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C_Summary" sheetId="1" state="visible" r:id="rId3"/>
    <sheet name="tRNA_Info" sheetId="2" state="visible" r:id="rId4"/>
    <sheet name="Positions" sheetId="3" state="visible" r:id="rId5"/>
    <sheet name="Stems_3D_BP" sheetId="4" state="visible" r:id="rId6"/>
    <sheet name="Loops" sheetId="5" state="visible" r:id="rId7"/>
    <sheet name="Notes" sheetId="6" state="visible" r:id="rId8"/>
  </sheets>
  <definedNames>
    <definedName function="false" hidden="true" localSheetId="2" name="_xlnm._FilterDatabase" vbProcedure="false">Positions!$A$1:$F$14531</definedName>
    <definedName function="false" hidden="true" localSheetId="3" name="_xlnm._FilterDatabase" vbProcedure="false">Stems_3D_BP!$A$1:$K$5573</definedName>
    <definedName function="false" hidden="true" localSheetId="1" name="_xlnm._FilterDatabase" vbProcedure="false">tRNA_Info!$A$1:$K$200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<sst xmlns="http://schemas.openxmlformats.org/spreadsheetml/2006/main" count="81896" uniqueCount="1269">
  <si>
    <t xml:space="preserve">T-psi-C database tRNAs (22 species, trna_data_rev3_200) - G+C content of tRNA sequence, 4 stems + 3D base pairs, and 4 loops</t>
  </si>
  <si>
    <t xml:space="preserve">tRNA</t>
  </si>
  <si>
    <t xml:space="preserve">Length (nt)</t>
  </si>
  <si>
    <t xml:space="preserve">Total G</t>
  </si>
  <si>
    <t xml:space="preserve">Total C</t>
  </si>
  <si>
    <t xml:space="preserve">Total G+C</t>
  </si>
  <si>
    <t xml:space="preserve">Overall G+C %</t>
  </si>
  <si>
    <t xml:space="preserve">Acceptor stem G+C</t>
  </si>
  <si>
    <t xml:space="preserve">D-stem G+C</t>
  </si>
  <si>
    <t xml:space="preserve">AC-stem G+C</t>
  </si>
  <si>
    <t xml:space="preserve">T-stem G+C</t>
  </si>
  <si>
    <t xml:space="preserve">4 stems G+C (of 42 nt)</t>
  </si>
  <si>
    <t xml:space="preserve">4 stems G+C %</t>
  </si>
  <si>
    <t xml:space="preserve">3D BP G+C (of 14 nt)</t>
  </si>
  <si>
    <t xml:space="preserve">3D BP G+C %</t>
  </si>
  <si>
    <t xml:space="preserve">4 stems + 3D G+C (of 56 nt)</t>
  </si>
  <si>
    <t xml:space="preserve">4 stems + 3D G+C %</t>
  </si>
  <si>
    <t xml:space="preserve">D-loop G+C</t>
  </si>
  <si>
    <t xml:space="preserve">AC-loop G+C</t>
  </si>
  <si>
    <t xml:space="preserve">Variable loop G+C</t>
  </si>
  <si>
    <t xml:space="preserve">TΨC-loop G+C</t>
  </si>
  <si>
    <t xml:space="preserve">4 loops length (nt)</t>
  </si>
  <si>
    <t xml:space="preserve">4 loops G+C</t>
  </si>
  <si>
    <t xml:space="preserve">4 loops G+C %</t>
  </si>
  <si>
    <t xml:space="preserve">Pos 8 nt</t>
  </si>
  <si>
    <t xml:space="preserve">Pos 9 nt</t>
  </si>
  <si>
    <t xml:space="preserve">Pos 26 nt</t>
  </si>
  <si>
    <t xml:space="preserve">G in 8, 9, 26</t>
  </si>
  <si>
    <t xml:space="preserve">C in 8, 9, 26</t>
  </si>
  <si>
    <t xml:space="preserve">G+C in 8, 9, 26 (of 3 nt)</t>
  </si>
  <si>
    <t xml:space="preserve">8, 9, 26 G+C %</t>
  </si>
  <si>
    <t xml:space="preserve">Check: stems + loops + 8,9,26 G+C = total G+C</t>
  </si>
  <si>
    <t xml:space="preserve">Non-stem nt (4 loops + 8, 9, 26)</t>
  </si>
  <si>
    <t xml:space="preserve">Non-stem G+C</t>
  </si>
  <si>
    <t xml:space="preserve">GC_nonstem %</t>
  </si>
  <si>
    <t xml:space="preserve">GC_stem % (4 stems, 42 nt)</t>
  </si>
  <si>
    <t xml:space="preserve">ΔGC = GC_stem − GC_nonstem</t>
  </si>
  <si>
    <t xml:space="preserve">tdbR00000589 Arg-UCU</t>
  </si>
  <si>
    <t xml:space="preserve">tdbR00000588 Asp-GUC</t>
  </si>
  <si>
    <t xml:space="preserve">tdbR00000583 Cys-GCA</t>
  </si>
  <si>
    <t xml:space="preserve">tdbR00000581 Lys-CUU</t>
  </si>
  <si>
    <t xml:space="preserve">tdbR00000580 Lys-UUU</t>
  </si>
  <si>
    <t xml:space="preserve">tdbR00000586 Met-CAU</t>
  </si>
  <si>
    <t xml:space="preserve">tdbR00000587 Met-CAU</t>
  </si>
  <si>
    <t xml:space="preserve">tdbR00000579 Pro-CGG</t>
  </si>
  <si>
    <t xml:space="preserve">tdbR00000584 Pro-GGG</t>
  </si>
  <si>
    <t xml:space="preserve">tdbR00000585 Thr-CGU</t>
  </si>
  <si>
    <t xml:space="preserve">tdbR00000582 Tyr-GUA</t>
  </si>
  <si>
    <t xml:space="preserve">tdbR00000007 Ala-UGC</t>
  </si>
  <si>
    <t xml:space="preserve">tdbR00000354 Arg-ACG</t>
  </si>
  <si>
    <t xml:space="preserve">tdbR00000116 Gly-UCC</t>
  </si>
  <si>
    <t xml:space="preserve">tdbR00000156 Ile-CAU</t>
  </si>
  <si>
    <t xml:space="preserve">tdbR00000507 Ile-CAU</t>
  </si>
  <si>
    <t xml:space="preserve">tdbR00000219 Leu-CAG</t>
  </si>
  <si>
    <t xml:space="preserve">tdbR00000179 Lys-UUU</t>
  </si>
  <si>
    <t xml:space="preserve">tdbR00000274 Met-CAU</t>
  </si>
  <si>
    <t xml:space="preserve">tdbR00000065 Phe-GAA</t>
  </si>
  <si>
    <t xml:space="preserve">tdbR00000316 Pro-UGG</t>
  </si>
  <si>
    <t xml:space="preserve">tdbR00000387 Ser-UGA</t>
  </si>
  <si>
    <t xml:space="preserve">tdbR00000436 Thr-UGU</t>
  </si>
  <si>
    <t xml:space="preserve">tdbR00000483 Trp-CCA</t>
  </si>
  <si>
    <t xml:space="preserve">tdbR00000453 Val-UAC</t>
  </si>
  <si>
    <t xml:space="preserve">tdbR00000102 Phe-GAA</t>
  </si>
  <si>
    <t xml:space="preserve">tdbR00000376 Arg-UCU</t>
  </si>
  <si>
    <t xml:space="preserve">tdbR00000374 Arg-CCG</t>
  </si>
  <si>
    <t xml:space="preserve">tdbR00000375 Arg-CCU</t>
  </si>
  <si>
    <t xml:space="preserve">tdbR00000367 Arg-UCG</t>
  </si>
  <si>
    <t xml:space="preserve">tdbR00000342 Gln-CUG</t>
  </si>
  <si>
    <t xml:space="preserve">tdbR00000247 Leu-UAG</t>
  </si>
  <si>
    <t xml:space="preserve">tdbR00000266 Leu-AAG</t>
  </si>
  <si>
    <t xml:space="preserve">tdbR00000445 Thr-AGU</t>
  </si>
  <si>
    <t xml:space="preserve">tdbR00000497 Trp-CCA</t>
  </si>
  <si>
    <t xml:space="preserve">tdbR00000565 Tyr-GUA</t>
  </si>
  <si>
    <t xml:space="preserve">tdbR00000008 Ala-GGC</t>
  </si>
  <si>
    <t xml:space="preserve">tdbR00000359 Arg-CCG</t>
  </si>
  <si>
    <t xml:space="preserve">tdbR00000332 Gln-CUG</t>
  </si>
  <si>
    <t xml:space="preserve">tdbR00000117 Gly-CCC</t>
  </si>
  <si>
    <t xml:space="preserve">tdbR00000118 Gly-GCC</t>
  </si>
  <si>
    <t xml:space="preserve">tdbR00000159 Ile-GAU</t>
  </si>
  <si>
    <t xml:space="preserve">tdbR00000623 Pro-CGG</t>
  </si>
  <si>
    <t xml:space="preserve">tdbR00000390 Ser-CGA</t>
  </si>
  <si>
    <t xml:space="preserve">tdbR00000437 Thr-GGU</t>
  </si>
  <si>
    <t xml:space="preserve">tdbR00000438 Thr-GGU</t>
  </si>
  <si>
    <t xml:space="preserve">tdbR00000454 Val-GAC</t>
  </si>
  <si>
    <t xml:space="preserve">tdbR00000002 Ala-CGC</t>
  </si>
  <si>
    <t xml:space="preserve">tdbR00000003 Ala-GGC</t>
  </si>
  <si>
    <t xml:space="preserve">tdbR00000004 Ala-UGC</t>
  </si>
  <si>
    <t xml:space="preserve">tdbR00000349 Arg-CCG</t>
  </si>
  <si>
    <t xml:space="preserve">tdbR00000106 Gly-CCC</t>
  </si>
  <si>
    <t xml:space="preserve">tdbR00000151 Ile-GAU</t>
  </si>
  <si>
    <t xml:space="preserve">tdbR00000063 Phe-GAA</t>
  </si>
  <si>
    <t xml:space="preserve">tdbR00000313 Pro-UGG</t>
  </si>
  <si>
    <t xml:space="preserve">tdbR00000431 Thr-CGU</t>
  </si>
  <si>
    <t xml:space="preserve">tdbR00000432 Thr-GGU</t>
  </si>
  <si>
    <t xml:space="preserve">tdbR00000449 Val-CAC</t>
  </si>
  <si>
    <t xml:space="preserve">tdbR00000450 Val-GAC</t>
  </si>
  <si>
    <t xml:space="preserve">tdbR00000110 Gly-GCC</t>
  </si>
  <si>
    <t xml:space="preserve">tdbR00000005 Ala-UGC</t>
  </si>
  <si>
    <t xml:space="preserve">tdbR00000353 Arg-UCU</t>
  </si>
  <si>
    <t xml:space="preserve">tdbR00000024 Asp-GUC</t>
  </si>
  <si>
    <t xml:space="preserve">tdbR00000331 Gln-UUG</t>
  </si>
  <si>
    <t xml:space="preserve">tdbR00000044 Glu-UUC</t>
  </si>
  <si>
    <t xml:space="preserve">tdbR00000111 Gly-UCC</t>
  </si>
  <si>
    <t xml:space="preserve">tdbR00000139 His-GUG</t>
  </si>
  <si>
    <t xml:space="preserve">tdbR00000154 Ile-GAU</t>
  </si>
  <si>
    <t xml:space="preserve">tdbR00000153 Ile-CAU</t>
  </si>
  <si>
    <t xml:space="preserve">tdbR00000504 Ile-CAU</t>
  </si>
  <si>
    <t xml:space="preserve">tdbR00000217 Leu-UAA</t>
  </si>
  <si>
    <t xml:space="preserve">tdbR00000216 Leu-CAA</t>
  </si>
  <si>
    <t xml:space="preserve">tdbR00000218 Leu-UAG</t>
  </si>
  <si>
    <t xml:space="preserve">tdbR00000178 Lys-UUU</t>
  </si>
  <si>
    <t xml:space="preserve">tdbR00000177 Lys-CUU</t>
  </si>
  <si>
    <t xml:space="preserve">tdbR00000273 Met-CAU</t>
  </si>
  <si>
    <t xml:space="preserve">tdbR00000064 Phe-GAA</t>
  </si>
  <si>
    <t xml:space="preserve">tdbR00000314 Pro-UGG</t>
  </si>
  <si>
    <t xml:space="preserve">tdbR00000385 Ser-UGA</t>
  </si>
  <si>
    <t xml:space="preserve">tdbR00000433 Thr-AGU</t>
  </si>
  <si>
    <t xml:space="preserve">tdbR00000434 Thr-UGU</t>
  </si>
  <si>
    <t xml:space="preserve">tdbR00000480 Trp-UCA</t>
  </si>
  <si>
    <t xml:space="preserve">tdbR00000479 Trp-CCA</t>
  </si>
  <si>
    <t xml:space="preserve">tdbR00000451 Val-UAC</t>
  </si>
  <si>
    <t xml:space="preserve">tdbR00000006 Ala-UGC</t>
  </si>
  <si>
    <t xml:space="preserve">tdbR00000112 Gly-UCC</t>
  </si>
  <si>
    <t xml:space="preserve">tdbR00000155 Ile-GAU</t>
  </si>
  <si>
    <t xml:space="preserve">tdbR00000505 Ile-CAU</t>
  </si>
  <si>
    <t xml:space="preserve">tdbR00000315 Pro-UGG</t>
  </si>
  <si>
    <t xml:space="preserve">tdbR00000452 Val-UAC</t>
  </si>
  <si>
    <t xml:space="preserve">tdbR00000617 Gln-UUG</t>
  </si>
  <si>
    <t xml:space="preserve">tdbR00000613 Glu-CUC</t>
  </si>
  <si>
    <t xml:space="preserve">tdbR00000614 Ile-CAU</t>
  </si>
  <si>
    <t xml:space="preserve">tdbR00000616 Lys-CUU</t>
  </si>
  <si>
    <t xml:space="preserve">tdbR00000615 Trp-CCA</t>
  </si>
  <si>
    <t xml:space="preserve">tdbR00000624 Ala-UGC</t>
  </si>
  <si>
    <t xml:space="preserve">tdbR00000625 Ala-UGC</t>
  </si>
  <si>
    <t xml:space="preserve">tdbR00000643 Cys-GCA</t>
  </si>
  <si>
    <t xml:space="preserve">tdbR00000662 Asp-GUC</t>
  </si>
  <si>
    <t xml:space="preserve">tdbR00000666 Glu-UUC</t>
  </si>
  <si>
    <t xml:space="preserve">tdbR00000670 Phe-GAA</t>
  </si>
  <si>
    <t xml:space="preserve">tdbR00000685 His-GUG</t>
  </si>
  <si>
    <t xml:space="preserve">tdbR00000687 Ile-UAU</t>
  </si>
  <si>
    <t xml:space="preserve">tdbR00000690 Ile-AAU</t>
  </si>
  <si>
    <t xml:space="preserve">tdbR00000694 Lys-UUU</t>
  </si>
  <si>
    <t xml:space="preserve">tdbR00000705 Lys-CUU</t>
  </si>
  <si>
    <t xml:space="preserve">tdbR00000727 Asn-GUU</t>
  </si>
  <si>
    <t xml:space="preserve">tdbR00000785 Ser-ACU</t>
  </si>
  <si>
    <t xml:space="preserve">tdbR00000801 Thr-CGU</t>
  </si>
  <si>
    <t xml:space="preserve">tdbR00000868 Thr-AGU</t>
  </si>
  <si>
    <t xml:space="preserve">tdbR00000886 Ile-CAU</t>
  </si>
  <si>
    <t xml:space="preserve">tdbR00000923 Ala-GGC</t>
  </si>
  <si>
    <t xml:space="preserve">tdbR00000924 Ala-CGC</t>
  </si>
  <si>
    <t xml:space="preserve">tdbR00000925 Ala-UGC</t>
  </si>
  <si>
    <t xml:space="preserve">tdbR00000928 Arg-CCU</t>
  </si>
  <si>
    <t xml:space="preserve">tdbR00000929 Arg-UCU</t>
  </si>
  <si>
    <t xml:space="preserve">tdbR00000930 Asn-GUU</t>
  </si>
  <si>
    <t xml:space="preserve">tdbR00000931 Asn-GUU</t>
  </si>
  <si>
    <t xml:space="preserve">tdbR00000932 Cys-GCA</t>
  </si>
  <si>
    <t xml:space="preserve">tdbR00000933 Cys-GCA</t>
  </si>
  <si>
    <t xml:space="preserve">tdbR00000934 Cys-GCA</t>
  </si>
  <si>
    <t xml:space="preserve">tdbR00000935 Gln-CUG</t>
  </si>
  <si>
    <t xml:space="preserve">tdbR00000936 Gln-UUG</t>
  </si>
  <si>
    <t xml:space="preserve">tdbR00000938 Gly-GCC</t>
  </si>
  <si>
    <t xml:space="preserve">tdbR00000939 Gly-CCC</t>
  </si>
  <si>
    <t xml:space="preserve">tdbR00000940 Gly-UCC</t>
  </si>
  <si>
    <t xml:space="preserve">tdbR00000941 His-GUG</t>
  </si>
  <si>
    <t xml:space="preserve">tdbR00000946 Lys-CUU</t>
  </si>
  <si>
    <t xml:space="preserve">tdbR00000948 Met-CAU</t>
  </si>
  <si>
    <t xml:space="preserve">tdbR00000949 Met-CAU</t>
  </si>
  <si>
    <t xml:space="preserve">tdbR00000950 Met-CAU</t>
  </si>
  <si>
    <t xml:space="preserve">tdbR00000951 Phe-GAA</t>
  </si>
  <si>
    <t xml:space="preserve">tdbR00000953 Pro-GGG</t>
  </si>
  <si>
    <t xml:space="preserve">tdbR00000954 Pro-CGG</t>
  </si>
  <si>
    <t xml:space="preserve">tdbR00000955 Pro-UGG</t>
  </si>
  <si>
    <t xml:space="preserve">tdbR00000964 Ser-UGA</t>
  </si>
  <si>
    <t xml:space="preserve">tdbR00000966 Thr-GGU</t>
  </si>
  <si>
    <t xml:space="preserve">tdbR00000967 Thr-UGU</t>
  </si>
  <si>
    <t xml:space="preserve">tdbR00000968 Thr-CGU</t>
  </si>
  <si>
    <t xml:space="preserve">tdbR00000969 Trp-CCA</t>
  </si>
  <si>
    <t xml:space="preserve">tdbR00000970 Trp-CCA</t>
  </si>
  <si>
    <t xml:space="preserve">tdbR00000971 Trp-CCA</t>
  </si>
  <si>
    <t xml:space="preserve">tdbR00000972 Tyr-GUA</t>
  </si>
  <si>
    <t xml:space="preserve">tdbR00000974 Val-GAC</t>
  </si>
  <si>
    <t xml:space="preserve">tdbR00000975 Val-GAC</t>
  </si>
  <si>
    <t xml:space="preserve">tdbR00000976 Val-CAC</t>
  </si>
  <si>
    <t xml:space="preserve">tdbR00000977 Val-UAC</t>
  </si>
  <si>
    <t xml:space="preserve">tdbPDB000006 Ile-CAU</t>
  </si>
  <si>
    <t xml:space="preserve">tdbPDB000026 Tyr-GUA</t>
  </si>
  <si>
    <t xml:space="preserve">tdbPDB000031 Cys-GCA</t>
  </si>
  <si>
    <t xml:space="preserve">tdbPDB000033 Cys-GCA</t>
  </si>
  <si>
    <t xml:space="preserve">tdbPDB000045 Cys-CUA</t>
  </si>
  <si>
    <t xml:space="preserve">tdbPDB000046 Cys-UCA</t>
  </si>
  <si>
    <t xml:space="preserve">tdbR00000601 Pyr-CUA</t>
  </si>
  <si>
    <t xml:space="preserve">tdbR00001017 Thr-GGU</t>
  </si>
  <si>
    <t xml:space="preserve">tdbR00001022 Gly-GCC</t>
  </si>
  <si>
    <t xml:space="preserve">tdbR00001023 Ala-GGC</t>
  </si>
  <si>
    <t xml:space="preserve">tdbR00001024 Ala-UGC</t>
  </si>
  <si>
    <t xml:space="preserve">tdbR00001027 Arg-CCG</t>
  </si>
  <si>
    <t xml:space="preserve">tdbR00001030 Asn-GUU</t>
  </si>
  <si>
    <t xml:space="preserve">tdbR00001031 Asn-GUU</t>
  </si>
  <si>
    <t xml:space="preserve">tdbR00001032 Cys-GCA</t>
  </si>
  <si>
    <t xml:space="preserve">tdbR00001033 Cys-GCA</t>
  </si>
  <si>
    <t xml:space="preserve">tdbR00001036 Gly-UCC</t>
  </si>
  <si>
    <t xml:space="preserve">tdbR00001038 Ile-GAU</t>
  </si>
  <si>
    <t xml:space="preserve">tdbR00001045 Leu-GAG</t>
  </si>
  <si>
    <t xml:space="preserve">tdbR00001050 Met-CAU</t>
  </si>
  <si>
    <t xml:space="preserve">tdbR00001052 Phe-GAA</t>
  </si>
  <si>
    <t xml:space="preserve">tdbR00001053 Pro-GGG</t>
  </si>
  <si>
    <t xml:space="preserve">tdbR00001054 Pro-UGG</t>
  </si>
  <si>
    <t xml:space="preserve">tdbR00001058 Ser-UGA</t>
  </si>
  <si>
    <t xml:space="preserve">tdbR00001059 Thr-GGU</t>
  </si>
  <si>
    <t xml:space="preserve">tdbR00001060 Thr-UGU</t>
  </si>
  <si>
    <t xml:space="preserve">tdbR00001061 Thr-UGU</t>
  </si>
  <si>
    <t xml:space="preserve">tdbR00001062 Trp-CCA</t>
  </si>
  <si>
    <t xml:space="preserve">tdbR00001063 Val-GAC</t>
  </si>
  <si>
    <t xml:space="preserve">tdbR00001064 Val-GAC</t>
  </si>
  <si>
    <t xml:space="preserve">tdbR00001065 Val-UAC</t>
  </si>
  <si>
    <t xml:space="preserve">tdbR00000501 Ile-CAU</t>
  </si>
  <si>
    <t xml:space="preserve">tdbR00000018 Cys-GCA</t>
  </si>
  <si>
    <t xml:space="preserve">tdbR00001192 Trp-CCA</t>
  </si>
  <si>
    <t xml:space="preserve">tdbR00001095 Val-UAC</t>
  </si>
  <si>
    <t xml:space="preserve">tdbR00001096 Val-GAC</t>
  </si>
  <si>
    <t xml:space="preserve">tdbR00001162 Asn-GUU</t>
  </si>
  <si>
    <t xml:space="preserve">tdbR00001163 Arg-UCU</t>
  </si>
  <si>
    <t xml:space="preserve">tdbR00000035 Asp-GUC</t>
  </si>
  <si>
    <t xml:space="preserve">tdbR00001167 Glu-UUC</t>
  </si>
  <si>
    <t xml:space="preserve">tdbR00001170 His-GUG</t>
  </si>
  <si>
    <t xml:space="preserve">tdbR00001171 Ile-AAU</t>
  </si>
  <si>
    <t xml:space="preserve">tdbR00001172 Ile-UAU</t>
  </si>
  <si>
    <t xml:space="preserve">tdbR00001176 Lys-CUU</t>
  </si>
  <si>
    <t xml:space="preserve">tdbR00001178 Met-CAU</t>
  </si>
  <si>
    <t xml:space="preserve">tdbR00001179 Phe-GAA</t>
  </si>
  <si>
    <t xml:space="preserve">tdbR00001185 Thr-AGU</t>
  </si>
  <si>
    <t xml:space="preserve">tdbR00001187 Tyr-GUA</t>
  </si>
  <si>
    <t xml:space="preserve">tdbR00001188 Val-UAC</t>
  </si>
  <si>
    <t xml:space="preserve">tdbR00001189 Val-CAC</t>
  </si>
  <si>
    <t xml:space="preserve">tdbR00001190 Val-AAC</t>
  </si>
  <si>
    <t xml:space="preserve">tdbR00000502 Ile-CAU</t>
  </si>
  <si>
    <t xml:space="preserve">Mean</t>
  </si>
  <si>
    <t xml:space="preserve">Percentages: overall = G+C / full length; stems = /42 nt (21 bp); 3D = /14 nt (7 tertiary pairs); stems+3D = /56 nt; positions 8, 9, 26 = /3 nt; loops = / total nt of D, AC, variable and TΨC loops.</t>
  </si>
  <si>
    <t xml:space="preserve">3D pairs 14, 15, 18, 19, 32, 38, 44, 48, 54, 55, 58 lie inside loops, so "4 stems + 3D" and "4 loops" share those nucleotides. 4 stems + 4 loops + positions 8, 9, 26 together cover every nucleotide once together cover every nucleotide once (column AE checks this).</t>
  </si>
  <si>
    <t xml:space="preserve">tRNA (key)</t>
  </si>
  <si>
    <t xml:space="preserve">T-psi-C ID</t>
  </si>
  <si>
    <t xml:space="preserve">Amino acid</t>
  </si>
  <si>
    <t xml:space="preserve">Anticodon</t>
  </si>
  <si>
    <t xml:space="preserve">Organism</t>
  </si>
  <si>
    <t xml:space="preserve">Database length (nt)</t>
  </si>
  <si>
    <t xml:space="preserve">Analysed length 1-72 region (nt)</t>
  </si>
  <si>
    <t xml:space="preserve">Excluded 5′ nt</t>
  </si>
  <si>
    <t xml:space="preserve">Excluded 3′ nt (73 / CCA)</t>
  </si>
  <si>
    <t xml:space="preserve">Analysed sequence</t>
  </si>
  <si>
    <t xml:space="preserve">Canonical stem pairs not paired in database structure</t>
  </si>
  <si>
    <t xml:space="preserve">tdbR00000589</t>
  </si>
  <si>
    <t xml:space="preserve">Arg</t>
  </si>
  <si>
    <t xml:space="preserve">UCU</t>
  </si>
  <si>
    <t xml:space="preserve">Aeropyrum pernix</t>
  </si>
  <si>
    <t xml:space="preserve">-</t>
  </si>
  <si>
    <t xml:space="preserve">GCCA</t>
  </si>
  <si>
    <t xml:space="preserve">GGGCCCGUAGCUCAGCCAGGACAGAGCGCCGGCCUUCUAAGCCGGUGCUGCCGGGUUCAAAUCCCGGCGGGCCC</t>
  </si>
  <si>
    <t xml:space="preserve">none</t>
  </si>
  <si>
    <t xml:space="preserve">tdbR00000588</t>
  </si>
  <si>
    <t xml:space="preserve">Asp</t>
  </si>
  <si>
    <t xml:space="preserve">GUC</t>
  </si>
  <si>
    <t xml:space="preserve">GCCGCGGUAGUAUAGCCUGGACUAGUAUGCGGGCCUGUCAAGCCCGUGACCCGGGUUCAAAUCCCGGCCGCGGC</t>
  </si>
  <si>
    <t xml:space="preserve">tdbR00000583</t>
  </si>
  <si>
    <t xml:space="preserve">Cys</t>
  </si>
  <si>
    <t xml:space="preserve">GCA</t>
  </si>
  <si>
    <t xml:space="preserve">UCCA</t>
  </si>
  <si>
    <t xml:space="preserve">GCCGGGGUGGCCGAGCGGUCUAAGGCGGCGGGCUGCAGACCCGUUAGUUCCCGGGUUCGAAUCCCGGCCCCGGC</t>
  </si>
  <si>
    <t xml:space="preserve">13-22</t>
  </si>
  <si>
    <t xml:space="preserve">tdbR00000581</t>
  </si>
  <si>
    <t xml:space="preserve">Lys</t>
  </si>
  <si>
    <t xml:space="preserve">CUU</t>
  </si>
  <si>
    <t xml:space="preserve">GGGCCCGUAGCUCAGCCUGGUAGAGCGGCGGGCUCUUAACCCGCGAGGGAGGAAGUCCCGGGUUCAAAUCCCGGCGGGCCC</t>
  </si>
  <si>
    <t xml:space="preserve">tdbR00000580</t>
  </si>
  <si>
    <t xml:space="preserve">UUU</t>
  </si>
  <si>
    <t xml:space="preserve">GGGCCCGUAGCUCAGCCCGGCAGAGCGGCGGGCUUUUACCCCGCGGAAGGUCCCGGGUUCAAAUCCCGGCGGGCCC</t>
  </si>
  <si>
    <t xml:space="preserve">tdbR00000586</t>
  </si>
  <si>
    <t xml:space="preserve">Met</t>
  </si>
  <si>
    <t xml:space="preserve">CAU</t>
  </si>
  <si>
    <t xml:space="preserve">ACCA</t>
  </si>
  <si>
    <t xml:space="preserve">GGGCCCGUAGCUCAGCCAGGUAGAGCGCCCGGCUCAUAACCGGGUGGUCGGGGGUUCAAAUCCCCCCGGGCCC</t>
  </si>
  <si>
    <t xml:space="preserve">tdbR00000587</t>
  </si>
  <si>
    <t xml:space="preserve">GCCGCCGUAGCUCAGCCUGGCAGAGCGCCGGACUCAUAAUCCGGAGGUCCCGGGUUCGAAUCCCGGCGGCGGC</t>
  </si>
  <si>
    <t xml:space="preserve">tdbR00000579</t>
  </si>
  <si>
    <t xml:space="preserve">Pro</t>
  </si>
  <si>
    <t xml:space="preserve">CGG</t>
  </si>
  <si>
    <t xml:space="preserve">GGGCCCGUCGUCUAGCCUGGCUAAGAUGCGGGGUACGGGACCCCGUGGUCCGGGGUUCAAAUCCCCGCGGGCCC</t>
  </si>
  <si>
    <t xml:space="preserve">tdbR00000584</t>
  </si>
  <si>
    <t xml:space="preserve">GGG</t>
  </si>
  <si>
    <t xml:space="preserve">GGGGCCGUCGUCUAGCCUGGCUAGGAUGCCAGCCUGGGGCGCUGGUGGUCCCGGGUUCAAAUCCCGGCGGCCCC</t>
  </si>
  <si>
    <t xml:space="preserve">tdbR00000585</t>
  </si>
  <si>
    <t xml:space="preserve">Thr</t>
  </si>
  <si>
    <t xml:space="preserve">CGU</t>
  </si>
  <si>
    <t xml:space="preserve">GCCGCCGUAGCUCAGCGGUAGAGCGCCGGCCUCGUAAGCCGGUGGUCGCGGGUUCGAAUCCCGCCGGCGGC</t>
  </si>
  <si>
    <t xml:space="preserve">tdbR00000582</t>
  </si>
  <si>
    <t xml:space="preserve">Tyr</t>
  </si>
  <si>
    <t xml:space="preserve">GUA</t>
  </si>
  <si>
    <t xml:space="preserve">CCCGCCGUAGCUCAGCGGCAGAGCGCCCGGCUGUACACCGGGUGGUCCGGGGUUCGAAUCCCCGCGGCGGG</t>
  </si>
  <si>
    <t xml:space="preserve">tdbR00000007</t>
  </si>
  <si>
    <t xml:space="preserve">Ala</t>
  </si>
  <si>
    <t xml:space="preserve">UGC</t>
  </si>
  <si>
    <t xml:space="preserve">Bacillus subtilis</t>
  </si>
  <si>
    <t xml:space="preserve">GGAGCCUUAGCUCAGCUGGGAGAGCGCCUGCUUUGCACGCAGGAGGUCAGCGGUUCGAUCCCGCUAGGCUCC</t>
  </si>
  <si>
    <t xml:space="preserve">tdbR00000354</t>
  </si>
  <si>
    <t xml:space="preserve">ACG</t>
  </si>
  <si>
    <t xml:space="preserve">GCGCCCGUAGCUCAAUGGAUAGAGCGUUUGACUACGGAUCAAAAGGUUAGGGGUUCGACUCCCCUCGGGCGC</t>
  </si>
  <si>
    <t xml:space="preserve">tdbR00000116</t>
  </si>
  <si>
    <t xml:space="preserve">Gly</t>
  </si>
  <si>
    <t xml:space="preserve">UCC</t>
  </si>
  <si>
    <t xml:space="preserve">GCGGGUGUAGUUUAGUGGUAAAACCUCAGCCUUCCAAGCUGAUGUCGUGAGUUCGAUUCUCAUCACCCGC</t>
  </si>
  <si>
    <t xml:space="preserve">tdbR00000156</t>
  </si>
  <si>
    <t xml:space="preserve">Ile</t>
  </si>
  <si>
    <t xml:space="preserve">GGACCUUUAGCUCAGUUGGUUAGAGCAGACGGCUCAUAACCGUCCGGUCGUAGGUUCGAGUCCUACAAGGUCC</t>
  </si>
  <si>
    <t xml:space="preserve">tdbR00000507</t>
  </si>
  <si>
    <t xml:space="preserve">CGCGGGGUGGAGCAGUUCGGUAGCUCGUCGGGCUCAUAACCCGAAGGUCGCAGGUUCAAAUCCUGCCCCCGCA</t>
  </si>
  <si>
    <t xml:space="preserve">tdbR00000219</t>
  </si>
  <si>
    <t xml:space="preserve">Leu</t>
  </si>
  <si>
    <t xml:space="preserve">CAG</t>
  </si>
  <si>
    <t xml:space="preserve">GCGGGUGUGCGGGAAUUGGUAGACCGGCUAGAUUCAGGAUCUAGGGUCUUUAUGGACCUGAGGGUUCAAGUCCCUUCACCCGC</t>
  </si>
  <si>
    <t xml:space="preserve">tdbR00000179</t>
  </si>
  <si>
    <t xml:space="preserve">GAGCCAUUAGCUCAGUUGGUAGAGCAUCUGACUUUUAAUCAGAGGGUCGAAGGUUCGAGUCCUUCAUGGCUC</t>
  </si>
  <si>
    <t xml:space="preserve">tdbR00000274</t>
  </si>
  <si>
    <t xml:space="preserve">GGCGGUGUAGCUCAGCGGCUAGAGCGUACGGUUCAUACCCGUGAGGUCGGGGGUUCGAUCCCCUCCGCCGCU</t>
  </si>
  <si>
    <t xml:space="preserve">tdbR00000065</t>
  </si>
  <si>
    <t xml:space="preserve">Phe</t>
  </si>
  <si>
    <t xml:space="preserve">GAA</t>
  </si>
  <si>
    <t xml:space="preserve">GGCUCGGUAGCUCAGUUGGUAGAGCAACGGACUGAAAAUCCGUGUGUCGGCGGUUCGAUUCCGUCCCGAGCC</t>
  </si>
  <si>
    <t xml:space="preserve">tdbR00000316</t>
  </si>
  <si>
    <t xml:space="preserve">UGG</t>
  </si>
  <si>
    <t xml:space="preserve">CGGGAAGUAGCUCAGCUUGGUAGAGCACAUGGUUUGGGACCAUGGGGUCGCAGGUUCGAAUCCUGUCUUCCCG</t>
  </si>
  <si>
    <t xml:space="preserve">tdbR00000387</t>
  </si>
  <si>
    <t xml:space="preserve">Ser</t>
  </si>
  <si>
    <t xml:space="preserve">UGA</t>
  </si>
  <si>
    <t xml:space="preserve">GGAGGAAUACCCAAGUCUGGCUGAAGGGAUCGGUCUUGAAAACCGACAGGGUGUCAAAGCCCGCGGGGGUUCGAAUCCCUCUUCCUCC</t>
  </si>
  <si>
    <t xml:space="preserve">tdbR00000436</t>
  </si>
  <si>
    <t xml:space="preserve">UGU</t>
  </si>
  <si>
    <t xml:space="preserve">GCCGGUGUAGCUCAAUUGGUAGAGCAACUGACUUGUAAUCAGUAGGUUGGGGGUUCAAGUCCUCUUGCCGGC</t>
  </si>
  <si>
    <t xml:space="preserve">tdbR00000483</t>
  </si>
  <si>
    <t xml:space="preserve">Trp</t>
  </si>
  <si>
    <t xml:space="preserve">CCA</t>
  </si>
  <si>
    <t xml:space="preserve">AGGGGCAUAGUUUAACGGUAGAACAGAGGUCUCCAAAACCUCCGGUGUGGGUUCGAUUCCUACUGCCCCU</t>
  </si>
  <si>
    <t xml:space="preserve">tdbR00000453</t>
  </si>
  <si>
    <t xml:space="preserve">Val</t>
  </si>
  <si>
    <t xml:space="preserve">UAC</t>
  </si>
  <si>
    <t xml:space="preserve">GGAGGAUUAGCUCAGCUGGGAGAGCAUCUGCCUUACAAGCAGAGGGUCGGCGGUUCGAGCCCGUCAUCCUCC</t>
  </si>
  <si>
    <t xml:space="preserve">tdbR00000102</t>
  </si>
  <si>
    <t xml:space="preserve">Bos taurus</t>
  </si>
  <si>
    <t xml:space="preserve">GCCGAAAUAGCUCAGUUGGGAGAGCGUUAGACUGAAGAUCUAAAGGUCCCUGGUUCGAUCCCGGGUUUCGGC</t>
  </si>
  <si>
    <t xml:space="preserve">tdbR00000376</t>
  </si>
  <si>
    <t xml:space="preserve">GGCUCCGUGGCGCAAUGGAUAGCGCAUUGGACUUCUAAUUCAAAGGUUCCGGGUUCGAGUCCCGGCGGAGUC</t>
  </si>
  <si>
    <t xml:space="preserve">tdbR00000374</t>
  </si>
  <si>
    <t xml:space="preserve">CCG</t>
  </si>
  <si>
    <t xml:space="preserve">GACCCAGUGGCCUAAUGGAUAAGGCAUCAGCCUCCGGAGCUGGGGAUUGUGGGUUCGAGUCCCAUCUGGGUC</t>
  </si>
  <si>
    <t xml:space="preserve">tdbR00000375</t>
  </si>
  <si>
    <t xml:space="preserve">CCU</t>
  </si>
  <si>
    <t xml:space="preserve">CCCA</t>
  </si>
  <si>
    <t xml:space="preserve">GCCCCAGUGGCCUAAUGGAUAAGGCAUUGGCCUCCUAAGCCAGGGAUUGUGGGUUCGAGUCCCAUCUGGGGU</t>
  </si>
  <si>
    <t xml:space="preserve">tdbR00000367</t>
  </si>
  <si>
    <t xml:space="preserve">UCG</t>
  </si>
  <si>
    <t xml:space="preserve">UGGUACUUAGUUUAAAAUAAAAUAAAUGAUUUCGACUCAUUAGAUUAUGAUUUAAUUCAUAAUUACCA</t>
  </si>
  <si>
    <t xml:space="preserve">6-67, 49-65, 50-64, 51-63, 52-62, 53-61</t>
  </si>
  <si>
    <t xml:space="preserve">tdbR00000342</t>
  </si>
  <si>
    <t xml:space="preserve">Gln</t>
  </si>
  <si>
    <t xml:space="preserve">CUG</t>
  </si>
  <si>
    <t xml:space="preserve">GGUUCCAUGGUGUAAUGGUUAGCACUCUGGACUCUGAAUCCAGCGAUCCGAGUUCAAAUCUCGGUGGAACC</t>
  </si>
  <si>
    <t xml:space="preserve">tdbR00000247</t>
  </si>
  <si>
    <t xml:space="preserve">UAG</t>
  </si>
  <si>
    <t xml:space="preserve">ACUUUUAAAGGAUAGUAGUUUAUCCGUUGGUCUUAGGAACCAAAAAAUUGGUGCAACUCCAAAUAAAAGU</t>
  </si>
  <si>
    <t xml:space="preserve">49-65</t>
  </si>
  <si>
    <t xml:space="preserve">tdbR00000266</t>
  </si>
  <si>
    <t xml:space="preserve">AAG</t>
  </si>
  <si>
    <t xml:space="preserve">GUCAGGAUGGCCGAGUGGUCUAAGGCGCCAGACUCAAGUUCUGGUCUCCGUAUGGAGGCGUGGGUUCGAAUCCCACUUCUGAC</t>
  </si>
  <si>
    <t xml:space="preserve">13-22, 31-39</t>
  </si>
  <si>
    <t xml:space="preserve">tdbR00000445</t>
  </si>
  <si>
    <t xml:space="preserve">AGU</t>
  </si>
  <si>
    <t xml:space="preserve">GGCCCUGUGGCUAGCUGGUCAAAGCGCCUGUCUAGUAAACAGGAGAUCCUGGGUUCGAAUCCCAGCGGGGCC</t>
  </si>
  <si>
    <t xml:space="preserve">tdbR00000497</t>
  </si>
  <si>
    <t xml:space="preserve">GACCUCGUGGCGCAAUGGUAGCGCGUCUGACUCCAGAUCAGAAGGUUGCGUGUUCGAAUCACGUCGGGGUC</t>
  </si>
  <si>
    <t xml:space="preserve">tdbR00000565</t>
  </si>
  <si>
    <t xml:space="preserve">CCUUCGAUAGCUCAGUUGGUUAGAGCGGAGGACUGUAGAUCCUUAGGUCGCUGGUUCGAUUCCGGCUCGAAGG</t>
  </si>
  <si>
    <t xml:space="preserve">tdbR00000008</t>
  </si>
  <si>
    <t xml:space="preserve">GGC</t>
  </si>
  <si>
    <t xml:space="preserve">Escherichia coli</t>
  </si>
  <si>
    <t xml:space="preserve">GGGGCUAUAGCUCAGCUGGGAGAGCGCUUGCAUGGCAUGCAAGAGGUCAGCGGUUCGAUCCCGCUUAGCUCC</t>
  </si>
  <si>
    <t xml:space="preserve">tdbR00000359</t>
  </si>
  <si>
    <t xml:space="preserve">GCGCCCGUAGCUCAGCUGGAUAGAGCGCUGCCCUCCGGAGGCAGAGGUCUCAGGUUCGAAUCCUGUCGGGCGC</t>
  </si>
  <si>
    <t xml:space="preserve">tdbR00000332</t>
  </si>
  <si>
    <t xml:space="preserve">UGGGGUAUCGCCAAGCGGUAAGGCACCGGAUUCUGAUUCCGGCAUUCCGAGGUUCGAAUCCUCGUACCCCA</t>
  </si>
  <si>
    <t xml:space="preserve">tdbR00000117</t>
  </si>
  <si>
    <t xml:space="preserve">CCC</t>
  </si>
  <si>
    <t xml:space="preserve">GCGGGCGUAGUUCAAUGGUAGAACGAGAGCUUCCCAAGCUCUAUACGAGGGUUCGAUUCCCUUCGCCCGC</t>
  </si>
  <si>
    <t xml:space="preserve">tdbR00000118</t>
  </si>
  <si>
    <t xml:space="preserve">GCC</t>
  </si>
  <si>
    <t xml:space="preserve">GCGGGAAUAGCUCAGUUGGUAGAGCACGACCUUGCCAAGGUCGGGGUCGCGAGUUCGAGUCUCGUUUCCCGC</t>
  </si>
  <si>
    <t xml:space="preserve">tdbR00000159</t>
  </si>
  <si>
    <t xml:space="preserve">GAU</t>
  </si>
  <si>
    <t xml:space="preserve">AGGCUUGUAGCUCAGGUGGUUAGAGCGCACCCCUGAUAAGGGUGAGGUCGGUGGUUCAAGUCCACUCAGGCCU</t>
  </si>
  <si>
    <t xml:space="preserve">tdbR00000623</t>
  </si>
  <si>
    <t xml:space="preserve">CGGUGAUUGGCGCAGCCUGGUAGCGCACUUCGUUCGGGACGAAGGGGUCGGAGGUUCGAAUCCUCUAUCACCG</t>
  </si>
  <si>
    <t xml:space="preserve">tdbR00000390</t>
  </si>
  <si>
    <t xml:space="preserve">CGA</t>
  </si>
  <si>
    <t xml:space="preserve">GGAGAGAUGCCGGAGCGGCUGAACGGACCGGUCUCGAAAACCGGAGUAGGGGCAACUCUACCGGGGGUUCAAAUCCCCCUCUCUCC</t>
  </si>
  <si>
    <t xml:space="preserve">tdbR00000437</t>
  </si>
  <si>
    <t xml:space="preserve">GGU</t>
  </si>
  <si>
    <t xml:space="preserve">GCUGAUAUAGCUCAGUUGGUAGAGCGCACCCUUGGUAAGGGUGAGGUCGGCAGUUCGAAUCUGCCUAUCAGC</t>
  </si>
  <si>
    <t xml:space="preserve">tdbR00000438</t>
  </si>
  <si>
    <t xml:space="preserve">GCUGAUAUGGCUCAGUUGGUAGAGCGCACCCUUGGUAAGGGUGAGGUCCCAGUUCGACUCUGGGUAUCAGC</t>
  </si>
  <si>
    <t xml:space="preserve">tdbR00000454</t>
  </si>
  <si>
    <t xml:space="preserve">GAC</t>
  </si>
  <si>
    <t xml:space="preserve">GCGUCCGUAGCUCAGUUGGUUAGAGCACCACCUUGACAUGGUGGGGGUCGGUGGUUCGAGUCCACUCGGACGC</t>
  </si>
  <si>
    <t xml:space="preserve">tdbR00000002</t>
  </si>
  <si>
    <t xml:space="preserve">CGC</t>
  </si>
  <si>
    <t xml:space="preserve">Haloferax volcanii</t>
  </si>
  <si>
    <t xml:space="preserve">GGGCUCGUAGAUCAGUGGCAGAUCGCUUCCUUCGCAAGGAAGAGGCCCGGGGUUCAAAUCCCCGCGAGUCC</t>
  </si>
  <si>
    <t xml:space="preserve">tdbR00000003</t>
  </si>
  <si>
    <t xml:space="preserve">GGGCUCGUAGAUCAGGGGUAGAUCACUCCCUUGGCAUGGGAGAGGCCCCGGGUUCAAAUCCCGGCGAGUCC</t>
  </si>
  <si>
    <t xml:space="preserve">tdbR00000004</t>
  </si>
  <si>
    <t xml:space="preserve">GGGCCCAUAGCUCAGUGGUAGAGUGCCUCCUUUGCAAGGAGGAUGCCCAGGGUUCGAAUCCCUGUGGGUCC</t>
  </si>
  <si>
    <t xml:space="preserve">tdbR00000349</t>
  </si>
  <si>
    <t xml:space="preserve">GGGCCCGUAGCUCAGUGGACAGAGUGCUUGGUUCCGGACCAAGAUGCCGCGGGUUCAAAUCCCGUCGGGUCC</t>
  </si>
  <si>
    <t xml:space="preserve">tdbR00000106</t>
  </si>
  <si>
    <t xml:space="preserve">GCGCCGAUGGUCCAGUGGUAGGACACGAGCUUCCCAAGCUCGGAGCCCGGGUUCAAUUCCCGGUCGGCGC</t>
  </si>
  <si>
    <t xml:space="preserve">tdbR00000151</t>
  </si>
  <si>
    <t xml:space="preserve">GGGCCAAUAGCUCAGUCAGGUUGAGCGCUCGGCUGAUAACCGGGAGGCCCGCGGUUCAAAUCCGCGUUGGCCC</t>
  </si>
  <si>
    <t xml:space="preserve">tdbR00000063</t>
  </si>
  <si>
    <t xml:space="preserve">GCCGCCUUAGCUCAGACUGGGAGAGCACUCGACUGAAGAUCGAGCUGUCCCCGGUUCAAAUCCGGGAGGCGGC</t>
  </si>
  <si>
    <t xml:space="preserve">tdbR00000313</t>
  </si>
  <si>
    <t xml:space="preserve">GGGACCGUGGGUUAGCCUGGUAUACUUCGGGCCUUGGGUGCCCGUGACCCCGGUUCAAAUCCGGGCGGUCCC</t>
  </si>
  <si>
    <t xml:space="preserve">tdbR00000431</t>
  </si>
  <si>
    <t xml:space="preserve">GCCGGUGUAGCUCAGUUGGCAGAGCGAUUCCUUCGUAAGGAAUAGGCCGAGGGUUCAAAUCCCUCCACCGGC</t>
  </si>
  <si>
    <t xml:space="preserve">tdbR00000432</t>
  </si>
  <si>
    <t xml:space="preserve">GCCUGGGUAGCUUAGCGGUAAAGCGCGUCCUUGGUAAGGACGAGACCCCGGGUUCAAAUCCCGGCCUAGGC</t>
  </si>
  <si>
    <t xml:space="preserve">tdbR00000449</t>
  </si>
  <si>
    <t xml:space="preserve">CAC</t>
  </si>
  <si>
    <t xml:space="preserve">GGGUUGGUGGUCUAGCCAGGUUAUGACGGCUCCUUCACACGGAGCAGGCCGGCGGUUCGAAUCCGCCCCAACCC</t>
  </si>
  <si>
    <t xml:space="preserve">tdbR00000450</t>
  </si>
  <si>
    <t xml:space="preserve">GGGUUGGUGGUCUAGUCUGGUUAUGACACCUCCUUGACAUGGAGGAGGCCGGCAGUUCAAAUCUGCCCCAACCC</t>
  </si>
  <si>
    <t xml:space="preserve">tdbR00000110</t>
  </si>
  <si>
    <t xml:space="preserve">Methanobacterium thermaggregans</t>
  </si>
  <si>
    <t xml:space="preserve">GCGGCGUUAGUCCAUCUGGUUAAGACACUGGCCUGCCACGCCAGCGUCCCGGGUUCAAAUCCCGGACGCCGC</t>
  </si>
  <si>
    <t xml:space="preserve">tdbR00000005</t>
  </si>
  <si>
    <t xml:space="preserve">Mycoplasma capricolum</t>
  </si>
  <si>
    <t xml:space="preserve">GGGCCCUUAGCUCAGCUGGGAGAGCACCUGCCUUGCACGCAGGGGGUCGACGGUUCGAUCCCGUUAGGGUCC</t>
  </si>
  <si>
    <t xml:space="preserve">tdbR00000353</t>
  </si>
  <si>
    <t xml:space="preserve">GCCCAUGUAGCUCAGUAGGAUAGAGCACGCGCCUUCUAAGCGUGAGGUCGGAAGUUCGAGCCUUCUCGUGGGC</t>
  </si>
  <si>
    <t xml:space="preserve">tdbR00000024</t>
  </si>
  <si>
    <t xml:space="preserve">GGCCCCAUAGCGAAGUUGGUUAUCGCGCCUCCCUGUCACGGAGGAGAUCACGGGUUCGAGUCCCGUUGGGGUC</t>
  </si>
  <si>
    <t xml:space="preserve">tdbR00000331</t>
  </si>
  <si>
    <t xml:space="preserve">UUG</t>
  </si>
  <si>
    <t xml:space="preserve">UGGGCUAUAGCCAAGCGGUAAGGCAAGGGACUUUGACUCCCUCAUGCGCCGGUUCGAAUCCUGCUAGCCCA</t>
  </si>
  <si>
    <t xml:space="preserve">13-22, 51-63</t>
  </si>
  <si>
    <t xml:space="preserve">tdbR00000044</t>
  </si>
  <si>
    <t xml:space="preserve">Glu</t>
  </si>
  <si>
    <t xml:space="preserve">UUC</t>
  </si>
  <si>
    <t xml:space="preserve">GGCCUGUUGGUGAAGCGGUUAACACACACGGUUUUCAUCCGUGGACACACGGGUUCGAACCCCGUACAGGCU</t>
  </si>
  <si>
    <t xml:space="preserve">tdbR00000111</t>
  </si>
  <si>
    <t xml:space="preserve">GCAGGUGUAGUUUAAUGGUAGAACUUCAGCCUUCCAAGCUGAUUGUGAGGGUUCGAUUCCCUUCACCUGC</t>
  </si>
  <si>
    <t xml:space="preserve">tdbR00000139</t>
  </si>
  <si>
    <t xml:space="preserve">His</t>
  </si>
  <si>
    <t xml:space="preserve">GUG</t>
  </si>
  <si>
    <t xml:space="preserve">G</t>
  </si>
  <si>
    <t xml:space="preserve">GCGUAGGUGGUGAAGUGGUUAACACAUCAGGUUGUGGCUCUGACAUACGCGGGUUCGAUCCCCGUUCUACGC</t>
  </si>
  <si>
    <t xml:space="preserve">tdbR00000154</t>
  </si>
  <si>
    <t xml:space="preserve">CGGAAUAUAGCUCAGCUGGUUAGAGCAUUCCGCUGAUAACGGAGAGGUCGUUGGUUCAAGUCCAAUUAUUCCG</t>
  </si>
  <si>
    <t xml:space="preserve">tdbR00000153</t>
  </si>
  <si>
    <t xml:space="preserve">GGACCUUUAGCUCAGUUGGUUAGAGCAUCCGGCUCAUAACCGGACGGUCAUUGGUUCAAGUCCAAUAAGGUCC</t>
  </si>
  <si>
    <t xml:space="preserve">tdbR00000504</t>
  </si>
  <si>
    <t xml:space="preserve">CGCGGGGUAGAGCAGUUGGUAGCUCGCCGGGCUCAUAACCCGGAGGUCGCAGGUUCGAGUCCUGCCCCCGCA</t>
  </si>
  <si>
    <t xml:space="preserve">tdbR00000217</t>
  </si>
  <si>
    <t xml:space="preserve">UAA</t>
  </si>
  <si>
    <t xml:space="preserve">CCCCAAGUGGCGGAAUAGGUAGACGCAUUGGACUUAAAAUCCAACGGGCUUAAUAUCCUGUGCCGGUUCAAGUCCGGCCUUGGGG</t>
  </si>
  <si>
    <t xml:space="preserve">tdbR00000216</t>
  </si>
  <si>
    <t xml:space="preserve">CAA</t>
  </si>
  <si>
    <t xml:space="preserve">GCCUUUUUGGCGGAAUUGGCAGACGCAUUAGACUCAAAAUCUAACGAAGAAAUUCGUAUCGGUUCGAAUCCGAUAAAGGGC</t>
  </si>
  <si>
    <t xml:space="preserve">tdbR00000218</t>
  </si>
  <si>
    <t xml:space="preserve">GGGGGAUUGGCGGAAUUGGCAGACGCACUAGACUUAGGAUCUAGCGUCUUUGACGUAAGGGUUCAAGUCCCUUAUCCCCC</t>
  </si>
  <si>
    <t xml:space="preserve">tdbR00000178</t>
  </si>
  <si>
    <t xml:space="preserve">GACUCGUUAGCUCAGCCGGUAGAGCAACUGGCUUUUAACCAGUGGGUCCGGGGUUCGAAUCCCCGACGAGUC</t>
  </si>
  <si>
    <t xml:space="preserve">tdbR00000177</t>
  </si>
  <si>
    <t xml:space="preserve">GUCUGAUUAGCGCAACUGGCAGAGCAACUGACUCUUAAUCAGUGGGUUGUGGGUUCGAUUCCCACAUCAGGC</t>
  </si>
  <si>
    <t xml:space="preserve">12-23</t>
  </si>
  <si>
    <t xml:space="preserve">tdbR00000273</t>
  </si>
  <si>
    <t xml:space="preserve">GGCGGGGUAGCUCAGUUGGUUAGAGCGUUCGGUUCAUACCCGAAAGGUCGAGAGUUCAAAUCUCUCCCCCGCU</t>
  </si>
  <si>
    <t xml:space="preserve">tdbR00000064</t>
  </si>
  <si>
    <t xml:space="preserve">GGUCGUGUAGCUCAGUCGGUAGAGCAGCAGACUGAAGCUCUGCGUGUCGGCGGUUCAAUUCCGUCCACGACC</t>
  </si>
  <si>
    <t xml:space="preserve">tdbR00000314</t>
  </si>
  <si>
    <t xml:space="preserve">CGGGAAGUGGCUCAGUUUGGUAGAGCAUUCGGUUUGGGACCGAAGGGUCGCAGGUUCAAAUCCUGUCUUCCCG</t>
  </si>
  <si>
    <t xml:space="preserve">tdbR00000385</t>
  </si>
  <si>
    <t xml:space="preserve">GGAAGAUUACCCAAGUCCGGCUGAAGGGAUCGGUCUUGAAAACCGAGAGUCGGGGAAACCGAGCGGGGGUUCGAAUCCCUCAUCUUCC</t>
  </si>
  <si>
    <t xml:space="preserve">tdbR00000433</t>
  </si>
  <si>
    <t xml:space="preserve">GCUGACUUAGCUCAGUUGGUAGAGCAAUUGACUAGUAAUCAAUAGGUCGAAGGUUCAAAUCCUUUAGUCAGC</t>
  </si>
  <si>
    <t xml:space="preserve">tdbR00000434</t>
  </si>
  <si>
    <t xml:space="preserve">GCUGACUUAGCUCAGCAGGCAGAGCAACUGACUUGUAAUCAGUAGGUCGUAGGUUCGAUUCCUAUAGUCAGC</t>
  </si>
  <si>
    <t xml:space="preserve">tdbR00000480</t>
  </si>
  <si>
    <t xml:space="preserve">UCA</t>
  </si>
  <si>
    <t xml:space="preserve">AGGGGCAUAGUUCAGUAGGUAGAACAUCGGUCUUCAAAACCGAGUGUCACGAGUUCGAGUCUUGUUGCCCCU</t>
  </si>
  <si>
    <t xml:space="preserve">tdbR00000479</t>
  </si>
  <si>
    <t xml:space="preserve">AGGAGAGUAGUUCAAUGGUAGAACGUCGGUCUCCAAAACCGAGCGUUGAGGGUUCGAUUCCUUUCUCUCCU</t>
  </si>
  <si>
    <t xml:space="preserve">tdbR00000451</t>
  </si>
  <si>
    <t xml:space="preserve">GGAGUGUUAGCUCAGCUGGGAGAGCUCCUGCCUUACAAGCAGGCGGUCAUAGGUUCAAGUCCUAUACACUCC</t>
  </si>
  <si>
    <t xml:space="preserve">tdbR00000006</t>
  </si>
  <si>
    <t xml:space="preserve">Mycoplasma mycoides</t>
  </si>
  <si>
    <t xml:space="preserve">tdbR00000112</t>
  </si>
  <si>
    <t xml:space="preserve">GCAGGUGUAGUUUAAUGGCAGAACUUCAGCCUUCCAAGCUGAUUGUGAGGGUUCGAUUCCCUUCACCUGC</t>
  </si>
  <si>
    <t xml:space="preserve">tdbR00000155</t>
  </si>
  <si>
    <t xml:space="preserve">tdbR00000505</t>
  </si>
  <si>
    <t xml:space="preserve">CGCGGGGUAGAGCAGUUGGUAGCUCGCCGGGCUCAUAACCCGGAGGCCGCAGGUUCGAGUCCUGCCCCCGCA</t>
  </si>
  <si>
    <t xml:space="preserve">tdbR00000315</t>
  </si>
  <si>
    <t xml:space="preserve">tdbR00000452</t>
  </si>
  <si>
    <t xml:space="preserve">tdbR00000617</t>
  </si>
  <si>
    <t xml:space="preserve">Nanoarchaeum equitans</t>
  </si>
  <si>
    <t xml:space="preserve">AGCCCCGUGGUGUAGCGGCCUAGCAUGCGGGGUUUUGGUCCCCGUGACCCCGGUUCGAAUCCGGGCGGGGCU</t>
  </si>
  <si>
    <t xml:space="preserve">tdbR00000613</t>
  </si>
  <si>
    <t xml:space="preserve">CUC</t>
  </si>
  <si>
    <t xml:space="preserve">GCCCCCGUGGUGUAGCCAGGUCUAGCAUACGGGGUUCUCGUCCCCGUGACCCGGGUUCAAAUCCCGGCGGGGGC</t>
  </si>
  <si>
    <t xml:space="preserve">tdbR00000614</t>
  </si>
  <si>
    <t xml:space="preserve">CGCGGGGUGGGGCAGCCUGGAGUGCCCGGGGGGCUCAUAACCCCCAGGUCCCCGGUUCAAAUCCGGGCCCCGCG</t>
  </si>
  <si>
    <t xml:space="preserve">tdbR00000616</t>
  </si>
  <si>
    <t xml:space="preserve">GGGCCGGUGGCUCAGCCUGGUUAGAGCGGCGGGCUCUUAACCCGCAGGUCCGGGGUUCGAAUCCCCGCCGGCCC</t>
  </si>
  <si>
    <t xml:space="preserve">tdbR00000615</t>
  </si>
  <si>
    <t xml:space="preserve">GGGGCCGUAGCUCAGCCAGGCAGAGCGGCGGGCUCCAGACCCGUAGGUCGGGGGUUCGAAUCCCCCCGGCCCC</t>
  </si>
  <si>
    <t xml:space="preserve">tdbR00000624</t>
  </si>
  <si>
    <t xml:space="preserve">Homo sapiens</t>
  </si>
  <si>
    <t xml:space="preserve">GGGGGUGUAGCUCAGUGGUAGAGCGCAUGCUUUGCAUGUAUGAGGCCUCGGUUCGAUCCCCGACACCUCC</t>
  </si>
  <si>
    <t xml:space="preserve">49-65, 50-64, 51-63, 52-62, 53-61</t>
  </si>
  <si>
    <t xml:space="preserve">tdbR00000625</t>
  </si>
  <si>
    <t xml:space="preserve">GGGGGUGUAGCUCAGUGGUAGAGCGCAUGCUUUGCAUGUAUGAGGCCUCGGGUUCGAUCCCCGACACCUCC</t>
  </si>
  <si>
    <t xml:space="preserve">tdbR00000643</t>
  </si>
  <si>
    <t xml:space="preserve">GGGGGCAUAGCUCAGUGGUAGAGCAUUUGACUGCAGAUCAAGAGGUCCCUGGUUCAAAUCCAGGUGCCCCC</t>
  </si>
  <si>
    <t xml:space="preserve">tdbR00000662</t>
  </si>
  <si>
    <t xml:space="preserve">UCCUCGUUAGUAUAGUGGUUAGUAUCCCCGCCUGUCACGCGGGAGACCGGGGUUCAAUUCCCCGACGGGGA</t>
  </si>
  <si>
    <t xml:space="preserve">tdbR00000666</t>
  </si>
  <si>
    <t xml:space="preserve">UCCCAUAUGGUCUAGCGGUUAGGAUUCCUGGUUUUCACCCAGGUGGCCCGGGUUCGACUCCCGGUAUGGGA</t>
  </si>
  <si>
    <t xml:space="preserve">tdbR00000670</t>
  </si>
  <si>
    <t xml:space="preserve">GCCGAAAUAGCUCAGUUGGGAGAGCGUUAGACUGAAGAUCUAAAGGUCCCUGGUUCAAUCCCGGGUUUCGGC</t>
  </si>
  <si>
    <t xml:space="preserve">tdbR00000685</t>
  </si>
  <si>
    <t xml:space="preserve">GCCGUGAUCGUAUAGUGGUUAGUACUCUGCGUUGUGGCCGCAGCAACCUCGGUUCGAAUCCGAGUCACGGC</t>
  </si>
  <si>
    <t xml:space="preserve">tdbR00000687</t>
  </si>
  <si>
    <t xml:space="preserve">UAU</t>
  </si>
  <si>
    <t xml:space="preserve">GCUCCAGUGGCGCAAUCGGUUAGCGCGCGGUACUUAUAAUGCCGAGGUUGUGAGUUCGAUCCUCACCUGGAGC</t>
  </si>
  <si>
    <t xml:space="preserve">tdbR00000690</t>
  </si>
  <si>
    <t xml:space="preserve">AAU</t>
  </si>
  <si>
    <t xml:space="preserve">GGCCGGUUAGCUCAGUUGGUUAGAGCGUGGUGCUAAUAACGCCAAGGUCGCGGGUUCGAACCCCGUACGGGCC</t>
  </si>
  <si>
    <t xml:space="preserve">5-68</t>
  </si>
  <si>
    <t xml:space="preserve">tdbR00000694</t>
  </si>
  <si>
    <t xml:space="preserve">GCCCGGAUAGCUCAGUCGGUAGAGCAUCAGACUUUUAAUCUGAGGGUCCAGGGUUCAAGUCCCUGUUCGGGC</t>
  </si>
  <si>
    <t xml:space="preserve">tdbR00000705</t>
  </si>
  <si>
    <t xml:space="preserve">GCCCGGCUAGCUCAGUCGGUAGAGCAUGGGACUCUUAAUCUCAGGGUCGUGGGUUCGAGCCCCACGUUGGGC</t>
  </si>
  <si>
    <t xml:space="preserve">tdbR00000727</t>
  </si>
  <si>
    <t xml:space="preserve">Asn</t>
  </si>
  <si>
    <t xml:space="preserve">GUU</t>
  </si>
  <si>
    <t xml:space="preserve">GUCUCUGUGGCGCAAUCGGUUAGCGCGUUCGGCUGUUAACCGAAAGGUUGGUGGUUCGAGCCCACCCAGGGAC</t>
  </si>
  <si>
    <t xml:space="preserve">tdbR00000785</t>
  </si>
  <si>
    <t xml:space="preserve">ACU</t>
  </si>
  <si>
    <t xml:space="preserve">GGCCGGUUAGCUCAGUUGGUUAGAGCGUGCUGCUACUAAUGCCAGGGUCGAGGUUUCGAUCCCCGUACGGGCC</t>
  </si>
  <si>
    <t xml:space="preserve">5-68, 29-41, 53-61</t>
  </si>
  <si>
    <t xml:space="preserve">tdbR00000801</t>
  </si>
  <si>
    <t xml:space="preserve">GGCAGAGUGGUGCAGCGGAAGCGUGCUGGGCCCGUAACCCAGAGGUCAAUGGAUCGAAGCCAUCCUUGGCU</t>
  </si>
  <si>
    <t xml:space="preserve">4-69, 49-65</t>
  </si>
  <si>
    <t xml:space="preserve">tdbR00000868</t>
  </si>
  <si>
    <t xml:space="preserve">Schizosaccharomyces pombe</t>
  </si>
  <si>
    <t xml:space="preserve">GCUCUUGUAGCUCAGUGGUAGAGCGCUUGCCUAGUAAGCAAGAGGCCCAGUGUUCAAGUCACUGCUGGAGC</t>
  </si>
  <si>
    <t xml:space="preserve">6-67</t>
  </si>
  <si>
    <t xml:space="preserve">tdbR00000886</t>
  </si>
  <si>
    <t xml:space="preserve">Haloarcula marismortui</t>
  </si>
  <si>
    <t xml:space="preserve">GGGCCCUUAGCUUAGUCUGGUUAAGCGAUCGGCUCAUAACCGAUUGAGCGCUGGUUCAAAUCCGGCAGGGCCC</t>
  </si>
  <si>
    <t xml:space="preserve">tdbR00000923</t>
  </si>
  <si>
    <t xml:space="preserve">Streptomyces griseus</t>
  </si>
  <si>
    <t xml:space="preserve">GGGGCUAUAGCUCAGUUUGGUUAGAGCGCCUGCAUGGCAUGCAGGAGGUCAGGAGUUCAAUUCUCCUUAGCUCC</t>
  </si>
  <si>
    <t xml:space="preserve">tdbR00000924</t>
  </si>
  <si>
    <t xml:space="preserve">GGGCCUGUGGCGCAGUCUGGUUAGCGCACCUCGUUCGCAUCGAGGGGGUCUGGGGUUCAAAUCCCCACAGGUCC</t>
  </si>
  <si>
    <t xml:space="preserve">tdbR00000925</t>
  </si>
  <si>
    <t xml:space="preserve">GGGGCCUUAGCUCAGUUGGUAGAGCGCUGCCUUUGCAAGGCAGAUGUCAGGAGUUCGAAUCUCCUAGGCUCC</t>
  </si>
  <si>
    <t xml:space="preserve">tdbR00000928</t>
  </si>
  <si>
    <t xml:space="preserve">GCCUUCGUAGCUCAGGGGGAUUAGAGCACCGCUCUCCUAAAGCGGGUGUCGCAGGUUCGAAUCCUGCCGGGGGC</t>
  </si>
  <si>
    <t xml:space="preserve">tdbR00000929</t>
  </si>
  <si>
    <t xml:space="preserve">GCCCCCGUAGCUCAGUGGAUUAGAGCAGGCGCCUUCUAAGCGCUUGGCCGCAGGUUCGAGUCCUGCCGGGGGC</t>
  </si>
  <si>
    <t xml:space="preserve">tdbR00000930</t>
  </si>
  <si>
    <t xml:space="preserve">UCCCCUGUAGCUCAAUUGGCAGAGCAGCCGGCUGUUAACCGGCAGGUUACUGGUUCGAGUCCAGUCGGGGGA</t>
  </si>
  <si>
    <t xml:space="preserve">tdbR00000931</t>
  </si>
  <si>
    <t xml:space="preserve">UCCCCUGUAGCUCAAUUGGCAGAGCAUUCGGCUGUUAACCGGAGGGUUACUGGUUCGAGUCCAGUCGGGGGA</t>
  </si>
  <si>
    <t xml:space="preserve">tdbR00000932</t>
  </si>
  <si>
    <t xml:space="preserve">GGUGGAGUGGCCGAGAGGCGAGGCAACGGCCUGCAAAGCCGUCUACACGGGUUCAAAUCCCGUCUCCACC</t>
  </si>
  <si>
    <t xml:space="preserve">tdbR00000933</t>
  </si>
  <si>
    <t xml:space="preserve">tdbR00000934</t>
  </si>
  <si>
    <t xml:space="preserve">GACCGUGUGCCCGAGAGGCUCAGGGGCUCGACUGCAACUCGAGUUACACCGGUUCGAAUCCGGUCACGGUCUCC</t>
  </si>
  <si>
    <t xml:space="preserve">6-67, 13-22</t>
  </si>
  <si>
    <t xml:space="preserve">tdbR00000935</t>
  </si>
  <si>
    <t xml:space="preserve">UGGGCUAUGCUGUAAUUUGGCAACACUACGGUUUCUGGUACCGUCAUUCUAGGUUCGAGUCCUGGUAGCCCA</t>
  </si>
  <si>
    <t xml:space="preserve">tdbR00000936</t>
  </si>
  <si>
    <t xml:space="preserve">UCCCCCAUGGUGUAAUCAGGCAGCACUGCGGUUUUUGGUACCGUCUGUUCAGGUUCAAAUCCUGAUGGGGGA</t>
  </si>
  <si>
    <t xml:space="preserve">tdbR00000938</t>
  </si>
  <si>
    <t xml:space="preserve">GCGGACGUAGCUCAGUUUGGUUAGAGCGCAACCUUGCCAAGGUUGAGGUCGCCAGUUCGAACCUGGUCGUCCGC</t>
  </si>
  <si>
    <t xml:space="preserve">tdbR00000939</t>
  </si>
  <si>
    <t xml:space="preserve">GCGGGUGUAGUUUAAUGGUUAGAACAUGAGCUUCCCAAGCUCAGAGCGCGAGUUCGAUUCUCGUCACCCGC</t>
  </si>
  <si>
    <t xml:space="preserve">tdbR00000940</t>
  </si>
  <si>
    <t xml:space="preserve">GCGGGCGUAGCUCAAUGGUUAGAGCCCUAGUCUUCCAAACUAGCUACGCGGGUUCGAUUCCCGUCGCCCGC</t>
  </si>
  <si>
    <t xml:space="preserve">tdbR00000941</t>
  </si>
  <si>
    <t xml:space="preserve">GUGGGUAUAGCUCAGCUGGCAGAGCACCUGGUUGUGGUUCAGGAUGUCGCGGGUUCAAGUCCCGUUACUCAC</t>
  </si>
  <si>
    <t xml:space="preserve">tdbR00000946</t>
  </si>
  <si>
    <t xml:space="preserve">GCGCCGUUAGCUCAGUUUGGUUUAGAGCAGCUGACUCUUAAUCAGCGGGUCCGGGGUUCGAGUCCCUGACGGCGC</t>
  </si>
  <si>
    <t xml:space="preserve">tdbR00000948</t>
  </si>
  <si>
    <t xml:space="preserve">GGGGCGGUAGCUCAGCCGGUUUAGAGCAGCGGACUCAUAAUCCGUCGGCCGUGGGUUCGAGUCCCACCCGCCCC</t>
  </si>
  <si>
    <t xml:space="preserve">tdbR00000949</t>
  </si>
  <si>
    <t xml:space="preserve">CGCGGGGUGGAGCAGCUCGGUUAGCUCGCUGGGCUCAUAACCCAGAGGUCGCAGGUUCAAAUCCUGUCCCCGCU</t>
  </si>
  <si>
    <t xml:space="preserve">tdbR00000950</t>
  </si>
  <si>
    <t xml:space="preserve">AGCGGUGUAGCUCAGUCGGUUAGAGCAAGCGGCUCAUAAUCGCUGUGUCACCGGUUCAAGUCCGGUCACCGCU</t>
  </si>
  <si>
    <t xml:space="preserve">tdbR00000951</t>
  </si>
  <si>
    <t xml:space="preserve">GGCUGGGUAGCUCAGUUUGGUACGAGCGAUCGCCUGAAAAGCGAUAGGUCGCCGGUUCGAUCCCGGCCCCAGCC</t>
  </si>
  <si>
    <t xml:space="preserve">tdbR00000953</t>
  </si>
  <si>
    <t xml:space="preserve">CGGGACGUGGCGCAGCUUGGUUAGCGCACUUGACUGGGGGUCAAGGGGUCGCAGGUUCAAAUCCUGUCGUCCCG</t>
  </si>
  <si>
    <t xml:space="preserve">tdbR00000954</t>
  </si>
  <si>
    <t xml:space="preserve">CGGGGUGUAGCGCAGCUUGGCAGCGCGCUUCGUUCGGGACGAAGAGGUCGUGGGUUCAAAUCCCGCCACCCCG</t>
  </si>
  <si>
    <t xml:space="preserve">tdbR00000955</t>
  </si>
  <si>
    <t xml:space="preserve">CGGGGUGUGGCGCAGCUUGGUUAGCGCGUCCGCUUUGGGAGCGGAAGGUCGUCGGUUCGAAUCCGGCCACCCCG</t>
  </si>
  <si>
    <t xml:space="preserve">tdbR00000964</t>
  </si>
  <si>
    <t xml:space="preserve">GGUGGGUUGCCCGAGCGGCCUAAGGGAACGGUCUUGAAAACCGUCGUGGCAGCGAUGUCACCGUGGGUUCAAAUCCCACACCCACC</t>
  </si>
  <si>
    <t xml:space="preserve">tdbR00000966</t>
  </si>
  <si>
    <t xml:space="preserve">GCCCCAAUAGCUCAGUCGGUUAGAGCGUCUCCAUGGUAAGGAGAAGGUCUGCGGUUCGAUUCCGCAUUGGGGC</t>
  </si>
  <si>
    <t xml:space="preserve">tdbR00000967</t>
  </si>
  <si>
    <t xml:space="preserve">GCCUCCUUAGCUCAGUCCGGCCCAGAGCGAUGUACUUGUAAUACAUAGGUCGUCGGUUCGAAUCCGACAGGAGGC</t>
  </si>
  <si>
    <t xml:space="preserve">tdbR00000968</t>
  </si>
  <si>
    <t xml:space="preserve">GCCGCCUUAGCUCAGUUUGGCCAGAGCAACGCACUCGUAAUGCGUAGGUCUCGGGUUCGAAUCCCGAAGGCGGC</t>
  </si>
  <si>
    <t xml:space="preserve">tdbR00000969</t>
  </si>
  <si>
    <t xml:space="preserve">AGGGUCGUAGCUCAAUUUGGUUAGAGCACUGGUCUCCAAAACCAGCGGUUGGGGGUUCAAGUCCCUCCGGCCCU</t>
  </si>
  <si>
    <t xml:space="preserve">tdbR00000970</t>
  </si>
  <si>
    <t xml:space="preserve">AGGGGCGUAGCUCAGCGGCCAGAGCGGCGGUCUCCAAAAUCGUAUGUCGCAGGUUCGAUUCCUGCCGCCCCU</t>
  </si>
  <si>
    <t xml:space="preserve">tdbR00000971</t>
  </si>
  <si>
    <t xml:space="preserve">tdbR00000972</t>
  </si>
  <si>
    <t xml:space="preserve">GGCGGUGUGCCCGAGUGGCCAAAGGGAGCAGACUGUAAAUCUGCCGGCUCAGCCUACCCAGGUUCGAACCCUGGCGCCGCC</t>
  </si>
  <si>
    <t xml:space="preserve">tdbR00000974</t>
  </si>
  <si>
    <t xml:space="preserve">GCGCGAUUAGCUCAGCGGGAGAGCGCUUCCCUGACACGGAAGAGGUCACUGGUUCAAUCCCAGUAUCGCGC</t>
  </si>
  <si>
    <t xml:space="preserve">tdbR00000975</t>
  </si>
  <si>
    <t xml:space="preserve">GGACGAUUAGCUCAGCGGGAGAGCGCUUCCCUGACACGGAAGAGGUCACUGGUUCAAUCCCAGUAUCGUCC</t>
  </si>
  <si>
    <t xml:space="preserve">tdbR00000976</t>
  </si>
  <si>
    <t xml:space="preserve">GGGCGAUUAGCUCAGUGGGAGAGCGCUUCGUUCACACCGAAGAGGUCACUGGUUCGAACCCAGUAUCGCCC</t>
  </si>
  <si>
    <t xml:space="preserve">tdbR00000977</t>
  </si>
  <si>
    <t xml:space="preserve">GGGUGCGUAGCUCAGGGGUUAGAGCGCUGCUCUUACAAAGCAGAUGUCGGCGGUUCGAAACCGUCCGCGCCC</t>
  </si>
  <si>
    <t xml:space="preserve">tdbPDB000006</t>
  </si>
  <si>
    <t xml:space="preserve">Archaeoglobus fulgidus</t>
  </si>
  <si>
    <t xml:space="preserve">GGGCCCGUAGCUUAGCCAGGUCAGAGCGCCCGGCUCAUAACCGGGCGGUCGAGGGUUCGAAUCCCUCCGGGCCC</t>
  </si>
  <si>
    <t xml:space="preserve">31-39</t>
  </si>
  <si>
    <t xml:space="preserve">tdbPDB000026</t>
  </si>
  <si>
    <t xml:space="preserve">Methanocaldococcus jannaschii</t>
  </si>
  <si>
    <t xml:space="preserve">CCGGCGGUAGUUCAGCCUGGUAGAACGGCGGACUGUAGAUCCGCAUGUCGCUGGUUCAAAUCCGGCCCGCCGG</t>
  </si>
  <si>
    <t xml:space="preserve">tdbPDB000031</t>
  </si>
  <si>
    <t xml:space="preserve">GCCAGGGUGGCAGAGGGGCUUUGCGGCGGACUGCAGAUCCGCUUUACCCCGGUUCGAAUCCGGGCCCUGGC</t>
  </si>
  <si>
    <t xml:space="preserve">13-22, 27-43</t>
  </si>
  <si>
    <t xml:space="preserve">tdbPDB000033</t>
  </si>
  <si>
    <t xml:space="preserve">GCCGGGGUAGUCUAGGGGCUAGGCAGCGGACUGCAGAUCCGCCUUACGUGGGUUCAAAUCCCACCCCCGGC</t>
  </si>
  <si>
    <t xml:space="preserve">10-25, 27-43, 31-39</t>
  </si>
  <si>
    <t xml:space="preserve">tdbPDB000045</t>
  </si>
  <si>
    <t xml:space="preserve">CUA</t>
  </si>
  <si>
    <t xml:space="preserve">GCCAGGGUGGCAGAGGGGCUUUGCGGCGGACUCUAGAUCCGCUUUACCCCGGUUCGAAUCCGGGCCCUGGC</t>
  </si>
  <si>
    <t xml:space="preserve">tdbPDB000046</t>
  </si>
  <si>
    <t xml:space="preserve">GCCAGGGUGGCAGAGGGGCUUUGCGGCGGACUUCAGAUCCGCUUUACCCCGGUUCGAAUCCGGGCCCUGGC</t>
  </si>
  <si>
    <t xml:space="preserve">tdbR00000601</t>
  </si>
  <si>
    <t xml:space="preserve">Pyr</t>
  </si>
  <si>
    <t xml:space="preserve">Methanosarcina barkeri</t>
  </si>
  <si>
    <t xml:space="preserve">GGAAACCUGAUCAUGUAGAUCGAAUGGACUCUAAAUCCGUUCAGCCGGGUUAGAUUCCCGGGGUUUCC</t>
  </si>
  <si>
    <t xml:space="preserve">10-25, 11-24, 12-23, 13-22</t>
  </si>
  <si>
    <t xml:space="preserve">tdbR00001017</t>
  </si>
  <si>
    <t xml:space="preserve">Vibrio cholerae C6706</t>
  </si>
  <si>
    <t xml:space="preserve">GCUGAUAUGGCUCAGUCGGUAGAGCGCAUCCUUGGUAAGGAUGAGGUCCCCAGUUCGAUUCUGGGUAUCAGC</t>
  </si>
  <si>
    <t xml:space="preserve">tdbR00001022</t>
  </si>
  <si>
    <t xml:space="preserve">GCGACACUAGCUCAGUUGGUAGAGCGCAACCUUGCCAAGGUUGAGGUCACGAGUUCGAACCUCGUGUGUCGC</t>
  </si>
  <si>
    <t xml:space="preserve">tdbR00001023</t>
  </si>
  <si>
    <t xml:space="preserve">GGGGCUAUAGCUCAGCUGGGAGAGCGCUUGCAUGGCAUGCAAGAGGUCUGCGGUUCGAUCCCGCAUAGCUCC</t>
  </si>
  <si>
    <t xml:space="preserve">tdbR00001024</t>
  </si>
  <si>
    <t xml:space="preserve">GGGGUUAUAGCUCAGCUGGGAGAGCGCCUGCCUUGCACGCAGGAGGUCUGCGGUUCGAUCCCGCAUAACUCC</t>
  </si>
  <si>
    <t xml:space="preserve">tdbR00001027</t>
  </si>
  <si>
    <t xml:space="preserve">GCGCCCGUAGCUCAGCUGGAUAGAGCGUUGGCCUCCGGAGCCAAAGGUCGAAGGUUCAAAUCCUUUCGGGCGC</t>
  </si>
  <si>
    <t xml:space="preserve">tdbR00001030</t>
  </si>
  <si>
    <t xml:space="preserve">UCCUCCUUAGCUCAGUCGGUAGAGCGACGGACUGUUAAUCCGCAGGUCGCUGGUUCGAGCCCAGCAGGAGGA</t>
  </si>
  <si>
    <t xml:space="preserve">27-43</t>
  </si>
  <si>
    <t xml:space="preserve">tdbR00001031</t>
  </si>
  <si>
    <t xml:space="preserve">UCCUCCUUAGCUCAGUCGGUAGAGCGACGGACUGUUAAUCCGCAGGUCGCUGGUUCAAGUCCAGCAGGAGGA</t>
  </si>
  <si>
    <t xml:space="preserve">tdbR00001032</t>
  </si>
  <si>
    <t xml:space="preserve">GGCGCGUUGGCAGAGUGGCCAUGCAGCGGAUUGCAAAUCCGUGAACCUCGGUUCGACUCCGGGACGCGCC</t>
  </si>
  <si>
    <t xml:space="preserve">tdbR00001033</t>
  </si>
  <si>
    <t xml:space="preserve">GGCGCGUUGGCAGAGUGGCCAUGCAGCGGAUUGCAAAUCCGUGGACCUCGGUUCGACUCCGGGACGCGCC</t>
  </si>
  <si>
    <t xml:space="preserve">tdbR00001036</t>
  </si>
  <si>
    <t xml:space="preserve">GCGGGCAUCGUAUAAUGGCUAUUACCUCAGCCUUCCAAGCUGAUGAUGCGGGUUCGAUUCCCGCUGCCCGC</t>
  </si>
  <si>
    <t xml:space="preserve">tdbR00001038</t>
  </si>
  <si>
    <t xml:space="preserve">GGGUCUGUAGCUCAGGUGGUUAGAGCGUACGCCUGAUAAGCGUAAGGUCGGUGGUUCGAGUCCACUCAGACCC</t>
  </si>
  <si>
    <t xml:space="preserve">tdbR00001045</t>
  </si>
  <si>
    <t xml:space="preserve">GAG</t>
  </si>
  <si>
    <t xml:space="preserve">GCCGAGAUGGUGAAAUUGGUAGACACACUAGCAUGAGGUGCUAGCGCCUUAGGUGUGAGGGUUCGAGUCCCUCUCUCGGC</t>
  </si>
  <si>
    <t xml:space="preserve">tdbR00001050</t>
  </si>
  <si>
    <t xml:space="preserve">GGCUACGUAGCUCAGUUGGUUAGAGCACAUCACUCAUAAUGAUGGGGUCACAGGUUCGAAUCCCGUCGUAGCC</t>
  </si>
  <si>
    <t xml:space="preserve">51-63</t>
  </si>
  <si>
    <t xml:space="preserve">tdbR00001052</t>
  </si>
  <si>
    <t xml:space="preserve">GCCCGGAUAGCUCAGUCGGUAGAGCAGAGGAUUGAAAAUCCUCGUGUCGGUGGUUCGAUUCCGCCUCCGGGC</t>
  </si>
  <si>
    <t xml:space="preserve">tdbR00001053</t>
  </si>
  <si>
    <t xml:space="preserve">CGGACUGUAGCGCAGCUUGGUAGCGCACCGUCAUGGGGUGUCGGGGGUCGGAGGUUCAAAUCCUCUCAGUCCG</t>
  </si>
  <si>
    <t xml:space="preserve">30-40</t>
  </si>
  <si>
    <t xml:space="preserve">tdbR00001054</t>
  </si>
  <si>
    <t xml:space="preserve">CGGUGAAUAGCGCAGUUUGGUAGCGCAUCUGGUUUGGGACCAGAGGGUCGGGGGUUCGAAUCCCUCUUCACCG</t>
  </si>
  <si>
    <t xml:space="preserve">tdbR00001058</t>
  </si>
  <si>
    <t xml:space="preserve">GGAGAGAUGGCUGAGUGGUUGAAAGCACCGGUCUUGAAAACCGGCGAUGGUUAAUAGCUAUCCUAGGGUUCAAAUCCCUAUCUCUCC</t>
  </si>
  <si>
    <t xml:space="preserve">tdbR00001059</t>
  </si>
  <si>
    <t xml:space="preserve">GCUGAUAUAGCUCAGAUGGUAGAGCGCAUCCUUGGUAAGGAUGAGGUCGGCAGUUCGAUUCUGCCUAUCAGC</t>
  </si>
  <si>
    <t xml:space="preserve">tdbR00001060</t>
  </si>
  <si>
    <t xml:space="preserve">GCCGACUUAGCUCAGUAGGUAGAGCAACUGACUUGUAAUCAGUAGGUCACCAGUUCGAUUCCGGUAGUCGGC</t>
  </si>
  <si>
    <t xml:space="preserve">52-62</t>
  </si>
  <si>
    <t xml:space="preserve">tdbR00001061</t>
  </si>
  <si>
    <t xml:space="preserve">GCCGGCUUAGCUCAGUAGGUAGAGCAACUGACUUGUAAUCAGUAGGUCGCCAGUUCGAUUCCGGCAGCCGGC</t>
  </si>
  <si>
    <t xml:space="preserve">tdbR00001062</t>
  </si>
  <si>
    <t xml:space="preserve">AGGGGUGUAGCUCCAAUUGGCAGAGCAGCGGAUUCCAAAUCCGCGUGUUGGGAGUUCGAAUCUCUCCACCCCU</t>
  </si>
  <si>
    <t xml:space="preserve">tdbR00001063</t>
  </si>
  <si>
    <t xml:space="preserve">GCGUCUAUAGCUCAGUUGGUUAGAGCACCACCUUGACAUGGUGGGGGUCGGUGGUUCGAGUCCACUUAGACGC</t>
  </si>
  <si>
    <t xml:space="preserve">tdbR00001064</t>
  </si>
  <si>
    <t xml:space="preserve">tdbR00001065</t>
  </si>
  <si>
    <t xml:space="preserve">GGGCGAUUAGCUCAGUUGGGAGAGCACCUGCCUUACAAGCAGGGGGUCACUGGUUCGAACCCGGUAUCGCCC</t>
  </si>
  <si>
    <t xml:space="preserve">tdbR00000501</t>
  </si>
  <si>
    <t xml:space="preserve">Halococcus morrhuae</t>
  </si>
  <si>
    <t xml:space="preserve">AGCGGGAUGGGAUAGCCAGGAGAUUCCGGCGGGCUCAUAACCCGCAGAUCAGUAGAUCAAAUCUACUUCCCGCU</t>
  </si>
  <si>
    <t xml:space="preserve">tdbR00000018</t>
  </si>
  <si>
    <t xml:space="preserve">GCCAAGGUGGCAGAGUUCGGCCCAACGCAUCCGCCUGCAGAGCGGAACCCCGCCGGUUCAAAUCCGGCCCUUGGC</t>
  </si>
  <si>
    <t xml:space="preserve">12-23, 13-22</t>
  </si>
  <si>
    <t xml:space="preserve">tdbR00001192</t>
  </si>
  <si>
    <t xml:space="preserve">Thermococcus kodakarensis</t>
  </si>
  <si>
    <t xml:space="preserve">GGGGGCGUGGUGUAGCCUGGUCCAUCAUCGCGGGCUCCAGACCCGCGGACCGGGGUUCAAAUCCCCGCGCCCCC</t>
  </si>
  <si>
    <t xml:space="preserve">tdbR00001095</t>
  </si>
  <si>
    <t xml:space="preserve">Sulfurisphaera tokodaii</t>
  </si>
  <si>
    <t xml:space="preserve">GGGCCAGUCGUCUAGCCUGGUUAGGACGCCGCCCUUACAAGGCGGAGGUCCUGGGUUCAAGUCCCAGCGGGCCC</t>
  </si>
  <si>
    <t xml:space="preserve">tdbR00001096</t>
  </si>
  <si>
    <t xml:space="preserve">GGGCCAGUCGUCUAGCCUGGUUAGGACGCCGCCCUGACGCGGCGGAGGUCCUGGGUUCAAGUCCCAGCGGGCCC</t>
  </si>
  <si>
    <t xml:space="preserve">tdbR00001162</t>
  </si>
  <si>
    <t xml:space="preserve">Saccharomyces cerevisiae</t>
  </si>
  <si>
    <t xml:space="preserve">GACUCCAUGGCCAAGUUGGUUAAGGCGUGCGACUGUUAAUCGCAAGAUCGUGAGUUCAACCCUCACUGGGGUC</t>
  </si>
  <si>
    <t xml:space="preserve">tdbR00001163</t>
  </si>
  <si>
    <t xml:space="preserve">GCUCGCGUGGCGUAAUGGCAACGCGUCUGACUUCUAAUCAGAAGAUUAUGGGUUCGACCCCCAUCGUGAGU</t>
  </si>
  <si>
    <t xml:space="preserve">tdbR00000035</t>
  </si>
  <si>
    <t xml:space="preserve">UCCGUGAUAGUUUAAUGGUCAGAAUGGGCGCUUGUCGCGUGCCAGAUCGGGGUUCAAUUCCCCGUCGCGGA</t>
  </si>
  <si>
    <t xml:space="preserve">tdbR00001167</t>
  </si>
  <si>
    <t xml:space="preserve">UCCGAUAUAGUGUAACGGCUAUCACAUCACGCUUUCACCGUGGAGACCGGGGUUCGACUCCCCGUAUCGGA</t>
  </si>
  <si>
    <t xml:space="preserve">tdbR00001170</t>
  </si>
  <si>
    <t xml:space="preserve">GCCAUCUUAGUAUAGUGGUUAGUACACAUCGUUGUGGCCGAUGAAACCCUGGUUCGAUUCUAGGAGAUGGC</t>
  </si>
  <si>
    <t xml:space="preserve">tdbR00001171</t>
  </si>
  <si>
    <t xml:space="preserve">GGUCUCUUGGCCCAGUUGGUUAAGGCACCGUGCUAAUAACGCGGGGAUCAGCGGUUCGAUCCCGCUAGAGACC</t>
  </si>
  <si>
    <t xml:space="preserve">tdbR00001172</t>
  </si>
  <si>
    <t xml:space="preserve">GCUCGUGUAGCUCAGUGGUUAGAGCUUCGUGCUUAUAACGCGACCGUCGUGGGUUCAAUCCCCACCUCGAGC</t>
  </si>
  <si>
    <t xml:space="preserve">tdbR00001176</t>
  </si>
  <si>
    <t xml:space="preserve">GCCUUGUUGGCGCAAUCGGUAGCGCGUAUGACUCUUAAUCAUAAGGUUAGGGGUUCGAGCCCCCUACAGGGC</t>
  </si>
  <si>
    <t xml:space="preserve">tdbR00001178</t>
  </si>
  <si>
    <t xml:space="preserve">GCUUCAGUAGCUCAGUAGGAAGAGCGUCAGUCUCAUAAUCUGAAGGUCGAGAGUUCGAACCUCUCCUGGAGC</t>
  </si>
  <si>
    <t xml:space="preserve">tdbR00001179</t>
  </si>
  <si>
    <t xml:space="preserve">GCGGAUUUAGCUCAGUUGGGAGAGCGCCAGACUGAAGAUCUGGAGGUCCUGUGUUCGAUCCACAGAAUUCGC</t>
  </si>
  <si>
    <t xml:space="preserve">tdbR00001185</t>
  </si>
  <si>
    <t xml:space="preserve">GCUUCUAUGGCCAAGUUGGUAAGGCGCCACACUAGUAAUGUGGAGAUCGUCGGUUCAAAUCCGACUGGAAGC</t>
  </si>
  <si>
    <t xml:space="preserve">tdbR00001187</t>
  </si>
  <si>
    <t xml:space="preserve">CUCUCGGUAGCCAAGUUGGUUUAAGGCGCAAGACUGUAAAUCUUGAGAUCGGGCGUUCGACUCGCCCCCGGGAG</t>
  </si>
  <si>
    <t xml:space="preserve">tdbR00001188</t>
  </si>
  <si>
    <t xml:space="preserve">GGUCCAAUGGUCCAGUGGUUCAAGACGUCGCCUUUACACGGCGAAGAUCCCGAGUUCGAACCUCGGUUGGAUC</t>
  </si>
  <si>
    <t xml:space="preserve">tdbR00001189</t>
  </si>
  <si>
    <t xml:space="preserve">GUUCCAAUAGUGUAGCGGCUAUCACGUUGCCUUCACACGGCAAAGGUCCCGAGUUCGAUCCUCGGUUGGAAC</t>
  </si>
  <si>
    <t xml:space="preserve">tdbR00001190</t>
  </si>
  <si>
    <t xml:space="preserve">AAC</t>
  </si>
  <si>
    <t xml:space="preserve">GGUUUCGUGGUCUAGUCGGUUAUGGCAUCUGCUUAACACGCAGAACGUCCCCAGUUCGAUCCUGGGCGAAAUC</t>
  </si>
  <si>
    <t xml:space="preserve">tdbR00000502</t>
  </si>
  <si>
    <t xml:space="preserve">Sulfolobus acidocaldarius</t>
  </si>
  <si>
    <t xml:space="preserve">AGCGGCGUAGGGAACUGGGAGUAUCCCGCAGGGCUCAUAACCCUGAGGUCCCUGGUUCAAAUCCAGGCGCCGCU</t>
  </si>
  <si>
    <t xml:space="preserve">Key</t>
  </si>
  <si>
    <t xml:space="preserve">Canonical position</t>
  </si>
  <si>
    <t xml:space="preserve">Actual position</t>
  </si>
  <si>
    <t xml:space="preserve">Nucleotide</t>
  </si>
  <si>
    <t xml:space="preserve">Region</t>
  </si>
  <si>
    <t xml:space="preserve">1</t>
  </si>
  <si>
    <t xml:space="preserve">Acceptor stem</t>
  </si>
  <si>
    <t xml:space="preserve">2</t>
  </si>
  <si>
    <t xml:space="preserve">3</t>
  </si>
  <si>
    <t xml:space="preserve">4</t>
  </si>
  <si>
    <t xml:space="preserve">C</t>
  </si>
  <si>
    <t xml:space="preserve">5</t>
  </si>
  <si>
    <t xml:space="preserve">6</t>
  </si>
  <si>
    <t xml:space="preserve">7</t>
  </si>
  <si>
    <t xml:space="preserve">8</t>
  </si>
  <si>
    <t xml:space="preserve">U</t>
  </si>
  <si>
    <t xml:space="preserve">Position 8</t>
  </si>
  <si>
    <t xml:space="preserve">9</t>
  </si>
  <si>
    <t xml:space="preserve">A</t>
  </si>
  <si>
    <t xml:space="preserve">Position 9</t>
  </si>
  <si>
    <t xml:space="preserve">10</t>
  </si>
  <si>
    <t xml:space="preserve">D-stem</t>
  </si>
  <si>
    <t xml:space="preserve">11</t>
  </si>
  <si>
    <t xml:space="preserve">12</t>
  </si>
  <si>
    <t xml:space="preserve">13</t>
  </si>
  <si>
    <t xml:space="preserve">14</t>
  </si>
  <si>
    <t xml:space="preserve">D-loop</t>
  </si>
  <si>
    <t xml:space="preserve">15</t>
  </si>
  <si>
    <t xml:space="preserve">16</t>
  </si>
  <si>
    <t xml:space="preserve">17</t>
  </si>
  <si>
    <t xml:space="preserve">17a</t>
  </si>
  <si>
    <t xml:space="preserve">18</t>
  </si>
  <si>
    <t xml:space="preserve">19</t>
  </si>
  <si>
    <t xml:space="preserve">20</t>
  </si>
  <si>
    <t xml:space="preserve">20a</t>
  </si>
  <si>
    <t xml:space="preserve">21</t>
  </si>
  <si>
    <t xml:space="preserve">22</t>
  </si>
  <si>
    <t xml:space="preserve">23</t>
  </si>
  <si>
    <t xml:space="preserve">24</t>
  </si>
  <si>
    <t xml:space="preserve">25</t>
  </si>
  <si>
    <t xml:space="preserve">26</t>
  </si>
  <si>
    <t xml:space="preserve">Position 26</t>
  </si>
  <si>
    <t xml:space="preserve">27</t>
  </si>
  <si>
    <t xml:space="preserve">Anticodon stem</t>
  </si>
  <si>
    <t xml:space="preserve">28</t>
  </si>
  <si>
    <t xml:space="preserve">29</t>
  </si>
  <si>
    <t xml:space="preserve">30</t>
  </si>
  <si>
    <t xml:space="preserve">31</t>
  </si>
  <si>
    <t xml:space="preserve">32</t>
  </si>
  <si>
    <t xml:space="preserve">Anticodon loop</t>
  </si>
  <si>
    <t xml:space="preserve">33</t>
  </si>
  <si>
    <t xml:space="preserve">34</t>
  </si>
  <si>
    <t xml:space="preserve">35</t>
  </si>
  <si>
    <t xml:space="preserve">36</t>
  </si>
  <si>
    <t xml:space="preserve">37</t>
  </si>
  <si>
    <t xml:space="preserve">38</t>
  </si>
  <si>
    <t xml:space="preserve">39</t>
  </si>
  <si>
    <t xml:space="preserve">40</t>
  </si>
  <si>
    <t xml:space="preserve">41</t>
  </si>
  <si>
    <t xml:space="preserve">42</t>
  </si>
  <si>
    <t xml:space="preserve">43</t>
  </si>
  <si>
    <t xml:space="preserve">44</t>
  </si>
  <si>
    <t xml:space="preserve">Variable loop</t>
  </si>
  <si>
    <t xml:space="preserve">45</t>
  </si>
  <si>
    <t xml:space="preserve">46</t>
  </si>
  <si>
    <t xml:space="preserve">47</t>
  </si>
  <si>
    <t xml:space="preserve">48</t>
  </si>
  <si>
    <t xml:space="preserve">49</t>
  </si>
  <si>
    <t xml:space="preserve">T-stem</t>
  </si>
  <si>
    <t xml:space="preserve">50</t>
  </si>
  <si>
    <t xml:space="preserve">51</t>
  </si>
  <si>
    <t xml:space="preserve">52</t>
  </si>
  <si>
    <t xml:space="preserve">53</t>
  </si>
  <si>
    <t xml:space="preserve">54</t>
  </si>
  <si>
    <t xml:space="preserve">TΨC-loop</t>
  </si>
  <si>
    <t xml:space="preserve">55</t>
  </si>
  <si>
    <t xml:space="preserve">56</t>
  </si>
  <si>
    <t xml:space="preserve">57</t>
  </si>
  <si>
    <t xml:space="preserve">58</t>
  </si>
  <si>
    <t xml:space="preserve">59</t>
  </si>
  <si>
    <t xml:space="preserve">60</t>
  </si>
  <si>
    <t xml:space="preserve">61</t>
  </si>
  <si>
    <t xml:space="preserve">62</t>
  </si>
  <si>
    <t xml:space="preserve">63</t>
  </si>
  <si>
    <t xml:space="preserve">64</t>
  </si>
  <si>
    <t xml:space="preserve">65</t>
  </si>
  <si>
    <t xml:space="preserve">66</t>
  </si>
  <si>
    <t xml:space="preserve">67</t>
  </si>
  <si>
    <t xml:space="preserve">68</t>
  </si>
  <si>
    <t xml:space="preserve">69</t>
  </si>
  <si>
    <t xml:space="preserve">70</t>
  </si>
  <si>
    <t xml:space="preserve">71</t>
  </si>
  <si>
    <t xml:space="preserve">72</t>
  </si>
  <si>
    <t xml:space="preserve">20b</t>
  </si>
  <si>
    <t xml:space="preserve">e1</t>
  </si>
  <si>
    <t xml:space="preserve">e2</t>
  </si>
  <si>
    <t xml:space="preserve">e3</t>
  </si>
  <si>
    <t xml:space="preserve">e4</t>
  </si>
  <si>
    <t xml:space="preserve">e5</t>
  </si>
  <si>
    <t xml:space="preserve">e6</t>
  </si>
  <si>
    <t xml:space="preserve">e7</t>
  </si>
  <si>
    <t xml:space="preserve">e8</t>
  </si>
  <si>
    <t xml:space="preserve">e9</t>
  </si>
  <si>
    <t xml:space="preserve">e10</t>
  </si>
  <si>
    <t xml:space="preserve">e11</t>
  </si>
  <si>
    <t xml:space="preserve">e12</t>
  </si>
  <si>
    <t xml:space="preserve">e13</t>
  </si>
  <si>
    <t xml:space="preserve">20c</t>
  </si>
  <si>
    <t xml:space="preserve">20d</t>
  </si>
  <si>
    <t xml:space="preserve">e14</t>
  </si>
  <si>
    <t xml:space="preserve">Element</t>
  </si>
  <si>
    <t xml:space="preserve">Canonical pair</t>
  </si>
  <si>
    <t xml:space="preserve">Actual pos (5′)</t>
  </si>
  <si>
    <t xml:space="preserve">Actual pos (3′)</t>
  </si>
  <si>
    <t xml:space="preserve">Nt (5′)</t>
  </si>
  <si>
    <t xml:space="preserve">Nt (3′)</t>
  </si>
  <si>
    <t xml:space="preserve">Pair</t>
  </si>
  <si>
    <t xml:space="preserve">G count</t>
  </si>
  <si>
    <t xml:space="preserve">C count</t>
  </si>
  <si>
    <t xml:space="preserve">G+C count</t>
  </si>
  <si>
    <t xml:space="preserve">1-72</t>
  </si>
  <si>
    <t xml:space="preserve">2-71</t>
  </si>
  <si>
    <t xml:space="preserve">3-70</t>
  </si>
  <si>
    <t xml:space="preserve">4-69</t>
  </si>
  <si>
    <t xml:space="preserve">7-66</t>
  </si>
  <si>
    <t xml:space="preserve">10-25</t>
  </si>
  <si>
    <t xml:space="preserve">11-24</t>
  </si>
  <si>
    <t xml:space="preserve">28-42</t>
  </si>
  <si>
    <t xml:space="preserve">29-41</t>
  </si>
  <si>
    <t xml:space="preserve">50-64</t>
  </si>
  <si>
    <t xml:space="preserve">53-61</t>
  </si>
  <si>
    <t xml:space="preserve">3D (tertiary) BP</t>
  </si>
  <si>
    <t xml:space="preserve">8-14</t>
  </si>
  <si>
    <t xml:space="preserve">15-48</t>
  </si>
  <si>
    <t xml:space="preserve">18-55</t>
  </si>
  <si>
    <t xml:space="preserve">19-56</t>
  </si>
  <si>
    <t xml:space="preserve">26-44</t>
  </si>
  <si>
    <t xml:space="preserve">32-38</t>
  </si>
  <si>
    <t xml:space="preserve">54-58</t>
  </si>
  <si>
    <t xml:space="preserve">Loop / region</t>
  </si>
  <si>
    <t xml:space="preserve">Canonical positions</t>
  </si>
  <si>
    <t xml:space="preserve">Actual positions</t>
  </si>
  <si>
    <t xml:space="preserve">Loop sequence (5′→3′)</t>
  </si>
  <si>
    <t xml:space="preserve">Length</t>
  </si>
  <si>
    <t xml:space="preserve">G+C %</t>
  </si>
  <si>
    <t xml:space="preserve">14–21</t>
  </si>
  <si>
    <t xml:space="preserve">14–23</t>
  </si>
  <si>
    <t xml:space="preserve">AGCCAGGACA</t>
  </si>
  <si>
    <t xml:space="preserve">32–38</t>
  </si>
  <si>
    <t xml:space="preserve">34–40</t>
  </si>
  <si>
    <t xml:space="preserve">CUUCUAA</t>
  </si>
  <si>
    <t xml:space="preserve">44–48</t>
  </si>
  <si>
    <t xml:space="preserve">46–50</t>
  </si>
  <si>
    <t xml:space="preserve">UGCUG</t>
  </si>
  <si>
    <t xml:space="preserve">54–60</t>
  </si>
  <si>
    <t xml:space="preserve">56–62</t>
  </si>
  <si>
    <t xml:space="preserve">UUCAAAU</t>
  </si>
  <si>
    <t xml:space="preserve">Positions 8, 9, 26</t>
  </si>
  <si>
    <t xml:space="preserve">8, 9, 26</t>
  </si>
  <si>
    <t xml:space="preserve">8, 9, 28</t>
  </si>
  <si>
    <t xml:space="preserve">14–24</t>
  </si>
  <si>
    <t xml:space="preserve">AGCCUGGACUA</t>
  </si>
  <si>
    <t xml:space="preserve">35–41</t>
  </si>
  <si>
    <t xml:space="preserve">CUGUCAA</t>
  </si>
  <si>
    <t xml:space="preserve">47–50</t>
  </si>
  <si>
    <t xml:space="preserve">UGAC</t>
  </si>
  <si>
    <t xml:space="preserve">8, 9, 29</t>
  </si>
  <si>
    <t xml:space="preserve">14–22</t>
  </si>
  <si>
    <t xml:space="preserve">AGCGGUCUA</t>
  </si>
  <si>
    <t xml:space="preserve">33–39</t>
  </si>
  <si>
    <t xml:space="preserve">CUGCAGA</t>
  </si>
  <si>
    <t xml:space="preserve">45–50</t>
  </si>
  <si>
    <t xml:space="preserve">UAGUUC</t>
  </si>
  <si>
    <t xml:space="preserve">UUCGAAU</t>
  </si>
  <si>
    <t xml:space="preserve">8, 9, 27</t>
  </si>
  <si>
    <t xml:space="preserve">AGCCUGGUA</t>
  </si>
  <si>
    <t xml:space="preserve">CUCUUAA</t>
  </si>
  <si>
    <t xml:space="preserve">45–57</t>
  </si>
  <si>
    <t xml:space="preserve">GAGGGAGGAAGUC</t>
  </si>
  <si>
    <t xml:space="preserve">63–69</t>
  </si>
  <si>
    <t xml:space="preserve">AGCCCGGCA</t>
  </si>
  <si>
    <t xml:space="preserve">CUUUUAC</t>
  </si>
  <si>
    <t xml:space="preserve">45–52</t>
  </si>
  <si>
    <t xml:space="preserve">GGAAGGUC</t>
  </si>
  <si>
    <t xml:space="preserve">58–64</t>
  </si>
  <si>
    <t xml:space="preserve">AGCCAGGUA</t>
  </si>
  <si>
    <t xml:space="preserve">CUCAUAA</t>
  </si>
  <si>
    <t xml:space="preserve">45–49</t>
  </si>
  <si>
    <t xml:space="preserve">UGGUC</t>
  </si>
  <si>
    <t xml:space="preserve">55–61</t>
  </si>
  <si>
    <t xml:space="preserve">AGCCUGGCA</t>
  </si>
  <si>
    <t xml:space="preserve">AGGUC</t>
  </si>
  <si>
    <t xml:space="preserve">AGCCUGGCUA</t>
  </si>
  <si>
    <t xml:space="preserve">UACGGGA</t>
  </si>
  <si>
    <t xml:space="preserve">CUGGGGC</t>
  </si>
  <si>
    <t xml:space="preserve">14–20</t>
  </si>
  <si>
    <t xml:space="preserve">AGCGGUA</t>
  </si>
  <si>
    <t xml:space="preserve">31–37</t>
  </si>
  <si>
    <t xml:space="preserve">CUCGUAA</t>
  </si>
  <si>
    <t xml:space="preserve">43–47</t>
  </si>
  <si>
    <t xml:space="preserve">53–59</t>
  </si>
  <si>
    <t xml:space="preserve">8, 9, 25</t>
  </si>
  <si>
    <t xml:space="preserve">AGCGGCA</t>
  </si>
  <si>
    <t xml:space="preserve">CUGUACA</t>
  </si>
  <si>
    <t xml:space="preserve">AGCUGGGA</t>
  </si>
  <si>
    <t xml:space="preserve">UUUGCAC</t>
  </si>
  <si>
    <t xml:space="preserve">UUCGAUC</t>
  </si>
  <si>
    <t xml:space="preserve">AAUGGAUA</t>
  </si>
  <si>
    <t xml:space="preserve">CUACGGA</t>
  </si>
  <si>
    <t xml:space="preserve">AGGUU</t>
  </si>
  <si>
    <t xml:space="preserve">UUCGACU</t>
  </si>
  <si>
    <t xml:space="preserve">AGUGGUA</t>
  </si>
  <si>
    <t xml:space="preserve">CUUCCAA</t>
  </si>
  <si>
    <t xml:space="preserve">43–46</t>
  </si>
  <si>
    <t xml:space="preserve">UGUC</t>
  </si>
  <si>
    <t xml:space="preserve">52–58</t>
  </si>
  <si>
    <t xml:space="preserve">UUCGAUU</t>
  </si>
  <si>
    <t xml:space="preserve">AGUUGGUUA</t>
  </si>
  <si>
    <t xml:space="preserve">CGGUC</t>
  </si>
  <si>
    <t xml:space="preserve">UUCGAGU</t>
  </si>
  <si>
    <t xml:space="preserve">AGUUCGGUA</t>
  </si>
  <si>
    <t xml:space="preserve">AAUUGGUAG</t>
  </si>
  <si>
    <t xml:space="preserve">UUCAGGA</t>
  </si>
  <si>
    <t xml:space="preserve">45–59</t>
  </si>
  <si>
    <t xml:space="preserve">GGUCUUUAUGGACCU</t>
  </si>
  <si>
    <t xml:space="preserve">65–71</t>
  </si>
  <si>
    <t xml:space="preserve">UUCAAGU</t>
  </si>
  <si>
    <t xml:space="preserve">AGUUGGUA</t>
  </si>
  <si>
    <t xml:space="preserve">CUUUUAA</t>
  </si>
  <si>
    <t xml:space="preserve">GGGUC</t>
  </si>
  <si>
    <t xml:space="preserve">AGCGGCUA</t>
  </si>
  <si>
    <t xml:space="preserve">UUCAUAC</t>
  </si>
  <si>
    <t xml:space="preserve">CUGAAAA</t>
  </si>
  <si>
    <t xml:space="preserve">GUGUC</t>
  </si>
  <si>
    <t xml:space="preserve">AGCUUGGUA</t>
  </si>
  <si>
    <t xml:space="preserve">UUUGGGA</t>
  </si>
  <si>
    <t xml:space="preserve">AGUCUGGCUGA</t>
  </si>
  <si>
    <t xml:space="preserve">CUUGAAA</t>
  </si>
  <si>
    <t xml:space="preserve">47–64</t>
  </si>
  <si>
    <t xml:space="preserve">CAGGGUGUCAAAGCCCGC</t>
  </si>
  <si>
    <t xml:space="preserve">70–76</t>
  </si>
  <si>
    <t xml:space="preserve">AAUUGGUA</t>
  </si>
  <si>
    <t xml:space="preserve">CUUGUAA</t>
  </si>
  <si>
    <t xml:space="preserve">AACGGUA</t>
  </si>
  <si>
    <t xml:space="preserve">CUCCAAA</t>
  </si>
  <si>
    <t xml:space="preserve">CGGU</t>
  </si>
  <si>
    <t xml:space="preserve">CUUACAA</t>
  </si>
  <si>
    <t xml:space="preserve">UUCGAGC</t>
  </si>
  <si>
    <t xml:space="preserve">AGUUGGGA</t>
  </si>
  <si>
    <t xml:space="preserve">CUGAAGA</t>
  </si>
  <si>
    <t xml:space="preserve">CUCCGGA</t>
  </si>
  <si>
    <t xml:space="preserve">GGAUU</t>
  </si>
  <si>
    <t xml:space="preserve">CUCCUAA</t>
  </si>
  <si>
    <t xml:space="preserve">14–19</t>
  </si>
  <si>
    <t xml:space="preserve">AAAAUA</t>
  </si>
  <si>
    <t xml:space="preserve">30–36</t>
  </si>
  <si>
    <t xml:space="preserve">UUUCGAC</t>
  </si>
  <si>
    <t xml:space="preserve">42–44</t>
  </si>
  <si>
    <t xml:space="preserve">AGA</t>
  </si>
  <si>
    <t xml:space="preserve">50–56</t>
  </si>
  <si>
    <t xml:space="preserve">AUUUAAU</t>
  </si>
  <si>
    <t xml:space="preserve">8, 9, 24</t>
  </si>
  <si>
    <t xml:space="preserve">AAUGGUUA</t>
  </si>
  <si>
    <t xml:space="preserve">CUCUGAA</t>
  </si>
  <si>
    <t xml:space="preserve">44–47</t>
  </si>
  <si>
    <t xml:space="preserve">CGAU</t>
  </si>
  <si>
    <t xml:space="preserve">AGUAGUUU</t>
  </si>
  <si>
    <t xml:space="preserve">CUUAGGA</t>
  </si>
  <si>
    <t xml:space="preserve">44–46</t>
  </si>
  <si>
    <t xml:space="preserve">AAA</t>
  </si>
  <si>
    <t xml:space="preserve">UGCAACU</t>
  </si>
  <si>
    <t xml:space="preserve">AGUGGUCUA</t>
  </si>
  <si>
    <t xml:space="preserve">CUCAAGU</t>
  </si>
  <si>
    <t xml:space="preserve">UCUCCGUAUGGAGGC</t>
  </si>
  <si>
    <t xml:space="preserve">GCUGGUCA</t>
  </si>
  <si>
    <t xml:space="preserve">CUAGUAA</t>
  </si>
  <si>
    <t xml:space="preserve">AGAUC</t>
  </si>
  <si>
    <t xml:space="preserve">AAUGGUA</t>
  </si>
  <si>
    <t xml:space="preserve">CUCCAGA</t>
  </si>
  <si>
    <t xml:space="preserve">CUGUAGA</t>
  </si>
  <si>
    <t xml:space="preserve">AUGGCAU</t>
  </si>
  <si>
    <t xml:space="preserve">AGCUGGAUA</t>
  </si>
  <si>
    <t xml:space="preserve">UUCUGAU</t>
  </si>
  <si>
    <t xml:space="preserve">CAUUC</t>
  </si>
  <si>
    <t xml:space="preserve">UUCCCAA</t>
  </si>
  <si>
    <t xml:space="preserve">AUAC</t>
  </si>
  <si>
    <t xml:space="preserve">UUGCCAA</t>
  </si>
  <si>
    <t xml:space="preserve">AGGUGGUUA</t>
  </si>
  <si>
    <t xml:space="preserve">CUGAUAA</t>
  </si>
  <si>
    <t xml:space="preserve">UUCGGGA</t>
  </si>
  <si>
    <t xml:space="preserve">AGCGGCUGA</t>
  </si>
  <si>
    <t xml:space="preserve">CUCGAAA</t>
  </si>
  <si>
    <t xml:space="preserve">45–62</t>
  </si>
  <si>
    <t xml:space="preserve">AGUAGGGGCAACUCUACC</t>
  </si>
  <si>
    <t xml:space="preserve">68–74</t>
  </si>
  <si>
    <t xml:space="preserve">UUGGUAA</t>
  </si>
  <si>
    <t xml:space="preserve">AGGU</t>
  </si>
  <si>
    <t xml:space="preserve">UUGACAU</t>
  </si>
  <si>
    <t xml:space="preserve">AGUGGCA</t>
  </si>
  <si>
    <t xml:space="preserve">UUCGCAA</t>
  </si>
  <si>
    <t xml:space="preserve">AGGCC</t>
  </si>
  <si>
    <t xml:space="preserve">AGGGGUA</t>
  </si>
  <si>
    <t xml:space="preserve">UUGGCAU</t>
  </si>
  <si>
    <t xml:space="preserve">UUUGCAA</t>
  </si>
  <si>
    <t xml:space="preserve">AUGCC</t>
  </si>
  <si>
    <t xml:space="preserve">AGUGGACA</t>
  </si>
  <si>
    <t xml:space="preserve">UUCCGGA</t>
  </si>
  <si>
    <t xml:space="preserve">GAGC</t>
  </si>
  <si>
    <t xml:space="preserve">UUCAAUU</t>
  </si>
  <si>
    <t xml:space="preserve">AGUCAGGUU</t>
  </si>
  <si>
    <t xml:space="preserve">AGACUGGGA</t>
  </si>
  <si>
    <t xml:space="preserve">CUGUC</t>
  </si>
  <si>
    <t xml:space="preserve">CUUGGGU</t>
  </si>
  <si>
    <t xml:space="preserve">45–48</t>
  </si>
  <si>
    <t xml:space="preserve">AGUUGGCA</t>
  </si>
  <si>
    <t xml:space="preserve">UUCGUAA</t>
  </si>
  <si>
    <t xml:space="preserve">AGACC</t>
  </si>
  <si>
    <t xml:space="preserve">AGCCAGGUUA</t>
  </si>
  <si>
    <t xml:space="preserve">UUCACAC</t>
  </si>
  <si>
    <t xml:space="preserve">AGUCUGGUUA</t>
  </si>
  <si>
    <t xml:space="preserve">AUCUGGUUA</t>
  </si>
  <si>
    <t xml:space="preserve">CUGCCAC</t>
  </si>
  <si>
    <t xml:space="preserve">CGUC</t>
  </si>
  <si>
    <t xml:space="preserve">CUUGCAC</t>
  </si>
  <si>
    <t xml:space="preserve">AGUAGGAUA</t>
  </si>
  <si>
    <t xml:space="preserve">CUGUCAC</t>
  </si>
  <si>
    <t xml:space="preserve">CUUUGAC</t>
  </si>
  <si>
    <t xml:space="preserve">CAUGC</t>
  </si>
  <si>
    <t xml:space="preserve">AGCGGUUA</t>
  </si>
  <si>
    <t xml:space="preserve">UUUUCAU</t>
  </si>
  <si>
    <t xml:space="preserve">GACAC</t>
  </si>
  <si>
    <t xml:space="preserve">UUCGAAC</t>
  </si>
  <si>
    <t xml:space="preserve">UUGU</t>
  </si>
  <si>
    <t xml:space="preserve">AGUGGUUA</t>
  </si>
  <si>
    <t xml:space="preserve">UUGUGGC</t>
  </si>
  <si>
    <t xml:space="preserve">CAUAC</t>
  </si>
  <si>
    <t xml:space="preserve">AGCUGGUUA</t>
  </si>
  <si>
    <t xml:space="preserve">AAUAGGUAG</t>
  </si>
  <si>
    <t xml:space="preserve">CUUAAAA</t>
  </si>
  <si>
    <t xml:space="preserve">45–61</t>
  </si>
  <si>
    <t xml:space="preserve">CGGGCUUAAUAUCCUGU</t>
  </si>
  <si>
    <t xml:space="preserve">67–73</t>
  </si>
  <si>
    <t xml:space="preserve">AAUUGGCAG</t>
  </si>
  <si>
    <t xml:space="preserve">CUCAAAA</t>
  </si>
  <si>
    <t xml:space="preserve">CGAAGAAAUUCGU</t>
  </si>
  <si>
    <t xml:space="preserve">45–56</t>
  </si>
  <si>
    <t xml:space="preserve">CGUCUUUGACGU</t>
  </si>
  <si>
    <t xml:space="preserve">62–68</t>
  </si>
  <si>
    <t xml:space="preserve">AGCCGGUA</t>
  </si>
  <si>
    <t xml:space="preserve">AACUGGCA</t>
  </si>
  <si>
    <t xml:space="preserve">GGGUU</t>
  </si>
  <si>
    <t xml:space="preserve">AGUCGGUA</t>
  </si>
  <si>
    <t xml:space="preserve">CUGAAGC</t>
  </si>
  <si>
    <t xml:space="preserve">AGUUUGGUA</t>
  </si>
  <si>
    <t xml:space="preserve">AGUCCGGCUGA</t>
  </si>
  <si>
    <t xml:space="preserve">GAGUCGGGGAAACCGAGC</t>
  </si>
  <si>
    <t xml:space="preserve">AGCAGGCA</t>
  </si>
  <si>
    <t xml:space="preserve">AGUAGGUA</t>
  </si>
  <si>
    <t xml:space="preserve">CUUCAAA</t>
  </si>
  <si>
    <t xml:space="preserve">GCGUU</t>
  </si>
  <si>
    <t xml:space="preserve">AAUGGCA</t>
  </si>
  <si>
    <t xml:space="preserve">AGCGGCCUA</t>
  </si>
  <si>
    <t xml:space="preserve">UUUUGGU</t>
  </si>
  <si>
    <t xml:space="preserve">AGCCAGGUCUA</t>
  </si>
  <si>
    <t xml:space="preserve">UUCUCGU</t>
  </si>
  <si>
    <t xml:space="preserve">AGCCUGGAGU</t>
  </si>
  <si>
    <t xml:space="preserve">AGCCUGGUUA</t>
  </si>
  <si>
    <t xml:space="preserve">AGCCAGGCA</t>
  </si>
  <si>
    <t xml:space="preserve">UUUGCAU</t>
  </si>
  <si>
    <t xml:space="preserve">AGGC</t>
  </si>
  <si>
    <t xml:space="preserve">AGAC</t>
  </si>
  <si>
    <t xml:space="preserve">UUUUCAC</t>
  </si>
  <si>
    <t xml:space="preserve">UGGC</t>
  </si>
  <si>
    <t xml:space="preserve">UUCAAUC</t>
  </si>
  <si>
    <t xml:space="preserve">CAAC</t>
  </si>
  <si>
    <t xml:space="preserve">AAUCGGUUA</t>
  </si>
  <si>
    <t xml:space="preserve">CUUAUAA</t>
  </si>
  <si>
    <t xml:space="preserve">CUAAUAA</t>
  </si>
  <si>
    <t xml:space="preserve">CUGUUAA</t>
  </si>
  <si>
    <t xml:space="preserve">CUACUAA</t>
  </si>
  <si>
    <t xml:space="preserve">AGCGGAA</t>
  </si>
  <si>
    <t xml:space="preserve">CCCGUAA</t>
  </si>
  <si>
    <t xml:space="preserve">AUCGAAG</t>
  </si>
  <si>
    <t xml:space="preserve">AGUCUGGUU</t>
  </si>
  <si>
    <t xml:space="preserve">UGAGC</t>
  </si>
  <si>
    <t xml:space="preserve">AGUUUGGUUA</t>
  </si>
  <si>
    <t xml:space="preserve">UUCGCAU</t>
  </si>
  <si>
    <t xml:space="preserve">AUGUC</t>
  </si>
  <si>
    <t xml:space="preserve">AGGGGGAUUA</t>
  </si>
  <si>
    <t xml:space="preserve">AGUGGAUUA</t>
  </si>
  <si>
    <t xml:space="preserve">UGGCC</t>
  </si>
  <si>
    <t xml:space="preserve">AAUUGGCA</t>
  </si>
  <si>
    <t xml:space="preserve">AGAGGCG</t>
  </si>
  <si>
    <t xml:space="preserve">CUGCAAA</t>
  </si>
  <si>
    <t xml:space="preserve">CUAC</t>
  </si>
  <si>
    <t xml:space="preserve">AGAGGCUC</t>
  </si>
  <si>
    <t xml:space="preserve">CUGCAAC</t>
  </si>
  <si>
    <t xml:space="preserve">44–50</t>
  </si>
  <si>
    <t xml:space="preserve">UUACACC</t>
  </si>
  <si>
    <t xml:space="preserve">GAAUCCG</t>
  </si>
  <si>
    <t xml:space="preserve">AAUUUGGCA</t>
  </si>
  <si>
    <t xml:space="preserve">UUCUGGU</t>
  </si>
  <si>
    <t xml:space="preserve">CAUU</t>
  </si>
  <si>
    <t xml:space="preserve">AAUCAGGCA</t>
  </si>
  <si>
    <t xml:space="preserve">CUGU</t>
  </si>
  <si>
    <t xml:space="preserve">AGCUGGCA</t>
  </si>
  <si>
    <t xml:space="preserve">UUGUGGU</t>
  </si>
  <si>
    <t xml:space="preserve">AGUUUGGUUUA</t>
  </si>
  <si>
    <t xml:space="preserve">47–51</t>
  </si>
  <si>
    <t xml:space="preserve">57–63</t>
  </si>
  <si>
    <t xml:space="preserve">AGCCGGUUUA</t>
  </si>
  <si>
    <t xml:space="preserve">CGGCC</t>
  </si>
  <si>
    <t xml:space="preserve">AGCUCGGUUA</t>
  </si>
  <si>
    <t xml:space="preserve">AGUCGGUUA</t>
  </si>
  <si>
    <t xml:space="preserve">AGUUUGGUAC</t>
  </si>
  <si>
    <t xml:space="preserve">AGCUUGGUUA</t>
  </si>
  <si>
    <t xml:space="preserve">CUGGGGG</t>
  </si>
  <si>
    <t xml:space="preserve">AGCUUGGCA</t>
  </si>
  <si>
    <t xml:space="preserve">CGUGGCAGCGAUGUCACC</t>
  </si>
  <si>
    <t xml:space="preserve">AUGGUAA</t>
  </si>
  <si>
    <t xml:space="preserve">AGUCCGGCCCA</t>
  </si>
  <si>
    <t xml:space="preserve">AGUUUGGCCA</t>
  </si>
  <si>
    <t xml:space="preserve">AAUUUGGUUA</t>
  </si>
  <si>
    <t xml:space="preserve">CGGUU</t>
  </si>
  <si>
    <t xml:space="preserve">AGCGGCCA</t>
  </si>
  <si>
    <t xml:space="preserve">AGUGGCCAA</t>
  </si>
  <si>
    <t xml:space="preserve">CUGUAAA</t>
  </si>
  <si>
    <t xml:space="preserve">CGGCUCAGCCUAC</t>
  </si>
  <si>
    <t xml:space="preserve">AGCGGGA</t>
  </si>
  <si>
    <t xml:space="preserve">CUGACAC</t>
  </si>
  <si>
    <t xml:space="preserve">AGUGGGA</t>
  </si>
  <si>
    <t xml:space="preserve">AGGGGUUA</t>
  </si>
  <si>
    <t xml:space="preserve">UUCGAAA</t>
  </si>
  <si>
    <t xml:space="preserve">AGCCAGGUCA</t>
  </si>
  <si>
    <t xml:space="preserve">AGGGGCU</t>
  </si>
  <si>
    <t xml:space="preserve">UUUAC</t>
  </si>
  <si>
    <t xml:space="preserve">CUUAC</t>
  </si>
  <si>
    <t xml:space="preserve">CUCUAGA</t>
  </si>
  <si>
    <t xml:space="preserve">CUUCAGA</t>
  </si>
  <si>
    <t xml:space="preserve">14–18</t>
  </si>
  <si>
    <t xml:space="preserve">UGUAG</t>
  </si>
  <si>
    <t xml:space="preserve">29–35</t>
  </si>
  <si>
    <t xml:space="preserve">CUCUAAA</t>
  </si>
  <si>
    <t xml:space="preserve">41–44</t>
  </si>
  <si>
    <t xml:space="preserve">UCAG</t>
  </si>
  <si>
    <t xml:space="preserve">UUAGAUU</t>
  </si>
  <si>
    <t xml:space="preserve">8, 9, 23</t>
  </si>
  <si>
    <t xml:space="preserve">AGUGGCC</t>
  </si>
  <si>
    <t xml:space="preserve">UUGCAAA</t>
  </si>
  <si>
    <t xml:space="preserve">GAAC</t>
  </si>
  <si>
    <t xml:space="preserve">GGAC</t>
  </si>
  <si>
    <t xml:space="preserve">AAUGGCUA</t>
  </si>
  <si>
    <t xml:space="preserve">UGAU</t>
  </si>
  <si>
    <t xml:space="preserve">AUGAGGU</t>
  </si>
  <si>
    <t xml:space="preserve">CGCCUUAGGUGU</t>
  </si>
  <si>
    <t xml:space="preserve">UUGAAAA</t>
  </si>
  <si>
    <t xml:space="preserve">AUGGGGU</t>
  </si>
  <si>
    <t xml:space="preserve">AGUGGUUGA</t>
  </si>
  <si>
    <t xml:space="preserve">45–63</t>
  </si>
  <si>
    <t xml:space="preserve">CGAUGGUUAAUAGCUAUCC</t>
  </si>
  <si>
    <t xml:space="preserve">69–75</t>
  </si>
  <si>
    <t xml:space="preserve">AGAUGGUA</t>
  </si>
  <si>
    <t xml:space="preserve">CAAUUGGCA</t>
  </si>
  <si>
    <t xml:space="preserve">UUCCAAA</t>
  </si>
  <si>
    <t xml:space="preserve">GUGUU</t>
  </si>
  <si>
    <t xml:space="preserve">AGCCAGGAGA</t>
  </si>
  <si>
    <t xml:space="preserve">AUCAAAU</t>
  </si>
  <si>
    <t xml:space="preserve">AGUUCGGCCCA</t>
  </si>
  <si>
    <t xml:space="preserve">ACCCC</t>
  </si>
  <si>
    <t xml:space="preserve">AGCCUGGUCCA</t>
  </si>
  <si>
    <t xml:space="preserve">CUGACGC</t>
  </si>
  <si>
    <t xml:space="preserve">UUCAACC</t>
  </si>
  <si>
    <t xml:space="preserve">AGAUU</t>
  </si>
  <si>
    <t xml:space="preserve">UUCGACC</t>
  </si>
  <si>
    <t xml:space="preserve">AAUGGUCA</t>
  </si>
  <si>
    <t xml:space="preserve">UUGUCGC</t>
  </si>
  <si>
    <t xml:space="preserve">AGAU</t>
  </si>
  <si>
    <t xml:space="preserve">AACGGCUA</t>
  </si>
  <si>
    <t xml:space="preserve">CUUUCAC</t>
  </si>
  <si>
    <t xml:space="preserve">AAAC</t>
  </si>
  <si>
    <t xml:space="preserve">GGAUC</t>
  </si>
  <si>
    <t xml:space="preserve">CCGUC</t>
  </si>
  <si>
    <t xml:space="preserve">AAUCGGUA</t>
  </si>
  <si>
    <t xml:space="preserve">AGUAGGAA</t>
  </si>
  <si>
    <t xml:space="preserve">AGUUGGUUUA</t>
  </si>
  <si>
    <t xml:space="preserve">AGUGGUUCA</t>
  </si>
  <si>
    <t xml:space="preserve">UUUACAC</t>
  </si>
  <si>
    <t xml:space="preserve">UUAACAC</t>
  </si>
  <si>
    <t xml:space="preserve">ACGUC</t>
  </si>
  <si>
    <t xml:space="preserve">ACUGGGAGUA</t>
  </si>
  <si>
    <t xml:space="preserve">Method and assumptions</t>
  </si>
  <si>
    <t xml:space="preserve">Input: trna_data_rev3_200_tpsic.xlsx - tRNA sequences and dot-bracket structures from the T-psi-C database (22 species). 199 unique tRNAs analysed (199 data rows; see tRNA_Info sheet for organism, amino acid and anticodon).</t>
  </si>
  <si>
    <t xml:space="preserve">Only positions 1-72 are analysed, as requested: the discriminator base 73 and the 3′ CCA (74-76) are excluded from every count, including the overall G+C. Excluded nucleotides are listed per tRNA on the tRNA_Info sheet.</t>
  </si>
  <si>
    <t xml:space="preserve">ΔGC = GC_stem − GC_nonstem (columns AF-AJ of GC_Summary). GC_stem = G+C % of the 4 stems (42 nt: acceptor 14, D 8, AC 10, T 10). GC_nonstem = G+C % of every other nucleotide in the 1-72 region, i.e. the 4 loops + positions 8, 9, 26 (length − 42 nt). Stems and non-stem together cover the whole 1-72 region with no overlap. ΔGC is shown in percentage points (e.g. 30.0% = stems are 30 points richer in G+C than non-stem regions).</t>
  </si>
  <si>
    <t xml:space="preserve">Positions use standard canonical (Sprinzl) numbering as given: acceptor 1-7/66-72, D-stem 10-13/22-25, AC-stem 27-31/39-43, T-stem 49-53/61-65, 3D pairs 8-14, 15-48, 18-55, 19-56, 26-44, 32-38, 54-58.</t>
  </si>
  <si>
    <t xml:space="preserve">Mapping: position 1 = first nucleotide of the acceptor stem in the dot-bracket; position 72 = its partner. T-stem (5 bp) and TΨC-loop (7 nt) lie immediately 5′ of 66; anticodon loop = loop of the second hairpin (7 nt), AC-stem 5 bp each side; D-stem 3′ strand = the 4 nt before position 26.</t>
  </si>
  <si>
    <t xml:space="preserve">Extra nucleotides are absorbed in the D-loop (labelled 17a, 20a, ...) and the variable loop (labelled e1, e2, ... between 45 and 46). Long variable arms (Leu, Ser, Tyr in bacteria) are counted in the variable loop. In the D-loop, 18-19 = the first GG after position 15. Variable loop: 44 = first nt after the AC-stem, 48 = last nt before the T-stem.</t>
  </si>
  <si>
    <t xml:space="preserve">Check against the database structures: the canonical stems agree with the dot-bracket pairs, apart from 13-22 left unpaired in 42 tRNAs (counted as D-stem as specified) and the mismatches listed per tRNA on tRNA_Info.</t>
  </si>
  <si>
    <t xml:space="preserve">Crystal-structure entries (tdbPDB...) mark the 18-55 tertiary pair with [ ] in the dot-bracket; these brackets were ignored when locating stems and loops (shown unchanged on tRNA_Info).</t>
  </si>
  <si>
    <t xml:space="preserve">Special case - initiator-type tRNAs (tdbR00000507, tdbR00000504, tdbR00000505, tdbR00000949): position 1 is unpaired with 72 in the database structure (e.g. C1·A72 of bacterial tRNA-fMet). It is still counted as position 1 of the acceptor stem.</t>
  </si>
  <si>
    <t xml:space="preserve">Special case - extra 5′ nucleotide (G-1 of tRNA-His, or a leading nt before the acceptor stem): not part of 1-72 and excluded; listed on tRNA_Info.</t>
  </si>
  <si>
    <t xml:space="preserve">Special case - tdbR00000601 (tRNA-Pyl, Methanosarcina barkeri): non-canonical tRNA (3-bp D-stem, 5-nt D-loop, 6-bp AC-stem, short variable loop). Canonical 1-72 numbering was applied for comparability, so its D-arm split is approximate. Consider excluding it.</t>
  </si>
  <si>
    <t xml:space="preserve">Special case - mitochondrial-type or irregular structures (e.g. tdbR00000367 Bos taurus Arg-UCG, tdbR00000624 Homo sapiens Ala-UGC, tdbR00000785 Ser-ACU, tdbR00000801 Thr-CGU): their database T-arm or acceptor stem is non-standard (see tRNA_Info). Canonical mapping was still applied.</t>
  </si>
  <si>
    <t xml:space="preserve">Special case - tRNAs whose database structure has a 9-nt anticodon hairpin loop (4-bp AC-stem): the central 7 nt are taken as the anticodon loop 32-38 and 31/39 are counted in the AC-stem. Where the variable loop is a single nt, 3D pair 26-44 has no partner and is shown as "-" (counted as 0 G/C).</t>
  </si>
  <si>
    <t xml:space="preserve">Positions 8, 9 and 26 are counted as their own group: G, C and G+C in columns X-AD of GC_Summary and as a separate row in Loops. 4 stems (42 nt) + 4 loops + 8, 9, 26 (3 nt) = full 1-72 region, and their G+C adds up to the overall G+C (checked in column AE).</t>
  </si>
  <si>
    <t xml:space="preserve">Overlap: the 3D partners 14, 15, 18, 19, 32, 38, 44, 48, 54, 55, 58 sit in loops, so a nucleotide can count in both the "stems + 3D" total and the "4 loops" total. ΔGC uses stems vs non-stem only, so it has no overlap.</t>
  </si>
  <si>
    <t xml:space="preserve">All counts are live formulas (COUNTIFS/SUMIFS/INDEX-MATCH) on the Positions sheet; editing a nucleotide there updates every table. Compatible with Excel 2007.</t>
  </si>
</sst>
</file>

<file path=xl/styles.xml><?xml version="1.0" encoding="utf-8"?>
<styleSheet xmlns="http://schemas.openxmlformats.org/spreadsheetml/2006/main">
  <numFmts count="4">
    <numFmt numFmtId="164" formatCode="General"/>
    <numFmt numFmtId="165" formatCode="General"/>
    <numFmt numFmtId="166" formatCode="0.0%"/>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color rgb="FFFFFFFF"/>
      <name val="Arial"/>
      <family val="0"/>
      <charset val="1"/>
    </font>
    <font>
      <b val="true"/>
      <sz val="11"/>
      <name val="Arial"/>
      <family val="0"/>
      <charset val="1"/>
    </font>
    <font>
      <sz val="11"/>
      <name val="Arial"/>
      <family val="0"/>
      <charset val="1"/>
    </font>
    <font>
      <i val="true"/>
      <sz val="9"/>
      <name val="Arial"/>
      <family val="0"/>
      <charset val="1"/>
    </font>
    <font>
      <b val="true"/>
      <sz val="12"/>
      <name val="Arial"/>
      <family val="0"/>
      <charset val="1"/>
    </font>
    <font>
      <sz val="10"/>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E2EFDA"/>
        <bgColor rgb="FFEDEDED"/>
      </patternFill>
    </fill>
    <fill>
      <patternFill patternType="solid">
        <fgColor rgb="FFFFF2CC"/>
        <bgColor rgb="FFFCE4D6"/>
      </patternFill>
    </fill>
    <fill>
      <patternFill patternType="solid">
        <fgColor rgb="FFDDEBF7"/>
        <bgColor rgb="FFEDEDED"/>
      </patternFill>
    </fill>
    <fill>
      <patternFill patternType="solid">
        <fgColor rgb="FFEDEDED"/>
        <bgColor rgb="FFF2E6FA"/>
      </patternFill>
    </fill>
    <fill>
      <patternFill patternType="solid">
        <fgColor rgb="FFFCE4D6"/>
        <bgColor rgb="FFFFF2CC"/>
      </patternFill>
    </fill>
    <fill>
      <patternFill patternType="solid">
        <fgColor rgb="FFF2E6FA"/>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5" fontId="6" fillId="3" borderId="1" xfId="0" applyFont="true" applyBorder="true" applyAlignment="true" applyProtection="false">
      <alignment horizontal="center" vertical="bottom" textRotation="0" wrapText="false" indent="0" shrinkToFit="false"/>
      <protection locked="true" hidden="false"/>
    </xf>
    <xf numFmtId="166" fontId="6" fillId="3" borderId="1" xfId="0" applyFont="true" applyBorder="true" applyAlignment="true" applyProtection="false">
      <alignment horizontal="center"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6" fontId="6" fillId="4" borderId="1" xfId="0" applyFont="true" applyBorder="true" applyAlignment="true" applyProtection="false">
      <alignment horizontal="center" vertical="bottom" textRotation="0" wrapText="false" indent="0" shrinkToFit="false"/>
      <protection locked="true" hidden="false"/>
    </xf>
    <xf numFmtId="167" fontId="6" fillId="5" borderId="1" xfId="0" applyFont="true" applyBorder="true" applyAlignment="true" applyProtection="false">
      <alignment horizontal="center" vertical="bottom" textRotation="0" wrapText="false" indent="0" shrinkToFit="false"/>
      <protection locked="true" hidden="false"/>
    </xf>
    <xf numFmtId="166" fontId="6" fillId="5"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center" vertical="bottom" textRotation="0" wrapText="false" indent="0" shrinkToFit="false"/>
      <protection locked="true" hidden="false"/>
    </xf>
    <xf numFmtId="166" fontId="7" fillId="3"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2E6F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2E6FA"/>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2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30" min="2" style="0" width="10.51"/>
    <col collapsed="false" customWidth="true" hidden="false" outlineLevel="0" max="31" min="31" style="0" width="16"/>
    <col collapsed="false" customWidth="true" hidden="false" outlineLevel="0" max="35" min="32" style="0" width="10.51"/>
    <col collapsed="false" customWidth="true" hidden="false" outlineLevel="0" max="36" min="36" style="0" width="14"/>
  </cols>
  <sheetData>
    <row r="1" customFormat="false" ht="16.15" hidden="false" customHeight="false" outlineLevel="0" collapsed="false">
      <c r="A1" s="1" t="s">
        <v>0</v>
      </c>
    </row>
    <row r="3" customFormat="false" ht="45" hidden="false" customHeight="tru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row>
    <row r="4" customFormat="false" ht="15" hidden="false" customHeight="false" outlineLevel="0" collapsed="false">
      <c r="A4" s="3" t="s">
        <v>37</v>
      </c>
      <c r="B4" s="4" t="n">
        <f aca="false">COUNTIF(Positions!$B$2:$B$14531,A4)</f>
        <v>74</v>
      </c>
      <c r="C4" s="4" t="n">
        <f aca="false">COUNTIFS(Positions!$B$2:$B$14531,A4,Positions!$E$2:$E$14531,"G")</f>
        <v>26</v>
      </c>
      <c r="D4" s="4" t="n">
        <f aca="false">COUNTIFS(Positions!$B$2:$B$14531,A4,Positions!$E$2:$E$14531,"C")</f>
        <v>27</v>
      </c>
      <c r="E4" s="3" t="n">
        <f aca="false">C4+D4</f>
        <v>53</v>
      </c>
      <c r="F4" s="5" t="n">
        <f aca="false">E4/B4</f>
        <v>0.716216216216216</v>
      </c>
      <c r="G4" s="4" t="n">
        <f aca="false">SUMIFS(Stems_3D_BP!$K$2:$K$5573,Stems_3D_BP!$A$2:$A$5573,$A4,Stems_3D_BP!$B$2:$B$5573,"Acceptor stem")</f>
        <v>14</v>
      </c>
      <c r="H4" s="4" t="n">
        <f aca="false">SUMIFS(Stems_3D_BP!$K$2:$K$5573,Stems_3D_BP!$A$2:$A$5573,$A4,Stems_3D_BP!$B$2:$B$5573,"D-stem")</f>
        <v>6</v>
      </c>
      <c r="I4" s="4" t="n">
        <f aca="false">SUMIFS(Stems_3D_BP!$K$2:$K$5573,Stems_3D_BP!$A$2:$A$5573,$A4,Stems_3D_BP!$B$2:$B$5573,"Anticodon stem")</f>
        <v>10</v>
      </c>
      <c r="J4" s="4" t="n">
        <f aca="false">SUMIFS(Stems_3D_BP!$K$2:$K$5573,Stems_3D_BP!$A$2:$A$5573,$A4,Stems_3D_BP!$B$2:$B$5573,"T-stem")</f>
        <v>10</v>
      </c>
      <c r="K4" s="3" t="n">
        <f aca="false">SUM(G4:J4)</f>
        <v>40</v>
      </c>
      <c r="L4" s="5" t="n">
        <f aca="false">K4/42</f>
        <v>0.952380952380952</v>
      </c>
      <c r="M4" s="4" t="n">
        <f aca="false">SUMIFS(Stems_3D_BP!$K$2:$K$5573,Stems_3D_BP!$A$2:$A$5573,$A4,Stems_3D_BP!$B$2:$B$5573,"3D (tertiary) BP")</f>
        <v>7</v>
      </c>
      <c r="N4" s="6" t="n">
        <f aca="false">M4/14</f>
        <v>0.5</v>
      </c>
      <c r="O4" s="3" t="n">
        <f aca="false">K4+M4</f>
        <v>47</v>
      </c>
      <c r="P4" s="5" t="n">
        <f aca="false">O4/56</f>
        <v>0.839285714285714</v>
      </c>
      <c r="Q4" s="4" t="n">
        <f aca="false">SUMIFS(Loops!$I$2:$I$996,Loops!$A$2:$A$996,$A4,Loops!$B$2:$B$996,"D-loop")</f>
        <v>6</v>
      </c>
      <c r="R4" s="4" t="n">
        <f aca="false">SUMIFS(Loops!$I$2:$I$996,Loops!$A$2:$A$996,$A4,Loops!$B$2:$B$996,"Anticodon loop")</f>
        <v>2</v>
      </c>
      <c r="S4" s="4" t="n">
        <f aca="false">SUMIFS(Loops!$I$2:$I$996,Loops!$A$2:$A$996,$A4,Loops!$B$2:$B$996,"Variable loop")</f>
        <v>3</v>
      </c>
      <c r="T4" s="4" t="n">
        <f aca="false">SUMIFS(Loops!$I$2:$I$996,Loops!$A$2:$A$996,$A4,Loops!$B$2:$B$996,"TΨC-loop")</f>
        <v>1</v>
      </c>
      <c r="U4" s="4" t="n">
        <f aca="false">SUMIFS(Loops!$F$2:$F$996,Loops!$A$2:$A$996,$A4)-SUMIFS(Loops!$F$2:$F$996,Loops!$A$2:$A$996,$A4,Loops!$B$2:$B$996,"Positions 8, 9, 26")</f>
        <v>29</v>
      </c>
      <c r="V4" s="3" t="n">
        <f aca="false">SUM(Q4:T4)</f>
        <v>12</v>
      </c>
      <c r="W4" s="5" t="n">
        <f aca="false">V4/U4</f>
        <v>0.413793103448276</v>
      </c>
      <c r="X4" s="7" t="str">
        <f aca="false">INDEX(Positions!$E$2:$E$14531,MATCH($A4&amp;"|8",Positions!$A$2:$A$14531,0))</f>
        <v>U</v>
      </c>
      <c r="Y4" s="7" t="str">
        <f aca="false">INDEX(Positions!$E$2:$E$14531,MATCH($A4&amp;"|9",Positions!$A$2:$A$14531,0))</f>
        <v>A</v>
      </c>
      <c r="Z4" s="7" t="str">
        <f aca="false">INDEX(Positions!$E$2:$E$14531,MATCH($A4&amp;"|26",Positions!$A$2:$A$14531,0))</f>
        <v>G</v>
      </c>
      <c r="AA4" s="7" t="n">
        <f aca="false">(X4="G")+(Y4="G")+(Z4="G")</f>
        <v>1</v>
      </c>
      <c r="AB4" s="7" t="n">
        <f aca="false">(X4="C")+(Y4="C")+(Z4="C")</f>
        <v>0</v>
      </c>
      <c r="AC4" s="8" t="n">
        <f aca="false">AA4+AB4</f>
        <v>1</v>
      </c>
      <c r="AD4" s="9" t="n">
        <f aca="false">AC4/3</f>
        <v>0.333333333333333</v>
      </c>
      <c r="AE4" s="7" t="str">
        <f aca="false">IF(K4+V4+AC4=E4,"OK","MISMATCH")</f>
        <v>OK</v>
      </c>
      <c r="AF4" s="10" t="n">
        <f aca="false">B4-42</f>
        <v>32</v>
      </c>
      <c r="AG4" s="10" t="n">
        <f aca="false">V4+AC4</f>
        <v>13</v>
      </c>
      <c r="AH4" s="11" t="n">
        <f aca="false">AG4/AF4</f>
        <v>0.40625</v>
      </c>
      <c r="AI4" s="11" t="n">
        <f aca="false">L4</f>
        <v>0.952380952380952</v>
      </c>
      <c r="AJ4" s="12" t="n">
        <f aca="false">AI4-AH4</f>
        <v>0.546130952380952</v>
      </c>
    </row>
    <row r="5" customFormat="false" ht="15" hidden="false" customHeight="false" outlineLevel="0" collapsed="false">
      <c r="A5" s="3" t="s">
        <v>38</v>
      </c>
      <c r="B5" s="4" t="n">
        <f aca="false">COUNTIF(Positions!$B$2:$B$14531,A5)</f>
        <v>74</v>
      </c>
      <c r="C5" s="4" t="n">
        <f aca="false">COUNTIFS(Positions!$B$2:$B$14531,A5,Positions!$E$2:$E$14531,"G")</f>
        <v>25</v>
      </c>
      <c r="D5" s="4" t="n">
        <f aca="false">COUNTIFS(Positions!$B$2:$B$14531,A5,Positions!$E$2:$E$14531,"C")</f>
        <v>24</v>
      </c>
      <c r="E5" s="3" t="n">
        <f aca="false">C5+D5</f>
        <v>49</v>
      </c>
      <c r="F5" s="5" t="n">
        <f aca="false">E5/B5</f>
        <v>0.662162162162162</v>
      </c>
      <c r="G5" s="4" t="n">
        <f aca="false">SUMIFS(Stems_3D_BP!$K$2:$K$5573,Stems_3D_BP!$A$2:$A$5573,$A5,Stems_3D_BP!$B$2:$B$5573,"Acceptor stem")</f>
        <v>14</v>
      </c>
      <c r="H5" s="4" t="n">
        <f aca="false">SUMIFS(Stems_3D_BP!$K$2:$K$5573,Stems_3D_BP!$A$2:$A$5573,$A5,Stems_3D_BP!$B$2:$B$5573,"D-stem")</f>
        <v>2</v>
      </c>
      <c r="I5" s="4" t="n">
        <f aca="false">SUMIFS(Stems_3D_BP!$K$2:$K$5573,Stems_3D_BP!$A$2:$A$5573,$A5,Stems_3D_BP!$B$2:$B$5573,"Anticodon stem")</f>
        <v>10</v>
      </c>
      <c r="J5" s="4" t="n">
        <f aca="false">SUMIFS(Stems_3D_BP!$K$2:$K$5573,Stems_3D_BP!$A$2:$A$5573,$A5,Stems_3D_BP!$B$2:$B$5573,"T-stem")</f>
        <v>10</v>
      </c>
      <c r="K5" s="3" t="n">
        <f aca="false">SUM(G5:J5)</f>
        <v>36</v>
      </c>
      <c r="L5" s="5" t="n">
        <f aca="false">K5/42</f>
        <v>0.857142857142857</v>
      </c>
      <c r="M5" s="4" t="n">
        <f aca="false">SUMIFS(Stems_3D_BP!$K$2:$K$5573,Stems_3D_BP!$A$2:$A$5573,$A5,Stems_3D_BP!$B$2:$B$5573,"3D (tertiary) BP")</f>
        <v>7</v>
      </c>
      <c r="N5" s="6" t="n">
        <f aca="false">M5/14</f>
        <v>0.5</v>
      </c>
      <c r="O5" s="3" t="n">
        <f aca="false">K5+M5</f>
        <v>43</v>
      </c>
      <c r="P5" s="5" t="n">
        <f aca="false">O5/56</f>
        <v>0.767857142857143</v>
      </c>
      <c r="Q5" s="4" t="n">
        <f aca="false">SUMIFS(Loops!$I$2:$I$996,Loops!$A$2:$A$996,$A5,Loops!$B$2:$B$996,"D-loop")</f>
        <v>6</v>
      </c>
      <c r="R5" s="4" t="n">
        <f aca="false">SUMIFS(Loops!$I$2:$I$996,Loops!$A$2:$A$996,$A5,Loops!$B$2:$B$996,"Anticodon loop")</f>
        <v>3</v>
      </c>
      <c r="S5" s="4" t="n">
        <f aca="false">SUMIFS(Loops!$I$2:$I$996,Loops!$A$2:$A$996,$A5,Loops!$B$2:$B$996,"Variable loop")</f>
        <v>2</v>
      </c>
      <c r="T5" s="4" t="n">
        <f aca="false">SUMIFS(Loops!$I$2:$I$996,Loops!$A$2:$A$996,$A5,Loops!$B$2:$B$996,"TΨC-loop")</f>
        <v>1</v>
      </c>
      <c r="U5" s="4" t="n">
        <f aca="false">SUMIFS(Loops!$F$2:$F$996,Loops!$A$2:$A$996,$A5)-SUMIFS(Loops!$F$2:$F$996,Loops!$A$2:$A$996,$A5,Loops!$B$2:$B$996,"Positions 8, 9, 26")</f>
        <v>29</v>
      </c>
      <c r="V5" s="3" t="n">
        <f aca="false">SUM(Q5:T5)</f>
        <v>12</v>
      </c>
      <c r="W5" s="5" t="n">
        <f aca="false">V5/U5</f>
        <v>0.413793103448276</v>
      </c>
      <c r="X5" s="7" t="str">
        <f aca="false">INDEX(Positions!$E$2:$E$14531,MATCH($A5&amp;"|8",Positions!$A$2:$A$14531,0))</f>
        <v>U</v>
      </c>
      <c r="Y5" s="7" t="str">
        <f aca="false">INDEX(Positions!$E$2:$E$14531,MATCH($A5&amp;"|9",Positions!$A$2:$A$14531,0))</f>
        <v>A</v>
      </c>
      <c r="Z5" s="7" t="str">
        <f aca="false">INDEX(Positions!$E$2:$E$14531,MATCH($A5&amp;"|26",Positions!$A$2:$A$14531,0))</f>
        <v>G</v>
      </c>
      <c r="AA5" s="7" t="n">
        <f aca="false">(X5="G")+(Y5="G")+(Z5="G")</f>
        <v>1</v>
      </c>
      <c r="AB5" s="7" t="n">
        <f aca="false">(X5="C")+(Y5="C")+(Z5="C")</f>
        <v>0</v>
      </c>
      <c r="AC5" s="8" t="n">
        <f aca="false">AA5+AB5</f>
        <v>1</v>
      </c>
      <c r="AD5" s="9" t="n">
        <f aca="false">AC5/3</f>
        <v>0.333333333333333</v>
      </c>
      <c r="AE5" s="7" t="str">
        <f aca="false">IF(K5+V5+AC5=E5,"OK","MISMATCH")</f>
        <v>OK</v>
      </c>
      <c r="AF5" s="10" t="n">
        <f aca="false">B5-42</f>
        <v>32</v>
      </c>
      <c r="AG5" s="10" t="n">
        <f aca="false">V5+AC5</f>
        <v>13</v>
      </c>
      <c r="AH5" s="11" t="n">
        <f aca="false">AG5/AF5</f>
        <v>0.40625</v>
      </c>
      <c r="AI5" s="11" t="n">
        <f aca="false">L5</f>
        <v>0.857142857142857</v>
      </c>
      <c r="AJ5" s="12" t="n">
        <f aca="false">AI5-AH5</f>
        <v>0.450892857142857</v>
      </c>
    </row>
    <row r="6" customFormat="false" ht="15" hidden="false" customHeight="false" outlineLevel="0" collapsed="false">
      <c r="A6" s="3" t="s">
        <v>39</v>
      </c>
      <c r="B6" s="4" t="n">
        <f aca="false">COUNTIF(Positions!$B$2:$B$14531,A6)</f>
        <v>74</v>
      </c>
      <c r="C6" s="4" t="n">
        <f aca="false">COUNTIFS(Positions!$B$2:$B$14531,A6,Positions!$E$2:$E$14531,"G")</f>
        <v>30</v>
      </c>
      <c r="D6" s="4" t="n">
        <f aca="false">COUNTIFS(Positions!$B$2:$B$14531,A6,Positions!$E$2:$E$14531,"C")</f>
        <v>25</v>
      </c>
      <c r="E6" s="3" t="n">
        <f aca="false">C6+D6</f>
        <v>55</v>
      </c>
      <c r="F6" s="5" t="n">
        <f aca="false">E6/B6</f>
        <v>0.743243243243243</v>
      </c>
      <c r="G6" s="4" t="n">
        <f aca="false">SUMIFS(Stems_3D_BP!$K$2:$K$5573,Stems_3D_BP!$A$2:$A$5573,$A6,Stems_3D_BP!$B$2:$B$5573,"Acceptor stem")</f>
        <v>14</v>
      </c>
      <c r="H6" s="4" t="n">
        <f aca="false">SUMIFS(Stems_3D_BP!$K$2:$K$5573,Stems_3D_BP!$A$2:$A$5573,$A6,Stems_3D_BP!$B$2:$B$5573,"D-stem")</f>
        <v>7</v>
      </c>
      <c r="I6" s="4" t="n">
        <f aca="false">SUMIFS(Stems_3D_BP!$K$2:$K$5573,Stems_3D_BP!$A$2:$A$5573,$A6,Stems_3D_BP!$B$2:$B$5573,"Anticodon stem")</f>
        <v>9</v>
      </c>
      <c r="J6" s="4" t="n">
        <f aca="false">SUMIFS(Stems_3D_BP!$K$2:$K$5573,Stems_3D_BP!$A$2:$A$5573,$A6,Stems_3D_BP!$B$2:$B$5573,"T-stem")</f>
        <v>10</v>
      </c>
      <c r="K6" s="3" t="n">
        <f aca="false">SUM(G6:J6)</f>
        <v>40</v>
      </c>
      <c r="L6" s="5" t="n">
        <f aca="false">K6/42</f>
        <v>0.952380952380952</v>
      </c>
      <c r="M6" s="4" t="n">
        <f aca="false">SUMIFS(Stems_3D_BP!$K$2:$K$5573,Stems_3D_BP!$A$2:$A$5573,$A6,Stems_3D_BP!$B$2:$B$5573,"3D (tertiary) BP")</f>
        <v>7</v>
      </c>
      <c r="N6" s="6" t="n">
        <f aca="false">M6/14</f>
        <v>0.5</v>
      </c>
      <c r="O6" s="3" t="n">
        <f aca="false">K6+M6</f>
        <v>47</v>
      </c>
      <c r="P6" s="5" t="n">
        <f aca="false">O6/56</f>
        <v>0.839285714285714</v>
      </c>
      <c r="Q6" s="4" t="n">
        <f aca="false">SUMIFS(Loops!$I$2:$I$996,Loops!$A$2:$A$996,$A6,Loops!$B$2:$B$996,"D-loop")</f>
        <v>5</v>
      </c>
      <c r="R6" s="4" t="n">
        <f aca="false">SUMIFS(Loops!$I$2:$I$996,Loops!$A$2:$A$996,$A6,Loops!$B$2:$B$996,"Anticodon loop")</f>
        <v>4</v>
      </c>
      <c r="S6" s="4" t="n">
        <f aca="false">SUMIFS(Loops!$I$2:$I$996,Loops!$A$2:$A$996,$A6,Loops!$B$2:$B$996,"Variable loop")</f>
        <v>2</v>
      </c>
      <c r="T6" s="4" t="n">
        <f aca="false">SUMIFS(Loops!$I$2:$I$996,Loops!$A$2:$A$996,$A6,Loops!$B$2:$B$996,"TΨC-loop")</f>
        <v>2</v>
      </c>
      <c r="U6" s="4" t="n">
        <f aca="false">SUMIFS(Loops!$F$2:$F$996,Loops!$A$2:$A$996,$A6)-SUMIFS(Loops!$F$2:$F$996,Loops!$A$2:$A$996,$A6,Loops!$B$2:$B$996,"Positions 8, 9, 26")</f>
        <v>29</v>
      </c>
      <c r="V6" s="3" t="n">
        <f aca="false">SUM(Q6:T6)</f>
        <v>13</v>
      </c>
      <c r="W6" s="5" t="n">
        <f aca="false">V6/U6</f>
        <v>0.448275862068966</v>
      </c>
      <c r="X6" s="7" t="str">
        <f aca="false">INDEX(Positions!$E$2:$E$14531,MATCH($A6&amp;"|8",Positions!$A$2:$A$14531,0))</f>
        <v>U</v>
      </c>
      <c r="Y6" s="7" t="str">
        <f aca="false">INDEX(Positions!$E$2:$E$14531,MATCH($A6&amp;"|9",Positions!$A$2:$A$14531,0))</f>
        <v>G</v>
      </c>
      <c r="Z6" s="7" t="str">
        <f aca="false">INDEX(Positions!$E$2:$E$14531,MATCH($A6&amp;"|26",Positions!$A$2:$A$14531,0))</f>
        <v>G</v>
      </c>
      <c r="AA6" s="7" t="n">
        <f aca="false">(X6="G")+(Y6="G")+(Z6="G")</f>
        <v>2</v>
      </c>
      <c r="AB6" s="7" t="n">
        <f aca="false">(X6="C")+(Y6="C")+(Z6="C")</f>
        <v>0</v>
      </c>
      <c r="AC6" s="8" t="n">
        <f aca="false">AA6+AB6</f>
        <v>2</v>
      </c>
      <c r="AD6" s="9" t="n">
        <f aca="false">AC6/3</f>
        <v>0.666666666666667</v>
      </c>
      <c r="AE6" s="7" t="str">
        <f aca="false">IF(K6+V6+AC6=E6,"OK","MISMATCH")</f>
        <v>OK</v>
      </c>
      <c r="AF6" s="10" t="n">
        <f aca="false">B6-42</f>
        <v>32</v>
      </c>
      <c r="AG6" s="10" t="n">
        <f aca="false">V6+AC6</f>
        <v>15</v>
      </c>
      <c r="AH6" s="11" t="n">
        <f aca="false">AG6/AF6</f>
        <v>0.46875</v>
      </c>
      <c r="AI6" s="11" t="n">
        <f aca="false">L6</f>
        <v>0.952380952380952</v>
      </c>
      <c r="AJ6" s="12" t="n">
        <f aca="false">AI6-AH6</f>
        <v>0.483630952380952</v>
      </c>
    </row>
    <row r="7" customFormat="false" ht="15" hidden="false" customHeight="false" outlineLevel="0" collapsed="false">
      <c r="A7" s="3" t="s">
        <v>40</v>
      </c>
      <c r="B7" s="4" t="n">
        <f aca="false">COUNTIF(Positions!$B$2:$B$14531,A7)</f>
        <v>81</v>
      </c>
      <c r="C7" s="4" t="n">
        <f aca="false">COUNTIFS(Positions!$B$2:$B$14531,A7,Positions!$E$2:$E$14531,"G")</f>
        <v>31</v>
      </c>
      <c r="D7" s="4" t="n">
        <f aca="false">COUNTIFS(Positions!$B$2:$B$14531,A7,Positions!$E$2:$E$14531,"C")</f>
        <v>26</v>
      </c>
      <c r="E7" s="3" t="n">
        <f aca="false">C7+D7</f>
        <v>57</v>
      </c>
      <c r="F7" s="5" t="n">
        <f aca="false">E7/B7</f>
        <v>0.703703703703704</v>
      </c>
      <c r="G7" s="4" t="n">
        <f aca="false">SUMIFS(Stems_3D_BP!$K$2:$K$5573,Stems_3D_BP!$A$2:$A$5573,$A7,Stems_3D_BP!$B$2:$B$5573,"Acceptor stem")</f>
        <v>14</v>
      </c>
      <c r="H7" s="4" t="n">
        <f aca="false">SUMIFS(Stems_3D_BP!$K$2:$K$5573,Stems_3D_BP!$A$2:$A$5573,$A7,Stems_3D_BP!$B$2:$B$5573,"D-stem")</f>
        <v>6</v>
      </c>
      <c r="I7" s="4" t="n">
        <f aca="false">SUMIFS(Stems_3D_BP!$K$2:$K$5573,Stems_3D_BP!$A$2:$A$5573,$A7,Stems_3D_BP!$B$2:$B$5573,"Anticodon stem")</f>
        <v>10</v>
      </c>
      <c r="J7" s="4" t="n">
        <f aca="false">SUMIFS(Stems_3D_BP!$K$2:$K$5573,Stems_3D_BP!$A$2:$A$5573,$A7,Stems_3D_BP!$B$2:$B$5573,"T-stem")</f>
        <v>10</v>
      </c>
      <c r="K7" s="3" t="n">
        <f aca="false">SUM(G7:J7)</f>
        <v>40</v>
      </c>
      <c r="L7" s="5" t="n">
        <f aca="false">K7/42</f>
        <v>0.952380952380952</v>
      </c>
      <c r="M7" s="4" t="n">
        <f aca="false">SUMIFS(Stems_3D_BP!$K$2:$K$5573,Stems_3D_BP!$A$2:$A$5573,$A7,Stems_3D_BP!$B$2:$B$5573,"3D (tertiary) BP")</f>
        <v>8</v>
      </c>
      <c r="N7" s="6" t="n">
        <f aca="false">M7/14</f>
        <v>0.571428571428571</v>
      </c>
      <c r="O7" s="3" t="n">
        <f aca="false">K7+M7</f>
        <v>48</v>
      </c>
      <c r="P7" s="5" t="n">
        <f aca="false">O7/56</f>
        <v>0.857142857142857</v>
      </c>
      <c r="Q7" s="4" t="n">
        <f aca="false">SUMIFS(Loops!$I$2:$I$996,Loops!$A$2:$A$996,$A7,Loops!$B$2:$B$996,"D-loop")</f>
        <v>5</v>
      </c>
      <c r="R7" s="4" t="n">
        <f aca="false">SUMIFS(Loops!$I$2:$I$996,Loops!$A$2:$A$996,$A7,Loops!$B$2:$B$996,"Anticodon loop")</f>
        <v>2</v>
      </c>
      <c r="S7" s="4" t="n">
        <f aca="false">SUMIFS(Loops!$I$2:$I$996,Loops!$A$2:$A$996,$A7,Loops!$B$2:$B$996,"Variable loop")</f>
        <v>8</v>
      </c>
      <c r="T7" s="4" t="n">
        <f aca="false">SUMIFS(Loops!$I$2:$I$996,Loops!$A$2:$A$996,$A7,Loops!$B$2:$B$996,"TΨC-loop")</f>
        <v>1</v>
      </c>
      <c r="U7" s="4" t="n">
        <f aca="false">SUMIFS(Loops!$F$2:$F$996,Loops!$A$2:$A$996,$A7)-SUMIFS(Loops!$F$2:$F$996,Loops!$A$2:$A$996,$A7,Loops!$B$2:$B$996,"Positions 8, 9, 26")</f>
        <v>36</v>
      </c>
      <c r="V7" s="3" t="n">
        <f aca="false">SUM(Q7:T7)</f>
        <v>16</v>
      </c>
      <c r="W7" s="5" t="n">
        <f aca="false">V7/U7</f>
        <v>0.444444444444444</v>
      </c>
      <c r="X7" s="7" t="str">
        <f aca="false">INDEX(Positions!$E$2:$E$14531,MATCH($A7&amp;"|8",Positions!$A$2:$A$14531,0))</f>
        <v>U</v>
      </c>
      <c r="Y7" s="7" t="str">
        <f aca="false">INDEX(Positions!$E$2:$E$14531,MATCH($A7&amp;"|9",Positions!$A$2:$A$14531,0))</f>
        <v>A</v>
      </c>
      <c r="Z7" s="7" t="str">
        <f aca="false">INDEX(Positions!$E$2:$E$14531,MATCH($A7&amp;"|26",Positions!$A$2:$A$14531,0))</f>
        <v>G</v>
      </c>
      <c r="AA7" s="7" t="n">
        <f aca="false">(X7="G")+(Y7="G")+(Z7="G")</f>
        <v>1</v>
      </c>
      <c r="AB7" s="7" t="n">
        <f aca="false">(X7="C")+(Y7="C")+(Z7="C")</f>
        <v>0</v>
      </c>
      <c r="AC7" s="8" t="n">
        <f aca="false">AA7+AB7</f>
        <v>1</v>
      </c>
      <c r="AD7" s="9" t="n">
        <f aca="false">AC7/3</f>
        <v>0.333333333333333</v>
      </c>
      <c r="AE7" s="7" t="str">
        <f aca="false">IF(K7+V7+AC7=E7,"OK","MISMATCH")</f>
        <v>OK</v>
      </c>
      <c r="AF7" s="10" t="n">
        <f aca="false">B7-42</f>
        <v>39</v>
      </c>
      <c r="AG7" s="10" t="n">
        <f aca="false">V7+AC7</f>
        <v>17</v>
      </c>
      <c r="AH7" s="11" t="n">
        <f aca="false">AG7/AF7</f>
        <v>0.435897435897436</v>
      </c>
      <c r="AI7" s="11" t="n">
        <f aca="false">L7</f>
        <v>0.952380952380952</v>
      </c>
      <c r="AJ7" s="12" t="n">
        <f aca="false">AI7-AH7</f>
        <v>0.516483516483516</v>
      </c>
    </row>
    <row r="8" customFormat="false" ht="15" hidden="false" customHeight="false" outlineLevel="0" collapsed="false">
      <c r="A8" s="3" t="s">
        <v>41</v>
      </c>
      <c r="B8" s="4" t="n">
        <f aca="false">COUNTIF(Positions!$B$2:$B$14531,A8)</f>
        <v>76</v>
      </c>
      <c r="C8" s="4" t="n">
        <f aca="false">COUNTIFS(Positions!$B$2:$B$14531,A8,Positions!$E$2:$E$14531,"G")</f>
        <v>28</v>
      </c>
      <c r="D8" s="4" t="n">
        <f aca="false">COUNTIFS(Positions!$B$2:$B$14531,A8,Positions!$E$2:$E$14531,"C")</f>
        <v>28</v>
      </c>
      <c r="E8" s="3" t="n">
        <f aca="false">C8+D8</f>
        <v>56</v>
      </c>
      <c r="F8" s="5" t="n">
        <f aca="false">E8/B8</f>
        <v>0.736842105263158</v>
      </c>
      <c r="G8" s="4" t="n">
        <f aca="false">SUMIFS(Stems_3D_BP!$K$2:$K$5573,Stems_3D_BP!$A$2:$A$5573,$A8,Stems_3D_BP!$B$2:$B$5573,"Acceptor stem")</f>
        <v>14</v>
      </c>
      <c r="H8" s="4" t="n">
        <f aca="false">SUMIFS(Stems_3D_BP!$K$2:$K$5573,Stems_3D_BP!$A$2:$A$5573,$A8,Stems_3D_BP!$B$2:$B$5573,"D-stem")</f>
        <v>6</v>
      </c>
      <c r="I8" s="4" t="n">
        <f aca="false">SUMIFS(Stems_3D_BP!$K$2:$K$5573,Stems_3D_BP!$A$2:$A$5573,$A8,Stems_3D_BP!$B$2:$B$5573,"Anticodon stem")</f>
        <v>10</v>
      </c>
      <c r="J8" s="4" t="n">
        <f aca="false">SUMIFS(Stems_3D_BP!$K$2:$K$5573,Stems_3D_BP!$A$2:$A$5573,$A8,Stems_3D_BP!$B$2:$B$5573,"T-stem")</f>
        <v>10</v>
      </c>
      <c r="K8" s="3" t="n">
        <f aca="false">SUM(G8:J8)</f>
        <v>40</v>
      </c>
      <c r="L8" s="5" t="n">
        <f aca="false">K8/42</f>
        <v>0.952380952380952</v>
      </c>
      <c r="M8" s="4" t="n">
        <f aca="false">SUMIFS(Stems_3D_BP!$K$2:$K$5573,Stems_3D_BP!$A$2:$A$5573,$A8,Stems_3D_BP!$B$2:$B$5573,"3D (tertiary) BP")</f>
        <v>9</v>
      </c>
      <c r="N8" s="6" t="n">
        <f aca="false">M8/14</f>
        <v>0.642857142857143</v>
      </c>
      <c r="O8" s="3" t="n">
        <f aca="false">K8+M8</f>
        <v>49</v>
      </c>
      <c r="P8" s="5" t="n">
        <f aca="false">O8/56</f>
        <v>0.875</v>
      </c>
      <c r="Q8" s="4" t="n">
        <f aca="false">SUMIFS(Loops!$I$2:$I$996,Loops!$A$2:$A$996,$A8,Loops!$B$2:$B$996,"D-loop")</f>
        <v>7</v>
      </c>
      <c r="R8" s="4" t="n">
        <f aca="false">SUMIFS(Loops!$I$2:$I$996,Loops!$A$2:$A$996,$A8,Loops!$B$2:$B$996,"Anticodon loop")</f>
        <v>2</v>
      </c>
      <c r="S8" s="4" t="n">
        <f aca="false">SUMIFS(Loops!$I$2:$I$996,Loops!$A$2:$A$996,$A8,Loops!$B$2:$B$996,"Variable loop")</f>
        <v>5</v>
      </c>
      <c r="T8" s="4" t="n">
        <f aca="false">SUMIFS(Loops!$I$2:$I$996,Loops!$A$2:$A$996,$A8,Loops!$B$2:$B$996,"TΨC-loop")</f>
        <v>1</v>
      </c>
      <c r="U8" s="4" t="n">
        <f aca="false">SUMIFS(Loops!$F$2:$F$996,Loops!$A$2:$A$996,$A8)-SUMIFS(Loops!$F$2:$F$996,Loops!$A$2:$A$996,$A8,Loops!$B$2:$B$996,"Positions 8, 9, 26")</f>
        <v>31</v>
      </c>
      <c r="V8" s="3" t="n">
        <f aca="false">SUM(Q8:T8)</f>
        <v>15</v>
      </c>
      <c r="W8" s="5" t="n">
        <f aca="false">V8/U8</f>
        <v>0.483870967741936</v>
      </c>
      <c r="X8" s="7" t="str">
        <f aca="false">INDEX(Positions!$E$2:$E$14531,MATCH($A8&amp;"|8",Positions!$A$2:$A$14531,0))</f>
        <v>U</v>
      </c>
      <c r="Y8" s="7" t="str">
        <f aca="false">INDEX(Positions!$E$2:$E$14531,MATCH($A8&amp;"|9",Positions!$A$2:$A$14531,0))</f>
        <v>A</v>
      </c>
      <c r="Z8" s="7" t="str">
        <f aca="false">INDEX(Positions!$E$2:$E$14531,MATCH($A8&amp;"|26",Positions!$A$2:$A$14531,0))</f>
        <v>G</v>
      </c>
      <c r="AA8" s="7" t="n">
        <f aca="false">(X8="G")+(Y8="G")+(Z8="G")</f>
        <v>1</v>
      </c>
      <c r="AB8" s="7" t="n">
        <f aca="false">(X8="C")+(Y8="C")+(Z8="C")</f>
        <v>0</v>
      </c>
      <c r="AC8" s="8" t="n">
        <f aca="false">AA8+AB8</f>
        <v>1</v>
      </c>
      <c r="AD8" s="9" t="n">
        <f aca="false">AC8/3</f>
        <v>0.333333333333333</v>
      </c>
      <c r="AE8" s="7" t="str">
        <f aca="false">IF(K8+V8+AC8=E8,"OK","MISMATCH")</f>
        <v>OK</v>
      </c>
      <c r="AF8" s="10" t="n">
        <f aca="false">B8-42</f>
        <v>34</v>
      </c>
      <c r="AG8" s="10" t="n">
        <f aca="false">V8+AC8</f>
        <v>16</v>
      </c>
      <c r="AH8" s="11" t="n">
        <f aca="false">AG8/AF8</f>
        <v>0.470588235294118</v>
      </c>
      <c r="AI8" s="11" t="n">
        <f aca="false">L8</f>
        <v>0.952380952380952</v>
      </c>
      <c r="AJ8" s="12" t="n">
        <f aca="false">AI8-AH8</f>
        <v>0.481792717086835</v>
      </c>
    </row>
    <row r="9" customFormat="false" ht="15" hidden="false" customHeight="false" outlineLevel="0" collapsed="false">
      <c r="A9" s="3" t="s">
        <v>42</v>
      </c>
      <c r="B9" s="4" t="n">
        <f aca="false">COUNTIF(Positions!$B$2:$B$14531,A9)</f>
        <v>73</v>
      </c>
      <c r="C9" s="4" t="n">
        <f aca="false">COUNTIFS(Positions!$B$2:$B$14531,A9,Positions!$E$2:$E$14531,"G")</f>
        <v>26</v>
      </c>
      <c r="D9" s="4" t="n">
        <f aca="false">COUNTIFS(Positions!$B$2:$B$14531,A9,Positions!$E$2:$E$14531,"C")</f>
        <v>26</v>
      </c>
      <c r="E9" s="3" t="n">
        <f aca="false">C9+D9</f>
        <v>52</v>
      </c>
      <c r="F9" s="5" t="n">
        <f aca="false">E9/B9</f>
        <v>0.712328767123288</v>
      </c>
      <c r="G9" s="4" t="n">
        <f aca="false">SUMIFS(Stems_3D_BP!$K$2:$K$5573,Stems_3D_BP!$A$2:$A$5573,$A9,Stems_3D_BP!$B$2:$B$5573,"Acceptor stem")</f>
        <v>14</v>
      </c>
      <c r="H9" s="4" t="n">
        <f aca="false">SUMIFS(Stems_3D_BP!$K$2:$K$5573,Stems_3D_BP!$A$2:$A$5573,$A9,Stems_3D_BP!$B$2:$B$5573,"D-stem")</f>
        <v>6</v>
      </c>
      <c r="I9" s="4" t="n">
        <f aca="false">SUMIFS(Stems_3D_BP!$K$2:$K$5573,Stems_3D_BP!$A$2:$A$5573,$A9,Stems_3D_BP!$B$2:$B$5573,"Anticodon stem")</f>
        <v>10</v>
      </c>
      <c r="J9" s="4" t="n">
        <f aca="false">SUMIFS(Stems_3D_BP!$K$2:$K$5573,Stems_3D_BP!$A$2:$A$5573,$A9,Stems_3D_BP!$B$2:$B$5573,"T-stem")</f>
        <v>10</v>
      </c>
      <c r="K9" s="3" t="n">
        <f aca="false">SUM(G9:J9)</f>
        <v>40</v>
      </c>
      <c r="L9" s="5" t="n">
        <f aca="false">K9/42</f>
        <v>0.952380952380952</v>
      </c>
      <c r="M9" s="4" t="n">
        <f aca="false">SUMIFS(Stems_3D_BP!$K$2:$K$5573,Stems_3D_BP!$A$2:$A$5573,$A9,Stems_3D_BP!$B$2:$B$5573,"3D (tertiary) BP")</f>
        <v>7</v>
      </c>
      <c r="N9" s="6" t="n">
        <f aca="false">M9/14</f>
        <v>0.5</v>
      </c>
      <c r="O9" s="3" t="n">
        <f aca="false">K9+M9</f>
        <v>47</v>
      </c>
      <c r="P9" s="5" t="n">
        <f aca="false">O9/56</f>
        <v>0.839285714285714</v>
      </c>
      <c r="Q9" s="4" t="n">
        <f aca="false">SUMIFS(Loops!$I$2:$I$996,Loops!$A$2:$A$996,$A9,Loops!$B$2:$B$996,"D-loop")</f>
        <v>5</v>
      </c>
      <c r="R9" s="4" t="n">
        <f aca="false">SUMIFS(Loops!$I$2:$I$996,Loops!$A$2:$A$996,$A9,Loops!$B$2:$B$996,"Anticodon loop")</f>
        <v>2</v>
      </c>
      <c r="S9" s="4" t="n">
        <f aca="false">SUMIFS(Loops!$I$2:$I$996,Loops!$A$2:$A$996,$A9,Loops!$B$2:$B$996,"Variable loop")</f>
        <v>3</v>
      </c>
      <c r="T9" s="4" t="n">
        <f aca="false">SUMIFS(Loops!$I$2:$I$996,Loops!$A$2:$A$996,$A9,Loops!$B$2:$B$996,"TΨC-loop")</f>
        <v>1</v>
      </c>
      <c r="U9" s="4" t="n">
        <f aca="false">SUMIFS(Loops!$F$2:$F$996,Loops!$A$2:$A$996,$A9)-SUMIFS(Loops!$F$2:$F$996,Loops!$A$2:$A$996,$A9,Loops!$B$2:$B$996,"Positions 8, 9, 26")</f>
        <v>28</v>
      </c>
      <c r="V9" s="3" t="n">
        <f aca="false">SUM(Q9:T9)</f>
        <v>11</v>
      </c>
      <c r="W9" s="5" t="n">
        <f aca="false">V9/U9</f>
        <v>0.392857142857143</v>
      </c>
      <c r="X9" s="7" t="str">
        <f aca="false">INDEX(Positions!$E$2:$E$14531,MATCH($A9&amp;"|8",Positions!$A$2:$A$14531,0))</f>
        <v>U</v>
      </c>
      <c r="Y9" s="7" t="str">
        <f aca="false">INDEX(Positions!$E$2:$E$14531,MATCH($A9&amp;"|9",Positions!$A$2:$A$14531,0))</f>
        <v>A</v>
      </c>
      <c r="Z9" s="7" t="str">
        <f aca="false">INDEX(Positions!$E$2:$E$14531,MATCH($A9&amp;"|26",Positions!$A$2:$A$14531,0))</f>
        <v>G</v>
      </c>
      <c r="AA9" s="7" t="n">
        <f aca="false">(X9="G")+(Y9="G")+(Z9="G")</f>
        <v>1</v>
      </c>
      <c r="AB9" s="7" t="n">
        <f aca="false">(X9="C")+(Y9="C")+(Z9="C")</f>
        <v>0</v>
      </c>
      <c r="AC9" s="8" t="n">
        <f aca="false">AA9+AB9</f>
        <v>1</v>
      </c>
      <c r="AD9" s="9" t="n">
        <f aca="false">AC9/3</f>
        <v>0.333333333333333</v>
      </c>
      <c r="AE9" s="7" t="str">
        <f aca="false">IF(K9+V9+AC9=E9,"OK","MISMATCH")</f>
        <v>OK</v>
      </c>
      <c r="AF9" s="10" t="n">
        <f aca="false">B9-42</f>
        <v>31</v>
      </c>
      <c r="AG9" s="10" t="n">
        <f aca="false">V9+AC9</f>
        <v>12</v>
      </c>
      <c r="AH9" s="11" t="n">
        <f aca="false">AG9/AF9</f>
        <v>0.387096774193548</v>
      </c>
      <c r="AI9" s="11" t="n">
        <f aca="false">L9</f>
        <v>0.952380952380952</v>
      </c>
      <c r="AJ9" s="12" t="n">
        <f aca="false">AI9-AH9</f>
        <v>0.565284178187404</v>
      </c>
    </row>
    <row r="10" customFormat="false" ht="15" hidden="false" customHeight="false" outlineLevel="0" collapsed="false">
      <c r="A10" s="3" t="s">
        <v>43</v>
      </c>
      <c r="B10" s="4" t="n">
        <f aca="false">COUNTIF(Positions!$B$2:$B$14531,A10)</f>
        <v>73</v>
      </c>
      <c r="C10" s="4" t="n">
        <f aca="false">COUNTIFS(Positions!$B$2:$B$14531,A10,Positions!$E$2:$E$14531,"G")</f>
        <v>26</v>
      </c>
      <c r="D10" s="4" t="n">
        <f aca="false">COUNTIFS(Positions!$B$2:$B$14531,A10,Positions!$E$2:$E$14531,"C")</f>
        <v>26</v>
      </c>
      <c r="E10" s="3" t="n">
        <f aca="false">C10+D10</f>
        <v>52</v>
      </c>
      <c r="F10" s="5" t="n">
        <f aca="false">E10/B10</f>
        <v>0.712328767123288</v>
      </c>
      <c r="G10" s="4" t="n">
        <f aca="false">SUMIFS(Stems_3D_BP!$K$2:$K$5573,Stems_3D_BP!$A$2:$A$5573,$A10,Stems_3D_BP!$B$2:$B$5573,"Acceptor stem")</f>
        <v>14</v>
      </c>
      <c r="H10" s="4" t="n">
        <f aca="false">SUMIFS(Stems_3D_BP!$K$2:$K$5573,Stems_3D_BP!$A$2:$A$5573,$A10,Stems_3D_BP!$B$2:$B$5573,"D-stem")</f>
        <v>6</v>
      </c>
      <c r="I10" s="4" t="n">
        <f aca="false">SUMIFS(Stems_3D_BP!$K$2:$K$5573,Stems_3D_BP!$A$2:$A$5573,$A10,Stems_3D_BP!$B$2:$B$5573,"Anticodon stem")</f>
        <v>8</v>
      </c>
      <c r="J10" s="4" t="n">
        <f aca="false">SUMIFS(Stems_3D_BP!$K$2:$K$5573,Stems_3D_BP!$A$2:$A$5573,$A10,Stems_3D_BP!$B$2:$B$5573,"T-stem")</f>
        <v>10</v>
      </c>
      <c r="K10" s="3" t="n">
        <f aca="false">SUM(G10:J10)</f>
        <v>38</v>
      </c>
      <c r="L10" s="5" t="n">
        <f aca="false">K10/42</f>
        <v>0.904761904761905</v>
      </c>
      <c r="M10" s="4" t="n">
        <f aca="false">SUMIFS(Stems_3D_BP!$K$2:$K$5573,Stems_3D_BP!$A$2:$A$5573,$A10,Stems_3D_BP!$B$2:$B$5573,"3D (tertiary) BP")</f>
        <v>7</v>
      </c>
      <c r="N10" s="6" t="n">
        <f aca="false">M10/14</f>
        <v>0.5</v>
      </c>
      <c r="O10" s="3" t="n">
        <f aca="false">K10+M10</f>
        <v>45</v>
      </c>
      <c r="P10" s="5" t="n">
        <f aca="false">O10/56</f>
        <v>0.803571428571429</v>
      </c>
      <c r="Q10" s="4" t="n">
        <f aca="false">SUMIFS(Loops!$I$2:$I$996,Loops!$A$2:$A$996,$A10,Loops!$B$2:$B$996,"D-loop")</f>
        <v>6</v>
      </c>
      <c r="R10" s="4" t="n">
        <f aca="false">SUMIFS(Loops!$I$2:$I$996,Loops!$A$2:$A$996,$A10,Loops!$B$2:$B$996,"Anticodon loop")</f>
        <v>2</v>
      </c>
      <c r="S10" s="4" t="n">
        <f aca="false">SUMIFS(Loops!$I$2:$I$996,Loops!$A$2:$A$996,$A10,Loops!$B$2:$B$996,"Variable loop")</f>
        <v>3</v>
      </c>
      <c r="T10" s="4" t="n">
        <f aca="false">SUMIFS(Loops!$I$2:$I$996,Loops!$A$2:$A$996,$A10,Loops!$B$2:$B$996,"TΨC-loop")</f>
        <v>2</v>
      </c>
      <c r="U10" s="4" t="n">
        <f aca="false">SUMIFS(Loops!$F$2:$F$996,Loops!$A$2:$A$996,$A10)-SUMIFS(Loops!$F$2:$F$996,Loops!$A$2:$A$996,$A10,Loops!$B$2:$B$996,"Positions 8, 9, 26")</f>
        <v>28</v>
      </c>
      <c r="V10" s="3" t="n">
        <f aca="false">SUM(Q10:T10)</f>
        <v>13</v>
      </c>
      <c r="W10" s="5" t="n">
        <f aca="false">V10/U10</f>
        <v>0.464285714285714</v>
      </c>
      <c r="X10" s="7" t="str">
        <f aca="false">INDEX(Positions!$E$2:$E$14531,MATCH($A10&amp;"|8",Positions!$A$2:$A$14531,0))</f>
        <v>U</v>
      </c>
      <c r="Y10" s="7" t="str">
        <f aca="false">INDEX(Positions!$E$2:$E$14531,MATCH($A10&amp;"|9",Positions!$A$2:$A$14531,0))</f>
        <v>A</v>
      </c>
      <c r="Z10" s="7" t="str">
        <f aca="false">INDEX(Positions!$E$2:$E$14531,MATCH($A10&amp;"|26",Positions!$A$2:$A$14531,0))</f>
        <v>G</v>
      </c>
      <c r="AA10" s="7" t="n">
        <f aca="false">(X10="G")+(Y10="G")+(Z10="G")</f>
        <v>1</v>
      </c>
      <c r="AB10" s="7" t="n">
        <f aca="false">(X10="C")+(Y10="C")+(Z10="C")</f>
        <v>0</v>
      </c>
      <c r="AC10" s="8" t="n">
        <f aca="false">AA10+AB10</f>
        <v>1</v>
      </c>
      <c r="AD10" s="9" t="n">
        <f aca="false">AC10/3</f>
        <v>0.333333333333333</v>
      </c>
      <c r="AE10" s="7" t="str">
        <f aca="false">IF(K10+V10+AC10=E10,"OK","MISMATCH")</f>
        <v>OK</v>
      </c>
      <c r="AF10" s="10" t="n">
        <f aca="false">B10-42</f>
        <v>31</v>
      </c>
      <c r="AG10" s="10" t="n">
        <f aca="false">V10+AC10</f>
        <v>14</v>
      </c>
      <c r="AH10" s="11" t="n">
        <f aca="false">AG10/AF10</f>
        <v>0.451612903225806</v>
      </c>
      <c r="AI10" s="11" t="n">
        <f aca="false">L10</f>
        <v>0.904761904761905</v>
      </c>
      <c r="AJ10" s="12" t="n">
        <f aca="false">AI10-AH10</f>
        <v>0.453149001536098</v>
      </c>
    </row>
    <row r="11" customFormat="false" ht="15" hidden="false" customHeight="false" outlineLevel="0" collapsed="false">
      <c r="A11" s="3" t="s">
        <v>44</v>
      </c>
      <c r="B11" s="4" t="n">
        <f aca="false">COUNTIF(Positions!$B$2:$B$14531,A11)</f>
        <v>74</v>
      </c>
      <c r="C11" s="4" t="n">
        <f aca="false">COUNTIFS(Positions!$B$2:$B$14531,A11,Positions!$E$2:$E$14531,"G")</f>
        <v>28</v>
      </c>
      <c r="D11" s="4" t="n">
        <f aca="false">COUNTIFS(Positions!$B$2:$B$14531,A11,Positions!$E$2:$E$14531,"C")</f>
        <v>25</v>
      </c>
      <c r="E11" s="3" t="n">
        <f aca="false">C11+D11</f>
        <v>53</v>
      </c>
      <c r="F11" s="5" t="n">
        <f aca="false">E11/B11</f>
        <v>0.716216216216216</v>
      </c>
      <c r="G11" s="4" t="n">
        <f aca="false">SUMIFS(Stems_3D_BP!$K$2:$K$5573,Stems_3D_BP!$A$2:$A$5573,$A11,Stems_3D_BP!$B$2:$B$5573,"Acceptor stem")</f>
        <v>14</v>
      </c>
      <c r="H11" s="4" t="n">
        <f aca="false">SUMIFS(Stems_3D_BP!$K$2:$K$5573,Stems_3D_BP!$A$2:$A$5573,$A11,Stems_3D_BP!$B$2:$B$5573,"D-stem")</f>
        <v>3</v>
      </c>
      <c r="I11" s="4" t="n">
        <f aca="false">SUMIFS(Stems_3D_BP!$K$2:$K$5573,Stems_3D_BP!$A$2:$A$5573,$A11,Stems_3D_BP!$B$2:$B$5573,"Anticodon stem")</f>
        <v>10</v>
      </c>
      <c r="J11" s="4" t="n">
        <f aca="false">SUMIFS(Stems_3D_BP!$K$2:$K$5573,Stems_3D_BP!$A$2:$A$5573,$A11,Stems_3D_BP!$B$2:$B$5573,"T-stem")</f>
        <v>10</v>
      </c>
      <c r="K11" s="3" t="n">
        <f aca="false">SUM(G11:J11)</f>
        <v>37</v>
      </c>
      <c r="L11" s="5" t="n">
        <f aca="false">K11/42</f>
        <v>0.880952380952381</v>
      </c>
      <c r="M11" s="4" t="n">
        <f aca="false">SUMIFS(Stems_3D_BP!$K$2:$K$5573,Stems_3D_BP!$A$2:$A$5573,$A11,Stems_3D_BP!$B$2:$B$5573,"3D (tertiary) BP")</f>
        <v>6</v>
      </c>
      <c r="N11" s="6" t="n">
        <f aca="false">M11/14</f>
        <v>0.428571428571429</v>
      </c>
      <c r="O11" s="3" t="n">
        <f aca="false">K11+M11</f>
        <v>43</v>
      </c>
      <c r="P11" s="5" t="n">
        <f aca="false">O11/56</f>
        <v>0.767857142857143</v>
      </c>
      <c r="Q11" s="4" t="n">
        <f aca="false">SUMIFS(Loops!$I$2:$I$996,Loops!$A$2:$A$996,$A11,Loops!$B$2:$B$996,"D-loop")</f>
        <v>6</v>
      </c>
      <c r="R11" s="4" t="n">
        <f aca="false">SUMIFS(Loops!$I$2:$I$996,Loops!$A$2:$A$996,$A11,Loops!$B$2:$B$996,"Anticodon loop")</f>
        <v>4</v>
      </c>
      <c r="S11" s="4" t="n">
        <f aca="false">SUMIFS(Loops!$I$2:$I$996,Loops!$A$2:$A$996,$A11,Loops!$B$2:$B$996,"Variable loop")</f>
        <v>3</v>
      </c>
      <c r="T11" s="4" t="n">
        <f aca="false">SUMIFS(Loops!$I$2:$I$996,Loops!$A$2:$A$996,$A11,Loops!$B$2:$B$996,"TΨC-loop")</f>
        <v>1</v>
      </c>
      <c r="U11" s="4" t="n">
        <f aca="false">SUMIFS(Loops!$F$2:$F$996,Loops!$A$2:$A$996,$A11)-SUMIFS(Loops!$F$2:$F$996,Loops!$A$2:$A$996,$A11,Loops!$B$2:$B$996,"Positions 8, 9, 26")</f>
        <v>29</v>
      </c>
      <c r="V11" s="3" t="n">
        <f aca="false">SUM(Q11:T11)</f>
        <v>14</v>
      </c>
      <c r="W11" s="5" t="n">
        <f aca="false">V11/U11</f>
        <v>0.482758620689655</v>
      </c>
      <c r="X11" s="7" t="str">
        <f aca="false">INDEX(Positions!$E$2:$E$14531,MATCH($A11&amp;"|8",Positions!$A$2:$A$14531,0))</f>
        <v>U</v>
      </c>
      <c r="Y11" s="7" t="str">
        <f aca="false">INDEX(Positions!$E$2:$E$14531,MATCH($A11&amp;"|9",Positions!$A$2:$A$14531,0))</f>
        <v>C</v>
      </c>
      <c r="Z11" s="7" t="str">
        <f aca="false">INDEX(Positions!$E$2:$E$14531,MATCH($A11&amp;"|26",Positions!$A$2:$A$14531,0))</f>
        <v>G</v>
      </c>
      <c r="AA11" s="7" t="n">
        <f aca="false">(X11="G")+(Y11="G")+(Z11="G")</f>
        <v>1</v>
      </c>
      <c r="AB11" s="7" t="n">
        <f aca="false">(X11="C")+(Y11="C")+(Z11="C")</f>
        <v>1</v>
      </c>
      <c r="AC11" s="8" t="n">
        <f aca="false">AA11+AB11</f>
        <v>2</v>
      </c>
      <c r="AD11" s="9" t="n">
        <f aca="false">AC11/3</f>
        <v>0.666666666666667</v>
      </c>
      <c r="AE11" s="7" t="str">
        <f aca="false">IF(K11+V11+AC11=E11,"OK","MISMATCH")</f>
        <v>OK</v>
      </c>
      <c r="AF11" s="10" t="n">
        <f aca="false">B11-42</f>
        <v>32</v>
      </c>
      <c r="AG11" s="10" t="n">
        <f aca="false">V11+AC11</f>
        <v>16</v>
      </c>
      <c r="AH11" s="11" t="n">
        <f aca="false">AG11/AF11</f>
        <v>0.5</v>
      </c>
      <c r="AI11" s="11" t="n">
        <f aca="false">L11</f>
        <v>0.880952380952381</v>
      </c>
      <c r="AJ11" s="12" t="n">
        <f aca="false">AI11-AH11</f>
        <v>0.380952380952381</v>
      </c>
    </row>
    <row r="12" customFormat="false" ht="15" hidden="false" customHeight="false" outlineLevel="0" collapsed="false">
      <c r="A12" s="3" t="s">
        <v>45</v>
      </c>
      <c r="B12" s="4" t="n">
        <f aca="false">COUNTIF(Positions!$B$2:$B$14531,A12)</f>
        <v>74</v>
      </c>
      <c r="C12" s="4" t="n">
        <f aca="false">COUNTIFS(Positions!$B$2:$B$14531,A12,Positions!$E$2:$E$14531,"G")</f>
        <v>29</v>
      </c>
      <c r="D12" s="4" t="n">
        <f aca="false">COUNTIFS(Positions!$B$2:$B$14531,A12,Positions!$E$2:$E$14531,"C")</f>
        <v>25</v>
      </c>
      <c r="E12" s="3" t="n">
        <f aca="false">C12+D12</f>
        <v>54</v>
      </c>
      <c r="F12" s="5" t="n">
        <f aca="false">E12/B12</f>
        <v>0.72972972972973</v>
      </c>
      <c r="G12" s="4" t="n">
        <f aca="false">SUMIFS(Stems_3D_BP!$K$2:$K$5573,Stems_3D_BP!$A$2:$A$5573,$A12,Stems_3D_BP!$B$2:$B$5573,"Acceptor stem")</f>
        <v>14</v>
      </c>
      <c r="H12" s="4" t="n">
        <f aca="false">SUMIFS(Stems_3D_BP!$K$2:$K$5573,Stems_3D_BP!$A$2:$A$5573,$A12,Stems_3D_BP!$B$2:$B$5573,"D-stem")</f>
        <v>4</v>
      </c>
      <c r="I12" s="4" t="n">
        <f aca="false">SUMIFS(Stems_3D_BP!$K$2:$K$5573,Stems_3D_BP!$A$2:$A$5573,$A12,Stems_3D_BP!$B$2:$B$5573,"Anticodon stem")</f>
        <v>8</v>
      </c>
      <c r="J12" s="4" t="n">
        <f aca="false">SUMIFS(Stems_3D_BP!$K$2:$K$5573,Stems_3D_BP!$A$2:$A$5573,$A12,Stems_3D_BP!$B$2:$B$5573,"T-stem")</f>
        <v>10</v>
      </c>
      <c r="K12" s="3" t="n">
        <f aca="false">SUM(G12:J12)</f>
        <v>36</v>
      </c>
      <c r="L12" s="5" t="n">
        <f aca="false">K12/42</f>
        <v>0.857142857142857</v>
      </c>
      <c r="M12" s="4" t="n">
        <f aca="false">SUMIFS(Stems_3D_BP!$K$2:$K$5573,Stems_3D_BP!$A$2:$A$5573,$A12,Stems_3D_BP!$B$2:$B$5573,"3D (tertiary) BP")</f>
        <v>8</v>
      </c>
      <c r="N12" s="6" t="n">
        <f aca="false">M12/14</f>
        <v>0.571428571428571</v>
      </c>
      <c r="O12" s="3" t="n">
        <f aca="false">K12+M12</f>
        <v>44</v>
      </c>
      <c r="P12" s="5" t="n">
        <f aca="false">O12/56</f>
        <v>0.785714285714286</v>
      </c>
      <c r="Q12" s="4" t="n">
        <f aca="false">SUMIFS(Loops!$I$2:$I$996,Loops!$A$2:$A$996,$A12,Loops!$B$2:$B$996,"D-loop")</f>
        <v>6</v>
      </c>
      <c r="R12" s="4" t="n">
        <f aca="false">SUMIFS(Loops!$I$2:$I$996,Loops!$A$2:$A$996,$A12,Loops!$B$2:$B$996,"Anticodon loop")</f>
        <v>6</v>
      </c>
      <c r="S12" s="4" t="n">
        <f aca="false">SUMIFS(Loops!$I$2:$I$996,Loops!$A$2:$A$996,$A12,Loops!$B$2:$B$996,"Variable loop")</f>
        <v>3</v>
      </c>
      <c r="T12" s="4" t="n">
        <f aca="false">SUMIFS(Loops!$I$2:$I$996,Loops!$A$2:$A$996,$A12,Loops!$B$2:$B$996,"TΨC-loop")</f>
        <v>1</v>
      </c>
      <c r="U12" s="4" t="n">
        <f aca="false">SUMIFS(Loops!$F$2:$F$996,Loops!$A$2:$A$996,$A12)-SUMIFS(Loops!$F$2:$F$996,Loops!$A$2:$A$996,$A12,Loops!$B$2:$B$996,"Positions 8, 9, 26")</f>
        <v>29</v>
      </c>
      <c r="V12" s="3" t="n">
        <f aca="false">SUM(Q12:T12)</f>
        <v>16</v>
      </c>
      <c r="W12" s="5" t="n">
        <f aca="false">V12/U12</f>
        <v>0.551724137931035</v>
      </c>
      <c r="X12" s="7" t="str">
        <f aca="false">INDEX(Positions!$E$2:$E$14531,MATCH($A12&amp;"|8",Positions!$A$2:$A$14531,0))</f>
        <v>U</v>
      </c>
      <c r="Y12" s="7" t="str">
        <f aca="false">INDEX(Positions!$E$2:$E$14531,MATCH($A12&amp;"|9",Positions!$A$2:$A$14531,0))</f>
        <v>C</v>
      </c>
      <c r="Z12" s="7" t="str">
        <f aca="false">INDEX(Positions!$E$2:$E$14531,MATCH($A12&amp;"|26",Positions!$A$2:$A$14531,0))</f>
        <v>G</v>
      </c>
      <c r="AA12" s="7" t="n">
        <f aca="false">(X12="G")+(Y12="G")+(Z12="G")</f>
        <v>1</v>
      </c>
      <c r="AB12" s="7" t="n">
        <f aca="false">(X12="C")+(Y12="C")+(Z12="C")</f>
        <v>1</v>
      </c>
      <c r="AC12" s="8" t="n">
        <f aca="false">AA12+AB12</f>
        <v>2</v>
      </c>
      <c r="AD12" s="9" t="n">
        <f aca="false">AC12/3</f>
        <v>0.666666666666667</v>
      </c>
      <c r="AE12" s="7" t="str">
        <f aca="false">IF(K12+V12+AC12=E12,"OK","MISMATCH")</f>
        <v>OK</v>
      </c>
      <c r="AF12" s="10" t="n">
        <f aca="false">B12-42</f>
        <v>32</v>
      </c>
      <c r="AG12" s="10" t="n">
        <f aca="false">V12+AC12</f>
        <v>18</v>
      </c>
      <c r="AH12" s="11" t="n">
        <f aca="false">AG12/AF12</f>
        <v>0.5625</v>
      </c>
      <c r="AI12" s="11" t="n">
        <f aca="false">L12</f>
        <v>0.857142857142857</v>
      </c>
      <c r="AJ12" s="12" t="n">
        <f aca="false">AI12-AH12</f>
        <v>0.294642857142857</v>
      </c>
    </row>
    <row r="13" customFormat="false" ht="15" hidden="false" customHeight="false" outlineLevel="0" collapsed="false">
      <c r="A13" s="3" t="s">
        <v>46</v>
      </c>
      <c r="B13" s="4" t="n">
        <f aca="false">COUNTIF(Positions!$B$2:$B$14531,A13)</f>
        <v>71</v>
      </c>
      <c r="C13" s="4" t="n">
        <f aca="false">COUNTIFS(Positions!$B$2:$B$14531,A13,Positions!$E$2:$E$14531,"G")</f>
        <v>28</v>
      </c>
      <c r="D13" s="4" t="n">
        <f aca="false">COUNTIFS(Positions!$B$2:$B$14531,A13,Positions!$E$2:$E$14531,"C")</f>
        <v>25</v>
      </c>
      <c r="E13" s="3" t="n">
        <f aca="false">C13+D13</f>
        <v>53</v>
      </c>
      <c r="F13" s="5" t="n">
        <f aca="false">E13/B13</f>
        <v>0.746478873239437</v>
      </c>
      <c r="G13" s="4" t="n">
        <f aca="false">SUMIFS(Stems_3D_BP!$K$2:$K$5573,Stems_3D_BP!$A$2:$A$5573,$A13,Stems_3D_BP!$B$2:$B$5573,"Acceptor stem")</f>
        <v>14</v>
      </c>
      <c r="H13" s="4" t="n">
        <f aca="false">SUMIFS(Stems_3D_BP!$K$2:$K$5573,Stems_3D_BP!$A$2:$A$5573,$A13,Stems_3D_BP!$B$2:$B$5573,"D-stem")</f>
        <v>6</v>
      </c>
      <c r="I13" s="4" t="n">
        <f aca="false">SUMIFS(Stems_3D_BP!$K$2:$K$5573,Stems_3D_BP!$A$2:$A$5573,$A13,Stems_3D_BP!$B$2:$B$5573,"Anticodon stem")</f>
        <v>10</v>
      </c>
      <c r="J13" s="4" t="n">
        <f aca="false">SUMIFS(Stems_3D_BP!$K$2:$K$5573,Stems_3D_BP!$A$2:$A$5573,$A13,Stems_3D_BP!$B$2:$B$5573,"T-stem")</f>
        <v>10</v>
      </c>
      <c r="K13" s="3" t="n">
        <f aca="false">SUM(G13:J13)</f>
        <v>40</v>
      </c>
      <c r="L13" s="5" t="n">
        <f aca="false">K13/42</f>
        <v>0.952380952380952</v>
      </c>
      <c r="M13" s="4" t="n">
        <f aca="false">SUMIFS(Stems_3D_BP!$K$2:$K$5573,Stems_3D_BP!$A$2:$A$5573,$A13,Stems_3D_BP!$B$2:$B$5573,"3D (tertiary) BP")</f>
        <v>7</v>
      </c>
      <c r="N13" s="6" t="n">
        <f aca="false">M13/14</f>
        <v>0.5</v>
      </c>
      <c r="O13" s="3" t="n">
        <f aca="false">K13+M13</f>
        <v>47</v>
      </c>
      <c r="P13" s="5" t="n">
        <f aca="false">O13/56</f>
        <v>0.839285714285714</v>
      </c>
      <c r="Q13" s="4" t="n">
        <f aca="false">SUMIFS(Loops!$I$2:$I$996,Loops!$A$2:$A$996,$A13,Loops!$B$2:$B$996,"D-loop")</f>
        <v>4</v>
      </c>
      <c r="R13" s="4" t="n">
        <f aca="false">SUMIFS(Loops!$I$2:$I$996,Loops!$A$2:$A$996,$A13,Loops!$B$2:$B$996,"Anticodon loop")</f>
        <v>3</v>
      </c>
      <c r="S13" s="4" t="n">
        <f aca="false">SUMIFS(Loops!$I$2:$I$996,Loops!$A$2:$A$996,$A13,Loops!$B$2:$B$996,"Variable loop")</f>
        <v>3</v>
      </c>
      <c r="T13" s="4" t="n">
        <f aca="false">SUMIFS(Loops!$I$2:$I$996,Loops!$A$2:$A$996,$A13,Loops!$B$2:$B$996,"TΨC-loop")</f>
        <v>2</v>
      </c>
      <c r="U13" s="4" t="n">
        <f aca="false">SUMIFS(Loops!$F$2:$F$996,Loops!$A$2:$A$996,$A13)-SUMIFS(Loops!$F$2:$F$996,Loops!$A$2:$A$996,$A13,Loops!$B$2:$B$996,"Positions 8, 9, 26")</f>
        <v>26</v>
      </c>
      <c r="V13" s="3" t="n">
        <f aca="false">SUM(Q13:T13)</f>
        <v>12</v>
      </c>
      <c r="W13" s="5" t="n">
        <f aca="false">V13/U13</f>
        <v>0.461538461538462</v>
      </c>
      <c r="X13" s="7" t="str">
        <f aca="false">INDEX(Positions!$E$2:$E$14531,MATCH($A13&amp;"|8",Positions!$A$2:$A$14531,0))</f>
        <v>U</v>
      </c>
      <c r="Y13" s="7" t="str">
        <f aca="false">INDEX(Positions!$E$2:$E$14531,MATCH($A13&amp;"|9",Positions!$A$2:$A$14531,0))</f>
        <v>A</v>
      </c>
      <c r="Z13" s="7" t="str">
        <f aca="false">INDEX(Positions!$E$2:$E$14531,MATCH($A13&amp;"|26",Positions!$A$2:$A$14531,0))</f>
        <v>G</v>
      </c>
      <c r="AA13" s="7" t="n">
        <f aca="false">(X13="G")+(Y13="G")+(Z13="G")</f>
        <v>1</v>
      </c>
      <c r="AB13" s="7" t="n">
        <f aca="false">(X13="C")+(Y13="C")+(Z13="C")</f>
        <v>0</v>
      </c>
      <c r="AC13" s="8" t="n">
        <f aca="false">AA13+AB13</f>
        <v>1</v>
      </c>
      <c r="AD13" s="9" t="n">
        <f aca="false">AC13/3</f>
        <v>0.333333333333333</v>
      </c>
      <c r="AE13" s="7" t="str">
        <f aca="false">IF(K13+V13+AC13=E13,"OK","MISMATCH")</f>
        <v>OK</v>
      </c>
      <c r="AF13" s="10" t="n">
        <f aca="false">B13-42</f>
        <v>29</v>
      </c>
      <c r="AG13" s="10" t="n">
        <f aca="false">V13+AC13</f>
        <v>13</v>
      </c>
      <c r="AH13" s="11" t="n">
        <f aca="false">AG13/AF13</f>
        <v>0.448275862068966</v>
      </c>
      <c r="AI13" s="11" t="n">
        <f aca="false">L13</f>
        <v>0.952380952380952</v>
      </c>
      <c r="AJ13" s="12" t="n">
        <f aca="false">AI13-AH13</f>
        <v>0.504105090311987</v>
      </c>
    </row>
    <row r="14" customFormat="false" ht="15" hidden="false" customHeight="false" outlineLevel="0" collapsed="false">
      <c r="A14" s="3" t="s">
        <v>47</v>
      </c>
      <c r="B14" s="4" t="n">
        <f aca="false">COUNTIF(Positions!$B$2:$B$14531,A14)</f>
        <v>71</v>
      </c>
      <c r="C14" s="4" t="n">
        <f aca="false">COUNTIFS(Positions!$B$2:$B$14531,A14,Positions!$E$2:$E$14531,"G")</f>
        <v>28</v>
      </c>
      <c r="D14" s="4" t="n">
        <f aca="false">COUNTIFS(Positions!$B$2:$B$14531,A14,Positions!$E$2:$E$14531,"C")</f>
        <v>26</v>
      </c>
      <c r="E14" s="3" t="n">
        <f aca="false">C14+D14</f>
        <v>54</v>
      </c>
      <c r="F14" s="5" t="n">
        <f aca="false">E14/B14</f>
        <v>0.76056338028169</v>
      </c>
      <c r="G14" s="4" t="n">
        <f aca="false">SUMIFS(Stems_3D_BP!$K$2:$K$5573,Stems_3D_BP!$A$2:$A$5573,$A14,Stems_3D_BP!$B$2:$B$5573,"Acceptor stem")</f>
        <v>14</v>
      </c>
      <c r="H14" s="4" t="n">
        <f aca="false">SUMIFS(Stems_3D_BP!$K$2:$K$5573,Stems_3D_BP!$A$2:$A$5573,$A14,Stems_3D_BP!$B$2:$B$5573,"D-stem")</f>
        <v>6</v>
      </c>
      <c r="I14" s="4" t="n">
        <f aca="false">SUMIFS(Stems_3D_BP!$K$2:$K$5573,Stems_3D_BP!$A$2:$A$5573,$A14,Stems_3D_BP!$B$2:$B$5573,"Anticodon stem")</f>
        <v>10</v>
      </c>
      <c r="J14" s="4" t="n">
        <f aca="false">SUMIFS(Stems_3D_BP!$K$2:$K$5573,Stems_3D_BP!$A$2:$A$5573,$A14,Stems_3D_BP!$B$2:$B$5573,"T-stem")</f>
        <v>10</v>
      </c>
      <c r="K14" s="3" t="n">
        <f aca="false">SUM(G14:J14)</f>
        <v>40</v>
      </c>
      <c r="L14" s="5" t="n">
        <f aca="false">K14/42</f>
        <v>0.952380952380952</v>
      </c>
      <c r="M14" s="4" t="n">
        <f aca="false">SUMIFS(Stems_3D_BP!$K$2:$K$5573,Stems_3D_BP!$A$2:$A$5573,$A14,Stems_3D_BP!$B$2:$B$5573,"3D (tertiary) BP")</f>
        <v>7</v>
      </c>
      <c r="N14" s="6" t="n">
        <f aca="false">M14/14</f>
        <v>0.5</v>
      </c>
      <c r="O14" s="3" t="n">
        <f aca="false">K14+M14</f>
        <v>47</v>
      </c>
      <c r="P14" s="5" t="n">
        <f aca="false">O14/56</f>
        <v>0.839285714285714</v>
      </c>
      <c r="Q14" s="4" t="n">
        <f aca="false">SUMIFS(Loops!$I$2:$I$996,Loops!$A$2:$A$996,$A14,Loops!$B$2:$B$996,"D-loop")</f>
        <v>5</v>
      </c>
      <c r="R14" s="4" t="n">
        <f aca="false">SUMIFS(Loops!$I$2:$I$996,Loops!$A$2:$A$996,$A14,Loops!$B$2:$B$996,"Anticodon loop")</f>
        <v>3</v>
      </c>
      <c r="S14" s="4" t="n">
        <f aca="false">SUMIFS(Loops!$I$2:$I$996,Loops!$A$2:$A$996,$A14,Loops!$B$2:$B$996,"Variable loop")</f>
        <v>3</v>
      </c>
      <c r="T14" s="4" t="n">
        <f aca="false">SUMIFS(Loops!$I$2:$I$996,Loops!$A$2:$A$996,$A14,Loops!$B$2:$B$996,"TΨC-loop")</f>
        <v>2</v>
      </c>
      <c r="U14" s="4" t="n">
        <f aca="false">SUMIFS(Loops!$F$2:$F$996,Loops!$A$2:$A$996,$A14)-SUMIFS(Loops!$F$2:$F$996,Loops!$A$2:$A$996,$A14,Loops!$B$2:$B$996,"Positions 8, 9, 26")</f>
        <v>26</v>
      </c>
      <c r="V14" s="3" t="n">
        <f aca="false">SUM(Q14:T14)</f>
        <v>13</v>
      </c>
      <c r="W14" s="5" t="n">
        <f aca="false">V14/U14</f>
        <v>0.5</v>
      </c>
      <c r="X14" s="7" t="str">
        <f aca="false">INDEX(Positions!$E$2:$E$14531,MATCH($A14&amp;"|8",Positions!$A$2:$A$14531,0))</f>
        <v>U</v>
      </c>
      <c r="Y14" s="7" t="str">
        <f aca="false">INDEX(Positions!$E$2:$E$14531,MATCH($A14&amp;"|9",Positions!$A$2:$A$14531,0))</f>
        <v>A</v>
      </c>
      <c r="Z14" s="7" t="str">
        <f aca="false">INDEX(Positions!$E$2:$E$14531,MATCH($A14&amp;"|26",Positions!$A$2:$A$14531,0))</f>
        <v>G</v>
      </c>
      <c r="AA14" s="7" t="n">
        <f aca="false">(X14="G")+(Y14="G")+(Z14="G")</f>
        <v>1</v>
      </c>
      <c r="AB14" s="7" t="n">
        <f aca="false">(X14="C")+(Y14="C")+(Z14="C")</f>
        <v>0</v>
      </c>
      <c r="AC14" s="8" t="n">
        <f aca="false">AA14+AB14</f>
        <v>1</v>
      </c>
      <c r="AD14" s="9" t="n">
        <f aca="false">AC14/3</f>
        <v>0.333333333333333</v>
      </c>
      <c r="AE14" s="7" t="str">
        <f aca="false">IF(K14+V14+AC14=E14,"OK","MISMATCH")</f>
        <v>OK</v>
      </c>
      <c r="AF14" s="10" t="n">
        <f aca="false">B14-42</f>
        <v>29</v>
      </c>
      <c r="AG14" s="10" t="n">
        <f aca="false">V14+AC14</f>
        <v>14</v>
      </c>
      <c r="AH14" s="11" t="n">
        <f aca="false">AG14/AF14</f>
        <v>0.482758620689655</v>
      </c>
      <c r="AI14" s="11" t="n">
        <f aca="false">L14</f>
        <v>0.952380952380952</v>
      </c>
      <c r="AJ14" s="12" t="n">
        <f aca="false">AI14-AH14</f>
        <v>0.469622331691297</v>
      </c>
    </row>
    <row r="15" customFormat="false" ht="15" hidden="false" customHeight="false" outlineLevel="0" collapsed="false">
      <c r="A15" s="3" t="s">
        <v>48</v>
      </c>
      <c r="B15" s="4" t="n">
        <f aca="false">COUNTIF(Positions!$B$2:$B$14531,A15)</f>
        <v>72</v>
      </c>
      <c r="C15" s="4" t="n">
        <f aca="false">COUNTIFS(Positions!$B$2:$B$14531,A15,Positions!$E$2:$E$14531,"G")</f>
        <v>25</v>
      </c>
      <c r="D15" s="4" t="n">
        <f aca="false">COUNTIFS(Positions!$B$2:$B$14531,A15,Positions!$E$2:$E$14531,"C")</f>
        <v>22</v>
      </c>
      <c r="E15" s="3" t="n">
        <f aca="false">C15+D15</f>
        <v>47</v>
      </c>
      <c r="F15" s="5" t="n">
        <f aca="false">E15/B15</f>
        <v>0.652777777777778</v>
      </c>
      <c r="G15" s="4" t="n">
        <f aca="false">SUMIFS(Stems_3D_BP!$K$2:$K$5573,Stems_3D_BP!$A$2:$A$5573,$A15,Stems_3D_BP!$B$2:$B$5573,"Acceptor stem")</f>
        <v>10</v>
      </c>
      <c r="H15" s="4" t="n">
        <f aca="false">SUMIFS(Stems_3D_BP!$K$2:$K$5573,Stems_3D_BP!$A$2:$A$5573,$A15,Stems_3D_BP!$B$2:$B$5573,"D-stem")</f>
        <v>6</v>
      </c>
      <c r="I15" s="4" t="n">
        <f aca="false">SUMIFS(Stems_3D_BP!$K$2:$K$5573,Stems_3D_BP!$A$2:$A$5573,$A15,Stems_3D_BP!$B$2:$B$5573,"Anticodon stem")</f>
        <v>8</v>
      </c>
      <c r="J15" s="4" t="n">
        <f aca="false">SUMIFS(Stems_3D_BP!$K$2:$K$5573,Stems_3D_BP!$A$2:$A$5573,$A15,Stems_3D_BP!$B$2:$B$5573,"T-stem")</f>
        <v>8</v>
      </c>
      <c r="K15" s="3" t="n">
        <f aca="false">SUM(G15:J15)</f>
        <v>32</v>
      </c>
      <c r="L15" s="5" t="n">
        <f aca="false">K15/42</f>
        <v>0.761904761904762</v>
      </c>
      <c r="M15" s="4" t="n">
        <f aca="false">SUMIFS(Stems_3D_BP!$K$2:$K$5573,Stems_3D_BP!$A$2:$A$5573,$A15,Stems_3D_BP!$B$2:$B$5573,"3D (tertiary) BP")</f>
        <v>7</v>
      </c>
      <c r="N15" s="6" t="n">
        <f aca="false">M15/14</f>
        <v>0.5</v>
      </c>
      <c r="O15" s="3" t="n">
        <f aca="false">K15+M15</f>
        <v>39</v>
      </c>
      <c r="P15" s="5" t="n">
        <f aca="false">O15/56</f>
        <v>0.696428571428571</v>
      </c>
      <c r="Q15" s="4" t="n">
        <f aca="false">SUMIFS(Loops!$I$2:$I$996,Loops!$A$2:$A$996,$A15,Loops!$B$2:$B$996,"D-loop")</f>
        <v>5</v>
      </c>
      <c r="R15" s="4" t="n">
        <f aca="false">SUMIFS(Loops!$I$2:$I$996,Loops!$A$2:$A$996,$A15,Loops!$B$2:$B$996,"Anticodon loop")</f>
        <v>3</v>
      </c>
      <c r="S15" s="4" t="n">
        <f aca="false">SUMIFS(Loops!$I$2:$I$996,Loops!$A$2:$A$996,$A15,Loops!$B$2:$B$996,"Variable loop")</f>
        <v>3</v>
      </c>
      <c r="T15" s="4" t="n">
        <f aca="false">SUMIFS(Loops!$I$2:$I$996,Loops!$A$2:$A$996,$A15,Loops!$B$2:$B$996,"TΨC-loop")</f>
        <v>3</v>
      </c>
      <c r="U15" s="4" t="n">
        <f aca="false">SUMIFS(Loops!$F$2:$F$996,Loops!$A$2:$A$996,$A15)-SUMIFS(Loops!$F$2:$F$996,Loops!$A$2:$A$996,$A15,Loops!$B$2:$B$996,"Positions 8, 9, 26")</f>
        <v>27</v>
      </c>
      <c r="V15" s="3" t="n">
        <f aca="false">SUM(Q15:T15)</f>
        <v>14</v>
      </c>
      <c r="W15" s="5" t="n">
        <f aca="false">V15/U15</f>
        <v>0.518518518518519</v>
      </c>
      <c r="X15" s="7" t="str">
        <f aca="false">INDEX(Positions!$E$2:$E$14531,MATCH($A15&amp;"|8",Positions!$A$2:$A$14531,0))</f>
        <v>U</v>
      </c>
      <c r="Y15" s="7" t="str">
        <f aca="false">INDEX(Positions!$E$2:$E$14531,MATCH($A15&amp;"|9",Positions!$A$2:$A$14531,0))</f>
        <v>A</v>
      </c>
      <c r="Z15" s="7" t="str">
        <f aca="false">INDEX(Positions!$E$2:$E$14531,MATCH($A15&amp;"|26",Positions!$A$2:$A$14531,0))</f>
        <v>G</v>
      </c>
      <c r="AA15" s="7" t="n">
        <f aca="false">(X15="G")+(Y15="G")+(Z15="G")</f>
        <v>1</v>
      </c>
      <c r="AB15" s="7" t="n">
        <f aca="false">(X15="C")+(Y15="C")+(Z15="C")</f>
        <v>0</v>
      </c>
      <c r="AC15" s="8" t="n">
        <f aca="false">AA15+AB15</f>
        <v>1</v>
      </c>
      <c r="AD15" s="9" t="n">
        <f aca="false">AC15/3</f>
        <v>0.333333333333333</v>
      </c>
      <c r="AE15" s="7" t="str">
        <f aca="false">IF(K15+V15+AC15=E15,"OK","MISMATCH")</f>
        <v>OK</v>
      </c>
      <c r="AF15" s="10" t="n">
        <f aca="false">B15-42</f>
        <v>30</v>
      </c>
      <c r="AG15" s="10" t="n">
        <f aca="false">V15+AC15</f>
        <v>15</v>
      </c>
      <c r="AH15" s="11" t="n">
        <f aca="false">AG15/AF15</f>
        <v>0.5</v>
      </c>
      <c r="AI15" s="11" t="n">
        <f aca="false">L15</f>
        <v>0.761904761904762</v>
      </c>
      <c r="AJ15" s="12" t="n">
        <f aca="false">AI15-AH15</f>
        <v>0.261904761904762</v>
      </c>
    </row>
    <row r="16" customFormat="false" ht="15" hidden="false" customHeight="false" outlineLevel="0" collapsed="false">
      <c r="A16" s="3" t="s">
        <v>49</v>
      </c>
      <c r="B16" s="4" t="n">
        <f aca="false">COUNTIF(Positions!$B$2:$B$14531,A16)</f>
        <v>72</v>
      </c>
      <c r="C16" s="4" t="n">
        <f aca="false">COUNTIFS(Positions!$B$2:$B$14531,A16,Positions!$E$2:$E$14531,"G")</f>
        <v>23</v>
      </c>
      <c r="D16" s="4" t="n">
        <f aca="false">COUNTIFS(Positions!$B$2:$B$14531,A16,Positions!$E$2:$E$14531,"C")</f>
        <v>19</v>
      </c>
      <c r="E16" s="3" t="n">
        <f aca="false">C16+D16</f>
        <v>42</v>
      </c>
      <c r="F16" s="5" t="n">
        <f aca="false">E16/B16</f>
        <v>0.583333333333333</v>
      </c>
      <c r="G16" s="4" t="n">
        <f aca="false">SUMIFS(Stems_3D_BP!$K$2:$K$5573,Stems_3D_BP!$A$2:$A$5573,$A16,Stems_3D_BP!$B$2:$B$5573,"Acceptor stem")</f>
        <v>14</v>
      </c>
      <c r="H16" s="4" t="n">
        <f aca="false">SUMIFS(Stems_3D_BP!$K$2:$K$5573,Stems_3D_BP!$A$2:$A$5573,$A16,Stems_3D_BP!$B$2:$B$5573,"D-stem")</f>
        <v>6</v>
      </c>
      <c r="I16" s="4" t="n">
        <f aca="false">SUMIFS(Stems_3D_BP!$K$2:$K$5573,Stems_3D_BP!$A$2:$A$5573,$A16,Stems_3D_BP!$B$2:$B$5573,"Anticodon stem")</f>
        <v>2</v>
      </c>
      <c r="J16" s="4" t="n">
        <f aca="false">SUMIFS(Stems_3D_BP!$K$2:$K$5573,Stems_3D_BP!$A$2:$A$5573,$A16,Stems_3D_BP!$B$2:$B$5573,"T-stem")</f>
        <v>8</v>
      </c>
      <c r="K16" s="3" t="n">
        <f aca="false">SUM(G16:J16)</f>
        <v>30</v>
      </c>
      <c r="L16" s="5" t="n">
        <f aca="false">K16/42</f>
        <v>0.714285714285714</v>
      </c>
      <c r="M16" s="4" t="n">
        <f aca="false">SUMIFS(Stems_3D_BP!$K$2:$K$5573,Stems_3D_BP!$A$2:$A$5573,$A16,Stems_3D_BP!$B$2:$B$5573,"3D (tertiary) BP")</f>
        <v>5</v>
      </c>
      <c r="N16" s="6" t="n">
        <f aca="false">M16/14</f>
        <v>0.357142857142857</v>
      </c>
      <c r="O16" s="3" t="n">
        <f aca="false">K16+M16</f>
        <v>35</v>
      </c>
      <c r="P16" s="5" t="n">
        <f aca="false">O16/56</f>
        <v>0.625</v>
      </c>
      <c r="Q16" s="4" t="n">
        <f aca="false">SUMIFS(Loops!$I$2:$I$996,Loops!$A$2:$A$996,$A16,Loops!$B$2:$B$996,"D-loop")</f>
        <v>2</v>
      </c>
      <c r="R16" s="4" t="n">
        <f aca="false">SUMIFS(Loops!$I$2:$I$996,Loops!$A$2:$A$996,$A16,Loops!$B$2:$B$996,"Anticodon loop")</f>
        <v>4</v>
      </c>
      <c r="S16" s="4" t="n">
        <f aca="false">SUMIFS(Loops!$I$2:$I$996,Loops!$A$2:$A$996,$A16,Loops!$B$2:$B$996,"Variable loop")</f>
        <v>2</v>
      </c>
      <c r="T16" s="4" t="n">
        <f aca="false">SUMIFS(Loops!$I$2:$I$996,Loops!$A$2:$A$996,$A16,Loops!$B$2:$B$996,"TΨC-loop")</f>
        <v>3</v>
      </c>
      <c r="U16" s="4" t="n">
        <f aca="false">SUMIFS(Loops!$F$2:$F$996,Loops!$A$2:$A$996,$A16)-SUMIFS(Loops!$F$2:$F$996,Loops!$A$2:$A$996,$A16,Loops!$B$2:$B$996,"Positions 8, 9, 26")</f>
        <v>27</v>
      </c>
      <c r="V16" s="3" t="n">
        <f aca="false">SUM(Q16:T16)</f>
        <v>11</v>
      </c>
      <c r="W16" s="5" t="n">
        <f aca="false">V16/U16</f>
        <v>0.407407407407407</v>
      </c>
      <c r="X16" s="7" t="str">
        <f aca="false">INDEX(Positions!$E$2:$E$14531,MATCH($A16&amp;"|8",Positions!$A$2:$A$14531,0))</f>
        <v>U</v>
      </c>
      <c r="Y16" s="7" t="str">
        <f aca="false">INDEX(Positions!$E$2:$E$14531,MATCH($A16&amp;"|9",Positions!$A$2:$A$14531,0))</f>
        <v>A</v>
      </c>
      <c r="Z16" s="7" t="str">
        <f aca="false">INDEX(Positions!$E$2:$E$14531,MATCH($A16&amp;"|26",Positions!$A$2:$A$14531,0))</f>
        <v>G</v>
      </c>
      <c r="AA16" s="7" t="n">
        <f aca="false">(X16="G")+(Y16="G")+(Z16="G")</f>
        <v>1</v>
      </c>
      <c r="AB16" s="7" t="n">
        <f aca="false">(X16="C")+(Y16="C")+(Z16="C")</f>
        <v>0</v>
      </c>
      <c r="AC16" s="8" t="n">
        <f aca="false">AA16+AB16</f>
        <v>1</v>
      </c>
      <c r="AD16" s="9" t="n">
        <f aca="false">AC16/3</f>
        <v>0.333333333333333</v>
      </c>
      <c r="AE16" s="7" t="str">
        <f aca="false">IF(K16+V16+AC16=E16,"OK","MISMATCH")</f>
        <v>OK</v>
      </c>
      <c r="AF16" s="10" t="n">
        <f aca="false">B16-42</f>
        <v>30</v>
      </c>
      <c r="AG16" s="10" t="n">
        <f aca="false">V16+AC16</f>
        <v>12</v>
      </c>
      <c r="AH16" s="11" t="n">
        <f aca="false">AG16/AF16</f>
        <v>0.4</v>
      </c>
      <c r="AI16" s="11" t="n">
        <f aca="false">L16</f>
        <v>0.714285714285714</v>
      </c>
      <c r="AJ16" s="12" t="n">
        <f aca="false">AI16-AH16</f>
        <v>0.314285714285714</v>
      </c>
    </row>
    <row r="17" customFormat="false" ht="15" hidden="false" customHeight="false" outlineLevel="0" collapsed="false">
      <c r="A17" s="3" t="s">
        <v>50</v>
      </c>
      <c r="B17" s="4" t="n">
        <f aca="false">COUNTIF(Positions!$B$2:$B$14531,A17)</f>
        <v>70</v>
      </c>
      <c r="C17" s="4" t="n">
        <f aca="false">COUNTIFS(Positions!$B$2:$B$14531,A17,Positions!$E$2:$E$14531,"G")</f>
        <v>18</v>
      </c>
      <c r="D17" s="4" t="n">
        <f aca="false">COUNTIFS(Positions!$B$2:$B$14531,A17,Positions!$E$2:$E$14531,"C")</f>
        <v>18</v>
      </c>
      <c r="E17" s="3" t="n">
        <f aca="false">C17+D17</f>
        <v>36</v>
      </c>
      <c r="F17" s="5" t="n">
        <f aca="false">E17/B17</f>
        <v>0.514285714285714</v>
      </c>
      <c r="G17" s="4" t="n">
        <f aca="false">SUMIFS(Stems_3D_BP!$K$2:$K$5573,Stems_3D_BP!$A$2:$A$5573,$A17,Stems_3D_BP!$B$2:$B$5573,"Acceptor stem")</f>
        <v>12</v>
      </c>
      <c r="H17" s="4" t="n">
        <f aca="false">SUMIFS(Stems_3D_BP!$K$2:$K$5573,Stems_3D_BP!$A$2:$A$5573,$A17,Stems_3D_BP!$B$2:$B$5573,"D-stem")</f>
        <v>2</v>
      </c>
      <c r="I17" s="4" t="n">
        <f aca="false">SUMIFS(Stems_3D_BP!$K$2:$K$5573,Stems_3D_BP!$A$2:$A$5573,$A17,Stems_3D_BP!$B$2:$B$5573,"Anticodon stem")</f>
        <v>6</v>
      </c>
      <c r="J17" s="4" t="n">
        <f aca="false">SUMIFS(Stems_3D_BP!$K$2:$K$5573,Stems_3D_BP!$A$2:$A$5573,$A17,Stems_3D_BP!$B$2:$B$5573,"T-stem")</f>
        <v>5</v>
      </c>
      <c r="K17" s="3" t="n">
        <f aca="false">SUM(G17:J17)</f>
        <v>25</v>
      </c>
      <c r="L17" s="5" t="n">
        <f aca="false">K17/42</f>
        <v>0.595238095238095</v>
      </c>
      <c r="M17" s="4" t="n">
        <f aca="false">SUMIFS(Stems_3D_BP!$K$2:$K$5573,Stems_3D_BP!$A$2:$A$5573,$A17,Stems_3D_BP!$B$2:$B$5573,"3D (tertiary) BP")</f>
        <v>7</v>
      </c>
      <c r="N17" s="6" t="n">
        <f aca="false">M17/14</f>
        <v>0.5</v>
      </c>
      <c r="O17" s="3" t="n">
        <f aca="false">K17+M17</f>
        <v>32</v>
      </c>
      <c r="P17" s="5" t="n">
        <f aca="false">O17/56</f>
        <v>0.571428571428571</v>
      </c>
      <c r="Q17" s="4" t="n">
        <f aca="false">SUMIFS(Loops!$I$2:$I$996,Loops!$A$2:$A$996,$A17,Loops!$B$2:$B$996,"D-loop")</f>
        <v>3</v>
      </c>
      <c r="R17" s="4" t="n">
        <f aca="false">SUMIFS(Loops!$I$2:$I$996,Loops!$A$2:$A$996,$A17,Loops!$B$2:$B$996,"Anticodon loop")</f>
        <v>3</v>
      </c>
      <c r="S17" s="4" t="n">
        <f aca="false">SUMIFS(Loops!$I$2:$I$996,Loops!$A$2:$A$996,$A17,Loops!$B$2:$B$996,"Variable loop")</f>
        <v>2</v>
      </c>
      <c r="T17" s="4" t="n">
        <f aca="false">SUMIFS(Loops!$I$2:$I$996,Loops!$A$2:$A$996,$A17,Loops!$B$2:$B$996,"TΨC-loop")</f>
        <v>2</v>
      </c>
      <c r="U17" s="4" t="n">
        <f aca="false">SUMIFS(Loops!$F$2:$F$996,Loops!$A$2:$A$996,$A17)-SUMIFS(Loops!$F$2:$F$996,Loops!$A$2:$A$996,$A17,Loops!$B$2:$B$996,"Positions 8, 9, 26")</f>
        <v>25</v>
      </c>
      <c r="V17" s="3" t="n">
        <f aca="false">SUM(Q17:T17)</f>
        <v>10</v>
      </c>
      <c r="W17" s="5" t="n">
        <f aca="false">V17/U17</f>
        <v>0.4</v>
      </c>
      <c r="X17" s="7" t="str">
        <f aca="false">INDEX(Positions!$E$2:$E$14531,MATCH($A17&amp;"|8",Positions!$A$2:$A$14531,0))</f>
        <v>U</v>
      </c>
      <c r="Y17" s="7" t="str">
        <f aca="false">INDEX(Positions!$E$2:$E$14531,MATCH($A17&amp;"|9",Positions!$A$2:$A$14531,0))</f>
        <v>A</v>
      </c>
      <c r="Z17" s="7" t="str">
        <f aca="false">INDEX(Positions!$E$2:$E$14531,MATCH($A17&amp;"|26",Positions!$A$2:$A$14531,0))</f>
        <v>C</v>
      </c>
      <c r="AA17" s="7" t="n">
        <f aca="false">(X17="G")+(Y17="G")+(Z17="G")</f>
        <v>0</v>
      </c>
      <c r="AB17" s="7" t="n">
        <f aca="false">(X17="C")+(Y17="C")+(Z17="C")</f>
        <v>1</v>
      </c>
      <c r="AC17" s="8" t="n">
        <f aca="false">AA17+AB17</f>
        <v>1</v>
      </c>
      <c r="AD17" s="9" t="n">
        <f aca="false">AC17/3</f>
        <v>0.333333333333333</v>
      </c>
      <c r="AE17" s="7" t="str">
        <f aca="false">IF(K17+V17+AC17=E17,"OK","MISMATCH")</f>
        <v>OK</v>
      </c>
      <c r="AF17" s="10" t="n">
        <f aca="false">B17-42</f>
        <v>28</v>
      </c>
      <c r="AG17" s="10" t="n">
        <f aca="false">V17+AC17</f>
        <v>11</v>
      </c>
      <c r="AH17" s="11" t="n">
        <f aca="false">AG17/AF17</f>
        <v>0.392857142857143</v>
      </c>
      <c r="AI17" s="11" t="n">
        <f aca="false">L17</f>
        <v>0.595238095238095</v>
      </c>
      <c r="AJ17" s="12" t="n">
        <f aca="false">AI17-AH17</f>
        <v>0.202380952380952</v>
      </c>
    </row>
    <row r="18" customFormat="false" ht="15" hidden="false" customHeight="false" outlineLevel="0" collapsed="false">
      <c r="A18" s="3" t="s">
        <v>51</v>
      </c>
      <c r="B18" s="4" t="n">
        <f aca="false">COUNTIF(Positions!$B$2:$B$14531,A18)</f>
        <v>73</v>
      </c>
      <c r="C18" s="4" t="n">
        <f aca="false">COUNTIFS(Positions!$B$2:$B$14531,A18,Positions!$E$2:$E$14531,"G")</f>
        <v>21</v>
      </c>
      <c r="D18" s="4" t="n">
        <f aca="false">COUNTIFS(Positions!$B$2:$B$14531,A18,Positions!$E$2:$E$14531,"C")</f>
        <v>19</v>
      </c>
      <c r="E18" s="3" t="n">
        <f aca="false">C18+D18</f>
        <v>40</v>
      </c>
      <c r="F18" s="5" t="n">
        <f aca="false">E18/B18</f>
        <v>0.547945205479452</v>
      </c>
      <c r="G18" s="4" t="n">
        <f aca="false">SUMIFS(Stems_3D_BP!$K$2:$K$5573,Stems_3D_BP!$A$2:$A$5573,$A18,Stems_3D_BP!$B$2:$B$5573,"Acceptor stem")</f>
        <v>8</v>
      </c>
      <c r="H18" s="4" t="n">
        <f aca="false">SUMIFS(Stems_3D_BP!$K$2:$K$5573,Stems_3D_BP!$A$2:$A$5573,$A18,Stems_3D_BP!$B$2:$B$5573,"D-stem")</f>
        <v>6</v>
      </c>
      <c r="I18" s="4" t="n">
        <f aca="false">SUMIFS(Stems_3D_BP!$K$2:$K$5573,Stems_3D_BP!$A$2:$A$5573,$A18,Stems_3D_BP!$B$2:$B$5573,"Anticodon stem")</f>
        <v>8</v>
      </c>
      <c r="J18" s="4" t="n">
        <f aca="false">SUMIFS(Stems_3D_BP!$K$2:$K$5573,Stems_3D_BP!$A$2:$A$5573,$A18,Stems_3D_BP!$B$2:$B$5573,"T-stem")</f>
        <v>6</v>
      </c>
      <c r="K18" s="3" t="n">
        <f aca="false">SUM(G18:J18)</f>
        <v>28</v>
      </c>
      <c r="L18" s="5" t="n">
        <f aca="false">K18/42</f>
        <v>0.666666666666667</v>
      </c>
      <c r="M18" s="4" t="n">
        <f aca="false">SUMIFS(Stems_3D_BP!$K$2:$K$5573,Stems_3D_BP!$A$2:$A$5573,$A18,Stems_3D_BP!$B$2:$B$5573,"3D (tertiary) BP")</f>
        <v>7</v>
      </c>
      <c r="N18" s="6" t="n">
        <f aca="false">M18/14</f>
        <v>0.5</v>
      </c>
      <c r="O18" s="3" t="n">
        <f aca="false">K18+M18</f>
        <v>35</v>
      </c>
      <c r="P18" s="5" t="n">
        <f aca="false">O18/56</f>
        <v>0.625</v>
      </c>
      <c r="Q18" s="4" t="n">
        <f aca="false">SUMIFS(Loops!$I$2:$I$996,Loops!$A$2:$A$996,$A18,Loops!$B$2:$B$996,"D-loop")</f>
        <v>3</v>
      </c>
      <c r="R18" s="4" t="n">
        <f aca="false">SUMIFS(Loops!$I$2:$I$996,Loops!$A$2:$A$996,$A18,Loops!$B$2:$B$996,"Anticodon loop")</f>
        <v>2</v>
      </c>
      <c r="S18" s="4" t="n">
        <f aca="false">SUMIFS(Loops!$I$2:$I$996,Loops!$A$2:$A$996,$A18,Loops!$B$2:$B$996,"Variable loop")</f>
        <v>4</v>
      </c>
      <c r="T18" s="4" t="n">
        <f aca="false">SUMIFS(Loops!$I$2:$I$996,Loops!$A$2:$A$996,$A18,Loops!$B$2:$B$996,"TΨC-loop")</f>
        <v>3</v>
      </c>
      <c r="U18" s="4" t="n">
        <f aca="false">SUMIFS(Loops!$F$2:$F$996,Loops!$A$2:$A$996,$A18)-SUMIFS(Loops!$F$2:$F$996,Loops!$A$2:$A$996,$A18,Loops!$B$2:$B$996,"Positions 8, 9, 26")</f>
        <v>28</v>
      </c>
      <c r="V18" s="3" t="n">
        <f aca="false">SUM(Q18:T18)</f>
        <v>12</v>
      </c>
      <c r="W18" s="5" t="n">
        <f aca="false">V18/U18</f>
        <v>0.428571428571429</v>
      </c>
      <c r="X18" s="7" t="str">
        <f aca="false">INDEX(Positions!$E$2:$E$14531,MATCH($A18&amp;"|8",Positions!$A$2:$A$14531,0))</f>
        <v>U</v>
      </c>
      <c r="Y18" s="7" t="str">
        <f aca="false">INDEX(Positions!$E$2:$E$14531,MATCH($A18&amp;"|9",Positions!$A$2:$A$14531,0))</f>
        <v>A</v>
      </c>
      <c r="Z18" s="7" t="str">
        <f aca="false">INDEX(Positions!$E$2:$E$14531,MATCH($A18&amp;"|26",Positions!$A$2:$A$14531,0))</f>
        <v>A</v>
      </c>
      <c r="AA18" s="7" t="n">
        <f aca="false">(X18="G")+(Y18="G")+(Z18="G")</f>
        <v>0</v>
      </c>
      <c r="AB18" s="7" t="n">
        <f aca="false">(X18="C")+(Y18="C")+(Z18="C")</f>
        <v>0</v>
      </c>
      <c r="AC18" s="8" t="n">
        <f aca="false">AA18+AB18</f>
        <v>0</v>
      </c>
      <c r="AD18" s="9" t="n">
        <f aca="false">AC18/3</f>
        <v>0</v>
      </c>
      <c r="AE18" s="7" t="str">
        <f aca="false">IF(K18+V18+AC18=E18,"OK","MISMATCH")</f>
        <v>OK</v>
      </c>
      <c r="AF18" s="10" t="n">
        <f aca="false">B18-42</f>
        <v>31</v>
      </c>
      <c r="AG18" s="10" t="n">
        <f aca="false">V18+AC18</f>
        <v>12</v>
      </c>
      <c r="AH18" s="11" t="n">
        <f aca="false">AG18/AF18</f>
        <v>0.387096774193548</v>
      </c>
      <c r="AI18" s="11" t="n">
        <f aca="false">L18</f>
        <v>0.666666666666667</v>
      </c>
      <c r="AJ18" s="12" t="n">
        <f aca="false">AI18-AH18</f>
        <v>0.279569892473118</v>
      </c>
    </row>
    <row r="19" customFormat="false" ht="15" hidden="false" customHeight="false" outlineLevel="0" collapsed="false">
      <c r="A19" s="3" t="s">
        <v>52</v>
      </c>
      <c r="B19" s="4" t="n">
        <f aca="false">COUNTIF(Positions!$B$2:$B$14531,A19)</f>
        <v>73</v>
      </c>
      <c r="C19" s="4" t="n">
        <f aca="false">COUNTIFS(Positions!$B$2:$B$14531,A19,Positions!$E$2:$E$14531,"G")</f>
        <v>24</v>
      </c>
      <c r="D19" s="4" t="n">
        <f aca="false">COUNTIFS(Positions!$B$2:$B$14531,A19,Positions!$E$2:$E$14531,"C")</f>
        <v>23</v>
      </c>
      <c r="E19" s="3" t="n">
        <f aca="false">C19+D19</f>
        <v>47</v>
      </c>
      <c r="F19" s="5" t="n">
        <f aca="false">E19/B19</f>
        <v>0.643835616438356</v>
      </c>
      <c r="G19" s="4" t="n">
        <f aca="false">SUMIFS(Stems_3D_BP!$K$2:$K$5573,Stems_3D_BP!$A$2:$A$5573,$A19,Stems_3D_BP!$B$2:$B$5573,"Acceptor stem")</f>
        <v>13</v>
      </c>
      <c r="H19" s="4" t="n">
        <f aca="false">SUMIFS(Stems_3D_BP!$K$2:$K$5573,Stems_3D_BP!$A$2:$A$5573,$A19,Stems_3D_BP!$B$2:$B$5573,"D-stem")</f>
        <v>6</v>
      </c>
      <c r="I19" s="4" t="n">
        <f aca="false">SUMIFS(Stems_3D_BP!$K$2:$K$5573,Stems_3D_BP!$A$2:$A$5573,$A19,Stems_3D_BP!$B$2:$B$5573,"Anticodon stem")</f>
        <v>8</v>
      </c>
      <c r="J19" s="4" t="n">
        <f aca="false">SUMIFS(Stems_3D_BP!$K$2:$K$5573,Stems_3D_BP!$A$2:$A$5573,$A19,Stems_3D_BP!$B$2:$B$5573,"T-stem")</f>
        <v>8</v>
      </c>
      <c r="K19" s="3" t="n">
        <f aca="false">SUM(G19:J19)</f>
        <v>35</v>
      </c>
      <c r="L19" s="5" t="n">
        <f aca="false">K19/42</f>
        <v>0.833333333333333</v>
      </c>
      <c r="M19" s="4" t="n">
        <f aca="false">SUMIFS(Stems_3D_BP!$K$2:$K$5573,Stems_3D_BP!$A$2:$A$5573,$A19,Stems_3D_BP!$B$2:$B$5573,"3D (tertiary) BP")</f>
        <v>7</v>
      </c>
      <c r="N19" s="6" t="n">
        <f aca="false">M19/14</f>
        <v>0.5</v>
      </c>
      <c r="O19" s="3" t="n">
        <f aca="false">K19+M19</f>
        <v>42</v>
      </c>
      <c r="P19" s="5" t="n">
        <f aca="false">O19/56</f>
        <v>0.75</v>
      </c>
      <c r="Q19" s="4" t="n">
        <f aca="false">SUMIFS(Loops!$I$2:$I$996,Loops!$A$2:$A$996,$A19,Loops!$B$2:$B$996,"D-loop")</f>
        <v>4</v>
      </c>
      <c r="R19" s="4" t="n">
        <f aca="false">SUMIFS(Loops!$I$2:$I$996,Loops!$A$2:$A$996,$A19,Loops!$B$2:$B$996,"Anticodon loop")</f>
        <v>2</v>
      </c>
      <c r="S19" s="4" t="n">
        <f aca="false">SUMIFS(Loops!$I$2:$I$996,Loops!$A$2:$A$996,$A19,Loops!$B$2:$B$996,"Variable loop")</f>
        <v>3</v>
      </c>
      <c r="T19" s="4" t="n">
        <f aca="false">SUMIFS(Loops!$I$2:$I$996,Loops!$A$2:$A$996,$A19,Loops!$B$2:$B$996,"TΨC-loop")</f>
        <v>1</v>
      </c>
      <c r="U19" s="4" t="n">
        <f aca="false">SUMIFS(Loops!$F$2:$F$996,Loops!$A$2:$A$996,$A19)-SUMIFS(Loops!$F$2:$F$996,Loops!$A$2:$A$996,$A19,Loops!$B$2:$B$996,"Positions 8, 9, 26")</f>
        <v>28</v>
      </c>
      <c r="V19" s="3" t="n">
        <f aca="false">SUM(Q19:T19)</f>
        <v>10</v>
      </c>
      <c r="W19" s="5" t="n">
        <f aca="false">V19/U19</f>
        <v>0.357142857142857</v>
      </c>
      <c r="X19" s="7" t="str">
        <f aca="false">INDEX(Positions!$E$2:$E$14531,MATCH($A19&amp;"|8",Positions!$A$2:$A$14531,0))</f>
        <v>U</v>
      </c>
      <c r="Y19" s="7" t="str">
        <f aca="false">INDEX(Positions!$E$2:$E$14531,MATCH($A19&amp;"|9",Positions!$A$2:$A$14531,0))</f>
        <v>G</v>
      </c>
      <c r="Z19" s="7" t="str">
        <f aca="false">INDEX(Positions!$E$2:$E$14531,MATCH($A19&amp;"|26",Positions!$A$2:$A$14531,0))</f>
        <v>G</v>
      </c>
      <c r="AA19" s="7" t="n">
        <f aca="false">(X19="G")+(Y19="G")+(Z19="G")</f>
        <v>2</v>
      </c>
      <c r="AB19" s="7" t="n">
        <f aca="false">(X19="C")+(Y19="C")+(Z19="C")</f>
        <v>0</v>
      </c>
      <c r="AC19" s="8" t="n">
        <f aca="false">AA19+AB19</f>
        <v>2</v>
      </c>
      <c r="AD19" s="9" t="n">
        <f aca="false">AC19/3</f>
        <v>0.666666666666667</v>
      </c>
      <c r="AE19" s="7" t="str">
        <f aca="false">IF(K19+V19+AC19=E19,"OK","MISMATCH")</f>
        <v>OK</v>
      </c>
      <c r="AF19" s="10" t="n">
        <f aca="false">B19-42</f>
        <v>31</v>
      </c>
      <c r="AG19" s="10" t="n">
        <f aca="false">V19+AC19</f>
        <v>12</v>
      </c>
      <c r="AH19" s="11" t="n">
        <f aca="false">AG19/AF19</f>
        <v>0.387096774193548</v>
      </c>
      <c r="AI19" s="11" t="n">
        <f aca="false">L19</f>
        <v>0.833333333333333</v>
      </c>
      <c r="AJ19" s="12" t="n">
        <f aca="false">AI19-AH19</f>
        <v>0.446236559139785</v>
      </c>
    </row>
    <row r="20" customFormat="false" ht="15" hidden="false" customHeight="false" outlineLevel="0" collapsed="false">
      <c r="A20" s="3" t="s">
        <v>53</v>
      </c>
      <c r="B20" s="4" t="n">
        <f aca="false">COUNTIF(Positions!$B$2:$B$14531,A20)</f>
        <v>83</v>
      </c>
      <c r="C20" s="4" t="n">
        <f aca="false">COUNTIFS(Positions!$B$2:$B$14531,A20,Positions!$E$2:$E$14531,"G")</f>
        <v>28</v>
      </c>
      <c r="D20" s="4" t="n">
        <f aca="false">COUNTIFS(Positions!$B$2:$B$14531,A20,Positions!$E$2:$E$14531,"C")</f>
        <v>19</v>
      </c>
      <c r="E20" s="3" t="n">
        <f aca="false">C20+D20</f>
        <v>47</v>
      </c>
      <c r="F20" s="5" t="n">
        <f aca="false">E20/B20</f>
        <v>0.566265060240964</v>
      </c>
      <c r="G20" s="4" t="n">
        <f aca="false">SUMIFS(Stems_3D_BP!$K$2:$K$5573,Stems_3D_BP!$A$2:$A$5573,$A20,Stems_3D_BP!$B$2:$B$5573,"Acceptor stem")</f>
        <v>12</v>
      </c>
      <c r="H20" s="4" t="n">
        <f aca="false">SUMIFS(Stems_3D_BP!$K$2:$K$5573,Stems_3D_BP!$A$2:$A$5573,$A20,Stems_3D_BP!$B$2:$B$5573,"D-stem")</f>
        <v>7</v>
      </c>
      <c r="I20" s="4" t="n">
        <f aca="false">SUMIFS(Stems_3D_BP!$K$2:$K$5573,Stems_3D_BP!$A$2:$A$5573,$A20,Stems_3D_BP!$B$2:$B$5573,"Anticodon stem")</f>
        <v>4</v>
      </c>
      <c r="J20" s="4" t="n">
        <f aca="false">SUMIFS(Stems_3D_BP!$K$2:$K$5573,Stems_3D_BP!$A$2:$A$5573,$A20,Stems_3D_BP!$B$2:$B$5573,"T-stem")</f>
        <v>7</v>
      </c>
      <c r="K20" s="3" t="n">
        <f aca="false">SUM(G20:J20)</f>
        <v>30</v>
      </c>
      <c r="L20" s="5" t="n">
        <f aca="false">K20/42</f>
        <v>0.714285714285714</v>
      </c>
      <c r="M20" s="4" t="n">
        <f aca="false">SUMIFS(Stems_3D_BP!$K$2:$K$5573,Stems_3D_BP!$A$2:$A$5573,$A20,Stems_3D_BP!$B$2:$B$5573,"3D (tertiary) BP")</f>
        <v>5</v>
      </c>
      <c r="N20" s="6" t="n">
        <f aca="false">M20/14</f>
        <v>0.357142857142857</v>
      </c>
      <c r="O20" s="3" t="n">
        <f aca="false">K20+M20</f>
        <v>35</v>
      </c>
      <c r="P20" s="5" t="n">
        <f aca="false">O20/56</f>
        <v>0.625</v>
      </c>
      <c r="Q20" s="4" t="n">
        <f aca="false">SUMIFS(Loops!$I$2:$I$996,Loops!$A$2:$A$996,$A20,Loops!$B$2:$B$996,"D-loop")</f>
        <v>3</v>
      </c>
      <c r="R20" s="4" t="n">
        <f aca="false">SUMIFS(Loops!$I$2:$I$996,Loops!$A$2:$A$996,$A20,Loops!$B$2:$B$996,"Anticodon loop")</f>
        <v>3</v>
      </c>
      <c r="S20" s="4" t="n">
        <f aca="false">SUMIFS(Loops!$I$2:$I$996,Loops!$A$2:$A$996,$A20,Loops!$B$2:$B$996,"Variable loop")</f>
        <v>7</v>
      </c>
      <c r="T20" s="4" t="n">
        <f aca="false">SUMIFS(Loops!$I$2:$I$996,Loops!$A$2:$A$996,$A20,Loops!$B$2:$B$996,"TΨC-loop")</f>
        <v>2</v>
      </c>
      <c r="U20" s="4" t="n">
        <f aca="false">SUMIFS(Loops!$F$2:$F$996,Loops!$A$2:$A$996,$A20)-SUMIFS(Loops!$F$2:$F$996,Loops!$A$2:$A$996,$A20,Loops!$B$2:$B$996,"Positions 8, 9, 26")</f>
        <v>38</v>
      </c>
      <c r="V20" s="3" t="n">
        <f aca="false">SUM(Q20:T20)</f>
        <v>15</v>
      </c>
      <c r="W20" s="5" t="n">
        <f aca="false">V20/U20</f>
        <v>0.394736842105263</v>
      </c>
      <c r="X20" s="7" t="str">
        <f aca="false">INDEX(Positions!$E$2:$E$14531,MATCH($A20&amp;"|8",Positions!$A$2:$A$14531,0))</f>
        <v>U</v>
      </c>
      <c r="Y20" s="7" t="str">
        <f aca="false">INDEX(Positions!$E$2:$E$14531,MATCH($A20&amp;"|9",Positions!$A$2:$A$14531,0))</f>
        <v>G</v>
      </c>
      <c r="Z20" s="7" t="str">
        <f aca="false">INDEX(Positions!$E$2:$E$14531,MATCH($A20&amp;"|26",Positions!$A$2:$A$14531,0))</f>
        <v>G</v>
      </c>
      <c r="AA20" s="7" t="n">
        <f aca="false">(X20="G")+(Y20="G")+(Z20="G")</f>
        <v>2</v>
      </c>
      <c r="AB20" s="7" t="n">
        <f aca="false">(X20="C")+(Y20="C")+(Z20="C")</f>
        <v>0</v>
      </c>
      <c r="AC20" s="8" t="n">
        <f aca="false">AA20+AB20</f>
        <v>2</v>
      </c>
      <c r="AD20" s="9" t="n">
        <f aca="false">AC20/3</f>
        <v>0.666666666666667</v>
      </c>
      <c r="AE20" s="7" t="str">
        <f aca="false">IF(K20+V20+AC20=E20,"OK","MISMATCH")</f>
        <v>OK</v>
      </c>
      <c r="AF20" s="10" t="n">
        <f aca="false">B20-42</f>
        <v>41</v>
      </c>
      <c r="AG20" s="10" t="n">
        <f aca="false">V20+AC20</f>
        <v>17</v>
      </c>
      <c r="AH20" s="11" t="n">
        <f aca="false">AG20/AF20</f>
        <v>0.414634146341463</v>
      </c>
      <c r="AI20" s="11" t="n">
        <f aca="false">L20</f>
        <v>0.714285714285714</v>
      </c>
      <c r="AJ20" s="12" t="n">
        <f aca="false">AI20-AH20</f>
        <v>0.299651567944251</v>
      </c>
    </row>
    <row r="21" customFormat="false" ht="15" hidden="false" customHeight="false" outlineLevel="0" collapsed="false">
      <c r="A21" s="3" t="s">
        <v>54</v>
      </c>
      <c r="B21" s="4" t="n">
        <f aca="false">COUNTIF(Positions!$B$2:$B$14531,A21)</f>
        <v>72</v>
      </c>
      <c r="C21" s="4" t="n">
        <f aca="false">COUNTIFS(Positions!$B$2:$B$14531,A21,Positions!$E$2:$E$14531,"G")</f>
        <v>20</v>
      </c>
      <c r="D21" s="4" t="n">
        <f aca="false">COUNTIFS(Positions!$B$2:$B$14531,A21,Positions!$E$2:$E$14531,"C")</f>
        <v>15</v>
      </c>
      <c r="E21" s="3" t="n">
        <f aca="false">C21+D21</f>
        <v>35</v>
      </c>
      <c r="F21" s="5" t="n">
        <f aca="false">E21/B21</f>
        <v>0.486111111111111</v>
      </c>
      <c r="G21" s="4" t="n">
        <f aca="false">SUMIFS(Stems_3D_BP!$K$2:$K$5573,Stems_3D_BP!$A$2:$A$5573,$A21,Stems_3D_BP!$B$2:$B$5573,"Acceptor stem")</f>
        <v>8</v>
      </c>
      <c r="H21" s="4" t="n">
        <f aca="false">SUMIFS(Stems_3D_BP!$K$2:$K$5573,Stems_3D_BP!$A$2:$A$5573,$A21,Stems_3D_BP!$B$2:$B$5573,"D-stem")</f>
        <v>6</v>
      </c>
      <c r="I21" s="4" t="n">
        <f aca="false">SUMIFS(Stems_3D_BP!$K$2:$K$5573,Stems_3D_BP!$A$2:$A$5573,$A21,Stems_3D_BP!$B$2:$B$5573,"Anticodon stem")</f>
        <v>4</v>
      </c>
      <c r="J21" s="4" t="n">
        <f aca="false">SUMIFS(Stems_3D_BP!$K$2:$K$5573,Stems_3D_BP!$A$2:$A$5573,$A21,Stems_3D_BP!$B$2:$B$5573,"T-stem")</f>
        <v>6</v>
      </c>
      <c r="K21" s="3" t="n">
        <f aca="false">SUM(G21:J21)</f>
        <v>24</v>
      </c>
      <c r="L21" s="5" t="n">
        <f aca="false">K21/42</f>
        <v>0.571428571428571</v>
      </c>
      <c r="M21" s="4" t="n">
        <f aca="false">SUMIFS(Stems_3D_BP!$K$2:$K$5573,Stems_3D_BP!$A$2:$A$5573,$A21,Stems_3D_BP!$B$2:$B$5573,"3D (tertiary) BP")</f>
        <v>7</v>
      </c>
      <c r="N21" s="6" t="n">
        <f aca="false">M21/14</f>
        <v>0.5</v>
      </c>
      <c r="O21" s="3" t="n">
        <f aca="false">K21+M21</f>
        <v>31</v>
      </c>
      <c r="P21" s="5" t="n">
        <f aca="false">O21/56</f>
        <v>0.553571428571429</v>
      </c>
      <c r="Q21" s="4" t="n">
        <f aca="false">SUMIFS(Loops!$I$2:$I$996,Loops!$A$2:$A$996,$A21,Loops!$B$2:$B$996,"D-loop")</f>
        <v>3</v>
      </c>
      <c r="R21" s="4" t="n">
        <f aca="false">SUMIFS(Loops!$I$2:$I$996,Loops!$A$2:$A$996,$A21,Loops!$B$2:$B$996,"Anticodon loop")</f>
        <v>1</v>
      </c>
      <c r="S21" s="4" t="n">
        <f aca="false">SUMIFS(Loops!$I$2:$I$996,Loops!$A$2:$A$996,$A21,Loops!$B$2:$B$996,"Variable loop")</f>
        <v>4</v>
      </c>
      <c r="T21" s="4" t="n">
        <f aca="false">SUMIFS(Loops!$I$2:$I$996,Loops!$A$2:$A$996,$A21,Loops!$B$2:$B$996,"TΨC-loop")</f>
        <v>3</v>
      </c>
      <c r="U21" s="4" t="n">
        <f aca="false">SUMIFS(Loops!$F$2:$F$996,Loops!$A$2:$A$996,$A21)-SUMIFS(Loops!$F$2:$F$996,Loops!$A$2:$A$996,$A21,Loops!$B$2:$B$996,"Positions 8, 9, 26")</f>
        <v>27</v>
      </c>
      <c r="V21" s="3" t="n">
        <f aca="false">SUM(Q21:T21)</f>
        <v>11</v>
      </c>
      <c r="W21" s="5" t="n">
        <f aca="false">V21/U21</f>
        <v>0.407407407407407</v>
      </c>
      <c r="X21" s="7" t="str">
        <f aca="false">INDEX(Positions!$E$2:$E$14531,MATCH($A21&amp;"|8",Positions!$A$2:$A$14531,0))</f>
        <v>U</v>
      </c>
      <c r="Y21" s="7" t="str">
        <f aca="false">INDEX(Positions!$E$2:$E$14531,MATCH($A21&amp;"|9",Positions!$A$2:$A$14531,0))</f>
        <v>A</v>
      </c>
      <c r="Z21" s="7" t="str">
        <f aca="false">INDEX(Positions!$E$2:$E$14531,MATCH($A21&amp;"|26",Positions!$A$2:$A$14531,0))</f>
        <v>A</v>
      </c>
      <c r="AA21" s="7" t="n">
        <f aca="false">(X21="G")+(Y21="G")+(Z21="G")</f>
        <v>0</v>
      </c>
      <c r="AB21" s="7" t="n">
        <f aca="false">(X21="C")+(Y21="C")+(Z21="C")</f>
        <v>0</v>
      </c>
      <c r="AC21" s="8" t="n">
        <f aca="false">AA21+AB21</f>
        <v>0</v>
      </c>
      <c r="AD21" s="9" t="n">
        <f aca="false">AC21/3</f>
        <v>0</v>
      </c>
      <c r="AE21" s="7" t="str">
        <f aca="false">IF(K21+V21+AC21=E21,"OK","MISMATCH")</f>
        <v>OK</v>
      </c>
      <c r="AF21" s="10" t="n">
        <f aca="false">B21-42</f>
        <v>30</v>
      </c>
      <c r="AG21" s="10" t="n">
        <f aca="false">V21+AC21</f>
        <v>11</v>
      </c>
      <c r="AH21" s="11" t="n">
        <f aca="false">AG21/AF21</f>
        <v>0.366666666666667</v>
      </c>
      <c r="AI21" s="11" t="n">
        <f aca="false">L21</f>
        <v>0.571428571428571</v>
      </c>
      <c r="AJ21" s="12" t="n">
        <f aca="false">AI21-AH21</f>
        <v>0.204761904761905</v>
      </c>
    </row>
    <row r="22" customFormat="false" ht="15" hidden="false" customHeight="false" outlineLevel="0" collapsed="false">
      <c r="A22" s="3" t="s">
        <v>55</v>
      </c>
      <c r="B22" s="4" t="n">
        <f aca="false">COUNTIF(Positions!$B$2:$B$14531,A22)</f>
        <v>72</v>
      </c>
      <c r="C22" s="4" t="n">
        <f aca="false">COUNTIFS(Positions!$B$2:$B$14531,A22,Positions!$E$2:$E$14531,"G")</f>
        <v>26</v>
      </c>
      <c r="D22" s="4" t="n">
        <f aca="false">COUNTIFS(Positions!$B$2:$B$14531,A22,Positions!$E$2:$E$14531,"C")</f>
        <v>22</v>
      </c>
      <c r="E22" s="3" t="n">
        <f aca="false">C22+D22</f>
        <v>48</v>
      </c>
      <c r="F22" s="5" t="n">
        <f aca="false">E22/B22</f>
        <v>0.666666666666667</v>
      </c>
      <c r="G22" s="4" t="n">
        <f aca="false">SUMIFS(Stems_3D_BP!$K$2:$K$5573,Stems_3D_BP!$A$2:$A$5573,$A22,Stems_3D_BP!$B$2:$B$5573,"Acceptor stem")</f>
        <v>12</v>
      </c>
      <c r="H22" s="4" t="n">
        <f aca="false">SUMIFS(Stems_3D_BP!$K$2:$K$5573,Stems_3D_BP!$A$2:$A$5573,$A22,Stems_3D_BP!$B$2:$B$5573,"D-stem")</f>
        <v>6</v>
      </c>
      <c r="I22" s="4" t="n">
        <f aca="false">SUMIFS(Stems_3D_BP!$K$2:$K$5573,Stems_3D_BP!$A$2:$A$5573,$A22,Stems_3D_BP!$B$2:$B$5573,"Anticodon stem")</f>
        <v>7</v>
      </c>
      <c r="J22" s="4" t="n">
        <f aca="false">SUMIFS(Stems_3D_BP!$K$2:$K$5573,Stems_3D_BP!$A$2:$A$5573,$A22,Stems_3D_BP!$B$2:$B$5573,"T-stem")</f>
        <v>9</v>
      </c>
      <c r="K22" s="3" t="n">
        <f aca="false">SUM(G22:J22)</f>
        <v>34</v>
      </c>
      <c r="L22" s="5" t="n">
        <f aca="false">K22/42</f>
        <v>0.80952380952381</v>
      </c>
      <c r="M22" s="4" t="n">
        <f aca="false">SUMIFS(Stems_3D_BP!$K$2:$K$5573,Stems_3D_BP!$A$2:$A$5573,$A22,Stems_3D_BP!$B$2:$B$5573,"3D (tertiary) BP")</f>
        <v>7</v>
      </c>
      <c r="N22" s="6" t="n">
        <f aca="false">M22/14</f>
        <v>0.5</v>
      </c>
      <c r="O22" s="3" t="n">
        <f aca="false">K22+M22</f>
        <v>41</v>
      </c>
      <c r="P22" s="5" t="n">
        <f aca="false">O22/56</f>
        <v>0.732142857142857</v>
      </c>
      <c r="Q22" s="4" t="n">
        <f aca="false">SUMIFS(Loops!$I$2:$I$996,Loops!$A$2:$A$996,$A22,Loops!$B$2:$B$996,"D-loop")</f>
        <v>5</v>
      </c>
      <c r="R22" s="4" t="n">
        <f aca="false">SUMIFS(Loops!$I$2:$I$996,Loops!$A$2:$A$996,$A22,Loops!$B$2:$B$996,"Anticodon loop")</f>
        <v>2</v>
      </c>
      <c r="S22" s="4" t="n">
        <f aca="false">SUMIFS(Loops!$I$2:$I$996,Loops!$A$2:$A$996,$A22,Loops!$B$2:$B$996,"Variable loop")</f>
        <v>3</v>
      </c>
      <c r="T22" s="4" t="n">
        <f aca="false">SUMIFS(Loops!$I$2:$I$996,Loops!$A$2:$A$996,$A22,Loops!$B$2:$B$996,"TΨC-loop")</f>
        <v>3</v>
      </c>
      <c r="U22" s="4" t="n">
        <f aca="false">SUMIFS(Loops!$F$2:$F$996,Loops!$A$2:$A$996,$A22)-SUMIFS(Loops!$F$2:$F$996,Loops!$A$2:$A$996,$A22,Loops!$B$2:$B$996,"Positions 8, 9, 26")</f>
        <v>27</v>
      </c>
      <c r="V22" s="3" t="n">
        <f aca="false">SUM(Q22:T22)</f>
        <v>13</v>
      </c>
      <c r="W22" s="5" t="n">
        <f aca="false">V22/U22</f>
        <v>0.481481481481481</v>
      </c>
      <c r="X22" s="7" t="str">
        <f aca="false">INDEX(Positions!$E$2:$E$14531,MATCH($A22&amp;"|8",Positions!$A$2:$A$14531,0))</f>
        <v>U</v>
      </c>
      <c r="Y22" s="7" t="str">
        <f aca="false">INDEX(Positions!$E$2:$E$14531,MATCH($A22&amp;"|9",Positions!$A$2:$A$14531,0))</f>
        <v>A</v>
      </c>
      <c r="Z22" s="7" t="str">
        <f aca="false">INDEX(Positions!$E$2:$E$14531,MATCH($A22&amp;"|26",Positions!$A$2:$A$14531,0))</f>
        <v>G</v>
      </c>
      <c r="AA22" s="7" t="n">
        <f aca="false">(X22="G")+(Y22="G")+(Z22="G")</f>
        <v>1</v>
      </c>
      <c r="AB22" s="7" t="n">
        <f aca="false">(X22="C")+(Y22="C")+(Z22="C")</f>
        <v>0</v>
      </c>
      <c r="AC22" s="8" t="n">
        <f aca="false">AA22+AB22</f>
        <v>1</v>
      </c>
      <c r="AD22" s="9" t="n">
        <f aca="false">AC22/3</f>
        <v>0.333333333333333</v>
      </c>
      <c r="AE22" s="7" t="str">
        <f aca="false">IF(K22+V22+AC22=E22,"OK","MISMATCH")</f>
        <v>OK</v>
      </c>
      <c r="AF22" s="10" t="n">
        <f aca="false">B22-42</f>
        <v>30</v>
      </c>
      <c r="AG22" s="10" t="n">
        <f aca="false">V22+AC22</f>
        <v>14</v>
      </c>
      <c r="AH22" s="11" t="n">
        <f aca="false">AG22/AF22</f>
        <v>0.466666666666667</v>
      </c>
      <c r="AI22" s="11" t="n">
        <f aca="false">L22</f>
        <v>0.80952380952381</v>
      </c>
      <c r="AJ22" s="12" t="n">
        <f aca="false">AI22-AH22</f>
        <v>0.342857142857143</v>
      </c>
    </row>
    <row r="23" customFormat="false" ht="15" hidden="false" customHeight="false" outlineLevel="0" collapsed="false">
      <c r="A23" s="3" t="s">
        <v>56</v>
      </c>
      <c r="B23" s="4" t="n">
        <f aca="false">COUNTIF(Positions!$B$2:$B$14531,A23)</f>
        <v>72</v>
      </c>
      <c r="C23" s="4" t="n">
        <f aca="false">COUNTIFS(Positions!$B$2:$B$14531,A23,Positions!$E$2:$E$14531,"G")</f>
        <v>24</v>
      </c>
      <c r="D23" s="4" t="n">
        <f aca="false">COUNTIFS(Positions!$B$2:$B$14531,A23,Positions!$E$2:$E$14531,"C")</f>
        <v>19</v>
      </c>
      <c r="E23" s="3" t="n">
        <f aca="false">C23+D23</f>
        <v>43</v>
      </c>
      <c r="F23" s="5" t="n">
        <f aca="false">E23/B23</f>
        <v>0.597222222222222</v>
      </c>
      <c r="G23" s="4" t="n">
        <f aca="false">SUMIFS(Stems_3D_BP!$K$2:$K$5573,Stems_3D_BP!$A$2:$A$5573,$A23,Stems_3D_BP!$B$2:$B$5573,"Acceptor stem")</f>
        <v>12</v>
      </c>
      <c r="H23" s="4" t="n">
        <f aca="false">SUMIFS(Stems_3D_BP!$K$2:$K$5573,Stems_3D_BP!$A$2:$A$5573,$A23,Stems_3D_BP!$B$2:$B$5573,"D-stem")</f>
        <v>6</v>
      </c>
      <c r="I23" s="4" t="n">
        <f aca="false">SUMIFS(Stems_3D_BP!$K$2:$K$5573,Stems_3D_BP!$A$2:$A$5573,$A23,Stems_3D_BP!$B$2:$B$5573,"Anticodon stem")</f>
        <v>6</v>
      </c>
      <c r="J23" s="4" t="n">
        <f aca="false">SUMIFS(Stems_3D_BP!$K$2:$K$5573,Stems_3D_BP!$A$2:$A$5573,$A23,Stems_3D_BP!$B$2:$B$5573,"T-stem")</f>
        <v>9</v>
      </c>
      <c r="K23" s="3" t="n">
        <f aca="false">SUM(G23:J23)</f>
        <v>33</v>
      </c>
      <c r="L23" s="5" t="n">
        <f aca="false">K23/42</f>
        <v>0.785714285714286</v>
      </c>
      <c r="M23" s="4" t="n">
        <f aca="false">SUMIFS(Stems_3D_BP!$K$2:$K$5573,Stems_3D_BP!$A$2:$A$5573,$A23,Stems_3D_BP!$B$2:$B$5573,"3D (tertiary) BP")</f>
        <v>7</v>
      </c>
      <c r="N23" s="6" t="n">
        <f aca="false">M23/14</f>
        <v>0.5</v>
      </c>
      <c r="O23" s="3" t="n">
        <f aca="false">K23+M23</f>
        <v>40</v>
      </c>
      <c r="P23" s="5" t="n">
        <f aca="false">O23/56</f>
        <v>0.714285714285714</v>
      </c>
      <c r="Q23" s="4" t="n">
        <f aca="false">SUMIFS(Loops!$I$2:$I$996,Loops!$A$2:$A$996,$A23,Loops!$B$2:$B$996,"D-loop")</f>
        <v>3</v>
      </c>
      <c r="R23" s="4" t="n">
        <f aca="false">SUMIFS(Loops!$I$2:$I$996,Loops!$A$2:$A$996,$A23,Loops!$B$2:$B$996,"Anticodon loop")</f>
        <v>2</v>
      </c>
      <c r="S23" s="4" t="n">
        <f aca="false">SUMIFS(Loops!$I$2:$I$996,Loops!$A$2:$A$996,$A23,Loops!$B$2:$B$996,"Variable loop")</f>
        <v>3</v>
      </c>
      <c r="T23" s="4" t="n">
        <f aca="false">SUMIFS(Loops!$I$2:$I$996,Loops!$A$2:$A$996,$A23,Loops!$B$2:$B$996,"TΨC-loop")</f>
        <v>2</v>
      </c>
      <c r="U23" s="4" t="n">
        <f aca="false">SUMIFS(Loops!$F$2:$F$996,Loops!$A$2:$A$996,$A23)-SUMIFS(Loops!$F$2:$F$996,Loops!$A$2:$A$996,$A23,Loops!$B$2:$B$996,"Positions 8, 9, 26")</f>
        <v>27</v>
      </c>
      <c r="V23" s="3" t="n">
        <f aca="false">SUM(Q23:T23)</f>
        <v>10</v>
      </c>
      <c r="W23" s="5" t="n">
        <f aca="false">V23/U23</f>
        <v>0.37037037037037</v>
      </c>
      <c r="X23" s="7" t="str">
        <f aca="false">INDEX(Positions!$E$2:$E$14531,MATCH($A23&amp;"|8",Positions!$A$2:$A$14531,0))</f>
        <v>U</v>
      </c>
      <c r="Y23" s="7" t="str">
        <f aca="false">INDEX(Positions!$E$2:$E$14531,MATCH($A23&amp;"|9",Positions!$A$2:$A$14531,0))</f>
        <v>A</v>
      </c>
      <c r="Z23" s="7" t="str">
        <f aca="false">INDEX(Positions!$E$2:$E$14531,MATCH($A23&amp;"|26",Positions!$A$2:$A$14531,0))</f>
        <v>A</v>
      </c>
      <c r="AA23" s="7" t="n">
        <f aca="false">(X23="G")+(Y23="G")+(Z23="G")</f>
        <v>0</v>
      </c>
      <c r="AB23" s="7" t="n">
        <f aca="false">(X23="C")+(Y23="C")+(Z23="C")</f>
        <v>0</v>
      </c>
      <c r="AC23" s="8" t="n">
        <f aca="false">AA23+AB23</f>
        <v>0</v>
      </c>
      <c r="AD23" s="9" t="n">
        <f aca="false">AC23/3</f>
        <v>0</v>
      </c>
      <c r="AE23" s="7" t="str">
        <f aca="false">IF(K23+V23+AC23=E23,"OK","MISMATCH")</f>
        <v>OK</v>
      </c>
      <c r="AF23" s="10" t="n">
        <f aca="false">B23-42</f>
        <v>30</v>
      </c>
      <c r="AG23" s="10" t="n">
        <f aca="false">V23+AC23</f>
        <v>10</v>
      </c>
      <c r="AH23" s="11" t="n">
        <f aca="false">AG23/AF23</f>
        <v>0.333333333333333</v>
      </c>
      <c r="AI23" s="11" t="n">
        <f aca="false">L23</f>
        <v>0.785714285714286</v>
      </c>
      <c r="AJ23" s="12" t="n">
        <f aca="false">AI23-AH23</f>
        <v>0.452380952380952</v>
      </c>
    </row>
    <row r="24" customFormat="false" ht="15" hidden="false" customHeight="false" outlineLevel="0" collapsed="false">
      <c r="A24" s="3" t="s">
        <v>57</v>
      </c>
      <c r="B24" s="4" t="n">
        <f aca="false">COUNTIF(Positions!$B$2:$B$14531,A24)</f>
        <v>73</v>
      </c>
      <c r="C24" s="4" t="n">
        <f aca="false">COUNTIFS(Positions!$B$2:$B$14531,A24,Positions!$E$2:$E$14531,"G")</f>
        <v>25</v>
      </c>
      <c r="D24" s="4" t="n">
        <f aca="false">COUNTIFS(Positions!$B$2:$B$14531,A24,Positions!$E$2:$E$14531,"C")</f>
        <v>17</v>
      </c>
      <c r="E24" s="3" t="n">
        <f aca="false">C24+D24</f>
        <v>42</v>
      </c>
      <c r="F24" s="5" t="n">
        <f aca="false">E24/B24</f>
        <v>0.575342465753425</v>
      </c>
      <c r="G24" s="4" t="n">
        <f aca="false">SUMIFS(Stems_3D_BP!$K$2:$K$5573,Stems_3D_BP!$A$2:$A$5573,$A24,Stems_3D_BP!$B$2:$B$5573,"Acceptor stem")</f>
        <v>10</v>
      </c>
      <c r="H24" s="4" t="n">
        <f aca="false">SUMIFS(Stems_3D_BP!$K$2:$K$5573,Stems_3D_BP!$A$2:$A$5573,$A24,Stems_3D_BP!$B$2:$B$5573,"D-stem")</f>
        <v>6</v>
      </c>
      <c r="I24" s="4" t="n">
        <f aca="false">SUMIFS(Stems_3D_BP!$K$2:$K$5573,Stems_3D_BP!$A$2:$A$5573,$A24,Stems_3D_BP!$B$2:$B$5573,"Anticodon stem")</f>
        <v>6</v>
      </c>
      <c r="J24" s="4" t="n">
        <f aca="false">SUMIFS(Stems_3D_BP!$K$2:$K$5573,Stems_3D_BP!$A$2:$A$5573,$A24,Stems_3D_BP!$B$2:$B$5573,"T-stem")</f>
        <v>7</v>
      </c>
      <c r="K24" s="3" t="n">
        <f aca="false">SUM(G24:J24)</f>
        <v>29</v>
      </c>
      <c r="L24" s="5" t="n">
        <f aca="false">K24/42</f>
        <v>0.690476190476191</v>
      </c>
      <c r="M24" s="4" t="n">
        <f aca="false">SUMIFS(Stems_3D_BP!$K$2:$K$5573,Stems_3D_BP!$A$2:$A$5573,$A24,Stems_3D_BP!$B$2:$B$5573,"3D (tertiary) BP")</f>
        <v>6</v>
      </c>
      <c r="N24" s="6" t="n">
        <f aca="false">M24/14</f>
        <v>0.428571428571429</v>
      </c>
      <c r="O24" s="3" t="n">
        <f aca="false">K24+M24</f>
        <v>35</v>
      </c>
      <c r="P24" s="5" t="n">
        <f aca="false">O24/56</f>
        <v>0.625</v>
      </c>
      <c r="Q24" s="4" t="n">
        <f aca="false">SUMIFS(Loops!$I$2:$I$996,Loops!$A$2:$A$996,$A24,Loops!$B$2:$B$996,"D-loop")</f>
        <v>4</v>
      </c>
      <c r="R24" s="4" t="n">
        <f aca="false">SUMIFS(Loops!$I$2:$I$996,Loops!$A$2:$A$996,$A24,Loops!$B$2:$B$996,"Anticodon loop")</f>
        <v>3</v>
      </c>
      <c r="S24" s="4" t="n">
        <f aca="false">SUMIFS(Loops!$I$2:$I$996,Loops!$A$2:$A$996,$A24,Loops!$B$2:$B$996,"Variable loop")</f>
        <v>4</v>
      </c>
      <c r="T24" s="4" t="n">
        <f aca="false">SUMIFS(Loops!$I$2:$I$996,Loops!$A$2:$A$996,$A24,Loops!$B$2:$B$996,"TΨC-loop")</f>
        <v>2</v>
      </c>
      <c r="U24" s="4" t="n">
        <f aca="false">SUMIFS(Loops!$F$2:$F$996,Loops!$A$2:$A$996,$A24)-SUMIFS(Loops!$F$2:$F$996,Loops!$A$2:$A$996,$A24,Loops!$B$2:$B$996,"Positions 8, 9, 26")</f>
        <v>28</v>
      </c>
      <c r="V24" s="3" t="n">
        <f aca="false">SUM(Q24:T24)</f>
        <v>13</v>
      </c>
      <c r="W24" s="5" t="n">
        <f aca="false">V24/U24</f>
        <v>0.464285714285714</v>
      </c>
      <c r="X24" s="7" t="str">
        <f aca="false">INDEX(Positions!$E$2:$E$14531,MATCH($A24&amp;"|8",Positions!$A$2:$A$14531,0))</f>
        <v>U</v>
      </c>
      <c r="Y24" s="7" t="str">
        <f aca="false">INDEX(Positions!$E$2:$E$14531,MATCH($A24&amp;"|9",Positions!$A$2:$A$14531,0))</f>
        <v>A</v>
      </c>
      <c r="Z24" s="7" t="str">
        <f aca="false">INDEX(Positions!$E$2:$E$14531,MATCH($A24&amp;"|26",Positions!$A$2:$A$14531,0))</f>
        <v>A</v>
      </c>
      <c r="AA24" s="7" t="n">
        <f aca="false">(X24="G")+(Y24="G")+(Z24="G")</f>
        <v>0</v>
      </c>
      <c r="AB24" s="7" t="n">
        <f aca="false">(X24="C")+(Y24="C")+(Z24="C")</f>
        <v>0</v>
      </c>
      <c r="AC24" s="8" t="n">
        <f aca="false">AA24+AB24</f>
        <v>0</v>
      </c>
      <c r="AD24" s="9" t="n">
        <f aca="false">AC24/3</f>
        <v>0</v>
      </c>
      <c r="AE24" s="7" t="str">
        <f aca="false">IF(K24+V24+AC24=E24,"OK","MISMATCH")</f>
        <v>OK</v>
      </c>
      <c r="AF24" s="10" t="n">
        <f aca="false">B24-42</f>
        <v>31</v>
      </c>
      <c r="AG24" s="10" t="n">
        <f aca="false">V24+AC24</f>
        <v>13</v>
      </c>
      <c r="AH24" s="11" t="n">
        <f aca="false">AG24/AF24</f>
        <v>0.419354838709677</v>
      </c>
      <c r="AI24" s="11" t="n">
        <f aca="false">L24</f>
        <v>0.690476190476191</v>
      </c>
      <c r="AJ24" s="12" t="n">
        <f aca="false">AI24-AH24</f>
        <v>0.271121351766513</v>
      </c>
    </row>
    <row r="25" customFormat="false" ht="15" hidden="false" customHeight="false" outlineLevel="0" collapsed="false">
      <c r="A25" s="3" t="s">
        <v>58</v>
      </c>
      <c r="B25" s="4" t="n">
        <f aca="false">COUNTIF(Positions!$B$2:$B$14531,A25)</f>
        <v>88</v>
      </c>
      <c r="C25" s="4" t="n">
        <f aca="false">COUNTIFS(Positions!$B$2:$B$14531,A25,Positions!$E$2:$E$14531,"G")</f>
        <v>27</v>
      </c>
      <c r="D25" s="4" t="n">
        <f aca="false">COUNTIFS(Positions!$B$2:$B$14531,A25,Positions!$E$2:$E$14531,"C")</f>
        <v>24</v>
      </c>
      <c r="E25" s="3" t="n">
        <f aca="false">C25+D25</f>
        <v>51</v>
      </c>
      <c r="F25" s="5" t="n">
        <f aca="false">E25/B25</f>
        <v>0.579545454545455</v>
      </c>
      <c r="G25" s="4" t="n">
        <f aca="false">SUMIFS(Stems_3D_BP!$K$2:$K$5573,Stems_3D_BP!$A$2:$A$5573,$A25,Stems_3D_BP!$B$2:$B$5573,"Acceptor stem")</f>
        <v>8</v>
      </c>
      <c r="H25" s="4" t="n">
        <f aca="false">SUMIFS(Stems_3D_BP!$K$2:$K$5573,Stems_3D_BP!$A$2:$A$5573,$A25,Stems_3D_BP!$B$2:$B$5573,"D-stem")</f>
        <v>6</v>
      </c>
      <c r="I25" s="4" t="n">
        <f aca="false">SUMIFS(Stems_3D_BP!$K$2:$K$5573,Stems_3D_BP!$A$2:$A$5573,$A25,Stems_3D_BP!$B$2:$B$5573,"Anticodon stem")</f>
        <v>6</v>
      </c>
      <c r="J25" s="4" t="n">
        <f aca="false">SUMIFS(Stems_3D_BP!$K$2:$K$5573,Stems_3D_BP!$A$2:$A$5573,$A25,Stems_3D_BP!$B$2:$B$5573,"T-stem")</f>
        <v>9</v>
      </c>
      <c r="K25" s="3" t="n">
        <f aca="false">SUM(G25:J25)</f>
        <v>29</v>
      </c>
      <c r="L25" s="5" t="n">
        <f aca="false">K25/42</f>
        <v>0.690476190476191</v>
      </c>
      <c r="M25" s="4" t="n">
        <f aca="false">SUMIFS(Stems_3D_BP!$K$2:$K$5573,Stems_3D_BP!$A$2:$A$5573,$A25,Stems_3D_BP!$B$2:$B$5573,"3D (tertiary) BP")</f>
        <v>7</v>
      </c>
      <c r="N25" s="6" t="n">
        <f aca="false">M25/14</f>
        <v>0.5</v>
      </c>
      <c r="O25" s="3" t="n">
        <f aca="false">K25+M25</f>
        <v>36</v>
      </c>
      <c r="P25" s="5" t="n">
        <f aca="false">O25/56</f>
        <v>0.642857142857143</v>
      </c>
      <c r="Q25" s="4" t="n">
        <f aca="false">SUMIFS(Loops!$I$2:$I$996,Loops!$A$2:$A$996,$A25,Loops!$B$2:$B$996,"D-loop")</f>
        <v>6</v>
      </c>
      <c r="R25" s="4" t="n">
        <f aca="false">SUMIFS(Loops!$I$2:$I$996,Loops!$A$2:$A$996,$A25,Loops!$B$2:$B$996,"Anticodon loop")</f>
        <v>2</v>
      </c>
      <c r="S25" s="4" t="n">
        <f aca="false">SUMIFS(Loops!$I$2:$I$996,Loops!$A$2:$A$996,$A25,Loops!$B$2:$B$996,"Variable loop")</f>
        <v>12</v>
      </c>
      <c r="T25" s="4" t="n">
        <f aca="false">SUMIFS(Loops!$I$2:$I$996,Loops!$A$2:$A$996,$A25,Loops!$B$2:$B$996,"TΨC-loop")</f>
        <v>2</v>
      </c>
      <c r="U25" s="4" t="n">
        <f aca="false">SUMIFS(Loops!$F$2:$F$996,Loops!$A$2:$A$996,$A25)-SUMIFS(Loops!$F$2:$F$996,Loops!$A$2:$A$996,$A25,Loops!$B$2:$B$996,"Positions 8, 9, 26")</f>
        <v>43</v>
      </c>
      <c r="V25" s="3" t="n">
        <f aca="false">SUM(Q25:T25)</f>
        <v>22</v>
      </c>
      <c r="W25" s="5" t="n">
        <f aca="false">V25/U25</f>
        <v>0.511627906976744</v>
      </c>
      <c r="X25" s="7" t="str">
        <f aca="false">INDEX(Positions!$E$2:$E$14531,MATCH($A25&amp;"|8",Positions!$A$2:$A$14531,0))</f>
        <v>U</v>
      </c>
      <c r="Y25" s="7" t="str">
        <f aca="false">INDEX(Positions!$E$2:$E$14531,MATCH($A25&amp;"|9",Positions!$A$2:$A$14531,0))</f>
        <v>A</v>
      </c>
      <c r="Z25" s="7" t="str">
        <f aca="false">INDEX(Positions!$E$2:$E$14531,MATCH($A25&amp;"|26",Positions!$A$2:$A$14531,0))</f>
        <v>A</v>
      </c>
      <c r="AA25" s="7" t="n">
        <f aca="false">(X25="G")+(Y25="G")+(Z25="G")</f>
        <v>0</v>
      </c>
      <c r="AB25" s="7" t="n">
        <f aca="false">(X25="C")+(Y25="C")+(Z25="C")</f>
        <v>0</v>
      </c>
      <c r="AC25" s="8" t="n">
        <f aca="false">AA25+AB25</f>
        <v>0</v>
      </c>
      <c r="AD25" s="9" t="n">
        <f aca="false">AC25/3</f>
        <v>0</v>
      </c>
      <c r="AE25" s="7" t="str">
        <f aca="false">IF(K25+V25+AC25=E25,"OK","MISMATCH")</f>
        <v>OK</v>
      </c>
      <c r="AF25" s="10" t="n">
        <f aca="false">B25-42</f>
        <v>46</v>
      </c>
      <c r="AG25" s="10" t="n">
        <f aca="false">V25+AC25</f>
        <v>22</v>
      </c>
      <c r="AH25" s="11" t="n">
        <f aca="false">AG25/AF25</f>
        <v>0.478260869565217</v>
      </c>
      <c r="AI25" s="11" t="n">
        <f aca="false">L25</f>
        <v>0.690476190476191</v>
      </c>
      <c r="AJ25" s="12" t="n">
        <f aca="false">AI25-AH25</f>
        <v>0.212215320910973</v>
      </c>
    </row>
    <row r="26" customFormat="false" ht="15" hidden="false" customHeight="false" outlineLevel="0" collapsed="false">
      <c r="A26" s="3" t="s">
        <v>59</v>
      </c>
      <c r="B26" s="4" t="n">
        <f aca="false">COUNTIF(Positions!$B$2:$B$14531,A26)</f>
        <v>72</v>
      </c>
      <c r="C26" s="4" t="n">
        <f aca="false">COUNTIFS(Positions!$B$2:$B$14531,A26,Positions!$E$2:$E$14531,"G")</f>
        <v>23</v>
      </c>
      <c r="D26" s="4" t="n">
        <f aca="false">COUNTIFS(Positions!$B$2:$B$14531,A26,Positions!$E$2:$E$14531,"C")</f>
        <v>15</v>
      </c>
      <c r="E26" s="3" t="n">
        <f aca="false">C26+D26</f>
        <v>38</v>
      </c>
      <c r="F26" s="5" t="n">
        <f aca="false">E26/B26</f>
        <v>0.527777777777778</v>
      </c>
      <c r="G26" s="4" t="n">
        <f aca="false">SUMIFS(Stems_3D_BP!$K$2:$K$5573,Stems_3D_BP!$A$2:$A$5573,$A26,Stems_3D_BP!$B$2:$B$5573,"Acceptor stem")</f>
        <v>12</v>
      </c>
      <c r="H26" s="4" t="n">
        <f aca="false">SUMIFS(Stems_3D_BP!$K$2:$K$5573,Stems_3D_BP!$A$2:$A$5573,$A26,Stems_3D_BP!$B$2:$B$5573,"D-stem")</f>
        <v>6</v>
      </c>
      <c r="I26" s="4" t="n">
        <f aca="false">SUMIFS(Stems_3D_BP!$K$2:$K$5573,Stems_3D_BP!$A$2:$A$5573,$A26,Stems_3D_BP!$B$2:$B$5573,"Anticodon stem")</f>
        <v>4</v>
      </c>
      <c r="J26" s="4" t="n">
        <f aca="false">SUMIFS(Stems_3D_BP!$K$2:$K$5573,Stems_3D_BP!$A$2:$A$5573,$A26,Stems_3D_BP!$B$2:$B$5573,"T-stem")</f>
        <v>8</v>
      </c>
      <c r="K26" s="3" t="n">
        <f aca="false">SUM(G26:J26)</f>
        <v>30</v>
      </c>
      <c r="L26" s="5" t="n">
        <f aca="false">K26/42</f>
        <v>0.714285714285714</v>
      </c>
      <c r="M26" s="4" t="n">
        <f aca="false">SUMIFS(Stems_3D_BP!$K$2:$K$5573,Stems_3D_BP!$A$2:$A$5573,$A26,Stems_3D_BP!$B$2:$B$5573,"3D (tertiary) BP")</f>
        <v>4</v>
      </c>
      <c r="N26" s="6" t="n">
        <f aca="false">M26/14</f>
        <v>0.285714285714286</v>
      </c>
      <c r="O26" s="3" t="n">
        <f aca="false">K26+M26</f>
        <v>34</v>
      </c>
      <c r="P26" s="5" t="n">
        <f aca="false">O26/56</f>
        <v>0.607142857142857</v>
      </c>
      <c r="Q26" s="4" t="n">
        <f aca="false">SUMIFS(Loops!$I$2:$I$996,Loops!$A$2:$A$996,$A26,Loops!$B$2:$B$996,"D-loop")</f>
        <v>2</v>
      </c>
      <c r="R26" s="4" t="n">
        <f aca="false">SUMIFS(Loops!$I$2:$I$996,Loops!$A$2:$A$996,$A26,Loops!$B$2:$B$996,"Anticodon loop")</f>
        <v>2</v>
      </c>
      <c r="S26" s="4" t="n">
        <f aca="false">SUMIFS(Loops!$I$2:$I$996,Loops!$A$2:$A$996,$A26,Loops!$B$2:$B$996,"Variable loop")</f>
        <v>2</v>
      </c>
      <c r="T26" s="4" t="n">
        <f aca="false">SUMIFS(Loops!$I$2:$I$996,Loops!$A$2:$A$996,$A26,Loops!$B$2:$B$996,"TΨC-loop")</f>
        <v>2</v>
      </c>
      <c r="U26" s="4" t="n">
        <f aca="false">SUMIFS(Loops!$F$2:$F$996,Loops!$A$2:$A$996,$A26)-SUMIFS(Loops!$F$2:$F$996,Loops!$A$2:$A$996,$A26,Loops!$B$2:$B$996,"Positions 8, 9, 26")</f>
        <v>27</v>
      </c>
      <c r="V26" s="3" t="n">
        <f aca="false">SUM(Q26:T26)</f>
        <v>8</v>
      </c>
      <c r="W26" s="5" t="n">
        <f aca="false">V26/U26</f>
        <v>0.296296296296296</v>
      </c>
      <c r="X26" s="7" t="str">
        <f aca="false">INDEX(Positions!$E$2:$E$14531,MATCH($A26&amp;"|8",Positions!$A$2:$A$14531,0))</f>
        <v>U</v>
      </c>
      <c r="Y26" s="7" t="str">
        <f aca="false">INDEX(Positions!$E$2:$E$14531,MATCH($A26&amp;"|9",Positions!$A$2:$A$14531,0))</f>
        <v>A</v>
      </c>
      <c r="Z26" s="7" t="str">
        <f aca="false">INDEX(Positions!$E$2:$E$14531,MATCH($A26&amp;"|26",Positions!$A$2:$A$14531,0))</f>
        <v>A</v>
      </c>
      <c r="AA26" s="7" t="n">
        <f aca="false">(X26="G")+(Y26="G")+(Z26="G")</f>
        <v>0</v>
      </c>
      <c r="AB26" s="7" t="n">
        <f aca="false">(X26="C")+(Y26="C")+(Z26="C")</f>
        <v>0</v>
      </c>
      <c r="AC26" s="8" t="n">
        <f aca="false">AA26+AB26</f>
        <v>0</v>
      </c>
      <c r="AD26" s="9" t="n">
        <f aca="false">AC26/3</f>
        <v>0</v>
      </c>
      <c r="AE26" s="7" t="str">
        <f aca="false">IF(K26+V26+AC26=E26,"OK","MISMATCH")</f>
        <v>OK</v>
      </c>
      <c r="AF26" s="10" t="n">
        <f aca="false">B26-42</f>
        <v>30</v>
      </c>
      <c r="AG26" s="10" t="n">
        <f aca="false">V26+AC26</f>
        <v>8</v>
      </c>
      <c r="AH26" s="11" t="n">
        <f aca="false">AG26/AF26</f>
        <v>0.266666666666667</v>
      </c>
      <c r="AI26" s="11" t="n">
        <f aca="false">L26</f>
        <v>0.714285714285714</v>
      </c>
      <c r="AJ26" s="12" t="n">
        <f aca="false">AI26-AH26</f>
        <v>0.447619047619048</v>
      </c>
    </row>
    <row r="27" customFormat="false" ht="15" hidden="false" customHeight="false" outlineLevel="0" collapsed="false">
      <c r="A27" s="3" t="s">
        <v>60</v>
      </c>
      <c r="B27" s="4" t="n">
        <f aca="false">COUNTIF(Positions!$B$2:$B$14531,A27)</f>
        <v>70</v>
      </c>
      <c r="C27" s="4" t="n">
        <f aca="false">COUNTIFS(Positions!$B$2:$B$14531,A27,Positions!$E$2:$E$14531,"G")</f>
        <v>19</v>
      </c>
      <c r="D27" s="4" t="n">
        <f aca="false">COUNTIFS(Positions!$B$2:$B$14531,A27,Positions!$E$2:$E$14531,"C")</f>
        <v>18</v>
      </c>
      <c r="E27" s="3" t="n">
        <f aca="false">C27+D27</f>
        <v>37</v>
      </c>
      <c r="F27" s="5" t="n">
        <f aca="false">E27/B27</f>
        <v>0.528571428571429</v>
      </c>
      <c r="G27" s="4" t="n">
        <f aca="false">SUMIFS(Stems_3D_BP!$K$2:$K$5573,Stems_3D_BP!$A$2:$A$5573,$A27,Stems_3D_BP!$B$2:$B$5573,"Acceptor stem")</f>
        <v>10</v>
      </c>
      <c r="H27" s="4" t="n">
        <f aca="false">SUMIFS(Stems_3D_BP!$K$2:$K$5573,Stems_3D_BP!$A$2:$A$5573,$A27,Stems_3D_BP!$B$2:$B$5573,"D-stem")</f>
        <v>3</v>
      </c>
      <c r="I27" s="4" t="n">
        <f aca="false">SUMIFS(Stems_3D_BP!$K$2:$K$5573,Stems_3D_BP!$A$2:$A$5573,$A27,Stems_3D_BP!$B$2:$B$5573,"Anticodon stem")</f>
        <v>6</v>
      </c>
      <c r="J27" s="4" t="n">
        <f aca="false">SUMIFS(Stems_3D_BP!$K$2:$K$5573,Stems_3D_BP!$A$2:$A$5573,$A27,Stems_3D_BP!$B$2:$B$5573,"T-stem")</f>
        <v>7</v>
      </c>
      <c r="K27" s="3" t="n">
        <f aca="false">SUM(G27:J27)</f>
        <v>26</v>
      </c>
      <c r="L27" s="5" t="n">
        <f aca="false">K27/42</f>
        <v>0.619047619047619</v>
      </c>
      <c r="M27" s="4" t="n">
        <f aca="false">SUMIFS(Stems_3D_BP!$K$2:$K$5573,Stems_3D_BP!$A$2:$A$5573,$A27,Stems_3D_BP!$B$2:$B$5573,"3D (tertiary) BP")</f>
        <v>5</v>
      </c>
      <c r="N27" s="6" t="n">
        <f aca="false">M27/14</f>
        <v>0.357142857142857</v>
      </c>
      <c r="O27" s="3" t="n">
        <f aca="false">K27+M27</f>
        <v>31</v>
      </c>
      <c r="P27" s="5" t="n">
        <f aca="false">O27/56</f>
        <v>0.553571428571429</v>
      </c>
      <c r="Q27" s="4" t="n">
        <f aca="false">SUMIFS(Loops!$I$2:$I$996,Loops!$A$2:$A$996,$A27,Loops!$B$2:$B$996,"D-loop")</f>
        <v>3</v>
      </c>
      <c r="R27" s="4" t="n">
        <f aca="false">SUMIFS(Loops!$I$2:$I$996,Loops!$A$2:$A$996,$A27,Loops!$B$2:$B$996,"Anticodon loop")</f>
        <v>3</v>
      </c>
      <c r="S27" s="4" t="n">
        <f aca="false">SUMIFS(Loops!$I$2:$I$996,Loops!$A$2:$A$996,$A27,Loops!$B$2:$B$996,"Variable loop")</f>
        <v>3</v>
      </c>
      <c r="T27" s="4" t="n">
        <f aca="false">SUMIFS(Loops!$I$2:$I$996,Loops!$A$2:$A$996,$A27,Loops!$B$2:$B$996,"TΨC-loop")</f>
        <v>2</v>
      </c>
      <c r="U27" s="4" t="n">
        <f aca="false">SUMIFS(Loops!$F$2:$F$996,Loops!$A$2:$A$996,$A27)-SUMIFS(Loops!$F$2:$F$996,Loops!$A$2:$A$996,$A27,Loops!$B$2:$B$996,"Positions 8, 9, 26")</f>
        <v>25</v>
      </c>
      <c r="V27" s="3" t="n">
        <f aca="false">SUM(Q27:T27)</f>
        <v>11</v>
      </c>
      <c r="W27" s="5" t="n">
        <f aca="false">V27/U27</f>
        <v>0.44</v>
      </c>
      <c r="X27" s="7" t="str">
        <f aca="false">INDEX(Positions!$E$2:$E$14531,MATCH($A27&amp;"|8",Positions!$A$2:$A$14531,0))</f>
        <v>U</v>
      </c>
      <c r="Y27" s="7" t="str">
        <f aca="false">INDEX(Positions!$E$2:$E$14531,MATCH($A27&amp;"|9",Positions!$A$2:$A$14531,0))</f>
        <v>A</v>
      </c>
      <c r="Z27" s="7" t="str">
        <f aca="false">INDEX(Positions!$E$2:$E$14531,MATCH($A27&amp;"|26",Positions!$A$2:$A$14531,0))</f>
        <v>A</v>
      </c>
      <c r="AA27" s="7" t="n">
        <f aca="false">(X27="G")+(Y27="G")+(Z27="G")</f>
        <v>0</v>
      </c>
      <c r="AB27" s="7" t="n">
        <f aca="false">(X27="C")+(Y27="C")+(Z27="C")</f>
        <v>0</v>
      </c>
      <c r="AC27" s="8" t="n">
        <f aca="false">AA27+AB27</f>
        <v>0</v>
      </c>
      <c r="AD27" s="9" t="n">
        <f aca="false">AC27/3</f>
        <v>0</v>
      </c>
      <c r="AE27" s="7" t="str">
        <f aca="false">IF(K27+V27+AC27=E27,"OK","MISMATCH")</f>
        <v>OK</v>
      </c>
      <c r="AF27" s="10" t="n">
        <f aca="false">B27-42</f>
        <v>28</v>
      </c>
      <c r="AG27" s="10" t="n">
        <f aca="false">V27+AC27</f>
        <v>11</v>
      </c>
      <c r="AH27" s="11" t="n">
        <f aca="false">AG27/AF27</f>
        <v>0.392857142857143</v>
      </c>
      <c r="AI27" s="11" t="n">
        <f aca="false">L27</f>
        <v>0.619047619047619</v>
      </c>
      <c r="AJ27" s="12" t="n">
        <f aca="false">AI27-AH27</f>
        <v>0.226190476190476</v>
      </c>
    </row>
    <row r="28" customFormat="false" ht="15" hidden="false" customHeight="false" outlineLevel="0" collapsed="false">
      <c r="A28" s="3" t="s">
        <v>61</v>
      </c>
      <c r="B28" s="4" t="n">
        <f aca="false">COUNTIF(Positions!$B$2:$B$14531,A28)</f>
        <v>72</v>
      </c>
      <c r="C28" s="4" t="n">
        <f aca="false">COUNTIFS(Positions!$B$2:$B$14531,A28,Positions!$E$2:$E$14531,"G")</f>
        <v>24</v>
      </c>
      <c r="D28" s="4" t="n">
        <f aca="false">COUNTIFS(Positions!$B$2:$B$14531,A28,Positions!$E$2:$E$14531,"C")</f>
        <v>20</v>
      </c>
      <c r="E28" s="3" t="n">
        <f aca="false">C28+D28</f>
        <v>44</v>
      </c>
      <c r="F28" s="5" t="n">
        <f aca="false">E28/B28</f>
        <v>0.611111111111111</v>
      </c>
      <c r="G28" s="4" t="n">
        <f aca="false">SUMIFS(Stems_3D_BP!$K$2:$K$5573,Stems_3D_BP!$A$2:$A$5573,$A28,Stems_3D_BP!$B$2:$B$5573,"Acceptor stem")</f>
        <v>8</v>
      </c>
      <c r="H28" s="4" t="n">
        <f aca="false">SUMIFS(Stems_3D_BP!$K$2:$K$5573,Stems_3D_BP!$A$2:$A$5573,$A28,Stems_3D_BP!$B$2:$B$5573,"D-stem")</f>
        <v>6</v>
      </c>
      <c r="I28" s="4" t="n">
        <f aca="false">SUMIFS(Stems_3D_BP!$K$2:$K$5573,Stems_3D_BP!$A$2:$A$5573,$A28,Stems_3D_BP!$B$2:$B$5573,"Anticodon stem")</f>
        <v>6</v>
      </c>
      <c r="J28" s="4" t="n">
        <f aca="false">SUMIFS(Stems_3D_BP!$K$2:$K$5573,Stems_3D_BP!$A$2:$A$5573,$A28,Stems_3D_BP!$B$2:$B$5573,"T-stem")</f>
        <v>9</v>
      </c>
      <c r="K28" s="3" t="n">
        <f aca="false">SUM(G28:J28)</f>
        <v>29</v>
      </c>
      <c r="L28" s="5" t="n">
        <f aca="false">K28/42</f>
        <v>0.690476190476191</v>
      </c>
      <c r="M28" s="4" t="n">
        <f aca="false">SUMIFS(Stems_3D_BP!$K$2:$K$5573,Stems_3D_BP!$A$2:$A$5573,$A28,Stems_3D_BP!$B$2:$B$5573,"3D (tertiary) BP")</f>
        <v>7</v>
      </c>
      <c r="N28" s="6" t="n">
        <f aca="false">M28/14</f>
        <v>0.5</v>
      </c>
      <c r="O28" s="3" t="n">
        <f aca="false">K28+M28</f>
        <v>36</v>
      </c>
      <c r="P28" s="5" t="n">
        <f aca="false">O28/56</f>
        <v>0.642857142857143</v>
      </c>
      <c r="Q28" s="4" t="n">
        <f aca="false">SUMIFS(Loops!$I$2:$I$996,Loops!$A$2:$A$996,$A28,Loops!$B$2:$B$996,"D-loop")</f>
        <v>5</v>
      </c>
      <c r="R28" s="4" t="n">
        <f aca="false">SUMIFS(Loops!$I$2:$I$996,Loops!$A$2:$A$996,$A28,Loops!$B$2:$B$996,"Anticodon loop")</f>
        <v>2</v>
      </c>
      <c r="S28" s="4" t="n">
        <f aca="false">SUMIFS(Loops!$I$2:$I$996,Loops!$A$2:$A$996,$A28,Loops!$B$2:$B$996,"Variable loop")</f>
        <v>4</v>
      </c>
      <c r="T28" s="4" t="n">
        <f aca="false">SUMIFS(Loops!$I$2:$I$996,Loops!$A$2:$A$996,$A28,Loops!$B$2:$B$996,"TΨC-loop")</f>
        <v>4</v>
      </c>
      <c r="U28" s="4" t="n">
        <f aca="false">SUMIFS(Loops!$F$2:$F$996,Loops!$A$2:$A$996,$A28)-SUMIFS(Loops!$F$2:$F$996,Loops!$A$2:$A$996,$A28,Loops!$B$2:$B$996,"Positions 8, 9, 26")</f>
        <v>27</v>
      </c>
      <c r="V28" s="3" t="n">
        <f aca="false">SUM(Q28:T28)</f>
        <v>15</v>
      </c>
      <c r="W28" s="5" t="n">
        <f aca="false">V28/U28</f>
        <v>0.555555555555556</v>
      </c>
      <c r="X28" s="7" t="str">
        <f aca="false">INDEX(Positions!$E$2:$E$14531,MATCH($A28&amp;"|8",Positions!$A$2:$A$14531,0))</f>
        <v>U</v>
      </c>
      <c r="Y28" s="7" t="str">
        <f aca="false">INDEX(Positions!$E$2:$E$14531,MATCH($A28&amp;"|9",Positions!$A$2:$A$14531,0))</f>
        <v>A</v>
      </c>
      <c r="Z28" s="7" t="str">
        <f aca="false">INDEX(Positions!$E$2:$E$14531,MATCH($A28&amp;"|26",Positions!$A$2:$A$14531,0))</f>
        <v>A</v>
      </c>
      <c r="AA28" s="7" t="n">
        <f aca="false">(X28="G")+(Y28="G")+(Z28="G")</f>
        <v>0</v>
      </c>
      <c r="AB28" s="7" t="n">
        <f aca="false">(X28="C")+(Y28="C")+(Z28="C")</f>
        <v>0</v>
      </c>
      <c r="AC28" s="8" t="n">
        <f aca="false">AA28+AB28</f>
        <v>0</v>
      </c>
      <c r="AD28" s="9" t="n">
        <f aca="false">AC28/3</f>
        <v>0</v>
      </c>
      <c r="AE28" s="7" t="str">
        <f aca="false">IF(K28+V28+AC28=E28,"OK","MISMATCH")</f>
        <v>OK</v>
      </c>
      <c r="AF28" s="10" t="n">
        <f aca="false">B28-42</f>
        <v>30</v>
      </c>
      <c r="AG28" s="10" t="n">
        <f aca="false">V28+AC28</f>
        <v>15</v>
      </c>
      <c r="AH28" s="11" t="n">
        <f aca="false">AG28/AF28</f>
        <v>0.5</v>
      </c>
      <c r="AI28" s="11" t="n">
        <f aca="false">L28</f>
        <v>0.690476190476191</v>
      </c>
      <c r="AJ28" s="12" t="n">
        <f aca="false">AI28-AH28</f>
        <v>0.19047619047619</v>
      </c>
    </row>
    <row r="29" customFormat="false" ht="15" hidden="false" customHeight="false" outlineLevel="0" collapsed="false">
      <c r="A29" s="3" t="s">
        <v>62</v>
      </c>
      <c r="B29" s="4" t="n">
        <f aca="false">COUNTIF(Positions!$B$2:$B$14531,A29)</f>
        <v>72</v>
      </c>
      <c r="C29" s="4" t="n">
        <f aca="false">COUNTIFS(Positions!$B$2:$B$14531,A29,Positions!$E$2:$E$14531,"G")</f>
        <v>23</v>
      </c>
      <c r="D29" s="4" t="n">
        <f aca="false">COUNTIFS(Positions!$B$2:$B$14531,A29,Positions!$E$2:$E$14531,"C")</f>
        <v>16</v>
      </c>
      <c r="E29" s="3" t="n">
        <f aca="false">C29+D29</f>
        <v>39</v>
      </c>
      <c r="F29" s="5" t="n">
        <f aca="false">E29/B29</f>
        <v>0.541666666666667</v>
      </c>
      <c r="G29" s="4" t="n">
        <f aca="false">SUMIFS(Stems_3D_BP!$K$2:$K$5573,Stems_3D_BP!$A$2:$A$5573,$A29,Stems_3D_BP!$B$2:$B$5573,"Acceptor stem")</f>
        <v>8</v>
      </c>
      <c r="H29" s="4" t="n">
        <f aca="false">SUMIFS(Stems_3D_BP!$K$2:$K$5573,Stems_3D_BP!$A$2:$A$5573,$A29,Stems_3D_BP!$B$2:$B$5573,"D-stem")</f>
        <v>6</v>
      </c>
      <c r="I29" s="4" t="n">
        <f aca="false">SUMIFS(Stems_3D_BP!$K$2:$K$5573,Stems_3D_BP!$A$2:$A$5573,$A29,Stems_3D_BP!$B$2:$B$5573,"Anticodon stem")</f>
        <v>2</v>
      </c>
      <c r="J29" s="4" t="n">
        <f aca="false">SUMIFS(Stems_3D_BP!$K$2:$K$5573,Stems_3D_BP!$A$2:$A$5573,$A29,Stems_3D_BP!$B$2:$B$5573,"T-stem")</f>
        <v>9</v>
      </c>
      <c r="K29" s="3" t="n">
        <f aca="false">SUM(G29:J29)</f>
        <v>25</v>
      </c>
      <c r="L29" s="5" t="n">
        <f aca="false">K29/42</f>
        <v>0.595238095238095</v>
      </c>
      <c r="M29" s="4" t="n">
        <f aca="false">SUMIFS(Stems_3D_BP!$K$2:$K$5573,Stems_3D_BP!$A$2:$A$5573,$A29,Stems_3D_BP!$B$2:$B$5573,"3D (tertiary) BP")</f>
        <v>7</v>
      </c>
      <c r="N29" s="6" t="n">
        <f aca="false">M29/14</f>
        <v>0.5</v>
      </c>
      <c r="O29" s="3" t="n">
        <f aca="false">K29+M29</f>
        <v>32</v>
      </c>
      <c r="P29" s="5" t="n">
        <f aca="false">O29/56</f>
        <v>0.571428571428571</v>
      </c>
      <c r="Q29" s="4" t="n">
        <f aca="false">SUMIFS(Loops!$I$2:$I$996,Loops!$A$2:$A$996,$A29,Loops!$B$2:$B$996,"D-loop")</f>
        <v>4</v>
      </c>
      <c r="R29" s="4" t="n">
        <f aca="false">SUMIFS(Loops!$I$2:$I$996,Loops!$A$2:$A$996,$A29,Loops!$B$2:$B$996,"Anticodon loop")</f>
        <v>3</v>
      </c>
      <c r="S29" s="4" t="n">
        <f aca="false">SUMIFS(Loops!$I$2:$I$996,Loops!$A$2:$A$996,$A29,Loops!$B$2:$B$996,"Variable loop")</f>
        <v>3</v>
      </c>
      <c r="T29" s="4" t="n">
        <f aca="false">SUMIFS(Loops!$I$2:$I$996,Loops!$A$2:$A$996,$A29,Loops!$B$2:$B$996,"TΨC-loop")</f>
        <v>3</v>
      </c>
      <c r="U29" s="4" t="n">
        <f aca="false">SUMIFS(Loops!$F$2:$F$996,Loops!$A$2:$A$996,$A29)-SUMIFS(Loops!$F$2:$F$996,Loops!$A$2:$A$996,$A29,Loops!$B$2:$B$996,"Positions 8, 9, 26")</f>
        <v>27</v>
      </c>
      <c r="V29" s="3" t="n">
        <f aca="false">SUM(Q29:T29)</f>
        <v>13</v>
      </c>
      <c r="W29" s="5" t="n">
        <f aca="false">V29/U29</f>
        <v>0.481481481481481</v>
      </c>
      <c r="X29" s="7" t="str">
        <f aca="false">INDEX(Positions!$E$2:$E$14531,MATCH($A29&amp;"|8",Positions!$A$2:$A$14531,0))</f>
        <v>U</v>
      </c>
      <c r="Y29" s="7" t="str">
        <f aca="false">INDEX(Positions!$E$2:$E$14531,MATCH($A29&amp;"|9",Positions!$A$2:$A$14531,0))</f>
        <v>A</v>
      </c>
      <c r="Z29" s="7" t="str">
        <f aca="false">INDEX(Positions!$E$2:$E$14531,MATCH($A29&amp;"|26",Positions!$A$2:$A$14531,0))</f>
        <v>G</v>
      </c>
      <c r="AA29" s="7" t="n">
        <f aca="false">(X29="G")+(Y29="G")+(Z29="G")</f>
        <v>1</v>
      </c>
      <c r="AB29" s="7" t="n">
        <f aca="false">(X29="C")+(Y29="C")+(Z29="C")</f>
        <v>0</v>
      </c>
      <c r="AC29" s="8" t="n">
        <f aca="false">AA29+AB29</f>
        <v>1</v>
      </c>
      <c r="AD29" s="9" t="n">
        <f aca="false">AC29/3</f>
        <v>0.333333333333333</v>
      </c>
      <c r="AE29" s="7" t="str">
        <f aca="false">IF(K29+V29+AC29=E29,"OK","MISMATCH")</f>
        <v>OK</v>
      </c>
      <c r="AF29" s="10" t="n">
        <f aca="false">B29-42</f>
        <v>30</v>
      </c>
      <c r="AG29" s="10" t="n">
        <f aca="false">V29+AC29</f>
        <v>14</v>
      </c>
      <c r="AH29" s="11" t="n">
        <f aca="false">AG29/AF29</f>
        <v>0.466666666666667</v>
      </c>
      <c r="AI29" s="11" t="n">
        <f aca="false">L29</f>
        <v>0.595238095238095</v>
      </c>
      <c r="AJ29" s="12" t="n">
        <f aca="false">AI29-AH29</f>
        <v>0.128571428571429</v>
      </c>
    </row>
    <row r="30" customFormat="false" ht="15" hidden="false" customHeight="false" outlineLevel="0" collapsed="false">
      <c r="A30" s="3" t="s">
        <v>63</v>
      </c>
      <c r="B30" s="4" t="n">
        <f aca="false">COUNTIF(Positions!$B$2:$B$14531,A30)</f>
        <v>72</v>
      </c>
      <c r="C30" s="4" t="n">
        <f aca="false">COUNTIFS(Positions!$B$2:$B$14531,A30,Positions!$E$2:$E$14531,"G")</f>
        <v>24</v>
      </c>
      <c r="D30" s="4" t="n">
        <f aca="false">COUNTIFS(Positions!$B$2:$B$14531,A30,Positions!$E$2:$E$14531,"C")</f>
        <v>18</v>
      </c>
      <c r="E30" s="3" t="n">
        <f aca="false">C30+D30</f>
        <v>42</v>
      </c>
      <c r="F30" s="5" t="n">
        <f aca="false">E30/B30</f>
        <v>0.583333333333333</v>
      </c>
      <c r="G30" s="4" t="n">
        <f aca="false">SUMIFS(Stems_3D_BP!$K$2:$K$5573,Stems_3D_BP!$A$2:$A$5573,$A30,Stems_3D_BP!$B$2:$B$5573,"Acceptor stem")</f>
        <v>11</v>
      </c>
      <c r="H30" s="4" t="n">
        <f aca="false">SUMIFS(Stems_3D_BP!$K$2:$K$5573,Stems_3D_BP!$A$2:$A$5573,$A30,Stems_3D_BP!$B$2:$B$5573,"D-stem")</f>
        <v>8</v>
      </c>
      <c r="I30" s="4" t="n">
        <f aca="false">SUMIFS(Stems_3D_BP!$K$2:$K$5573,Stems_3D_BP!$A$2:$A$5573,$A30,Stems_3D_BP!$B$2:$B$5573,"Anticodon stem")</f>
        <v>3</v>
      </c>
      <c r="J30" s="4" t="n">
        <f aca="false">SUMIFS(Stems_3D_BP!$K$2:$K$5573,Stems_3D_BP!$A$2:$A$5573,$A30,Stems_3D_BP!$B$2:$B$5573,"T-stem")</f>
        <v>10</v>
      </c>
      <c r="K30" s="3" t="n">
        <f aca="false">SUM(G30:J30)</f>
        <v>32</v>
      </c>
      <c r="L30" s="5" t="n">
        <f aca="false">K30/42</f>
        <v>0.761904761904762</v>
      </c>
      <c r="M30" s="4" t="n">
        <f aca="false">SUMIFS(Stems_3D_BP!$K$2:$K$5573,Stems_3D_BP!$A$2:$A$5573,$A30,Stems_3D_BP!$B$2:$B$5573,"3D (tertiary) BP")</f>
        <v>4</v>
      </c>
      <c r="N30" s="6" t="n">
        <f aca="false">M30/14</f>
        <v>0.285714285714286</v>
      </c>
      <c r="O30" s="3" t="n">
        <f aca="false">K30+M30</f>
        <v>36</v>
      </c>
      <c r="P30" s="5" t="n">
        <f aca="false">O30/56</f>
        <v>0.642857142857143</v>
      </c>
      <c r="Q30" s="4" t="n">
        <f aca="false">SUMIFS(Loops!$I$2:$I$996,Loops!$A$2:$A$996,$A30,Loops!$B$2:$B$996,"D-loop")</f>
        <v>2</v>
      </c>
      <c r="R30" s="4" t="n">
        <f aca="false">SUMIFS(Loops!$I$2:$I$996,Loops!$A$2:$A$996,$A30,Loops!$B$2:$B$996,"Anticodon loop")</f>
        <v>2</v>
      </c>
      <c r="S30" s="4" t="n">
        <f aca="false">SUMIFS(Loops!$I$2:$I$996,Loops!$A$2:$A$996,$A30,Loops!$B$2:$B$996,"Variable loop")</f>
        <v>2</v>
      </c>
      <c r="T30" s="4" t="n">
        <f aca="false">SUMIFS(Loops!$I$2:$I$996,Loops!$A$2:$A$996,$A30,Loops!$B$2:$B$996,"TΨC-loop")</f>
        <v>3</v>
      </c>
      <c r="U30" s="4" t="n">
        <f aca="false">SUMIFS(Loops!$F$2:$F$996,Loops!$A$2:$A$996,$A30)-SUMIFS(Loops!$F$2:$F$996,Loops!$A$2:$A$996,$A30,Loops!$B$2:$B$996,"Positions 8, 9, 26")</f>
        <v>27</v>
      </c>
      <c r="V30" s="3" t="n">
        <f aca="false">SUM(Q30:T30)</f>
        <v>9</v>
      </c>
      <c r="W30" s="5" t="n">
        <f aca="false">V30/U30</f>
        <v>0.333333333333333</v>
      </c>
      <c r="X30" s="7" t="str">
        <f aca="false">INDEX(Positions!$E$2:$E$14531,MATCH($A30&amp;"|8",Positions!$A$2:$A$14531,0))</f>
        <v>U</v>
      </c>
      <c r="Y30" s="7" t="str">
        <f aca="false">INDEX(Positions!$E$2:$E$14531,MATCH($A30&amp;"|9",Positions!$A$2:$A$14531,0))</f>
        <v>G</v>
      </c>
      <c r="Z30" s="7" t="str">
        <f aca="false">INDEX(Positions!$E$2:$E$14531,MATCH($A30&amp;"|26",Positions!$A$2:$A$14531,0))</f>
        <v>A</v>
      </c>
      <c r="AA30" s="7" t="n">
        <f aca="false">(X30="G")+(Y30="G")+(Z30="G")</f>
        <v>1</v>
      </c>
      <c r="AB30" s="7" t="n">
        <f aca="false">(X30="C")+(Y30="C")+(Z30="C")</f>
        <v>0</v>
      </c>
      <c r="AC30" s="8" t="n">
        <f aca="false">AA30+AB30</f>
        <v>1</v>
      </c>
      <c r="AD30" s="9" t="n">
        <f aca="false">AC30/3</f>
        <v>0.333333333333333</v>
      </c>
      <c r="AE30" s="7" t="str">
        <f aca="false">IF(K30+V30+AC30=E30,"OK","MISMATCH")</f>
        <v>OK</v>
      </c>
      <c r="AF30" s="10" t="n">
        <f aca="false">B30-42</f>
        <v>30</v>
      </c>
      <c r="AG30" s="10" t="n">
        <f aca="false">V30+AC30</f>
        <v>10</v>
      </c>
      <c r="AH30" s="11" t="n">
        <f aca="false">AG30/AF30</f>
        <v>0.333333333333333</v>
      </c>
      <c r="AI30" s="11" t="n">
        <f aca="false">L30</f>
        <v>0.761904761904762</v>
      </c>
      <c r="AJ30" s="12" t="n">
        <f aca="false">AI30-AH30</f>
        <v>0.428571428571429</v>
      </c>
    </row>
    <row r="31" customFormat="false" ht="15" hidden="false" customHeight="false" outlineLevel="0" collapsed="false">
      <c r="A31" s="3" t="s">
        <v>64</v>
      </c>
      <c r="B31" s="4" t="n">
        <f aca="false">COUNTIF(Positions!$B$2:$B$14531,A31)</f>
        <v>72</v>
      </c>
      <c r="C31" s="4" t="n">
        <f aca="false">COUNTIFS(Positions!$B$2:$B$14531,A31,Positions!$E$2:$E$14531,"G")</f>
        <v>25</v>
      </c>
      <c r="D31" s="4" t="n">
        <f aca="false">COUNTIFS(Positions!$B$2:$B$14531,A31,Positions!$E$2:$E$14531,"C")</f>
        <v>18</v>
      </c>
      <c r="E31" s="3" t="n">
        <f aca="false">C31+D31</f>
        <v>43</v>
      </c>
      <c r="F31" s="5" t="n">
        <f aca="false">E31/B31</f>
        <v>0.597222222222222</v>
      </c>
      <c r="G31" s="4" t="n">
        <f aca="false">SUMIFS(Stems_3D_BP!$K$2:$K$5573,Stems_3D_BP!$A$2:$A$5573,$A31,Stems_3D_BP!$B$2:$B$5573,"Acceptor stem")</f>
        <v>10</v>
      </c>
      <c r="H31" s="4" t="n">
        <f aca="false">SUMIFS(Stems_3D_BP!$K$2:$K$5573,Stems_3D_BP!$A$2:$A$5573,$A31,Stems_3D_BP!$B$2:$B$5573,"D-stem")</f>
        <v>6</v>
      </c>
      <c r="I31" s="4" t="n">
        <f aca="false">SUMIFS(Stems_3D_BP!$K$2:$K$5573,Stems_3D_BP!$A$2:$A$5573,$A31,Stems_3D_BP!$B$2:$B$5573,"Anticodon stem")</f>
        <v>7</v>
      </c>
      <c r="J31" s="4" t="n">
        <f aca="false">SUMIFS(Stems_3D_BP!$K$2:$K$5573,Stems_3D_BP!$A$2:$A$5573,$A31,Stems_3D_BP!$B$2:$B$5573,"T-stem")</f>
        <v>7</v>
      </c>
      <c r="K31" s="3" t="n">
        <f aca="false">SUM(G31:J31)</f>
        <v>30</v>
      </c>
      <c r="L31" s="5" t="n">
        <f aca="false">K31/42</f>
        <v>0.714285714285714</v>
      </c>
      <c r="M31" s="4" t="n">
        <f aca="false">SUMIFS(Stems_3D_BP!$K$2:$K$5573,Stems_3D_BP!$A$2:$A$5573,$A31,Stems_3D_BP!$B$2:$B$5573,"3D (tertiary) BP")</f>
        <v>5</v>
      </c>
      <c r="N31" s="6" t="n">
        <f aca="false">M31/14</f>
        <v>0.357142857142857</v>
      </c>
      <c r="O31" s="3" t="n">
        <f aca="false">K31+M31</f>
        <v>35</v>
      </c>
      <c r="P31" s="5" t="n">
        <f aca="false">O31/56</f>
        <v>0.625</v>
      </c>
      <c r="Q31" s="4" t="n">
        <f aca="false">SUMIFS(Loops!$I$2:$I$996,Loops!$A$2:$A$996,$A31,Loops!$B$2:$B$996,"D-loop")</f>
        <v>2</v>
      </c>
      <c r="R31" s="4" t="n">
        <f aca="false">SUMIFS(Loops!$I$2:$I$996,Loops!$A$2:$A$996,$A31,Loops!$B$2:$B$996,"Anticodon loop")</f>
        <v>5</v>
      </c>
      <c r="S31" s="4" t="n">
        <f aca="false">SUMIFS(Loops!$I$2:$I$996,Loops!$A$2:$A$996,$A31,Loops!$B$2:$B$996,"Variable loop")</f>
        <v>2</v>
      </c>
      <c r="T31" s="4" t="n">
        <f aca="false">SUMIFS(Loops!$I$2:$I$996,Loops!$A$2:$A$996,$A31,Loops!$B$2:$B$996,"TΨC-loop")</f>
        <v>3</v>
      </c>
      <c r="U31" s="4" t="n">
        <f aca="false">SUMIFS(Loops!$F$2:$F$996,Loops!$A$2:$A$996,$A31)-SUMIFS(Loops!$F$2:$F$996,Loops!$A$2:$A$996,$A31,Loops!$B$2:$B$996,"Positions 8, 9, 26")</f>
        <v>27</v>
      </c>
      <c r="V31" s="3" t="n">
        <f aca="false">SUM(Q31:T31)</f>
        <v>12</v>
      </c>
      <c r="W31" s="5" t="n">
        <f aca="false">V31/U31</f>
        <v>0.444444444444444</v>
      </c>
      <c r="X31" s="7" t="str">
        <f aca="false">INDEX(Positions!$E$2:$E$14531,MATCH($A31&amp;"|8",Positions!$A$2:$A$14531,0))</f>
        <v>U</v>
      </c>
      <c r="Y31" s="7" t="str">
        <f aca="false">INDEX(Positions!$E$2:$E$14531,MATCH($A31&amp;"|9",Positions!$A$2:$A$14531,0))</f>
        <v>G</v>
      </c>
      <c r="Z31" s="7" t="str">
        <f aca="false">INDEX(Positions!$E$2:$E$14531,MATCH($A31&amp;"|26",Positions!$A$2:$A$14531,0))</f>
        <v>A</v>
      </c>
      <c r="AA31" s="7" t="n">
        <f aca="false">(X31="G")+(Y31="G")+(Z31="G")</f>
        <v>1</v>
      </c>
      <c r="AB31" s="7" t="n">
        <f aca="false">(X31="C")+(Y31="C")+(Z31="C")</f>
        <v>0</v>
      </c>
      <c r="AC31" s="8" t="n">
        <f aca="false">AA31+AB31</f>
        <v>1</v>
      </c>
      <c r="AD31" s="9" t="n">
        <f aca="false">AC31/3</f>
        <v>0.333333333333333</v>
      </c>
      <c r="AE31" s="7" t="str">
        <f aca="false">IF(K31+V31+AC31=E31,"OK","MISMATCH")</f>
        <v>OK</v>
      </c>
      <c r="AF31" s="10" t="n">
        <f aca="false">B31-42</f>
        <v>30</v>
      </c>
      <c r="AG31" s="10" t="n">
        <f aca="false">V31+AC31</f>
        <v>13</v>
      </c>
      <c r="AH31" s="11" t="n">
        <f aca="false">AG31/AF31</f>
        <v>0.433333333333333</v>
      </c>
      <c r="AI31" s="11" t="n">
        <f aca="false">L31</f>
        <v>0.714285714285714</v>
      </c>
      <c r="AJ31" s="12" t="n">
        <f aca="false">AI31-AH31</f>
        <v>0.280952380952381</v>
      </c>
    </row>
    <row r="32" customFormat="false" ht="15" hidden="false" customHeight="false" outlineLevel="0" collapsed="false">
      <c r="A32" s="3" t="s">
        <v>65</v>
      </c>
      <c r="B32" s="4" t="n">
        <f aca="false">COUNTIF(Positions!$B$2:$B$14531,A32)</f>
        <v>72</v>
      </c>
      <c r="C32" s="4" t="n">
        <f aca="false">COUNTIFS(Positions!$B$2:$B$14531,A32,Positions!$E$2:$E$14531,"G")</f>
        <v>24</v>
      </c>
      <c r="D32" s="4" t="n">
        <f aca="false">COUNTIFS(Positions!$B$2:$B$14531,A32,Positions!$E$2:$E$14531,"C")</f>
        <v>18</v>
      </c>
      <c r="E32" s="3" t="n">
        <f aca="false">C32+D32</f>
        <v>42</v>
      </c>
      <c r="F32" s="5" t="n">
        <f aca="false">E32/B32</f>
        <v>0.583333333333333</v>
      </c>
      <c r="G32" s="4" t="n">
        <f aca="false">SUMIFS(Stems_3D_BP!$K$2:$K$5573,Stems_3D_BP!$A$2:$A$5573,$A32,Stems_3D_BP!$B$2:$B$5573,"Acceptor stem")</f>
        <v>11</v>
      </c>
      <c r="H32" s="4" t="n">
        <f aca="false">SUMIFS(Stems_3D_BP!$K$2:$K$5573,Stems_3D_BP!$A$2:$A$5573,$A32,Stems_3D_BP!$B$2:$B$5573,"D-stem")</f>
        <v>6</v>
      </c>
      <c r="I32" s="4" t="n">
        <f aca="false">SUMIFS(Stems_3D_BP!$K$2:$K$5573,Stems_3D_BP!$A$2:$A$5573,$A32,Stems_3D_BP!$B$2:$B$5573,"Anticodon stem")</f>
        <v>7</v>
      </c>
      <c r="J32" s="4" t="n">
        <f aca="false">SUMIFS(Stems_3D_BP!$K$2:$K$5573,Stems_3D_BP!$A$2:$A$5573,$A32,Stems_3D_BP!$B$2:$B$5573,"T-stem")</f>
        <v>7</v>
      </c>
      <c r="K32" s="3" t="n">
        <f aca="false">SUM(G32:J32)</f>
        <v>31</v>
      </c>
      <c r="L32" s="5" t="n">
        <f aca="false">K32/42</f>
        <v>0.738095238095238</v>
      </c>
      <c r="M32" s="4" t="n">
        <f aca="false">SUMIFS(Stems_3D_BP!$K$2:$K$5573,Stems_3D_BP!$A$2:$A$5573,$A32,Stems_3D_BP!$B$2:$B$5573,"3D (tertiary) BP")</f>
        <v>5</v>
      </c>
      <c r="N32" s="6" t="n">
        <f aca="false">M32/14</f>
        <v>0.357142857142857</v>
      </c>
      <c r="O32" s="3" t="n">
        <f aca="false">K32+M32</f>
        <v>36</v>
      </c>
      <c r="P32" s="5" t="n">
        <f aca="false">O32/56</f>
        <v>0.642857142857143</v>
      </c>
      <c r="Q32" s="4" t="n">
        <f aca="false">SUMIFS(Loops!$I$2:$I$996,Loops!$A$2:$A$996,$A32,Loops!$B$2:$B$996,"D-loop")</f>
        <v>2</v>
      </c>
      <c r="R32" s="4" t="n">
        <f aca="false">SUMIFS(Loops!$I$2:$I$996,Loops!$A$2:$A$996,$A32,Loops!$B$2:$B$996,"Anticodon loop")</f>
        <v>3</v>
      </c>
      <c r="S32" s="4" t="n">
        <f aca="false">SUMIFS(Loops!$I$2:$I$996,Loops!$A$2:$A$996,$A32,Loops!$B$2:$B$996,"Variable loop")</f>
        <v>2</v>
      </c>
      <c r="T32" s="4" t="n">
        <f aca="false">SUMIFS(Loops!$I$2:$I$996,Loops!$A$2:$A$996,$A32,Loops!$B$2:$B$996,"TΨC-loop")</f>
        <v>3</v>
      </c>
      <c r="U32" s="4" t="n">
        <f aca="false">SUMIFS(Loops!$F$2:$F$996,Loops!$A$2:$A$996,$A32)-SUMIFS(Loops!$F$2:$F$996,Loops!$A$2:$A$996,$A32,Loops!$B$2:$B$996,"Positions 8, 9, 26")</f>
        <v>27</v>
      </c>
      <c r="V32" s="3" t="n">
        <f aca="false">SUM(Q32:T32)</f>
        <v>10</v>
      </c>
      <c r="W32" s="5" t="n">
        <f aca="false">V32/U32</f>
        <v>0.37037037037037</v>
      </c>
      <c r="X32" s="7" t="str">
        <f aca="false">INDEX(Positions!$E$2:$E$14531,MATCH($A32&amp;"|8",Positions!$A$2:$A$14531,0))</f>
        <v>U</v>
      </c>
      <c r="Y32" s="7" t="str">
        <f aca="false">INDEX(Positions!$E$2:$E$14531,MATCH($A32&amp;"|9",Positions!$A$2:$A$14531,0))</f>
        <v>G</v>
      </c>
      <c r="Z32" s="7" t="str">
        <f aca="false">INDEX(Positions!$E$2:$E$14531,MATCH($A32&amp;"|26",Positions!$A$2:$A$14531,0))</f>
        <v>A</v>
      </c>
      <c r="AA32" s="7" t="n">
        <f aca="false">(X32="G")+(Y32="G")+(Z32="G")</f>
        <v>1</v>
      </c>
      <c r="AB32" s="7" t="n">
        <f aca="false">(X32="C")+(Y32="C")+(Z32="C")</f>
        <v>0</v>
      </c>
      <c r="AC32" s="8" t="n">
        <f aca="false">AA32+AB32</f>
        <v>1</v>
      </c>
      <c r="AD32" s="9" t="n">
        <f aca="false">AC32/3</f>
        <v>0.333333333333333</v>
      </c>
      <c r="AE32" s="7" t="str">
        <f aca="false">IF(K32+V32+AC32=E32,"OK","MISMATCH")</f>
        <v>OK</v>
      </c>
      <c r="AF32" s="10" t="n">
        <f aca="false">B32-42</f>
        <v>30</v>
      </c>
      <c r="AG32" s="10" t="n">
        <f aca="false">V32+AC32</f>
        <v>11</v>
      </c>
      <c r="AH32" s="11" t="n">
        <f aca="false">AG32/AF32</f>
        <v>0.366666666666667</v>
      </c>
      <c r="AI32" s="11" t="n">
        <f aca="false">L32</f>
        <v>0.738095238095238</v>
      </c>
      <c r="AJ32" s="12" t="n">
        <f aca="false">AI32-AH32</f>
        <v>0.371428571428572</v>
      </c>
    </row>
    <row r="33" customFormat="false" ht="15" hidden="false" customHeight="false" outlineLevel="0" collapsed="false">
      <c r="A33" s="3" t="s">
        <v>66</v>
      </c>
      <c r="B33" s="4" t="n">
        <f aca="false">COUNTIF(Positions!$B$2:$B$14531,A33)</f>
        <v>68</v>
      </c>
      <c r="C33" s="4" t="n">
        <f aca="false">COUNTIFS(Positions!$B$2:$B$14531,A33,Positions!$E$2:$E$14531,"G")</f>
        <v>7</v>
      </c>
      <c r="D33" s="4" t="n">
        <f aca="false">COUNTIFS(Positions!$B$2:$B$14531,A33,Positions!$E$2:$E$14531,"C")</f>
        <v>7</v>
      </c>
      <c r="E33" s="3" t="n">
        <f aca="false">C33+D33</f>
        <v>14</v>
      </c>
      <c r="F33" s="5" t="n">
        <f aca="false">E33/B33</f>
        <v>0.205882352941176</v>
      </c>
      <c r="G33" s="4" t="n">
        <f aca="false">SUMIFS(Stems_3D_BP!$K$2:$K$5573,Stems_3D_BP!$A$2:$A$5573,$A33,Stems_3D_BP!$B$2:$B$5573,"Acceptor stem")</f>
        <v>5</v>
      </c>
      <c r="H33" s="4" t="n">
        <f aca="false">SUMIFS(Stems_3D_BP!$K$2:$K$5573,Stems_3D_BP!$A$2:$A$5573,$A33,Stems_3D_BP!$B$2:$B$5573,"D-stem")</f>
        <v>1</v>
      </c>
      <c r="I33" s="4" t="n">
        <f aca="false">SUMIFS(Stems_3D_BP!$K$2:$K$5573,Stems_3D_BP!$A$2:$A$5573,$A33,Stems_3D_BP!$B$2:$B$5573,"Anticodon stem")</f>
        <v>2</v>
      </c>
      <c r="J33" s="4" t="n">
        <f aca="false">SUMIFS(Stems_3D_BP!$K$2:$K$5573,Stems_3D_BP!$A$2:$A$5573,$A33,Stems_3D_BP!$B$2:$B$5573,"T-stem")</f>
        <v>2</v>
      </c>
      <c r="K33" s="3" t="n">
        <f aca="false">SUM(G33:J33)</f>
        <v>10</v>
      </c>
      <c r="L33" s="5" t="n">
        <f aca="false">K33/42</f>
        <v>0.238095238095238</v>
      </c>
      <c r="M33" s="4" t="n">
        <f aca="false">SUMIFS(Stems_3D_BP!$K$2:$K$5573,Stems_3D_BP!$A$2:$A$5573,$A33,Stems_3D_BP!$B$2:$B$5573,"3D (tertiary) BP")</f>
        <v>1</v>
      </c>
      <c r="N33" s="6" t="n">
        <f aca="false">M33/14</f>
        <v>0.0714285714285714</v>
      </c>
      <c r="O33" s="3" t="n">
        <f aca="false">K33+M33</f>
        <v>11</v>
      </c>
      <c r="P33" s="5" t="n">
        <f aca="false">O33/56</f>
        <v>0.196428571428571</v>
      </c>
      <c r="Q33" s="4" t="n">
        <f aca="false">SUMIFS(Loops!$I$2:$I$996,Loops!$A$2:$A$996,$A33,Loops!$B$2:$B$996,"D-loop")</f>
        <v>0</v>
      </c>
      <c r="R33" s="4" t="n">
        <f aca="false">SUMIFS(Loops!$I$2:$I$996,Loops!$A$2:$A$996,$A33,Loops!$B$2:$B$996,"Anticodon loop")</f>
        <v>3</v>
      </c>
      <c r="S33" s="4" t="n">
        <f aca="false">SUMIFS(Loops!$I$2:$I$996,Loops!$A$2:$A$996,$A33,Loops!$B$2:$B$996,"Variable loop")</f>
        <v>1</v>
      </c>
      <c r="T33" s="4" t="n">
        <f aca="false">SUMIFS(Loops!$I$2:$I$996,Loops!$A$2:$A$996,$A33,Loops!$B$2:$B$996,"TΨC-loop")</f>
        <v>0</v>
      </c>
      <c r="U33" s="4" t="n">
        <f aca="false">SUMIFS(Loops!$F$2:$F$996,Loops!$A$2:$A$996,$A33)-SUMIFS(Loops!$F$2:$F$996,Loops!$A$2:$A$996,$A33,Loops!$B$2:$B$996,"Positions 8, 9, 26")</f>
        <v>23</v>
      </c>
      <c r="V33" s="3" t="n">
        <f aca="false">SUM(Q33:T33)</f>
        <v>4</v>
      </c>
      <c r="W33" s="5" t="n">
        <f aca="false">V33/U33</f>
        <v>0.173913043478261</v>
      </c>
      <c r="X33" s="7" t="str">
        <f aca="false">INDEX(Positions!$E$2:$E$14531,MATCH($A33&amp;"|8",Positions!$A$2:$A$14531,0))</f>
        <v>U</v>
      </c>
      <c r="Y33" s="7" t="str">
        <f aca="false">INDEX(Positions!$E$2:$E$14531,MATCH($A33&amp;"|9",Positions!$A$2:$A$14531,0))</f>
        <v>A</v>
      </c>
      <c r="Z33" s="7" t="str">
        <f aca="false">INDEX(Positions!$E$2:$E$14531,MATCH($A33&amp;"|26",Positions!$A$2:$A$14531,0))</f>
        <v>A</v>
      </c>
      <c r="AA33" s="7" t="n">
        <f aca="false">(X33="G")+(Y33="G")+(Z33="G")</f>
        <v>0</v>
      </c>
      <c r="AB33" s="7" t="n">
        <f aca="false">(X33="C")+(Y33="C")+(Z33="C")</f>
        <v>0</v>
      </c>
      <c r="AC33" s="8" t="n">
        <f aca="false">AA33+AB33</f>
        <v>0</v>
      </c>
      <c r="AD33" s="9" t="n">
        <f aca="false">AC33/3</f>
        <v>0</v>
      </c>
      <c r="AE33" s="7" t="str">
        <f aca="false">IF(K33+V33+AC33=E33,"OK","MISMATCH")</f>
        <v>OK</v>
      </c>
      <c r="AF33" s="10" t="n">
        <f aca="false">B33-42</f>
        <v>26</v>
      </c>
      <c r="AG33" s="10" t="n">
        <f aca="false">V33+AC33</f>
        <v>4</v>
      </c>
      <c r="AH33" s="11" t="n">
        <f aca="false">AG33/AF33</f>
        <v>0.153846153846154</v>
      </c>
      <c r="AI33" s="11" t="n">
        <f aca="false">L33</f>
        <v>0.238095238095238</v>
      </c>
      <c r="AJ33" s="12" t="n">
        <f aca="false">AI33-AH33</f>
        <v>0.0842490842490842</v>
      </c>
    </row>
    <row r="34" customFormat="false" ht="15" hidden="false" customHeight="false" outlineLevel="0" collapsed="false">
      <c r="A34" s="3" t="s">
        <v>67</v>
      </c>
      <c r="B34" s="4" t="n">
        <f aca="false">COUNTIF(Positions!$B$2:$B$14531,A34)</f>
        <v>71</v>
      </c>
      <c r="C34" s="4" t="n">
        <f aca="false">COUNTIFS(Positions!$B$2:$B$14531,A34,Positions!$E$2:$E$14531,"G")</f>
        <v>19</v>
      </c>
      <c r="D34" s="4" t="n">
        <f aca="false">COUNTIFS(Positions!$B$2:$B$14531,A34,Positions!$E$2:$E$14531,"C")</f>
        <v>17</v>
      </c>
      <c r="E34" s="3" t="n">
        <f aca="false">C34+D34</f>
        <v>36</v>
      </c>
      <c r="F34" s="5" t="n">
        <f aca="false">E34/B34</f>
        <v>0.507042253521127</v>
      </c>
      <c r="G34" s="4" t="n">
        <f aca="false">SUMIFS(Stems_3D_BP!$K$2:$K$5573,Stems_3D_BP!$A$2:$A$5573,$A34,Stems_3D_BP!$B$2:$B$5573,"Acceptor stem")</f>
        <v>8</v>
      </c>
      <c r="H34" s="4" t="n">
        <f aca="false">SUMIFS(Stems_3D_BP!$K$2:$K$5573,Stems_3D_BP!$A$2:$A$5573,$A34,Stems_3D_BP!$B$2:$B$5573,"D-stem")</f>
        <v>5</v>
      </c>
      <c r="I34" s="4" t="n">
        <f aca="false">SUMIFS(Stems_3D_BP!$K$2:$K$5573,Stems_3D_BP!$A$2:$A$5573,$A34,Stems_3D_BP!$B$2:$B$5573,"Anticodon stem")</f>
        <v>6</v>
      </c>
      <c r="J34" s="4" t="n">
        <f aca="false">SUMIFS(Stems_3D_BP!$K$2:$K$5573,Stems_3D_BP!$A$2:$A$5573,$A34,Stems_3D_BP!$B$2:$B$5573,"T-stem")</f>
        <v>8</v>
      </c>
      <c r="K34" s="3" t="n">
        <f aca="false">SUM(G34:J34)</f>
        <v>27</v>
      </c>
      <c r="L34" s="5" t="n">
        <f aca="false">K34/42</f>
        <v>0.642857142857143</v>
      </c>
      <c r="M34" s="4" t="n">
        <f aca="false">SUMIFS(Stems_3D_BP!$K$2:$K$5573,Stems_3D_BP!$A$2:$A$5573,$A34,Stems_3D_BP!$B$2:$B$5573,"3D (tertiary) BP")</f>
        <v>5</v>
      </c>
      <c r="N34" s="6" t="n">
        <f aca="false">M34/14</f>
        <v>0.357142857142857</v>
      </c>
      <c r="O34" s="3" t="n">
        <f aca="false">K34+M34</f>
        <v>32</v>
      </c>
      <c r="P34" s="5" t="n">
        <f aca="false">O34/56</f>
        <v>0.571428571428571</v>
      </c>
      <c r="Q34" s="4" t="n">
        <f aca="false">SUMIFS(Loops!$I$2:$I$996,Loops!$A$2:$A$996,$A34,Loops!$B$2:$B$996,"D-loop")</f>
        <v>2</v>
      </c>
      <c r="R34" s="4" t="n">
        <f aca="false">SUMIFS(Loops!$I$2:$I$996,Loops!$A$2:$A$996,$A34,Loops!$B$2:$B$996,"Anticodon loop")</f>
        <v>3</v>
      </c>
      <c r="S34" s="4" t="n">
        <f aca="false">SUMIFS(Loops!$I$2:$I$996,Loops!$A$2:$A$996,$A34,Loops!$B$2:$B$996,"Variable loop")</f>
        <v>2</v>
      </c>
      <c r="T34" s="4" t="n">
        <f aca="false">SUMIFS(Loops!$I$2:$I$996,Loops!$A$2:$A$996,$A34,Loops!$B$2:$B$996,"TΨC-loop")</f>
        <v>1</v>
      </c>
      <c r="U34" s="4" t="n">
        <f aca="false">SUMIFS(Loops!$F$2:$F$996,Loops!$A$2:$A$996,$A34)-SUMIFS(Loops!$F$2:$F$996,Loops!$A$2:$A$996,$A34,Loops!$B$2:$B$996,"Positions 8, 9, 26")</f>
        <v>26</v>
      </c>
      <c r="V34" s="3" t="n">
        <f aca="false">SUM(Q34:T34)</f>
        <v>8</v>
      </c>
      <c r="W34" s="5" t="n">
        <f aca="false">V34/U34</f>
        <v>0.307692307692308</v>
      </c>
      <c r="X34" s="7" t="str">
        <f aca="false">INDEX(Positions!$E$2:$E$14531,MATCH($A34&amp;"|8",Positions!$A$2:$A$14531,0))</f>
        <v>U</v>
      </c>
      <c r="Y34" s="7" t="str">
        <f aca="false">INDEX(Positions!$E$2:$E$14531,MATCH($A34&amp;"|9",Positions!$A$2:$A$14531,0))</f>
        <v>G</v>
      </c>
      <c r="Z34" s="7" t="str">
        <f aca="false">INDEX(Positions!$E$2:$E$14531,MATCH($A34&amp;"|26",Positions!$A$2:$A$14531,0))</f>
        <v>U</v>
      </c>
      <c r="AA34" s="7" t="n">
        <f aca="false">(X34="G")+(Y34="G")+(Z34="G")</f>
        <v>1</v>
      </c>
      <c r="AB34" s="7" t="n">
        <f aca="false">(X34="C")+(Y34="C")+(Z34="C")</f>
        <v>0</v>
      </c>
      <c r="AC34" s="8" t="n">
        <f aca="false">AA34+AB34</f>
        <v>1</v>
      </c>
      <c r="AD34" s="9" t="n">
        <f aca="false">AC34/3</f>
        <v>0.333333333333333</v>
      </c>
      <c r="AE34" s="7" t="str">
        <f aca="false">IF(K34+V34+AC34=E34,"OK","MISMATCH")</f>
        <v>OK</v>
      </c>
      <c r="AF34" s="10" t="n">
        <f aca="false">B34-42</f>
        <v>29</v>
      </c>
      <c r="AG34" s="10" t="n">
        <f aca="false">V34+AC34</f>
        <v>9</v>
      </c>
      <c r="AH34" s="11" t="n">
        <f aca="false">AG34/AF34</f>
        <v>0.310344827586207</v>
      </c>
      <c r="AI34" s="11" t="n">
        <f aca="false">L34</f>
        <v>0.642857142857143</v>
      </c>
      <c r="AJ34" s="12" t="n">
        <f aca="false">AI34-AH34</f>
        <v>0.332512315270936</v>
      </c>
    </row>
    <row r="35" customFormat="false" ht="15" hidden="false" customHeight="false" outlineLevel="0" collapsed="false">
      <c r="A35" s="3" t="s">
        <v>68</v>
      </c>
      <c r="B35" s="4" t="n">
        <f aca="false">COUNTIF(Positions!$B$2:$B$14531,A35)</f>
        <v>70</v>
      </c>
      <c r="C35" s="4" t="n">
        <f aca="false">COUNTIFS(Positions!$B$2:$B$14531,A35,Positions!$E$2:$E$14531,"G")</f>
        <v>13</v>
      </c>
      <c r="D35" s="4" t="n">
        <f aca="false">COUNTIFS(Positions!$B$2:$B$14531,A35,Positions!$E$2:$E$14531,"C")</f>
        <v>10</v>
      </c>
      <c r="E35" s="3" t="n">
        <f aca="false">C35+D35</f>
        <v>23</v>
      </c>
      <c r="F35" s="5" t="n">
        <f aca="false">E35/B35</f>
        <v>0.328571428571429</v>
      </c>
      <c r="G35" s="4" t="n">
        <f aca="false">SUMIFS(Stems_3D_BP!$K$2:$K$5573,Stems_3D_BP!$A$2:$A$5573,$A35,Stems_3D_BP!$B$2:$B$5573,"Acceptor stem")</f>
        <v>2</v>
      </c>
      <c r="H35" s="4" t="n">
        <f aca="false">SUMIFS(Stems_3D_BP!$K$2:$K$5573,Stems_3D_BP!$A$2:$A$5573,$A35,Stems_3D_BP!$B$2:$B$5573,"D-stem")</f>
        <v>4</v>
      </c>
      <c r="I35" s="4" t="n">
        <f aca="false">SUMIFS(Stems_3D_BP!$K$2:$K$5573,Stems_3D_BP!$A$2:$A$5573,$A35,Stems_3D_BP!$B$2:$B$5573,"Anticodon stem")</f>
        <v>4</v>
      </c>
      <c r="J35" s="4" t="n">
        <f aca="false">SUMIFS(Stems_3D_BP!$K$2:$K$5573,Stems_3D_BP!$A$2:$A$5573,$A35,Stems_3D_BP!$B$2:$B$5573,"T-stem")</f>
        <v>4</v>
      </c>
      <c r="K35" s="3" t="n">
        <f aca="false">SUM(G35:J35)</f>
        <v>14</v>
      </c>
      <c r="L35" s="5" t="n">
        <f aca="false">K35/42</f>
        <v>0.333333333333333</v>
      </c>
      <c r="M35" s="4" t="n">
        <f aca="false">SUMIFS(Stems_3D_BP!$K$2:$K$5573,Stems_3D_BP!$A$2:$A$5573,$A35,Stems_3D_BP!$B$2:$B$5573,"3D (tertiary) BP")</f>
        <v>6</v>
      </c>
      <c r="N35" s="6" t="n">
        <f aca="false">M35/14</f>
        <v>0.428571428571429</v>
      </c>
      <c r="O35" s="3" t="n">
        <f aca="false">K35+M35</f>
        <v>20</v>
      </c>
      <c r="P35" s="5" t="n">
        <f aca="false">O35/56</f>
        <v>0.357142857142857</v>
      </c>
      <c r="Q35" s="4" t="n">
        <f aca="false">SUMIFS(Loops!$I$2:$I$996,Loops!$A$2:$A$996,$A35,Loops!$B$2:$B$996,"D-loop")</f>
        <v>2</v>
      </c>
      <c r="R35" s="4" t="n">
        <f aca="false">SUMIFS(Loops!$I$2:$I$996,Loops!$A$2:$A$996,$A35,Loops!$B$2:$B$996,"Anticodon loop")</f>
        <v>3</v>
      </c>
      <c r="S35" s="4" t="n">
        <f aca="false">SUMIFS(Loops!$I$2:$I$996,Loops!$A$2:$A$996,$A35,Loops!$B$2:$B$996,"Variable loop")</f>
        <v>0</v>
      </c>
      <c r="T35" s="4" t="n">
        <f aca="false">SUMIFS(Loops!$I$2:$I$996,Loops!$A$2:$A$996,$A35,Loops!$B$2:$B$996,"TΨC-loop")</f>
        <v>3</v>
      </c>
      <c r="U35" s="4" t="n">
        <f aca="false">SUMIFS(Loops!$F$2:$F$996,Loops!$A$2:$A$996,$A35)-SUMIFS(Loops!$F$2:$F$996,Loops!$A$2:$A$996,$A35,Loops!$B$2:$B$996,"Positions 8, 9, 26")</f>
        <v>25</v>
      </c>
      <c r="V35" s="3" t="n">
        <f aca="false">SUM(Q35:T35)</f>
        <v>8</v>
      </c>
      <c r="W35" s="5" t="n">
        <f aca="false">V35/U35</f>
        <v>0.32</v>
      </c>
      <c r="X35" s="7" t="str">
        <f aca="false">INDEX(Positions!$E$2:$E$14531,MATCH($A35&amp;"|8",Positions!$A$2:$A$14531,0))</f>
        <v>A</v>
      </c>
      <c r="Y35" s="7" t="str">
        <f aca="false">INDEX(Positions!$E$2:$E$14531,MATCH($A35&amp;"|9",Positions!$A$2:$A$14531,0))</f>
        <v>A</v>
      </c>
      <c r="Z35" s="7" t="str">
        <f aca="false">INDEX(Positions!$E$2:$E$14531,MATCH($A35&amp;"|26",Positions!$A$2:$A$14531,0))</f>
        <v>G</v>
      </c>
      <c r="AA35" s="7" t="n">
        <f aca="false">(X35="G")+(Y35="G")+(Z35="G")</f>
        <v>1</v>
      </c>
      <c r="AB35" s="7" t="n">
        <f aca="false">(X35="C")+(Y35="C")+(Z35="C")</f>
        <v>0</v>
      </c>
      <c r="AC35" s="8" t="n">
        <f aca="false">AA35+AB35</f>
        <v>1</v>
      </c>
      <c r="AD35" s="9" t="n">
        <f aca="false">AC35/3</f>
        <v>0.333333333333333</v>
      </c>
      <c r="AE35" s="7" t="str">
        <f aca="false">IF(K35+V35+AC35=E35,"OK","MISMATCH")</f>
        <v>OK</v>
      </c>
      <c r="AF35" s="10" t="n">
        <f aca="false">B35-42</f>
        <v>28</v>
      </c>
      <c r="AG35" s="10" t="n">
        <f aca="false">V35+AC35</f>
        <v>9</v>
      </c>
      <c r="AH35" s="11" t="n">
        <f aca="false">AG35/AF35</f>
        <v>0.321428571428571</v>
      </c>
      <c r="AI35" s="11" t="n">
        <f aca="false">L35</f>
        <v>0.333333333333333</v>
      </c>
      <c r="AJ35" s="12" t="n">
        <f aca="false">AI35-AH35</f>
        <v>0.0119047619047619</v>
      </c>
    </row>
    <row r="36" customFormat="false" ht="15" hidden="false" customHeight="false" outlineLevel="0" collapsed="false">
      <c r="A36" s="3" t="s">
        <v>69</v>
      </c>
      <c r="B36" s="4" t="n">
        <f aca="false">COUNTIF(Positions!$B$2:$B$14531,A36)</f>
        <v>83</v>
      </c>
      <c r="C36" s="4" t="n">
        <f aca="false">COUNTIFS(Positions!$B$2:$B$14531,A36,Positions!$E$2:$E$14531,"G")</f>
        <v>27</v>
      </c>
      <c r="D36" s="4" t="n">
        <f aca="false">COUNTIFS(Positions!$B$2:$B$14531,A36,Positions!$E$2:$E$14531,"C")</f>
        <v>21</v>
      </c>
      <c r="E36" s="3" t="n">
        <f aca="false">C36+D36</f>
        <v>48</v>
      </c>
      <c r="F36" s="5" t="n">
        <f aca="false">E36/B36</f>
        <v>0.578313253012048</v>
      </c>
      <c r="G36" s="4" t="n">
        <f aca="false">SUMIFS(Stems_3D_BP!$K$2:$K$5573,Stems_3D_BP!$A$2:$A$5573,$A36,Stems_3D_BP!$B$2:$B$5573,"Acceptor stem")</f>
        <v>7</v>
      </c>
      <c r="H36" s="4" t="n">
        <f aca="false">SUMIFS(Stems_3D_BP!$K$2:$K$5573,Stems_3D_BP!$A$2:$A$5573,$A36,Stems_3D_BP!$B$2:$B$5573,"D-stem")</f>
        <v>7</v>
      </c>
      <c r="I36" s="4" t="n">
        <f aca="false">SUMIFS(Stems_3D_BP!$K$2:$K$5573,Stems_3D_BP!$A$2:$A$5573,$A36,Stems_3D_BP!$B$2:$B$5573,"Anticodon stem")</f>
        <v>6</v>
      </c>
      <c r="J36" s="4" t="n">
        <f aca="false">SUMIFS(Stems_3D_BP!$K$2:$K$5573,Stems_3D_BP!$A$2:$A$5573,$A36,Stems_3D_BP!$B$2:$B$5573,"T-stem")</f>
        <v>8</v>
      </c>
      <c r="K36" s="3" t="n">
        <f aca="false">SUM(G36:J36)</f>
        <v>28</v>
      </c>
      <c r="L36" s="5" t="n">
        <f aca="false">K36/42</f>
        <v>0.666666666666667</v>
      </c>
      <c r="M36" s="4" t="n">
        <f aca="false">SUMIFS(Stems_3D_BP!$K$2:$K$5573,Stems_3D_BP!$A$2:$A$5573,$A36,Stems_3D_BP!$B$2:$B$5573,"3D (tertiary) BP")</f>
        <v>7</v>
      </c>
      <c r="N36" s="6" t="n">
        <f aca="false">M36/14</f>
        <v>0.5</v>
      </c>
      <c r="O36" s="3" t="n">
        <f aca="false">K36+M36</f>
        <v>35</v>
      </c>
      <c r="P36" s="5" t="n">
        <f aca="false">O36/56</f>
        <v>0.625</v>
      </c>
      <c r="Q36" s="4" t="n">
        <f aca="false">SUMIFS(Loops!$I$2:$I$996,Loops!$A$2:$A$996,$A36,Loops!$B$2:$B$996,"D-loop")</f>
        <v>4</v>
      </c>
      <c r="R36" s="4" t="n">
        <f aca="false">SUMIFS(Loops!$I$2:$I$996,Loops!$A$2:$A$996,$A36,Loops!$B$2:$B$996,"Anticodon loop")</f>
        <v>3</v>
      </c>
      <c r="S36" s="4" t="n">
        <f aca="false">SUMIFS(Loops!$I$2:$I$996,Loops!$A$2:$A$996,$A36,Loops!$B$2:$B$996,"Variable loop")</f>
        <v>9</v>
      </c>
      <c r="T36" s="4" t="n">
        <f aca="false">SUMIFS(Loops!$I$2:$I$996,Loops!$A$2:$A$996,$A36,Loops!$B$2:$B$996,"TΨC-loop")</f>
        <v>2</v>
      </c>
      <c r="U36" s="4" t="n">
        <f aca="false">SUMIFS(Loops!$F$2:$F$996,Loops!$A$2:$A$996,$A36)-SUMIFS(Loops!$F$2:$F$996,Loops!$A$2:$A$996,$A36,Loops!$B$2:$B$996,"Positions 8, 9, 26")</f>
        <v>38</v>
      </c>
      <c r="V36" s="3" t="n">
        <f aca="false">SUM(Q36:T36)</f>
        <v>18</v>
      </c>
      <c r="W36" s="5" t="n">
        <f aca="false">V36/U36</f>
        <v>0.473684210526316</v>
      </c>
      <c r="X36" s="7" t="str">
        <f aca="false">INDEX(Positions!$E$2:$E$14531,MATCH($A36&amp;"|8",Positions!$A$2:$A$14531,0))</f>
        <v>U</v>
      </c>
      <c r="Y36" s="7" t="str">
        <f aca="false">INDEX(Positions!$E$2:$E$14531,MATCH($A36&amp;"|9",Positions!$A$2:$A$14531,0))</f>
        <v>G</v>
      </c>
      <c r="Z36" s="7" t="str">
        <f aca="false">INDEX(Positions!$E$2:$E$14531,MATCH($A36&amp;"|26",Positions!$A$2:$A$14531,0))</f>
        <v>G</v>
      </c>
      <c r="AA36" s="7" t="n">
        <f aca="false">(X36="G")+(Y36="G")+(Z36="G")</f>
        <v>2</v>
      </c>
      <c r="AB36" s="7" t="n">
        <f aca="false">(X36="C")+(Y36="C")+(Z36="C")</f>
        <v>0</v>
      </c>
      <c r="AC36" s="8" t="n">
        <f aca="false">AA36+AB36</f>
        <v>2</v>
      </c>
      <c r="AD36" s="9" t="n">
        <f aca="false">AC36/3</f>
        <v>0.666666666666667</v>
      </c>
      <c r="AE36" s="7" t="str">
        <f aca="false">IF(K36+V36+AC36=E36,"OK","MISMATCH")</f>
        <v>OK</v>
      </c>
      <c r="AF36" s="10" t="n">
        <f aca="false">B36-42</f>
        <v>41</v>
      </c>
      <c r="AG36" s="10" t="n">
        <f aca="false">V36+AC36</f>
        <v>20</v>
      </c>
      <c r="AH36" s="11" t="n">
        <f aca="false">AG36/AF36</f>
        <v>0.487804878048781</v>
      </c>
      <c r="AI36" s="11" t="n">
        <f aca="false">L36</f>
        <v>0.666666666666667</v>
      </c>
      <c r="AJ36" s="12" t="n">
        <f aca="false">AI36-AH36</f>
        <v>0.178861788617886</v>
      </c>
    </row>
    <row r="37" customFormat="false" ht="15" hidden="false" customHeight="false" outlineLevel="0" collapsed="false">
      <c r="A37" s="3" t="s">
        <v>70</v>
      </c>
      <c r="B37" s="4" t="n">
        <f aca="false">COUNTIF(Positions!$B$2:$B$14531,A37)</f>
        <v>72</v>
      </c>
      <c r="C37" s="4" t="n">
        <f aca="false">COUNTIFS(Positions!$B$2:$B$14531,A37,Positions!$E$2:$E$14531,"G")</f>
        <v>24</v>
      </c>
      <c r="D37" s="4" t="n">
        <f aca="false">COUNTIFS(Positions!$B$2:$B$14531,A37,Positions!$E$2:$E$14531,"C")</f>
        <v>20</v>
      </c>
      <c r="E37" s="3" t="n">
        <f aca="false">C37+D37</f>
        <v>44</v>
      </c>
      <c r="F37" s="5" t="n">
        <f aca="false">E37/B37</f>
        <v>0.611111111111111</v>
      </c>
      <c r="G37" s="4" t="n">
        <f aca="false">SUMIFS(Stems_3D_BP!$K$2:$K$5573,Stems_3D_BP!$A$2:$A$5573,$A37,Stems_3D_BP!$B$2:$B$5573,"Acceptor stem")</f>
        <v>13</v>
      </c>
      <c r="H37" s="4" t="n">
        <f aca="false">SUMIFS(Stems_3D_BP!$K$2:$K$5573,Stems_3D_BP!$A$2:$A$5573,$A37,Stems_3D_BP!$B$2:$B$5573,"D-stem")</f>
        <v>4</v>
      </c>
      <c r="I37" s="4" t="n">
        <f aca="false">SUMIFS(Stems_3D_BP!$K$2:$K$5573,Stems_3D_BP!$A$2:$A$5573,$A37,Stems_3D_BP!$B$2:$B$5573,"Anticodon stem")</f>
        <v>6</v>
      </c>
      <c r="J37" s="4" t="n">
        <f aca="false">SUMIFS(Stems_3D_BP!$K$2:$K$5573,Stems_3D_BP!$A$2:$A$5573,$A37,Stems_3D_BP!$B$2:$B$5573,"T-stem")</f>
        <v>8</v>
      </c>
      <c r="K37" s="3" t="n">
        <f aca="false">SUM(G37:J37)</f>
        <v>31</v>
      </c>
      <c r="L37" s="5" t="n">
        <f aca="false">K37/42</f>
        <v>0.738095238095238</v>
      </c>
      <c r="M37" s="4" t="n">
        <f aca="false">SUMIFS(Stems_3D_BP!$K$2:$K$5573,Stems_3D_BP!$A$2:$A$5573,$A37,Stems_3D_BP!$B$2:$B$5573,"3D (tertiary) BP")</f>
        <v>8</v>
      </c>
      <c r="N37" s="6" t="n">
        <f aca="false">M37/14</f>
        <v>0.571428571428571</v>
      </c>
      <c r="O37" s="3" t="n">
        <f aca="false">K37+M37</f>
        <v>39</v>
      </c>
      <c r="P37" s="5" t="n">
        <f aca="false">O37/56</f>
        <v>0.696428571428571</v>
      </c>
      <c r="Q37" s="4" t="n">
        <f aca="false">SUMIFS(Loops!$I$2:$I$996,Loops!$A$2:$A$996,$A37,Loops!$B$2:$B$996,"D-loop")</f>
        <v>5</v>
      </c>
      <c r="R37" s="4" t="n">
        <f aca="false">SUMIFS(Loops!$I$2:$I$996,Loops!$A$2:$A$996,$A37,Loops!$B$2:$B$996,"Anticodon loop")</f>
        <v>2</v>
      </c>
      <c r="S37" s="4" t="n">
        <f aca="false">SUMIFS(Loops!$I$2:$I$996,Loops!$A$2:$A$996,$A37,Loops!$B$2:$B$996,"Variable loop")</f>
        <v>2</v>
      </c>
      <c r="T37" s="4" t="n">
        <f aca="false">SUMIFS(Loops!$I$2:$I$996,Loops!$A$2:$A$996,$A37,Loops!$B$2:$B$996,"TΨC-loop")</f>
        <v>2</v>
      </c>
      <c r="U37" s="4" t="n">
        <f aca="false">SUMIFS(Loops!$F$2:$F$996,Loops!$A$2:$A$996,$A37)-SUMIFS(Loops!$F$2:$F$996,Loops!$A$2:$A$996,$A37,Loops!$B$2:$B$996,"Positions 8, 9, 26")</f>
        <v>27</v>
      </c>
      <c r="V37" s="3" t="n">
        <f aca="false">SUM(Q37:T37)</f>
        <v>11</v>
      </c>
      <c r="W37" s="5" t="n">
        <f aca="false">V37/U37</f>
        <v>0.407407407407407</v>
      </c>
      <c r="X37" s="7" t="str">
        <f aca="false">INDEX(Positions!$E$2:$E$14531,MATCH($A37&amp;"|8",Positions!$A$2:$A$14531,0))</f>
        <v>U</v>
      </c>
      <c r="Y37" s="7" t="str">
        <f aca="false">INDEX(Positions!$E$2:$E$14531,MATCH($A37&amp;"|9",Positions!$A$2:$A$14531,0))</f>
        <v>G</v>
      </c>
      <c r="Z37" s="7" t="str">
        <f aca="false">INDEX(Positions!$E$2:$E$14531,MATCH($A37&amp;"|26",Positions!$A$2:$A$14531,0))</f>
        <v>G</v>
      </c>
      <c r="AA37" s="7" t="n">
        <f aca="false">(X37="G")+(Y37="G")+(Z37="G")</f>
        <v>2</v>
      </c>
      <c r="AB37" s="7" t="n">
        <f aca="false">(X37="C")+(Y37="C")+(Z37="C")</f>
        <v>0</v>
      </c>
      <c r="AC37" s="8" t="n">
        <f aca="false">AA37+AB37</f>
        <v>2</v>
      </c>
      <c r="AD37" s="9" t="n">
        <f aca="false">AC37/3</f>
        <v>0.666666666666667</v>
      </c>
      <c r="AE37" s="7" t="str">
        <f aca="false">IF(K37+V37+AC37=E37,"OK","MISMATCH")</f>
        <v>OK</v>
      </c>
      <c r="AF37" s="10" t="n">
        <f aca="false">B37-42</f>
        <v>30</v>
      </c>
      <c r="AG37" s="10" t="n">
        <f aca="false">V37+AC37</f>
        <v>13</v>
      </c>
      <c r="AH37" s="11" t="n">
        <f aca="false">AG37/AF37</f>
        <v>0.433333333333333</v>
      </c>
      <c r="AI37" s="11" t="n">
        <f aca="false">L37</f>
        <v>0.738095238095238</v>
      </c>
      <c r="AJ37" s="12" t="n">
        <f aca="false">AI37-AH37</f>
        <v>0.304761904761905</v>
      </c>
    </row>
    <row r="38" customFormat="false" ht="15" hidden="false" customHeight="false" outlineLevel="0" collapsed="false">
      <c r="A38" s="3" t="s">
        <v>71</v>
      </c>
      <c r="B38" s="4" t="n">
        <f aca="false">COUNTIF(Positions!$B$2:$B$14531,A38)</f>
        <v>71</v>
      </c>
      <c r="C38" s="4" t="n">
        <f aca="false">COUNTIFS(Positions!$B$2:$B$14531,A38,Positions!$E$2:$E$14531,"G")</f>
        <v>24</v>
      </c>
      <c r="D38" s="4" t="n">
        <f aca="false">COUNTIFS(Positions!$B$2:$B$14531,A38,Positions!$E$2:$E$14531,"C")</f>
        <v>18</v>
      </c>
      <c r="E38" s="3" t="n">
        <f aca="false">C38+D38</f>
        <v>42</v>
      </c>
      <c r="F38" s="5" t="n">
        <f aca="false">E38/B38</f>
        <v>0.591549295774648</v>
      </c>
      <c r="G38" s="4" t="n">
        <f aca="false">SUMIFS(Stems_3D_BP!$K$2:$K$5573,Stems_3D_BP!$A$2:$A$5573,$A38,Stems_3D_BP!$B$2:$B$5573,"Acceptor stem")</f>
        <v>11</v>
      </c>
      <c r="H38" s="4" t="n">
        <f aca="false">SUMIFS(Stems_3D_BP!$K$2:$K$5573,Stems_3D_BP!$A$2:$A$5573,$A38,Stems_3D_BP!$B$2:$B$5573,"D-stem")</f>
        <v>8</v>
      </c>
      <c r="I38" s="4" t="n">
        <f aca="false">SUMIFS(Stems_3D_BP!$K$2:$K$5573,Stems_3D_BP!$A$2:$A$5573,$A38,Stems_3D_BP!$B$2:$B$5573,"Anticodon stem")</f>
        <v>4</v>
      </c>
      <c r="J38" s="4" t="n">
        <f aca="false">SUMIFS(Stems_3D_BP!$K$2:$K$5573,Stems_3D_BP!$A$2:$A$5573,$A38,Stems_3D_BP!$B$2:$B$5573,"T-stem")</f>
        <v>7</v>
      </c>
      <c r="K38" s="3" t="n">
        <f aca="false">SUM(G38:J38)</f>
        <v>30</v>
      </c>
      <c r="L38" s="5" t="n">
        <f aca="false">K38/42</f>
        <v>0.714285714285714</v>
      </c>
      <c r="M38" s="4" t="n">
        <f aca="false">SUMIFS(Stems_3D_BP!$K$2:$K$5573,Stems_3D_BP!$A$2:$A$5573,$A38,Stems_3D_BP!$B$2:$B$5573,"3D (tertiary) BP")</f>
        <v>5</v>
      </c>
      <c r="N38" s="6" t="n">
        <f aca="false">M38/14</f>
        <v>0.357142857142857</v>
      </c>
      <c r="O38" s="3" t="n">
        <f aca="false">K38+M38</f>
        <v>35</v>
      </c>
      <c r="P38" s="5" t="n">
        <f aca="false">O38/56</f>
        <v>0.625</v>
      </c>
      <c r="Q38" s="4" t="n">
        <f aca="false">SUMIFS(Loops!$I$2:$I$996,Loops!$A$2:$A$996,$A38,Loops!$B$2:$B$996,"D-loop")</f>
        <v>2</v>
      </c>
      <c r="R38" s="4" t="n">
        <f aca="false">SUMIFS(Loops!$I$2:$I$996,Loops!$A$2:$A$996,$A38,Loops!$B$2:$B$996,"Anticodon loop")</f>
        <v>4</v>
      </c>
      <c r="S38" s="4" t="n">
        <f aca="false">SUMIFS(Loops!$I$2:$I$996,Loops!$A$2:$A$996,$A38,Loops!$B$2:$B$996,"Variable loop")</f>
        <v>2</v>
      </c>
      <c r="T38" s="4" t="n">
        <f aca="false">SUMIFS(Loops!$I$2:$I$996,Loops!$A$2:$A$996,$A38,Loops!$B$2:$B$996,"TΨC-loop")</f>
        <v>2</v>
      </c>
      <c r="U38" s="4" t="n">
        <f aca="false">SUMIFS(Loops!$F$2:$F$996,Loops!$A$2:$A$996,$A38)-SUMIFS(Loops!$F$2:$F$996,Loops!$A$2:$A$996,$A38,Loops!$B$2:$B$996,"Positions 8, 9, 26")</f>
        <v>26</v>
      </c>
      <c r="V38" s="3" t="n">
        <f aca="false">SUM(Q38:T38)</f>
        <v>10</v>
      </c>
      <c r="W38" s="5" t="n">
        <f aca="false">V38/U38</f>
        <v>0.384615384615385</v>
      </c>
      <c r="X38" s="7" t="str">
        <f aca="false">INDEX(Positions!$E$2:$E$14531,MATCH($A38&amp;"|8",Positions!$A$2:$A$14531,0))</f>
        <v>U</v>
      </c>
      <c r="Y38" s="7" t="str">
        <f aca="false">INDEX(Positions!$E$2:$E$14531,MATCH($A38&amp;"|9",Positions!$A$2:$A$14531,0))</f>
        <v>G</v>
      </c>
      <c r="Z38" s="7" t="str">
        <f aca="false">INDEX(Positions!$E$2:$E$14531,MATCH($A38&amp;"|26",Positions!$A$2:$A$14531,0))</f>
        <v>G</v>
      </c>
      <c r="AA38" s="7" t="n">
        <f aca="false">(X38="G")+(Y38="G")+(Z38="G")</f>
        <v>2</v>
      </c>
      <c r="AB38" s="7" t="n">
        <f aca="false">(X38="C")+(Y38="C")+(Z38="C")</f>
        <v>0</v>
      </c>
      <c r="AC38" s="8" t="n">
        <f aca="false">AA38+AB38</f>
        <v>2</v>
      </c>
      <c r="AD38" s="9" t="n">
        <f aca="false">AC38/3</f>
        <v>0.666666666666667</v>
      </c>
      <c r="AE38" s="7" t="str">
        <f aca="false">IF(K38+V38+AC38=E38,"OK","MISMATCH")</f>
        <v>OK</v>
      </c>
      <c r="AF38" s="10" t="n">
        <f aca="false">B38-42</f>
        <v>29</v>
      </c>
      <c r="AG38" s="10" t="n">
        <f aca="false">V38+AC38</f>
        <v>12</v>
      </c>
      <c r="AH38" s="11" t="n">
        <f aca="false">AG38/AF38</f>
        <v>0.413793103448276</v>
      </c>
      <c r="AI38" s="11" t="n">
        <f aca="false">L38</f>
        <v>0.714285714285714</v>
      </c>
      <c r="AJ38" s="12" t="n">
        <f aca="false">AI38-AH38</f>
        <v>0.300492610837438</v>
      </c>
    </row>
    <row r="39" customFormat="false" ht="15" hidden="false" customHeight="false" outlineLevel="0" collapsed="false">
      <c r="A39" s="3" t="s">
        <v>72</v>
      </c>
      <c r="B39" s="4" t="n">
        <f aca="false">COUNTIF(Positions!$B$2:$B$14531,A39)</f>
        <v>73</v>
      </c>
      <c r="C39" s="4" t="n">
        <f aca="false">COUNTIFS(Positions!$B$2:$B$14531,A39,Positions!$E$2:$E$14531,"G")</f>
        <v>24</v>
      </c>
      <c r="D39" s="4" t="n">
        <f aca="false">COUNTIFS(Positions!$B$2:$B$14531,A39,Positions!$E$2:$E$14531,"C")</f>
        <v>16</v>
      </c>
      <c r="E39" s="3" t="n">
        <f aca="false">C39+D39</f>
        <v>40</v>
      </c>
      <c r="F39" s="5" t="n">
        <f aca="false">E39/B39</f>
        <v>0.547945205479452</v>
      </c>
      <c r="G39" s="4" t="n">
        <f aca="false">SUMIFS(Stems_3D_BP!$K$2:$K$5573,Stems_3D_BP!$A$2:$A$5573,$A39,Stems_3D_BP!$B$2:$B$5573,"Acceptor stem")</f>
        <v>8</v>
      </c>
      <c r="H39" s="4" t="n">
        <f aca="false">SUMIFS(Stems_3D_BP!$K$2:$K$5573,Stems_3D_BP!$A$2:$A$5573,$A39,Stems_3D_BP!$B$2:$B$5573,"D-stem")</f>
        <v>6</v>
      </c>
      <c r="I39" s="4" t="n">
        <f aca="false">SUMIFS(Stems_3D_BP!$K$2:$K$5573,Stems_3D_BP!$A$2:$A$5573,$A39,Stems_3D_BP!$B$2:$B$5573,"Anticodon stem")</f>
        <v>5</v>
      </c>
      <c r="J39" s="4" t="n">
        <f aca="false">SUMIFS(Stems_3D_BP!$K$2:$K$5573,Stems_3D_BP!$A$2:$A$5573,$A39,Stems_3D_BP!$B$2:$B$5573,"T-stem")</f>
        <v>9</v>
      </c>
      <c r="K39" s="3" t="n">
        <f aca="false">SUM(G39:J39)</f>
        <v>28</v>
      </c>
      <c r="L39" s="5" t="n">
        <f aca="false">K39/42</f>
        <v>0.666666666666667</v>
      </c>
      <c r="M39" s="4" t="n">
        <f aca="false">SUMIFS(Stems_3D_BP!$K$2:$K$5573,Stems_3D_BP!$A$2:$A$5573,$A39,Stems_3D_BP!$B$2:$B$5573,"3D (tertiary) BP")</f>
        <v>7</v>
      </c>
      <c r="N39" s="6" t="n">
        <f aca="false">M39/14</f>
        <v>0.5</v>
      </c>
      <c r="O39" s="3" t="n">
        <f aca="false">K39+M39</f>
        <v>35</v>
      </c>
      <c r="P39" s="5" t="n">
        <f aca="false">O39/56</f>
        <v>0.625</v>
      </c>
      <c r="Q39" s="4" t="n">
        <f aca="false">SUMIFS(Loops!$I$2:$I$996,Loops!$A$2:$A$996,$A39,Loops!$B$2:$B$996,"D-loop")</f>
        <v>3</v>
      </c>
      <c r="R39" s="4" t="n">
        <f aca="false">SUMIFS(Loops!$I$2:$I$996,Loops!$A$2:$A$996,$A39,Loops!$B$2:$B$996,"Anticodon loop")</f>
        <v>3</v>
      </c>
      <c r="S39" s="4" t="n">
        <f aca="false">SUMIFS(Loops!$I$2:$I$996,Loops!$A$2:$A$996,$A39,Loops!$B$2:$B$996,"Variable loop")</f>
        <v>3</v>
      </c>
      <c r="T39" s="4" t="n">
        <f aca="false">SUMIFS(Loops!$I$2:$I$996,Loops!$A$2:$A$996,$A39,Loops!$B$2:$B$996,"TΨC-loop")</f>
        <v>2</v>
      </c>
      <c r="U39" s="4" t="n">
        <f aca="false">SUMIFS(Loops!$F$2:$F$996,Loops!$A$2:$A$996,$A39)-SUMIFS(Loops!$F$2:$F$996,Loops!$A$2:$A$996,$A39,Loops!$B$2:$B$996,"Positions 8, 9, 26")</f>
        <v>28</v>
      </c>
      <c r="V39" s="3" t="n">
        <f aca="false">SUM(Q39:T39)</f>
        <v>11</v>
      </c>
      <c r="W39" s="5" t="n">
        <f aca="false">V39/U39</f>
        <v>0.392857142857143</v>
      </c>
      <c r="X39" s="7" t="str">
        <f aca="false">INDEX(Positions!$E$2:$E$14531,MATCH($A39&amp;"|8",Positions!$A$2:$A$14531,0))</f>
        <v>U</v>
      </c>
      <c r="Y39" s="7" t="str">
        <f aca="false">INDEX(Positions!$E$2:$E$14531,MATCH($A39&amp;"|9",Positions!$A$2:$A$14531,0))</f>
        <v>A</v>
      </c>
      <c r="Z39" s="7" t="str">
        <f aca="false">INDEX(Positions!$E$2:$E$14531,MATCH($A39&amp;"|26",Positions!$A$2:$A$14531,0))</f>
        <v>G</v>
      </c>
      <c r="AA39" s="7" t="n">
        <f aca="false">(X39="G")+(Y39="G")+(Z39="G")</f>
        <v>1</v>
      </c>
      <c r="AB39" s="7" t="n">
        <f aca="false">(X39="C")+(Y39="C")+(Z39="C")</f>
        <v>0</v>
      </c>
      <c r="AC39" s="8" t="n">
        <f aca="false">AA39+AB39</f>
        <v>1</v>
      </c>
      <c r="AD39" s="9" t="n">
        <f aca="false">AC39/3</f>
        <v>0.333333333333333</v>
      </c>
      <c r="AE39" s="7" t="str">
        <f aca="false">IF(K39+V39+AC39=E39,"OK","MISMATCH")</f>
        <v>OK</v>
      </c>
      <c r="AF39" s="10" t="n">
        <f aca="false">B39-42</f>
        <v>31</v>
      </c>
      <c r="AG39" s="10" t="n">
        <f aca="false">V39+AC39</f>
        <v>12</v>
      </c>
      <c r="AH39" s="11" t="n">
        <f aca="false">AG39/AF39</f>
        <v>0.387096774193548</v>
      </c>
      <c r="AI39" s="11" t="n">
        <f aca="false">L39</f>
        <v>0.666666666666667</v>
      </c>
      <c r="AJ39" s="12" t="n">
        <f aca="false">AI39-AH39</f>
        <v>0.279569892473118</v>
      </c>
    </row>
    <row r="40" customFormat="false" ht="15" hidden="false" customHeight="false" outlineLevel="0" collapsed="false">
      <c r="A40" s="3" t="s">
        <v>73</v>
      </c>
      <c r="B40" s="4" t="n">
        <f aca="false">COUNTIF(Positions!$B$2:$B$14531,A40)</f>
        <v>72</v>
      </c>
      <c r="C40" s="4" t="n">
        <f aca="false">COUNTIFS(Positions!$B$2:$B$14531,A40,Positions!$E$2:$E$14531,"G")</f>
        <v>25</v>
      </c>
      <c r="D40" s="4" t="n">
        <f aca="false">COUNTIFS(Positions!$B$2:$B$14531,A40,Positions!$E$2:$E$14531,"C")</f>
        <v>19</v>
      </c>
      <c r="E40" s="3" t="n">
        <f aca="false">C40+D40</f>
        <v>44</v>
      </c>
      <c r="F40" s="5" t="n">
        <f aca="false">E40/B40</f>
        <v>0.611111111111111</v>
      </c>
      <c r="G40" s="4" t="n">
        <f aca="false">SUMIFS(Stems_3D_BP!$K$2:$K$5573,Stems_3D_BP!$A$2:$A$5573,$A40,Stems_3D_BP!$B$2:$B$5573,"Acceptor stem")</f>
        <v>9</v>
      </c>
      <c r="H40" s="4" t="n">
        <f aca="false">SUMIFS(Stems_3D_BP!$K$2:$K$5573,Stems_3D_BP!$A$2:$A$5573,$A40,Stems_3D_BP!$B$2:$B$5573,"D-stem")</f>
        <v>6</v>
      </c>
      <c r="I40" s="4" t="n">
        <f aca="false">SUMIFS(Stems_3D_BP!$K$2:$K$5573,Stems_3D_BP!$A$2:$A$5573,$A40,Stems_3D_BP!$B$2:$B$5573,"Anticodon stem")</f>
        <v>6</v>
      </c>
      <c r="J40" s="4" t="n">
        <f aca="false">SUMIFS(Stems_3D_BP!$K$2:$K$5573,Stems_3D_BP!$A$2:$A$5573,$A40,Stems_3D_BP!$B$2:$B$5573,"T-stem")</f>
        <v>8</v>
      </c>
      <c r="K40" s="3" t="n">
        <f aca="false">SUM(G40:J40)</f>
        <v>29</v>
      </c>
      <c r="L40" s="5" t="n">
        <f aca="false">K40/42</f>
        <v>0.690476190476191</v>
      </c>
      <c r="M40" s="4" t="n">
        <f aca="false">SUMIFS(Stems_3D_BP!$K$2:$K$5573,Stems_3D_BP!$A$2:$A$5573,$A40,Stems_3D_BP!$B$2:$B$5573,"3D (tertiary) BP")</f>
        <v>6</v>
      </c>
      <c r="N40" s="6" t="n">
        <f aca="false">M40/14</f>
        <v>0.428571428571429</v>
      </c>
      <c r="O40" s="3" t="n">
        <f aca="false">K40+M40</f>
        <v>35</v>
      </c>
      <c r="P40" s="5" t="n">
        <f aca="false">O40/56</f>
        <v>0.625</v>
      </c>
      <c r="Q40" s="4" t="n">
        <f aca="false">SUMIFS(Loops!$I$2:$I$996,Loops!$A$2:$A$996,$A40,Loops!$B$2:$B$996,"D-loop")</f>
        <v>5</v>
      </c>
      <c r="R40" s="4" t="n">
        <f aca="false">SUMIFS(Loops!$I$2:$I$996,Loops!$A$2:$A$996,$A40,Loops!$B$2:$B$996,"Anticodon loop")</f>
        <v>3</v>
      </c>
      <c r="S40" s="4" t="n">
        <f aca="false">SUMIFS(Loops!$I$2:$I$996,Loops!$A$2:$A$996,$A40,Loops!$B$2:$B$996,"Variable loop")</f>
        <v>3</v>
      </c>
      <c r="T40" s="4" t="n">
        <f aca="false">SUMIFS(Loops!$I$2:$I$996,Loops!$A$2:$A$996,$A40,Loops!$B$2:$B$996,"TΨC-loop")</f>
        <v>3</v>
      </c>
      <c r="U40" s="4" t="n">
        <f aca="false">SUMIFS(Loops!$F$2:$F$996,Loops!$A$2:$A$996,$A40)-SUMIFS(Loops!$F$2:$F$996,Loops!$A$2:$A$996,$A40,Loops!$B$2:$B$996,"Positions 8, 9, 26")</f>
        <v>27</v>
      </c>
      <c r="V40" s="3" t="n">
        <f aca="false">SUM(Q40:T40)</f>
        <v>14</v>
      </c>
      <c r="W40" s="5" t="n">
        <f aca="false">V40/U40</f>
        <v>0.518518518518519</v>
      </c>
      <c r="X40" s="7" t="str">
        <f aca="false">INDEX(Positions!$E$2:$E$14531,MATCH($A40&amp;"|8",Positions!$A$2:$A$14531,0))</f>
        <v>U</v>
      </c>
      <c r="Y40" s="7" t="str">
        <f aca="false">INDEX(Positions!$E$2:$E$14531,MATCH($A40&amp;"|9",Positions!$A$2:$A$14531,0))</f>
        <v>A</v>
      </c>
      <c r="Z40" s="7" t="str">
        <f aca="false">INDEX(Positions!$E$2:$E$14531,MATCH($A40&amp;"|26",Positions!$A$2:$A$14531,0))</f>
        <v>G</v>
      </c>
      <c r="AA40" s="7" t="n">
        <f aca="false">(X40="G")+(Y40="G")+(Z40="G")</f>
        <v>1</v>
      </c>
      <c r="AB40" s="7" t="n">
        <f aca="false">(X40="C")+(Y40="C")+(Z40="C")</f>
        <v>0</v>
      </c>
      <c r="AC40" s="8" t="n">
        <f aca="false">AA40+AB40</f>
        <v>1</v>
      </c>
      <c r="AD40" s="9" t="n">
        <f aca="false">AC40/3</f>
        <v>0.333333333333333</v>
      </c>
      <c r="AE40" s="7" t="str">
        <f aca="false">IF(K40+V40+AC40=E40,"OK","MISMATCH")</f>
        <v>OK</v>
      </c>
      <c r="AF40" s="10" t="n">
        <f aca="false">B40-42</f>
        <v>30</v>
      </c>
      <c r="AG40" s="10" t="n">
        <f aca="false">V40+AC40</f>
        <v>15</v>
      </c>
      <c r="AH40" s="11" t="n">
        <f aca="false">AG40/AF40</f>
        <v>0.5</v>
      </c>
      <c r="AI40" s="11" t="n">
        <f aca="false">L40</f>
        <v>0.690476190476191</v>
      </c>
      <c r="AJ40" s="12" t="n">
        <f aca="false">AI40-AH40</f>
        <v>0.19047619047619</v>
      </c>
    </row>
    <row r="41" customFormat="false" ht="15" hidden="false" customHeight="false" outlineLevel="0" collapsed="false">
      <c r="A41" s="3" t="s">
        <v>74</v>
      </c>
      <c r="B41" s="4" t="n">
        <f aca="false">COUNTIF(Positions!$B$2:$B$14531,A41)</f>
        <v>73</v>
      </c>
      <c r="C41" s="4" t="n">
        <f aca="false">COUNTIFS(Positions!$B$2:$B$14531,A41,Positions!$E$2:$E$14531,"G")</f>
        <v>26</v>
      </c>
      <c r="D41" s="4" t="n">
        <f aca="false">COUNTIFS(Positions!$B$2:$B$14531,A41,Positions!$E$2:$E$14531,"C")</f>
        <v>23</v>
      </c>
      <c r="E41" s="3" t="n">
        <f aca="false">C41+D41</f>
        <v>49</v>
      </c>
      <c r="F41" s="5" t="n">
        <f aca="false">E41/B41</f>
        <v>0.671232876712329</v>
      </c>
      <c r="G41" s="4" t="n">
        <f aca="false">SUMIFS(Stems_3D_BP!$K$2:$K$5573,Stems_3D_BP!$A$2:$A$5573,$A41,Stems_3D_BP!$B$2:$B$5573,"Acceptor stem")</f>
        <v>14</v>
      </c>
      <c r="H41" s="4" t="n">
        <f aca="false">SUMIFS(Stems_3D_BP!$K$2:$K$5573,Stems_3D_BP!$A$2:$A$5573,$A41,Stems_3D_BP!$B$2:$B$5573,"D-stem")</f>
        <v>6</v>
      </c>
      <c r="I41" s="4" t="n">
        <f aca="false">SUMIFS(Stems_3D_BP!$K$2:$K$5573,Stems_3D_BP!$A$2:$A$5573,$A41,Stems_3D_BP!$B$2:$B$5573,"Anticodon stem")</f>
        <v>8</v>
      </c>
      <c r="J41" s="4" t="n">
        <f aca="false">SUMIFS(Stems_3D_BP!$K$2:$K$5573,Stems_3D_BP!$A$2:$A$5573,$A41,Stems_3D_BP!$B$2:$B$5573,"T-stem")</f>
        <v>6</v>
      </c>
      <c r="K41" s="3" t="n">
        <f aca="false">SUM(G41:J41)</f>
        <v>34</v>
      </c>
      <c r="L41" s="5" t="n">
        <f aca="false">K41/42</f>
        <v>0.80952380952381</v>
      </c>
      <c r="M41" s="4" t="n">
        <f aca="false">SUMIFS(Stems_3D_BP!$K$2:$K$5573,Stems_3D_BP!$A$2:$A$5573,$A41,Stems_3D_BP!$B$2:$B$5573,"3D (tertiary) BP")</f>
        <v>7</v>
      </c>
      <c r="N41" s="6" t="n">
        <f aca="false">M41/14</f>
        <v>0.5</v>
      </c>
      <c r="O41" s="3" t="n">
        <f aca="false">K41+M41</f>
        <v>41</v>
      </c>
      <c r="P41" s="5" t="n">
        <f aca="false">O41/56</f>
        <v>0.732142857142857</v>
      </c>
      <c r="Q41" s="4" t="n">
        <f aca="false">SUMIFS(Loops!$I$2:$I$996,Loops!$A$2:$A$996,$A41,Loops!$B$2:$B$996,"D-loop")</f>
        <v>4</v>
      </c>
      <c r="R41" s="4" t="n">
        <f aca="false">SUMIFS(Loops!$I$2:$I$996,Loops!$A$2:$A$996,$A41,Loops!$B$2:$B$996,"Anticodon loop")</f>
        <v>5</v>
      </c>
      <c r="S41" s="4" t="n">
        <f aca="false">SUMIFS(Loops!$I$2:$I$996,Loops!$A$2:$A$996,$A41,Loops!$B$2:$B$996,"Variable loop")</f>
        <v>3</v>
      </c>
      <c r="T41" s="4" t="n">
        <f aca="false">SUMIFS(Loops!$I$2:$I$996,Loops!$A$2:$A$996,$A41,Loops!$B$2:$B$996,"TΨC-loop")</f>
        <v>2</v>
      </c>
      <c r="U41" s="4" t="n">
        <f aca="false">SUMIFS(Loops!$F$2:$F$996,Loops!$A$2:$A$996,$A41)-SUMIFS(Loops!$F$2:$F$996,Loops!$A$2:$A$996,$A41,Loops!$B$2:$B$996,"Positions 8, 9, 26")</f>
        <v>28</v>
      </c>
      <c r="V41" s="3" t="n">
        <f aca="false">SUM(Q41:T41)</f>
        <v>14</v>
      </c>
      <c r="W41" s="5" t="n">
        <f aca="false">V41/U41</f>
        <v>0.5</v>
      </c>
      <c r="X41" s="7" t="str">
        <f aca="false">INDEX(Positions!$E$2:$E$14531,MATCH($A41&amp;"|8",Positions!$A$2:$A$14531,0))</f>
        <v>U</v>
      </c>
      <c r="Y41" s="7" t="str">
        <f aca="false">INDEX(Positions!$E$2:$E$14531,MATCH($A41&amp;"|9",Positions!$A$2:$A$14531,0))</f>
        <v>A</v>
      </c>
      <c r="Z41" s="7" t="str">
        <f aca="false">INDEX(Positions!$E$2:$E$14531,MATCH($A41&amp;"|26",Positions!$A$2:$A$14531,0))</f>
        <v>G</v>
      </c>
      <c r="AA41" s="7" t="n">
        <f aca="false">(X41="G")+(Y41="G")+(Z41="G")</f>
        <v>1</v>
      </c>
      <c r="AB41" s="7" t="n">
        <f aca="false">(X41="C")+(Y41="C")+(Z41="C")</f>
        <v>0</v>
      </c>
      <c r="AC41" s="8" t="n">
        <f aca="false">AA41+AB41</f>
        <v>1</v>
      </c>
      <c r="AD41" s="9" t="n">
        <f aca="false">AC41/3</f>
        <v>0.333333333333333</v>
      </c>
      <c r="AE41" s="7" t="str">
        <f aca="false">IF(K41+V41+AC41=E41,"OK","MISMATCH")</f>
        <v>OK</v>
      </c>
      <c r="AF41" s="10" t="n">
        <f aca="false">B41-42</f>
        <v>31</v>
      </c>
      <c r="AG41" s="10" t="n">
        <f aca="false">V41+AC41</f>
        <v>15</v>
      </c>
      <c r="AH41" s="11" t="n">
        <f aca="false">AG41/AF41</f>
        <v>0.483870967741936</v>
      </c>
      <c r="AI41" s="11" t="n">
        <f aca="false">L41</f>
        <v>0.80952380952381</v>
      </c>
      <c r="AJ41" s="12" t="n">
        <f aca="false">AI41-AH41</f>
        <v>0.325652841781874</v>
      </c>
    </row>
    <row r="42" customFormat="false" ht="15" hidden="false" customHeight="false" outlineLevel="0" collapsed="false">
      <c r="A42" s="3" t="s">
        <v>75</v>
      </c>
      <c r="B42" s="4" t="n">
        <f aca="false">COUNTIF(Positions!$B$2:$B$14531,A42)</f>
        <v>71</v>
      </c>
      <c r="C42" s="4" t="n">
        <f aca="false">COUNTIFS(Positions!$B$2:$B$14531,A42,Positions!$E$2:$E$14531,"G")</f>
        <v>20</v>
      </c>
      <c r="D42" s="4" t="n">
        <f aca="false">COUNTIFS(Positions!$B$2:$B$14531,A42,Positions!$E$2:$E$14531,"C")</f>
        <v>21</v>
      </c>
      <c r="E42" s="3" t="n">
        <f aca="false">C42+D42</f>
        <v>41</v>
      </c>
      <c r="F42" s="5" t="n">
        <f aca="false">E42/B42</f>
        <v>0.577464788732394</v>
      </c>
      <c r="G42" s="4" t="n">
        <f aca="false">SUMIFS(Stems_3D_BP!$K$2:$K$5573,Stems_3D_BP!$A$2:$A$5573,$A42,Stems_3D_BP!$B$2:$B$5573,"Acceptor stem")</f>
        <v>8</v>
      </c>
      <c r="H42" s="4" t="n">
        <f aca="false">SUMIFS(Stems_3D_BP!$K$2:$K$5573,Stems_3D_BP!$A$2:$A$5573,$A42,Stems_3D_BP!$B$2:$B$5573,"D-stem")</f>
        <v>6</v>
      </c>
      <c r="I42" s="4" t="n">
        <f aca="false">SUMIFS(Stems_3D_BP!$K$2:$K$5573,Stems_3D_BP!$A$2:$A$5573,$A42,Stems_3D_BP!$B$2:$B$5573,"Anticodon stem")</f>
        <v>8</v>
      </c>
      <c r="J42" s="4" t="n">
        <f aca="false">SUMIFS(Stems_3D_BP!$K$2:$K$5573,Stems_3D_BP!$A$2:$A$5573,$A42,Stems_3D_BP!$B$2:$B$5573,"T-stem")</f>
        <v>8</v>
      </c>
      <c r="K42" s="3" t="n">
        <f aca="false">SUM(G42:J42)</f>
        <v>30</v>
      </c>
      <c r="L42" s="5" t="n">
        <f aca="false">K42/42</f>
        <v>0.714285714285714</v>
      </c>
      <c r="M42" s="4" t="n">
        <f aca="false">SUMIFS(Stems_3D_BP!$K$2:$K$5573,Stems_3D_BP!$A$2:$A$5573,$A42,Stems_3D_BP!$B$2:$B$5573,"3D (tertiary) BP")</f>
        <v>6</v>
      </c>
      <c r="N42" s="6" t="n">
        <f aca="false">M42/14</f>
        <v>0.428571428571429</v>
      </c>
      <c r="O42" s="3" t="n">
        <f aca="false">K42+M42</f>
        <v>36</v>
      </c>
      <c r="P42" s="5" t="n">
        <f aca="false">O42/56</f>
        <v>0.642857142857143</v>
      </c>
      <c r="Q42" s="4" t="n">
        <f aca="false">SUMIFS(Loops!$I$2:$I$996,Loops!$A$2:$A$996,$A42,Loops!$B$2:$B$996,"D-loop")</f>
        <v>4</v>
      </c>
      <c r="R42" s="4" t="n">
        <f aca="false">SUMIFS(Loops!$I$2:$I$996,Loops!$A$2:$A$996,$A42,Loops!$B$2:$B$996,"Anticodon loop")</f>
        <v>2</v>
      </c>
      <c r="S42" s="4" t="n">
        <f aca="false">SUMIFS(Loops!$I$2:$I$996,Loops!$A$2:$A$996,$A42,Loops!$B$2:$B$996,"Variable loop")</f>
        <v>2</v>
      </c>
      <c r="T42" s="4" t="n">
        <f aca="false">SUMIFS(Loops!$I$2:$I$996,Loops!$A$2:$A$996,$A42,Loops!$B$2:$B$996,"TΨC-loop")</f>
        <v>2</v>
      </c>
      <c r="U42" s="4" t="n">
        <f aca="false">SUMIFS(Loops!$F$2:$F$996,Loops!$A$2:$A$996,$A42)-SUMIFS(Loops!$F$2:$F$996,Loops!$A$2:$A$996,$A42,Loops!$B$2:$B$996,"Positions 8, 9, 26")</f>
        <v>26</v>
      </c>
      <c r="V42" s="3" t="n">
        <f aca="false">SUM(Q42:T42)</f>
        <v>10</v>
      </c>
      <c r="W42" s="5" t="n">
        <f aca="false">V42/U42</f>
        <v>0.384615384615385</v>
      </c>
      <c r="X42" s="7" t="str">
        <f aca="false">INDEX(Positions!$E$2:$E$14531,MATCH($A42&amp;"|8",Positions!$A$2:$A$14531,0))</f>
        <v>U</v>
      </c>
      <c r="Y42" s="7" t="str">
        <f aca="false">INDEX(Positions!$E$2:$E$14531,MATCH($A42&amp;"|9",Positions!$A$2:$A$14531,0))</f>
        <v>C</v>
      </c>
      <c r="Z42" s="7" t="str">
        <f aca="false">INDEX(Positions!$E$2:$E$14531,MATCH($A42&amp;"|26",Positions!$A$2:$A$14531,0))</f>
        <v>A</v>
      </c>
      <c r="AA42" s="7" t="n">
        <f aca="false">(X42="G")+(Y42="G")+(Z42="G")</f>
        <v>0</v>
      </c>
      <c r="AB42" s="7" t="n">
        <f aca="false">(X42="C")+(Y42="C")+(Z42="C")</f>
        <v>1</v>
      </c>
      <c r="AC42" s="8" t="n">
        <f aca="false">AA42+AB42</f>
        <v>1</v>
      </c>
      <c r="AD42" s="9" t="n">
        <f aca="false">AC42/3</f>
        <v>0.333333333333333</v>
      </c>
      <c r="AE42" s="7" t="str">
        <f aca="false">IF(K42+V42+AC42=E42,"OK","MISMATCH")</f>
        <v>OK</v>
      </c>
      <c r="AF42" s="10" t="n">
        <f aca="false">B42-42</f>
        <v>29</v>
      </c>
      <c r="AG42" s="10" t="n">
        <f aca="false">V42+AC42</f>
        <v>11</v>
      </c>
      <c r="AH42" s="11" t="n">
        <f aca="false">AG42/AF42</f>
        <v>0.379310344827586</v>
      </c>
      <c r="AI42" s="11" t="n">
        <f aca="false">L42</f>
        <v>0.714285714285714</v>
      </c>
      <c r="AJ42" s="12" t="n">
        <f aca="false">AI42-AH42</f>
        <v>0.334975369458128</v>
      </c>
    </row>
    <row r="43" customFormat="false" ht="15" hidden="false" customHeight="false" outlineLevel="0" collapsed="false">
      <c r="A43" s="3" t="s">
        <v>76</v>
      </c>
      <c r="B43" s="4" t="n">
        <f aca="false">COUNTIF(Positions!$B$2:$B$14531,A43)</f>
        <v>70</v>
      </c>
      <c r="C43" s="4" t="n">
        <f aca="false">COUNTIFS(Positions!$B$2:$B$14531,A43,Positions!$E$2:$E$14531,"G")</f>
        <v>20</v>
      </c>
      <c r="D43" s="4" t="n">
        <f aca="false">COUNTIFS(Positions!$B$2:$B$14531,A43,Positions!$E$2:$E$14531,"C")</f>
        <v>20</v>
      </c>
      <c r="E43" s="3" t="n">
        <f aca="false">C43+D43</f>
        <v>40</v>
      </c>
      <c r="F43" s="5" t="n">
        <f aca="false">E43/B43</f>
        <v>0.571428571428571</v>
      </c>
      <c r="G43" s="4" t="n">
        <f aca="false">SUMIFS(Stems_3D_BP!$K$2:$K$5573,Stems_3D_BP!$A$2:$A$5573,$A43,Stems_3D_BP!$B$2:$B$5573,"Acceptor stem")</f>
        <v>14</v>
      </c>
      <c r="H43" s="4" t="n">
        <f aca="false">SUMIFS(Stems_3D_BP!$K$2:$K$5573,Stems_3D_BP!$A$2:$A$5573,$A43,Stems_3D_BP!$B$2:$B$5573,"D-stem")</f>
        <v>4</v>
      </c>
      <c r="I43" s="4" t="n">
        <f aca="false">SUMIFS(Stems_3D_BP!$K$2:$K$5573,Stems_3D_BP!$A$2:$A$5573,$A43,Stems_3D_BP!$B$2:$B$5573,"Anticodon stem")</f>
        <v>6</v>
      </c>
      <c r="J43" s="4" t="n">
        <f aca="false">SUMIFS(Stems_3D_BP!$K$2:$K$5573,Stems_3D_BP!$A$2:$A$5573,$A43,Stems_3D_BP!$B$2:$B$5573,"T-stem")</f>
        <v>7</v>
      </c>
      <c r="K43" s="3" t="n">
        <f aca="false">SUM(G43:J43)</f>
        <v>31</v>
      </c>
      <c r="L43" s="5" t="n">
        <f aca="false">K43/42</f>
        <v>0.738095238095238</v>
      </c>
      <c r="M43" s="4" t="n">
        <f aca="false">SUMIFS(Stems_3D_BP!$K$2:$K$5573,Stems_3D_BP!$A$2:$A$5573,$A43,Stems_3D_BP!$B$2:$B$5573,"3D (tertiary) BP")</f>
        <v>5</v>
      </c>
      <c r="N43" s="6" t="n">
        <f aca="false">M43/14</f>
        <v>0.357142857142857</v>
      </c>
      <c r="O43" s="3" t="n">
        <f aca="false">K43+M43</f>
        <v>36</v>
      </c>
      <c r="P43" s="5" t="n">
        <f aca="false">O43/56</f>
        <v>0.642857142857143</v>
      </c>
      <c r="Q43" s="4" t="n">
        <f aca="false">SUMIFS(Loops!$I$2:$I$996,Loops!$A$2:$A$996,$A43,Loops!$B$2:$B$996,"D-loop")</f>
        <v>2</v>
      </c>
      <c r="R43" s="4" t="n">
        <f aca="false">SUMIFS(Loops!$I$2:$I$996,Loops!$A$2:$A$996,$A43,Loops!$B$2:$B$996,"Anticodon loop")</f>
        <v>3</v>
      </c>
      <c r="S43" s="4" t="n">
        <f aca="false">SUMIFS(Loops!$I$2:$I$996,Loops!$A$2:$A$996,$A43,Loops!$B$2:$B$996,"Variable loop")</f>
        <v>1</v>
      </c>
      <c r="T43" s="4" t="n">
        <f aca="false">SUMIFS(Loops!$I$2:$I$996,Loops!$A$2:$A$996,$A43,Loops!$B$2:$B$996,"TΨC-loop")</f>
        <v>2</v>
      </c>
      <c r="U43" s="4" t="n">
        <f aca="false">SUMIFS(Loops!$F$2:$F$996,Loops!$A$2:$A$996,$A43)-SUMIFS(Loops!$F$2:$F$996,Loops!$A$2:$A$996,$A43,Loops!$B$2:$B$996,"Positions 8, 9, 26")</f>
        <v>25</v>
      </c>
      <c r="V43" s="3" t="n">
        <f aca="false">SUM(Q43:T43)</f>
        <v>8</v>
      </c>
      <c r="W43" s="5" t="n">
        <f aca="false">V43/U43</f>
        <v>0.32</v>
      </c>
      <c r="X43" s="7" t="str">
        <f aca="false">INDEX(Positions!$E$2:$E$14531,MATCH($A43&amp;"|8",Positions!$A$2:$A$14531,0))</f>
        <v>U</v>
      </c>
      <c r="Y43" s="7" t="str">
        <f aca="false">INDEX(Positions!$E$2:$E$14531,MATCH($A43&amp;"|9",Positions!$A$2:$A$14531,0))</f>
        <v>A</v>
      </c>
      <c r="Z43" s="7" t="str">
        <f aca="false">INDEX(Positions!$E$2:$E$14531,MATCH($A43&amp;"|26",Positions!$A$2:$A$14531,0))</f>
        <v>G</v>
      </c>
      <c r="AA43" s="7" t="n">
        <f aca="false">(X43="G")+(Y43="G")+(Z43="G")</f>
        <v>1</v>
      </c>
      <c r="AB43" s="7" t="n">
        <f aca="false">(X43="C")+(Y43="C")+(Z43="C")</f>
        <v>0</v>
      </c>
      <c r="AC43" s="8" t="n">
        <f aca="false">AA43+AB43</f>
        <v>1</v>
      </c>
      <c r="AD43" s="9" t="n">
        <f aca="false">AC43/3</f>
        <v>0.333333333333333</v>
      </c>
      <c r="AE43" s="7" t="str">
        <f aca="false">IF(K43+V43+AC43=E43,"OK","MISMATCH")</f>
        <v>OK</v>
      </c>
      <c r="AF43" s="10" t="n">
        <f aca="false">B43-42</f>
        <v>28</v>
      </c>
      <c r="AG43" s="10" t="n">
        <f aca="false">V43+AC43</f>
        <v>9</v>
      </c>
      <c r="AH43" s="11" t="n">
        <f aca="false">AG43/AF43</f>
        <v>0.321428571428571</v>
      </c>
      <c r="AI43" s="11" t="n">
        <f aca="false">L43</f>
        <v>0.738095238095238</v>
      </c>
      <c r="AJ43" s="12" t="n">
        <f aca="false">AI43-AH43</f>
        <v>0.416666666666667</v>
      </c>
    </row>
    <row r="44" customFormat="false" ht="15" hidden="false" customHeight="false" outlineLevel="0" collapsed="false">
      <c r="A44" s="3" t="s">
        <v>77</v>
      </c>
      <c r="B44" s="4" t="n">
        <f aca="false">COUNTIF(Positions!$B$2:$B$14531,A44)</f>
        <v>72</v>
      </c>
      <c r="C44" s="4" t="n">
        <f aca="false">COUNTIFS(Positions!$B$2:$B$14531,A44,Positions!$E$2:$E$14531,"G")</f>
        <v>25</v>
      </c>
      <c r="D44" s="4" t="n">
        <f aca="false">COUNTIFS(Positions!$B$2:$B$14531,A44,Positions!$E$2:$E$14531,"C")</f>
        <v>19</v>
      </c>
      <c r="E44" s="3" t="n">
        <f aca="false">C44+D44</f>
        <v>44</v>
      </c>
      <c r="F44" s="5" t="n">
        <f aca="false">E44/B44</f>
        <v>0.611111111111111</v>
      </c>
      <c r="G44" s="4" t="n">
        <f aca="false">SUMIFS(Stems_3D_BP!$K$2:$K$5573,Stems_3D_BP!$A$2:$A$5573,$A44,Stems_3D_BP!$B$2:$B$5573,"Acceptor stem")</f>
        <v>10</v>
      </c>
      <c r="H44" s="4" t="n">
        <f aca="false">SUMIFS(Stems_3D_BP!$K$2:$K$5573,Stems_3D_BP!$A$2:$A$5573,$A44,Stems_3D_BP!$B$2:$B$5573,"D-stem")</f>
        <v>6</v>
      </c>
      <c r="I44" s="4" t="n">
        <f aca="false">SUMIFS(Stems_3D_BP!$K$2:$K$5573,Stems_3D_BP!$A$2:$A$5573,$A44,Stems_3D_BP!$B$2:$B$5573,"Anticodon stem")</f>
        <v>8</v>
      </c>
      <c r="J44" s="4" t="n">
        <f aca="false">SUMIFS(Stems_3D_BP!$K$2:$K$5573,Stems_3D_BP!$A$2:$A$5573,$A44,Stems_3D_BP!$B$2:$B$5573,"T-stem")</f>
        <v>7</v>
      </c>
      <c r="K44" s="3" t="n">
        <f aca="false">SUM(G44:J44)</f>
        <v>31</v>
      </c>
      <c r="L44" s="5" t="n">
        <f aca="false">K44/42</f>
        <v>0.738095238095238</v>
      </c>
      <c r="M44" s="4" t="n">
        <f aca="false">SUMIFS(Stems_3D_BP!$K$2:$K$5573,Stems_3D_BP!$A$2:$A$5573,$A44,Stems_3D_BP!$B$2:$B$5573,"3D (tertiary) BP")</f>
        <v>6</v>
      </c>
      <c r="N44" s="6" t="n">
        <f aca="false">M44/14</f>
        <v>0.428571428571429</v>
      </c>
      <c r="O44" s="3" t="n">
        <f aca="false">K44+M44</f>
        <v>37</v>
      </c>
      <c r="P44" s="5" t="n">
        <f aca="false">O44/56</f>
        <v>0.660714285714286</v>
      </c>
      <c r="Q44" s="4" t="n">
        <f aca="false">SUMIFS(Loops!$I$2:$I$996,Loops!$A$2:$A$996,$A44,Loops!$B$2:$B$996,"D-loop")</f>
        <v>3</v>
      </c>
      <c r="R44" s="4" t="n">
        <f aca="false">SUMIFS(Loops!$I$2:$I$996,Loops!$A$2:$A$996,$A44,Loops!$B$2:$B$996,"Anticodon loop")</f>
        <v>3</v>
      </c>
      <c r="S44" s="4" t="n">
        <f aca="false">SUMIFS(Loops!$I$2:$I$996,Loops!$A$2:$A$996,$A44,Loops!$B$2:$B$996,"Variable loop")</f>
        <v>4</v>
      </c>
      <c r="T44" s="4" t="n">
        <f aca="false">SUMIFS(Loops!$I$2:$I$996,Loops!$A$2:$A$996,$A44,Loops!$B$2:$B$996,"TΨC-loop")</f>
        <v>3</v>
      </c>
      <c r="U44" s="4" t="n">
        <f aca="false">SUMIFS(Loops!$F$2:$F$996,Loops!$A$2:$A$996,$A44)-SUMIFS(Loops!$F$2:$F$996,Loops!$A$2:$A$996,$A44,Loops!$B$2:$B$996,"Positions 8, 9, 26")</f>
        <v>27</v>
      </c>
      <c r="V44" s="3" t="n">
        <f aca="false">SUM(Q44:T44)</f>
        <v>13</v>
      </c>
      <c r="W44" s="5" t="n">
        <f aca="false">V44/U44</f>
        <v>0.481481481481481</v>
      </c>
      <c r="X44" s="7" t="str">
        <f aca="false">INDEX(Positions!$E$2:$E$14531,MATCH($A44&amp;"|8",Positions!$A$2:$A$14531,0))</f>
        <v>U</v>
      </c>
      <c r="Y44" s="7" t="str">
        <f aca="false">INDEX(Positions!$E$2:$E$14531,MATCH($A44&amp;"|9",Positions!$A$2:$A$14531,0))</f>
        <v>A</v>
      </c>
      <c r="Z44" s="7" t="str">
        <f aca="false">INDEX(Positions!$E$2:$E$14531,MATCH($A44&amp;"|26",Positions!$A$2:$A$14531,0))</f>
        <v>A</v>
      </c>
      <c r="AA44" s="7" t="n">
        <f aca="false">(X44="G")+(Y44="G")+(Z44="G")</f>
        <v>0</v>
      </c>
      <c r="AB44" s="7" t="n">
        <f aca="false">(X44="C")+(Y44="C")+(Z44="C")</f>
        <v>0</v>
      </c>
      <c r="AC44" s="8" t="n">
        <f aca="false">AA44+AB44</f>
        <v>0</v>
      </c>
      <c r="AD44" s="9" t="n">
        <f aca="false">AC44/3</f>
        <v>0</v>
      </c>
      <c r="AE44" s="7" t="str">
        <f aca="false">IF(K44+V44+AC44=E44,"OK","MISMATCH")</f>
        <v>OK</v>
      </c>
      <c r="AF44" s="10" t="n">
        <f aca="false">B44-42</f>
        <v>30</v>
      </c>
      <c r="AG44" s="10" t="n">
        <f aca="false">V44+AC44</f>
        <v>13</v>
      </c>
      <c r="AH44" s="11" t="n">
        <f aca="false">AG44/AF44</f>
        <v>0.433333333333333</v>
      </c>
      <c r="AI44" s="11" t="n">
        <f aca="false">L44</f>
        <v>0.738095238095238</v>
      </c>
      <c r="AJ44" s="12" t="n">
        <f aca="false">AI44-AH44</f>
        <v>0.304761904761905</v>
      </c>
    </row>
    <row r="45" customFormat="false" ht="15" hidden="false" customHeight="false" outlineLevel="0" collapsed="false">
      <c r="A45" s="3" t="s">
        <v>78</v>
      </c>
      <c r="B45" s="4" t="n">
        <f aca="false">COUNTIF(Positions!$B$2:$B$14531,A45)</f>
        <v>73</v>
      </c>
      <c r="C45" s="4" t="n">
        <f aca="false">COUNTIFS(Positions!$B$2:$B$14531,A45,Positions!$E$2:$E$14531,"G")</f>
        <v>25</v>
      </c>
      <c r="D45" s="4" t="n">
        <f aca="false">COUNTIFS(Positions!$B$2:$B$14531,A45,Positions!$E$2:$E$14531,"C")</f>
        <v>17</v>
      </c>
      <c r="E45" s="3" t="n">
        <f aca="false">C45+D45</f>
        <v>42</v>
      </c>
      <c r="F45" s="5" t="n">
        <f aca="false">E45/B45</f>
        <v>0.575342465753425</v>
      </c>
      <c r="G45" s="4" t="n">
        <f aca="false">SUMIFS(Stems_3D_BP!$K$2:$K$5573,Stems_3D_BP!$A$2:$A$5573,$A45,Stems_3D_BP!$B$2:$B$5573,"Acceptor stem")</f>
        <v>9</v>
      </c>
      <c r="H45" s="4" t="n">
        <f aca="false">SUMIFS(Stems_3D_BP!$K$2:$K$5573,Stems_3D_BP!$A$2:$A$5573,$A45,Stems_3D_BP!$B$2:$B$5573,"D-stem")</f>
        <v>6</v>
      </c>
      <c r="I45" s="4" t="n">
        <f aca="false">SUMIFS(Stems_3D_BP!$K$2:$K$5573,Stems_3D_BP!$A$2:$A$5573,$A45,Stems_3D_BP!$B$2:$B$5573,"Anticodon stem")</f>
        <v>8</v>
      </c>
      <c r="J45" s="4" t="n">
        <f aca="false">SUMIFS(Stems_3D_BP!$K$2:$K$5573,Stems_3D_BP!$A$2:$A$5573,$A45,Stems_3D_BP!$B$2:$B$5573,"T-stem")</f>
        <v>7</v>
      </c>
      <c r="K45" s="3" t="n">
        <f aca="false">SUM(G45:J45)</f>
        <v>30</v>
      </c>
      <c r="L45" s="5" t="n">
        <f aca="false">K45/42</f>
        <v>0.714285714285714</v>
      </c>
      <c r="M45" s="4" t="n">
        <f aca="false">SUMIFS(Stems_3D_BP!$K$2:$K$5573,Stems_3D_BP!$A$2:$A$5573,$A45,Stems_3D_BP!$B$2:$B$5573,"3D (tertiary) BP")</f>
        <v>7</v>
      </c>
      <c r="N45" s="6" t="n">
        <f aca="false">M45/14</f>
        <v>0.5</v>
      </c>
      <c r="O45" s="3" t="n">
        <f aca="false">K45+M45</f>
        <v>37</v>
      </c>
      <c r="P45" s="5" t="n">
        <f aca="false">O45/56</f>
        <v>0.660714285714286</v>
      </c>
      <c r="Q45" s="4" t="n">
        <f aca="false">SUMIFS(Loops!$I$2:$I$996,Loops!$A$2:$A$996,$A45,Loops!$B$2:$B$996,"D-loop")</f>
        <v>4</v>
      </c>
      <c r="R45" s="4" t="n">
        <f aca="false">SUMIFS(Loops!$I$2:$I$996,Loops!$A$2:$A$996,$A45,Loops!$B$2:$B$996,"Anticodon loop")</f>
        <v>2</v>
      </c>
      <c r="S45" s="4" t="n">
        <f aca="false">SUMIFS(Loops!$I$2:$I$996,Loops!$A$2:$A$996,$A45,Loops!$B$2:$B$996,"Variable loop")</f>
        <v>3</v>
      </c>
      <c r="T45" s="4" t="n">
        <f aca="false">SUMIFS(Loops!$I$2:$I$996,Loops!$A$2:$A$996,$A45,Loops!$B$2:$B$996,"TΨC-loop")</f>
        <v>2</v>
      </c>
      <c r="U45" s="4" t="n">
        <f aca="false">SUMIFS(Loops!$F$2:$F$996,Loops!$A$2:$A$996,$A45)-SUMIFS(Loops!$F$2:$F$996,Loops!$A$2:$A$996,$A45,Loops!$B$2:$B$996,"Positions 8, 9, 26")</f>
        <v>28</v>
      </c>
      <c r="V45" s="3" t="n">
        <f aca="false">SUM(Q45:T45)</f>
        <v>11</v>
      </c>
      <c r="W45" s="5" t="n">
        <f aca="false">V45/U45</f>
        <v>0.392857142857143</v>
      </c>
      <c r="X45" s="7" t="str">
        <f aca="false">INDEX(Positions!$E$2:$E$14531,MATCH($A45&amp;"|8",Positions!$A$2:$A$14531,0))</f>
        <v>U</v>
      </c>
      <c r="Y45" s="7" t="str">
        <f aca="false">INDEX(Positions!$E$2:$E$14531,MATCH($A45&amp;"|9",Positions!$A$2:$A$14531,0))</f>
        <v>A</v>
      </c>
      <c r="Z45" s="7" t="str">
        <f aca="false">INDEX(Positions!$E$2:$E$14531,MATCH($A45&amp;"|26",Positions!$A$2:$A$14531,0))</f>
        <v>G</v>
      </c>
      <c r="AA45" s="7" t="n">
        <f aca="false">(X45="G")+(Y45="G")+(Z45="G")</f>
        <v>1</v>
      </c>
      <c r="AB45" s="7" t="n">
        <f aca="false">(X45="C")+(Y45="C")+(Z45="C")</f>
        <v>0</v>
      </c>
      <c r="AC45" s="8" t="n">
        <f aca="false">AA45+AB45</f>
        <v>1</v>
      </c>
      <c r="AD45" s="9" t="n">
        <f aca="false">AC45/3</f>
        <v>0.333333333333333</v>
      </c>
      <c r="AE45" s="7" t="str">
        <f aca="false">IF(K45+V45+AC45=E45,"OK","MISMATCH")</f>
        <v>OK</v>
      </c>
      <c r="AF45" s="10" t="n">
        <f aca="false">B45-42</f>
        <v>31</v>
      </c>
      <c r="AG45" s="10" t="n">
        <f aca="false">V45+AC45</f>
        <v>12</v>
      </c>
      <c r="AH45" s="11" t="n">
        <f aca="false">AG45/AF45</f>
        <v>0.387096774193548</v>
      </c>
      <c r="AI45" s="11" t="n">
        <f aca="false">L45</f>
        <v>0.714285714285714</v>
      </c>
      <c r="AJ45" s="12" t="n">
        <f aca="false">AI45-AH45</f>
        <v>0.327188940092166</v>
      </c>
    </row>
    <row r="46" customFormat="false" ht="15" hidden="false" customHeight="false" outlineLevel="0" collapsed="false">
      <c r="A46" s="3" t="s">
        <v>79</v>
      </c>
      <c r="B46" s="4" t="n">
        <f aca="false">COUNTIF(Positions!$B$2:$B$14531,A46)</f>
        <v>73</v>
      </c>
      <c r="C46" s="4" t="n">
        <f aca="false">COUNTIFS(Positions!$B$2:$B$14531,A46,Positions!$E$2:$E$14531,"G")</f>
        <v>26</v>
      </c>
      <c r="D46" s="4" t="n">
        <f aca="false">COUNTIFS(Positions!$B$2:$B$14531,A46,Positions!$E$2:$E$14531,"C")</f>
        <v>19</v>
      </c>
      <c r="E46" s="3" t="n">
        <f aca="false">C46+D46</f>
        <v>45</v>
      </c>
      <c r="F46" s="5" t="n">
        <f aca="false">E46/B46</f>
        <v>0.616438356164384</v>
      </c>
      <c r="G46" s="4" t="n">
        <f aca="false">SUMIFS(Stems_3D_BP!$K$2:$K$5573,Stems_3D_BP!$A$2:$A$5573,$A46,Stems_3D_BP!$B$2:$B$5573,"Acceptor stem")</f>
        <v>8</v>
      </c>
      <c r="H46" s="4" t="n">
        <f aca="false">SUMIFS(Stems_3D_BP!$K$2:$K$5573,Stems_3D_BP!$A$2:$A$5573,$A46,Stems_3D_BP!$B$2:$B$5573,"D-stem")</f>
        <v>8</v>
      </c>
      <c r="I46" s="4" t="n">
        <f aca="false">SUMIFS(Stems_3D_BP!$K$2:$K$5573,Stems_3D_BP!$A$2:$A$5573,$A46,Stems_3D_BP!$B$2:$B$5573,"Anticodon stem")</f>
        <v>6</v>
      </c>
      <c r="J46" s="4" t="n">
        <f aca="false">SUMIFS(Stems_3D_BP!$K$2:$K$5573,Stems_3D_BP!$A$2:$A$5573,$A46,Stems_3D_BP!$B$2:$B$5573,"T-stem")</f>
        <v>7</v>
      </c>
      <c r="K46" s="3" t="n">
        <f aca="false">SUM(G46:J46)</f>
        <v>29</v>
      </c>
      <c r="L46" s="5" t="n">
        <f aca="false">K46/42</f>
        <v>0.690476190476191</v>
      </c>
      <c r="M46" s="4" t="n">
        <f aca="false">SUMIFS(Stems_3D_BP!$K$2:$K$5573,Stems_3D_BP!$A$2:$A$5573,$A46,Stems_3D_BP!$B$2:$B$5573,"3D (tertiary) BP")</f>
        <v>6</v>
      </c>
      <c r="N46" s="6" t="n">
        <f aca="false">M46/14</f>
        <v>0.428571428571429</v>
      </c>
      <c r="O46" s="3" t="n">
        <f aca="false">K46+M46</f>
        <v>35</v>
      </c>
      <c r="P46" s="5" t="n">
        <f aca="false">O46/56</f>
        <v>0.625</v>
      </c>
      <c r="Q46" s="4" t="n">
        <f aca="false">SUMIFS(Loops!$I$2:$I$996,Loops!$A$2:$A$996,$A46,Loops!$B$2:$B$996,"D-loop")</f>
        <v>5</v>
      </c>
      <c r="R46" s="4" t="n">
        <f aca="false">SUMIFS(Loops!$I$2:$I$996,Loops!$A$2:$A$996,$A46,Loops!$B$2:$B$996,"Anticodon loop")</f>
        <v>4</v>
      </c>
      <c r="S46" s="4" t="n">
        <f aca="false">SUMIFS(Loops!$I$2:$I$996,Loops!$A$2:$A$996,$A46,Loops!$B$2:$B$996,"Variable loop")</f>
        <v>4</v>
      </c>
      <c r="T46" s="4" t="n">
        <f aca="false">SUMIFS(Loops!$I$2:$I$996,Loops!$A$2:$A$996,$A46,Loops!$B$2:$B$996,"TΨC-loop")</f>
        <v>2</v>
      </c>
      <c r="U46" s="4" t="n">
        <f aca="false">SUMIFS(Loops!$F$2:$F$996,Loops!$A$2:$A$996,$A46)-SUMIFS(Loops!$F$2:$F$996,Loops!$A$2:$A$996,$A46,Loops!$B$2:$B$996,"Positions 8, 9, 26")</f>
        <v>28</v>
      </c>
      <c r="V46" s="3" t="n">
        <f aca="false">SUM(Q46:T46)</f>
        <v>15</v>
      </c>
      <c r="W46" s="5" t="n">
        <f aca="false">V46/U46</f>
        <v>0.535714285714286</v>
      </c>
      <c r="X46" s="7" t="str">
        <f aca="false">INDEX(Positions!$E$2:$E$14531,MATCH($A46&amp;"|8",Positions!$A$2:$A$14531,0))</f>
        <v>U</v>
      </c>
      <c r="Y46" s="7" t="str">
        <f aca="false">INDEX(Positions!$E$2:$E$14531,MATCH($A46&amp;"|9",Positions!$A$2:$A$14531,0))</f>
        <v>G</v>
      </c>
      <c r="Z46" s="7" t="str">
        <f aca="false">INDEX(Positions!$E$2:$E$14531,MATCH($A46&amp;"|26",Positions!$A$2:$A$14531,0))</f>
        <v>A</v>
      </c>
      <c r="AA46" s="7" t="n">
        <f aca="false">(X46="G")+(Y46="G")+(Z46="G")</f>
        <v>1</v>
      </c>
      <c r="AB46" s="7" t="n">
        <f aca="false">(X46="C")+(Y46="C")+(Z46="C")</f>
        <v>0</v>
      </c>
      <c r="AC46" s="8" t="n">
        <f aca="false">AA46+AB46</f>
        <v>1</v>
      </c>
      <c r="AD46" s="9" t="n">
        <f aca="false">AC46/3</f>
        <v>0.333333333333333</v>
      </c>
      <c r="AE46" s="7" t="str">
        <f aca="false">IF(K46+V46+AC46=E46,"OK","MISMATCH")</f>
        <v>OK</v>
      </c>
      <c r="AF46" s="10" t="n">
        <f aca="false">B46-42</f>
        <v>31</v>
      </c>
      <c r="AG46" s="10" t="n">
        <f aca="false">V46+AC46</f>
        <v>16</v>
      </c>
      <c r="AH46" s="11" t="n">
        <f aca="false">AG46/AF46</f>
        <v>0.516129032258065</v>
      </c>
      <c r="AI46" s="11" t="n">
        <f aca="false">L46</f>
        <v>0.690476190476191</v>
      </c>
      <c r="AJ46" s="12" t="n">
        <f aca="false">AI46-AH46</f>
        <v>0.174347158218126</v>
      </c>
    </row>
    <row r="47" customFormat="false" ht="15" hidden="false" customHeight="false" outlineLevel="0" collapsed="false">
      <c r="A47" s="3" t="s">
        <v>80</v>
      </c>
      <c r="B47" s="4" t="n">
        <f aca="false">COUNTIF(Positions!$B$2:$B$14531,A47)</f>
        <v>86</v>
      </c>
      <c r="C47" s="4" t="n">
        <f aca="false">COUNTIFS(Positions!$B$2:$B$14531,A47,Positions!$E$2:$E$14531,"G")</f>
        <v>28</v>
      </c>
      <c r="D47" s="4" t="n">
        <f aca="false">COUNTIFS(Positions!$B$2:$B$14531,A47,Positions!$E$2:$E$14531,"C")</f>
        <v>26</v>
      </c>
      <c r="E47" s="3" t="n">
        <f aca="false">C47+D47</f>
        <v>54</v>
      </c>
      <c r="F47" s="5" t="n">
        <f aca="false">E47/B47</f>
        <v>0.627906976744186</v>
      </c>
      <c r="G47" s="4" t="n">
        <f aca="false">SUMIFS(Stems_3D_BP!$K$2:$K$5573,Stems_3D_BP!$A$2:$A$5573,$A47,Stems_3D_BP!$B$2:$B$5573,"Acceptor stem")</f>
        <v>8</v>
      </c>
      <c r="H47" s="4" t="n">
        <f aca="false">SUMIFS(Stems_3D_BP!$K$2:$K$5573,Stems_3D_BP!$A$2:$A$5573,$A47,Stems_3D_BP!$B$2:$B$5573,"D-stem")</f>
        <v>7</v>
      </c>
      <c r="I47" s="4" t="n">
        <f aca="false">SUMIFS(Stems_3D_BP!$K$2:$K$5573,Stems_3D_BP!$A$2:$A$5573,$A47,Stems_3D_BP!$B$2:$B$5573,"Anticodon stem")</f>
        <v>8</v>
      </c>
      <c r="J47" s="4" t="n">
        <f aca="false">SUMIFS(Stems_3D_BP!$K$2:$K$5573,Stems_3D_BP!$A$2:$A$5573,$A47,Stems_3D_BP!$B$2:$B$5573,"T-stem")</f>
        <v>10</v>
      </c>
      <c r="K47" s="3" t="n">
        <f aca="false">SUM(G47:J47)</f>
        <v>33</v>
      </c>
      <c r="L47" s="5" t="n">
        <f aca="false">K47/42</f>
        <v>0.785714285714286</v>
      </c>
      <c r="M47" s="4" t="n">
        <f aca="false">SUMIFS(Stems_3D_BP!$K$2:$K$5573,Stems_3D_BP!$A$2:$A$5573,$A47,Stems_3D_BP!$B$2:$B$5573,"3D (tertiary) BP")</f>
        <v>6</v>
      </c>
      <c r="N47" s="6" t="n">
        <f aca="false">M47/14</f>
        <v>0.428571428571429</v>
      </c>
      <c r="O47" s="3" t="n">
        <f aca="false">K47+M47</f>
        <v>39</v>
      </c>
      <c r="P47" s="5" t="n">
        <f aca="false">O47/56</f>
        <v>0.696428571428571</v>
      </c>
      <c r="Q47" s="4" t="n">
        <f aca="false">SUMIFS(Loops!$I$2:$I$996,Loops!$A$2:$A$996,$A47,Loops!$B$2:$B$996,"D-loop")</f>
        <v>6</v>
      </c>
      <c r="R47" s="4" t="n">
        <f aca="false">SUMIFS(Loops!$I$2:$I$996,Loops!$A$2:$A$996,$A47,Loops!$B$2:$B$996,"Anticodon loop")</f>
        <v>3</v>
      </c>
      <c r="S47" s="4" t="n">
        <f aca="false">SUMIFS(Loops!$I$2:$I$996,Loops!$A$2:$A$996,$A47,Loops!$B$2:$B$996,"Variable loop")</f>
        <v>10</v>
      </c>
      <c r="T47" s="4" t="n">
        <f aca="false">SUMIFS(Loops!$I$2:$I$996,Loops!$A$2:$A$996,$A47,Loops!$B$2:$B$996,"TΨC-loop")</f>
        <v>1</v>
      </c>
      <c r="U47" s="4" t="n">
        <f aca="false">SUMIFS(Loops!$F$2:$F$996,Loops!$A$2:$A$996,$A47)-SUMIFS(Loops!$F$2:$F$996,Loops!$A$2:$A$996,$A47,Loops!$B$2:$B$996,"Positions 8, 9, 26")</f>
        <v>41</v>
      </c>
      <c r="V47" s="3" t="n">
        <f aca="false">SUM(Q47:T47)</f>
        <v>20</v>
      </c>
      <c r="W47" s="5" t="n">
        <f aca="false">V47/U47</f>
        <v>0.487804878048781</v>
      </c>
      <c r="X47" s="7" t="str">
        <f aca="false">INDEX(Positions!$E$2:$E$14531,MATCH($A47&amp;"|8",Positions!$A$2:$A$14531,0))</f>
        <v>U</v>
      </c>
      <c r="Y47" s="7" t="str">
        <f aca="false">INDEX(Positions!$E$2:$E$14531,MATCH($A47&amp;"|9",Positions!$A$2:$A$14531,0))</f>
        <v>G</v>
      </c>
      <c r="Z47" s="7" t="str">
        <f aca="false">INDEX(Positions!$E$2:$E$14531,MATCH($A47&amp;"|26",Positions!$A$2:$A$14531,0))</f>
        <v>A</v>
      </c>
      <c r="AA47" s="7" t="n">
        <f aca="false">(X47="G")+(Y47="G")+(Z47="G")</f>
        <v>1</v>
      </c>
      <c r="AB47" s="7" t="n">
        <f aca="false">(X47="C")+(Y47="C")+(Z47="C")</f>
        <v>0</v>
      </c>
      <c r="AC47" s="8" t="n">
        <f aca="false">AA47+AB47</f>
        <v>1</v>
      </c>
      <c r="AD47" s="9" t="n">
        <f aca="false">AC47/3</f>
        <v>0.333333333333333</v>
      </c>
      <c r="AE47" s="7" t="str">
        <f aca="false">IF(K47+V47+AC47=E47,"OK","MISMATCH")</f>
        <v>OK</v>
      </c>
      <c r="AF47" s="10" t="n">
        <f aca="false">B47-42</f>
        <v>44</v>
      </c>
      <c r="AG47" s="10" t="n">
        <f aca="false">V47+AC47</f>
        <v>21</v>
      </c>
      <c r="AH47" s="11" t="n">
        <f aca="false">AG47/AF47</f>
        <v>0.477272727272727</v>
      </c>
      <c r="AI47" s="11" t="n">
        <f aca="false">L47</f>
        <v>0.785714285714286</v>
      </c>
      <c r="AJ47" s="12" t="n">
        <f aca="false">AI47-AH47</f>
        <v>0.308441558441558</v>
      </c>
    </row>
    <row r="48" customFormat="false" ht="15" hidden="false" customHeight="false" outlineLevel="0" collapsed="false">
      <c r="A48" s="3" t="s">
        <v>81</v>
      </c>
      <c r="B48" s="4" t="n">
        <f aca="false">COUNTIF(Positions!$B$2:$B$14531,A48)</f>
        <v>72</v>
      </c>
      <c r="C48" s="4" t="n">
        <f aca="false">COUNTIFS(Positions!$B$2:$B$14531,A48,Positions!$E$2:$E$14531,"G")</f>
        <v>23</v>
      </c>
      <c r="D48" s="4" t="n">
        <f aca="false">COUNTIFS(Positions!$B$2:$B$14531,A48,Positions!$E$2:$E$14531,"C")</f>
        <v>16</v>
      </c>
      <c r="E48" s="3" t="n">
        <f aca="false">C48+D48</f>
        <v>39</v>
      </c>
      <c r="F48" s="5" t="n">
        <f aca="false">E48/B48</f>
        <v>0.541666666666667</v>
      </c>
      <c r="G48" s="4" t="n">
        <f aca="false">SUMIFS(Stems_3D_BP!$K$2:$K$5573,Stems_3D_BP!$A$2:$A$5573,$A48,Stems_3D_BP!$B$2:$B$5573,"Acceptor stem")</f>
        <v>6</v>
      </c>
      <c r="H48" s="4" t="n">
        <f aca="false">SUMIFS(Stems_3D_BP!$K$2:$K$5573,Stems_3D_BP!$A$2:$A$5573,$A48,Stems_3D_BP!$B$2:$B$5573,"D-stem")</f>
        <v>6</v>
      </c>
      <c r="I48" s="4" t="n">
        <f aca="false">SUMIFS(Stems_3D_BP!$K$2:$K$5573,Stems_3D_BP!$A$2:$A$5573,$A48,Stems_3D_BP!$B$2:$B$5573,"Anticodon stem")</f>
        <v>8</v>
      </c>
      <c r="J48" s="4" t="n">
        <f aca="false">SUMIFS(Stems_3D_BP!$K$2:$K$5573,Stems_3D_BP!$A$2:$A$5573,$A48,Stems_3D_BP!$B$2:$B$5573,"T-stem")</f>
        <v>8</v>
      </c>
      <c r="K48" s="3" t="n">
        <f aca="false">SUM(G48:J48)</f>
        <v>28</v>
      </c>
      <c r="L48" s="5" t="n">
        <f aca="false">K48/42</f>
        <v>0.666666666666667</v>
      </c>
      <c r="M48" s="4" t="n">
        <f aca="false">SUMIFS(Stems_3D_BP!$K$2:$K$5573,Stems_3D_BP!$A$2:$A$5573,$A48,Stems_3D_BP!$B$2:$B$5573,"3D (tertiary) BP")</f>
        <v>6</v>
      </c>
      <c r="N48" s="6" t="n">
        <f aca="false">M48/14</f>
        <v>0.428571428571429</v>
      </c>
      <c r="O48" s="3" t="n">
        <f aca="false">K48+M48</f>
        <v>34</v>
      </c>
      <c r="P48" s="5" t="n">
        <f aca="false">O48/56</f>
        <v>0.607142857142857</v>
      </c>
      <c r="Q48" s="4" t="n">
        <f aca="false">SUMIFS(Loops!$I$2:$I$996,Loops!$A$2:$A$996,$A48,Loops!$B$2:$B$996,"D-loop")</f>
        <v>3</v>
      </c>
      <c r="R48" s="4" t="n">
        <f aca="false">SUMIFS(Loops!$I$2:$I$996,Loops!$A$2:$A$996,$A48,Loops!$B$2:$B$996,"Anticodon loop")</f>
        <v>2</v>
      </c>
      <c r="S48" s="4" t="n">
        <f aca="false">SUMIFS(Loops!$I$2:$I$996,Loops!$A$2:$A$996,$A48,Loops!$B$2:$B$996,"Variable loop")</f>
        <v>3</v>
      </c>
      <c r="T48" s="4" t="n">
        <f aca="false">SUMIFS(Loops!$I$2:$I$996,Loops!$A$2:$A$996,$A48,Loops!$B$2:$B$996,"TΨC-loop")</f>
        <v>2</v>
      </c>
      <c r="U48" s="4" t="n">
        <f aca="false">SUMIFS(Loops!$F$2:$F$996,Loops!$A$2:$A$996,$A48)-SUMIFS(Loops!$F$2:$F$996,Loops!$A$2:$A$996,$A48,Loops!$B$2:$B$996,"Positions 8, 9, 26")</f>
        <v>27</v>
      </c>
      <c r="V48" s="3" t="n">
        <f aca="false">SUM(Q48:T48)</f>
        <v>10</v>
      </c>
      <c r="W48" s="5" t="n">
        <f aca="false">V48/U48</f>
        <v>0.37037037037037</v>
      </c>
      <c r="X48" s="7" t="str">
        <f aca="false">INDEX(Positions!$E$2:$E$14531,MATCH($A48&amp;"|8",Positions!$A$2:$A$14531,0))</f>
        <v>U</v>
      </c>
      <c r="Y48" s="7" t="str">
        <f aca="false">INDEX(Positions!$E$2:$E$14531,MATCH($A48&amp;"|9",Positions!$A$2:$A$14531,0))</f>
        <v>A</v>
      </c>
      <c r="Z48" s="7" t="str">
        <f aca="false">INDEX(Positions!$E$2:$E$14531,MATCH($A48&amp;"|26",Positions!$A$2:$A$14531,0))</f>
        <v>G</v>
      </c>
      <c r="AA48" s="7" t="n">
        <f aca="false">(X48="G")+(Y48="G")+(Z48="G")</f>
        <v>1</v>
      </c>
      <c r="AB48" s="7" t="n">
        <f aca="false">(X48="C")+(Y48="C")+(Z48="C")</f>
        <v>0</v>
      </c>
      <c r="AC48" s="8" t="n">
        <f aca="false">AA48+AB48</f>
        <v>1</v>
      </c>
      <c r="AD48" s="9" t="n">
        <f aca="false">AC48/3</f>
        <v>0.333333333333333</v>
      </c>
      <c r="AE48" s="7" t="str">
        <f aca="false">IF(K48+V48+AC48=E48,"OK","MISMATCH")</f>
        <v>OK</v>
      </c>
      <c r="AF48" s="10" t="n">
        <f aca="false">B48-42</f>
        <v>30</v>
      </c>
      <c r="AG48" s="10" t="n">
        <f aca="false">V48+AC48</f>
        <v>11</v>
      </c>
      <c r="AH48" s="11" t="n">
        <f aca="false">AG48/AF48</f>
        <v>0.366666666666667</v>
      </c>
      <c r="AI48" s="11" t="n">
        <f aca="false">L48</f>
        <v>0.666666666666667</v>
      </c>
      <c r="AJ48" s="12" t="n">
        <f aca="false">AI48-AH48</f>
        <v>0.3</v>
      </c>
    </row>
    <row r="49" customFormat="false" ht="15" hidden="false" customHeight="false" outlineLevel="0" collapsed="false">
      <c r="A49" s="3" t="s">
        <v>82</v>
      </c>
      <c r="B49" s="4" t="n">
        <f aca="false">COUNTIF(Positions!$B$2:$B$14531,A49)</f>
        <v>71</v>
      </c>
      <c r="C49" s="4" t="n">
        <f aca="false">COUNTIFS(Positions!$B$2:$B$14531,A49,Positions!$E$2:$E$14531,"G")</f>
        <v>24</v>
      </c>
      <c r="D49" s="4" t="n">
        <f aca="false">COUNTIFS(Positions!$B$2:$B$14531,A49,Positions!$E$2:$E$14531,"C")</f>
        <v>16</v>
      </c>
      <c r="E49" s="3" t="n">
        <f aca="false">C49+D49</f>
        <v>40</v>
      </c>
      <c r="F49" s="5" t="n">
        <f aca="false">E49/B49</f>
        <v>0.563380281690141</v>
      </c>
      <c r="G49" s="4" t="n">
        <f aca="false">SUMIFS(Stems_3D_BP!$K$2:$K$5573,Stems_3D_BP!$A$2:$A$5573,$A49,Stems_3D_BP!$B$2:$B$5573,"Acceptor stem")</f>
        <v>6</v>
      </c>
      <c r="H49" s="4" t="n">
        <f aca="false">SUMIFS(Stems_3D_BP!$K$2:$K$5573,Stems_3D_BP!$A$2:$A$5573,$A49,Stems_3D_BP!$B$2:$B$5573,"D-stem")</f>
        <v>6</v>
      </c>
      <c r="I49" s="4" t="n">
        <f aca="false">SUMIFS(Stems_3D_BP!$K$2:$K$5573,Stems_3D_BP!$A$2:$A$5573,$A49,Stems_3D_BP!$B$2:$B$5573,"Anticodon stem")</f>
        <v>8</v>
      </c>
      <c r="J49" s="4" t="n">
        <f aca="false">SUMIFS(Stems_3D_BP!$K$2:$K$5573,Stems_3D_BP!$A$2:$A$5573,$A49,Stems_3D_BP!$B$2:$B$5573,"T-stem")</f>
        <v>8</v>
      </c>
      <c r="K49" s="3" t="n">
        <f aca="false">SUM(G49:J49)</f>
        <v>28</v>
      </c>
      <c r="L49" s="5" t="n">
        <f aca="false">K49/42</f>
        <v>0.666666666666667</v>
      </c>
      <c r="M49" s="4" t="n">
        <f aca="false">SUMIFS(Stems_3D_BP!$K$2:$K$5573,Stems_3D_BP!$A$2:$A$5573,$A49,Stems_3D_BP!$B$2:$B$5573,"3D (tertiary) BP")</f>
        <v>5</v>
      </c>
      <c r="N49" s="6" t="n">
        <f aca="false">M49/14</f>
        <v>0.357142857142857</v>
      </c>
      <c r="O49" s="3" t="n">
        <f aca="false">K49+M49</f>
        <v>33</v>
      </c>
      <c r="P49" s="5" t="n">
        <f aca="false">O49/56</f>
        <v>0.589285714285714</v>
      </c>
      <c r="Q49" s="4" t="n">
        <f aca="false">SUMIFS(Loops!$I$2:$I$996,Loops!$A$2:$A$996,$A49,Loops!$B$2:$B$996,"D-loop")</f>
        <v>3</v>
      </c>
      <c r="R49" s="4" t="n">
        <f aca="false">SUMIFS(Loops!$I$2:$I$996,Loops!$A$2:$A$996,$A49,Loops!$B$2:$B$996,"Anticodon loop")</f>
        <v>2</v>
      </c>
      <c r="S49" s="4" t="n">
        <f aca="false">SUMIFS(Loops!$I$2:$I$996,Loops!$A$2:$A$996,$A49,Loops!$B$2:$B$996,"Variable loop")</f>
        <v>2</v>
      </c>
      <c r="T49" s="4" t="n">
        <f aca="false">SUMIFS(Loops!$I$2:$I$996,Loops!$A$2:$A$996,$A49,Loops!$B$2:$B$996,"TΨC-loop")</f>
        <v>3</v>
      </c>
      <c r="U49" s="4" t="n">
        <f aca="false">SUMIFS(Loops!$F$2:$F$996,Loops!$A$2:$A$996,$A49)-SUMIFS(Loops!$F$2:$F$996,Loops!$A$2:$A$996,$A49,Loops!$B$2:$B$996,"Positions 8, 9, 26")</f>
        <v>26</v>
      </c>
      <c r="V49" s="3" t="n">
        <f aca="false">SUM(Q49:T49)</f>
        <v>10</v>
      </c>
      <c r="W49" s="5" t="n">
        <f aca="false">V49/U49</f>
        <v>0.384615384615385</v>
      </c>
      <c r="X49" s="7" t="str">
        <f aca="false">INDEX(Positions!$E$2:$E$14531,MATCH($A49&amp;"|8",Positions!$A$2:$A$14531,0))</f>
        <v>U</v>
      </c>
      <c r="Y49" s="7" t="str">
        <f aca="false">INDEX(Positions!$E$2:$E$14531,MATCH($A49&amp;"|9",Positions!$A$2:$A$14531,0))</f>
        <v>G</v>
      </c>
      <c r="Z49" s="7" t="str">
        <f aca="false">INDEX(Positions!$E$2:$E$14531,MATCH($A49&amp;"|26",Positions!$A$2:$A$14531,0))</f>
        <v>G</v>
      </c>
      <c r="AA49" s="7" t="n">
        <f aca="false">(X49="G")+(Y49="G")+(Z49="G")</f>
        <v>2</v>
      </c>
      <c r="AB49" s="7" t="n">
        <f aca="false">(X49="C")+(Y49="C")+(Z49="C")</f>
        <v>0</v>
      </c>
      <c r="AC49" s="8" t="n">
        <f aca="false">AA49+AB49</f>
        <v>2</v>
      </c>
      <c r="AD49" s="9" t="n">
        <f aca="false">AC49/3</f>
        <v>0.666666666666667</v>
      </c>
      <c r="AE49" s="7" t="str">
        <f aca="false">IF(K49+V49+AC49=E49,"OK","MISMATCH")</f>
        <v>OK</v>
      </c>
      <c r="AF49" s="10" t="n">
        <f aca="false">B49-42</f>
        <v>29</v>
      </c>
      <c r="AG49" s="10" t="n">
        <f aca="false">V49+AC49</f>
        <v>12</v>
      </c>
      <c r="AH49" s="11" t="n">
        <f aca="false">AG49/AF49</f>
        <v>0.413793103448276</v>
      </c>
      <c r="AI49" s="11" t="n">
        <f aca="false">L49</f>
        <v>0.666666666666667</v>
      </c>
      <c r="AJ49" s="12" t="n">
        <f aca="false">AI49-AH49</f>
        <v>0.252873563218391</v>
      </c>
    </row>
    <row r="50" customFormat="false" ht="15" hidden="false" customHeight="false" outlineLevel="0" collapsed="false">
      <c r="A50" s="3" t="s">
        <v>83</v>
      </c>
      <c r="B50" s="4" t="n">
        <f aca="false">COUNTIF(Positions!$B$2:$B$14531,A50)</f>
        <v>73</v>
      </c>
      <c r="C50" s="4" t="n">
        <f aca="false">COUNTIFS(Positions!$B$2:$B$14531,A50,Positions!$E$2:$E$14531,"G")</f>
        <v>26</v>
      </c>
      <c r="D50" s="4" t="n">
        <f aca="false">COUNTIFS(Positions!$B$2:$B$14531,A50,Positions!$E$2:$E$14531,"C")</f>
        <v>19</v>
      </c>
      <c r="E50" s="3" t="n">
        <f aca="false">C50+D50</f>
        <v>45</v>
      </c>
      <c r="F50" s="5" t="n">
        <f aca="false">E50/B50</f>
        <v>0.616438356164384</v>
      </c>
      <c r="G50" s="4" t="n">
        <f aca="false">SUMIFS(Stems_3D_BP!$K$2:$K$5573,Stems_3D_BP!$A$2:$A$5573,$A50,Stems_3D_BP!$B$2:$B$5573,"Acceptor stem")</f>
        <v>12</v>
      </c>
      <c r="H50" s="4" t="n">
        <f aca="false">SUMIFS(Stems_3D_BP!$K$2:$K$5573,Stems_3D_BP!$A$2:$A$5573,$A50,Stems_3D_BP!$B$2:$B$5573,"D-stem")</f>
        <v>6</v>
      </c>
      <c r="I50" s="4" t="n">
        <f aca="false">SUMIFS(Stems_3D_BP!$K$2:$K$5573,Stems_3D_BP!$A$2:$A$5573,$A50,Stems_3D_BP!$B$2:$B$5573,"Anticodon stem")</f>
        <v>8</v>
      </c>
      <c r="J50" s="4" t="n">
        <f aca="false">SUMIFS(Stems_3D_BP!$K$2:$K$5573,Stems_3D_BP!$A$2:$A$5573,$A50,Stems_3D_BP!$B$2:$B$5573,"T-stem")</f>
        <v>7</v>
      </c>
      <c r="K50" s="3" t="n">
        <f aca="false">SUM(G50:J50)</f>
        <v>33</v>
      </c>
      <c r="L50" s="5" t="n">
        <f aca="false">K50/42</f>
        <v>0.785714285714286</v>
      </c>
      <c r="M50" s="4" t="n">
        <f aca="false">SUMIFS(Stems_3D_BP!$K$2:$K$5573,Stems_3D_BP!$A$2:$A$5573,$A50,Stems_3D_BP!$B$2:$B$5573,"3D (tertiary) BP")</f>
        <v>6</v>
      </c>
      <c r="N50" s="6" t="n">
        <f aca="false">M50/14</f>
        <v>0.428571428571429</v>
      </c>
      <c r="O50" s="3" t="n">
        <f aca="false">K50+M50</f>
        <v>39</v>
      </c>
      <c r="P50" s="5" t="n">
        <f aca="false">O50/56</f>
        <v>0.696428571428571</v>
      </c>
      <c r="Q50" s="4" t="n">
        <f aca="false">SUMIFS(Loops!$I$2:$I$996,Loops!$A$2:$A$996,$A50,Loops!$B$2:$B$996,"D-loop")</f>
        <v>3</v>
      </c>
      <c r="R50" s="4" t="n">
        <f aca="false">SUMIFS(Loops!$I$2:$I$996,Loops!$A$2:$A$996,$A50,Loops!$B$2:$B$996,"Anticodon loop")</f>
        <v>2</v>
      </c>
      <c r="S50" s="4" t="n">
        <f aca="false">SUMIFS(Loops!$I$2:$I$996,Loops!$A$2:$A$996,$A50,Loops!$B$2:$B$996,"Variable loop")</f>
        <v>4</v>
      </c>
      <c r="T50" s="4" t="n">
        <f aca="false">SUMIFS(Loops!$I$2:$I$996,Loops!$A$2:$A$996,$A50,Loops!$B$2:$B$996,"TΨC-loop")</f>
        <v>3</v>
      </c>
      <c r="U50" s="4" t="n">
        <f aca="false">SUMIFS(Loops!$F$2:$F$996,Loops!$A$2:$A$996,$A50)-SUMIFS(Loops!$F$2:$F$996,Loops!$A$2:$A$996,$A50,Loops!$B$2:$B$996,"Positions 8, 9, 26")</f>
        <v>28</v>
      </c>
      <c r="V50" s="3" t="n">
        <f aca="false">SUM(Q50:T50)</f>
        <v>12</v>
      </c>
      <c r="W50" s="5" t="n">
        <f aca="false">V50/U50</f>
        <v>0.428571428571429</v>
      </c>
      <c r="X50" s="7" t="str">
        <f aca="false">INDEX(Positions!$E$2:$E$14531,MATCH($A50&amp;"|8",Positions!$A$2:$A$14531,0))</f>
        <v>U</v>
      </c>
      <c r="Y50" s="7" t="str">
        <f aca="false">INDEX(Positions!$E$2:$E$14531,MATCH($A50&amp;"|9",Positions!$A$2:$A$14531,0))</f>
        <v>A</v>
      </c>
      <c r="Z50" s="7" t="str">
        <f aca="false">INDEX(Positions!$E$2:$E$14531,MATCH($A50&amp;"|26",Positions!$A$2:$A$14531,0))</f>
        <v>A</v>
      </c>
      <c r="AA50" s="7" t="n">
        <f aca="false">(X50="G")+(Y50="G")+(Z50="G")</f>
        <v>0</v>
      </c>
      <c r="AB50" s="7" t="n">
        <f aca="false">(X50="C")+(Y50="C")+(Z50="C")</f>
        <v>0</v>
      </c>
      <c r="AC50" s="8" t="n">
        <f aca="false">AA50+AB50</f>
        <v>0</v>
      </c>
      <c r="AD50" s="9" t="n">
        <f aca="false">AC50/3</f>
        <v>0</v>
      </c>
      <c r="AE50" s="7" t="str">
        <f aca="false">IF(K50+V50+AC50=E50,"OK","MISMATCH")</f>
        <v>OK</v>
      </c>
      <c r="AF50" s="10" t="n">
        <f aca="false">B50-42</f>
        <v>31</v>
      </c>
      <c r="AG50" s="10" t="n">
        <f aca="false">V50+AC50</f>
        <v>12</v>
      </c>
      <c r="AH50" s="11" t="n">
        <f aca="false">AG50/AF50</f>
        <v>0.387096774193548</v>
      </c>
      <c r="AI50" s="11" t="n">
        <f aca="false">L50</f>
        <v>0.785714285714286</v>
      </c>
      <c r="AJ50" s="12" t="n">
        <f aca="false">AI50-AH50</f>
        <v>0.398617511520737</v>
      </c>
    </row>
    <row r="51" customFormat="false" ht="15" hidden="false" customHeight="false" outlineLevel="0" collapsed="false">
      <c r="A51" s="3" t="s">
        <v>84</v>
      </c>
      <c r="B51" s="4" t="n">
        <f aca="false">COUNTIF(Positions!$B$2:$B$14531,A51)</f>
        <v>71</v>
      </c>
      <c r="C51" s="4" t="n">
        <f aca="false">COUNTIFS(Positions!$B$2:$B$14531,A51,Positions!$E$2:$E$14531,"G")</f>
        <v>23</v>
      </c>
      <c r="D51" s="4" t="n">
        <f aca="false">COUNTIFS(Positions!$B$2:$B$14531,A51,Positions!$E$2:$E$14531,"C")</f>
        <v>21</v>
      </c>
      <c r="E51" s="3" t="n">
        <f aca="false">C51+D51</f>
        <v>44</v>
      </c>
      <c r="F51" s="5" t="n">
        <f aca="false">E51/B51</f>
        <v>0.619718309859155</v>
      </c>
      <c r="G51" s="4" t="n">
        <f aca="false">SUMIFS(Stems_3D_BP!$K$2:$K$5573,Stems_3D_BP!$A$2:$A$5573,$A51,Stems_3D_BP!$B$2:$B$5573,"Acceptor stem")</f>
        <v>11</v>
      </c>
      <c r="H51" s="4" t="n">
        <f aca="false">SUMIFS(Stems_3D_BP!$K$2:$K$5573,Stems_3D_BP!$A$2:$A$5573,$A51,Stems_3D_BP!$B$2:$B$5573,"D-stem")</f>
        <v>4</v>
      </c>
      <c r="I51" s="4" t="n">
        <f aca="false">SUMIFS(Stems_3D_BP!$K$2:$K$5573,Stems_3D_BP!$A$2:$A$5573,$A51,Stems_3D_BP!$B$2:$B$5573,"Anticodon stem")</f>
        <v>6</v>
      </c>
      <c r="J51" s="4" t="n">
        <f aca="false">SUMIFS(Stems_3D_BP!$K$2:$K$5573,Stems_3D_BP!$A$2:$A$5573,$A51,Stems_3D_BP!$B$2:$B$5573,"T-stem")</f>
        <v>10</v>
      </c>
      <c r="K51" s="3" t="n">
        <f aca="false">SUM(G51:J51)</f>
        <v>31</v>
      </c>
      <c r="L51" s="5" t="n">
        <f aca="false">K51/42</f>
        <v>0.738095238095238</v>
      </c>
      <c r="M51" s="4" t="n">
        <f aca="false">SUMIFS(Stems_3D_BP!$K$2:$K$5573,Stems_3D_BP!$A$2:$A$5573,$A51,Stems_3D_BP!$B$2:$B$5573,"3D (tertiary) BP")</f>
        <v>6</v>
      </c>
      <c r="N51" s="6" t="n">
        <f aca="false">M51/14</f>
        <v>0.428571428571429</v>
      </c>
      <c r="O51" s="3" t="n">
        <f aca="false">K51+M51</f>
        <v>37</v>
      </c>
      <c r="P51" s="5" t="n">
        <f aca="false">O51/56</f>
        <v>0.660714285714286</v>
      </c>
      <c r="Q51" s="4" t="n">
        <f aca="false">SUMIFS(Loops!$I$2:$I$996,Loops!$A$2:$A$996,$A51,Loops!$B$2:$B$996,"D-loop")</f>
        <v>4</v>
      </c>
      <c r="R51" s="4" t="n">
        <f aca="false">SUMIFS(Loops!$I$2:$I$996,Loops!$A$2:$A$996,$A51,Loops!$B$2:$B$996,"Anticodon loop")</f>
        <v>3</v>
      </c>
      <c r="S51" s="4" t="n">
        <f aca="false">SUMIFS(Loops!$I$2:$I$996,Loops!$A$2:$A$996,$A51,Loops!$B$2:$B$996,"Variable loop")</f>
        <v>4</v>
      </c>
      <c r="T51" s="4" t="n">
        <f aca="false">SUMIFS(Loops!$I$2:$I$996,Loops!$A$2:$A$996,$A51,Loops!$B$2:$B$996,"TΨC-loop")</f>
        <v>1</v>
      </c>
      <c r="U51" s="4" t="n">
        <f aca="false">SUMIFS(Loops!$F$2:$F$996,Loops!$A$2:$A$996,$A51)-SUMIFS(Loops!$F$2:$F$996,Loops!$A$2:$A$996,$A51,Loops!$B$2:$B$996,"Positions 8, 9, 26")</f>
        <v>26</v>
      </c>
      <c r="V51" s="3" t="n">
        <f aca="false">SUM(Q51:T51)</f>
        <v>12</v>
      </c>
      <c r="W51" s="5" t="n">
        <f aca="false">V51/U51</f>
        <v>0.461538461538462</v>
      </c>
      <c r="X51" s="7" t="str">
        <f aca="false">INDEX(Positions!$E$2:$E$14531,MATCH($A51&amp;"|8",Positions!$A$2:$A$14531,0))</f>
        <v>U</v>
      </c>
      <c r="Y51" s="7" t="str">
        <f aca="false">INDEX(Positions!$E$2:$E$14531,MATCH($A51&amp;"|9",Positions!$A$2:$A$14531,0))</f>
        <v>A</v>
      </c>
      <c r="Z51" s="7" t="str">
        <f aca="false">INDEX(Positions!$E$2:$E$14531,MATCH($A51&amp;"|26",Positions!$A$2:$A$14531,0))</f>
        <v>G</v>
      </c>
      <c r="AA51" s="7" t="n">
        <f aca="false">(X51="G")+(Y51="G")+(Z51="G")</f>
        <v>1</v>
      </c>
      <c r="AB51" s="7" t="n">
        <f aca="false">(X51="C")+(Y51="C")+(Z51="C")</f>
        <v>0</v>
      </c>
      <c r="AC51" s="8" t="n">
        <f aca="false">AA51+AB51</f>
        <v>1</v>
      </c>
      <c r="AD51" s="9" t="n">
        <f aca="false">AC51/3</f>
        <v>0.333333333333333</v>
      </c>
      <c r="AE51" s="7" t="str">
        <f aca="false">IF(K51+V51+AC51=E51,"OK","MISMATCH")</f>
        <v>OK</v>
      </c>
      <c r="AF51" s="10" t="n">
        <f aca="false">B51-42</f>
        <v>29</v>
      </c>
      <c r="AG51" s="10" t="n">
        <f aca="false">V51+AC51</f>
        <v>13</v>
      </c>
      <c r="AH51" s="11" t="n">
        <f aca="false">AG51/AF51</f>
        <v>0.448275862068966</v>
      </c>
      <c r="AI51" s="11" t="n">
        <f aca="false">L51</f>
        <v>0.738095238095238</v>
      </c>
      <c r="AJ51" s="12" t="n">
        <f aca="false">AI51-AH51</f>
        <v>0.289819376026273</v>
      </c>
    </row>
    <row r="52" customFormat="false" ht="15" hidden="false" customHeight="false" outlineLevel="0" collapsed="false">
      <c r="A52" s="3" t="s">
        <v>85</v>
      </c>
      <c r="B52" s="4" t="n">
        <f aca="false">COUNTIF(Positions!$B$2:$B$14531,A52)</f>
        <v>71</v>
      </c>
      <c r="C52" s="4" t="n">
        <f aca="false">COUNTIFS(Positions!$B$2:$B$14531,A52,Positions!$E$2:$E$14531,"G")</f>
        <v>25</v>
      </c>
      <c r="D52" s="4" t="n">
        <f aca="false">COUNTIFS(Positions!$B$2:$B$14531,A52,Positions!$E$2:$E$14531,"C")</f>
        <v>20</v>
      </c>
      <c r="E52" s="3" t="n">
        <f aca="false">C52+D52</f>
        <v>45</v>
      </c>
      <c r="F52" s="5" t="n">
        <f aca="false">E52/B52</f>
        <v>0.633802816901409</v>
      </c>
      <c r="G52" s="4" t="n">
        <f aca="false">SUMIFS(Stems_3D_BP!$K$2:$K$5573,Stems_3D_BP!$A$2:$A$5573,$A52,Stems_3D_BP!$B$2:$B$5573,"Acceptor stem")</f>
        <v>11</v>
      </c>
      <c r="H52" s="4" t="n">
        <f aca="false">SUMIFS(Stems_3D_BP!$K$2:$K$5573,Stems_3D_BP!$A$2:$A$5573,$A52,Stems_3D_BP!$B$2:$B$5573,"D-stem")</f>
        <v>4</v>
      </c>
      <c r="I52" s="4" t="n">
        <f aca="false">SUMIFS(Stems_3D_BP!$K$2:$K$5573,Stems_3D_BP!$A$2:$A$5573,$A52,Stems_3D_BP!$B$2:$B$5573,"Anticodon stem")</f>
        <v>8</v>
      </c>
      <c r="J52" s="4" t="n">
        <f aca="false">SUMIFS(Stems_3D_BP!$K$2:$K$5573,Stems_3D_BP!$A$2:$A$5573,$A52,Stems_3D_BP!$B$2:$B$5573,"T-stem")</f>
        <v>10</v>
      </c>
      <c r="K52" s="3" t="n">
        <f aca="false">SUM(G52:J52)</f>
        <v>33</v>
      </c>
      <c r="L52" s="5" t="n">
        <f aca="false">K52/42</f>
        <v>0.785714285714286</v>
      </c>
      <c r="M52" s="4" t="n">
        <f aca="false">SUMIFS(Stems_3D_BP!$K$2:$K$5573,Stems_3D_BP!$A$2:$A$5573,$A52,Stems_3D_BP!$B$2:$B$5573,"3D (tertiary) BP")</f>
        <v>5</v>
      </c>
      <c r="N52" s="6" t="n">
        <f aca="false">M52/14</f>
        <v>0.357142857142857</v>
      </c>
      <c r="O52" s="3" t="n">
        <f aca="false">K52+M52</f>
        <v>38</v>
      </c>
      <c r="P52" s="5" t="n">
        <f aca="false">O52/56</f>
        <v>0.678571428571429</v>
      </c>
      <c r="Q52" s="4" t="n">
        <f aca="false">SUMIFS(Loops!$I$2:$I$996,Loops!$A$2:$A$996,$A52,Loops!$B$2:$B$996,"D-loop")</f>
        <v>4</v>
      </c>
      <c r="R52" s="4" t="n">
        <f aca="false">SUMIFS(Loops!$I$2:$I$996,Loops!$A$2:$A$996,$A52,Loops!$B$2:$B$996,"Anticodon loop")</f>
        <v>3</v>
      </c>
      <c r="S52" s="4" t="n">
        <f aca="false">SUMIFS(Loops!$I$2:$I$996,Loops!$A$2:$A$996,$A52,Loops!$B$2:$B$996,"Variable loop")</f>
        <v>4</v>
      </c>
      <c r="T52" s="4" t="n">
        <f aca="false">SUMIFS(Loops!$I$2:$I$996,Loops!$A$2:$A$996,$A52,Loops!$B$2:$B$996,"TΨC-loop")</f>
        <v>1</v>
      </c>
      <c r="U52" s="4" t="n">
        <f aca="false">SUMIFS(Loops!$F$2:$F$996,Loops!$A$2:$A$996,$A52)-SUMIFS(Loops!$F$2:$F$996,Loops!$A$2:$A$996,$A52,Loops!$B$2:$B$996,"Positions 8, 9, 26")</f>
        <v>26</v>
      </c>
      <c r="V52" s="3" t="n">
        <f aca="false">SUM(Q52:T52)</f>
        <v>12</v>
      </c>
      <c r="W52" s="5" t="n">
        <f aca="false">V52/U52</f>
        <v>0.461538461538462</v>
      </c>
      <c r="X52" s="7" t="str">
        <f aca="false">INDEX(Positions!$E$2:$E$14531,MATCH($A52&amp;"|8",Positions!$A$2:$A$14531,0))</f>
        <v>U</v>
      </c>
      <c r="Y52" s="7" t="str">
        <f aca="false">INDEX(Positions!$E$2:$E$14531,MATCH($A52&amp;"|9",Positions!$A$2:$A$14531,0))</f>
        <v>A</v>
      </c>
      <c r="Z52" s="7" t="str">
        <f aca="false">INDEX(Positions!$E$2:$E$14531,MATCH($A52&amp;"|26",Positions!$A$2:$A$14531,0))</f>
        <v>A</v>
      </c>
      <c r="AA52" s="7" t="n">
        <f aca="false">(X52="G")+(Y52="G")+(Z52="G")</f>
        <v>0</v>
      </c>
      <c r="AB52" s="7" t="n">
        <f aca="false">(X52="C")+(Y52="C")+(Z52="C")</f>
        <v>0</v>
      </c>
      <c r="AC52" s="8" t="n">
        <f aca="false">AA52+AB52</f>
        <v>0</v>
      </c>
      <c r="AD52" s="9" t="n">
        <f aca="false">AC52/3</f>
        <v>0</v>
      </c>
      <c r="AE52" s="7" t="str">
        <f aca="false">IF(K52+V52+AC52=E52,"OK","MISMATCH")</f>
        <v>OK</v>
      </c>
      <c r="AF52" s="10" t="n">
        <f aca="false">B52-42</f>
        <v>29</v>
      </c>
      <c r="AG52" s="10" t="n">
        <f aca="false">V52+AC52</f>
        <v>12</v>
      </c>
      <c r="AH52" s="11" t="n">
        <f aca="false">AG52/AF52</f>
        <v>0.413793103448276</v>
      </c>
      <c r="AI52" s="11" t="n">
        <f aca="false">L52</f>
        <v>0.785714285714286</v>
      </c>
      <c r="AJ52" s="12" t="n">
        <f aca="false">AI52-AH52</f>
        <v>0.37192118226601</v>
      </c>
    </row>
    <row r="53" customFormat="false" ht="15" hidden="false" customHeight="false" outlineLevel="0" collapsed="false">
      <c r="A53" s="3" t="s">
        <v>86</v>
      </c>
      <c r="B53" s="4" t="n">
        <f aca="false">COUNTIF(Positions!$B$2:$B$14531,A53)</f>
        <v>71</v>
      </c>
      <c r="C53" s="4" t="n">
        <f aca="false">COUNTIFS(Positions!$B$2:$B$14531,A53,Positions!$E$2:$E$14531,"G")</f>
        <v>24</v>
      </c>
      <c r="D53" s="4" t="n">
        <f aca="false">COUNTIFS(Positions!$B$2:$B$14531,A53,Positions!$E$2:$E$14531,"C")</f>
        <v>19</v>
      </c>
      <c r="E53" s="3" t="n">
        <f aca="false">C53+D53</f>
        <v>43</v>
      </c>
      <c r="F53" s="5" t="n">
        <f aca="false">E53/B53</f>
        <v>0.605633802816901</v>
      </c>
      <c r="G53" s="4" t="n">
        <f aca="false">SUMIFS(Stems_3D_BP!$K$2:$K$5573,Stems_3D_BP!$A$2:$A$5573,$A53,Stems_3D_BP!$B$2:$B$5573,"Acceptor stem")</f>
        <v>11</v>
      </c>
      <c r="H53" s="4" t="n">
        <f aca="false">SUMIFS(Stems_3D_BP!$K$2:$K$5573,Stems_3D_BP!$A$2:$A$5573,$A53,Stems_3D_BP!$B$2:$B$5573,"D-stem")</f>
        <v>5</v>
      </c>
      <c r="I53" s="4" t="n">
        <f aca="false">SUMIFS(Stems_3D_BP!$K$2:$K$5573,Stems_3D_BP!$A$2:$A$5573,$A53,Stems_3D_BP!$B$2:$B$5573,"Anticodon stem")</f>
        <v>8</v>
      </c>
      <c r="J53" s="4" t="n">
        <f aca="false">SUMIFS(Stems_3D_BP!$K$2:$K$5573,Stems_3D_BP!$A$2:$A$5573,$A53,Stems_3D_BP!$B$2:$B$5573,"T-stem")</f>
        <v>8</v>
      </c>
      <c r="K53" s="3" t="n">
        <f aca="false">SUM(G53:J53)</f>
        <v>32</v>
      </c>
      <c r="L53" s="5" t="n">
        <f aca="false">K53/42</f>
        <v>0.761904761904762</v>
      </c>
      <c r="M53" s="4" t="n">
        <f aca="false">SUMIFS(Stems_3D_BP!$K$2:$K$5573,Stems_3D_BP!$A$2:$A$5573,$A53,Stems_3D_BP!$B$2:$B$5573,"3D (tertiary) BP")</f>
        <v>6</v>
      </c>
      <c r="N53" s="6" t="n">
        <f aca="false">M53/14</f>
        <v>0.428571428571429</v>
      </c>
      <c r="O53" s="3" t="n">
        <f aca="false">K53+M53</f>
        <v>38</v>
      </c>
      <c r="P53" s="5" t="n">
        <f aca="false">O53/56</f>
        <v>0.678571428571429</v>
      </c>
      <c r="Q53" s="4" t="n">
        <f aca="false">SUMIFS(Loops!$I$2:$I$996,Loops!$A$2:$A$996,$A53,Loops!$B$2:$B$996,"D-loop")</f>
        <v>3</v>
      </c>
      <c r="R53" s="4" t="n">
        <f aca="false">SUMIFS(Loops!$I$2:$I$996,Loops!$A$2:$A$996,$A53,Loops!$B$2:$B$996,"Anticodon loop")</f>
        <v>2</v>
      </c>
      <c r="S53" s="4" t="n">
        <f aca="false">SUMIFS(Loops!$I$2:$I$996,Loops!$A$2:$A$996,$A53,Loops!$B$2:$B$996,"Variable loop")</f>
        <v>3</v>
      </c>
      <c r="T53" s="4" t="n">
        <f aca="false">SUMIFS(Loops!$I$2:$I$996,Loops!$A$2:$A$996,$A53,Loops!$B$2:$B$996,"TΨC-loop")</f>
        <v>2</v>
      </c>
      <c r="U53" s="4" t="n">
        <f aca="false">SUMIFS(Loops!$F$2:$F$996,Loops!$A$2:$A$996,$A53)-SUMIFS(Loops!$F$2:$F$996,Loops!$A$2:$A$996,$A53,Loops!$B$2:$B$996,"Positions 8, 9, 26")</f>
        <v>26</v>
      </c>
      <c r="V53" s="3" t="n">
        <f aca="false">SUM(Q53:T53)</f>
        <v>10</v>
      </c>
      <c r="W53" s="5" t="n">
        <f aca="false">V53/U53</f>
        <v>0.384615384615385</v>
      </c>
      <c r="X53" s="7" t="str">
        <f aca="false">INDEX(Positions!$E$2:$E$14531,MATCH($A53&amp;"|8",Positions!$A$2:$A$14531,0))</f>
        <v>U</v>
      </c>
      <c r="Y53" s="7" t="str">
        <f aca="false">INDEX(Positions!$E$2:$E$14531,MATCH($A53&amp;"|9",Positions!$A$2:$A$14531,0))</f>
        <v>A</v>
      </c>
      <c r="Z53" s="7" t="str">
        <f aca="false">INDEX(Positions!$E$2:$E$14531,MATCH($A53&amp;"|26",Positions!$A$2:$A$14531,0))</f>
        <v>G</v>
      </c>
      <c r="AA53" s="7" t="n">
        <f aca="false">(X53="G")+(Y53="G")+(Z53="G")</f>
        <v>1</v>
      </c>
      <c r="AB53" s="7" t="n">
        <f aca="false">(X53="C")+(Y53="C")+(Z53="C")</f>
        <v>0</v>
      </c>
      <c r="AC53" s="8" t="n">
        <f aca="false">AA53+AB53</f>
        <v>1</v>
      </c>
      <c r="AD53" s="9" t="n">
        <f aca="false">AC53/3</f>
        <v>0.333333333333333</v>
      </c>
      <c r="AE53" s="7" t="str">
        <f aca="false">IF(K53+V53+AC53=E53,"OK","MISMATCH")</f>
        <v>OK</v>
      </c>
      <c r="AF53" s="10" t="n">
        <f aca="false">B53-42</f>
        <v>29</v>
      </c>
      <c r="AG53" s="10" t="n">
        <f aca="false">V53+AC53</f>
        <v>11</v>
      </c>
      <c r="AH53" s="11" t="n">
        <f aca="false">AG53/AF53</f>
        <v>0.379310344827586</v>
      </c>
      <c r="AI53" s="11" t="n">
        <f aca="false">L53</f>
        <v>0.761904761904762</v>
      </c>
      <c r="AJ53" s="12" t="n">
        <f aca="false">AI53-AH53</f>
        <v>0.382594417077176</v>
      </c>
    </row>
    <row r="54" customFormat="false" ht="15" hidden="false" customHeight="false" outlineLevel="0" collapsed="false">
      <c r="A54" s="3" t="s">
        <v>87</v>
      </c>
      <c r="B54" s="4" t="n">
        <f aca="false">COUNTIF(Positions!$B$2:$B$14531,A54)</f>
        <v>72</v>
      </c>
      <c r="C54" s="4" t="n">
        <f aca="false">COUNTIFS(Positions!$B$2:$B$14531,A54,Positions!$E$2:$E$14531,"G")</f>
        <v>25</v>
      </c>
      <c r="D54" s="4" t="n">
        <f aca="false">COUNTIFS(Positions!$B$2:$B$14531,A54,Positions!$E$2:$E$14531,"C")</f>
        <v>21</v>
      </c>
      <c r="E54" s="3" t="n">
        <f aca="false">C54+D54</f>
        <v>46</v>
      </c>
      <c r="F54" s="5" t="n">
        <f aca="false">E54/B54</f>
        <v>0.638888888888889</v>
      </c>
      <c r="G54" s="4" t="n">
        <f aca="false">SUMIFS(Stems_3D_BP!$K$2:$K$5573,Stems_3D_BP!$A$2:$A$5573,$A54,Stems_3D_BP!$B$2:$B$5573,"Acceptor stem")</f>
        <v>13</v>
      </c>
      <c r="H54" s="4" t="n">
        <f aca="false">SUMIFS(Stems_3D_BP!$K$2:$K$5573,Stems_3D_BP!$A$2:$A$5573,$A54,Stems_3D_BP!$B$2:$B$5573,"D-stem")</f>
        <v>5</v>
      </c>
      <c r="I54" s="4" t="n">
        <f aca="false">SUMIFS(Stems_3D_BP!$K$2:$K$5573,Stems_3D_BP!$A$2:$A$5573,$A54,Stems_3D_BP!$B$2:$B$5573,"Anticodon stem")</f>
        <v>6</v>
      </c>
      <c r="J54" s="4" t="n">
        <f aca="false">SUMIFS(Stems_3D_BP!$K$2:$K$5573,Stems_3D_BP!$A$2:$A$5573,$A54,Stems_3D_BP!$B$2:$B$5573,"T-stem")</f>
        <v>9</v>
      </c>
      <c r="K54" s="3" t="n">
        <f aca="false">SUM(G54:J54)</f>
        <v>33</v>
      </c>
      <c r="L54" s="5" t="n">
        <f aca="false">K54/42</f>
        <v>0.785714285714286</v>
      </c>
      <c r="M54" s="4" t="n">
        <f aca="false">SUMIFS(Stems_3D_BP!$K$2:$K$5573,Stems_3D_BP!$A$2:$A$5573,$A54,Stems_3D_BP!$B$2:$B$5573,"3D (tertiary) BP")</f>
        <v>6</v>
      </c>
      <c r="N54" s="6" t="n">
        <f aca="false">M54/14</f>
        <v>0.428571428571429</v>
      </c>
      <c r="O54" s="3" t="n">
        <f aca="false">K54+M54</f>
        <v>39</v>
      </c>
      <c r="P54" s="5" t="n">
        <f aca="false">O54/56</f>
        <v>0.696428571428571</v>
      </c>
      <c r="Q54" s="4" t="n">
        <f aca="false">SUMIFS(Loops!$I$2:$I$996,Loops!$A$2:$A$996,$A54,Loops!$B$2:$B$996,"D-loop")</f>
        <v>4</v>
      </c>
      <c r="R54" s="4" t="n">
        <f aca="false">SUMIFS(Loops!$I$2:$I$996,Loops!$A$2:$A$996,$A54,Loops!$B$2:$B$996,"Anticodon loop")</f>
        <v>4</v>
      </c>
      <c r="S54" s="4" t="n">
        <f aca="false">SUMIFS(Loops!$I$2:$I$996,Loops!$A$2:$A$996,$A54,Loops!$B$2:$B$996,"Variable loop")</f>
        <v>3</v>
      </c>
      <c r="T54" s="4" t="n">
        <f aca="false">SUMIFS(Loops!$I$2:$I$996,Loops!$A$2:$A$996,$A54,Loops!$B$2:$B$996,"TΨC-loop")</f>
        <v>1</v>
      </c>
      <c r="U54" s="4" t="n">
        <f aca="false">SUMIFS(Loops!$F$2:$F$996,Loops!$A$2:$A$996,$A54)-SUMIFS(Loops!$F$2:$F$996,Loops!$A$2:$A$996,$A54,Loops!$B$2:$B$996,"Positions 8, 9, 26")</f>
        <v>27</v>
      </c>
      <c r="V54" s="3" t="n">
        <f aca="false">SUM(Q54:T54)</f>
        <v>12</v>
      </c>
      <c r="W54" s="5" t="n">
        <f aca="false">V54/U54</f>
        <v>0.444444444444444</v>
      </c>
      <c r="X54" s="7" t="str">
        <f aca="false">INDEX(Positions!$E$2:$E$14531,MATCH($A54&amp;"|8",Positions!$A$2:$A$14531,0))</f>
        <v>U</v>
      </c>
      <c r="Y54" s="7" t="str">
        <f aca="false">INDEX(Positions!$E$2:$E$14531,MATCH($A54&amp;"|9",Positions!$A$2:$A$14531,0))</f>
        <v>A</v>
      </c>
      <c r="Z54" s="7" t="str">
        <f aca="false">INDEX(Positions!$E$2:$E$14531,MATCH($A54&amp;"|26",Positions!$A$2:$A$14531,0))</f>
        <v>G</v>
      </c>
      <c r="AA54" s="7" t="n">
        <f aca="false">(X54="G")+(Y54="G")+(Z54="G")</f>
        <v>1</v>
      </c>
      <c r="AB54" s="7" t="n">
        <f aca="false">(X54="C")+(Y54="C")+(Z54="C")</f>
        <v>0</v>
      </c>
      <c r="AC54" s="8" t="n">
        <f aca="false">AA54+AB54</f>
        <v>1</v>
      </c>
      <c r="AD54" s="9" t="n">
        <f aca="false">AC54/3</f>
        <v>0.333333333333333</v>
      </c>
      <c r="AE54" s="7" t="str">
        <f aca="false">IF(K54+V54+AC54=E54,"OK","MISMATCH")</f>
        <v>OK</v>
      </c>
      <c r="AF54" s="10" t="n">
        <f aca="false">B54-42</f>
        <v>30</v>
      </c>
      <c r="AG54" s="10" t="n">
        <f aca="false">V54+AC54</f>
        <v>13</v>
      </c>
      <c r="AH54" s="11" t="n">
        <f aca="false">AG54/AF54</f>
        <v>0.433333333333333</v>
      </c>
      <c r="AI54" s="11" t="n">
        <f aca="false">L54</f>
        <v>0.785714285714286</v>
      </c>
      <c r="AJ54" s="12" t="n">
        <f aca="false">AI54-AH54</f>
        <v>0.352380952380952</v>
      </c>
    </row>
    <row r="55" customFormat="false" ht="15" hidden="false" customHeight="false" outlineLevel="0" collapsed="false">
      <c r="A55" s="3" t="s">
        <v>88</v>
      </c>
      <c r="B55" s="4" t="n">
        <f aca="false">COUNTIF(Positions!$B$2:$B$14531,A55)</f>
        <v>70</v>
      </c>
      <c r="C55" s="4" t="n">
        <f aca="false">COUNTIFS(Positions!$B$2:$B$14531,A55,Positions!$E$2:$E$14531,"G")</f>
        <v>24</v>
      </c>
      <c r="D55" s="4" t="n">
        <f aca="false">COUNTIFS(Positions!$B$2:$B$14531,A55,Positions!$E$2:$E$14531,"C")</f>
        <v>23</v>
      </c>
      <c r="E55" s="3" t="n">
        <f aca="false">C55+D55</f>
        <v>47</v>
      </c>
      <c r="F55" s="5" t="n">
        <f aca="false">E55/B55</f>
        <v>0.671428571428571</v>
      </c>
      <c r="G55" s="4" t="n">
        <f aca="false">SUMIFS(Stems_3D_BP!$K$2:$K$5573,Stems_3D_BP!$A$2:$A$5573,$A55,Stems_3D_BP!$B$2:$B$5573,"Acceptor stem")</f>
        <v>12</v>
      </c>
      <c r="H55" s="4" t="n">
        <f aca="false">SUMIFS(Stems_3D_BP!$K$2:$K$5573,Stems_3D_BP!$A$2:$A$5573,$A55,Stems_3D_BP!$B$2:$B$5573,"D-stem")</f>
        <v>6</v>
      </c>
      <c r="I55" s="4" t="n">
        <f aca="false">SUMIFS(Stems_3D_BP!$K$2:$K$5573,Stems_3D_BP!$A$2:$A$5573,$A55,Stems_3D_BP!$B$2:$B$5573,"Anticodon stem")</f>
        <v>8</v>
      </c>
      <c r="J55" s="4" t="n">
        <f aca="false">SUMIFS(Stems_3D_BP!$K$2:$K$5573,Stems_3D_BP!$A$2:$A$5573,$A55,Stems_3D_BP!$B$2:$B$5573,"T-stem")</f>
        <v>10</v>
      </c>
      <c r="K55" s="3" t="n">
        <f aca="false">SUM(G55:J55)</f>
        <v>36</v>
      </c>
      <c r="L55" s="5" t="n">
        <f aca="false">K55/42</f>
        <v>0.857142857142857</v>
      </c>
      <c r="M55" s="4" t="n">
        <f aca="false">SUMIFS(Stems_3D_BP!$K$2:$K$5573,Stems_3D_BP!$A$2:$A$5573,$A55,Stems_3D_BP!$B$2:$B$5573,"3D (tertiary) BP")</f>
        <v>6</v>
      </c>
      <c r="N55" s="6" t="n">
        <f aca="false">M55/14</f>
        <v>0.428571428571429</v>
      </c>
      <c r="O55" s="3" t="n">
        <f aca="false">K55+M55</f>
        <v>42</v>
      </c>
      <c r="P55" s="5" t="n">
        <f aca="false">O55/56</f>
        <v>0.75</v>
      </c>
      <c r="Q55" s="4" t="n">
        <f aca="false">SUMIFS(Loops!$I$2:$I$996,Loops!$A$2:$A$996,$A55,Loops!$B$2:$B$996,"D-loop")</f>
        <v>3</v>
      </c>
      <c r="R55" s="4" t="n">
        <f aca="false">SUMIFS(Loops!$I$2:$I$996,Loops!$A$2:$A$996,$A55,Loops!$B$2:$B$996,"Anticodon loop")</f>
        <v>3</v>
      </c>
      <c r="S55" s="4" t="n">
        <f aca="false">SUMIFS(Loops!$I$2:$I$996,Loops!$A$2:$A$996,$A55,Loops!$B$2:$B$996,"Variable loop")</f>
        <v>3</v>
      </c>
      <c r="T55" s="4" t="n">
        <f aca="false">SUMIFS(Loops!$I$2:$I$996,Loops!$A$2:$A$996,$A55,Loops!$B$2:$B$996,"TΨC-loop")</f>
        <v>1</v>
      </c>
      <c r="U55" s="4" t="n">
        <f aca="false">SUMIFS(Loops!$F$2:$F$996,Loops!$A$2:$A$996,$A55)-SUMIFS(Loops!$F$2:$F$996,Loops!$A$2:$A$996,$A55,Loops!$B$2:$B$996,"Positions 8, 9, 26")</f>
        <v>25</v>
      </c>
      <c r="V55" s="3" t="n">
        <f aca="false">SUM(Q55:T55)</f>
        <v>10</v>
      </c>
      <c r="W55" s="5" t="n">
        <f aca="false">V55/U55</f>
        <v>0.4</v>
      </c>
      <c r="X55" s="7" t="str">
        <f aca="false">INDEX(Positions!$E$2:$E$14531,MATCH($A55&amp;"|8",Positions!$A$2:$A$14531,0))</f>
        <v>U</v>
      </c>
      <c r="Y55" s="7" t="str">
        <f aca="false">INDEX(Positions!$E$2:$E$14531,MATCH($A55&amp;"|9",Positions!$A$2:$A$14531,0))</f>
        <v>G</v>
      </c>
      <c r="Z55" s="7" t="str">
        <f aca="false">INDEX(Positions!$E$2:$E$14531,MATCH($A55&amp;"|26",Positions!$A$2:$A$14531,0))</f>
        <v>A</v>
      </c>
      <c r="AA55" s="7" t="n">
        <f aca="false">(X55="G")+(Y55="G")+(Z55="G")</f>
        <v>1</v>
      </c>
      <c r="AB55" s="7" t="n">
        <f aca="false">(X55="C")+(Y55="C")+(Z55="C")</f>
        <v>0</v>
      </c>
      <c r="AC55" s="8" t="n">
        <f aca="false">AA55+AB55</f>
        <v>1</v>
      </c>
      <c r="AD55" s="9" t="n">
        <f aca="false">AC55/3</f>
        <v>0.333333333333333</v>
      </c>
      <c r="AE55" s="7" t="str">
        <f aca="false">IF(K55+V55+AC55=E55,"OK","MISMATCH")</f>
        <v>OK</v>
      </c>
      <c r="AF55" s="10" t="n">
        <f aca="false">B55-42</f>
        <v>28</v>
      </c>
      <c r="AG55" s="10" t="n">
        <f aca="false">V55+AC55</f>
        <v>11</v>
      </c>
      <c r="AH55" s="11" t="n">
        <f aca="false">AG55/AF55</f>
        <v>0.392857142857143</v>
      </c>
      <c r="AI55" s="11" t="n">
        <f aca="false">L55</f>
        <v>0.857142857142857</v>
      </c>
      <c r="AJ55" s="12" t="n">
        <f aca="false">AI55-AH55</f>
        <v>0.464285714285714</v>
      </c>
    </row>
    <row r="56" customFormat="false" ht="15" hidden="false" customHeight="false" outlineLevel="0" collapsed="false">
      <c r="A56" s="3" t="s">
        <v>89</v>
      </c>
      <c r="B56" s="4" t="n">
        <f aca="false">COUNTIF(Positions!$B$2:$B$14531,A56)</f>
        <v>73</v>
      </c>
      <c r="C56" s="4" t="n">
        <f aca="false">COUNTIFS(Positions!$B$2:$B$14531,A56,Positions!$E$2:$E$14531,"G")</f>
        <v>25</v>
      </c>
      <c r="D56" s="4" t="n">
        <f aca="false">COUNTIFS(Positions!$B$2:$B$14531,A56,Positions!$E$2:$E$14531,"C")</f>
        <v>22</v>
      </c>
      <c r="E56" s="3" t="n">
        <f aca="false">C56+D56</f>
        <v>47</v>
      </c>
      <c r="F56" s="5" t="n">
        <f aca="false">E56/B56</f>
        <v>0.643835616438356</v>
      </c>
      <c r="G56" s="4" t="n">
        <f aca="false">SUMIFS(Stems_3D_BP!$K$2:$K$5573,Stems_3D_BP!$A$2:$A$5573,$A56,Stems_3D_BP!$B$2:$B$5573,"Acceptor stem")</f>
        <v>10</v>
      </c>
      <c r="H56" s="4" t="n">
        <f aca="false">SUMIFS(Stems_3D_BP!$K$2:$K$5573,Stems_3D_BP!$A$2:$A$5573,$A56,Stems_3D_BP!$B$2:$B$5573,"D-stem")</f>
        <v>6</v>
      </c>
      <c r="I56" s="4" t="n">
        <f aca="false">SUMIFS(Stems_3D_BP!$K$2:$K$5573,Stems_3D_BP!$A$2:$A$5573,$A56,Stems_3D_BP!$B$2:$B$5573,"Anticodon stem")</f>
        <v>9</v>
      </c>
      <c r="J56" s="4" t="n">
        <f aca="false">SUMIFS(Stems_3D_BP!$K$2:$K$5573,Stems_3D_BP!$A$2:$A$5573,$A56,Stems_3D_BP!$B$2:$B$5573,"T-stem")</f>
        <v>10</v>
      </c>
      <c r="K56" s="3" t="n">
        <f aca="false">SUM(G56:J56)</f>
        <v>35</v>
      </c>
      <c r="L56" s="5" t="n">
        <f aca="false">K56/42</f>
        <v>0.833333333333333</v>
      </c>
      <c r="M56" s="4" t="n">
        <f aca="false">SUMIFS(Stems_3D_BP!$K$2:$K$5573,Stems_3D_BP!$A$2:$A$5573,$A56,Stems_3D_BP!$B$2:$B$5573,"3D (tertiary) BP")</f>
        <v>7</v>
      </c>
      <c r="N56" s="6" t="n">
        <f aca="false">M56/14</f>
        <v>0.5</v>
      </c>
      <c r="O56" s="3" t="n">
        <f aca="false">K56+M56</f>
        <v>42</v>
      </c>
      <c r="P56" s="5" t="n">
        <f aca="false">O56/56</f>
        <v>0.75</v>
      </c>
      <c r="Q56" s="4" t="n">
        <f aca="false">SUMIFS(Loops!$I$2:$I$996,Loops!$A$2:$A$996,$A56,Loops!$B$2:$B$996,"D-loop")</f>
        <v>4</v>
      </c>
      <c r="R56" s="4" t="n">
        <f aca="false">SUMIFS(Loops!$I$2:$I$996,Loops!$A$2:$A$996,$A56,Loops!$B$2:$B$996,"Anticodon loop")</f>
        <v>2</v>
      </c>
      <c r="S56" s="4" t="n">
        <f aca="false">SUMIFS(Loops!$I$2:$I$996,Loops!$A$2:$A$996,$A56,Loops!$B$2:$B$996,"Variable loop")</f>
        <v>4</v>
      </c>
      <c r="T56" s="4" t="n">
        <f aca="false">SUMIFS(Loops!$I$2:$I$996,Loops!$A$2:$A$996,$A56,Loops!$B$2:$B$996,"TΨC-loop")</f>
        <v>1</v>
      </c>
      <c r="U56" s="4" t="n">
        <f aca="false">SUMIFS(Loops!$F$2:$F$996,Loops!$A$2:$A$996,$A56)-SUMIFS(Loops!$F$2:$F$996,Loops!$A$2:$A$996,$A56,Loops!$B$2:$B$996,"Positions 8, 9, 26")</f>
        <v>28</v>
      </c>
      <c r="V56" s="3" t="n">
        <f aca="false">SUM(Q56:T56)</f>
        <v>11</v>
      </c>
      <c r="W56" s="5" t="n">
        <f aca="false">V56/U56</f>
        <v>0.392857142857143</v>
      </c>
      <c r="X56" s="7" t="str">
        <f aca="false">INDEX(Positions!$E$2:$E$14531,MATCH($A56&amp;"|8",Positions!$A$2:$A$14531,0))</f>
        <v>U</v>
      </c>
      <c r="Y56" s="7" t="str">
        <f aca="false">INDEX(Positions!$E$2:$E$14531,MATCH($A56&amp;"|9",Positions!$A$2:$A$14531,0))</f>
        <v>A</v>
      </c>
      <c r="Z56" s="7" t="str">
        <f aca="false">INDEX(Positions!$E$2:$E$14531,MATCH($A56&amp;"|26",Positions!$A$2:$A$14531,0))</f>
        <v>G</v>
      </c>
      <c r="AA56" s="7" t="n">
        <f aca="false">(X56="G")+(Y56="G")+(Z56="G")</f>
        <v>1</v>
      </c>
      <c r="AB56" s="7" t="n">
        <f aca="false">(X56="C")+(Y56="C")+(Z56="C")</f>
        <v>0</v>
      </c>
      <c r="AC56" s="8" t="n">
        <f aca="false">AA56+AB56</f>
        <v>1</v>
      </c>
      <c r="AD56" s="9" t="n">
        <f aca="false">AC56/3</f>
        <v>0.333333333333333</v>
      </c>
      <c r="AE56" s="7" t="str">
        <f aca="false">IF(K56+V56+AC56=E56,"OK","MISMATCH")</f>
        <v>OK</v>
      </c>
      <c r="AF56" s="10" t="n">
        <f aca="false">B56-42</f>
        <v>31</v>
      </c>
      <c r="AG56" s="10" t="n">
        <f aca="false">V56+AC56</f>
        <v>12</v>
      </c>
      <c r="AH56" s="11" t="n">
        <f aca="false">AG56/AF56</f>
        <v>0.387096774193548</v>
      </c>
      <c r="AI56" s="11" t="n">
        <f aca="false">L56</f>
        <v>0.833333333333333</v>
      </c>
      <c r="AJ56" s="12" t="n">
        <f aca="false">AI56-AH56</f>
        <v>0.446236559139785</v>
      </c>
    </row>
    <row r="57" customFormat="false" ht="15" hidden="false" customHeight="false" outlineLevel="0" collapsed="false">
      <c r="A57" s="3" t="s">
        <v>90</v>
      </c>
      <c r="B57" s="4" t="n">
        <f aca="false">COUNTIF(Positions!$B$2:$B$14531,A57)</f>
        <v>73</v>
      </c>
      <c r="C57" s="4" t="n">
        <f aca="false">COUNTIFS(Positions!$B$2:$B$14531,A57,Positions!$E$2:$E$14531,"G")</f>
        <v>24</v>
      </c>
      <c r="D57" s="4" t="n">
        <f aca="false">COUNTIFS(Positions!$B$2:$B$14531,A57,Positions!$E$2:$E$14531,"C")</f>
        <v>22</v>
      </c>
      <c r="E57" s="3" t="n">
        <f aca="false">C57+D57</f>
        <v>46</v>
      </c>
      <c r="F57" s="5" t="n">
        <f aca="false">E57/B57</f>
        <v>0.63013698630137</v>
      </c>
      <c r="G57" s="4" t="n">
        <f aca="false">SUMIFS(Stems_3D_BP!$K$2:$K$5573,Stems_3D_BP!$A$2:$A$5573,$A57,Stems_3D_BP!$B$2:$B$5573,"Acceptor stem")</f>
        <v>12</v>
      </c>
      <c r="H57" s="4" t="n">
        <f aca="false">SUMIFS(Stems_3D_BP!$K$2:$K$5573,Stems_3D_BP!$A$2:$A$5573,$A57,Stems_3D_BP!$B$2:$B$5573,"D-stem")</f>
        <v>6</v>
      </c>
      <c r="I57" s="4" t="n">
        <f aca="false">SUMIFS(Stems_3D_BP!$K$2:$K$5573,Stems_3D_BP!$A$2:$A$5573,$A57,Stems_3D_BP!$B$2:$B$5573,"Anticodon stem")</f>
        <v>6</v>
      </c>
      <c r="J57" s="4" t="n">
        <f aca="false">SUMIFS(Stems_3D_BP!$K$2:$K$5573,Stems_3D_BP!$A$2:$A$5573,$A57,Stems_3D_BP!$B$2:$B$5573,"T-stem")</f>
        <v>10</v>
      </c>
      <c r="K57" s="3" t="n">
        <f aca="false">SUM(G57:J57)</f>
        <v>34</v>
      </c>
      <c r="L57" s="5" t="n">
        <f aca="false">K57/42</f>
        <v>0.80952380952381</v>
      </c>
      <c r="M57" s="4" t="n">
        <f aca="false">SUMIFS(Stems_3D_BP!$K$2:$K$5573,Stems_3D_BP!$A$2:$A$5573,$A57,Stems_3D_BP!$B$2:$B$5573,"3D (tertiary) BP")</f>
        <v>7</v>
      </c>
      <c r="N57" s="6" t="n">
        <f aca="false">M57/14</f>
        <v>0.5</v>
      </c>
      <c r="O57" s="3" t="n">
        <f aca="false">K57+M57</f>
        <v>41</v>
      </c>
      <c r="P57" s="5" t="n">
        <f aca="false">O57/56</f>
        <v>0.732142857142857</v>
      </c>
      <c r="Q57" s="4" t="n">
        <f aca="false">SUMIFS(Loops!$I$2:$I$996,Loops!$A$2:$A$996,$A57,Loops!$B$2:$B$996,"D-loop")</f>
        <v>5</v>
      </c>
      <c r="R57" s="4" t="n">
        <f aca="false">SUMIFS(Loops!$I$2:$I$996,Loops!$A$2:$A$996,$A57,Loops!$B$2:$B$996,"Anticodon loop")</f>
        <v>3</v>
      </c>
      <c r="S57" s="4" t="n">
        <f aca="false">SUMIFS(Loops!$I$2:$I$996,Loops!$A$2:$A$996,$A57,Loops!$B$2:$B$996,"Variable loop")</f>
        <v>3</v>
      </c>
      <c r="T57" s="4" t="n">
        <f aca="false">SUMIFS(Loops!$I$2:$I$996,Loops!$A$2:$A$996,$A57,Loops!$B$2:$B$996,"TΨC-loop")</f>
        <v>1</v>
      </c>
      <c r="U57" s="4" t="n">
        <f aca="false">SUMIFS(Loops!$F$2:$F$996,Loops!$A$2:$A$996,$A57)-SUMIFS(Loops!$F$2:$F$996,Loops!$A$2:$A$996,$A57,Loops!$B$2:$B$996,"Positions 8, 9, 26")</f>
        <v>28</v>
      </c>
      <c r="V57" s="3" t="n">
        <f aca="false">SUM(Q57:T57)</f>
        <v>12</v>
      </c>
      <c r="W57" s="5" t="n">
        <f aca="false">V57/U57</f>
        <v>0.428571428571429</v>
      </c>
      <c r="X57" s="7" t="str">
        <f aca="false">INDEX(Positions!$E$2:$E$14531,MATCH($A57&amp;"|8",Positions!$A$2:$A$14531,0))</f>
        <v>U</v>
      </c>
      <c r="Y57" s="7" t="str">
        <f aca="false">INDEX(Positions!$E$2:$E$14531,MATCH($A57&amp;"|9",Positions!$A$2:$A$14531,0))</f>
        <v>A</v>
      </c>
      <c r="Z57" s="7" t="str">
        <f aca="false">INDEX(Positions!$E$2:$E$14531,MATCH($A57&amp;"|26",Positions!$A$2:$A$14531,0))</f>
        <v>A</v>
      </c>
      <c r="AA57" s="7" t="n">
        <f aca="false">(X57="G")+(Y57="G")+(Z57="G")</f>
        <v>0</v>
      </c>
      <c r="AB57" s="7" t="n">
        <f aca="false">(X57="C")+(Y57="C")+(Z57="C")</f>
        <v>0</v>
      </c>
      <c r="AC57" s="8" t="n">
        <f aca="false">AA57+AB57</f>
        <v>0</v>
      </c>
      <c r="AD57" s="9" t="n">
        <f aca="false">AC57/3</f>
        <v>0</v>
      </c>
      <c r="AE57" s="7" t="str">
        <f aca="false">IF(K57+V57+AC57=E57,"OK","MISMATCH")</f>
        <v>OK</v>
      </c>
      <c r="AF57" s="10" t="n">
        <f aca="false">B57-42</f>
        <v>31</v>
      </c>
      <c r="AG57" s="10" t="n">
        <f aca="false">V57+AC57</f>
        <v>12</v>
      </c>
      <c r="AH57" s="11" t="n">
        <f aca="false">AG57/AF57</f>
        <v>0.387096774193548</v>
      </c>
      <c r="AI57" s="11" t="n">
        <f aca="false">L57</f>
        <v>0.80952380952381</v>
      </c>
      <c r="AJ57" s="12" t="n">
        <f aca="false">AI57-AH57</f>
        <v>0.422427035330261</v>
      </c>
    </row>
    <row r="58" customFormat="false" ht="15" hidden="false" customHeight="false" outlineLevel="0" collapsed="false">
      <c r="A58" s="3" t="s">
        <v>91</v>
      </c>
      <c r="B58" s="4" t="n">
        <f aca="false">COUNTIF(Positions!$B$2:$B$14531,A58)</f>
        <v>72</v>
      </c>
      <c r="C58" s="4" t="n">
        <f aca="false">COUNTIFS(Positions!$B$2:$B$14531,A58,Positions!$E$2:$E$14531,"G")</f>
        <v>26</v>
      </c>
      <c r="D58" s="4" t="n">
        <f aca="false">COUNTIFS(Positions!$B$2:$B$14531,A58,Positions!$E$2:$E$14531,"C")</f>
        <v>22</v>
      </c>
      <c r="E58" s="3" t="n">
        <f aca="false">C58+D58</f>
        <v>48</v>
      </c>
      <c r="F58" s="5" t="n">
        <f aca="false">E58/B58</f>
        <v>0.666666666666667</v>
      </c>
      <c r="G58" s="4" t="n">
        <f aca="false">SUMIFS(Stems_3D_BP!$K$2:$K$5573,Stems_3D_BP!$A$2:$A$5573,$A58,Stems_3D_BP!$B$2:$B$5573,"Acceptor stem")</f>
        <v>12</v>
      </c>
      <c r="H58" s="4" t="n">
        <f aca="false">SUMIFS(Stems_3D_BP!$K$2:$K$5573,Stems_3D_BP!$A$2:$A$5573,$A58,Stems_3D_BP!$B$2:$B$5573,"D-stem")</f>
        <v>3</v>
      </c>
      <c r="I58" s="4" t="n">
        <f aca="false">SUMIFS(Stems_3D_BP!$K$2:$K$5573,Stems_3D_BP!$A$2:$A$5573,$A58,Stems_3D_BP!$B$2:$B$5573,"Anticodon stem")</f>
        <v>10</v>
      </c>
      <c r="J58" s="4" t="n">
        <f aca="false">SUMIFS(Stems_3D_BP!$K$2:$K$5573,Stems_3D_BP!$A$2:$A$5573,$A58,Stems_3D_BP!$B$2:$B$5573,"T-stem")</f>
        <v>10</v>
      </c>
      <c r="K58" s="3" t="n">
        <f aca="false">SUM(G58:J58)</f>
        <v>35</v>
      </c>
      <c r="L58" s="5" t="n">
        <f aca="false">K58/42</f>
        <v>0.833333333333333</v>
      </c>
      <c r="M58" s="4" t="n">
        <f aca="false">SUMIFS(Stems_3D_BP!$K$2:$K$5573,Stems_3D_BP!$A$2:$A$5573,$A58,Stems_3D_BP!$B$2:$B$5573,"3D (tertiary) BP")</f>
        <v>6</v>
      </c>
      <c r="N58" s="6" t="n">
        <f aca="false">M58/14</f>
        <v>0.428571428571429</v>
      </c>
      <c r="O58" s="3" t="n">
        <f aca="false">K58+M58</f>
        <v>41</v>
      </c>
      <c r="P58" s="5" t="n">
        <f aca="false">O58/56</f>
        <v>0.732142857142857</v>
      </c>
      <c r="Q58" s="4" t="n">
        <f aca="false">SUMIFS(Loops!$I$2:$I$996,Loops!$A$2:$A$996,$A58,Loops!$B$2:$B$996,"D-loop")</f>
        <v>5</v>
      </c>
      <c r="R58" s="4" t="n">
        <f aca="false">SUMIFS(Loops!$I$2:$I$996,Loops!$A$2:$A$996,$A58,Loops!$B$2:$B$996,"Anticodon loop")</f>
        <v>4</v>
      </c>
      <c r="S58" s="4" t="n">
        <f aca="false">SUMIFS(Loops!$I$2:$I$996,Loops!$A$2:$A$996,$A58,Loops!$B$2:$B$996,"Variable loop")</f>
        <v>2</v>
      </c>
      <c r="T58" s="4" t="n">
        <f aca="false">SUMIFS(Loops!$I$2:$I$996,Loops!$A$2:$A$996,$A58,Loops!$B$2:$B$996,"TΨC-loop")</f>
        <v>1</v>
      </c>
      <c r="U58" s="4" t="n">
        <f aca="false">SUMIFS(Loops!$F$2:$F$996,Loops!$A$2:$A$996,$A58)-SUMIFS(Loops!$F$2:$F$996,Loops!$A$2:$A$996,$A58,Loops!$B$2:$B$996,"Positions 8, 9, 26")</f>
        <v>27</v>
      </c>
      <c r="V58" s="3" t="n">
        <f aca="false">SUM(Q58:T58)</f>
        <v>12</v>
      </c>
      <c r="W58" s="5" t="n">
        <f aca="false">V58/U58</f>
        <v>0.444444444444444</v>
      </c>
      <c r="X58" s="7" t="str">
        <f aca="false">INDEX(Positions!$E$2:$E$14531,MATCH($A58&amp;"|8",Positions!$A$2:$A$14531,0))</f>
        <v>U</v>
      </c>
      <c r="Y58" s="7" t="str">
        <f aca="false">INDEX(Positions!$E$2:$E$14531,MATCH($A58&amp;"|9",Positions!$A$2:$A$14531,0))</f>
        <v>G</v>
      </c>
      <c r="Z58" s="7" t="str">
        <f aca="false">INDEX(Positions!$E$2:$E$14531,MATCH($A58&amp;"|26",Positions!$A$2:$A$14531,0))</f>
        <v>U</v>
      </c>
      <c r="AA58" s="7" t="n">
        <f aca="false">(X58="G")+(Y58="G")+(Z58="G")</f>
        <v>1</v>
      </c>
      <c r="AB58" s="7" t="n">
        <f aca="false">(X58="C")+(Y58="C")+(Z58="C")</f>
        <v>0</v>
      </c>
      <c r="AC58" s="8" t="n">
        <f aca="false">AA58+AB58</f>
        <v>1</v>
      </c>
      <c r="AD58" s="9" t="n">
        <f aca="false">AC58/3</f>
        <v>0.333333333333333</v>
      </c>
      <c r="AE58" s="7" t="str">
        <f aca="false">IF(K58+V58+AC58=E58,"OK","MISMATCH")</f>
        <v>OK</v>
      </c>
      <c r="AF58" s="10" t="n">
        <f aca="false">B58-42</f>
        <v>30</v>
      </c>
      <c r="AG58" s="10" t="n">
        <f aca="false">V58+AC58</f>
        <v>13</v>
      </c>
      <c r="AH58" s="11" t="n">
        <f aca="false">AG58/AF58</f>
        <v>0.433333333333333</v>
      </c>
      <c r="AI58" s="11" t="n">
        <f aca="false">L58</f>
        <v>0.833333333333333</v>
      </c>
      <c r="AJ58" s="12" t="n">
        <f aca="false">AI58-AH58</f>
        <v>0.4</v>
      </c>
    </row>
    <row r="59" customFormat="false" ht="15" hidden="false" customHeight="false" outlineLevel="0" collapsed="false">
      <c r="A59" s="3" t="s">
        <v>92</v>
      </c>
      <c r="B59" s="4" t="n">
        <f aca="false">COUNTIF(Positions!$B$2:$B$14531,A59)</f>
        <v>72</v>
      </c>
      <c r="C59" s="4" t="n">
        <f aca="false">COUNTIFS(Positions!$B$2:$B$14531,A59,Positions!$E$2:$E$14531,"G")</f>
        <v>22</v>
      </c>
      <c r="D59" s="4" t="n">
        <f aca="false">COUNTIFS(Positions!$B$2:$B$14531,A59,Positions!$E$2:$E$14531,"C")</f>
        <v>20</v>
      </c>
      <c r="E59" s="3" t="n">
        <f aca="false">C59+D59</f>
        <v>42</v>
      </c>
      <c r="F59" s="5" t="n">
        <f aca="false">E59/B59</f>
        <v>0.583333333333333</v>
      </c>
      <c r="G59" s="4" t="n">
        <f aca="false">SUMIFS(Stems_3D_BP!$K$2:$K$5573,Stems_3D_BP!$A$2:$A$5573,$A59,Stems_3D_BP!$B$2:$B$5573,"Acceptor stem")</f>
        <v>12</v>
      </c>
      <c r="H59" s="4" t="n">
        <f aca="false">SUMIFS(Stems_3D_BP!$K$2:$K$5573,Stems_3D_BP!$A$2:$A$5573,$A59,Stems_3D_BP!$B$2:$B$5573,"D-stem")</f>
        <v>6</v>
      </c>
      <c r="I59" s="4" t="n">
        <f aca="false">SUMIFS(Stems_3D_BP!$K$2:$K$5573,Stems_3D_BP!$A$2:$A$5573,$A59,Stems_3D_BP!$B$2:$B$5573,"Anticodon stem")</f>
        <v>4</v>
      </c>
      <c r="J59" s="4" t="n">
        <f aca="false">SUMIFS(Stems_3D_BP!$K$2:$K$5573,Stems_3D_BP!$A$2:$A$5573,$A59,Stems_3D_BP!$B$2:$B$5573,"T-stem")</f>
        <v>8</v>
      </c>
      <c r="K59" s="3" t="n">
        <f aca="false">SUM(G59:J59)</f>
        <v>30</v>
      </c>
      <c r="L59" s="5" t="n">
        <f aca="false">K59/42</f>
        <v>0.714285714285714</v>
      </c>
      <c r="M59" s="4" t="n">
        <f aca="false">SUMIFS(Stems_3D_BP!$K$2:$K$5573,Stems_3D_BP!$A$2:$A$5573,$A59,Stems_3D_BP!$B$2:$B$5573,"3D (tertiary) BP")</f>
        <v>6</v>
      </c>
      <c r="N59" s="6" t="n">
        <f aca="false">M59/14</f>
        <v>0.428571428571429</v>
      </c>
      <c r="O59" s="3" t="n">
        <f aca="false">K59+M59</f>
        <v>36</v>
      </c>
      <c r="P59" s="5" t="n">
        <f aca="false">O59/56</f>
        <v>0.642857142857143</v>
      </c>
      <c r="Q59" s="4" t="n">
        <f aca="false">SUMIFS(Loops!$I$2:$I$996,Loops!$A$2:$A$996,$A59,Loops!$B$2:$B$996,"D-loop")</f>
        <v>4</v>
      </c>
      <c r="R59" s="4" t="n">
        <f aca="false">SUMIFS(Loops!$I$2:$I$996,Loops!$A$2:$A$996,$A59,Loops!$B$2:$B$996,"Anticodon loop")</f>
        <v>2</v>
      </c>
      <c r="S59" s="4" t="n">
        <f aca="false">SUMIFS(Loops!$I$2:$I$996,Loops!$A$2:$A$996,$A59,Loops!$B$2:$B$996,"Variable loop")</f>
        <v>4</v>
      </c>
      <c r="T59" s="4" t="n">
        <f aca="false">SUMIFS(Loops!$I$2:$I$996,Loops!$A$2:$A$996,$A59,Loops!$B$2:$B$996,"TΨC-loop")</f>
        <v>1</v>
      </c>
      <c r="U59" s="4" t="n">
        <f aca="false">SUMIFS(Loops!$F$2:$F$996,Loops!$A$2:$A$996,$A59)-SUMIFS(Loops!$F$2:$F$996,Loops!$A$2:$A$996,$A59,Loops!$B$2:$B$996,"Positions 8, 9, 26")</f>
        <v>27</v>
      </c>
      <c r="V59" s="3" t="n">
        <f aca="false">SUM(Q59:T59)</f>
        <v>11</v>
      </c>
      <c r="W59" s="5" t="n">
        <f aca="false">V59/U59</f>
        <v>0.407407407407407</v>
      </c>
      <c r="X59" s="7" t="str">
        <f aca="false">INDEX(Positions!$E$2:$E$14531,MATCH($A59&amp;"|8",Positions!$A$2:$A$14531,0))</f>
        <v>U</v>
      </c>
      <c r="Y59" s="7" t="str">
        <f aca="false">INDEX(Positions!$E$2:$E$14531,MATCH($A59&amp;"|9",Positions!$A$2:$A$14531,0))</f>
        <v>A</v>
      </c>
      <c r="Z59" s="7" t="str">
        <f aca="false">INDEX(Positions!$E$2:$E$14531,MATCH($A59&amp;"|26",Positions!$A$2:$A$14531,0))</f>
        <v>G</v>
      </c>
      <c r="AA59" s="7" t="n">
        <f aca="false">(X59="G")+(Y59="G")+(Z59="G")</f>
        <v>1</v>
      </c>
      <c r="AB59" s="7" t="n">
        <f aca="false">(X59="C")+(Y59="C")+(Z59="C")</f>
        <v>0</v>
      </c>
      <c r="AC59" s="8" t="n">
        <f aca="false">AA59+AB59</f>
        <v>1</v>
      </c>
      <c r="AD59" s="9" t="n">
        <f aca="false">AC59/3</f>
        <v>0.333333333333333</v>
      </c>
      <c r="AE59" s="7" t="str">
        <f aca="false">IF(K59+V59+AC59=E59,"OK","MISMATCH")</f>
        <v>OK</v>
      </c>
      <c r="AF59" s="10" t="n">
        <f aca="false">B59-42</f>
        <v>30</v>
      </c>
      <c r="AG59" s="10" t="n">
        <f aca="false">V59+AC59</f>
        <v>12</v>
      </c>
      <c r="AH59" s="11" t="n">
        <f aca="false">AG59/AF59</f>
        <v>0.4</v>
      </c>
      <c r="AI59" s="11" t="n">
        <f aca="false">L59</f>
        <v>0.714285714285714</v>
      </c>
      <c r="AJ59" s="12" t="n">
        <f aca="false">AI59-AH59</f>
        <v>0.314285714285714</v>
      </c>
    </row>
    <row r="60" customFormat="false" ht="15" hidden="false" customHeight="false" outlineLevel="0" collapsed="false">
      <c r="A60" s="3" t="s">
        <v>93</v>
      </c>
      <c r="B60" s="4" t="n">
        <f aca="false">COUNTIF(Positions!$B$2:$B$14531,A60)</f>
        <v>71</v>
      </c>
      <c r="C60" s="4" t="n">
        <f aca="false">COUNTIFS(Positions!$B$2:$B$14531,A60,Positions!$E$2:$E$14531,"G")</f>
        <v>24</v>
      </c>
      <c r="D60" s="4" t="n">
        <f aca="false">COUNTIFS(Positions!$B$2:$B$14531,A60,Positions!$E$2:$E$14531,"C")</f>
        <v>20</v>
      </c>
      <c r="E60" s="3" t="n">
        <f aca="false">C60+D60</f>
        <v>44</v>
      </c>
      <c r="F60" s="5" t="n">
        <f aca="false">E60/B60</f>
        <v>0.619718309859155</v>
      </c>
      <c r="G60" s="4" t="n">
        <f aca="false">SUMIFS(Stems_3D_BP!$K$2:$K$5573,Stems_3D_BP!$A$2:$A$5573,$A60,Stems_3D_BP!$B$2:$B$5573,"Acceptor stem")</f>
        <v>11</v>
      </c>
      <c r="H60" s="4" t="n">
        <f aca="false">SUMIFS(Stems_3D_BP!$K$2:$K$5573,Stems_3D_BP!$A$2:$A$5573,$A60,Stems_3D_BP!$B$2:$B$5573,"D-stem")</f>
        <v>4</v>
      </c>
      <c r="I60" s="4" t="n">
        <f aca="false">SUMIFS(Stems_3D_BP!$K$2:$K$5573,Stems_3D_BP!$A$2:$A$5573,$A60,Stems_3D_BP!$B$2:$B$5573,"Anticodon stem")</f>
        <v>8</v>
      </c>
      <c r="J60" s="4" t="n">
        <f aca="false">SUMIFS(Stems_3D_BP!$K$2:$K$5573,Stems_3D_BP!$A$2:$A$5573,$A60,Stems_3D_BP!$B$2:$B$5573,"T-stem")</f>
        <v>10</v>
      </c>
      <c r="K60" s="3" t="n">
        <f aca="false">SUM(G60:J60)</f>
        <v>33</v>
      </c>
      <c r="L60" s="5" t="n">
        <f aca="false">K60/42</f>
        <v>0.785714285714286</v>
      </c>
      <c r="M60" s="4" t="n">
        <f aca="false">SUMIFS(Stems_3D_BP!$K$2:$K$5573,Stems_3D_BP!$A$2:$A$5573,$A60,Stems_3D_BP!$B$2:$B$5573,"3D (tertiary) BP")</f>
        <v>6</v>
      </c>
      <c r="N60" s="6" t="n">
        <f aca="false">M60/14</f>
        <v>0.428571428571429</v>
      </c>
      <c r="O60" s="3" t="n">
        <f aca="false">K60+M60</f>
        <v>39</v>
      </c>
      <c r="P60" s="5" t="n">
        <f aca="false">O60/56</f>
        <v>0.696428571428571</v>
      </c>
      <c r="Q60" s="4" t="n">
        <f aca="false">SUMIFS(Loops!$I$2:$I$996,Loops!$A$2:$A$996,$A60,Loops!$B$2:$B$996,"D-loop")</f>
        <v>4</v>
      </c>
      <c r="R60" s="4" t="n">
        <f aca="false">SUMIFS(Loops!$I$2:$I$996,Loops!$A$2:$A$996,$A60,Loops!$B$2:$B$996,"Anticodon loop")</f>
        <v>2</v>
      </c>
      <c r="S60" s="4" t="n">
        <f aca="false">SUMIFS(Loops!$I$2:$I$996,Loops!$A$2:$A$996,$A60,Loops!$B$2:$B$996,"Variable loop")</f>
        <v>3</v>
      </c>
      <c r="T60" s="4" t="n">
        <f aca="false">SUMIFS(Loops!$I$2:$I$996,Loops!$A$2:$A$996,$A60,Loops!$B$2:$B$996,"TΨC-loop")</f>
        <v>1</v>
      </c>
      <c r="U60" s="4" t="n">
        <f aca="false">SUMIFS(Loops!$F$2:$F$996,Loops!$A$2:$A$996,$A60)-SUMIFS(Loops!$F$2:$F$996,Loops!$A$2:$A$996,$A60,Loops!$B$2:$B$996,"Positions 8, 9, 26")</f>
        <v>26</v>
      </c>
      <c r="V60" s="3" t="n">
        <f aca="false">SUM(Q60:T60)</f>
        <v>10</v>
      </c>
      <c r="W60" s="5" t="n">
        <f aca="false">V60/U60</f>
        <v>0.384615384615385</v>
      </c>
      <c r="X60" s="7" t="str">
        <f aca="false">INDEX(Positions!$E$2:$E$14531,MATCH($A60&amp;"|8",Positions!$A$2:$A$14531,0))</f>
        <v>U</v>
      </c>
      <c r="Y60" s="7" t="str">
        <f aca="false">INDEX(Positions!$E$2:$E$14531,MATCH($A60&amp;"|9",Positions!$A$2:$A$14531,0))</f>
        <v>A</v>
      </c>
      <c r="Z60" s="7" t="str">
        <f aca="false">INDEX(Positions!$E$2:$E$14531,MATCH($A60&amp;"|26",Positions!$A$2:$A$14531,0))</f>
        <v>G</v>
      </c>
      <c r="AA60" s="7" t="n">
        <f aca="false">(X60="G")+(Y60="G")+(Z60="G")</f>
        <v>1</v>
      </c>
      <c r="AB60" s="7" t="n">
        <f aca="false">(X60="C")+(Y60="C")+(Z60="C")</f>
        <v>0</v>
      </c>
      <c r="AC60" s="8" t="n">
        <f aca="false">AA60+AB60</f>
        <v>1</v>
      </c>
      <c r="AD60" s="9" t="n">
        <f aca="false">AC60/3</f>
        <v>0.333333333333333</v>
      </c>
      <c r="AE60" s="7" t="str">
        <f aca="false">IF(K60+V60+AC60=E60,"OK","MISMATCH")</f>
        <v>OK</v>
      </c>
      <c r="AF60" s="10" t="n">
        <f aca="false">B60-42</f>
        <v>29</v>
      </c>
      <c r="AG60" s="10" t="n">
        <f aca="false">V60+AC60</f>
        <v>11</v>
      </c>
      <c r="AH60" s="11" t="n">
        <f aca="false">AG60/AF60</f>
        <v>0.379310344827586</v>
      </c>
      <c r="AI60" s="11" t="n">
        <f aca="false">L60</f>
        <v>0.785714285714286</v>
      </c>
      <c r="AJ60" s="12" t="n">
        <f aca="false">AI60-AH60</f>
        <v>0.4064039408867</v>
      </c>
    </row>
    <row r="61" customFormat="false" ht="15" hidden="false" customHeight="false" outlineLevel="0" collapsed="false">
      <c r="A61" s="3" t="s">
        <v>94</v>
      </c>
      <c r="B61" s="4" t="n">
        <f aca="false">COUNTIF(Positions!$B$2:$B$14531,A61)</f>
        <v>74</v>
      </c>
      <c r="C61" s="4" t="n">
        <f aca="false">COUNTIFS(Positions!$B$2:$B$14531,A61,Positions!$E$2:$E$14531,"G")</f>
        <v>24</v>
      </c>
      <c r="D61" s="4" t="n">
        <f aca="false">COUNTIFS(Positions!$B$2:$B$14531,A61,Positions!$E$2:$E$14531,"C")</f>
        <v>24</v>
      </c>
      <c r="E61" s="3" t="n">
        <f aca="false">C61+D61</f>
        <v>48</v>
      </c>
      <c r="F61" s="5" t="n">
        <f aca="false">E61/B61</f>
        <v>0.648648648648649</v>
      </c>
      <c r="G61" s="4" t="n">
        <f aca="false">SUMIFS(Stems_3D_BP!$K$2:$K$5573,Stems_3D_BP!$A$2:$A$5573,$A61,Stems_3D_BP!$B$2:$B$5573,"Acceptor stem")</f>
        <v>10</v>
      </c>
      <c r="H61" s="4" t="n">
        <f aca="false">SUMIFS(Stems_3D_BP!$K$2:$K$5573,Stems_3D_BP!$A$2:$A$5573,$A61,Stems_3D_BP!$B$2:$B$5573,"D-stem")</f>
        <v>4</v>
      </c>
      <c r="I61" s="4" t="n">
        <f aca="false">SUMIFS(Stems_3D_BP!$K$2:$K$5573,Stems_3D_BP!$A$2:$A$5573,$A61,Stems_3D_BP!$B$2:$B$5573,"Anticodon stem")</f>
        <v>8</v>
      </c>
      <c r="J61" s="4" t="n">
        <f aca="false">SUMIFS(Stems_3D_BP!$K$2:$K$5573,Stems_3D_BP!$A$2:$A$5573,$A61,Stems_3D_BP!$B$2:$B$5573,"T-stem")</f>
        <v>10</v>
      </c>
      <c r="K61" s="3" t="n">
        <f aca="false">SUM(G61:J61)</f>
        <v>32</v>
      </c>
      <c r="L61" s="5" t="n">
        <f aca="false">K61/42</f>
        <v>0.761904761904762</v>
      </c>
      <c r="M61" s="4" t="n">
        <f aca="false">SUMIFS(Stems_3D_BP!$K$2:$K$5573,Stems_3D_BP!$A$2:$A$5573,$A61,Stems_3D_BP!$B$2:$B$5573,"3D (tertiary) BP")</f>
        <v>7</v>
      </c>
      <c r="N61" s="6" t="n">
        <f aca="false">M61/14</f>
        <v>0.5</v>
      </c>
      <c r="O61" s="3" t="n">
        <f aca="false">K61+M61</f>
        <v>39</v>
      </c>
      <c r="P61" s="5" t="n">
        <f aca="false">O61/56</f>
        <v>0.696428571428571</v>
      </c>
      <c r="Q61" s="4" t="n">
        <f aca="false">SUMIFS(Loops!$I$2:$I$996,Loops!$A$2:$A$996,$A61,Loops!$B$2:$B$996,"D-loop")</f>
        <v>5</v>
      </c>
      <c r="R61" s="4" t="n">
        <f aca="false">SUMIFS(Loops!$I$2:$I$996,Loops!$A$2:$A$996,$A61,Loops!$B$2:$B$996,"Anticodon loop")</f>
        <v>3</v>
      </c>
      <c r="S61" s="4" t="n">
        <f aca="false">SUMIFS(Loops!$I$2:$I$996,Loops!$A$2:$A$996,$A61,Loops!$B$2:$B$996,"Variable loop")</f>
        <v>4</v>
      </c>
      <c r="T61" s="4" t="n">
        <f aca="false">SUMIFS(Loops!$I$2:$I$996,Loops!$A$2:$A$996,$A61,Loops!$B$2:$B$996,"TΨC-loop")</f>
        <v>2</v>
      </c>
      <c r="U61" s="4" t="n">
        <f aca="false">SUMIFS(Loops!$F$2:$F$996,Loops!$A$2:$A$996,$A61)-SUMIFS(Loops!$F$2:$F$996,Loops!$A$2:$A$996,$A61,Loops!$B$2:$B$996,"Positions 8, 9, 26")</f>
        <v>29</v>
      </c>
      <c r="V61" s="3" t="n">
        <f aca="false">SUM(Q61:T61)</f>
        <v>14</v>
      </c>
      <c r="W61" s="5" t="n">
        <f aca="false">V61/U61</f>
        <v>0.482758620689655</v>
      </c>
      <c r="X61" s="7" t="str">
        <f aca="false">INDEX(Positions!$E$2:$E$14531,MATCH($A61&amp;"|8",Positions!$A$2:$A$14531,0))</f>
        <v>U</v>
      </c>
      <c r="Y61" s="7" t="str">
        <f aca="false">INDEX(Positions!$E$2:$E$14531,MATCH($A61&amp;"|9",Positions!$A$2:$A$14531,0))</f>
        <v>G</v>
      </c>
      <c r="Z61" s="7" t="str">
        <f aca="false">INDEX(Positions!$E$2:$E$14531,MATCH($A61&amp;"|26",Positions!$A$2:$A$14531,0))</f>
        <v>G</v>
      </c>
      <c r="AA61" s="7" t="n">
        <f aca="false">(X61="G")+(Y61="G")+(Z61="G")</f>
        <v>2</v>
      </c>
      <c r="AB61" s="7" t="n">
        <f aca="false">(X61="C")+(Y61="C")+(Z61="C")</f>
        <v>0</v>
      </c>
      <c r="AC61" s="8" t="n">
        <f aca="false">AA61+AB61</f>
        <v>2</v>
      </c>
      <c r="AD61" s="9" t="n">
        <f aca="false">AC61/3</f>
        <v>0.666666666666667</v>
      </c>
      <c r="AE61" s="7" t="str">
        <f aca="false">IF(K61+V61+AC61=E61,"OK","MISMATCH")</f>
        <v>OK</v>
      </c>
      <c r="AF61" s="10" t="n">
        <f aca="false">B61-42</f>
        <v>32</v>
      </c>
      <c r="AG61" s="10" t="n">
        <f aca="false">V61+AC61</f>
        <v>16</v>
      </c>
      <c r="AH61" s="11" t="n">
        <f aca="false">AG61/AF61</f>
        <v>0.5</v>
      </c>
      <c r="AI61" s="11" t="n">
        <f aca="false">L61</f>
        <v>0.761904761904762</v>
      </c>
      <c r="AJ61" s="12" t="n">
        <f aca="false">AI61-AH61</f>
        <v>0.261904761904762</v>
      </c>
    </row>
    <row r="62" customFormat="false" ht="15" hidden="false" customHeight="false" outlineLevel="0" collapsed="false">
      <c r="A62" s="3" t="s">
        <v>95</v>
      </c>
      <c r="B62" s="4" t="n">
        <f aca="false">COUNTIF(Positions!$B$2:$B$14531,A62)</f>
        <v>74</v>
      </c>
      <c r="C62" s="4" t="n">
        <f aca="false">COUNTIFS(Positions!$B$2:$B$14531,A62,Positions!$E$2:$E$14531,"G")</f>
        <v>22</v>
      </c>
      <c r="D62" s="4" t="n">
        <f aca="false">COUNTIFS(Positions!$B$2:$B$14531,A62,Positions!$E$2:$E$14531,"C")</f>
        <v>20</v>
      </c>
      <c r="E62" s="3" t="n">
        <f aca="false">C62+D62</f>
        <v>42</v>
      </c>
      <c r="F62" s="5" t="n">
        <f aca="false">E62/B62</f>
        <v>0.567567567567568</v>
      </c>
      <c r="G62" s="4" t="n">
        <f aca="false">SUMIFS(Stems_3D_BP!$K$2:$K$5573,Stems_3D_BP!$A$2:$A$5573,$A62,Stems_3D_BP!$B$2:$B$5573,"Acceptor stem")</f>
        <v>10</v>
      </c>
      <c r="H62" s="4" t="n">
        <f aca="false">SUMIFS(Stems_3D_BP!$K$2:$K$5573,Stems_3D_BP!$A$2:$A$5573,$A62,Stems_3D_BP!$B$2:$B$5573,"D-stem")</f>
        <v>4</v>
      </c>
      <c r="I62" s="4" t="n">
        <f aca="false">SUMIFS(Stems_3D_BP!$K$2:$K$5573,Stems_3D_BP!$A$2:$A$5573,$A62,Stems_3D_BP!$B$2:$B$5573,"Anticodon stem")</f>
        <v>8</v>
      </c>
      <c r="J62" s="4" t="n">
        <f aca="false">SUMIFS(Stems_3D_BP!$K$2:$K$5573,Stems_3D_BP!$A$2:$A$5573,$A62,Stems_3D_BP!$B$2:$B$5573,"T-stem")</f>
        <v>8</v>
      </c>
      <c r="K62" s="3" t="n">
        <f aca="false">SUM(G62:J62)</f>
        <v>30</v>
      </c>
      <c r="L62" s="5" t="n">
        <f aca="false">K62/42</f>
        <v>0.714285714285714</v>
      </c>
      <c r="M62" s="4" t="n">
        <f aca="false">SUMIFS(Stems_3D_BP!$K$2:$K$5573,Stems_3D_BP!$A$2:$A$5573,$A62,Stems_3D_BP!$B$2:$B$5573,"3D (tertiary) BP")</f>
        <v>5</v>
      </c>
      <c r="N62" s="6" t="n">
        <f aca="false">M62/14</f>
        <v>0.357142857142857</v>
      </c>
      <c r="O62" s="3" t="n">
        <f aca="false">K62+M62</f>
        <v>35</v>
      </c>
      <c r="P62" s="5" t="n">
        <f aca="false">O62/56</f>
        <v>0.625</v>
      </c>
      <c r="Q62" s="4" t="n">
        <f aca="false">SUMIFS(Loops!$I$2:$I$996,Loops!$A$2:$A$996,$A62,Loops!$B$2:$B$996,"D-loop")</f>
        <v>4</v>
      </c>
      <c r="R62" s="4" t="n">
        <f aca="false">SUMIFS(Loops!$I$2:$I$996,Loops!$A$2:$A$996,$A62,Loops!$B$2:$B$996,"Anticodon loop")</f>
        <v>2</v>
      </c>
      <c r="S62" s="4" t="n">
        <f aca="false">SUMIFS(Loops!$I$2:$I$996,Loops!$A$2:$A$996,$A62,Loops!$B$2:$B$996,"Variable loop")</f>
        <v>4</v>
      </c>
      <c r="T62" s="4" t="n">
        <f aca="false">SUMIFS(Loops!$I$2:$I$996,Loops!$A$2:$A$996,$A62,Loops!$B$2:$B$996,"TΨC-loop")</f>
        <v>1</v>
      </c>
      <c r="U62" s="4" t="n">
        <f aca="false">SUMIFS(Loops!$F$2:$F$996,Loops!$A$2:$A$996,$A62)-SUMIFS(Loops!$F$2:$F$996,Loops!$A$2:$A$996,$A62,Loops!$B$2:$B$996,"Positions 8, 9, 26")</f>
        <v>29</v>
      </c>
      <c r="V62" s="3" t="n">
        <f aca="false">SUM(Q62:T62)</f>
        <v>11</v>
      </c>
      <c r="W62" s="5" t="n">
        <f aca="false">V62/U62</f>
        <v>0.379310344827586</v>
      </c>
      <c r="X62" s="7" t="str">
        <f aca="false">INDEX(Positions!$E$2:$E$14531,MATCH($A62&amp;"|8",Positions!$A$2:$A$14531,0))</f>
        <v>U</v>
      </c>
      <c r="Y62" s="7" t="str">
        <f aca="false">INDEX(Positions!$E$2:$E$14531,MATCH($A62&amp;"|9",Positions!$A$2:$A$14531,0))</f>
        <v>G</v>
      </c>
      <c r="Z62" s="7" t="str">
        <f aca="false">INDEX(Positions!$E$2:$E$14531,MATCH($A62&amp;"|26",Positions!$A$2:$A$14531,0))</f>
        <v>A</v>
      </c>
      <c r="AA62" s="7" t="n">
        <f aca="false">(X62="G")+(Y62="G")+(Z62="G")</f>
        <v>1</v>
      </c>
      <c r="AB62" s="7" t="n">
        <f aca="false">(X62="C")+(Y62="C")+(Z62="C")</f>
        <v>0</v>
      </c>
      <c r="AC62" s="8" t="n">
        <f aca="false">AA62+AB62</f>
        <v>1</v>
      </c>
      <c r="AD62" s="9" t="n">
        <f aca="false">AC62/3</f>
        <v>0.333333333333333</v>
      </c>
      <c r="AE62" s="7" t="str">
        <f aca="false">IF(K62+V62+AC62=E62,"OK","MISMATCH")</f>
        <v>OK</v>
      </c>
      <c r="AF62" s="10" t="n">
        <f aca="false">B62-42</f>
        <v>32</v>
      </c>
      <c r="AG62" s="10" t="n">
        <f aca="false">V62+AC62</f>
        <v>12</v>
      </c>
      <c r="AH62" s="11" t="n">
        <f aca="false">AG62/AF62</f>
        <v>0.375</v>
      </c>
      <c r="AI62" s="11" t="n">
        <f aca="false">L62</f>
        <v>0.714285714285714</v>
      </c>
      <c r="AJ62" s="12" t="n">
        <f aca="false">AI62-AH62</f>
        <v>0.339285714285714</v>
      </c>
    </row>
    <row r="63" customFormat="false" ht="15" hidden="false" customHeight="false" outlineLevel="0" collapsed="false">
      <c r="A63" s="3" t="s">
        <v>96</v>
      </c>
      <c r="B63" s="4" t="n">
        <f aca="false">COUNTIF(Positions!$B$2:$B$14531,A63)</f>
        <v>72</v>
      </c>
      <c r="C63" s="4" t="n">
        <f aca="false">COUNTIFS(Positions!$B$2:$B$14531,A63,Positions!$E$2:$E$14531,"G")</f>
        <v>21</v>
      </c>
      <c r="D63" s="4" t="n">
        <f aca="false">COUNTIFS(Positions!$B$2:$B$14531,A63,Positions!$E$2:$E$14531,"C")</f>
        <v>26</v>
      </c>
      <c r="E63" s="3" t="n">
        <f aca="false">C63+D63</f>
        <v>47</v>
      </c>
      <c r="F63" s="5" t="n">
        <f aca="false">E63/B63</f>
        <v>0.652777777777778</v>
      </c>
      <c r="G63" s="4" t="n">
        <f aca="false">SUMIFS(Stems_3D_BP!$K$2:$K$5573,Stems_3D_BP!$A$2:$A$5573,$A63,Stems_3D_BP!$B$2:$B$5573,"Acceptor stem")</f>
        <v>12</v>
      </c>
      <c r="H63" s="4" t="n">
        <f aca="false">SUMIFS(Stems_3D_BP!$K$2:$K$5573,Stems_3D_BP!$A$2:$A$5573,$A63,Stems_3D_BP!$B$2:$B$5573,"D-stem")</f>
        <v>5</v>
      </c>
      <c r="I63" s="4" t="n">
        <f aca="false">SUMIFS(Stems_3D_BP!$K$2:$K$5573,Stems_3D_BP!$A$2:$A$5573,$A63,Stems_3D_BP!$B$2:$B$5573,"Anticodon stem")</f>
        <v>8</v>
      </c>
      <c r="J63" s="4" t="n">
        <f aca="false">SUMIFS(Stems_3D_BP!$K$2:$K$5573,Stems_3D_BP!$A$2:$A$5573,$A63,Stems_3D_BP!$B$2:$B$5573,"T-stem")</f>
        <v>10</v>
      </c>
      <c r="K63" s="3" t="n">
        <f aca="false">SUM(G63:J63)</f>
        <v>35</v>
      </c>
      <c r="L63" s="5" t="n">
        <f aca="false">K63/42</f>
        <v>0.833333333333333</v>
      </c>
      <c r="M63" s="4" t="n">
        <f aca="false">SUMIFS(Stems_3D_BP!$K$2:$K$5573,Stems_3D_BP!$A$2:$A$5573,$A63,Stems_3D_BP!$B$2:$B$5573,"3D (tertiary) BP")</f>
        <v>7</v>
      </c>
      <c r="N63" s="6" t="n">
        <f aca="false">M63/14</f>
        <v>0.5</v>
      </c>
      <c r="O63" s="3" t="n">
        <f aca="false">K63+M63</f>
        <v>42</v>
      </c>
      <c r="P63" s="5" t="n">
        <f aca="false">O63/56</f>
        <v>0.75</v>
      </c>
      <c r="Q63" s="4" t="n">
        <f aca="false">SUMIFS(Loops!$I$2:$I$996,Loops!$A$2:$A$996,$A63,Loops!$B$2:$B$996,"D-loop")</f>
        <v>3</v>
      </c>
      <c r="R63" s="4" t="n">
        <f aca="false">SUMIFS(Loops!$I$2:$I$996,Loops!$A$2:$A$996,$A63,Loops!$B$2:$B$996,"Anticodon loop")</f>
        <v>5</v>
      </c>
      <c r="S63" s="4" t="n">
        <f aca="false">SUMIFS(Loops!$I$2:$I$996,Loops!$A$2:$A$996,$A63,Loops!$B$2:$B$996,"Variable loop")</f>
        <v>3</v>
      </c>
      <c r="T63" s="4" t="n">
        <f aca="false">SUMIFS(Loops!$I$2:$I$996,Loops!$A$2:$A$996,$A63,Loops!$B$2:$B$996,"TΨC-loop")</f>
        <v>1</v>
      </c>
      <c r="U63" s="4" t="n">
        <f aca="false">SUMIFS(Loops!$F$2:$F$996,Loops!$A$2:$A$996,$A63)-SUMIFS(Loops!$F$2:$F$996,Loops!$A$2:$A$996,$A63,Loops!$B$2:$B$996,"Positions 8, 9, 26")</f>
        <v>27</v>
      </c>
      <c r="V63" s="3" t="n">
        <f aca="false">SUM(Q63:T63)</f>
        <v>12</v>
      </c>
      <c r="W63" s="5" t="n">
        <f aca="false">V63/U63</f>
        <v>0.444444444444444</v>
      </c>
      <c r="X63" s="7" t="str">
        <f aca="false">INDEX(Positions!$E$2:$E$14531,MATCH($A63&amp;"|8",Positions!$A$2:$A$14531,0))</f>
        <v>U</v>
      </c>
      <c r="Y63" s="7" t="str">
        <f aca="false">INDEX(Positions!$E$2:$E$14531,MATCH($A63&amp;"|9",Positions!$A$2:$A$14531,0))</f>
        <v>A</v>
      </c>
      <c r="Z63" s="7" t="str">
        <f aca="false">INDEX(Positions!$E$2:$E$14531,MATCH($A63&amp;"|26",Positions!$A$2:$A$14531,0))</f>
        <v>A</v>
      </c>
      <c r="AA63" s="7" t="n">
        <f aca="false">(X63="G")+(Y63="G")+(Z63="G")</f>
        <v>0</v>
      </c>
      <c r="AB63" s="7" t="n">
        <f aca="false">(X63="C")+(Y63="C")+(Z63="C")</f>
        <v>0</v>
      </c>
      <c r="AC63" s="8" t="n">
        <f aca="false">AA63+AB63</f>
        <v>0</v>
      </c>
      <c r="AD63" s="9" t="n">
        <f aca="false">AC63/3</f>
        <v>0</v>
      </c>
      <c r="AE63" s="7" t="str">
        <f aca="false">IF(K63+V63+AC63=E63,"OK","MISMATCH")</f>
        <v>OK</v>
      </c>
      <c r="AF63" s="10" t="n">
        <f aca="false">B63-42</f>
        <v>30</v>
      </c>
      <c r="AG63" s="10" t="n">
        <f aca="false">V63+AC63</f>
        <v>12</v>
      </c>
      <c r="AH63" s="11" t="n">
        <f aca="false">AG63/AF63</f>
        <v>0.4</v>
      </c>
      <c r="AI63" s="11" t="n">
        <f aca="false">L63</f>
        <v>0.833333333333333</v>
      </c>
      <c r="AJ63" s="12" t="n">
        <f aca="false">AI63-AH63</f>
        <v>0.433333333333333</v>
      </c>
    </row>
    <row r="64" customFormat="false" ht="15" hidden="false" customHeight="false" outlineLevel="0" collapsed="false">
      <c r="A64" s="3" t="s">
        <v>97</v>
      </c>
      <c r="B64" s="4" t="n">
        <f aca="false">COUNTIF(Positions!$B$2:$B$14531,A64)</f>
        <v>72</v>
      </c>
      <c r="C64" s="4" t="n">
        <f aca="false">COUNTIFS(Positions!$B$2:$B$14531,A64,Positions!$E$2:$E$14531,"G")</f>
        <v>26</v>
      </c>
      <c r="D64" s="4" t="n">
        <f aca="false">COUNTIFS(Positions!$B$2:$B$14531,A64,Positions!$E$2:$E$14531,"C")</f>
        <v>22</v>
      </c>
      <c r="E64" s="3" t="n">
        <f aca="false">C64+D64</f>
        <v>48</v>
      </c>
      <c r="F64" s="5" t="n">
        <f aca="false">E64/B64</f>
        <v>0.666666666666667</v>
      </c>
      <c r="G64" s="4" t="n">
        <f aca="false">SUMIFS(Stems_3D_BP!$K$2:$K$5573,Stems_3D_BP!$A$2:$A$5573,$A64,Stems_3D_BP!$B$2:$B$5573,"Acceptor stem")</f>
        <v>11</v>
      </c>
      <c r="H64" s="4" t="n">
        <f aca="false">SUMIFS(Stems_3D_BP!$K$2:$K$5573,Stems_3D_BP!$A$2:$A$5573,$A64,Stems_3D_BP!$B$2:$B$5573,"D-stem")</f>
        <v>6</v>
      </c>
      <c r="I64" s="4" t="n">
        <f aca="false">SUMIFS(Stems_3D_BP!$K$2:$K$5573,Stems_3D_BP!$A$2:$A$5573,$A64,Stems_3D_BP!$B$2:$B$5573,"Anticodon stem")</f>
        <v>8</v>
      </c>
      <c r="J64" s="4" t="n">
        <f aca="false">SUMIFS(Stems_3D_BP!$K$2:$K$5573,Stems_3D_BP!$A$2:$A$5573,$A64,Stems_3D_BP!$B$2:$B$5573,"T-stem")</f>
        <v>7</v>
      </c>
      <c r="K64" s="3" t="n">
        <f aca="false">SUM(G64:J64)</f>
        <v>32</v>
      </c>
      <c r="L64" s="5" t="n">
        <f aca="false">K64/42</f>
        <v>0.761904761904762</v>
      </c>
      <c r="M64" s="4" t="n">
        <f aca="false">SUMIFS(Stems_3D_BP!$K$2:$K$5573,Stems_3D_BP!$A$2:$A$5573,$A64,Stems_3D_BP!$B$2:$B$5573,"3D (tertiary) BP")</f>
        <v>8</v>
      </c>
      <c r="N64" s="6" t="n">
        <f aca="false">M64/14</f>
        <v>0.571428571428571</v>
      </c>
      <c r="O64" s="3" t="n">
        <f aca="false">K64+M64</f>
        <v>40</v>
      </c>
      <c r="P64" s="5" t="n">
        <f aca="false">O64/56</f>
        <v>0.714285714285714</v>
      </c>
      <c r="Q64" s="4" t="n">
        <f aca="false">SUMIFS(Loops!$I$2:$I$996,Loops!$A$2:$A$996,$A64,Loops!$B$2:$B$996,"D-loop")</f>
        <v>5</v>
      </c>
      <c r="R64" s="4" t="n">
        <f aca="false">SUMIFS(Loops!$I$2:$I$996,Loops!$A$2:$A$996,$A64,Loops!$B$2:$B$996,"Anticodon loop")</f>
        <v>4</v>
      </c>
      <c r="S64" s="4" t="n">
        <f aca="false">SUMIFS(Loops!$I$2:$I$996,Loops!$A$2:$A$996,$A64,Loops!$B$2:$B$996,"Variable loop")</f>
        <v>4</v>
      </c>
      <c r="T64" s="4" t="n">
        <f aca="false">SUMIFS(Loops!$I$2:$I$996,Loops!$A$2:$A$996,$A64,Loops!$B$2:$B$996,"TΨC-loop")</f>
        <v>3</v>
      </c>
      <c r="U64" s="4" t="n">
        <f aca="false">SUMIFS(Loops!$F$2:$F$996,Loops!$A$2:$A$996,$A64)-SUMIFS(Loops!$F$2:$F$996,Loops!$A$2:$A$996,$A64,Loops!$B$2:$B$996,"Positions 8, 9, 26")</f>
        <v>27</v>
      </c>
      <c r="V64" s="3" t="n">
        <f aca="false">SUM(Q64:T64)</f>
        <v>16</v>
      </c>
      <c r="W64" s="5" t="n">
        <f aca="false">V64/U64</f>
        <v>0.592592592592593</v>
      </c>
      <c r="X64" s="7" t="str">
        <f aca="false">INDEX(Positions!$E$2:$E$14531,MATCH($A64&amp;"|8",Positions!$A$2:$A$14531,0))</f>
        <v>U</v>
      </c>
      <c r="Y64" s="7" t="str">
        <f aca="false">INDEX(Positions!$E$2:$E$14531,MATCH($A64&amp;"|9",Positions!$A$2:$A$14531,0))</f>
        <v>A</v>
      </c>
      <c r="Z64" s="7" t="str">
        <f aca="false">INDEX(Positions!$E$2:$E$14531,MATCH($A64&amp;"|26",Positions!$A$2:$A$14531,0))</f>
        <v>A</v>
      </c>
      <c r="AA64" s="7" t="n">
        <f aca="false">(X64="G")+(Y64="G")+(Z64="G")</f>
        <v>0</v>
      </c>
      <c r="AB64" s="7" t="n">
        <f aca="false">(X64="C")+(Y64="C")+(Z64="C")</f>
        <v>0</v>
      </c>
      <c r="AC64" s="8" t="n">
        <f aca="false">AA64+AB64</f>
        <v>0</v>
      </c>
      <c r="AD64" s="9" t="n">
        <f aca="false">AC64/3</f>
        <v>0</v>
      </c>
      <c r="AE64" s="7" t="str">
        <f aca="false">IF(K64+V64+AC64=E64,"OK","MISMATCH")</f>
        <v>OK</v>
      </c>
      <c r="AF64" s="10" t="n">
        <f aca="false">B64-42</f>
        <v>30</v>
      </c>
      <c r="AG64" s="10" t="n">
        <f aca="false">V64+AC64</f>
        <v>16</v>
      </c>
      <c r="AH64" s="11" t="n">
        <f aca="false">AG64/AF64</f>
        <v>0.533333333333333</v>
      </c>
      <c r="AI64" s="11" t="n">
        <f aca="false">L64</f>
        <v>0.761904761904762</v>
      </c>
      <c r="AJ64" s="12" t="n">
        <f aca="false">AI64-AH64</f>
        <v>0.228571428571429</v>
      </c>
    </row>
    <row r="65" customFormat="false" ht="15" hidden="false" customHeight="false" outlineLevel="0" collapsed="false">
      <c r="A65" s="3" t="s">
        <v>98</v>
      </c>
      <c r="B65" s="4" t="n">
        <f aca="false">COUNTIF(Positions!$B$2:$B$14531,A65)</f>
        <v>73</v>
      </c>
      <c r="C65" s="4" t="n">
        <f aca="false">COUNTIFS(Positions!$B$2:$B$14531,A65,Positions!$E$2:$E$14531,"G")</f>
        <v>24</v>
      </c>
      <c r="D65" s="4" t="n">
        <f aca="false">COUNTIFS(Positions!$B$2:$B$14531,A65,Positions!$E$2:$E$14531,"C")</f>
        <v>19</v>
      </c>
      <c r="E65" s="3" t="n">
        <f aca="false">C65+D65</f>
        <v>43</v>
      </c>
      <c r="F65" s="5" t="n">
        <f aca="false">E65/B65</f>
        <v>0.589041095890411</v>
      </c>
      <c r="G65" s="4" t="n">
        <f aca="false">SUMIFS(Stems_3D_BP!$K$2:$K$5573,Stems_3D_BP!$A$2:$A$5573,$A65,Stems_3D_BP!$B$2:$B$5573,"Acceptor stem")</f>
        <v>11</v>
      </c>
      <c r="H65" s="4" t="n">
        <f aca="false">SUMIFS(Stems_3D_BP!$K$2:$K$5573,Stems_3D_BP!$A$2:$A$5573,$A65,Stems_3D_BP!$B$2:$B$5573,"D-stem")</f>
        <v>6</v>
      </c>
      <c r="I65" s="4" t="n">
        <f aca="false">SUMIFS(Stems_3D_BP!$K$2:$K$5573,Stems_3D_BP!$A$2:$A$5573,$A65,Stems_3D_BP!$B$2:$B$5573,"Anticodon stem")</f>
        <v>9</v>
      </c>
      <c r="J65" s="4" t="n">
        <f aca="false">SUMIFS(Stems_3D_BP!$K$2:$K$5573,Stems_3D_BP!$A$2:$A$5573,$A65,Stems_3D_BP!$B$2:$B$5573,"T-stem")</f>
        <v>5</v>
      </c>
      <c r="K65" s="3" t="n">
        <f aca="false">SUM(G65:J65)</f>
        <v>31</v>
      </c>
      <c r="L65" s="5" t="n">
        <f aca="false">K65/42</f>
        <v>0.738095238095238</v>
      </c>
      <c r="M65" s="4" t="n">
        <f aca="false">SUMIFS(Stems_3D_BP!$K$2:$K$5573,Stems_3D_BP!$A$2:$A$5573,$A65,Stems_3D_BP!$B$2:$B$5573,"3D (tertiary) BP")</f>
        <v>6</v>
      </c>
      <c r="N65" s="6" t="n">
        <f aca="false">M65/14</f>
        <v>0.428571428571429</v>
      </c>
      <c r="O65" s="3" t="n">
        <f aca="false">K65+M65</f>
        <v>37</v>
      </c>
      <c r="P65" s="5" t="n">
        <f aca="false">O65/56</f>
        <v>0.660714285714286</v>
      </c>
      <c r="Q65" s="4" t="n">
        <f aca="false">SUMIFS(Loops!$I$2:$I$996,Loops!$A$2:$A$996,$A65,Loops!$B$2:$B$996,"D-loop")</f>
        <v>3</v>
      </c>
      <c r="R65" s="4" t="n">
        <f aca="false">SUMIFS(Loops!$I$2:$I$996,Loops!$A$2:$A$996,$A65,Loops!$B$2:$B$996,"Anticodon loop")</f>
        <v>2</v>
      </c>
      <c r="S65" s="4" t="n">
        <f aca="false">SUMIFS(Loops!$I$2:$I$996,Loops!$A$2:$A$996,$A65,Loops!$B$2:$B$996,"Variable loop")</f>
        <v>3</v>
      </c>
      <c r="T65" s="4" t="n">
        <f aca="false">SUMIFS(Loops!$I$2:$I$996,Loops!$A$2:$A$996,$A65,Loops!$B$2:$B$996,"TΨC-loop")</f>
        <v>4</v>
      </c>
      <c r="U65" s="4" t="n">
        <f aca="false">SUMIFS(Loops!$F$2:$F$996,Loops!$A$2:$A$996,$A65)-SUMIFS(Loops!$F$2:$F$996,Loops!$A$2:$A$996,$A65,Loops!$B$2:$B$996,"Positions 8, 9, 26")</f>
        <v>28</v>
      </c>
      <c r="V65" s="3" t="n">
        <f aca="false">SUM(Q65:T65)</f>
        <v>12</v>
      </c>
      <c r="W65" s="5" t="n">
        <f aca="false">V65/U65</f>
        <v>0.428571428571429</v>
      </c>
      <c r="X65" s="7" t="str">
        <f aca="false">INDEX(Positions!$E$2:$E$14531,MATCH($A65&amp;"|8",Positions!$A$2:$A$14531,0))</f>
        <v>U</v>
      </c>
      <c r="Y65" s="7" t="str">
        <f aca="false">INDEX(Positions!$E$2:$E$14531,MATCH($A65&amp;"|9",Positions!$A$2:$A$14531,0))</f>
        <v>A</v>
      </c>
      <c r="Z65" s="7" t="str">
        <f aca="false">INDEX(Positions!$E$2:$E$14531,MATCH($A65&amp;"|26",Positions!$A$2:$A$14531,0))</f>
        <v>A</v>
      </c>
      <c r="AA65" s="7" t="n">
        <f aca="false">(X65="G")+(Y65="G")+(Z65="G")</f>
        <v>0</v>
      </c>
      <c r="AB65" s="7" t="n">
        <f aca="false">(X65="C")+(Y65="C")+(Z65="C")</f>
        <v>0</v>
      </c>
      <c r="AC65" s="8" t="n">
        <f aca="false">AA65+AB65</f>
        <v>0</v>
      </c>
      <c r="AD65" s="9" t="n">
        <f aca="false">AC65/3</f>
        <v>0</v>
      </c>
      <c r="AE65" s="7" t="str">
        <f aca="false">IF(K65+V65+AC65=E65,"OK","MISMATCH")</f>
        <v>OK</v>
      </c>
      <c r="AF65" s="10" t="n">
        <f aca="false">B65-42</f>
        <v>31</v>
      </c>
      <c r="AG65" s="10" t="n">
        <f aca="false">V65+AC65</f>
        <v>12</v>
      </c>
      <c r="AH65" s="11" t="n">
        <f aca="false">AG65/AF65</f>
        <v>0.387096774193548</v>
      </c>
      <c r="AI65" s="11" t="n">
        <f aca="false">L65</f>
        <v>0.738095238095238</v>
      </c>
      <c r="AJ65" s="12" t="n">
        <f aca="false">AI65-AH65</f>
        <v>0.35099846390169</v>
      </c>
    </row>
    <row r="66" customFormat="false" ht="15" hidden="false" customHeight="false" outlineLevel="0" collapsed="false">
      <c r="A66" s="3" t="s">
        <v>99</v>
      </c>
      <c r="B66" s="4" t="n">
        <f aca="false">COUNTIF(Positions!$B$2:$B$14531,A66)</f>
        <v>73</v>
      </c>
      <c r="C66" s="4" t="n">
        <f aca="false">COUNTIFS(Positions!$B$2:$B$14531,A66,Positions!$E$2:$E$14531,"G")</f>
        <v>25</v>
      </c>
      <c r="D66" s="4" t="n">
        <f aca="false">COUNTIFS(Positions!$B$2:$B$14531,A66,Positions!$E$2:$E$14531,"C")</f>
        <v>21</v>
      </c>
      <c r="E66" s="3" t="n">
        <f aca="false">C66+D66</f>
        <v>46</v>
      </c>
      <c r="F66" s="5" t="n">
        <f aca="false">E66/B66</f>
        <v>0.63013698630137</v>
      </c>
      <c r="G66" s="4" t="n">
        <f aca="false">SUMIFS(Stems_3D_BP!$K$2:$K$5573,Stems_3D_BP!$A$2:$A$5573,$A66,Stems_3D_BP!$B$2:$B$5573,"Acceptor stem")</f>
        <v>11</v>
      </c>
      <c r="H66" s="4" t="n">
        <f aca="false">SUMIFS(Stems_3D_BP!$K$2:$K$5573,Stems_3D_BP!$A$2:$A$5573,$A66,Stems_3D_BP!$B$2:$B$5573,"D-stem")</f>
        <v>6</v>
      </c>
      <c r="I66" s="4" t="n">
        <f aca="false">SUMIFS(Stems_3D_BP!$K$2:$K$5573,Stems_3D_BP!$A$2:$A$5573,$A66,Stems_3D_BP!$B$2:$B$5573,"Anticodon stem")</f>
        <v>8</v>
      </c>
      <c r="J66" s="4" t="n">
        <f aca="false">SUMIFS(Stems_3D_BP!$K$2:$K$5573,Stems_3D_BP!$A$2:$A$5573,$A66,Stems_3D_BP!$B$2:$B$5573,"T-stem")</f>
        <v>8</v>
      </c>
      <c r="K66" s="3" t="n">
        <f aca="false">SUM(G66:J66)</f>
        <v>33</v>
      </c>
      <c r="L66" s="5" t="n">
        <f aca="false">K66/42</f>
        <v>0.785714285714286</v>
      </c>
      <c r="M66" s="4" t="n">
        <f aca="false">SUMIFS(Stems_3D_BP!$K$2:$K$5573,Stems_3D_BP!$A$2:$A$5573,$A66,Stems_3D_BP!$B$2:$B$5573,"3D (tertiary) BP")</f>
        <v>8</v>
      </c>
      <c r="N66" s="6" t="n">
        <f aca="false">M66/14</f>
        <v>0.571428571428571</v>
      </c>
      <c r="O66" s="3" t="n">
        <f aca="false">K66+M66</f>
        <v>41</v>
      </c>
      <c r="P66" s="5" t="n">
        <f aca="false">O66/56</f>
        <v>0.732142857142857</v>
      </c>
      <c r="Q66" s="4" t="n">
        <f aca="false">SUMIFS(Loops!$I$2:$I$996,Loops!$A$2:$A$996,$A66,Loops!$B$2:$B$996,"D-loop")</f>
        <v>3</v>
      </c>
      <c r="R66" s="4" t="n">
        <f aca="false">SUMIFS(Loops!$I$2:$I$996,Loops!$A$2:$A$996,$A66,Loops!$B$2:$B$996,"Anticodon loop")</f>
        <v>4</v>
      </c>
      <c r="S66" s="4" t="n">
        <f aca="false">SUMIFS(Loops!$I$2:$I$996,Loops!$A$2:$A$996,$A66,Loops!$B$2:$B$996,"Variable loop")</f>
        <v>2</v>
      </c>
      <c r="T66" s="4" t="n">
        <f aca="false">SUMIFS(Loops!$I$2:$I$996,Loops!$A$2:$A$996,$A66,Loops!$B$2:$B$996,"TΨC-loop")</f>
        <v>3</v>
      </c>
      <c r="U66" s="4" t="n">
        <f aca="false">SUMIFS(Loops!$F$2:$F$996,Loops!$A$2:$A$996,$A66)-SUMIFS(Loops!$F$2:$F$996,Loops!$A$2:$A$996,$A66,Loops!$B$2:$B$996,"Positions 8, 9, 26")</f>
        <v>28</v>
      </c>
      <c r="V66" s="3" t="n">
        <f aca="false">SUM(Q66:T66)</f>
        <v>12</v>
      </c>
      <c r="W66" s="5" t="n">
        <f aca="false">V66/U66</f>
        <v>0.428571428571429</v>
      </c>
      <c r="X66" s="7" t="str">
        <f aca="false">INDEX(Positions!$E$2:$E$14531,MATCH($A66&amp;"|8",Positions!$A$2:$A$14531,0))</f>
        <v>U</v>
      </c>
      <c r="Y66" s="7" t="str">
        <f aca="false">INDEX(Positions!$E$2:$E$14531,MATCH($A66&amp;"|9",Positions!$A$2:$A$14531,0))</f>
        <v>A</v>
      </c>
      <c r="Z66" s="7" t="str">
        <f aca="false">INDEX(Positions!$E$2:$E$14531,MATCH($A66&amp;"|26",Positions!$A$2:$A$14531,0))</f>
        <v>G</v>
      </c>
      <c r="AA66" s="7" t="n">
        <f aca="false">(X66="G")+(Y66="G")+(Z66="G")</f>
        <v>1</v>
      </c>
      <c r="AB66" s="7" t="n">
        <f aca="false">(X66="C")+(Y66="C")+(Z66="C")</f>
        <v>0</v>
      </c>
      <c r="AC66" s="8" t="n">
        <f aca="false">AA66+AB66</f>
        <v>1</v>
      </c>
      <c r="AD66" s="9" t="n">
        <f aca="false">AC66/3</f>
        <v>0.333333333333333</v>
      </c>
      <c r="AE66" s="7" t="str">
        <f aca="false">IF(K66+V66+AC66=E66,"OK","MISMATCH")</f>
        <v>OK</v>
      </c>
      <c r="AF66" s="10" t="n">
        <f aca="false">B66-42</f>
        <v>31</v>
      </c>
      <c r="AG66" s="10" t="n">
        <f aca="false">V66+AC66</f>
        <v>13</v>
      </c>
      <c r="AH66" s="11" t="n">
        <f aca="false">AG66/AF66</f>
        <v>0.419354838709677</v>
      </c>
      <c r="AI66" s="11" t="n">
        <f aca="false">L66</f>
        <v>0.785714285714286</v>
      </c>
      <c r="AJ66" s="12" t="n">
        <f aca="false">AI66-AH66</f>
        <v>0.366359447004608</v>
      </c>
    </row>
    <row r="67" customFormat="false" ht="15" hidden="false" customHeight="false" outlineLevel="0" collapsed="false">
      <c r="A67" s="3" t="s">
        <v>100</v>
      </c>
      <c r="B67" s="4" t="n">
        <f aca="false">COUNTIF(Positions!$B$2:$B$14531,A67)</f>
        <v>71</v>
      </c>
      <c r="C67" s="4" t="n">
        <f aca="false">COUNTIFS(Positions!$B$2:$B$14531,A67,Positions!$E$2:$E$14531,"G")</f>
        <v>20</v>
      </c>
      <c r="D67" s="4" t="n">
        <f aca="false">COUNTIFS(Positions!$B$2:$B$14531,A67,Positions!$E$2:$E$14531,"C")</f>
        <v>21</v>
      </c>
      <c r="E67" s="3" t="n">
        <f aca="false">C67+D67</f>
        <v>41</v>
      </c>
      <c r="F67" s="5" t="n">
        <f aca="false">E67/B67</f>
        <v>0.577464788732394</v>
      </c>
      <c r="G67" s="4" t="n">
        <f aca="false">SUMIFS(Stems_3D_BP!$K$2:$K$5573,Stems_3D_BP!$A$2:$A$5573,$A67,Stems_3D_BP!$B$2:$B$5573,"Acceptor stem")</f>
        <v>8</v>
      </c>
      <c r="H67" s="4" t="n">
        <f aca="false">SUMIFS(Stems_3D_BP!$K$2:$K$5573,Stems_3D_BP!$A$2:$A$5573,$A67,Stems_3D_BP!$B$2:$B$5573,"D-stem")</f>
        <v>6</v>
      </c>
      <c r="I67" s="4" t="n">
        <f aca="false">SUMIFS(Stems_3D_BP!$K$2:$K$5573,Stems_3D_BP!$A$2:$A$5573,$A67,Stems_3D_BP!$B$2:$B$5573,"Anticodon stem")</f>
        <v>6</v>
      </c>
      <c r="J67" s="4" t="n">
        <f aca="false">SUMIFS(Stems_3D_BP!$K$2:$K$5573,Stems_3D_BP!$A$2:$A$5573,$A67,Stems_3D_BP!$B$2:$B$5573,"T-stem")</f>
        <v>9</v>
      </c>
      <c r="K67" s="3" t="n">
        <f aca="false">SUM(G67:J67)</f>
        <v>29</v>
      </c>
      <c r="L67" s="5" t="n">
        <f aca="false">K67/42</f>
        <v>0.690476190476191</v>
      </c>
      <c r="M67" s="4" t="n">
        <f aca="false">SUMIFS(Stems_3D_BP!$K$2:$K$5573,Stems_3D_BP!$A$2:$A$5573,$A67,Stems_3D_BP!$B$2:$B$5573,"3D (tertiary) BP")</f>
        <v>8</v>
      </c>
      <c r="N67" s="6" t="n">
        <f aca="false">M67/14</f>
        <v>0.571428571428571</v>
      </c>
      <c r="O67" s="3" t="n">
        <f aca="false">K67+M67</f>
        <v>37</v>
      </c>
      <c r="P67" s="5" t="n">
        <f aca="false">O67/56</f>
        <v>0.660714285714286</v>
      </c>
      <c r="Q67" s="4" t="n">
        <f aca="false">SUMIFS(Loops!$I$2:$I$996,Loops!$A$2:$A$996,$A67,Loops!$B$2:$B$996,"D-loop")</f>
        <v>4</v>
      </c>
      <c r="R67" s="4" t="n">
        <f aca="false">SUMIFS(Loops!$I$2:$I$996,Loops!$A$2:$A$996,$A67,Loops!$B$2:$B$996,"Anticodon loop")</f>
        <v>3</v>
      </c>
      <c r="S67" s="4" t="n">
        <f aca="false">SUMIFS(Loops!$I$2:$I$996,Loops!$A$2:$A$996,$A67,Loops!$B$2:$B$996,"Variable loop")</f>
        <v>3</v>
      </c>
      <c r="T67" s="4" t="n">
        <f aca="false">SUMIFS(Loops!$I$2:$I$996,Loops!$A$2:$A$996,$A67,Loops!$B$2:$B$996,"TΨC-loop")</f>
        <v>2</v>
      </c>
      <c r="U67" s="4" t="n">
        <f aca="false">SUMIFS(Loops!$F$2:$F$996,Loops!$A$2:$A$996,$A67)-SUMIFS(Loops!$F$2:$F$996,Loops!$A$2:$A$996,$A67,Loops!$B$2:$B$996,"Positions 8, 9, 26")</f>
        <v>26</v>
      </c>
      <c r="V67" s="3" t="n">
        <f aca="false">SUM(Q67:T67)</f>
        <v>12</v>
      </c>
      <c r="W67" s="5" t="n">
        <f aca="false">V67/U67</f>
        <v>0.461538461538462</v>
      </c>
      <c r="X67" s="7" t="str">
        <f aca="false">INDEX(Positions!$E$2:$E$14531,MATCH($A67&amp;"|8",Positions!$A$2:$A$14531,0))</f>
        <v>U</v>
      </c>
      <c r="Y67" s="7" t="str">
        <f aca="false">INDEX(Positions!$E$2:$E$14531,MATCH($A67&amp;"|9",Positions!$A$2:$A$14531,0))</f>
        <v>A</v>
      </c>
      <c r="Z67" s="7" t="str">
        <f aca="false">INDEX(Positions!$E$2:$E$14531,MATCH($A67&amp;"|26",Positions!$A$2:$A$14531,0))</f>
        <v>A</v>
      </c>
      <c r="AA67" s="7" t="n">
        <f aca="false">(X67="G")+(Y67="G")+(Z67="G")</f>
        <v>0</v>
      </c>
      <c r="AB67" s="7" t="n">
        <f aca="false">(X67="C")+(Y67="C")+(Z67="C")</f>
        <v>0</v>
      </c>
      <c r="AC67" s="8" t="n">
        <f aca="false">AA67+AB67</f>
        <v>0</v>
      </c>
      <c r="AD67" s="9" t="n">
        <f aca="false">AC67/3</f>
        <v>0</v>
      </c>
      <c r="AE67" s="7" t="str">
        <f aca="false">IF(K67+V67+AC67=E67,"OK","MISMATCH")</f>
        <v>OK</v>
      </c>
      <c r="AF67" s="10" t="n">
        <f aca="false">B67-42</f>
        <v>29</v>
      </c>
      <c r="AG67" s="10" t="n">
        <f aca="false">V67+AC67</f>
        <v>12</v>
      </c>
      <c r="AH67" s="11" t="n">
        <f aca="false">AG67/AF67</f>
        <v>0.413793103448276</v>
      </c>
      <c r="AI67" s="11" t="n">
        <f aca="false">L67</f>
        <v>0.690476190476191</v>
      </c>
      <c r="AJ67" s="12" t="n">
        <f aca="false">AI67-AH67</f>
        <v>0.276683087027915</v>
      </c>
    </row>
    <row r="68" customFormat="false" ht="15" hidden="false" customHeight="false" outlineLevel="0" collapsed="false">
      <c r="A68" s="3" t="s">
        <v>101</v>
      </c>
      <c r="B68" s="4" t="n">
        <f aca="false">COUNTIF(Positions!$B$2:$B$14531,A68)</f>
        <v>72</v>
      </c>
      <c r="C68" s="4" t="n">
        <f aca="false">COUNTIFS(Positions!$B$2:$B$14531,A68,Positions!$E$2:$E$14531,"G")</f>
        <v>21</v>
      </c>
      <c r="D68" s="4" t="n">
        <f aca="false">COUNTIFS(Positions!$B$2:$B$14531,A68,Positions!$E$2:$E$14531,"C")</f>
        <v>20</v>
      </c>
      <c r="E68" s="3" t="n">
        <f aca="false">C68+D68</f>
        <v>41</v>
      </c>
      <c r="F68" s="5" t="n">
        <f aca="false">E68/B68</f>
        <v>0.569444444444444</v>
      </c>
      <c r="G68" s="4" t="n">
        <f aca="false">SUMIFS(Stems_3D_BP!$K$2:$K$5573,Stems_3D_BP!$A$2:$A$5573,$A68,Stems_3D_BP!$B$2:$B$5573,"Acceptor stem")</f>
        <v>9</v>
      </c>
      <c r="H68" s="4" t="n">
        <f aca="false">SUMIFS(Stems_3D_BP!$K$2:$K$5573,Stems_3D_BP!$A$2:$A$5573,$A68,Stems_3D_BP!$B$2:$B$5573,"D-stem")</f>
        <v>4</v>
      </c>
      <c r="I68" s="4" t="n">
        <f aca="false">SUMIFS(Stems_3D_BP!$K$2:$K$5573,Stems_3D_BP!$A$2:$A$5573,$A68,Stems_3D_BP!$B$2:$B$5573,"Anticodon stem")</f>
        <v>8</v>
      </c>
      <c r="J68" s="4" t="n">
        <f aca="false">SUMIFS(Stems_3D_BP!$K$2:$K$5573,Stems_3D_BP!$A$2:$A$5573,$A68,Stems_3D_BP!$B$2:$B$5573,"T-stem")</f>
        <v>8</v>
      </c>
      <c r="K68" s="3" t="n">
        <f aca="false">SUM(G68:J68)</f>
        <v>29</v>
      </c>
      <c r="L68" s="5" t="n">
        <f aca="false">K68/42</f>
        <v>0.690476190476191</v>
      </c>
      <c r="M68" s="4" t="n">
        <f aca="false">SUMIFS(Stems_3D_BP!$K$2:$K$5573,Stems_3D_BP!$A$2:$A$5573,$A68,Stems_3D_BP!$B$2:$B$5573,"3D (tertiary) BP")</f>
        <v>6</v>
      </c>
      <c r="N68" s="6" t="n">
        <f aca="false">M68/14</f>
        <v>0.428571428571429</v>
      </c>
      <c r="O68" s="3" t="n">
        <f aca="false">K68+M68</f>
        <v>35</v>
      </c>
      <c r="P68" s="5" t="n">
        <f aca="false">O68/56</f>
        <v>0.625</v>
      </c>
      <c r="Q68" s="4" t="n">
        <f aca="false">SUMIFS(Loops!$I$2:$I$996,Loops!$A$2:$A$996,$A68,Loops!$B$2:$B$996,"D-loop")</f>
        <v>4</v>
      </c>
      <c r="R68" s="4" t="n">
        <f aca="false">SUMIFS(Loops!$I$2:$I$996,Loops!$A$2:$A$996,$A68,Loops!$B$2:$B$996,"Anticodon loop")</f>
        <v>1</v>
      </c>
      <c r="S68" s="4" t="n">
        <f aca="false">SUMIFS(Loops!$I$2:$I$996,Loops!$A$2:$A$996,$A68,Loops!$B$2:$B$996,"Variable loop")</f>
        <v>3</v>
      </c>
      <c r="T68" s="4" t="n">
        <f aca="false">SUMIFS(Loops!$I$2:$I$996,Loops!$A$2:$A$996,$A68,Loops!$B$2:$B$996,"TΨC-loop")</f>
        <v>3</v>
      </c>
      <c r="U68" s="4" t="n">
        <f aca="false">SUMIFS(Loops!$F$2:$F$996,Loops!$A$2:$A$996,$A68)-SUMIFS(Loops!$F$2:$F$996,Loops!$A$2:$A$996,$A68,Loops!$B$2:$B$996,"Positions 8, 9, 26")</f>
        <v>27</v>
      </c>
      <c r="V68" s="3" t="n">
        <f aca="false">SUM(Q68:T68)</f>
        <v>11</v>
      </c>
      <c r="W68" s="5" t="n">
        <f aca="false">V68/U68</f>
        <v>0.407407407407407</v>
      </c>
      <c r="X68" s="7" t="str">
        <f aca="false">INDEX(Positions!$E$2:$E$14531,MATCH($A68&amp;"|8",Positions!$A$2:$A$14531,0))</f>
        <v>U</v>
      </c>
      <c r="Y68" s="7" t="str">
        <f aca="false">INDEX(Positions!$E$2:$E$14531,MATCH($A68&amp;"|9",Positions!$A$2:$A$14531,0))</f>
        <v>G</v>
      </c>
      <c r="Z68" s="7" t="str">
        <f aca="false">INDEX(Positions!$E$2:$E$14531,MATCH($A68&amp;"|26",Positions!$A$2:$A$14531,0))</f>
        <v>A</v>
      </c>
      <c r="AA68" s="7" t="n">
        <f aca="false">(X68="G")+(Y68="G")+(Z68="G")</f>
        <v>1</v>
      </c>
      <c r="AB68" s="7" t="n">
        <f aca="false">(X68="C")+(Y68="C")+(Z68="C")</f>
        <v>0</v>
      </c>
      <c r="AC68" s="8" t="n">
        <f aca="false">AA68+AB68</f>
        <v>1</v>
      </c>
      <c r="AD68" s="9" t="n">
        <f aca="false">AC68/3</f>
        <v>0.333333333333333</v>
      </c>
      <c r="AE68" s="7" t="str">
        <f aca="false">IF(K68+V68+AC68=E68,"OK","MISMATCH")</f>
        <v>OK</v>
      </c>
      <c r="AF68" s="10" t="n">
        <f aca="false">B68-42</f>
        <v>30</v>
      </c>
      <c r="AG68" s="10" t="n">
        <f aca="false">V68+AC68</f>
        <v>12</v>
      </c>
      <c r="AH68" s="11" t="n">
        <f aca="false">AG68/AF68</f>
        <v>0.4</v>
      </c>
      <c r="AI68" s="11" t="n">
        <f aca="false">L68</f>
        <v>0.690476190476191</v>
      </c>
      <c r="AJ68" s="12" t="n">
        <f aca="false">AI68-AH68</f>
        <v>0.29047619047619</v>
      </c>
    </row>
    <row r="69" customFormat="false" ht="15" hidden="false" customHeight="false" outlineLevel="0" collapsed="false">
      <c r="A69" s="3" t="s">
        <v>102</v>
      </c>
      <c r="B69" s="4" t="n">
        <f aca="false">COUNTIF(Positions!$B$2:$B$14531,A69)</f>
        <v>70</v>
      </c>
      <c r="C69" s="4" t="n">
        <f aca="false">COUNTIFS(Positions!$B$2:$B$14531,A69,Positions!$E$2:$E$14531,"G")</f>
        <v>18</v>
      </c>
      <c r="D69" s="4" t="n">
        <f aca="false">COUNTIFS(Positions!$B$2:$B$14531,A69,Positions!$E$2:$E$14531,"C")</f>
        <v>16</v>
      </c>
      <c r="E69" s="3" t="n">
        <f aca="false">C69+D69</f>
        <v>34</v>
      </c>
      <c r="F69" s="5" t="n">
        <f aca="false">E69/B69</f>
        <v>0.485714285714286</v>
      </c>
      <c r="G69" s="4" t="n">
        <f aca="false">SUMIFS(Stems_3D_BP!$K$2:$K$5573,Stems_3D_BP!$A$2:$A$5573,$A69,Stems_3D_BP!$B$2:$B$5573,"Acceptor stem")</f>
        <v>10</v>
      </c>
      <c r="H69" s="4" t="n">
        <f aca="false">SUMIFS(Stems_3D_BP!$K$2:$K$5573,Stems_3D_BP!$A$2:$A$5573,$A69,Stems_3D_BP!$B$2:$B$5573,"D-stem")</f>
        <v>3</v>
      </c>
      <c r="I69" s="4" t="n">
        <f aca="false">SUMIFS(Stems_3D_BP!$K$2:$K$5573,Stems_3D_BP!$A$2:$A$5573,$A69,Stems_3D_BP!$B$2:$B$5573,"Anticodon stem")</f>
        <v>6</v>
      </c>
      <c r="J69" s="4" t="n">
        <f aca="false">SUMIFS(Stems_3D_BP!$K$2:$K$5573,Stems_3D_BP!$A$2:$A$5573,$A69,Stems_3D_BP!$B$2:$B$5573,"T-stem")</f>
        <v>7</v>
      </c>
      <c r="K69" s="3" t="n">
        <f aca="false">SUM(G69:J69)</f>
        <v>26</v>
      </c>
      <c r="L69" s="5" t="n">
        <f aca="false">K69/42</f>
        <v>0.619047619047619</v>
      </c>
      <c r="M69" s="4" t="n">
        <f aca="false">SUMIFS(Stems_3D_BP!$K$2:$K$5573,Stems_3D_BP!$A$2:$A$5573,$A69,Stems_3D_BP!$B$2:$B$5573,"3D (tertiary) BP")</f>
        <v>4</v>
      </c>
      <c r="N69" s="6" t="n">
        <f aca="false">M69/14</f>
        <v>0.285714285714286</v>
      </c>
      <c r="O69" s="3" t="n">
        <f aca="false">K69+M69</f>
        <v>30</v>
      </c>
      <c r="P69" s="5" t="n">
        <f aca="false">O69/56</f>
        <v>0.535714285714286</v>
      </c>
      <c r="Q69" s="4" t="n">
        <f aca="false">SUMIFS(Loops!$I$2:$I$996,Loops!$A$2:$A$996,$A69,Loops!$B$2:$B$996,"D-loop")</f>
        <v>2</v>
      </c>
      <c r="R69" s="4" t="n">
        <f aca="false">SUMIFS(Loops!$I$2:$I$996,Loops!$A$2:$A$996,$A69,Loops!$B$2:$B$996,"Anticodon loop")</f>
        <v>3</v>
      </c>
      <c r="S69" s="4" t="n">
        <f aca="false">SUMIFS(Loops!$I$2:$I$996,Loops!$A$2:$A$996,$A69,Loops!$B$2:$B$996,"Variable loop")</f>
        <v>1</v>
      </c>
      <c r="T69" s="4" t="n">
        <f aca="false">SUMIFS(Loops!$I$2:$I$996,Loops!$A$2:$A$996,$A69,Loops!$B$2:$B$996,"TΨC-loop")</f>
        <v>2</v>
      </c>
      <c r="U69" s="4" t="n">
        <f aca="false">SUMIFS(Loops!$F$2:$F$996,Loops!$A$2:$A$996,$A69)-SUMIFS(Loops!$F$2:$F$996,Loops!$A$2:$A$996,$A69,Loops!$B$2:$B$996,"Positions 8, 9, 26")</f>
        <v>25</v>
      </c>
      <c r="V69" s="3" t="n">
        <f aca="false">SUM(Q69:T69)</f>
        <v>8</v>
      </c>
      <c r="W69" s="5" t="n">
        <f aca="false">V69/U69</f>
        <v>0.32</v>
      </c>
      <c r="X69" s="7" t="str">
        <f aca="false">INDEX(Positions!$E$2:$E$14531,MATCH($A69&amp;"|8",Positions!$A$2:$A$14531,0))</f>
        <v>U</v>
      </c>
      <c r="Y69" s="7" t="str">
        <f aca="false">INDEX(Positions!$E$2:$E$14531,MATCH($A69&amp;"|9",Positions!$A$2:$A$14531,0))</f>
        <v>A</v>
      </c>
      <c r="Z69" s="7" t="str">
        <f aca="false">INDEX(Positions!$E$2:$E$14531,MATCH($A69&amp;"|26",Positions!$A$2:$A$14531,0))</f>
        <v>U</v>
      </c>
      <c r="AA69" s="7" t="n">
        <f aca="false">(X69="G")+(Y69="G")+(Z69="G")</f>
        <v>0</v>
      </c>
      <c r="AB69" s="7" t="n">
        <f aca="false">(X69="C")+(Y69="C")+(Z69="C")</f>
        <v>0</v>
      </c>
      <c r="AC69" s="8" t="n">
        <f aca="false">AA69+AB69</f>
        <v>0</v>
      </c>
      <c r="AD69" s="9" t="n">
        <f aca="false">AC69/3</f>
        <v>0</v>
      </c>
      <c r="AE69" s="7" t="str">
        <f aca="false">IF(K69+V69+AC69=E69,"OK","MISMATCH")</f>
        <v>OK</v>
      </c>
      <c r="AF69" s="10" t="n">
        <f aca="false">B69-42</f>
        <v>28</v>
      </c>
      <c r="AG69" s="10" t="n">
        <f aca="false">V69+AC69</f>
        <v>8</v>
      </c>
      <c r="AH69" s="11" t="n">
        <f aca="false">AG69/AF69</f>
        <v>0.285714285714286</v>
      </c>
      <c r="AI69" s="11" t="n">
        <f aca="false">L69</f>
        <v>0.619047619047619</v>
      </c>
      <c r="AJ69" s="12" t="n">
        <f aca="false">AI69-AH69</f>
        <v>0.333333333333333</v>
      </c>
    </row>
    <row r="70" customFormat="false" ht="15" hidden="false" customHeight="false" outlineLevel="0" collapsed="false">
      <c r="A70" s="3" t="s">
        <v>103</v>
      </c>
      <c r="B70" s="4" t="n">
        <f aca="false">COUNTIF(Positions!$B$2:$B$14531,A70)</f>
        <v>72</v>
      </c>
      <c r="C70" s="4" t="n">
        <f aca="false">COUNTIFS(Positions!$B$2:$B$14531,A70,Positions!$E$2:$E$14531,"G")</f>
        <v>23</v>
      </c>
      <c r="D70" s="4" t="n">
        <f aca="false">COUNTIFS(Positions!$B$2:$B$14531,A70,Positions!$E$2:$E$14531,"C")</f>
        <v>17</v>
      </c>
      <c r="E70" s="3" t="n">
        <f aca="false">C70+D70</f>
        <v>40</v>
      </c>
      <c r="F70" s="5" t="n">
        <f aca="false">E70/B70</f>
        <v>0.555555555555556</v>
      </c>
      <c r="G70" s="4" t="n">
        <f aca="false">SUMIFS(Stems_3D_BP!$K$2:$K$5573,Stems_3D_BP!$A$2:$A$5573,$A70,Stems_3D_BP!$B$2:$B$5573,"Acceptor stem")</f>
        <v>9</v>
      </c>
      <c r="H70" s="4" t="n">
        <f aca="false">SUMIFS(Stems_3D_BP!$K$2:$K$5573,Stems_3D_BP!$A$2:$A$5573,$A70,Stems_3D_BP!$B$2:$B$5573,"D-stem")</f>
        <v>4</v>
      </c>
      <c r="I70" s="4" t="n">
        <f aca="false">SUMIFS(Stems_3D_BP!$K$2:$K$5573,Stems_3D_BP!$A$2:$A$5573,$A70,Stems_3D_BP!$B$2:$B$5573,"Anticodon stem")</f>
        <v>5</v>
      </c>
      <c r="J70" s="4" t="n">
        <f aca="false">SUMIFS(Stems_3D_BP!$K$2:$K$5573,Stems_3D_BP!$A$2:$A$5573,$A70,Stems_3D_BP!$B$2:$B$5573,"T-stem")</f>
        <v>9</v>
      </c>
      <c r="K70" s="3" t="n">
        <f aca="false">SUM(G70:J70)</f>
        <v>27</v>
      </c>
      <c r="L70" s="5" t="n">
        <f aca="false">K70/42</f>
        <v>0.642857142857143</v>
      </c>
      <c r="M70" s="4" t="n">
        <f aca="false">SUMIFS(Stems_3D_BP!$K$2:$K$5573,Stems_3D_BP!$A$2:$A$5573,$A70,Stems_3D_BP!$B$2:$B$5573,"3D (tertiary) BP")</f>
        <v>7</v>
      </c>
      <c r="N70" s="6" t="n">
        <f aca="false">M70/14</f>
        <v>0.5</v>
      </c>
      <c r="O70" s="3" t="n">
        <f aca="false">K70+M70</f>
        <v>34</v>
      </c>
      <c r="P70" s="5" t="n">
        <f aca="false">O70/56</f>
        <v>0.607142857142857</v>
      </c>
      <c r="Q70" s="4" t="n">
        <f aca="false">SUMIFS(Loops!$I$2:$I$996,Loops!$A$2:$A$996,$A70,Loops!$B$2:$B$996,"D-loop")</f>
        <v>3</v>
      </c>
      <c r="R70" s="4" t="n">
        <f aca="false">SUMIFS(Loops!$I$2:$I$996,Loops!$A$2:$A$996,$A70,Loops!$B$2:$B$996,"Anticodon loop")</f>
        <v>4</v>
      </c>
      <c r="S70" s="4" t="n">
        <f aca="false">SUMIFS(Loops!$I$2:$I$996,Loops!$A$2:$A$996,$A70,Loops!$B$2:$B$996,"Variable loop")</f>
        <v>2</v>
      </c>
      <c r="T70" s="4" t="n">
        <f aca="false">SUMIFS(Loops!$I$2:$I$996,Loops!$A$2:$A$996,$A70,Loops!$B$2:$B$996,"TΨC-loop")</f>
        <v>3</v>
      </c>
      <c r="U70" s="4" t="n">
        <f aca="false">SUMIFS(Loops!$F$2:$F$996,Loops!$A$2:$A$996,$A70)-SUMIFS(Loops!$F$2:$F$996,Loops!$A$2:$A$996,$A70,Loops!$B$2:$B$996,"Positions 8, 9, 26")</f>
        <v>27</v>
      </c>
      <c r="V70" s="3" t="n">
        <f aca="false">SUM(Q70:T70)</f>
        <v>12</v>
      </c>
      <c r="W70" s="5" t="n">
        <f aca="false">V70/U70</f>
        <v>0.444444444444444</v>
      </c>
      <c r="X70" s="7" t="str">
        <f aca="false">INDEX(Positions!$E$2:$E$14531,MATCH($A70&amp;"|8",Positions!$A$2:$A$14531,0))</f>
        <v>U</v>
      </c>
      <c r="Y70" s="7" t="str">
        <f aca="false">INDEX(Positions!$E$2:$E$14531,MATCH($A70&amp;"|9",Positions!$A$2:$A$14531,0))</f>
        <v>G</v>
      </c>
      <c r="Z70" s="7" t="str">
        <f aca="false">INDEX(Positions!$E$2:$E$14531,MATCH($A70&amp;"|26",Positions!$A$2:$A$14531,0))</f>
        <v>A</v>
      </c>
      <c r="AA70" s="7" t="n">
        <f aca="false">(X70="G")+(Y70="G")+(Z70="G")</f>
        <v>1</v>
      </c>
      <c r="AB70" s="7" t="n">
        <f aca="false">(X70="C")+(Y70="C")+(Z70="C")</f>
        <v>0</v>
      </c>
      <c r="AC70" s="8" t="n">
        <f aca="false">AA70+AB70</f>
        <v>1</v>
      </c>
      <c r="AD70" s="9" t="n">
        <f aca="false">AC70/3</f>
        <v>0.333333333333333</v>
      </c>
      <c r="AE70" s="7" t="str">
        <f aca="false">IF(K70+V70+AC70=E70,"OK","MISMATCH")</f>
        <v>OK</v>
      </c>
      <c r="AF70" s="10" t="n">
        <f aca="false">B70-42</f>
        <v>30</v>
      </c>
      <c r="AG70" s="10" t="n">
        <f aca="false">V70+AC70</f>
        <v>13</v>
      </c>
      <c r="AH70" s="11" t="n">
        <f aca="false">AG70/AF70</f>
        <v>0.433333333333333</v>
      </c>
      <c r="AI70" s="11" t="n">
        <f aca="false">L70</f>
        <v>0.642857142857143</v>
      </c>
      <c r="AJ70" s="12" t="n">
        <f aca="false">AI70-AH70</f>
        <v>0.20952380952381</v>
      </c>
    </row>
    <row r="71" customFormat="false" ht="15" hidden="false" customHeight="false" outlineLevel="0" collapsed="false">
      <c r="A71" s="3" t="s">
        <v>104</v>
      </c>
      <c r="B71" s="4" t="n">
        <f aca="false">COUNTIF(Positions!$B$2:$B$14531,A71)</f>
        <v>73</v>
      </c>
      <c r="C71" s="4" t="n">
        <f aca="false">COUNTIFS(Positions!$B$2:$B$14531,A71,Positions!$E$2:$E$14531,"G")</f>
        <v>20</v>
      </c>
      <c r="D71" s="4" t="n">
        <f aca="false">COUNTIFS(Positions!$B$2:$B$14531,A71,Positions!$E$2:$E$14531,"C")</f>
        <v>15</v>
      </c>
      <c r="E71" s="3" t="n">
        <f aca="false">C71+D71</f>
        <v>35</v>
      </c>
      <c r="F71" s="5" t="n">
        <f aca="false">E71/B71</f>
        <v>0.479452054794521</v>
      </c>
      <c r="G71" s="4" t="n">
        <f aca="false">SUMIFS(Stems_3D_BP!$K$2:$K$5573,Stems_3D_BP!$A$2:$A$5573,$A71,Stems_3D_BP!$B$2:$B$5573,"Acceptor stem")</f>
        <v>6</v>
      </c>
      <c r="H71" s="4" t="n">
        <f aca="false">SUMIFS(Stems_3D_BP!$K$2:$K$5573,Stems_3D_BP!$A$2:$A$5573,$A71,Stems_3D_BP!$B$2:$B$5573,"D-stem")</f>
        <v>6</v>
      </c>
      <c r="I71" s="4" t="n">
        <f aca="false">SUMIFS(Stems_3D_BP!$K$2:$K$5573,Stems_3D_BP!$A$2:$A$5573,$A71,Stems_3D_BP!$B$2:$B$5573,"Anticodon stem")</f>
        <v>7</v>
      </c>
      <c r="J71" s="4" t="n">
        <f aca="false">SUMIFS(Stems_3D_BP!$K$2:$K$5573,Stems_3D_BP!$A$2:$A$5573,$A71,Stems_3D_BP!$B$2:$B$5573,"T-stem")</f>
        <v>5</v>
      </c>
      <c r="K71" s="3" t="n">
        <f aca="false">SUM(G71:J71)</f>
        <v>24</v>
      </c>
      <c r="L71" s="5" t="n">
        <f aca="false">K71/42</f>
        <v>0.571428571428571</v>
      </c>
      <c r="M71" s="4" t="n">
        <f aca="false">SUMIFS(Stems_3D_BP!$K$2:$K$5573,Stems_3D_BP!$A$2:$A$5573,$A71,Stems_3D_BP!$B$2:$B$5573,"3D (tertiary) BP")</f>
        <v>6</v>
      </c>
      <c r="N71" s="6" t="n">
        <f aca="false">M71/14</f>
        <v>0.428571428571429</v>
      </c>
      <c r="O71" s="3" t="n">
        <f aca="false">K71+M71</f>
        <v>30</v>
      </c>
      <c r="P71" s="5" t="n">
        <f aca="false">O71/56</f>
        <v>0.535714285714286</v>
      </c>
      <c r="Q71" s="4" t="n">
        <f aca="false">SUMIFS(Loops!$I$2:$I$996,Loops!$A$2:$A$996,$A71,Loops!$B$2:$B$996,"D-loop")</f>
        <v>4</v>
      </c>
      <c r="R71" s="4" t="n">
        <f aca="false">SUMIFS(Loops!$I$2:$I$996,Loops!$A$2:$A$996,$A71,Loops!$B$2:$B$996,"Anticodon loop")</f>
        <v>2</v>
      </c>
      <c r="S71" s="4" t="n">
        <f aca="false">SUMIFS(Loops!$I$2:$I$996,Loops!$A$2:$A$996,$A71,Loops!$B$2:$B$996,"Variable loop")</f>
        <v>3</v>
      </c>
      <c r="T71" s="4" t="n">
        <f aca="false">SUMIFS(Loops!$I$2:$I$996,Loops!$A$2:$A$996,$A71,Loops!$B$2:$B$996,"TΨC-loop")</f>
        <v>2</v>
      </c>
      <c r="U71" s="4" t="n">
        <f aca="false">SUMIFS(Loops!$F$2:$F$996,Loops!$A$2:$A$996,$A71)-SUMIFS(Loops!$F$2:$F$996,Loops!$A$2:$A$996,$A71,Loops!$B$2:$B$996,"Positions 8, 9, 26")</f>
        <v>28</v>
      </c>
      <c r="V71" s="3" t="n">
        <f aca="false">SUM(Q71:T71)</f>
        <v>11</v>
      </c>
      <c r="W71" s="5" t="n">
        <f aca="false">V71/U71</f>
        <v>0.392857142857143</v>
      </c>
      <c r="X71" s="7" t="str">
        <f aca="false">INDEX(Positions!$E$2:$E$14531,MATCH($A71&amp;"|8",Positions!$A$2:$A$14531,0))</f>
        <v>U</v>
      </c>
      <c r="Y71" s="7" t="str">
        <f aca="false">INDEX(Positions!$E$2:$E$14531,MATCH($A71&amp;"|9",Positions!$A$2:$A$14531,0))</f>
        <v>A</v>
      </c>
      <c r="Z71" s="7" t="str">
        <f aca="false">INDEX(Positions!$E$2:$E$14531,MATCH($A71&amp;"|26",Positions!$A$2:$A$14531,0))</f>
        <v>A</v>
      </c>
      <c r="AA71" s="7" t="n">
        <f aca="false">(X71="G")+(Y71="G")+(Z71="G")</f>
        <v>0</v>
      </c>
      <c r="AB71" s="7" t="n">
        <f aca="false">(X71="C")+(Y71="C")+(Z71="C")</f>
        <v>0</v>
      </c>
      <c r="AC71" s="8" t="n">
        <f aca="false">AA71+AB71</f>
        <v>0</v>
      </c>
      <c r="AD71" s="9" t="n">
        <f aca="false">AC71/3</f>
        <v>0</v>
      </c>
      <c r="AE71" s="7" t="str">
        <f aca="false">IF(K71+V71+AC71=E71,"OK","MISMATCH")</f>
        <v>OK</v>
      </c>
      <c r="AF71" s="10" t="n">
        <f aca="false">B71-42</f>
        <v>31</v>
      </c>
      <c r="AG71" s="10" t="n">
        <f aca="false">V71+AC71</f>
        <v>11</v>
      </c>
      <c r="AH71" s="11" t="n">
        <f aca="false">AG71/AF71</f>
        <v>0.354838709677419</v>
      </c>
      <c r="AI71" s="11" t="n">
        <f aca="false">L71</f>
        <v>0.571428571428571</v>
      </c>
      <c r="AJ71" s="12" t="n">
        <f aca="false">AI71-AH71</f>
        <v>0.216589861751152</v>
      </c>
    </row>
    <row r="72" customFormat="false" ht="15" hidden="false" customHeight="false" outlineLevel="0" collapsed="false">
      <c r="A72" s="3" t="s">
        <v>105</v>
      </c>
      <c r="B72" s="4" t="n">
        <f aca="false">COUNTIF(Positions!$B$2:$B$14531,A72)</f>
        <v>73</v>
      </c>
      <c r="C72" s="4" t="n">
        <f aca="false">COUNTIFS(Positions!$B$2:$B$14531,A72,Positions!$E$2:$E$14531,"G")</f>
        <v>19</v>
      </c>
      <c r="D72" s="4" t="n">
        <f aca="false">COUNTIFS(Positions!$B$2:$B$14531,A72,Positions!$E$2:$E$14531,"C")</f>
        <v>18</v>
      </c>
      <c r="E72" s="3" t="n">
        <f aca="false">C72+D72</f>
        <v>37</v>
      </c>
      <c r="F72" s="5" t="n">
        <f aca="false">E72/B72</f>
        <v>0.506849315068493</v>
      </c>
      <c r="G72" s="4" t="n">
        <f aca="false">SUMIFS(Stems_3D_BP!$K$2:$K$5573,Stems_3D_BP!$A$2:$A$5573,$A72,Stems_3D_BP!$B$2:$B$5573,"Acceptor stem")</f>
        <v>8</v>
      </c>
      <c r="H72" s="4" t="n">
        <f aca="false">SUMIFS(Stems_3D_BP!$K$2:$K$5573,Stems_3D_BP!$A$2:$A$5573,$A72,Stems_3D_BP!$B$2:$B$5573,"D-stem")</f>
        <v>6</v>
      </c>
      <c r="I72" s="4" t="n">
        <f aca="false">SUMIFS(Stems_3D_BP!$K$2:$K$5573,Stems_3D_BP!$A$2:$A$5573,$A72,Stems_3D_BP!$B$2:$B$5573,"Anticodon stem")</f>
        <v>8</v>
      </c>
      <c r="J72" s="4" t="n">
        <f aca="false">SUMIFS(Stems_3D_BP!$K$2:$K$5573,Stems_3D_BP!$A$2:$A$5573,$A72,Stems_3D_BP!$B$2:$B$5573,"T-stem")</f>
        <v>4</v>
      </c>
      <c r="K72" s="3" t="n">
        <f aca="false">SUM(G72:J72)</f>
        <v>26</v>
      </c>
      <c r="L72" s="5" t="n">
        <f aca="false">K72/42</f>
        <v>0.619047619047619</v>
      </c>
      <c r="M72" s="4" t="n">
        <f aca="false">SUMIFS(Stems_3D_BP!$K$2:$K$5573,Stems_3D_BP!$A$2:$A$5573,$A72,Stems_3D_BP!$B$2:$B$5573,"3D (tertiary) BP")</f>
        <v>7</v>
      </c>
      <c r="N72" s="6" t="n">
        <f aca="false">M72/14</f>
        <v>0.5</v>
      </c>
      <c r="O72" s="3" t="n">
        <f aca="false">K72+M72</f>
        <v>33</v>
      </c>
      <c r="P72" s="5" t="n">
        <f aca="false">O72/56</f>
        <v>0.589285714285714</v>
      </c>
      <c r="Q72" s="4" t="n">
        <f aca="false">SUMIFS(Loops!$I$2:$I$996,Loops!$A$2:$A$996,$A72,Loops!$B$2:$B$996,"D-loop")</f>
        <v>3</v>
      </c>
      <c r="R72" s="4" t="n">
        <f aca="false">SUMIFS(Loops!$I$2:$I$996,Loops!$A$2:$A$996,$A72,Loops!$B$2:$B$996,"Anticodon loop")</f>
        <v>2</v>
      </c>
      <c r="S72" s="4" t="n">
        <f aca="false">SUMIFS(Loops!$I$2:$I$996,Loops!$A$2:$A$996,$A72,Loops!$B$2:$B$996,"Variable loop")</f>
        <v>4</v>
      </c>
      <c r="T72" s="4" t="n">
        <f aca="false">SUMIFS(Loops!$I$2:$I$996,Loops!$A$2:$A$996,$A72,Loops!$B$2:$B$996,"TΨC-loop")</f>
        <v>2</v>
      </c>
      <c r="U72" s="4" t="n">
        <f aca="false">SUMIFS(Loops!$F$2:$F$996,Loops!$A$2:$A$996,$A72)-SUMIFS(Loops!$F$2:$F$996,Loops!$A$2:$A$996,$A72,Loops!$B$2:$B$996,"Positions 8, 9, 26")</f>
        <v>28</v>
      </c>
      <c r="V72" s="3" t="n">
        <f aca="false">SUM(Q72:T72)</f>
        <v>11</v>
      </c>
      <c r="W72" s="5" t="n">
        <f aca="false">V72/U72</f>
        <v>0.392857142857143</v>
      </c>
      <c r="X72" s="7" t="str">
        <f aca="false">INDEX(Positions!$E$2:$E$14531,MATCH($A72&amp;"|8",Positions!$A$2:$A$14531,0))</f>
        <v>U</v>
      </c>
      <c r="Y72" s="7" t="str">
        <f aca="false">INDEX(Positions!$E$2:$E$14531,MATCH($A72&amp;"|9",Positions!$A$2:$A$14531,0))</f>
        <v>A</v>
      </c>
      <c r="Z72" s="7" t="str">
        <f aca="false">INDEX(Positions!$E$2:$E$14531,MATCH($A72&amp;"|26",Positions!$A$2:$A$14531,0))</f>
        <v>A</v>
      </c>
      <c r="AA72" s="7" t="n">
        <f aca="false">(X72="G")+(Y72="G")+(Z72="G")</f>
        <v>0</v>
      </c>
      <c r="AB72" s="7" t="n">
        <f aca="false">(X72="C")+(Y72="C")+(Z72="C")</f>
        <v>0</v>
      </c>
      <c r="AC72" s="8" t="n">
        <f aca="false">AA72+AB72</f>
        <v>0</v>
      </c>
      <c r="AD72" s="9" t="n">
        <f aca="false">AC72/3</f>
        <v>0</v>
      </c>
      <c r="AE72" s="7" t="str">
        <f aca="false">IF(K72+V72+AC72=E72,"OK","MISMATCH")</f>
        <v>OK</v>
      </c>
      <c r="AF72" s="10" t="n">
        <f aca="false">B72-42</f>
        <v>31</v>
      </c>
      <c r="AG72" s="10" t="n">
        <f aca="false">V72+AC72</f>
        <v>11</v>
      </c>
      <c r="AH72" s="11" t="n">
        <f aca="false">AG72/AF72</f>
        <v>0.354838709677419</v>
      </c>
      <c r="AI72" s="11" t="n">
        <f aca="false">L72</f>
        <v>0.619047619047619</v>
      </c>
      <c r="AJ72" s="12" t="n">
        <f aca="false">AI72-AH72</f>
        <v>0.2642089093702</v>
      </c>
    </row>
    <row r="73" customFormat="false" ht="15" hidden="false" customHeight="false" outlineLevel="0" collapsed="false">
      <c r="A73" s="3" t="s">
        <v>106</v>
      </c>
      <c r="B73" s="4" t="n">
        <f aca="false">COUNTIF(Positions!$B$2:$B$14531,A73)</f>
        <v>72</v>
      </c>
      <c r="C73" s="4" t="n">
        <f aca="false">COUNTIFS(Positions!$B$2:$B$14531,A73,Positions!$E$2:$E$14531,"G")</f>
        <v>26</v>
      </c>
      <c r="D73" s="4" t="n">
        <f aca="false">COUNTIFS(Positions!$B$2:$B$14531,A73,Positions!$E$2:$E$14531,"C")</f>
        <v>23</v>
      </c>
      <c r="E73" s="3" t="n">
        <f aca="false">C73+D73</f>
        <v>49</v>
      </c>
      <c r="F73" s="5" t="n">
        <f aca="false">E73/B73</f>
        <v>0.680555555555556</v>
      </c>
      <c r="G73" s="4" t="n">
        <f aca="false">SUMIFS(Stems_3D_BP!$K$2:$K$5573,Stems_3D_BP!$A$2:$A$5573,$A73,Stems_3D_BP!$B$2:$B$5573,"Acceptor stem")</f>
        <v>13</v>
      </c>
      <c r="H73" s="4" t="n">
        <f aca="false">SUMIFS(Stems_3D_BP!$K$2:$K$5573,Stems_3D_BP!$A$2:$A$5573,$A73,Stems_3D_BP!$B$2:$B$5573,"D-stem")</f>
        <v>6</v>
      </c>
      <c r="I73" s="4" t="n">
        <f aca="false">SUMIFS(Stems_3D_BP!$K$2:$K$5573,Stems_3D_BP!$A$2:$A$5573,$A73,Stems_3D_BP!$B$2:$B$5573,"Anticodon stem")</f>
        <v>10</v>
      </c>
      <c r="J73" s="4" t="n">
        <f aca="false">SUMIFS(Stems_3D_BP!$K$2:$K$5573,Stems_3D_BP!$A$2:$A$5573,$A73,Stems_3D_BP!$B$2:$B$5573,"T-stem")</f>
        <v>8</v>
      </c>
      <c r="K73" s="3" t="n">
        <f aca="false">SUM(G73:J73)</f>
        <v>37</v>
      </c>
      <c r="L73" s="5" t="n">
        <f aca="false">K73/42</f>
        <v>0.880952380952381</v>
      </c>
      <c r="M73" s="4" t="n">
        <f aca="false">SUMIFS(Stems_3D_BP!$K$2:$K$5573,Stems_3D_BP!$A$2:$A$5573,$A73,Stems_3D_BP!$B$2:$B$5573,"3D (tertiary) BP")</f>
        <v>7</v>
      </c>
      <c r="N73" s="6" t="n">
        <f aca="false">M73/14</f>
        <v>0.5</v>
      </c>
      <c r="O73" s="3" t="n">
        <f aca="false">K73+M73</f>
        <v>44</v>
      </c>
      <c r="P73" s="5" t="n">
        <f aca="false">O73/56</f>
        <v>0.785714285714286</v>
      </c>
      <c r="Q73" s="4" t="n">
        <f aca="false">SUMIFS(Loops!$I$2:$I$996,Loops!$A$2:$A$996,$A73,Loops!$B$2:$B$996,"D-loop")</f>
        <v>3</v>
      </c>
      <c r="R73" s="4" t="n">
        <f aca="false">SUMIFS(Loops!$I$2:$I$996,Loops!$A$2:$A$996,$A73,Loops!$B$2:$B$996,"Anticodon loop")</f>
        <v>2</v>
      </c>
      <c r="S73" s="4" t="n">
        <f aca="false">SUMIFS(Loops!$I$2:$I$996,Loops!$A$2:$A$996,$A73,Loops!$B$2:$B$996,"Variable loop")</f>
        <v>3</v>
      </c>
      <c r="T73" s="4" t="n">
        <f aca="false">SUMIFS(Loops!$I$2:$I$996,Loops!$A$2:$A$996,$A73,Loops!$B$2:$B$996,"TΨC-loop")</f>
        <v>3</v>
      </c>
      <c r="U73" s="4" t="n">
        <f aca="false">SUMIFS(Loops!$F$2:$F$996,Loops!$A$2:$A$996,$A73)-SUMIFS(Loops!$F$2:$F$996,Loops!$A$2:$A$996,$A73,Loops!$B$2:$B$996,"Positions 8, 9, 26")</f>
        <v>27</v>
      </c>
      <c r="V73" s="3" t="n">
        <f aca="false">SUM(Q73:T73)</f>
        <v>11</v>
      </c>
      <c r="W73" s="5" t="n">
        <f aca="false">V73/U73</f>
        <v>0.407407407407407</v>
      </c>
      <c r="X73" s="7" t="str">
        <f aca="false">INDEX(Positions!$E$2:$E$14531,MATCH($A73&amp;"|8",Positions!$A$2:$A$14531,0))</f>
        <v>U</v>
      </c>
      <c r="Y73" s="7" t="str">
        <f aca="false">INDEX(Positions!$E$2:$E$14531,MATCH($A73&amp;"|9",Positions!$A$2:$A$14531,0))</f>
        <v>A</v>
      </c>
      <c r="Z73" s="7" t="str">
        <f aca="false">INDEX(Positions!$E$2:$E$14531,MATCH($A73&amp;"|26",Positions!$A$2:$A$14531,0))</f>
        <v>G</v>
      </c>
      <c r="AA73" s="7" t="n">
        <f aca="false">(X73="G")+(Y73="G")+(Z73="G")</f>
        <v>1</v>
      </c>
      <c r="AB73" s="7" t="n">
        <f aca="false">(X73="C")+(Y73="C")+(Z73="C")</f>
        <v>0</v>
      </c>
      <c r="AC73" s="8" t="n">
        <f aca="false">AA73+AB73</f>
        <v>1</v>
      </c>
      <c r="AD73" s="9" t="n">
        <f aca="false">AC73/3</f>
        <v>0.333333333333333</v>
      </c>
      <c r="AE73" s="7" t="str">
        <f aca="false">IF(K73+V73+AC73=E73,"OK","MISMATCH")</f>
        <v>OK</v>
      </c>
      <c r="AF73" s="10" t="n">
        <f aca="false">B73-42</f>
        <v>30</v>
      </c>
      <c r="AG73" s="10" t="n">
        <f aca="false">V73+AC73</f>
        <v>12</v>
      </c>
      <c r="AH73" s="11" t="n">
        <f aca="false">AG73/AF73</f>
        <v>0.4</v>
      </c>
      <c r="AI73" s="11" t="n">
        <f aca="false">L73</f>
        <v>0.880952380952381</v>
      </c>
      <c r="AJ73" s="12" t="n">
        <f aca="false">AI73-AH73</f>
        <v>0.480952380952381</v>
      </c>
    </row>
    <row r="74" customFormat="false" ht="15" hidden="false" customHeight="false" outlineLevel="0" collapsed="false">
      <c r="A74" s="3" t="s">
        <v>107</v>
      </c>
      <c r="B74" s="4" t="n">
        <f aca="false">COUNTIF(Positions!$B$2:$B$14531,A74)</f>
        <v>85</v>
      </c>
      <c r="C74" s="4" t="n">
        <f aca="false">COUNTIFS(Positions!$B$2:$B$14531,A74,Positions!$E$2:$E$14531,"G")</f>
        <v>25</v>
      </c>
      <c r="D74" s="4" t="n">
        <f aca="false">COUNTIFS(Positions!$B$2:$B$14531,A74,Positions!$E$2:$E$14531,"C")</f>
        <v>21</v>
      </c>
      <c r="E74" s="3" t="n">
        <f aca="false">C74+D74</f>
        <v>46</v>
      </c>
      <c r="F74" s="5" t="n">
        <f aca="false">E74/B74</f>
        <v>0.541176470588235</v>
      </c>
      <c r="G74" s="4" t="n">
        <f aca="false">SUMIFS(Stems_3D_BP!$K$2:$K$5573,Stems_3D_BP!$A$2:$A$5573,$A74,Stems_3D_BP!$B$2:$B$5573,"Acceptor stem")</f>
        <v>10</v>
      </c>
      <c r="H74" s="4" t="n">
        <f aca="false">SUMIFS(Stems_3D_BP!$K$2:$K$5573,Stems_3D_BP!$A$2:$A$5573,$A74,Stems_3D_BP!$B$2:$B$5573,"D-stem")</f>
        <v>7</v>
      </c>
      <c r="I74" s="4" t="n">
        <f aca="false">SUMIFS(Stems_3D_BP!$K$2:$K$5573,Stems_3D_BP!$A$2:$A$5573,$A74,Stems_3D_BP!$B$2:$B$5573,"Anticodon stem")</f>
        <v>4</v>
      </c>
      <c r="J74" s="4" t="n">
        <f aca="false">SUMIFS(Stems_3D_BP!$K$2:$K$5573,Stems_3D_BP!$A$2:$A$5573,$A74,Stems_3D_BP!$B$2:$B$5573,"T-stem")</f>
        <v>10</v>
      </c>
      <c r="K74" s="3" t="n">
        <f aca="false">SUM(G74:J74)</f>
        <v>31</v>
      </c>
      <c r="L74" s="5" t="n">
        <f aca="false">K74/42</f>
        <v>0.738095238095238</v>
      </c>
      <c r="M74" s="4" t="n">
        <f aca="false">SUMIFS(Stems_3D_BP!$K$2:$K$5573,Stems_3D_BP!$A$2:$A$5573,$A74,Stems_3D_BP!$B$2:$B$5573,"3D (tertiary) BP")</f>
        <v>5</v>
      </c>
      <c r="N74" s="6" t="n">
        <f aca="false">M74/14</f>
        <v>0.357142857142857</v>
      </c>
      <c r="O74" s="3" t="n">
        <f aca="false">K74+M74</f>
        <v>36</v>
      </c>
      <c r="P74" s="5" t="n">
        <f aca="false">O74/56</f>
        <v>0.642857142857143</v>
      </c>
      <c r="Q74" s="4" t="n">
        <f aca="false">SUMIFS(Loops!$I$2:$I$996,Loops!$A$2:$A$996,$A74,Loops!$B$2:$B$996,"D-loop")</f>
        <v>3</v>
      </c>
      <c r="R74" s="4" t="n">
        <f aca="false">SUMIFS(Loops!$I$2:$I$996,Loops!$A$2:$A$996,$A74,Loops!$B$2:$B$996,"Anticodon loop")</f>
        <v>1</v>
      </c>
      <c r="S74" s="4" t="n">
        <f aca="false">SUMIFS(Loops!$I$2:$I$996,Loops!$A$2:$A$996,$A74,Loops!$B$2:$B$996,"Variable loop")</f>
        <v>8</v>
      </c>
      <c r="T74" s="4" t="n">
        <f aca="false">SUMIFS(Loops!$I$2:$I$996,Loops!$A$2:$A$996,$A74,Loops!$B$2:$B$996,"TΨC-loop")</f>
        <v>2</v>
      </c>
      <c r="U74" s="4" t="n">
        <f aca="false">SUMIFS(Loops!$F$2:$F$996,Loops!$A$2:$A$996,$A74)-SUMIFS(Loops!$F$2:$F$996,Loops!$A$2:$A$996,$A74,Loops!$B$2:$B$996,"Positions 8, 9, 26")</f>
        <v>40</v>
      </c>
      <c r="V74" s="3" t="n">
        <f aca="false">SUM(Q74:T74)</f>
        <v>14</v>
      </c>
      <c r="W74" s="5" t="n">
        <f aca="false">V74/U74</f>
        <v>0.35</v>
      </c>
      <c r="X74" s="7" t="str">
        <f aca="false">INDEX(Positions!$E$2:$E$14531,MATCH($A74&amp;"|8",Positions!$A$2:$A$14531,0))</f>
        <v>U</v>
      </c>
      <c r="Y74" s="7" t="str">
        <f aca="false">INDEX(Positions!$E$2:$E$14531,MATCH($A74&amp;"|9",Positions!$A$2:$A$14531,0))</f>
        <v>G</v>
      </c>
      <c r="Z74" s="7" t="str">
        <f aca="false">INDEX(Positions!$E$2:$E$14531,MATCH($A74&amp;"|26",Positions!$A$2:$A$14531,0))</f>
        <v>A</v>
      </c>
      <c r="AA74" s="7" t="n">
        <f aca="false">(X74="G")+(Y74="G")+(Z74="G")</f>
        <v>1</v>
      </c>
      <c r="AB74" s="7" t="n">
        <f aca="false">(X74="C")+(Y74="C")+(Z74="C")</f>
        <v>0</v>
      </c>
      <c r="AC74" s="8" t="n">
        <f aca="false">AA74+AB74</f>
        <v>1</v>
      </c>
      <c r="AD74" s="9" t="n">
        <f aca="false">AC74/3</f>
        <v>0.333333333333333</v>
      </c>
      <c r="AE74" s="7" t="str">
        <f aca="false">IF(K74+V74+AC74=E74,"OK","MISMATCH")</f>
        <v>OK</v>
      </c>
      <c r="AF74" s="10" t="n">
        <f aca="false">B74-42</f>
        <v>43</v>
      </c>
      <c r="AG74" s="10" t="n">
        <f aca="false">V74+AC74</f>
        <v>15</v>
      </c>
      <c r="AH74" s="11" t="n">
        <f aca="false">AG74/AF74</f>
        <v>0.348837209302326</v>
      </c>
      <c r="AI74" s="11" t="n">
        <f aca="false">L74</f>
        <v>0.738095238095238</v>
      </c>
      <c r="AJ74" s="12" t="n">
        <f aca="false">AI74-AH74</f>
        <v>0.389258028792913</v>
      </c>
    </row>
    <row r="75" customFormat="false" ht="15" hidden="false" customHeight="false" outlineLevel="0" collapsed="false">
      <c r="A75" s="3" t="s">
        <v>108</v>
      </c>
      <c r="B75" s="4" t="n">
        <f aca="false">COUNTIF(Positions!$B$2:$B$14531,A75)</f>
        <v>81</v>
      </c>
      <c r="C75" s="4" t="n">
        <f aca="false">COUNTIFS(Positions!$B$2:$B$14531,A75,Positions!$E$2:$E$14531,"G")</f>
        <v>20</v>
      </c>
      <c r="D75" s="4" t="n">
        <f aca="false">COUNTIFS(Positions!$B$2:$B$14531,A75,Positions!$E$2:$E$14531,"C")</f>
        <v>16</v>
      </c>
      <c r="E75" s="3" t="n">
        <f aca="false">C75+D75</f>
        <v>36</v>
      </c>
      <c r="F75" s="5" t="n">
        <f aca="false">E75/B75</f>
        <v>0.444444444444444</v>
      </c>
      <c r="G75" s="4" t="n">
        <f aca="false">SUMIFS(Stems_3D_BP!$K$2:$K$5573,Stems_3D_BP!$A$2:$A$5573,$A75,Stems_3D_BP!$B$2:$B$5573,"Acceptor stem")</f>
        <v>7</v>
      </c>
      <c r="H75" s="4" t="n">
        <f aca="false">SUMIFS(Stems_3D_BP!$K$2:$K$5573,Stems_3D_BP!$A$2:$A$5573,$A75,Stems_3D_BP!$B$2:$B$5573,"D-stem")</f>
        <v>7</v>
      </c>
      <c r="I75" s="4" t="n">
        <f aca="false">SUMIFS(Stems_3D_BP!$K$2:$K$5573,Stems_3D_BP!$A$2:$A$5573,$A75,Stems_3D_BP!$B$2:$B$5573,"Anticodon stem")</f>
        <v>2</v>
      </c>
      <c r="J75" s="4" t="n">
        <f aca="false">SUMIFS(Stems_3D_BP!$K$2:$K$5573,Stems_3D_BP!$A$2:$A$5573,$A75,Stems_3D_BP!$B$2:$B$5573,"T-stem")</f>
        <v>6</v>
      </c>
      <c r="K75" s="3" t="n">
        <f aca="false">SUM(G75:J75)</f>
        <v>22</v>
      </c>
      <c r="L75" s="5" t="n">
        <f aca="false">K75/42</f>
        <v>0.523809523809524</v>
      </c>
      <c r="M75" s="4" t="n">
        <f aca="false">SUMIFS(Stems_3D_BP!$K$2:$K$5573,Stems_3D_BP!$A$2:$A$5573,$A75,Stems_3D_BP!$B$2:$B$5573,"3D (tertiary) BP")</f>
        <v>5</v>
      </c>
      <c r="N75" s="6" t="n">
        <f aca="false">M75/14</f>
        <v>0.357142857142857</v>
      </c>
      <c r="O75" s="3" t="n">
        <f aca="false">K75+M75</f>
        <v>27</v>
      </c>
      <c r="P75" s="5" t="n">
        <f aca="false">O75/56</f>
        <v>0.482142857142857</v>
      </c>
      <c r="Q75" s="4" t="n">
        <f aca="false">SUMIFS(Loops!$I$2:$I$996,Loops!$A$2:$A$996,$A75,Loops!$B$2:$B$996,"D-loop")</f>
        <v>4</v>
      </c>
      <c r="R75" s="4" t="n">
        <f aca="false">SUMIFS(Loops!$I$2:$I$996,Loops!$A$2:$A$996,$A75,Loops!$B$2:$B$996,"Anticodon loop")</f>
        <v>2</v>
      </c>
      <c r="S75" s="4" t="n">
        <f aca="false">SUMIFS(Loops!$I$2:$I$996,Loops!$A$2:$A$996,$A75,Loops!$B$2:$B$996,"Variable loop")</f>
        <v>5</v>
      </c>
      <c r="T75" s="4" t="n">
        <f aca="false">SUMIFS(Loops!$I$2:$I$996,Loops!$A$2:$A$996,$A75,Loops!$B$2:$B$996,"TΨC-loop")</f>
        <v>2</v>
      </c>
      <c r="U75" s="4" t="n">
        <f aca="false">SUMIFS(Loops!$F$2:$F$996,Loops!$A$2:$A$996,$A75)-SUMIFS(Loops!$F$2:$F$996,Loops!$A$2:$A$996,$A75,Loops!$B$2:$B$996,"Positions 8, 9, 26")</f>
        <v>36</v>
      </c>
      <c r="V75" s="3" t="n">
        <f aca="false">SUM(Q75:T75)</f>
        <v>13</v>
      </c>
      <c r="W75" s="5" t="n">
        <f aca="false">V75/U75</f>
        <v>0.361111111111111</v>
      </c>
      <c r="X75" s="7" t="str">
        <f aca="false">INDEX(Positions!$E$2:$E$14531,MATCH($A75&amp;"|8",Positions!$A$2:$A$14531,0))</f>
        <v>U</v>
      </c>
      <c r="Y75" s="7" t="str">
        <f aca="false">INDEX(Positions!$E$2:$E$14531,MATCH($A75&amp;"|9",Positions!$A$2:$A$14531,0))</f>
        <v>G</v>
      </c>
      <c r="Z75" s="7" t="str">
        <f aca="false">INDEX(Positions!$E$2:$E$14531,MATCH($A75&amp;"|26",Positions!$A$2:$A$14531,0))</f>
        <v>A</v>
      </c>
      <c r="AA75" s="7" t="n">
        <f aca="false">(X75="G")+(Y75="G")+(Z75="G")</f>
        <v>1</v>
      </c>
      <c r="AB75" s="7" t="n">
        <f aca="false">(X75="C")+(Y75="C")+(Z75="C")</f>
        <v>0</v>
      </c>
      <c r="AC75" s="8" t="n">
        <f aca="false">AA75+AB75</f>
        <v>1</v>
      </c>
      <c r="AD75" s="9" t="n">
        <f aca="false">AC75/3</f>
        <v>0.333333333333333</v>
      </c>
      <c r="AE75" s="7" t="str">
        <f aca="false">IF(K75+V75+AC75=E75,"OK","MISMATCH")</f>
        <v>OK</v>
      </c>
      <c r="AF75" s="10" t="n">
        <f aca="false">B75-42</f>
        <v>39</v>
      </c>
      <c r="AG75" s="10" t="n">
        <f aca="false">V75+AC75</f>
        <v>14</v>
      </c>
      <c r="AH75" s="11" t="n">
        <f aca="false">AG75/AF75</f>
        <v>0.358974358974359</v>
      </c>
      <c r="AI75" s="11" t="n">
        <f aca="false">L75</f>
        <v>0.523809523809524</v>
      </c>
      <c r="AJ75" s="12" t="n">
        <f aca="false">AI75-AH75</f>
        <v>0.164835164835165</v>
      </c>
    </row>
    <row r="76" customFormat="false" ht="15" hidden="false" customHeight="false" outlineLevel="0" collapsed="false">
      <c r="A76" s="3" t="s">
        <v>109</v>
      </c>
      <c r="B76" s="4" t="n">
        <f aca="false">COUNTIF(Positions!$B$2:$B$14531,A76)</f>
        <v>80</v>
      </c>
      <c r="C76" s="4" t="n">
        <f aca="false">COUNTIFS(Positions!$B$2:$B$14531,A76,Positions!$E$2:$E$14531,"G")</f>
        <v>24</v>
      </c>
      <c r="D76" s="4" t="n">
        <f aca="false">COUNTIFS(Positions!$B$2:$B$14531,A76,Positions!$E$2:$E$14531,"C")</f>
        <v>19</v>
      </c>
      <c r="E76" s="3" t="n">
        <f aca="false">C76+D76</f>
        <v>43</v>
      </c>
      <c r="F76" s="5" t="n">
        <f aca="false">E76/B76</f>
        <v>0.5375</v>
      </c>
      <c r="G76" s="4" t="n">
        <f aca="false">SUMIFS(Stems_3D_BP!$K$2:$K$5573,Stems_3D_BP!$A$2:$A$5573,$A76,Stems_3D_BP!$B$2:$B$5573,"Acceptor stem")</f>
        <v>10</v>
      </c>
      <c r="H76" s="4" t="n">
        <f aca="false">SUMIFS(Stems_3D_BP!$K$2:$K$5573,Stems_3D_BP!$A$2:$A$5573,$A76,Stems_3D_BP!$B$2:$B$5573,"D-stem")</f>
        <v>7</v>
      </c>
      <c r="I76" s="4" t="n">
        <f aca="false">SUMIFS(Stems_3D_BP!$K$2:$K$5573,Stems_3D_BP!$A$2:$A$5573,$A76,Stems_3D_BP!$B$2:$B$5573,"Anticodon stem")</f>
        <v>4</v>
      </c>
      <c r="J76" s="4" t="n">
        <f aca="false">SUMIFS(Stems_3D_BP!$K$2:$K$5573,Stems_3D_BP!$A$2:$A$5573,$A76,Stems_3D_BP!$B$2:$B$5573,"T-stem")</f>
        <v>6</v>
      </c>
      <c r="K76" s="3" t="n">
        <f aca="false">SUM(G76:J76)</f>
        <v>27</v>
      </c>
      <c r="L76" s="5" t="n">
        <f aca="false">K76/42</f>
        <v>0.642857142857143</v>
      </c>
      <c r="M76" s="4" t="n">
        <f aca="false">SUMIFS(Stems_3D_BP!$K$2:$K$5573,Stems_3D_BP!$A$2:$A$5573,$A76,Stems_3D_BP!$B$2:$B$5573,"3D (tertiary) BP")</f>
        <v>5</v>
      </c>
      <c r="N76" s="6" t="n">
        <f aca="false">M76/14</f>
        <v>0.357142857142857</v>
      </c>
      <c r="O76" s="3" t="n">
        <f aca="false">K76+M76</f>
        <v>32</v>
      </c>
      <c r="P76" s="5" t="n">
        <f aca="false">O76/56</f>
        <v>0.571428571428571</v>
      </c>
      <c r="Q76" s="4" t="n">
        <f aca="false">SUMIFS(Loops!$I$2:$I$996,Loops!$A$2:$A$996,$A76,Loops!$B$2:$B$996,"D-loop")</f>
        <v>4</v>
      </c>
      <c r="R76" s="4" t="n">
        <f aca="false">SUMIFS(Loops!$I$2:$I$996,Loops!$A$2:$A$996,$A76,Loops!$B$2:$B$996,"Anticodon loop")</f>
        <v>3</v>
      </c>
      <c r="S76" s="4" t="n">
        <f aca="false">SUMIFS(Loops!$I$2:$I$996,Loops!$A$2:$A$996,$A76,Loops!$B$2:$B$996,"Variable loop")</f>
        <v>6</v>
      </c>
      <c r="T76" s="4" t="n">
        <f aca="false">SUMIFS(Loops!$I$2:$I$996,Loops!$A$2:$A$996,$A76,Loops!$B$2:$B$996,"TΨC-loop")</f>
        <v>2</v>
      </c>
      <c r="U76" s="4" t="n">
        <f aca="false">SUMIFS(Loops!$F$2:$F$996,Loops!$A$2:$A$996,$A76)-SUMIFS(Loops!$F$2:$F$996,Loops!$A$2:$A$996,$A76,Loops!$B$2:$B$996,"Positions 8, 9, 26")</f>
        <v>35</v>
      </c>
      <c r="V76" s="3" t="n">
        <f aca="false">SUM(Q76:T76)</f>
        <v>15</v>
      </c>
      <c r="W76" s="5" t="n">
        <f aca="false">V76/U76</f>
        <v>0.428571428571429</v>
      </c>
      <c r="X76" s="7" t="str">
        <f aca="false">INDEX(Positions!$E$2:$E$14531,MATCH($A76&amp;"|8",Positions!$A$2:$A$14531,0))</f>
        <v>U</v>
      </c>
      <c r="Y76" s="7" t="str">
        <f aca="false">INDEX(Positions!$E$2:$E$14531,MATCH($A76&amp;"|9",Positions!$A$2:$A$14531,0))</f>
        <v>G</v>
      </c>
      <c r="Z76" s="7" t="str">
        <f aca="false">INDEX(Positions!$E$2:$E$14531,MATCH($A76&amp;"|26",Positions!$A$2:$A$14531,0))</f>
        <v>A</v>
      </c>
      <c r="AA76" s="7" t="n">
        <f aca="false">(X76="G")+(Y76="G")+(Z76="G")</f>
        <v>1</v>
      </c>
      <c r="AB76" s="7" t="n">
        <f aca="false">(X76="C")+(Y76="C")+(Z76="C")</f>
        <v>0</v>
      </c>
      <c r="AC76" s="8" t="n">
        <f aca="false">AA76+AB76</f>
        <v>1</v>
      </c>
      <c r="AD76" s="9" t="n">
        <f aca="false">AC76/3</f>
        <v>0.333333333333333</v>
      </c>
      <c r="AE76" s="7" t="str">
        <f aca="false">IF(K76+V76+AC76=E76,"OK","MISMATCH")</f>
        <v>OK</v>
      </c>
      <c r="AF76" s="10" t="n">
        <f aca="false">B76-42</f>
        <v>38</v>
      </c>
      <c r="AG76" s="10" t="n">
        <f aca="false">V76+AC76</f>
        <v>16</v>
      </c>
      <c r="AH76" s="11" t="n">
        <f aca="false">AG76/AF76</f>
        <v>0.421052631578947</v>
      </c>
      <c r="AI76" s="11" t="n">
        <f aca="false">L76</f>
        <v>0.642857142857143</v>
      </c>
      <c r="AJ76" s="12" t="n">
        <f aca="false">AI76-AH76</f>
        <v>0.221804511278196</v>
      </c>
    </row>
    <row r="77" customFormat="false" ht="15" hidden="false" customHeight="false" outlineLevel="0" collapsed="false">
      <c r="A77" s="3" t="s">
        <v>110</v>
      </c>
      <c r="B77" s="4" t="n">
        <f aca="false">COUNTIF(Positions!$B$2:$B$14531,A77)</f>
        <v>72</v>
      </c>
      <c r="C77" s="4" t="n">
        <f aca="false">COUNTIFS(Positions!$B$2:$B$14531,A77,Positions!$E$2:$E$14531,"G")</f>
        <v>22</v>
      </c>
      <c r="D77" s="4" t="n">
        <f aca="false">COUNTIFS(Positions!$B$2:$B$14531,A77,Positions!$E$2:$E$14531,"C")</f>
        <v>20</v>
      </c>
      <c r="E77" s="3" t="n">
        <f aca="false">C77+D77</f>
        <v>42</v>
      </c>
      <c r="F77" s="5" t="n">
        <f aca="false">E77/B77</f>
        <v>0.583333333333333</v>
      </c>
      <c r="G77" s="4" t="n">
        <f aca="false">SUMIFS(Stems_3D_BP!$K$2:$K$5573,Stems_3D_BP!$A$2:$A$5573,$A77,Stems_3D_BP!$B$2:$B$5573,"Acceptor stem")</f>
        <v>8</v>
      </c>
      <c r="H77" s="4" t="n">
        <f aca="false">SUMIFS(Stems_3D_BP!$K$2:$K$5573,Stems_3D_BP!$A$2:$A$5573,$A77,Stems_3D_BP!$B$2:$B$5573,"D-stem")</f>
        <v>6</v>
      </c>
      <c r="I77" s="4" t="n">
        <f aca="false">SUMIFS(Stems_3D_BP!$K$2:$K$5573,Stems_3D_BP!$A$2:$A$5573,$A77,Stems_3D_BP!$B$2:$B$5573,"Anticodon stem")</f>
        <v>6</v>
      </c>
      <c r="J77" s="4" t="n">
        <f aca="false">SUMIFS(Stems_3D_BP!$K$2:$K$5573,Stems_3D_BP!$A$2:$A$5573,$A77,Stems_3D_BP!$B$2:$B$5573,"T-stem")</f>
        <v>10</v>
      </c>
      <c r="K77" s="3" t="n">
        <f aca="false">SUM(G77:J77)</f>
        <v>30</v>
      </c>
      <c r="L77" s="5" t="n">
        <f aca="false">K77/42</f>
        <v>0.714285714285714</v>
      </c>
      <c r="M77" s="4" t="n">
        <f aca="false">SUMIFS(Stems_3D_BP!$K$2:$K$5573,Stems_3D_BP!$A$2:$A$5573,$A77,Stems_3D_BP!$B$2:$B$5573,"3D (tertiary) BP")</f>
        <v>7</v>
      </c>
      <c r="N77" s="6" t="n">
        <f aca="false">M77/14</f>
        <v>0.5</v>
      </c>
      <c r="O77" s="3" t="n">
        <f aca="false">K77+M77</f>
        <v>37</v>
      </c>
      <c r="P77" s="5" t="n">
        <f aca="false">O77/56</f>
        <v>0.660714285714286</v>
      </c>
      <c r="Q77" s="4" t="n">
        <f aca="false">SUMIFS(Loops!$I$2:$I$996,Loops!$A$2:$A$996,$A77,Loops!$B$2:$B$996,"D-loop")</f>
        <v>5</v>
      </c>
      <c r="R77" s="4" t="n">
        <f aca="false">SUMIFS(Loops!$I$2:$I$996,Loops!$A$2:$A$996,$A77,Loops!$B$2:$B$996,"Anticodon loop")</f>
        <v>1</v>
      </c>
      <c r="S77" s="4" t="n">
        <f aca="false">SUMIFS(Loops!$I$2:$I$996,Loops!$A$2:$A$996,$A77,Loops!$B$2:$B$996,"Variable loop")</f>
        <v>4</v>
      </c>
      <c r="T77" s="4" t="n">
        <f aca="false">SUMIFS(Loops!$I$2:$I$996,Loops!$A$2:$A$996,$A77,Loops!$B$2:$B$996,"TΨC-loop")</f>
        <v>2</v>
      </c>
      <c r="U77" s="4" t="n">
        <f aca="false">SUMIFS(Loops!$F$2:$F$996,Loops!$A$2:$A$996,$A77)-SUMIFS(Loops!$F$2:$F$996,Loops!$A$2:$A$996,$A77,Loops!$B$2:$B$996,"Positions 8, 9, 26")</f>
        <v>27</v>
      </c>
      <c r="V77" s="3" t="n">
        <f aca="false">SUM(Q77:T77)</f>
        <v>12</v>
      </c>
      <c r="W77" s="5" t="n">
        <f aca="false">V77/U77</f>
        <v>0.444444444444444</v>
      </c>
      <c r="X77" s="7" t="str">
        <f aca="false">INDEX(Positions!$E$2:$E$14531,MATCH($A77&amp;"|8",Positions!$A$2:$A$14531,0))</f>
        <v>U</v>
      </c>
      <c r="Y77" s="7" t="str">
        <f aca="false">INDEX(Positions!$E$2:$E$14531,MATCH($A77&amp;"|9",Positions!$A$2:$A$14531,0))</f>
        <v>A</v>
      </c>
      <c r="Z77" s="7" t="str">
        <f aca="false">INDEX(Positions!$E$2:$E$14531,MATCH($A77&amp;"|26",Positions!$A$2:$A$14531,0))</f>
        <v>A</v>
      </c>
      <c r="AA77" s="7" t="n">
        <f aca="false">(X77="G")+(Y77="G")+(Z77="G")</f>
        <v>0</v>
      </c>
      <c r="AB77" s="7" t="n">
        <f aca="false">(X77="C")+(Y77="C")+(Z77="C")</f>
        <v>0</v>
      </c>
      <c r="AC77" s="8" t="n">
        <f aca="false">AA77+AB77</f>
        <v>0</v>
      </c>
      <c r="AD77" s="9" t="n">
        <f aca="false">AC77/3</f>
        <v>0</v>
      </c>
      <c r="AE77" s="7" t="str">
        <f aca="false">IF(K77+V77+AC77=E77,"OK","MISMATCH")</f>
        <v>OK</v>
      </c>
      <c r="AF77" s="10" t="n">
        <f aca="false">B77-42</f>
        <v>30</v>
      </c>
      <c r="AG77" s="10" t="n">
        <f aca="false">V77+AC77</f>
        <v>12</v>
      </c>
      <c r="AH77" s="11" t="n">
        <f aca="false">AG77/AF77</f>
        <v>0.4</v>
      </c>
      <c r="AI77" s="11" t="n">
        <f aca="false">L77</f>
        <v>0.714285714285714</v>
      </c>
      <c r="AJ77" s="12" t="n">
        <f aca="false">AI77-AH77</f>
        <v>0.314285714285714</v>
      </c>
    </row>
    <row r="78" customFormat="false" ht="15" hidden="false" customHeight="false" outlineLevel="0" collapsed="false">
      <c r="A78" s="3" t="s">
        <v>111</v>
      </c>
      <c r="B78" s="4" t="n">
        <f aca="false">COUNTIF(Positions!$B$2:$B$14531,A78)</f>
        <v>72</v>
      </c>
      <c r="C78" s="4" t="n">
        <f aca="false">COUNTIFS(Positions!$B$2:$B$14531,A78,Positions!$E$2:$E$14531,"G")</f>
        <v>20</v>
      </c>
      <c r="D78" s="4" t="n">
        <f aca="false">COUNTIFS(Positions!$B$2:$B$14531,A78,Positions!$E$2:$E$14531,"C")</f>
        <v>17</v>
      </c>
      <c r="E78" s="3" t="n">
        <f aca="false">C78+D78</f>
        <v>37</v>
      </c>
      <c r="F78" s="5" t="n">
        <f aca="false">E78/B78</f>
        <v>0.513888888888889</v>
      </c>
      <c r="G78" s="4" t="n">
        <f aca="false">SUMIFS(Stems_3D_BP!$K$2:$K$5573,Stems_3D_BP!$A$2:$A$5573,$A78,Stems_3D_BP!$B$2:$B$5573,"Acceptor stem")</f>
        <v>7</v>
      </c>
      <c r="H78" s="4" t="n">
        <f aca="false">SUMIFS(Stems_3D_BP!$K$2:$K$5573,Stems_3D_BP!$A$2:$A$5573,$A78,Stems_3D_BP!$B$2:$B$5573,"D-stem")</f>
        <v>7</v>
      </c>
      <c r="I78" s="4" t="n">
        <f aca="false">SUMIFS(Stems_3D_BP!$K$2:$K$5573,Stems_3D_BP!$A$2:$A$5573,$A78,Stems_3D_BP!$B$2:$B$5573,"Anticodon stem")</f>
        <v>4</v>
      </c>
      <c r="J78" s="4" t="n">
        <f aca="false">SUMIFS(Stems_3D_BP!$K$2:$K$5573,Stems_3D_BP!$A$2:$A$5573,$A78,Stems_3D_BP!$B$2:$B$5573,"T-stem")</f>
        <v>8</v>
      </c>
      <c r="K78" s="3" t="n">
        <f aca="false">SUM(G78:J78)</f>
        <v>26</v>
      </c>
      <c r="L78" s="5" t="n">
        <f aca="false">K78/42</f>
        <v>0.619047619047619</v>
      </c>
      <c r="M78" s="4" t="n">
        <f aca="false">SUMIFS(Stems_3D_BP!$K$2:$K$5573,Stems_3D_BP!$A$2:$A$5573,$A78,Stems_3D_BP!$B$2:$B$5573,"3D (tertiary) BP")</f>
        <v>5</v>
      </c>
      <c r="N78" s="6" t="n">
        <f aca="false">M78/14</f>
        <v>0.357142857142857</v>
      </c>
      <c r="O78" s="3" t="n">
        <f aca="false">K78+M78</f>
        <v>31</v>
      </c>
      <c r="P78" s="5" t="n">
        <f aca="false">O78/56</f>
        <v>0.553571428571429</v>
      </c>
      <c r="Q78" s="4" t="n">
        <f aca="false">SUMIFS(Loops!$I$2:$I$996,Loops!$A$2:$A$996,$A78,Loops!$B$2:$B$996,"D-loop")</f>
        <v>4</v>
      </c>
      <c r="R78" s="4" t="n">
        <f aca="false">SUMIFS(Loops!$I$2:$I$996,Loops!$A$2:$A$996,$A78,Loops!$B$2:$B$996,"Anticodon loop")</f>
        <v>2</v>
      </c>
      <c r="S78" s="4" t="n">
        <f aca="false">SUMIFS(Loops!$I$2:$I$996,Loops!$A$2:$A$996,$A78,Loops!$B$2:$B$996,"Variable loop")</f>
        <v>3</v>
      </c>
      <c r="T78" s="4" t="n">
        <f aca="false">SUMIFS(Loops!$I$2:$I$996,Loops!$A$2:$A$996,$A78,Loops!$B$2:$B$996,"TΨC-loop")</f>
        <v>2</v>
      </c>
      <c r="U78" s="4" t="n">
        <f aca="false">SUMIFS(Loops!$F$2:$F$996,Loops!$A$2:$A$996,$A78)-SUMIFS(Loops!$F$2:$F$996,Loops!$A$2:$A$996,$A78,Loops!$B$2:$B$996,"Positions 8, 9, 26")</f>
        <v>27</v>
      </c>
      <c r="V78" s="3" t="n">
        <f aca="false">SUM(Q78:T78)</f>
        <v>11</v>
      </c>
      <c r="W78" s="5" t="n">
        <f aca="false">V78/U78</f>
        <v>0.407407407407407</v>
      </c>
      <c r="X78" s="7" t="str">
        <f aca="false">INDEX(Positions!$E$2:$E$14531,MATCH($A78&amp;"|8",Positions!$A$2:$A$14531,0))</f>
        <v>U</v>
      </c>
      <c r="Y78" s="7" t="str">
        <f aca="false">INDEX(Positions!$E$2:$E$14531,MATCH($A78&amp;"|9",Positions!$A$2:$A$14531,0))</f>
        <v>A</v>
      </c>
      <c r="Z78" s="7" t="str">
        <f aca="false">INDEX(Positions!$E$2:$E$14531,MATCH($A78&amp;"|26",Positions!$A$2:$A$14531,0))</f>
        <v>A</v>
      </c>
      <c r="AA78" s="7" t="n">
        <f aca="false">(X78="G")+(Y78="G")+(Z78="G")</f>
        <v>0</v>
      </c>
      <c r="AB78" s="7" t="n">
        <f aca="false">(X78="C")+(Y78="C")+(Z78="C")</f>
        <v>0</v>
      </c>
      <c r="AC78" s="8" t="n">
        <f aca="false">AA78+AB78</f>
        <v>0</v>
      </c>
      <c r="AD78" s="9" t="n">
        <f aca="false">AC78/3</f>
        <v>0</v>
      </c>
      <c r="AE78" s="7" t="str">
        <f aca="false">IF(K78+V78+AC78=E78,"OK","MISMATCH")</f>
        <v>OK</v>
      </c>
      <c r="AF78" s="10" t="n">
        <f aca="false">B78-42</f>
        <v>30</v>
      </c>
      <c r="AG78" s="10" t="n">
        <f aca="false">V78+AC78</f>
        <v>11</v>
      </c>
      <c r="AH78" s="11" t="n">
        <f aca="false">AG78/AF78</f>
        <v>0.366666666666667</v>
      </c>
      <c r="AI78" s="11" t="n">
        <f aca="false">L78</f>
        <v>0.619047619047619</v>
      </c>
      <c r="AJ78" s="12" t="n">
        <f aca="false">AI78-AH78</f>
        <v>0.252380952380952</v>
      </c>
    </row>
    <row r="79" customFormat="false" ht="15" hidden="false" customHeight="false" outlineLevel="0" collapsed="false">
      <c r="A79" s="3" t="s">
        <v>112</v>
      </c>
      <c r="B79" s="4" t="n">
        <f aca="false">COUNTIF(Positions!$B$2:$B$14531,A79)</f>
        <v>73</v>
      </c>
      <c r="C79" s="4" t="n">
        <f aca="false">COUNTIFS(Positions!$B$2:$B$14531,A79,Positions!$E$2:$E$14531,"G")</f>
        <v>22</v>
      </c>
      <c r="D79" s="4" t="n">
        <f aca="false">COUNTIFS(Positions!$B$2:$B$14531,A79,Positions!$E$2:$E$14531,"C")</f>
        <v>19</v>
      </c>
      <c r="E79" s="3" t="n">
        <f aca="false">C79+D79</f>
        <v>41</v>
      </c>
      <c r="F79" s="5" t="n">
        <f aca="false">E79/B79</f>
        <v>0.561643835616438</v>
      </c>
      <c r="G79" s="4" t="n">
        <f aca="false">SUMIFS(Stems_3D_BP!$K$2:$K$5573,Stems_3D_BP!$A$2:$A$5573,$A79,Stems_3D_BP!$B$2:$B$5573,"Acceptor stem")</f>
        <v>13</v>
      </c>
      <c r="H79" s="4" t="n">
        <f aca="false">SUMIFS(Stems_3D_BP!$K$2:$K$5573,Stems_3D_BP!$A$2:$A$5573,$A79,Stems_3D_BP!$B$2:$B$5573,"D-stem")</f>
        <v>6</v>
      </c>
      <c r="I79" s="4" t="n">
        <f aca="false">SUMIFS(Stems_3D_BP!$K$2:$K$5573,Stems_3D_BP!$A$2:$A$5573,$A79,Stems_3D_BP!$B$2:$B$5573,"Anticodon stem")</f>
        <v>6</v>
      </c>
      <c r="J79" s="4" t="n">
        <f aca="false">SUMIFS(Stems_3D_BP!$K$2:$K$5573,Stems_3D_BP!$A$2:$A$5573,$A79,Stems_3D_BP!$B$2:$B$5573,"T-stem")</f>
        <v>6</v>
      </c>
      <c r="K79" s="3" t="n">
        <f aca="false">SUM(G79:J79)</f>
        <v>31</v>
      </c>
      <c r="L79" s="5" t="n">
        <f aca="false">K79/42</f>
        <v>0.738095238095238</v>
      </c>
      <c r="M79" s="4" t="n">
        <f aca="false">SUMIFS(Stems_3D_BP!$K$2:$K$5573,Stems_3D_BP!$A$2:$A$5573,$A79,Stems_3D_BP!$B$2:$B$5573,"3D (tertiary) BP")</f>
        <v>7</v>
      </c>
      <c r="N79" s="6" t="n">
        <f aca="false">M79/14</f>
        <v>0.5</v>
      </c>
      <c r="O79" s="3" t="n">
        <f aca="false">K79+M79</f>
        <v>38</v>
      </c>
      <c r="P79" s="5" t="n">
        <f aca="false">O79/56</f>
        <v>0.678571428571429</v>
      </c>
      <c r="Q79" s="4" t="n">
        <f aca="false">SUMIFS(Loops!$I$2:$I$996,Loops!$A$2:$A$996,$A79,Loops!$B$2:$B$996,"D-loop")</f>
        <v>3</v>
      </c>
      <c r="R79" s="4" t="n">
        <f aca="false">SUMIFS(Loops!$I$2:$I$996,Loops!$A$2:$A$996,$A79,Loops!$B$2:$B$996,"Anticodon loop")</f>
        <v>2</v>
      </c>
      <c r="S79" s="4" t="n">
        <f aca="false">SUMIFS(Loops!$I$2:$I$996,Loops!$A$2:$A$996,$A79,Loops!$B$2:$B$996,"Variable loop")</f>
        <v>3</v>
      </c>
      <c r="T79" s="4" t="n">
        <f aca="false">SUMIFS(Loops!$I$2:$I$996,Loops!$A$2:$A$996,$A79,Loops!$B$2:$B$996,"TΨC-loop")</f>
        <v>1</v>
      </c>
      <c r="U79" s="4" t="n">
        <f aca="false">SUMIFS(Loops!$F$2:$F$996,Loops!$A$2:$A$996,$A79)-SUMIFS(Loops!$F$2:$F$996,Loops!$A$2:$A$996,$A79,Loops!$B$2:$B$996,"Positions 8, 9, 26")</f>
        <v>28</v>
      </c>
      <c r="V79" s="3" t="n">
        <f aca="false">SUM(Q79:T79)</f>
        <v>9</v>
      </c>
      <c r="W79" s="5" t="n">
        <f aca="false">V79/U79</f>
        <v>0.321428571428571</v>
      </c>
      <c r="X79" s="7" t="str">
        <f aca="false">INDEX(Positions!$E$2:$E$14531,MATCH($A79&amp;"|8",Positions!$A$2:$A$14531,0))</f>
        <v>U</v>
      </c>
      <c r="Y79" s="7" t="str">
        <f aca="false">INDEX(Positions!$E$2:$E$14531,MATCH($A79&amp;"|9",Positions!$A$2:$A$14531,0))</f>
        <v>A</v>
      </c>
      <c r="Z79" s="7" t="str">
        <f aca="false">INDEX(Positions!$E$2:$E$14531,MATCH($A79&amp;"|26",Positions!$A$2:$A$14531,0))</f>
        <v>G</v>
      </c>
      <c r="AA79" s="7" t="n">
        <f aca="false">(X79="G")+(Y79="G")+(Z79="G")</f>
        <v>1</v>
      </c>
      <c r="AB79" s="7" t="n">
        <f aca="false">(X79="C")+(Y79="C")+(Z79="C")</f>
        <v>0</v>
      </c>
      <c r="AC79" s="8" t="n">
        <f aca="false">AA79+AB79</f>
        <v>1</v>
      </c>
      <c r="AD79" s="9" t="n">
        <f aca="false">AC79/3</f>
        <v>0.333333333333333</v>
      </c>
      <c r="AE79" s="7" t="str">
        <f aca="false">IF(K79+V79+AC79=E79,"OK","MISMATCH")</f>
        <v>OK</v>
      </c>
      <c r="AF79" s="10" t="n">
        <f aca="false">B79-42</f>
        <v>31</v>
      </c>
      <c r="AG79" s="10" t="n">
        <f aca="false">V79+AC79</f>
        <v>10</v>
      </c>
      <c r="AH79" s="11" t="n">
        <f aca="false">AG79/AF79</f>
        <v>0.32258064516129</v>
      </c>
      <c r="AI79" s="11" t="n">
        <f aca="false">L79</f>
        <v>0.738095238095238</v>
      </c>
      <c r="AJ79" s="12" t="n">
        <f aca="false">AI79-AH79</f>
        <v>0.415514592933948</v>
      </c>
    </row>
    <row r="80" customFormat="false" ht="15" hidden="false" customHeight="false" outlineLevel="0" collapsed="false">
      <c r="A80" s="3" t="s">
        <v>113</v>
      </c>
      <c r="B80" s="4" t="n">
        <f aca="false">COUNTIF(Positions!$B$2:$B$14531,A80)</f>
        <v>72</v>
      </c>
      <c r="C80" s="4" t="n">
        <f aca="false">COUNTIFS(Positions!$B$2:$B$14531,A80,Positions!$E$2:$E$14531,"G")</f>
        <v>23</v>
      </c>
      <c r="D80" s="4" t="n">
        <f aca="false">COUNTIFS(Positions!$B$2:$B$14531,A80,Positions!$E$2:$E$14531,"C")</f>
        <v>20</v>
      </c>
      <c r="E80" s="3" t="n">
        <f aca="false">C80+D80</f>
        <v>43</v>
      </c>
      <c r="F80" s="5" t="n">
        <f aca="false">E80/B80</f>
        <v>0.597222222222222</v>
      </c>
      <c r="G80" s="4" t="n">
        <f aca="false">SUMIFS(Stems_3D_BP!$K$2:$K$5573,Stems_3D_BP!$A$2:$A$5573,$A80,Stems_3D_BP!$B$2:$B$5573,"Acceptor stem")</f>
        <v>10</v>
      </c>
      <c r="H80" s="4" t="n">
        <f aca="false">SUMIFS(Stems_3D_BP!$K$2:$K$5573,Stems_3D_BP!$A$2:$A$5573,$A80,Stems_3D_BP!$B$2:$B$5573,"D-stem")</f>
        <v>6</v>
      </c>
      <c r="I80" s="4" t="n">
        <f aca="false">SUMIFS(Stems_3D_BP!$K$2:$K$5573,Stems_3D_BP!$A$2:$A$5573,$A80,Stems_3D_BP!$B$2:$B$5573,"Anticodon stem")</f>
        <v>6</v>
      </c>
      <c r="J80" s="4" t="n">
        <f aca="false">SUMIFS(Stems_3D_BP!$K$2:$K$5573,Stems_3D_BP!$A$2:$A$5573,$A80,Stems_3D_BP!$B$2:$B$5573,"T-stem")</f>
        <v>9</v>
      </c>
      <c r="K80" s="3" t="n">
        <f aca="false">SUM(G80:J80)</f>
        <v>31</v>
      </c>
      <c r="L80" s="5" t="n">
        <f aca="false">K80/42</f>
        <v>0.738095238095238</v>
      </c>
      <c r="M80" s="4" t="n">
        <f aca="false">SUMIFS(Stems_3D_BP!$K$2:$K$5573,Stems_3D_BP!$A$2:$A$5573,$A80,Stems_3D_BP!$B$2:$B$5573,"3D (tertiary) BP")</f>
        <v>8</v>
      </c>
      <c r="N80" s="6" t="n">
        <f aca="false">M80/14</f>
        <v>0.571428571428571</v>
      </c>
      <c r="O80" s="3" t="n">
        <f aca="false">K80+M80</f>
        <v>39</v>
      </c>
      <c r="P80" s="5" t="n">
        <f aca="false">O80/56</f>
        <v>0.696428571428571</v>
      </c>
      <c r="Q80" s="4" t="n">
        <f aca="false">SUMIFS(Loops!$I$2:$I$996,Loops!$A$2:$A$996,$A80,Loops!$B$2:$B$996,"D-loop")</f>
        <v>4</v>
      </c>
      <c r="R80" s="4" t="n">
        <f aca="false">SUMIFS(Loops!$I$2:$I$996,Loops!$A$2:$A$996,$A80,Loops!$B$2:$B$996,"Anticodon loop")</f>
        <v>4</v>
      </c>
      <c r="S80" s="4" t="n">
        <f aca="false">SUMIFS(Loops!$I$2:$I$996,Loops!$A$2:$A$996,$A80,Loops!$B$2:$B$996,"Variable loop")</f>
        <v>3</v>
      </c>
      <c r="T80" s="4" t="n">
        <f aca="false">SUMIFS(Loops!$I$2:$I$996,Loops!$A$2:$A$996,$A80,Loops!$B$2:$B$996,"TΨC-loop")</f>
        <v>1</v>
      </c>
      <c r="U80" s="4" t="n">
        <f aca="false">SUMIFS(Loops!$F$2:$F$996,Loops!$A$2:$A$996,$A80)-SUMIFS(Loops!$F$2:$F$996,Loops!$A$2:$A$996,$A80,Loops!$B$2:$B$996,"Positions 8, 9, 26")</f>
        <v>27</v>
      </c>
      <c r="V80" s="3" t="n">
        <f aca="false">SUM(Q80:T80)</f>
        <v>12</v>
      </c>
      <c r="W80" s="5" t="n">
        <f aca="false">V80/U80</f>
        <v>0.444444444444444</v>
      </c>
      <c r="X80" s="7" t="str">
        <f aca="false">INDEX(Positions!$E$2:$E$14531,MATCH($A80&amp;"|8",Positions!$A$2:$A$14531,0))</f>
        <v>U</v>
      </c>
      <c r="Y80" s="7" t="str">
        <f aca="false">INDEX(Positions!$E$2:$E$14531,MATCH($A80&amp;"|9",Positions!$A$2:$A$14531,0))</f>
        <v>A</v>
      </c>
      <c r="Z80" s="7" t="str">
        <f aca="false">INDEX(Positions!$E$2:$E$14531,MATCH($A80&amp;"|26",Positions!$A$2:$A$14531,0))</f>
        <v>A</v>
      </c>
      <c r="AA80" s="7" t="n">
        <f aca="false">(X80="G")+(Y80="G")+(Z80="G")</f>
        <v>0</v>
      </c>
      <c r="AB80" s="7" t="n">
        <f aca="false">(X80="C")+(Y80="C")+(Z80="C")</f>
        <v>0</v>
      </c>
      <c r="AC80" s="8" t="n">
        <f aca="false">AA80+AB80</f>
        <v>0</v>
      </c>
      <c r="AD80" s="9" t="n">
        <f aca="false">AC80/3</f>
        <v>0</v>
      </c>
      <c r="AE80" s="7" t="str">
        <f aca="false">IF(K80+V80+AC80=E80,"OK","MISMATCH")</f>
        <v>OK</v>
      </c>
      <c r="AF80" s="10" t="n">
        <f aca="false">B80-42</f>
        <v>30</v>
      </c>
      <c r="AG80" s="10" t="n">
        <f aca="false">V80+AC80</f>
        <v>12</v>
      </c>
      <c r="AH80" s="11" t="n">
        <f aca="false">AG80/AF80</f>
        <v>0.4</v>
      </c>
      <c r="AI80" s="11" t="n">
        <f aca="false">L80</f>
        <v>0.738095238095238</v>
      </c>
      <c r="AJ80" s="12" t="n">
        <f aca="false">AI80-AH80</f>
        <v>0.338095238095238</v>
      </c>
    </row>
    <row r="81" customFormat="false" ht="15" hidden="false" customHeight="false" outlineLevel="0" collapsed="false">
      <c r="A81" s="3" t="s">
        <v>114</v>
      </c>
      <c r="B81" s="4" t="n">
        <f aca="false">COUNTIF(Positions!$B$2:$B$14531,A81)</f>
        <v>73</v>
      </c>
      <c r="C81" s="4" t="n">
        <f aca="false">COUNTIFS(Positions!$B$2:$B$14531,A81,Positions!$E$2:$E$14531,"G")</f>
        <v>25</v>
      </c>
      <c r="D81" s="4" t="n">
        <f aca="false">COUNTIFS(Positions!$B$2:$B$14531,A81,Positions!$E$2:$E$14531,"C")</f>
        <v>16</v>
      </c>
      <c r="E81" s="3" t="n">
        <f aca="false">C81+D81</f>
        <v>41</v>
      </c>
      <c r="F81" s="5" t="n">
        <f aca="false">E81/B81</f>
        <v>0.561643835616438</v>
      </c>
      <c r="G81" s="4" t="n">
        <f aca="false">SUMIFS(Stems_3D_BP!$K$2:$K$5573,Stems_3D_BP!$A$2:$A$5573,$A81,Stems_3D_BP!$B$2:$B$5573,"Acceptor stem")</f>
        <v>10</v>
      </c>
      <c r="H81" s="4" t="n">
        <f aca="false">SUMIFS(Stems_3D_BP!$K$2:$K$5573,Stems_3D_BP!$A$2:$A$5573,$A81,Stems_3D_BP!$B$2:$B$5573,"D-stem")</f>
        <v>6</v>
      </c>
      <c r="I81" s="4" t="n">
        <f aca="false">SUMIFS(Stems_3D_BP!$K$2:$K$5573,Stems_3D_BP!$A$2:$A$5573,$A81,Stems_3D_BP!$B$2:$B$5573,"Anticodon stem")</f>
        <v>6</v>
      </c>
      <c r="J81" s="4" t="n">
        <f aca="false">SUMIFS(Stems_3D_BP!$K$2:$K$5573,Stems_3D_BP!$A$2:$A$5573,$A81,Stems_3D_BP!$B$2:$B$5573,"T-stem")</f>
        <v>7</v>
      </c>
      <c r="K81" s="3" t="n">
        <f aca="false">SUM(G81:J81)</f>
        <v>29</v>
      </c>
      <c r="L81" s="5" t="n">
        <f aca="false">K81/42</f>
        <v>0.690476190476191</v>
      </c>
      <c r="M81" s="4" t="n">
        <f aca="false">SUMIFS(Stems_3D_BP!$K$2:$K$5573,Stems_3D_BP!$A$2:$A$5573,$A81,Stems_3D_BP!$B$2:$B$5573,"3D (tertiary) BP")</f>
        <v>6</v>
      </c>
      <c r="N81" s="6" t="n">
        <f aca="false">M81/14</f>
        <v>0.428571428571429</v>
      </c>
      <c r="O81" s="3" t="n">
        <f aca="false">K81+M81</f>
        <v>35</v>
      </c>
      <c r="P81" s="5" t="n">
        <f aca="false">O81/56</f>
        <v>0.625</v>
      </c>
      <c r="Q81" s="4" t="n">
        <f aca="false">SUMIFS(Loops!$I$2:$I$996,Loops!$A$2:$A$996,$A81,Loops!$B$2:$B$996,"D-loop")</f>
        <v>3</v>
      </c>
      <c r="R81" s="4" t="n">
        <f aca="false">SUMIFS(Loops!$I$2:$I$996,Loops!$A$2:$A$996,$A81,Loops!$B$2:$B$996,"Anticodon loop")</f>
        <v>3</v>
      </c>
      <c r="S81" s="4" t="n">
        <f aca="false">SUMIFS(Loops!$I$2:$I$996,Loops!$A$2:$A$996,$A81,Loops!$B$2:$B$996,"Variable loop")</f>
        <v>4</v>
      </c>
      <c r="T81" s="4" t="n">
        <f aca="false">SUMIFS(Loops!$I$2:$I$996,Loops!$A$2:$A$996,$A81,Loops!$B$2:$B$996,"TΨC-loop")</f>
        <v>1</v>
      </c>
      <c r="U81" s="4" t="n">
        <f aca="false">SUMIFS(Loops!$F$2:$F$996,Loops!$A$2:$A$996,$A81)-SUMIFS(Loops!$F$2:$F$996,Loops!$A$2:$A$996,$A81,Loops!$B$2:$B$996,"Positions 8, 9, 26")</f>
        <v>28</v>
      </c>
      <c r="V81" s="3" t="n">
        <f aca="false">SUM(Q81:T81)</f>
        <v>11</v>
      </c>
      <c r="W81" s="5" t="n">
        <f aca="false">V81/U81</f>
        <v>0.392857142857143</v>
      </c>
      <c r="X81" s="7" t="str">
        <f aca="false">INDEX(Positions!$E$2:$E$14531,MATCH($A81&amp;"|8",Positions!$A$2:$A$14531,0))</f>
        <v>U</v>
      </c>
      <c r="Y81" s="7" t="str">
        <f aca="false">INDEX(Positions!$E$2:$E$14531,MATCH($A81&amp;"|9",Positions!$A$2:$A$14531,0))</f>
        <v>G</v>
      </c>
      <c r="Z81" s="7" t="str">
        <f aca="false">INDEX(Positions!$E$2:$E$14531,MATCH($A81&amp;"|26",Positions!$A$2:$A$14531,0))</f>
        <v>A</v>
      </c>
      <c r="AA81" s="7" t="n">
        <f aca="false">(X81="G")+(Y81="G")+(Z81="G")</f>
        <v>1</v>
      </c>
      <c r="AB81" s="7" t="n">
        <f aca="false">(X81="C")+(Y81="C")+(Z81="C")</f>
        <v>0</v>
      </c>
      <c r="AC81" s="8" t="n">
        <f aca="false">AA81+AB81</f>
        <v>1</v>
      </c>
      <c r="AD81" s="9" t="n">
        <f aca="false">AC81/3</f>
        <v>0.333333333333333</v>
      </c>
      <c r="AE81" s="7" t="str">
        <f aca="false">IF(K81+V81+AC81=E81,"OK","MISMATCH")</f>
        <v>OK</v>
      </c>
      <c r="AF81" s="10" t="n">
        <f aca="false">B81-42</f>
        <v>31</v>
      </c>
      <c r="AG81" s="10" t="n">
        <f aca="false">V81+AC81</f>
        <v>12</v>
      </c>
      <c r="AH81" s="11" t="n">
        <f aca="false">AG81/AF81</f>
        <v>0.387096774193548</v>
      </c>
      <c r="AI81" s="11" t="n">
        <f aca="false">L81</f>
        <v>0.690476190476191</v>
      </c>
      <c r="AJ81" s="12" t="n">
        <f aca="false">AI81-AH81</f>
        <v>0.303379416282642</v>
      </c>
    </row>
    <row r="82" customFormat="false" ht="15" hidden="false" customHeight="false" outlineLevel="0" collapsed="false">
      <c r="A82" s="3" t="s">
        <v>115</v>
      </c>
      <c r="B82" s="4" t="n">
        <f aca="false">COUNTIF(Positions!$B$2:$B$14531,A82)</f>
        <v>88</v>
      </c>
      <c r="C82" s="4" t="n">
        <f aca="false">COUNTIFS(Positions!$B$2:$B$14531,A82,Positions!$E$2:$E$14531,"G")</f>
        <v>28</v>
      </c>
      <c r="D82" s="4" t="n">
        <f aca="false">COUNTIFS(Positions!$B$2:$B$14531,A82,Positions!$E$2:$E$14531,"C")</f>
        <v>22</v>
      </c>
      <c r="E82" s="3" t="n">
        <f aca="false">C82+D82</f>
        <v>50</v>
      </c>
      <c r="F82" s="5" t="n">
        <f aca="false">E82/B82</f>
        <v>0.568181818181818</v>
      </c>
      <c r="G82" s="4" t="n">
        <f aca="false">SUMIFS(Stems_3D_BP!$K$2:$K$5573,Stems_3D_BP!$A$2:$A$5573,$A82,Stems_3D_BP!$B$2:$B$5573,"Acceptor stem")</f>
        <v>6</v>
      </c>
      <c r="H82" s="4" t="n">
        <f aca="false">SUMIFS(Stems_3D_BP!$K$2:$K$5573,Stems_3D_BP!$A$2:$A$5573,$A82,Stems_3D_BP!$B$2:$B$5573,"D-stem")</f>
        <v>6</v>
      </c>
      <c r="I82" s="4" t="n">
        <f aca="false">SUMIFS(Stems_3D_BP!$K$2:$K$5573,Stems_3D_BP!$A$2:$A$5573,$A82,Stems_3D_BP!$B$2:$B$5573,"Anticodon stem")</f>
        <v>6</v>
      </c>
      <c r="J82" s="4" t="n">
        <f aca="false">SUMIFS(Stems_3D_BP!$K$2:$K$5573,Stems_3D_BP!$A$2:$A$5573,$A82,Stems_3D_BP!$B$2:$B$5573,"T-stem")</f>
        <v>9</v>
      </c>
      <c r="K82" s="3" t="n">
        <f aca="false">SUM(G82:J82)</f>
        <v>27</v>
      </c>
      <c r="L82" s="5" t="n">
        <f aca="false">K82/42</f>
        <v>0.642857142857143</v>
      </c>
      <c r="M82" s="4" t="n">
        <f aca="false">SUMIFS(Stems_3D_BP!$K$2:$K$5573,Stems_3D_BP!$A$2:$A$5573,$A82,Stems_3D_BP!$B$2:$B$5573,"3D (tertiary) BP")</f>
        <v>7</v>
      </c>
      <c r="N82" s="6" t="n">
        <f aca="false">M82/14</f>
        <v>0.5</v>
      </c>
      <c r="O82" s="3" t="n">
        <f aca="false">K82+M82</f>
        <v>34</v>
      </c>
      <c r="P82" s="5" t="n">
        <f aca="false">O82/56</f>
        <v>0.607142857142857</v>
      </c>
      <c r="Q82" s="4" t="n">
        <f aca="false">SUMIFS(Loops!$I$2:$I$996,Loops!$A$2:$A$996,$A82,Loops!$B$2:$B$996,"D-loop")</f>
        <v>7</v>
      </c>
      <c r="R82" s="4" t="n">
        <f aca="false">SUMIFS(Loops!$I$2:$I$996,Loops!$A$2:$A$996,$A82,Loops!$B$2:$B$996,"Anticodon loop")</f>
        <v>2</v>
      </c>
      <c r="S82" s="4" t="n">
        <f aca="false">SUMIFS(Loops!$I$2:$I$996,Loops!$A$2:$A$996,$A82,Loops!$B$2:$B$996,"Variable loop")</f>
        <v>12</v>
      </c>
      <c r="T82" s="4" t="n">
        <f aca="false">SUMIFS(Loops!$I$2:$I$996,Loops!$A$2:$A$996,$A82,Loops!$B$2:$B$996,"TΨC-loop")</f>
        <v>2</v>
      </c>
      <c r="U82" s="4" t="n">
        <f aca="false">SUMIFS(Loops!$F$2:$F$996,Loops!$A$2:$A$996,$A82)-SUMIFS(Loops!$F$2:$F$996,Loops!$A$2:$A$996,$A82,Loops!$B$2:$B$996,"Positions 8, 9, 26")</f>
        <v>43</v>
      </c>
      <c r="V82" s="3" t="n">
        <f aca="false">SUM(Q82:T82)</f>
        <v>23</v>
      </c>
      <c r="W82" s="5" t="n">
        <f aca="false">V82/U82</f>
        <v>0.534883720930233</v>
      </c>
      <c r="X82" s="7" t="str">
        <f aca="false">INDEX(Positions!$E$2:$E$14531,MATCH($A82&amp;"|8",Positions!$A$2:$A$14531,0))</f>
        <v>U</v>
      </c>
      <c r="Y82" s="7" t="str">
        <f aca="false">INDEX(Positions!$E$2:$E$14531,MATCH($A82&amp;"|9",Positions!$A$2:$A$14531,0))</f>
        <v>A</v>
      </c>
      <c r="Z82" s="7" t="str">
        <f aca="false">INDEX(Positions!$E$2:$E$14531,MATCH($A82&amp;"|26",Positions!$A$2:$A$14531,0))</f>
        <v>A</v>
      </c>
      <c r="AA82" s="7" t="n">
        <f aca="false">(X82="G")+(Y82="G")+(Z82="G")</f>
        <v>0</v>
      </c>
      <c r="AB82" s="7" t="n">
        <f aca="false">(X82="C")+(Y82="C")+(Z82="C")</f>
        <v>0</v>
      </c>
      <c r="AC82" s="8" t="n">
        <f aca="false">AA82+AB82</f>
        <v>0</v>
      </c>
      <c r="AD82" s="9" t="n">
        <f aca="false">AC82/3</f>
        <v>0</v>
      </c>
      <c r="AE82" s="7" t="str">
        <f aca="false">IF(K82+V82+AC82=E82,"OK","MISMATCH")</f>
        <v>OK</v>
      </c>
      <c r="AF82" s="10" t="n">
        <f aca="false">B82-42</f>
        <v>46</v>
      </c>
      <c r="AG82" s="10" t="n">
        <f aca="false">V82+AC82</f>
        <v>23</v>
      </c>
      <c r="AH82" s="11" t="n">
        <f aca="false">AG82/AF82</f>
        <v>0.5</v>
      </c>
      <c r="AI82" s="11" t="n">
        <f aca="false">L82</f>
        <v>0.642857142857143</v>
      </c>
      <c r="AJ82" s="12" t="n">
        <f aca="false">AI82-AH82</f>
        <v>0.142857142857143</v>
      </c>
    </row>
    <row r="83" customFormat="false" ht="15" hidden="false" customHeight="false" outlineLevel="0" collapsed="false">
      <c r="A83" s="3" t="s">
        <v>116</v>
      </c>
      <c r="B83" s="4" t="n">
        <f aca="false">COUNTIF(Positions!$B$2:$B$14531,A83)</f>
        <v>72</v>
      </c>
      <c r="C83" s="4" t="n">
        <f aca="false">COUNTIFS(Positions!$B$2:$B$14531,A83,Positions!$E$2:$E$14531,"G")</f>
        <v>17</v>
      </c>
      <c r="D83" s="4" t="n">
        <f aca="false">COUNTIFS(Positions!$B$2:$B$14531,A83,Positions!$E$2:$E$14531,"C")</f>
        <v>13</v>
      </c>
      <c r="E83" s="3" t="n">
        <f aca="false">C83+D83</f>
        <v>30</v>
      </c>
      <c r="F83" s="5" t="n">
        <f aca="false">E83/B83</f>
        <v>0.416666666666667</v>
      </c>
      <c r="G83" s="4" t="n">
        <f aca="false">SUMIFS(Stems_3D_BP!$K$2:$K$5573,Stems_3D_BP!$A$2:$A$5573,$A83,Stems_3D_BP!$B$2:$B$5573,"Acceptor stem")</f>
        <v>8</v>
      </c>
      <c r="H83" s="4" t="n">
        <f aca="false">SUMIFS(Stems_3D_BP!$K$2:$K$5573,Stems_3D_BP!$A$2:$A$5573,$A83,Stems_3D_BP!$B$2:$B$5573,"D-stem")</f>
        <v>6</v>
      </c>
      <c r="I83" s="4" t="n">
        <f aca="false">SUMIFS(Stems_3D_BP!$K$2:$K$5573,Stems_3D_BP!$A$2:$A$5573,$A83,Stems_3D_BP!$B$2:$B$5573,"Anticodon stem")</f>
        <v>2</v>
      </c>
      <c r="J83" s="4" t="n">
        <f aca="false">SUMIFS(Stems_3D_BP!$K$2:$K$5573,Stems_3D_BP!$A$2:$A$5573,$A83,Stems_3D_BP!$B$2:$B$5573,"T-stem")</f>
        <v>5</v>
      </c>
      <c r="K83" s="3" t="n">
        <f aca="false">SUM(G83:J83)</f>
        <v>21</v>
      </c>
      <c r="L83" s="5" t="n">
        <f aca="false">K83/42</f>
        <v>0.5</v>
      </c>
      <c r="M83" s="4" t="n">
        <f aca="false">SUMIFS(Stems_3D_BP!$K$2:$K$5573,Stems_3D_BP!$A$2:$A$5573,$A83,Stems_3D_BP!$B$2:$B$5573,"3D (tertiary) BP")</f>
        <v>6</v>
      </c>
      <c r="N83" s="6" t="n">
        <f aca="false">M83/14</f>
        <v>0.428571428571429</v>
      </c>
      <c r="O83" s="3" t="n">
        <f aca="false">K83+M83</f>
        <v>27</v>
      </c>
      <c r="P83" s="5" t="n">
        <f aca="false">O83/56</f>
        <v>0.482142857142857</v>
      </c>
      <c r="Q83" s="4" t="n">
        <f aca="false">SUMIFS(Loops!$I$2:$I$996,Loops!$A$2:$A$996,$A83,Loops!$B$2:$B$996,"D-loop")</f>
        <v>3</v>
      </c>
      <c r="R83" s="4" t="n">
        <f aca="false">SUMIFS(Loops!$I$2:$I$996,Loops!$A$2:$A$996,$A83,Loops!$B$2:$B$996,"Anticodon loop")</f>
        <v>2</v>
      </c>
      <c r="S83" s="4" t="n">
        <f aca="false">SUMIFS(Loops!$I$2:$I$996,Loops!$A$2:$A$996,$A83,Loops!$B$2:$B$996,"Variable loop")</f>
        <v>3</v>
      </c>
      <c r="T83" s="4" t="n">
        <f aca="false">SUMIFS(Loops!$I$2:$I$996,Loops!$A$2:$A$996,$A83,Loops!$B$2:$B$996,"TΨC-loop")</f>
        <v>1</v>
      </c>
      <c r="U83" s="4" t="n">
        <f aca="false">SUMIFS(Loops!$F$2:$F$996,Loops!$A$2:$A$996,$A83)-SUMIFS(Loops!$F$2:$F$996,Loops!$A$2:$A$996,$A83,Loops!$B$2:$B$996,"Positions 8, 9, 26")</f>
        <v>27</v>
      </c>
      <c r="V83" s="3" t="n">
        <f aca="false">SUM(Q83:T83)</f>
        <v>9</v>
      </c>
      <c r="W83" s="5" t="n">
        <f aca="false">V83/U83</f>
        <v>0.333333333333333</v>
      </c>
      <c r="X83" s="7" t="str">
        <f aca="false">INDEX(Positions!$E$2:$E$14531,MATCH($A83&amp;"|8",Positions!$A$2:$A$14531,0))</f>
        <v>U</v>
      </c>
      <c r="Y83" s="7" t="str">
        <f aca="false">INDEX(Positions!$E$2:$E$14531,MATCH($A83&amp;"|9",Positions!$A$2:$A$14531,0))</f>
        <v>A</v>
      </c>
      <c r="Z83" s="7" t="str">
        <f aca="false">INDEX(Positions!$E$2:$E$14531,MATCH($A83&amp;"|26",Positions!$A$2:$A$14531,0))</f>
        <v>A</v>
      </c>
      <c r="AA83" s="7" t="n">
        <f aca="false">(X83="G")+(Y83="G")+(Z83="G")</f>
        <v>0</v>
      </c>
      <c r="AB83" s="7" t="n">
        <f aca="false">(X83="C")+(Y83="C")+(Z83="C")</f>
        <v>0</v>
      </c>
      <c r="AC83" s="8" t="n">
        <f aca="false">AA83+AB83</f>
        <v>0</v>
      </c>
      <c r="AD83" s="9" t="n">
        <f aca="false">AC83/3</f>
        <v>0</v>
      </c>
      <c r="AE83" s="7" t="str">
        <f aca="false">IF(K83+V83+AC83=E83,"OK","MISMATCH")</f>
        <v>OK</v>
      </c>
      <c r="AF83" s="10" t="n">
        <f aca="false">B83-42</f>
        <v>30</v>
      </c>
      <c r="AG83" s="10" t="n">
        <f aca="false">V83+AC83</f>
        <v>9</v>
      </c>
      <c r="AH83" s="11" t="n">
        <f aca="false">AG83/AF83</f>
        <v>0.3</v>
      </c>
      <c r="AI83" s="11" t="n">
        <f aca="false">L83</f>
        <v>0.5</v>
      </c>
      <c r="AJ83" s="12" t="n">
        <f aca="false">AI83-AH83</f>
        <v>0.2</v>
      </c>
    </row>
    <row r="84" customFormat="false" ht="15" hidden="false" customHeight="false" outlineLevel="0" collapsed="false">
      <c r="A84" s="3" t="s">
        <v>117</v>
      </c>
      <c r="B84" s="4" t="n">
        <f aca="false">COUNTIF(Positions!$B$2:$B$14531,A84)</f>
        <v>72</v>
      </c>
      <c r="C84" s="4" t="n">
        <f aca="false">COUNTIFS(Positions!$B$2:$B$14531,A84,Positions!$E$2:$E$14531,"G")</f>
        <v>19</v>
      </c>
      <c r="D84" s="4" t="n">
        <f aca="false">COUNTIFS(Positions!$B$2:$B$14531,A84,Positions!$E$2:$E$14531,"C")</f>
        <v>16</v>
      </c>
      <c r="E84" s="3" t="n">
        <f aca="false">C84+D84</f>
        <v>35</v>
      </c>
      <c r="F84" s="5" t="n">
        <f aca="false">E84/B84</f>
        <v>0.486111111111111</v>
      </c>
      <c r="G84" s="4" t="n">
        <f aca="false">SUMIFS(Stems_3D_BP!$K$2:$K$5573,Stems_3D_BP!$A$2:$A$5573,$A84,Stems_3D_BP!$B$2:$B$5573,"Acceptor stem")</f>
        <v>8</v>
      </c>
      <c r="H84" s="4" t="n">
        <f aca="false">SUMIFS(Stems_3D_BP!$K$2:$K$5573,Stems_3D_BP!$A$2:$A$5573,$A84,Stems_3D_BP!$B$2:$B$5573,"D-stem")</f>
        <v>6</v>
      </c>
      <c r="I84" s="4" t="n">
        <f aca="false">SUMIFS(Stems_3D_BP!$K$2:$K$5573,Stems_3D_BP!$A$2:$A$5573,$A84,Stems_3D_BP!$B$2:$B$5573,"Anticodon stem")</f>
        <v>4</v>
      </c>
      <c r="J84" s="4" t="n">
        <f aca="false">SUMIFS(Stems_3D_BP!$K$2:$K$5573,Stems_3D_BP!$A$2:$A$5573,$A84,Stems_3D_BP!$B$2:$B$5573,"T-stem")</f>
        <v>5</v>
      </c>
      <c r="K84" s="3" t="n">
        <f aca="false">SUM(G84:J84)</f>
        <v>23</v>
      </c>
      <c r="L84" s="5" t="n">
        <f aca="false">K84/42</f>
        <v>0.547619047619048</v>
      </c>
      <c r="M84" s="4" t="n">
        <f aca="false">SUMIFS(Stems_3D_BP!$K$2:$K$5573,Stems_3D_BP!$A$2:$A$5573,$A84,Stems_3D_BP!$B$2:$B$5573,"3D (tertiary) BP")</f>
        <v>6</v>
      </c>
      <c r="N84" s="6" t="n">
        <f aca="false">M84/14</f>
        <v>0.428571428571429</v>
      </c>
      <c r="O84" s="3" t="n">
        <f aca="false">K84+M84</f>
        <v>29</v>
      </c>
      <c r="P84" s="5" t="n">
        <f aca="false">O84/56</f>
        <v>0.517857142857143</v>
      </c>
      <c r="Q84" s="4" t="n">
        <f aca="false">SUMIFS(Loops!$I$2:$I$996,Loops!$A$2:$A$996,$A84,Loops!$B$2:$B$996,"D-loop")</f>
        <v>5</v>
      </c>
      <c r="R84" s="4" t="n">
        <f aca="false">SUMIFS(Loops!$I$2:$I$996,Loops!$A$2:$A$996,$A84,Loops!$B$2:$B$996,"Anticodon loop")</f>
        <v>2</v>
      </c>
      <c r="S84" s="4" t="n">
        <f aca="false">SUMIFS(Loops!$I$2:$I$996,Loops!$A$2:$A$996,$A84,Loops!$B$2:$B$996,"Variable loop")</f>
        <v>3</v>
      </c>
      <c r="T84" s="4" t="n">
        <f aca="false">SUMIFS(Loops!$I$2:$I$996,Loops!$A$2:$A$996,$A84,Loops!$B$2:$B$996,"TΨC-loop")</f>
        <v>2</v>
      </c>
      <c r="U84" s="4" t="n">
        <f aca="false">SUMIFS(Loops!$F$2:$F$996,Loops!$A$2:$A$996,$A84)-SUMIFS(Loops!$F$2:$F$996,Loops!$A$2:$A$996,$A84,Loops!$B$2:$B$996,"Positions 8, 9, 26")</f>
        <v>27</v>
      </c>
      <c r="V84" s="3" t="n">
        <f aca="false">SUM(Q84:T84)</f>
        <v>12</v>
      </c>
      <c r="W84" s="5" t="n">
        <f aca="false">V84/U84</f>
        <v>0.444444444444444</v>
      </c>
      <c r="X84" s="7" t="str">
        <f aca="false">INDEX(Positions!$E$2:$E$14531,MATCH($A84&amp;"|8",Positions!$A$2:$A$14531,0))</f>
        <v>U</v>
      </c>
      <c r="Y84" s="7" t="str">
        <f aca="false">INDEX(Positions!$E$2:$E$14531,MATCH($A84&amp;"|9",Positions!$A$2:$A$14531,0))</f>
        <v>A</v>
      </c>
      <c r="Z84" s="7" t="str">
        <f aca="false">INDEX(Positions!$E$2:$E$14531,MATCH($A84&amp;"|26",Positions!$A$2:$A$14531,0))</f>
        <v>A</v>
      </c>
      <c r="AA84" s="7" t="n">
        <f aca="false">(X84="G")+(Y84="G")+(Z84="G")</f>
        <v>0</v>
      </c>
      <c r="AB84" s="7" t="n">
        <f aca="false">(X84="C")+(Y84="C")+(Z84="C")</f>
        <v>0</v>
      </c>
      <c r="AC84" s="8" t="n">
        <f aca="false">AA84+AB84</f>
        <v>0</v>
      </c>
      <c r="AD84" s="9" t="n">
        <f aca="false">AC84/3</f>
        <v>0</v>
      </c>
      <c r="AE84" s="7" t="str">
        <f aca="false">IF(K84+V84+AC84=E84,"OK","MISMATCH")</f>
        <v>OK</v>
      </c>
      <c r="AF84" s="10" t="n">
        <f aca="false">B84-42</f>
        <v>30</v>
      </c>
      <c r="AG84" s="10" t="n">
        <f aca="false">V84+AC84</f>
        <v>12</v>
      </c>
      <c r="AH84" s="11" t="n">
        <f aca="false">AG84/AF84</f>
        <v>0.4</v>
      </c>
      <c r="AI84" s="11" t="n">
        <f aca="false">L84</f>
        <v>0.547619047619048</v>
      </c>
      <c r="AJ84" s="12" t="n">
        <f aca="false">AI84-AH84</f>
        <v>0.147619047619048</v>
      </c>
    </row>
    <row r="85" customFormat="false" ht="15" hidden="false" customHeight="false" outlineLevel="0" collapsed="false">
      <c r="A85" s="3" t="s">
        <v>118</v>
      </c>
      <c r="B85" s="4" t="n">
        <f aca="false">COUNTIF(Positions!$B$2:$B$14531,A85)</f>
        <v>72</v>
      </c>
      <c r="C85" s="4" t="n">
        <f aca="false">COUNTIFS(Positions!$B$2:$B$14531,A85,Positions!$E$2:$E$14531,"G")</f>
        <v>20</v>
      </c>
      <c r="D85" s="4" t="n">
        <f aca="false">COUNTIFS(Positions!$B$2:$B$14531,A85,Positions!$E$2:$E$14531,"C")</f>
        <v>16</v>
      </c>
      <c r="E85" s="3" t="n">
        <f aca="false">C85+D85</f>
        <v>36</v>
      </c>
      <c r="F85" s="5" t="n">
        <f aca="false">E85/B85</f>
        <v>0.5</v>
      </c>
      <c r="G85" s="4" t="n">
        <f aca="false">SUMIFS(Stems_3D_BP!$K$2:$K$5573,Stems_3D_BP!$A$2:$A$5573,$A85,Stems_3D_BP!$B$2:$B$5573,"Acceptor stem")</f>
        <v>10</v>
      </c>
      <c r="H85" s="4" t="n">
        <f aca="false">SUMIFS(Stems_3D_BP!$K$2:$K$5573,Stems_3D_BP!$A$2:$A$5573,$A85,Stems_3D_BP!$B$2:$B$5573,"D-stem")</f>
        <v>4</v>
      </c>
      <c r="I85" s="4" t="n">
        <f aca="false">SUMIFS(Stems_3D_BP!$K$2:$K$5573,Stems_3D_BP!$A$2:$A$5573,$A85,Stems_3D_BP!$B$2:$B$5573,"Anticodon stem")</f>
        <v>6</v>
      </c>
      <c r="J85" s="4" t="n">
        <f aca="false">SUMIFS(Stems_3D_BP!$K$2:$K$5573,Stems_3D_BP!$A$2:$A$5573,$A85,Stems_3D_BP!$B$2:$B$5573,"T-stem")</f>
        <v>5</v>
      </c>
      <c r="K85" s="3" t="n">
        <f aca="false">SUM(G85:J85)</f>
        <v>25</v>
      </c>
      <c r="L85" s="5" t="n">
        <f aca="false">K85/42</f>
        <v>0.595238095238095</v>
      </c>
      <c r="M85" s="4" t="n">
        <f aca="false">SUMIFS(Stems_3D_BP!$K$2:$K$5573,Stems_3D_BP!$A$2:$A$5573,$A85,Stems_3D_BP!$B$2:$B$5573,"3D (tertiary) BP")</f>
        <v>7</v>
      </c>
      <c r="N85" s="6" t="n">
        <f aca="false">M85/14</f>
        <v>0.5</v>
      </c>
      <c r="O85" s="3" t="n">
        <f aca="false">K85+M85</f>
        <v>32</v>
      </c>
      <c r="P85" s="5" t="n">
        <f aca="false">O85/56</f>
        <v>0.571428571428571</v>
      </c>
      <c r="Q85" s="4" t="n">
        <f aca="false">SUMIFS(Loops!$I$2:$I$996,Loops!$A$2:$A$996,$A85,Loops!$B$2:$B$996,"D-loop")</f>
        <v>3</v>
      </c>
      <c r="R85" s="4" t="n">
        <f aca="false">SUMIFS(Loops!$I$2:$I$996,Loops!$A$2:$A$996,$A85,Loops!$B$2:$B$996,"Anticodon loop")</f>
        <v>2</v>
      </c>
      <c r="S85" s="4" t="n">
        <f aca="false">SUMIFS(Loops!$I$2:$I$996,Loops!$A$2:$A$996,$A85,Loops!$B$2:$B$996,"Variable loop")</f>
        <v>3</v>
      </c>
      <c r="T85" s="4" t="n">
        <f aca="false">SUMIFS(Loops!$I$2:$I$996,Loops!$A$2:$A$996,$A85,Loops!$B$2:$B$996,"TΨC-loop")</f>
        <v>3</v>
      </c>
      <c r="U85" s="4" t="n">
        <f aca="false">SUMIFS(Loops!$F$2:$F$996,Loops!$A$2:$A$996,$A85)-SUMIFS(Loops!$F$2:$F$996,Loops!$A$2:$A$996,$A85,Loops!$B$2:$B$996,"Positions 8, 9, 26")</f>
        <v>27</v>
      </c>
      <c r="V85" s="3" t="n">
        <f aca="false">SUM(Q85:T85)</f>
        <v>11</v>
      </c>
      <c r="W85" s="5" t="n">
        <f aca="false">V85/U85</f>
        <v>0.407407407407407</v>
      </c>
      <c r="X85" s="7" t="str">
        <f aca="false">INDEX(Positions!$E$2:$E$14531,MATCH($A85&amp;"|8",Positions!$A$2:$A$14531,0))</f>
        <v>U</v>
      </c>
      <c r="Y85" s="7" t="str">
        <f aca="false">INDEX(Positions!$E$2:$E$14531,MATCH($A85&amp;"|9",Positions!$A$2:$A$14531,0))</f>
        <v>A</v>
      </c>
      <c r="Z85" s="7" t="str">
        <f aca="false">INDEX(Positions!$E$2:$E$14531,MATCH($A85&amp;"|26",Positions!$A$2:$A$14531,0))</f>
        <v>A</v>
      </c>
      <c r="AA85" s="7" t="n">
        <f aca="false">(X85="G")+(Y85="G")+(Z85="G")</f>
        <v>0</v>
      </c>
      <c r="AB85" s="7" t="n">
        <f aca="false">(X85="C")+(Y85="C")+(Z85="C")</f>
        <v>0</v>
      </c>
      <c r="AC85" s="8" t="n">
        <f aca="false">AA85+AB85</f>
        <v>0</v>
      </c>
      <c r="AD85" s="9" t="n">
        <f aca="false">AC85/3</f>
        <v>0</v>
      </c>
      <c r="AE85" s="7" t="str">
        <f aca="false">IF(K85+V85+AC85=E85,"OK","MISMATCH")</f>
        <v>OK</v>
      </c>
      <c r="AF85" s="10" t="n">
        <f aca="false">B85-42</f>
        <v>30</v>
      </c>
      <c r="AG85" s="10" t="n">
        <f aca="false">V85+AC85</f>
        <v>11</v>
      </c>
      <c r="AH85" s="11" t="n">
        <f aca="false">AG85/AF85</f>
        <v>0.366666666666667</v>
      </c>
      <c r="AI85" s="11" t="n">
        <f aca="false">L85</f>
        <v>0.595238095238095</v>
      </c>
      <c r="AJ85" s="12" t="n">
        <f aca="false">AI85-AH85</f>
        <v>0.228571428571429</v>
      </c>
    </row>
    <row r="86" customFormat="false" ht="15" hidden="false" customHeight="false" outlineLevel="0" collapsed="false">
      <c r="A86" s="3" t="s">
        <v>119</v>
      </c>
      <c r="B86" s="4" t="n">
        <f aca="false">COUNTIF(Positions!$B$2:$B$14531,A86)</f>
        <v>71</v>
      </c>
      <c r="C86" s="4" t="n">
        <f aca="false">COUNTIFS(Positions!$B$2:$B$14531,A86,Positions!$E$2:$E$14531,"G")</f>
        <v>19</v>
      </c>
      <c r="D86" s="4" t="n">
        <f aca="false">COUNTIFS(Positions!$B$2:$B$14531,A86,Positions!$E$2:$E$14531,"C")</f>
        <v>16</v>
      </c>
      <c r="E86" s="3" t="n">
        <f aca="false">C86+D86</f>
        <v>35</v>
      </c>
      <c r="F86" s="5" t="n">
        <f aca="false">E86/B86</f>
        <v>0.492957746478873</v>
      </c>
      <c r="G86" s="4" t="n">
        <f aca="false">SUMIFS(Stems_3D_BP!$K$2:$K$5573,Stems_3D_BP!$A$2:$A$5573,$A86,Stems_3D_BP!$B$2:$B$5573,"Acceptor stem")</f>
        <v>8</v>
      </c>
      <c r="H86" s="4" t="n">
        <f aca="false">SUMIFS(Stems_3D_BP!$K$2:$K$5573,Stems_3D_BP!$A$2:$A$5573,$A86,Stems_3D_BP!$B$2:$B$5573,"D-stem")</f>
        <v>4</v>
      </c>
      <c r="I86" s="4" t="n">
        <f aca="false">SUMIFS(Stems_3D_BP!$K$2:$K$5573,Stems_3D_BP!$A$2:$A$5573,$A86,Stems_3D_BP!$B$2:$B$5573,"Anticodon stem")</f>
        <v>6</v>
      </c>
      <c r="J86" s="4" t="n">
        <f aca="false">SUMIFS(Stems_3D_BP!$K$2:$K$5573,Stems_3D_BP!$A$2:$A$5573,$A86,Stems_3D_BP!$B$2:$B$5573,"T-stem")</f>
        <v>6</v>
      </c>
      <c r="K86" s="3" t="n">
        <f aca="false">SUM(G86:J86)</f>
        <v>24</v>
      </c>
      <c r="L86" s="5" t="n">
        <f aca="false">K86/42</f>
        <v>0.571428571428571</v>
      </c>
      <c r="M86" s="4" t="n">
        <f aca="false">SUMIFS(Stems_3D_BP!$K$2:$K$5573,Stems_3D_BP!$A$2:$A$5573,$A86,Stems_3D_BP!$B$2:$B$5573,"3D (tertiary) BP")</f>
        <v>6</v>
      </c>
      <c r="N86" s="6" t="n">
        <f aca="false">M86/14</f>
        <v>0.428571428571429</v>
      </c>
      <c r="O86" s="3" t="n">
        <f aca="false">K86+M86</f>
        <v>30</v>
      </c>
      <c r="P86" s="5" t="n">
        <f aca="false">O86/56</f>
        <v>0.535714285714286</v>
      </c>
      <c r="Q86" s="4" t="n">
        <f aca="false">SUMIFS(Loops!$I$2:$I$996,Loops!$A$2:$A$996,$A86,Loops!$B$2:$B$996,"D-loop")</f>
        <v>2</v>
      </c>
      <c r="R86" s="4" t="n">
        <f aca="false">SUMIFS(Loops!$I$2:$I$996,Loops!$A$2:$A$996,$A86,Loops!$B$2:$B$996,"Anticodon loop")</f>
        <v>3</v>
      </c>
      <c r="S86" s="4" t="n">
        <f aca="false">SUMIFS(Loops!$I$2:$I$996,Loops!$A$2:$A$996,$A86,Loops!$B$2:$B$996,"Variable loop")</f>
        <v>3</v>
      </c>
      <c r="T86" s="4" t="n">
        <f aca="false">SUMIFS(Loops!$I$2:$I$996,Loops!$A$2:$A$996,$A86,Loops!$B$2:$B$996,"TΨC-loop")</f>
        <v>2</v>
      </c>
      <c r="U86" s="4" t="n">
        <f aca="false">SUMIFS(Loops!$F$2:$F$996,Loops!$A$2:$A$996,$A86)-SUMIFS(Loops!$F$2:$F$996,Loops!$A$2:$A$996,$A86,Loops!$B$2:$B$996,"Positions 8, 9, 26")</f>
        <v>26</v>
      </c>
      <c r="V86" s="3" t="n">
        <f aca="false">SUM(Q86:T86)</f>
        <v>10</v>
      </c>
      <c r="W86" s="5" t="n">
        <f aca="false">V86/U86</f>
        <v>0.384615384615385</v>
      </c>
      <c r="X86" s="7" t="str">
        <f aca="false">INDEX(Positions!$E$2:$E$14531,MATCH($A86&amp;"|8",Positions!$A$2:$A$14531,0))</f>
        <v>U</v>
      </c>
      <c r="Y86" s="7" t="str">
        <f aca="false">INDEX(Positions!$E$2:$E$14531,MATCH($A86&amp;"|9",Positions!$A$2:$A$14531,0))</f>
        <v>A</v>
      </c>
      <c r="Z86" s="7" t="str">
        <f aca="false">INDEX(Positions!$E$2:$E$14531,MATCH($A86&amp;"|26",Positions!$A$2:$A$14531,0))</f>
        <v>G</v>
      </c>
      <c r="AA86" s="7" t="n">
        <f aca="false">(X86="G")+(Y86="G")+(Z86="G")</f>
        <v>1</v>
      </c>
      <c r="AB86" s="7" t="n">
        <f aca="false">(X86="C")+(Y86="C")+(Z86="C")</f>
        <v>0</v>
      </c>
      <c r="AC86" s="8" t="n">
        <f aca="false">AA86+AB86</f>
        <v>1</v>
      </c>
      <c r="AD86" s="9" t="n">
        <f aca="false">AC86/3</f>
        <v>0.333333333333333</v>
      </c>
      <c r="AE86" s="7" t="str">
        <f aca="false">IF(K86+V86+AC86=E86,"OK","MISMATCH")</f>
        <v>OK</v>
      </c>
      <c r="AF86" s="10" t="n">
        <f aca="false">B86-42</f>
        <v>29</v>
      </c>
      <c r="AG86" s="10" t="n">
        <f aca="false">V86+AC86</f>
        <v>11</v>
      </c>
      <c r="AH86" s="11" t="n">
        <f aca="false">AG86/AF86</f>
        <v>0.379310344827586</v>
      </c>
      <c r="AI86" s="11" t="n">
        <f aca="false">L86</f>
        <v>0.571428571428571</v>
      </c>
      <c r="AJ86" s="12" t="n">
        <f aca="false">AI86-AH86</f>
        <v>0.192118226600985</v>
      </c>
    </row>
    <row r="87" customFormat="false" ht="15" hidden="false" customHeight="false" outlineLevel="0" collapsed="false">
      <c r="A87" s="3" t="s">
        <v>120</v>
      </c>
      <c r="B87" s="4" t="n">
        <f aca="false">COUNTIF(Positions!$B$2:$B$14531,A87)</f>
        <v>72</v>
      </c>
      <c r="C87" s="4" t="n">
        <f aca="false">COUNTIFS(Positions!$B$2:$B$14531,A87,Positions!$E$2:$E$14531,"G")</f>
        <v>20</v>
      </c>
      <c r="D87" s="4" t="n">
        <f aca="false">COUNTIFS(Positions!$B$2:$B$14531,A87,Positions!$E$2:$E$14531,"C")</f>
        <v>19</v>
      </c>
      <c r="E87" s="3" t="n">
        <f aca="false">C87+D87</f>
        <v>39</v>
      </c>
      <c r="F87" s="5" t="n">
        <f aca="false">E87/B87</f>
        <v>0.541666666666667</v>
      </c>
      <c r="G87" s="4" t="n">
        <f aca="false">SUMIFS(Stems_3D_BP!$K$2:$K$5573,Stems_3D_BP!$A$2:$A$5573,$A87,Stems_3D_BP!$B$2:$B$5573,"Acceptor stem")</f>
        <v>8</v>
      </c>
      <c r="H87" s="4" t="n">
        <f aca="false">SUMIFS(Stems_3D_BP!$K$2:$K$5573,Stems_3D_BP!$A$2:$A$5573,$A87,Stems_3D_BP!$B$2:$B$5573,"D-stem")</f>
        <v>6</v>
      </c>
      <c r="I87" s="4" t="n">
        <f aca="false">SUMIFS(Stems_3D_BP!$K$2:$K$5573,Stems_3D_BP!$A$2:$A$5573,$A87,Stems_3D_BP!$B$2:$B$5573,"Anticodon stem")</f>
        <v>8</v>
      </c>
      <c r="J87" s="4" t="n">
        <f aca="false">SUMIFS(Stems_3D_BP!$K$2:$K$5573,Stems_3D_BP!$A$2:$A$5573,$A87,Stems_3D_BP!$B$2:$B$5573,"T-stem")</f>
        <v>4</v>
      </c>
      <c r="K87" s="3" t="n">
        <f aca="false">SUM(G87:J87)</f>
        <v>26</v>
      </c>
      <c r="L87" s="5" t="n">
        <f aca="false">K87/42</f>
        <v>0.619047619047619</v>
      </c>
      <c r="M87" s="4" t="n">
        <f aca="false">SUMIFS(Stems_3D_BP!$K$2:$K$5573,Stems_3D_BP!$A$2:$A$5573,$A87,Stems_3D_BP!$B$2:$B$5573,"3D (tertiary) BP")</f>
        <v>7</v>
      </c>
      <c r="N87" s="6" t="n">
        <f aca="false">M87/14</f>
        <v>0.5</v>
      </c>
      <c r="O87" s="3" t="n">
        <f aca="false">K87+M87</f>
        <v>33</v>
      </c>
      <c r="P87" s="5" t="n">
        <f aca="false">O87/56</f>
        <v>0.589285714285714</v>
      </c>
      <c r="Q87" s="4" t="n">
        <f aca="false">SUMIFS(Loops!$I$2:$I$996,Loops!$A$2:$A$996,$A87,Loops!$B$2:$B$996,"D-loop")</f>
        <v>5</v>
      </c>
      <c r="R87" s="4" t="n">
        <f aca="false">SUMIFS(Loops!$I$2:$I$996,Loops!$A$2:$A$996,$A87,Loops!$B$2:$B$996,"Anticodon loop")</f>
        <v>2</v>
      </c>
      <c r="S87" s="4" t="n">
        <f aca="false">SUMIFS(Loops!$I$2:$I$996,Loops!$A$2:$A$996,$A87,Loops!$B$2:$B$996,"Variable loop")</f>
        <v>4</v>
      </c>
      <c r="T87" s="4" t="n">
        <f aca="false">SUMIFS(Loops!$I$2:$I$996,Loops!$A$2:$A$996,$A87,Loops!$B$2:$B$996,"TΨC-loop")</f>
        <v>2</v>
      </c>
      <c r="U87" s="4" t="n">
        <f aca="false">SUMIFS(Loops!$F$2:$F$996,Loops!$A$2:$A$996,$A87)-SUMIFS(Loops!$F$2:$F$996,Loops!$A$2:$A$996,$A87,Loops!$B$2:$B$996,"Positions 8, 9, 26")</f>
        <v>27</v>
      </c>
      <c r="V87" s="3" t="n">
        <f aca="false">SUM(Q87:T87)</f>
        <v>13</v>
      </c>
      <c r="W87" s="5" t="n">
        <f aca="false">V87/U87</f>
        <v>0.481481481481481</v>
      </c>
      <c r="X87" s="7" t="str">
        <f aca="false">INDEX(Positions!$E$2:$E$14531,MATCH($A87&amp;"|8",Positions!$A$2:$A$14531,0))</f>
        <v>U</v>
      </c>
      <c r="Y87" s="7" t="str">
        <f aca="false">INDEX(Positions!$E$2:$E$14531,MATCH($A87&amp;"|9",Positions!$A$2:$A$14531,0))</f>
        <v>A</v>
      </c>
      <c r="Z87" s="7" t="str">
        <f aca="false">INDEX(Positions!$E$2:$E$14531,MATCH($A87&amp;"|26",Positions!$A$2:$A$14531,0))</f>
        <v>U</v>
      </c>
      <c r="AA87" s="7" t="n">
        <f aca="false">(X87="G")+(Y87="G")+(Z87="G")</f>
        <v>0</v>
      </c>
      <c r="AB87" s="7" t="n">
        <f aca="false">(X87="C")+(Y87="C")+(Z87="C")</f>
        <v>0</v>
      </c>
      <c r="AC87" s="8" t="n">
        <f aca="false">AA87+AB87</f>
        <v>0</v>
      </c>
      <c r="AD87" s="9" t="n">
        <f aca="false">AC87/3</f>
        <v>0</v>
      </c>
      <c r="AE87" s="7" t="str">
        <f aca="false">IF(K87+V87+AC87=E87,"OK","MISMATCH")</f>
        <v>OK</v>
      </c>
      <c r="AF87" s="10" t="n">
        <f aca="false">B87-42</f>
        <v>30</v>
      </c>
      <c r="AG87" s="10" t="n">
        <f aca="false">V87+AC87</f>
        <v>13</v>
      </c>
      <c r="AH87" s="11" t="n">
        <f aca="false">AG87/AF87</f>
        <v>0.433333333333333</v>
      </c>
      <c r="AI87" s="11" t="n">
        <f aca="false">L87</f>
        <v>0.619047619047619</v>
      </c>
      <c r="AJ87" s="12" t="n">
        <f aca="false">AI87-AH87</f>
        <v>0.185714285714286</v>
      </c>
    </row>
    <row r="88" customFormat="false" ht="15" hidden="false" customHeight="false" outlineLevel="0" collapsed="false">
      <c r="A88" s="3" t="s">
        <v>121</v>
      </c>
      <c r="B88" s="4" t="n">
        <f aca="false">COUNTIF(Positions!$B$2:$B$14531,A88)</f>
        <v>72</v>
      </c>
      <c r="C88" s="4" t="n">
        <f aca="false">COUNTIFS(Positions!$B$2:$B$14531,A88,Positions!$E$2:$E$14531,"G")</f>
        <v>26</v>
      </c>
      <c r="D88" s="4" t="n">
        <f aca="false">COUNTIFS(Positions!$B$2:$B$14531,A88,Positions!$E$2:$E$14531,"C")</f>
        <v>22</v>
      </c>
      <c r="E88" s="3" t="n">
        <f aca="false">C88+D88</f>
        <v>48</v>
      </c>
      <c r="F88" s="5" t="n">
        <f aca="false">E88/B88</f>
        <v>0.666666666666667</v>
      </c>
      <c r="G88" s="4" t="n">
        <f aca="false">SUMIFS(Stems_3D_BP!$K$2:$K$5573,Stems_3D_BP!$A$2:$A$5573,$A88,Stems_3D_BP!$B$2:$B$5573,"Acceptor stem")</f>
        <v>11</v>
      </c>
      <c r="H88" s="4" t="n">
        <f aca="false">SUMIFS(Stems_3D_BP!$K$2:$K$5573,Stems_3D_BP!$A$2:$A$5573,$A88,Stems_3D_BP!$B$2:$B$5573,"D-stem")</f>
        <v>6</v>
      </c>
      <c r="I88" s="4" t="n">
        <f aca="false">SUMIFS(Stems_3D_BP!$K$2:$K$5573,Stems_3D_BP!$A$2:$A$5573,$A88,Stems_3D_BP!$B$2:$B$5573,"Anticodon stem")</f>
        <v>8</v>
      </c>
      <c r="J88" s="4" t="n">
        <f aca="false">SUMIFS(Stems_3D_BP!$K$2:$K$5573,Stems_3D_BP!$A$2:$A$5573,$A88,Stems_3D_BP!$B$2:$B$5573,"T-stem")</f>
        <v>7</v>
      </c>
      <c r="K88" s="3" t="n">
        <f aca="false">SUM(G88:J88)</f>
        <v>32</v>
      </c>
      <c r="L88" s="5" t="n">
        <f aca="false">K88/42</f>
        <v>0.761904761904762</v>
      </c>
      <c r="M88" s="4" t="n">
        <f aca="false">SUMIFS(Stems_3D_BP!$K$2:$K$5573,Stems_3D_BP!$A$2:$A$5573,$A88,Stems_3D_BP!$B$2:$B$5573,"3D (tertiary) BP")</f>
        <v>8</v>
      </c>
      <c r="N88" s="6" t="n">
        <f aca="false">M88/14</f>
        <v>0.571428571428571</v>
      </c>
      <c r="O88" s="3" t="n">
        <f aca="false">K88+M88</f>
        <v>40</v>
      </c>
      <c r="P88" s="5" t="n">
        <f aca="false">O88/56</f>
        <v>0.714285714285714</v>
      </c>
      <c r="Q88" s="4" t="n">
        <f aca="false">SUMIFS(Loops!$I$2:$I$996,Loops!$A$2:$A$996,$A88,Loops!$B$2:$B$996,"D-loop")</f>
        <v>5</v>
      </c>
      <c r="R88" s="4" t="n">
        <f aca="false">SUMIFS(Loops!$I$2:$I$996,Loops!$A$2:$A$996,$A88,Loops!$B$2:$B$996,"Anticodon loop")</f>
        <v>4</v>
      </c>
      <c r="S88" s="4" t="n">
        <f aca="false">SUMIFS(Loops!$I$2:$I$996,Loops!$A$2:$A$996,$A88,Loops!$B$2:$B$996,"Variable loop")</f>
        <v>4</v>
      </c>
      <c r="T88" s="4" t="n">
        <f aca="false">SUMIFS(Loops!$I$2:$I$996,Loops!$A$2:$A$996,$A88,Loops!$B$2:$B$996,"TΨC-loop")</f>
        <v>3</v>
      </c>
      <c r="U88" s="4" t="n">
        <f aca="false">SUMIFS(Loops!$F$2:$F$996,Loops!$A$2:$A$996,$A88)-SUMIFS(Loops!$F$2:$F$996,Loops!$A$2:$A$996,$A88,Loops!$B$2:$B$996,"Positions 8, 9, 26")</f>
        <v>27</v>
      </c>
      <c r="V88" s="3" t="n">
        <f aca="false">SUM(Q88:T88)</f>
        <v>16</v>
      </c>
      <c r="W88" s="5" t="n">
        <f aca="false">V88/U88</f>
        <v>0.592592592592593</v>
      </c>
      <c r="X88" s="7" t="str">
        <f aca="false">INDEX(Positions!$E$2:$E$14531,MATCH($A88&amp;"|8",Positions!$A$2:$A$14531,0))</f>
        <v>U</v>
      </c>
      <c r="Y88" s="7" t="str">
        <f aca="false">INDEX(Positions!$E$2:$E$14531,MATCH($A88&amp;"|9",Positions!$A$2:$A$14531,0))</f>
        <v>A</v>
      </c>
      <c r="Z88" s="7" t="str">
        <f aca="false">INDEX(Positions!$E$2:$E$14531,MATCH($A88&amp;"|26",Positions!$A$2:$A$14531,0))</f>
        <v>A</v>
      </c>
      <c r="AA88" s="7" t="n">
        <f aca="false">(X88="G")+(Y88="G")+(Z88="G")</f>
        <v>0</v>
      </c>
      <c r="AB88" s="7" t="n">
        <f aca="false">(X88="C")+(Y88="C")+(Z88="C")</f>
        <v>0</v>
      </c>
      <c r="AC88" s="8" t="n">
        <f aca="false">AA88+AB88</f>
        <v>0</v>
      </c>
      <c r="AD88" s="9" t="n">
        <f aca="false">AC88/3</f>
        <v>0</v>
      </c>
      <c r="AE88" s="7" t="str">
        <f aca="false">IF(K88+V88+AC88=E88,"OK","MISMATCH")</f>
        <v>OK</v>
      </c>
      <c r="AF88" s="10" t="n">
        <f aca="false">B88-42</f>
        <v>30</v>
      </c>
      <c r="AG88" s="10" t="n">
        <f aca="false">V88+AC88</f>
        <v>16</v>
      </c>
      <c r="AH88" s="11" t="n">
        <f aca="false">AG88/AF88</f>
        <v>0.533333333333333</v>
      </c>
      <c r="AI88" s="11" t="n">
        <f aca="false">L88</f>
        <v>0.761904761904762</v>
      </c>
      <c r="AJ88" s="12" t="n">
        <f aca="false">AI88-AH88</f>
        <v>0.228571428571429</v>
      </c>
    </row>
    <row r="89" customFormat="false" ht="15" hidden="false" customHeight="false" outlineLevel="0" collapsed="false">
      <c r="A89" s="3" t="s">
        <v>122</v>
      </c>
      <c r="B89" s="4" t="n">
        <f aca="false">COUNTIF(Positions!$B$2:$B$14531,A89)</f>
        <v>70</v>
      </c>
      <c r="C89" s="4" t="n">
        <f aca="false">COUNTIFS(Positions!$B$2:$B$14531,A89,Positions!$E$2:$E$14531,"G")</f>
        <v>18</v>
      </c>
      <c r="D89" s="4" t="n">
        <f aca="false">COUNTIFS(Positions!$B$2:$B$14531,A89,Positions!$E$2:$E$14531,"C")</f>
        <v>17</v>
      </c>
      <c r="E89" s="3" t="n">
        <f aca="false">C89+D89</f>
        <v>35</v>
      </c>
      <c r="F89" s="5" t="n">
        <f aca="false">E89/B89</f>
        <v>0.5</v>
      </c>
      <c r="G89" s="4" t="n">
        <f aca="false">SUMIFS(Stems_3D_BP!$K$2:$K$5573,Stems_3D_BP!$A$2:$A$5573,$A89,Stems_3D_BP!$B$2:$B$5573,"Acceptor stem")</f>
        <v>10</v>
      </c>
      <c r="H89" s="4" t="n">
        <f aca="false">SUMIFS(Stems_3D_BP!$K$2:$K$5573,Stems_3D_BP!$A$2:$A$5573,$A89,Stems_3D_BP!$B$2:$B$5573,"D-stem")</f>
        <v>3</v>
      </c>
      <c r="I89" s="4" t="n">
        <f aca="false">SUMIFS(Stems_3D_BP!$K$2:$K$5573,Stems_3D_BP!$A$2:$A$5573,$A89,Stems_3D_BP!$B$2:$B$5573,"Anticodon stem")</f>
        <v>6</v>
      </c>
      <c r="J89" s="4" t="n">
        <f aca="false">SUMIFS(Stems_3D_BP!$K$2:$K$5573,Stems_3D_BP!$A$2:$A$5573,$A89,Stems_3D_BP!$B$2:$B$5573,"T-stem")</f>
        <v>7</v>
      </c>
      <c r="K89" s="3" t="n">
        <f aca="false">SUM(G89:J89)</f>
        <v>26</v>
      </c>
      <c r="L89" s="5" t="n">
        <f aca="false">K89/42</f>
        <v>0.619047619047619</v>
      </c>
      <c r="M89" s="4" t="n">
        <f aca="false">SUMIFS(Stems_3D_BP!$K$2:$K$5573,Stems_3D_BP!$A$2:$A$5573,$A89,Stems_3D_BP!$B$2:$B$5573,"3D (tertiary) BP")</f>
        <v>4</v>
      </c>
      <c r="N89" s="6" t="n">
        <f aca="false">M89/14</f>
        <v>0.285714285714286</v>
      </c>
      <c r="O89" s="3" t="n">
        <f aca="false">K89+M89</f>
        <v>30</v>
      </c>
      <c r="P89" s="5" t="n">
        <f aca="false">O89/56</f>
        <v>0.535714285714286</v>
      </c>
      <c r="Q89" s="4" t="n">
        <f aca="false">SUMIFS(Loops!$I$2:$I$996,Loops!$A$2:$A$996,$A89,Loops!$B$2:$B$996,"D-loop")</f>
        <v>3</v>
      </c>
      <c r="R89" s="4" t="n">
        <f aca="false">SUMIFS(Loops!$I$2:$I$996,Loops!$A$2:$A$996,$A89,Loops!$B$2:$B$996,"Anticodon loop")</f>
        <v>3</v>
      </c>
      <c r="S89" s="4" t="n">
        <f aca="false">SUMIFS(Loops!$I$2:$I$996,Loops!$A$2:$A$996,$A89,Loops!$B$2:$B$996,"Variable loop")</f>
        <v>1</v>
      </c>
      <c r="T89" s="4" t="n">
        <f aca="false">SUMIFS(Loops!$I$2:$I$996,Loops!$A$2:$A$996,$A89,Loops!$B$2:$B$996,"TΨC-loop")</f>
        <v>2</v>
      </c>
      <c r="U89" s="4" t="n">
        <f aca="false">SUMIFS(Loops!$F$2:$F$996,Loops!$A$2:$A$996,$A89)-SUMIFS(Loops!$F$2:$F$996,Loops!$A$2:$A$996,$A89,Loops!$B$2:$B$996,"Positions 8, 9, 26")</f>
        <v>25</v>
      </c>
      <c r="V89" s="3" t="n">
        <f aca="false">SUM(Q89:T89)</f>
        <v>9</v>
      </c>
      <c r="W89" s="5" t="n">
        <f aca="false">V89/U89</f>
        <v>0.36</v>
      </c>
      <c r="X89" s="7" t="str">
        <f aca="false">INDEX(Positions!$E$2:$E$14531,MATCH($A89&amp;"|8",Positions!$A$2:$A$14531,0))</f>
        <v>U</v>
      </c>
      <c r="Y89" s="7" t="str">
        <f aca="false">INDEX(Positions!$E$2:$E$14531,MATCH($A89&amp;"|9",Positions!$A$2:$A$14531,0))</f>
        <v>A</v>
      </c>
      <c r="Z89" s="7" t="str">
        <f aca="false">INDEX(Positions!$E$2:$E$14531,MATCH($A89&amp;"|26",Positions!$A$2:$A$14531,0))</f>
        <v>U</v>
      </c>
      <c r="AA89" s="7" t="n">
        <f aca="false">(X89="G")+(Y89="G")+(Z89="G")</f>
        <v>0</v>
      </c>
      <c r="AB89" s="7" t="n">
        <f aca="false">(X89="C")+(Y89="C")+(Z89="C")</f>
        <v>0</v>
      </c>
      <c r="AC89" s="8" t="n">
        <f aca="false">AA89+AB89</f>
        <v>0</v>
      </c>
      <c r="AD89" s="9" t="n">
        <f aca="false">AC89/3</f>
        <v>0</v>
      </c>
      <c r="AE89" s="7" t="str">
        <f aca="false">IF(K89+V89+AC89=E89,"OK","MISMATCH")</f>
        <v>OK</v>
      </c>
      <c r="AF89" s="10" t="n">
        <f aca="false">B89-42</f>
        <v>28</v>
      </c>
      <c r="AG89" s="10" t="n">
        <f aca="false">V89+AC89</f>
        <v>9</v>
      </c>
      <c r="AH89" s="11" t="n">
        <f aca="false">AG89/AF89</f>
        <v>0.321428571428571</v>
      </c>
      <c r="AI89" s="11" t="n">
        <f aca="false">L89</f>
        <v>0.619047619047619</v>
      </c>
      <c r="AJ89" s="12" t="n">
        <f aca="false">AI89-AH89</f>
        <v>0.297619047619048</v>
      </c>
    </row>
    <row r="90" customFormat="false" ht="15" hidden="false" customHeight="false" outlineLevel="0" collapsed="false">
      <c r="A90" s="3" t="s">
        <v>123</v>
      </c>
      <c r="B90" s="4" t="n">
        <f aca="false">COUNTIF(Positions!$B$2:$B$14531,A90)</f>
        <v>73</v>
      </c>
      <c r="C90" s="4" t="n">
        <f aca="false">COUNTIFS(Positions!$B$2:$B$14531,A90,Positions!$E$2:$E$14531,"G")</f>
        <v>20</v>
      </c>
      <c r="D90" s="4" t="n">
        <f aca="false">COUNTIFS(Positions!$B$2:$B$14531,A90,Positions!$E$2:$E$14531,"C")</f>
        <v>15</v>
      </c>
      <c r="E90" s="3" t="n">
        <f aca="false">C90+D90</f>
        <v>35</v>
      </c>
      <c r="F90" s="5" t="n">
        <f aca="false">E90/B90</f>
        <v>0.479452054794521</v>
      </c>
      <c r="G90" s="4" t="n">
        <f aca="false">SUMIFS(Stems_3D_BP!$K$2:$K$5573,Stems_3D_BP!$A$2:$A$5573,$A90,Stems_3D_BP!$B$2:$B$5573,"Acceptor stem")</f>
        <v>6</v>
      </c>
      <c r="H90" s="4" t="n">
        <f aca="false">SUMIFS(Stems_3D_BP!$K$2:$K$5573,Stems_3D_BP!$A$2:$A$5573,$A90,Stems_3D_BP!$B$2:$B$5573,"D-stem")</f>
        <v>6</v>
      </c>
      <c r="I90" s="4" t="n">
        <f aca="false">SUMIFS(Stems_3D_BP!$K$2:$K$5573,Stems_3D_BP!$A$2:$A$5573,$A90,Stems_3D_BP!$B$2:$B$5573,"Anticodon stem")</f>
        <v>7</v>
      </c>
      <c r="J90" s="4" t="n">
        <f aca="false">SUMIFS(Stems_3D_BP!$K$2:$K$5573,Stems_3D_BP!$A$2:$A$5573,$A90,Stems_3D_BP!$B$2:$B$5573,"T-stem")</f>
        <v>5</v>
      </c>
      <c r="K90" s="3" t="n">
        <f aca="false">SUM(G90:J90)</f>
        <v>24</v>
      </c>
      <c r="L90" s="5" t="n">
        <f aca="false">K90/42</f>
        <v>0.571428571428571</v>
      </c>
      <c r="M90" s="4" t="n">
        <f aca="false">SUMIFS(Stems_3D_BP!$K$2:$K$5573,Stems_3D_BP!$A$2:$A$5573,$A90,Stems_3D_BP!$B$2:$B$5573,"3D (tertiary) BP")</f>
        <v>6</v>
      </c>
      <c r="N90" s="6" t="n">
        <f aca="false">M90/14</f>
        <v>0.428571428571429</v>
      </c>
      <c r="O90" s="3" t="n">
        <f aca="false">K90+M90</f>
        <v>30</v>
      </c>
      <c r="P90" s="5" t="n">
        <f aca="false">O90/56</f>
        <v>0.535714285714286</v>
      </c>
      <c r="Q90" s="4" t="n">
        <f aca="false">SUMIFS(Loops!$I$2:$I$996,Loops!$A$2:$A$996,$A90,Loops!$B$2:$B$996,"D-loop")</f>
        <v>4</v>
      </c>
      <c r="R90" s="4" t="n">
        <f aca="false">SUMIFS(Loops!$I$2:$I$996,Loops!$A$2:$A$996,$A90,Loops!$B$2:$B$996,"Anticodon loop")</f>
        <v>2</v>
      </c>
      <c r="S90" s="4" t="n">
        <f aca="false">SUMIFS(Loops!$I$2:$I$996,Loops!$A$2:$A$996,$A90,Loops!$B$2:$B$996,"Variable loop")</f>
        <v>3</v>
      </c>
      <c r="T90" s="4" t="n">
        <f aca="false">SUMIFS(Loops!$I$2:$I$996,Loops!$A$2:$A$996,$A90,Loops!$B$2:$B$996,"TΨC-loop")</f>
        <v>2</v>
      </c>
      <c r="U90" s="4" t="n">
        <f aca="false">SUMIFS(Loops!$F$2:$F$996,Loops!$A$2:$A$996,$A90)-SUMIFS(Loops!$F$2:$F$996,Loops!$A$2:$A$996,$A90,Loops!$B$2:$B$996,"Positions 8, 9, 26")</f>
        <v>28</v>
      </c>
      <c r="V90" s="3" t="n">
        <f aca="false">SUM(Q90:T90)</f>
        <v>11</v>
      </c>
      <c r="W90" s="5" t="n">
        <f aca="false">V90/U90</f>
        <v>0.392857142857143</v>
      </c>
      <c r="X90" s="7" t="str">
        <f aca="false">INDEX(Positions!$E$2:$E$14531,MATCH($A90&amp;"|8",Positions!$A$2:$A$14531,0))</f>
        <v>U</v>
      </c>
      <c r="Y90" s="7" t="str">
        <f aca="false">INDEX(Positions!$E$2:$E$14531,MATCH($A90&amp;"|9",Positions!$A$2:$A$14531,0))</f>
        <v>A</v>
      </c>
      <c r="Z90" s="7" t="str">
        <f aca="false">INDEX(Positions!$E$2:$E$14531,MATCH($A90&amp;"|26",Positions!$A$2:$A$14531,0))</f>
        <v>A</v>
      </c>
      <c r="AA90" s="7" t="n">
        <f aca="false">(X90="G")+(Y90="G")+(Z90="G")</f>
        <v>0</v>
      </c>
      <c r="AB90" s="7" t="n">
        <f aca="false">(X90="C")+(Y90="C")+(Z90="C")</f>
        <v>0</v>
      </c>
      <c r="AC90" s="8" t="n">
        <f aca="false">AA90+AB90</f>
        <v>0</v>
      </c>
      <c r="AD90" s="9" t="n">
        <f aca="false">AC90/3</f>
        <v>0</v>
      </c>
      <c r="AE90" s="7" t="str">
        <f aca="false">IF(K90+V90+AC90=E90,"OK","MISMATCH")</f>
        <v>OK</v>
      </c>
      <c r="AF90" s="10" t="n">
        <f aca="false">B90-42</f>
        <v>31</v>
      </c>
      <c r="AG90" s="10" t="n">
        <f aca="false">V90+AC90</f>
        <v>11</v>
      </c>
      <c r="AH90" s="11" t="n">
        <f aca="false">AG90/AF90</f>
        <v>0.354838709677419</v>
      </c>
      <c r="AI90" s="11" t="n">
        <f aca="false">L90</f>
        <v>0.571428571428571</v>
      </c>
      <c r="AJ90" s="12" t="n">
        <f aca="false">AI90-AH90</f>
        <v>0.216589861751152</v>
      </c>
    </row>
    <row r="91" customFormat="false" ht="15" hidden="false" customHeight="false" outlineLevel="0" collapsed="false">
      <c r="A91" s="3" t="s">
        <v>124</v>
      </c>
      <c r="B91" s="4" t="n">
        <f aca="false">COUNTIF(Positions!$B$2:$B$14531,A91)</f>
        <v>72</v>
      </c>
      <c r="C91" s="4" t="n">
        <f aca="false">COUNTIFS(Positions!$B$2:$B$14531,A91,Positions!$E$2:$E$14531,"G")</f>
        <v>26</v>
      </c>
      <c r="D91" s="4" t="n">
        <f aca="false">COUNTIFS(Positions!$B$2:$B$14531,A91,Positions!$E$2:$E$14531,"C")</f>
        <v>24</v>
      </c>
      <c r="E91" s="3" t="n">
        <f aca="false">C91+D91</f>
        <v>50</v>
      </c>
      <c r="F91" s="5" t="n">
        <f aca="false">E91/B91</f>
        <v>0.694444444444444</v>
      </c>
      <c r="G91" s="4" t="n">
        <f aca="false">SUMIFS(Stems_3D_BP!$K$2:$K$5573,Stems_3D_BP!$A$2:$A$5573,$A91,Stems_3D_BP!$B$2:$B$5573,"Acceptor stem")</f>
        <v>13</v>
      </c>
      <c r="H91" s="4" t="n">
        <f aca="false">SUMIFS(Stems_3D_BP!$K$2:$K$5573,Stems_3D_BP!$A$2:$A$5573,$A91,Stems_3D_BP!$B$2:$B$5573,"D-stem")</f>
        <v>6</v>
      </c>
      <c r="I91" s="4" t="n">
        <f aca="false">SUMIFS(Stems_3D_BP!$K$2:$K$5573,Stems_3D_BP!$A$2:$A$5573,$A91,Stems_3D_BP!$B$2:$B$5573,"Anticodon stem")</f>
        <v>10</v>
      </c>
      <c r="J91" s="4" t="n">
        <f aca="false">SUMIFS(Stems_3D_BP!$K$2:$K$5573,Stems_3D_BP!$A$2:$A$5573,$A91,Stems_3D_BP!$B$2:$B$5573,"T-stem")</f>
        <v>8</v>
      </c>
      <c r="K91" s="3" t="n">
        <f aca="false">SUM(G91:J91)</f>
        <v>37</v>
      </c>
      <c r="L91" s="5" t="n">
        <f aca="false">K91/42</f>
        <v>0.880952380952381</v>
      </c>
      <c r="M91" s="4" t="n">
        <f aca="false">SUMIFS(Stems_3D_BP!$K$2:$K$5573,Stems_3D_BP!$A$2:$A$5573,$A91,Stems_3D_BP!$B$2:$B$5573,"3D (tertiary) BP")</f>
        <v>7</v>
      </c>
      <c r="N91" s="6" t="n">
        <f aca="false">M91/14</f>
        <v>0.5</v>
      </c>
      <c r="O91" s="3" t="n">
        <f aca="false">K91+M91</f>
        <v>44</v>
      </c>
      <c r="P91" s="5" t="n">
        <f aca="false">O91/56</f>
        <v>0.785714285714286</v>
      </c>
      <c r="Q91" s="4" t="n">
        <f aca="false">SUMIFS(Loops!$I$2:$I$996,Loops!$A$2:$A$996,$A91,Loops!$B$2:$B$996,"D-loop")</f>
        <v>3</v>
      </c>
      <c r="R91" s="4" t="n">
        <f aca="false">SUMIFS(Loops!$I$2:$I$996,Loops!$A$2:$A$996,$A91,Loops!$B$2:$B$996,"Anticodon loop")</f>
        <v>2</v>
      </c>
      <c r="S91" s="4" t="n">
        <f aca="false">SUMIFS(Loops!$I$2:$I$996,Loops!$A$2:$A$996,$A91,Loops!$B$2:$B$996,"Variable loop")</f>
        <v>4</v>
      </c>
      <c r="T91" s="4" t="n">
        <f aca="false">SUMIFS(Loops!$I$2:$I$996,Loops!$A$2:$A$996,$A91,Loops!$B$2:$B$996,"TΨC-loop")</f>
        <v>3</v>
      </c>
      <c r="U91" s="4" t="n">
        <f aca="false">SUMIFS(Loops!$F$2:$F$996,Loops!$A$2:$A$996,$A91)-SUMIFS(Loops!$F$2:$F$996,Loops!$A$2:$A$996,$A91,Loops!$B$2:$B$996,"Positions 8, 9, 26")</f>
        <v>27</v>
      </c>
      <c r="V91" s="3" t="n">
        <f aca="false">SUM(Q91:T91)</f>
        <v>12</v>
      </c>
      <c r="W91" s="5" t="n">
        <f aca="false">V91/U91</f>
        <v>0.444444444444444</v>
      </c>
      <c r="X91" s="7" t="str">
        <f aca="false">INDEX(Positions!$E$2:$E$14531,MATCH($A91&amp;"|8",Positions!$A$2:$A$14531,0))</f>
        <v>U</v>
      </c>
      <c r="Y91" s="7" t="str">
        <f aca="false">INDEX(Positions!$E$2:$E$14531,MATCH($A91&amp;"|9",Positions!$A$2:$A$14531,0))</f>
        <v>A</v>
      </c>
      <c r="Z91" s="7" t="str">
        <f aca="false">INDEX(Positions!$E$2:$E$14531,MATCH($A91&amp;"|26",Positions!$A$2:$A$14531,0))</f>
        <v>G</v>
      </c>
      <c r="AA91" s="7" t="n">
        <f aca="false">(X91="G")+(Y91="G")+(Z91="G")</f>
        <v>1</v>
      </c>
      <c r="AB91" s="7" t="n">
        <f aca="false">(X91="C")+(Y91="C")+(Z91="C")</f>
        <v>0</v>
      </c>
      <c r="AC91" s="8" t="n">
        <f aca="false">AA91+AB91</f>
        <v>1</v>
      </c>
      <c r="AD91" s="9" t="n">
        <f aca="false">AC91/3</f>
        <v>0.333333333333333</v>
      </c>
      <c r="AE91" s="7" t="str">
        <f aca="false">IF(K91+V91+AC91=E91,"OK","MISMATCH")</f>
        <v>OK</v>
      </c>
      <c r="AF91" s="10" t="n">
        <f aca="false">B91-42</f>
        <v>30</v>
      </c>
      <c r="AG91" s="10" t="n">
        <f aca="false">V91+AC91</f>
        <v>13</v>
      </c>
      <c r="AH91" s="11" t="n">
        <f aca="false">AG91/AF91</f>
        <v>0.433333333333333</v>
      </c>
      <c r="AI91" s="11" t="n">
        <f aca="false">L91</f>
        <v>0.880952380952381</v>
      </c>
      <c r="AJ91" s="12" t="n">
        <f aca="false">AI91-AH91</f>
        <v>0.447619047619048</v>
      </c>
    </row>
    <row r="92" customFormat="false" ht="15" hidden="false" customHeight="false" outlineLevel="0" collapsed="false">
      <c r="A92" s="3" t="s">
        <v>125</v>
      </c>
      <c r="B92" s="4" t="n">
        <f aca="false">COUNTIF(Positions!$B$2:$B$14531,A92)</f>
        <v>73</v>
      </c>
      <c r="C92" s="4" t="n">
        <f aca="false">COUNTIFS(Positions!$B$2:$B$14531,A92,Positions!$E$2:$E$14531,"G")</f>
        <v>25</v>
      </c>
      <c r="D92" s="4" t="n">
        <f aca="false">COUNTIFS(Positions!$B$2:$B$14531,A92,Positions!$E$2:$E$14531,"C")</f>
        <v>16</v>
      </c>
      <c r="E92" s="3" t="n">
        <f aca="false">C92+D92</f>
        <v>41</v>
      </c>
      <c r="F92" s="5" t="n">
        <f aca="false">E92/B92</f>
        <v>0.561643835616438</v>
      </c>
      <c r="G92" s="4" t="n">
        <f aca="false">SUMIFS(Stems_3D_BP!$K$2:$K$5573,Stems_3D_BP!$A$2:$A$5573,$A92,Stems_3D_BP!$B$2:$B$5573,"Acceptor stem")</f>
        <v>10</v>
      </c>
      <c r="H92" s="4" t="n">
        <f aca="false">SUMIFS(Stems_3D_BP!$K$2:$K$5573,Stems_3D_BP!$A$2:$A$5573,$A92,Stems_3D_BP!$B$2:$B$5573,"D-stem")</f>
        <v>6</v>
      </c>
      <c r="I92" s="4" t="n">
        <f aca="false">SUMIFS(Stems_3D_BP!$K$2:$K$5573,Stems_3D_BP!$A$2:$A$5573,$A92,Stems_3D_BP!$B$2:$B$5573,"Anticodon stem")</f>
        <v>6</v>
      </c>
      <c r="J92" s="4" t="n">
        <f aca="false">SUMIFS(Stems_3D_BP!$K$2:$K$5573,Stems_3D_BP!$A$2:$A$5573,$A92,Stems_3D_BP!$B$2:$B$5573,"T-stem")</f>
        <v>7</v>
      </c>
      <c r="K92" s="3" t="n">
        <f aca="false">SUM(G92:J92)</f>
        <v>29</v>
      </c>
      <c r="L92" s="5" t="n">
        <f aca="false">K92/42</f>
        <v>0.690476190476191</v>
      </c>
      <c r="M92" s="4" t="n">
        <f aca="false">SUMIFS(Stems_3D_BP!$K$2:$K$5573,Stems_3D_BP!$A$2:$A$5573,$A92,Stems_3D_BP!$B$2:$B$5573,"3D (tertiary) BP")</f>
        <v>6</v>
      </c>
      <c r="N92" s="6" t="n">
        <f aca="false">M92/14</f>
        <v>0.428571428571429</v>
      </c>
      <c r="O92" s="3" t="n">
        <f aca="false">K92+M92</f>
        <v>35</v>
      </c>
      <c r="P92" s="5" t="n">
        <f aca="false">O92/56</f>
        <v>0.625</v>
      </c>
      <c r="Q92" s="4" t="n">
        <f aca="false">SUMIFS(Loops!$I$2:$I$996,Loops!$A$2:$A$996,$A92,Loops!$B$2:$B$996,"D-loop")</f>
        <v>3</v>
      </c>
      <c r="R92" s="4" t="n">
        <f aca="false">SUMIFS(Loops!$I$2:$I$996,Loops!$A$2:$A$996,$A92,Loops!$B$2:$B$996,"Anticodon loop")</f>
        <v>3</v>
      </c>
      <c r="S92" s="4" t="n">
        <f aca="false">SUMIFS(Loops!$I$2:$I$996,Loops!$A$2:$A$996,$A92,Loops!$B$2:$B$996,"Variable loop")</f>
        <v>4</v>
      </c>
      <c r="T92" s="4" t="n">
        <f aca="false">SUMIFS(Loops!$I$2:$I$996,Loops!$A$2:$A$996,$A92,Loops!$B$2:$B$996,"TΨC-loop")</f>
        <v>1</v>
      </c>
      <c r="U92" s="4" t="n">
        <f aca="false">SUMIFS(Loops!$F$2:$F$996,Loops!$A$2:$A$996,$A92)-SUMIFS(Loops!$F$2:$F$996,Loops!$A$2:$A$996,$A92,Loops!$B$2:$B$996,"Positions 8, 9, 26")</f>
        <v>28</v>
      </c>
      <c r="V92" s="3" t="n">
        <f aca="false">SUM(Q92:T92)</f>
        <v>11</v>
      </c>
      <c r="W92" s="5" t="n">
        <f aca="false">V92/U92</f>
        <v>0.392857142857143</v>
      </c>
      <c r="X92" s="7" t="str">
        <f aca="false">INDEX(Positions!$E$2:$E$14531,MATCH($A92&amp;"|8",Positions!$A$2:$A$14531,0))</f>
        <v>U</v>
      </c>
      <c r="Y92" s="7" t="str">
        <f aca="false">INDEX(Positions!$E$2:$E$14531,MATCH($A92&amp;"|9",Positions!$A$2:$A$14531,0))</f>
        <v>G</v>
      </c>
      <c r="Z92" s="7" t="str">
        <f aca="false">INDEX(Positions!$E$2:$E$14531,MATCH($A92&amp;"|26",Positions!$A$2:$A$14531,0))</f>
        <v>A</v>
      </c>
      <c r="AA92" s="7" t="n">
        <f aca="false">(X92="G")+(Y92="G")+(Z92="G")</f>
        <v>1</v>
      </c>
      <c r="AB92" s="7" t="n">
        <f aca="false">(X92="C")+(Y92="C")+(Z92="C")</f>
        <v>0</v>
      </c>
      <c r="AC92" s="8" t="n">
        <f aca="false">AA92+AB92</f>
        <v>1</v>
      </c>
      <c r="AD92" s="9" t="n">
        <f aca="false">AC92/3</f>
        <v>0.333333333333333</v>
      </c>
      <c r="AE92" s="7" t="str">
        <f aca="false">IF(K92+V92+AC92=E92,"OK","MISMATCH")</f>
        <v>OK</v>
      </c>
      <c r="AF92" s="10" t="n">
        <f aca="false">B92-42</f>
        <v>31</v>
      </c>
      <c r="AG92" s="10" t="n">
        <f aca="false">V92+AC92</f>
        <v>12</v>
      </c>
      <c r="AH92" s="11" t="n">
        <f aca="false">AG92/AF92</f>
        <v>0.387096774193548</v>
      </c>
      <c r="AI92" s="11" t="n">
        <f aca="false">L92</f>
        <v>0.690476190476191</v>
      </c>
      <c r="AJ92" s="12" t="n">
        <f aca="false">AI92-AH92</f>
        <v>0.303379416282642</v>
      </c>
    </row>
    <row r="93" customFormat="false" ht="15" hidden="false" customHeight="false" outlineLevel="0" collapsed="false">
      <c r="A93" s="3" t="s">
        <v>126</v>
      </c>
      <c r="B93" s="4" t="n">
        <f aca="false">COUNTIF(Positions!$B$2:$B$14531,A93)</f>
        <v>72</v>
      </c>
      <c r="C93" s="4" t="n">
        <f aca="false">COUNTIFS(Positions!$B$2:$B$14531,A93,Positions!$E$2:$E$14531,"G")</f>
        <v>20</v>
      </c>
      <c r="D93" s="4" t="n">
        <f aca="false">COUNTIFS(Positions!$B$2:$B$14531,A93,Positions!$E$2:$E$14531,"C")</f>
        <v>19</v>
      </c>
      <c r="E93" s="3" t="n">
        <f aca="false">C93+D93</f>
        <v>39</v>
      </c>
      <c r="F93" s="5" t="n">
        <f aca="false">E93/B93</f>
        <v>0.541666666666667</v>
      </c>
      <c r="G93" s="4" t="n">
        <f aca="false">SUMIFS(Stems_3D_BP!$K$2:$K$5573,Stems_3D_BP!$A$2:$A$5573,$A93,Stems_3D_BP!$B$2:$B$5573,"Acceptor stem")</f>
        <v>8</v>
      </c>
      <c r="H93" s="4" t="n">
        <f aca="false">SUMIFS(Stems_3D_BP!$K$2:$K$5573,Stems_3D_BP!$A$2:$A$5573,$A93,Stems_3D_BP!$B$2:$B$5573,"D-stem")</f>
        <v>6</v>
      </c>
      <c r="I93" s="4" t="n">
        <f aca="false">SUMIFS(Stems_3D_BP!$K$2:$K$5573,Stems_3D_BP!$A$2:$A$5573,$A93,Stems_3D_BP!$B$2:$B$5573,"Anticodon stem")</f>
        <v>8</v>
      </c>
      <c r="J93" s="4" t="n">
        <f aca="false">SUMIFS(Stems_3D_BP!$K$2:$K$5573,Stems_3D_BP!$A$2:$A$5573,$A93,Stems_3D_BP!$B$2:$B$5573,"T-stem")</f>
        <v>4</v>
      </c>
      <c r="K93" s="3" t="n">
        <f aca="false">SUM(G93:J93)</f>
        <v>26</v>
      </c>
      <c r="L93" s="5" t="n">
        <f aca="false">K93/42</f>
        <v>0.619047619047619</v>
      </c>
      <c r="M93" s="4" t="n">
        <f aca="false">SUMIFS(Stems_3D_BP!$K$2:$K$5573,Stems_3D_BP!$A$2:$A$5573,$A93,Stems_3D_BP!$B$2:$B$5573,"3D (tertiary) BP")</f>
        <v>7</v>
      </c>
      <c r="N93" s="6" t="n">
        <f aca="false">M93/14</f>
        <v>0.5</v>
      </c>
      <c r="O93" s="3" t="n">
        <f aca="false">K93+M93</f>
        <v>33</v>
      </c>
      <c r="P93" s="5" t="n">
        <f aca="false">O93/56</f>
        <v>0.589285714285714</v>
      </c>
      <c r="Q93" s="4" t="n">
        <f aca="false">SUMIFS(Loops!$I$2:$I$996,Loops!$A$2:$A$996,$A93,Loops!$B$2:$B$996,"D-loop")</f>
        <v>5</v>
      </c>
      <c r="R93" s="4" t="n">
        <f aca="false">SUMIFS(Loops!$I$2:$I$996,Loops!$A$2:$A$996,$A93,Loops!$B$2:$B$996,"Anticodon loop")</f>
        <v>2</v>
      </c>
      <c r="S93" s="4" t="n">
        <f aca="false">SUMIFS(Loops!$I$2:$I$996,Loops!$A$2:$A$996,$A93,Loops!$B$2:$B$996,"Variable loop")</f>
        <v>4</v>
      </c>
      <c r="T93" s="4" t="n">
        <f aca="false">SUMIFS(Loops!$I$2:$I$996,Loops!$A$2:$A$996,$A93,Loops!$B$2:$B$996,"TΨC-loop")</f>
        <v>2</v>
      </c>
      <c r="U93" s="4" t="n">
        <f aca="false">SUMIFS(Loops!$F$2:$F$996,Loops!$A$2:$A$996,$A93)-SUMIFS(Loops!$F$2:$F$996,Loops!$A$2:$A$996,$A93,Loops!$B$2:$B$996,"Positions 8, 9, 26")</f>
        <v>27</v>
      </c>
      <c r="V93" s="3" t="n">
        <f aca="false">SUM(Q93:T93)</f>
        <v>13</v>
      </c>
      <c r="W93" s="5" t="n">
        <f aca="false">V93/U93</f>
        <v>0.481481481481481</v>
      </c>
      <c r="X93" s="7" t="str">
        <f aca="false">INDEX(Positions!$E$2:$E$14531,MATCH($A93&amp;"|8",Positions!$A$2:$A$14531,0))</f>
        <v>U</v>
      </c>
      <c r="Y93" s="7" t="str">
        <f aca="false">INDEX(Positions!$E$2:$E$14531,MATCH($A93&amp;"|9",Positions!$A$2:$A$14531,0))</f>
        <v>A</v>
      </c>
      <c r="Z93" s="7" t="str">
        <f aca="false">INDEX(Positions!$E$2:$E$14531,MATCH($A93&amp;"|26",Positions!$A$2:$A$14531,0))</f>
        <v>U</v>
      </c>
      <c r="AA93" s="7" t="n">
        <f aca="false">(X93="G")+(Y93="G")+(Z93="G")</f>
        <v>0</v>
      </c>
      <c r="AB93" s="7" t="n">
        <f aca="false">(X93="C")+(Y93="C")+(Z93="C")</f>
        <v>0</v>
      </c>
      <c r="AC93" s="8" t="n">
        <f aca="false">AA93+AB93</f>
        <v>0</v>
      </c>
      <c r="AD93" s="9" t="n">
        <f aca="false">AC93/3</f>
        <v>0</v>
      </c>
      <c r="AE93" s="7" t="str">
        <f aca="false">IF(K93+V93+AC93=E93,"OK","MISMATCH")</f>
        <v>OK</v>
      </c>
      <c r="AF93" s="10" t="n">
        <f aca="false">B93-42</f>
        <v>30</v>
      </c>
      <c r="AG93" s="10" t="n">
        <f aca="false">V93+AC93</f>
        <v>13</v>
      </c>
      <c r="AH93" s="11" t="n">
        <f aca="false">AG93/AF93</f>
        <v>0.433333333333333</v>
      </c>
      <c r="AI93" s="11" t="n">
        <f aca="false">L93</f>
        <v>0.619047619047619</v>
      </c>
      <c r="AJ93" s="12" t="n">
        <f aca="false">AI93-AH93</f>
        <v>0.185714285714286</v>
      </c>
    </row>
    <row r="94" customFormat="false" ht="15" hidden="false" customHeight="false" outlineLevel="0" collapsed="false">
      <c r="A94" s="3" t="s">
        <v>127</v>
      </c>
      <c r="B94" s="4" t="n">
        <f aca="false">COUNTIF(Positions!$B$2:$B$14531,A94)</f>
        <v>72</v>
      </c>
      <c r="C94" s="4" t="n">
        <f aca="false">COUNTIFS(Positions!$B$2:$B$14531,A94,Positions!$E$2:$E$14531,"G")</f>
        <v>28</v>
      </c>
      <c r="D94" s="4" t="n">
        <f aca="false">COUNTIFS(Positions!$B$2:$B$14531,A94,Positions!$E$2:$E$14531,"C")</f>
        <v>22</v>
      </c>
      <c r="E94" s="3" t="n">
        <f aca="false">C94+D94</f>
        <v>50</v>
      </c>
      <c r="F94" s="5" t="n">
        <f aca="false">E94/B94</f>
        <v>0.694444444444444</v>
      </c>
      <c r="G94" s="4" t="n">
        <f aca="false">SUMIFS(Stems_3D_BP!$K$2:$K$5573,Stems_3D_BP!$A$2:$A$5573,$A94,Stems_3D_BP!$B$2:$B$5573,"Acceptor stem")</f>
        <v>12</v>
      </c>
      <c r="H94" s="4" t="n">
        <f aca="false">SUMIFS(Stems_3D_BP!$K$2:$K$5573,Stems_3D_BP!$A$2:$A$5573,$A94,Stems_3D_BP!$B$2:$B$5573,"D-stem")</f>
        <v>4</v>
      </c>
      <c r="I94" s="4" t="n">
        <f aca="false">SUMIFS(Stems_3D_BP!$K$2:$K$5573,Stems_3D_BP!$A$2:$A$5573,$A94,Stems_3D_BP!$B$2:$B$5573,"Anticodon stem")</f>
        <v>10</v>
      </c>
      <c r="J94" s="4" t="n">
        <f aca="false">SUMIFS(Stems_3D_BP!$K$2:$K$5573,Stems_3D_BP!$A$2:$A$5573,$A94,Stems_3D_BP!$B$2:$B$5573,"T-stem")</f>
        <v>10</v>
      </c>
      <c r="K94" s="3" t="n">
        <f aca="false">SUM(G94:J94)</f>
        <v>36</v>
      </c>
      <c r="L94" s="5" t="n">
        <f aca="false">K94/42</f>
        <v>0.857142857142857</v>
      </c>
      <c r="M94" s="4" t="n">
        <f aca="false">SUMIFS(Stems_3D_BP!$K$2:$K$5573,Stems_3D_BP!$A$2:$A$5573,$A94,Stems_3D_BP!$B$2:$B$5573,"3D (tertiary) BP")</f>
        <v>6</v>
      </c>
      <c r="N94" s="6" t="n">
        <f aca="false">M94/14</f>
        <v>0.428571428571429</v>
      </c>
      <c r="O94" s="3" t="n">
        <f aca="false">K94+M94</f>
        <v>42</v>
      </c>
      <c r="P94" s="5" t="n">
        <f aca="false">O94/56</f>
        <v>0.75</v>
      </c>
      <c r="Q94" s="4" t="n">
        <f aca="false">SUMIFS(Loops!$I$2:$I$996,Loops!$A$2:$A$996,$A94,Loops!$B$2:$B$996,"D-loop")</f>
        <v>6</v>
      </c>
      <c r="R94" s="4" t="n">
        <f aca="false">SUMIFS(Loops!$I$2:$I$996,Loops!$A$2:$A$996,$A94,Loops!$B$2:$B$996,"Anticodon loop")</f>
        <v>2</v>
      </c>
      <c r="S94" s="4" t="n">
        <f aca="false">SUMIFS(Loops!$I$2:$I$996,Loops!$A$2:$A$996,$A94,Loops!$B$2:$B$996,"Variable loop")</f>
        <v>2</v>
      </c>
      <c r="T94" s="4" t="n">
        <f aca="false">SUMIFS(Loops!$I$2:$I$996,Loops!$A$2:$A$996,$A94,Loops!$B$2:$B$996,"TΨC-loop")</f>
        <v>2</v>
      </c>
      <c r="U94" s="4" t="n">
        <f aca="false">SUMIFS(Loops!$F$2:$F$996,Loops!$A$2:$A$996,$A94)-SUMIFS(Loops!$F$2:$F$996,Loops!$A$2:$A$996,$A94,Loops!$B$2:$B$996,"Positions 8, 9, 26")</f>
        <v>27</v>
      </c>
      <c r="V94" s="3" t="n">
        <f aca="false">SUM(Q94:T94)</f>
        <v>12</v>
      </c>
      <c r="W94" s="5" t="n">
        <f aca="false">V94/U94</f>
        <v>0.444444444444444</v>
      </c>
      <c r="X94" s="7" t="str">
        <f aca="false">INDEX(Positions!$E$2:$E$14531,MATCH($A94&amp;"|8",Positions!$A$2:$A$14531,0))</f>
        <v>U</v>
      </c>
      <c r="Y94" s="7" t="str">
        <f aca="false">INDEX(Positions!$E$2:$E$14531,MATCH($A94&amp;"|9",Positions!$A$2:$A$14531,0))</f>
        <v>G</v>
      </c>
      <c r="Z94" s="7" t="str">
        <f aca="false">INDEX(Positions!$E$2:$E$14531,MATCH($A94&amp;"|26",Positions!$A$2:$A$14531,0))</f>
        <v>G</v>
      </c>
      <c r="AA94" s="7" t="n">
        <f aca="false">(X94="G")+(Y94="G")+(Z94="G")</f>
        <v>2</v>
      </c>
      <c r="AB94" s="7" t="n">
        <f aca="false">(X94="C")+(Y94="C")+(Z94="C")</f>
        <v>0</v>
      </c>
      <c r="AC94" s="8" t="n">
        <f aca="false">AA94+AB94</f>
        <v>2</v>
      </c>
      <c r="AD94" s="9" t="n">
        <f aca="false">AC94/3</f>
        <v>0.666666666666667</v>
      </c>
      <c r="AE94" s="7" t="str">
        <f aca="false">IF(K94+V94+AC94=E94,"OK","MISMATCH")</f>
        <v>OK</v>
      </c>
      <c r="AF94" s="10" t="n">
        <f aca="false">B94-42</f>
        <v>30</v>
      </c>
      <c r="AG94" s="10" t="n">
        <f aca="false">V94+AC94</f>
        <v>14</v>
      </c>
      <c r="AH94" s="11" t="n">
        <f aca="false">AG94/AF94</f>
        <v>0.466666666666667</v>
      </c>
      <c r="AI94" s="11" t="n">
        <f aca="false">L94</f>
        <v>0.857142857142857</v>
      </c>
      <c r="AJ94" s="12" t="n">
        <f aca="false">AI94-AH94</f>
        <v>0.39047619047619</v>
      </c>
    </row>
    <row r="95" customFormat="false" ht="15" hidden="false" customHeight="false" outlineLevel="0" collapsed="false">
      <c r="A95" s="3" t="s">
        <v>128</v>
      </c>
      <c r="B95" s="4" t="n">
        <f aca="false">COUNTIF(Positions!$B$2:$B$14531,A95)</f>
        <v>74</v>
      </c>
      <c r="C95" s="4" t="n">
        <f aca="false">COUNTIFS(Positions!$B$2:$B$14531,A95,Positions!$E$2:$E$14531,"G")</f>
        <v>26</v>
      </c>
      <c r="D95" s="4" t="n">
        <f aca="false">COUNTIFS(Positions!$B$2:$B$14531,A95,Positions!$E$2:$E$14531,"C")</f>
        <v>25</v>
      </c>
      <c r="E95" s="3" t="n">
        <f aca="false">C95+D95</f>
        <v>51</v>
      </c>
      <c r="F95" s="5" t="n">
        <f aca="false">E95/B95</f>
        <v>0.689189189189189</v>
      </c>
      <c r="G95" s="4" t="n">
        <f aca="false">SUMIFS(Stems_3D_BP!$K$2:$K$5573,Stems_3D_BP!$A$2:$A$5573,$A95,Stems_3D_BP!$B$2:$B$5573,"Acceptor stem")</f>
        <v>14</v>
      </c>
      <c r="H95" s="4" t="n">
        <f aca="false">SUMIFS(Stems_3D_BP!$K$2:$K$5573,Stems_3D_BP!$A$2:$A$5573,$A95,Stems_3D_BP!$B$2:$B$5573,"D-stem")</f>
        <v>4</v>
      </c>
      <c r="I95" s="4" t="n">
        <f aca="false">SUMIFS(Stems_3D_BP!$K$2:$K$5573,Stems_3D_BP!$A$2:$A$5573,$A95,Stems_3D_BP!$B$2:$B$5573,"Anticodon stem")</f>
        <v>10</v>
      </c>
      <c r="J95" s="4" t="n">
        <f aca="false">SUMIFS(Stems_3D_BP!$K$2:$K$5573,Stems_3D_BP!$A$2:$A$5573,$A95,Stems_3D_BP!$B$2:$B$5573,"T-stem")</f>
        <v>10</v>
      </c>
      <c r="K95" s="3" t="n">
        <f aca="false">SUM(G95:J95)</f>
        <v>38</v>
      </c>
      <c r="L95" s="5" t="n">
        <f aca="false">K95/42</f>
        <v>0.904761904761905</v>
      </c>
      <c r="M95" s="4" t="n">
        <f aca="false">SUMIFS(Stems_3D_BP!$K$2:$K$5573,Stems_3D_BP!$A$2:$A$5573,$A95,Stems_3D_BP!$B$2:$B$5573,"3D (tertiary) BP")</f>
        <v>5</v>
      </c>
      <c r="N95" s="6" t="n">
        <f aca="false">M95/14</f>
        <v>0.357142857142857</v>
      </c>
      <c r="O95" s="3" t="n">
        <f aca="false">K95+M95</f>
        <v>43</v>
      </c>
      <c r="P95" s="5" t="n">
        <f aca="false">O95/56</f>
        <v>0.767857142857143</v>
      </c>
      <c r="Q95" s="4" t="n">
        <f aca="false">SUMIFS(Loops!$I$2:$I$996,Loops!$A$2:$A$996,$A95,Loops!$B$2:$B$996,"D-loop")</f>
        <v>6</v>
      </c>
      <c r="R95" s="4" t="n">
        <f aca="false">SUMIFS(Loops!$I$2:$I$996,Loops!$A$2:$A$996,$A95,Loops!$B$2:$B$996,"Anticodon loop")</f>
        <v>3</v>
      </c>
      <c r="S95" s="4" t="n">
        <f aca="false">SUMIFS(Loops!$I$2:$I$996,Loops!$A$2:$A$996,$A95,Loops!$B$2:$B$996,"Variable loop")</f>
        <v>2</v>
      </c>
      <c r="T95" s="4" t="n">
        <f aca="false">SUMIFS(Loops!$I$2:$I$996,Loops!$A$2:$A$996,$A95,Loops!$B$2:$B$996,"TΨC-loop")</f>
        <v>1</v>
      </c>
      <c r="U95" s="4" t="n">
        <f aca="false">SUMIFS(Loops!$F$2:$F$996,Loops!$A$2:$A$996,$A95)-SUMIFS(Loops!$F$2:$F$996,Loops!$A$2:$A$996,$A95,Loops!$B$2:$B$996,"Positions 8, 9, 26")</f>
        <v>29</v>
      </c>
      <c r="V95" s="3" t="n">
        <f aca="false">SUM(Q95:T95)</f>
        <v>12</v>
      </c>
      <c r="W95" s="5" t="n">
        <f aca="false">V95/U95</f>
        <v>0.413793103448276</v>
      </c>
      <c r="X95" s="7" t="str">
        <f aca="false">INDEX(Positions!$E$2:$E$14531,MATCH($A95&amp;"|8",Positions!$A$2:$A$14531,0))</f>
        <v>U</v>
      </c>
      <c r="Y95" s="7" t="str">
        <f aca="false">INDEX(Positions!$E$2:$E$14531,MATCH($A95&amp;"|9",Positions!$A$2:$A$14531,0))</f>
        <v>G</v>
      </c>
      <c r="Z95" s="7" t="str">
        <f aca="false">INDEX(Positions!$E$2:$E$14531,MATCH($A95&amp;"|26",Positions!$A$2:$A$14531,0))</f>
        <v>A</v>
      </c>
      <c r="AA95" s="7" t="n">
        <f aca="false">(X95="G")+(Y95="G")+(Z95="G")</f>
        <v>1</v>
      </c>
      <c r="AB95" s="7" t="n">
        <f aca="false">(X95="C")+(Y95="C")+(Z95="C")</f>
        <v>0</v>
      </c>
      <c r="AC95" s="8" t="n">
        <f aca="false">AA95+AB95</f>
        <v>1</v>
      </c>
      <c r="AD95" s="9" t="n">
        <f aca="false">AC95/3</f>
        <v>0.333333333333333</v>
      </c>
      <c r="AE95" s="7" t="str">
        <f aca="false">IF(K95+V95+AC95=E95,"OK","MISMATCH")</f>
        <v>OK</v>
      </c>
      <c r="AF95" s="10" t="n">
        <f aca="false">B95-42</f>
        <v>32</v>
      </c>
      <c r="AG95" s="10" t="n">
        <f aca="false">V95+AC95</f>
        <v>13</v>
      </c>
      <c r="AH95" s="11" t="n">
        <f aca="false">AG95/AF95</f>
        <v>0.40625</v>
      </c>
      <c r="AI95" s="11" t="n">
        <f aca="false">L95</f>
        <v>0.904761904761905</v>
      </c>
      <c r="AJ95" s="12" t="n">
        <f aca="false">AI95-AH95</f>
        <v>0.498511904761905</v>
      </c>
    </row>
    <row r="96" customFormat="false" ht="15" hidden="false" customHeight="false" outlineLevel="0" collapsed="false">
      <c r="A96" s="3" t="s">
        <v>129</v>
      </c>
      <c r="B96" s="4" t="n">
        <f aca="false">COUNTIF(Positions!$B$2:$B$14531,A96)</f>
        <v>74</v>
      </c>
      <c r="C96" s="4" t="n">
        <f aca="false">COUNTIFS(Positions!$B$2:$B$14531,A96,Positions!$E$2:$E$14531,"G")</f>
        <v>29</v>
      </c>
      <c r="D96" s="4" t="n">
        <f aca="false">COUNTIFS(Positions!$B$2:$B$14531,A96,Positions!$E$2:$E$14531,"C")</f>
        <v>27</v>
      </c>
      <c r="E96" s="3" t="n">
        <f aca="false">C96+D96</f>
        <v>56</v>
      </c>
      <c r="F96" s="5" t="n">
        <f aca="false">E96/B96</f>
        <v>0.756756756756757</v>
      </c>
      <c r="G96" s="4" t="n">
        <f aca="false">SUMIFS(Stems_3D_BP!$K$2:$K$5573,Stems_3D_BP!$A$2:$A$5573,$A96,Stems_3D_BP!$B$2:$B$5573,"Acceptor stem")</f>
        <v>14</v>
      </c>
      <c r="H96" s="4" t="n">
        <f aca="false">SUMIFS(Stems_3D_BP!$K$2:$K$5573,Stems_3D_BP!$A$2:$A$5573,$A96,Stems_3D_BP!$B$2:$B$5573,"D-stem")</f>
        <v>8</v>
      </c>
      <c r="I96" s="4" t="n">
        <f aca="false">SUMIFS(Stems_3D_BP!$K$2:$K$5573,Stems_3D_BP!$A$2:$A$5573,$A96,Stems_3D_BP!$B$2:$B$5573,"Anticodon stem")</f>
        <v>10</v>
      </c>
      <c r="J96" s="4" t="n">
        <f aca="false">SUMIFS(Stems_3D_BP!$K$2:$K$5573,Stems_3D_BP!$A$2:$A$5573,$A96,Stems_3D_BP!$B$2:$B$5573,"T-stem")</f>
        <v>10</v>
      </c>
      <c r="K96" s="3" t="n">
        <f aca="false">SUM(G96:J96)</f>
        <v>42</v>
      </c>
      <c r="L96" s="5" t="n">
        <f aca="false">K96/42</f>
        <v>1</v>
      </c>
      <c r="M96" s="4" t="n">
        <f aca="false">SUMIFS(Stems_3D_BP!$K$2:$K$5573,Stems_3D_BP!$A$2:$A$5573,$A96,Stems_3D_BP!$B$2:$B$5573,"3D (tertiary) BP")</f>
        <v>7</v>
      </c>
      <c r="N96" s="6" t="n">
        <f aca="false">M96/14</f>
        <v>0.5</v>
      </c>
      <c r="O96" s="3" t="n">
        <f aca="false">K96+M96</f>
        <v>49</v>
      </c>
      <c r="P96" s="5" t="n">
        <f aca="false">O96/56</f>
        <v>0.875</v>
      </c>
      <c r="Q96" s="4" t="n">
        <f aca="false">SUMIFS(Loops!$I$2:$I$996,Loops!$A$2:$A$996,$A96,Loops!$B$2:$B$996,"D-loop")</f>
        <v>6</v>
      </c>
      <c r="R96" s="4" t="n">
        <f aca="false">SUMIFS(Loops!$I$2:$I$996,Loops!$A$2:$A$996,$A96,Loops!$B$2:$B$996,"Anticodon loop")</f>
        <v>2</v>
      </c>
      <c r="S96" s="4" t="n">
        <f aca="false">SUMIFS(Loops!$I$2:$I$996,Loops!$A$2:$A$996,$A96,Loops!$B$2:$B$996,"Variable loop")</f>
        <v>3</v>
      </c>
      <c r="T96" s="4" t="n">
        <f aca="false">SUMIFS(Loops!$I$2:$I$996,Loops!$A$2:$A$996,$A96,Loops!$B$2:$B$996,"TΨC-loop")</f>
        <v>1</v>
      </c>
      <c r="U96" s="4" t="n">
        <f aca="false">SUMIFS(Loops!$F$2:$F$996,Loops!$A$2:$A$996,$A96)-SUMIFS(Loops!$F$2:$F$996,Loops!$A$2:$A$996,$A96,Loops!$B$2:$B$996,"Positions 8, 9, 26")</f>
        <v>29</v>
      </c>
      <c r="V96" s="3" t="n">
        <f aca="false">SUM(Q96:T96)</f>
        <v>12</v>
      </c>
      <c r="W96" s="5" t="n">
        <f aca="false">V96/U96</f>
        <v>0.413793103448276</v>
      </c>
      <c r="X96" s="7" t="str">
        <f aca="false">INDEX(Positions!$E$2:$E$14531,MATCH($A96&amp;"|8",Positions!$A$2:$A$14531,0))</f>
        <v>U</v>
      </c>
      <c r="Y96" s="7" t="str">
        <f aca="false">INDEX(Positions!$E$2:$E$14531,MATCH($A96&amp;"|9",Positions!$A$2:$A$14531,0))</f>
        <v>G</v>
      </c>
      <c r="Z96" s="7" t="str">
        <f aca="false">INDEX(Positions!$E$2:$E$14531,MATCH($A96&amp;"|26",Positions!$A$2:$A$14531,0))</f>
        <v>G</v>
      </c>
      <c r="AA96" s="7" t="n">
        <f aca="false">(X96="G")+(Y96="G")+(Z96="G")</f>
        <v>2</v>
      </c>
      <c r="AB96" s="7" t="n">
        <f aca="false">(X96="C")+(Y96="C")+(Z96="C")</f>
        <v>0</v>
      </c>
      <c r="AC96" s="8" t="n">
        <f aca="false">AA96+AB96</f>
        <v>2</v>
      </c>
      <c r="AD96" s="9" t="n">
        <f aca="false">AC96/3</f>
        <v>0.666666666666667</v>
      </c>
      <c r="AE96" s="7" t="str">
        <f aca="false">IF(K96+V96+AC96=E96,"OK","MISMATCH")</f>
        <v>OK</v>
      </c>
      <c r="AF96" s="10" t="n">
        <f aca="false">B96-42</f>
        <v>32</v>
      </c>
      <c r="AG96" s="10" t="n">
        <f aca="false">V96+AC96</f>
        <v>14</v>
      </c>
      <c r="AH96" s="11" t="n">
        <f aca="false">AG96/AF96</f>
        <v>0.4375</v>
      </c>
      <c r="AI96" s="11" t="n">
        <f aca="false">L96</f>
        <v>1</v>
      </c>
      <c r="AJ96" s="12" t="n">
        <f aca="false">AI96-AH96</f>
        <v>0.5625</v>
      </c>
    </row>
    <row r="97" customFormat="false" ht="15" hidden="false" customHeight="false" outlineLevel="0" collapsed="false">
      <c r="A97" s="3" t="s">
        <v>130</v>
      </c>
      <c r="B97" s="4" t="n">
        <f aca="false">COUNTIF(Positions!$B$2:$B$14531,A97)</f>
        <v>74</v>
      </c>
      <c r="C97" s="4" t="n">
        <f aca="false">COUNTIFS(Positions!$B$2:$B$14531,A97,Positions!$E$2:$E$14531,"G")</f>
        <v>28</v>
      </c>
      <c r="D97" s="4" t="n">
        <f aca="false">COUNTIFS(Positions!$B$2:$B$14531,A97,Positions!$E$2:$E$14531,"C")</f>
        <v>26</v>
      </c>
      <c r="E97" s="3" t="n">
        <f aca="false">C97+D97</f>
        <v>54</v>
      </c>
      <c r="F97" s="5" t="n">
        <f aca="false">E97/B97</f>
        <v>0.72972972972973</v>
      </c>
      <c r="G97" s="4" t="n">
        <f aca="false">SUMIFS(Stems_3D_BP!$K$2:$K$5573,Stems_3D_BP!$A$2:$A$5573,$A97,Stems_3D_BP!$B$2:$B$5573,"Acceptor stem")</f>
        <v>14</v>
      </c>
      <c r="H97" s="4" t="n">
        <f aca="false">SUMIFS(Stems_3D_BP!$K$2:$K$5573,Stems_3D_BP!$A$2:$A$5573,$A97,Stems_3D_BP!$B$2:$B$5573,"D-stem")</f>
        <v>6</v>
      </c>
      <c r="I97" s="4" t="n">
        <f aca="false">SUMIFS(Stems_3D_BP!$K$2:$K$5573,Stems_3D_BP!$A$2:$A$5573,$A97,Stems_3D_BP!$B$2:$B$5573,"Anticodon stem")</f>
        <v>10</v>
      </c>
      <c r="J97" s="4" t="n">
        <f aca="false">SUMIFS(Stems_3D_BP!$K$2:$K$5573,Stems_3D_BP!$A$2:$A$5573,$A97,Stems_3D_BP!$B$2:$B$5573,"T-stem")</f>
        <v>10</v>
      </c>
      <c r="K97" s="3" t="n">
        <f aca="false">SUM(G97:J97)</f>
        <v>40</v>
      </c>
      <c r="L97" s="5" t="n">
        <f aca="false">K97/42</f>
        <v>0.952380952380952</v>
      </c>
      <c r="M97" s="4" t="n">
        <f aca="false">SUMIFS(Stems_3D_BP!$K$2:$K$5573,Stems_3D_BP!$A$2:$A$5573,$A97,Stems_3D_BP!$B$2:$B$5573,"3D (tertiary) BP")</f>
        <v>7</v>
      </c>
      <c r="N97" s="6" t="n">
        <f aca="false">M97/14</f>
        <v>0.5</v>
      </c>
      <c r="O97" s="3" t="n">
        <f aca="false">K97+M97</f>
        <v>47</v>
      </c>
      <c r="P97" s="5" t="n">
        <f aca="false">O97/56</f>
        <v>0.839285714285714</v>
      </c>
      <c r="Q97" s="4" t="n">
        <f aca="false">SUMIFS(Loops!$I$2:$I$996,Loops!$A$2:$A$996,$A97,Loops!$B$2:$B$996,"D-loop")</f>
        <v>5</v>
      </c>
      <c r="R97" s="4" t="n">
        <f aca="false">SUMIFS(Loops!$I$2:$I$996,Loops!$A$2:$A$996,$A97,Loops!$B$2:$B$996,"Anticodon loop")</f>
        <v>2</v>
      </c>
      <c r="S97" s="4" t="n">
        <f aca="false">SUMIFS(Loops!$I$2:$I$996,Loops!$A$2:$A$996,$A97,Loops!$B$2:$B$996,"Variable loop")</f>
        <v>3</v>
      </c>
      <c r="T97" s="4" t="n">
        <f aca="false">SUMIFS(Loops!$I$2:$I$996,Loops!$A$2:$A$996,$A97,Loops!$B$2:$B$996,"TΨC-loop")</f>
        <v>2</v>
      </c>
      <c r="U97" s="4" t="n">
        <f aca="false">SUMIFS(Loops!$F$2:$F$996,Loops!$A$2:$A$996,$A97)-SUMIFS(Loops!$F$2:$F$996,Loops!$A$2:$A$996,$A97,Loops!$B$2:$B$996,"Positions 8, 9, 26")</f>
        <v>29</v>
      </c>
      <c r="V97" s="3" t="n">
        <f aca="false">SUM(Q97:T97)</f>
        <v>12</v>
      </c>
      <c r="W97" s="5" t="n">
        <f aca="false">V97/U97</f>
        <v>0.413793103448276</v>
      </c>
      <c r="X97" s="7" t="str">
        <f aca="false">INDEX(Positions!$E$2:$E$14531,MATCH($A97&amp;"|8",Positions!$A$2:$A$14531,0))</f>
        <v>U</v>
      </c>
      <c r="Y97" s="7" t="str">
        <f aca="false">INDEX(Positions!$E$2:$E$14531,MATCH($A97&amp;"|9",Positions!$A$2:$A$14531,0))</f>
        <v>G</v>
      </c>
      <c r="Z97" s="7" t="str">
        <f aca="false">INDEX(Positions!$E$2:$E$14531,MATCH($A97&amp;"|26",Positions!$A$2:$A$14531,0))</f>
        <v>G</v>
      </c>
      <c r="AA97" s="7" t="n">
        <f aca="false">(X97="G")+(Y97="G")+(Z97="G")</f>
        <v>2</v>
      </c>
      <c r="AB97" s="7" t="n">
        <f aca="false">(X97="C")+(Y97="C")+(Z97="C")</f>
        <v>0</v>
      </c>
      <c r="AC97" s="8" t="n">
        <f aca="false">AA97+AB97</f>
        <v>2</v>
      </c>
      <c r="AD97" s="9" t="n">
        <f aca="false">AC97/3</f>
        <v>0.666666666666667</v>
      </c>
      <c r="AE97" s="7" t="str">
        <f aca="false">IF(K97+V97+AC97=E97,"OK","MISMATCH")</f>
        <v>OK</v>
      </c>
      <c r="AF97" s="10" t="n">
        <f aca="false">B97-42</f>
        <v>32</v>
      </c>
      <c r="AG97" s="10" t="n">
        <f aca="false">V97+AC97</f>
        <v>14</v>
      </c>
      <c r="AH97" s="11" t="n">
        <f aca="false">AG97/AF97</f>
        <v>0.4375</v>
      </c>
      <c r="AI97" s="11" t="n">
        <f aca="false">L97</f>
        <v>0.952380952380952</v>
      </c>
      <c r="AJ97" s="12" t="n">
        <f aca="false">AI97-AH97</f>
        <v>0.514880952380952</v>
      </c>
    </row>
    <row r="98" customFormat="false" ht="15" hidden="false" customHeight="false" outlineLevel="0" collapsed="false">
      <c r="A98" s="3" t="s">
        <v>131</v>
      </c>
      <c r="B98" s="4" t="n">
        <f aca="false">COUNTIF(Positions!$B$2:$B$14531,A98)</f>
        <v>73</v>
      </c>
      <c r="C98" s="4" t="n">
        <f aca="false">COUNTIFS(Positions!$B$2:$B$14531,A98,Positions!$E$2:$E$14531,"G")</f>
        <v>28</v>
      </c>
      <c r="D98" s="4" t="n">
        <f aca="false">COUNTIFS(Positions!$B$2:$B$14531,A98,Positions!$E$2:$E$14531,"C")</f>
        <v>27</v>
      </c>
      <c r="E98" s="3" t="n">
        <f aca="false">C98+D98</f>
        <v>55</v>
      </c>
      <c r="F98" s="5" t="n">
        <f aca="false">E98/B98</f>
        <v>0.753424657534247</v>
      </c>
      <c r="G98" s="4" t="n">
        <f aca="false">SUMIFS(Stems_3D_BP!$K$2:$K$5573,Stems_3D_BP!$A$2:$A$5573,$A98,Stems_3D_BP!$B$2:$B$5573,"Acceptor stem")</f>
        <v>14</v>
      </c>
      <c r="H98" s="4" t="n">
        <f aca="false">SUMIFS(Stems_3D_BP!$K$2:$K$5573,Stems_3D_BP!$A$2:$A$5573,$A98,Stems_3D_BP!$B$2:$B$5573,"D-stem")</f>
        <v>6</v>
      </c>
      <c r="I98" s="4" t="n">
        <f aca="false">SUMIFS(Stems_3D_BP!$K$2:$K$5573,Stems_3D_BP!$A$2:$A$5573,$A98,Stems_3D_BP!$B$2:$B$5573,"Anticodon stem")</f>
        <v>9</v>
      </c>
      <c r="J98" s="4" t="n">
        <f aca="false">SUMIFS(Stems_3D_BP!$K$2:$K$5573,Stems_3D_BP!$A$2:$A$5573,$A98,Stems_3D_BP!$B$2:$B$5573,"T-stem")</f>
        <v>10</v>
      </c>
      <c r="K98" s="3" t="n">
        <f aca="false">SUM(G98:J98)</f>
        <v>39</v>
      </c>
      <c r="L98" s="5" t="n">
        <f aca="false">K98/42</f>
        <v>0.928571428571429</v>
      </c>
      <c r="M98" s="4" t="n">
        <f aca="false">SUMIFS(Stems_3D_BP!$K$2:$K$5573,Stems_3D_BP!$A$2:$A$5573,$A98,Stems_3D_BP!$B$2:$B$5573,"3D (tertiary) BP")</f>
        <v>7</v>
      </c>
      <c r="N98" s="6" t="n">
        <f aca="false">M98/14</f>
        <v>0.5</v>
      </c>
      <c r="O98" s="3" t="n">
        <f aca="false">K98+M98</f>
        <v>46</v>
      </c>
      <c r="P98" s="5" t="n">
        <f aca="false">O98/56</f>
        <v>0.821428571428571</v>
      </c>
      <c r="Q98" s="4" t="n">
        <f aca="false">SUMIFS(Loops!$I$2:$I$996,Loops!$A$2:$A$996,$A98,Loops!$B$2:$B$996,"D-loop")</f>
        <v>6</v>
      </c>
      <c r="R98" s="4" t="n">
        <f aca="false">SUMIFS(Loops!$I$2:$I$996,Loops!$A$2:$A$996,$A98,Loops!$B$2:$B$996,"Anticodon loop")</f>
        <v>4</v>
      </c>
      <c r="S98" s="4" t="n">
        <f aca="false">SUMIFS(Loops!$I$2:$I$996,Loops!$A$2:$A$996,$A98,Loops!$B$2:$B$996,"Variable loop")</f>
        <v>3</v>
      </c>
      <c r="T98" s="4" t="n">
        <f aca="false">SUMIFS(Loops!$I$2:$I$996,Loops!$A$2:$A$996,$A98,Loops!$B$2:$B$996,"TΨC-loop")</f>
        <v>2</v>
      </c>
      <c r="U98" s="4" t="n">
        <f aca="false">SUMIFS(Loops!$F$2:$F$996,Loops!$A$2:$A$996,$A98)-SUMIFS(Loops!$F$2:$F$996,Loops!$A$2:$A$996,$A98,Loops!$B$2:$B$996,"Positions 8, 9, 26")</f>
        <v>28</v>
      </c>
      <c r="V98" s="3" t="n">
        <f aca="false">SUM(Q98:T98)</f>
        <v>15</v>
      </c>
      <c r="W98" s="5" t="n">
        <f aca="false">V98/U98</f>
        <v>0.535714285714286</v>
      </c>
      <c r="X98" s="7" t="str">
        <f aca="false">INDEX(Positions!$E$2:$E$14531,MATCH($A98&amp;"|8",Positions!$A$2:$A$14531,0))</f>
        <v>U</v>
      </c>
      <c r="Y98" s="7" t="str">
        <f aca="false">INDEX(Positions!$E$2:$E$14531,MATCH($A98&amp;"|9",Positions!$A$2:$A$14531,0))</f>
        <v>A</v>
      </c>
      <c r="Z98" s="7" t="str">
        <f aca="false">INDEX(Positions!$E$2:$E$14531,MATCH($A98&amp;"|26",Positions!$A$2:$A$14531,0))</f>
        <v>G</v>
      </c>
      <c r="AA98" s="7" t="n">
        <f aca="false">(X98="G")+(Y98="G")+(Z98="G")</f>
        <v>1</v>
      </c>
      <c r="AB98" s="7" t="n">
        <f aca="false">(X98="C")+(Y98="C")+(Z98="C")</f>
        <v>0</v>
      </c>
      <c r="AC98" s="8" t="n">
        <f aca="false">AA98+AB98</f>
        <v>1</v>
      </c>
      <c r="AD98" s="9" t="n">
        <f aca="false">AC98/3</f>
        <v>0.333333333333333</v>
      </c>
      <c r="AE98" s="7" t="str">
        <f aca="false">IF(K98+V98+AC98=E98,"OK","MISMATCH")</f>
        <v>OK</v>
      </c>
      <c r="AF98" s="10" t="n">
        <f aca="false">B98-42</f>
        <v>31</v>
      </c>
      <c r="AG98" s="10" t="n">
        <f aca="false">V98+AC98</f>
        <v>16</v>
      </c>
      <c r="AH98" s="11" t="n">
        <f aca="false">AG98/AF98</f>
        <v>0.516129032258065</v>
      </c>
      <c r="AI98" s="11" t="n">
        <f aca="false">L98</f>
        <v>0.928571428571429</v>
      </c>
      <c r="AJ98" s="12" t="n">
        <f aca="false">AI98-AH98</f>
        <v>0.412442396313364</v>
      </c>
    </row>
    <row r="99" customFormat="false" ht="15" hidden="false" customHeight="false" outlineLevel="0" collapsed="false">
      <c r="A99" s="3" t="s">
        <v>132</v>
      </c>
      <c r="B99" s="4" t="n">
        <f aca="false">COUNTIF(Positions!$B$2:$B$14531,A99)</f>
        <v>70</v>
      </c>
      <c r="C99" s="4" t="n">
        <f aca="false">COUNTIFS(Positions!$B$2:$B$14531,A99,Positions!$E$2:$E$14531,"G")</f>
        <v>23</v>
      </c>
      <c r="D99" s="4" t="n">
        <f aca="false">COUNTIFS(Positions!$B$2:$B$14531,A99,Positions!$E$2:$E$14531,"C")</f>
        <v>19</v>
      </c>
      <c r="E99" s="3" t="n">
        <f aca="false">C99+D99</f>
        <v>42</v>
      </c>
      <c r="F99" s="5" t="n">
        <f aca="false">E99/B99</f>
        <v>0.6</v>
      </c>
      <c r="G99" s="4" t="n">
        <f aca="false">SUMIFS(Stems_3D_BP!$K$2:$K$5573,Stems_3D_BP!$A$2:$A$5573,$A99,Stems_3D_BP!$B$2:$B$5573,"Acceptor stem")</f>
        <v>11</v>
      </c>
      <c r="H99" s="4" t="n">
        <f aca="false">SUMIFS(Stems_3D_BP!$K$2:$K$5573,Stems_3D_BP!$A$2:$A$5573,$A99,Stems_3D_BP!$B$2:$B$5573,"D-stem")</f>
        <v>6</v>
      </c>
      <c r="I99" s="4" t="n">
        <f aca="false">SUMIFS(Stems_3D_BP!$K$2:$K$5573,Stems_3D_BP!$A$2:$A$5573,$A99,Stems_3D_BP!$B$2:$B$5573,"Anticodon stem")</f>
        <v>5</v>
      </c>
      <c r="J99" s="4" t="n">
        <f aca="false">SUMIFS(Stems_3D_BP!$K$2:$K$5573,Stems_3D_BP!$A$2:$A$5573,$A99,Stems_3D_BP!$B$2:$B$5573,"T-stem")</f>
        <v>8</v>
      </c>
      <c r="K99" s="3" t="n">
        <f aca="false">SUM(G99:J99)</f>
        <v>30</v>
      </c>
      <c r="L99" s="5" t="n">
        <f aca="false">K99/42</f>
        <v>0.714285714285714</v>
      </c>
      <c r="M99" s="4" t="n">
        <f aca="false">SUMIFS(Stems_3D_BP!$K$2:$K$5573,Stems_3D_BP!$A$2:$A$5573,$A99,Stems_3D_BP!$B$2:$B$5573,"3D (tertiary) BP")</f>
        <v>6</v>
      </c>
      <c r="N99" s="6" t="n">
        <f aca="false">M99/14</f>
        <v>0.428571428571429</v>
      </c>
      <c r="O99" s="3" t="n">
        <f aca="false">K99+M99</f>
        <v>36</v>
      </c>
      <c r="P99" s="5" t="n">
        <f aca="false">O99/56</f>
        <v>0.642857142857143</v>
      </c>
      <c r="Q99" s="4" t="n">
        <f aca="false">SUMIFS(Loops!$I$2:$I$996,Loops!$A$2:$A$996,$A99,Loops!$B$2:$B$996,"D-loop")</f>
        <v>3</v>
      </c>
      <c r="R99" s="4" t="n">
        <f aca="false">SUMIFS(Loops!$I$2:$I$996,Loops!$A$2:$A$996,$A99,Loops!$B$2:$B$996,"Anticodon loop")</f>
        <v>2</v>
      </c>
      <c r="S99" s="4" t="n">
        <f aca="false">SUMIFS(Loops!$I$2:$I$996,Loops!$A$2:$A$996,$A99,Loops!$B$2:$B$996,"Variable loop")</f>
        <v>3</v>
      </c>
      <c r="T99" s="4" t="n">
        <f aca="false">SUMIFS(Loops!$I$2:$I$996,Loops!$A$2:$A$996,$A99,Loops!$B$2:$B$996,"TΨC-loop")</f>
        <v>3</v>
      </c>
      <c r="U99" s="4" t="n">
        <f aca="false">SUMIFS(Loops!$F$2:$F$996,Loops!$A$2:$A$996,$A99)-SUMIFS(Loops!$F$2:$F$996,Loops!$A$2:$A$996,$A99,Loops!$B$2:$B$996,"Positions 8, 9, 26")</f>
        <v>25</v>
      </c>
      <c r="V99" s="3" t="n">
        <f aca="false">SUM(Q99:T99)</f>
        <v>11</v>
      </c>
      <c r="W99" s="5" t="n">
        <f aca="false">V99/U99</f>
        <v>0.44</v>
      </c>
      <c r="X99" s="7" t="str">
        <f aca="false">INDEX(Positions!$E$2:$E$14531,MATCH($A99&amp;"|8",Positions!$A$2:$A$14531,0))</f>
        <v>U</v>
      </c>
      <c r="Y99" s="7" t="str">
        <f aca="false">INDEX(Positions!$E$2:$E$14531,MATCH($A99&amp;"|9",Positions!$A$2:$A$14531,0))</f>
        <v>A</v>
      </c>
      <c r="Z99" s="7" t="str">
        <f aca="false">INDEX(Positions!$E$2:$E$14531,MATCH($A99&amp;"|26",Positions!$A$2:$A$14531,0))</f>
        <v>G</v>
      </c>
      <c r="AA99" s="7" t="n">
        <f aca="false">(X99="G")+(Y99="G")+(Z99="G")</f>
        <v>1</v>
      </c>
      <c r="AB99" s="7" t="n">
        <f aca="false">(X99="C")+(Y99="C")+(Z99="C")</f>
        <v>0</v>
      </c>
      <c r="AC99" s="8" t="n">
        <f aca="false">AA99+AB99</f>
        <v>1</v>
      </c>
      <c r="AD99" s="9" t="n">
        <f aca="false">AC99/3</f>
        <v>0.333333333333333</v>
      </c>
      <c r="AE99" s="7" t="str">
        <f aca="false">IF(K99+V99+AC99=E99,"OK","MISMATCH")</f>
        <v>OK</v>
      </c>
      <c r="AF99" s="10" t="n">
        <f aca="false">B99-42</f>
        <v>28</v>
      </c>
      <c r="AG99" s="10" t="n">
        <f aca="false">V99+AC99</f>
        <v>12</v>
      </c>
      <c r="AH99" s="11" t="n">
        <f aca="false">AG99/AF99</f>
        <v>0.428571428571429</v>
      </c>
      <c r="AI99" s="11" t="n">
        <f aca="false">L99</f>
        <v>0.714285714285714</v>
      </c>
      <c r="AJ99" s="12" t="n">
        <f aca="false">AI99-AH99</f>
        <v>0.285714285714286</v>
      </c>
    </row>
    <row r="100" customFormat="false" ht="15" hidden="false" customHeight="false" outlineLevel="0" collapsed="false">
      <c r="A100" s="3" t="s">
        <v>133</v>
      </c>
      <c r="B100" s="4" t="n">
        <f aca="false">COUNTIF(Positions!$B$2:$B$14531,A100)</f>
        <v>71</v>
      </c>
      <c r="C100" s="4" t="n">
        <f aca="false">COUNTIFS(Positions!$B$2:$B$14531,A100,Positions!$E$2:$E$14531,"G")</f>
        <v>24</v>
      </c>
      <c r="D100" s="4" t="n">
        <f aca="false">COUNTIFS(Positions!$B$2:$B$14531,A100,Positions!$E$2:$E$14531,"C")</f>
        <v>19</v>
      </c>
      <c r="E100" s="3" t="n">
        <f aca="false">C100+D100</f>
        <v>43</v>
      </c>
      <c r="F100" s="5" t="n">
        <f aca="false">E100/B100</f>
        <v>0.605633802816901</v>
      </c>
      <c r="G100" s="4" t="n">
        <f aca="false">SUMIFS(Stems_3D_BP!$K$2:$K$5573,Stems_3D_BP!$A$2:$A$5573,$A100,Stems_3D_BP!$B$2:$B$5573,"Acceptor stem")</f>
        <v>11</v>
      </c>
      <c r="H100" s="4" t="n">
        <f aca="false">SUMIFS(Stems_3D_BP!$K$2:$K$5573,Stems_3D_BP!$A$2:$A$5573,$A100,Stems_3D_BP!$B$2:$B$5573,"D-stem")</f>
        <v>6</v>
      </c>
      <c r="I100" s="4" t="n">
        <f aca="false">SUMIFS(Stems_3D_BP!$K$2:$K$5573,Stems_3D_BP!$A$2:$A$5573,$A100,Stems_3D_BP!$B$2:$B$5573,"Anticodon stem")</f>
        <v>5</v>
      </c>
      <c r="J100" s="4" t="n">
        <f aca="false">SUMIFS(Stems_3D_BP!$K$2:$K$5573,Stems_3D_BP!$A$2:$A$5573,$A100,Stems_3D_BP!$B$2:$B$5573,"T-stem")</f>
        <v>8</v>
      </c>
      <c r="K100" s="3" t="n">
        <f aca="false">SUM(G100:J100)</f>
        <v>30</v>
      </c>
      <c r="L100" s="5" t="n">
        <f aca="false">K100/42</f>
        <v>0.714285714285714</v>
      </c>
      <c r="M100" s="4" t="n">
        <f aca="false">SUMIFS(Stems_3D_BP!$K$2:$K$5573,Stems_3D_BP!$A$2:$A$5573,$A100,Stems_3D_BP!$B$2:$B$5573,"3D (tertiary) BP")</f>
        <v>6</v>
      </c>
      <c r="N100" s="6" t="n">
        <f aca="false">M100/14</f>
        <v>0.428571428571429</v>
      </c>
      <c r="O100" s="3" t="n">
        <f aca="false">K100+M100</f>
        <v>36</v>
      </c>
      <c r="P100" s="5" t="n">
        <f aca="false">O100/56</f>
        <v>0.642857142857143</v>
      </c>
      <c r="Q100" s="4" t="n">
        <f aca="false">SUMIFS(Loops!$I$2:$I$996,Loops!$A$2:$A$996,$A100,Loops!$B$2:$B$996,"D-loop")</f>
        <v>3</v>
      </c>
      <c r="R100" s="4" t="n">
        <f aca="false">SUMIFS(Loops!$I$2:$I$996,Loops!$A$2:$A$996,$A100,Loops!$B$2:$B$996,"Anticodon loop")</f>
        <v>2</v>
      </c>
      <c r="S100" s="4" t="n">
        <f aca="false">SUMIFS(Loops!$I$2:$I$996,Loops!$A$2:$A$996,$A100,Loops!$B$2:$B$996,"Variable loop")</f>
        <v>4</v>
      </c>
      <c r="T100" s="4" t="n">
        <f aca="false">SUMIFS(Loops!$I$2:$I$996,Loops!$A$2:$A$996,$A100,Loops!$B$2:$B$996,"TΨC-loop")</f>
        <v>3</v>
      </c>
      <c r="U100" s="4" t="n">
        <f aca="false">SUMIFS(Loops!$F$2:$F$996,Loops!$A$2:$A$996,$A100)-SUMIFS(Loops!$F$2:$F$996,Loops!$A$2:$A$996,$A100,Loops!$B$2:$B$996,"Positions 8, 9, 26")</f>
        <v>26</v>
      </c>
      <c r="V100" s="3" t="n">
        <f aca="false">SUM(Q100:T100)</f>
        <v>12</v>
      </c>
      <c r="W100" s="5" t="n">
        <f aca="false">V100/U100</f>
        <v>0.461538461538462</v>
      </c>
      <c r="X100" s="7" t="str">
        <f aca="false">INDEX(Positions!$E$2:$E$14531,MATCH($A100&amp;"|8",Positions!$A$2:$A$14531,0))</f>
        <v>U</v>
      </c>
      <c r="Y100" s="7" t="str">
        <f aca="false">INDEX(Positions!$E$2:$E$14531,MATCH($A100&amp;"|9",Positions!$A$2:$A$14531,0))</f>
        <v>A</v>
      </c>
      <c r="Z100" s="7" t="str">
        <f aca="false">INDEX(Positions!$E$2:$E$14531,MATCH($A100&amp;"|26",Positions!$A$2:$A$14531,0))</f>
        <v>G</v>
      </c>
      <c r="AA100" s="7" t="n">
        <f aca="false">(X100="G")+(Y100="G")+(Z100="G")</f>
        <v>1</v>
      </c>
      <c r="AB100" s="7" t="n">
        <f aca="false">(X100="C")+(Y100="C")+(Z100="C")</f>
        <v>0</v>
      </c>
      <c r="AC100" s="8" t="n">
        <f aca="false">AA100+AB100</f>
        <v>1</v>
      </c>
      <c r="AD100" s="9" t="n">
        <f aca="false">AC100/3</f>
        <v>0.333333333333333</v>
      </c>
      <c r="AE100" s="7" t="str">
        <f aca="false">IF(K100+V100+AC100=E100,"OK","MISMATCH")</f>
        <v>OK</v>
      </c>
      <c r="AF100" s="10" t="n">
        <f aca="false">B100-42</f>
        <v>29</v>
      </c>
      <c r="AG100" s="10" t="n">
        <f aca="false">V100+AC100</f>
        <v>13</v>
      </c>
      <c r="AH100" s="11" t="n">
        <f aca="false">AG100/AF100</f>
        <v>0.448275862068966</v>
      </c>
      <c r="AI100" s="11" t="n">
        <f aca="false">L100</f>
        <v>0.714285714285714</v>
      </c>
      <c r="AJ100" s="12" t="n">
        <f aca="false">AI100-AH100</f>
        <v>0.266009852216749</v>
      </c>
    </row>
    <row r="101" customFormat="false" ht="15" hidden="false" customHeight="false" outlineLevel="0" collapsed="false">
      <c r="A101" s="3" t="s">
        <v>134</v>
      </c>
      <c r="B101" s="4" t="n">
        <f aca="false">COUNTIF(Positions!$B$2:$B$14531,A101)</f>
        <v>71</v>
      </c>
      <c r="C101" s="4" t="n">
        <f aca="false">COUNTIFS(Positions!$B$2:$B$14531,A101,Positions!$E$2:$E$14531,"G")</f>
        <v>22</v>
      </c>
      <c r="D101" s="4" t="n">
        <f aca="false">COUNTIFS(Positions!$B$2:$B$14531,A101,Positions!$E$2:$E$14531,"C")</f>
        <v>18</v>
      </c>
      <c r="E101" s="3" t="n">
        <f aca="false">C101+D101</f>
        <v>40</v>
      </c>
      <c r="F101" s="5" t="n">
        <f aca="false">E101/B101</f>
        <v>0.563380281690141</v>
      </c>
      <c r="G101" s="4" t="n">
        <f aca="false">SUMIFS(Stems_3D_BP!$K$2:$K$5573,Stems_3D_BP!$A$2:$A$5573,$A101,Stems_3D_BP!$B$2:$B$5573,"Acceptor stem")</f>
        <v>12</v>
      </c>
      <c r="H101" s="4" t="n">
        <f aca="false">SUMIFS(Stems_3D_BP!$K$2:$K$5573,Stems_3D_BP!$A$2:$A$5573,$A101,Stems_3D_BP!$B$2:$B$5573,"D-stem")</f>
        <v>6</v>
      </c>
      <c r="I101" s="4" t="n">
        <f aca="false">SUMIFS(Stems_3D_BP!$K$2:$K$5573,Stems_3D_BP!$A$2:$A$5573,$A101,Stems_3D_BP!$B$2:$B$5573,"Anticodon stem")</f>
        <v>3</v>
      </c>
      <c r="J101" s="4" t="n">
        <f aca="false">SUMIFS(Stems_3D_BP!$K$2:$K$5573,Stems_3D_BP!$A$2:$A$5573,$A101,Stems_3D_BP!$B$2:$B$5573,"T-stem")</f>
        <v>8</v>
      </c>
      <c r="K101" s="3" t="n">
        <f aca="false">SUM(G101:J101)</f>
        <v>29</v>
      </c>
      <c r="L101" s="5" t="n">
        <f aca="false">K101/42</f>
        <v>0.690476190476191</v>
      </c>
      <c r="M101" s="4" t="n">
        <f aca="false">SUMIFS(Stems_3D_BP!$K$2:$K$5573,Stems_3D_BP!$A$2:$A$5573,$A101,Stems_3D_BP!$B$2:$B$5573,"3D (tertiary) BP")</f>
        <v>6</v>
      </c>
      <c r="N101" s="6" t="n">
        <f aca="false">M101/14</f>
        <v>0.428571428571429</v>
      </c>
      <c r="O101" s="3" t="n">
        <f aca="false">K101+M101</f>
        <v>35</v>
      </c>
      <c r="P101" s="5" t="n">
        <f aca="false">O101/56</f>
        <v>0.625</v>
      </c>
      <c r="Q101" s="4" t="n">
        <f aca="false">SUMIFS(Loops!$I$2:$I$996,Loops!$A$2:$A$996,$A101,Loops!$B$2:$B$996,"D-loop")</f>
        <v>3</v>
      </c>
      <c r="R101" s="4" t="n">
        <f aca="false">SUMIFS(Loops!$I$2:$I$996,Loops!$A$2:$A$996,$A101,Loops!$B$2:$B$996,"Anticodon loop")</f>
        <v>4</v>
      </c>
      <c r="S101" s="4" t="n">
        <f aca="false">SUMIFS(Loops!$I$2:$I$996,Loops!$A$2:$A$996,$A101,Loops!$B$2:$B$996,"Variable loop")</f>
        <v>3</v>
      </c>
      <c r="T101" s="4" t="n">
        <f aca="false">SUMIFS(Loops!$I$2:$I$996,Loops!$A$2:$A$996,$A101,Loops!$B$2:$B$996,"TΨC-loop")</f>
        <v>1</v>
      </c>
      <c r="U101" s="4" t="n">
        <f aca="false">SUMIFS(Loops!$F$2:$F$996,Loops!$A$2:$A$996,$A101)-SUMIFS(Loops!$F$2:$F$996,Loops!$A$2:$A$996,$A101,Loops!$B$2:$B$996,"Positions 8, 9, 26")</f>
        <v>26</v>
      </c>
      <c r="V101" s="3" t="n">
        <f aca="false">SUM(Q101:T101)</f>
        <v>11</v>
      </c>
      <c r="W101" s="5" t="n">
        <f aca="false">V101/U101</f>
        <v>0.423076923076923</v>
      </c>
      <c r="X101" s="7" t="str">
        <f aca="false">INDEX(Positions!$E$2:$E$14531,MATCH($A101&amp;"|8",Positions!$A$2:$A$14531,0))</f>
        <v>U</v>
      </c>
      <c r="Y101" s="7" t="str">
        <f aca="false">INDEX(Positions!$E$2:$E$14531,MATCH($A101&amp;"|9",Positions!$A$2:$A$14531,0))</f>
        <v>A</v>
      </c>
      <c r="Z101" s="7" t="str">
        <f aca="false">INDEX(Positions!$E$2:$E$14531,MATCH($A101&amp;"|26",Positions!$A$2:$A$14531,0))</f>
        <v>A</v>
      </c>
      <c r="AA101" s="7" t="n">
        <f aca="false">(X101="G")+(Y101="G")+(Z101="G")</f>
        <v>0</v>
      </c>
      <c r="AB101" s="7" t="n">
        <f aca="false">(X101="C")+(Y101="C")+(Z101="C")</f>
        <v>0</v>
      </c>
      <c r="AC101" s="8" t="n">
        <f aca="false">AA101+AB101</f>
        <v>0</v>
      </c>
      <c r="AD101" s="9" t="n">
        <f aca="false">AC101/3</f>
        <v>0</v>
      </c>
      <c r="AE101" s="7" t="str">
        <f aca="false">IF(K101+V101+AC101=E101,"OK","MISMATCH")</f>
        <v>OK</v>
      </c>
      <c r="AF101" s="10" t="n">
        <f aca="false">B101-42</f>
        <v>29</v>
      </c>
      <c r="AG101" s="10" t="n">
        <f aca="false">V101+AC101</f>
        <v>11</v>
      </c>
      <c r="AH101" s="11" t="n">
        <f aca="false">AG101/AF101</f>
        <v>0.379310344827586</v>
      </c>
      <c r="AI101" s="11" t="n">
        <f aca="false">L101</f>
        <v>0.690476190476191</v>
      </c>
      <c r="AJ101" s="12" t="n">
        <f aca="false">AI101-AH101</f>
        <v>0.311165845648604</v>
      </c>
    </row>
    <row r="102" customFormat="false" ht="15" hidden="false" customHeight="false" outlineLevel="0" collapsed="false">
      <c r="A102" s="3" t="s">
        <v>135</v>
      </c>
      <c r="B102" s="4" t="n">
        <f aca="false">COUNTIF(Positions!$B$2:$B$14531,A102)</f>
        <v>71</v>
      </c>
      <c r="C102" s="4" t="n">
        <f aca="false">COUNTIFS(Positions!$B$2:$B$14531,A102,Positions!$E$2:$E$14531,"G")</f>
        <v>22</v>
      </c>
      <c r="D102" s="4" t="n">
        <f aca="false">COUNTIFS(Positions!$B$2:$B$14531,A102,Positions!$E$2:$E$14531,"C")</f>
        <v>20</v>
      </c>
      <c r="E102" s="3" t="n">
        <f aca="false">C102+D102</f>
        <v>42</v>
      </c>
      <c r="F102" s="5" t="n">
        <f aca="false">E102/B102</f>
        <v>0.591549295774648</v>
      </c>
      <c r="G102" s="4" t="n">
        <f aca="false">SUMIFS(Stems_3D_BP!$K$2:$K$5573,Stems_3D_BP!$A$2:$A$5573,$A102,Stems_3D_BP!$B$2:$B$5573,"Acceptor stem")</f>
        <v>9</v>
      </c>
      <c r="H102" s="4" t="n">
        <f aca="false">SUMIFS(Stems_3D_BP!$K$2:$K$5573,Stems_3D_BP!$A$2:$A$5573,$A102,Stems_3D_BP!$B$2:$B$5573,"D-stem")</f>
        <v>2</v>
      </c>
      <c r="I102" s="4" t="n">
        <f aca="false">SUMIFS(Stems_3D_BP!$K$2:$K$5573,Stems_3D_BP!$A$2:$A$5573,$A102,Stems_3D_BP!$B$2:$B$5573,"Anticodon stem")</f>
        <v>10</v>
      </c>
      <c r="J102" s="4" t="n">
        <f aca="false">SUMIFS(Stems_3D_BP!$K$2:$K$5573,Stems_3D_BP!$A$2:$A$5573,$A102,Stems_3D_BP!$B$2:$B$5573,"T-stem")</f>
        <v>10</v>
      </c>
      <c r="K102" s="3" t="n">
        <f aca="false">SUM(G102:J102)</f>
        <v>31</v>
      </c>
      <c r="L102" s="5" t="n">
        <f aca="false">K102/42</f>
        <v>0.738095238095238</v>
      </c>
      <c r="M102" s="4" t="n">
        <f aca="false">SUMIFS(Stems_3D_BP!$K$2:$K$5573,Stems_3D_BP!$A$2:$A$5573,$A102,Stems_3D_BP!$B$2:$B$5573,"3D (tertiary) BP")</f>
        <v>8</v>
      </c>
      <c r="N102" s="6" t="n">
        <f aca="false">M102/14</f>
        <v>0.571428571428571</v>
      </c>
      <c r="O102" s="3" t="n">
        <f aca="false">K102+M102</f>
        <v>39</v>
      </c>
      <c r="P102" s="5" t="n">
        <f aca="false">O102/56</f>
        <v>0.696428571428571</v>
      </c>
      <c r="Q102" s="4" t="n">
        <f aca="false">SUMIFS(Loops!$I$2:$I$996,Loops!$A$2:$A$996,$A102,Loops!$B$2:$B$996,"D-loop")</f>
        <v>3</v>
      </c>
      <c r="R102" s="4" t="n">
        <f aca="false">SUMIFS(Loops!$I$2:$I$996,Loops!$A$2:$A$996,$A102,Loops!$B$2:$B$996,"Anticodon loop")</f>
        <v>4</v>
      </c>
      <c r="S102" s="4" t="n">
        <f aca="false">SUMIFS(Loops!$I$2:$I$996,Loops!$A$2:$A$996,$A102,Loops!$B$2:$B$996,"Variable loop")</f>
        <v>2</v>
      </c>
      <c r="T102" s="4" t="n">
        <f aca="false">SUMIFS(Loops!$I$2:$I$996,Loops!$A$2:$A$996,$A102,Loops!$B$2:$B$996,"TΨC-loop")</f>
        <v>1</v>
      </c>
      <c r="U102" s="4" t="n">
        <f aca="false">SUMIFS(Loops!$F$2:$F$996,Loops!$A$2:$A$996,$A102)-SUMIFS(Loops!$F$2:$F$996,Loops!$A$2:$A$996,$A102,Loops!$B$2:$B$996,"Positions 8, 9, 26")</f>
        <v>26</v>
      </c>
      <c r="V102" s="3" t="n">
        <f aca="false">SUM(Q102:T102)</f>
        <v>10</v>
      </c>
      <c r="W102" s="5" t="n">
        <f aca="false">V102/U102</f>
        <v>0.384615384615385</v>
      </c>
      <c r="X102" s="7" t="str">
        <f aca="false">INDEX(Positions!$E$2:$E$14531,MATCH($A102&amp;"|8",Positions!$A$2:$A$14531,0))</f>
        <v>U</v>
      </c>
      <c r="Y102" s="7" t="str">
        <f aca="false">INDEX(Positions!$E$2:$E$14531,MATCH($A102&amp;"|9",Positions!$A$2:$A$14531,0))</f>
        <v>A</v>
      </c>
      <c r="Z102" s="7" t="str">
        <f aca="false">INDEX(Positions!$E$2:$E$14531,MATCH($A102&amp;"|26",Positions!$A$2:$A$14531,0))</f>
        <v>C</v>
      </c>
      <c r="AA102" s="7" t="n">
        <f aca="false">(X102="G")+(Y102="G")+(Z102="G")</f>
        <v>0</v>
      </c>
      <c r="AB102" s="7" t="n">
        <f aca="false">(X102="C")+(Y102="C")+(Z102="C")</f>
        <v>1</v>
      </c>
      <c r="AC102" s="8" t="n">
        <f aca="false">AA102+AB102</f>
        <v>1</v>
      </c>
      <c r="AD102" s="9" t="n">
        <f aca="false">AC102/3</f>
        <v>0.333333333333333</v>
      </c>
      <c r="AE102" s="7" t="str">
        <f aca="false">IF(K102+V102+AC102=E102,"OK","MISMATCH")</f>
        <v>OK</v>
      </c>
      <c r="AF102" s="10" t="n">
        <f aca="false">B102-42</f>
        <v>29</v>
      </c>
      <c r="AG102" s="10" t="n">
        <f aca="false">V102+AC102</f>
        <v>11</v>
      </c>
      <c r="AH102" s="11" t="n">
        <f aca="false">AG102/AF102</f>
        <v>0.379310344827586</v>
      </c>
      <c r="AI102" s="11" t="n">
        <f aca="false">L102</f>
        <v>0.738095238095238</v>
      </c>
      <c r="AJ102" s="12" t="n">
        <f aca="false">AI102-AH102</f>
        <v>0.358784893267652</v>
      </c>
    </row>
    <row r="103" customFormat="false" ht="15" hidden="false" customHeight="false" outlineLevel="0" collapsed="false">
      <c r="A103" s="3" t="s">
        <v>136</v>
      </c>
      <c r="B103" s="4" t="n">
        <f aca="false">COUNTIF(Positions!$B$2:$B$14531,A103)</f>
        <v>71</v>
      </c>
      <c r="C103" s="4" t="n">
        <f aca="false">COUNTIFS(Positions!$B$2:$B$14531,A103,Positions!$E$2:$E$14531,"G")</f>
        <v>22</v>
      </c>
      <c r="D103" s="4" t="n">
        <f aca="false">COUNTIFS(Positions!$B$2:$B$14531,A103,Positions!$E$2:$E$14531,"C")</f>
        <v>19</v>
      </c>
      <c r="E103" s="3" t="n">
        <f aca="false">C103+D103</f>
        <v>41</v>
      </c>
      <c r="F103" s="5" t="n">
        <f aca="false">E103/B103</f>
        <v>0.577464788732394</v>
      </c>
      <c r="G103" s="4" t="n">
        <f aca="false">SUMIFS(Stems_3D_BP!$K$2:$K$5573,Stems_3D_BP!$A$2:$A$5573,$A103,Stems_3D_BP!$B$2:$B$5573,"Acceptor stem")</f>
        <v>6</v>
      </c>
      <c r="H103" s="4" t="n">
        <f aca="false">SUMIFS(Stems_3D_BP!$K$2:$K$5573,Stems_3D_BP!$A$2:$A$5573,$A103,Stems_3D_BP!$B$2:$B$5573,"D-stem")</f>
        <v>4</v>
      </c>
      <c r="I103" s="4" t="n">
        <f aca="false">SUMIFS(Stems_3D_BP!$K$2:$K$5573,Stems_3D_BP!$A$2:$A$5573,$A103,Stems_3D_BP!$B$2:$B$5573,"Anticodon stem")</f>
        <v>8</v>
      </c>
      <c r="J103" s="4" t="n">
        <f aca="false">SUMIFS(Stems_3D_BP!$K$2:$K$5573,Stems_3D_BP!$A$2:$A$5573,$A103,Stems_3D_BP!$B$2:$B$5573,"T-stem")</f>
        <v>10</v>
      </c>
      <c r="K103" s="3" t="n">
        <f aca="false">SUM(G103:J103)</f>
        <v>28</v>
      </c>
      <c r="L103" s="5" t="n">
        <f aca="false">K103/42</f>
        <v>0.666666666666667</v>
      </c>
      <c r="M103" s="4" t="n">
        <f aca="false">SUMIFS(Stems_3D_BP!$K$2:$K$5573,Stems_3D_BP!$A$2:$A$5573,$A103,Stems_3D_BP!$B$2:$B$5573,"3D (tertiary) BP")</f>
        <v>6</v>
      </c>
      <c r="N103" s="6" t="n">
        <f aca="false">M103/14</f>
        <v>0.428571428571429</v>
      </c>
      <c r="O103" s="3" t="n">
        <f aca="false">K103+M103</f>
        <v>34</v>
      </c>
      <c r="P103" s="5" t="n">
        <f aca="false">O103/56</f>
        <v>0.607142857142857</v>
      </c>
      <c r="Q103" s="4" t="n">
        <f aca="false">SUMIFS(Loops!$I$2:$I$996,Loops!$A$2:$A$996,$A103,Loops!$B$2:$B$996,"D-loop")</f>
        <v>4</v>
      </c>
      <c r="R103" s="4" t="n">
        <f aca="false">SUMIFS(Loops!$I$2:$I$996,Loops!$A$2:$A$996,$A103,Loops!$B$2:$B$996,"Anticodon loop")</f>
        <v>2</v>
      </c>
      <c r="S103" s="4" t="n">
        <f aca="false">SUMIFS(Loops!$I$2:$I$996,Loops!$A$2:$A$996,$A103,Loops!$B$2:$B$996,"Variable loop")</f>
        <v>3</v>
      </c>
      <c r="T103" s="4" t="n">
        <f aca="false">SUMIFS(Loops!$I$2:$I$996,Loops!$A$2:$A$996,$A103,Loops!$B$2:$B$996,"TΨC-loop")</f>
        <v>3</v>
      </c>
      <c r="U103" s="4" t="n">
        <f aca="false">SUMIFS(Loops!$F$2:$F$996,Loops!$A$2:$A$996,$A103)-SUMIFS(Loops!$F$2:$F$996,Loops!$A$2:$A$996,$A103,Loops!$B$2:$B$996,"Positions 8, 9, 26")</f>
        <v>26</v>
      </c>
      <c r="V103" s="3" t="n">
        <f aca="false">SUM(Q103:T103)</f>
        <v>12</v>
      </c>
      <c r="W103" s="5" t="n">
        <f aca="false">V103/U103</f>
        <v>0.461538461538462</v>
      </c>
      <c r="X103" s="7" t="str">
        <f aca="false">INDEX(Positions!$E$2:$E$14531,MATCH($A103&amp;"|8",Positions!$A$2:$A$14531,0))</f>
        <v>U</v>
      </c>
      <c r="Y103" s="7" t="str">
        <f aca="false">INDEX(Positions!$E$2:$E$14531,MATCH($A103&amp;"|9",Positions!$A$2:$A$14531,0))</f>
        <v>G</v>
      </c>
      <c r="Z103" s="7" t="str">
        <f aca="false">INDEX(Positions!$E$2:$E$14531,MATCH($A103&amp;"|26",Positions!$A$2:$A$14531,0))</f>
        <v>U</v>
      </c>
      <c r="AA103" s="7" t="n">
        <f aca="false">(X103="G")+(Y103="G")+(Z103="G")</f>
        <v>1</v>
      </c>
      <c r="AB103" s="7" t="n">
        <f aca="false">(X103="C")+(Y103="C")+(Z103="C")</f>
        <v>0</v>
      </c>
      <c r="AC103" s="8" t="n">
        <f aca="false">AA103+AB103</f>
        <v>1</v>
      </c>
      <c r="AD103" s="9" t="n">
        <f aca="false">AC103/3</f>
        <v>0.333333333333333</v>
      </c>
      <c r="AE103" s="7" t="str">
        <f aca="false">IF(K103+V103+AC103=E103,"OK","MISMATCH")</f>
        <v>OK</v>
      </c>
      <c r="AF103" s="10" t="n">
        <f aca="false">B103-42</f>
        <v>29</v>
      </c>
      <c r="AG103" s="10" t="n">
        <f aca="false">V103+AC103</f>
        <v>13</v>
      </c>
      <c r="AH103" s="11" t="n">
        <f aca="false">AG103/AF103</f>
        <v>0.448275862068966</v>
      </c>
      <c r="AI103" s="11" t="n">
        <f aca="false">L103</f>
        <v>0.666666666666667</v>
      </c>
      <c r="AJ103" s="12" t="n">
        <f aca="false">AI103-AH103</f>
        <v>0.218390804597701</v>
      </c>
    </row>
    <row r="104" customFormat="false" ht="15" hidden="false" customHeight="false" outlineLevel="0" collapsed="false">
      <c r="A104" s="3" t="s">
        <v>137</v>
      </c>
      <c r="B104" s="4" t="n">
        <f aca="false">COUNTIF(Positions!$B$2:$B$14531,A104)</f>
        <v>72</v>
      </c>
      <c r="C104" s="4" t="n">
        <f aca="false">COUNTIFS(Positions!$B$2:$B$14531,A104,Positions!$E$2:$E$14531,"G")</f>
        <v>22</v>
      </c>
      <c r="D104" s="4" t="n">
        <f aca="false">COUNTIFS(Positions!$B$2:$B$14531,A104,Positions!$E$2:$E$14531,"C")</f>
        <v>16</v>
      </c>
      <c r="E104" s="3" t="n">
        <f aca="false">C104+D104</f>
        <v>38</v>
      </c>
      <c r="F104" s="5" t="n">
        <f aca="false">E104/B104</f>
        <v>0.527777777777778</v>
      </c>
      <c r="G104" s="4" t="n">
        <f aca="false">SUMIFS(Stems_3D_BP!$K$2:$K$5573,Stems_3D_BP!$A$2:$A$5573,$A104,Stems_3D_BP!$B$2:$B$5573,"Acceptor stem")</f>
        <v>8</v>
      </c>
      <c r="H104" s="4" t="n">
        <f aca="false">SUMIFS(Stems_3D_BP!$K$2:$K$5573,Stems_3D_BP!$A$2:$A$5573,$A104,Stems_3D_BP!$B$2:$B$5573,"D-stem")</f>
        <v>6</v>
      </c>
      <c r="I104" s="4" t="n">
        <f aca="false">SUMIFS(Stems_3D_BP!$K$2:$K$5573,Stems_3D_BP!$A$2:$A$5573,$A104,Stems_3D_BP!$B$2:$B$5573,"Anticodon stem")</f>
        <v>2</v>
      </c>
      <c r="J104" s="4" t="n">
        <f aca="false">SUMIFS(Stems_3D_BP!$K$2:$K$5573,Stems_3D_BP!$A$2:$A$5573,$A104,Stems_3D_BP!$B$2:$B$5573,"T-stem")</f>
        <v>9</v>
      </c>
      <c r="K104" s="3" t="n">
        <f aca="false">SUM(G104:J104)</f>
        <v>25</v>
      </c>
      <c r="L104" s="5" t="n">
        <f aca="false">K104/42</f>
        <v>0.595238095238095</v>
      </c>
      <c r="M104" s="4" t="n">
        <f aca="false">SUMIFS(Stems_3D_BP!$K$2:$K$5573,Stems_3D_BP!$A$2:$A$5573,$A104,Stems_3D_BP!$B$2:$B$5573,"3D (tertiary) BP")</f>
        <v>7</v>
      </c>
      <c r="N104" s="6" t="n">
        <f aca="false">M104/14</f>
        <v>0.5</v>
      </c>
      <c r="O104" s="3" t="n">
        <f aca="false">K104+M104</f>
        <v>32</v>
      </c>
      <c r="P104" s="5" t="n">
        <f aca="false">O104/56</f>
        <v>0.571428571428571</v>
      </c>
      <c r="Q104" s="4" t="n">
        <f aca="false">SUMIFS(Loops!$I$2:$I$996,Loops!$A$2:$A$996,$A104,Loops!$B$2:$B$996,"D-loop")</f>
        <v>4</v>
      </c>
      <c r="R104" s="4" t="n">
        <f aca="false">SUMIFS(Loops!$I$2:$I$996,Loops!$A$2:$A$996,$A104,Loops!$B$2:$B$996,"Anticodon loop")</f>
        <v>3</v>
      </c>
      <c r="S104" s="4" t="n">
        <f aca="false">SUMIFS(Loops!$I$2:$I$996,Loops!$A$2:$A$996,$A104,Loops!$B$2:$B$996,"Variable loop")</f>
        <v>3</v>
      </c>
      <c r="T104" s="4" t="n">
        <f aca="false">SUMIFS(Loops!$I$2:$I$996,Loops!$A$2:$A$996,$A104,Loops!$B$2:$B$996,"TΨC-loop")</f>
        <v>2</v>
      </c>
      <c r="U104" s="4" t="n">
        <f aca="false">SUMIFS(Loops!$F$2:$F$996,Loops!$A$2:$A$996,$A104)-SUMIFS(Loops!$F$2:$F$996,Loops!$A$2:$A$996,$A104,Loops!$B$2:$B$996,"Positions 8, 9, 26")</f>
        <v>27</v>
      </c>
      <c r="V104" s="3" t="n">
        <f aca="false">SUM(Q104:T104)</f>
        <v>12</v>
      </c>
      <c r="W104" s="5" t="n">
        <f aca="false">V104/U104</f>
        <v>0.444444444444444</v>
      </c>
      <c r="X104" s="7" t="str">
        <f aca="false">INDEX(Positions!$E$2:$E$14531,MATCH($A104&amp;"|8",Positions!$A$2:$A$14531,0))</f>
        <v>U</v>
      </c>
      <c r="Y104" s="7" t="str">
        <f aca="false">INDEX(Positions!$E$2:$E$14531,MATCH($A104&amp;"|9",Positions!$A$2:$A$14531,0))</f>
        <v>A</v>
      </c>
      <c r="Z104" s="7" t="str">
        <f aca="false">INDEX(Positions!$E$2:$E$14531,MATCH($A104&amp;"|26",Positions!$A$2:$A$14531,0))</f>
        <v>G</v>
      </c>
      <c r="AA104" s="7" t="n">
        <f aca="false">(X104="G")+(Y104="G")+(Z104="G")</f>
        <v>1</v>
      </c>
      <c r="AB104" s="7" t="n">
        <f aca="false">(X104="C")+(Y104="C")+(Z104="C")</f>
        <v>0</v>
      </c>
      <c r="AC104" s="8" t="n">
        <f aca="false">AA104+AB104</f>
        <v>1</v>
      </c>
      <c r="AD104" s="9" t="n">
        <f aca="false">AC104/3</f>
        <v>0.333333333333333</v>
      </c>
      <c r="AE104" s="7" t="str">
        <f aca="false">IF(K104+V104+AC104=E104,"OK","MISMATCH")</f>
        <v>OK</v>
      </c>
      <c r="AF104" s="10" t="n">
        <f aca="false">B104-42</f>
        <v>30</v>
      </c>
      <c r="AG104" s="10" t="n">
        <f aca="false">V104+AC104</f>
        <v>13</v>
      </c>
      <c r="AH104" s="11" t="n">
        <f aca="false">AG104/AF104</f>
        <v>0.433333333333333</v>
      </c>
      <c r="AI104" s="11" t="n">
        <f aca="false">L104</f>
        <v>0.595238095238095</v>
      </c>
      <c r="AJ104" s="12" t="n">
        <f aca="false">AI104-AH104</f>
        <v>0.161904761904762</v>
      </c>
    </row>
    <row r="105" customFormat="false" ht="15" hidden="false" customHeight="false" outlineLevel="0" collapsed="false">
      <c r="A105" s="3" t="s">
        <v>138</v>
      </c>
      <c r="B105" s="4" t="n">
        <f aca="false">COUNTIF(Positions!$B$2:$B$14531,A105)</f>
        <v>71</v>
      </c>
      <c r="C105" s="4" t="n">
        <f aca="false">COUNTIFS(Positions!$B$2:$B$14531,A105,Positions!$E$2:$E$14531,"G")</f>
        <v>22</v>
      </c>
      <c r="D105" s="4" t="n">
        <f aca="false">COUNTIFS(Positions!$B$2:$B$14531,A105,Positions!$E$2:$E$14531,"C")</f>
        <v>19</v>
      </c>
      <c r="E105" s="3" t="n">
        <f aca="false">C105+D105</f>
        <v>41</v>
      </c>
      <c r="F105" s="5" t="n">
        <f aca="false">E105/B105</f>
        <v>0.577464788732394</v>
      </c>
      <c r="G105" s="4" t="n">
        <f aca="false">SUMIFS(Stems_3D_BP!$K$2:$K$5573,Stems_3D_BP!$A$2:$A$5573,$A105,Stems_3D_BP!$B$2:$B$5573,"Acceptor stem")</f>
        <v>10</v>
      </c>
      <c r="H105" s="4" t="n">
        <f aca="false">SUMIFS(Stems_3D_BP!$K$2:$K$5573,Stems_3D_BP!$A$2:$A$5573,$A105,Stems_3D_BP!$B$2:$B$5573,"D-stem")</f>
        <v>3</v>
      </c>
      <c r="I105" s="4" t="n">
        <f aca="false">SUMIFS(Stems_3D_BP!$K$2:$K$5573,Stems_3D_BP!$A$2:$A$5573,$A105,Stems_3D_BP!$B$2:$B$5573,"Anticodon stem")</f>
        <v>8</v>
      </c>
      <c r="J105" s="4" t="n">
        <f aca="false">SUMIFS(Stems_3D_BP!$K$2:$K$5573,Stems_3D_BP!$A$2:$A$5573,$A105,Stems_3D_BP!$B$2:$B$5573,"T-stem")</f>
        <v>8</v>
      </c>
      <c r="K105" s="3" t="n">
        <f aca="false">SUM(G105:J105)</f>
        <v>29</v>
      </c>
      <c r="L105" s="5" t="n">
        <f aca="false">K105/42</f>
        <v>0.690476190476191</v>
      </c>
      <c r="M105" s="4" t="n">
        <f aca="false">SUMIFS(Stems_3D_BP!$K$2:$K$5573,Stems_3D_BP!$A$2:$A$5573,$A105,Stems_3D_BP!$B$2:$B$5573,"3D (tertiary) BP")</f>
        <v>7</v>
      </c>
      <c r="N105" s="6" t="n">
        <f aca="false">M105/14</f>
        <v>0.5</v>
      </c>
      <c r="O105" s="3" t="n">
        <f aca="false">K105+M105</f>
        <v>36</v>
      </c>
      <c r="P105" s="5" t="n">
        <f aca="false">O105/56</f>
        <v>0.642857142857143</v>
      </c>
      <c r="Q105" s="4" t="n">
        <f aca="false">SUMIFS(Loops!$I$2:$I$996,Loops!$A$2:$A$996,$A105,Loops!$B$2:$B$996,"D-loop")</f>
        <v>3</v>
      </c>
      <c r="R105" s="4" t="n">
        <f aca="false">SUMIFS(Loops!$I$2:$I$996,Loops!$A$2:$A$996,$A105,Loops!$B$2:$B$996,"Anticodon loop")</f>
        <v>4</v>
      </c>
      <c r="S105" s="4" t="n">
        <f aca="false">SUMIFS(Loops!$I$2:$I$996,Loops!$A$2:$A$996,$A105,Loops!$B$2:$B$996,"Variable loop")</f>
        <v>2</v>
      </c>
      <c r="T105" s="4" t="n">
        <f aca="false">SUMIFS(Loops!$I$2:$I$996,Loops!$A$2:$A$996,$A105,Loops!$B$2:$B$996,"TΨC-loop")</f>
        <v>2</v>
      </c>
      <c r="U105" s="4" t="n">
        <f aca="false">SUMIFS(Loops!$F$2:$F$996,Loops!$A$2:$A$996,$A105)-SUMIFS(Loops!$F$2:$F$996,Loops!$A$2:$A$996,$A105,Loops!$B$2:$B$996,"Positions 8, 9, 26")</f>
        <v>26</v>
      </c>
      <c r="V105" s="3" t="n">
        <f aca="false">SUM(Q105:T105)</f>
        <v>11</v>
      </c>
      <c r="W105" s="5" t="n">
        <f aca="false">V105/U105</f>
        <v>0.423076923076923</v>
      </c>
      <c r="X105" s="7" t="str">
        <f aca="false">INDEX(Positions!$E$2:$E$14531,MATCH($A105&amp;"|8",Positions!$A$2:$A$14531,0))</f>
        <v>U</v>
      </c>
      <c r="Y105" s="7" t="str">
        <f aca="false">INDEX(Positions!$E$2:$E$14531,MATCH($A105&amp;"|9",Positions!$A$2:$A$14531,0))</f>
        <v>C</v>
      </c>
      <c r="Z105" s="7" t="str">
        <f aca="false">INDEX(Positions!$E$2:$E$14531,MATCH($A105&amp;"|26",Positions!$A$2:$A$14531,0))</f>
        <v>U</v>
      </c>
      <c r="AA105" s="7" t="n">
        <f aca="false">(X105="G")+(Y105="G")+(Z105="G")</f>
        <v>0</v>
      </c>
      <c r="AB105" s="7" t="n">
        <f aca="false">(X105="C")+(Y105="C")+(Z105="C")</f>
        <v>1</v>
      </c>
      <c r="AC105" s="8" t="n">
        <f aca="false">AA105+AB105</f>
        <v>1</v>
      </c>
      <c r="AD105" s="9" t="n">
        <f aca="false">AC105/3</f>
        <v>0.333333333333333</v>
      </c>
      <c r="AE105" s="7" t="str">
        <f aca="false">IF(K105+V105+AC105=E105,"OK","MISMATCH")</f>
        <v>OK</v>
      </c>
      <c r="AF105" s="10" t="n">
        <f aca="false">B105-42</f>
        <v>29</v>
      </c>
      <c r="AG105" s="10" t="n">
        <f aca="false">V105+AC105</f>
        <v>12</v>
      </c>
      <c r="AH105" s="11" t="n">
        <f aca="false">AG105/AF105</f>
        <v>0.413793103448276</v>
      </c>
      <c r="AI105" s="11" t="n">
        <f aca="false">L105</f>
        <v>0.690476190476191</v>
      </c>
      <c r="AJ105" s="12" t="n">
        <f aca="false">AI105-AH105</f>
        <v>0.276683087027915</v>
      </c>
    </row>
    <row r="106" customFormat="false" ht="15" hidden="false" customHeight="false" outlineLevel="0" collapsed="false">
      <c r="A106" s="3" t="s">
        <v>139</v>
      </c>
      <c r="B106" s="4" t="n">
        <f aca="false">COUNTIF(Positions!$B$2:$B$14531,A106)</f>
        <v>73</v>
      </c>
      <c r="C106" s="4" t="n">
        <f aca="false">COUNTIFS(Positions!$B$2:$B$14531,A106,Positions!$E$2:$E$14531,"G")</f>
        <v>23</v>
      </c>
      <c r="D106" s="4" t="n">
        <f aca="false">COUNTIFS(Positions!$B$2:$B$14531,A106,Positions!$E$2:$E$14531,"C")</f>
        <v>19</v>
      </c>
      <c r="E106" s="3" t="n">
        <f aca="false">C106+D106</f>
        <v>42</v>
      </c>
      <c r="F106" s="5" t="n">
        <f aca="false">E106/B106</f>
        <v>0.575342465753425</v>
      </c>
      <c r="G106" s="4" t="n">
        <f aca="false">SUMIFS(Stems_3D_BP!$K$2:$K$5573,Stems_3D_BP!$A$2:$A$5573,$A106,Stems_3D_BP!$B$2:$B$5573,"Acceptor stem")</f>
        <v>10</v>
      </c>
      <c r="H106" s="4" t="n">
        <f aca="false">SUMIFS(Stems_3D_BP!$K$2:$K$5573,Stems_3D_BP!$A$2:$A$5573,$A106,Stems_3D_BP!$B$2:$B$5573,"D-stem")</f>
        <v>8</v>
      </c>
      <c r="I106" s="4" t="n">
        <f aca="false">SUMIFS(Stems_3D_BP!$K$2:$K$5573,Stems_3D_BP!$A$2:$A$5573,$A106,Stems_3D_BP!$B$2:$B$5573,"Anticodon stem")</f>
        <v>7</v>
      </c>
      <c r="J106" s="4" t="n">
        <f aca="false">SUMIFS(Stems_3D_BP!$K$2:$K$5573,Stems_3D_BP!$A$2:$A$5573,$A106,Stems_3D_BP!$B$2:$B$5573,"T-stem")</f>
        <v>6</v>
      </c>
      <c r="K106" s="3" t="n">
        <f aca="false">SUM(G106:J106)</f>
        <v>31</v>
      </c>
      <c r="L106" s="5" t="n">
        <f aca="false">K106/42</f>
        <v>0.738095238095238</v>
      </c>
      <c r="M106" s="4" t="n">
        <f aca="false">SUMIFS(Stems_3D_BP!$K$2:$K$5573,Stems_3D_BP!$A$2:$A$5573,$A106,Stems_3D_BP!$B$2:$B$5573,"3D (tertiary) BP")</f>
        <v>5</v>
      </c>
      <c r="N106" s="6" t="n">
        <f aca="false">M106/14</f>
        <v>0.357142857142857</v>
      </c>
      <c r="O106" s="3" t="n">
        <f aca="false">K106+M106</f>
        <v>36</v>
      </c>
      <c r="P106" s="5" t="n">
        <f aca="false">O106/56</f>
        <v>0.642857142857143</v>
      </c>
      <c r="Q106" s="4" t="n">
        <f aca="false">SUMIFS(Loops!$I$2:$I$996,Loops!$A$2:$A$996,$A106,Loops!$B$2:$B$996,"D-loop")</f>
        <v>3</v>
      </c>
      <c r="R106" s="4" t="n">
        <f aca="false">SUMIFS(Loops!$I$2:$I$996,Loops!$A$2:$A$996,$A106,Loops!$B$2:$B$996,"Anticodon loop")</f>
        <v>1</v>
      </c>
      <c r="S106" s="4" t="n">
        <f aca="false">SUMIFS(Loops!$I$2:$I$996,Loops!$A$2:$A$996,$A106,Loops!$B$2:$B$996,"Variable loop")</f>
        <v>2</v>
      </c>
      <c r="T106" s="4" t="n">
        <f aca="false">SUMIFS(Loops!$I$2:$I$996,Loops!$A$2:$A$996,$A106,Loops!$B$2:$B$996,"TΨC-loop")</f>
        <v>3</v>
      </c>
      <c r="U106" s="4" t="n">
        <f aca="false">SUMIFS(Loops!$F$2:$F$996,Loops!$A$2:$A$996,$A106)-SUMIFS(Loops!$F$2:$F$996,Loops!$A$2:$A$996,$A106,Loops!$B$2:$B$996,"Positions 8, 9, 26")</f>
        <v>28</v>
      </c>
      <c r="V106" s="3" t="n">
        <f aca="false">SUM(Q106:T106)</f>
        <v>9</v>
      </c>
      <c r="W106" s="5" t="n">
        <f aca="false">V106/U106</f>
        <v>0.321428571428571</v>
      </c>
      <c r="X106" s="7" t="str">
        <f aca="false">INDEX(Positions!$E$2:$E$14531,MATCH($A106&amp;"|8",Positions!$A$2:$A$14531,0))</f>
        <v>U</v>
      </c>
      <c r="Y106" s="7" t="str">
        <f aca="false">INDEX(Positions!$E$2:$E$14531,MATCH($A106&amp;"|9",Positions!$A$2:$A$14531,0))</f>
        <v>G</v>
      </c>
      <c r="Z106" s="7" t="str">
        <f aca="false">INDEX(Positions!$E$2:$E$14531,MATCH($A106&amp;"|26",Positions!$A$2:$A$14531,0))</f>
        <v>G</v>
      </c>
      <c r="AA106" s="7" t="n">
        <f aca="false">(X106="G")+(Y106="G")+(Z106="G")</f>
        <v>2</v>
      </c>
      <c r="AB106" s="7" t="n">
        <f aca="false">(X106="C")+(Y106="C")+(Z106="C")</f>
        <v>0</v>
      </c>
      <c r="AC106" s="8" t="n">
        <f aca="false">AA106+AB106</f>
        <v>2</v>
      </c>
      <c r="AD106" s="9" t="n">
        <f aca="false">AC106/3</f>
        <v>0.666666666666667</v>
      </c>
      <c r="AE106" s="7" t="str">
        <f aca="false">IF(K106+V106+AC106=E106,"OK","MISMATCH")</f>
        <v>OK</v>
      </c>
      <c r="AF106" s="10" t="n">
        <f aca="false">B106-42</f>
        <v>31</v>
      </c>
      <c r="AG106" s="10" t="n">
        <f aca="false">V106+AC106</f>
        <v>11</v>
      </c>
      <c r="AH106" s="11" t="n">
        <f aca="false">AG106/AF106</f>
        <v>0.354838709677419</v>
      </c>
      <c r="AI106" s="11" t="n">
        <f aca="false">L106</f>
        <v>0.738095238095238</v>
      </c>
      <c r="AJ106" s="12" t="n">
        <f aca="false">AI106-AH106</f>
        <v>0.383256528417819</v>
      </c>
    </row>
    <row r="107" customFormat="false" ht="15" hidden="false" customHeight="false" outlineLevel="0" collapsed="false">
      <c r="A107" s="3" t="s">
        <v>140</v>
      </c>
      <c r="B107" s="4" t="n">
        <f aca="false">COUNTIF(Positions!$B$2:$B$14531,A107)</f>
        <v>73</v>
      </c>
      <c r="C107" s="4" t="n">
        <f aca="false">COUNTIFS(Positions!$B$2:$B$14531,A107,Positions!$E$2:$E$14531,"G")</f>
        <v>26</v>
      </c>
      <c r="D107" s="4" t="n">
        <f aca="false">COUNTIFS(Positions!$B$2:$B$14531,A107,Positions!$E$2:$E$14531,"C")</f>
        <v>19</v>
      </c>
      <c r="E107" s="3" t="n">
        <f aca="false">C107+D107</f>
        <v>45</v>
      </c>
      <c r="F107" s="5" t="n">
        <f aca="false">E107/B107</f>
        <v>0.616438356164384</v>
      </c>
      <c r="G107" s="4" t="n">
        <f aca="false">SUMIFS(Stems_3D_BP!$K$2:$K$5573,Stems_3D_BP!$A$2:$A$5573,$A107,Stems_3D_BP!$B$2:$B$5573,"Acceptor stem")</f>
        <v>12</v>
      </c>
      <c r="H107" s="4" t="n">
        <f aca="false">SUMIFS(Stems_3D_BP!$K$2:$K$5573,Stems_3D_BP!$A$2:$A$5573,$A107,Stems_3D_BP!$B$2:$B$5573,"D-stem")</f>
        <v>6</v>
      </c>
      <c r="I107" s="4" t="n">
        <f aca="false">SUMIFS(Stems_3D_BP!$K$2:$K$5573,Stems_3D_BP!$A$2:$A$5573,$A107,Stems_3D_BP!$B$2:$B$5573,"Anticodon stem")</f>
        <v>7</v>
      </c>
      <c r="J107" s="4" t="n">
        <f aca="false">SUMIFS(Stems_3D_BP!$K$2:$K$5573,Stems_3D_BP!$A$2:$A$5573,$A107,Stems_3D_BP!$B$2:$B$5573,"T-stem")</f>
        <v>9</v>
      </c>
      <c r="K107" s="3" t="n">
        <f aca="false">SUM(G107:J107)</f>
        <v>34</v>
      </c>
      <c r="L107" s="5" t="n">
        <f aca="false">K107/42</f>
        <v>0.80952380952381</v>
      </c>
      <c r="M107" s="4" t="n">
        <f aca="false">SUMIFS(Stems_3D_BP!$K$2:$K$5573,Stems_3D_BP!$A$2:$A$5573,$A107,Stems_3D_BP!$B$2:$B$5573,"3D (tertiary) BP")</f>
        <v>7</v>
      </c>
      <c r="N107" s="6" t="n">
        <f aca="false">M107/14</f>
        <v>0.5</v>
      </c>
      <c r="O107" s="3" t="n">
        <f aca="false">K107+M107</f>
        <v>41</v>
      </c>
      <c r="P107" s="5" t="n">
        <f aca="false">O107/56</f>
        <v>0.732142857142857</v>
      </c>
      <c r="Q107" s="4" t="n">
        <f aca="false">SUMIFS(Loops!$I$2:$I$996,Loops!$A$2:$A$996,$A107,Loops!$B$2:$B$996,"D-loop")</f>
        <v>3</v>
      </c>
      <c r="R107" s="4" t="n">
        <f aca="false">SUMIFS(Loops!$I$2:$I$996,Loops!$A$2:$A$996,$A107,Loops!$B$2:$B$996,"Anticodon loop")</f>
        <v>1</v>
      </c>
      <c r="S107" s="4" t="n">
        <f aca="false">SUMIFS(Loops!$I$2:$I$996,Loops!$A$2:$A$996,$A107,Loops!$B$2:$B$996,"Variable loop")</f>
        <v>3</v>
      </c>
      <c r="T107" s="4" t="n">
        <f aca="false">SUMIFS(Loops!$I$2:$I$996,Loops!$A$2:$A$996,$A107,Loops!$B$2:$B$996,"TΨC-loop")</f>
        <v>3</v>
      </c>
      <c r="U107" s="4" t="n">
        <f aca="false">SUMIFS(Loops!$F$2:$F$996,Loops!$A$2:$A$996,$A107)-SUMIFS(Loops!$F$2:$F$996,Loops!$A$2:$A$996,$A107,Loops!$B$2:$B$996,"Positions 8, 9, 26")</f>
        <v>28</v>
      </c>
      <c r="V107" s="3" t="n">
        <f aca="false">SUM(Q107:T107)</f>
        <v>10</v>
      </c>
      <c r="W107" s="5" t="n">
        <f aca="false">V107/U107</f>
        <v>0.357142857142857</v>
      </c>
      <c r="X107" s="7" t="str">
        <f aca="false">INDEX(Positions!$E$2:$E$14531,MATCH($A107&amp;"|8",Positions!$A$2:$A$14531,0))</f>
        <v>U</v>
      </c>
      <c r="Y107" s="7" t="str">
        <f aca="false">INDEX(Positions!$E$2:$E$14531,MATCH($A107&amp;"|9",Positions!$A$2:$A$14531,0))</f>
        <v>A</v>
      </c>
      <c r="Z107" s="7" t="str">
        <f aca="false">INDEX(Positions!$E$2:$E$14531,MATCH($A107&amp;"|26",Positions!$A$2:$A$14531,0))</f>
        <v>G</v>
      </c>
      <c r="AA107" s="7" t="n">
        <f aca="false">(X107="G")+(Y107="G")+(Z107="G")</f>
        <v>1</v>
      </c>
      <c r="AB107" s="7" t="n">
        <f aca="false">(X107="C")+(Y107="C")+(Z107="C")</f>
        <v>0</v>
      </c>
      <c r="AC107" s="8" t="n">
        <f aca="false">AA107+AB107</f>
        <v>1</v>
      </c>
      <c r="AD107" s="9" t="n">
        <f aca="false">AC107/3</f>
        <v>0.333333333333333</v>
      </c>
      <c r="AE107" s="7" t="str">
        <f aca="false">IF(K107+V107+AC107=E107,"OK","MISMATCH")</f>
        <v>OK</v>
      </c>
      <c r="AF107" s="10" t="n">
        <f aca="false">B107-42</f>
        <v>31</v>
      </c>
      <c r="AG107" s="10" t="n">
        <f aca="false">V107+AC107</f>
        <v>11</v>
      </c>
      <c r="AH107" s="11" t="n">
        <f aca="false">AG107/AF107</f>
        <v>0.354838709677419</v>
      </c>
      <c r="AI107" s="11" t="n">
        <f aca="false">L107</f>
        <v>0.80952380952381</v>
      </c>
      <c r="AJ107" s="12" t="n">
        <f aca="false">AI107-AH107</f>
        <v>0.45468509984639</v>
      </c>
    </row>
    <row r="108" customFormat="false" ht="15" hidden="false" customHeight="false" outlineLevel="0" collapsed="false">
      <c r="A108" s="3" t="s">
        <v>141</v>
      </c>
      <c r="B108" s="4" t="n">
        <f aca="false">COUNTIF(Positions!$B$2:$B$14531,A108)</f>
        <v>72</v>
      </c>
      <c r="C108" s="4" t="n">
        <f aca="false">COUNTIFS(Positions!$B$2:$B$14531,A108,Positions!$E$2:$E$14531,"G")</f>
        <v>22</v>
      </c>
      <c r="D108" s="4" t="n">
        <f aca="false">COUNTIFS(Positions!$B$2:$B$14531,A108,Positions!$E$2:$E$14531,"C")</f>
        <v>18</v>
      </c>
      <c r="E108" s="3" t="n">
        <f aca="false">C108+D108</f>
        <v>40</v>
      </c>
      <c r="F108" s="5" t="n">
        <f aca="false">E108/B108</f>
        <v>0.555555555555556</v>
      </c>
      <c r="G108" s="4" t="n">
        <f aca="false">SUMIFS(Stems_3D_BP!$K$2:$K$5573,Stems_3D_BP!$A$2:$A$5573,$A108,Stems_3D_BP!$B$2:$B$5573,"Acceptor stem")</f>
        <v>11</v>
      </c>
      <c r="H108" s="4" t="n">
        <f aca="false">SUMIFS(Stems_3D_BP!$K$2:$K$5573,Stems_3D_BP!$A$2:$A$5573,$A108,Stems_3D_BP!$B$2:$B$5573,"D-stem")</f>
        <v>6</v>
      </c>
      <c r="I108" s="4" t="n">
        <f aca="false">SUMIFS(Stems_3D_BP!$K$2:$K$5573,Stems_3D_BP!$A$2:$A$5573,$A108,Stems_3D_BP!$B$2:$B$5573,"Anticodon stem")</f>
        <v>4</v>
      </c>
      <c r="J108" s="4" t="n">
        <f aca="false">SUMIFS(Stems_3D_BP!$K$2:$K$5573,Stems_3D_BP!$A$2:$A$5573,$A108,Stems_3D_BP!$B$2:$B$5573,"T-stem")</f>
        <v>8</v>
      </c>
      <c r="K108" s="3" t="n">
        <f aca="false">SUM(G108:J108)</f>
        <v>29</v>
      </c>
      <c r="L108" s="5" t="n">
        <f aca="false">K108/42</f>
        <v>0.690476190476191</v>
      </c>
      <c r="M108" s="4" t="n">
        <f aca="false">SUMIFS(Stems_3D_BP!$K$2:$K$5573,Stems_3D_BP!$A$2:$A$5573,$A108,Stems_3D_BP!$B$2:$B$5573,"3D (tertiary) BP")</f>
        <v>7</v>
      </c>
      <c r="N108" s="6" t="n">
        <f aca="false">M108/14</f>
        <v>0.5</v>
      </c>
      <c r="O108" s="3" t="n">
        <f aca="false">K108+M108</f>
        <v>36</v>
      </c>
      <c r="P108" s="5" t="n">
        <f aca="false">O108/56</f>
        <v>0.642857142857143</v>
      </c>
      <c r="Q108" s="4" t="n">
        <f aca="false">SUMIFS(Loops!$I$2:$I$996,Loops!$A$2:$A$996,$A108,Loops!$B$2:$B$996,"D-loop")</f>
        <v>4</v>
      </c>
      <c r="R108" s="4" t="n">
        <f aca="false">SUMIFS(Loops!$I$2:$I$996,Loops!$A$2:$A$996,$A108,Loops!$B$2:$B$996,"Anticodon loop")</f>
        <v>1</v>
      </c>
      <c r="S108" s="4" t="n">
        <f aca="false">SUMIFS(Loops!$I$2:$I$996,Loops!$A$2:$A$996,$A108,Loops!$B$2:$B$996,"Variable loop")</f>
        <v>4</v>
      </c>
      <c r="T108" s="4" t="n">
        <f aca="false">SUMIFS(Loops!$I$2:$I$996,Loops!$A$2:$A$996,$A108,Loops!$B$2:$B$996,"TΨC-loop")</f>
        <v>2</v>
      </c>
      <c r="U108" s="4" t="n">
        <f aca="false">SUMIFS(Loops!$F$2:$F$996,Loops!$A$2:$A$996,$A108)-SUMIFS(Loops!$F$2:$F$996,Loops!$A$2:$A$996,$A108,Loops!$B$2:$B$996,"Positions 8, 9, 26")</f>
        <v>27</v>
      </c>
      <c r="V108" s="3" t="n">
        <f aca="false">SUM(Q108:T108)</f>
        <v>11</v>
      </c>
      <c r="W108" s="5" t="n">
        <f aca="false">V108/U108</f>
        <v>0.407407407407407</v>
      </c>
      <c r="X108" s="7" t="str">
        <f aca="false">INDEX(Positions!$E$2:$E$14531,MATCH($A108&amp;"|8",Positions!$A$2:$A$14531,0))</f>
        <v>U</v>
      </c>
      <c r="Y108" s="7" t="str">
        <f aca="false">INDEX(Positions!$E$2:$E$14531,MATCH($A108&amp;"|9",Positions!$A$2:$A$14531,0))</f>
        <v>A</v>
      </c>
      <c r="Z108" s="7" t="str">
        <f aca="false">INDEX(Positions!$E$2:$E$14531,MATCH($A108&amp;"|26",Positions!$A$2:$A$14531,0))</f>
        <v>A</v>
      </c>
      <c r="AA108" s="7" t="n">
        <f aca="false">(X108="G")+(Y108="G")+(Z108="G")</f>
        <v>0</v>
      </c>
      <c r="AB108" s="7" t="n">
        <f aca="false">(X108="C")+(Y108="C")+(Z108="C")</f>
        <v>0</v>
      </c>
      <c r="AC108" s="8" t="n">
        <f aca="false">AA108+AB108</f>
        <v>0</v>
      </c>
      <c r="AD108" s="9" t="n">
        <f aca="false">AC108/3</f>
        <v>0</v>
      </c>
      <c r="AE108" s="7" t="str">
        <f aca="false">IF(K108+V108+AC108=E108,"OK","MISMATCH")</f>
        <v>OK</v>
      </c>
      <c r="AF108" s="10" t="n">
        <f aca="false">B108-42</f>
        <v>30</v>
      </c>
      <c r="AG108" s="10" t="n">
        <f aca="false">V108+AC108</f>
        <v>11</v>
      </c>
      <c r="AH108" s="11" t="n">
        <f aca="false">AG108/AF108</f>
        <v>0.366666666666667</v>
      </c>
      <c r="AI108" s="11" t="n">
        <f aca="false">L108</f>
        <v>0.690476190476191</v>
      </c>
      <c r="AJ108" s="12" t="n">
        <f aca="false">AI108-AH108</f>
        <v>0.323809523809524</v>
      </c>
    </row>
    <row r="109" customFormat="false" ht="15" hidden="false" customHeight="false" outlineLevel="0" collapsed="false">
      <c r="A109" s="3" t="s">
        <v>142</v>
      </c>
      <c r="B109" s="4" t="n">
        <f aca="false">COUNTIF(Positions!$B$2:$B$14531,A109)</f>
        <v>72</v>
      </c>
      <c r="C109" s="4" t="n">
        <f aca="false">COUNTIFS(Positions!$B$2:$B$14531,A109,Positions!$E$2:$E$14531,"G")</f>
        <v>25</v>
      </c>
      <c r="D109" s="4" t="n">
        <f aca="false">COUNTIFS(Positions!$B$2:$B$14531,A109,Positions!$E$2:$E$14531,"C")</f>
        <v>20</v>
      </c>
      <c r="E109" s="3" t="n">
        <f aca="false">C109+D109</f>
        <v>45</v>
      </c>
      <c r="F109" s="5" t="n">
        <f aca="false">E109/B109</f>
        <v>0.625</v>
      </c>
      <c r="G109" s="4" t="n">
        <f aca="false">SUMIFS(Stems_3D_BP!$K$2:$K$5573,Stems_3D_BP!$A$2:$A$5573,$A109,Stems_3D_BP!$B$2:$B$5573,"Acceptor stem")</f>
        <v>12</v>
      </c>
      <c r="H109" s="4" t="n">
        <f aca="false">SUMIFS(Stems_3D_BP!$K$2:$K$5573,Stems_3D_BP!$A$2:$A$5573,$A109,Stems_3D_BP!$B$2:$B$5573,"D-stem")</f>
        <v>6</v>
      </c>
      <c r="I109" s="4" t="n">
        <f aca="false">SUMIFS(Stems_3D_BP!$K$2:$K$5573,Stems_3D_BP!$A$2:$A$5573,$A109,Stems_3D_BP!$B$2:$B$5573,"Anticodon stem")</f>
        <v>5</v>
      </c>
      <c r="J109" s="4" t="n">
        <f aca="false">SUMIFS(Stems_3D_BP!$K$2:$K$5573,Stems_3D_BP!$A$2:$A$5573,$A109,Stems_3D_BP!$B$2:$B$5573,"T-stem")</f>
        <v>8</v>
      </c>
      <c r="K109" s="3" t="n">
        <f aca="false">SUM(G109:J109)</f>
        <v>31</v>
      </c>
      <c r="L109" s="5" t="n">
        <f aca="false">K109/42</f>
        <v>0.738095238095238</v>
      </c>
      <c r="M109" s="4" t="n">
        <f aca="false">SUMIFS(Stems_3D_BP!$K$2:$K$5573,Stems_3D_BP!$A$2:$A$5573,$A109,Stems_3D_BP!$B$2:$B$5573,"3D (tertiary) BP")</f>
        <v>7</v>
      </c>
      <c r="N109" s="6" t="n">
        <f aca="false">M109/14</f>
        <v>0.5</v>
      </c>
      <c r="O109" s="3" t="n">
        <f aca="false">K109+M109</f>
        <v>38</v>
      </c>
      <c r="P109" s="5" t="n">
        <f aca="false">O109/56</f>
        <v>0.678571428571429</v>
      </c>
      <c r="Q109" s="4" t="n">
        <f aca="false">SUMIFS(Loops!$I$2:$I$996,Loops!$A$2:$A$996,$A109,Loops!$B$2:$B$996,"D-loop")</f>
        <v>4</v>
      </c>
      <c r="R109" s="4" t="n">
        <f aca="false">SUMIFS(Loops!$I$2:$I$996,Loops!$A$2:$A$996,$A109,Loops!$B$2:$B$996,"Anticodon loop")</f>
        <v>2</v>
      </c>
      <c r="S109" s="4" t="n">
        <f aca="false">SUMIFS(Loops!$I$2:$I$996,Loops!$A$2:$A$996,$A109,Loops!$B$2:$B$996,"Variable loop")</f>
        <v>4</v>
      </c>
      <c r="T109" s="4" t="n">
        <f aca="false">SUMIFS(Loops!$I$2:$I$996,Loops!$A$2:$A$996,$A109,Loops!$B$2:$B$996,"TΨC-loop")</f>
        <v>4</v>
      </c>
      <c r="U109" s="4" t="n">
        <f aca="false">SUMIFS(Loops!$F$2:$F$996,Loops!$A$2:$A$996,$A109)-SUMIFS(Loops!$F$2:$F$996,Loops!$A$2:$A$996,$A109,Loops!$B$2:$B$996,"Positions 8, 9, 26")</f>
        <v>27</v>
      </c>
      <c r="V109" s="3" t="n">
        <f aca="false">SUM(Q109:T109)</f>
        <v>14</v>
      </c>
      <c r="W109" s="5" t="n">
        <f aca="false">V109/U109</f>
        <v>0.518518518518519</v>
      </c>
      <c r="X109" s="7" t="str">
        <f aca="false">INDEX(Positions!$E$2:$E$14531,MATCH($A109&amp;"|8",Positions!$A$2:$A$14531,0))</f>
        <v>U</v>
      </c>
      <c r="Y109" s="7" t="str">
        <f aca="false">INDEX(Positions!$E$2:$E$14531,MATCH($A109&amp;"|9",Positions!$A$2:$A$14531,0))</f>
        <v>A</v>
      </c>
      <c r="Z109" s="7" t="str">
        <f aca="false">INDEX(Positions!$E$2:$E$14531,MATCH($A109&amp;"|26",Positions!$A$2:$A$14531,0))</f>
        <v>A</v>
      </c>
      <c r="AA109" s="7" t="n">
        <f aca="false">(X109="G")+(Y109="G")+(Z109="G")</f>
        <v>0</v>
      </c>
      <c r="AB109" s="7" t="n">
        <f aca="false">(X109="C")+(Y109="C")+(Z109="C")</f>
        <v>0</v>
      </c>
      <c r="AC109" s="8" t="n">
        <f aca="false">AA109+AB109</f>
        <v>0</v>
      </c>
      <c r="AD109" s="9" t="n">
        <f aca="false">AC109/3</f>
        <v>0</v>
      </c>
      <c r="AE109" s="7" t="str">
        <f aca="false">IF(K109+V109+AC109=E109,"OK","MISMATCH")</f>
        <v>OK</v>
      </c>
      <c r="AF109" s="10" t="n">
        <f aca="false">B109-42</f>
        <v>30</v>
      </c>
      <c r="AG109" s="10" t="n">
        <f aca="false">V109+AC109</f>
        <v>14</v>
      </c>
      <c r="AH109" s="11" t="n">
        <f aca="false">AG109/AF109</f>
        <v>0.466666666666667</v>
      </c>
      <c r="AI109" s="11" t="n">
        <f aca="false">L109</f>
        <v>0.738095238095238</v>
      </c>
      <c r="AJ109" s="12" t="n">
        <f aca="false">AI109-AH109</f>
        <v>0.271428571428571</v>
      </c>
    </row>
    <row r="110" customFormat="false" ht="15" hidden="false" customHeight="false" outlineLevel="0" collapsed="false">
      <c r="A110" s="3" t="s">
        <v>143</v>
      </c>
      <c r="B110" s="4" t="n">
        <f aca="false">COUNTIF(Positions!$B$2:$B$14531,A110)</f>
        <v>73</v>
      </c>
      <c r="C110" s="4" t="n">
        <f aca="false">COUNTIFS(Positions!$B$2:$B$14531,A110,Positions!$E$2:$E$14531,"G")</f>
        <v>25</v>
      </c>
      <c r="D110" s="4" t="n">
        <f aca="false">COUNTIFS(Positions!$B$2:$B$14531,A110,Positions!$E$2:$E$14531,"C")</f>
        <v>19</v>
      </c>
      <c r="E110" s="3" t="n">
        <f aca="false">C110+D110</f>
        <v>44</v>
      </c>
      <c r="F110" s="5" t="n">
        <f aca="false">E110/B110</f>
        <v>0.602739726027397</v>
      </c>
      <c r="G110" s="4" t="n">
        <f aca="false">SUMIFS(Stems_3D_BP!$K$2:$K$5573,Stems_3D_BP!$A$2:$A$5573,$A110,Stems_3D_BP!$B$2:$B$5573,"Acceptor stem")</f>
        <v>9</v>
      </c>
      <c r="H110" s="4" t="n">
        <f aca="false">SUMIFS(Stems_3D_BP!$K$2:$K$5573,Stems_3D_BP!$A$2:$A$5573,$A110,Stems_3D_BP!$B$2:$B$5573,"D-stem")</f>
        <v>8</v>
      </c>
      <c r="I110" s="4" t="n">
        <f aca="false">SUMIFS(Stems_3D_BP!$K$2:$K$5573,Stems_3D_BP!$A$2:$A$5573,$A110,Stems_3D_BP!$B$2:$B$5573,"Anticodon stem")</f>
        <v>6</v>
      </c>
      <c r="J110" s="4" t="n">
        <f aca="false">SUMIFS(Stems_3D_BP!$K$2:$K$5573,Stems_3D_BP!$A$2:$A$5573,$A110,Stems_3D_BP!$B$2:$B$5573,"T-stem")</f>
        <v>8</v>
      </c>
      <c r="K110" s="3" t="n">
        <f aca="false">SUM(G110:J110)</f>
        <v>31</v>
      </c>
      <c r="L110" s="5" t="n">
        <f aca="false">K110/42</f>
        <v>0.738095238095238</v>
      </c>
      <c r="M110" s="4" t="n">
        <f aca="false">SUMIFS(Stems_3D_BP!$K$2:$K$5573,Stems_3D_BP!$A$2:$A$5573,$A110,Stems_3D_BP!$B$2:$B$5573,"3D (tertiary) BP")</f>
        <v>5</v>
      </c>
      <c r="N110" s="6" t="n">
        <f aca="false">M110/14</f>
        <v>0.357142857142857</v>
      </c>
      <c r="O110" s="3" t="n">
        <f aca="false">K110+M110</f>
        <v>36</v>
      </c>
      <c r="P110" s="5" t="n">
        <f aca="false">O110/56</f>
        <v>0.642857142857143</v>
      </c>
      <c r="Q110" s="4" t="n">
        <f aca="false">SUMIFS(Loops!$I$2:$I$996,Loops!$A$2:$A$996,$A110,Loops!$B$2:$B$996,"D-loop")</f>
        <v>3</v>
      </c>
      <c r="R110" s="4" t="n">
        <f aca="false">SUMIFS(Loops!$I$2:$I$996,Loops!$A$2:$A$996,$A110,Loops!$B$2:$B$996,"Anticodon loop")</f>
        <v>2</v>
      </c>
      <c r="S110" s="4" t="n">
        <f aca="false">SUMIFS(Loops!$I$2:$I$996,Loops!$A$2:$A$996,$A110,Loops!$B$2:$B$996,"Variable loop")</f>
        <v>2</v>
      </c>
      <c r="T110" s="4" t="n">
        <f aca="false">SUMIFS(Loops!$I$2:$I$996,Loops!$A$2:$A$996,$A110,Loops!$B$2:$B$996,"TΨC-loop")</f>
        <v>4</v>
      </c>
      <c r="U110" s="4" t="n">
        <f aca="false">SUMIFS(Loops!$F$2:$F$996,Loops!$A$2:$A$996,$A110)-SUMIFS(Loops!$F$2:$F$996,Loops!$A$2:$A$996,$A110,Loops!$B$2:$B$996,"Positions 8, 9, 26")</f>
        <v>28</v>
      </c>
      <c r="V110" s="3" t="n">
        <f aca="false">SUM(Q110:T110)</f>
        <v>11</v>
      </c>
      <c r="W110" s="5" t="n">
        <f aca="false">V110/U110</f>
        <v>0.392857142857143</v>
      </c>
      <c r="X110" s="7" t="str">
        <f aca="false">INDEX(Positions!$E$2:$E$14531,MATCH($A110&amp;"|8",Positions!$A$2:$A$14531,0))</f>
        <v>U</v>
      </c>
      <c r="Y110" s="7" t="str">
        <f aca="false">INDEX(Positions!$E$2:$E$14531,MATCH($A110&amp;"|9",Positions!$A$2:$A$14531,0))</f>
        <v>G</v>
      </c>
      <c r="Z110" s="7" t="str">
        <f aca="false">INDEX(Positions!$E$2:$E$14531,MATCH($A110&amp;"|26",Positions!$A$2:$A$14531,0))</f>
        <v>G</v>
      </c>
      <c r="AA110" s="7" t="n">
        <f aca="false">(X110="G")+(Y110="G")+(Z110="G")</f>
        <v>2</v>
      </c>
      <c r="AB110" s="7" t="n">
        <f aca="false">(X110="C")+(Y110="C")+(Z110="C")</f>
        <v>0</v>
      </c>
      <c r="AC110" s="8" t="n">
        <f aca="false">AA110+AB110</f>
        <v>2</v>
      </c>
      <c r="AD110" s="9" t="n">
        <f aca="false">AC110/3</f>
        <v>0.666666666666667</v>
      </c>
      <c r="AE110" s="7" t="str">
        <f aca="false">IF(K110+V110+AC110=E110,"OK","MISMATCH")</f>
        <v>OK</v>
      </c>
      <c r="AF110" s="10" t="n">
        <f aca="false">B110-42</f>
        <v>31</v>
      </c>
      <c r="AG110" s="10" t="n">
        <f aca="false">V110+AC110</f>
        <v>13</v>
      </c>
      <c r="AH110" s="11" t="n">
        <f aca="false">AG110/AF110</f>
        <v>0.419354838709677</v>
      </c>
      <c r="AI110" s="11" t="n">
        <f aca="false">L110</f>
        <v>0.738095238095238</v>
      </c>
      <c r="AJ110" s="12" t="n">
        <f aca="false">AI110-AH110</f>
        <v>0.318740399385561</v>
      </c>
    </row>
    <row r="111" customFormat="false" ht="15" hidden="false" customHeight="false" outlineLevel="0" collapsed="false">
      <c r="A111" s="3" t="s">
        <v>144</v>
      </c>
      <c r="B111" s="4" t="n">
        <f aca="false">COUNTIF(Positions!$B$2:$B$14531,A111)</f>
        <v>73</v>
      </c>
      <c r="C111" s="4" t="n">
        <f aca="false">COUNTIFS(Positions!$B$2:$B$14531,A111,Positions!$E$2:$E$14531,"G")</f>
        <v>25</v>
      </c>
      <c r="D111" s="4" t="n">
        <f aca="false">COUNTIFS(Positions!$B$2:$B$14531,A111,Positions!$E$2:$E$14531,"C")</f>
        <v>19</v>
      </c>
      <c r="E111" s="3" t="n">
        <f aca="false">C111+D111</f>
        <v>44</v>
      </c>
      <c r="F111" s="5" t="n">
        <f aca="false">E111/B111</f>
        <v>0.602739726027397</v>
      </c>
      <c r="G111" s="4" t="n">
        <f aca="false">SUMIFS(Stems_3D_BP!$K$2:$K$5573,Stems_3D_BP!$A$2:$A$5573,$A111,Stems_3D_BP!$B$2:$B$5573,"Acceptor stem")</f>
        <v>12</v>
      </c>
      <c r="H111" s="4" t="n">
        <f aca="false">SUMIFS(Stems_3D_BP!$K$2:$K$5573,Stems_3D_BP!$A$2:$A$5573,$A111,Stems_3D_BP!$B$2:$B$5573,"D-stem")</f>
        <v>6</v>
      </c>
      <c r="I111" s="4" t="n">
        <f aca="false">SUMIFS(Stems_3D_BP!$K$2:$K$5573,Stems_3D_BP!$A$2:$A$5573,$A111,Stems_3D_BP!$B$2:$B$5573,"Anticodon stem")</f>
        <v>6</v>
      </c>
      <c r="J111" s="4" t="n">
        <f aca="false">SUMIFS(Stems_3D_BP!$K$2:$K$5573,Stems_3D_BP!$A$2:$A$5573,$A111,Stems_3D_BP!$B$2:$B$5573,"T-stem")</f>
        <v>7</v>
      </c>
      <c r="K111" s="3" t="n">
        <f aca="false">SUM(G111:J111)</f>
        <v>31</v>
      </c>
      <c r="L111" s="5" t="n">
        <f aca="false">K111/42</f>
        <v>0.738095238095238</v>
      </c>
      <c r="M111" s="4" t="n">
        <f aca="false">SUMIFS(Stems_3D_BP!$K$2:$K$5573,Stems_3D_BP!$A$2:$A$5573,$A111,Stems_3D_BP!$B$2:$B$5573,"3D (tertiary) BP")</f>
        <v>8</v>
      </c>
      <c r="N111" s="6" t="n">
        <f aca="false">M111/14</f>
        <v>0.571428571428571</v>
      </c>
      <c r="O111" s="3" t="n">
        <f aca="false">K111+M111</f>
        <v>39</v>
      </c>
      <c r="P111" s="5" t="n">
        <f aca="false">O111/56</f>
        <v>0.696428571428571</v>
      </c>
      <c r="Q111" s="4" t="n">
        <f aca="false">SUMIFS(Loops!$I$2:$I$996,Loops!$A$2:$A$996,$A111,Loops!$B$2:$B$996,"D-loop")</f>
        <v>3</v>
      </c>
      <c r="R111" s="4" t="n">
        <f aca="false">SUMIFS(Loops!$I$2:$I$996,Loops!$A$2:$A$996,$A111,Loops!$B$2:$B$996,"Anticodon loop")</f>
        <v>2</v>
      </c>
      <c r="S111" s="4" t="n">
        <f aca="false">SUMIFS(Loops!$I$2:$I$996,Loops!$A$2:$A$996,$A111,Loops!$B$2:$B$996,"Variable loop")</f>
        <v>4</v>
      </c>
      <c r="T111" s="4" t="n">
        <f aca="false">SUMIFS(Loops!$I$2:$I$996,Loops!$A$2:$A$996,$A111,Loops!$B$2:$B$996,"TΨC-loop")</f>
        <v>3</v>
      </c>
      <c r="U111" s="4" t="n">
        <f aca="false">SUMIFS(Loops!$F$2:$F$996,Loops!$A$2:$A$996,$A111)-SUMIFS(Loops!$F$2:$F$996,Loops!$A$2:$A$996,$A111,Loops!$B$2:$B$996,"Positions 8, 9, 26")</f>
        <v>28</v>
      </c>
      <c r="V111" s="3" t="n">
        <f aca="false">SUM(Q111:T111)</f>
        <v>12</v>
      </c>
      <c r="W111" s="5" t="n">
        <f aca="false">V111/U111</f>
        <v>0.428571428571429</v>
      </c>
      <c r="X111" s="7" t="str">
        <f aca="false">INDEX(Positions!$E$2:$E$14531,MATCH($A111&amp;"|8",Positions!$A$2:$A$14531,0))</f>
        <v>U</v>
      </c>
      <c r="Y111" s="7" t="str">
        <f aca="false">INDEX(Positions!$E$2:$E$14531,MATCH($A111&amp;"|9",Positions!$A$2:$A$14531,0))</f>
        <v>A</v>
      </c>
      <c r="Z111" s="7" t="str">
        <f aca="false">INDEX(Positions!$E$2:$E$14531,MATCH($A111&amp;"|26",Positions!$A$2:$A$14531,0))</f>
        <v>G</v>
      </c>
      <c r="AA111" s="7" t="n">
        <f aca="false">(X111="G")+(Y111="G")+(Z111="G")</f>
        <v>1</v>
      </c>
      <c r="AB111" s="7" t="n">
        <f aca="false">(X111="C")+(Y111="C")+(Z111="C")</f>
        <v>0</v>
      </c>
      <c r="AC111" s="8" t="n">
        <f aca="false">AA111+AB111</f>
        <v>1</v>
      </c>
      <c r="AD111" s="9" t="n">
        <f aca="false">AC111/3</f>
        <v>0.333333333333333</v>
      </c>
      <c r="AE111" s="7" t="str">
        <f aca="false">IF(K111+V111+AC111=E111,"OK","MISMATCH")</f>
        <v>OK</v>
      </c>
      <c r="AF111" s="10" t="n">
        <f aca="false">B111-42</f>
        <v>31</v>
      </c>
      <c r="AG111" s="10" t="n">
        <f aca="false">V111+AC111</f>
        <v>13</v>
      </c>
      <c r="AH111" s="11" t="n">
        <f aca="false">AG111/AF111</f>
        <v>0.419354838709677</v>
      </c>
      <c r="AI111" s="11" t="n">
        <f aca="false">L111</f>
        <v>0.738095238095238</v>
      </c>
      <c r="AJ111" s="12" t="n">
        <f aca="false">AI111-AH111</f>
        <v>0.318740399385561</v>
      </c>
    </row>
    <row r="112" customFormat="false" ht="15" hidden="false" customHeight="false" outlineLevel="0" collapsed="false">
      <c r="A112" s="3" t="s">
        <v>145</v>
      </c>
      <c r="B112" s="4" t="n">
        <f aca="false">COUNTIF(Positions!$B$2:$B$14531,A112)</f>
        <v>71</v>
      </c>
      <c r="C112" s="4" t="n">
        <f aca="false">COUNTIFS(Positions!$B$2:$B$14531,A112,Positions!$E$2:$E$14531,"G")</f>
        <v>26</v>
      </c>
      <c r="D112" s="4" t="n">
        <f aca="false">COUNTIFS(Positions!$B$2:$B$14531,A112,Positions!$E$2:$E$14531,"C")</f>
        <v>18</v>
      </c>
      <c r="E112" s="3" t="n">
        <f aca="false">C112+D112</f>
        <v>44</v>
      </c>
      <c r="F112" s="5" t="n">
        <f aca="false">E112/B112</f>
        <v>0.619718309859155</v>
      </c>
      <c r="G112" s="4" t="n">
        <f aca="false">SUMIFS(Stems_3D_BP!$K$2:$K$5573,Stems_3D_BP!$A$2:$A$5573,$A112,Stems_3D_BP!$B$2:$B$5573,"Acceptor stem")</f>
        <v>9</v>
      </c>
      <c r="H112" s="4" t="n">
        <f aca="false">SUMIFS(Stems_3D_BP!$K$2:$K$5573,Stems_3D_BP!$A$2:$A$5573,$A112,Stems_3D_BP!$B$2:$B$5573,"D-stem")</f>
        <v>6</v>
      </c>
      <c r="I112" s="4" t="n">
        <f aca="false">SUMIFS(Stems_3D_BP!$K$2:$K$5573,Stems_3D_BP!$A$2:$A$5573,$A112,Stems_3D_BP!$B$2:$B$5573,"Anticodon stem")</f>
        <v>8</v>
      </c>
      <c r="J112" s="4" t="n">
        <f aca="false">SUMIFS(Stems_3D_BP!$K$2:$K$5573,Stems_3D_BP!$A$2:$A$5573,$A112,Stems_3D_BP!$B$2:$B$5573,"T-stem")</f>
        <v>5</v>
      </c>
      <c r="K112" s="3" t="n">
        <f aca="false">SUM(G112:J112)</f>
        <v>28</v>
      </c>
      <c r="L112" s="5" t="n">
        <f aca="false">K112/42</f>
        <v>0.666666666666667</v>
      </c>
      <c r="M112" s="4" t="n">
        <f aca="false">SUMIFS(Stems_3D_BP!$K$2:$K$5573,Stems_3D_BP!$A$2:$A$5573,$A112,Stems_3D_BP!$B$2:$B$5573,"3D (tertiary) BP")</f>
        <v>7</v>
      </c>
      <c r="N112" s="6" t="n">
        <f aca="false">M112/14</f>
        <v>0.5</v>
      </c>
      <c r="O112" s="3" t="n">
        <f aca="false">K112+M112</f>
        <v>35</v>
      </c>
      <c r="P112" s="5" t="n">
        <f aca="false">O112/56</f>
        <v>0.625</v>
      </c>
      <c r="Q112" s="4" t="n">
        <f aca="false">SUMIFS(Loops!$I$2:$I$996,Loops!$A$2:$A$996,$A112,Loops!$B$2:$B$996,"D-loop")</f>
        <v>4</v>
      </c>
      <c r="R112" s="4" t="n">
        <f aca="false">SUMIFS(Loops!$I$2:$I$996,Loops!$A$2:$A$996,$A112,Loops!$B$2:$B$996,"Anticodon loop")</f>
        <v>4</v>
      </c>
      <c r="S112" s="4" t="n">
        <f aca="false">SUMIFS(Loops!$I$2:$I$996,Loops!$A$2:$A$996,$A112,Loops!$B$2:$B$996,"Variable loop")</f>
        <v>3</v>
      </c>
      <c r="T112" s="4" t="n">
        <f aca="false">SUMIFS(Loops!$I$2:$I$996,Loops!$A$2:$A$996,$A112,Loops!$B$2:$B$996,"TΨC-loop")</f>
        <v>3</v>
      </c>
      <c r="U112" s="4" t="n">
        <f aca="false">SUMIFS(Loops!$F$2:$F$996,Loops!$A$2:$A$996,$A112)-SUMIFS(Loops!$F$2:$F$996,Loops!$A$2:$A$996,$A112,Loops!$B$2:$B$996,"Positions 8, 9, 26")</f>
        <v>26</v>
      </c>
      <c r="V112" s="3" t="n">
        <f aca="false">SUM(Q112:T112)</f>
        <v>14</v>
      </c>
      <c r="W112" s="5" t="n">
        <f aca="false">V112/U112</f>
        <v>0.538461538461538</v>
      </c>
      <c r="X112" s="7" t="str">
        <f aca="false">INDEX(Positions!$E$2:$E$14531,MATCH($A112&amp;"|8",Positions!$A$2:$A$14531,0))</f>
        <v>U</v>
      </c>
      <c r="Y112" s="7" t="str">
        <f aca="false">INDEX(Positions!$E$2:$E$14531,MATCH($A112&amp;"|9",Positions!$A$2:$A$14531,0))</f>
        <v>G</v>
      </c>
      <c r="Z112" s="7" t="str">
        <f aca="false">INDEX(Positions!$E$2:$E$14531,MATCH($A112&amp;"|26",Positions!$A$2:$A$14531,0))</f>
        <v>G</v>
      </c>
      <c r="AA112" s="7" t="n">
        <f aca="false">(X112="G")+(Y112="G")+(Z112="G")</f>
        <v>2</v>
      </c>
      <c r="AB112" s="7" t="n">
        <f aca="false">(X112="C")+(Y112="C")+(Z112="C")</f>
        <v>0</v>
      </c>
      <c r="AC112" s="8" t="n">
        <f aca="false">AA112+AB112</f>
        <v>2</v>
      </c>
      <c r="AD112" s="9" t="n">
        <f aca="false">AC112/3</f>
        <v>0.666666666666667</v>
      </c>
      <c r="AE112" s="7" t="str">
        <f aca="false">IF(K112+V112+AC112=E112,"OK","MISMATCH")</f>
        <v>OK</v>
      </c>
      <c r="AF112" s="10" t="n">
        <f aca="false">B112-42</f>
        <v>29</v>
      </c>
      <c r="AG112" s="10" t="n">
        <f aca="false">V112+AC112</f>
        <v>16</v>
      </c>
      <c r="AH112" s="11" t="n">
        <f aca="false">AG112/AF112</f>
        <v>0.551724137931035</v>
      </c>
      <c r="AI112" s="11" t="n">
        <f aca="false">L112</f>
        <v>0.666666666666667</v>
      </c>
      <c r="AJ112" s="12" t="n">
        <f aca="false">AI112-AH112</f>
        <v>0.114942528735632</v>
      </c>
    </row>
    <row r="113" customFormat="false" ht="15" hidden="false" customHeight="false" outlineLevel="0" collapsed="false">
      <c r="A113" s="3" t="s">
        <v>146</v>
      </c>
      <c r="B113" s="4" t="n">
        <f aca="false">COUNTIF(Positions!$B$2:$B$14531,A113)</f>
        <v>71</v>
      </c>
      <c r="C113" s="4" t="n">
        <f aca="false">COUNTIFS(Positions!$B$2:$B$14531,A113,Positions!$E$2:$E$14531,"G")</f>
        <v>22</v>
      </c>
      <c r="D113" s="4" t="n">
        <f aca="false">COUNTIFS(Positions!$B$2:$B$14531,A113,Positions!$E$2:$E$14531,"C")</f>
        <v>17</v>
      </c>
      <c r="E113" s="3" t="n">
        <f aca="false">C113+D113</f>
        <v>39</v>
      </c>
      <c r="F113" s="5" t="n">
        <f aca="false">E113/B113</f>
        <v>0.549295774647887</v>
      </c>
      <c r="G113" s="4" t="n">
        <f aca="false">SUMIFS(Stems_3D_BP!$K$2:$K$5573,Stems_3D_BP!$A$2:$A$5573,$A113,Stems_3D_BP!$B$2:$B$5573,"Acceptor stem")</f>
        <v>9</v>
      </c>
      <c r="H113" s="4" t="n">
        <f aca="false">SUMIFS(Stems_3D_BP!$K$2:$K$5573,Stems_3D_BP!$A$2:$A$5573,$A113,Stems_3D_BP!$B$2:$B$5573,"D-stem")</f>
        <v>6</v>
      </c>
      <c r="I113" s="4" t="n">
        <f aca="false">SUMIFS(Stems_3D_BP!$K$2:$K$5573,Stems_3D_BP!$A$2:$A$5573,$A113,Stems_3D_BP!$B$2:$B$5573,"Anticodon stem")</f>
        <v>6</v>
      </c>
      <c r="J113" s="4" t="n">
        <f aca="false">SUMIFS(Stems_3D_BP!$K$2:$K$5573,Stems_3D_BP!$A$2:$A$5573,$A113,Stems_3D_BP!$B$2:$B$5573,"T-stem")</f>
        <v>6</v>
      </c>
      <c r="K113" s="3" t="n">
        <f aca="false">SUM(G113:J113)</f>
        <v>27</v>
      </c>
      <c r="L113" s="5" t="n">
        <f aca="false">K113/42</f>
        <v>0.642857142857143</v>
      </c>
      <c r="M113" s="4" t="n">
        <f aca="false">SUMIFS(Stems_3D_BP!$K$2:$K$5573,Stems_3D_BP!$A$2:$A$5573,$A113,Stems_3D_BP!$B$2:$B$5573,"3D (tertiary) BP")</f>
        <v>7</v>
      </c>
      <c r="N113" s="6" t="n">
        <f aca="false">M113/14</f>
        <v>0.5</v>
      </c>
      <c r="O113" s="3" t="n">
        <f aca="false">K113+M113</f>
        <v>34</v>
      </c>
      <c r="P113" s="5" t="n">
        <f aca="false">O113/56</f>
        <v>0.607142857142857</v>
      </c>
      <c r="Q113" s="4" t="n">
        <f aca="false">SUMIFS(Loops!$I$2:$I$996,Loops!$A$2:$A$996,$A113,Loops!$B$2:$B$996,"D-loop")</f>
        <v>3</v>
      </c>
      <c r="R113" s="4" t="n">
        <f aca="false">SUMIFS(Loops!$I$2:$I$996,Loops!$A$2:$A$996,$A113,Loops!$B$2:$B$996,"Anticodon loop")</f>
        <v>2</v>
      </c>
      <c r="S113" s="4" t="n">
        <f aca="false">SUMIFS(Loops!$I$2:$I$996,Loops!$A$2:$A$996,$A113,Loops!$B$2:$B$996,"Variable loop")</f>
        <v>4</v>
      </c>
      <c r="T113" s="4" t="n">
        <f aca="false">SUMIFS(Loops!$I$2:$I$996,Loops!$A$2:$A$996,$A113,Loops!$B$2:$B$996,"TΨC-loop")</f>
        <v>2</v>
      </c>
      <c r="U113" s="4" t="n">
        <f aca="false">SUMIFS(Loops!$F$2:$F$996,Loops!$A$2:$A$996,$A113)-SUMIFS(Loops!$F$2:$F$996,Loops!$A$2:$A$996,$A113,Loops!$B$2:$B$996,"Positions 8, 9, 26")</f>
        <v>26</v>
      </c>
      <c r="V113" s="3" t="n">
        <f aca="false">SUM(Q113:T113)</f>
        <v>11</v>
      </c>
      <c r="W113" s="5" t="n">
        <f aca="false">V113/U113</f>
        <v>0.423076923076923</v>
      </c>
      <c r="X113" s="7" t="str">
        <f aca="false">INDEX(Positions!$E$2:$E$14531,MATCH($A113&amp;"|8",Positions!$A$2:$A$14531,0))</f>
        <v>U</v>
      </c>
      <c r="Y113" s="7" t="str">
        <f aca="false">INDEX(Positions!$E$2:$E$14531,MATCH($A113&amp;"|9",Positions!$A$2:$A$14531,0))</f>
        <v>A</v>
      </c>
      <c r="Z113" s="7" t="str">
        <f aca="false">INDEX(Positions!$E$2:$E$14531,MATCH($A113&amp;"|26",Positions!$A$2:$A$14531,0))</f>
        <v>G</v>
      </c>
      <c r="AA113" s="7" t="n">
        <f aca="false">(X113="G")+(Y113="G")+(Z113="G")</f>
        <v>1</v>
      </c>
      <c r="AB113" s="7" t="n">
        <f aca="false">(X113="C")+(Y113="C")+(Z113="C")</f>
        <v>0</v>
      </c>
      <c r="AC113" s="8" t="n">
        <f aca="false">AA113+AB113</f>
        <v>1</v>
      </c>
      <c r="AD113" s="9" t="n">
        <f aca="false">AC113/3</f>
        <v>0.333333333333333</v>
      </c>
      <c r="AE113" s="7" t="str">
        <f aca="false">IF(K113+V113+AC113=E113,"OK","MISMATCH")</f>
        <v>OK</v>
      </c>
      <c r="AF113" s="10" t="n">
        <f aca="false">B113-42</f>
        <v>29</v>
      </c>
      <c r="AG113" s="10" t="n">
        <f aca="false">V113+AC113</f>
        <v>12</v>
      </c>
      <c r="AH113" s="11" t="n">
        <f aca="false">AG113/AF113</f>
        <v>0.413793103448276</v>
      </c>
      <c r="AI113" s="11" t="n">
        <f aca="false">L113</f>
        <v>0.642857142857143</v>
      </c>
      <c r="AJ113" s="12" t="n">
        <f aca="false">AI113-AH113</f>
        <v>0.229064039408867</v>
      </c>
    </row>
    <row r="114" customFormat="false" ht="15" hidden="false" customHeight="false" outlineLevel="0" collapsed="false">
      <c r="A114" s="3" t="s">
        <v>147</v>
      </c>
      <c r="B114" s="4" t="n">
        <f aca="false">COUNTIF(Positions!$B$2:$B$14531,A114)</f>
        <v>73</v>
      </c>
      <c r="C114" s="4" t="n">
        <f aca="false">COUNTIFS(Positions!$B$2:$B$14531,A114,Positions!$E$2:$E$14531,"G")</f>
        <v>22</v>
      </c>
      <c r="D114" s="4" t="n">
        <f aca="false">COUNTIFS(Positions!$B$2:$B$14531,A114,Positions!$E$2:$E$14531,"C")</f>
        <v>20</v>
      </c>
      <c r="E114" s="3" t="n">
        <f aca="false">C114+D114</f>
        <v>42</v>
      </c>
      <c r="F114" s="5" t="n">
        <f aca="false">E114/B114</f>
        <v>0.575342465753425</v>
      </c>
      <c r="G114" s="4" t="n">
        <f aca="false">SUMIFS(Stems_3D_BP!$K$2:$K$5573,Stems_3D_BP!$A$2:$A$5573,$A114,Stems_3D_BP!$B$2:$B$5573,"Acceptor stem")</f>
        <v>12</v>
      </c>
      <c r="H114" s="4" t="n">
        <f aca="false">SUMIFS(Stems_3D_BP!$K$2:$K$5573,Stems_3D_BP!$A$2:$A$5573,$A114,Stems_3D_BP!$B$2:$B$5573,"D-stem")</f>
        <v>4</v>
      </c>
      <c r="I114" s="4" t="n">
        <f aca="false">SUMIFS(Stems_3D_BP!$K$2:$K$5573,Stems_3D_BP!$A$2:$A$5573,$A114,Stems_3D_BP!$B$2:$B$5573,"Anticodon stem")</f>
        <v>6</v>
      </c>
      <c r="J114" s="4" t="n">
        <f aca="false">SUMIFS(Stems_3D_BP!$K$2:$K$5573,Stems_3D_BP!$A$2:$A$5573,$A114,Stems_3D_BP!$B$2:$B$5573,"T-stem")</f>
        <v>9</v>
      </c>
      <c r="K114" s="3" t="n">
        <f aca="false">SUM(G114:J114)</f>
        <v>31</v>
      </c>
      <c r="L114" s="5" t="n">
        <f aca="false">K114/42</f>
        <v>0.738095238095238</v>
      </c>
      <c r="M114" s="4" t="n">
        <f aca="false">SUMIFS(Stems_3D_BP!$K$2:$K$5573,Stems_3D_BP!$A$2:$A$5573,$A114,Stems_3D_BP!$B$2:$B$5573,"3D (tertiary) BP")</f>
        <v>7</v>
      </c>
      <c r="N114" s="6" t="n">
        <f aca="false">M114/14</f>
        <v>0.5</v>
      </c>
      <c r="O114" s="3" t="n">
        <f aca="false">K114+M114</f>
        <v>38</v>
      </c>
      <c r="P114" s="5" t="n">
        <f aca="false">O114/56</f>
        <v>0.678571428571429</v>
      </c>
      <c r="Q114" s="4" t="n">
        <f aca="false">SUMIFS(Loops!$I$2:$I$996,Loops!$A$2:$A$996,$A114,Loops!$B$2:$B$996,"D-loop")</f>
        <v>4</v>
      </c>
      <c r="R114" s="4" t="n">
        <f aca="false">SUMIFS(Loops!$I$2:$I$996,Loops!$A$2:$A$996,$A114,Loops!$B$2:$B$996,"Anticodon loop")</f>
        <v>2</v>
      </c>
      <c r="S114" s="4" t="n">
        <f aca="false">SUMIFS(Loops!$I$2:$I$996,Loops!$A$2:$A$996,$A114,Loops!$B$2:$B$996,"Variable loop")</f>
        <v>3</v>
      </c>
      <c r="T114" s="4" t="n">
        <f aca="false">SUMIFS(Loops!$I$2:$I$996,Loops!$A$2:$A$996,$A114,Loops!$B$2:$B$996,"TΨC-loop")</f>
        <v>1</v>
      </c>
      <c r="U114" s="4" t="n">
        <f aca="false">SUMIFS(Loops!$F$2:$F$996,Loops!$A$2:$A$996,$A114)-SUMIFS(Loops!$F$2:$F$996,Loops!$A$2:$A$996,$A114,Loops!$B$2:$B$996,"Positions 8, 9, 26")</f>
        <v>28</v>
      </c>
      <c r="V114" s="3" t="n">
        <f aca="false">SUM(Q114:T114)</f>
        <v>10</v>
      </c>
      <c r="W114" s="5" t="n">
        <f aca="false">V114/U114</f>
        <v>0.357142857142857</v>
      </c>
      <c r="X114" s="7" t="str">
        <f aca="false">INDEX(Positions!$E$2:$E$14531,MATCH($A114&amp;"|8",Positions!$A$2:$A$14531,0))</f>
        <v>U</v>
      </c>
      <c r="Y114" s="7" t="str">
        <f aca="false">INDEX(Positions!$E$2:$E$14531,MATCH($A114&amp;"|9",Positions!$A$2:$A$14531,0))</f>
        <v>A</v>
      </c>
      <c r="Z114" s="7" t="str">
        <f aca="false">INDEX(Positions!$E$2:$E$14531,MATCH($A114&amp;"|26",Positions!$A$2:$A$14531,0))</f>
        <v>G</v>
      </c>
      <c r="AA114" s="7" t="n">
        <f aca="false">(X114="G")+(Y114="G")+(Z114="G")</f>
        <v>1</v>
      </c>
      <c r="AB114" s="7" t="n">
        <f aca="false">(X114="C")+(Y114="C")+(Z114="C")</f>
        <v>0</v>
      </c>
      <c r="AC114" s="8" t="n">
        <f aca="false">AA114+AB114</f>
        <v>1</v>
      </c>
      <c r="AD114" s="9" t="n">
        <f aca="false">AC114/3</f>
        <v>0.333333333333333</v>
      </c>
      <c r="AE114" s="7" t="str">
        <f aca="false">IF(K114+V114+AC114=E114,"OK","MISMATCH")</f>
        <v>OK</v>
      </c>
      <c r="AF114" s="10" t="n">
        <f aca="false">B114-42</f>
        <v>31</v>
      </c>
      <c r="AG114" s="10" t="n">
        <f aca="false">V114+AC114</f>
        <v>11</v>
      </c>
      <c r="AH114" s="11" t="n">
        <f aca="false">AG114/AF114</f>
        <v>0.354838709677419</v>
      </c>
      <c r="AI114" s="11" t="n">
        <f aca="false">L114</f>
        <v>0.738095238095238</v>
      </c>
      <c r="AJ114" s="12" t="n">
        <f aca="false">AI114-AH114</f>
        <v>0.383256528417819</v>
      </c>
    </row>
    <row r="115" customFormat="false" ht="15" hidden="false" customHeight="false" outlineLevel="0" collapsed="false">
      <c r="A115" s="3" t="s">
        <v>148</v>
      </c>
      <c r="B115" s="4" t="n">
        <f aca="false">COUNTIF(Positions!$B$2:$B$14531,A115)</f>
        <v>74</v>
      </c>
      <c r="C115" s="4" t="n">
        <f aca="false">COUNTIFS(Positions!$B$2:$B$14531,A115,Positions!$E$2:$E$14531,"G")</f>
        <v>23</v>
      </c>
      <c r="D115" s="4" t="n">
        <f aca="false">COUNTIFS(Positions!$B$2:$B$14531,A115,Positions!$E$2:$E$14531,"C")</f>
        <v>17</v>
      </c>
      <c r="E115" s="3" t="n">
        <f aca="false">C115+D115</f>
        <v>40</v>
      </c>
      <c r="F115" s="5" t="n">
        <f aca="false">E115/B115</f>
        <v>0.540540540540541</v>
      </c>
      <c r="G115" s="4" t="n">
        <f aca="false">SUMIFS(Stems_3D_BP!$K$2:$K$5573,Stems_3D_BP!$A$2:$A$5573,$A115,Stems_3D_BP!$B$2:$B$5573,"Acceptor stem")</f>
        <v>9</v>
      </c>
      <c r="H115" s="4" t="n">
        <f aca="false">SUMIFS(Stems_3D_BP!$K$2:$K$5573,Stems_3D_BP!$A$2:$A$5573,$A115,Stems_3D_BP!$B$2:$B$5573,"D-stem")</f>
        <v>6</v>
      </c>
      <c r="I115" s="4" t="n">
        <f aca="false">SUMIFS(Stems_3D_BP!$K$2:$K$5573,Stems_3D_BP!$A$2:$A$5573,$A115,Stems_3D_BP!$B$2:$B$5573,"Anticodon stem")</f>
        <v>8</v>
      </c>
      <c r="J115" s="4" t="n">
        <f aca="false">SUMIFS(Stems_3D_BP!$K$2:$K$5573,Stems_3D_BP!$A$2:$A$5573,$A115,Stems_3D_BP!$B$2:$B$5573,"T-stem")</f>
        <v>6</v>
      </c>
      <c r="K115" s="3" t="n">
        <f aca="false">SUM(G115:J115)</f>
        <v>29</v>
      </c>
      <c r="L115" s="5" t="n">
        <f aca="false">K115/42</f>
        <v>0.690476190476191</v>
      </c>
      <c r="M115" s="4" t="n">
        <f aca="false">SUMIFS(Stems_3D_BP!$K$2:$K$5573,Stems_3D_BP!$A$2:$A$5573,$A115,Stems_3D_BP!$B$2:$B$5573,"3D (tertiary) BP")</f>
        <v>6</v>
      </c>
      <c r="N115" s="6" t="n">
        <f aca="false">M115/14</f>
        <v>0.428571428571429</v>
      </c>
      <c r="O115" s="3" t="n">
        <f aca="false">K115+M115</f>
        <v>35</v>
      </c>
      <c r="P115" s="5" t="n">
        <f aca="false">O115/56</f>
        <v>0.625</v>
      </c>
      <c r="Q115" s="4" t="n">
        <f aca="false">SUMIFS(Loops!$I$2:$I$996,Loops!$A$2:$A$996,$A115,Loops!$B$2:$B$996,"D-loop")</f>
        <v>3</v>
      </c>
      <c r="R115" s="4" t="n">
        <f aca="false">SUMIFS(Loops!$I$2:$I$996,Loops!$A$2:$A$996,$A115,Loops!$B$2:$B$996,"Anticodon loop")</f>
        <v>3</v>
      </c>
      <c r="S115" s="4" t="n">
        <f aca="false">SUMIFS(Loops!$I$2:$I$996,Loops!$A$2:$A$996,$A115,Loops!$B$2:$B$996,"Variable loop")</f>
        <v>3</v>
      </c>
      <c r="T115" s="4" t="n">
        <f aca="false">SUMIFS(Loops!$I$2:$I$996,Loops!$A$2:$A$996,$A115,Loops!$B$2:$B$996,"TΨC-loop")</f>
        <v>1</v>
      </c>
      <c r="U115" s="4" t="n">
        <f aca="false">SUMIFS(Loops!$F$2:$F$996,Loops!$A$2:$A$996,$A115)-SUMIFS(Loops!$F$2:$F$996,Loops!$A$2:$A$996,$A115,Loops!$B$2:$B$996,"Positions 8, 9, 26")</f>
        <v>29</v>
      </c>
      <c r="V115" s="3" t="n">
        <f aca="false">SUM(Q115:T115)</f>
        <v>10</v>
      </c>
      <c r="W115" s="5" t="n">
        <f aca="false">V115/U115</f>
        <v>0.344827586206897</v>
      </c>
      <c r="X115" s="7" t="str">
        <f aca="false">INDEX(Positions!$E$2:$E$14531,MATCH($A115&amp;"|8",Positions!$A$2:$A$14531,0))</f>
        <v>U</v>
      </c>
      <c r="Y115" s="7" t="str">
        <f aca="false">INDEX(Positions!$E$2:$E$14531,MATCH($A115&amp;"|9",Positions!$A$2:$A$14531,0))</f>
        <v>A</v>
      </c>
      <c r="Z115" s="7" t="str">
        <f aca="false">INDEX(Positions!$E$2:$E$14531,MATCH($A115&amp;"|26",Positions!$A$2:$A$14531,0))</f>
        <v>G</v>
      </c>
      <c r="AA115" s="7" t="n">
        <f aca="false">(X115="G")+(Y115="G")+(Z115="G")</f>
        <v>1</v>
      </c>
      <c r="AB115" s="7" t="n">
        <f aca="false">(X115="C")+(Y115="C")+(Z115="C")</f>
        <v>0</v>
      </c>
      <c r="AC115" s="8" t="n">
        <f aca="false">AA115+AB115</f>
        <v>1</v>
      </c>
      <c r="AD115" s="9" t="n">
        <f aca="false">AC115/3</f>
        <v>0.333333333333333</v>
      </c>
      <c r="AE115" s="7" t="str">
        <f aca="false">IF(K115+V115+AC115=E115,"OK","MISMATCH")</f>
        <v>OK</v>
      </c>
      <c r="AF115" s="10" t="n">
        <f aca="false">B115-42</f>
        <v>32</v>
      </c>
      <c r="AG115" s="10" t="n">
        <f aca="false">V115+AC115</f>
        <v>11</v>
      </c>
      <c r="AH115" s="11" t="n">
        <f aca="false">AG115/AF115</f>
        <v>0.34375</v>
      </c>
      <c r="AI115" s="11" t="n">
        <f aca="false">L115</f>
        <v>0.690476190476191</v>
      </c>
      <c r="AJ115" s="12" t="n">
        <f aca="false">AI115-AH115</f>
        <v>0.34672619047619</v>
      </c>
    </row>
    <row r="116" customFormat="false" ht="15" hidden="false" customHeight="false" outlineLevel="0" collapsed="false">
      <c r="A116" s="3" t="s">
        <v>149</v>
      </c>
      <c r="B116" s="4" t="n">
        <f aca="false">COUNTIF(Positions!$B$2:$B$14531,A116)</f>
        <v>74</v>
      </c>
      <c r="C116" s="4" t="n">
        <f aca="false">COUNTIFS(Positions!$B$2:$B$14531,A116,Positions!$E$2:$E$14531,"G")</f>
        <v>26</v>
      </c>
      <c r="D116" s="4" t="n">
        <f aca="false">COUNTIFS(Positions!$B$2:$B$14531,A116,Positions!$E$2:$E$14531,"C")</f>
        <v>22</v>
      </c>
      <c r="E116" s="3" t="n">
        <f aca="false">C116+D116</f>
        <v>48</v>
      </c>
      <c r="F116" s="5" t="n">
        <f aca="false">E116/B116</f>
        <v>0.648648648648649</v>
      </c>
      <c r="G116" s="4" t="n">
        <f aca="false">SUMIFS(Stems_3D_BP!$K$2:$K$5573,Stems_3D_BP!$A$2:$A$5573,$A116,Stems_3D_BP!$B$2:$B$5573,"Acceptor stem")</f>
        <v>11</v>
      </c>
      <c r="H116" s="4" t="n">
        <f aca="false">SUMIFS(Stems_3D_BP!$K$2:$K$5573,Stems_3D_BP!$A$2:$A$5573,$A116,Stems_3D_BP!$B$2:$B$5573,"D-stem")</f>
        <v>8</v>
      </c>
      <c r="I116" s="4" t="n">
        <f aca="false">SUMIFS(Stems_3D_BP!$K$2:$K$5573,Stems_3D_BP!$A$2:$A$5573,$A116,Stems_3D_BP!$B$2:$B$5573,"Anticodon stem")</f>
        <v>8</v>
      </c>
      <c r="J116" s="4" t="n">
        <f aca="false">SUMIFS(Stems_3D_BP!$K$2:$K$5573,Stems_3D_BP!$A$2:$A$5573,$A116,Stems_3D_BP!$B$2:$B$5573,"T-stem")</f>
        <v>8</v>
      </c>
      <c r="K116" s="3" t="n">
        <f aca="false">SUM(G116:J116)</f>
        <v>35</v>
      </c>
      <c r="L116" s="5" t="n">
        <f aca="false">K116/42</f>
        <v>0.833333333333333</v>
      </c>
      <c r="M116" s="4" t="n">
        <f aca="false">SUMIFS(Stems_3D_BP!$K$2:$K$5573,Stems_3D_BP!$A$2:$A$5573,$A116,Stems_3D_BP!$B$2:$B$5573,"3D (tertiary) BP")</f>
        <v>6</v>
      </c>
      <c r="N116" s="6" t="n">
        <f aca="false">M116/14</f>
        <v>0.428571428571429</v>
      </c>
      <c r="O116" s="3" t="n">
        <f aca="false">K116+M116</f>
        <v>41</v>
      </c>
      <c r="P116" s="5" t="n">
        <f aca="false">O116/56</f>
        <v>0.732142857142857</v>
      </c>
      <c r="Q116" s="4" t="n">
        <f aca="false">SUMIFS(Loops!$I$2:$I$996,Loops!$A$2:$A$996,$A116,Loops!$B$2:$B$996,"D-loop")</f>
        <v>4</v>
      </c>
      <c r="R116" s="4" t="n">
        <f aca="false">SUMIFS(Loops!$I$2:$I$996,Loops!$A$2:$A$996,$A116,Loops!$B$2:$B$996,"Anticodon loop")</f>
        <v>3</v>
      </c>
      <c r="S116" s="4" t="n">
        <f aca="false">SUMIFS(Loops!$I$2:$I$996,Loops!$A$2:$A$996,$A116,Loops!$B$2:$B$996,"Variable loop")</f>
        <v>4</v>
      </c>
      <c r="T116" s="4" t="n">
        <f aca="false">SUMIFS(Loops!$I$2:$I$996,Loops!$A$2:$A$996,$A116,Loops!$B$2:$B$996,"TΨC-loop")</f>
        <v>1</v>
      </c>
      <c r="U116" s="4" t="n">
        <f aca="false">SUMIFS(Loops!$F$2:$F$996,Loops!$A$2:$A$996,$A116)-SUMIFS(Loops!$F$2:$F$996,Loops!$A$2:$A$996,$A116,Loops!$B$2:$B$996,"Positions 8, 9, 26")</f>
        <v>29</v>
      </c>
      <c r="V116" s="3" t="n">
        <f aca="false">SUM(Q116:T116)</f>
        <v>12</v>
      </c>
      <c r="W116" s="5" t="n">
        <f aca="false">V116/U116</f>
        <v>0.413793103448276</v>
      </c>
      <c r="X116" s="7" t="str">
        <f aca="false">INDEX(Positions!$E$2:$E$14531,MATCH($A116&amp;"|8",Positions!$A$2:$A$14531,0))</f>
        <v>U</v>
      </c>
      <c r="Y116" s="7" t="str">
        <f aca="false">INDEX(Positions!$E$2:$E$14531,MATCH($A116&amp;"|9",Positions!$A$2:$A$14531,0))</f>
        <v>G</v>
      </c>
      <c r="Z116" s="7" t="str">
        <f aca="false">INDEX(Positions!$E$2:$E$14531,MATCH($A116&amp;"|26",Positions!$A$2:$A$14531,0))</f>
        <v>A</v>
      </c>
      <c r="AA116" s="7" t="n">
        <f aca="false">(X116="G")+(Y116="G")+(Z116="G")</f>
        <v>1</v>
      </c>
      <c r="AB116" s="7" t="n">
        <f aca="false">(X116="C")+(Y116="C")+(Z116="C")</f>
        <v>0</v>
      </c>
      <c r="AC116" s="8" t="n">
        <f aca="false">AA116+AB116</f>
        <v>1</v>
      </c>
      <c r="AD116" s="9" t="n">
        <f aca="false">AC116/3</f>
        <v>0.333333333333333</v>
      </c>
      <c r="AE116" s="7" t="str">
        <f aca="false">IF(K116+V116+AC116=E116,"OK","MISMATCH")</f>
        <v>OK</v>
      </c>
      <c r="AF116" s="10" t="n">
        <f aca="false">B116-42</f>
        <v>32</v>
      </c>
      <c r="AG116" s="10" t="n">
        <f aca="false">V116+AC116</f>
        <v>13</v>
      </c>
      <c r="AH116" s="11" t="n">
        <f aca="false">AG116/AF116</f>
        <v>0.40625</v>
      </c>
      <c r="AI116" s="11" t="n">
        <f aca="false">L116</f>
        <v>0.833333333333333</v>
      </c>
      <c r="AJ116" s="12" t="n">
        <f aca="false">AI116-AH116</f>
        <v>0.427083333333333</v>
      </c>
    </row>
    <row r="117" customFormat="false" ht="15" hidden="false" customHeight="false" outlineLevel="0" collapsed="false">
      <c r="A117" s="3" t="s">
        <v>150</v>
      </c>
      <c r="B117" s="4" t="n">
        <f aca="false">COUNTIF(Positions!$B$2:$B$14531,A117)</f>
        <v>72</v>
      </c>
      <c r="C117" s="4" t="n">
        <f aca="false">COUNTIFS(Positions!$B$2:$B$14531,A117,Positions!$E$2:$E$14531,"G")</f>
        <v>23</v>
      </c>
      <c r="D117" s="4" t="n">
        <f aca="false">COUNTIFS(Positions!$B$2:$B$14531,A117,Positions!$E$2:$E$14531,"C")</f>
        <v>18</v>
      </c>
      <c r="E117" s="3" t="n">
        <f aca="false">C117+D117</f>
        <v>41</v>
      </c>
      <c r="F117" s="5" t="n">
        <f aca="false">E117/B117</f>
        <v>0.569444444444444</v>
      </c>
      <c r="G117" s="4" t="n">
        <f aca="false">SUMIFS(Stems_3D_BP!$K$2:$K$5573,Stems_3D_BP!$A$2:$A$5573,$A117,Stems_3D_BP!$B$2:$B$5573,"Acceptor stem")</f>
        <v>11</v>
      </c>
      <c r="H117" s="4" t="n">
        <f aca="false">SUMIFS(Stems_3D_BP!$K$2:$K$5573,Stems_3D_BP!$A$2:$A$5573,$A117,Stems_3D_BP!$B$2:$B$5573,"D-stem")</f>
        <v>6</v>
      </c>
      <c r="I117" s="4" t="n">
        <f aca="false">SUMIFS(Stems_3D_BP!$K$2:$K$5573,Stems_3D_BP!$A$2:$A$5573,$A117,Stems_3D_BP!$B$2:$B$5573,"Anticodon stem")</f>
        <v>8</v>
      </c>
      <c r="J117" s="4" t="n">
        <f aca="false">SUMIFS(Stems_3D_BP!$K$2:$K$5573,Stems_3D_BP!$A$2:$A$5573,$A117,Stems_3D_BP!$B$2:$B$5573,"T-stem")</f>
        <v>6</v>
      </c>
      <c r="K117" s="3" t="n">
        <f aca="false">SUM(G117:J117)</f>
        <v>31</v>
      </c>
      <c r="L117" s="5" t="n">
        <f aca="false">K117/42</f>
        <v>0.738095238095238</v>
      </c>
      <c r="M117" s="4" t="n">
        <f aca="false">SUMIFS(Stems_3D_BP!$K$2:$K$5573,Stems_3D_BP!$A$2:$A$5573,$A117,Stems_3D_BP!$B$2:$B$5573,"3D (tertiary) BP")</f>
        <v>6</v>
      </c>
      <c r="N117" s="6" t="n">
        <f aca="false">M117/14</f>
        <v>0.428571428571429</v>
      </c>
      <c r="O117" s="3" t="n">
        <f aca="false">K117+M117</f>
        <v>37</v>
      </c>
      <c r="P117" s="5" t="n">
        <f aca="false">O117/56</f>
        <v>0.660714285714286</v>
      </c>
      <c r="Q117" s="4" t="n">
        <f aca="false">SUMIFS(Loops!$I$2:$I$996,Loops!$A$2:$A$996,$A117,Loops!$B$2:$B$996,"D-loop")</f>
        <v>3</v>
      </c>
      <c r="R117" s="4" t="n">
        <f aca="false">SUMIFS(Loops!$I$2:$I$996,Loops!$A$2:$A$996,$A117,Loops!$B$2:$B$996,"Anticodon loop")</f>
        <v>2</v>
      </c>
      <c r="S117" s="4" t="n">
        <f aca="false">SUMIFS(Loops!$I$2:$I$996,Loops!$A$2:$A$996,$A117,Loops!$B$2:$B$996,"Variable loop")</f>
        <v>2</v>
      </c>
      <c r="T117" s="4" t="n">
        <f aca="false">SUMIFS(Loops!$I$2:$I$996,Loops!$A$2:$A$996,$A117,Loops!$B$2:$B$996,"TΨC-loop")</f>
        <v>2</v>
      </c>
      <c r="U117" s="4" t="n">
        <f aca="false">SUMIFS(Loops!$F$2:$F$996,Loops!$A$2:$A$996,$A117)-SUMIFS(Loops!$F$2:$F$996,Loops!$A$2:$A$996,$A117,Loops!$B$2:$B$996,"Positions 8, 9, 26")</f>
        <v>27</v>
      </c>
      <c r="V117" s="3" t="n">
        <f aca="false">SUM(Q117:T117)</f>
        <v>9</v>
      </c>
      <c r="W117" s="5" t="n">
        <f aca="false">V117/U117</f>
        <v>0.333333333333333</v>
      </c>
      <c r="X117" s="7" t="str">
        <f aca="false">INDEX(Positions!$E$2:$E$14531,MATCH($A117&amp;"|8",Positions!$A$2:$A$14531,0))</f>
        <v>U</v>
      </c>
      <c r="Y117" s="7" t="str">
        <f aca="false">INDEX(Positions!$E$2:$E$14531,MATCH($A117&amp;"|9",Positions!$A$2:$A$14531,0))</f>
        <v>A</v>
      </c>
      <c r="Z117" s="7" t="str">
        <f aca="false">INDEX(Positions!$E$2:$E$14531,MATCH($A117&amp;"|26",Positions!$A$2:$A$14531,0))</f>
        <v>G</v>
      </c>
      <c r="AA117" s="7" t="n">
        <f aca="false">(X117="G")+(Y117="G")+(Z117="G")</f>
        <v>1</v>
      </c>
      <c r="AB117" s="7" t="n">
        <f aca="false">(X117="C")+(Y117="C")+(Z117="C")</f>
        <v>0</v>
      </c>
      <c r="AC117" s="8" t="n">
        <f aca="false">AA117+AB117</f>
        <v>1</v>
      </c>
      <c r="AD117" s="9" t="n">
        <f aca="false">AC117/3</f>
        <v>0.333333333333333</v>
      </c>
      <c r="AE117" s="7" t="str">
        <f aca="false">IF(K117+V117+AC117=E117,"OK","MISMATCH")</f>
        <v>OK</v>
      </c>
      <c r="AF117" s="10" t="n">
        <f aca="false">B117-42</f>
        <v>30</v>
      </c>
      <c r="AG117" s="10" t="n">
        <f aca="false">V117+AC117</f>
        <v>10</v>
      </c>
      <c r="AH117" s="11" t="n">
        <f aca="false">AG117/AF117</f>
        <v>0.333333333333333</v>
      </c>
      <c r="AI117" s="11" t="n">
        <f aca="false">L117</f>
        <v>0.738095238095238</v>
      </c>
      <c r="AJ117" s="12" t="n">
        <f aca="false">AI117-AH117</f>
        <v>0.404761904761905</v>
      </c>
    </row>
    <row r="118" customFormat="false" ht="15" hidden="false" customHeight="false" outlineLevel="0" collapsed="false">
      <c r="A118" s="3" t="s">
        <v>151</v>
      </c>
      <c r="B118" s="4" t="n">
        <f aca="false">COUNTIF(Positions!$B$2:$B$14531,A118)</f>
        <v>74</v>
      </c>
      <c r="C118" s="4" t="n">
        <f aca="false">COUNTIFS(Positions!$B$2:$B$14531,A118,Positions!$E$2:$E$14531,"G")</f>
        <v>26</v>
      </c>
      <c r="D118" s="4" t="n">
        <f aca="false">COUNTIFS(Positions!$B$2:$B$14531,A118,Positions!$E$2:$E$14531,"C")</f>
        <v>21</v>
      </c>
      <c r="E118" s="3" t="n">
        <f aca="false">C118+D118</f>
        <v>47</v>
      </c>
      <c r="F118" s="5" t="n">
        <f aca="false">E118/B118</f>
        <v>0.635135135135135</v>
      </c>
      <c r="G118" s="4" t="n">
        <f aca="false">SUMIFS(Stems_3D_BP!$K$2:$K$5573,Stems_3D_BP!$A$2:$A$5573,$A118,Stems_3D_BP!$B$2:$B$5573,"Acceptor stem")</f>
        <v>12</v>
      </c>
      <c r="H118" s="4" t="n">
        <f aca="false">SUMIFS(Stems_3D_BP!$K$2:$K$5573,Stems_3D_BP!$A$2:$A$5573,$A118,Stems_3D_BP!$B$2:$B$5573,"D-stem")</f>
        <v>6</v>
      </c>
      <c r="I118" s="4" t="n">
        <f aca="false">SUMIFS(Stems_3D_BP!$K$2:$K$5573,Stems_3D_BP!$A$2:$A$5573,$A118,Stems_3D_BP!$B$2:$B$5573,"Anticodon stem")</f>
        <v>8</v>
      </c>
      <c r="J118" s="4" t="n">
        <f aca="false">SUMIFS(Stems_3D_BP!$K$2:$K$5573,Stems_3D_BP!$A$2:$A$5573,$A118,Stems_3D_BP!$B$2:$B$5573,"T-stem")</f>
        <v>8</v>
      </c>
      <c r="K118" s="3" t="n">
        <f aca="false">SUM(G118:J118)</f>
        <v>34</v>
      </c>
      <c r="L118" s="5" t="n">
        <f aca="false">K118/42</f>
        <v>0.80952380952381</v>
      </c>
      <c r="M118" s="4" t="n">
        <f aca="false">SUMIFS(Stems_3D_BP!$K$2:$K$5573,Stems_3D_BP!$A$2:$A$5573,$A118,Stems_3D_BP!$B$2:$B$5573,"3D (tertiary) BP")</f>
        <v>7</v>
      </c>
      <c r="N118" s="6" t="n">
        <f aca="false">M118/14</f>
        <v>0.5</v>
      </c>
      <c r="O118" s="3" t="n">
        <f aca="false">K118+M118</f>
        <v>41</v>
      </c>
      <c r="P118" s="5" t="n">
        <f aca="false">O118/56</f>
        <v>0.732142857142857</v>
      </c>
      <c r="Q118" s="4" t="n">
        <f aca="false">SUMIFS(Loops!$I$2:$I$996,Loops!$A$2:$A$996,$A118,Loops!$B$2:$B$996,"D-loop")</f>
        <v>5</v>
      </c>
      <c r="R118" s="4" t="n">
        <f aca="false">SUMIFS(Loops!$I$2:$I$996,Loops!$A$2:$A$996,$A118,Loops!$B$2:$B$996,"Anticodon loop")</f>
        <v>3</v>
      </c>
      <c r="S118" s="4" t="n">
        <f aca="false">SUMIFS(Loops!$I$2:$I$996,Loops!$A$2:$A$996,$A118,Loops!$B$2:$B$996,"Variable loop")</f>
        <v>3</v>
      </c>
      <c r="T118" s="4" t="n">
        <f aca="false">SUMIFS(Loops!$I$2:$I$996,Loops!$A$2:$A$996,$A118,Loops!$B$2:$B$996,"TΨC-loop")</f>
        <v>2</v>
      </c>
      <c r="U118" s="4" t="n">
        <f aca="false">SUMIFS(Loops!$F$2:$F$996,Loops!$A$2:$A$996,$A118)-SUMIFS(Loops!$F$2:$F$996,Loops!$A$2:$A$996,$A118,Loops!$B$2:$B$996,"Positions 8, 9, 26")</f>
        <v>29</v>
      </c>
      <c r="V118" s="3" t="n">
        <f aca="false">SUM(Q118:T118)</f>
        <v>13</v>
      </c>
      <c r="W118" s="5" t="n">
        <f aca="false">V118/U118</f>
        <v>0.448275862068966</v>
      </c>
      <c r="X118" s="7" t="str">
        <f aca="false">INDEX(Positions!$E$2:$E$14531,MATCH($A118&amp;"|8",Positions!$A$2:$A$14531,0))</f>
        <v>U</v>
      </c>
      <c r="Y118" s="7" t="str">
        <f aca="false">INDEX(Positions!$E$2:$E$14531,MATCH($A118&amp;"|9",Positions!$A$2:$A$14531,0))</f>
        <v>A</v>
      </c>
      <c r="Z118" s="7" t="str">
        <f aca="false">INDEX(Positions!$E$2:$E$14531,MATCH($A118&amp;"|26",Positions!$A$2:$A$14531,0))</f>
        <v>A</v>
      </c>
      <c r="AA118" s="7" t="n">
        <f aca="false">(X118="G")+(Y118="G")+(Z118="G")</f>
        <v>0</v>
      </c>
      <c r="AB118" s="7" t="n">
        <f aca="false">(X118="C")+(Y118="C")+(Z118="C")</f>
        <v>0</v>
      </c>
      <c r="AC118" s="8" t="n">
        <f aca="false">AA118+AB118</f>
        <v>0</v>
      </c>
      <c r="AD118" s="9" t="n">
        <f aca="false">AC118/3</f>
        <v>0</v>
      </c>
      <c r="AE118" s="7" t="str">
        <f aca="false">IF(K118+V118+AC118=E118,"OK","MISMATCH")</f>
        <v>OK</v>
      </c>
      <c r="AF118" s="10" t="n">
        <f aca="false">B118-42</f>
        <v>32</v>
      </c>
      <c r="AG118" s="10" t="n">
        <f aca="false">V118+AC118</f>
        <v>13</v>
      </c>
      <c r="AH118" s="11" t="n">
        <f aca="false">AG118/AF118</f>
        <v>0.40625</v>
      </c>
      <c r="AI118" s="11" t="n">
        <f aca="false">L118</f>
        <v>0.80952380952381</v>
      </c>
      <c r="AJ118" s="12" t="n">
        <f aca="false">AI118-AH118</f>
        <v>0.40327380952381</v>
      </c>
    </row>
    <row r="119" customFormat="false" ht="15" hidden="false" customHeight="false" outlineLevel="0" collapsed="false">
      <c r="A119" s="3" t="s">
        <v>152</v>
      </c>
      <c r="B119" s="4" t="n">
        <f aca="false">COUNTIF(Positions!$B$2:$B$14531,A119)</f>
        <v>73</v>
      </c>
      <c r="C119" s="4" t="n">
        <f aca="false">COUNTIFS(Positions!$B$2:$B$14531,A119,Positions!$E$2:$E$14531,"G")</f>
        <v>26</v>
      </c>
      <c r="D119" s="4" t="n">
        <f aca="false">COUNTIFS(Positions!$B$2:$B$14531,A119,Positions!$E$2:$E$14531,"C")</f>
        <v>23</v>
      </c>
      <c r="E119" s="3" t="n">
        <f aca="false">C119+D119</f>
        <v>49</v>
      </c>
      <c r="F119" s="5" t="n">
        <f aca="false">E119/B119</f>
        <v>0.671232876712329</v>
      </c>
      <c r="G119" s="4" t="n">
        <f aca="false">SUMIFS(Stems_3D_BP!$K$2:$K$5573,Stems_3D_BP!$A$2:$A$5573,$A119,Stems_3D_BP!$B$2:$B$5573,"Acceptor stem")</f>
        <v>14</v>
      </c>
      <c r="H119" s="4" t="n">
        <f aca="false">SUMIFS(Stems_3D_BP!$K$2:$K$5573,Stems_3D_BP!$A$2:$A$5573,$A119,Stems_3D_BP!$B$2:$B$5573,"D-stem")</f>
        <v>6</v>
      </c>
      <c r="I119" s="4" t="n">
        <f aca="false">SUMIFS(Stems_3D_BP!$K$2:$K$5573,Stems_3D_BP!$A$2:$A$5573,$A119,Stems_3D_BP!$B$2:$B$5573,"Anticodon stem")</f>
        <v>9</v>
      </c>
      <c r="J119" s="4" t="n">
        <f aca="false">SUMIFS(Stems_3D_BP!$K$2:$K$5573,Stems_3D_BP!$A$2:$A$5573,$A119,Stems_3D_BP!$B$2:$B$5573,"T-stem")</f>
        <v>8</v>
      </c>
      <c r="K119" s="3" t="n">
        <f aca="false">SUM(G119:J119)</f>
        <v>37</v>
      </c>
      <c r="L119" s="5" t="n">
        <f aca="false">K119/42</f>
        <v>0.880952380952381</v>
      </c>
      <c r="M119" s="4" t="n">
        <f aca="false">SUMIFS(Stems_3D_BP!$K$2:$K$5573,Stems_3D_BP!$A$2:$A$5573,$A119,Stems_3D_BP!$B$2:$B$5573,"3D (tertiary) BP")</f>
        <v>6</v>
      </c>
      <c r="N119" s="6" t="n">
        <f aca="false">M119/14</f>
        <v>0.428571428571429</v>
      </c>
      <c r="O119" s="3" t="n">
        <f aca="false">K119+M119</f>
        <v>43</v>
      </c>
      <c r="P119" s="5" t="n">
        <f aca="false">O119/56</f>
        <v>0.767857142857143</v>
      </c>
      <c r="Q119" s="4" t="n">
        <f aca="false">SUMIFS(Loops!$I$2:$I$996,Loops!$A$2:$A$996,$A119,Loops!$B$2:$B$996,"D-loop")</f>
        <v>3</v>
      </c>
      <c r="R119" s="4" t="n">
        <f aca="false">SUMIFS(Loops!$I$2:$I$996,Loops!$A$2:$A$996,$A119,Loops!$B$2:$B$996,"Anticodon loop")</f>
        <v>2</v>
      </c>
      <c r="S119" s="4" t="n">
        <f aca="false">SUMIFS(Loops!$I$2:$I$996,Loops!$A$2:$A$996,$A119,Loops!$B$2:$B$996,"Variable loop")</f>
        <v>4</v>
      </c>
      <c r="T119" s="4" t="n">
        <f aca="false">SUMIFS(Loops!$I$2:$I$996,Loops!$A$2:$A$996,$A119,Loops!$B$2:$B$996,"TΨC-loop")</f>
        <v>3</v>
      </c>
      <c r="U119" s="4" t="n">
        <f aca="false">SUMIFS(Loops!$F$2:$F$996,Loops!$A$2:$A$996,$A119)-SUMIFS(Loops!$F$2:$F$996,Loops!$A$2:$A$996,$A119,Loops!$B$2:$B$996,"Positions 8, 9, 26")</f>
        <v>28</v>
      </c>
      <c r="V119" s="3" t="n">
        <f aca="false">SUM(Q119:T119)</f>
        <v>12</v>
      </c>
      <c r="W119" s="5" t="n">
        <f aca="false">V119/U119</f>
        <v>0.428571428571429</v>
      </c>
      <c r="X119" s="7" t="str">
        <f aca="false">INDEX(Positions!$E$2:$E$14531,MATCH($A119&amp;"|8",Positions!$A$2:$A$14531,0))</f>
        <v>U</v>
      </c>
      <c r="Y119" s="7" t="str">
        <f aca="false">INDEX(Positions!$E$2:$E$14531,MATCH($A119&amp;"|9",Positions!$A$2:$A$14531,0))</f>
        <v>A</v>
      </c>
      <c r="Z119" s="7" t="str">
        <f aca="false">INDEX(Positions!$E$2:$E$14531,MATCH($A119&amp;"|26",Positions!$A$2:$A$14531,0))</f>
        <v>A</v>
      </c>
      <c r="AA119" s="7" t="n">
        <f aca="false">(X119="G")+(Y119="G")+(Z119="G")</f>
        <v>0</v>
      </c>
      <c r="AB119" s="7" t="n">
        <f aca="false">(X119="C")+(Y119="C")+(Z119="C")</f>
        <v>0</v>
      </c>
      <c r="AC119" s="8" t="n">
        <f aca="false">AA119+AB119</f>
        <v>0</v>
      </c>
      <c r="AD119" s="9" t="n">
        <f aca="false">AC119/3</f>
        <v>0</v>
      </c>
      <c r="AE119" s="7" t="str">
        <f aca="false">IF(K119+V119+AC119=E119,"OK","MISMATCH")</f>
        <v>OK</v>
      </c>
      <c r="AF119" s="10" t="n">
        <f aca="false">B119-42</f>
        <v>31</v>
      </c>
      <c r="AG119" s="10" t="n">
        <f aca="false">V119+AC119</f>
        <v>12</v>
      </c>
      <c r="AH119" s="11" t="n">
        <f aca="false">AG119/AF119</f>
        <v>0.387096774193548</v>
      </c>
      <c r="AI119" s="11" t="n">
        <f aca="false">L119</f>
        <v>0.880952380952381</v>
      </c>
      <c r="AJ119" s="12" t="n">
        <f aca="false">AI119-AH119</f>
        <v>0.493855606758833</v>
      </c>
    </row>
    <row r="120" customFormat="false" ht="15" hidden="false" customHeight="false" outlineLevel="0" collapsed="false">
      <c r="A120" s="3" t="s">
        <v>153</v>
      </c>
      <c r="B120" s="4" t="n">
        <f aca="false">COUNTIF(Positions!$B$2:$B$14531,A120)</f>
        <v>72</v>
      </c>
      <c r="C120" s="4" t="n">
        <f aca="false">COUNTIFS(Positions!$B$2:$B$14531,A120,Positions!$E$2:$E$14531,"G")</f>
        <v>24</v>
      </c>
      <c r="D120" s="4" t="n">
        <f aca="false">COUNTIFS(Positions!$B$2:$B$14531,A120,Positions!$E$2:$E$14531,"C")</f>
        <v>19</v>
      </c>
      <c r="E120" s="3" t="n">
        <f aca="false">C120+D120</f>
        <v>43</v>
      </c>
      <c r="F120" s="5" t="n">
        <f aca="false">E120/B120</f>
        <v>0.597222222222222</v>
      </c>
      <c r="G120" s="4" t="n">
        <f aca="false">SUMIFS(Stems_3D_BP!$K$2:$K$5573,Stems_3D_BP!$A$2:$A$5573,$A120,Stems_3D_BP!$B$2:$B$5573,"Acceptor stem")</f>
        <v>11</v>
      </c>
      <c r="H120" s="4" t="n">
        <f aca="false">SUMIFS(Stems_3D_BP!$K$2:$K$5573,Stems_3D_BP!$A$2:$A$5573,$A120,Stems_3D_BP!$B$2:$B$5573,"D-stem")</f>
        <v>6</v>
      </c>
      <c r="I120" s="4" t="n">
        <f aca="false">SUMIFS(Stems_3D_BP!$K$2:$K$5573,Stems_3D_BP!$A$2:$A$5573,$A120,Stems_3D_BP!$B$2:$B$5573,"Anticodon stem")</f>
        <v>10</v>
      </c>
      <c r="J120" s="4" t="n">
        <f aca="false">SUMIFS(Stems_3D_BP!$K$2:$K$5573,Stems_3D_BP!$A$2:$A$5573,$A120,Stems_3D_BP!$B$2:$B$5573,"T-stem")</f>
        <v>6</v>
      </c>
      <c r="K120" s="3" t="n">
        <f aca="false">SUM(G120:J120)</f>
        <v>33</v>
      </c>
      <c r="L120" s="5" t="n">
        <f aca="false">K120/42</f>
        <v>0.785714285714286</v>
      </c>
      <c r="M120" s="4" t="n">
        <f aca="false">SUMIFS(Stems_3D_BP!$K$2:$K$5573,Stems_3D_BP!$A$2:$A$5573,$A120,Stems_3D_BP!$B$2:$B$5573,"3D (tertiary) BP")</f>
        <v>4</v>
      </c>
      <c r="N120" s="6" t="n">
        <f aca="false">M120/14</f>
        <v>0.285714285714286</v>
      </c>
      <c r="O120" s="3" t="n">
        <f aca="false">K120+M120</f>
        <v>37</v>
      </c>
      <c r="P120" s="5" t="n">
        <f aca="false">O120/56</f>
        <v>0.660714285714286</v>
      </c>
      <c r="Q120" s="4" t="n">
        <f aca="false">SUMIFS(Loops!$I$2:$I$996,Loops!$A$2:$A$996,$A120,Loops!$B$2:$B$996,"D-loop")</f>
        <v>3</v>
      </c>
      <c r="R120" s="4" t="n">
        <f aca="false">SUMIFS(Loops!$I$2:$I$996,Loops!$A$2:$A$996,$A120,Loops!$B$2:$B$996,"Anticodon loop")</f>
        <v>2</v>
      </c>
      <c r="S120" s="4" t="n">
        <f aca="false">SUMIFS(Loops!$I$2:$I$996,Loops!$A$2:$A$996,$A120,Loops!$B$2:$B$996,"Variable loop")</f>
        <v>2</v>
      </c>
      <c r="T120" s="4" t="n">
        <f aca="false">SUMIFS(Loops!$I$2:$I$996,Loops!$A$2:$A$996,$A120,Loops!$B$2:$B$996,"TΨC-loop")</f>
        <v>3</v>
      </c>
      <c r="U120" s="4" t="n">
        <f aca="false">SUMIFS(Loops!$F$2:$F$996,Loops!$A$2:$A$996,$A120)-SUMIFS(Loops!$F$2:$F$996,Loops!$A$2:$A$996,$A120,Loops!$B$2:$B$996,"Positions 8, 9, 26")</f>
        <v>27</v>
      </c>
      <c r="V120" s="3" t="n">
        <f aca="false">SUM(Q120:T120)</f>
        <v>10</v>
      </c>
      <c r="W120" s="5" t="n">
        <f aca="false">V120/U120</f>
        <v>0.37037037037037</v>
      </c>
      <c r="X120" s="7" t="str">
        <f aca="false">INDEX(Positions!$E$2:$E$14531,MATCH($A120&amp;"|8",Positions!$A$2:$A$14531,0))</f>
        <v>U</v>
      </c>
      <c r="Y120" s="7" t="str">
        <f aca="false">INDEX(Positions!$E$2:$E$14531,MATCH($A120&amp;"|9",Positions!$A$2:$A$14531,0))</f>
        <v>A</v>
      </c>
      <c r="Z120" s="7" t="str">
        <f aca="false">INDEX(Positions!$E$2:$E$14531,MATCH($A120&amp;"|26",Positions!$A$2:$A$14531,0))</f>
        <v>A</v>
      </c>
      <c r="AA120" s="7" t="n">
        <f aca="false">(X120="G")+(Y120="G")+(Z120="G")</f>
        <v>0</v>
      </c>
      <c r="AB120" s="7" t="n">
        <f aca="false">(X120="C")+(Y120="C")+(Z120="C")</f>
        <v>0</v>
      </c>
      <c r="AC120" s="8" t="n">
        <f aca="false">AA120+AB120</f>
        <v>0</v>
      </c>
      <c r="AD120" s="9" t="n">
        <f aca="false">AC120/3</f>
        <v>0</v>
      </c>
      <c r="AE120" s="7" t="str">
        <f aca="false">IF(K120+V120+AC120=E120,"OK","MISMATCH")</f>
        <v>OK</v>
      </c>
      <c r="AF120" s="10" t="n">
        <f aca="false">B120-42</f>
        <v>30</v>
      </c>
      <c r="AG120" s="10" t="n">
        <f aca="false">V120+AC120</f>
        <v>10</v>
      </c>
      <c r="AH120" s="11" t="n">
        <f aca="false">AG120/AF120</f>
        <v>0.333333333333333</v>
      </c>
      <c r="AI120" s="11" t="n">
        <f aca="false">L120</f>
        <v>0.785714285714286</v>
      </c>
      <c r="AJ120" s="12" t="n">
        <f aca="false">AI120-AH120</f>
        <v>0.452380952380952</v>
      </c>
    </row>
    <row r="121" customFormat="false" ht="15" hidden="false" customHeight="false" outlineLevel="0" collapsed="false">
      <c r="A121" s="3" t="s">
        <v>154</v>
      </c>
      <c r="B121" s="4" t="n">
        <f aca="false">COUNTIF(Positions!$B$2:$B$14531,A121)</f>
        <v>72</v>
      </c>
      <c r="C121" s="4" t="n">
        <f aca="false">COUNTIFS(Positions!$B$2:$B$14531,A121,Positions!$E$2:$E$14531,"G")</f>
        <v>24</v>
      </c>
      <c r="D121" s="4" t="n">
        <f aca="false">COUNTIFS(Positions!$B$2:$B$14531,A121,Positions!$E$2:$E$14531,"C")</f>
        <v>17</v>
      </c>
      <c r="E121" s="3" t="n">
        <f aca="false">C121+D121</f>
        <v>41</v>
      </c>
      <c r="F121" s="5" t="n">
        <f aca="false">E121/B121</f>
        <v>0.569444444444444</v>
      </c>
      <c r="G121" s="4" t="n">
        <f aca="false">SUMIFS(Stems_3D_BP!$K$2:$K$5573,Stems_3D_BP!$A$2:$A$5573,$A121,Stems_3D_BP!$B$2:$B$5573,"Acceptor stem")</f>
        <v>11</v>
      </c>
      <c r="H121" s="4" t="n">
        <f aca="false">SUMIFS(Stems_3D_BP!$K$2:$K$5573,Stems_3D_BP!$A$2:$A$5573,$A121,Stems_3D_BP!$B$2:$B$5573,"D-stem")</f>
        <v>6</v>
      </c>
      <c r="I121" s="4" t="n">
        <f aca="false">SUMIFS(Stems_3D_BP!$K$2:$K$5573,Stems_3D_BP!$A$2:$A$5573,$A121,Stems_3D_BP!$B$2:$B$5573,"Anticodon stem")</f>
        <v>7</v>
      </c>
      <c r="J121" s="4" t="n">
        <f aca="false">SUMIFS(Stems_3D_BP!$K$2:$K$5573,Stems_3D_BP!$A$2:$A$5573,$A121,Stems_3D_BP!$B$2:$B$5573,"T-stem")</f>
        <v>6</v>
      </c>
      <c r="K121" s="3" t="n">
        <f aca="false">SUM(G121:J121)</f>
        <v>30</v>
      </c>
      <c r="L121" s="5" t="n">
        <f aca="false">K121/42</f>
        <v>0.714285714285714</v>
      </c>
      <c r="M121" s="4" t="n">
        <f aca="false">SUMIFS(Stems_3D_BP!$K$2:$K$5573,Stems_3D_BP!$A$2:$A$5573,$A121,Stems_3D_BP!$B$2:$B$5573,"3D (tertiary) BP")</f>
        <v>5</v>
      </c>
      <c r="N121" s="6" t="n">
        <f aca="false">M121/14</f>
        <v>0.357142857142857</v>
      </c>
      <c r="O121" s="3" t="n">
        <f aca="false">K121+M121</f>
        <v>35</v>
      </c>
      <c r="P121" s="5" t="n">
        <f aca="false">O121/56</f>
        <v>0.625</v>
      </c>
      <c r="Q121" s="4" t="n">
        <f aca="false">SUMIFS(Loops!$I$2:$I$996,Loops!$A$2:$A$996,$A121,Loops!$B$2:$B$996,"D-loop")</f>
        <v>3</v>
      </c>
      <c r="R121" s="4" t="n">
        <f aca="false">SUMIFS(Loops!$I$2:$I$996,Loops!$A$2:$A$996,$A121,Loops!$B$2:$B$996,"Anticodon loop")</f>
        <v>2</v>
      </c>
      <c r="S121" s="4" t="n">
        <f aca="false">SUMIFS(Loops!$I$2:$I$996,Loops!$A$2:$A$996,$A121,Loops!$B$2:$B$996,"Variable loop")</f>
        <v>3</v>
      </c>
      <c r="T121" s="4" t="n">
        <f aca="false">SUMIFS(Loops!$I$2:$I$996,Loops!$A$2:$A$996,$A121,Loops!$B$2:$B$996,"TΨC-loop")</f>
        <v>3</v>
      </c>
      <c r="U121" s="4" t="n">
        <f aca="false">SUMIFS(Loops!$F$2:$F$996,Loops!$A$2:$A$996,$A121)-SUMIFS(Loops!$F$2:$F$996,Loops!$A$2:$A$996,$A121,Loops!$B$2:$B$996,"Positions 8, 9, 26")</f>
        <v>27</v>
      </c>
      <c r="V121" s="3" t="n">
        <f aca="false">SUM(Q121:T121)</f>
        <v>11</v>
      </c>
      <c r="W121" s="5" t="n">
        <f aca="false">V121/U121</f>
        <v>0.407407407407407</v>
      </c>
      <c r="X121" s="7" t="str">
        <f aca="false">INDEX(Positions!$E$2:$E$14531,MATCH($A121&amp;"|8",Positions!$A$2:$A$14531,0))</f>
        <v>U</v>
      </c>
      <c r="Y121" s="7" t="str">
        <f aca="false">INDEX(Positions!$E$2:$E$14531,MATCH($A121&amp;"|9",Positions!$A$2:$A$14531,0))</f>
        <v>A</v>
      </c>
      <c r="Z121" s="7" t="str">
        <f aca="false">INDEX(Positions!$E$2:$E$14531,MATCH($A121&amp;"|26",Positions!$A$2:$A$14531,0))</f>
        <v>A</v>
      </c>
      <c r="AA121" s="7" t="n">
        <f aca="false">(X121="G")+(Y121="G")+(Z121="G")</f>
        <v>0</v>
      </c>
      <c r="AB121" s="7" t="n">
        <f aca="false">(X121="C")+(Y121="C")+(Z121="C")</f>
        <v>0</v>
      </c>
      <c r="AC121" s="8" t="n">
        <f aca="false">AA121+AB121</f>
        <v>0</v>
      </c>
      <c r="AD121" s="9" t="n">
        <f aca="false">AC121/3</f>
        <v>0</v>
      </c>
      <c r="AE121" s="7" t="str">
        <f aca="false">IF(K121+V121+AC121=E121,"OK","MISMATCH")</f>
        <v>OK</v>
      </c>
      <c r="AF121" s="10" t="n">
        <f aca="false">B121-42</f>
        <v>30</v>
      </c>
      <c r="AG121" s="10" t="n">
        <f aca="false">V121+AC121</f>
        <v>11</v>
      </c>
      <c r="AH121" s="11" t="n">
        <f aca="false">AG121/AF121</f>
        <v>0.366666666666667</v>
      </c>
      <c r="AI121" s="11" t="n">
        <f aca="false">L121</f>
        <v>0.714285714285714</v>
      </c>
      <c r="AJ121" s="12" t="n">
        <f aca="false">AI121-AH121</f>
        <v>0.347619047619048</v>
      </c>
    </row>
    <row r="122" customFormat="false" ht="15" hidden="false" customHeight="false" outlineLevel="0" collapsed="false">
      <c r="A122" s="3" t="s">
        <v>155</v>
      </c>
      <c r="B122" s="4" t="n">
        <f aca="false">COUNTIF(Positions!$B$2:$B$14531,A122)</f>
        <v>70</v>
      </c>
      <c r="C122" s="4" t="n">
        <f aca="false">COUNTIFS(Positions!$B$2:$B$14531,A122,Positions!$E$2:$E$14531,"G")</f>
        <v>23</v>
      </c>
      <c r="D122" s="4" t="n">
        <f aca="false">COUNTIFS(Positions!$B$2:$B$14531,A122,Positions!$E$2:$E$14531,"C")</f>
        <v>22</v>
      </c>
      <c r="E122" s="3" t="n">
        <f aca="false">C122+D122</f>
        <v>45</v>
      </c>
      <c r="F122" s="5" t="n">
        <f aca="false">E122/B122</f>
        <v>0.642857142857143</v>
      </c>
      <c r="G122" s="4" t="n">
        <f aca="false">SUMIFS(Stems_3D_BP!$K$2:$K$5573,Stems_3D_BP!$A$2:$A$5573,$A122,Stems_3D_BP!$B$2:$B$5573,"Acceptor stem")</f>
        <v>10</v>
      </c>
      <c r="H122" s="4" t="n">
        <f aca="false">SUMIFS(Stems_3D_BP!$K$2:$K$5573,Stems_3D_BP!$A$2:$A$5573,$A122,Stems_3D_BP!$B$2:$B$5573,"D-stem")</f>
        <v>7</v>
      </c>
      <c r="I122" s="4" t="n">
        <f aca="false">SUMIFS(Stems_3D_BP!$K$2:$K$5573,Stems_3D_BP!$A$2:$A$5573,$A122,Stems_3D_BP!$B$2:$B$5573,"Anticodon stem")</f>
        <v>8</v>
      </c>
      <c r="J122" s="4" t="n">
        <f aca="false">SUMIFS(Stems_3D_BP!$K$2:$K$5573,Stems_3D_BP!$A$2:$A$5573,$A122,Stems_3D_BP!$B$2:$B$5573,"T-stem")</f>
        <v>8</v>
      </c>
      <c r="K122" s="3" t="n">
        <f aca="false">SUM(G122:J122)</f>
        <v>33</v>
      </c>
      <c r="L122" s="5" t="n">
        <f aca="false">K122/42</f>
        <v>0.785714285714286</v>
      </c>
      <c r="M122" s="4" t="n">
        <f aca="false">SUMIFS(Stems_3D_BP!$K$2:$K$5573,Stems_3D_BP!$A$2:$A$5573,$A122,Stems_3D_BP!$B$2:$B$5573,"3D (tertiary) BP")</f>
        <v>7</v>
      </c>
      <c r="N122" s="6" t="n">
        <f aca="false">M122/14</f>
        <v>0.5</v>
      </c>
      <c r="O122" s="3" t="n">
        <f aca="false">K122+M122</f>
        <v>40</v>
      </c>
      <c r="P122" s="5" t="n">
        <f aca="false">O122/56</f>
        <v>0.714285714285714</v>
      </c>
      <c r="Q122" s="4" t="n">
        <f aca="false">SUMIFS(Loops!$I$2:$I$996,Loops!$A$2:$A$996,$A122,Loops!$B$2:$B$996,"D-loop")</f>
        <v>5</v>
      </c>
      <c r="R122" s="4" t="n">
        <f aca="false">SUMIFS(Loops!$I$2:$I$996,Loops!$A$2:$A$996,$A122,Loops!$B$2:$B$996,"Anticodon loop")</f>
        <v>3</v>
      </c>
      <c r="S122" s="4" t="n">
        <f aca="false">SUMIFS(Loops!$I$2:$I$996,Loops!$A$2:$A$996,$A122,Loops!$B$2:$B$996,"Variable loop")</f>
        <v>2</v>
      </c>
      <c r="T122" s="4" t="n">
        <f aca="false">SUMIFS(Loops!$I$2:$I$996,Loops!$A$2:$A$996,$A122,Loops!$B$2:$B$996,"TΨC-loop")</f>
        <v>1</v>
      </c>
      <c r="U122" s="4" t="n">
        <f aca="false">SUMIFS(Loops!$F$2:$F$996,Loops!$A$2:$A$996,$A122)-SUMIFS(Loops!$F$2:$F$996,Loops!$A$2:$A$996,$A122,Loops!$B$2:$B$996,"Positions 8, 9, 26")</f>
        <v>25</v>
      </c>
      <c r="V122" s="3" t="n">
        <f aca="false">SUM(Q122:T122)</f>
        <v>11</v>
      </c>
      <c r="W122" s="5" t="n">
        <f aca="false">V122/U122</f>
        <v>0.44</v>
      </c>
      <c r="X122" s="7" t="str">
        <f aca="false">INDEX(Positions!$E$2:$E$14531,MATCH($A122&amp;"|8",Positions!$A$2:$A$14531,0))</f>
        <v>U</v>
      </c>
      <c r="Y122" s="7" t="str">
        <f aca="false">INDEX(Positions!$E$2:$E$14531,MATCH($A122&amp;"|9",Positions!$A$2:$A$14531,0))</f>
        <v>G</v>
      </c>
      <c r="Z122" s="7" t="str">
        <f aca="false">INDEX(Positions!$E$2:$E$14531,MATCH($A122&amp;"|26",Positions!$A$2:$A$14531,0))</f>
        <v>A</v>
      </c>
      <c r="AA122" s="7" t="n">
        <f aca="false">(X122="G")+(Y122="G")+(Z122="G")</f>
        <v>1</v>
      </c>
      <c r="AB122" s="7" t="n">
        <f aca="false">(X122="C")+(Y122="C")+(Z122="C")</f>
        <v>0</v>
      </c>
      <c r="AC122" s="8" t="n">
        <f aca="false">AA122+AB122</f>
        <v>1</v>
      </c>
      <c r="AD122" s="9" t="n">
        <f aca="false">AC122/3</f>
        <v>0.333333333333333</v>
      </c>
      <c r="AE122" s="7" t="str">
        <f aca="false">IF(K122+V122+AC122=E122,"OK","MISMATCH")</f>
        <v>OK</v>
      </c>
      <c r="AF122" s="10" t="n">
        <f aca="false">B122-42</f>
        <v>28</v>
      </c>
      <c r="AG122" s="10" t="n">
        <f aca="false">V122+AC122</f>
        <v>12</v>
      </c>
      <c r="AH122" s="11" t="n">
        <f aca="false">AG122/AF122</f>
        <v>0.428571428571429</v>
      </c>
      <c r="AI122" s="11" t="n">
        <f aca="false">L122</f>
        <v>0.785714285714286</v>
      </c>
      <c r="AJ122" s="12" t="n">
        <f aca="false">AI122-AH122</f>
        <v>0.357142857142857</v>
      </c>
    </row>
    <row r="123" customFormat="false" ht="15" hidden="false" customHeight="false" outlineLevel="0" collapsed="false">
      <c r="A123" s="3" t="s">
        <v>156</v>
      </c>
      <c r="B123" s="4" t="n">
        <f aca="false">COUNTIF(Positions!$B$2:$B$14531,A123)</f>
        <v>70</v>
      </c>
      <c r="C123" s="4" t="n">
        <f aca="false">COUNTIFS(Positions!$B$2:$B$14531,A123,Positions!$E$2:$E$14531,"G")</f>
        <v>23</v>
      </c>
      <c r="D123" s="4" t="n">
        <f aca="false">COUNTIFS(Positions!$B$2:$B$14531,A123,Positions!$E$2:$E$14531,"C")</f>
        <v>22</v>
      </c>
      <c r="E123" s="3" t="n">
        <f aca="false">C123+D123</f>
        <v>45</v>
      </c>
      <c r="F123" s="5" t="n">
        <f aca="false">E123/B123</f>
        <v>0.642857142857143</v>
      </c>
      <c r="G123" s="4" t="n">
        <f aca="false">SUMIFS(Stems_3D_BP!$K$2:$K$5573,Stems_3D_BP!$A$2:$A$5573,$A123,Stems_3D_BP!$B$2:$B$5573,"Acceptor stem")</f>
        <v>10</v>
      </c>
      <c r="H123" s="4" t="n">
        <f aca="false">SUMIFS(Stems_3D_BP!$K$2:$K$5573,Stems_3D_BP!$A$2:$A$5573,$A123,Stems_3D_BP!$B$2:$B$5573,"D-stem")</f>
        <v>7</v>
      </c>
      <c r="I123" s="4" t="n">
        <f aca="false">SUMIFS(Stems_3D_BP!$K$2:$K$5573,Stems_3D_BP!$A$2:$A$5573,$A123,Stems_3D_BP!$B$2:$B$5573,"Anticodon stem")</f>
        <v>8</v>
      </c>
      <c r="J123" s="4" t="n">
        <f aca="false">SUMIFS(Stems_3D_BP!$K$2:$K$5573,Stems_3D_BP!$A$2:$A$5573,$A123,Stems_3D_BP!$B$2:$B$5573,"T-stem")</f>
        <v>8</v>
      </c>
      <c r="K123" s="3" t="n">
        <f aca="false">SUM(G123:J123)</f>
        <v>33</v>
      </c>
      <c r="L123" s="5" t="n">
        <f aca="false">K123/42</f>
        <v>0.785714285714286</v>
      </c>
      <c r="M123" s="4" t="n">
        <f aca="false">SUMIFS(Stems_3D_BP!$K$2:$K$5573,Stems_3D_BP!$A$2:$A$5573,$A123,Stems_3D_BP!$B$2:$B$5573,"3D (tertiary) BP")</f>
        <v>7</v>
      </c>
      <c r="N123" s="6" t="n">
        <f aca="false">M123/14</f>
        <v>0.5</v>
      </c>
      <c r="O123" s="3" t="n">
        <f aca="false">K123+M123</f>
        <v>40</v>
      </c>
      <c r="P123" s="5" t="n">
        <f aca="false">O123/56</f>
        <v>0.714285714285714</v>
      </c>
      <c r="Q123" s="4" t="n">
        <f aca="false">SUMIFS(Loops!$I$2:$I$996,Loops!$A$2:$A$996,$A123,Loops!$B$2:$B$996,"D-loop")</f>
        <v>5</v>
      </c>
      <c r="R123" s="4" t="n">
        <f aca="false">SUMIFS(Loops!$I$2:$I$996,Loops!$A$2:$A$996,$A123,Loops!$B$2:$B$996,"Anticodon loop")</f>
        <v>3</v>
      </c>
      <c r="S123" s="4" t="n">
        <f aca="false">SUMIFS(Loops!$I$2:$I$996,Loops!$A$2:$A$996,$A123,Loops!$B$2:$B$996,"Variable loop")</f>
        <v>2</v>
      </c>
      <c r="T123" s="4" t="n">
        <f aca="false">SUMIFS(Loops!$I$2:$I$996,Loops!$A$2:$A$996,$A123,Loops!$B$2:$B$996,"TΨC-loop")</f>
        <v>1</v>
      </c>
      <c r="U123" s="4" t="n">
        <f aca="false">SUMIFS(Loops!$F$2:$F$996,Loops!$A$2:$A$996,$A123)-SUMIFS(Loops!$F$2:$F$996,Loops!$A$2:$A$996,$A123,Loops!$B$2:$B$996,"Positions 8, 9, 26")</f>
        <v>25</v>
      </c>
      <c r="V123" s="3" t="n">
        <f aca="false">SUM(Q123:T123)</f>
        <v>11</v>
      </c>
      <c r="W123" s="5" t="n">
        <f aca="false">V123/U123</f>
        <v>0.44</v>
      </c>
      <c r="X123" s="7" t="str">
        <f aca="false">INDEX(Positions!$E$2:$E$14531,MATCH($A123&amp;"|8",Positions!$A$2:$A$14531,0))</f>
        <v>U</v>
      </c>
      <c r="Y123" s="7" t="str">
        <f aca="false">INDEX(Positions!$E$2:$E$14531,MATCH($A123&amp;"|9",Positions!$A$2:$A$14531,0))</f>
        <v>G</v>
      </c>
      <c r="Z123" s="7" t="str">
        <f aca="false">INDEX(Positions!$E$2:$E$14531,MATCH($A123&amp;"|26",Positions!$A$2:$A$14531,0))</f>
        <v>A</v>
      </c>
      <c r="AA123" s="7" t="n">
        <f aca="false">(X123="G")+(Y123="G")+(Z123="G")</f>
        <v>1</v>
      </c>
      <c r="AB123" s="7" t="n">
        <f aca="false">(X123="C")+(Y123="C")+(Z123="C")</f>
        <v>0</v>
      </c>
      <c r="AC123" s="8" t="n">
        <f aca="false">AA123+AB123</f>
        <v>1</v>
      </c>
      <c r="AD123" s="9" t="n">
        <f aca="false">AC123/3</f>
        <v>0.333333333333333</v>
      </c>
      <c r="AE123" s="7" t="str">
        <f aca="false">IF(K123+V123+AC123=E123,"OK","MISMATCH")</f>
        <v>OK</v>
      </c>
      <c r="AF123" s="10" t="n">
        <f aca="false">B123-42</f>
        <v>28</v>
      </c>
      <c r="AG123" s="10" t="n">
        <f aca="false">V123+AC123</f>
        <v>12</v>
      </c>
      <c r="AH123" s="11" t="n">
        <f aca="false">AG123/AF123</f>
        <v>0.428571428571429</v>
      </c>
      <c r="AI123" s="11" t="n">
        <f aca="false">L123</f>
        <v>0.785714285714286</v>
      </c>
      <c r="AJ123" s="12" t="n">
        <f aca="false">AI123-AH123</f>
        <v>0.357142857142857</v>
      </c>
    </row>
    <row r="124" customFormat="false" ht="15" hidden="false" customHeight="false" outlineLevel="0" collapsed="false">
      <c r="A124" s="3" t="s">
        <v>157</v>
      </c>
      <c r="B124" s="4" t="n">
        <f aca="false">COUNTIF(Positions!$B$2:$B$14531,A124)</f>
        <v>74</v>
      </c>
      <c r="C124" s="4" t="n">
        <f aca="false">COUNTIFS(Positions!$B$2:$B$14531,A124,Positions!$E$2:$E$14531,"G")</f>
        <v>23</v>
      </c>
      <c r="D124" s="4" t="n">
        <f aca="false">COUNTIFS(Positions!$B$2:$B$14531,A124,Positions!$E$2:$E$14531,"C")</f>
        <v>24</v>
      </c>
      <c r="E124" s="3" t="n">
        <f aca="false">C124+D124</f>
        <v>47</v>
      </c>
      <c r="F124" s="5" t="n">
        <f aca="false">E124/B124</f>
        <v>0.635135135135135</v>
      </c>
      <c r="G124" s="4" t="n">
        <f aca="false">SUMIFS(Stems_3D_BP!$K$2:$K$5573,Stems_3D_BP!$A$2:$A$5573,$A124,Stems_3D_BP!$B$2:$B$5573,"Acceptor stem")</f>
        <v>10</v>
      </c>
      <c r="H124" s="4" t="n">
        <f aca="false">SUMIFS(Stems_3D_BP!$K$2:$K$5573,Stems_3D_BP!$A$2:$A$5573,$A124,Stems_3D_BP!$B$2:$B$5573,"D-stem")</f>
        <v>7</v>
      </c>
      <c r="I124" s="4" t="n">
        <f aca="false">SUMIFS(Stems_3D_BP!$K$2:$K$5573,Stems_3D_BP!$A$2:$A$5573,$A124,Stems_3D_BP!$B$2:$B$5573,"Anticodon stem")</f>
        <v>6</v>
      </c>
      <c r="J124" s="4" t="n">
        <f aca="false">SUMIFS(Stems_3D_BP!$K$2:$K$5573,Stems_3D_BP!$A$2:$A$5573,$A124,Stems_3D_BP!$B$2:$B$5573,"T-stem")</f>
        <v>6</v>
      </c>
      <c r="K124" s="3" t="n">
        <f aca="false">SUM(G124:J124)</f>
        <v>29</v>
      </c>
      <c r="L124" s="5" t="n">
        <f aca="false">K124/42</f>
        <v>0.690476190476191</v>
      </c>
      <c r="M124" s="4" t="n">
        <f aca="false">SUMIFS(Stems_3D_BP!$K$2:$K$5573,Stems_3D_BP!$A$2:$A$5573,$A124,Stems_3D_BP!$B$2:$B$5573,"3D (tertiary) BP")</f>
        <v>9</v>
      </c>
      <c r="N124" s="6" t="n">
        <f aca="false">M124/14</f>
        <v>0.642857142857143</v>
      </c>
      <c r="O124" s="3" t="n">
        <f aca="false">K124+M124</f>
        <v>38</v>
      </c>
      <c r="P124" s="5" t="n">
        <f aca="false">O124/56</f>
        <v>0.678571428571429</v>
      </c>
      <c r="Q124" s="4" t="n">
        <f aca="false">SUMIFS(Loops!$I$2:$I$996,Loops!$A$2:$A$996,$A124,Loops!$B$2:$B$996,"D-loop")</f>
        <v>5</v>
      </c>
      <c r="R124" s="4" t="n">
        <f aca="false">SUMIFS(Loops!$I$2:$I$996,Loops!$A$2:$A$996,$A124,Loops!$B$2:$B$996,"Anticodon loop")</f>
        <v>4</v>
      </c>
      <c r="S124" s="4" t="n">
        <f aca="false">SUMIFS(Loops!$I$2:$I$996,Loops!$A$2:$A$996,$A124,Loops!$B$2:$B$996,"Variable loop")</f>
        <v>3</v>
      </c>
      <c r="T124" s="4" t="n">
        <f aca="false">SUMIFS(Loops!$I$2:$I$996,Loops!$A$2:$A$996,$A124,Loops!$B$2:$B$996,"TΨC-loop")</f>
        <v>4</v>
      </c>
      <c r="U124" s="4" t="n">
        <f aca="false">SUMIFS(Loops!$F$2:$F$996,Loops!$A$2:$A$996,$A124)-SUMIFS(Loops!$F$2:$F$996,Loops!$A$2:$A$996,$A124,Loops!$B$2:$B$996,"Positions 8, 9, 26")</f>
        <v>29</v>
      </c>
      <c r="V124" s="3" t="n">
        <f aca="false">SUM(Q124:T124)</f>
        <v>16</v>
      </c>
      <c r="W124" s="5" t="n">
        <f aca="false">V124/U124</f>
        <v>0.551724137931035</v>
      </c>
      <c r="X124" s="7" t="str">
        <f aca="false">INDEX(Positions!$E$2:$E$14531,MATCH($A124&amp;"|8",Positions!$A$2:$A$14531,0))</f>
        <v>U</v>
      </c>
      <c r="Y124" s="7" t="str">
        <f aca="false">INDEX(Positions!$E$2:$E$14531,MATCH($A124&amp;"|9",Positions!$A$2:$A$14531,0))</f>
        <v>G</v>
      </c>
      <c r="Z124" s="7" t="str">
        <f aca="false">INDEX(Positions!$E$2:$E$14531,MATCH($A124&amp;"|26",Positions!$A$2:$A$14531,0))</f>
        <v>G</v>
      </c>
      <c r="AA124" s="7" t="n">
        <f aca="false">(X124="G")+(Y124="G")+(Z124="G")</f>
        <v>2</v>
      </c>
      <c r="AB124" s="7" t="n">
        <f aca="false">(X124="C")+(Y124="C")+(Z124="C")</f>
        <v>0</v>
      </c>
      <c r="AC124" s="8" t="n">
        <f aca="false">AA124+AB124</f>
        <v>2</v>
      </c>
      <c r="AD124" s="9" t="n">
        <f aca="false">AC124/3</f>
        <v>0.666666666666667</v>
      </c>
      <c r="AE124" s="7" t="str">
        <f aca="false">IF(K124+V124+AC124=E124,"OK","MISMATCH")</f>
        <v>OK</v>
      </c>
      <c r="AF124" s="10" t="n">
        <f aca="false">B124-42</f>
        <v>32</v>
      </c>
      <c r="AG124" s="10" t="n">
        <f aca="false">V124+AC124</f>
        <v>18</v>
      </c>
      <c r="AH124" s="11" t="n">
        <f aca="false">AG124/AF124</f>
        <v>0.5625</v>
      </c>
      <c r="AI124" s="11" t="n">
        <f aca="false">L124</f>
        <v>0.690476190476191</v>
      </c>
      <c r="AJ124" s="12" t="n">
        <f aca="false">AI124-AH124</f>
        <v>0.12797619047619</v>
      </c>
    </row>
    <row r="125" customFormat="false" ht="15" hidden="false" customHeight="false" outlineLevel="0" collapsed="false">
      <c r="A125" s="3" t="s">
        <v>158</v>
      </c>
      <c r="B125" s="4" t="n">
        <f aca="false">COUNTIF(Positions!$B$2:$B$14531,A125)</f>
        <v>72</v>
      </c>
      <c r="C125" s="4" t="n">
        <f aca="false">COUNTIFS(Positions!$B$2:$B$14531,A125,Positions!$E$2:$E$14531,"G")</f>
        <v>19</v>
      </c>
      <c r="D125" s="4" t="n">
        <f aca="false">COUNTIFS(Positions!$B$2:$B$14531,A125,Positions!$E$2:$E$14531,"C")</f>
        <v>17</v>
      </c>
      <c r="E125" s="3" t="n">
        <f aca="false">C125+D125</f>
        <v>36</v>
      </c>
      <c r="F125" s="5" t="n">
        <f aca="false">E125/B125</f>
        <v>0.5</v>
      </c>
      <c r="G125" s="4" t="n">
        <f aca="false">SUMIFS(Stems_3D_BP!$K$2:$K$5573,Stems_3D_BP!$A$2:$A$5573,$A125,Stems_3D_BP!$B$2:$B$5573,"Acceptor stem")</f>
        <v>8</v>
      </c>
      <c r="H125" s="4" t="n">
        <f aca="false">SUMIFS(Stems_3D_BP!$K$2:$K$5573,Stems_3D_BP!$A$2:$A$5573,$A125,Stems_3D_BP!$B$2:$B$5573,"D-stem")</f>
        <v>4</v>
      </c>
      <c r="I125" s="4" t="n">
        <f aca="false">SUMIFS(Stems_3D_BP!$K$2:$K$5573,Stems_3D_BP!$A$2:$A$5573,$A125,Stems_3D_BP!$B$2:$B$5573,"Anticodon stem")</f>
        <v>6</v>
      </c>
      <c r="J125" s="4" t="n">
        <f aca="false">SUMIFS(Stems_3D_BP!$K$2:$K$5573,Stems_3D_BP!$A$2:$A$5573,$A125,Stems_3D_BP!$B$2:$B$5573,"T-stem")</f>
        <v>7</v>
      </c>
      <c r="K125" s="3" t="n">
        <f aca="false">SUM(G125:J125)</f>
        <v>25</v>
      </c>
      <c r="L125" s="5" t="n">
        <f aca="false">K125/42</f>
        <v>0.595238095238095</v>
      </c>
      <c r="M125" s="4" t="n">
        <f aca="false">SUMIFS(Stems_3D_BP!$K$2:$K$5573,Stems_3D_BP!$A$2:$A$5573,$A125,Stems_3D_BP!$B$2:$B$5573,"3D (tertiary) BP")</f>
        <v>4</v>
      </c>
      <c r="N125" s="6" t="n">
        <f aca="false">M125/14</f>
        <v>0.285714285714286</v>
      </c>
      <c r="O125" s="3" t="n">
        <f aca="false">K125+M125</f>
        <v>29</v>
      </c>
      <c r="P125" s="5" t="n">
        <f aca="false">O125/56</f>
        <v>0.517857142857143</v>
      </c>
      <c r="Q125" s="4" t="n">
        <f aca="false">SUMIFS(Loops!$I$2:$I$996,Loops!$A$2:$A$996,$A125,Loops!$B$2:$B$996,"D-loop")</f>
        <v>3</v>
      </c>
      <c r="R125" s="4" t="n">
        <f aca="false">SUMIFS(Loops!$I$2:$I$996,Loops!$A$2:$A$996,$A125,Loops!$B$2:$B$996,"Anticodon loop")</f>
        <v>3</v>
      </c>
      <c r="S125" s="4" t="n">
        <f aca="false">SUMIFS(Loops!$I$2:$I$996,Loops!$A$2:$A$996,$A125,Loops!$B$2:$B$996,"Variable loop")</f>
        <v>1</v>
      </c>
      <c r="T125" s="4" t="n">
        <f aca="false">SUMIFS(Loops!$I$2:$I$996,Loops!$A$2:$A$996,$A125,Loops!$B$2:$B$996,"TΨC-loop")</f>
        <v>3</v>
      </c>
      <c r="U125" s="4" t="n">
        <f aca="false">SUMIFS(Loops!$F$2:$F$996,Loops!$A$2:$A$996,$A125)-SUMIFS(Loops!$F$2:$F$996,Loops!$A$2:$A$996,$A125,Loops!$B$2:$B$996,"Positions 8, 9, 26")</f>
        <v>27</v>
      </c>
      <c r="V125" s="3" t="n">
        <f aca="false">SUM(Q125:T125)</f>
        <v>10</v>
      </c>
      <c r="W125" s="5" t="n">
        <f aca="false">V125/U125</f>
        <v>0.37037037037037</v>
      </c>
      <c r="X125" s="7" t="str">
        <f aca="false">INDEX(Positions!$E$2:$E$14531,MATCH($A125&amp;"|8",Positions!$A$2:$A$14531,0))</f>
        <v>U</v>
      </c>
      <c r="Y125" s="7" t="str">
        <f aca="false">INDEX(Positions!$E$2:$E$14531,MATCH($A125&amp;"|9",Positions!$A$2:$A$14531,0))</f>
        <v>G</v>
      </c>
      <c r="Z125" s="7" t="str">
        <f aca="false">INDEX(Positions!$E$2:$E$14531,MATCH($A125&amp;"|26",Positions!$A$2:$A$14531,0))</f>
        <v>U</v>
      </c>
      <c r="AA125" s="7" t="n">
        <f aca="false">(X125="G")+(Y125="G")+(Z125="G")</f>
        <v>1</v>
      </c>
      <c r="AB125" s="7" t="n">
        <f aca="false">(X125="C")+(Y125="C")+(Z125="C")</f>
        <v>0</v>
      </c>
      <c r="AC125" s="8" t="n">
        <f aca="false">AA125+AB125</f>
        <v>1</v>
      </c>
      <c r="AD125" s="9" t="n">
        <f aca="false">AC125/3</f>
        <v>0.333333333333333</v>
      </c>
      <c r="AE125" s="7" t="str">
        <f aca="false">IF(K125+V125+AC125=E125,"OK","MISMATCH")</f>
        <v>OK</v>
      </c>
      <c r="AF125" s="10" t="n">
        <f aca="false">B125-42</f>
        <v>30</v>
      </c>
      <c r="AG125" s="10" t="n">
        <f aca="false">V125+AC125</f>
        <v>11</v>
      </c>
      <c r="AH125" s="11" t="n">
        <f aca="false">AG125/AF125</f>
        <v>0.366666666666667</v>
      </c>
      <c r="AI125" s="11" t="n">
        <f aca="false">L125</f>
        <v>0.595238095238095</v>
      </c>
      <c r="AJ125" s="12" t="n">
        <f aca="false">AI125-AH125</f>
        <v>0.228571428571429</v>
      </c>
    </row>
    <row r="126" customFormat="false" ht="15" hidden="false" customHeight="false" outlineLevel="0" collapsed="false">
      <c r="A126" s="3" t="s">
        <v>159</v>
      </c>
      <c r="B126" s="4" t="n">
        <f aca="false">COUNTIF(Positions!$B$2:$B$14531,A126)</f>
        <v>72</v>
      </c>
      <c r="C126" s="4" t="n">
        <f aca="false">COUNTIFS(Positions!$B$2:$B$14531,A126,Positions!$E$2:$E$14531,"G")</f>
        <v>21</v>
      </c>
      <c r="D126" s="4" t="n">
        <f aca="false">COUNTIFS(Positions!$B$2:$B$14531,A126,Positions!$E$2:$E$14531,"C")</f>
        <v>17</v>
      </c>
      <c r="E126" s="3" t="n">
        <f aca="false">C126+D126</f>
        <v>38</v>
      </c>
      <c r="F126" s="5" t="n">
        <f aca="false">E126/B126</f>
        <v>0.527777777777778</v>
      </c>
      <c r="G126" s="4" t="n">
        <f aca="false">SUMIFS(Stems_3D_BP!$K$2:$K$5573,Stems_3D_BP!$A$2:$A$5573,$A126,Stems_3D_BP!$B$2:$B$5573,"Acceptor stem")</f>
        <v>10</v>
      </c>
      <c r="H126" s="4" t="n">
        <f aca="false">SUMIFS(Stems_3D_BP!$K$2:$K$5573,Stems_3D_BP!$A$2:$A$5573,$A126,Stems_3D_BP!$B$2:$B$5573,"D-stem")</f>
        <v>5</v>
      </c>
      <c r="I126" s="4" t="n">
        <f aca="false">SUMIFS(Stems_3D_BP!$K$2:$K$5573,Stems_3D_BP!$A$2:$A$5573,$A126,Stems_3D_BP!$B$2:$B$5573,"Anticodon stem")</f>
        <v>7</v>
      </c>
      <c r="J126" s="4" t="n">
        <f aca="false">SUMIFS(Stems_3D_BP!$K$2:$K$5573,Stems_3D_BP!$A$2:$A$5573,$A126,Stems_3D_BP!$B$2:$B$5573,"T-stem")</f>
        <v>6</v>
      </c>
      <c r="K126" s="3" t="n">
        <f aca="false">SUM(G126:J126)</f>
        <v>28</v>
      </c>
      <c r="L126" s="5" t="n">
        <f aca="false">K126/42</f>
        <v>0.666666666666667</v>
      </c>
      <c r="M126" s="4" t="n">
        <f aca="false">SUMIFS(Stems_3D_BP!$K$2:$K$5573,Stems_3D_BP!$A$2:$A$5573,$A126,Stems_3D_BP!$B$2:$B$5573,"3D (tertiary) BP")</f>
        <v>4</v>
      </c>
      <c r="N126" s="6" t="n">
        <f aca="false">M126/14</f>
        <v>0.285714285714286</v>
      </c>
      <c r="O126" s="3" t="n">
        <f aca="false">K126+M126</f>
        <v>32</v>
      </c>
      <c r="P126" s="5" t="n">
        <f aca="false">O126/56</f>
        <v>0.571428571428571</v>
      </c>
      <c r="Q126" s="4" t="n">
        <f aca="false">SUMIFS(Loops!$I$2:$I$996,Loops!$A$2:$A$996,$A126,Loops!$B$2:$B$996,"D-loop")</f>
        <v>4</v>
      </c>
      <c r="R126" s="4" t="n">
        <f aca="false">SUMIFS(Loops!$I$2:$I$996,Loops!$A$2:$A$996,$A126,Loops!$B$2:$B$996,"Anticodon loop")</f>
        <v>2</v>
      </c>
      <c r="S126" s="4" t="n">
        <f aca="false">SUMIFS(Loops!$I$2:$I$996,Loops!$A$2:$A$996,$A126,Loops!$B$2:$B$996,"Variable loop")</f>
        <v>2</v>
      </c>
      <c r="T126" s="4" t="n">
        <f aca="false">SUMIFS(Loops!$I$2:$I$996,Loops!$A$2:$A$996,$A126,Loops!$B$2:$B$996,"TΨC-loop")</f>
        <v>1</v>
      </c>
      <c r="U126" s="4" t="n">
        <f aca="false">SUMIFS(Loops!$F$2:$F$996,Loops!$A$2:$A$996,$A126)-SUMIFS(Loops!$F$2:$F$996,Loops!$A$2:$A$996,$A126,Loops!$B$2:$B$996,"Positions 8, 9, 26")</f>
        <v>27</v>
      </c>
      <c r="V126" s="3" t="n">
        <f aca="false">SUM(Q126:T126)</f>
        <v>9</v>
      </c>
      <c r="W126" s="5" t="n">
        <f aca="false">V126/U126</f>
        <v>0.333333333333333</v>
      </c>
      <c r="X126" s="7" t="str">
        <f aca="false">INDEX(Positions!$E$2:$E$14531,MATCH($A126&amp;"|8",Positions!$A$2:$A$14531,0))</f>
        <v>U</v>
      </c>
      <c r="Y126" s="7" t="str">
        <f aca="false">INDEX(Positions!$E$2:$E$14531,MATCH($A126&amp;"|9",Positions!$A$2:$A$14531,0))</f>
        <v>G</v>
      </c>
      <c r="Z126" s="7" t="str">
        <f aca="false">INDEX(Positions!$E$2:$E$14531,MATCH($A126&amp;"|26",Positions!$A$2:$A$14531,0))</f>
        <v>U</v>
      </c>
      <c r="AA126" s="7" t="n">
        <f aca="false">(X126="G")+(Y126="G")+(Z126="G")</f>
        <v>1</v>
      </c>
      <c r="AB126" s="7" t="n">
        <f aca="false">(X126="C")+(Y126="C")+(Z126="C")</f>
        <v>0</v>
      </c>
      <c r="AC126" s="8" t="n">
        <f aca="false">AA126+AB126</f>
        <v>1</v>
      </c>
      <c r="AD126" s="9" t="n">
        <f aca="false">AC126/3</f>
        <v>0.333333333333333</v>
      </c>
      <c r="AE126" s="7" t="str">
        <f aca="false">IF(K126+V126+AC126=E126,"OK","MISMATCH")</f>
        <v>OK</v>
      </c>
      <c r="AF126" s="10" t="n">
        <f aca="false">B126-42</f>
        <v>30</v>
      </c>
      <c r="AG126" s="10" t="n">
        <f aca="false">V126+AC126</f>
        <v>10</v>
      </c>
      <c r="AH126" s="11" t="n">
        <f aca="false">AG126/AF126</f>
        <v>0.333333333333333</v>
      </c>
      <c r="AI126" s="11" t="n">
        <f aca="false">L126</f>
        <v>0.666666666666667</v>
      </c>
      <c r="AJ126" s="12" t="n">
        <f aca="false">AI126-AH126</f>
        <v>0.333333333333333</v>
      </c>
    </row>
    <row r="127" customFormat="false" ht="15" hidden="false" customHeight="false" outlineLevel="0" collapsed="false">
      <c r="A127" s="3" t="s">
        <v>160</v>
      </c>
      <c r="B127" s="4" t="n">
        <f aca="false">COUNTIF(Positions!$B$2:$B$14531,A127)</f>
        <v>74</v>
      </c>
      <c r="C127" s="4" t="n">
        <f aca="false">COUNTIFS(Positions!$B$2:$B$14531,A127,Positions!$E$2:$E$14531,"G")</f>
        <v>24</v>
      </c>
      <c r="D127" s="4" t="n">
        <f aca="false">COUNTIFS(Positions!$B$2:$B$14531,A127,Positions!$E$2:$E$14531,"C")</f>
        <v>20</v>
      </c>
      <c r="E127" s="3" t="n">
        <f aca="false">C127+D127</f>
        <v>44</v>
      </c>
      <c r="F127" s="5" t="n">
        <f aca="false">E127/B127</f>
        <v>0.594594594594595</v>
      </c>
      <c r="G127" s="4" t="n">
        <f aca="false">SUMIFS(Stems_3D_BP!$K$2:$K$5573,Stems_3D_BP!$A$2:$A$5573,$A127,Stems_3D_BP!$B$2:$B$5573,"Acceptor stem")</f>
        <v>12</v>
      </c>
      <c r="H127" s="4" t="n">
        <f aca="false">SUMIFS(Stems_3D_BP!$K$2:$K$5573,Stems_3D_BP!$A$2:$A$5573,$A127,Stems_3D_BP!$B$2:$B$5573,"D-stem")</f>
        <v>6</v>
      </c>
      <c r="I127" s="4" t="n">
        <f aca="false">SUMIFS(Stems_3D_BP!$K$2:$K$5573,Stems_3D_BP!$A$2:$A$5573,$A127,Stems_3D_BP!$B$2:$B$5573,"Anticodon stem")</f>
        <v>6</v>
      </c>
      <c r="J127" s="4" t="n">
        <f aca="false">SUMIFS(Stems_3D_BP!$K$2:$K$5573,Stems_3D_BP!$A$2:$A$5573,$A127,Stems_3D_BP!$B$2:$B$5573,"T-stem")</f>
        <v>7</v>
      </c>
      <c r="K127" s="3" t="n">
        <f aca="false">SUM(G127:J127)</f>
        <v>31</v>
      </c>
      <c r="L127" s="5" t="n">
        <f aca="false">K127/42</f>
        <v>0.738095238095238</v>
      </c>
      <c r="M127" s="4" t="n">
        <f aca="false">SUMIFS(Stems_3D_BP!$K$2:$K$5573,Stems_3D_BP!$A$2:$A$5573,$A127,Stems_3D_BP!$B$2:$B$5573,"3D (tertiary) BP")</f>
        <v>6</v>
      </c>
      <c r="N127" s="6" t="n">
        <f aca="false">M127/14</f>
        <v>0.428571428571429</v>
      </c>
      <c r="O127" s="3" t="n">
        <f aca="false">K127+M127</f>
        <v>37</v>
      </c>
      <c r="P127" s="5" t="n">
        <f aca="false">O127/56</f>
        <v>0.660714285714286</v>
      </c>
      <c r="Q127" s="4" t="n">
        <f aca="false">SUMIFS(Loops!$I$2:$I$996,Loops!$A$2:$A$996,$A127,Loops!$B$2:$B$996,"D-loop")</f>
        <v>3</v>
      </c>
      <c r="R127" s="4" t="n">
        <f aca="false">SUMIFS(Loops!$I$2:$I$996,Loops!$A$2:$A$996,$A127,Loops!$B$2:$B$996,"Anticodon loop")</f>
        <v>3</v>
      </c>
      <c r="S127" s="4" t="n">
        <f aca="false">SUMIFS(Loops!$I$2:$I$996,Loops!$A$2:$A$996,$A127,Loops!$B$2:$B$996,"Variable loop")</f>
        <v>3</v>
      </c>
      <c r="T127" s="4" t="n">
        <f aca="false">SUMIFS(Loops!$I$2:$I$996,Loops!$A$2:$A$996,$A127,Loops!$B$2:$B$996,"TΨC-loop")</f>
        <v>3</v>
      </c>
      <c r="U127" s="4" t="n">
        <f aca="false">SUMIFS(Loops!$F$2:$F$996,Loops!$A$2:$A$996,$A127)-SUMIFS(Loops!$F$2:$F$996,Loops!$A$2:$A$996,$A127,Loops!$B$2:$B$996,"Positions 8, 9, 26")</f>
        <v>29</v>
      </c>
      <c r="V127" s="3" t="n">
        <f aca="false">SUM(Q127:T127)</f>
        <v>12</v>
      </c>
      <c r="W127" s="5" t="n">
        <f aca="false">V127/U127</f>
        <v>0.413793103448276</v>
      </c>
      <c r="X127" s="7" t="str">
        <f aca="false">INDEX(Positions!$E$2:$E$14531,MATCH($A127&amp;"|8",Positions!$A$2:$A$14531,0))</f>
        <v>U</v>
      </c>
      <c r="Y127" s="7" t="str">
        <f aca="false">INDEX(Positions!$E$2:$E$14531,MATCH($A127&amp;"|9",Positions!$A$2:$A$14531,0))</f>
        <v>A</v>
      </c>
      <c r="Z127" s="7" t="str">
        <f aca="false">INDEX(Positions!$E$2:$E$14531,MATCH($A127&amp;"|26",Positions!$A$2:$A$14531,0))</f>
        <v>G</v>
      </c>
      <c r="AA127" s="7" t="n">
        <f aca="false">(X127="G")+(Y127="G")+(Z127="G")</f>
        <v>1</v>
      </c>
      <c r="AB127" s="7" t="n">
        <f aca="false">(X127="C")+(Y127="C")+(Z127="C")</f>
        <v>0</v>
      </c>
      <c r="AC127" s="8" t="n">
        <f aca="false">AA127+AB127</f>
        <v>1</v>
      </c>
      <c r="AD127" s="9" t="n">
        <f aca="false">AC127/3</f>
        <v>0.333333333333333</v>
      </c>
      <c r="AE127" s="7" t="str">
        <f aca="false">IF(K127+V127+AC127=E127,"OK","MISMATCH")</f>
        <v>OK</v>
      </c>
      <c r="AF127" s="10" t="n">
        <f aca="false">B127-42</f>
        <v>32</v>
      </c>
      <c r="AG127" s="10" t="n">
        <f aca="false">V127+AC127</f>
        <v>13</v>
      </c>
      <c r="AH127" s="11" t="n">
        <f aca="false">AG127/AF127</f>
        <v>0.40625</v>
      </c>
      <c r="AI127" s="11" t="n">
        <f aca="false">L127</f>
        <v>0.738095238095238</v>
      </c>
      <c r="AJ127" s="12" t="n">
        <f aca="false">AI127-AH127</f>
        <v>0.331845238095238</v>
      </c>
    </row>
    <row r="128" customFormat="false" ht="15" hidden="false" customHeight="false" outlineLevel="0" collapsed="false">
      <c r="A128" s="3" t="s">
        <v>161</v>
      </c>
      <c r="B128" s="4" t="n">
        <f aca="false">COUNTIF(Positions!$B$2:$B$14531,A128)</f>
        <v>71</v>
      </c>
      <c r="C128" s="4" t="n">
        <f aca="false">COUNTIFS(Positions!$B$2:$B$14531,A128,Positions!$E$2:$E$14531,"G")</f>
        <v>20</v>
      </c>
      <c r="D128" s="4" t="n">
        <f aca="false">COUNTIFS(Positions!$B$2:$B$14531,A128,Positions!$E$2:$E$14531,"C")</f>
        <v>18</v>
      </c>
      <c r="E128" s="3" t="n">
        <f aca="false">C128+D128</f>
        <v>38</v>
      </c>
      <c r="F128" s="5" t="n">
        <f aca="false">E128/B128</f>
        <v>0.535211267605634</v>
      </c>
      <c r="G128" s="4" t="n">
        <f aca="false">SUMIFS(Stems_3D_BP!$K$2:$K$5573,Stems_3D_BP!$A$2:$A$5573,$A128,Stems_3D_BP!$B$2:$B$5573,"Acceptor stem")</f>
        <v>12</v>
      </c>
      <c r="H128" s="4" t="n">
        <f aca="false">SUMIFS(Stems_3D_BP!$K$2:$K$5573,Stems_3D_BP!$A$2:$A$5573,$A128,Stems_3D_BP!$B$2:$B$5573,"D-stem")</f>
        <v>3</v>
      </c>
      <c r="I128" s="4" t="n">
        <f aca="false">SUMIFS(Stems_3D_BP!$K$2:$K$5573,Stems_3D_BP!$A$2:$A$5573,$A128,Stems_3D_BP!$B$2:$B$5573,"Anticodon stem")</f>
        <v>6</v>
      </c>
      <c r="J128" s="4" t="n">
        <f aca="false">SUMIFS(Stems_3D_BP!$K$2:$K$5573,Stems_3D_BP!$A$2:$A$5573,$A128,Stems_3D_BP!$B$2:$B$5573,"T-stem")</f>
        <v>7</v>
      </c>
      <c r="K128" s="3" t="n">
        <f aca="false">SUM(G128:J128)</f>
        <v>28</v>
      </c>
      <c r="L128" s="5" t="n">
        <f aca="false">K128/42</f>
        <v>0.666666666666667</v>
      </c>
      <c r="M128" s="4" t="n">
        <f aca="false">SUMIFS(Stems_3D_BP!$K$2:$K$5573,Stems_3D_BP!$A$2:$A$5573,$A128,Stems_3D_BP!$B$2:$B$5573,"3D (tertiary) BP")</f>
        <v>5</v>
      </c>
      <c r="N128" s="6" t="n">
        <f aca="false">M128/14</f>
        <v>0.357142857142857</v>
      </c>
      <c r="O128" s="3" t="n">
        <f aca="false">K128+M128</f>
        <v>33</v>
      </c>
      <c r="P128" s="5" t="n">
        <f aca="false">O128/56</f>
        <v>0.589285714285714</v>
      </c>
      <c r="Q128" s="4" t="n">
        <f aca="false">SUMIFS(Loops!$I$2:$I$996,Loops!$A$2:$A$996,$A128,Loops!$B$2:$B$996,"D-loop")</f>
        <v>2</v>
      </c>
      <c r="R128" s="4" t="n">
        <f aca="false">SUMIFS(Loops!$I$2:$I$996,Loops!$A$2:$A$996,$A128,Loops!$B$2:$B$996,"Anticodon loop")</f>
        <v>3</v>
      </c>
      <c r="S128" s="4" t="n">
        <f aca="false">SUMIFS(Loops!$I$2:$I$996,Loops!$A$2:$A$996,$A128,Loops!$B$2:$B$996,"Variable loop")</f>
        <v>3</v>
      </c>
      <c r="T128" s="4" t="n">
        <f aca="false">SUMIFS(Loops!$I$2:$I$996,Loops!$A$2:$A$996,$A128,Loops!$B$2:$B$996,"TΨC-loop")</f>
        <v>2</v>
      </c>
      <c r="U128" s="4" t="n">
        <f aca="false">SUMIFS(Loops!$F$2:$F$996,Loops!$A$2:$A$996,$A128)-SUMIFS(Loops!$F$2:$F$996,Loops!$A$2:$A$996,$A128,Loops!$B$2:$B$996,"Positions 8, 9, 26")</f>
        <v>26</v>
      </c>
      <c r="V128" s="3" t="n">
        <f aca="false">SUM(Q128:T128)</f>
        <v>10</v>
      </c>
      <c r="W128" s="5" t="n">
        <f aca="false">V128/U128</f>
        <v>0.384615384615385</v>
      </c>
      <c r="X128" s="7" t="str">
        <f aca="false">INDEX(Positions!$E$2:$E$14531,MATCH($A128&amp;"|8",Positions!$A$2:$A$14531,0))</f>
        <v>U</v>
      </c>
      <c r="Y128" s="7" t="str">
        <f aca="false">INDEX(Positions!$E$2:$E$14531,MATCH($A128&amp;"|9",Positions!$A$2:$A$14531,0))</f>
        <v>A</v>
      </c>
      <c r="Z128" s="7" t="str">
        <f aca="false">INDEX(Positions!$E$2:$E$14531,MATCH($A128&amp;"|26",Positions!$A$2:$A$14531,0))</f>
        <v>A</v>
      </c>
      <c r="AA128" s="7" t="n">
        <f aca="false">(X128="G")+(Y128="G")+(Z128="G")</f>
        <v>0</v>
      </c>
      <c r="AB128" s="7" t="n">
        <f aca="false">(X128="C")+(Y128="C")+(Z128="C")</f>
        <v>0</v>
      </c>
      <c r="AC128" s="8" t="n">
        <f aca="false">AA128+AB128</f>
        <v>0</v>
      </c>
      <c r="AD128" s="9" t="n">
        <f aca="false">AC128/3</f>
        <v>0</v>
      </c>
      <c r="AE128" s="7" t="str">
        <f aca="false">IF(K128+V128+AC128=E128,"OK","MISMATCH")</f>
        <v>OK</v>
      </c>
      <c r="AF128" s="10" t="n">
        <f aca="false">B128-42</f>
        <v>29</v>
      </c>
      <c r="AG128" s="10" t="n">
        <f aca="false">V128+AC128</f>
        <v>10</v>
      </c>
      <c r="AH128" s="11" t="n">
        <f aca="false">AG128/AF128</f>
        <v>0.344827586206897</v>
      </c>
      <c r="AI128" s="11" t="n">
        <f aca="false">L128</f>
        <v>0.666666666666667</v>
      </c>
      <c r="AJ128" s="12" t="n">
        <f aca="false">AI128-AH128</f>
        <v>0.32183908045977</v>
      </c>
    </row>
    <row r="129" customFormat="false" ht="15" hidden="false" customHeight="false" outlineLevel="0" collapsed="false">
      <c r="A129" s="3" t="s">
        <v>162</v>
      </c>
      <c r="B129" s="4" t="n">
        <f aca="false">COUNTIF(Positions!$B$2:$B$14531,A129)</f>
        <v>71</v>
      </c>
      <c r="C129" s="4" t="n">
        <f aca="false">COUNTIFS(Positions!$B$2:$B$14531,A129,Positions!$E$2:$E$14531,"G")</f>
        <v>20</v>
      </c>
      <c r="D129" s="4" t="n">
        <f aca="false">COUNTIFS(Positions!$B$2:$B$14531,A129,Positions!$E$2:$E$14531,"C")</f>
        <v>23</v>
      </c>
      <c r="E129" s="3" t="n">
        <f aca="false">C129+D129</f>
        <v>43</v>
      </c>
      <c r="F129" s="5" t="n">
        <f aca="false">E129/B129</f>
        <v>0.605633802816901</v>
      </c>
      <c r="G129" s="4" t="n">
        <f aca="false">SUMIFS(Stems_3D_BP!$K$2:$K$5573,Stems_3D_BP!$A$2:$A$5573,$A129,Stems_3D_BP!$B$2:$B$5573,"Acceptor stem")</f>
        <v>14</v>
      </c>
      <c r="H129" s="4" t="n">
        <f aca="false">SUMIFS(Stems_3D_BP!$K$2:$K$5573,Stems_3D_BP!$A$2:$A$5573,$A129,Stems_3D_BP!$B$2:$B$5573,"D-stem")</f>
        <v>6</v>
      </c>
      <c r="I129" s="4" t="n">
        <f aca="false">SUMIFS(Stems_3D_BP!$K$2:$K$5573,Stems_3D_BP!$A$2:$A$5573,$A129,Stems_3D_BP!$B$2:$B$5573,"Anticodon stem")</f>
        <v>4</v>
      </c>
      <c r="J129" s="4" t="n">
        <f aca="false">SUMIFS(Stems_3D_BP!$K$2:$K$5573,Stems_3D_BP!$A$2:$A$5573,$A129,Stems_3D_BP!$B$2:$B$5573,"T-stem")</f>
        <v>9</v>
      </c>
      <c r="K129" s="3" t="n">
        <f aca="false">SUM(G129:J129)</f>
        <v>33</v>
      </c>
      <c r="L129" s="5" t="n">
        <f aca="false">K129/42</f>
        <v>0.785714285714286</v>
      </c>
      <c r="M129" s="4" t="n">
        <f aca="false">SUMIFS(Stems_3D_BP!$K$2:$K$5573,Stems_3D_BP!$A$2:$A$5573,$A129,Stems_3D_BP!$B$2:$B$5573,"3D (tertiary) BP")</f>
        <v>7</v>
      </c>
      <c r="N129" s="6" t="n">
        <f aca="false">M129/14</f>
        <v>0.5</v>
      </c>
      <c r="O129" s="3" t="n">
        <f aca="false">K129+M129</f>
        <v>40</v>
      </c>
      <c r="P129" s="5" t="n">
        <f aca="false">O129/56</f>
        <v>0.714285714285714</v>
      </c>
      <c r="Q129" s="4" t="n">
        <f aca="false">SUMIFS(Loops!$I$2:$I$996,Loops!$A$2:$A$996,$A129,Loops!$B$2:$B$996,"D-loop")</f>
        <v>2</v>
      </c>
      <c r="R129" s="4" t="n">
        <f aca="false">SUMIFS(Loops!$I$2:$I$996,Loops!$A$2:$A$996,$A129,Loops!$B$2:$B$996,"Anticodon loop")</f>
        <v>3</v>
      </c>
      <c r="S129" s="4" t="n">
        <f aca="false">SUMIFS(Loops!$I$2:$I$996,Loops!$A$2:$A$996,$A129,Loops!$B$2:$B$996,"Variable loop")</f>
        <v>2</v>
      </c>
      <c r="T129" s="4" t="n">
        <f aca="false">SUMIFS(Loops!$I$2:$I$996,Loops!$A$2:$A$996,$A129,Loops!$B$2:$B$996,"TΨC-loop")</f>
        <v>2</v>
      </c>
      <c r="U129" s="4" t="n">
        <f aca="false">SUMIFS(Loops!$F$2:$F$996,Loops!$A$2:$A$996,$A129)-SUMIFS(Loops!$F$2:$F$996,Loops!$A$2:$A$996,$A129,Loops!$B$2:$B$996,"Positions 8, 9, 26")</f>
        <v>26</v>
      </c>
      <c r="V129" s="3" t="n">
        <f aca="false">SUM(Q129:T129)</f>
        <v>9</v>
      </c>
      <c r="W129" s="5" t="n">
        <f aca="false">V129/U129</f>
        <v>0.346153846153846</v>
      </c>
      <c r="X129" s="7" t="str">
        <f aca="false">INDEX(Positions!$E$2:$E$14531,MATCH($A129&amp;"|8",Positions!$A$2:$A$14531,0))</f>
        <v>U</v>
      </c>
      <c r="Y129" s="7" t="str">
        <f aca="false">INDEX(Positions!$E$2:$E$14531,MATCH($A129&amp;"|9",Positions!$A$2:$A$14531,0))</f>
        <v>A</v>
      </c>
      <c r="Z129" s="7" t="str">
        <f aca="false">INDEX(Positions!$E$2:$E$14531,MATCH($A129&amp;"|26",Positions!$A$2:$A$14531,0))</f>
        <v>C</v>
      </c>
      <c r="AA129" s="7" t="n">
        <f aca="false">(X129="G")+(Y129="G")+(Z129="G")</f>
        <v>0</v>
      </c>
      <c r="AB129" s="7" t="n">
        <f aca="false">(X129="C")+(Y129="C")+(Z129="C")</f>
        <v>1</v>
      </c>
      <c r="AC129" s="8" t="n">
        <f aca="false">AA129+AB129</f>
        <v>1</v>
      </c>
      <c r="AD129" s="9" t="n">
        <f aca="false">AC129/3</f>
        <v>0.333333333333333</v>
      </c>
      <c r="AE129" s="7" t="str">
        <f aca="false">IF(K129+V129+AC129=E129,"OK","MISMATCH")</f>
        <v>OK</v>
      </c>
      <c r="AF129" s="10" t="n">
        <f aca="false">B129-42</f>
        <v>29</v>
      </c>
      <c r="AG129" s="10" t="n">
        <f aca="false">V129+AC129</f>
        <v>10</v>
      </c>
      <c r="AH129" s="11" t="n">
        <f aca="false">AG129/AF129</f>
        <v>0.344827586206897</v>
      </c>
      <c r="AI129" s="11" t="n">
        <f aca="false">L129</f>
        <v>0.785714285714286</v>
      </c>
      <c r="AJ129" s="12" t="n">
        <f aca="false">AI129-AH129</f>
        <v>0.440886699507389</v>
      </c>
    </row>
    <row r="130" customFormat="false" ht="15" hidden="false" customHeight="false" outlineLevel="0" collapsed="false">
      <c r="A130" s="3" t="s">
        <v>163</v>
      </c>
      <c r="B130" s="4" t="n">
        <f aca="false">COUNTIF(Positions!$B$2:$B$14531,A130)</f>
        <v>72</v>
      </c>
      <c r="C130" s="4" t="n">
        <f aca="false">COUNTIFS(Positions!$B$2:$B$14531,A130,Positions!$E$2:$E$14531,"G")</f>
        <v>24</v>
      </c>
      <c r="D130" s="4" t="n">
        <f aca="false">COUNTIFS(Positions!$B$2:$B$14531,A130,Positions!$E$2:$E$14531,"C")</f>
        <v>17</v>
      </c>
      <c r="E130" s="3" t="n">
        <f aca="false">C130+D130</f>
        <v>41</v>
      </c>
      <c r="F130" s="5" t="n">
        <f aca="false">E130/B130</f>
        <v>0.569444444444444</v>
      </c>
      <c r="G130" s="4" t="n">
        <f aca="false">SUMIFS(Stems_3D_BP!$K$2:$K$5573,Stems_3D_BP!$A$2:$A$5573,$A130,Stems_3D_BP!$B$2:$B$5573,"Acceptor stem")</f>
        <v>7</v>
      </c>
      <c r="H130" s="4" t="n">
        <f aca="false">SUMIFS(Stems_3D_BP!$K$2:$K$5573,Stems_3D_BP!$A$2:$A$5573,$A130,Stems_3D_BP!$B$2:$B$5573,"D-stem")</f>
        <v>6</v>
      </c>
      <c r="I130" s="4" t="n">
        <f aca="false">SUMIFS(Stems_3D_BP!$K$2:$K$5573,Stems_3D_BP!$A$2:$A$5573,$A130,Stems_3D_BP!$B$2:$B$5573,"Anticodon stem")</f>
        <v>7</v>
      </c>
      <c r="J130" s="4" t="n">
        <f aca="false">SUMIFS(Stems_3D_BP!$K$2:$K$5573,Stems_3D_BP!$A$2:$A$5573,$A130,Stems_3D_BP!$B$2:$B$5573,"T-stem")</f>
        <v>9</v>
      </c>
      <c r="K130" s="3" t="n">
        <f aca="false">SUM(G130:J130)</f>
        <v>29</v>
      </c>
      <c r="L130" s="5" t="n">
        <f aca="false">K130/42</f>
        <v>0.690476190476191</v>
      </c>
      <c r="M130" s="4" t="n">
        <f aca="false">SUMIFS(Stems_3D_BP!$K$2:$K$5573,Stems_3D_BP!$A$2:$A$5573,$A130,Stems_3D_BP!$B$2:$B$5573,"3D (tertiary) BP")</f>
        <v>5</v>
      </c>
      <c r="N130" s="6" t="n">
        <f aca="false">M130/14</f>
        <v>0.357142857142857</v>
      </c>
      <c r="O130" s="3" t="n">
        <f aca="false">K130+M130</f>
        <v>34</v>
      </c>
      <c r="P130" s="5" t="n">
        <f aca="false">O130/56</f>
        <v>0.607142857142857</v>
      </c>
      <c r="Q130" s="4" t="n">
        <f aca="false">SUMIFS(Loops!$I$2:$I$996,Loops!$A$2:$A$996,$A130,Loops!$B$2:$B$996,"D-loop")</f>
        <v>5</v>
      </c>
      <c r="R130" s="4" t="n">
        <f aca="false">SUMIFS(Loops!$I$2:$I$996,Loops!$A$2:$A$996,$A130,Loops!$B$2:$B$996,"Anticodon loop")</f>
        <v>3</v>
      </c>
      <c r="S130" s="4" t="n">
        <f aca="false">SUMIFS(Loops!$I$2:$I$996,Loops!$A$2:$A$996,$A130,Loops!$B$2:$B$996,"Variable loop")</f>
        <v>2</v>
      </c>
      <c r="T130" s="4" t="n">
        <f aca="false">SUMIFS(Loops!$I$2:$I$996,Loops!$A$2:$A$996,$A130,Loops!$B$2:$B$996,"TΨC-loop")</f>
        <v>2</v>
      </c>
      <c r="U130" s="4" t="n">
        <f aca="false">SUMIFS(Loops!$F$2:$F$996,Loops!$A$2:$A$996,$A130)-SUMIFS(Loops!$F$2:$F$996,Loops!$A$2:$A$996,$A130,Loops!$B$2:$B$996,"Positions 8, 9, 26")</f>
        <v>27</v>
      </c>
      <c r="V130" s="3" t="n">
        <f aca="false">SUM(Q130:T130)</f>
        <v>12</v>
      </c>
      <c r="W130" s="5" t="n">
        <f aca="false">V130/U130</f>
        <v>0.444444444444444</v>
      </c>
      <c r="X130" s="7" t="str">
        <f aca="false">INDEX(Positions!$E$2:$E$14531,MATCH($A130&amp;"|8",Positions!$A$2:$A$14531,0))</f>
        <v>U</v>
      </c>
      <c r="Y130" s="7" t="str">
        <f aca="false">INDEX(Positions!$E$2:$E$14531,MATCH($A130&amp;"|9",Positions!$A$2:$A$14531,0))</f>
        <v>A</v>
      </c>
      <c r="Z130" s="7" t="str">
        <f aca="false">INDEX(Positions!$E$2:$E$14531,MATCH($A130&amp;"|26",Positions!$A$2:$A$14531,0))</f>
        <v>A</v>
      </c>
      <c r="AA130" s="7" t="n">
        <f aca="false">(X130="G")+(Y130="G")+(Z130="G")</f>
        <v>0</v>
      </c>
      <c r="AB130" s="7" t="n">
        <f aca="false">(X130="C")+(Y130="C")+(Z130="C")</f>
        <v>0</v>
      </c>
      <c r="AC130" s="8" t="n">
        <f aca="false">AA130+AB130</f>
        <v>0</v>
      </c>
      <c r="AD130" s="9" t="n">
        <f aca="false">AC130/3</f>
        <v>0</v>
      </c>
      <c r="AE130" s="7" t="str">
        <f aca="false">IF(K130+V130+AC130=E130,"OK","MISMATCH")</f>
        <v>OK</v>
      </c>
      <c r="AF130" s="10" t="n">
        <f aca="false">B130-42</f>
        <v>30</v>
      </c>
      <c r="AG130" s="10" t="n">
        <f aca="false">V130+AC130</f>
        <v>12</v>
      </c>
      <c r="AH130" s="11" t="n">
        <f aca="false">AG130/AF130</f>
        <v>0.4</v>
      </c>
      <c r="AI130" s="11" t="n">
        <f aca="false">L130</f>
        <v>0.690476190476191</v>
      </c>
      <c r="AJ130" s="12" t="n">
        <f aca="false">AI130-AH130</f>
        <v>0.29047619047619</v>
      </c>
    </row>
    <row r="131" customFormat="false" ht="15" hidden="false" customHeight="false" outlineLevel="0" collapsed="false">
      <c r="A131" s="3" t="s">
        <v>164</v>
      </c>
      <c r="B131" s="4" t="n">
        <f aca="false">COUNTIF(Positions!$B$2:$B$14531,A131)</f>
        <v>75</v>
      </c>
      <c r="C131" s="4" t="n">
        <f aca="false">COUNTIFS(Positions!$B$2:$B$14531,A131,Positions!$E$2:$E$14531,"G")</f>
        <v>25</v>
      </c>
      <c r="D131" s="4" t="n">
        <f aca="false">COUNTIFS(Positions!$B$2:$B$14531,A131,Positions!$E$2:$E$14531,"C")</f>
        <v>20</v>
      </c>
      <c r="E131" s="3" t="n">
        <f aca="false">C131+D131</f>
        <v>45</v>
      </c>
      <c r="F131" s="5" t="n">
        <f aca="false">E131/B131</f>
        <v>0.6</v>
      </c>
      <c r="G131" s="4" t="n">
        <f aca="false">SUMIFS(Stems_3D_BP!$K$2:$K$5573,Stems_3D_BP!$A$2:$A$5573,$A131,Stems_3D_BP!$B$2:$B$5573,"Acceptor stem")</f>
        <v>12</v>
      </c>
      <c r="H131" s="4" t="n">
        <f aca="false">SUMIFS(Stems_3D_BP!$K$2:$K$5573,Stems_3D_BP!$A$2:$A$5573,$A131,Stems_3D_BP!$B$2:$B$5573,"D-stem")</f>
        <v>6</v>
      </c>
      <c r="I131" s="4" t="n">
        <f aca="false">SUMIFS(Stems_3D_BP!$K$2:$K$5573,Stems_3D_BP!$A$2:$A$5573,$A131,Stems_3D_BP!$B$2:$B$5573,"Anticodon stem")</f>
        <v>6</v>
      </c>
      <c r="J131" s="4" t="n">
        <f aca="false">SUMIFS(Stems_3D_BP!$K$2:$K$5573,Stems_3D_BP!$A$2:$A$5573,$A131,Stems_3D_BP!$B$2:$B$5573,"T-stem")</f>
        <v>9</v>
      </c>
      <c r="K131" s="3" t="n">
        <f aca="false">SUM(G131:J131)</f>
        <v>33</v>
      </c>
      <c r="L131" s="5" t="n">
        <f aca="false">K131/42</f>
        <v>0.785714285714286</v>
      </c>
      <c r="M131" s="4" t="n">
        <f aca="false">SUMIFS(Stems_3D_BP!$K$2:$K$5573,Stems_3D_BP!$A$2:$A$5573,$A131,Stems_3D_BP!$B$2:$B$5573,"3D (tertiary) BP")</f>
        <v>7</v>
      </c>
      <c r="N131" s="6" t="n">
        <f aca="false">M131/14</f>
        <v>0.5</v>
      </c>
      <c r="O131" s="3" t="n">
        <f aca="false">K131+M131</f>
        <v>40</v>
      </c>
      <c r="P131" s="5" t="n">
        <f aca="false">O131/56</f>
        <v>0.714285714285714</v>
      </c>
      <c r="Q131" s="4" t="n">
        <f aca="false">SUMIFS(Loops!$I$2:$I$996,Loops!$A$2:$A$996,$A131,Loops!$B$2:$B$996,"D-loop")</f>
        <v>3</v>
      </c>
      <c r="R131" s="4" t="n">
        <f aca="false">SUMIFS(Loops!$I$2:$I$996,Loops!$A$2:$A$996,$A131,Loops!$B$2:$B$996,"Anticodon loop")</f>
        <v>2</v>
      </c>
      <c r="S131" s="4" t="n">
        <f aca="false">SUMIFS(Loops!$I$2:$I$996,Loops!$A$2:$A$996,$A131,Loops!$B$2:$B$996,"Variable loop")</f>
        <v>4</v>
      </c>
      <c r="T131" s="4" t="n">
        <f aca="false">SUMIFS(Loops!$I$2:$I$996,Loops!$A$2:$A$996,$A131,Loops!$B$2:$B$996,"TΨC-loop")</f>
        <v>3</v>
      </c>
      <c r="U131" s="4" t="n">
        <f aca="false">SUMIFS(Loops!$F$2:$F$996,Loops!$A$2:$A$996,$A131)-SUMIFS(Loops!$F$2:$F$996,Loops!$A$2:$A$996,$A131,Loops!$B$2:$B$996,"Positions 8, 9, 26")</f>
        <v>30</v>
      </c>
      <c r="V131" s="3" t="n">
        <f aca="false">SUM(Q131:T131)</f>
        <v>12</v>
      </c>
      <c r="W131" s="5" t="n">
        <f aca="false">V131/U131</f>
        <v>0.4</v>
      </c>
      <c r="X131" s="7" t="str">
        <f aca="false">INDEX(Positions!$E$2:$E$14531,MATCH($A131&amp;"|8",Positions!$A$2:$A$14531,0))</f>
        <v>U</v>
      </c>
      <c r="Y131" s="7" t="str">
        <f aca="false">INDEX(Positions!$E$2:$E$14531,MATCH($A131&amp;"|9",Positions!$A$2:$A$14531,0))</f>
        <v>A</v>
      </c>
      <c r="Z131" s="7" t="str">
        <f aca="false">INDEX(Positions!$E$2:$E$14531,MATCH($A131&amp;"|26",Positions!$A$2:$A$14531,0))</f>
        <v>A</v>
      </c>
      <c r="AA131" s="7" t="n">
        <f aca="false">(X131="G")+(Y131="G")+(Z131="G")</f>
        <v>0</v>
      </c>
      <c r="AB131" s="7" t="n">
        <f aca="false">(X131="C")+(Y131="C")+(Z131="C")</f>
        <v>0</v>
      </c>
      <c r="AC131" s="8" t="n">
        <f aca="false">AA131+AB131</f>
        <v>0</v>
      </c>
      <c r="AD131" s="9" t="n">
        <f aca="false">AC131/3</f>
        <v>0</v>
      </c>
      <c r="AE131" s="7" t="str">
        <f aca="false">IF(K131+V131+AC131=E131,"OK","MISMATCH")</f>
        <v>OK</v>
      </c>
      <c r="AF131" s="10" t="n">
        <f aca="false">B131-42</f>
        <v>33</v>
      </c>
      <c r="AG131" s="10" t="n">
        <f aca="false">V131+AC131</f>
        <v>12</v>
      </c>
      <c r="AH131" s="11" t="n">
        <f aca="false">AG131/AF131</f>
        <v>0.363636363636364</v>
      </c>
      <c r="AI131" s="11" t="n">
        <f aca="false">L131</f>
        <v>0.785714285714286</v>
      </c>
      <c r="AJ131" s="12" t="n">
        <f aca="false">AI131-AH131</f>
        <v>0.422077922077922</v>
      </c>
    </row>
    <row r="132" customFormat="false" ht="15" hidden="false" customHeight="false" outlineLevel="0" collapsed="false">
      <c r="A132" s="3" t="s">
        <v>165</v>
      </c>
      <c r="B132" s="4" t="n">
        <f aca="false">COUNTIF(Positions!$B$2:$B$14531,A132)</f>
        <v>74</v>
      </c>
      <c r="C132" s="4" t="n">
        <f aca="false">COUNTIFS(Positions!$B$2:$B$14531,A132,Positions!$E$2:$E$14531,"G")</f>
        <v>25</v>
      </c>
      <c r="D132" s="4" t="n">
        <f aca="false">COUNTIFS(Positions!$B$2:$B$14531,A132,Positions!$E$2:$E$14531,"C")</f>
        <v>25</v>
      </c>
      <c r="E132" s="3" t="n">
        <f aca="false">C132+D132</f>
        <v>50</v>
      </c>
      <c r="F132" s="5" t="n">
        <f aca="false">E132/B132</f>
        <v>0.675675675675676</v>
      </c>
      <c r="G132" s="4" t="n">
        <f aca="false">SUMIFS(Stems_3D_BP!$K$2:$K$5573,Stems_3D_BP!$A$2:$A$5573,$A132,Stems_3D_BP!$B$2:$B$5573,"Acceptor stem")</f>
        <v>14</v>
      </c>
      <c r="H132" s="4" t="n">
        <f aca="false">SUMIFS(Stems_3D_BP!$K$2:$K$5573,Stems_3D_BP!$A$2:$A$5573,$A132,Stems_3D_BP!$B$2:$B$5573,"D-stem")</f>
        <v>6</v>
      </c>
      <c r="I132" s="4" t="n">
        <f aca="false">SUMIFS(Stems_3D_BP!$K$2:$K$5573,Stems_3D_BP!$A$2:$A$5573,$A132,Stems_3D_BP!$B$2:$B$5573,"Anticodon stem")</f>
        <v>7</v>
      </c>
      <c r="J132" s="4" t="n">
        <f aca="false">SUMIFS(Stems_3D_BP!$K$2:$K$5573,Stems_3D_BP!$A$2:$A$5573,$A132,Stems_3D_BP!$B$2:$B$5573,"T-stem")</f>
        <v>8</v>
      </c>
      <c r="K132" s="3" t="n">
        <f aca="false">SUM(G132:J132)</f>
        <v>35</v>
      </c>
      <c r="L132" s="5" t="n">
        <f aca="false">K132/42</f>
        <v>0.833333333333333</v>
      </c>
      <c r="M132" s="4" t="n">
        <f aca="false">SUMIFS(Stems_3D_BP!$K$2:$K$5573,Stems_3D_BP!$A$2:$A$5573,$A132,Stems_3D_BP!$B$2:$B$5573,"3D (tertiary) BP")</f>
        <v>7</v>
      </c>
      <c r="N132" s="6" t="n">
        <f aca="false">M132/14</f>
        <v>0.5</v>
      </c>
      <c r="O132" s="3" t="n">
        <f aca="false">K132+M132</f>
        <v>42</v>
      </c>
      <c r="P132" s="5" t="n">
        <f aca="false">O132/56</f>
        <v>0.75</v>
      </c>
      <c r="Q132" s="4" t="n">
        <f aca="false">SUMIFS(Loops!$I$2:$I$996,Loops!$A$2:$A$996,$A132,Loops!$B$2:$B$996,"D-loop")</f>
        <v>5</v>
      </c>
      <c r="R132" s="4" t="n">
        <f aca="false">SUMIFS(Loops!$I$2:$I$996,Loops!$A$2:$A$996,$A132,Loops!$B$2:$B$996,"Anticodon loop")</f>
        <v>2</v>
      </c>
      <c r="S132" s="4" t="n">
        <f aca="false">SUMIFS(Loops!$I$2:$I$996,Loops!$A$2:$A$996,$A132,Loops!$B$2:$B$996,"Variable loop")</f>
        <v>5</v>
      </c>
      <c r="T132" s="4" t="n">
        <f aca="false">SUMIFS(Loops!$I$2:$I$996,Loops!$A$2:$A$996,$A132,Loops!$B$2:$B$996,"TΨC-loop")</f>
        <v>3</v>
      </c>
      <c r="U132" s="4" t="n">
        <f aca="false">SUMIFS(Loops!$F$2:$F$996,Loops!$A$2:$A$996,$A132)-SUMIFS(Loops!$F$2:$F$996,Loops!$A$2:$A$996,$A132,Loops!$B$2:$B$996,"Positions 8, 9, 26")</f>
        <v>29</v>
      </c>
      <c r="V132" s="3" t="n">
        <f aca="false">SUM(Q132:T132)</f>
        <v>15</v>
      </c>
      <c r="W132" s="5" t="n">
        <f aca="false">V132/U132</f>
        <v>0.517241379310345</v>
      </c>
      <c r="X132" s="7" t="str">
        <f aca="false">INDEX(Positions!$E$2:$E$14531,MATCH($A132&amp;"|8",Positions!$A$2:$A$14531,0))</f>
        <v>U</v>
      </c>
      <c r="Y132" s="7" t="str">
        <f aca="false">INDEX(Positions!$E$2:$E$14531,MATCH($A132&amp;"|9",Positions!$A$2:$A$14531,0))</f>
        <v>A</v>
      </c>
      <c r="Z132" s="7" t="str">
        <f aca="false">INDEX(Positions!$E$2:$E$14531,MATCH($A132&amp;"|26",Positions!$A$2:$A$14531,0))</f>
        <v>A</v>
      </c>
      <c r="AA132" s="7" t="n">
        <f aca="false">(X132="G")+(Y132="G")+(Z132="G")</f>
        <v>0</v>
      </c>
      <c r="AB132" s="7" t="n">
        <f aca="false">(X132="C")+(Y132="C")+(Z132="C")</f>
        <v>0</v>
      </c>
      <c r="AC132" s="8" t="n">
        <f aca="false">AA132+AB132</f>
        <v>0</v>
      </c>
      <c r="AD132" s="9" t="n">
        <f aca="false">AC132/3</f>
        <v>0</v>
      </c>
      <c r="AE132" s="7" t="str">
        <f aca="false">IF(K132+V132+AC132=E132,"OK","MISMATCH")</f>
        <v>OK</v>
      </c>
      <c r="AF132" s="10" t="n">
        <f aca="false">B132-42</f>
        <v>32</v>
      </c>
      <c r="AG132" s="10" t="n">
        <f aca="false">V132+AC132</f>
        <v>15</v>
      </c>
      <c r="AH132" s="11" t="n">
        <f aca="false">AG132/AF132</f>
        <v>0.46875</v>
      </c>
      <c r="AI132" s="11" t="n">
        <f aca="false">L132</f>
        <v>0.833333333333333</v>
      </c>
      <c r="AJ132" s="12" t="n">
        <f aca="false">AI132-AH132</f>
        <v>0.364583333333333</v>
      </c>
    </row>
    <row r="133" customFormat="false" ht="15" hidden="false" customHeight="false" outlineLevel="0" collapsed="false">
      <c r="A133" s="3" t="s">
        <v>166</v>
      </c>
      <c r="B133" s="4" t="n">
        <f aca="false">COUNTIF(Positions!$B$2:$B$14531,A133)</f>
        <v>74</v>
      </c>
      <c r="C133" s="4" t="n">
        <f aca="false">COUNTIFS(Positions!$B$2:$B$14531,A133,Positions!$E$2:$E$14531,"G")</f>
        <v>24</v>
      </c>
      <c r="D133" s="4" t="n">
        <f aca="false">COUNTIFS(Positions!$B$2:$B$14531,A133,Positions!$E$2:$E$14531,"C")</f>
        <v>23</v>
      </c>
      <c r="E133" s="3" t="n">
        <f aca="false">C133+D133</f>
        <v>47</v>
      </c>
      <c r="F133" s="5" t="n">
        <f aca="false">E133/B133</f>
        <v>0.635135135135135</v>
      </c>
      <c r="G133" s="4" t="n">
        <f aca="false">SUMIFS(Stems_3D_BP!$K$2:$K$5573,Stems_3D_BP!$A$2:$A$5573,$A133,Stems_3D_BP!$B$2:$B$5573,"Acceptor stem")</f>
        <v>13</v>
      </c>
      <c r="H133" s="4" t="n">
        <f aca="false">SUMIFS(Stems_3D_BP!$K$2:$K$5573,Stems_3D_BP!$A$2:$A$5573,$A133,Stems_3D_BP!$B$2:$B$5573,"D-stem")</f>
        <v>6</v>
      </c>
      <c r="I133" s="4" t="n">
        <f aca="false">SUMIFS(Stems_3D_BP!$K$2:$K$5573,Stems_3D_BP!$A$2:$A$5573,$A133,Stems_3D_BP!$B$2:$B$5573,"Anticodon stem")</f>
        <v>8</v>
      </c>
      <c r="J133" s="4" t="n">
        <f aca="false">SUMIFS(Stems_3D_BP!$K$2:$K$5573,Stems_3D_BP!$A$2:$A$5573,$A133,Stems_3D_BP!$B$2:$B$5573,"T-stem")</f>
        <v>7</v>
      </c>
      <c r="K133" s="3" t="n">
        <f aca="false">SUM(G133:J133)</f>
        <v>34</v>
      </c>
      <c r="L133" s="5" t="n">
        <f aca="false">K133/42</f>
        <v>0.80952380952381</v>
      </c>
      <c r="M133" s="4" t="n">
        <f aca="false">SUMIFS(Stems_3D_BP!$K$2:$K$5573,Stems_3D_BP!$A$2:$A$5573,$A133,Stems_3D_BP!$B$2:$B$5573,"3D (tertiary) BP")</f>
        <v>7</v>
      </c>
      <c r="N133" s="6" t="n">
        <f aca="false">M133/14</f>
        <v>0.5</v>
      </c>
      <c r="O133" s="3" t="n">
        <f aca="false">K133+M133</f>
        <v>41</v>
      </c>
      <c r="P133" s="5" t="n">
        <f aca="false">O133/56</f>
        <v>0.732142857142857</v>
      </c>
      <c r="Q133" s="4" t="n">
        <f aca="false">SUMIFS(Loops!$I$2:$I$996,Loops!$A$2:$A$996,$A133,Loops!$B$2:$B$996,"D-loop")</f>
        <v>5</v>
      </c>
      <c r="R133" s="4" t="n">
        <f aca="false">SUMIFS(Loops!$I$2:$I$996,Loops!$A$2:$A$996,$A133,Loops!$B$2:$B$996,"Anticodon loop")</f>
        <v>2</v>
      </c>
      <c r="S133" s="4" t="n">
        <f aca="false">SUMIFS(Loops!$I$2:$I$996,Loops!$A$2:$A$996,$A133,Loops!$B$2:$B$996,"Variable loop")</f>
        <v>3</v>
      </c>
      <c r="T133" s="4" t="n">
        <f aca="false">SUMIFS(Loops!$I$2:$I$996,Loops!$A$2:$A$996,$A133,Loops!$B$2:$B$996,"TΨC-loop")</f>
        <v>1</v>
      </c>
      <c r="U133" s="4" t="n">
        <f aca="false">SUMIFS(Loops!$F$2:$F$996,Loops!$A$2:$A$996,$A133)-SUMIFS(Loops!$F$2:$F$996,Loops!$A$2:$A$996,$A133,Loops!$B$2:$B$996,"Positions 8, 9, 26")</f>
        <v>29</v>
      </c>
      <c r="V133" s="3" t="n">
        <f aca="false">SUM(Q133:T133)</f>
        <v>11</v>
      </c>
      <c r="W133" s="5" t="n">
        <f aca="false">V133/U133</f>
        <v>0.379310344827586</v>
      </c>
      <c r="X133" s="7" t="str">
        <f aca="false">INDEX(Positions!$E$2:$E$14531,MATCH($A133&amp;"|8",Positions!$A$2:$A$14531,0))</f>
        <v>U</v>
      </c>
      <c r="Y133" s="7" t="str">
        <f aca="false">INDEX(Positions!$E$2:$E$14531,MATCH($A133&amp;"|9",Positions!$A$2:$A$14531,0))</f>
        <v>G</v>
      </c>
      <c r="Z133" s="7" t="str">
        <f aca="false">INDEX(Positions!$E$2:$E$14531,MATCH($A133&amp;"|26",Positions!$A$2:$A$14531,0))</f>
        <v>G</v>
      </c>
      <c r="AA133" s="7" t="n">
        <f aca="false">(X133="G")+(Y133="G")+(Z133="G")</f>
        <v>2</v>
      </c>
      <c r="AB133" s="7" t="n">
        <f aca="false">(X133="C")+(Y133="C")+(Z133="C")</f>
        <v>0</v>
      </c>
      <c r="AC133" s="8" t="n">
        <f aca="false">AA133+AB133</f>
        <v>2</v>
      </c>
      <c r="AD133" s="9" t="n">
        <f aca="false">AC133/3</f>
        <v>0.666666666666667</v>
      </c>
      <c r="AE133" s="7" t="str">
        <f aca="false">IF(K133+V133+AC133=E133,"OK","MISMATCH")</f>
        <v>OK</v>
      </c>
      <c r="AF133" s="10" t="n">
        <f aca="false">B133-42</f>
        <v>32</v>
      </c>
      <c r="AG133" s="10" t="n">
        <f aca="false">V133+AC133</f>
        <v>13</v>
      </c>
      <c r="AH133" s="11" t="n">
        <f aca="false">AG133/AF133</f>
        <v>0.40625</v>
      </c>
      <c r="AI133" s="11" t="n">
        <f aca="false">L133</f>
        <v>0.80952380952381</v>
      </c>
      <c r="AJ133" s="12" t="n">
        <f aca="false">AI133-AH133</f>
        <v>0.40327380952381</v>
      </c>
    </row>
    <row r="134" customFormat="false" ht="15" hidden="false" customHeight="false" outlineLevel="0" collapsed="false">
      <c r="A134" s="3" t="s">
        <v>167</v>
      </c>
      <c r="B134" s="4" t="n">
        <f aca="false">COUNTIF(Positions!$B$2:$B$14531,A134)</f>
        <v>73</v>
      </c>
      <c r="C134" s="4" t="n">
        <f aca="false">COUNTIFS(Positions!$B$2:$B$14531,A134,Positions!$E$2:$E$14531,"G")</f>
        <v>22</v>
      </c>
      <c r="D134" s="4" t="n">
        <f aca="false">COUNTIFS(Positions!$B$2:$B$14531,A134,Positions!$E$2:$E$14531,"C")</f>
        <v>20</v>
      </c>
      <c r="E134" s="3" t="n">
        <f aca="false">C134+D134</f>
        <v>42</v>
      </c>
      <c r="F134" s="5" t="n">
        <f aca="false">E134/B134</f>
        <v>0.575342465753425</v>
      </c>
      <c r="G134" s="4" t="n">
        <f aca="false">SUMIFS(Stems_3D_BP!$K$2:$K$5573,Stems_3D_BP!$A$2:$A$5573,$A134,Stems_3D_BP!$B$2:$B$5573,"Acceptor stem")</f>
        <v>10</v>
      </c>
      <c r="H134" s="4" t="n">
        <f aca="false">SUMIFS(Stems_3D_BP!$K$2:$K$5573,Stems_3D_BP!$A$2:$A$5573,$A134,Stems_3D_BP!$B$2:$B$5573,"D-stem")</f>
        <v>6</v>
      </c>
      <c r="I134" s="4" t="n">
        <f aca="false">SUMIFS(Stems_3D_BP!$K$2:$K$5573,Stems_3D_BP!$A$2:$A$5573,$A134,Stems_3D_BP!$B$2:$B$5573,"Anticodon stem")</f>
        <v>7</v>
      </c>
      <c r="J134" s="4" t="n">
        <f aca="false">SUMIFS(Stems_3D_BP!$K$2:$K$5573,Stems_3D_BP!$A$2:$A$5573,$A134,Stems_3D_BP!$B$2:$B$5573,"T-stem")</f>
        <v>8</v>
      </c>
      <c r="K134" s="3" t="n">
        <f aca="false">SUM(G134:J134)</f>
        <v>31</v>
      </c>
      <c r="L134" s="5" t="n">
        <f aca="false">K134/42</f>
        <v>0.738095238095238</v>
      </c>
      <c r="M134" s="4" t="n">
        <f aca="false">SUMIFS(Stems_3D_BP!$K$2:$K$5573,Stems_3D_BP!$A$2:$A$5573,$A134,Stems_3D_BP!$B$2:$B$5573,"3D (tertiary) BP")</f>
        <v>7</v>
      </c>
      <c r="N134" s="6" t="n">
        <f aca="false">M134/14</f>
        <v>0.5</v>
      </c>
      <c r="O134" s="3" t="n">
        <f aca="false">K134+M134</f>
        <v>38</v>
      </c>
      <c r="P134" s="5" t="n">
        <f aca="false">O134/56</f>
        <v>0.678571428571429</v>
      </c>
      <c r="Q134" s="4" t="n">
        <f aca="false">SUMIFS(Loops!$I$2:$I$996,Loops!$A$2:$A$996,$A134,Loops!$B$2:$B$996,"D-loop")</f>
        <v>4</v>
      </c>
      <c r="R134" s="4" t="n">
        <f aca="false">SUMIFS(Loops!$I$2:$I$996,Loops!$A$2:$A$996,$A134,Loops!$B$2:$B$996,"Anticodon loop")</f>
        <v>2</v>
      </c>
      <c r="S134" s="4" t="n">
        <f aca="false">SUMIFS(Loops!$I$2:$I$996,Loops!$A$2:$A$996,$A134,Loops!$B$2:$B$996,"Variable loop")</f>
        <v>3</v>
      </c>
      <c r="T134" s="4" t="n">
        <f aca="false">SUMIFS(Loops!$I$2:$I$996,Loops!$A$2:$A$996,$A134,Loops!$B$2:$B$996,"TΨC-loop")</f>
        <v>2</v>
      </c>
      <c r="U134" s="4" t="n">
        <f aca="false">SUMIFS(Loops!$F$2:$F$996,Loops!$A$2:$A$996,$A134)-SUMIFS(Loops!$F$2:$F$996,Loops!$A$2:$A$996,$A134,Loops!$B$2:$B$996,"Positions 8, 9, 26")</f>
        <v>28</v>
      </c>
      <c r="V134" s="3" t="n">
        <f aca="false">SUM(Q134:T134)</f>
        <v>11</v>
      </c>
      <c r="W134" s="5" t="n">
        <f aca="false">V134/U134</f>
        <v>0.392857142857143</v>
      </c>
      <c r="X134" s="7" t="str">
        <f aca="false">INDEX(Positions!$E$2:$E$14531,MATCH($A134&amp;"|8",Positions!$A$2:$A$14531,0))</f>
        <v>U</v>
      </c>
      <c r="Y134" s="7" t="str">
        <f aca="false">INDEX(Positions!$E$2:$E$14531,MATCH($A134&amp;"|9",Positions!$A$2:$A$14531,0))</f>
        <v>A</v>
      </c>
      <c r="Z134" s="7" t="str">
        <f aca="false">INDEX(Positions!$E$2:$E$14531,MATCH($A134&amp;"|26",Positions!$A$2:$A$14531,0))</f>
        <v>A</v>
      </c>
      <c r="AA134" s="7" t="n">
        <f aca="false">(X134="G")+(Y134="G")+(Z134="G")</f>
        <v>0</v>
      </c>
      <c r="AB134" s="7" t="n">
        <f aca="false">(X134="C")+(Y134="C")+(Z134="C")</f>
        <v>0</v>
      </c>
      <c r="AC134" s="8" t="n">
        <f aca="false">AA134+AB134</f>
        <v>0</v>
      </c>
      <c r="AD134" s="9" t="n">
        <f aca="false">AC134/3</f>
        <v>0</v>
      </c>
      <c r="AE134" s="7" t="str">
        <f aca="false">IF(K134+V134+AC134=E134,"OK","MISMATCH")</f>
        <v>OK</v>
      </c>
      <c r="AF134" s="10" t="n">
        <f aca="false">B134-42</f>
        <v>31</v>
      </c>
      <c r="AG134" s="10" t="n">
        <f aca="false">V134+AC134</f>
        <v>11</v>
      </c>
      <c r="AH134" s="11" t="n">
        <f aca="false">AG134/AF134</f>
        <v>0.354838709677419</v>
      </c>
      <c r="AI134" s="11" t="n">
        <f aca="false">L134</f>
        <v>0.738095238095238</v>
      </c>
      <c r="AJ134" s="12" t="n">
        <f aca="false">AI134-AH134</f>
        <v>0.383256528417819</v>
      </c>
    </row>
    <row r="135" customFormat="false" ht="15" hidden="false" customHeight="false" outlineLevel="0" collapsed="false">
      <c r="A135" s="3" t="s">
        <v>168</v>
      </c>
      <c r="B135" s="4" t="n">
        <f aca="false">COUNTIF(Positions!$B$2:$B$14531,A135)</f>
        <v>74</v>
      </c>
      <c r="C135" s="4" t="n">
        <f aca="false">COUNTIFS(Positions!$B$2:$B$14531,A135,Positions!$E$2:$E$14531,"G")</f>
        <v>25</v>
      </c>
      <c r="D135" s="4" t="n">
        <f aca="false">COUNTIFS(Positions!$B$2:$B$14531,A135,Positions!$E$2:$E$14531,"C")</f>
        <v>22</v>
      </c>
      <c r="E135" s="3" t="n">
        <f aca="false">C135+D135</f>
        <v>47</v>
      </c>
      <c r="F135" s="5" t="n">
        <f aca="false">E135/B135</f>
        <v>0.635135135135135</v>
      </c>
      <c r="G135" s="4" t="n">
        <f aca="false">SUMIFS(Stems_3D_BP!$K$2:$K$5573,Stems_3D_BP!$A$2:$A$5573,$A135,Stems_3D_BP!$B$2:$B$5573,"Acceptor stem")</f>
        <v>12</v>
      </c>
      <c r="H135" s="4" t="n">
        <f aca="false">SUMIFS(Stems_3D_BP!$K$2:$K$5573,Stems_3D_BP!$A$2:$A$5573,$A135,Stems_3D_BP!$B$2:$B$5573,"D-stem")</f>
        <v>6</v>
      </c>
      <c r="I135" s="4" t="n">
        <f aca="false">SUMIFS(Stems_3D_BP!$K$2:$K$5573,Stems_3D_BP!$A$2:$A$5573,$A135,Stems_3D_BP!$B$2:$B$5573,"Anticodon stem")</f>
        <v>6</v>
      </c>
      <c r="J135" s="4" t="n">
        <f aca="false">SUMIFS(Stems_3D_BP!$K$2:$K$5573,Stems_3D_BP!$A$2:$A$5573,$A135,Stems_3D_BP!$B$2:$B$5573,"T-stem")</f>
        <v>10</v>
      </c>
      <c r="K135" s="3" t="n">
        <f aca="false">SUM(G135:J135)</f>
        <v>34</v>
      </c>
      <c r="L135" s="5" t="n">
        <f aca="false">K135/42</f>
        <v>0.80952380952381</v>
      </c>
      <c r="M135" s="4" t="n">
        <f aca="false">SUMIFS(Stems_3D_BP!$K$2:$K$5573,Stems_3D_BP!$A$2:$A$5573,$A135,Stems_3D_BP!$B$2:$B$5573,"3D (tertiary) BP")</f>
        <v>7</v>
      </c>
      <c r="N135" s="6" t="n">
        <f aca="false">M135/14</f>
        <v>0.5</v>
      </c>
      <c r="O135" s="3" t="n">
        <f aca="false">K135+M135</f>
        <v>41</v>
      </c>
      <c r="P135" s="5" t="n">
        <f aca="false">O135/56</f>
        <v>0.732142857142857</v>
      </c>
      <c r="Q135" s="4" t="n">
        <f aca="false">SUMIFS(Loops!$I$2:$I$996,Loops!$A$2:$A$996,$A135,Loops!$B$2:$B$996,"D-loop")</f>
        <v>4</v>
      </c>
      <c r="R135" s="4" t="n">
        <f aca="false">SUMIFS(Loops!$I$2:$I$996,Loops!$A$2:$A$996,$A135,Loops!$B$2:$B$996,"Anticodon loop")</f>
        <v>2</v>
      </c>
      <c r="S135" s="4" t="n">
        <f aca="false">SUMIFS(Loops!$I$2:$I$996,Loops!$A$2:$A$996,$A135,Loops!$B$2:$B$996,"Variable loop")</f>
        <v>3</v>
      </c>
      <c r="T135" s="4" t="n">
        <f aca="false">SUMIFS(Loops!$I$2:$I$996,Loops!$A$2:$A$996,$A135,Loops!$B$2:$B$996,"TΨC-loop")</f>
        <v>3</v>
      </c>
      <c r="U135" s="4" t="n">
        <f aca="false">SUMIFS(Loops!$F$2:$F$996,Loops!$A$2:$A$996,$A135)-SUMIFS(Loops!$F$2:$F$996,Loops!$A$2:$A$996,$A135,Loops!$B$2:$B$996,"Positions 8, 9, 26")</f>
        <v>29</v>
      </c>
      <c r="V135" s="3" t="n">
        <f aca="false">SUM(Q135:T135)</f>
        <v>12</v>
      </c>
      <c r="W135" s="5" t="n">
        <f aca="false">V135/U135</f>
        <v>0.413793103448276</v>
      </c>
      <c r="X135" s="7" t="str">
        <f aca="false">INDEX(Positions!$E$2:$E$14531,MATCH($A135&amp;"|8",Positions!$A$2:$A$14531,0))</f>
        <v>U</v>
      </c>
      <c r="Y135" s="7" t="str">
        <f aca="false">INDEX(Positions!$E$2:$E$14531,MATCH($A135&amp;"|9",Positions!$A$2:$A$14531,0))</f>
        <v>A</v>
      </c>
      <c r="Z135" s="7" t="str">
        <f aca="false">INDEX(Positions!$E$2:$E$14531,MATCH($A135&amp;"|26",Positions!$A$2:$A$14531,0))</f>
        <v>G</v>
      </c>
      <c r="AA135" s="7" t="n">
        <f aca="false">(X135="G")+(Y135="G")+(Z135="G")</f>
        <v>1</v>
      </c>
      <c r="AB135" s="7" t="n">
        <f aca="false">(X135="C")+(Y135="C")+(Z135="C")</f>
        <v>0</v>
      </c>
      <c r="AC135" s="8" t="n">
        <f aca="false">AA135+AB135</f>
        <v>1</v>
      </c>
      <c r="AD135" s="9" t="n">
        <f aca="false">AC135/3</f>
        <v>0.333333333333333</v>
      </c>
      <c r="AE135" s="7" t="str">
        <f aca="false">IF(K135+V135+AC135=E135,"OK","MISMATCH")</f>
        <v>OK</v>
      </c>
      <c r="AF135" s="10" t="n">
        <f aca="false">B135-42</f>
        <v>32</v>
      </c>
      <c r="AG135" s="10" t="n">
        <f aca="false">V135+AC135</f>
        <v>13</v>
      </c>
      <c r="AH135" s="11" t="n">
        <f aca="false">AG135/AF135</f>
        <v>0.40625</v>
      </c>
      <c r="AI135" s="11" t="n">
        <f aca="false">L135</f>
        <v>0.80952380952381</v>
      </c>
      <c r="AJ135" s="12" t="n">
        <f aca="false">AI135-AH135</f>
        <v>0.40327380952381</v>
      </c>
    </row>
    <row r="136" customFormat="false" ht="15" hidden="false" customHeight="false" outlineLevel="0" collapsed="false">
      <c r="A136" s="3" t="s">
        <v>169</v>
      </c>
      <c r="B136" s="4" t="n">
        <f aca="false">COUNTIF(Positions!$B$2:$B$14531,A136)</f>
        <v>74</v>
      </c>
      <c r="C136" s="4" t="n">
        <f aca="false">COUNTIFS(Positions!$B$2:$B$14531,A136,Positions!$E$2:$E$14531,"G")</f>
        <v>28</v>
      </c>
      <c r="D136" s="4" t="n">
        <f aca="false">COUNTIFS(Positions!$B$2:$B$14531,A136,Positions!$E$2:$E$14531,"C")</f>
        <v>19</v>
      </c>
      <c r="E136" s="3" t="n">
        <f aca="false">C136+D136</f>
        <v>47</v>
      </c>
      <c r="F136" s="5" t="n">
        <f aca="false">E136/B136</f>
        <v>0.635135135135135</v>
      </c>
      <c r="G136" s="4" t="n">
        <f aca="false">SUMIFS(Stems_3D_BP!$K$2:$K$5573,Stems_3D_BP!$A$2:$A$5573,$A136,Stems_3D_BP!$B$2:$B$5573,"Acceptor stem")</f>
        <v>12</v>
      </c>
      <c r="H136" s="4" t="n">
        <f aca="false">SUMIFS(Stems_3D_BP!$K$2:$K$5573,Stems_3D_BP!$A$2:$A$5573,$A136,Stems_3D_BP!$B$2:$B$5573,"D-stem")</f>
        <v>8</v>
      </c>
      <c r="I136" s="4" t="n">
        <f aca="false">SUMIFS(Stems_3D_BP!$K$2:$K$5573,Stems_3D_BP!$A$2:$A$5573,$A136,Stems_3D_BP!$B$2:$B$5573,"Anticodon stem")</f>
        <v>4</v>
      </c>
      <c r="J136" s="4" t="n">
        <f aca="false">SUMIFS(Stems_3D_BP!$K$2:$K$5573,Stems_3D_BP!$A$2:$A$5573,$A136,Stems_3D_BP!$B$2:$B$5573,"T-stem")</f>
        <v>7</v>
      </c>
      <c r="K136" s="3" t="n">
        <f aca="false">SUM(G136:J136)</f>
        <v>31</v>
      </c>
      <c r="L136" s="5" t="n">
        <f aca="false">K136/42</f>
        <v>0.738095238095238</v>
      </c>
      <c r="M136" s="4" t="n">
        <f aca="false">SUMIFS(Stems_3D_BP!$K$2:$K$5573,Stems_3D_BP!$A$2:$A$5573,$A136,Stems_3D_BP!$B$2:$B$5573,"3D (tertiary) BP")</f>
        <v>8</v>
      </c>
      <c r="N136" s="6" t="n">
        <f aca="false">M136/14</f>
        <v>0.571428571428571</v>
      </c>
      <c r="O136" s="3" t="n">
        <f aca="false">K136+M136</f>
        <v>39</v>
      </c>
      <c r="P136" s="5" t="n">
        <f aca="false">O136/56</f>
        <v>0.696428571428571</v>
      </c>
      <c r="Q136" s="4" t="n">
        <f aca="false">SUMIFS(Loops!$I$2:$I$996,Loops!$A$2:$A$996,$A136,Loops!$B$2:$B$996,"D-loop")</f>
        <v>4</v>
      </c>
      <c r="R136" s="4" t="n">
        <f aca="false">SUMIFS(Loops!$I$2:$I$996,Loops!$A$2:$A$996,$A136,Loops!$B$2:$B$996,"Anticodon loop")</f>
        <v>6</v>
      </c>
      <c r="S136" s="4" t="n">
        <f aca="false">SUMIFS(Loops!$I$2:$I$996,Loops!$A$2:$A$996,$A136,Loops!$B$2:$B$996,"Variable loop")</f>
        <v>4</v>
      </c>
      <c r="T136" s="4" t="n">
        <f aca="false">SUMIFS(Loops!$I$2:$I$996,Loops!$A$2:$A$996,$A136,Loops!$B$2:$B$996,"TΨC-loop")</f>
        <v>1</v>
      </c>
      <c r="U136" s="4" t="n">
        <f aca="false">SUMIFS(Loops!$F$2:$F$996,Loops!$A$2:$A$996,$A136)-SUMIFS(Loops!$F$2:$F$996,Loops!$A$2:$A$996,$A136,Loops!$B$2:$B$996,"Positions 8, 9, 26")</f>
        <v>29</v>
      </c>
      <c r="V136" s="3" t="n">
        <f aca="false">SUM(Q136:T136)</f>
        <v>15</v>
      </c>
      <c r="W136" s="5" t="n">
        <f aca="false">V136/U136</f>
        <v>0.517241379310345</v>
      </c>
      <c r="X136" s="7" t="str">
        <f aca="false">INDEX(Positions!$E$2:$E$14531,MATCH($A136&amp;"|8",Positions!$A$2:$A$14531,0))</f>
        <v>U</v>
      </c>
      <c r="Y136" s="7" t="str">
        <f aca="false">INDEX(Positions!$E$2:$E$14531,MATCH($A136&amp;"|9",Positions!$A$2:$A$14531,0))</f>
        <v>G</v>
      </c>
      <c r="Z136" s="7" t="str">
        <f aca="false">INDEX(Positions!$E$2:$E$14531,MATCH($A136&amp;"|26",Positions!$A$2:$A$14531,0))</f>
        <v>A</v>
      </c>
      <c r="AA136" s="7" t="n">
        <f aca="false">(X136="G")+(Y136="G")+(Z136="G")</f>
        <v>1</v>
      </c>
      <c r="AB136" s="7" t="n">
        <f aca="false">(X136="C")+(Y136="C")+(Z136="C")</f>
        <v>0</v>
      </c>
      <c r="AC136" s="8" t="n">
        <f aca="false">AA136+AB136</f>
        <v>1</v>
      </c>
      <c r="AD136" s="9" t="n">
        <f aca="false">AC136/3</f>
        <v>0.333333333333333</v>
      </c>
      <c r="AE136" s="7" t="str">
        <f aca="false">IF(K136+V136+AC136=E136,"OK","MISMATCH")</f>
        <v>OK</v>
      </c>
      <c r="AF136" s="10" t="n">
        <f aca="false">B136-42</f>
        <v>32</v>
      </c>
      <c r="AG136" s="10" t="n">
        <f aca="false">V136+AC136</f>
        <v>16</v>
      </c>
      <c r="AH136" s="11" t="n">
        <f aca="false">AG136/AF136</f>
        <v>0.5</v>
      </c>
      <c r="AI136" s="11" t="n">
        <f aca="false">L136</f>
        <v>0.738095238095238</v>
      </c>
      <c r="AJ136" s="12" t="n">
        <f aca="false">AI136-AH136</f>
        <v>0.238095238095238</v>
      </c>
    </row>
    <row r="137" customFormat="false" ht="15" hidden="false" customHeight="false" outlineLevel="0" collapsed="false">
      <c r="A137" s="3" t="s">
        <v>170</v>
      </c>
      <c r="B137" s="4" t="n">
        <f aca="false">COUNTIF(Positions!$B$2:$B$14531,A137)</f>
        <v>73</v>
      </c>
      <c r="C137" s="4" t="n">
        <f aca="false">COUNTIFS(Positions!$B$2:$B$14531,A137,Positions!$E$2:$E$14531,"G")</f>
        <v>27</v>
      </c>
      <c r="D137" s="4" t="n">
        <f aca="false">COUNTIFS(Positions!$B$2:$B$14531,A137,Positions!$E$2:$E$14531,"C")</f>
        <v>22</v>
      </c>
      <c r="E137" s="3" t="n">
        <f aca="false">C137+D137</f>
        <v>49</v>
      </c>
      <c r="F137" s="5" t="n">
        <f aca="false">E137/B137</f>
        <v>0.671232876712329</v>
      </c>
      <c r="G137" s="4" t="n">
        <f aca="false">SUMIFS(Stems_3D_BP!$K$2:$K$5573,Stems_3D_BP!$A$2:$A$5573,$A137,Stems_3D_BP!$B$2:$B$5573,"Acceptor stem")</f>
        <v>12</v>
      </c>
      <c r="H137" s="4" t="n">
        <f aca="false">SUMIFS(Stems_3D_BP!$K$2:$K$5573,Stems_3D_BP!$A$2:$A$5573,$A137,Stems_3D_BP!$B$2:$B$5573,"D-stem")</f>
        <v>8</v>
      </c>
      <c r="I137" s="4" t="n">
        <f aca="false">SUMIFS(Stems_3D_BP!$K$2:$K$5573,Stems_3D_BP!$A$2:$A$5573,$A137,Stems_3D_BP!$B$2:$B$5573,"Anticodon stem")</f>
        <v>6</v>
      </c>
      <c r="J137" s="4" t="n">
        <f aca="false">SUMIFS(Stems_3D_BP!$K$2:$K$5573,Stems_3D_BP!$A$2:$A$5573,$A137,Stems_3D_BP!$B$2:$B$5573,"T-stem")</f>
        <v>9</v>
      </c>
      <c r="K137" s="3" t="n">
        <f aca="false">SUM(G137:J137)</f>
        <v>35</v>
      </c>
      <c r="L137" s="5" t="n">
        <f aca="false">K137/42</f>
        <v>0.833333333333333</v>
      </c>
      <c r="M137" s="4" t="n">
        <f aca="false">SUMIFS(Stems_3D_BP!$K$2:$K$5573,Stems_3D_BP!$A$2:$A$5573,$A137,Stems_3D_BP!$B$2:$B$5573,"3D (tertiary) BP")</f>
        <v>6</v>
      </c>
      <c r="N137" s="6" t="n">
        <f aca="false">M137/14</f>
        <v>0.428571428571429</v>
      </c>
      <c r="O137" s="3" t="n">
        <f aca="false">K137+M137</f>
        <v>41</v>
      </c>
      <c r="P137" s="5" t="n">
        <f aca="false">O137/56</f>
        <v>0.732142857142857</v>
      </c>
      <c r="Q137" s="4" t="n">
        <f aca="false">SUMIFS(Loops!$I$2:$I$996,Loops!$A$2:$A$996,$A137,Loops!$B$2:$B$996,"D-loop")</f>
        <v>5</v>
      </c>
      <c r="R137" s="4" t="n">
        <f aca="false">SUMIFS(Loops!$I$2:$I$996,Loops!$A$2:$A$996,$A137,Loops!$B$2:$B$996,"Anticodon loop")</f>
        <v>4</v>
      </c>
      <c r="S137" s="4" t="n">
        <f aca="false">SUMIFS(Loops!$I$2:$I$996,Loops!$A$2:$A$996,$A137,Loops!$B$2:$B$996,"Variable loop")</f>
        <v>3</v>
      </c>
      <c r="T137" s="4" t="n">
        <f aca="false">SUMIFS(Loops!$I$2:$I$996,Loops!$A$2:$A$996,$A137,Loops!$B$2:$B$996,"TΨC-loop")</f>
        <v>1</v>
      </c>
      <c r="U137" s="4" t="n">
        <f aca="false">SUMIFS(Loops!$F$2:$F$996,Loops!$A$2:$A$996,$A137)-SUMIFS(Loops!$F$2:$F$996,Loops!$A$2:$A$996,$A137,Loops!$B$2:$B$996,"Positions 8, 9, 26")</f>
        <v>28</v>
      </c>
      <c r="V137" s="3" t="n">
        <f aca="false">SUM(Q137:T137)</f>
        <v>13</v>
      </c>
      <c r="W137" s="5" t="n">
        <f aca="false">V137/U137</f>
        <v>0.464285714285714</v>
      </c>
      <c r="X137" s="7" t="str">
        <f aca="false">INDEX(Positions!$E$2:$E$14531,MATCH($A137&amp;"|8",Positions!$A$2:$A$14531,0))</f>
        <v>U</v>
      </c>
      <c r="Y137" s="7" t="str">
        <f aca="false">INDEX(Positions!$E$2:$E$14531,MATCH($A137&amp;"|9",Positions!$A$2:$A$14531,0))</f>
        <v>A</v>
      </c>
      <c r="Z137" s="7" t="str">
        <f aca="false">INDEX(Positions!$E$2:$E$14531,MATCH($A137&amp;"|26",Positions!$A$2:$A$14531,0))</f>
        <v>G</v>
      </c>
      <c r="AA137" s="7" t="n">
        <f aca="false">(X137="G")+(Y137="G")+(Z137="G")</f>
        <v>1</v>
      </c>
      <c r="AB137" s="7" t="n">
        <f aca="false">(X137="C")+(Y137="C")+(Z137="C")</f>
        <v>0</v>
      </c>
      <c r="AC137" s="8" t="n">
        <f aca="false">AA137+AB137</f>
        <v>1</v>
      </c>
      <c r="AD137" s="9" t="n">
        <f aca="false">AC137/3</f>
        <v>0.333333333333333</v>
      </c>
      <c r="AE137" s="7" t="str">
        <f aca="false">IF(K137+V137+AC137=E137,"OK","MISMATCH")</f>
        <v>OK</v>
      </c>
      <c r="AF137" s="10" t="n">
        <f aca="false">B137-42</f>
        <v>31</v>
      </c>
      <c r="AG137" s="10" t="n">
        <f aca="false">V137+AC137</f>
        <v>14</v>
      </c>
      <c r="AH137" s="11" t="n">
        <f aca="false">AG137/AF137</f>
        <v>0.451612903225806</v>
      </c>
      <c r="AI137" s="11" t="n">
        <f aca="false">L137</f>
        <v>0.833333333333333</v>
      </c>
      <c r="AJ137" s="12" t="n">
        <f aca="false">AI137-AH137</f>
        <v>0.381720430107527</v>
      </c>
    </row>
    <row r="138" customFormat="false" ht="15" hidden="false" customHeight="false" outlineLevel="0" collapsed="false">
      <c r="A138" s="3" t="s">
        <v>171</v>
      </c>
      <c r="B138" s="4" t="n">
        <f aca="false">COUNTIF(Positions!$B$2:$B$14531,A138)</f>
        <v>74</v>
      </c>
      <c r="C138" s="4" t="n">
        <f aca="false">COUNTIFS(Positions!$B$2:$B$14531,A138,Positions!$E$2:$E$14531,"G")</f>
        <v>30</v>
      </c>
      <c r="D138" s="4" t="n">
        <f aca="false">COUNTIFS(Positions!$B$2:$B$14531,A138,Positions!$E$2:$E$14531,"C")</f>
        <v>21</v>
      </c>
      <c r="E138" s="3" t="n">
        <f aca="false">C138+D138</f>
        <v>51</v>
      </c>
      <c r="F138" s="5" t="n">
        <f aca="false">E138/B138</f>
        <v>0.689189189189189</v>
      </c>
      <c r="G138" s="4" t="n">
        <f aca="false">SUMIFS(Stems_3D_BP!$K$2:$K$5573,Stems_3D_BP!$A$2:$A$5573,$A138,Stems_3D_BP!$B$2:$B$5573,"Acceptor stem")</f>
        <v>12</v>
      </c>
      <c r="H138" s="4" t="n">
        <f aca="false">SUMIFS(Stems_3D_BP!$K$2:$K$5573,Stems_3D_BP!$A$2:$A$5573,$A138,Stems_3D_BP!$B$2:$B$5573,"D-stem")</f>
        <v>8</v>
      </c>
      <c r="I138" s="4" t="n">
        <f aca="false">SUMIFS(Stems_3D_BP!$K$2:$K$5573,Stems_3D_BP!$A$2:$A$5573,$A138,Stems_3D_BP!$B$2:$B$5573,"Anticodon stem")</f>
        <v>8</v>
      </c>
      <c r="J138" s="4" t="n">
        <f aca="false">SUMIFS(Stems_3D_BP!$K$2:$K$5573,Stems_3D_BP!$A$2:$A$5573,$A138,Stems_3D_BP!$B$2:$B$5573,"T-stem")</f>
        <v>9</v>
      </c>
      <c r="K138" s="3" t="n">
        <f aca="false">SUM(G138:J138)</f>
        <v>37</v>
      </c>
      <c r="L138" s="5" t="n">
        <f aca="false">K138/42</f>
        <v>0.880952380952381</v>
      </c>
      <c r="M138" s="4" t="n">
        <f aca="false">SUMIFS(Stems_3D_BP!$K$2:$K$5573,Stems_3D_BP!$A$2:$A$5573,$A138,Stems_3D_BP!$B$2:$B$5573,"3D (tertiary) BP")</f>
        <v>6</v>
      </c>
      <c r="N138" s="6" t="n">
        <f aca="false">M138/14</f>
        <v>0.428571428571429</v>
      </c>
      <c r="O138" s="3" t="n">
        <f aca="false">K138+M138</f>
        <v>43</v>
      </c>
      <c r="P138" s="5" t="n">
        <f aca="false">O138/56</f>
        <v>0.767857142857143</v>
      </c>
      <c r="Q138" s="4" t="n">
        <f aca="false">SUMIFS(Loops!$I$2:$I$996,Loops!$A$2:$A$996,$A138,Loops!$B$2:$B$996,"D-loop")</f>
        <v>4</v>
      </c>
      <c r="R138" s="4" t="n">
        <f aca="false">SUMIFS(Loops!$I$2:$I$996,Loops!$A$2:$A$996,$A138,Loops!$B$2:$B$996,"Anticodon loop")</f>
        <v>3</v>
      </c>
      <c r="S138" s="4" t="n">
        <f aca="false">SUMIFS(Loops!$I$2:$I$996,Loops!$A$2:$A$996,$A138,Loops!$B$2:$B$996,"Variable loop")</f>
        <v>3</v>
      </c>
      <c r="T138" s="4" t="n">
        <f aca="false">SUMIFS(Loops!$I$2:$I$996,Loops!$A$2:$A$996,$A138,Loops!$B$2:$B$996,"TΨC-loop")</f>
        <v>2</v>
      </c>
      <c r="U138" s="4" t="n">
        <f aca="false">SUMIFS(Loops!$F$2:$F$996,Loops!$A$2:$A$996,$A138)-SUMIFS(Loops!$F$2:$F$996,Loops!$A$2:$A$996,$A138,Loops!$B$2:$B$996,"Positions 8, 9, 26")</f>
        <v>29</v>
      </c>
      <c r="V138" s="3" t="n">
        <f aca="false">SUM(Q138:T138)</f>
        <v>12</v>
      </c>
      <c r="W138" s="5" t="n">
        <f aca="false">V138/U138</f>
        <v>0.413793103448276</v>
      </c>
      <c r="X138" s="7" t="str">
        <f aca="false">INDEX(Positions!$E$2:$E$14531,MATCH($A138&amp;"|8",Positions!$A$2:$A$14531,0))</f>
        <v>U</v>
      </c>
      <c r="Y138" s="7" t="str">
        <f aca="false">INDEX(Positions!$E$2:$E$14531,MATCH($A138&amp;"|9",Positions!$A$2:$A$14531,0))</f>
        <v>G</v>
      </c>
      <c r="Z138" s="7" t="str">
        <f aca="false">INDEX(Positions!$E$2:$E$14531,MATCH($A138&amp;"|26",Positions!$A$2:$A$14531,0))</f>
        <v>G</v>
      </c>
      <c r="AA138" s="7" t="n">
        <f aca="false">(X138="G")+(Y138="G")+(Z138="G")</f>
        <v>2</v>
      </c>
      <c r="AB138" s="7" t="n">
        <f aca="false">(X138="C")+(Y138="C")+(Z138="C")</f>
        <v>0</v>
      </c>
      <c r="AC138" s="8" t="n">
        <f aca="false">AA138+AB138</f>
        <v>2</v>
      </c>
      <c r="AD138" s="9" t="n">
        <f aca="false">AC138/3</f>
        <v>0.666666666666667</v>
      </c>
      <c r="AE138" s="7" t="str">
        <f aca="false">IF(K138+V138+AC138=E138,"OK","MISMATCH")</f>
        <v>OK</v>
      </c>
      <c r="AF138" s="10" t="n">
        <f aca="false">B138-42</f>
        <v>32</v>
      </c>
      <c r="AG138" s="10" t="n">
        <f aca="false">V138+AC138</f>
        <v>14</v>
      </c>
      <c r="AH138" s="11" t="n">
        <f aca="false">AG138/AF138</f>
        <v>0.4375</v>
      </c>
      <c r="AI138" s="11" t="n">
        <f aca="false">L138</f>
        <v>0.880952380952381</v>
      </c>
      <c r="AJ138" s="12" t="n">
        <f aca="false">AI138-AH138</f>
        <v>0.443452380952381</v>
      </c>
    </row>
    <row r="139" customFormat="false" ht="15" hidden="false" customHeight="false" outlineLevel="0" collapsed="false">
      <c r="A139" s="3" t="s">
        <v>172</v>
      </c>
      <c r="B139" s="4" t="n">
        <f aca="false">COUNTIF(Positions!$B$2:$B$14531,A139)</f>
        <v>86</v>
      </c>
      <c r="C139" s="4" t="n">
        <f aca="false">COUNTIFS(Positions!$B$2:$B$14531,A139,Positions!$E$2:$E$14531,"G")</f>
        <v>27</v>
      </c>
      <c r="D139" s="4" t="n">
        <f aca="false">COUNTIFS(Positions!$B$2:$B$14531,A139,Positions!$E$2:$E$14531,"C")</f>
        <v>26</v>
      </c>
      <c r="E139" s="3" t="n">
        <f aca="false">C139+D139</f>
        <v>53</v>
      </c>
      <c r="F139" s="5" t="n">
        <f aca="false">E139/B139</f>
        <v>0.616279069767442</v>
      </c>
      <c r="G139" s="4" t="n">
        <f aca="false">SUMIFS(Stems_3D_BP!$K$2:$K$5573,Stems_3D_BP!$A$2:$A$5573,$A139,Stems_3D_BP!$B$2:$B$5573,"Acceptor stem")</f>
        <v>10</v>
      </c>
      <c r="H139" s="4" t="n">
        <f aca="false">SUMIFS(Stems_3D_BP!$K$2:$K$5573,Stems_3D_BP!$A$2:$A$5573,$A139,Stems_3D_BP!$B$2:$B$5573,"D-stem")</f>
        <v>7</v>
      </c>
      <c r="I139" s="4" t="n">
        <f aca="false">SUMIFS(Stems_3D_BP!$K$2:$K$5573,Stems_3D_BP!$A$2:$A$5573,$A139,Stems_3D_BP!$B$2:$B$5573,"Anticodon stem")</f>
        <v>6</v>
      </c>
      <c r="J139" s="4" t="n">
        <f aca="false">SUMIFS(Stems_3D_BP!$K$2:$K$5573,Stems_3D_BP!$A$2:$A$5573,$A139,Stems_3D_BP!$B$2:$B$5573,"T-stem")</f>
        <v>8</v>
      </c>
      <c r="K139" s="3" t="n">
        <f aca="false">SUM(G139:J139)</f>
        <v>31</v>
      </c>
      <c r="L139" s="5" t="n">
        <f aca="false">K139/42</f>
        <v>0.738095238095238</v>
      </c>
      <c r="M139" s="4" t="n">
        <f aca="false">SUMIFS(Stems_3D_BP!$K$2:$K$5573,Stems_3D_BP!$A$2:$A$5573,$A139,Stems_3D_BP!$B$2:$B$5573,"3D (tertiary) BP")</f>
        <v>7</v>
      </c>
      <c r="N139" s="6" t="n">
        <f aca="false">M139/14</f>
        <v>0.5</v>
      </c>
      <c r="O139" s="3" t="n">
        <f aca="false">K139+M139</f>
        <v>38</v>
      </c>
      <c r="P139" s="5" t="n">
        <f aca="false">O139/56</f>
        <v>0.678571428571429</v>
      </c>
      <c r="Q139" s="4" t="n">
        <f aca="false">SUMIFS(Loops!$I$2:$I$996,Loops!$A$2:$A$996,$A139,Loops!$B$2:$B$996,"D-loop")</f>
        <v>6</v>
      </c>
      <c r="R139" s="4" t="n">
        <f aca="false">SUMIFS(Loops!$I$2:$I$996,Loops!$A$2:$A$996,$A139,Loops!$B$2:$B$996,"Anticodon loop")</f>
        <v>2</v>
      </c>
      <c r="S139" s="4" t="n">
        <f aca="false">SUMIFS(Loops!$I$2:$I$996,Loops!$A$2:$A$996,$A139,Loops!$B$2:$B$996,"Variable loop")</f>
        <v>12</v>
      </c>
      <c r="T139" s="4" t="n">
        <f aca="false">SUMIFS(Loops!$I$2:$I$996,Loops!$A$2:$A$996,$A139,Loops!$B$2:$B$996,"TΨC-loop")</f>
        <v>1</v>
      </c>
      <c r="U139" s="4" t="n">
        <f aca="false">SUMIFS(Loops!$F$2:$F$996,Loops!$A$2:$A$996,$A139)-SUMIFS(Loops!$F$2:$F$996,Loops!$A$2:$A$996,$A139,Loops!$B$2:$B$996,"Positions 8, 9, 26")</f>
        <v>41</v>
      </c>
      <c r="V139" s="3" t="n">
        <f aca="false">SUM(Q139:T139)</f>
        <v>21</v>
      </c>
      <c r="W139" s="5" t="n">
        <f aca="false">V139/U139</f>
        <v>0.51219512195122</v>
      </c>
      <c r="X139" s="7" t="str">
        <f aca="false">INDEX(Positions!$E$2:$E$14531,MATCH($A139&amp;"|8",Positions!$A$2:$A$14531,0))</f>
        <v>U</v>
      </c>
      <c r="Y139" s="7" t="str">
        <f aca="false">INDEX(Positions!$E$2:$E$14531,MATCH($A139&amp;"|9",Positions!$A$2:$A$14531,0))</f>
        <v>G</v>
      </c>
      <c r="Z139" s="7" t="str">
        <f aca="false">INDEX(Positions!$E$2:$E$14531,MATCH($A139&amp;"|26",Positions!$A$2:$A$14531,0))</f>
        <v>A</v>
      </c>
      <c r="AA139" s="7" t="n">
        <f aca="false">(X139="G")+(Y139="G")+(Z139="G")</f>
        <v>1</v>
      </c>
      <c r="AB139" s="7" t="n">
        <f aca="false">(X139="C")+(Y139="C")+(Z139="C")</f>
        <v>0</v>
      </c>
      <c r="AC139" s="8" t="n">
        <f aca="false">AA139+AB139</f>
        <v>1</v>
      </c>
      <c r="AD139" s="9" t="n">
        <f aca="false">AC139/3</f>
        <v>0.333333333333333</v>
      </c>
      <c r="AE139" s="7" t="str">
        <f aca="false">IF(K139+V139+AC139=E139,"OK","MISMATCH")</f>
        <v>OK</v>
      </c>
      <c r="AF139" s="10" t="n">
        <f aca="false">B139-42</f>
        <v>44</v>
      </c>
      <c r="AG139" s="10" t="n">
        <f aca="false">V139+AC139</f>
        <v>22</v>
      </c>
      <c r="AH139" s="11" t="n">
        <f aca="false">AG139/AF139</f>
        <v>0.5</v>
      </c>
      <c r="AI139" s="11" t="n">
        <f aca="false">L139</f>
        <v>0.738095238095238</v>
      </c>
      <c r="AJ139" s="12" t="n">
        <f aca="false">AI139-AH139</f>
        <v>0.238095238095238</v>
      </c>
    </row>
    <row r="140" customFormat="false" ht="15" hidden="false" customHeight="false" outlineLevel="0" collapsed="false">
      <c r="A140" s="3" t="s">
        <v>173</v>
      </c>
      <c r="B140" s="4" t="n">
        <f aca="false">COUNTIF(Positions!$B$2:$B$14531,A140)</f>
        <v>73</v>
      </c>
      <c r="C140" s="4" t="n">
        <f aca="false">COUNTIFS(Positions!$B$2:$B$14531,A140,Positions!$E$2:$E$14531,"G")</f>
        <v>24</v>
      </c>
      <c r="D140" s="4" t="n">
        <f aca="false">COUNTIFS(Positions!$B$2:$B$14531,A140,Positions!$E$2:$E$14531,"C")</f>
        <v>18</v>
      </c>
      <c r="E140" s="3" t="n">
        <f aca="false">C140+D140</f>
        <v>42</v>
      </c>
      <c r="F140" s="5" t="n">
        <f aca="false">E140/B140</f>
        <v>0.575342465753425</v>
      </c>
      <c r="G140" s="4" t="n">
        <f aca="false">SUMIFS(Stems_3D_BP!$K$2:$K$5573,Stems_3D_BP!$A$2:$A$5573,$A140,Stems_3D_BP!$B$2:$B$5573,"Acceptor stem")</f>
        <v>10</v>
      </c>
      <c r="H140" s="4" t="n">
        <f aca="false">SUMIFS(Stems_3D_BP!$K$2:$K$5573,Stems_3D_BP!$A$2:$A$5573,$A140,Stems_3D_BP!$B$2:$B$5573,"D-stem")</f>
        <v>6</v>
      </c>
      <c r="I140" s="4" t="n">
        <f aca="false">SUMIFS(Stems_3D_BP!$K$2:$K$5573,Stems_3D_BP!$A$2:$A$5573,$A140,Stems_3D_BP!$B$2:$B$5573,"Anticodon stem")</f>
        <v>6</v>
      </c>
      <c r="J140" s="4" t="n">
        <f aca="false">SUMIFS(Stems_3D_BP!$K$2:$K$5573,Stems_3D_BP!$A$2:$A$5573,$A140,Stems_3D_BP!$B$2:$B$5573,"T-stem")</f>
        <v>8</v>
      </c>
      <c r="K140" s="3" t="n">
        <f aca="false">SUM(G140:J140)</f>
        <v>30</v>
      </c>
      <c r="L140" s="5" t="n">
        <f aca="false">K140/42</f>
        <v>0.714285714285714</v>
      </c>
      <c r="M140" s="4" t="n">
        <f aca="false">SUMIFS(Stems_3D_BP!$K$2:$K$5573,Stems_3D_BP!$A$2:$A$5573,$A140,Stems_3D_BP!$B$2:$B$5573,"3D (tertiary) BP")</f>
        <v>6</v>
      </c>
      <c r="N140" s="6" t="n">
        <f aca="false">M140/14</f>
        <v>0.428571428571429</v>
      </c>
      <c r="O140" s="3" t="n">
        <f aca="false">K140+M140</f>
        <v>36</v>
      </c>
      <c r="P140" s="5" t="n">
        <f aca="false">O140/56</f>
        <v>0.642857142857143</v>
      </c>
      <c r="Q140" s="4" t="n">
        <f aca="false">SUMIFS(Loops!$I$2:$I$996,Loops!$A$2:$A$996,$A140,Loops!$B$2:$B$996,"D-loop")</f>
        <v>4</v>
      </c>
      <c r="R140" s="4" t="n">
        <f aca="false">SUMIFS(Loops!$I$2:$I$996,Loops!$A$2:$A$996,$A140,Loops!$B$2:$B$996,"Anticodon loop")</f>
        <v>2</v>
      </c>
      <c r="S140" s="4" t="n">
        <f aca="false">SUMIFS(Loops!$I$2:$I$996,Loops!$A$2:$A$996,$A140,Loops!$B$2:$B$996,"Variable loop")</f>
        <v>3</v>
      </c>
      <c r="T140" s="4" t="n">
        <f aca="false">SUMIFS(Loops!$I$2:$I$996,Loops!$A$2:$A$996,$A140,Loops!$B$2:$B$996,"TΨC-loop")</f>
        <v>2</v>
      </c>
      <c r="U140" s="4" t="n">
        <f aca="false">SUMIFS(Loops!$F$2:$F$996,Loops!$A$2:$A$996,$A140)-SUMIFS(Loops!$F$2:$F$996,Loops!$A$2:$A$996,$A140,Loops!$B$2:$B$996,"Positions 8, 9, 26")</f>
        <v>28</v>
      </c>
      <c r="V140" s="3" t="n">
        <f aca="false">SUM(Q140:T140)</f>
        <v>11</v>
      </c>
      <c r="W140" s="5" t="n">
        <f aca="false">V140/U140</f>
        <v>0.392857142857143</v>
      </c>
      <c r="X140" s="7" t="str">
        <f aca="false">INDEX(Positions!$E$2:$E$14531,MATCH($A140&amp;"|8",Positions!$A$2:$A$14531,0))</f>
        <v>U</v>
      </c>
      <c r="Y140" s="7" t="str">
        <f aca="false">INDEX(Positions!$E$2:$E$14531,MATCH($A140&amp;"|9",Positions!$A$2:$A$14531,0))</f>
        <v>A</v>
      </c>
      <c r="Z140" s="7" t="str">
        <f aca="false">INDEX(Positions!$E$2:$E$14531,MATCH($A140&amp;"|26",Positions!$A$2:$A$14531,0))</f>
        <v>G</v>
      </c>
      <c r="AA140" s="7" t="n">
        <f aca="false">(X140="G")+(Y140="G")+(Z140="G")</f>
        <v>1</v>
      </c>
      <c r="AB140" s="7" t="n">
        <f aca="false">(X140="C")+(Y140="C")+(Z140="C")</f>
        <v>0</v>
      </c>
      <c r="AC140" s="8" t="n">
        <f aca="false">AA140+AB140</f>
        <v>1</v>
      </c>
      <c r="AD140" s="9" t="n">
        <f aca="false">AC140/3</f>
        <v>0.333333333333333</v>
      </c>
      <c r="AE140" s="7" t="str">
        <f aca="false">IF(K140+V140+AC140=E140,"OK","MISMATCH")</f>
        <v>OK</v>
      </c>
      <c r="AF140" s="10" t="n">
        <f aca="false">B140-42</f>
        <v>31</v>
      </c>
      <c r="AG140" s="10" t="n">
        <f aca="false">V140+AC140</f>
        <v>12</v>
      </c>
      <c r="AH140" s="11" t="n">
        <f aca="false">AG140/AF140</f>
        <v>0.387096774193548</v>
      </c>
      <c r="AI140" s="11" t="n">
        <f aca="false">L140</f>
        <v>0.714285714285714</v>
      </c>
      <c r="AJ140" s="12" t="n">
        <f aca="false">AI140-AH140</f>
        <v>0.327188940092166</v>
      </c>
    </row>
    <row r="141" customFormat="false" ht="15" hidden="false" customHeight="false" outlineLevel="0" collapsed="false">
      <c r="A141" s="3" t="s">
        <v>174</v>
      </c>
      <c r="B141" s="4" t="n">
        <f aca="false">COUNTIF(Positions!$B$2:$B$14531,A141)</f>
        <v>75</v>
      </c>
      <c r="C141" s="4" t="n">
        <f aca="false">COUNTIFS(Positions!$B$2:$B$14531,A141,Positions!$E$2:$E$14531,"G")</f>
        <v>21</v>
      </c>
      <c r="D141" s="4" t="n">
        <f aca="false">COUNTIFS(Positions!$B$2:$B$14531,A141,Positions!$E$2:$E$14531,"C")</f>
        <v>21</v>
      </c>
      <c r="E141" s="3" t="n">
        <f aca="false">C141+D141</f>
        <v>42</v>
      </c>
      <c r="F141" s="5" t="n">
        <f aca="false">E141/B141</f>
        <v>0.56</v>
      </c>
      <c r="G141" s="4" t="n">
        <f aca="false">SUMIFS(Stems_3D_BP!$K$2:$K$5573,Stems_3D_BP!$A$2:$A$5573,$A141,Stems_3D_BP!$B$2:$B$5573,"Acceptor stem")</f>
        <v>10</v>
      </c>
      <c r="H141" s="4" t="n">
        <f aca="false">SUMIFS(Stems_3D_BP!$K$2:$K$5573,Stems_3D_BP!$A$2:$A$5573,$A141,Stems_3D_BP!$B$2:$B$5573,"D-stem")</f>
        <v>6</v>
      </c>
      <c r="I141" s="4" t="n">
        <f aca="false">SUMIFS(Stems_3D_BP!$K$2:$K$5573,Stems_3D_BP!$A$2:$A$5573,$A141,Stems_3D_BP!$B$2:$B$5573,"Anticodon stem")</f>
        <v>2</v>
      </c>
      <c r="J141" s="4" t="n">
        <f aca="false">SUMIFS(Stems_3D_BP!$K$2:$K$5573,Stems_3D_BP!$A$2:$A$5573,$A141,Stems_3D_BP!$B$2:$B$5573,"T-stem")</f>
        <v>8</v>
      </c>
      <c r="K141" s="3" t="n">
        <f aca="false">SUM(G141:J141)</f>
        <v>26</v>
      </c>
      <c r="L141" s="5" t="n">
        <f aca="false">K141/42</f>
        <v>0.619047619047619</v>
      </c>
      <c r="M141" s="4" t="n">
        <f aca="false">SUMIFS(Stems_3D_BP!$K$2:$K$5573,Stems_3D_BP!$A$2:$A$5573,$A141,Stems_3D_BP!$B$2:$B$5573,"3D (tertiary) BP")</f>
        <v>7</v>
      </c>
      <c r="N141" s="6" t="n">
        <f aca="false">M141/14</f>
        <v>0.5</v>
      </c>
      <c r="O141" s="3" t="n">
        <f aca="false">K141+M141</f>
        <v>33</v>
      </c>
      <c r="P141" s="5" t="n">
        <f aca="false">O141/56</f>
        <v>0.589285714285714</v>
      </c>
      <c r="Q141" s="4" t="n">
        <f aca="false">SUMIFS(Loops!$I$2:$I$996,Loops!$A$2:$A$996,$A141,Loops!$B$2:$B$996,"D-loop")</f>
        <v>8</v>
      </c>
      <c r="R141" s="4" t="n">
        <f aca="false">SUMIFS(Loops!$I$2:$I$996,Loops!$A$2:$A$996,$A141,Loops!$B$2:$B$996,"Anticodon loop")</f>
        <v>2</v>
      </c>
      <c r="S141" s="4" t="n">
        <f aca="false">SUMIFS(Loops!$I$2:$I$996,Loops!$A$2:$A$996,$A141,Loops!$B$2:$B$996,"Variable loop")</f>
        <v>3</v>
      </c>
      <c r="T141" s="4" t="n">
        <f aca="false">SUMIFS(Loops!$I$2:$I$996,Loops!$A$2:$A$996,$A141,Loops!$B$2:$B$996,"TΨC-loop")</f>
        <v>2</v>
      </c>
      <c r="U141" s="4" t="n">
        <f aca="false">SUMIFS(Loops!$F$2:$F$996,Loops!$A$2:$A$996,$A141)-SUMIFS(Loops!$F$2:$F$996,Loops!$A$2:$A$996,$A141,Loops!$B$2:$B$996,"Positions 8, 9, 26")</f>
        <v>30</v>
      </c>
      <c r="V141" s="3" t="n">
        <f aca="false">SUM(Q141:T141)</f>
        <v>15</v>
      </c>
      <c r="W141" s="5" t="n">
        <f aca="false">V141/U141</f>
        <v>0.5</v>
      </c>
      <c r="X141" s="7" t="str">
        <f aca="false">INDEX(Positions!$E$2:$E$14531,MATCH($A141&amp;"|8",Positions!$A$2:$A$14531,0))</f>
        <v>U</v>
      </c>
      <c r="Y141" s="7" t="str">
        <f aca="false">INDEX(Positions!$E$2:$E$14531,MATCH($A141&amp;"|9",Positions!$A$2:$A$14531,0))</f>
        <v>A</v>
      </c>
      <c r="Z141" s="7" t="str">
        <f aca="false">INDEX(Positions!$E$2:$E$14531,MATCH($A141&amp;"|26",Positions!$A$2:$A$14531,0))</f>
        <v>G</v>
      </c>
      <c r="AA141" s="7" t="n">
        <f aca="false">(X141="G")+(Y141="G")+(Z141="G")</f>
        <v>1</v>
      </c>
      <c r="AB141" s="7" t="n">
        <f aca="false">(X141="C")+(Y141="C")+(Z141="C")</f>
        <v>0</v>
      </c>
      <c r="AC141" s="8" t="n">
        <f aca="false">AA141+AB141</f>
        <v>1</v>
      </c>
      <c r="AD141" s="9" t="n">
        <f aca="false">AC141/3</f>
        <v>0.333333333333333</v>
      </c>
      <c r="AE141" s="7" t="str">
        <f aca="false">IF(K141+V141+AC141=E141,"OK","MISMATCH")</f>
        <v>OK</v>
      </c>
      <c r="AF141" s="10" t="n">
        <f aca="false">B141-42</f>
        <v>33</v>
      </c>
      <c r="AG141" s="10" t="n">
        <f aca="false">V141+AC141</f>
        <v>16</v>
      </c>
      <c r="AH141" s="11" t="n">
        <f aca="false">AG141/AF141</f>
        <v>0.484848484848485</v>
      </c>
      <c r="AI141" s="11" t="n">
        <f aca="false">L141</f>
        <v>0.619047619047619</v>
      </c>
      <c r="AJ141" s="12" t="n">
        <f aca="false">AI141-AH141</f>
        <v>0.134199134199134</v>
      </c>
    </row>
    <row r="142" customFormat="false" ht="15" hidden="false" customHeight="false" outlineLevel="0" collapsed="false">
      <c r="A142" s="3" t="s">
        <v>175</v>
      </c>
      <c r="B142" s="4" t="n">
        <f aca="false">COUNTIF(Positions!$B$2:$B$14531,A142)</f>
        <v>74</v>
      </c>
      <c r="C142" s="4" t="n">
        <f aca="false">COUNTIFS(Positions!$B$2:$B$14531,A142,Positions!$E$2:$E$14531,"G")</f>
        <v>23</v>
      </c>
      <c r="D142" s="4" t="n">
        <f aca="false">COUNTIFS(Positions!$B$2:$B$14531,A142,Positions!$E$2:$E$14531,"C")</f>
        <v>22</v>
      </c>
      <c r="E142" s="3" t="n">
        <f aca="false">C142+D142</f>
        <v>45</v>
      </c>
      <c r="F142" s="5" t="n">
        <f aca="false">E142/B142</f>
        <v>0.608108108108108</v>
      </c>
      <c r="G142" s="4" t="n">
        <f aca="false">SUMIFS(Stems_3D_BP!$K$2:$K$5573,Stems_3D_BP!$A$2:$A$5573,$A142,Stems_3D_BP!$B$2:$B$5573,"Acceptor stem")</f>
        <v>12</v>
      </c>
      <c r="H142" s="4" t="n">
        <f aca="false">SUMIFS(Stems_3D_BP!$K$2:$K$5573,Stems_3D_BP!$A$2:$A$5573,$A142,Stems_3D_BP!$B$2:$B$5573,"D-stem")</f>
        <v>6</v>
      </c>
      <c r="I142" s="4" t="n">
        <f aca="false">SUMIFS(Stems_3D_BP!$K$2:$K$5573,Stems_3D_BP!$A$2:$A$5573,$A142,Stems_3D_BP!$B$2:$B$5573,"Anticodon stem")</f>
        <v>6</v>
      </c>
      <c r="J142" s="4" t="n">
        <f aca="false">SUMIFS(Stems_3D_BP!$K$2:$K$5573,Stems_3D_BP!$A$2:$A$5573,$A142,Stems_3D_BP!$B$2:$B$5573,"T-stem")</f>
        <v>8</v>
      </c>
      <c r="K142" s="3" t="n">
        <f aca="false">SUM(G142:J142)</f>
        <v>32</v>
      </c>
      <c r="L142" s="5" t="n">
        <f aca="false">K142/42</f>
        <v>0.761904761904762</v>
      </c>
      <c r="M142" s="4" t="n">
        <f aca="false">SUMIFS(Stems_3D_BP!$K$2:$K$5573,Stems_3D_BP!$A$2:$A$5573,$A142,Stems_3D_BP!$B$2:$B$5573,"3D (tertiary) BP")</f>
        <v>6</v>
      </c>
      <c r="N142" s="6" t="n">
        <f aca="false">M142/14</f>
        <v>0.428571428571429</v>
      </c>
      <c r="O142" s="3" t="n">
        <f aca="false">K142+M142</f>
        <v>38</v>
      </c>
      <c r="P142" s="5" t="n">
        <f aca="false">O142/56</f>
        <v>0.678571428571429</v>
      </c>
      <c r="Q142" s="4" t="n">
        <f aca="false">SUMIFS(Loops!$I$2:$I$996,Loops!$A$2:$A$996,$A142,Loops!$B$2:$B$996,"D-loop")</f>
        <v>5</v>
      </c>
      <c r="R142" s="4" t="n">
        <f aca="false">SUMIFS(Loops!$I$2:$I$996,Loops!$A$2:$A$996,$A142,Loops!$B$2:$B$996,"Anticodon loop")</f>
        <v>3</v>
      </c>
      <c r="S142" s="4" t="n">
        <f aca="false">SUMIFS(Loops!$I$2:$I$996,Loops!$A$2:$A$996,$A142,Loops!$B$2:$B$996,"Variable loop")</f>
        <v>3</v>
      </c>
      <c r="T142" s="4" t="n">
        <f aca="false">SUMIFS(Loops!$I$2:$I$996,Loops!$A$2:$A$996,$A142,Loops!$B$2:$B$996,"TΨC-loop")</f>
        <v>2</v>
      </c>
      <c r="U142" s="4" t="n">
        <f aca="false">SUMIFS(Loops!$F$2:$F$996,Loops!$A$2:$A$996,$A142)-SUMIFS(Loops!$F$2:$F$996,Loops!$A$2:$A$996,$A142,Loops!$B$2:$B$996,"Positions 8, 9, 26")</f>
        <v>29</v>
      </c>
      <c r="V142" s="3" t="n">
        <f aca="false">SUM(Q142:T142)</f>
        <v>13</v>
      </c>
      <c r="W142" s="5" t="n">
        <f aca="false">V142/U142</f>
        <v>0.448275862068966</v>
      </c>
      <c r="X142" s="7" t="str">
        <f aca="false">INDEX(Positions!$E$2:$E$14531,MATCH($A142&amp;"|8",Positions!$A$2:$A$14531,0))</f>
        <v>U</v>
      </c>
      <c r="Y142" s="7" t="str">
        <f aca="false">INDEX(Positions!$E$2:$E$14531,MATCH($A142&amp;"|9",Positions!$A$2:$A$14531,0))</f>
        <v>A</v>
      </c>
      <c r="Z142" s="7" t="str">
        <f aca="false">INDEX(Positions!$E$2:$E$14531,MATCH($A142&amp;"|26",Positions!$A$2:$A$14531,0))</f>
        <v>A</v>
      </c>
      <c r="AA142" s="7" t="n">
        <f aca="false">(X142="G")+(Y142="G")+(Z142="G")</f>
        <v>0</v>
      </c>
      <c r="AB142" s="7" t="n">
        <f aca="false">(X142="C")+(Y142="C")+(Z142="C")</f>
        <v>0</v>
      </c>
      <c r="AC142" s="8" t="n">
        <f aca="false">AA142+AB142</f>
        <v>0</v>
      </c>
      <c r="AD142" s="9" t="n">
        <f aca="false">AC142/3</f>
        <v>0</v>
      </c>
      <c r="AE142" s="7" t="str">
        <f aca="false">IF(K142+V142+AC142=E142,"OK","MISMATCH")</f>
        <v>OK</v>
      </c>
      <c r="AF142" s="10" t="n">
        <f aca="false">B142-42</f>
        <v>32</v>
      </c>
      <c r="AG142" s="10" t="n">
        <f aca="false">V142+AC142</f>
        <v>13</v>
      </c>
      <c r="AH142" s="11" t="n">
        <f aca="false">AG142/AF142</f>
        <v>0.40625</v>
      </c>
      <c r="AI142" s="11" t="n">
        <f aca="false">L142</f>
        <v>0.761904761904762</v>
      </c>
      <c r="AJ142" s="12" t="n">
        <f aca="false">AI142-AH142</f>
        <v>0.355654761904762</v>
      </c>
    </row>
    <row r="143" customFormat="false" ht="15" hidden="false" customHeight="false" outlineLevel="0" collapsed="false">
      <c r="A143" s="3" t="s">
        <v>176</v>
      </c>
      <c r="B143" s="4" t="n">
        <f aca="false">COUNTIF(Positions!$B$2:$B$14531,A143)</f>
        <v>74</v>
      </c>
      <c r="C143" s="4" t="n">
        <f aca="false">COUNTIFS(Positions!$B$2:$B$14531,A143,Positions!$E$2:$E$14531,"G")</f>
        <v>22</v>
      </c>
      <c r="D143" s="4" t="n">
        <f aca="false">COUNTIFS(Positions!$B$2:$B$14531,A143,Positions!$E$2:$E$14531,"C")</f>
        <v>20</v>
      </c>
      <c r="E143" s="3" t="n">
        <f aca="false">C143+D143</f>
        <v>42</v>
      </c>
      <c r="F143" s="5" t="n">
        <f aca="false">E143/B143</f>
        <v>0.567567567567568</v>
      </c>
      <c r="G143" s="4" t="n">
        <f aca="false">SUMIFS(Stems_3D_BP!$K$2:$K$5573,Stems_3D_BP!$A$2:$A$5573,$A143,Stems_3D_BP!$B$2:$B$5573,"Acceptor stem")</f>
        <v>11</v>
      </c>
      <c r="H143" s="4" t="n">
        <f aca="false">SUMIFS(Stems_3D_BP!$K$2:$K$5573,Stems_3D_BP!$A$2:$A$5573,$A143,Stems_3D_BP!$B$2:$B$5573,"D-stem")</f>
        <v>6</v>
      </c>
      <c r="I143" s="4" t="n">
        <f aca="false">SUMIFS(Stems_3D_BP!$K$2:$K$5573,Stems_3D_BP!$A$2:$A$5573,$A143,Stems_3D_BP!$B$2:$B$5573,"Anticodon stem")</f>
        <v>6</v>
      </c>
      <c r="J143" s="4" t="n">
        <f aca="false">SUMIFS(Stems_3D_BP!$K$2:$K$5573,Stems_3D_BP!$A$2:$A$5573,$A143,Stems_3D_BP!$B$2:$B$5573,"T-stem")</f>
        <v>9</v>
      </c>
      <c r="K143" s="3" t="n">
        <f aca="false">SUM(G143:J143)</f>
        <v>32</v>
      </c>
      <c r="L143" s="5" t="n">
        <f aca="false">K143/42</f>
        <v>0.761904761904762</v>
      </c>
      <c r="M143" s="4" t="n">
        <f aca="false">SUMIFS(Stems_3D_BP!$K$2:$K$5573,Stems_3D_BP!$A$2:$A$5573,$A143,Stems_3D_BP!$B$2:$B$5573,"3D (tertiary) BP")</f>
        <v>5</v>
      </c>
      <c r="N143" s="6" t="n">
        <f aca="false">M143/14</f>
        <v>0.357142857142857</v>
      </c>
      <c r="O143" s="3" t="n">
        <f aca="false">K143+M143</f>
        <v>37</v>
      </c>
      <c r="P143" s="5" t="n">
        <f aca="false">O143/56</f>
        <v>0.660714285714286</v>
      </c>
      <c r="Q143" s="4" t="n">
        <f aca="false">SUMIFS(Loops!$I$2:$I$996,Loops!$A$2:$A$996,$A143,Loops!$B$2:$B$996,"D-loop")</f>
        <v>2</v>
      </c>
      <c r="R143" s="4" t="n">
        <f aca="false">SUMIFS(Loops!$I$2:$I$996,Loops!$A$2:$A$996,$A143,Loops!$B$2:$B$996,"Anticodon loop")</f>
        <v>3</v>
      </c>
      <c r="S143" s="4" t="n">
        <f aca="false">SUMIFS(Loops!$I$2:$I$996,Loops!$A$2:$A$996,$A143,Loops!$B$2:$B$996,"Variable loop")</f>
        <v>3</v>
      </c>
      <c r="T143" s="4" t="n">
        <f aca="false">SUMIFS(Loops!$I$2:$I$996,Loops!$A$2:$A$996,$A143,Loops!$B$2:$B$996,"TΨC-loop")</f>
        <v>2</v>
      </c>
      <c r="U143" s="4" t="n">
        <f aca="false">SUMIFS(Loops!$F$2:$F$996,Loops!$A$2:$A$996,$A143)-SUMIFS(Loops!$F$2:$F$996,Loops!$A$2:$A$996,$A143,Loops!$B$2:$B$996,"Positions 8, 9, 26")</f>
        <v>29</v>
      </c>
      <c r="V143" s="3" t="n">
        <f aca="false">SUM(Q143:T143)</f>
        <v>10</v>
      </c>
      <c r="W143" s="5" t="n">
        <f aca="false">V143/U143</f>
        <v>0.344827586206897</v>
      </c>
      <c r="X143" s="7" t="str">
        <f aca="false">INDEX(Positions!$E$2:$E$14531,MATCH($A143&amp;"|8",Positions!$A$2:$A$14531,0))</f>
        <v>U</v>
      </c>
      <c r="Y143" s="7" t="str">
        <f aca="false">INDEX(Positions!$E$2:$E$14531,MATCH($A143&amp;"|9",Positions!$A$2:$A$14531,0))</f>
        <v>A</v>
      </c>
      <c r="Z143" s="7" t="str">
        <f aca="false">INDEX(Positions!$E$2:$E$14531,MATCH($A143&amp;"|26",Positions!$A$2:$A$14531,0))</f>
        <v>A</v>
      </c>
      <c r="AA143" s="7" t="n">
        <f aca="false">(X143="G")+(Y143="G")+(Z143="G")</f>
        <v>0</v>
      </c>
      <c r="AB143" s="7" t="n">
        <f aca="false">(X143="C")+(Y143="C")+(Z143="C")</f>
        <v>0</v>
      </c>
      <c r="AC143" s="8" t="n">
        <f aca="false">AA143+AB143</f>
        <v>0</v>
      </c>
      <c r="AD143" s="9" t="n">
        <f aca="false">AC143/3</f>
        <v>0</v>
      </c>
      <c r="AE143" s="7" t="str">
        <f aca="false">IF(K143+V143+AC143=E143,"OK","MISMATCH")</f>
        <v>OK</v>
      </c>
      <c r="AF143" s="10" t="n">
        <f aca="false">B143-42</f>
        <v>32</v>
      </c>
      <c r="AG143" s="10" t="n">
        <f aca="false">V143+AC143</f>
        <v>10</v>
      </c>
      <c r="AH143" s="11" t="n">
        <f aca="false">AG143/AF143</f>
        <v>0.3125</v>
      </c>
      <c r="AI143" s="11" t="n">
        <f aca="false">L143</f>
        <v>0.761904761904762</v>
      </c>
      <c r="AJ143" s="12" t="n">
        <f aca="false">AI143-AH143</f>
        <v>0.449404761904762</v>
      </c>
    </row>
    <row r="144" customFormat="false" ht="15" hidden="false" customHeight="false" outlineLevel="0" collapsed="false">
      <c r="A144" s="3" t="s">
        <v>177</v>
      </c>
      <c r="B144" s="4" t="n">
        <f aca="false">COUNTIF(Positions!$B$2:$B$14531,A144)</f>
        <v>72</v>
      </c>
      <c r="C144" s="4" t="n">
        <f aca="false">COUNTIFS(Positions!$B$2:$B$14531,A144,Positions!$E$2:$E$14531,"G")</f>
        <v>23</v>
      </c>
      <c r="D144" s="4" t="n">
        <f aca="false">COUNTIFS(Positions!$B$2:$B$14531,A144,Positions!$E$2:$E$14531,"C")</f>
        <v>23</v>
      </c>
      <c r="E144" s="3" t="n">
        <f aca="false">C144+D144</f>
        <v>46</v>
      </c>
      <c r="F144" s="5" t="n">
        <f aca="false">E144/B144</f>
        <v>0.638888888888889</v>
      </c>
      <c r="G144" s="4" t="n">
        <f aca="false">SUMIFS(Stems_3D_BP!$K$2:$K$5573,Stems_3D_BP!$A$2:$A$5573,$A144,Stems_3D_BP!$B$2:$B$5573,"Acceptor stem")</f>
        <v>12</v>
      </c>
      <c r="H144" s="4" t="n">
        <f aca="false">SUMIFS(Stems_3D_BP!$K$2:$K$5573,Stems_3D_BP!$A$2:$A$5573,$A144,Stems_3D_BP!$B$2:$B$5573,"D-stem")</f>
        <v>6</v>
      </c>
      <c r="I144" s="4" t="n">
        <f aca="false">SUMIFS(Stems_3D_BP!$K$2:$K$5573,Stems_3D_BP!$A$2:$A$5573,$A144,Stems_3D_BP!$B$2:$B$5573,"Anticodon stem")</f>
        <v>6</v>
      </c>
      <c r="J144" s="4" t="n">
        <f aca="false">SUMIFS(Stems_3D_BP!$K$2:$K$5573,Stems_3D_BP!$A$2:$A$5573,$A144,Stems_3D_BP!$B$2:$B$5573,"T-stem")</f>
        <v>8</v>
      </c>
      <c r="K144" s="3" t="n">
        <f aca="false">SUM(G144:J144)</f>
        <v>32</v>
      </c>
      <c r="L144" s="5" t="n">
        <f aca="false">K144/42</f>
        <v>0.761904761904762</v>
      </c>
      <c r="M144" s="4" t="n">
        <f aca="false">SUMIFS(Stems_3D_BP!$K$2:$K$5573,Stems_3D_BP!$A$2:$A$5573,$A144,Stems_3D_BP!$B$2:$B$5573,"3D (tertiary) BP")</f>
        <v>7</v>
      </c>
      <c r="N144" s="6" t="n">
        <f aca="false">M144/14</f>
        <v>0.5</v>
      </c>
      <c r="O144" s="3" t="n">
        <f aca="false">K144+M144</f>
        <v>39</v>
      </c>
      <c r="P144" s="5" t="n">
        <f aca="false">O144/56</f>
        <v>0.696428571428571</v>
      </c>
      <c r="Q144" s="4" t="n">
        <f aca="false">SUMIFS(Loops!$I$2:$I$996,Loops!$A$2:$A$996,$A144,Loops!$B$2:$B$996,"D-loop")</f>
        <v>6</v>
      </c>
      <c r="R144" s="4" t="n">
        <f aca="false">SUMIFS(Loops!$I$2:$I$996,Loops!$A$2:$A$996,$A144,Loops!$B$2:$B$996,"Anticodon loop")</f>
        <v>3</v>
      </c>
      <c r="S144" s="4" t="n">
        <f aca="false">SUMIFS(Loops!$I$2:$I$996,Loops!$A$2:$A$996,$A144,Loops!$B$2:$B$996,"Variable loop")</f>
        <v>2</v>
      </c>
      <c r="T144" s="4" t="n">
        <f aca="false">SUMIFS(Loops!$I$2:$I$996,Loops!$A$2:$A$996,$A144,Loops!$B$2:$B$996,"TΨC-loop")</f>
        <v>2</v>
      </c>
      <c r="U144" s="4" t="n">
        <f aca="false">SUMIFS(Loops!$F$2:$F$996,Loops!$A$2:$A$996,$A144)-SUMIFS(Loops!$F$2:$F$996,Loops!$A$2:$A$996,$A144,Loops!$B$2:$B$996,"Positions 8, 9, 26")</f>
        <v>27</v>
      </c>
      <c r="V144" s="3" t="n">
        <f aca="false">SUM(Q144:T144)</f>
        <v>13</v>
      </c>
      <c r="W144" s="5" t="n">
        <f aca="false">V144/U144</f>
        <v>0.481481481481481</v>
      </c>
      <c r="X144" s="7" t="str">
        <f aca="false">INDEX(Positions!$E$2:$E$14531,MATCH($A144&amp;"|8",Positions!$A$2:$A$14531,0))</f>
        <v>U</v>
      </c>
      <c r="Y144" s="7" t="str">
        <f aca="false">INDEX(Positions!$E$2:$E$14531,MATCH($A144&amp;"|9",Positions!$A$2:$A$14531,0))</f>
        <v>A</v>
      </c>
      <c r="Z144" s="7" t="str">
        <f aca="false">INDEX(Positions!$E$2:$E$14531,MATCH($A144&amp;"|26",Positions!$A$2:$A$14531,0))</f>
        <v>G</v>
      </c>
      <c r="AA144" s="7" t="n">
        <f aca="false">(X144="G")+(Y144="G")+(Z144="G")</f>
        <v>1</v>
      </c>
      <c r="AB144" s="7" t="n">
        <f aca="false">(X144="C")+(Y144="C")+(Z144="C")</f>
        <v>0</v>
      </c>
      <c r="AC144" s="8" t="n">
        <f aca="false">AA144+AB144</f>
        <v>1</v>
      </c>
      <c r="AD144" s="9" t="n">
        <f aca="false">AC144/3</f>
        <v>0.333333333333333</v>
      </c>
      <c r="AE144" s="7" t="str">
        <f aca="false">IF(K144+V144+AC144=E144,"OK","MISMATCH")</f>
        <v>OK</v>
      </c>
      <c r="AF144" s="10" t="n">
        <f aca="false">B144-42</f>
        <v>30</v>
      </c>
      <c r="AG144" s="10" t="n">
        <f aca="false">V144+AC144</f>
        <v>14</v>
      </c>
      <c r="AH144" s="11" t="n">
        <f aca="false">AG144/AF144</f>
        <v>0.466666666666667</v>
      </c>
      <c r="AI144" s="11" t="n">
        <f aca="false">L144</f>
        <v>0.761904761904762</v>
      </c>
      <c r="AJ144" s="12" t="n">
        <f aca="false">AI144-AH144</f>
        <v>0.295238095238095</v>
      </c>
    </row>
    <row r="145" customFormat="false" ht="15" hidden="false" customHeight="false" outlineLevel="0" collapsed="false">
      <c r="A145" s="3" t="s">
        <v>178</v>
      </c>
      <c r="B145" s="4" t="n">
        <f aca="false">COUNTIF(Positions!$B$2:$B$14531,A145)</f>
        <v>72</v>
      </c>
      <c r="C145" s="4" t="n">
        <f aca="false">COUNTIFS(Positions!$B$2:$B$14531,A145,Positions!$E$2:$E$14531,"G")</f>
        <v>23</v>
      </c>
      <c r="D145" s="4" t="n">
        <f aca="false">COUNTIFS(Positions!$B$2:$B$14531,A145,Positions!$E$2:$E$14531,"C")</f>
        <v>23</v>
      </c>
      <c r="E145" s="3" t="n">
        <f aca="false">C145+D145</f>
        <v>46</v>
      </c>
      <c r="F145" s="5" t="n">
        <f aca="false">E145/B145</f>
        <v>0.638888888888889</v>
      </c>
      <c r="G145" s="4" t="n">
        <f aca="false">SUMIFS(Stems_3D_BP!$K$2:$K$5573,Stems_3D_BP!$A$2:$A$5573,$A145,Stems_3D_BP!$B$2:$B$5573,"Acceptor stem")</f>
        <v>12</v>
      </c>
      <c r="H145" s="4" t="n">
        <f aca="false">SUMIFS(Stems_3D_BP!$K$2:$K$5573,Stems_3D_BP!$A$2:$A$5573,$A145,Stems_3D_BP!$B$2:$B$5573,"D-stem")</f>
        <v>6</v>
      </c>
      <c r="I145" s="4" t="n">
        <f aca="false">SUMIFS(Stems_3D_BP!$K$2:$K$5573,Stems_3D_BP!$A$2:$A$5573,$A145,Stems_3D_BP!$B$2:$B$5573,"Anticodon stem")</f>
        <v>6</v>
      </c>
      <c r="J145" s="4" t="n">
        <f aca="false">SUMIFS(Stems_3D_BP!$K$2:$K$5573,Stems_3D_BP!$A$2:$A$5573,$A145,Stems_3D_BP!$B$2:$B$5573,"T-stem")</f>
        <v>8</v>
      </c>
      <c r="K145" s="3" t="n">
        <f aca="false">SUM(G145:J145)</f>
        <v>32</v>
      </c>
      <c r="L145" s="5" t="n">
        <f aca="false">K145/42</f>
        <v>0.761904761904762</v>
      </c>
      <c r="M145" s="4" t="n">
        <f aca="false">SUMIFS(Stems_3D_BP!$K$2:$K$5573,Stems_3D_BP!$A$2:$A$5573,$A145,Stems_3D_BP!$B$2:$B$5573,"3D (tertiary) BP")</f>
        <v>7</v>
      </c>
      <c r="N145" s="6" t="n">
        <f aca="false">M145/14</f>
        <v>0.5</v>
      </c>
      <c r="O145" s="3" t="n">
        <f aca="false">K145+M145</f>
        <v>39</v>
      </c>
      <c r="P145" s="5" t="n">
        <f aca="false">O145/56</f>
        <v>0.696428571428571</v>
      </c>
      <c r="Q145" s="4" t="n">
        <f aca="false">SUMIFS(Loops!$I$2:$I$996,Loops!$A$2:$A$996,$A145,Loops!$B$2:$B$996,"D-loop")</f>
        <v>6</v>
      </c>
      <c r="R145" s="4" t="n">
        <f aca="false">SUMIFS(Loops!$I$2:$I$996,Loops!$A$2:$A$996,$A145,Loops!$B$2:$B$996,"Anticodon loop")</f>
        <v>3</v>
      </c>
      <c r="S145" s="4" t="n">
        <f aca="false">SUMIFS(Loops!$I$2:$I$996,Loops!$A$2:$A$996,$A145,Loops!$B$2:$B$996,"Variable loop")</f>
        <v>2</v>
      </c>
      <c r="T145" s="4" t="n">
        <f aca="false">SUMIFS(Loops!$I$2:$I$996,Loops!$A$2:$A$996,$A145,Loops!$B$2:$B$996,"TΨC-loop")</f>
        <v>2</v>
      </c>
      <c r="U145" s="4" t="n">
        <f aca="false">SUMIFS(Loops!$F$2:$F$996,Loops!$A$2:$A$996,$A145)-SUMIFS(Loops!$F$2:$F$996,Loops!$A$2:$A$996,$A145,Loops!$B$2:$B$996,"Positions 8, 9, 26")</f>
        <v>27</v>
      </c>
      <c r="V145" s="3" t="n">
        <f aca="false">SUM(Q145:T145)</f>
        <v>13</v>
      </c>
      <c r="W145" s="5" t="n">
        <f aca="false">V145/U145</f>
        <v>0.481481481481481</v>
      </c>
      <c r="X145" s="7" t="str">
        <f aca="false">INDEX(Positions!$E$2:$E$14531,MATCH($A145&amp;"|8",Positions!$A$2:$A$14531,0))</f>
        <v>U</v>
      </c>
      <c r="Y145" s="7" t="str">
        <f aca="false">INDEX(Positions!$E$2:$E$14531,MATCH($A145&amp;"|9",Positions!$A$2:$A$14531,0))</f>
        <v>A</v>
      </c>
      <c r="Z145" s="7" t="str">
        <f aca="false">INDEX(Positions!$E$2:$E$14531,MATCH($A145&amp;"|26",Positions!$A$2:$A$14531,0))</f>
        <v>G</v>
      </c>
      <c r="AA145" s="7" t="n">
        <f aca="false">(X145="G")+(Y145="G")+(Z145="G")</f>
        <v>1</v>
      </c>
      <c r="AB145" s="7" t="n">
        <f aca="false">(X145="C")+(Y145="C")+(Z145="C")</f>
        <v>0</v>
      </c>
      <c r="AC145" s="8" t="n">
        <f aca="false">AA145+AB145</f>
        <v>1</v>
      </c>
      <c r="AD145" s="9" t="n">
        <f aca="false">AC145/3</f>
        <v>0.333333333333333</v>
      </c>
      <c r="AE145" s="7" t="str">
        <f aca="false">IF(K145+V145+AC145=E145,"OK","MISMATCH")</f>
        <v>OK</v>
      </c>
      <c r="AF145" s="10" t="n">
        <f aca="false">B145-42</f>
        <v>30</v>
      </c>
      <c r="AG145" s="10" t="n">
        <f aca="false">V145+AC145</f>
        <v>14</v>
      </c>
      <c r="AH145" s="11" t="n">
        <f aca="false">AG145/AF145</f>
        <v>0.466666666666667</v>
      </c>
      <c r="AI145" s="11" t="n">
        <f aca="false">L145</f>
        <v>0.761904761904762</v>
      </c>
      <c r="AJ145" s="12" t="n">
        <f aca="false">AI145-AH145</f>
        <v>0.295238095238095</v>
      </c>
    </row>
    <row r="146" customFormat="false" ht="15" hidden="false" customHeight="false" outlineLevel="0" collapsed="false">
      <c r="A146" s="3" t="s">
        <v>179</v>
      </c>
      <c r="B146" s="4" t="n">
        <f aca="false">COUNTIF(Positions!$B$2:$B$14531,A146)</f>
        <v>81</v>
      </c>
      <c r="C146" s="4" t="n">
        <f aca="false">COUNTIFS(Positions!$B$2:$B$14531,A146,Positions!$E$2:$E$14531,"G")</f>
        <v>27</v>
      </c>
      <c r="D146" s="4" t="n">
        <f aca="false">COUNTIFS(Positions!$B$2:$B$14531,A146,Positions!$E$2:$E$14531,"C")</f>
        <v>27</v>
      </c>
      <c r="E146" s="3" t="n">
        <f aca="false">C146+D146</f>
        <v>54</v>
      </c>
      <c r="F146" s="5" t="n">
        <f aca="false">E146/B146</f>
        <v>0.666666666666667</v>
      </c>
      <c r="G146" s="4" t="n">
        <f aca="false">SUMIFS(Stems_3D_BP!$K$2:$K$5573,Stems_3D_BP!$A$2:$A$5573,$A146,Stems_3D_BP!$B$2:$B$5573,"Acceptor stem")</f>
        <v>13</v>
      </c>
      <c r="H146" s="4" t="n">
        <f aca="false">SUMIFS(Stems_3D_BP!$K$2:$K$5573,Stems_3D_BP!$A$2:$A$5573,$A146,Stems_3D_BP!$B$2:$B$5573,"D-stem")</f>
        <v>7</v>
      </c>
      <c r="I146" s="4" t="n">
        <f aca="false">SUMIFS(Stems_3D_BP!$K$2:$K$5573,Stems_3D_BP!$A$2:$A$5573,$A146,Stems_3D_BP!$B$2:$B$5573,"Anticodon stem")</f>
        <v>6</v>
      </c>
      <c r="J146" s="4" t="n">
        <f aca="false">SUMIFS(Stems_3D_BP!$K$2:$K$5573,Stems_3D_BP!$A$2:$A$5573,$A146,Stems_3D_BP!$B$2:$B$5573,"T-stem")</f>
        <v>8</v>
      </c>
      <c r="K146" s="3" t="n">
        <f aca="false">SUM(G146:J146)</f>
        <v>34</v>
      </c>
      <c r="L146" s="5" t="n">
        <f aca="false">K146/42</f>
        <v>0.80952380952381</v>
      </c>
      <c r="M146" s="4" t="n">
        <f aca="false">SUMIFS(Stems_3D_BP!$K$2:$K$5573,Stems_3D_BP!$A$2:$A$5573,$A146,Stems_3D_BP!$B$2:$B$5573,"3D (tertiary) BP")</f>
        <v>7</v>
      </c>
      <c r="N146" s="6" t="n">
        <f aca="false">M146/14</f>
        <v>0.5</v>
      </c>
      <c r="O146" s="3" t="n">
        <f aca="false">K146+M146</f>
        <v>41</v>
      </c>
      <c r="P146" s="5" t="n">
        <f aca="false">O146/56</f>
        <v>0.732142857142857</v>
      </c>
      <c r="Q146" s="4" t="n">
        <f aca="false">SUMIFS(Loops!$I$2:$I$996,Loops!$A$2:$A$996,$A146,Loops!$B$2:$B$996,"D-loop")</f>
        <v>5</v>
      </c>
      <c r="R146" s="4" t="n">
        <f aca="false">SUMIFS(Loops!$I$2:$I$996,Loops!$A$2:$A$996,$A146,Loops!$B$2:$B$996,"Anticodon loop")</f>
        <v>2</v>
      </c>
      <c r="S146" s="4" t="n">
        <f aca="false">SUMIFS(Loops!$I$2:$I$996,Loops!$A$2:$A$996,$A146,Loops!$B$2:$B$996,"Variable loop")</f>
        <v>9</v>
      </c>
      <c r="T146" s="4" t="n">
        <f aca="false">SUMIFS(Loops!$I$2:$I$996,Loops!$A$2:$A$996,$A146,Loops!$B$2:$B$996,"TΨC-loop")</f>
        <v>3</v>
      </c>
      <c r="U146" s="4" t="n">
        <f aca="false">SUMIFS(Loops!$F$2:$F$996,Loops!$A$2:$A$996,$A146)-SUMIFS(Loops!$F$2:$F$996,Loops!$A$2:$A$996,$A146,Loops!$B$2:$B$996,"Positions 8, 9, 26")</f>
        <v>36</v>
      </c>
      <c r="V146" s="3" t="n">
        <f aca="false">SUM(Q146:T146)</f>
        <v>19</v>
      </c>
      <c r="W146" s="5" t="n">
        <f aca="false">V146/U146</f>
        <v>0.527777777777778</v>
      </c>
      <c r="X146" s="7" t="str">
        <f aca="false">INDEX(Positions!$E$2:$E$14531,MATCH($A146&amp;"|8",Positions!$A$2:$A$14531,0))</f>
        <v>U</v>
      </c>
      <c r="Y146" s="7" t="str">
        <f aca="false">INDEX(Positions!$E$2:$E$14531,MATCH($A146&amp;"|9",Positions!$A$2:$A$14531,0))</f>
        <v>G</v>
      </c>
      <c r="Z146" s="7" t="str">
        <f aca="false">INDEX(Positions!$E$2:$E$14531,MATCH($A146&amp;"|26",Positions!$A$2:$A$14531,0))</f>
        <v>A</v>
      </c>
      <c r="AA146" s="7" t="n">
        <f aca="false">(X146="G")+(Y146="G")+(Z146="G")</f>
        <v>1</v>
      </c>
      <c r="AB146" s="7" t="n">
        <f aca="false">(X146="C")+(Y146="C")+(Z146="C")</f>
        <v>0</v>
      </c>
      <c r="AC146" s="8" t="n">
        <f aca="false">AA146+AB146</f>
        <v>1</v>
      </c>
      <c r="AD146" s="9" t="n">
        <f aca="false">AC146/3</f>
        <v>0.333333333333333</v>
      </c>
      <c r="AE146" s="7" t="str">
        <f aca="false">IF(K146+V146+AC146=E146,"OK","MISMATCH")</f>
        <v>OK</v>
      </c>
      <c r="AF146" s="10" t="n">
        <f aca="false">B146-42</f>
        <v>39</v>
      </c>
      <c r="AG146" s="10" t="n">
        <f aca="false">V146+AC146</f>
        <v>20</v>
      </c>
      <c r="AH146" s="11" t="n">
        <f aca="false">AG146/AF146</f>
        <v>0.512820512820513</v>
      </c>
      <c r="AI146" s="11" t="n">
        <f aca="false">L146</f>
        <v>0.80952380952381</v>
      </c>
      <c r="AJ146" s="12" t="n">
        <f aca="false">AI146-AH146</f>
        <v>0.296703296703297</v>
      </c>
    </row>
    <row r="147" customFormat="false" ht="15" hidden="false" customHeight="false" outlineLevel="0" collapsed="false">
      <c r="A147" s="3" t="s">
        <v>180</v>
      </c>
      <c r="B147" s="4" t="n">
        <f aca="false">COUNTIF(Positions!$B$2:$B$14531,A147)</f>
        <v>71</v>
      </c>
      <c r="C147" s="4" t="n">
        <f aca="false">COUNTIFS(Positions!$B$2:$B$14531,A147,Positions!$E$2:$E$14531,"G")</f>
        <v>22</v>
      </c>
      <c r="D147" s="4" t="n">
        <f aca="false">COUNTIFS(Positions!$B$2:$B$14531,A147,Positions!$E$2:$E$14531,"C")</f>
        <v>21</v>
      </c>
      <c r="E147" s="3" t="n">
        <f aca="false">C147+D147</f>
        <v>43</v>
      </c>
      <c r="F147" s="5" t="n">
        <f aca="false">E147/B147</f>
        <v>0.605633802816901</v>
      </c>
      <c r="G147" s="4" t="n">
        <f aca="false">SUMIFS(Stems_3D_BP!$K$2:$K$5573,Stems_3D_BP!$A$2:$A$5573,$A147,Stems_3D_BP!$B$2:$B$5573,"Acceptor stem")</f>
        <v>10</v>
      </c>
      <c r="H147" s="4" t="n">
        <f aca="false">SUMIFS(Stems_3D_BP!$K$2:$K$5573,Stems_3D_BP!$A$2:$A$5573,$A147,Stems_3D_BP!$B$2:$B$5573,"D-stem")</f>
        <v>6</v>
      </c>
      <c r="I147" s="4" t="n">
        <f aca="false">SUMIFS(Stems_3D_BP!$K$2:$K$5573,Stems_3D_BP!$A$2:$A$5573,$A147,Stems_3D_BP!$B$2:$B$5573,"Anticodon stem")</f>
        <v>6</v>
      </c>
      <c r="J147" s="4" t="n">
        <f aca="false">SUMIFS(Stems_3D_BP!$K$2:$K$5573,Stems_3D_BP!$A$2:$A$5573,$A147,Stems_3D_BP!$B$2:$B$5573,"T-stem")</f>
        <v>6</v>
      </c>
      <c r="K147" s="3" t="n">
        <f aca="false">SUM(G147:J147)</f>
        <v>28</v>
      </c>
      <c r="L147" s="5" t="n">
        <f aca="false">K147/42</f>
        <v>0.666666666666667</v>
      </c>
      <c r="M147" s="4" t="n">
        <f aca="false">SUMIFS(Stems_3D_BP!$K$2:$K$5573,Stems_3D_BP!$A$2:$A$5573,$A147,Stems_3D_BP!$B$2:$B$5573,"3D (tertiary) BP")</f>
        <v>8</v>
      </c>
      <c r="N147" s="6" t="n">
        <f aca="false">M147/14</f>
        <v>0.571428571428571</v>
      </c>
      <c r="O147" s="3" t="n">
        <f aca="false">K147+M147</f>
        <v>36</v>
      </c>
      <c r="P147" s="5" t="n">
        <f aca="false">O147/56</f>
        <v>0.642857142857143</v>
      </c>
      <c r="Q147" s="4" t="n">
        <f aca="false">SUMIFS(Loops!$I$2:$I$996,Loops!$A$2:$A$996,$A147,Loops!$B$2:$B$996,"D-loop")</f>
        <v>5</v>
      </c>
      <c r="R147" s="4" t="n">
        <f aca="false">SUMIFS(Loops!$I$2:$I$996,Loops!$A$2:$A$996,$A147,Loops!$B$2:$B$996,"Anticodon loop")</f>
        <v>4</v>
      </c>
      <c r="S147" s="4" t="n">
        <f aca="false">SUMIFS(Loops!$I$2:$I$996,Loops!$A$2:$A$996,$A147,Loops!$B$2:$B$996,"Variable loop")</f>
        <v>3</v>
      </c>
      <c r="T147" s="4" t="n">
        <f aca="false">SUMIFS(Loops!$I$2:$I$996,Loops!$A$2:$A$996,$A147,Loops!$B$2:$B$996,"TΨC-loop")</f>
        <v>2</v>
      </c>
      <c r="U147" s="4" t="n">
        <f aca="false">SUMIFS(Loops!$F$2:$F$996,Loops!$A$2:$A$996,$A147)-SUMIFS(Loops!$F$2:$F$996,Loops!$A$2:$A$996,$A147,Loops!$B$2:$B$996,"Positions 8, 9, 26")</f>
        <v>26</v>
      </c>
      <c r="V147" s="3" t="n">
        <f aca="false">SUM(Q147:T147)</f>
        <v>14</v>
      </c>
      <c r="W147" s="5" t="n">
        <f aca="false">V147/U147</f>
        <v>0.538461538461538</v>
      </c>
      <c r="X147" s="7" t="str">
        <f aca="false">INDEX(Positions!$E$2:$E$14531,MATCH($A147&amp;"|8",Positions!$A$2:$A$14531,0))</f>
        <v>U</v>
      </c>
      <c r="Y147" s="7" t="str">
        <f aca="false">INDEX(Positions!$E$2:$E$14531,MATCH($A147&amp;"|9",Positions!$A$2:$A$14531,0))</f>
        <v>A</v>
      </c>
      <c r="Z147" s="7" t="str">
        <f aca="false">INDEX(Positions!$E$2:$E$14531,MATCH($A147&amp;"|26",Positions!$A$2:$A$14531,0))</f>
        <v>G</v>
      </c>
      <c r="AA147" s="7" t="n">
        <f aca="false">(X147="G")+(Y147="G")+(Z147="G")</f>
        <v>1</v>
      </c>
      <c r="AB147" s="7" t="n">
        <f aca="false">(X147="C")+(Y147="C")+(Z147="C")</f>
        <v>0</v>
      </c>
      <c r="AC147" s="8" t="n">
        <f aca="false">AA147+AB147</f>
        <v>1</v>
      </c>
      <c r="AD147" s="9" t="n">
        <f aca="false">AC147/3</f>
        <v>0.333333333333333</v>
      </c>
      <c r="AE147" s="7" t="str">
        <f aca="false">IF(K147+V147+AC147=E147,"OK","MISMATCH")</f>
        <v>OK</v>
      </c>
      <c r="AF147" s="10" t="n">
        <f aca="false">B147-42</f>
        <v>29</v>
      </c>
      <c r="AG147" s="10" t="n">
        <f aca="false">V147+AC147</f>
        <v>15</v>
      </c>
      <c r="AH147" s="11" t="n">
        <f aca="false">AG147/AF147</f>
        <v>0.517241379310345</v>
      </c>
      <c r="AI147" s="11" t="n">
        <f aca="false">L147</f>
        <v>0.666666666666667</v>
      </c>
      <c r="AJ147" s="12" t="n">
        <f aca="false">AI147-AH147</f>
        <v>0.149425287356322</v>
      </c>
    </row>
    <row r="148" customFormat="false" ht="15" hidden="false" customHeight="false" outlineLevel="0" collapsed="false">
      <c r="A148" s="3" t="s">
        <v>181</v>
      </c>
      <c r="B148" s="4" t="n">
        <f aca="false">COUNTIF(Positions!$B$2:$B$14531,A148)</f>
        <v>71</v>
      </c>
      <c r="C148" s="4" t="n">
        <f aca="false">COUNTIFS(Positions!$B$2:$B$14531,A148,Positions!$E$2:$E$14531,"G")</f>
        <v>21</v>
      </c>
      <c r="D148" s="4" t="n">
        <f aca="false">COUNTIFS(Positions!$B$2:$B$14531,A148,Positions!$E$2:$E$14531,"C")</f>
        <v>20</v>
      </c>
      <c r="E148" s="3" t="n">
        <f aca="false">C148+D148</f>
        <v>41</v>
      </c>
      <c r="F148" s="5" t="n">
        <f aca="false">E148/B148</f>
        <v>0.577464788732394</v>
      </c>
      <c r="G148" s="4" t="n">
        <f aca="false">SUMIFS(Stems_3D_BP!$K$2:$K$5573,Stems_3D_BP!$A$2:$A$5573,$A148,Stems_3D_BP!$B$2:$B$5573,"Acceptor stem")</f>
        <v>8</v>
      </c>
      <c r="H148" s="4" t="n">
        <f aca="false">SUMIFS(Stems_3D_BP!$K$2:$K$5573,Stems_3D_BP!$A$2:$A$5573,$A148,Stems_3D_BP!$B$2:$B$5573,"D-stem")</f>
        <v>6</v>
      </c>
      <c r="I148" s="4" t="n">
        <f aca="false">SUMIFS(Stems_3D_BP!$K$2:$K$5573,Stems_3D_BP!$A$2:$A$5573,$A148,Stems_3D_BP!$B$2:$B$5573,"Anticodon stem")</f>
        <v>6</v>
      </c>
      <c r="J148" s="4" t="n">
        <f aca="false">SUMIFS(Stems_3D_BP!$K$2:$K$5573,Stems_3D_BP!$A$2:$A$5573,$A148,Stems_3D_BP!$B$2:$B$5573,"T-stem")</f>
        <v>6</v>
      </c>
      <c r="K148" s="3" t="n">
        <f aca="false">SUM(G148:J148)</f>
        <v>26</v>
      </c>
      <c r="L148" s="5" t="n">
        <f aca="false">K148/42</f>
        <v>0.619047619047619</v>
      </c>
      <c r="M148" s="4" t="n">
        <f aca="false">SUMIFS(Stems_3D_BP!$K$2:$K$5573,Stems_3D_BP!$A$2:$A$5573,$A148,Stems_3D_BP!$B$2:$B$5573,"3D (tertiary) BP")</f>
        <v>8</v>
      </c>
      <c r="N148" s="6" t="n">
        <f aca="false">M148/14</f>
        <v>0.571428571428571</v>
      </c>
      <c r="O148" s="3" t="n">
        <f aca="false">K148+M148</f>
        <v>34</v>
      </c>
      <c r="P148" s="5" t="n">
        <f aca="false">O148/56</f>
        <v>0.607142857142857</v>
      </c>
      <c r="Q148" s="4" t="n">
        <f aca="false">SUMIFS(Loops!$I$2:$I$996,Loops!$A$2:$A$996,$A148,Loops!$B$2:$B$996,"D-loop")</f>
        <v>5</v>
      </c>
      <c r="R148" s="4" t="n">
        <f aca="false">SUMIFS(Loops!$I$2:$I$996,Loops!$A$2:$A$996,$A148,Loops!$B$2:$B$996,"Anticodon loop")</f>
        <v>4</v>
      </c>
      <c r="S148" s="4" t="n">
        <f aca="false">SUMIFS(Loops!$I$2:$I$996,Loops!$A$2:$A$996,$A148,Loops!$B$2:$B$996,"Variable loop")</f>
        <v>3</v>
      </c>
      <c r="T148" s="4" t="n">
        <f aca="false">SUMIFS(Loops!$I$2:$I$996,Loops!$A$2:$A$996,$A148,Loops!$B$2:$B$996,"TΨC-loop")</f>
        <v>2</v>
      </c>
      <c r="U148" s="4" t="n">
        <f aca="false">SUMIFS(Loops!$F$2:$F$996,Loops!$A$2:$A$996,$A148)-SUMIFS(Loops!$F$2:$F$996,Loops!$A$2:$A$996,$A148,Loops!$B$2:$B$996,"Positions 8, 9, 26")</f>
        <v>26</v>
      </c>
      <c r="V148" s="3" t="n">
        <f aca="false">SUM(Q148:T148)</f>
        <v>14</v>
      </c>
      <c r="W148" s="5" t="n">
        <f aca="false">V148/U148</f>
        <v>0.538461538461538</v>
      </c>
      <c r="X148" s="7" t="str">
        <f aca="false">INDEX(Positions!$E$2:$E$14531,MATCH($A148&amp;"|8",Positions!$A$2:$A$14531,0))</f>
        <v>U</v>
      </c>
      <c r="Y148" s="7" t="str">
        <f aca="false">INDEX(Positions!$E$2:$E$14531,MATCH($A148&amp;"|9",Positions!$A$2:$A$14531,0))</f>
        <v>A</v>
      </c>
      <c r="Z148" s="7" t="str">
        <f aca="false">INDEX(Positions!$E$2:$E$14531,MATCH($A148&amp;"|26",Positions!$A$2:$A$14531,0))</f>
        <v>G</v>
      </c>
      <c r="AA148" s="7" t="n">
        <f aca="false">(X148="G")+(Y148="G")+(Z148="G")</f>
        <v>1</v>
      </c>
      <c r="AB148" s="7" t="n">
        <f aca="false">(X148="C")+(Y148="C")+(Z148="C")</f>
        <v>0</v>
      </c>
      <c r="AC148" s="8" t="n">
        <f aca="false">AA148+AB148</f>
        <v>1</v>
      </c>
      <c r="AD148" s="9" t="n">
        <f aca="false">AC148/3</f>
        <v>0.333333333333333</v>
      </c>
      <c r="AE148" s="7" t="str">
        <f aca="false">IF(K148+V148+AC148=E148,"OK","MISMATCH")</f>
        <v>OK</v>
      </c>
      <c r="AF148" s="10" t="n">
        <f aca="false">B148-42</f>
        <v>29</v>
      </c>
      <c r="AG148" s="10" t="n">
        <f aca="false">V148+AC148</f>
        <v>15</v>
      </c>
      <c r="AH148" s="11" t="n">
        <f aca="false">AG148/AF148</f>
        <v>0.517241379310345</v>
      </c>
      <c r="AI148" s="11" t="n">
        <f aca="false">L148</f>
        <v>0.619047619047619</v>
      </c>
      <c r="AJ148" s="12" t="n">
        <f aca="false">AI148-AH148</f>
        <v>0.101806239737274</v>
      </c>
    </row>
    <row r="149" customFormat="false" ht="15" hidden="false" customHeight="false" outlineLevel="0" collapsed="false">
      <c r="A149" s="3" t="s">
        <v>182</v>
      </c>
      <c r="B149" s="4" t="n">
        <f aca="false">COUNTIF(Positions!$B$2:$B$14531,A149)</f>
        <v>71</v>
      </c>
      <c r="C149" s="4" t="n">
        <f aca="false">COUNTIFS(Positions!$B$2:$B$14531,A149,Positions!$E$2:$E$14531,"G")</f>
        <v>22</v>
      </c>
      <c r="D149" s="4" t="n">
        <f aca="false">COUNTIFS(Positions!$B$2:$B$14531,A149,Positions!$E$2:$E$14531,"C")</f>
        <v>20</v>
      </c>
      <c r="E149" s="3" t="n">
        <f aca="false">C149+D149</f>
        <v>42</v>
      </c>
      <c r="F149" s="5" t="n">
        <f aca="false">E149/B149</f>
        <v>0.591549295774648</v>
      </c>
      <c r="G149" s="4" t="n">
        <f aca="false">SUMIFS(Stems_3D_BP!$K$2:$K$5573,Stems_3D_BP!$A$2:$A$5573,$A149,Stems_3D_BP!$B$2:$B$5573,"Acceptor stem")</f>
        <v>10</v>
      </c>
      <c r="H149" s="4" t="n">
        <f aca="false">SUMIFS(Stems_3D_BP!$K$2:$K$5573,Stems_3D_BP!$A$2:$A$5573,$A149,Stems_3D_BP!$B$2:$B$5573,"D-stem")</f>
        <v>6</v>
      </c>
      <c r="I149" s="4" t="n">
        <f aca="false">SUMIFS(Stems_3D_BP!$K$2:$K$5573,Stems_3D_BP!$A$2:$A$5573,$A149,Stems_3D_BP!$B$2:$B$5573,"Anticodon stem")</f>
        <v>6</v>
      </c>
      <c r="J149" s="4" t="n">
        <f aca="false">SUMIFS(Stems_3D_BP!$K$2:$K$5573,Stems_3D_BP!$A$2:$A$5573,$A149,Stems_3D_BP!$B$2:$B$5573,"T-stem")</f>
        <v>6</v>
      </c>
      <c r="K149" s="3" t="n">
        <f aca="false">SUM(G149:J149)</f>
        <v>28</v>
      </c>
      <c r="L149" s="5" t="n">
        <f aca="false">K149/42</f>
        <v>0.666666666666667</v>
      </c>
      <c r="M149" s="4" t="n">
        <f aca="false">SUMIFS(Stems_3D_BP!$K$2:$K$5573,Stems_3D_BP!$A$2:$A$5573,$A149,Stems_3D_BP!$B$2:$B$5573,"3D (tertiary) BP")</f>
        <v>7</v>
      </c>
      <c r="N149" s="6" t="n">
        <f aca="false">M149/14</f>
        <v>0.5</v>
      </c>
      <c r="O149" s="3" t="n">
        <f aca="false">K149+M149</f>
        <v>35</v>
      </c>
      <c r="P149" s="5" t="n">
        <f aca="false">O149/56</f>
        <v>0.625</v>
      </c>
      <c r="Q149" s="4" t="n">
        <f aca="false">SUMIFS(Loops!$I$2:$I$996,Loops!$A$2:$A$996,$A149,Loops!$B$2:$B$996,"D-loop")</f>
        <v>4</v>
      </c>
      <c r="R149" s="4" t="n">
        <f aca="false">SUMIFS(Loops!$I$2:$I$996,Loops!$A$2:$A$996,$A149,Loops!$B$2:$B$996,"Anticodon loop")</f>
        <v>3</v>
      </c>
      <c r="S149" s="4" t="n">
        <f aca="false">SUMIFS(Loops!$I$2:$I$996,Loops!$A$2:$A$996,$A149,Loops!$B$2:$B$996,"Variable loop")</f>
        <v>3</v>
      </c>
      <c r="T149" s="4" t="n">
        <f aca="false">SUMIFS(Loops!$I$2:$I$996,Loops!$A$2:$A$996,$A149,Loops!$B$2:$B$996,"TΨC-loop")</f>
        <v>3</v>
      </c>
      <c r="U149" s="4" t="n">
        <f aca="false">SUMIFS(Loops!$F$2:$F$996,Loops!$A$2:$A$996,$A149)-SUMIFS(Loops!$F$2:$F$996,Loops!$A$2:$A$996,$A149,Loops!$B$2:$B$996,"Positions 8, 9, 26")</f>
        <v>26</v>
      </c>
      <c r="V149" s="3" t="n">
        <f aca="false">SUM(Q149:T149)</f>
        <v>13</v>
      </c>
      <c r="W149" s="5" t="n">
        <f aca="false">V149/U149</f>
        <v>0.5</v>
      </c>
      <c r="X149" s="7" t="str">
        <f aca="false">INDEX(Positions!$E$2:$E$14531,MATCH($A149&amp;"|8",Positions!$A$2:$A$14531,0))</f>
        <v>U</v>
      </c>
      <c r="Y149" s="7" t="str">
        <f aca="false">INDEX(Positions!$E$2:$E$14531,MATCH($A149&amp;"|9",Positions!$A$2:$A$14531,0))</f>
        <v>A</v>
      </c>
      <c r="Z149" s="7" t="str">
        <f aca="false">INDEX(Positions!$E$2:$E$14531,MATCH($A149&amp;"|26",Positions!$A$2:$A$14531,0))</f>
        <v>G</v>
      </c>
      <c r="AA149" s="7" t="n">
        <f aca="false">(X149="G")+(Y149="G")+(Z149="G")</f>
        <v>1</v>
      </c>
      <c r="AB149" s="7" t="n">
        <f aca="false">(X149="C")+(Y149="C")+(Z149="C")</f>
        <v>0</v>
      </c>
      <c r="AC149" s="8" t="n">
        <f aca="false">AA149+AB149</f>
        <v>1</v>
      </c>
      <c r="AD149" s="9" t="n">
        <f aca="false">AC149/3</f>
        <v>0.333333333333333</v>
      </c>
      <c r="AE149" s="7" t="str">
        <f aca="false">IF(K149+V149+AC149=E149,"OK","MISMATCH")</f>
        <v>OK</v>
      </c>
      <c r="AF149" s="10" t="n">
        <f aca="false">B149-42</f>
        <v>29</v>
      </c>
      <c r="AG149" s="10" t="n">
        <f aca="false">V149+AC149</f>
        <v>14</v>
      </c>
      <c r="AH149" s="11" t="n">
        <f aca="false">AG149/AF149</f>
        <v>0.482758620689655</v>
      </c>
      <c r="AI149" s="11" t="n">
        <f aca="false">L149</f>
        <v>0.666666666666667</v>
      </c>
      <c r="AJ149" s="12" t="n">
        <f aca="false">AI149-AH149</f>
        <v>0.183908045977011</v>
      </c>
    </row>
    <row r="150" customFormat="false" ht="15" hidden="false" customHeight="false" outlineLevel="0" collapsed="false">
      <c r="A150" s="3" t="s">
        <v>183</v>
      </c>
      <c r="B150" s="4" t="n">
        <f aca="false">COUNTIF(Positions!$B$2:$B$14531,A150)</f>
        <v>72</v>
      </c>
      <c r="C150" s="4" t="n">
        <f aca="false">COUNTIFS(Positions!$B$2:$B$14531,A150,Positions!$E$2:$E$14531,"G")</f>
        <v>25</v>
      </c>
      <c r="D150" s="4" t="n">
        <f aca="false">COUNTIFS(Positions!$B$2:$B$14531,A150,Positions!$E$2:$E$14531,"C")</f>
        <v>20</v>
      </c>
      <c r="E150" s="3" t="n">
        <f aca="false">C150+D150</f>
        <v>45</v>
      </c>
      <c r="F150" s="5" t="n">
        <f aca="false">E150/B150</f>
        <v>0.625</v>
      </c>
      <c r="G150" s="4" t="n">
        <f aca="false">SUMIFS(Stems_3D_BP!$K$2:$K$5573,Stems_3D_BP!$A$2:$A$5573,$A150,Stems_3D_BP!$B$2:$B$5573,"Acceptor stem")</f>
        <v>13</v>
      </c>
      <c r="H150" s="4" t="n">
        <f aca="false">SUMIFS(Stems_3D_BP!$K$2:$K$5573,Stems_3D_BP!$A$2:$A$5573,$A150,Stems_3D_BP!$B$2:$B$5573,"D-stem")</f>
        <v>6</v>
      </c>
      <c r="I150" s="4" t="n">
        <f aca="false">SUMIFS(Stems_3D_BP!$K$2:$K$5573,Stems_3D_BP!$A$2:$A$5573,$A150,Stems_3D_BP!$B$2:$B$5573,"Anticodon stem")</f>
        <v>6</v>
      </c>
      <c r="J150" s="4" t="n">
        <f aca="false">SUMIFS(Stems_3D_BP!$K$2:$K$5573,Stems_3D_BP!$A$2:$A$5573,$A150,Stems_3D_BP!$B$2:$B$5573,"T-stem")</f>
        <v>9</v>
      </c>
      <c r="K150" s="3" t="n">
        <f aca="false">SUM(G150:J150)</f>
        <v>34</v>
      </c>
      <c r="L150" s="5" t="n">
        <f aca="false">K150/42</f>
        <v>0.80952380952381</v>
      </c>
      <c r="M150" s="4" t="n">
        <f aca="false">SUMIFS(Stems_3D_BP!$K$2:$K$5573,Stems_3D_BP!$A$2:$A$5573,$A150,Stems_3D_BP!$B$2:$B$5573,"3D (tertiary) BP")</f>
        <v>7</v>
      </c>
      <c r="N150" s="6" t="n">
        <f aca="false">M150/14</f>
        <v>0.5</v>
      </c>
      <c r="O150" s="3" t="n">
        <f aca="false">K150+M150</f>
        <v>41</v>
      </c>
      <c r="P150" s="5" t="n">
        <f aca="false">O150/56</f>
        <v>0.732142857142857</v>
      </c>
      <c r="Q150" s="4" t="n">
        <f aca="false">SUMIFS(Loops!$I$2:$I$996,Loops!$A$2:$A$996,$A150,Loops!$B$2:$B$996,"D-loop")</f>
        <v>4</v>
      </c>
      <c r="R150" s="4" t="n">
        <f aca="false">SUMIFS(Loops!$I$2:$I$996,Loops!$A$2:$A$996,$A150,Loops!$B$2:$B$996,"Anticodon loop")</f>
        <v>2</v>
      </c>
      <c r="S150" s="4" t="n">
        <f aca="false">SUMIFS(Loops!$I$2:$I$996,Loops!$A$2:$A$996,$A150,Loops!$B$2:$B$996,"Variable loop")</f>
        <v>2</v>
      </c>
      <c r="T150" s="4" t="n">
        <f aca="false">SUMIFS(Loops!$I$2:$I$996,Loops!$A$2:$A$996,$A150,Loops!$B$2:$B$996,"TΨC-loop")</f>
        <v>2</v>
      </c>
      <c r="U150" s="4" t="n">
        <f aca="false">SUMIFS(Loops!$F$2:$F$996,Loops!$A$2:$A$996,$A150)-SUMIFS(Loops!$F$2:$F$996,Loops!$A$2:$A$996,$A150,Loops!$B$2:$B$996,"Positions 8, 9, 26")</f>
        <v>27</v>
      </c>
      <c r="V150" s="3" t="n">
        <f aca="false">SUM(Q150:T150)</f>
        <v>10</v>
      </c>
      <c r="W150" s="5" t="n">
        <f aca="false">V150/U150</f>
        <v>0.37037037037037</v>
      </c>
      <c r="X150" s="7" t="str">
        <f aca="false">INDEX(Positions!$E$2:$E$14531,MATCH($A150&amp;"|8",Positions!$A$2:$A$14531,0))</f>
        <v>U</v>
      </c>
      <c r="Y150" s="7" t="str">
        <f aca="false">INDEX(Positions!$E$2:$E$14531,MATCH($A150&amp;"|9",Positions!$A$2:$A$14531,0))</f>
        <v>A</v>
      </c>
      <c r="Z150" s="7" t="str">
        <f aca="false">INDEX(Positions!$E$2:$E$14531,MATCH($A150&amp;"|26",Positions!$A$2:$A$14531,0))</f>
        <v>G</v>
      </c>
      <c r="AA150" s="7" t="n">
        <f aca="false">(X150="G")+(Y150="G")+(Z150="G")</f>
        <v>1</v>
      </c>
      <c r="AB150" s="7" t="n">
        <f aca="false">(X150="C")+(Y150="C")+(Z150="C")</f>
        <v>0</v>
      </c>
      <c r="AC150" s="8" t="n">
        <f aca="false">AA150+AB150</f>
        <v>1</v>
      </c>
      <c r="AD150" s="9" t="n">
        <f aca="false">AC150/3</f>
        <v>0.333333333333333</v>
      </c>
      <c r="AE150" s="7" t="str">
        <f aca="false">IF(K150+V150+AC150=E150,"OK","MISMATCH")</f>
        <v>OK</v>
      </c>
      <c r="AF150" s="10" t="n">
        <f aca="false">B150-42</f>
        <v>30</v>
      </c>
      <c r="AG150" s="10" t="n">
        <f aca="false">V150+AC150</f>
        <v>11</v>
      </c>
      <c r="AH150" s="11" t="n">
        <f aca="false">AG150/AF150</f>
        <v>0.366666666666667</v>
      </c>
      <c r="AI150" s="11" t="n">
        <f aca="false">L150</f>
        <v>0.80952380952381</v>
      </c>
      <c r="AJ150" s="12" t="n">
        <f aca="false">AI150-AH150</f>
        <v>0.442857142857143</v>
      </c>
    </row>
    <row r="151" customFormat="false" ht="15" hidden="false" customHeight="false" outlineLevel="0" collapsed="false">
      <c r="A151" s="3" t="s">
        <v>184</v>
      </c>
      <c r="B151" s="4" t="n">
        <f aca="false">COUNTIF(Positions!$B$2:$B$14531,A151)</f>
        <v>74</v>
      </c>
      <c r="C151" s="4" t="n">
        <f aca="false">COUNTIFS(Positions!$B$2:$B$14531,A151,Positions!$E$2:$E$14531,"G")</f>
        <v>26</v>
      </c>
      <c r="D151" s="4" t="n">
        <f aca="false">COUNTIFS(Positions!$B$2:$B$14531,A151,Positions!$E$2:$E$14531,"C")</f>
        <v>26</v>
      </c>
      <c r="E151" s="3" t="n">
        <f aca="false">C151+D151</f>
        <v>52</v>
      </c>
      <c r="F151" s="5" t="n">
        <f aca="false">E151/B151</f>
        <v>0.702702702702703</v>
      </c>
      <c r="G151" s="4" t="n">
        <f aca="false">SUMIFS(Stems_3D_BP!$K$2:$K$5573,Stems_3D_BP!$A$2:$A$5573,$A151,Stems_3D_BP!$B$2:$B$5573,"Acceptor stem")</f>
        <v>14</v>
      </c>
      <c r="H151" s="4" t="n">
        <f aca="false">SUMIFS(Stems_3D_BP!$K$2:$K$5573,Stems_3D_BP!$A$2:$A$5573,$A151,Stems_3D_BP!$B$2:$B$5573,"D-stem")</f>
        <v>5</v>
      </c>
      <c r="I151" s="4" t="n">
        <f aca="false">SUMIFS(Stems_3D_BP!$K$2:$K$5573,Stems_3D_BP!$A$2:$A$5573,$A151,Stems_3D_BP!$B$2:$B$5573,"Anticodon stem")</f>
        <v>10</v>
      </c>
      <c r="J151" s="4" t="n">
        <f aca="false">SUMIFS(Stems_3D_BP!$K$2:$K$5573,Stems_3D_BP!$A$2:$A$5573,$A151,Stems_3D_BP!$B$2:$B$5573,"T-stem")</f>
        <v>8</v>
      </c>
      <c r="K151" s="3" t="n">
        <f aca="false">SUM(G151:J151)</f>
        <v>37</v>
      </c>
      <c r="L151" s="5" t="n">
        <f aca="false">K151/42</f>
        <v>0.880952380952381</v>
      </c>
      <c r="M151" s="4" t="n">
        <f aca="false">SUMIFS(Stems_3D_BP!$K$2:$K$5573,Stems_3D_BP!$A$2:$A$5573,$A151,Stems_3D_BP!$B$2:$B$5573,"3D (tertiary) BP")</f>
        <v>8</v>
      </c>
      <c r="N151" s="6" t="n">
        <f aca="false">M151/14</f>
        <v>0.571428571428571</v>
      </c>
      <c r="O151" s="3" t="n">
        <f aca="false">K151+M151</f>
        <v>45</v>
      </c>
      <c r="P151" s="5" t="n">
        <f aca="false">O151/56</f>
        <v>0.803571428571429</v>
      </c>
      <c r="Q151" s="4" t="n">
        <f aca="false">SUMIFS(Loops!$I$2:$I$996,Loops!$A$2:$A$996,$A151,Loops!$B$2:$B$996,"D-loop")</f>
        <v>6</v>
      </c>
      <c r="R151" s="4" t="n">
        <f aca="false">SUMIFS(Loops!$I$2:$I$996,Loops!$A$2:$A$996,$A151,Loops!$B$2:$B$996,"Anticodon loop")</f>
        <v>2</v>
      </c>
      <c r="S151" s="4" t="n">
        <f aca="false">SUMIFS(Loops!$I$2:$I$996,Loops!$A$2:$A$996,$A151,Loops!$B$2:$B$996,"Variable loop")</f>
        <v>4</v>
      </c>
      <c r="T151" s="4" t="n">
        <f aca="false">SUMIFS(Loops!$I$2:$I$996,Loops!$A$2:$A$996,$A151,Loops!$B$2:$B$996,"TΨC-loop")</f>
        <v>2</v>
      </c>
      <c r="U151" s="4" t="n">
        <f aca="false">SUMIFS(Loops!$F$2:$F$996,Loops!$A$2:$A$996,$A151)-SUMIFS(Loops!$F$2:$F$996,Loops!$A$2:$A$996,$A151,Loops!$B$2:$B$996,"Positions 8, 9, 26")</f>
        <v>29</v>
      </c>
      <c r="V151" s="3" t="n">
        <f aca="false">SUM(Q151:T151)</f>
        <v>14</v>
      </c>
      <c r="W151" s="5" t="n">
        <f aca="false">V151/U151</f>
        <v>0.482758620689655</v>
      </c>
      <c r="X151" s="7" t="str">
        <f aca="false">INDEX(Positions!$E$2:$E$14531,MATCH($A151&amp;"|8",Positions!$A$2:$A$14531,0))</f>
        <v>U</v>
      </c>
      <c r="Y151" s="7" t="str">
        <f aca="false">INDEX(Positions!$E$2:$E$14531,MATCH($A151&amp;"|9",Positions!$A$2:$A$14531,0))</f>
        <v>A</v>
      </c>
      <c r="Z151" s="7" t="str">
        <f aca="false">INDEX(Positions!$E$2:$E$14531,MATCH($A151&amp;"|26",Positions!$A$2:$A$14531,0))</f>
        <v>G</v>
      </c>
      <c r="AA151" s="7" t="n">
        <f aca="false">(X151="G")+(Y151="G")+(Z151="G")</f>
        <v>1</v>
      </c>
      <c r="AB151" s="7" t="n">
        <f aca="false">(X151="C")+(Y151="C")+(Z151="C")</f>
        <v>0</v>
      </c>
      <c r="AC151" s="8" t="n">
        <f aca="false">AA151+AB151</f>
        <v>1</v>
      </c>
      <c r="AD151" s="9" t="n">
        <f aca="false">AC151/3</f>
        <v>0.333333333333333</v>
      </c>
      <c r="AE151" s="7" t="str">
        <f aca="false">IF(K151+V151+AC151=E151,"OK","MISMATCH")</f>
        <v>OK</v>
      </c>
      <c r="AF151" s="10" t="n">
        <f aca="false">B151-42</f>
        <v>32</v>
      </c>
      <c r="AG151" s="10" t="n">
        <f aca="false">V151+AC151</f>
        <v>15</v>
      </c>
      <c r="AH151" s="11" t="n">
        <f aca="false">AG151/AF151</f>
        <v>0.46875</v>
      </c>
      <c r="AI151" s="11" t="n">
        <f aca="false">L151</f>
        <v>0.880952380952381</v>
      </c>
      <c r="AJ151" s="12" t="n">
        <f aca="false">AI151-AH151</f>
        <v>0.412202380952381</v>
      </c>
    </row>
    <row r="152" customFormat="false" ht="15" hidden="false" customHeight="false" outlineLevel="0" collapsed="false">
      <c r="A152" s="3" t="s">
        <v>185</v>
      </c>
      <c r="B152" s="4" t="n">
        <f aca="false">COUNTIF(Positions!$B$2:$B$14531,A152)</f>
        <v>73</v>
      </c>
      <c r="C152" s="4" t="n">
        <f aca="false">COUNTIFS(Positions!$B$2:$B$14531,A152,Positions!$E$2:$E$14531,"G")</f>
        <v>25</v>
      </c>
      <c r="D152" s="4" t="n">
        <f aca="false">COUNTIFS(Positions!$B$2:$B$14531,A152,Positions!$E$2:$E$14531,"C")</f>
        <v>22</v>
      </c>
      <c r="E152" s="3" t="n">
        <f aca="false">C152+D152</f>
        <v>47</v>
      </c>
      <c r="F152" s="5" t="n">
        <f aca="false">E152/B152</f>
        <v>0.643835616438356</v>
      </c>
      <c r="G152" s="4" t="n">
        <f aca="false">SUMIFS(Stems_3D_BP!$K$2:$K$5573,Stems_3D_BP!$A$2:$A$5573,$A152,Stems_3D_BP!$B$2:$B$5573,"Acceptor stem")</f>
        <v>14</v>
      </c>
      <c r="H152" s="4" t="n">
        <f aca="false">SUMIFS(Stems_3D_BP!$K$2:$K$5573,Stems_3D_BP!$A$2:$A$5573,$A152,Stems_3D_BP!$B$2:$B$5573,"D-stem")</f>
        <v>4</v>
      </c>
      <c r="I152" s="4" t="n">
        <f aca="false">SUMIFS(Stems_3D_BP!$K$2:$K$5573,Stems_3D_BP!$A$2:$A$5573,$A152,Stems_3D_BP!$B$2:$B$5573,"Anticodon stem")</f>
        <v>8</v>
      </c>
      <c r="J152" s="4" t="n">
        <f aca="false">SUMIFS(Stems_3D_BP!$K$2:$K$5573,Stems_3D_BP!$A$2:$A$5573,$A152,Stems_3D_BP!$B$2:$B$5573,"T-stem")</f>
        <v>9</v>
      </c>
      <c r="K152" s="3" t="n">
        <f aca="false">SUM(G152:J152)</f>
        <v>35</v>
      </c>
      <c r="L152" s="5" t="n">
        <f aca="false">K152/42</f>
        <v>0.833333333333333</v>
      </c>
      <c r="M152" s="4" t="n">
        <f aca="false">SUMIFS(Stems_3D_BP!$K$2:$K$5573,Stems_3D_BP!$A$2:$A$5573,$A152,Stems_3D_BP!$B$2:$B$5573,"3D (tertiary) BP")</f>
        <v>7</v>
      </c>
      <c r="N152" s="6" t="n">
        <f aca="false">M152/14</f>
        <v>0.5</v>
      </c>
      <c r="O152" s="3" t="n">
        <f aca="false">K152+M152</f>
        <v>42</v>
      </c>
      <c r="P152" s="5" t="n">
        <f aca="false">O152/56</f>
        <v>0.75</v>
      </c>
      <c r="Q152" s="4" t="n">
        <f aca="false">SUMIFS(Loops!$I$2:$I$996,Loops!$A$2:$A$996,$A152,Loops!$B$2:$B$996,"D-loop")</f>
        <v>5</v>
      </c>
      <c r="R152" s="4" t="n">
        <f aca="false">SUMIFS(Loops!$I$2:$I$996,Loops!$A$2:$A$996,$A152,Loops!$B$2:$B$996,"Anticodon loop")</f>
        <v>3</v>
      </c>
      <c r="S152" s="4" t="n">
        <f aca="false">SUMIFS(Loops!$I$2:$I$996,Loops!$A$2:$A$996,$A152,Loops!$B$2:$B$996,"Variable loop")</f>
        <v>2</v>
      </c>
      <c r="T152" s="4" t="n">
        <f aca="false">SUMIFS(Loops!$I$2:$I$996,Loops!$A$2:$A$996,$A152,Loops!$B$2:$B$996,"TΨC-loop")</f>
        <v>1</v>
      </c>
      <c r="U152" s="4" t="n">
        <f aca="false">SUMIFS(Loops!$F$2:$F$996,Loops!$A$2:$A$996,$A152)-SUMIFS(Loops!$F$2:$F$996,Loops!$A$2:$A$996,$A152,Loops!$B$2:$B$996,"Positions 8, 9, 26")</f>
        <v>28</v>
      </c>
      <c r="V152" s="3" t="n">
        <f aca="false">SUM(Q152:T152)</f>
        <v>11</v>
      </c>
      <c r="W152" s="5" t="n">
        <f aca="false">V152/U152</f>
        <v>0.392857142857143</v>
      </c>
      <c r="X152" s="7" t="str">
        <f aca="false">INDEX(Positions!$E$2:$E$14531,MATCH($A152&amp;"|8",Positions!$A$2:$A$14531,0))</f>
        <v>U</v>
      </c>
      <c r="Y152" s="7" t="str">
        <f aca="false">INDEX(Positions!$E$2:$E$14531,MATCH($A152&amp;"|9",Positions!$A$2:$A$14531,0))</f>
        <v>A</v>
      </c>
      <c r="Z152" s="7" t="str">
        <f aca="false">INDEX(Positions!$E$2:$E$14531,MATCH($A152&amp;"|26",Positions!$A$2:$A$14531,0))</f>
        <v>G</v>
      </c>
      <c r="AA152" s="7" t="n">
        <f aca="false">(X152="G")+(Y152="G")+(Z152="G")</f>
        <v>1</v>
      </c>
      <c r="AB152" s="7" t="n">
        <f aca="false">(X152="C")+(Y152="C")+(Z152="C")</f>
        <v>0</v>
      </c>
      <c r="AC152" s="8" t="n">
        <f aca="false">AA152+AB152</f>
        <v>1</v>
      </c>
      <c r="AD152" s="9" t="n">
        <f aca="false">AC152/3</f>
        <v>0.333333333333333</v>
      </c>
      <c r="AE152" s="7" t="str">
        <f aca="false">IF(K152+V152+AC152=E152,"OK","MISMATCH")</f>
        <v>OK</v>
      </c>
      <c r="AF152" s="10" t="n">
        <f aca="false">B152-42</f>
        <v>31</v>
      </c>
      <c r="AG152" s="10" t="n">
        <f aca="false">V152+AC152</f>
        <v>12</v>
      </c>
      <c r="AH152" s="11" t="n">
        <f aca="false">AG152/AF152</f>
        <v>0.387096774193548</v>
      </c>
      <c r="AI152" s="11" t="n">
        <f aca="false">L152</f>
        <v>0.833333333333333</v>
      </c>
      <c r="AJ152" s="12" t="n">
        <f aca="false">AI152-AH152</f>
        <v>0.446236559139785</v>
      </c>
    </row>
    <row r="153" customFormat="false" ht="15" hidden="false" customHeight="false" outlineLevel="0" collapsed="false">
      <c r="A153" s="3" t="s">
        <v>186</v>
      </c>
      <c r="B153" s="4" t="n">
        <f aca="false">COUNTIF(Positions!$B$2:$B$14531,A153)</f>
        <v>71</v>
      </c>
      <c r="C153" s="4" t="n">
        <f aca="false">COUNTIFS(Positions!$B$2:$B$14531,A153,Positions!$E$2:$E$14531,"G")</f>
        <v>27</v>
      </c>
      <c r="D153" s="4" t="n">
        <f aca="false">COUNTIFS(Positions!$B$2:$B$14531,A153,Positions!$E$2:$E$14531,"C")</f>
        <v>22</v>
      </c>
      <c r="E153" s="3" t="n">
        <f aca="false">C153+D153</f>
        <v>49</v>
      </c>
      <c r="F153" s="5" t="n">
        <f aca="false">E153/B153</f>
        <v>0.690140845070423</v>
      </c>
      <c r="G153" s="4" t="n">
        <f aca="false">SUMIFS(Stems_3D_BP!$K$2:$K$5573,Stems_3D_BP!$A$2:$A$5573,$A153,Stems_3D_BP!$B$2:$B$5573,"Acceptor stem")</f>
        <v>12</v>
      </c>
      <c r="H153" s="4" t="n">
        <f aca="false">SUMIFS(Stems_3D_BP!$K$2:$K$5573,Stems_3D_BP!$A$2:$A$5573,$A153,Stems_3D_BP!$B$2:$B$5573,"D-stem")</f>
        <v>5</v>
      </c>
      <c r="I153" s="4" t="n">
        <f aca="false">SUMIFS(Stems_3D_BP!$K$2:$K$5573,Stems_3D_BP!$A$2:$A$5573,$A153,Stems_3D_BP!$B$2:$B$5573,"Anticodon stem")</f>
        <v>8</v>
      </c>
      <c r="J153" s="4" t="n">
        <f aca="false">SUMIFS(Stems_3D_BP!$K$2:$K$5573,Stems_3D_BP!$A$2:$A$5573,$A153,Stems_3D_BP!$B$2:$B$5573,"T-stem")</f>
        <v>10</v>
      </c>
      <c r="K153" s="3" t="n">
        <f aca="false">SUM(G153:J153)</f>
        <v>35</v>
      </c>
      <c r="L153" s="5" t="n">
        <f aca="false">K153/42</f>
        <v>0.833333333333333</v>
      </c>
      <c r="M153" s="4" t="n">
        <f aca="false">SUMIFS(Stems_3D_BP!$K$2:$K$5573,Stems_3D_BP!$A$2:$A$5573,$A153,Stems_3D_BP!$B$2:$B$5573,"3D (tertiary) BP")</f>
        <v>7</v>
      </c>
      <c r="N153" s="6" t="n">
        <f aca="false">M153/14</f>
        <v>0.5</v>
      </c>
      <c r="O153" s="3" t="n">
        <f aca="false">K153+M153</f>
        <v>42</v>
      </c>
      <c r="P153" s="5" t="n">
        <f aca="false">O153/56</f>
        <v>0.75</v>
      </c>
      <c r="Q153" s="4" t="n">
        <f aca="false">SUMIFS(Loops!$I$2:$I$996,Loops!$A$2:$A$996,$A153,Loops!$B$2:$B$996,"D-loop")</f>
        <v>5</v>
      </c>
      <c r="R153" s="4" t="n">
        <f aca="false">SUMIFS(Loops!$I$2:$I$996,Loops!$A$2:$A$996,$A153,Loops!$B$2:$B$996,"Anticodon loop")</f>
        <v>4</v>
      </c>
      <c r="S153" s="4" t="n">
        <f aca="false">SUMIFS(Loops!$I$2:$I$996,Loops!$A$2:$A$996,$A153,Loops!$B$2:$B$996,"Variable loop")</f>
        <v>1</v>
      </c>
      <c r="T153" s="4" t="n">
        <f aca="false">SUMIFS(Loops!$I$2:$I$996,Loops!$A$2:$A$996,$A153,Loops!$B$2:$B$996,"TΨC-loop")</f>
        <v>2</v>
      </c>
      <c r="U153" s="4" t="n">
        <f aca="false">SUMIFS(Loops!$F$2:$F$996,Loops!$A$2:$A$996,$A153)-SUMIFS(Loops!$F$2:$F$996,Loops!$A$2:$A$996,$A153,Loops!$B$2:$B$996,"Positions 8, 9, 26")</f>
        <v>26</v>
      </c>
      <c r="V153" s="3" t="n">
        <f aca="false">SUM(Q153:T153)</f>
        <v>12</v>
      </c>
      <c r="W153" s="5" t="n">
        <f aca="false">V153/U153</f>
        <v>0.461538461538462</v>
      </c>
      <c r="X153" s="7" t="str">
        <f aca="false">INDEX(Positions!$E$2:$E$14531,MATCH($A153&amp;"|8",Positions!$A$2:$A$14531,0))</f>
        <v>U</v>
      </c>
      <c r="Y153" s="7" t="str">
        <f aca="false">INDEX(Positions!$E$2:$E$14531,MATCH($A153&amp;"|9",Positions!$A$2:$A$14531,0))</f>
        <v>G</v>
      </c>
      <c r="Z153" s="7" t="str">
        <f aca="false">INDEX(Positions!$E$2:$E$14531,MATCH($A153&amp;"|26",Positions!$A$2:$A$14531,0))</f>
        <v>G</v>
      </c>
      <c r="AA153" s="7" t="n">
        <f aca="false">(X153="G")+(Y153="G")+(Z153="G")</f>
        <v>2</v>
      </c>
      <c r="AB153" s="7" t="n">
        <f aca="false">(X153="C")+(Y153="C")+(Z153="C")</f>
        <v>0</v>
      </c>
      <c r="AC153" s="8" t="n">
        <f aca="false">AA153+AB153</f>
        <v>2</v>
      </c>
      <c r="AD153" s="9" t="n">
        <f aca="false">AC153/3</f>
        <v>0.666666666666667</v>
      </c>
      <c r="AE153" s="7" t="str">
        <f aca="false">IF(K153+V153+AC153=E153,"OK","MISMATCH")</f>
        <v>OK</v>
      </c>
      <c r="AF153" s="10" t="n">
        <f aca="false">B153-42</f>
        <v>29</v>
      </c>
      <c r="AG153" s="10" t="n">
        <f aca="false">V153+AC153</f>
        <v>14</v>
      </c>
      <c r="AH153" s="11" t="n">
        <f aca="false">AG153/AF153</f>
        <v>0.482758620689655</v>
      </c>
      <c r="AI153" s="11" t="n">
        <f aca="false">L153</f>
        <v>0.833333333333333</v>
      </c>
      <c r="AJ153" s="12" t="n">
        <f aca="false">AI153-AH153</f>
        <v>0.350574712643678</v>
      </c>
    </row>
    <row r="154" customFormat="false" ht="15" hidden="false" customHeight="false" outlineLevel="0" collapsed="false">
      <c r="A154" s="3" t="s">
        <v>187</v>
      </c>
      <c r="B154" s="4" t="n">
        <f aca="false">COUNTIF(Positions!$B$2:$B$14531,A154)</f>
        <v>71</v>
      </c>
      <c r="C154" s="4" t="n">
        <f aca="false">COUNTIFS(Positions!$B$2:$B$14531,A154,Positions!$E$2:$E$14531,"G")</f>
        <v>24</v>
      </c>
      <c r="D154" s="4" t="n">
        <f aca="false">COUNTIFS(Positions!$B$2:$B$14531,A154,Positions!$E$2:$E$14531,"C")</f>
        <v>23</v>
      </c>
      <c r="E154" s="3" t="n">
        <f aca="false">C154+D154</f>
        <v>47</v>
      </c>
      <c r="F154" s="5" t="n">
        <f aca="false">E154/B154</f>
        <v>0.661971830985916</v>
      </c>
      <c r="G154" s="4" t="n">
        <f aca="false">SUMIFS(Stems_3D_BP!$K$2:$K$5573,Stems_3D_BP!$A$2:$A$5573,$A154,Stems_3D_BP!$B$2:$B$5573,"Acceptor stem")</f>
        <v>14</v>
      </c>
      <c r="H154" s="4" t="n">
        <f aca="false">SUMIFS(Stems_3D_BP!$K$2:$K$5573,Stems_3D_BP!$A$2:$A$5573,$A154,Stems_3D_BP!$B$2:$B$5573,"D-stem")</f>
        <v>5</v>
      </c>
      <c r="I154" s="4" t="n">
        <f aca="false">SUMIFS(Stems_3D_BP!$K$2:$K$5573,Stems_3D_BP!$A$2:$A$5573,$A154,Stems_3D_BP!$B$2:$B$5573,"Anticodon stem")</f>
        <v>8</v>
      </c>
      <c r="J154" s="4" t="n">
        <f aca="false">SUMIFS(Stems_3D_BP!$K$2:$K$5573,Stems_3D_BP!$A$2:$A$5573,$A154,Stems_3D_BP!$B$2:$B$5573,"T-stem")</f>
        <v>8</v>
      </c>
      <c r="K154" s="3" t="n">
        <f aca="false">SUM(G154:J154)</f>
        <v>35</v>
      </c>
      <c r="L154" s="5" t="n">
        <f aca="false">K154/42</f>
        <v>0.833333333333333</v>
      </c>
      <c r="M154" s="4" t="n">
        <f aca="false">SUMIFS(Stems_3D_BP!$K$2:$K$5573,Stems_3D_BP!$A$2:$A$5573,$A154,Stems_3D_BP!$B$2:$B$5573,"3D (tertiary) BP")</f>
        <v>7</v>
      </c>
      <c r="N154" s="6" t="n">
        <f aca="false">M154/14</f>
        <v>0.5</v>
      </c>
      <c r="O154" s="3" t="n">
        <f aca="false">K154+M154</f>
        <v>42</v>
      </c>
      <c r="P154" s="5" t="n">
        <f aca="false">O154/56</f>
        <v>0.75</v>
      </c>
      <c r="Q154" s="4" t="n">
        <f aca="false">SUMIFS(Loops!$I$2:$I$996,Loops!$A$2:$A$996,$A154,Loops!$B$2:$B$996,"D-loop")</f>
        <v>5</v>
      </c>
      <c r="R154" s="4" t="n">
        <f aca="false">SUMIFS(Loops!$I$2:$I$996,Loops!$A$2:$A$996,$A154,Loops!$B$2:$B$996,"Anticodon loop")</f>
        <v>4</v>
      </c>
      <c r="S154" s="4" t="n">
        <f aca="false">SUMIFS(Loops!$I$2:$I$996,Loops!$A$2:$A$996,$A154,Loops!$B$2:$B$996,"Variable loop")</f>
        <v>2</v>
      </c>
      <c r="T154" s="4" t="n">
        <f aca="false">SUMIFS(Loops!$I$2:$I$996,Loops!$A$2:$A$996,$A154,Loops!$B$2:$B$996,"TΨC-loop")</f>
        <v>1</v>
      </c>
      <c r="U154" s="4" t="n">
        <f aca="false">SUMIFS(Loops!$F$2:$F$996,Loops!$A$2:$A$996,$A154)-SUMIFS(Loops!$F$2:$F$996,Loops!$A$2:$A$996,$A154,Loops!$B$2:$B$996,"Positions 8, 9, 26")</f>
        <v>26</v>
      </c>
      <c r="V154" s="3" t="n">
        <f aca="false">SUM(Q154:T154)</f>
        <v>12</v>
      </c>
      <c r="W154" s="5" t="n">
        <f aca="false">V154/U154</f>
        <v>0.461538461538462</v>
      </c>
      <c r="X154" s="7" t="str">
        <f aca="false">INDEX(Positions!$E$2:$E$14531,MATCH($A154&amp;"|8",Positions!$A$2:$A$14531,0))</f>
        <v>U</v>
      </c>
      <c r="Y154" s="7" t="str">
        <f aca="false">INDEX(Positions!$E$2:$E$14531,MATCH($A154&amp;"|9",Positions!$A$2:$A$14531,0))</f>
        <v>A</v>
      </c>
      <c r="Z154" s="7" t="str">
        <f aca="false">INDEX(Positions!$E$2:$E$14531,MATCH($A154&amp;"|26",Positions!$A$2:$A$14531,0))</f>
        <v>A</v>
      </c>
      <c r="AA154" s="7" t="n">
        <f aca="false">(X154="G")+(Y154="G")+(Z154="G")</f>
        <v>0</v>
      </c>
      <c r="AB154" s="7" t="n">
        <f aca="false">(X154="C")+(Y154="C")+(Z154="C")</f>
        <v>0</v>
      </c>
      <c r="AC154" s="8" t="n">
        <f aca="false">AA154+AB154</f>
        <v>0</v>
      </c>
      <c r="AD154" s="9" t="n">
        <f aca="false">AC154/3</f>
        <v>0</v>
      </c>
      <c r="AE154" s="7" t="str">
        <f aca="false">IF(K154+V154+AC154=E154,"OK","MISMATCH")</f>
        <v>OK</v>
      </c>
      <c r="AF154" s="10" t="n">
        <f aca="false">B154-42</f>
        <v>29</v>
      </c>
      <c r="AG154" s="10" t="n">
        <f aca="false">V154+AC154</f>
        <v>12</v>
      </c>
      <c r="AH154" s="11" t="n">
        <f aca="false">AG154/AF154</f>
        <v>0.413793103448276</v>
      </c>
      <c r="AI154" s="11" t="n">
        <f aca="false">L154</f>
        <v>0.833333333333333</v>
      </c>
      <c r="AJ154" s="12" t="n">
        <f aca="false">AI154-AH154</f>
        <v>0.419540229885058</v>
      </c>
    </row>
    <row r="155" customFormat="false" ht="15" hidden="false" customHeight="false" outlineLevel="0" collapsed="false">
      <c r="A155" s="3" t="s">
        <v>188</v>
      </c>
      <c r="B155" s="4" t="n">
        <f aca="false">COUNTIF(Positions!$B$2:$B$14531,A155)</f>
        <v>71</v>
      </c>
      <c r="C155" s="4" t="n">
        <f aca="false">COUNTIFS(Positions!$B$2:$B$14531,A155,Positions!$E$2:$E$14531,"G")</f>
        <v>26</v>
      </c>
      <c r="D155" s="4" t="n">
        <f aca="false">COUNTIFS(Positions!$B$2:$B$14531,A155,Positions!$E$2:$E$14531,"C")</f>
        <v>22</v>
      </c>
      <c r="E155" s="3" t="n">
        <f aca="false">C155+D155</f>
        <v>48</v>
      </c>
      <c r="F155" s="5" t="n">
        <f aca="false">E155/B155</f>
        <v>0.676056338028169</v>
      </c>
      <c r="G155" s="4" t="n">
        <f aca="false">SUMIFS(Stems_3D_BP!$K$2:$K$5573,Stems_3D_BP!$A$2:$A$5573,$A155,Stems_3D_BP!$B$2:$B$5573,"Acceptor stem")</f>
        <v>12</v>
      </c>
      <c r="H155" s="4" t="n">
        <f aca="false">SUMIFS(Stems_3D_BP!$K$2:$K$5573,Stems_3D_BP!$A$2:$A$5573,$A155,Stems_3D_BP!$B$2:$B$5573,"D-stem")</f>
        <v>5</v>
      </c>
      <c r="I155" s="4" t="n">
        <f aca="false">SUMIFS(Stems_3D_BP!$K$2:$K$5573,Stems_3D_BP!$A$2:$A$5573,$A155,Stems_3D_BP!$B$2:$B$5573,"Anticodon stem")</f>
        <v>8</v>
      </c>
      <c r="J155" s="4" t="n">
        <f aca="false">SUMIFS(Stems_3D_BP!$K$2:$K$5573,Stems_3D_BP!$A$2:$A$5573,$A155,Stems_3D_BP!$B$2:$B$5573,"T-stem")</f>
        <v>10</v>
      </c>
      <c r="K155" s="3" t="n">
        <f aca="false">SUM(G155:J155)</f>
        <v>35</v>
      </c>
      <c r="L155" s="5" t="n">
        <f aca="false">K155/42</f>
        <v>0.833333333333333</v>
      </c>
      <c r="M155" s="4" t="n">
        <f aca="false">SUMIFS(Stems_3D_BP!$K$2:$K$5573,Stems_3D_BP!$A$2:$A$5573,$A155,Stems_3D_BP!$B$2:$B$5573,"3D (tertiary) BP")</f>
        <v>7</v>
      </c>
      <c r="N155" s="6" t="n">
        <f aca="false">M155/14</f>
        <v>0.5</v>
      </c>
      <c r="O155" s="3" t="n">
        <f aca="false">K155+M155</f>
        <v>42</v>
      </c>
      <c r="P155" s="5" t="n">
        <f aca="false">O155/56</f>
        <v>0.75</v>
      </c>
      <c r="Q155" s="4" t="n">
        <f aca="false">SUMIFS(Loops!$I$2:$I$996,Loops!$A$2:$A$996,$A155,Loops!$B$2:$B$996,"D-loop")</f>
        <v>5</v>
      </c>
      <c r="R155" s="4" t="n">
        <f aca="false">SUMIFS(Loops!$I$2:$I$996,Loops!$A$2:$A$996,$A155,Loops!$B$2:$B$996,"Anticodon loop")</f>
        <v>3</v>
      </c>
      <c r="S155" s="4" t="n">
        <f aca="false">SUMIFS(Loops!$I$2:$I$996,Loops!$A$2:$A$996,$A155,Loops!$B$2:$B$996,"Variable loop")</f>
        <v>1</v>
      </c>
      <c r="T155" s="4" t="n">
        <f aca="false">SUMIFS(Loops!$I$2:$I$996,Loops!$A$2:$A$996,$A155,Loops!$B$2:$B$996,"TΨC-loop")</f>
        <v>2</v>
      </c>
      <c r="U155" s="4" t="n">
        <f aca="false">SUMIFS(Loops!$F$2:$F$996,Loops!$A$2:$A$996,$A155)-SUMIFS(Loops!$F$2:$F$996,Loops!$A$2:$A$996,$A155,Loops!$B$2:$B$996,"Positions 8, 9, 26")</f>
        <v>26</v>
      </c>
      <c r="V155" s="3" t="n">
        <f aca="false">SUM(Q155:T155)</f>
        <v>11</v>
      </c>
      <c r="W155" s="5" t="n">
        <f aca="false">V155/U155</f>
        <v>0.423076923076923</v>
      </c>
      <c r="X155" s="7" t="str">
        <f aca="false">INDEX(Positions!$E$2:$E$14531,MATCH($A155&amp;"|8",Positions!$A$2:$A$14531,0))</f>
        <v>U</v>
      </c>
      <c r="Y155" s="7" t="str">
        <f aca="false">INDEX(Positions!$E$2:$E$14531,MATCH($A155&amp;"|9",Positions!$A$2:$A$14531,0))</f>
        <v>G</v>
      </c>
      <c r="Z155" s="7" t="str">
        <f aca="false">INDEX(Positions!$E$2:$E$14531,MATCH($A155&amp;"|26",Positions!$A$2:$A$14531,0))</f>
        <v>G</v>
      </c>
      <c r="AA155" s="7" t="n">
        <f aca="false">(X155="G")+(Y155="G")+(Z155="G")</f>
        <v>2</v>
      </c>
      <c r="AB155" s="7" t="n">
        <f aca="false">(X155="C")+(Y155="C")+(Z155="C")</f>
        <v>0</v>
      </c>
      <c r="AC155" s="8" t="n">
        <f aca="false">AA155+AB155</f>
        <v>2</v>
      </c>
      <c r="AD155" s="9" t="n">
        <f aca="false">AC155/3</f>
        <v>0.666666666666667</v>
      </c>
      <c r="AE155" s="7" t="str">
        <f aca="false">IF(K155+V155+AC155=E155,"OK","MISMATCH")</f>
        <v>OK</v>
      </c>
      <c r="AF155" s="10" t="n">
        <f aca="false">B155-42</f>
        <v>29</v>
      </c>
      <c r="AG155" s="10" t="n">
        <f aca="false">V155+AC155</f>
        <v>13</v>
      </c>
      <c r="AH155" s="11" t="n">
        <f aca="false">AG155/AF155</f>
        <v>0.448275862068966</v>
      </c>
      <c r="AI155" s="11" t="n">
        <f aca="false">L155</f>
        <v>0.833333333333333</v>
      </c>
      <c r="AJ155" s="12" t="n">
        <f aca="false">AI155-AH155</f>
        <v>0.385057471264368</v>
      </c>
    </row>
    <row r="156" customFormat="false" ht="15" hidden="false" customHeight="false" outlineLevel="0" collapsed="false">
      <c r="A156" s="3" t="s">
        <v>189</v>
      </c>
      <c r="B156" s="4" t="n">
        <f aca="false">COUNTIF(Positions!$B$2:$B$14531,A156)</f>
        <v>71</v>
      </c>
      <c r="C156" s="4" t="n">
        <f aca="false">COUNTIFS(Positions!$B$2:$B$14531,A156,Positions!$E$2:$E$14531,"G")</f>
        <v>26</v>
      </c>
      <c r="D156" s="4" t="n">
        <f aca="false">COUNTIFS(Positions!$B$2:$B$14531,A156,Positions!$E$2:$E$14531,"C")</f>
        <v>22</v>
      </c>
      <c r="E156" s="3" t="n">
        <f aca="false">C156+D156</f>
        <v>48</v>
      </c>
      <c r="F156" s="5" t="n">
        <f aca="false">E156/B156</f>
        <v>0.676056338028169</v>
      </c>
      <c r="G156" s="4" t="n">
        <f aca="false">SUMIFS(Stems_3D_BP!$K$2:$K$5573,Stems_3D_BP!$A$2:$A$5573,$A156,Stems_3D_BP!$B$2:$B$5573,"Acceptor stem")</f>
        <v>12</v>
      </c>
      <c r="H156" s="4" t="n">
        <f aca="false">SUMIFS(Stems_3D_BP!$K$2:$K$5573,Stems_3D_BP!$A$2:$A$5573,$A156,Stems_3D_BP!$B$2:$B$5573,"D-stem")</f>
        <v>5</v>
      </c>
      <c r="I156" s="4" t="n">
        <f aca="false">SUMIFS(Stems_3D_BP!$K$2:$K$5573,Stems_3D_BP!$A$2:$A$5573,$A156,Stems_3D_BP!$B$2:$B$5573,"Anticodon stem")</f>
        <v>8</v>
      </c>
      <c r="J156" s="4" t="n">
        <f aca="false">SUMIFS(Stems_3D_BP!$K$2:$K$5573,Stems_3D_BP!$A$2:$A$5573,$A156,Stems_3D_BP!$B$2:$B$5573,"T-stem")</f>
        <v>10</v>
      </c>
      <c r="K156" s="3" t="n">
        <f aca="false">SUM(G156:J156)</f>
        <v>35</v>
      </c>
      <c r="L156" s="5" t="n">
        <f aca="false">K156/42</f>
        <v>0.833333333333333</v>
      </c>
      <c r="M156" s="4" t="n">
        <f aca="false">SUMIFS(Stems_3D_BP!$K$2:$K$5573,Stems_3D_BP!$A$2:$A$5573,$A156,Stems_3D_BP!$B$2:$B$5573,"3D (tertiary) BP")</f>
        <v>7</v>
      </c>
      <c r="N156" s="6" t="n">
        <f aca="false">M156/14</f>
        <v>0.5</v>
      </c>
      <c r="O156" s="3" t="n">
        <f aca="false">K156+M156</f>
        <v>42</v>
      </c>
      <c r="P156" s="5" t="n">
        <f aca="false">O156/56</f>
        <v>0.75</v>
      </c>
      <c r="Q156" s="4" t="n">
        <f aca="false">SUMIFS(Loops!$I$2:$I$996,Loops!$A$2:$A$996,$A156,Loops!$B$2:$B$996,"D-loop")</f>
        <v>5</v>
      </c>
      <c r="R156" s="4" t="n">
        <f aca="false">SUMIFS(Loops!$I$2:$I$996,Loops!$A$2:$A$996,$A156,Loops!$B$2:$B$996,"Anticodon loop")</f>
        <v>3</v>
      </c>
      <c r="S156" s="4" t="n">
        <f aca="false">SUMIFS(Loops!$I$2:$I$996,Loops!$A$2:$A$996,$A156,Loops!$B$2:$B$996,"Variable loop")</f>
        <v>1</v>
      </c>
      <c r="T156" s="4" t="n">
        <f aca="false">SUMIFS(Loops!$I$2:$I$996,Loops!$A$2:$A$996,$A156,Loops!$B$2:$B$996,"TΨC-loop")</f>
        <v>2</v>
      </c>
      <c r="U156" s="4" t="n">
        <f aca="false">SUMIFS(Loops!$F$2:$F$996,Loops!$A$2:$A$996,$A156)-SUMIFS(Loops!$F$2:$F$996,Loops!$A$2:$A$996,$A156,Loops!$B$2:$B$996,"Positions 8, 9, 26")</f>
        <v>26</v>
      </c>
      <c r="V156" s="3" t="n">
        <f aca="false">SUM(Q156:T156)</f>
        <v>11</v>
      </c>
      <c r="W156" s="5" t="n">
        <f aca="false">V156/U156</f>
        <v>0.423076923076923</v>
      </c>
      <c r="X156" s="7" t="str">
        <f aca="false">INDEX(Positions!$E$2:$E$14531,MATCH($A156&amp;"|8",Positions!$A$2:$A$14531,0))</f>
        <v>U</v>
      </c>
      <c r="Y156" s="7" t="str">
        <f aca="false">INDEX(Positions!$E$2:$E$14531,MATCH($A156&amp;"|9",Positions!$A$2:$A$14531,0))</f>
        <v>G</v>
      </c>
      <c r="Z156" s="7" t="str">
        <f aca="false">INDEX(Positions!$E$2:$E$14531,MATCH($A156&amp;"|26",Positions!$A$2:$A$14531,0))</f>
        <v>G</v>
      </c>
      <c r="AA156" s="7" t="n">
        <f aca="false">(X156="G")+(Y156="G")+(Z156="G")</f>
        <v>2</v>
      </c>
      <c r="AB156" s="7" t="n">
        <f aca="false">(X156="C")+(Y156="C")+(Z156="C")</f>
        <v>0</v>
      </c>
      <c r="AC156" s="8" t="n">
        <f aca="false">AA156+AB156</f>
        <v>2</v>
      </c>
      <c r="AD156" s="9" t="n">
        <f aca="false">AC156/3</f>
        <v>0.666666666666667</v>
      </c>
      <c r="AE156" s="7" t="str">
        <f aca="false">IF(K156+V156+AC156=E156,"OK","MISMATCH")</f>
        <v>OK</v>
      </c>
      <c r="AF156" s="10" t="n">
        <f aca="false">B156-42</f>
        <v>29</v>
      </c>
      <c r="AG156" s="10" t="n">
        <f aca="false">V156+AC156</f>
        <v>13</v>
      </c>
      <c r="AH156" s="11" t="n">
        <f aca="false">AG156/AF156</f>
        <v>0.448275862068966</v>
      </c>
      <c r="AI156" s="11" t="n">
        <f aca="false">L156</f>
        <v>0.833333333333333</v>
      </c>
      <c r="AJ156" s="12" t="n">
        <f aca="false">AI156-AH156</f>
        <v>0.385057471264368</v>
      </c>
    </row>
    <row r="157" customFormat="false" ht="15" hidden="false" customHeight="false" outlineLevel="0" collapsed="false">
      <c r="A157" s="3" t="s">
        <v>190</v>
      </c>
      <c r="B157" s="4" t="n">
        <f aca="false">COUNTIF(Positions!$B$2:$B$14531,A157)</f>
        <v>68</v>
      </c>
      <c r="C157" s="4" t="n">
        <f aca="false">COUNTIFS(Positions!$B$2:$B$14531,A157,Positions!$E$2:$E$14531,"G")</f>
        <v>18</v>
      </c>
      <c r="D157" s="4" t="n">
        <f aca="false">COUNTIFS(Positions!$B$2:$B$14531,A157,Positions!$E$2:$E$14531,"C")</f>
        <v>16</v>
      </c>
      <c r="E157" s="3" t="n">
        <f aca="false">C157+D157</f>
        <v>34</v>
      </c>
      <c r="F157" s="5" t="n">
        <f aca="false">E157/B157</f>
        <v>0.5</v>
      </c>
      <c r="G157" s="4" t="n">
        <f aca="false">SUMIFS(Stems_3D_BP!$K$2:$K$5573,Stems_3D_BP!$A$2:$A$5573,$A157,Stems_3D_BP!$B$2:$B$5573,"Acceptor stem")</f>
        <v>8</v>
      </c>
      <c r="H157" s="4" t="n">
        <f aca="false">SUMIFS(Stems_3D_BP!$K$2:$K$5573,Stems_3D_BP!$A$2:$A$5573,$A157,Stems_3D_BP!$B$2:$B$5573,"D-stem")</f>
        <v>3</v>
      </c>
      <c r="I157" s="4" t="n">
        <f aca="false">SUMIFS(Stems_3D_BP!$K$2:$K$5573,Stems_3D_BP!$A$2:$A$5573,$A157,Stems_3D_BP!$B$2:$B$5573,"Anticodon stem")</f>
        <v>5</v>
      </c>
      <c r="J157" s="4" t="n">
        <f aca="false">SUMIFS(Stems_3D_BP!$K$2:$K$5573,Stems_3D_BP!$A$2:$A$5573,$A157,Stems_3D_BP!$B$2:$B$5573,"T-stem")</f>
        <v>10</v>
      </c>
      <c r="K157" s="3" t="n">
        <f aca="false">SUM(G157:J157)</f>
        <v>26</v>
      </c>
      <c r="L157" s="5" t="n">
        <f aca="false">K157/42</f>
        <v>0.619047619047619</v>
      </c>
      <c r="M157" s="4" t="n">
        <f aca="false">SUMIFS(Stems_3D_BP!$K$2:$K$5573,Stems_3D_BP!$A$2:$A$5573,$A157,Stems_3D_BP!$B$2:$B$5573,"3D (tertiary) BP")</f>
        <v>3</v>
      </c>
      <c r="N157" s="6" t="n">
        <f aca="false">M157/14</f>
        <v>0.214285714285714</v>
      </c>
      <c r="O157" s="3" t="n">
        <f aca="false">K157+M157</f>
        <v>29</v>
      </c>
      <c r="P157" s="5" t="n">
        <f aca="false">O157/56</f>
        <v>0.517857142857143</v>
      </c>
      <c r="Q157" s="4" t="n">
        <f aca="false">SUMIFS(Loops!$I$2:$I$996,Loops!$A$2:$A$996,$A157,Loops!$B$2:$B$996,"D-loop")</f>
        <v>2</v>
      </c>
      <c r="R157" s="4" t="n">
        <f aca="false">SUMIFS(Loops!$I$2:$I$996,Loops!$A$2:$A$996,$A157,Loops!$B$2:$B$996,"Anticodon loop")</f>
        <v>2</v>
      </c>
      <c r="S157" s="4" t="n">
        <f aca="false">SUMIFS(Loops!$I$2:$I$996,Loops!$A$2:$A$996,$A157,Loops!$B$2:$B$996,"Variable loop")</f>
        <v>2</v>
      </c>
      <c r="T157" s="4" t="n">
        <f aca="false">SUMIFS(Loops!$I$2:$I$996,Loops!$A$2:$A$996,$A157,Loops!$B$2:$B$996,"TΨC-loop")</f>
        <v>1</v>
      </c>
      <c r="U157" s="4" t="n">
        <f aca="false">SUMIFS(Loops!$F$2:$F$996,Loops!$A$2:$A$996,$A157)-SUMIFS(Loops!$F$2:$F$996,Loops!$A$2:$A$996,$A157,Loops!$B$2:$B$996,"Positions 8, 9, 26")</f>
        <v>23</v>
      </c>
      <c r="V157" s="3" t="n">
        <f aca="false">SUM(Q157:T157)</f>
        <v>7</v>
      </c>
      <c r="W157" s="5" t="n">
        <f aca="false">V157/U157</f>
        <v>0.304347826086957</v>
      </c>
      <c r="X157" s="7" t="str">
        <f aca="false">INDEX(Positions!$E$2:$E$14531,MATCH($A157&amp;"|8",Positions!$A$2:$A$14531,0))</f>
        <v>U</v>
      </c>
      <c r="Y157" s="7" t="str">
        <f aca="false">INDEX(Positions!$E$2:$E$14531,MATCH($A157&amp;"|9",Positions!$A$2:$A$14531,0))</f>
        <v>G</v>
      </c>
      <c r="Z157" s="7" t="str">
        <f aca="false">INDEX(Positions!$E$2:$E$14531,MATCH($A157&amp;"|26",Positions!$A$2:$A$14531,0))</f>
        <v>A</v>
      </c>
      <c r="AA157" s="7" t="n">
        <f aca="false">(X157="G")+(Y157="G")+(Z157="G")</f>
        <v>1</v>
      </c>
      <c r="AB157" s="7" t="n">
        <f aca="false">(X157="C")+(Y157="C")+(Z157="C")</f>
        <v>0</v>
      </c>
      <c r="AC157" s="8" t="n">
        <f aca="false">AA157+AB157</f>
        <v>1</v>
      </c>
      <c r="AD157" s="9" t="n">
        <f aca="false">AC157/3</f>
        <v>0.333333333333333</v>
      </c>
      <c r="AE157" s="7" t="str">
        <f aca="false">IF(K157+V157+AC157=E157,"OK","MISMATCH")</f>
        <v>OK</v>
      </c>
      <c r="AF157" s="10" t="n">
        <f aca="false">B157-42</f>
        <v>26</v>
      </c>
      <c r="AG157" s="10" t="n">
        <f aca="false">V157+AC157</f>
        <v>8</v>
      </c>
      <c r="AH157" s="11" t="n">
        <f aca="false">AG157/AF157</f>
        <v>0.307692307692308</v>
      </c>
      <c r="AI157" s="11" t="n">
        <f aca="false">L157</f>
        <v>0.619047619047619</v>
      </c>
      <c r="AJ157" s="12" t="n">
        <f aca="false">AI157-AH157</f>
        <v>0.311355311355311</v>
      </c>
    </row>
    <row r="158" customFormat="false" ht="15" hidden="false" customHeight="false" outlineLevel="0" collapsed="false">
      <c r="A158" s="3" t="s">
        <v>191</v>
      </c>
      <c r="B158" s="4" t="n">
        <f aca="false">COUNTIF(Positions!$B$2:$B$14531,A158)</f>
        <v>72</v>
      </c>
      <c r="C158" s="4" t="n">
        <f aca="false">COUNTIFS(Positions!$B$2:$B$14531,A158,Positions!$E$2:$E$14531,"G")</f>
        <v>23</v>
      </c>
      <c r="D158" s="4" t="n">
        <f aca="false">COUNTIFS(Positions!$B$2:$B$14531,A158,Positions!$E$2:$E$14531,"C")</f>
        <v>16</v>
      </c>
      <c r="E158" s="3" t="n">
        <f aca="false">C158+D158</f>
        <v>39</v>
      </c>
      <c r="F158" s="5" t="n">
        <f aca="false">E158/B158</f>
        <v>0.541666666666667</v>
      </c>
      <c r="G158" s="4" t="n">
        <f aca="false">SUMIFS(Stems_3D_BP!$K$2:$K$5573,Stems_3D_BP!$A$2:$A$5573,$A158,Stems_3D_BP!$B$2:$B$5573,"Acceptor stem")</f>
        <v>6</v>
      </c>
      <c r="H158" s="4" t="n">
        <f aca="false">SUMIFS(Stems_3D_BP!$K$2:$K$5573,Stems_3D_BP!$A$2:$A$5573,$A158,Stems_3D_BP!$B$2:$B$5573,"D-stem")</f>
        <v>6</v>
      </c>
      <c r="I158" s="4" t="n">
        <f aca="false">SUMIFS(Stems_3D_BP!$K$2:$K$5573,Stems_3D_BP!$A$2:$A$5573,$A158,Stems_3D_BP!$B$2:$B$5573,"Anticodon stem")</f>
        <v>6</v>
      </c>
      <c r="J158" s="4" t="n">
        <f aca="false">SUMIFS(Stems_3D_BP!$K$2:$K$5573,Stems_3D_BP!$A$2:$A$5573,$A158,Stems_3D_BP!$B$2:$B$5573,"T-stem")</f>
        <v>8</v>
      </c>
      <c r="K158" s="3" t="n">
        <f aca="false">SUM(G158:J158)</f>
        <v>26</v>
      </c>
      <c r="L158" s="5" t="n">
        <f aca="false">K158/42</f>
        <v>0.619047619047619</v>
      </c>
      <c r="M158" s="4" t="n">
        <f aca="false">SUMIFS(Stems_3D_BP!$K$2:$K$5573,Stems_3D_BP!$A$2:$A$5573,$A158,Stems_3D_BP!$B$2:$B$5573,"3D (tertiary) BP")</f>
        <v>6</v>
      </c>
      <c r="N158" s="6" t="n">
        <f aca="false">M158/14</f>
        <v>0.428571428571429</v>
      </c>
      <c r="O158" s="3" t="n">
        <f aca="false">K158+M158</f>
        <v>32</v>
      </c>
      <c r="P158" s="5" t="n">
        <f aca="false">O158/56</f>
        <v>0.571428571428571</v>
      </c>
      <c r="Q158" s="4" t="n">
        <f aca="false">SUMIFS(Loops!$I$2:$I$996,Loops!$A$2:$A$996,$A158,Loops!$B$2:$B$996,"D-loop")</f>
        <v>4</v>
      </c>
      <c r="R158" s="4" t="n">
        <f aca="false">SUMIFS(Loops!$I$2:$I$996,Loops!$A$2:$A$996,$A158,Loops!$B$2:$B$996,"Anticodon loop")</f>
        <v>2</v>
      </c>
      <c r="S158" s="4" t="n">
        <f aca="false">SUMIFS(Loops!$I$2:$I$996,Loops!$A$2:$A$996,$A158,Loops!$B$2:$B$996,"Variable loop")</f>
        <v>3</v>
      </c>
      <c r="T158" s="4" t="n">
        <f aca="false">SUMIFS(Loops!$I$2:$I$996,Loops!$A$2:$A$996,$A158,Loops!$B$2:$B$996,"TΨC-loop")</f>
        <v>2</v>
      </c>
      <c r="U158" s="4" t="n">
        <f aca="false">SUMIFS(Loops!$F$2:$F$996,Loops!$A$2:$A$996,$A158)-SUMIFS(Loops!$F$2:$F$996,Loops!$A$2:$A$996,$A158,Loops!$B$2:$B$996,"Positions 8, 9, 26")</f>
        <v>27</v>
      </c>
      <c r="V158" s="3" t="n">
        <f aca="false">SUM(Q158:T158)</f>
        <v>11</v>
      </c>
      <c r="W158" s="5" t="n">
        <f aca="false">V158/U158</f>
        <v>0.407407407407407</v>
      </c>
      <c r="X158" s="7" t="str">
        <f aca="false">INDEX(Positions!$E$2:$E$14531,MATCH($A158&amp;"|8",Positions!$A$2:$A$14531,0))</f>
        <v>U</v>
      </c>
      <c r="Y158" s="7" t="str">
        <f aca="false">INDEX(Positions!$E$2:$E$14531,MATCH($A158&amp;"|9",Positions!$A$2:$A$14531,0))</f>
        <v>G</v>
      </c>
      <c r="Z158" s="7" t="str">
        <f aca="false">INDEX(Positions!$E$2:$E$14531,MATCH($A158&amp;"|26",Positions!$A$2:$A$14531,0))</f>
        <v>G</v>
      </c>
      <c r="AA158" s="7" t="n">
        <f aca="false">(X158="G")+(Y158="G")+(Z158="G")</f>
        <v>2</v>
      </c>
      <c r="AB158" s="7" t="n">
        <f aca="false">(X158="C")+(Y158="C")+(Z158="C")</f>
        <v>0</v>
      </c>
      <c r="AC158" s="8" t="n">
        <f aca="false">AA158+AB158</f>
        <v>2</v>
      </c>
      <c r="AD158" s="9" t="n">
        <f aca="false">AC158/3</f>
        <v>0.666666666666667</v>
      </c>
      <c r="AE158" s="7" t="str">
        <f aca="false">IF(K158+V158+AC158=E158,"OK","MISMATCH")</f>
        <v>OK</v>
      </c>
      <c r="AF158" s="10" t="n">
        <f aca="false">B158-42</f>
        <v>30</v>
      </c>
      <c r="AG158" s="10" t="n">
        <f aca="false">V158+AC158</f>
        <v>13</v>
      </c>
      <c r="AH158" s="11" t="n">
        <f aca="false">AG158/AF158</f>
        <v>0.433333333333333</v>
      </c>
      <c r="AI158" s="11" t="n">
        <f aca="false">L158</f>
        <v>0.619047619047619</v>
      </c>
      <c r="AJ158" s="12" t="n">
        <f aca="false">AI158-AH158</f>
        <v>0.185714285714286</v>
      </c>
    </row>
    <row r="159" customFormat="false" ht="15" hidden="false" customHeight="false" outlineLevel="0" collapsed="false">
      <c r="A159" s="3" t="s">
        <v>192</v>
      </c>
      <c r="B159" s="4" t="n">
        <f aca="false">COUNTIF(Positions!$B$2:$B$14531,A159)</f>
        <v>72</v>
      </c>
      <c r="C159" s="4" t="n">
        <f aca="false">COUNTIFS(Positions!$B$2:$B$14531,A159,Positions!$E$2:$E$14531,"G")</f>
        <v>22</v>
      </c>
      <c r="D159" s="4" t="n">
        <f aca="false">COUNTIFS(Positions!$B$2:$B$14531,A159,Positions!$E$2:$E$14531,"C")</f>
        <v>19</v>
      </c>
      <c r="E159" s="3" t="n">
        <f aca="false">C159+D159</f>
        <v>41</v>
      </c>
      <c r="F159" s="5" t="n">
        <f aca="false">E159/B159</f>
        <v>0.569444444444444</v>
      </c>
      <c r="G159" s="4" t="n">
        <f aca="false">SUMIFS(Stems_3D_BP!$K$2:$K$5573,Stems_3D_BP!$A$2:$A$5573,$A159,Stems_3D_BP!$B$2:$B$5573,"Acceptor stem")</f>
        <v>10</v>
      </c>
      <c r="H159" s="4" t="n">
        <f aca="false">SUMIFS(Stems_3D_BP!$K$2:$K$5573,Stems_3D_BP!$A$2:$A$5573,$A159,Stems_3D_BP!$B$2:$B$5573,"D-stem")</f>
        <v>6</v>
      </c>
      <c r="I159" s="4" t="n">
        <f aca="false">SUMIFS(Stems_3D_BP!$K$2:$K$5573,Stems_3D_BP!$A$2:$A$5573,$A159,Stems_3D_BP!$B$2:$B$5573,"Anticodon stem")</f>
        <v>6</v>
      </c>
      <c r="J159" s="4" t="n">
        <f aca="false">SUMIFS(Stems_3D_BP!$K$2:$K$5573,Stems_3D_BP!$A$2:$A$5573,$A159,Stems_3D_BP!$B$2:$B$5573,"T-stem")</f>
        <v>6</v>
      </c>
      <c r="K159" s="3" t="n">
        <f aca="false">SUM(G159:J159)</f>
        <v>28</v>
      </c>
      <c r="L159" s="5" t="n">
        <f aca="false">K159/42</f>
        <v>0.666666666666667</v>
      </c>
      <c r="M159" s="4" t="n">
        <f aca="false">SUMIFS(Stems_3D_BP!$K$2:$K$5573,Stems_3D_BP!$A$2:$A$5573,$A159,Stems_3D_BP!$B$2:$B$5573,"3D (tertiary) BP")</f>
        <v>6</v>
      </c>
      <c r="N159" s="6" t="n">
        <f aca="false">M159/14</f>
        <v>0.428571428571429</v>
      </c>
      <c r="O159" s="3" t="n">
        <f aca="false">K159+M159</f>
        <v>34</v>
      </c>
      <c r="P159" s="5" t="n">
        <f aca="false">O159/56</f>
        <v>0.607142857142857</v>
      </c>
      <c r="Q159" s="4" t="n">
        <f aca="false">SUMIFS(Loops!$I$2:$I$996,Loops!$A$2:$A$996,$A159,Loops!$B$2:$B$996,"D-loop")</f>
        <v>3</v>
      </c>
      <c r="R159" s="4" t="n">
        <f aca="false">SUMIFS(Loops!$I$2:$I$996,Loops!$A$2:$A$996,$A159,Loops!$B$2:$B$996,"Anticodon loop")</f>
        <v>3</v>
      </c>
      <c r="S159" s="4" t="n">
        <f aca="false">SUMIFS(Loops!$I$2:$I$996,Loops!$A$2:$A$996,$A159,Loops!$B$2:$B$996,"Variable loop")</f>
        <v>3</v>
      </c>
      <c r="T159" s="4" t="n">
        <f aca="false">SUMIFS(Loops!$I$2:$I$996,Loops!$A$2:$A$996,$A159,Loops!$B$2:$B$996,"TΨC-loop")</f>
        <v>3</v>
      </c>
      <c r="U159" s="4" t="n">
        <f aca="false">SUMIFS(Loops!$F$2:$F$996,Loops!$A$2:$A$996,$A159)-SUMIFS(Loops!$F$2:$F$996,Loops!$A$2:$A$996,$A159,Loops!$B$2:$B$996,"Positions 8, 9, 26")</f>
        <v>27</v>
      </c>
      <c r="V159" s="3" t="n">
        <f aca="false">SUM(Q159:T159)</f>
        <v>12</v>
      </c>
      <c r="W159" s="5" t="n">
        <f aca="false">V159/U159</f>
        <v>0.444444444444444</v>
      </c>
      <c r="X159" s="7" t="str">
        <f aca="false">INDEX(Positions!$E$2:$E$14531,MATCH($A159&amp;"|8",Positions!$A$2:$A$14531,0))</f>
        <v>U</v>
      </c>
      <c r="Y159" s="7" t="str">
        <f aca="false">INDEX(Positions!$E$2:$E$14531,MATCH($A159&amp;"|9",Positions!$A$2:$A$14531,0))</f>
        <v>A</v>
      </c>
      <c r="Z159" s="7" t="str">
        <f aca="false">INDEX(Positions!$E$2:$E$14531,MATCH($A159&amp;"|26",Positions!$A$2:$A$14531,0))</f>
        <v>G</v>
      </c>
      <c r="AA159" s="7" t="n">
        <f aca="false">(X159="G")+(Y159="G")+(Z159="G")</f>
        <v>1</v>
      </c>
      <c r="AB159" s="7" t="n">
        <f aca="false">(X159="C")+(Y159="C")+(Z159="C")</f>
        <v>0</v>
      </c>
      <c r="AC159" s="8" t="n">
        <f aca="false">AA159+AB159</f>
        <v>1</v>
      </c>
      <c r="AD159" s="9" t="n">
        <f aca="false">AC159/3</f>
        <v>0.333333333333333</v>
      </c>
      <c r="AE159" s="7" t="str">
        <f aca="false">IF(K159+V159+AC159=E159,"OK","MISMATCH")</f>
        <v>OK</v>
      </c>
      <c r="AF159" s="10" t="n">
        <f aca="false">B159-42</f>
        <v>30</v>
      </c>
      <c r="AG159" s="10" t="n">
        <f aca="false">V159+AC159</f>
        <v>13</v>
      </c>
      <c r="AH159" s="11" t="n">
        <f aca="false">AG159/AF159</f>
        <v>0.433333333333333</v>
      </c>
      <c r="AI159" s="11" t="n">
        <f aca="false">L159</f>
        <v>0.666666666666667</v>
      </c>
      <c r="AJ159" s="12" t="n">
        <f aca="false">AI159-AH159</f>
        <v>0.233333333333333</v>
      </c>
    </row>
    <row r="160" customFormat="false" ht="15" hidden="false" customHeight="false" outlineLevel="0" collapsed="false">
      <c r="A160" s="3" t="s">
        <v>193</v>
      </c>
      <c r="B160" s="4" t="n">
        <f aca="false">COUNTIF(Positions!$B$2:$B$14531,A160)</f>
        <v>72</v>
      </c>
      <c r="C160" s="4" t="n">
        <f aca="false">COUNTIFS(Positions!$B$2:$B$14531,A160,Positions!$E$2:$E$14531,"G")</f>
        <v>25</v>
      </c>
      <c r="D160" s="4" t="n">
        <f aca="false">COUNTIFS(Positions!$B$2:$B$14531,A160,Positions!$E$2:$E$14531,"C")</f>
        <v>19</v>
      </c>
      <c r="E160" s="3" t="n">
        <f aca="false">C160+D160</f>
        <v>44</v>
      </c>
      <c r="F160" s="5" t="n">
        <f aca="false">E160/B160</f>
        <v>0.611111111111111</v>
      </c>
      <c r="G160" s="4" t="n">
        <f aca="false">SUMIFS(Stems_3D_BP!$K$2:$K$5573,Stems_3D_BP!$A$2:$A$5573,$A160,Stems_3D_BP!$B$2:$B$5573,"Acceptor stem")</f>
        <v>9</v>
      </c>
      <c r="H160" s="4" t="n">
        <f aca="false">SUMIFS(Stems_3D_BP!$K$2:$K$5573,Stems_3D_BP!$A$2:$A$5573,$A160,Stems_3D_BP!$B$2:$B$5573,"D-stem")</f>
        <v>6</v>
      </c>
      <c r="I160" s="4" t="n">
        <f aca="false">SUMIFS(Stems_3D_BP!$K$2:$K$5573,Stems_3D_BP!$A$2:$A$5573,$A160,Stems_3D_BP!$B$2:$B$5573,"Anticodon stem")</f>
        <v>6</v>
      </c>
      <c r="J160" s="4" t="n">
        <f aca="false">SUMIFS(Stems_3D_BP!$K$2:$K$5573,Stems_3D_BP!$A$2:$A$5573,$A160,Stems_3D_BP!$B$2:$B$5573,"T-stem")</f>
        <v>8</v>
      </c>
      <c r="K160" s="3" t="n">
        <f aca="false">SUM(G160:J160)</f>
        <v>29</v>
      </c>
      <c r="L160" s="5" t="n">
        <f aca="false">K160/42</f>
        <v>0.690476190476191</v>
      </c>
      <c r="M160" s="4" t="n">
        <f aca="false">SUMIFS(Stems_3D_BP!$K$2:$K$5573,Stems_3D_BP!$A$2:$A$5573,$A160,Stems_3D_BP!$B$2:$B$5573,"3D (tertiary) BP")</f>
        <v>6</v>
      </c>
      <c r="N160" s="6" t="n">
        <f aca="false">M160/14</f>
        <v>0.428571428571429</v>
      </c>
      <c r="O160" s="3" t="n">
        <f aca="false">K160+M160</f>
        <v>35</v>
      </c>
      <c r="P160" s="5" t="n">
        <f aca="false">O160/56</f>
        <v>0.625</v>
      </c>
      <c r="Q160" s="4" t="n">
        <f aca="false">SUMIFS(Loops!$I$2:$I$996,Loops!$A$2:$A$996,$A160,Loops!$B$2:$B$996,"D-loop")</f>
        <v>5</v>
      </c>
      <c r="R160" s="4" t="n">
        <f aca="false">SUMIFS(Loops!$I$2:$I$996,Loops!$A$2:$A$996,$A160,Loops!$B$2:$B$996,"Anticodon loop")</f>
        <v>3</v>
      </c>
      <c r="S160" s="4" t="n">
        <f aca="false">SUMIFS(Loops!$I$2:$I$996,Loops!$A$2:$A$996,$A160,Loops!$B$2:$B$996,"Variable loop")</f>
        <v>3</v>
      </c>
      <c r="T160" s="4" t="n">
        <f aca="false">SUMIFS(Loops!$I$2:$I$996,Loops!$A$2:$A$996,$A160,Loops!$B$2:$B$996,"TΨC-loop")</f>
        <v>3</v>
      </c>
      <c r="U160" s="4" t="n">
        <f aca="false">SUMIFS(Loops!$F$2:$F$996,Loops!$A$2:$A$996,$A160)-SUMIFS(Loops!$F$2:$F$996,Loops!$A$2:$A$996,$A160,Loops!$B$2:$B$996,"Positions 8, 9, 26")</f>
        <v>27</v>
      </c>
      <c r="V160" s="3" t="n">
        <f aca="false">SUM(Q160:T160)</f>
        <v>14</v>
      </c>
      <c r="W160" s="5" t="n">
        <f aca="false">V160/U160</f>
        <v>0.518518518518519</v>
      </c>
      <c r="X160" s="7" t="str">
        <f aca="false">INDEX(Positions!$E$2:$E$14531,MATCH($A160&amp;"|8",Positions!$A$2:$A$14531,0))</f>
        <v>U</v>
      </c>
      <c r="Y160" s="7" t="str">
        <f aca="false">INDEX(Positions!$E$2:$E$14531,MATCH($A160&amp;"|9",Positions!$A$2:$A$14531,0))</f>
        <v>A</v>
      </c>
      <c r="Z160" s="7" t="str">
        <f aca="false">INDEX(Positions!$E$2:$E$14531,MATCH($A160&amp;"|26",Positions!$A$2:$A$14531,0))</f>
        <v>G</v>
      </c>
      <c r="AA160" s="7" t="n">
        <f aca="false">(X160="G")+(Y160="G")+(Z160="G")</f>
        <v>1</v>
      </c>
      <c r="AB160" s="7" t="n">
        <f aca="false">(X160="C")+(Y160="C")+(Z160="C")</f>
        <v>0</v>
      </c>
      <c r="AC160" s="8" t="n">
        <f aca="false">AA160+AB160</f>
        <v>1</v>
      </c>
      <c r="AD160" s="9" t="n">
        <f aca="false">AC160/3</f>
        <v>0.333333333333333</v>
      </c>
      <c r="AE160" s="7" t="str">
        <f aca="false">IF(K160+V160+AC160=E160,"OK","MISMATCH")</f>
        <v>OK</v>
      </c>
      <c r="AF160" s="10" t="n">
        <f aca="false">B160-42</f>
        <v>30</v>
      </c>
      <c r="AG160" s="10" t="n">
        <f aca="false">V160+AC160</f>
        <v>15</v>
      </c>
      <c r="AH160" s="11" t="n">
        <f aca="false">AG160/AF160</f>
        <v>0.5</v>
      </c>
      <c r="AI160" s="11" t="n">
        <f aca="false">L160</f>
        <v>0.690476190476191</v>
      </c>
      <c r="AJ160" s="12" t="n">
        <f aca="false">AI160-AH160</f>
        <v>0.19047619047619</v>
      </c>
    </row>
    <row r="161" customFormat="false" ht="15" hidden="false" customHeight="false" outlineLevel="0" collapsed="false">
      <c r="A161" s="3" t="s">
        <v>194</v>
      </c>
      <c r="B161" s="4" t="n">
        <f aca="false">COUNTIF(Positions!$B$2:$B$14531,A161)</f>
        <v>72</v>
      </c>
      <c r="C161" s="4" t="n">
        <f aca="false">COUNTIFS(Positions!$B$2:$B$14531,A161,Positions!$E$2:$E$14531,"G")</f>
        <v>24</v>
      </c>
      <c r="D161" s="4" t="n">
        <f aca="false">COUNTIFS(Positions!$B$2:$B$14531,A161,Positions!$E$2:$E$14531,"C")</f>
        <v>21</v>
      </c>
      <c r="E161" s="3" t="n">
        <f aca="false">C161+D161</f>
        <v>45</v>
      </c>
      <c r="F161" s="5" t="n">
        <f aca="false">E161/B161</f>
        <v>0.625</v>
      </c>
      <c r="G161" s="4" t="n">
        <f aca="false">SUMIFS(Stems_3D_BP!$K$2:$K$5573,Stems_3D_BP!$A$2:$A$5573,$A161,Stems_3D_BP!$B$2:$B$5573,"Acceptor stem")</f>
        <v>7</v>
      </c>
      <c r="H161" s="4" t="n">
        <f aca="false">SUMIFS(Stems_3D_BP!$K$2:$K$5573,Stems_3D_BP!$A$2:$A$5573,$A161,Stems_3D_BP!$B$2:$B$5573,"D-stem")</f>
        <v>6</v>
      </c>
      <c r="I161" s="4" t="n">
        <f aca="false">SUMIFS(Stems_3D_BP!$K$2:$K$5573,Stems_3D_BP!$A$2:$A$5573,$A161,Stems_3D_BP!$B$2:$B$5573,"Anticodon stem")</f>
        <v>8</v>
      </c>
      <c r="J161" s="4" t="n">
        <f aca="false">SUMIFS(Stems_3D_BP!$K$2:$K$5573,Stems_3D_BP!$A$2:$A$5573,$A161,Stems_3D_BP!$B$2:$B$5573,"T-stem")</f>
        <v>8</v>
      </c>
      <c r="K161" s="3" t="n">
        <f aca="false">SUM(G161:J161)</f>
        <v>29</v>
      </c>
      <c r="L161" s="5" t="n">
        <f aca="false">K161/42</f>
        <v>0.690476190476191</v>
      </c>
      <c r="M161" s="4" t="n">
        <f aca="false">SUMIFS(Stems_3D_BP!$K$2:$K$5573,Stems_3D_BP!$A$2:$A$5573,$A161,Stems_3D_BP!$B$2:$B$5573,"3D (tertiary) BP")</f>
        <v>8</v>
      </c>
      <c r="N161" s="6" t="n">
        <f aca="false">M161/14</f>
        <v>0.571428571428571</v>
      </c>
      <c r="O161" s="3" t="n">
        <f aca="false">K161+M161</f>
        <v>37</v>
      </c>
      <c r="P161" s="5" t="n">
        <f aca="false">O161/56</f>
        <v>0.660714285714286</v>
      </c>
      <c r="Q161" s="4" t="n">
        <f aca="false">SUMIFS(Loops!$I$2:$I$996,Loops!$A$2:$A$996,$A161,Loops!$B$2:$B$996,"D-loop")</f>
        <v>5</v>
      </c>
      <c r="R161" s="4" t="n">
        <f aca="false">SUMIFS(Loops!$I$2:$I$996,Loops!$A$2:$A$996,$A161,Loops!$B$2:$B$996,"Anticodon loop")</f>
        <v>4</v>
      </c>
      <c r="S161" s="4" t="n">
        <f aca="false">SUMIFS(Loops!$I$2:$I$996,Loops!$A$2:$A$996,$A161,Loops!$B$2:$B$996,"Variable loop")</f>
        <v>3</v>
      </c>
      <c r="T161" s="4" t="n">
        <f aca="false">SUMIFS(Loops!$I$2:$I$996,Loops!$A$2:$A$996,$A161,Loops!$B$2:$B$996,"TΨC-loop")</f>
        <v>3</v>
      </c>
      <c r="U161" s="4" t="n">
        <f aca="false">SUMIFS(Loops!$F$2:$F$996,Loops!$A$2:$A$996,$A161)-SUMIFS(Loops!$F$2:$F$996,Loops!$A$2:$A$996,$A161,Loops!$B$2:$B$996,"Positions 8, 9, 26")</f>
        <v>27</v>
      </c>
      <c r="V161" s="3" t="n">
        <f aca="false">SUM(Q161:T161)</f>
        <v>15</v>
      </c>
      <c r="W161" s="5" t="n">
        <f aca="false">V161/U161</f>
        <v>0.555555555555556</v>
      </c>
      <c r="X161" s="7" t="str">
        <f aca="false">INDEX(Positions!$E$2:$E$14531,MATCH($A161&amp;"|8",Positions!$A$2:$A$14531,0))</f>
        <v>U</v>
      </c>
      <c r="Y161" s="7" t="str">
        <f aca="false">INDEX(Positions!$E$2:$E$14531,MATCH($A161&amp;"|9",Positions!$A$2:$A$14531,0))</f>
        <v>A</v>
      </c>
      <c r="Z161" s="7" t="str">
        <f aca="false">INDEX(Positions!$E$2:$E$14531,MATCH($A161&amp;"|26",Positions!$A$2:$A$14531,0))</f>
        <v>G</v>
      </c>
      <c r="AA161" s="7" t="n">
        <f aca="false">(X161="G")+(Y161="G")+(Z161="G")</f>
        <v>1</v>
      </c>
      <c r="AB161" s="7" t="n">
        <f aca="false">(X161="C")+(Y161="C")+(Z161="C")</f>
        <v>0</v>
      </c>
      <c r="AC161" s="8" t="n">
        <f aca="false">AA161+AB161</f>
        <v>1</v>
      </c>
      <c r="AD161" s="9" t="n">
        <f aca="false">AC161/3</f>
        <v>0.333333333333333</v>
      </c>
      <c r="AE161" s="7" t="str">
        <f aca="false">IF(K161+V161+AC161=E161,"OK","MISMATCH")</f>
        <v>OK</v>
      </c>
      <c r="AF161" s="10" t="n">
        <f aca="false">B161-42</f>
        <v>30</v>
      </c>
      <c r="AG161" s="10" t="n">
        <f aca="false">V161+AC161</f>
        <v>16</v>
      </c>
      <c r="AH161" s="11" t="n">
        <f aca="false">AG161/AF161</f>
        <v>0.533333333333333</v>
      </c>
      <c r="AI161" s="11" t="n">
        <f aca="false">L161</f>
        <v>0.690476190476191</v>
      </c>
      <c r="AJ161" s="12" t="n">
        <f aca="false">AI161-AH161</f>
        <v>0.157142857142857</v>
      </c>
    </row>
    <row r="162" customFormat="false" ht="15" hidden="false" customHeight="false" outlineLevel="0" collapsed="false">
      <c r="A162" s="3" t="s">
        <v>195</v>
      </c>
      <c r="B162" s="4" t="n">
        <f aca="false">COUNTIF(Positions!$B$2:$B$14531,A162)</f>
        <v>73</v>
      </c>
      <c r="C162" s="4" t="n">
        <f aca="false">COUNTIFS(Positions!$B$2:$B$14531,A162,Positions!$E$2:$E$14531,"G")</f>
        <v>24</v>
      </c>
      <c r="D162" s="4" t="n">
        <f aca="false">COUNTIFS(Positions!$B$2:$B$14531,A162,Positions!$E$2:$E$14531,"C")</f>
        <v>21</v>
      </c>
      <c r="E162" s="3" t="n">
        <f aca="false">C162+D162</f>
        <v>45</v>
      </c>
      <c r="F162" s="5" t="n">
        <f aca="false">E162/B162</f>
        <v>0.616438356164384</v>
      </c>
      <c r="G162" s="4" t="n">
        <f aca="false">SUMIFS(Stems_3D_BP!$K$2:$K$5573,Stems_3D_BP!$A$2:$A$5573,$A162,Stems_3D_BP!$B$2:$B$5573,"Acceptor stem")</f>
        <v>14</v>
      </c>
      <c r="H162" s="4" t="n">
        <f aca="false">SUMIFS(Stems_3D_BP!$K$2:$K$5573,Stems_3D_BP!$A$2:$A$5573,$A162,Stems_3D_BP!$B$2:$B$5573,"D-stem")</f>
        <v>6</v>
      </c>
      <c r="I162" s="4" t="n">
        <f aca="false">SUMIFS(Stems_3D_BP!$K$2:$K$5573,Stems_3D_BP!$A$2:$A$5573,$A162,Stems_3D_BP!$B$2:$B$5573,"Anticodon stem")</f>
        <v>6</v>
      </c>
      <c r="J162" s="4" t="n">
        <f aca="false">SUMIFS(Stems_3D_BP!$K$2:$K$5573,Stems_3D_BP!$A$2:$A$5573,$A162,Stems_3D_BP!$B$2:$B$5573,"T-stem")</f>
        <v>5</v>
      </c>
      <c r="K162" s="3" t="n">
        <f aca="false">SUM(G162:J162)</f>
        <v>31</v>
      </c>
      <c r="L162" s="5" t="n">
        <f aca="false">K162/42</f>
        <v>0.738095238095238</v>
      </c>
      <c r="M162" s="4" t="n">
        <f aca="false">SUMIFS(Stems_3D_BP!$K$2:$K$5573,Stems_3D_BP!$A$2:$A$5573,$A162,Stems_3D_BP!$B$2:$B$5573,"3D (tertiary) BP")</f>
        <v>7</v>
      </c>
      <c r="N162" s="6" t="n">
        <f aca="false">M162/14</f>
        <v>0.5</v>
      </c>
      <c r="O162" s="3" t="n">
        <f aca="false">K162+M162</f>
        <v>38</v>
      </c>
      <c r="P162" s="5" t="n">
        <f aca="false">O162/56</f>
        <v>0.678571428571429</v>
      </c>
      <c r="Q162" s="4" t="n">
        <f aca="false">SUMIFS(Loops!$I$2:$I$996,Loops!$A$2:$A$996,$A162,Loops!$B$2:$B$996,"D-loop")</f>
        <v>4</v>
      </c>
      <c r="R162" s="4" t="n">
        <f aca="false">SUMIFS(Loops!$I$2:$I$996,Loops!$A$2:$A$996,$A162,Loops!$B$2:$B$996,"Anticodon loop")</f>
        <v>5</v>
      </c>
      <c r="S162" s="4" t="n">
        <f aca="false">SUMIFS(Loops!$I$2:$I$996,Loops!$A$2:$A$996,$A162,Loops!$B$2:$B$996,"Variable loop")</f>
        <v>3</v>
      </c>
      <c r="T162" s="4" t="n">
        <f aca="false">SUMIFS(Loops!$I$2:$I$996,Loops!$A$2:$A$996,$A162,Loops!$B$2:$B$996,"TΨC-loop")</f>
        <v>1</v>
      </c>
      <c r="U162" s="4" t="n">
        <f aca="false">SUMIFS(Loops!$F$2:$F$996,Loops!$A$2:$A$996,$A162)-SUMIFS(Loops!$F$2:$F$996,Loops!$A$2:$A$996,$A162,Loops!$B$2:$B$996,"Positions 8, 9, 26")</f>
        <v>28</v>
      </c>
      <c r="V162" s="3" t="n">
        <f aca="false">SUM(Q162:T162)</f>
        <v>13</v>
      </c>
      <c r="W162" s="5" t="n">
        <f aca="false">V162/U162</f>
        <v>0.464285714285714</v>
      </c>
      <c r="X162" s="7" t="str">
        <f aca="false">INDEX(Positions!$E$2:$E$14531,MATCH($A162&amp;"|8",Positions!$A$2:$A$14531,0))</f>
        <v>U</v>
      </c>
      <c r="Y162" s="7" t="str">
        <f aca="false">INDEX(Positions!$E$2:$E$14531,MATCH($A162&amp;"|9",Positions!$A$2:$A$14531,0))</f>
        <v>A</v>
      </c>
      <c r="Z162" s="7" t="str">
        <f aca="false">INDEX(Positions!$E$2:$E$14531,MATCH($A162&amp;"|26",Positions!$A$2:$A$14531,0))</f>
        <v>G</v>
      </c>
      <c r="AA162" s="7" t="n">
        <f aca="false">(X162="G")+(Y162="G")+(Z162="G")</f>
        <v>1</v>
      </c>
      <c r="AB162" s="7" t="n">
        <f aca="false">(X162="C")+(Y162="C")+(Z162="C")</f>
        <v>0</v>
      </c>
      <c r="AC162" s="8" t="n">
        <f aca="false">AA162+AB162</f>
        <v>1</v>
      </c>
      <c r="AD162" s="9" t="n">
        <f aca="false">AC162/3</f>
        <v>0.333333333333333</v>
      </c>
      <c r="AE162" s="7" t="str">
        <f aca="false">IF(K162+V162+AC162=E162,"OK","MISMATCH")</f>
        <v>OK</v>
      </c>
      <c r="AF162" s="10" t="n">
        <f aca="false">B162-42</f>
        <v>31</v>
      </c>
      <c r="AG162" s="10" t="n">
        <f aca="false">V162+AC162</f>
        <v>14</v>
      </c>
      <c r="AH162" s="11" t="n">
        <f aca="false">AG162/AF162</f>
        <v>0.451612903225806</v>
      </c>
      <c r="AI162" s="11" t="n">
        <f aca="false">L162</f>
        <v>0.738095238095238</v>
      </c>
      <c r="AJ162" s="12" t="n">
        <f aca="false">AI162-AH162</f>
        <v>0.286482334869432</v>
      </c>
    </row>
    <row r="163" customFormat="false" ht="15" hidden="false" customHeight="false" outlineLevel="0" collapsed="false">
      <c r="A163" s="3" t="s">
        <v>196</v>
      </c>
      <c r="B163" s="4" t="n">
        <f aca="false">COUNTIF(Positions!$B$2:$B$14531,A163)</f>
        <v>72</v>
      </c>
      <c r="C163" s="4" t="n">
        <f aca="false">COUNTIFS(Positions!$B$2:$B$14531,A163,Positions!$E$2:$E$14531,"G")</f>
        <v>23</v>
      </c>
      <c r="D163" s="4" t="n">
        <f aca="false">COUNTIFS(Positions!$B$2:$B$14531,A163,Positions!$E$2:$E$14531,"C")</f>
        <v>20</v>
      </c>
      <c r="E163" s="3" t="n">
        <f aca="false">C163+D163</f>
        <v>43</v>
      </c>
      <c r="F163" s="5" t="n">
        <f aca="false">E163/B163</f>
        <v>0.597222222222222</v>
      </c>
      <c r="G163" s="4" t="n">
        <f aca="false">SUMIFS(Stems_3D_BP!$K$2:$K$5573,Stems_3D_BP!$A$2:$A$5573,$A163,Stems_3D_BP!$B$2:$B$5573,"Acceptor stem")</f>
        <v>8</v>
      </c>
      <c r="H163" s="4" t="n">
        <f aca="false">SUMIFS(Stems_3D_BP!$K$2:$K$5573,Stems_3D_BP!$A$2:$A$5573,$A163,Stems_3D_BP!$B$2:$B$5573,"D-stem")</f>
        <v>6</v>
      </c>
      <c r="I163" s="4" t="n">
        <f aca="false">SUMIFS(Stems_3D_BP!$K$2:$K$5573,Stems_3D_BP!$A$2:$A$5573,$A163,Stems_3D_BP!$B$2:$B$5573,"Anticodon stem")</f>
        <v>7</v>
      </c>
      <c r="J163" s="4" t="n">
        <f aca="false">SUMIFS(Stems_3D_BP!$K$2:$K$5573,Stems_3D_BP!$A$2:$A$5573,$A163,Stems_3D_BP!$B$2:$B$5573,"T-stem")</f>
        <v>8</v>
      </c>
      <c r="K163" s="3" t="n">
        <f aca="false">SUM(G163:J163)</f>
        <v>29</v>
      </c>
      <c r="L163" s="5" t="n">
        <f aca="false">K163/42</f>
        <v>0.690476190476191</v>
      </c>
      <c r="M163" s="4" t="n">
        <f aca="false">SUMIFS(Stems_3D_BP!$K$2:$K$5573,Stems_3D_BP!$A$2:$A$5573,$A163,Stems_3D_BP!$B$2:$B$5573,"3D (tertiary) BP")</f>
        <v>7</v>
      </c>
      <c r="N163" s="6" t="n">
        <f aca="false">M163/14</f>
        <v>0.5</v>
      </c>
      <c r="O163" s="3" t="n">
        <f aca="false">K163+M163</f>
        <v>36</v>
      </c>
      <c r="P163" s="5" t="n">
        <f aca="false">O163/56</f>
        <v>0.642857142857143</v>
      </c>
      <c r="Q163" s="4" t="n">
        <f aca="false">SUMIFS(Loops!$I$2:$I$996,Loops!$A$2:$A$996,$A163,Loops!$B$2:$B$996,"D-loop")</f>
        <v>4</v>
      </c>
      <c r="R163" s="4" t="n">
        <f aca="false">SUMIFS(Loops!$I$2:$I$996,Loops!$A$2:$A$996,$A163,Loops!$B$2:$B$996,"Anticodon loop")</f>
        <v>2</v>
      </c>
      <c r="S163" s="4" t="n">
        <f aca="false">SUMIFS(Loops!$I$2:$I$996,Loops!$A$2:$A$996,$A163,Loops!$B$2:$B$996,"Variable loop")</f>
        <v>3</v>
      </c>
      <c r="T163" s="4" t="n">
        <f aca="false">SUMIFS(Loops!$I$2:$I$996,Loops!$A$2:$A$996,$A163,Loops!$B$2:$B$996,"TΨC-loop")</f>
        <v>4</v>
      </c>
      <c r="U163" s="4" t="n">
        <f aca="false">SUMIFS(Loops!$F$2:$F$996,Loops!$A$2:$A$996,$A163)-SUMIFS(Loops!$F$2:$F$996,Loops!$A$2:$A$996,$A163,Loops!$B$2:$B$996,"Positions 8, 9, 26")</f>
        <v>27</v>
      </c>
      <c r="V163" s="3" t="n">
        <f aca="false">SUM(Q163:T163)</f>
        <v>13</v>
      </c>
      <c r="W163" s="5" t="n">
        <f aca="false">V163/U163</f>
        <v>0.481481481481481</v>
      </c>
      <c r="X163" s="7" t="str">
        <f aca="false">INDEX(Positions!$E$2:$E$14531,MATCH($A163&amp;"|8",Positions!$A$2:$A$14531,0))</f>
        <v>U</v>
      </c>
      <c r="Y163" s="7" t="str">
        <f aca="false">INDEX(Positions!$E$2:$E$14531,MATCH($A163&amp;"|9",Positions!$A$2:$A$14531,0))</f>
        <v>A</v>
      </c>
      <c r="Z163" s="7" t="str">
        <f aca="false">INDEX(Positions!$E$2:$E$14531,MATCH($A163&amp;"|26",Positions!$A$2:$A$14531,0))</f>
        <v>G</v>
      </c>
      <c r="AA163" s="7" t="n">
        <f aca="false">(X163="G")+(Y163="G")+(Z163="G")</f>
        <v>1</v>
      </c>
      <c r="AB163" s="7" t="n">
        <f aca="false">(X163="C")+(Y163="C")+(Z163="C")</f>
        <v>0</v>
      </c>
      <c r="AC163" s="8" t="n">
        <f aca="false">AA163+AB163</f>
        <v>1</v>
      </c>
      <c r="AD163" s="9" t="n">
        <f aca="false">AC163/3</f>
        <v>0.333333333333333</v>
      </c>
      <c r="AE163" s="7" t="str">
        <f aca="false">IF(K163+V163+AC163=E163,"OK","MISMATCH")</f>
        <v>OK</v>
      </c>
      <c r="AF163" s="10" t="n">
        <f aca="false">B163-42</f>
        <v>30</v>
      </c>
      <c r="AG163" s="10" t="n">
        <f aca="false">V163+AC163</f>
        <v>14</v>
      </c>
      <c r="AH163" s="11" t="n">
        <f aca="false">AG163/AF163</f>
        <v>0.466666666666667</v>
      </c>
      <c r="AI163" s="11" t="n">
        <f aca="false">L163</f>
        <v>0.690476190476191</v>
      </c>
      <c r="AJ163" s="12" t="n">
        <f aca="false">AI163-AH163</f>
        <v>0.223809523809524</v>
      </c>
    </row>
    <row r="164" customFormat="false" ht="15" hidden="false" customHeight="false" outlineLevel="0" collapsed="false">
      <c r="A164" s="3" t="s">
        <v>197</v>
      </c>
      <c r="B164" s="4" t="n">
        <f aca="false">COUNTIF(Positions!$B$2:$B$14531,A164)</f>
        <v>72</v>
      </c>
      <c r="C164" s="4" t="n">
        <f aca="false">COUNTIFS(Positions!$B$2:$B$14531,A164,Positions!$E$2:$E$14531,"G")</f>
        <v>22</v>
      </c>
      <c r="D164" s="4" t="n">
        <f aca="false">COUNTIFS(Positions!$B$2:$B$14531,A164,Positions!$E$2:$E$14531,"C")</f>
        <v>19</v>
      </c>
      <c r="E164" s="3" t="n">
        <f aca="false">C164+D164</f>
        <v>41</v>
      </c>
      <c r="F164" s="5" t="n">
        <f aca="false">E164/B164</f>
        <v>0.569444444444444</v>
      </c>
      <c r="G164" s="4" t="n">
        <f aca="false">SUMIFS(Stems_3D_BP!$K$2:$K$5573,Stems_3D_BP!$A$2:$A$5573,$A164,Stems_3D_BP!$B$2:$B$5573,"Acceptor stem")</f>
        <v>8</v>
      </c>
      <c r="H164" s="4" t="n">
        <f aca="false">SUMIFS(Stems_3D_BP!$K$2:$K$5573,Stems_3D_BP!$A$2:$A$5573,$A164,Stems_3D_BP!$B$2:$B$5573,"D-stem")</f>
        <v>6</v>
      </c>
      <c r="I164" s="4" t="n">
        <f aca="false">SUMIFS(Stems_3D_BP!$K$2:$K$5573,Stems_3D_BP!$A$2:$A$5573,$A164,Stems_3D_BP!$B$2:$B$5573,"Anticodon stem")</f>
        <v>7</v>
      </c>
      <c r="J164" s="4" t="n">
        <f aca="false">SUMIFS(Stems_3D_BP!$K$2:$K$5573,Stems_3D_BP!$A$2:$A$5573,$A164,Stems_3D_BP!$B$2:$B$5573,"T-stem")</f>
        <v>8</v>
      </c>
      <c r="K164" s="3" t="n">
        <f aca="false">SUM(G164:J164)</f>
        <v>29</v>
      </c>
      <c r="L164" s="5" t="n">
        <f aca="false">K164/42</f>
        <v>0.690476190476191</v>
      </c>
      <c r="M164" s="4" t="n">
        <f aca="false">SUMIFS(Stems_3D_BP!$K$2:$K$5573,Stems_3D_BP!$A$2:$A$5573,$A164,Stems_3D_BP!$B$2:$B$5573,"3D (tertiary) BP")</f>
        <v>7</v>
      </c>
      <c r="N164" s="6" t="n">
        <f aca="false">M164/14</f>
        <v>0.5</v>
      </c>
      <c r="O164" s="3" t="n">
        <f aca="false">K164+M164</f>
        <v>36</v>
      </c>
      <c r="P164" s="5" t="n">
        <f aca="false">O164/56</f>
        <v>0.642857142857143</v>
      </c>
      <c r="Q164" s="4" t="n">
        <f aca="false">SUMIFS(Loops!$I$2:$I$996,Loops!$A$2:$A$996,$A164,Loops!$B$2:$B$996,"D-loop")</f>
        <v>4</v>
      </c>
      <c r="R164" s="4" t="n">
        <f aca="false">SUMIFS(Loops!$I$2:$I$996,Loops!$A$2:$A$996,$A164,Loops!$B$2:$B$996,"Anticodon loop")</f>
        <v>2</v>
      </c>
      <c r="S164" s="4" t="n">
        <f aca="false">SUMIFS(Loops!$I$2:$I$996,Loops!$A$2:$A$996,$A164,Loops!$B$2:$B$996,"Variable loop")</f>
        <v>3</v>
      </c>
      <c r="T164" s="4" t="n">
        <f aca="false">SUMIFS(Loops!$I$2:$I$996,Loops!$A$2:$A$996,$A164,Loops!$B$2:$B$996,"TΨC-loop")</f>
        <v>2</v>
      </c>
      <c r="U164" s="4" t="n">
        <f aca="false">SUMIFS(Loops!$F$2:$F$996,Loops!$A$2:$A$996,$A164)-SUMIFS(Loops!$F$2:$F$996,Loops!$A$2:$A$996,$A164,Loops!$B$2:$B$996,"Positions 8, 9, 26")</f>
        <v>27</v>
      </c>
      <c r="V164" s="3" t="n">
        <f aca="false">SUM(Q164:T164)</f>
        <v>11</v>
      </c>
      <c r="W164" s="5" t="n">
        <f aca="false">V164/U164</f>
        <v>0.407407407407407</v>
      </c>
      <c r="X164" s="7" t="str">
        <f aca="false">INDEX(Positions!$E$2:$E$14531,MATCH($A164&amp;"|8",Positions!$A$2:$A$14531,0))</f>
        <v>U</v>
      </c>
      <c r="Y164" s="7" t="str">
        <f aca="false">INDEX(Positions!$E$2:$E$14531,MATCH($A164&amp;"|9",Positions!$A$2:$A$14531,0))</f>
        <v>A</v>
      </c>
      <c r="Z164" s="7" t="str">
        <f aca="false">INDEX(Positions!$E$2:$E$14531,MATCH($A164&amp;"|26",Positions!$A$2:$A$14531,0))</f>
        <v>G</v>
      </c>
      <c r="AA164" s="7" t="n">
        <f aca="false">(X164="G")+(Y164="G")+(Z164="G")</f>
        <v>1</v>
      </c>
      <c r="AB164" s="7" t="n">
        <f aca="false">(X164="C")+(Y164="C")+(Z164="C")</f>
        <v>0</v>
      </c>
      <c r="AC164" s="8" t="n">
        <f aca="false">AA164+AB164</f>
        <v>1</v>
      </c>
      <c r="AD164" s="9" t="n">
        <f aca="false">AC164/3</f>
        <v>0.333333333333333</v>
      </c>
      <c r="AE164" s="7" t="str">
        <f aca="false">IF(K164+V164+AC164=E164,"OK","MISMATCH")</f>
        <v>OK</v>
      </c>
      <c r="AF164" s="10" t="n">
        <f aca="false">B164-42</f>
        <v>30</v>
      </c>
      <c r="AG164" s="10" t="n">
        <f aca="false">V164+AC164</f>
        <v>12</v>
      </c>
      <c r="AH164" s="11" t="n">
        <f aca="false">AG164/AF164</f>
        <v>0.4</v>
      </c>
      <c r="AI164" s="11" t="n">
        <f aca="false">L164</f>
        <v>0.690476190476191</v>
      </c>
      <c r="AJ164" s="12" t="n">
        <f aca="false">AI164-AH164</f>
        <v>0.29047619047619</v>
      </c>
    </row>
    <row r="165" customFormat="false" ht="15" hidden="false" customHeight="false" outlineLevel="0" collapsed="false">
      <c r="A165" s="3" t="s">
        <v>198</v>
      </c>
      <c r="B165" s="4" t="n">
        <f aca="false">COUNTIF(Positions!$B$2:$B$14531,A165)</f>
        <v>70</v>
      </c>
      <c r="C165" s="4" t="n">
        <f aca="false">COUNTIFS(Positions!$B$2:$B$14531,A165,Positions!$E$2:$E$14531,"G")</f>
        <v>25</v>
      </c>
      <c r="D165" s="4" t="n">
        <f aca="false">COUNTIFS(Positions!$B$2:$B$14531,A165,Positions!$E$2:$E$14531,"C")</f>
        <v>21</v>
      </c>
      <c r="E165" s="3" t="n">
        <f aca="false">C165+D165</f>
        <v>46</v>
      </c>
      <c r="F165" s="5" t="n">
        <f aca="false">E165/B165</f>
        <v>0.657142857142857</v>
      </c>
      <c r="G165" s="4" t="n">
        <f aca="false">SUMIFS(Stems_3D_BP!$K$2:$K$5573,Stems_3D_BP!$A$2:$A$5573,$A165,Stems_3D_BP!$B$2:$B$5573,"Acceptor stem")</f>
        <v>12</v>
      </c>
      <c r="H165" s="4" t="n">
        <f aca="false">SUMIFS(Stems_3D_BP!$K$2:$K$5573,Stems_3D_BP!$A$2:$A$5573,$A165,Stems_3D_BP!$B$2:$B$5573,"D-stem")</f>
        <v>5</v>
      </c>
      <c r="I165" s="4" t="n">
        <f aca="false">SUMIFS(Stems_3D_BP!$K$2:$K$5573,Stems_3D_BP!$A$2:$A$5573,$A165,Stems_3D_BP!$B$2:$B$5573,"Anticodon stem")</f>
        <v>7</v>
      </c>
      <c r="J165" s="4" t="n">
        <f aca="false">SUMIFS(Stems_3D_BP!$K$2:$K$5573,Stems_3D_BP!$A$2:$A$5573,$A165,Stems_3D_BP!$B$2:$B$5573,"T-stem")</f>
        <v>9</v>
      </c>
      <c r="K165" s="3" t="n">
        <f aca="false">SUM(G165:J165)</f>
        <v>33</v>
      </c>
      <c r="L165" s="5" t="n">
        <f aca="false">K165/42</f>
        <v>0.785714285714286</v>
      </c>
      <c r="M165" s="4" t="n">
        <f aca="false">SUMIFS(Stems_3D_BP!$K$2:$K$5573,Stems_3D_BP!$A$2:$A$5573,$A165,Stems_3D_BP!$B$2:$B$5573,"3D (tertiary) BP")</f>
        <v>6</v>
      </c>
      <c r="N165" s="6" t="n">
        <f aca="false">M165/14</f>
        <v>0.428571428571429</v>
      </c>
      <c r="O165" s="3" t="n">
        <f aca="false">K165+M165</f>
        <v>39</v>
      </c>
      <c r="P165" s="5" t="n">
        <f aca="false">O165/56</f>
        <v>0.696428571428571</v>
      </c>
      <c r="Q165" s="4" t="n">
        <f aca="false">SUMIFS(Loops!$I$2:$I$996,Loops!$A$2:$A$996,$A165,Loops!$B$2:$B$996,"D-loop")</f>
        <v>5</v>
      </c>
      <c r="R165" s="4" t="n">
        <f aca="false">SUMIFS(Loops!$I$2:$I$996,Loops!$A$2:$A$996,$A165,Loops!$B$2:$B$996,"Anticodon loop")</f>
        <v>2</v>
      </c>
      <c r="S165" s="4" t="n">
        <f aca="false">SUMIFS(Loops!$I$2:$I$996,Loops!$A$2:$A$996,$A165,Loops!$B$2:$B$996,"Variable loop")</f>
        <v>2</v>
      </c>
      <c r="T165" s="4" t="n">
        <f aca="false">SUMIFS(Loops!$I$2:$I$996,Loops!$A$2:$A$996,$A165,Loops!$B$2:$B$996,"TΨC-loop")</f>
        <v>3</v>
      </c>
      <c r="U165" s="4" t="n">
        <f aca="false">SUMIFS(Loops!$F$2:$F$996,Loops!$A$2:$A$996,$A165)-SUMIFS(Loops!$F$2:$F$996,Loops!$A$2:$A$996,$A165,Loops!$B$2:$B$996,"Positions 8, 9, 26")</f>
        <v>25</v>
      </c>
      <c r="V165" s="3" t="n">
        <f aca="false">SUM(Q165:T165)</f>
        <v>12</v>
      </c>
      <c r="W165" s="5" t="n">
        <f aca="false">V165/U165</f>
        <v>0.48</v>
      </c>
      <c r="X165" s="7" t="str">
        <f aca="false">INDEX(Positions!$E$2:$E$14531,MATCH($A165&amp;"|8",Positions!$A$2:$A$14531,0))</f>
        <v>U</v>
      </c>
      <c r="Y165" s="7" t="str">
        <f aca="false">INDEX(Positions!$E$2:$E$14531,MATCH($A165&amp;"|9",Positions!$A$2:$A$14531,0))</f>
        <v>G</v>
      </c>
      <c r="Z165" s="7" t="str">
        <f aca="false">INDEX(Positions!$E$2:$E$14531,MATCH($A165&amp;"|26",Positions!$A$2:$A$14531,0))</f>
        <v>A</v>
      </c>
      <c r="AA165" s="7" t="n">
        <f aca="false">(X165="G")+(Y165="G")+(Z165="G")</f>
        <v>1</v>
      </c>
      <c r="AB165" s="7" t="n">
        <f aca="false">(X165="C")+(Y165="C")+(Z165="C")</f>
        <v>0</v>
      </c>
      <c r="AC165" s="8" t="n">
        <f aca="false">AA165+AB165</f>
        <v>1</v>
      </c>
      <c r="AD165" s="9" t="n">
        <f aca="false">AC165/3</f>
        <v>0.333333333333333</v>
      </c>
      <c r="AE165" s="7" t="str">
        <f aca="false">IF(K165+V165+AC165=E165,"OK","MISMATCH")</f>
        <v>OK</v>
      </c>
      <c r="AF165" s="10" t="n">
        <f aca="false">B165-42</f>
        <v>28</v>
      </c>
      <c r="AG165" s="10" t="n">
        <f aca="false">V165+AC165</f>
        <v>13</v>
      </c>
      <c r="AH165" s="11" t="n">
        <f aca="false">AG165/AF165</f>
        <v>0.464285714285714</v>
      </c>
      <c r="AI165" s="11" t="n">
        <f aca="false">L165</f>
        <v>0.785714285714286</v>
      </c>
      <c r="AJ165" s="12" t="n">
        <f aca="false">AI165-AH165</f>
        <v>0.321428571428571</v>
      </c>
    </row>
    <row r="166" customFormat="false" ht="15" hidden="false" customHeight="false" outlineLevel="0" collapsed="false">
      <c r="A166" s="3" t="s">
        <v>199</v>
      </c>
      <c r="B166" s="4" t="n">
        <f aca="false">COUNTIF(Positions!$B$2:$B$14531,A166)</f>
        <v>70</v>
      </c>
      <c r="C166" s="4" t="n">
        <f aca="false">COUNTIFS(Positions!$B$2:$B$14531,A166,Positions!$E$2:$E$14531,"G")</f>
        <v>26</v>
      </c>
      <c r="D166" s="4" t="n">
        <f aca="false">COUNTIFS(Positions!$B$2:$B$14531,A166,Positions!$E$2:$E$14531,"C")</f>
        <v>21</v>
      </c>
      <c r="E166" s="3" t="n">
        <f aca="false">C166+D166</f>
        <v>47</v>
      </c>
      <c r="F166" s="5" t="n">
        <f aca="false">E166/B166</f>
        <v>0.671428571428571</v>
      </c>
      <c r="G166" s="4" t="n">
        <f aca="false">SUMIFS(Stems_3D_BP!$K$2:$K$5573,Stems_3D_BP!$A$2:$A$5573,$A166,Stems_3D_BP!$B$2:$B$5573,"Acceptor stem")</f>
        <v>12</v>
      </c>
      <c r="H166" s="4" t="n">
        <f aca="false">SUMIFS(Stems_3D_BP!$K$2:$K$5573,Stems_3D_BP!$A$2:$A$5573,$A166,Stems_3D_BP!$B$2:$B$5573,"D-stem")</f>
        <v>5</v>
      </c>
      <c r="I166" s="4" t="n">
        <f aca="false">SUMIFS(Stems_3D_BP!$K$2:$K$5573,Stems_3D_BP!$A$2:$A$5573,$A166,Stems_3D_BP!$B$2:$B$5573,"Anticodon stem")</f>
        <v>7</v>
      </c>
      <c r="J166" s="4" t="n">
        <f aca="false">SUMIFS(Stems_3D_BP!$K$2:$K$5573,Stems_3D_BP!$A$2:$A$5573,$A166,Stems_3D_BP!$B$2:$B$5573,"T-stem")</f>
        <v>9</v>
      </c>
      <c r="K166" s="3" t="n">
        <f aca="false">SUM(G166:J166)</f>
        <v>33</v>
      </c>
      <c r="L166" s="5" t="n">
        <f aca="false">K166/42</f>
        <v>0.785714285714286</v>
      </c>
      <c r="M166" s="4" t="n">
        <f aca="false">SUMIFS(Stems_3D_BP!$K$2:$K$5573,Stems_3D_BP!$A$2:$A$5573,$A166,Stems_3D_BP!$B$2:$B$5573,"3D (tertiary) BP")</f>
        <v>6</v>
      </c>
      <c r="N166" s="6" t="n">
        <f aca="false">M166/14</f>
        <v>0.428571428571429</v>
      </c>
      <c r="O166" s="3" t="n">
        <f aca="false">K166+M166</f>
        <v>39</v>
      </c>
      <c r="P166" s="5" t="n">
        <f aca="false">O166/56</f>
        <v>0.696428571428571</v>
      </c>
      <c r="Q166" s="4" t="n">
        <f aca="false">SUMIFS(Loops!$I$2:$I$996,Loops!$A$2:$A$996,$A166,Loops!$B$2:$B$996,"D-loop")</f>
        <v>5</v>
      </c>
      <c r="R166" s="4" t="n">
        <f aca="false">SUMIFS(Loops!$I$2:$I$996,Loops!$A$2:$A$996,$A166,Loops!$B$2:$B$996,"Anticodon loop")</f>
        <v>2</v>
      </c>
      <c r="S166" s="4" t="n">
        <f aca="false">SUMIFS(Loops!$I$2:$I$996,Loops!$A$2:$A$996,$A166,Loops!$B$2:$B$996,"Variable loop")</f>
        <v>3</v>
      </c>
      <c r="T166" s="4" t="n">
        <f aca="false">SUMIFS(Loops!$I$2:$I$996,Loops!$A$2:$A$996,$A166,Loops!$B$2:$B$996,"TΨC-loop")</f>
        <v>3</v>
      </c>
      <c r="U166" s="4" t="n">
        <f aca="false">SUMIFS(Loops!$F$2:$F$996,Loops!$A$2:$A$996,$A166)-SUMIFS(Loops!$F$2:$F$996,Loops!$A$2:$A$996,$A166,Loops!$B$2:$B$996,"Positions 8, 9, 26")</f>
        <v>25</v>
      </c>
      <c r="V166" s="3" t="n">
        <f aca="false">SUM(Q166:T166)</f>
        <v>13</v>
      </c>
      <c r="W166" s="5" t="n">
        <f aca="false">V166/U166</f>
        <v>0.52</v>
      </c>
      <c r="X166" s="7" t="str">
        <f aca="false">INDEX(Positions!$E$2:$E$14531,MATCH($A166&amp;"|8",Positions!$A$2:$A$14531,0))</f>
        <v>U</v>
      </c>
      <c r="Y166" s="7" t="str">
        <f aca="false">INDEX(Positions!$E$2:$E$14531,MATCH($A166&amp;"|9",Positions!$A$2:$A$14531,0))</f>
        <v>G</v>
      </c>
      <c r="Z166" s="7" t="str">
        <f aca="false">INDEX(Positions!$E$2:$E$14531,MATCH($A166&amp;"|26",Positions!$A$2:$A$14531,0))</f>
        <v>A</v>
      </c>
      <c r="AA166" s="7" t="n">
        <f aca="false">(X166="G")+(Y166="G")+(Z166="G")</f>
        <v>1</v>
      </c>
      <c r="AB166" s="7" t="n">
        <f aca="false">(X166="C")+(Y166="C")+(Z166="C")</f>
        <v>0</v>
      </c>
      <c r="AC166" s="8" t="n">
        <f aca="false">AA166+AB166</f>
        <v>1</v>
      </c>
      <c r="AD166" s="9" t="n">
        <f aca="false">AC166/3</f>
        <v>0.333333333333333</v>
      </c>
      <c r="AE166" s="7" t="str">
        <f aca="false">IF(K166+V166+AC166=E166,"OK","MISMATCH")</f>
        <v>OK</v>
      </c>
      <c r="AF166" s="10" t="n">
        <f aca="false">B166-42</f>
        <v>28</v>
      </c>
      <c r="AG166" s="10" t="n">
        <f aca="false">V166+AC166</f>
        <v>14</v>
      </c>
      <c r="AH166" s="11" t="n">
        <f aca="false">AG166/AF166</f>
        <v>0.5</v>
      </c>
      <c r="AI166" s="11" t="n">
        <f aca="false">L166</f>
        <v>0.785714285714286</v>
      </c>
      <c r="AJ166" s="12" t="n">
        <f aca="false">AI166-AH166</f>
        <v>0.285714285714286</v>
      </c>
    </row>
    <row r="167" customFormat="false" ht="15" hidden="false" customHeight="false" outlineLevel="0" collapsed="false">
      <c r="A167" s="3" t="s">
        <v>200</v>
      </c>
      <c r="B167" s="4" t="n">
        <f aca="false">COUNTIF(Positions!$B$2:$B$14531,A167)</f>
        <v>71</v>
      </c>
      <c r="C167" s="4" t="n">
        <f aca="false">COUNTIFS(Positions!$B$2:$B$14531,A167,Positions!$E$2:$E$14531,"G")</f>
        <v>19</v>
      </c>
      <c r="D167" s="4" t="n">
        <f aca="false">COUNTIFS(Positions!$B$2:$B$14531,A167,Positions!$E$2:$E$14531,"C")</f>
        <v>22</v>
      </c>
      <c r="E167" s="3" t="n">
        <f aca="false">C167+D167</f>
        <v>41</v>
      </c>
      <c r="F167" s="5" t="n">
        <f aca="false">E167/B167</f>
        <v>0.577464788732394</v>
      </c>
      <c r="G167" s="4" t="n">
        <f aca="false">SUMIFS(Stems_3D_BP!$K$2:$K$5573,Stems_3D_BP!$A$2:$A$5573,$A167,Stems_3D_BP!$B$2:$B$5573,"Acceptor stem")</f>
        <v>12</v>
      </c>
      <c r="H167" s="4" t="n">
        <f aca="false">SUMIFS(Stems_3D_BP!$K$2:$K$5573,Stems_3D_BP!$A$2:$A$5573,$A167,Stems_3D_BP!$B$2:$B$5573,"D-stem")</f>
        <v>2</v>
      </c>
      <c r="I167" s="4" t="n">
        <f aca="false">SUMIFS(Stems_3D_BP!$K$2:$K$5573,Stems_3D_BP!$A$2:$A$5573,$A167,Stems_3D_BP!$B$2:$B$5573,"Anticodon stem")</f>
        <v>6</v>
      </c>
      <c r="J167" s="4" t="n">
        <f aca="false">SUMIFS(Stems_3D_BP!$K$2:$K$5573,Stems_3D_BP!$A$2:$A$5573,$A167,Stems_3D_BP!$B$2:$B$5573,"T-stem")</f>
        <v>10</v>
      </c>
      <c r="K167" s="3" t="n">
        <f aca="false">SUM(G167:J167)</f>
        <v>30</v>
      </c>
      <c r="L167" s="5" t="n">
        <f aca="false">K167/42</f>
        <v>0.714285714285714</v>
      </c>
      <c r="M167" s="4" t="n">
        <f aca="false">SUMIFS(Stems_3D_BP!$K$2:$K$5573,Stems_3D_BP!$A$2:$A$5573,$A167,Stems_3D_BP!$B$2:$B$5573,"3D (tertiary) BP")</f>
        <v>5</v>
      </c>
      <c r="N167" s="6" t="n">
        <f aca="false">M167/14</f>
        <v>0.357142857142857</v>
      </c>
      <c r="O167" s="3" t="n">
        <f aca="false">K167+M167</f>
        <v>35</v>
      </c>
      <c r="P167" s="5" t="n">
        <f aca="false">O167/56</f>
        <v>0.625</v>
      </c>
      <c r="Q167" s="4" t="n">
        <f aca="false">SUMIFS(Loops!$I$2:$I$996,Loops!$A$2:$A$996,$A167,Loops!$B$2:$B$996,"D-loop")</f>
        <v>3</v>
      </c>
      <c r="R167" s="4" t="n">
        <f aca="false">SUMIFS(Loops!$I$2:$I$996,Loops!$A$2:$A$996,$A167,Loops!$B$2:$B$996,"Anticodon loop")</f>
        <v>3</v>
      </c>
      <c r="S167" s="4" t="n">
        <f aca="false">SUMIFS(Loops!$I$2:$I$996,Loops!$A$2:$A$996,$A167,Loops!$B$2:$B$996,"Variable loop")</f>
        <v>1</v>
      </c>
      <c r="T167" s="4" t="n">
        <f aca="false">SUMIFS(Loops!$I$2:$I$996,Loops!$A$2:$A$996,$A167,Loops!$B$2:$B$996,"TΨC-loop")</f>
        <v>2</v>
      </c>
      <c r="U167" s="4" t="n">
        <f aca="false">SUMIFS(Loops!$F$2:$F$996,Loops!$A$2:$A$996,$A167)-SUMIFS(Loops!$F$2:$F$996,Loops!$A$2:$A$996,$A167,Loops!$B$2:$B$996,"Positions 8, 9, 26")</f>
        <v>26</v>
      </c>
      <c r="V167" s="3" t="n">
        <f aca="false">SUM(Q167:T167)</f>
        <v>9</v>
      </c>
      <c r="W167" s="5" t="n">
        <f aca="false">V167/U167</f>
        <v>0.346153846153846</v>
      </c>
      <c r="X167" s="7" t="str">
        <f aca="false">INDEX(Positions!$E$2:$E$14531,MATCH($A167&amp;"|8",Positions!$A$2:$A$14531,0))</f>
        <v>U</v>
      </c>
      <c r="Y167" s="7" t="str">
        <f aca="false">INDEX(Positions!$E$2:$E$14531,MATCH($A167&amp;"|9",Positions!$A$2:$A$14531,0))</f>
        <v>C</v>
      </c>
      <c r="Z167" s="7" t="str">
        <f aca="false">INDEX(Positions!$E$2:$E$14531,MATCH($A167&amp;"|26",Positions!$A$2:$A$14531,0))</f>
        <v>C</v>
      </c>
      <c r="AA167" s="7" t="n">
        <f aca="false">(X167="G")+(Y167="G")+(Z167="G")</f>
        <v>0</v>
      </c>
      <c r="AB167" s="7" t="n">
        <f aca="false">(X167="C")+(Y167="C")+(Z167="C")</f>
        <v>2</v>
      </c>
      <c r="AC167" s="8" t="n">
        <f aca="false">AA167+AB167</f>
        <v>2</v>
      </c>
      <c r="AD167" s="9" t="n">
        <f aca="false">AC167/3</f>
        <v>0.666666666666667</v>
      </c>
      <c r="AE167" s="7" t="str">
        <f aca="false">IF(K167+V167+AC167=E167,"OK","MISMATCH")</f>
        <v>OK</v>
      </c>
      <c r="AF167" s="10" t="n">
        <f aca="false">B167-42</f>
        <v>29</v>
      </c>
      <c r="AG167" s="10" t="n">
        <f aca="false">V167+AC167</f>
        <v>11</v>
      </c>
      <c r="AH167" s="11" t="n">
        <f aca="false">AG167/AF167</f>
        <v>0.379310344827586</v>
      </c>
      <c r="AI167" s="11" t="n">
        <f aca="false">L167</f>
        <v>0.714285714285714</v>
      </c>
      <c r="AJ167" s="12" t="n">
        <f aca="false">AI167-AH167</f>
        <v>0.334975369458128</v>
      </c>
    </row>
    <row r="168" customFormat="false" ht="15" hidden="false" customHeight="false" outlineLevel="0" collapsed="false">
      <c r="A168" s="3" t="s">
        <v>201</v>
      </c>
      <c r="B168" s="4" t="n">
        <f aca="false">COUNTIF(Positions!$B$2:$B$14531,A168)</f>
        <v>73</v>
      </c>
      <c r="C168" s="4" t="n">
        <f aca="false">COUNTIFS(Positions!$B$2:$B$14531,A168,Positions!$E$2:$E$14531,"G")</f>
        <v>25</v>
      </c>
      <c r="D168" s="4" t="n">
        <f aca="false">COUNTIFS(Positions!$B$2:$B$14531,A168,Positions!$E$2:$E$14531,"C")</f>
        <v>17</v>
      </c>
      <c r="E168" s="3" t="n">
        <f aca="false">C168+D168</f>
        <v>42</v>
      </c>
      <c r="F168" s="5" t="n">
        <f aca="false">E168/B168</f>
        <v>0.575342465753425</v>
      </c>
      <c r="G168" s="4" t="n">
        <f aca="false">SUMIFS(Stems_3D_BP!$K$2:$K$5573,Stems_3D_BP!$A$2:$A$5573,$A168,Stems_3D_BP!$B$2:$B$5573,"Acceptor stem")</f>
        <v>10</v>
      </c>
      <c r="H168" s="4" t="n">
        <f aca="false">SUMIFS(Stems_3D_BP!$K$2:$K$5573,Stems_3D_BP!$A$2:$A$5573,$A168,Stems_3D_BP!$B$2:$B$5573,"D-stem")</f>
        <v>6</v>
      </c>
      <c r="I168" s="4" t="n">
        <f aca="false">SUMIFS(Stems_3D_BP!$K$2:$K$5573,Stems_3D_BP!$A$2:$A$5573,$A168,Stems_3D_BP!$B$2:$B$5573,"Anticodon stem")</f>
        <v>6</v>
      </c>
      <c r="J168" s="4" t="n">
        <f aca="false">SUMIFS(Stems_3D_BP!$K$2:$K$5573,Stems_3D_BP!$A$2:$A$5573,$A168,Stems_3D_BP!$B$2:$B$5573,"T-stem")</f>
        <v>7</v>
      </c>
      <c r="K168" s="3" t="n">
        <f aca="false">SUM(G168:J168)</f>
        <v>29</v>
      </c>
      <c r="L168" s="5" t="n">
        <f aca="false">K168/42</f>
        <v>0.690476190476191</v>
      </c>
      <c r="M168" s="4" t="n">
        <f aca="false">SUMIFS(Stems_3D_BP!$K$2:$K$5573,Stems_3D_BP!$A$2:$A$5573,$A168,Stems_3D_BP!$B$2:$B$5573,"3D (tertiary) BP")</f>
        <v>7</v>
      </c>
      <c r="N168" s="6" t="n">
        <f aca="false">M168/14</f>
        <v>0.5</v>
      </c>
      <c r="O168" s="3" t="n">
        <f aca="false">K168+M168</f>
        <v>36</v>
      </c>
      <c r="P168" s="5" t="n">
        <f aca="false">O168/56</f>
        <v>0.642857142857143</v>
      </c>
      <c r="Q168" s="4" t="n">
        <f aca="false">SUMIFS(Loops!$I$2:$I$996,Loops!$A$2:$A$996,$A168,Loops!$B$2:$B$996,"D-loop")</f>
        <v>4</v>
      </c>
      <c r="R168" s="4" t="n">
        <f aca="false">SUMIFS(Loops!$I$2:$I$996,Loops!$A$2:$A$996,$A168,Loops!$B$2:$B$996,"Anticodon loop")</f>
        <v>2</v>
      </c>
      <c r="S168" s="4" t="n">
        <f aca="false">SUMIFS(Loops!$I$2:$I$996,Loops!$A$2:$A$996,$A168,Loops!$B$2:$B$996,"Variable loop")</f>
        <v>3</v>
      </c>
      <c r="T168" s="4" t="n">
        <f aca="false">SUMIFS(Loops!$I$2:$I$996,Loops!$A$2:$A$996,$A168,Loops!$B$2:$B$996,"TΨC-loop")</f>
        <v>3</v>
      </c>
      <c r="U168" s="4" t="n">
        <f aca="false">SUMIFS(Loops!$F$2:$F$996,Loops!$A$2:$A$996,$A168)-SUMIFS(Loops!$F$2:$F$996,Loops!$A$2:$A$996,$A168,Loops!$B$2:$B$996,"Positions 8, 9, 26")</f>
        <v>28</v>
      </c>
      <c r="V168" s="3" t="n">
        <f aca="false">SUM(Q168:T168)</f>
        <v>12</v>
      </c>
      <c r="W168" s="5" t="n">
        <f aca="false">V168/U168</f>
        <v>0.428571428571429</v>
      </c>
      <c r="X168" s="7" t="str">
        <f aca="false">INDEX(Positions!$E$2:$E$14531,MATCH($A168&amp;"|8",Positions!$A$2:$A$14531,0))</f>
        <v>U</v>
      </c>
      <c r="Y168" s="7" t="str">
        <f aca="false">INDEX(Positions!$E$2:$E$14531,MATCH($A168&amp;"|9",Positions!$A$2:$A$14531,0))</f>
        <v>A</v>
      </c>
      <c r="Z168" s="7" t="str">
        <f aca="false">INDEX(Positions!$E$2:$E$14531,MATCH($A168&amp;"|26",Positions!$A$2:$A$14531,0))</f>
        <v>G</v>
      </c>
      <c r="AA168" s="7" t="n">
        <f aca="false">(X168="G")+(Y168="G")+(Z168="G")</f>
        <v>1</v>
      </c>
      <c r="AB168" s="7" t="n">
        <f aca="false">(X168="C")+(Y168="C")+(Z168="C")</f>
        <v>0</v>
      </c>
      <c r="AC168" s="8" t="n">
        <f aca="false">AA168+AB168</f>
        <v>1</v>
      </c>
      <c r="AD168" s="9" t="n">
        <f aca="false">AC168/3</f>
        <v>0.333333333333333</v>
      </c>
      <c r="AE168" s="7" t="str">
        <f aca="false">IF(K168+V168+AC168=E168,"OK","MISMATCH")</f>
        <v>OK</v>
      </c>
      <c r="AF168" s="10" t="n">
        <f aca="false">B168-42</f>
        <v>31</v>
      </c>
      <c r="AG168" s="10" t="n">
        <f aca="false">V168+AC168</f>
        <v>13</v>
      </c>
      <c r="AH168" s="11" t="n">
        <f aca="false">AG168/AF168</f>
        <v>0.419354838709677</v>
      </c>
      <c r="AI168" s="11" t="n">
        <f aca="false">L168</f>
        <v>0.690476190476191</v>
      </c>
      <c r="AJ168" s="12" t="n">
        <f aca="false">AI168-AH168</f>
        <v>0.271121351766513</v>
      </c>
    </row>
    <row r="169" customFormat="false" ht="15" hidden="false" customHeight="false" outlineLevel="0" collapsed="false">
      <c r="A169" s="3" t="s">
        <v>202</v>
      </c>
      <c r="B169" s="4" t="n">
        <f aca="false">COUNTIF(Positions!$B$2:$B$14531,A169)</f>
        <v>80</v>
      </c>
      <c r="C169" s="4" t="n">
        <f aca="false">COUNTIFS(Positions!$B$2:$B$14531,A169,Positions!$E$2:$E$14531,"G")</f>
        <v>27</v>
      </c>
      <c r="D169" s="4" t="n">
        <f aca="false">COUNTIFS(Positions!$B$2:$B$14531,A169,Positions!$E$2:$E$14531,"C")</f>
        <v>18</v>
      </c>
      <c r="E169" s="3" t="n">
        <f aca="false">C169+D169</f>
        <v>45</v>
      </c>
      <c r="F169" s="5" t="n">
        <f aca="false">E169/B169</f>
        <v>0.5625</v>
      </c>
      <c r="G169" s="4" t="n">
        <f aca="false">SUMIFS(Stems_3D_BP!$K$2:$K$5573,Stems_3D_BP!$A$2:$A$5573,$A169,Stems_3D_BP!$B$2:$B$5573,"Acceptor stem")</f>
        <v>10</v>
      </c>
      <c r="H169" s="4" t="n">
        <f aca="false">SUMIFS(Stems_3D_BP!$K$2:$K$5573,Stems_3D_BP!$A$2:$A$5573,$A169,Stems_3D_BP!$B$2:$B$5573,"D-stem")</f>
        <v>4</v>
      </c>
      <c r="I169" s="4" t="n">
        <f aca="false">SUMIFS(Stems_3D_BP!$K$2:$K$5573,Stems_3D_BP!$A$2:$A$5573,$A169,Stems_3D_BP!$B$2:$B$5573,"Anticodon stem")</f>
        <v>6</v>
      </c>
      <c r="J169" s="4" t="n">
        <f aca="false">SUMIFS(Stems_3D_BP!$K$2:$K$5573,Stems_3D_BP!$A$2:$A$5573,$A169,Stems_3D_BP!$B$2:$B$5573,"T-stem")</f>
        <v>8</v>
      </c>
      <c r="K169" s="3" t="n">
        <f aca="false">SUM(G169:J169)</f>
        <v>28</v>
      </c>
      <c r="L169" s="5" t="n">
        <f aca="false">K169/42</f>
        <v>0.666666666666667</v>
      </c>
      <c r="M169" s="4" t="n">
        <f aca="false">SUMIFS(Stems_3D_BP!$K$2:$K$5573,Stems_3D_BP!$A$2:$A$5573,$A169,Stems_3D_BP!$B$2:$B$5573,"3D (tertiary) BP")</f>
        <v>4</v>
      </c>
      <c r="N169" s="6" t="n">
        <f aca="false">M169/14</f>
        <v>0.285714285714286</v>
      </c>
      <c r="O169" s="3" t="n">
        <f aca="false">K169+M169</f>
        <v>32</v>
      </c>
      <c r="P169" s="5" t="n">
        <f aca="false">O169/56</f>
        <v>0.571428571428571</v>
      </c>
      <c r="Q169" s="4" t="n">
        <f aca="false">SUMIFS(Loops!$I$2:$I$996,Loops!$A$2:$A$996,$A169,Loops!$B$2:$B$996,"D-loop")</f>
        <v>3</v>
      </c>
      <c r="R169" s="4" t="n">
        <f aca="false">SUMIFS(Loops!$I$2:$I$996,Loops!$A$2:$A$996,$A169,Loops!$B$2:$B$996,"Anticodon loop")</f>
        <v>3</v>
      </c>
      <c r="S169" s="4" t="n">
        <f aca="false">SUMIFS(Loops!$I$2:$I$996,Loops!$A$2:$A$996,$A169,Loops!$B$2:$B$996,"Variable loop")</f>
        <v>7</v>
      </c>
      <c r="T169" s="4" t="n">
        <f aca="false">SUMIFS(Loops!$I$2:$I$996,Loops!$A$2:$A$996,$A169,Loops!$B$2:$B$996,"TΨC-loop")</f>
        <v>3</v>
      </c>
      <c r="U169" s="4" t="n">
        <f aca="false">SUMIFS(Loops!$F$2:$F$996,Loops!$A$2:$A$996,$A169)-SUMIFS(Loops!$F$2:$F$996,Loops!$A$2:$A$996,$A169,Loops!$B$2:$B$996,"Positions 8, 9, 26")</f>
        <v>35</v>
      </c>
      <c r="V169" s="3" t="n">
        <f aca="false">SUM(Q169:T169)</f>
        <v>16</v>
      </c>
      <c r="W169" s="5" t="n">
        <f aca="false">V169/U169</f>
        <v>0.457142857142857</v>
      </c>
      <c r="X169" s="7" t="str">
        <f aca="false">INDEX(Positions!$E$2:$E$14531,MATCH($A169&amp;"|8",Positions!$A$2:$A$14531,0))</f>
        <v>U</v>
      </c>
      <c r="Y169" s="7" t="str">
        <f aca="false">INDEX(Positions!$E$2:$E$14531,MATCH($A169&amp;"|9",Positions!$A$2:$A$14531,0))</f>
        <v>G</v>
      </c>
      <c r="Z169" s="7" t="str">
        <f aca="false">INDEX(Positions!$E$2:$E$14531,MATCH($A169&amp;"|26",Positions!$A$2:$A$14531,0))</f>
        <v>A</v>
      </c>
      <c r="AA169" s="7" t="n">
        <f aca="false">(X169="G")+(Y169="G")+(Z169="G")</f>
        <v>1</v>
      </c>
      <c r="AB169" s="7" t="n">
        <f aca="false">(X169="C")+(Y169="C")+(Z169="C")</f>
        <v>0</v>
      </c>
      <c r="AC169" s="8" t="n">
        <f aca="false">AA169+AB169</f>
        <v>1</v>
      </c>
      <c r="AD169" s="9" t="n">
        <f aca="false">AC169/3</f>
        <v>0.333333333333333</v>
      </c>
      <c r="AE169" s="7" t="str">
        <f aca="false">IF(K169+V169+AC169=E169,"OK","MISMATCH")</f>
        <v>OK</v>
      </c>
      <c r="AF169" s="10" t="n">
        <f aca="false">B169-42</f>
        <v>38</v>
      </c>
      <c r="AG169" s="10" t="n">
        <f aca="false">V169+AC169</f>
        <v>17</v>
      </c>
      <c r="AH169" s="11" t="n">
        <f aca="false">AG169/AF169</f>
        <v>0.447368421052632</v>
      </c>
      <c r="AI169" s="11" t="n">
        <f aca="false">L169</f>
        <v>0.666666666666667</v>
      </c>
      <c r="AJ169" s="12" t="n">
        <f aca="false">AI169-AH169</f>
        <v>0.219298245614035</v>
      </c>
    </row>
    <row r="170" customFormat="false" ht="15" hidden="false" customHeight="false" outlineLevel="0" collapsed="false">
      <c r="A170" s="3" t="s">
        <v>203</v>
      </c>
      <c r="B170" s="4" t="n">
        <f aca="false">COUNTIF(Positions!$B$2:$B$14531,A170)</f>
        <v>73</v>
      </c>
      <c r="C170" s="4" t="n">
        <f aca="false">COUNTIFS(Positions!$B$2:$B$14531,A170,Positions!$E$2:$E$14531,"G")</f>
        <v>20</v>
      </c>
      <c r="D170" s="4" t="n">
        <f aca="false">COUNTIFS(Positions!$B$2:$B$14531,A170,Positions!$E$2:$E$14531,"C")</f>
        <v>18</v>
      </c>
      <c r="E170" s="3" t="n">
        <f aca="false">C170+D170</f>
        <v>38</v>
      </c>
      <c r="F170" s="5" t="n">
        <f aca="false">E170/B170</f>
        <v>0.520547945205479</v>
      </c>
      <c r="G170" s="4" t="n">
        <f aca="false">SUMIFS(Stems_3D_BP!$K$2:$K$5573,Stems_3D_BP!$A$2:$A$5573,$A170,Stems_3D_BP!$B$2:$B$5573,"Acceptor stem")</f>
        <v>10</v>
      </c>
      <c r="H170" s="4" t="n">
        <f aca="false">SUMIFS(Stems_3D_BP!$K$2:$K$5573,Stems_3D_BP!$A$2:$A$5573,$A170,Stems_3D_BP!$B$2:$B$5573,"D-stem")</f>
        <v>6</v>
      </c>
      <c r="I170" s="4" t="n">
        <f aca="false">SUMIFS(Stems_3D_BP!$K$2:$K$5573,Stems_3D_BP!$A$2:$A$5573,$A170,Stems_3D_BP!$B$2:$B$5573,"Anticodon stem")</f>
        <v>4</v>
      </c>
      <c r="J170" s="4" t="n">
        <f aca="false">SUMIFS(Stems_3D_BP!$K$2:$K$5573,Stems_3D_BP!$A$2:$A$5573,$A170,Stems_3D_BP!$B$2:$B$5573,"T-stem")</f>
        <v>7</v>
      </c>
      <c r="K170" s="3" t="n">
        <f aca="false">SUM(G170:J170)</f>
        <v>27</v>
      </c>
      <c r="L170" s="5" t="n">
        <f aca="false">K170/42</f>
        <v>0.642857142857143</v>
      </c>
      <c r="M170" s="4" t="n">
        <f aca="false">SUMIFS(Stems_3D_BP!$K$2:$K$5573,Stems_3D_BP!$A$2:$A$5573,$A170,Stems_3D_BP!$B$2:$B$5573,"3D (tertiary) BP")</f>
        <v>7</v>
      </c>
      <c r="N170" s="6" t="n">
        <f aca="false">M170/14</f>
        <v>0.5</v>
      </c>
      <c r="O170" s="3" t="n">
        <f aca="false">K170+M170</f>
        <v>34</v>
      </c>
      <c r="P170" s="5" t="n">
        <f aca="false">O170/56</f>
        <v>0.607142857142857</v>
      </c>
      <c r="Q170" s="4" t="n">
        <f aca="false">SUMIFS(Loops!$I$2:$I$996,Loops!$A$2:$A$996,$A170,Loops!$B$2:$B$996,"D-loop")</f>
        <v>3</v>
      </c>
      <c r="R170" s="4" t="n">
        <f aca="false">SUMIFS(Loops!$I$2:$I$996,Loops!$A$2:$A$996,$A170,Loops!$B$2:$B$996,"Anticodon loop")</f>
        <v>2</v>
      </c>
      <c r="S170" s="4" t="n">
        <f aca="false">SUMIFS(Loops!$I$2:$I$996,Loops!$A$2:$A$996,$A170,Loops!$B$2:$B$996,"Variable loop")</f>
        <v>4</v>
      </c>
      <c r="T170" s="4" t="n">
        <f aca="false">SUMIFS(Loops!$I$2:$I$996,Loops!$A$2:$A$996,$A170,Loops!$B$2:$B$996,"TΨC-loop")</f>
        <v>2</v>
      </c>
      <c r="U170" s="4" t="n">
        <f aca="false">SUMIFS(Loops!$F$2:$F$996,Loops!$A$2:$A$996,$A170)-SUMIFS(Loops!$F$2:$F$996,Loops!$A$2:$A$996,$A170,Loops!$B$2:$B$996,"Positions 8, 9, 26")</f>
        <v>28</v>
      </c>
      <c r="V170" s="3" t="n">
        <f aca="false">SUM(Q170:T170)</f>
        <v>11</v>
      </c>
      <c r="W170" s="5" t="n">
        <f aca="false">V170/U170</f>
        <v>0.392857142857143</v>
      </c>
      <c r="X170" s="7" t="str">
        <f aca="false">INDEX(Positions!$E$2:$E$14531,MATCH($A170&amp;"|8",Positions!$A$2:$A$14531,0))</f>
        <v>U</v>
      </c>
      <c r="Y170" s="7" t="str">
        <f aca="false">INDEX(Positions!$E$2:$E$14531,MATCH($A170&amp;"|9",Positions!$A$2:$A$14531,0))</f>
        <v>A</v>
      </c>
      <c r="Z170" s="7" t="str">
        <f aca="false">INDEX(Positions!$E$2:$E$14531,MATCH($A170&amp;"|26",Positions!$A$2:$A$14531,0))</f>
        <v>A</v>
      </c>
      <c r="AA170" s="7" t="n">
        <f aca="false">(X170="G")+(Y170="G")+(Z170="G")</f>
        <v>0</v>
      </c>
      <c r="AB170" s="7" t="n">
        <f aca="false">(X170="C")+(Y170="C")+(Z170="C")</f>
        <v>0</v>
      </c>
      <c r="AC170" s="8" t="n">
        <f aca="false">AA170+AB170</f>
        <v>0</v>
      </c>
      <c r="AD170" s="9" t="n">
        <f aca="false">AC170/3</f>
        <v>0</v>
      </c>
      <c r="AE170" s="7" t="str">
        <f aca="false">IF(K170+V170+AC170=E170,"OK","MISMATCH")</f>
        <v>OK</v>
      </c>
      <c r="AF170" s="10" t="n">
        <f aca="false">B170-42</f>
        <v>31</v>
      </c>
      <c r="AG170" s="10" t="n">
        <f aca="false">V170+AC170</f>
        <v>11</v>
      </c>
      <c r="AH170" s="11" t="n">
        <f aca="false">AG170/AF170</f>
        <v>0.354838709677419</v>
      </c>
      <c r="AI170" s="11" t="n">
        <f aca="false">L170</f>
        <v>0.642857142857143</v>
      </c>
      <c r="AJ170" s="12" t="n">
        <f aca="false">AI170-AH170</f>
        <v>0.288018433179724</v>
      </c>
    </row>
    <row r="171" customFormat="false" ht="15" hidden="false" customHeight="false" outlineLevel="0" collapsed="false">
      <c r="A171" s="3" t="s">
        <v>204</v>
      </c>
      <c r="B171" s="4" t="n">
        <f aca="false">COUNTIF(Positions!$B$2:$B$14531,A171)</f>
        <v>72</v>
      </c>
      <c r="C171" s="4" t="n">
        <f aca="false">COUNTIFS(Positions!$B$2:$B$14531,A171,Positions!$E$2:$E$14531,"G")</f>
        <v>24</v>
      </c>
      <c r="D171" s="4" t="n">
        <f aca="false">COUNTIFS(Positions!$B$2:$B$14531,A171,Positions!$E$2:$E$14531,"C")</f>
        <v>19</v>
      </c>
      <c r="E171" s="3" t="n">
        <f aca="false">C171+D171</f>
        <v>43</v>
      </c>
      <c r="F171" s="5" t="n">
        <f aca="false">E171/B171</f>
        <v>0.597222222222222</v>
      </c>
      <c r="G171" s="4" t="n">
        <f aca="false">SUMIFS(Stems_3D_BP!$K$2:$K$5573,Stems_3D_BP!$A$2:$A$5573,$A171,Stems_3D_BP!$B$2:$B$5573,"Acceptor stem")</f>
        <v>12</v>
      </c>
      <c r="H171" s="4" t="n">
        <f aca="false">SUMIFS(Stems_3D_BP!$K$2:$K$5573,Stems_3D_BP!$A$2:$A$5573,$A171,Stems_3D_BP!$B$2:$B$5573,"D-stem")</f>
        <v>6</v>
      </c>
      <c r="I171" s="4" t="n">
        <f aca="false">SUMIFS(Stems_3D_BP!$K$2:$K$5573,Stems_3D_BP!$A$2:$A$5573,$A171,Stems_3D_BP!$B$2:$B$5573,"Anticodon stem")</f>
        <v>6</v>
      </c>
      <c r="J171" s="4" t="n">
        <f aca="false">SUMIFS(Stems_3D_BP!$K$2:$K$5573,Stems_3D_BP!$A$2:$A$5573,$A171,Stems_3D_BP!$B$2:$B$5573,"T-stem")</f>
        <v>9</v>
      </c>
      <c r="K171" s="3" t="n">
        <f aca="false">SUM(G171:J171)</f>
        <v>33</v>
      </c>
      <c r="L171" s="5" t="n">
        <f aca="false">K171/42</f>
        <v>0.785714285714286</v>
      </c>
      <c r="M171" s="4" t="n">
        <f aca="false">SUMIFS(Stems_3D_BP!$K$2:$K$5573,Stems_3D_BP!$A$2:$A$5573,$A171,Stems_3D_BP!$B$2:$B$5573,"3D (tertiary) BP")</f>
        <v>6</v>
      </c>
      <c r="N171" s="6" t="n">
        <f aca="false">M171/14</f>
        <v>0.428571428571429</v>
      </c>
      <c r="O171" s="3" t="n">
        <f aca="false">K171+M171</f>
        <v>39</v>
      </c>
      <c r="P171" s="5" t="n">
        <f aca="false">O171/56</f>
        <v>0.696428571428571</v>
      </c>
      <c r="Q171" s="4" t="n">
        <f aca="false">SUMIFS(Loops!$I$2:$I$996,Loops!$A$2:$A$996,$A171,Loops!$B$2:$B$996,"D-loop")</f>
        <v>4</v>
      </c>
      <c r="R171" s="4" t="n">
        <f aca="false">SUMIFS(Loops!$I$2:$I$996,Loops!$A$2:$A$996,$A171,Loops!$B$2:$B$996,"Anticodon loop")</f>
        <v>1</v>
      </c>
      <c r="S171" s="4" t="n">
        <f aca="false">SUMIFS(Loops!$I$2:$I$996,Loops!$A$2:$A$996,$A171,Loops!$B$2:$B$996,"Variable loop")</f>
        <v>3</v>
      </c>
      <c r="T171" s="4" t="n">
        <f aca="false">SUMIFS(Loops!$I$2:$I$996,Loops!$A$2:$A$996,$A171,Loops!$B$2:$B$996,"TΨC-loop")</f>
        <v>2</v>
      </c>
      <c r="U171" s="4" t="n">
        <f aca="false">SUMIFS(Loops!$F$2:$F$996,Loops!$A$2:$A$996,$A171)-SUMIFS(Loops!$F$2:$F$996,Loops!$A$2:$A$996,$A171,Loops!$B$2:$B$996,"Positions 8, 9, 26")</f>
        <v>27</v>
      </c>
      <c r="V171" s="3" t="n">
        <f aca="false">SUM(Q171:T171)</f>
        <v>10</v>
      </c>
      <c r="W171" s="5" t="n">
        <f aca="false">V171/U171</f>
        <v>0.37037037037037</v>
      </c>
      <c r="X171" s="7" t="str">
        <f aca="false">INDEX(Positions!$E$2:$E$14531,MATCH($A171&amp;"|8",Positions!$A$2:$A$14531,0))</f>
        <v>U</v>
      </c>
      <c r="Y171" s="7" t="str">
        <f aca="false">INDEX(Positions!$E$2:$E$14531,MATCH($A171&amp;"|9",Positions!$A$2:$A$14531,0))</f>
        <v>A</v>
      </c>
      <c r="Z171" s="7" t="str">
        <f aca="false">INDEX(Positions!$E$2:$E$14531,MATCH($A171&amp;"|26",Positions!$A$2:$A$14531,0))</f>
        <v>A</v>
      </c>
      <c r="AA171" s="7" t="n">
        <f aca="false">(X171="G")+(Y171="G")+(Z171="G")</f>
        <v>0</v>
      </c>
      <c r="AB171" s="7" t="n">
        <f aca="false">(X171="C")+(Y171="C")+(Z171="C")</f>
        <v>0</v>
      </c>
      <c r="AC171" s="8" t="n">
        <f aca="false">AA171+AB171</f>
        <v>0</v>
      </c>
      <c r="AD171" s="9" t="n">
        <f aca="false">AC171/3</f>
        <v>0</v>
      </c>
      <c r="AE171" s="7" t="str">
        <f aca="false">IF(K171+V171+AC171=E171,"OK","MISMATCH")</f>
        <v>OK</v>
      </c>
      <c r="AF171" s="10" t="n">
        <f aca="false">B171-42</f>
        <v>30</v>
      </c>
      <c r="AG171" s="10" t="n">
        <f aca="false">V171+AC171</f>
        <v>10</v>
      </c>
      <c r="AH171" s="11" t="n">
        <f aca="false">AG171/AF171</f>
        <v>0.333333333333333</v>
      </c>
      <c r="AI171" s="11" t="n">
        <f aca="false">L171</f>
        <v>0.785714285714286</v>
      </c>
      <c r="AJ171" s="12" t="n">
        <f aca="false">AI171-AH171</f>
        <v>0.452380952380952</v>
      </c>
    </row>
    <row r="172" customFormat="false" ht="15" hidden="false" customHeight="false" outlineLevel="0" collapsed="false">
      <c r="A172" s="3" t="s">
        <v>205</v>
      </c>
      <c r="B172" s="4" t="n">
        <f aca="false">COUNTIF(Positions!$B$2:$B$14531,A172)</f>
        <v>73</v>
      </c>
      <c r="C172" s="4" t="n">
        <f aca="false">COUNTIFS(Positions!$B$2:$B$14531,A172,Positions!$E$2:$E$14531,"G")</f>
        <v>27</v>
      </c>
      <c r="D172" s="4" t="n">
        <f aca="false">COUNTIFS(Positions!$B$2:$B$14531,A172,Positions!$E$2:$E$14531,"C")</f>
        <v>19</v>
      </c>
      <c r="E172" s="3" t="n">
        <f aca="false">C172+D172</f>
        <v>46</v>
      </c>
      <c r="F172" s="5" t="n">
        <f aca="false">E172/B172</f>
        <v>0.63013698630137</v>
      </c>
      <c r="G172" s="4" t="n">
        <f aca="false">SUMIFS(Stems_3D_BP!$K$2:$K$5573,Stems_3D_BP!$A$2:$A$5573,$A172,Stems_3D_BP!$B$2:$B$5573,"Acceptor stem")</f>
        <v>10</v>
      </c>
      <c r="H172" s="4" t="n">
        <f aca="false">SUMIFS(Stems_3D_BP!$K$2:$K$5573,Stems_3D_BP!$A$2:$A$5573,$A172,Stems_3D_BP!$B$2:$B$5573,"D-stem")</f>
        <v>8</v>
      </c>
      <c r="I172" s="4" t="n">
        <f aca="false">SUMIFS(Stems_3D_BP!$K$2:$K$5573,Stems_3D_BP!$A$2:$A$5573,$A172,Stems_3D_BP!$B$2:$B$5573,"Anticodon stem")</f>
        <v>8</v>
      </c>
      <c r="J172" s="4" t="n">
        <f aca="false">SUMIFS(Stems_3D_BP!$K$2:$K$5573,Stems_3D_BP!$A$2:$A$5573,$A172,Stems_3D_BP!$B$2:$B$5573,"T-stem")</f>
        <v>7</v>
      </c>
      <c r="K172" s="3" t="n">
        <f aca="false">SUM(G172:J172)</f>
        <v>33</v>
      </c>
      <c r="L172" s="5" t="n">
        <f aca="false">K172/42</f>
        <v>0.785714285714286</v>
      </c>
      <c r="M172" s="4" t="n">
        <f aca="false">SUMIFS(Stems_3D_BP!$K$2:$K$5573,Stems_3D_BP!$A$2:$A$5573,$A172,Stems_3D_BP!$B$2:$B$5573,"3D (tertiary) BP")</f>
        <v>6</v>
      </c>
      <c r="N172" s="6" t="n">
        <f aca="false">M172/14</f>
        <v>0.428571428571429</v>
      </c>
      <c r="O172" s="3" t="n">
        <f aca="false">K172+M172</f>
        <v>39</v>
      </c>
      <c r="P172" s="5" t="n">
        <f aca="false">O172/56</f>
        <v>0.696428571428571</v>
      </c>
      <c r="Q172" s="4" t="n">
        <f aca="false">SUMIFS(Loops!$I$2:$I$996,Loops!$A$2:$A$996,$A172,Loops!$B$2:$B$996,"D-loop")</f>
        <v>4</v>
      </c>
      <c r="R172" s="4" t="n">
        <f aca="false">SUMIFS(Loops!$I$2:$I$996,Loops!$A$2:$A$996,$A172,Loops!$B$2:$B$996,"Anticodon loop")</f>
        <v>4</v>
      </c>
      <c r="S172" s="4" t="n">
        <f aca="false">SUMIFS(Loops!$I$2:$I$996,Loops!$A$2:$A$996,$A172,Loops!$B$2:$B$996,"Variable loop")</f>
        <v>4</v>
      </c>
      <c r="T172" s="4" t="n">
        <f aca="false">SUMIFS(Loops!$I$2:$I$996,Loops!$A$2:$A$996,$A172,Loops!$B$2:$B$996,"TΨC-loop")</f>
        <v>1</v>
      </c>
      <c r="U172" s="4" t="n">
        <f aca="false">SUMIFS(Loops!$F$2:$F$996,Loops!$A$2:$A$996,$A172)-SUMIFS(Loops!$F$2:$F$996,Loops!$A$2:$A$996,$A172,Loops!$B$2:$B$996,"Positions 8, 9, 26")</f>
        <v>28</v>
      </c>
      <c r="V172" s="3" t="n">
        <f aca="false">SUM(Q172:T172)</f>
        <v>13</v>
      </c>
      <c r="W172" s="5" t="n">
        <f aca="false">V172/U172</f>
        <v>0.464285714285714</v>
      </c>
      <c r="X172" s="7" t="str">
        <f aca="false">INDEX(Positions!$E$2:$E$14531,MATCH($A172&amp;"|8",Positions!$A$2:$A$14531,0))</f>
        <v>U</v>
      </c>
      <c r="Y172" s="7" t="str">
        <f aca="false">INDEX(Positions!$E$2:$E$14531,MATCH($A172&amp;"|9",Positions!$A$2:$A$14531,0))</f>
        <v>A</v>
      </c>
      <c r="Z172" s="7" t="str">
        <f aca="false">INDEX(Positions!$E$2:$E$14531,MATCH($A172&amp;"|26",Positions!$A$2:$A$14531,0))</f>
        <v>A</v>
      </c>
      <c r="AA172" s="7" t="n">
        <f aca="false">(X172="G")+(Y172="G")+(Z172="G")</f>
        <v>0</v>
      </c>
      <c r="AB172" s="7" t="n">
        <f aca="false">(X172="C")+(Y172="C")+(Z172="C")</f>
        <v>0</v>
      </c>
      <c r="AC172" s="8" t="n">
        <f aca="false">AA172+AB172</f>
        <v>0</v>
      </c>
      <c r="AD172" s="9" t="n">
        <f aca="false">AC172/3</f>
        <v>0</v>
      </c>
      <c r="AE172" s="7" t="str">
        <f aca="false">IF(K172+V172+AC172=E172,"OK","MISMATCH")</f>
        <v>OK</v>
      </c>
      <c r="AF172" s="10" t="n">
        <f aca="false">B172-42</f>
        <v>31</v>
      </c>
      <c r="AG172" s="10" t="n">
        <f aca="false">V172+AC172</f>
        <v>13</v>
      </c>
      <c r="AH172" s="11" t="n">
        <f aca="false">AG172/AF172</f>
        <v>0.419354838709677</v>
      </c>
      <c r="AI172" s="11" t="n">
        <f aca="false">L172</f>
        <v>0.785714285714286</v>
      </c>
      <c r="AJ172" s="12" t="n">
        <f aca="false">AI172-AH172</f>
        <v>0.366359447004608</v>
      </c>
    </row>
    <row r="173" customFormat="false" ht="15" hidden="false" customHeight="false" outlineLevel="0" collapsed="false">
      <c r="A173" s="3" t="s">
        <v>206</v>
      </c>
      <c r="B173" s="4" t="n">
        <f aca="false">COUNTIF(Positions!$B$2:$B$14531,A173)</f>
        <v>73</v>
      </c>
      <c r="C173" s="4" t="n">
        <f aca="false">COUNTIFS(Positions!$B$2:$B$14531,A173,Positions!$E$2:$E$14531,"G")</f>
        <v>26</v>
      </c>
      <c r="D173" s="4" t="n">
        <f aca="false">COUNTIFS(Positions!$B$2:$B$14531,A173,Positions!$E$2:$E$14531,"C")</f>
        <v>17</v>
      </c>
      <c r="E173" s="3" t="n">
        <f aca="false">C173+D173</f>
        <v>43</v>
      </c>
      <c r="F173" s="5" t="n">
        <f aca="false">E173/B173</f>
        <v>0.589041095890411</v>
      </c>
      <c r="G173" s="4" t="n">
        <f aca="false">SUMIFS(Stems_3D_BP!$K$2:$K$5573,Stems_3D_BP!$A$2:$A$5573,$A173,Stems_3D_BP!$B$2:$B$5573,"Acceptor stem")</f>
        <v>8</v>
      </c>
      <c r="H173" s="4" t="n">
        <f aca="false">SUMIFS(Stems_3D_BP!$K$2:$K$5573,Stems_3D_BP!$A$2:$A$5573,$A173,Stems_3D_BP!$B$2:$B$5573,"D-stem")</f>
        <v>8</v>
      </c>
      <c r="I173" s="4" t="n">
        <f aca="false">SUMIFS(Stems_3D_BP!$K$2:$K$5573,Stems_3D_BP!$A$2:$A$5573,$A173,Stems_3D_BP!$B$2:$B$5573,"Anticodon stem")</f>
        <v>6</v>
      </c>
      <c r="J173" s="4" t="n">
        <f aca="false">SUMIFS(Stems_3D_BP!$K$2:$K$5573,Stems_3D_BP!$A$2:$A$5573,$A173,Stems_3D_BP!$B$2:$B$5573,"T-stem")</f>
        <v>9</v>
      </c>
      <c r="K173" s="3" t="n">
        <f aca="false">SUM(G173:J173)</f>
        <v>31</v>
      </c>
      <c r="L173" s="5" t="n">
        <f aca="false">K173/42</f>
        <v>0.738095238095238</v>
      </c>
      <c r="M173" s="4" t="n">
        <f aca="false">SUMIFS(Stems_3D_BP!$K$2:$K$5573,Stems_3D_BP!$A$2:$A$5573,$A173,Stems_3D_BP!$B$2:$B$5573,"3D (tertiary) BP")</f>
        <v>6</v>
      </c>
      <c r="N173" s="6" t="n">
        <f aca="false">M173/14</f>
        <v>0.428571428571429</v>
      </c>
      <c r="O173" s="3" t="n">
        <f aca="false">K173+M173</f>
        <v>37</v>
      </c>
      <c r="P173" s="5" t="n">
        <f aca="false">O173/56</f>
        <v>0.660714285714286</v>
      </c>
      <c r="Q173" s="4" t="n">
        <f aca="false">SUMIFS(Loops!$I$2:$I$996,Loops!$A$2:$A$996,$A173,Loops!$B$2:$B$996,"D-loop")</f>
        <v>3</v>
      </c>
      <c r="R173" s="4" t="n">
        <f aca="false">SUMIFS(Loops!$I$2:$I$996,Loops!$A$2:$A$996,$A173,Loops!$B$2:$B$996,"Anticodon loop")</f>
        <v>3</v>
      </c>
      <c r="S173" s="4" t="n">
        <f aca="false">SUMIFS(Loops!$I$2:$I$996,Loops!$A$2:$A$996,$A173,Loops!$B$2:$B$996,"Variable loop")</f>
        <v>4</v>
      </c>
      <c r="T173" s="4" t="n">
        <f aca="false">SUMIFS(Loops!$I$2:$I$996,Loops!$A$2:$A$996,$A173,Loops!$B$2:$B$996,"TΨC-loop")</f>
        <v>2</v>
      </c>
      <c r="U173" s="4" t="n">
        <f aca="false">SUMIFS(Loops!$F$2:$F$996,Loops!$A$2:$A$996,$A173)-SUMIFS(Loops!$F$2:$F$996,Loops!$A$2:$A$996,$A173,Loops!$B$2:$B$996,"Positions 8, 9, 26")</f>
        <v>28</v>
      </c>
      <c r="V173" s="3" t="n">
        <f aca="false">SUM(Q173:T173)</f>
        <v>12</v>
      </c>
      <c r="W173" s="5" t="n">
        <f aca="false">V173/U173</f>
        <v>0.428571428571429</v>
      </c>
      <c r="X173" s="7" t="str">
        <f aca="false">INDEX(Positions!$E$2:$E$14531,MATCH($A173&amp;"|8",Positions!$A$2:$A$14531,0))</f>
        <v>U</v>
      </c>
      <c r="Y173" s="7" t="str">
        <f aca="false">INDEX(Positions!$E$2:$E$14531,MATCH($A173&amp;"|9",Positions!$A$2:$A$14531,0))</f>
        <v>A</v>
      </c>
      <c r="Z173" s="7" t="str">
        <f aca="false">INDEX(Positions!$E$2:$E$14531,MATCH($A173&amp;"|26",Positions!$A$2:$A$14531,0))</f>
        <v>A</v>
      </c>
      <c r="AA173" s="7" t="n">
        <f aca="false">(X173="G")+(Y173="G")+(Z173="G")</f>
        <v>0</v>
      </c>
      <c r="AB173" s="7" t="n">
        <f aca="false">(X173="C")+(Y173="C")+(Z173="C")</f>
        <v>0</v>
      </c>
      <c r="AC173" s="8" t="n">
        <f aca="false">AA173+AB173</f>
        <v>0</v>
      </c>
      <c r="AD173" s="9" t="n">
        <f aca="false">AC173/3</f>
        <v>0</v>
      </c>
      <c r="AE173" s="7" t="str">
        <f aca="false">IF(K173+V173+AC173=E173,"OK","MISMATCH")</f>
        <v>OK</v>
      </c>
      <c r="AF173" s="10" t="n">
        <f aca="false">B173-42</f>
        <v>31</v>
      </c>
      <c r="AG173" s="10" t="n">
        <f aca="false">V173+AC173</f>
        <v>12</v>
      </c>
      <c r="AH173" s="11" t="n">
        <f aca="false">AG173/AF173</f>
        <v>0.387096774193548</v>
      </c>
      <c r="AI173" s="11" t="n">
        <f aca="false">L173</f>
        <v>0.738095238095238</v>
      </c>
      <c r="AJ173" s="12" t="n">
        <f aca="false">AI173-AH173</f>
        <v>0.35099846390169</v>
      </c>
    </row>
    <row r="174" customFormat="false" ht="15" hidden="false" customHeight="false" outlineLevel="0" collapsed="false">
      <c r="A174" s="3" t="s">
        <v>207</v>
      </c>
      <c r="B174" s="4" t="n">
        <f aca="false">COUNTIF(Positions!$B$2:$B$14531,A174)</f>
        <v>87</v>
      </c>
      <c r="C174" s="4" t="n">
        <f aca="false">COUNTIFS(Positions!$B$2:$B$14531,A174,Positions!$E$2:$E$14531,"G")</f>
        <v>24</v>
      </c>
      <c r="D174" s="4" t="n">
        <f aca="false">COUNTIFS(Positions!$B$2:$B$14531,A174,Positions!$E$2:$E$14531,"C")</f>
        <v>19</v>
      </c>
      <c r="E174" s="3" t="n">
        <f aca="false">C174+D174</f>
        <v>43</v>
      </c>
      <c r="F174" s="5" t="n">
        <f aca="false">E174/B174</f>
        <v>0.494252873563218</v>
      </c>
      <c r="G174" s="4" t="n">
        <f aca="false">SUMIFS(Stems_3D_BP!$K$2:$K$5573,Stems_3D_BP!$A$2:$A$5573,$A174,Stems_3D_BP!$B$2:$B$5573,"Acceptor stem")</f>
        <v>8</v>
      </c>
      <c r="H174" s="4" t="n">
        <f aca="false">SUMIFS(Stems_3D_BP!$K$2:$K$5573,Stems_3D_BP!$A$2:$A$5573,$A174,Stems_3D_BP!$B$2:$B$5573,"D-stem")</f>
        <v>5</v>
      </c>
      <c r="I174" s="4" t="n">
        <f aca="false">SUMIFS(Stems_3D_BP!$K$2:$K$5573,Stems_3D_BP!$A$2:$A$5573,$A174,Stems_3D_BP!$B$2:$B$5573,"Anticodon stem")</f>
        <v>8</v>
      </c>
      <c r="J174" s="4" t="n">
        <f aca="false">SUMIFS(Stems_3D_BP!$K$2:$K$5573,Stems_3D_BP!$A$2:$A$5573,$A174,Stems_3D_BP!$B$2:$B$5573,"T-stem")</f>
        <v>6</v>
      </c>
      <c r="K174" s="3" t="n">
        <f aca="false">SUM(G174:J174)</f>
        <v>27</v>
      </c>
      <c r="L174" s="5" t="n">
        <f aca="false">K174/42</f>
        <v>0.642857142857143</v>
      </c>
      <c r="M174" s="4" t="n">
        <f aca="false">SUMIFS(Stems_3D_BP!$K$2:$K$5573,Stems_3D_BP!$A$2:$A$5573,$A174,Stems_3D_BP!$B$2:$B$5573,"3D (tertiary) BP")</f>
        <v>7</v>
      </c>
      <c r="N174" s="6" t="n">
        <f aca="false">M174/14</f>
        <v>0.5</v>
      </c>
      <c r="O174" s="3" t="n">
        <f aca="false">K174+M174</f>
        <v>34</v>
      </c>
      <c r="P174" s="5" t="n">
        <f aca="false">O174/56</f>
        <v>0.607142857142857</v>
      </c>
      <c r="Q174" s="4" t="n">
        <f aca="false">SUMIFS(Loops!$I$2:$I$996,Loops!$A$2:$A$996,$A174,Loops!$B$2:$B$996,"D-loop")</f>
        <v>4</v>
      </c>
      <c r="R174" s="4" t="n">
        <f aca="false">SUMIFS(Loops!$I$2:$I$996,Loops!$A$2:$A$996,$A174,Loops!$B$2:$B$996,"Anticodon loop")</f>
        <v>2</v>
      </c>
      <c r="S174" s="4" t="n">
        <f aca="false">SUMIFS(Loops!$I$2:$I$996,Loops!$A$2:$A$996,$A174,Loops!$B$2:$B$996,"Variable loop")</f>
        <v>8</v>
      </c>
      <c r="T174" s="4" t="n">
        <f aca="false">SUMIFS(Loops!$I$2:$I$996,Loops!$A$2:$A$996,$A174,Loops!$B$2:$B$996,"TΨC-loop")</f>
        <v>1</v>
      </c>
      <c r="U174" s="4" t="n">
        <f aca="false">SUMIFS(Loops!$F$2:$F$996,Loops!$A$2:$A$996,$A174)-SUMIFS(Loops!$F$2:$F$996,Loops!$A$2:$A$996,$A174,Loops!$B$2:$B$996,"Positions 8, 9, 26")</f>
        <v>42</v>
      </c>
      <c r="V174" s="3" t="n">
        <f aca="false">SUM(Q174:T174)</f>
        <v>15</v>
      </c>
      <c r="W174" s="5" t="n">
        <f aca="false">V174/U174</f>
        <v>0.357142857142857</v>
      </c>
      <c r="X174" s="7" t="str">
        <f aca="false">INDEX(Positions!$E$2:$E$14531,MATCH($A174&amp;"|8",Positions!$A$2:$A$14531,0))</f>
        <v>U</v>
      </c>
      <c r="Y174" s="7" t="str">
        <f aca="false">INDEX(Positions!$E$2:$E$14531,MATCH($A174&amp;"|9",Positions!$A$2:$A$14531,0))</f>
        <v>G</v>
      </c>
      <c r="Z174" s="7" t="str">
        <f aca="false">INDEX(Positions!$E$2:$E$14531,MATCH($A174&amp;"|26",Positions!$A$2:$A$14531,0))</f>
        <v>A</v>
      </c>
      <c r="AA174" s="7" t="n">
        <f aca="false">(X174="G")+(Y174="G")+(Z174="G")</f>
        <v>1</v>
      </c>
      <c r="AB174" s="7" t="n">
        <f aca="false">(X174="C")+(Y174="C")+(Z174="C")</f>
        <v>0</v>
      </c>
      <c r="AC174" s="8" t="n">
        <f aca="false">AA174+AB174</f>
        <v>1</v>
      </c>
      <c r="AD174" s="9" t="n">
        <f aca="false">AC174/3</f>
        <v>0.333333333333333</v>
      </c>
      <c r="AE174" s="7" t="str">
        <f aca="false">IF(K174+V174+AC174=E174,"OK","MISMATCH")</f>
        <v>OK</v>
      </c>
      <c r="AF174" s="10" t="n">
        <f aca="false">B174-42</f>
        <v>45</v>
      </c>
      <c r="AG174" s="10" t="n">
        <f aca="false">V174+AC174</f>
        <v>16</v>
      </c>
      <c r="AH174" s="11" t="n">
        <f aca="false">AG174/AF174</f>
        <v>0.355555555555556</v>
      </c>
      <c r="AI174" s="11" t="n">
        <f aca="false">L174</f>
        <v>0.642857142857143</v>
      </c>
      <c r="AJ174" s="12" t="n">
        <f aca="false">AI174-AH174</f>
        <v>0.287301587301587</v>
      </c>
    </row>
    <row r="175" customFormat="false" ht="15" hidden="false" customHeight="false" outlineLevel="0" collapsed="false">
      <c r="A175" s="3" t="s">
        <v>208</v>
      </c>
      <c r="B175" s="4" t="n">
        <f aca="false">COUNTIF(Positions!$B$2:$B$14531,A175)</f>
        <v>72</v>
      </c>
      <c r="C175" s="4" t="n">
        <f aca="false">COUNTIFS(Positions!$B$2:$B$14531,A175,Positions!$E$2:$E$14531,"G")</f>
        <v>22</v>
      </c>
      <c r="D175" s="4" t="n">
        <f aca="false">COUNTIFS(Positions!$B$2:$B$14531,A175,Positions!$E$2:$E$14531,"C")</f>
        <v>15</v>
      </c>
      <c r="E175" s="3" t="n">
        <f aca="false">C175+D175</f>
        <v>37</v>
      </c>
      <c r="F175" s="5" t="n">
        <f aca="false">E175/B175</f>
        <v>0.513888888888889</v>
      </c>
      <c r="G175" s="4" t="n">
        <f aca="false">SUMIFS(Stems_3D_BP!$K$2:$K$5573,Stems_3D_BP!$A$2:$A$5573,$A175,Stems_3D_BP!$B$2:$B$5573,"Acceptor stem")</f>
        <v>6</v>
      </c>
      <c r="H175" s="4" t="n">
        <f aca="false">SUMIFS(Stems_3D_BP!$K$2:$K$5573,Stems_3D_BP!$A$2:$A$5573,$A175,Stems_3D_BP!$B$2:$B$5573,"D-stem")</f>
        <v>6</v>
      </c>
      <c r="I175" s="4" t="n">
        <f aca="false">SUMIFS(Stems_3D_BP!$K$2:$K$5573,Stems_3D_BP!$A$2:$A$5573,$A175,Stems_3D_BP!$B$2:$B$5573,"Anticodon stem")</f>
        <v>6</v>
      </c>
      <c r="J175" s="4" t="n">
        <f aca="false">SUMIFS(Stems_3D_BP!$K$2:$K$5573,Stems_3D_BP!$A$2:$A$5573,$A175,Stems_3D_BP!$B$2:$B$5573,"T-stem")</f>
        <v>8</v>
      </c>
      <c r="K175" s="3" t="n">
        <f aca="false">SUM(G175:J175)</f>
        <v>26</v>
      </c>
      <c r="L175" s="5" t="n">
        <f aca="false">K175/42</f>
        <v>0.619047619047619</v>
      </c>
      <c r="M175" s="4" t="n">
        <f aca="false">SUMIFS(Stems_3D_BP!$K$2:$K$5573,Stems_3D_BP!$A$2:$A$5573,$A175,Stems_3D_BP!$B$2:$B$5573,"3D (tertiary) BP")</f>
        <v>6</v>
      </c>
      <c r="N175" s="6" t="n">
        <f aca="false">M175/14</f>
        <v>0.428571428571429</v>
      </c>
      <c r="O175" s="3" t="n">
        <f aca="false">K175+M175</f>
        <v>32</v>
      </c>
      <c r="P175" s="5" t="n">
        <f aca="false">O175/56</f>
        <v>0.571428571428571</v>
      </c>
      <c r="Q175" s="4" t="n">
        <f aca="false">SUMIFS(Loops!$I$2:$I$996,Loops!$A$2:$A$996,$A175,Loops!$B$2:$B$996,"D-loop")</f>
        <v>3</v>
      </c>
      <c r="R175" s="4" t="n">
        <f aca="false">SUMIFS(Loops!$I$2:$I$996,Loops!$A$2:$A$996,$A175,Loops!$B$2:$B$996,"Anticodon loop")</f>
        <v>2</v>
      </c>
      <c r="S175" s="4" t="n">
        <f aca="false">SUMIFS(Loops!$I$2:$I$996,Loops!$A$2:$A$996,$A175,Loops!$B$2:$B$996,"Variable loop")</f>
        <v>3</v>
      </c>
      <c r="T175" s="4" t="n">
        <f aca="false">SUMIFS(Loops!$I$2:$I$996,Loops!$A$2:$A$996,$A175,Loops!$B$2:$B$996,"TΨC-loop")</f>
        <v>2</v>
      </c>
      <c r="U175" s="4" t="n">
        <f aca="false">SUMIFS(Loops!$F$2:$F$996,Loops!$A$2:$A$996,$A175)-SUMIFS(Loops!$F$2:$F$996,Loops!$A$2:$A$996,$A175,Loops!$B$2:$B$996,"Positions 8, 9, 26")</f>
        <v>27</v>
      </c>
      <c r="V175" s="3" t="n">
        <f aca="false">SUM(Q175:T175)</f>
        <v>10</v>
      </c>
      <c r="W175" s="5" t="n">
        <f aca="false">V175/U175</f>
        <v>0.37037037037037</v>
      </c>
      <c r="X175" s="7" t="str">
        <f aca="false">INDEX(Positions!$E$2:$E$14531,MATCH($A175&amp;"|8",Positions!$A$2:$A$14531,0))</f>
        <v>U</v>
      </c>
      <c r="Y175" s="7" t="str">
        <f aca="false">INDEX(Positions!$E$2:$E$14531,MATCH($A175&amp;"|9",Positions!$A$2:$A$14531,0))</f>
        <v>A</v>
      </c>
      <c r="Z175" s="7" t="str">
        <f aca="false">INDEX(Positions!$E$2:$E$14531,MATCH($A175&amp;"|26",Positions!$A$2:$A$14531,0))</f>
        <v>G</v>
      </c>
      <c r="AA175" s="7" t="n">
        <f aca="false">(X175="G")+(Y175="G")+(Z175="G")</f>
        <v>1</v>
      </c>
      <c r="AB175" s="7" t="n">
        <f aca="false">(X175="C")+(Y175="C")+(Z175="C")</f>
        <v>0</v>
      </c>
      <c r="AC175" s="8" t="n">
        <f aca="false">AA175+AB175</f>
        <v>1</v>
      </c>
      <c r="AD175" s="9" t="n">
        <f aca="false">AC175/3</f>
        <v>0.333333333333333</v>
      </c>
      <c r="AE175" s="7" t="str">
        <f aca="false">IF(K175+V175+AC175=E175,"OK","MISMATCH")</f>
        <v>OK</v>
      </c>
      <c r="AF175" s="10" t="n">
        <f aca="false">B175-42</f>
        <v>30</v>
      </c>
      <c r="AG175" s="10" t="n">
        <f aca="false">V175+AC175</f>
        <v>11</v>
      </c>
      <c r="AH175" s="11" t="n">
        <f aca="false">AG175/AF175</f>
        <v>0.366666666666667</v>
      </c>
      <c r="AI175" s="11" t="n">
        <f aca="false">L175</f>
        <v>0.619047619047619</v>
      </c>
      <c r="AJ175" s="12" t="n">
        <f aca="false">AI175-AH175</f>
        <v>0.252380952380952</v>
      </c>
    </row>
    <row r="176" customFormat="false" ht="15" hidden="false" customHeight="false" outlineLevel="0" collapsed="false">
      <c r="A176" s="3" t="s">
        <v>209</v>
      </c>
      <c r="B176" s="4" t="n">
        <f aca="false">COUNTIF(Positions!$B$2:$B$14531,A176)</f>
        <v>72</v>
      </c>
      <c r="C176" s="4" t="n">
        <f aca="false">COUNTIFS(Positions!$B$2:$B$14531,A176,Positions!$E$2:$E$14531,"G")</f>
        <v>20</v>
      </c>
      <c r="D176" s="4" t="n">
        <f aca="false">COUNTIFS(Positions!$B$2:$B$14531,A176,Positions!$E$2:$E$14531,"C")</f>
        <v>17</v>
      </c>
      <c r="E176" s="3" t="n">
        <f aca="false">C176+D176</f>
        <v>37</v>
      </c>
      <c r="F176" s="5" t="n">
        <f aca="false">E176/B176</f>
        <v>0.513888888888889</v>
      </c>
      <c r="G176" s="4" t="n">
        <f aca="false">SUMIFS(Stems_3D_BP!$K$2:$K$5573,Stems_3D_BP!$A$2:$A$5573,$A176,Stems_3D_BP!$B$2:$B$5573,"Acceptor stem")</f>
        <v>10</v>
      </c>
      <c r="H176" s="4" t="n">
        <f aca="false">SUMIFS(Stems_3D_BP!$K$2:$K$5573,Stems_3D_BP!$A$2:$A$5573,$A176,Stems_3D_BP!$B$2:$B$5573,"D-stem")</f>
        <v>6</v>
      </c>
      <c r="I176" s="4" t="n">
        <f aca="false">SUMIFS(Stems_3D_BP!$K$2:$K$5573,Stems_3D_BP!$A$2:$A$5573,$A176,Stems_3D_BP!$B$2:$B$5573,"Anticodon stem")</f>
        <v>4</v>
      </c>
      <c r="J176" s="4" t="n">
        <f aca="false">SUMIFS(Stems_3D_BP!$K$2:$K$5573,Stems_3D_BP!$A$2:$A$5573,$A176,Stems_3D_BP!$B$2:$B$5573,"T-stem")</f>
        <v>7</v>
      </c>
      <c r="K176" s="3" t="n">
        <f aca="false">SUM(G176:J176)</f>
        <v>27</v>
      </c>
      <c r="L176" s="5" t="n">
        <f aca="false">K176/42</f>
        <v>0.642857142857143</v>
      </c>
      <c r="M176" s="4" t="n">
        <f aca="false">SUMIFS(Stems_3D_BP!$K$2:$K$5573,Stems_3D_BP!$A$2:$A$5573,$A176,Stems_3D_BP!$B$2:$B$5573,"3D (tertiary) BP")</f>
        <v>6</v>
      </c>
      <c r="N176" s="6" t="n">
        <f aca="false">M176/14</f>
        <v>0.428571428571429</v>
      </c>
      <c r="O176" s="3" t="n">
        <f aca="false">K176+M176</f>
        <v>33</v>
      </c>
      <c r="P176" s="5" t="n">
        <f aca="false">O176/56</f>
        <v>0.589285714285714</v>
      </c>
      <c r="Q176" s="4" t="n">
        <f aca="false">SUMIFS(Loops!$I$2:$I$996,Loops!$A$2:$A$996,$A176,Loops!$B$2:$B$996,"D-loop")</f>
        <v>3</v>
      </c>
      <c r="R176" s="4" t="n">
        <f aca="false">SUMIFS(Loops!$I$2:$I$996,Loops!$A$2:$A$996,$A176,Loops!$B$2:$B$996,"Anticodon loop")</f>
        <v>2</v>
      </c>
      <c r="S176" s="4" t="n">
        <f aca="false">SUMIFS(Loops!$I$2:$I$996,Loops!$A$2:$A$996,$A176,Loops!$B$2:$B$996,"Variable loop")</f>
        <v>3</v>
      </c>
      <c r="T176" s="4" t="n">
        <f aca="false">SUMIFS(Loops!$I$2:$I$996,Loops!$A$2:$A$996,$A176,Loops!$B$2:$B$996,"TΨC-loop")</f>
        <v>2</v>
      </c>
      <c r="U176" s="4" t="n">
        <f aca="false">SUMIFS(Loops!$F$2:$F$996,Loops!$A$2:$A$996,$A176)-SUMIFS(Loops!$F$2:$F$996,Loops!$A$2:$A$996,$A176,Loops!$B$2:$B$996,"Positions 8, 9, 26")</f>
        <v>27</v>
      </c>
      <c r="V176" s="3" t="n">
        <f aca="false">SUM(Q176:T176)</f>
        <v>10</v>
      </c>
      <c r="W176" s="5" t="n">
        <f aca="false">V176/U176</f>
        <v>0.37037037037037</v>
      </c>
      <c r="X176" s="7" t="str">
        <f aca="false">INDEX(Positions!$E$2:$E$14531,MATCH($A176&amp;"|8",Positions!$A$2:$A$14531,0))</f>
        <v>U</v>
      </c>
      <c r="Y176" s="7" t="str">
        <f aca="false">INDEX(Positions!$E$2:$E$14531,MATCH($A176&amp;"|9",Positions!$A$2:$A$14531,0))</f>
        <v>A</v>
      </c>
      <c r="Z176" s="7" t="str">
        <f aca="false">INDEX(Positions!$E$2:$E$14531,MATCH($A176&amp;"|26",Positions!$A$2:$A$14531,0))</f>
        <v>A</v>
      </c>
      <c r="AA176" s="7" t="n">
        <f aca="false">(X176="G")+(Y176="G")+(Z176="G")</f>
        <v>0</v>
      </c>
      <c r="AB176" s="7" t="n">
        <f aca="false">(X176="C")+(Y176="C")+(Z176="C")</f>
        <v>0</v>
      </c>
      <c r="AC176" s="8" t="n">
        <f aca="false">AA176+AB176</f>
        <v>0</v>
      </c>
      <c r="AD176" s="9" t="n">
        <f aca="false">AC176/3</f>
        <v>0</v>
      </c>
      <c r="AE176" s="7" t="str">
        <f aca="false">IF(K176+V176+AC176=E176,"OK","MISMATCH")</f>
        <v>OK</v>
      </c>
      <c r="AF176" s="10" t="n">
        <f aca="false">B176-42</f>
        <v>30</v>
      </c>
      <c r="AG176" s="10" t="n">
        <f aca="false">V176+AC176</f>
        <v>10</v>
      </c>
      <c r="AH176" s="11" t="n">
        <f aca="false">AG176/AF176</f>
        <v>0.333333333333333</v>
      </c>
      <c r="AI176" s="11" t="n">
        <f aca="false">L176</f>
        <v>0.642857142857143</v>
      </c>
      <c r="AJ176" s="12" t="n">
        <f aca="false">AI176-AH176</f>
        <v>0.30952380952381</v>
      </c>
    </row>
    <row r="177" customFormat="false" ht="15" hidden="false" customHeight="false" outlineLevel="0" collapsed="false">
      <c r="A177" s="3" t="s">
        <v>210</v>
      </c>
      <c r="B177" s="4" t="n">
        <f aca="false">COUNTIF(Positions!$B$2:$B$14531,A177)</f>
        <v>72</v>
      </c>
      <c r="C177" s="4" t="n">
        <f aca="false">COUNTIFS(Positions!$B$2:$B$14531,A177,Positions!$E$2:$E$14531,"G")</f>
        <v>22</v>
      </c>
      <c r="D177" s="4" t="n">
        <f aca="false">COUNTIFS(Positions!$B$2:$B$14531,A177,Positions!$E$2:$E$14531,"C")</f>
        <v>19</v>
      </c>
      <c r="E177" s="3" t="n">
        <f aca="false">C177+D177</f>
        <v>41</v>
      </c>
      <c r="F177" s="5" t="n">
        <f aca="false">E177/B177</f>
        <v>0.569444444444444</v>
      </c>
      <c r="G177" s="4" t="n">
        <f aca="false">SUMIFS(Stems_3D_BP!$K$2:$K$5573,Stems_3D_BP!$A$2:$A$5573,$A177,Stems_3D_BP!$B$2:$B$5573,"Acceptor stem")</f>
        <v>12</v>
      </c>
      <c r="H177" s="4" t="n">
        <f aca="false">SUMIFS(Stems_3D_BP!$K$2:$K$5573,Stems_3D_BP!$A$2:$A$5573,$A177,Stems_3D_BP!$B$2:$B$5573,"D-stem")</f>
        <v>6</v>
      </c>
      <c r="I177" s="4" t="n">
        <f aca="false">SUMIFS(Stems_3D_BP!$K$2:$K$5573,Stems_3D_BP!$A$2:$A$5573,$A177,Stems_3D_BP!$B$2:$B$5573,"Anticodon stem")</f>
        <v>4</v>
      </c>
      <c r="J177" s="4" t="n">
        <f aca="false">SUMIFS(Stems_3D_BP!$K$2:$K$5573,Stems_3D_BP!$A$2:$A$5573,$A177,Stems_3D_BP!$B$2:$B$5573,"T-stem")</f>
        <v>9</v>
      </c>
      <c r="K177" s="3" t="n">
        <f aca="false">SUM(G177:J177)</f>
        <v>31</v>
      </c>
      <c r="L177" s="5" t="n">
        <f aca="false">K177/42</f>
        <v>0.738095238095238</v>
      </c>
      <c r="M177" s="4" t="n">
        <f aca="false">SUMIFS(Stems_3D_BP!$K$2:$K$5573,Stems_3D_BP!$A$2:$A$5573,$A177,Stems_3D_BP!$B$2:$B$5573,"3D (tertiary) BP")</f>
        <v>6</v>
      </c>
      <c r="N177" s="6" t="n">
        <f aca="false">M177/14</f>
        <v>0.428571428571429</v>
      </c>
      <c r="O177" s="3" t="n">
        <f aca="false">K177+M177</f>
        <v>37</v>
      </c>
      <c r="P177" s="5" t="n">
        <f aca="false">O177/56</f>
        <v>0.660714285714286</v>
      </c>
      <c r="Q177" s="4" t="n">
        <f aca="false">SUMIFS(Loops!$I$2:$I$996,Loops!$A$2:$A$996,$A177,Loops!$B$2:$B$996,"D-loop")</f>
        <v>3</v>
      </c>
      <c r="R177" s="4" t="n">
        <f aca="false">SUMIFS(Loops!$I$2:$I$996,Loops!$A$2:$A$996,$A177,Loops!$B$2:$B$996,"Anticodon loop")</f>
        <v>2</v>
      </c>
      <c r="S177" s="4" t="n">
        <f aca="false">SUMIFS(Loops!$I$2:$I$996,Loops!$A$2:$A$996,$A177,Loops!$B$2:$B$996,"Variable loop")</f>
        <v>3</v>
      </c>
      <c r="T177" s="4" t="n">
        <f aca="false">SUMIFS(Loops!$I$2:$I$996,Loops!$A$2:$A$996,$A177,Loops!$B$2:$B$996,"TΨC-loop")</f>
        <v>2</v>
      </c>
      <c r="U177" s="4" t="n">
        <f aca="false">SUMIFS(Loops!$F$2:$F$996,Loops!$A$2:$A$996,$A177)-SUMIFS(Loops!$F$2:$F$996,Loops!$A$2:$A$996,$A177,Loops!$B$2:$B$996,"Positions 8, 9, 26")</f>
        <v>27</v>
      </c>
      <c r="V177" s="3" t="n">
        <f aca="false">SUM(Q177:T177)</f>
        <v>10</v>
      </c>
      <c r="W177" s="5" t="n">
        <f aca="false">V177/U177</f>
        <v>0.37037037037037</v>
      </c>
      <c r="X177" s="7" t="str">
        <f aca="false">INDEX(Positions!$E$2:$E$14531,MATCH($A177&amp;"|8",Positions!$A$2:$A$14531,0))</f>
        <v>U</v>
      </c>
      <c r="Y177" s="7" t="str">
        <f aca="false">INDEX(Positions!$E$2:$E$14531,MATCH($A177&amp;"|9",Positions!$A$2:$A$14531,0))</f>
        <v>A</v>
      </c>
      <c r="Z177" s="7" t="str">
        <f aca="false">INDEX(Positions!$E$2:$E$14531,MATCH($A177&amp;"|26",Positions!$A$2:$A$14531,0))</f>
        <v>A</v>
      </c>
      <c r="AA177" s="7" t="n">
        <f aca="false">(X177="G")+(Y177="G")+(Z177="G")</f>
        <v>0</v>
      </c>
      <c r="AB177" s="7" t="n">
        <f aca="false">(X177="C")+(Y177="C")+(Z177="C")</f>
        <v>0</v>
      </c>
      <c r="AC177" s="8" t="n">
        <f aca="false">AA177+AB177</f>
        <v>0</v>
      </c>
      <c r="AD177" s="9" t="n">
        <f aca="false">AC177/3</f>
        <v>0</v>
      </c>
      <c r="AE177" s="7" t="str">
        <f aca="false">IF(K177+V177+AC177=E177,"OK","MISMATCH")</f>
        <v>OK</v>
      </c>
      <c r="AF177" s="10" t="n">
        <f aca="false">B177-42</f>
        <v>30</v>
      </c>
      <c r="AG177" s="10" t="n">
        <f aca="false">V177+AC177</f>
        <v>10</v>
      </c>
      <c r="AH177" s="11" t="n">
        <f aca="false">AG177/AF177</f>
        <v>0.333333333333333</v>
      </c>
      <c r="AI177" s="11" t="n">
        <f aca="false">L177</f>
        <v>0.738095238095238</v>
      </c>
      <c r="AJ177" s="12" t="n">
        <f aca="false">AI177-AH177</f>
        <v>0.404761904761905</v>
      </c>
    </row>
    <row r="178" customFormat="false" ht="15" hidden="false" customHeight="false" outlineLevel="0" collapsed="false">
      <c r="A178" s="3" t="s">
        <v>211</v>
      </c>
      <c r="B178" s="4" t="n">
        <f aca="false">COUNTIF(Positions!$B$2:$B$14531,A178)</f>
        <v>73</v>
      </c>
      <c r="C178" s="4" t="n">
        <f aca="false">COUNTIFS(Positions!$B$2:$B$14531,A178,Positions!$E$2:$E$14531,"G")</f>
        <v>21</v>
      </c>
      <c r="D178" s="4" t="n">
        <f aca="false">COUNTIFS(Positions!$B$2:$B$14531,A178,Positions!$E$2:$E$14531,"C")</f>
        <v>20</v>
      </c>
      <c r="E178" s="3" t="n">
        <f aca="false">C178+D178</f>
        <v>41</v>
      </c>
      <c r="F178" s="5" t="n">
        <f aca="false">E178/B178</f>
        <v>0.561643835616438</v>
      </c>
      <c r="G178" s="4" t="n">
        <f aca="false">SUMIFS(Stems_3D_BP!$K$2:$K$5573,Stems_3D_BP!$A$2:$A$5573,$A178,Stems_3D_BP!$B$2:$B$5573,"Acceptor stem")</f>
        <v>10</v>
      </c>
      <c r="H178" s="4" t="n">
        <f aca="false">SUMIFS(Stems_3D_BP!$K$2:$K$5573,Stems_3D_BP!$A$2:$A$5573,$A178,Stems_3D_BP!$B$2:$B$5573,"D-stem")</f>
        <v>6</v>
      </c>
      <c r="I178" s="4" t="n">
        <f aca="false">SUMIFS(Stems_3D_BP!$K$2:$K$5573,Stems_3D_BP!$A$2:$A$5573,$A178,Stems_3D_BP!$B$2:$B$5573,"Anticodon stem")</f>
        <v>8</v>
      </c>
      <c r="J178" s="4" t="n">
        <f aca="false">SUMIFS(Stems_3D_BP!$K$2:$K$5573,Stems_3D_BP!$A$2:$A$5573,$A178,Stems_3D_BP!$B$2:$B$5573,"T-stem")</f>
        <v>7</v>
      </c>
      <c r="K178" s="3" t="n">
        <f aca="false">SUM(G178:J178)</f>
        <v>31</v>
      </c>
      <c r="L178" s="5" t="n">
        <f aca="false">K178/42</f>
        <v>0.738095238095238</v>
      </c>
      <c r="M178" s="4" t="n">
        <f aca="false">SUMIFS(Stems_3D_BP!$K$2:$K$5573,Stems_3D_BP!$A$2:$A$5573,$A178,Stems_3D_BP!$B$2:$B$5573,"3D (tertiary) BP")</f>
        <v>5</v>
      </c>
      <c r="N178" s="6" t="n">
        <f aca="false">M178/14</f>
        <v>0.357142857142857</v>
      </c>
      <c r="O178" s="3" t="n">
        <f aca="false">K178+M178</f>
        <v>36</v>
      </c>
      <c r="P178" s="5" t="n">
        <f aca="false">O178/56</f>
        <v>0.642857142857143</v>
      </c>
      <c r="Q178" s="4" t="n">
        <f aca="false">SUMIFS(Loops!$I$2:$I$996,Loops!$A$2:$A$996,$A178,Loops!$B$2:$B$996,"D-loop")</f>
        <v>4</v>
      </c>
      <c r="R178" s="4" t="n">
        <f aca="false">SUMIFS(Loops!$I$2:$I$996,Loops!$A$2:$A$996,$A178,Loops!$B$2:$B$996,"Anticodon loop")</f>
        <v>2</v>
      </c>
      <c r="S178" s="4" t="n">
        <f aca="false">SUMIFS(Loops!$I$2:$I$996,Loops!$A$2:$A$996,$A178,Loops!$B$2:$B$996,"Variable loop")</f>
        <v>2</v>
      </c>
      <c r="T178" s="4" t="n">
        <f aca="false">SUMIFS(Loops!$I$2:$I$996,Loops!$A$2:$A$996,$A178,Loops!$B$2:$B$996,"TΨC-loop")</f>
        <v>2</v>
      </c>
      <c r="U178" s="4" t="n">
        <f aca="false">SUMIFS(Loops!$F$2:$F$996,Loops!$A$2:$A$996,$A178)-SUMIFS(Loops!$F$2:$F$996,Loops!$A$2:$A$996,$A178,Loops!$B$2:$B$996,"Positions 8, 9, 26")</f>
        <v>28</v>
      </c>
      <c r="V178" s="3" t="n">
        <f aca="false">SUM(Q178:T178)</f>
        <v>10</v>
      </c>
      <c r="W178" s="5" t="n">
        <f aca="false">V178/U178</f>
        <v>0.357142857142857</v>
      </c>
      <c r="X178" s="7" t="str">
        <f aca="false">INDEX(Positions!$E$2:$E$14531,MATCH($A178&amp;"|8",Positions!$A$2:$A$14531,0))</f>
        <v>U</v>
      </c>
      <c r="Y178" s="7" t="str">
        <f aca="false">INDEX(Positions!$E$2:$E$14531,MATCH($A178&amp;"|9",Positions!$A$2:$A$14531,0))</f>
        <v>A</v>
      </c>
      <c r="Z178" s="7" t="str">
        <f aca="false">INDEX(Positions!$E$2:$E$14531,MATCH($A178&amp;"|26",Positions!$A$2:$A$14531,0))</f>
        <v>A</v>
      </c>
      <c r="AA178" s="7" t="n">
        <f aca="false">(X178="G")+(Y178="G")+(Z178="G")</f>
        <v>0</v>
      </c>
      <c r="AB178" s="7" t="n">
        <f aca="false">(X178="C")+(Y178="C")+(Z178="C")</f>
        <v>0</v>
      </c>
      <c r="AC178" s="8" t="n">
        <f aca="false">AA178+AB178</f>
        <v>0</v>
      </c>
      <c r="AD178" s="9" t="n">
        <f aca="false">AC178/3</f>
        <v>0</v>
      </c>
      <c r="AE178" s="7" t="str">
        <f aca="false">IF(K178+V178+AC178=E178,"OK","MISMATCH")</f>
        <v>OK</v>
      </c>
      <c r="AF178" s="10" t="n">
        <f aca="false">B178-42</f>
        <v>31</v>
      </c>
      <c r="AG178" s="10" t="n">
        <f aca="false">V178+AC178</f>
        <v>10</v>
      </c>
      <c r="AH178" s="11" t="n">
        <f aca="false">AG178/AF178</f>
        <v>0.32258064516129</v>
      </c>
      <c r="AI178" s="11" t="n">
        <f aca="false">L178</f>
        <v>0.738095238095238</v>
      </c>
      <c r="AJ178" s="12" t="n">
        <f aca="false">AI178-AH178</f>
        <v>0.415514592933948</v>
      </c>
    </row>
    <row r="179" customFormat="false" ht="15" hidden="false" customHeight="false" outlineLevel="0" collapsed="false">
      <c r="A179" s="3" t="s">
        <v>212</v>
      </c>
      <c r="B179" s="4" t="n">
        <f aca="false">COUNTIF(Positions!$B$2:$B$14531,A179)</f>
        <v>73</v>
      </c>
      <c r="C179" s="4" t="n">
        <f aca="false">COUNTIFS(Positions!$B$2:$B$14531,A179,Positions!$E$2:$E$14531,"G")</f>
        <v>24</v>
      </c>
      <c r="D179" s="4" t="n">
        <f aca="false">COUNTIFS(Positions!$B$2:$B$14531,A179,Positions!$E$2:$E$14531,"C")</f>
        <v>17</v>
      </c>
      <c r="E179" s="3" t="n">
        <f aca="false">C179+D179</f>
        <v>41</v>
      </c>
      <c r="F179" s="5" t="n">
        <f aca="false">E179/B179</f>
        <v>0.561643835616438</v>
      </c>
      <c r="G179" s="4" t="n">
        <f aca="false">SUMIFS(Stems_3D_BP!$K$2:$K$5573,Stems_3D_BP!$A$2:$A$5573,$A179,Stems_3D_BP!$B$2:$B$5573,"Acceptor stem")</f>
        <v>8</v>
      </c>
      <c r="H179" s="4" t="n">
        <f aca="false">SUMIFS(Stems_3D_BP!$K$2:$K$5573,Stems_3D_BP!$A$2:$A$5573,$A179,Stems_3D_BP!$B$2:$B$5573,"D-stem")</f>
        <v>6</v>
      </c>
      <c r="I179" s="4" t="n">
        <f aca="false">SUMIFS(Stems_3D_BP!$K$2:$K$5573,Stems_3D_BP!$A$2:$A$5573,$A179,Stems_3D_BP!$B$2:$B$5573,"Anticodon stem")</f>
        <v>8</v>
      </c>
      <c r="J179" s="4" t="n">
        <f aca="false">SUMIFS(Stems_3D_BP!$K$2:$K$5573,Stems_3D_BP!$A$2:$A$5573,$A179,Stems_3D_BP!$B$2:$B$5573,"T-stem")</f>
        <v>7</v>
      </c>
      <c r="K179" s="3" t="n">
        <f aca="false">SUM(G179:J179)</f>
        <v>29</v>
      </c>
      <c r="L179" s="5" t="n">
        <f aca="false">K179/42</f>
        <v>0.690476190476191</v>
      </c>
      <c r="M179" s="4" t="n">
        <f aca="false">SUMIFS(Stems_3D_BP!$K$2:$K$5573,Stems_3D_BP!$A$2:$A$5573,$A179,Stems_3D_BP!$B$2:$B$5573,"3D (tertiary) BP")</f>
        <v>6</v>
      </c>
      <c r="N179" s="6" t="n">
        <f aca="false">M179/14</f>
        <v>0.428571428571429</v>
      </c>
      <c r="O179" s="3" t="n">
        <f aca="false">K179+M179</f>
        <v>35</v>
      </c>
      <c r="P179" s="5" t="n">
        <f aca="false">O179/56</f>
        <v>0.625</v>
      </c>
      <c r="Q179" s="4" t="n">
        <f aca="false">SUMIFS(Loops!$I$2:$I$996,Loops!$A$2:$A$996,$A179,Loops!$B$2:$B$996,"D-loop")</f>
        <v>3</v>
      </c>
      <c r="R179" s="4" t="n">
        <f aca="false">SUMIFS(Loops!$I$2:$I$996,Loops!$A$2:$A$996,$A179,Loops!$B$2:$B$996,"Anticodon loop")</f>
        <v>2</v>
      </c>
      <c r="S179" s="4" t="n">
        <f aca="false">SUMIFS(Loops!$I$2:$I$996,Loops!$A$2:$A$996,$A179,Loops!$B$2:$B$996,"Variable loop")</f>
        <v>4</v>
      </c>
      <c r="T179" s="4" t="n">
        <f aca="false">SUMIFS(Loops!$I$2:$I$996,Loops!$A$2:$A$996,$A179,Loops!$B$2:$B$996,"TΨC-loop")</f>
        <v>3</v>
      </c>
      <c r="U179" s="4" t="n">
        <f aca="false">SUMIFS(Loops!$F$2:$F$996,Loops!$A$2:$A$996,$A179)-SUMIFS(Loops!$F$2:$F$996,Loops!$A$2:$A$996,$A179,Loops!$B$2:$B$996,"Positions 8, 9, 26")</f>
        <v>28</v>
      </c>
      <c r="V179" s="3" t="n">
        <f aca="false">SUM(Q179:T179)</f>
        <v>12</v>
      </c>
      <c r="W179" s="5" t="n">
        <f aca="false">V179/U179</f>
        <v>0.428571428571429</v>
      </c>
      <c r="X179" s="7" t="str">
        <f aca="false">INDEX(Positions!$E$2:$E$14531,MATCH($A179&amp;"|8",Positions!$A$2:$A$14531,0))</f>
        <v>U</v>
      </c>
      <c r="Y179" s="7" t="str">
        <f aca="false">INDEX(Positions!$E$2:$E$14531,MATCH($A179&amp;"|9",Positions!$A$2:$A$14531,0))</f>
        <v>A</v>
      </c>
      <c r="Z179" s="7" t="str">
        <f aca="false">INDEX(Positions!$E$2:$E$14531,MATCH($A179&amp;"|26",Positions!$A$2:$A$14531,0))</f>
        <v>A</v>
      </c>
      <c r="AA179" s="7" t="n">
        <f aca="false">(X179="G")+(Y179="G")+(Z179="G")</f>
        <v>0</v>
      </c>
      <c r="AB179" s="7" t="n">
        <f aca="false">(X179="C")+(Y179="C")+(Z179="C")</f>
        <v>0</v>
      </c>
      <c r="AC179" s="8" t="n">
        <f aca="false">AA179+AB179</f>
        <v>0</v>
      </c>
      <c r="AD179" s="9" t="n">
        <f aca="false">AC179/3</f>
        <v>0</v>
      </c>
      <c r="AE179" s="7" t="str">
        <f aca="false">IF(K179+V179+AC179=E179,"OK","MISMATCH")</f>
        <v>OK</v>
      </c>
      <c r="AF179" s="10" t="n">
        <f aca="false">B179-42</f>
        <v>31</v>
      </c>
      <c r="AG179" s="10" t="n">
        <f aca="false">V179+AC179</f>
        <v>12</v>
      </c>
      <c r="AH179" s="11" t="n">
        <f aca="false">AG179/AF179</f>
        <v>0.387096774193548</v>
      </c>
      <c r="AI179" s="11" t="n">
        <f aca="false">L179</f>
        <v>0.690476190476191</v>
      </c>
      <c r="AJ179" s="12" t="n">
        <f aca="false">AI179-AH179</f>
        <v>0.303379416282642</v>
      </c>
    </row>
    <row r="180" customFormat="false" ht="15" hidden="false" customHeight="false" outlineLevel="0" collapsed="false">
      <c r="A180" s="3" t="s">
        <v>213</v>
      </c>
      <c r="B180" s="4" t="n">
        <f aca="false">COUNTIF(Positions!$B$2:$B$14531,A180)</f>
        <v>73</v>
      </c>
      <c r="C180" s="4" t="n">
        <f aca="false">COUNTIFS(Positions!$B$2:$B$14531,A180,Positions!$E$2:$E$14531,"G")</f>
        <v>26</v>
      </c>
      <c r="D180" s="4" t="n">
        <f aca="false">COUNTIFS(Positions!$B$2:$B$14531,A180,Positions!$E$2:$E$14531,"C")</f>
        <v>19</v>
      </c>
      <c r="E180" s="3" t="n">
        <f aca="false">C180+D180</f>
        <v>45</v>
      </c>
      <c r="F180" s="5" t="n">
        <f aca="false">E180/B180</f>
        <v>0.616438356164384</v>
      </c>
      <c r="G180" s="4" t="n">
        <f aca="false">SUMIFS(Stems_3D_BP!$K$2:$K$5573,Stems_3D_BP!$A$2:$A$5573,$A180,Stems_3D_BP!$B$2:$B$5573,"Acceptor stem")</f>
        <v>12</v>
      </c>
      <c r="H180" s="4" t="n">
        <f aca="false">SUMIFS(Stems_3D_BP!$K$2:$K$5573,Stems_3D_BP!$A$2:$A$5573,$A180,Stems_3D_BP!$B$2:$B$5573,"D-stem")</f>
        <v>6</v>
      </c>
      <c r="I180" s="4" t="n">
        <f aca="false">SUMIFS(Stems_3D_BP!$K$2:$K$5573,Stems_3D_BP!$A$2:$A$5573,$A180,Stems_3D_BP!$B$2:$B$5573,"Anticodon stem")</f>
        <v>8</v>
      </c>
      <c r="J180" s="4" t="n">
        <f aca="false">SUMIFS(Stems_3D_BP!$K$2:$K$5573,Stems_3D_BP!$A$2:$A$5573,$A180,Stems_3D_BP!$B$2:$B$5573,"T-stem")</f>
        <v>7</v>
      </c>
      <c r="K180" s="3" t="n">
        <f aca="false">SUM(G180:J180)</f>
        <v>33</v>
      </c>
      <c r="L180" s="5" t="n">
        <f aca="false">K180/42</f>
        <v>0.785714285714286</v>
      </c>
      <c r="M180" s="4" t="n">
        <f aca="false">SUMIFS(Stems_3D_BP!$K$2:$K$5573,Stems_3D_BP!$A$2:$A$5573,$A180,Stems_3D_BP!$B$2:$B$5573,"3D (tertiary) BP")</f>
        <v>6</v>
      </c>
      <c r="N180" s="6" t="n">
        <f aca="false">M180/14</f>
        <v>0.428571428571429</v>
      </c>
      <c r="O180" s="3" t="n">
        <f aca="false">K180+M180</f>
        <v>39</v>
      </c>
      <c r="P180" s="5" t="n">
        <f aca="false">O180/56</f>
        <v>0.696428571428571</v>
      </c>
      <c r="Q180" s="4" t="n">
        <f aca="false">SUMIFS(Loops!$I$2:$I$996,Loops!$A$2:$A$996,$A180,Loops!$B$2:$B$996,"D-loop")</f>
        <v>3</v>
      </c>
      <c r="R180" s="4" t="n">
        <f aca="false">SUMIFS(Loops!$I$2:$I$996,Loops!$A$2:$A$996,$A180,Loops!$B$2:$B$996,"Anticodon loop")</f>
        <v>2</v>
      </c>
      <c r="S180" s="4" t="n">
        <f aca="false">SUMIFS(Loops!$I$2:$I$996,Loops!$A$2:$A$996,$A180,Loops!$B$2:$B$996,"Variable loop")</f>
        <v>4</v>
      </c>
      <c r="T180" s="4" t="n">
        <f aca="false">SUMIFS(Loops!$I$2:$I$996,Loops!$A$2:$A$996,$A180,Loops!$B$2:$B$996,"TΨC-loop")</f>
        <v>3</v>
      </c>
      <c r="U180" s="4" t="n">
        <f aca="false">SUMIFS(Loops!$F$2:$F$996,Loops!$A$2:$A$996,$A180)-SUMIFS(Loops!$F$2:$F$996,Loops!$A$2:$A$996,$A180,Loops!$B$2:$B$996,"Positions 8, 9, 26")</f>
        <v>28</v>
      </c>
      <c r="V180" s="3" t="n">
        <f aca="false">SUM(Q180:T180)</f>
        <v>12</v>
      </c>
      <c r="W180" s="5" t="n">
        <f aca="false">V180/U180</f>
        <v>0.428571428571429</v>
      </c>
      <c r="X180" s="7" t="str">
        <f aca="false">INDEX(Positions!$E$2:$E$14531,MATCH($A180&amp;"|8",Positions!$A$2:$A$14531,0))</f>
        <v>U</v>
      </c>
      <c r="Y180" s="7" t="str">
        <f aca="false">INDEX(Positions!$E$2:$E$14531,MATCH($A180&amp;"|9",Positions!$A$2:$A$14531,0))</f>
        <v>A</v>
      </c>
      <c r="Z180" s="7" t="str">
        <f aca="false">INDEX(Positions!$E$2:$E$14531,MATCH($A180&amp;"|26",Positions!$A$2:$A$14531,0))</f>
        <v>A</v>
      </c>
      <c r="AA180" s="7" t="n">
        <f aca="false">(X180="G")+(Y180="G")+(Z180="G")</f>
        <v>0</v>
      </c>
      <c r="AB180" s="7" t="n">
        <f aca="false">(X180="C")+(Y180="C")+(Z180="C")</f>
        <v>0</v>
      </c>
      <c r="AC180" s="8" t="n">
        <f aca="false">AA180+AB180</f>
        <v>0</v>
      </c>
      <c r="AD180" s="9" t="n">
        <f aca="false">AC180/3</f>
        <v>0</v>
      </c>
      <c r="AE180" s="7" t="str">
        <f aca="false">IF(K180+V180+AC180=E180,"OK","MISMATCH")</f>
        <v>OK</v>
      </c>
      <c r="AF180" s="10" t="n">
        <f aca="false">B180-42</f>
        <v>31</v>
      </c>
      <c r="AG180" s="10" t="n">
        <f aca="false">V180+AC180</f>
        <v>12</v>
      </c>
      <c r="AH180" s="11" t="n">
        <f aca="false">AG180/AF180</f>
        <v>0.387096774193548</v>
      </c>
      <c r="AI180" s="11" t="n">
        <f aca="false">L180</f>
        <v>0.785714285714286</v>
      </c>
      <c r="AJ180" s="12" t="n">
        <f aca="false">AI180-AH180</f>
        <v>0.398617511520737</v>
      </c>
    </row>
    <row r="181" customFormat="false" ht="15" hidden="false" customHeight="false" outlineLevel="0" collapsed="false">
      <c r="A181" s="3" t="s">
        <v>214</v>
      </c>
      <c r="B181" s="4" t="n">
        <f aca="false">COUNTIF(Positions!$B$2:$B$14531,A181)</f>
        <v>72</v>
      </c>
      <c r="C181" s="4" t="n">
        <f aca="false">COUNTIFS(Positions!$B$2:$B$14531,A181,Positions!$E$2:$E$14531,"G")</f>
        <v>24</v>
      </c>
      <c r="D181" s="4" t="n">
        <f aca="false">COUNTIFS(Positions!$B$2:$B$14531,A181,Positions!$E$2:$E$14531,"C")</f>
        <v>20</v>
      </c>
      <c r="E181" s="3" t="n">
        <f aca="false">C181+D181</f>
        <v>44</v>
      </c>
      <c r="F181" s="5" t="n">
        <f aca="false">E181/B181</f>
        <v>0.611111111111111</v>
      </c>
      <c r="G181" s="4" t="n">
        <f aca="false">SUMIFS(Stems_3D_BP!$K$2:$K$5573,Stems_3D_BP!$A$2:$A$5573,$A181,Stems_3D_BP!$B$2:$B$5573,"Acceptor stem")</f>
        <v>10</v>
      </c>
      <c r="H181" s="4" t="n">
        <f aca="false">SUMIFS(Stems_3D_BP!$K$2:$K$5573,Stems_3D_BP!$A$2:$A$5573,$A181,Stems_3D_BP!$B$2:$B$5573,"D-stem")</f>
        <v>6</v>
      </c>
      <c r="I181" s="4" t="n">
        <f aca="false">SUMIFS(Stems_3D_BP!$K$2:$K$5573,Stems_3D_BP!$A$2:$A$5573,$A181,Stems_3D_BP!$B$2:$B$5573,"Anticodon stem")</f>
        <v>8</v>
      </c>
      <c r="J181" s="4" t="n">
        <f aca="false">SUMIFS(Stems_3D_BP!$K$2:$K$5573,Stems_3D_BP!$A$2:$A$5573,$A181,Stems_3D_BP!$B$2:$B$5573,"T-stem")</f>
        <v>7</v>
      </c>
      <c r="K181" s="3" t="n">
        <f aca="false">SUM(G181:J181)</f>
        <v>31</v>
      </c>
      <c r="L181" s="5" t="n">
        <f aca="false">K181/42</f>
        <v>0.738095238095238</v>
      </c>
      <c r="M181" s="4" t="n">
        <f aca="false">SUMIFS(Stems_3D_BP!$K$2:$K$5573,Stems_3D_BP!$A$2:$A$5573,$A181,Stems_3D_BP!$B$2:$B$5573,"3D (tertiary) BP")</f>
        <v>7</v>
      </c>
      <c r="N181" s="6" t="n">
        <f aca="false">M181/14</f>
        <v>0.5</v>
      </c>
      <c r="O181" s="3" t="n">
        <f aca="false">K181+M181</f>
        <v>38</v>
      </c>
      <c r="P181" s="5" t="n">
        <f aca="false">O181/56</f>
        <v>0.678571428571429</v>
      </c>
      <c r="Q181" s="4" t="n">
        <f aca="false">SUMIFS(Loops!$I$2:$I$996,Loops!$A$2:$A$996,$A181,Loops!$B$2:$B$996,"D-loop")</f>
        <v>4</v>
      </c>
      <c r="R181" s="4" t="n">
        <f aca="false">SUMIFS(Loops!$I$2:$I$996,Loops!$A$2:$A$996,$A181,Loops!$B$2:$B$996,"Anticodon loop")</f>
        <v>2</v>
      </c>
      <c r="S181" s="4" t="n">
        <f aca="false">SUMIFS(Loops!$I$2:$I$996,Loops!$A$2:$A$996,$A181,Loops!$B$2:$B$996,"Variable loop")</f>
        <v>4</v>
      </c>
      <c r="T181" s="4" t="n">
        <f aca="false">SUMIFS(Loops!$I$2:$I$996,Loops!$A$2:$A$996,$A181,Loops!$B$2:$B$996,"TΨC-loop")</f>
        <v>3</v>
      </c>
      <c r="U181" s="4" t="n">
        <f aca="false">SUMIFS(Loops!$F$2:$F$996,Loops!$A$2:$A$996,$A181)-SUMIFS(Loops!$F$2:$F$996,Loops!$A$2:$A$996,$A181,Loops!$B$2:$B$996,"Positions 8, 9, 26")</f>
        <v>27</v>
      </c>
      <c r="V181" s="3" t="n">
        <f aca="false">SUM(Q181:T181)</f>
        <v>13</v>
      </c>
      <c r="W181" s="5" t="n">
        <f aca="false">V181/U181</f>
        <v>0.481481481481481</v>
      </c>
      <c r="X181" s="7" t="str">
        <f aca="false">INDEX(Positions!$E$2:$E$14531,MATCH($A181&amp;"|8",Positions!$A$2:$A$14531,0))</f>
        <v>U</v>
      </c>
      <c r="Y181" s="7" t="str">
        <f aca="false">INDEX(Positions!$E$2:$E$14531,MATCH($A181&amp;"|9",Positions!$A$2:$A$14531,0))</f>
        <v>A</v>
      </c>
      <c r="Z181" s="7" t="str">
        <f aca="false">INDEX(Positions!$E$2:$E$14531,MATCH($A181&amp;"|26",Positions!$A$2:$A$14531,0))</f>
        <v>A</v>
      </c>
      <c r="AA181" s="7" t="n">
        <f aca="false">(X181="G")+(Y181="G")+(Z181="G")</f>
        <v>0</v>
      </c>
      <c r="AB181" s="7" t="n">
        <f aca="false">(X181="C")+(Y181="C")+(Z181="C")</f>
        <v>0</v>
      </c>
      <c r="AC181" s="8" t="n">
        <f aca="false">AA181+AB181</f>
        <v>0</v>
      </c>
      <c r="AD181" s="9" t="n">
        <f aca="false">AC181/3</f>
        <v>0</v>
      </c>
      <c r="AE181" s="7" t="str">
        <f aca="false">IF(K181+V181+AC181=E181,"OK","MISMATCH")</f>
        <v>OK</v>
      </c>
      <c r="AF181" s="10" t="n">
        <f aca="false">B181-42</f>
        <v>30</v>
      </c>
      <c r="AG181" s="10" t="n">
        <f aca="false">V181+AC181</f>
        <v>13</v>
      </c>
      <c r="AH181" s="11" t="n">
        <f aca="false">AG181/AF181</f>
        <v>0.433333333333333</v>
      </c>
      <c r="AI181" s="11" t="n">
        <f aca="false">L181</f>
        <v>0.738095238095238</v>
      </c>
      <c r="AJ181" s="12" t="n">
        <f aca="false">AI181-AH181</f>
        <v>0.304761904761905</v>
      </c>
    </row>
    <row r="182" customFormat="false" ht="15" hidden="false" customHeight="false" outlineLevel="0" collapsed="false">
      <c r="A182" s="3" t="s">
        <v>215</v>
      </c>
      <c r="B182" s="4" t="n">
        <f aca="false">COUNTIF(Positions!$B$2:$B$14531,A182)</f>
        <v>74</v>
      </c>
      <c r="C182" s="4" t="n">
        <f aca="false">COUNTIFS(Positions!$B$2:$B$14531,A182,Positions!$E$2:$E$14531,"G")</f>
        <v>21</v>
      </c>
      <c r="D182" s="4" t="n">
        <f aca="false">COUNTIFS(Positions!$B$2:$B$14531,A182,Positions!$E$2:$E$14531,"C")</f>
        <v>20</v>
      </c>
      <c r="E182" s="3" t="n">
        <f aca="false">C182+D182</f>
        <v>41</v>
      </c>
      <c r="F182" s="5" t="n">
        <f aca="false">E182/B182</f>
        <v>0.554054054054054</v>
      </c>
      <c r="G182" s="4" t="n">
        <f aca="false">SUMIFS(Stems_3D_BP!$K$2:$K$5573,Stems_3D_BP!$A$2:$A$5573,$A182,Stems_3D_BP!$B$2:$B$5573,"Acceptor stem")</f>
        <v>10</v>
      </c>
      <c r="H182" s="4" t="n">
        <f aca="false">SUMIFS(Stems_3D_BP!$K$2:$K$5573,Stems_3D_BP!$A$2:$A$5573,$A182,Stems_3D_BP!$B$2:$B$5573,"D-stem")</f>
        <v>4</v>
      </c>
      <c r="I182" s="4" t="n">
        <f aca="false">SUMIFS(Stems_3D_BP!$K$2:$K$5573,Stems_3D_BP!$A$2:$A$5573,$A182,Stems_3D_BP!$B$2:$B$5573,"Anticodon stem")</f>
        <v>10</v>
      </c>
      <c r="J182" s="4" t="n">
        <f aca="false">SUMIFS(Stems_3D_BP!$K$2:$K$5573,Stems_3D_BP!$A$2:$A$5573,$A182,Stems_3D_BP!$B$2:$B$5573,"T-stem")</f>
        <v>4</v>
      </c>
      <c r="K182" s="3" t="n">
        <f aca="false">SUM(G182:J182)</f>
        <v>28</v>
      </c>
      <c r="L182" s="5" t="n">
        <f aca="false">K182/42</f>
        <v>0.666666666666667</v>
      </c>
      <c r="M182" s="4" t="n">
        <f aca="false">SUMIFS(Stems_3D_BP!$K$2:$K$5573,Stems_3D_BP!$A$2:$A$5573,$A182,Stems_3D_BP!$B$2:$B$5573,"3D (tertiary) BP")</f>
        <v>7</v>
      </c>
      <c r="N182" s="6" t="n">
        <f aca="false">M182/14</f>
        <v>0.5</v>
      </c>
      <c r="O182" s="3" t="n">
        <f aca="false">K182+M182</f>
        <v>35</v>
      </c>
      <c r="P182" s="5" t="n">
        <f aca="false">O182/56</f>
        <v>0.625</v>
      </c>
      <c r="Q182" s="4" t="n">
        <f aca="false">SUMIFS(Loops!$I$2:$I$996,Loops!$A$2:$A$996,$A182,Loops!$B$2:$B$996,"D-loop")</f>
        <v>6</v>
      </c>
      <c r="R182" s="4" t="n">
        <f aca="false">SUMIFS(Loops!$I$2:$I$996,Loops!$A$2:$A$996,$A182,Loops!$B$2:$B$996,"Anticodon loop")</f>
        <v>2</v>
      </c>
      <c r="S182" s="4" t="n">
        <f aca="false">SUMIFS(Loops!$I$2:$I$996,Loops!$A$2:$A$996,$A182,Loops!$B$2:$B$996,"Variable loop")</f>
        <v>2</v>
      </c>
      <c r="T182" s="4" t="n">
        <f aca="false">SUMIFS(Loops!$I$2:$I$996,Loops!$A$2:$A$996,$A182,Loops!$B$2:$B$996,"TΨC-loop")</f>
        <v>1</v>
      </c>
      <c r="U182" s="4" t="n">
        <f aca="false">SUMIFS(Loops!$F$2:$F$996,Loops!$A$2:$A$996,$A182)-SUMIFS(Loops!$F$2:$F$996,Loops!$A$2:$A$996,$A182,Loops!$B$2:$B$996,"Positions 8, 9, 26")</f>
        <v>29</v>
      </c>
      <c r="V182" s="3" t="n">
        <f aca="false">SUM(Q182:T182)</f>
        <v>11</v>
      </c>
      <c r="W182" s="5" t="n">
        <f aca="false">V182/U182</f>
        <v>0.379310344827586</v>
      </c>
      <c r="X182" s="7" t="str">
        <f aca="false">INDEX(Positions!$E$2:$E$14531,MATCH($A182&amp;"|8",Positions!$A$2:$A$14531,0))</f>
        <v>U</v>
      </c>
      <c r="Y182" s="7" t="str">
        <f aca="false">INDEX(Positions!$E$2:$E$14531,MATCH($A182&amp;"|9",Positions!$A$2:$A$14531,0))</f>
        <v>G</v>
      </c>
      <c r="Z182" s="7" t="str">
        <f aca="false">INDEX(Positions!$E$2:$E$14531,MATCH($A182&amp;"|26",Positions!$A$2:$A$14531,0))</f>
        <v>G</v>
      </c>
      <c r="AA182" s="7" t="n">
        <f aca="false">(X182="G")+(Y182="G")+(Z182="G")</f>
        <v>2</v>
      </c>
      <c r="AB182" s="7" t="n">
        <f aca="false">(X182="C")+(Y182="C")+(Z182="C")</f>
        <v>0</v>
      </c>
      <c r="AC182" s="8" t="n">
        <f aca="false">AA182+AB182</f>
        <v>2</v>
      </c>
      <c r="AD182" s="9" t="n">
        <f aca="false">AC182/3</f>
        <v>0.666666666666667</v>
      </c>
      <c r="AE182" s="7" t="str">
        <f aca="false">IF(K182+V182+AC182=E182,"OK","MISMATCH")</f>
        <v>OK</v>
      </c>
      <c r="AF182" s="10" t="n">
        <f aca="false">B182-42</f>
        <v>32</v>
      </c>
      <c r="AG182" s="10" t="n">
        <f aca="false">V182+AC182</f>
        <v>13</v>
      </c>
      <c r="AH182" s="11" t="n">
        <f aca="false">AG182/AF182</f>
        <v>0.40625</v>
      </c>
      <c r="AI182" s="11" t="n">
        <f aca="false">L182</f>
        <v>0.666666666666667</v>
      </c>
      <c r="AJ182" s="12" t="n">
        <f aca="false">AI182-AH182</f>
        <v>0.260416666666667</v>
      </c>
    </row>
    <row r="183" customFormat="false" ht="15" hidden="false" customHeight="false" outlineLevel="0" collapsed="false">
      <c r="A183" s="3" t="s">
        <v>216</v>
      </c>
      <c r="B183" s="4" t="n">
        <f aca="false">COUNTIF(Positions!$B$2:$B$14531,A183)</f>
        <v>75</v>
      </c>
      <c r="C183" s="4" t="n">
        <f aca="false">COUNTIFS(Positions!$B$2:$B$14531,A183,Positions!$E$2:$E$14531,"G")</f>
        <v>23</v>
      </c>
      <c r="D183" s="4" t="n">
        <f aca="false">COUNTIFS(Positions!$B$2:$B$14531,A183,Positions!$E$2:$E$14531,"C")</f>
        <v>28</v>
      </c>
      <c r="E183" s="3" t="n">
        <f aca="false">C183+D183</f>
        <v>51</v>
      </c>
      <c r="F183" s="5" t="n">
        <f aca="false">E183/B183</f>
        <v>0.68</v>
      </c>
      <c r="G183" s="4" t="n">
        <f aca="false">SUMIFS(Stems_3D_BP!$K$2:$K$5573,Stems_3D_BP!$A$2:$A$5573,$A183,Stems_3D_BP!$B$2:$B$5573,"Acceptor stem")</f>
        <v>10</v>
      </c>
      <c r="H183" s="4" t="n">
        <f aca="false">SUMIFS(Stems_3D_BP!$K$2:$K$5573,Stems_3D_BP!$A$2:$A$5573,$A183,Stems_3D_BP!$B$2:$B$5573,"D-stem")</f>
        <v>6</v>
      </c>
      <c r="I183" s="4" t="n">
        <f aca="false">SUMIFS(Stems_3D_BP!$K$2:$K$5573,Stems_3D_BP!$A$2:$A$5573,$A183,Stems_3D_BP!$B$2:$B$5573,"Anticodon stem")</f>
        <v>8</v>
      </c>
      <c r="J183" s="4" t="n">
        <f aca="false">SUMIFS(Stems_3D_BP!$K$2:$K$5573,Stems_3D_BP!$A$2:$A$5573,$A183,Stems_3D_BP!$B$2:$B$5573,"T-stem")</f>
        <v>10</v>
      </c>
      <c r="K183" s="3" t="n">
        <f aca="false">SUM(G183:J183)</f>
        <v>34</v>
      </c>
      <c r="L183" s="5" t="n">
        <f aca="false">K183/42</f>
        <v>0.80952380952381</v>
      </c>
      <c r="M183" s="4" t="n">
        <f aca="false">SUMIFS(Stems_3D_BP!$K$2:$K$5573,Stems_3D_BP!$A$2:$A$5573,$A183,Stems_3D_BP!$B$2:$B$5573,"3D (tertiary) BP")</f>
        <v>6</v>
      </c>
      <c r="N183" s="6" t="n">
        <f aca="false">M183/14</f>
        <v>0.428571428571429</v>
      </c>
      <c r="O183" s="3" t="n">
        <f aca="false">K183+M183</f>
        <v>40</v>
      </c>
      <c r="P183" s="5" t="n">
        <f aca="false">O183/56</f>
        <v>0.714285714285714</v>
      </c>
      <c r="Q183" s="4" t="n">
        <f aca="false">SUMIFS(Loops!$I$2:$I$996,Loops!$A$2:$A$996,$A183,Loops!$B$2:$B$996,"D-loop")</f>
        <v>7</v>
      </c>
      <c r="R183" s="4" t="n">
        <f aca="false">SUMIFS(Loops!$I$2:$I$996,Loops!$A$2:$A$996,$A183,Loops!$B$2:$B$996,"Anticodon loop")</f>
        <v>4</v>
      </c>
      <c r="S183" s="4" t="n">
        <f aca="false">SUMIFS(Loops!$I$2:$I$996,Loops!$A$2:$A$996,$A183,Loops!$B$2:$B$996,"Variable loop")</f>
        <v>4</v>
      </c>
      <c r="T183" s="4" t="n">
        <f aca="false">SUMIFS(Loops!$I$2:$I$996,Loops!$A$2:$A$996,$A183,Loops!$B$2:$B$996,"TΨC-loop")</f>
        <v>1</v>
      </c>
      <c r="U183" s="4" t="n">
        <f aca="false">SUMIFS(Loops!$F$2:$F$996,Loops!$A$2:$A$996,$A183)-SUMIFS(Loops!$F$2:$F$996,Loops!$A$2:$A$996,$A183,Loops!$B$2:$B$996,"Positions 8, 9, 26")</f>
        <v>30</v>
      </c>
      <c r="V183" s="3" t="n">
        <f aca="false">SUM(Q183:T183)</f>
        <v>16</v>
      </c>
      <c r="W183" s="5" t="n">
        <f aca="false">V183/U183</f>
        <v>0.533333333333333</v>
      </c>
      <c r="X183" s="7" t="str">
        <f aca="false">INDEX(Positions!$E$2:$E$14531,MATCH($A183&amp;"|8",Positions!$A$2:$A$14531,0))</f>
        <v>U</v>
      </c>
      <c r="Y183" s="7" t="str">
        <f aca="false">INDEX(Positions!$E$2:$E$14531,MATCH($A183&amp;"|9",Positions!$A$2:$A$14531,0))</f>
        <v>G</v>
      </c>
      <c r="Z183" s="7" t="str">
        <f aca="false">INDEX(Positions!$E$2:$E$14531,MATCH($A183&amp;"|26",Positions!$A$2:$A$14531,0))</f>
        <v>A</v>
      </c>
      <c r="AA183" s="7" t="n">
        <f aca="false">(X183="G")+(Y183="G")+(Z183="G")</f>
        <v>1</v>
      </c>
      <c r="AB183" s="7" t="n">
        <f aca="false">(X183="C")+(Y183="C")+(Z183="C")</f>
        <v>0</v>
      </c>
      <c r="AC183" s="8" t="n">
        <f aca="false">AA183+AB183</f>
        <v>1</v>
      </c>
      <c r="AD183" s="9" t="n">
        <f aca="false">AC183/3</f>
        <v>0.333333333333333</v>
      </c>
      <c r="AE183" s="7" t="str">
        <f aca="false">IF(K183+V183+AC183=E183,"OK","MISMATCH")</f>
        <v>OK</v>
      </c>
      <c r="AF183" s="10" t="n">
        <f aca="false">B183-42</f>
        <v>33</v>
      </c>
      <c r="AG183" s="10" t="n">
        <f aca="false">V183+AC183</f>
        <v>17</v>
      </c>
      <c r="AH183" s="11" t="n">
        <f aca="false">AG183/AF183</f>
        <v>0.515151515151515</v>
      </c>
      <c r="AI183" s="11" t="n">
        <f aca="false">L183</f>
        <v>0.80952380952381</v>
      </c>
      <c r="AJ183" s="12" t="n">
        <f aca="false">AI183-AH183</f>
        <v>0.294372294372294</v>
      </c>
    </row>
    <row r="184" customFormat="false" ht="15" hidden="false" customHeight="false" outlineLevel="0" collapsed="false">
      <c r="A184" s="3" t="s">
        <v>217</v>
      </c>
      <c r="B184" s="4" t="n">
        <f aca="false">COUNTIF(Positions!$B$2:$B$14531,A184)</f>
        <v>74</v>
      </c>
      <c r="C184" s="4" t="n">
        <f aca="false">COUNTIFS(Positions!$B$2:$B$14531,A184,Positions!$E$2:$E$14531,"G")</f>
        <v>26</v>
      </c>
      <c r="D184" s="4" t="n">
        <f aca="false">COUNTIFS(Positions!$B$2:$B$14531,A184,Positions!$E$2:$E$14531,"C")</f>
        <v>28</v>
      </c>
      <c r="E184" s="3" t="n">
        <f aca="false">C184+D184</f>
        <v>54</v>
      </c>
      <c r="F184" s="5" t="n">
        <f aca="false">E184/B184</f>
        <v>0.72972972972973</v>
      </c>
      <c r="G184" s="4" t="n">
        <f aca="false">SUMIFS(Stems_3D_BP!$K$2:$K$5573,Stems_3D_BP!$A$2:$A$5573,$A184,Stems_3D_BP!$B$2:$B$5573,"Acceptor stem")</f>
        <v>14</v>
      </c>
      <c r="H184" s="4" t="n">
        <f aca="false">SUMIFS(Stems_3D_BP!$K$2:$K$5573,Stems_3D_BP!$A$2:$A$5573,$A184,Stems_3D_BP!$B$2:$B$5573,"D-stem")</f>
        <v>3</v>
      </c>
      <c r="I184" s="4" t="n">
        <f aca="false">SUMIFS(Stems_3D_BP!$K$2:$K$5573,Stems_3D_BP!$A$2:$A$5573,$A184,Stems_3D_BP!$B$2:$B$5573,"Anticodon stem")</f>
        <v>10</v>
      </c>
      <c r="J184" s="4" t="n">
        <f aca="false">SUMIFS(Stems_3D_BP!$K$2:$K$5573,Stems_3D_BP!$A$2:$A$5573,$A184,Stems_3D_BP!$B$2:$B$5573,"T-stem")</f>
        <v>10</v>
      </c>
      <c r="K184" s="3" t="n">
        <f aca="false">SUM(G184:J184)</f>
        <v>37</v>
      </c>
      <c r="L184" s="5" t="n">
        <f aca="false">K184/42</f>
        <v>0.880952380952381</v>
      </c>
      <c r="M184" s="4" t="n">
        <f aca="false">SUMIFS(Stems_3D_BP!$K$2:$K$5573,Stems_3D_BP!$A$2:$A$5573,$A184,Stems_3D_BP!$B$2:$B$5573,"3D (tertiary) BP")</f>
        <v>8</v>
      </c>
      <c r="N184" s="6" t="n">
        <f aca="false">M184/14</f>
        <v>0.571428571428571</v>
      </c>
      <c r="O184" s="3" t="n">
        <f aca="false">K184+M184</f>
        <v>45</v>
      </c>
      <c r="P184" s="5" t="n">
        <f aca="false">O184/56</f>
        <v>0.803571428571429</v>
      </c>
      <c r="Q184" s="4" t="n">
        <f aca="false">SUMIFS(Loops!$I$2:$I$996,Loops!$A$2:$A$996,$A184,Loops!$B$2:$B$996,"D-loop")</f>
        <v>7</v>
      </c>
      <c r="R184" s="4" t="n">
        <f aca="false">SUMIFS(Loops!$I$2:$I$996,Loops!$A$2:$A$996,$A184,Loops!$B$2:$B$996,"Anticodon loop")</f>
        <v>4</v>
      </c>
      <c r="S184" s="4" t="n">
        <f aca="false">SUMIFS(Loops!$I$2:$I$996,Loops!$A$2:$A$996,$A184,Loops!$B$2:$B$996,"Variable loop")</f>
        <v>3</v>
      </c>
      <c r="T184" s="4" t="n">
        <f aca="false">SUMIFS(Loops!$I$2:$I$996,Loops!$A$2:$A$996,$A184,Loops!$B$2:$B$996,"TΨC-loop")</f>
        <v>1</v>
      </c>
      <c r="U184" s="4" t="n">
        <f aca="false">SUMIFS(Loops!$F$2:$F$996,Loops!$A$2:$A$996,$A184)-SUMIFS(Loops!$F$2:$F$996,Loops!$A$2:$A$996,$A184,Loops!$B$2:$B$996,"Positions 8, 9, 26")</f>
        <v>29</v>
      </c>
      <c r="V184" s="3" t="n">
        <f aca="false">SUM(Q184:T184)</f>
        <v>15</v>
      </c>
      <c r="W184" s="5" t="n">
        <f aca="false">V184/U184</f>
        <v>0.517241379310345</v>
      </c>
      <c r="X184" s="7" t="str">
        <f aca="false">INDEX(Positions!$E$2:$E$14531,MATCH($A184&amp;"|8",Positions!$A$2:$A$14531,0))</f>
        <v>U</v>
      </c>
      <c r="Y184" s="7" t="str">
        <f aca="false">INDEX(Positions!$E$2:$E$14531,MATCH($A184&amp;"|9",Positions!$A$2:$A$14531,0))</f>
        <v>G</v>
      </c>
      <c r="Z184" s="7" t="str">
        <f aca="false">INDEX(Positions!$E$2:$E$14531,MATCH($A184&amp;"|26",Positions!$A$2:$A$14531,0))</f>
        <v>C</v>
      </c>
      <c r="AA184" s="7" t="n">
        <f aca="false">(X184="G")+(Y184="G")+(Z184="G")</f>
        <v>1</v>
      </c>
      <c r="AB184" s="7" t="n">
        <f aca="false">(X184="C")+(Y184="C")+(Z184="C")</f>
        <v>1</v>
      </c>
      <c r="AC184" s="8" t="n">
        <f aca="false">AA184+AB184</f>
        <v>2</v>
      </c>
      <c r="AD184" s="9" t="n">
        <f aca="false">AC184/3</f>
        <v>0.666666666666667</v>
      </c>
      <c r="AE184" s="7" t="str">
        <f aca="false">IF(K184+V184+AC184=E184,"OK","MISMATCH")</f>
        <v>OK</v>
      </c>
      <c r="AF184" s="10" t="n">
        <f aca="false">B184-42</f>
        <v>32</v>
      </c>
      <c r="AG184" s="10" t="n">
        <f aca="false">V184+AC184</f>
        <v>17</v>
      </c>
      <c r="AH184" s="11" t="n">
        <f aca="false">AG184/AF184</f>
        <v>0.53125</v>
      </c>
      <c r="AI184" s="11" t="n">
        <f aca="false">L184</f>
        <v>0.880952380952381</v>
      </c>
      <c r="AJ184" s="12" t="n">
        <f aca="false">AI184-AH184</f>
        <v>0.349702380952381</v>
      </c>
    </row>
    <row r="185" customFormat="false" ht="15" hidden="false" customHeight="false" outlineLevel="0" collapsed="false">
      <c r="A185" s="3" t="s">
        <v>218</v>
      </c>
      <c r="B185" s="4" t="n">
        <f aca="false">COUNTIF(Positions!$B$2:$B$14531,A185)</f>
        <v>74</v>
      </c>
      <c r="C185" s="4" t="n">
        <f aca="false">COUNTIFS(Positions!$B$2:$B$14531,A185,Positions!$E$2:$E$14531,"G")</f>
        <v>26</v>
      </c>
      <c r="D185" s="4" t="n">
        <f aca="false">COUNTIFS(Positions!$B$2:$B$14531,A185,Positions!$E$2:$E$14531,"C")</f>
        <v>24</v>
      </c>
      <c r="E185" s="3" t="n">
        <f aca="false">C185+D185</f>
        <v>50</v>
      </c>
      <c r="F185" s="5" t="n">
        <f aca="false">E185/B185</f>
        <v>0.675675675675676</v>
      </c>
      <c r="G185" s="4" t="n">
        <f aca="false">SUMIFS(Stems_3D_BP!$K$2:$K$5573,Stems_3D_BP!$A$2:$A$5573,$A185,Stems_3D_BP!$B$2:$B$5573,"Acceptor stem")</f>
        <v>13</v>
      </c>
      <c r="H185" s="4" t="n">
        <f aca="false">SUMIFS(Stems_3D_BP!$K$2:$K$5573,Stems_3D_BP!$A$2:$A$5573,$A185,Stems_3D_BP!$B$2:$B$5573,"D-stem")</f>
        <v>5</v>
      </c>
      <c r="I185" s="4" t="n">
        <f aca="false">SUMIFS(Stems_3D_BP!$K$2:$K$5573,Stems_3D_BP!$A$2:$A$5573,$A185,Stems_3D_BP!$B$2:$B$5573,"Anticodon stem")</f>
        <v>10</v>
      </c>
      <c r="J185" s="4" t="n">
        <f aca="false">SUMIFS(Stems_3D_BP!$K$2:$K$5573,Stems_3D_BP!$A$2:$A$5573,$A185,Stems_3D_BP!$B$2:$B$5573,"T-stem")</f>
        <v>8</v>
      </c>
      <c r="K185" s="3" t="n">
        <f aca="false">SUM(G185:J185)</f>
        <v>36</v>
      </c>
      <c r="L185" s="5" t="n">
        <f aca="false">K185/42</f>
        <v>0.857142857142857</v>
      </c>
      <c r="M185" s="4" t="n">
        <f aca="false">SUMIFS(Stems_3D_BP!$K$2:$K$5573,Stems_3D_BP!$A$2:$A$5573,$A185,Stems_3D_BP!$B$2:$B$5573,"3D (tertiary) BP")</f>
        <v>7</v>
      </c>
      <c r="N185" s="6" t="n">
        <f aca="false">M185/14</f>
        <v>0.5</v>
      </c>
      <c r="O185" s="3" t="n">
        <f aca="false">K185+M185</f>
        <v>43</v>
      </c>
      <c r="P185" s="5" t="n">
        <f aca="false">O185/56</f>
        <v>0.767857142857143</v>
      </c>
      <c r="Q185" s="4" t="n">
        <f aca="false">SUMIFS(Loops!$I$2:$I$996,Loops!$A$2:$A$996,$A185,Loops!$B$2:$B$996,"D-loop")</f>
        <v>5</v>
      </c>
      <c r="R185" s="4" t="n">
        <f aca="false">SUMIFS(Loops!$I$2:$I$996,Loops!$A$2:$A$996,$A185,Loops!$B$2:$B$996,"Anticodon loop")</f>
        <v>2</v>
      </c>
      <c r="S185" s="4" t="n">
        <f aca="false">SUMIFS(Loops!$I$2:$I$996,Loops!$A$2:$A$996,$A185,Loops!$B$2:$B$996,"Variable loop")</f>
        <v>3</v>
      </c>
      <c r="T185" s="4" t="n">
        <f aca="false">SUMIFS(Loops!$I$2:$I$996,Loops!$A$2:$A$996,$A185,Loops!$B$2:$B$996,"TΨC-loop")</f>
        <v>2</v>
      </c>
      <c r="U185" s="4" t="n">
        <f aca="false">SUMIFS(Loops!$F$2:$F$996,Loops!$A$2:$A$996,$A185)-SUMIFS(Loops!$F$2:$F$996,Loops!$A$2:$A$996,$A185,Loops!$B$2:$B$996,"Positions 8, 9, 26")</f>
        <v>29</v>
      </c>
      <c r="V185" s="3" t="n">
        <f aca="false">SUM(Q185:T185)</f>
        <v>12</v>
      </c>
      <c r="W185" s="5" t="n">
        <f aca="false">V185/U185</f>
        <v>0.413793103448276</v>
      </c>
      <c r="X185" s="7" t="str">
        <f aca="false">INDEX(Positions!$E$2:$E$14531,MATCH($A185&amp;"|8",Positions!$A$2:$A$14531,0))</f>
        <v>U</v>
      </c>
      <c r="Y185" s="7" t="str">
        <f aca="false">INDEX(Positions!$E$2:$E$14531,MATCH($A185&amp;"|9",Positions!$A$2:$A$14531,0))</f>
        <v>C</v>
      </c>
      <c r="Z185" s="7" t="str">
        <f aca="false">INDEX(Positions!$E$2:$E$14531,MATCH($A185&amp;"|26",Positions!$A$2:$A$14531,0))</f>
        <v>G</v>
      </c>
      <c r="AA185" s="7" t="n">
        <f aca="false">(X185="G")+(Y185="G")+(Z185="G")</f>
        <v>1</v>
      </c>
      <c r="AB185" s="7" t="n">
        <f aca="false">(X185="C")+(Y185="C")+(Z185="C")</f>
        <v>1</v>
      </c>
      <c r="AC185" s="8" t="n">
        <f aca="false">AA185+AB185</f>
        <v>2</v>
      </c>
      <c r="AD185" s="9" t="n">
        <f aca="false">AC185/3</f>
        <v>0.666666666666667</v>
      </c>
      <c r="AE185" s="7" t="str">
        <f aca="false">IF(K185+V185+AC185=E185,"OK","MISMATCH")</f>
        <v>OK</v>
      </c>
      <c r="AF185" s="10" t="n">
        <f aca="false">B185-42</f>
        <v>32</v>
      </c>
      <c r="AG185" s="10" t="n">
        <f aca="false">V185+AC185</f>
        <v>14</v>
      </c>
      <c r="AH185" s="11" t="n">
        <f aca="false">AG185/AF185</f>
        <v>0.4375</v>
      </c>
      <c r="AI185" s="11" t="n">
        <f aca="false">L185</f>
        <v>0.857142857142857</v>
      </c>
      <c r="AJ185" s="12" t="n">
        <f aca="false">AI185-AH185</f>
        <v>0.419642857142857</v>
      </c>
    </row>
    <row r="186" customFormat="false" ht="15" hidden="false" customHeight="false" outlineLevel="0" collapsed="false">
      <c r="A186" s="3" t="s">
        <v>219</v>
      </c>
      <c r="B186" s="4" t="n">
        <f aca="false">COUNTIF(Positions!$B$2:$B$14531,A186)</f>
        <v>74</v>
      </c>
      <c r="C186" s="4" t="n">
        <f aca="false">COUNTIFS(Positions!$B$2:$B$14531,A186,Positions!$E$2:$E$14531,"G")</f>
        <v>28</v>
      </c>
      <c r="D186" s="4" t="n">
        <f aca="false">COUNTIFS(Positions!$B$2:$B$14531,A186,Positions!$E$2:$E$14531,"C")</f>
        <v>25</v>
      </c>
      <c r="E186" s="3" t="n">
        <f aca="false">C186+D186</f>
        <v>53</v>
      </c>
      <c r="F186" s="5" t="n">
        <f aca="false">E186/B186</f>
        <v>0.716216216216216</v>
      </c>
      <c r="G186" s="4" t="n">
        <f aca="false">SUMIFS(Stems_3D_BP!$K$2:$K$5573,Stems_3D_BP!$A$2:$A$5573,$A186,Stems_3D_BP!$B$2:$B$5573,"Acceptor stem")</f>
        <v>13</v>
      </c>
      <c r="H186" s="4" t="n">
        <f aca="false">SUMIFS(Stems_3D_BP!$K$2:$K$5573,Stems_3D_BP!$A$2:$A$5573,$A186,Stems_3D_BP!$B$2:$B$5573,"D-stem")</f>
        <v>5</v>
      </c>
      <c r="I186" s="4" t="n">
        <f aca="false">SUMIFS(Stems_3D_BP!$K$2:$K$5573,Stems_3D_BP!$A$2:$A$5573,$A186,Stems_3D_BP!$B$2:$B$5573,"Anticodon stem")</f>
        <v>10</v>
      </c>
      <c r="J186" s="4" t="n">
        <f aca="false">SUMIFS(Stems_3D_BP!$K$2:$K$5573,Stems_3D_BP!$A$2:$A$5573,$A186,Stems_3D_BP!$B$2:$B$5573,"T-stem")</f>
        <v>8</v>
      </c>
      <c r="K186" s="3" t="n">
        <f aca="false">SUM(G186:J186)</f>
        <v>36</v>
      </c>
      <c r="L186" s="5" t="n">
        <f aca="false">K186/42</f>
        <v>0.857142857142857</v>
      </c>
      <c r="M186" s="4" t="n">
        <f aca="false">SUMIFS(Stems_3D_BP!$K$2:$K$5573,Stems_3D_BP!$A$2:$A$5573,$A186,Stems_3D_BP!$B$2:$B$5573,"3D (tertiary) BP")</f>
        <v>8</v>
      </c>
      <c r="N186" s="6" t="n">
        <f aca="false">M186/14</f>
        <v>0.571428571428571</v>
      </c>
      <c r="O186" s="3" t="n">
        <f aca="false">K186+M186</f>
        <v>44</v>
      </c>
      <c r="P186" s="5" t="n">
        <f aca="false">O186/56</f>
        <v>0.785714285714286</v>
      </c>
      <c r="Q186" s="4" t="n">
        <f aca="false">SUMIFS(Loops!$I$2:$I$996,Loops!$A$2:$A$996,$A186,Loops!$B$2:$B$996,"D-loop")</f>
        <v>5</v>
      </c>
      <c r="R186" s="4" t="n">
        <f aca="false">SUMIFS(Loops!$I$2:$I$996,Loops!$A$2:$A$996,$A186,Loops!$B$2:$B$996,"Anticodon loop")</f>
        <v>5</v>
      </c>
      <c r="S186" s="4" t="n">
        <f aca="false">SUMIFS(Loops!$I$2:$I$996,Loops!$A$2:$A$996,$A186,Loops!$B$2:$B$996,"Variable loop")</f>
        <v>3</v>
      </c>
      <c r="T186" s="4" t="n">
        <f aca="false">SUMIFS(Loops!$I$2:$I$996,Loops!$A$2:$A$996,$A186,Loops!$B$2:$B$996,"TΨC-loop")</f>
        <v>2</v>
      </c>
      <c r="U186" s="4" t="n">
        <f aca="false">SUMIFS(Loops!$F$2:$F$996,Loops!$A$2:$A$996,$A186)-SUMIFS(Loops!$F$2:$F$996,Loops!$A$2:$A$996,$A186,Loops!$B$2:$B$996,"Positions 8, 9, 26")</f>
        <v>29</v>
      </c>
      <c r="V186" s="3" t="n">
        <f aca="false">SUM(Q186:T186)</f>
        <v>15</v>
      </c>
      <c r="W186" s="5" t="n">
        <f aca="false">V186/U186</f>
        <v>0.517241379310345</v>
      </c>
      <c r="X186" s="7" t="str">
        <f aca="false">INDEX(Positions!$E$2:$E$14531,MATCH($A186&amp;"|8",Positions!$A$2:$A$14531,0))</f>
        <v>U</v>
      </c>
      <c r="Y186" s="7" t="str">
        <f aca="false">INDEX(Positions!$E$2:$E$14531,MATCH($A186&amp;"|9",Positions!$A$2:$A$14531,0))</f>
        <v>C</v>
      </c>
      <c r="Z186" s="7" t="str">
        <f aca="false">INDEX(Positions!$E$2:$E$14531,MATCH($A186&amp;"|26",Positions!$A$2:$A$14531,0))</f>
        <v>G</v>
      </c>
      <c r="AA186" s="7" t="n">
        <f aca="false">(X186="G")+(Y186="G")+(Z186="G")</f>
        <v>1</v>
      </c>
      <c r="AB186" s="7" t="n">
        <f aca="false">(X186="C")+(Y186="C")+(Z186="C")</f>
        <v>1</v>
      </c>
      <c r="AC186" s="8" t="n">
        <f aca="false">AA186+AB186</f>
        <v>2</v>
      </c>
      <c r="AD186" s="9" t="n">
        <f aca="false">AC186/3</f>
        <v>0.666666666666667</v>
      </c>
      <c r="AE186" s="7" t="str">
        <f aca="false">IF(K186+V186+AC186=E186,"OK","MISMATCH")</f>
        <v>OK</v>
      </c>
      <c r="AF186" s="10" t="n">
        <f aca="false">B186-42</f>
        <v>32</v>
      </c>
      <c r="AG186" s="10" t="n">
        <f aca="false">V186+AC186</f>
        <v>17</v>
      </c>
      <c r="AH186" s="11" t="n">
        <f aca="false">AG186/AF186</f>
        <v>0.53125</v>
      </c>
      <c r="AI186" s="11" t="n">
        <f aca="false">L186</f>
        <v>0.857142857142857</v>
      </c>
      <c r="AJ186" s="12" t="n">
        <f aca="false">AI186-AH186</f>
        <v>0.325892857142857</v>
      </c>
    </row>
    <row r="187" customFormat="false" ht="15" hidden="false" customHeight="false" outlineLevel="0" collapsed="false">
      <c r="A187" s="3" t="s">
        <v>220</v>
      </c>
      <c r="B187" s="4" t="n">
        <f aca="false">COUNTIF(Positions!$B$2:$B$14531,A187)</f>
        <v>73</v>
      </c>
      <c r="C187" s="4" t="n">
        <f aca="false">COUNTIFS(Positions!$B$2:$B$14531,A187,Positions!$E$2:$E$14531,"G")</f>
        <v>21</v>
      </c>
      <c r="D187" s="4" t="n">
        <f aca="false">COUNTIFS(Positions!$B$2:$B$14531,A187,Positions!$E$2:$E$14531,"C")</f>
        <v>18</v>
      </c>
      <c r="E187" s="3" t="n">
        <f aca="false">C187+D187</f>
        <v>39</v>
      </c>
      <c r="F187" s="5" t="n">
        <f aca="false">E187/B187</f>
        <v>0.534246575342466</v>
      </c>
      <c r="G187" s="4" t="n">
        <f aca="false">SUMIFS(Stems_3D_BP!$K$2:$K$5573,Stems_3D_BP!$A$2:$A$5573,$A187,Stems_3D_BP!$B$2:$B$5573,"Acceptor stem")</f>
        <v>9</v>
      </c>
      <c r="H187" s="4" t="n">
        <f aca="false">SUMIFS(Stems_3D_BP!$K$2:$K$5573,Stems_3D_BP!$A$2:$A$5573,$A187,Stems_3D_BP!$B$2:$B$5573,"D-stem")</f>
        <v>6</v>
      </c>
      <c r="I187" s="4" t="n">
        <f aca="false">SUMIFS(Stems_3D_BP!$K$2:$K$5573,Stems_3D_BP!$A$2:$A$5573,$A187,Stems_3D_BP!$B$2:$B$5573,"Anticodon stem")</f>
        <v>6</v>
      </c>
      <c r="J187" s="4" t="n">
        <f aca="false">SUMIFS(Stems_3D_BP!$K$2:$K$5573,Stems_3D_BP!$A$2:$A$5573,$A187,Stems_3D_BP!$B$2:$B$5573,"T-stem")</f>
        <v>6</v>
      </c>
      <c r="K187" s="3" t="n">
        <f aca="false">SUM(G187:J187)</f>
        <v>27</v>
      </c>
      <c r="L187" s="5" t="n">
        <f aca="false">K187/42</f>
        <v>0.642857142857143</v>
      </c>
      <c r="M187" s="4" t="n">
        <f aca="false">SUMIFS(Stems_3D_BP!$K$2:$K$5573,Stems_3D_BP!$A$2:$A$5573,$A187,Stems_3D_BP!$B$2:$B$5573,"3D (tertiary) BP")</f>
        <v>7</v>
      </c>
      <c r="N187" s="6" t="n">
        <f aca="false">M187/14</f>
        <v>0.5</v>
      </c>
      <c r="O187" s="3" t="n">
        <f aca="false">K187+M187</f>
        <v>34</v>
      </c>
      <c r="P187" s="5" t="n">
        <f aca="false">O187/56</f>
        <v>0.607142857142857</v>
      </c>
      <c r="Q187" s="4" t="n">
        <f aca="false">SUMIFS(Loops!$I$2:$I$996,Loops!$A$2:$A$996,$A187,Loops!$B$2:$B$996,"D-loop")</f>
        <v>3</v>
      </c>
      <c r="R187" s="4" t="n">
        <f aca="false">SUMIFS(Loops!$I$2:$I$996,Loops!$A$2:$A$996,$A187,Loops!$B$2:$B$996,"Anticodon loop")</f>
        <v>2</v>
      </c>
      <c r="S187" s="4" t="n">
        <f aca="false">SUMIFS(Loops!$I$2:$I$996,Loops!$A$2:$A$996,$A187,Loops!$B$2:$B$996,"Variable loop")</f>
        <v>2</v>
      </c>
      <c r="T187" s="4" t="n">
        <f aca="false">SUMIFS(Loops!$I$2:$I$996,Loops!$A$2:$A$996,$A187,Loops!$B$2:$B$996,"TΨC-loop")</f>
        <v>3</v>
      </c>
      <c r="U187" s="4" t="n">
        <f aca="false">SUMIFS(Loops!$F$2:$F$996,Loops!$A$2:$A$996,$A187)-SUMIFS(Loops!$F$2:$F$996,Loops!$A$2:$A$996,$A187,Loops!$B$2:$B$996,"Positions 8, 9, 26")</f>
        <v>28</v>
      </c>
      <c r="V187" s="3" t="n">
        <f aca="false">SUM(Q187:T187)</f>
        <v>10</v>
      </c>
      <c r="W187" s="5" t="n">
        <f aca="false">V187/U187</f>
        <v>0.357142857142857</v>
      </c>
      <c r="X187" s="7" t="str">
        <f aca="false">INDEX(Positions!$E$2:$E$14531,MATCH($A187&amp;"|8",Positions!$A$2:$A$14531,0))</f>
        <v>U</v>
      </c>
      <c r="Y187" s="7" t="str">
        <f aca="false">INDEX(Positions!$E$2:$E$14531,MATCH($A187&amp;"|9",Positions!$A$2:$A$14531,0))</f>
        <v>G</v>
      </c>
      <c r="Z187" s="7" t="str">
        <f aca="false">INDEX(Positions!$E$2:$E$14531,MATCH($A187&amp;"|26",Positions!$A$2:$A$14531,0))</f>
        <v>G</v>
      </c>
      <c r="AA187" s="7" t="n">
        <f aca="false">(X187="G")+(Y187="G")+(Z187="G")</f>
        <v>2</v>
      </c>
      <c r="AB187" s="7" t="n">
        <f aca="false">(X187="C")+(Y187="C")+(Z187="C")</f>
        <v>0</v>
      </c>
      <c r="AC187" s="8" t="n">
        <f aca="false">AA187+AB187</f>
        <v>2</v>
      </c>
      <c r="AD187" s="9" t="n">
        <f aca="false">AC187/3</f>
        <v>0.666666666666667</v>
      </c>
      <c r="AE187" s="7" t="str">
        <f aca="false">IF(K187+V187+AC187=E187,"OK","MISMATCH")</f>
        <v>OK</v>
      </c>
      <c r="AF187" s="10" t="n">
        <f aca="false">B187-42</f>
        <v>31</v>
      </c>
      <c r="AG187" s="10" t="n">
        <f aca="false">V187+AC187</f>
        <v>12</v>
      </c>
      <c r="AH187" s="11" t="n">
        <f aca="false">AG187/AF187</f>
        <v>0.387096774193548</v>
      </c>
      <c r="AI187" s="11" t="n">
        <f aca="false">L187</f>
        <v>0.642857142857143</v>
      </c>
      <c r="AJ187" s="12" t="n">
        <f aca="false">AI187-AH187</f>
        <v>0.255760368663595</v>
      </c>
    </row>
    <row r="188" customFormat="false" ht="15" hidden="false" customHeight="false" outlineLevel="0" collapsed="false">
      <c r="A188" s="3" t="s">
        <v>221</v>
      </c>
      <c r="B188" s="4" t="n">
        <f aca="false">COUNTIF(Positions!$B$2:$B$14531,A188)</f>
        <v>71</v>
      </c>
      <c r="C188" s="4" t="n">
        <f aca="false">COUNTIFS(Positions!$B$2:$B$14531,A188,Positions!$E$2:$E$14531,"G")</f>
        <v>20</v>
      </c>
      <c r="D188" s="4" t="n">
        <f aca="false">COUNTIFS(Positions!$B$2:$B$14531,A188,Positions!$E$2:$E$14531,"C")</f>
        <v>18</v>
      </c>
      <c r="E188" s="3" t="n">
        <f aca="false">C188+D188</f>
        <v>38</v>
      </c>
      <c r="F188" s="5" t="n">
        <f aca="false">E188/B188</f>
        <v>0.535211267605634</v>
      </c>
      <c r="G188" s="4" t="n">
        <f aca="false">SUMIFS(Stems_3D_BP!$K$2:$K$5573,Stems_3D_BP!$A$2:$A$5573,$A188,Stems_3D_BP!$B$2:$B$5573,"Acceptor stem")</f>
        <v>10</v>
      </c>
      <c r="H188" s="4" t="n">
        <f aca="false">SUMIFS(Stems_3D_BP!$K$2:$K$5573,Stems_3D_BP!$A$2:$A$5573,$A188,Stems_3D_BP!$B$2:$B$5573,"D-stem")</f>
        <v>6</v>
      </c>
      <c r="I188" s="4" t="n">
        <f aca="false">SUMIFS(Stems_3D_BP!$K$2:$K$5573,Stems_3D_BP!$A$2:$A$5573,$A188,Stems_3D_BP!$B$2:$B$5573,"Anticodon stem")</f>
        <v>4</v>
      </c>
      <c r="J188" s="4" t="n">
        <f aca="false">SUMIFS(Stems_3D_BP!$K$2:$K$5573,Stems_3D_BP!$A$2:$A$5573,$A188,Stems_3D_BP!$B$2:$B$5573,"T-stem")</f>
        <v>6</v>
      </c>
      <c r="K188" s="3" t="n">
        <f aca="false">SUM(G188:J188)</f>
        <v>26</v>
      </c>
      <c r="L188" s="5" t="n">
        <f aca="false">K188/42</f>
        <v>0.619047619047619</v>
      </c>
      <c r="M188" s="4" t="n">
        <f aca="false">SUMIFS(Stems_3D_BP!$K$2:$K$5573,Stems_3D_BP!$A$2:$A$5573,$A188,Stems_3D_BP!$B$2:$B$5573,"3D (tertiary) BP")</f>
        <v>5</v>
      </c>
      <c r="N188" s="6" t="n">
        <f aca="false">M188/14</f>
        <v>0.357142857142857</v>
      </c>
      <c r="O188" s="3" t="n">
        <f aca="false">K188+M188</f>
        <v>31</v>
      </c>
      <c r="P188" s="5" t="n">
        <f aca="false">O188/56</f>
        <v>0.553571428571429</v>
      </c>
      <c r="Q188" s="4" t="n">
        <f aca="false">SUMIFS(Loops!$I$2:$I$996,Loops!$A$2:$A$996,$A188,Loops!$B$2:$B$996,"D-loop")</f>
        <v>3</v>
      </c>
      <c r="R188" s="4" t="n">
        <f aca="false">SUMIFS(Loops!$I$2:$I$996,Loops!$A$2:$A$996,$A188,Loops!$B$2:$B$996,"Anticodon loop")</f>
        <v>2</v>
      </c>
      <c r="S188" s="4" t="n">
        <f aca="false">SUMIFS(Loops!$I$2:$I$996,Loops!$A$2:$A$996,$A188,Loops!$B$2:$B$996,"Variable loop")</f>
        <v>1</v>
      </c>
      <c r="T188" s="4" t="n">
        <f aca="false">SUMIFS(Loops!$I$2:$I$996,Loops!$A$2:$A$996,$A188,Loops!$B$2:$B$996,"TΨC-loop")</f>
        <v>4</v>
      </c>
      <c r="U188" s="4" t="n">
        <f aca="false">SUMIFS(Loops!$F$2:$F$996,Loops!$A$2:$A$996,$A188)-SUMIFS(Loops!$F$2:$F$996,Loops!$A$2:$A$996,$A188,Loops!$B$2:$B$996,"Positions 8, 9, 26")</f>
        <v>26</v>
      </c>
      <c r="V188" s="3" t="n">
        <f aca="false">SUM(Q188:T188)</f>
        <v>10</v>
      </c>
      <c r="W188" s="5" t="n">
        <f aca="false">V188/U188</f>
        <v>0.384615384615385</v>
      </c>
      <c r="X188" s="7" t="str">
        <f aca="false">INDEX(Positions!$E$2:$E$14531,MATCH($A188&amp;"|8",Positions!$A$2:$A$14531,0))</f>
        <v>U</v>
      </c>
      <c r="Y188" s="7" t="str">
        <f aca="false">INDEX(Positions!$E$2:$E$14531,MATCH($A188&amp;"|9",Positions!$A$2:$A$14531,0))</f>
        <v>G</v>
      </c>
      <c r="Z188" s="7" t="str">
        <f aca="false">INDEX(Positions!$E$2:$E$14531,MATCH($A188&amp;"|26",Positions!$A$2:$A$14531,0))</f>
        <v>G</v>
      </c>
      <c r="AA188" s="7" t="n">
        <f aca="false">(X188="G")+(Y188="G")+(Z188="G")</f>
        <v>2</v>
      </c>
      <c r="AB188" s="7" t="n">
        <f aca="false">(X188="C")+(Y188="C")+(Z188="C")</f>
        <v>0</v>
      </c>
      <c r="AC188" s="8" t="n">
        <f aca="false">AA188+AB188</f>
        <v>2</v>
      </c>
      <c r="AD188" s="9" t="n">
        <f aca="false">AC188/3</f>
        <v>0.666666666666667</v>
      </c>
      <c r="AE188" s="7" t="str">
        <f aca="false">IF(K188+V188+AC188=E188,"OK","MISMATCH")</f>
        <v>OK</v>
      </c>
      <c r="AF188" s="10" t="n">
        <f aca="false">B188-42</f>
        <v>29</v>
      </c>
      <c r="AG188" s="10" t="n">
        <f aca="false">V188+AC188</f>
        <v>12</v>
      </c>
      <c r="AH188" s="11" t="n">
        <f aca="false">AG188/AF188</f>
        <v>0.413793103448276</v>
      </c>
      <c r="AI188" s="11" t="n">
        <f aca="false">L188</f>
        <v>0.619047619047619</v>
      </c>
      <c r="AJ188" s="12" t="n">
        <f aca="false">AI188-AH188</f>
        <v>0.205254515599343</v>
      </c>
    </row>
    <row r="189" customFormat="false" ht="15" hidden="false" customHeight="false" outlineLevel="0" collapsed="false">
      <c r="A189" s="3" t="s">
        <v>222</v>
      </c>
      <c r="B189" s="4" t="n">
        <f aca="false">COUNTIF(Positions!$B$2:$B$14531,A189)</f>
        <v>71</v>
      </c>
      <c r="C189" s="4" t="n">
        <f aca="false">COUNTIFS(Positions!$B$2:$B$14531,A189,Positions!$E$2:$E$14531,"G")</f>
        <v>23</v>
      </c>
      <c r="D189" s="4" t="n">
        <f aca="false">COUNTIFS(Positions!$B$2:$B$14531,A189,Positions!$E$2:$E$14531,"C")</f>
        <v>17</v>
      </c>
      <c r="E189" s="3" t="n">
        <f aca="false">C189+D189</f>
        <v>40</v>
      </c>
      <c r="F189" s="5" t="n">
        <f aca="false">E189/B189</f>
        <v>0.563380281690141</v>
      </c>
      <c r="G189" s="4" t="n">
        <f aca="false">SUMIFS(Stems_3D_BP!$K$2:$K$5573,Stems_3D_BP!$A$2:$A$5573,$A189,Stems_3D_BP!$B$2:$B$5573,"Acceptor stem")</f>
        <v>9</v>
      </c>
      <c r="H189" s="4" t="n">
        <f aca="false">SUMIFS(Stems_3D_BP!$K$2:$K$5573,Stems_3D_BP!$A$2:$A$5573,$A189,Stems_3D_BP!$B$2:$B$5573,"D-stem")</f>
        <v>2</v>
      </c>
      <c r="I189" s="4" t="n">
        <f aca="false">SUMIFS(Stems_3D_BP!$K$2:$K$5573,Stems_3D_BP!$A$2:$A$5573,$A189,Stems_3D_BP!$B$2:$B$5573,"Anticodon stem")</f>
        <v>9</v>
      </c>
      <c r="J189" s="4" t="n">
        <f aca="false">SUMIFS(Stems_3D_BP!$K$2:$K$5573,Stems_3D_BP!$A$2:$A$5573,$A189,Stems_3D_BP!$B$2:$B$5573,"T-stem")</f>
        <v>10</v>
      </c>
      <c r="K189" s="3" t="n">
        <f aca="false">SUM(G189:J189)</f>
        <v>30</v>
      </c>
      <c r="L189" s="5" t="n">
        <f aca="false">K189/42</f>
        <v>0.714285714285714</v>
      </c>
      <c r="M189" s="4" t="n">
        <f aca="false">SUMIFS(Stems_3D_BP!$K$2:$K$5573,Stems_3D_BP!$A$2:$A$5573,$A189,Stems_3D_BP!$B$2:$B$5573,"3D (tertiary) BP")</f>
        <v>5</v>
      </c>
      <c r="N189" s="6" t="n">
        <f aca="false">M189/14</f>
        <v>0.357142857142857</v>
      </c>
      <c r="O189" s="3" t="n">
        <f aca="false">K189+M189</f>
        <v>35</v>
      </c>
      <c r="P189" s="5" t="n">
        <f aca="false">O189/56</f>
        <v>0.625</v>
      </c>
      <c r="Q189" s="4" t="n">
        <f aca="false">SUMIFS(Loops!$I$2:$I$996,Loops!$A$2:$A$996,$A189,Loops!$B$2:$B$996,"D-loop")</f>
        <v>3</v>
      </c>
      <c r="R189" s="4" t="n">
        <f aca="false">SUMIFS(Loops!$I$2:$I$996,Loops!$A$2:$A$996,$A189,Loops!$B$2:$B$996,"Anticodon loop")</f>
        <v>4</v>
      </c>
      <c r="S189" s="4" t="n">
        <f aca="false">SUMIFS(Loops!$I$2:$I$996,Loops!$A$2:$A$996,$A189,Loops!$B$2:$B$996,"Variable loop")</f>
        <v>1</v>
      </c>
      <c r="T189" s="4" t="n">
        <f aca="false">SUMIFS(Loops!$I$2:$I$996,Loops!$A$2:$A$996,$A189,Loops!$B$2:$B$996,"TΨC-loop")</f>
        <v>1</v>
      </c>
      <c r="U189" s="4" t="n">
        <f aca="false">SUMIFS(Loops!$F$2:$F$996,Loops!$A$2:$A$996,$A189)-SUMIFS(Loops!$F$2:$F$996,Loops!$A$2:$A$996,$A189,Loops!$B$2:$B$996,"Positions 8, 9, 26")</f>
        <v>26</v>
      </c>
      <c r="V189" s="3" t="n">
        <f aca="false">SUM(Q189:T189)</f>
        <v>9</v>
      </c>
      <c r="W189" s="5" t="n">
        <f aca="false">V189/U189</f>
        <v>0.346153846153846</v>
      </c>
      <c r="X189" s="7" t="str">
        <f aca="false">INDEX(Positions!$E$2:$E$14531,MATCH($A189&amp;"|8",Positions!$A$2:$A$14531,0))</f>
        <v>U</v>
      </c>
      <c r="Y189" s="7" t="str">
        <f aca="false">INDEX(Positions!$E$2:$E$14531,MATCH($A189&amp;"|9",Positions!$A$2:$A$14531,0))</f>
        <v>A</v>
      </c>
      <c r="Z189" s="7" t="str">
        <f aca="false">INDEX(Positions!$E$2:$E$14531,MATCH($A189&amp;"|26",Positions!$A$2:$A$14531,0))</f>
        <v>G</v>
      </c>
      <c r="AA189" s="7" t="n">
        <f aca="false">(X189="G")+(Y189="G")+(Z189="G")</f>
        <v>1</v>
      </c>
      <c r="AB189" s="7" t="n">
        <f aca="false">(X189="C")+(Y189="C")+(Z189="C")</f>
        <v>0</v>
      </c>
      <c r="AC189" s="8" t="n">
        <f aca="false">AA189+AB189</f>
        <v>1</v>
      </c>
      <c r="AD189" s="9" t="n">
        <f aca="false">AC189/3</f>
        <v>0.333333333333333</v>
      </c>
      <c r="AE189" s="7" t="str">
        <f aca="false">IF(K189+V189+AC189=E189,"OK","MISMATCH")</f>
        <v>OK</v>
      </c>
      <c r="AF189" s="10" t="n">
        <f aca="false">B189-42</f>
        <v>29</v>
      </c>
      <c r="AG189" s="10" t="n">
        <f aca="false">V189+AC189</f>
        <v>10</v>
      </c>
      <c r="AH189" s="11" t="n">
        <f aca="false">AG189/AF189</f>
        <v>0.344827586206897</v>
      </c>
      <c r="AI189" s="11" t="n">
        <f aca="false">L189</f>
        <v>0.714285714285714</v>
      </c>
      <c r="AJ189" s="12" t="n">
        <f aca="false">AI189-AH189</f>
        <v>0.369458128078818</v>
      </c>
    </row>
    <row r="190" customFormat="false" ht="15" hidden="false" customHeight="false" outlineLevel="0" collapsed="false">
      <c r="A190" s="3" t="s">
        <v>223</v>
      </c>
      <c r="B190" s="4" t="n">
        <f aca="false">COUNTIF(Positions!$B$2:$B$14531,A190)</f>
        <v>71</v>
      </c>
      <c r="C190" s="4" t="n">
        <f aca="false">COUNTIFS(Positions!$B$2:$B$14531,A190,Positions!$E$2:$E$14531,"G")</f>
        <v>18</v>
      </c>
      <c r="D190" s="4" t="n">
        <f aca="false">COUNTIFS(Positions!$B$2:$B$14531,A190,Positions!$E$2:$E$14531,"C")</f>
        <v>21</v>
      </c>
      <c r="E190" s="3" t="n">
        <f aca="false">C190+D190</f>
        <v>39</v>
      </c>
      <c r="F190" s="5" t="n">
        <f aca="false">E190/B190</f>
        <v>0.549295774647887</v>
      </c>
      <c r="G190" s="4" t="n">
        <f aca="false">SUMIFS(Stems_3D_BP!$K$2:$K$5573,Stems_3D_BP!$A$2:$A$5573,$A190,Stems_3D_BP!$B$2:$B$5573,"Acceptor stem")</f>
        <v>6</v>
      </c>
      <c r="H190" s="4" t="n">
        <f aca="false">SUMIFS(Stems_3D_BP!$K$2:$K$5573,Stems_3D_BP!$A$2:$A$5573,$A190,Stems_3D_BP!$B$2:$B$5573,"D-stem")</f>
        <v>4</v>
      </c>
      <c r="I190" s="4" t="n">
        <f aca="false">SUMIFS(Stems_3D_BP!$K$2:$K$5573,Stems_3D_BP!$A$2:$A$5573,$A190,Stems_3D_BP!$B$2:$B$5573,"Anticodon stem")</f>
        <v>7</v>
      </c>
      <c r="J190" s="4" t="n">
        <f aca="false">SUMIFS(Stems_3D_BP!$K$2:$K$5573,Stems_3D_BP!$A$2:$A$5573,$A190,Stems_3D_BP!$B$2:$B$5573,"T-stem")</f>
        <v>10</v>
      </c>
      <c r="K190" s="3" t="n">
        <f aca="false">SUM(G190:J190)</f>
        <v>27</v>
      </c>
      <c r="L190" s="5" t="n">
        <f aca="false">K190/42</f>
        <v>0.642857142857143</v>
      </c>
      <c r="M190" s="4" t="n">
        <f aca="false">SUMIFS(Stems_3D_BP!$K$2:$K$5573,Stems_3D_BP!$A$2:$A$5573,$A190,Stems_3D_BP!$B$2:$B$5573,"3D (tertiary) BP")</f>
        <v>6</v>
      </c>
      <c r="N190" s="6" t="n">
        <f aca="false">M190/14</f>
        <v>0.428571428571429</v>
      </c>
      <c r="O190" s="3" t="n">
        <f aca="false">K190+M190</f>
        <v>33</v>
      </c>
      <c r="P190" s="5" t="n">
        <f aca="false">O190/56</f>
        <v>0.589285714285714</v>
      </c>
      <c r="Q190" s="4" t="n">
        <f aca="false">SUMIFS(Loops!$I$2:$I$996,Loops!$A$2:$A$996,$A190,Loops!$B$2:$B$996,"D-loop")</f>
        <v>4</v>
      </c>
      <c r="R190" s="4" t="n">
        <f aca="false">SUMIFS(Loops!$I$2:$I$996,Loops!$A$2:$A$996,$A190,Loops!$B$2:$B$996,"Anticodon loop")</f>
        <v>3</v>
      </c>
      <c r="S190" s="4" t="n">
        <f aca="false">SUMIFS(Loops!$I$2:$I$996,Loops!$A$2:$A$996,$A190,Loops!$B$2:$B$996,"Variable loop")</f>
        <v>2</v>
      </c>
      <c r="T190" s="4" t="n">
        <f aca="false">SUMIFS(Loops!$I$2:$I$996,Loops!$A$2:$A$996,$A190,Loops!$B$2:$B$996,"TΨC-loop")</f>
        <v>3</v>
      </c>
      <c r="U190" s="4" t="n">
        <f aca="false">SUMIFS(Loops!$F$2:$F$996,Loops!$A$2:$A$996,$A190)-SUMIFS(Loops!$F$2:$F$996,Loops!$A$2:$A$996,$A190,Loops!$B$2:$B$996,"Positions 8, 9, 26")</f>
        <v>26</v>
      </c>
      <c r="V190" s="3" t="n">
        <f aca="false">SUM(Q190:T190)</f>
        <v>12</v>
      </c>
      <c r="W190" s="5" t="n">
        <f aca="false">V190/U190</f>
        <v>0.461538461538462</v>
      </c>
      <c r="X190" s="7" t="str">
        <f aca="false">INDEX(Positions!$E$2:$E$14531,MATCH($A190&amp;"|8",Positions!$A$2:$A$14531,0))</f>
        <v>U</v>
      </c>
      <c r="Y190" s="7" t="str">
        <f aca="false">INDEX(Positions!$E$2:$E$14531,MATCH($A190&amp;"|9",Positions!$A$2:$A$14531,0))</f>
        <v>A</v>
      </c>
      <c r="Z190" s="7" t="str">
        <f aca="false">INDEX(Positions!$E$2:$E$14531,MATCH($A190&amp;"|26",Positions!$A$2:$A$14531,0))</f>
        <v>A</v>
      </c>
      <c r="AA190" s="7" t="n">
        <f aca="false">(X190="G")+(Y190="G")+(Z190="G")</f>
        <v>0</v>
      </c>
      <c r="AB190" s="7" t="n">
        <f aca="false">(X190="C")+(Y190="C")+(Z190="C")</f>
        <v>0</v>
      </c>
      <c r="AC190" s="8" t="n">
        <f aca="false">AA190+AB190</f>
        <v>0</v>
      </c>
      <c r="AD190" s="9" t="n">
        <f aca="false">AC190/3</f>
        <v>0</v>
      </c>
      <c r="AE190" s="7" t="str">
        <f aca="false">IF(K190+V190+AC190=E190,"OK","MISMATCH")</f>
        <v>OK</v>
      </c>
      <c r="AF190" s="10" t="n">
        <f aca="false">B190-42</f>
        <v>29</v>
      </c>
      <c r="AG190" s="10" t="n">
        <f aca="false">V190+AC190</f>
        <v>12</v>
      </c>
      <c r="AH190" s="11" t="n">
        <f aca="false">AG190/AF190</f>
        <v>0.413793103448276</v>
      </c>
      <c r="AI190" s="11" t="n">
        <f aca="false">L190</f>
        <v>0.642857142857143</v>
      </c>
      <c r="AJ190" s="12" t="n">
        <f aca="false">AI190-AH190</f>
        <v>0.229064039408867</v>
      </c>
    </row>
    <row r="191" customFormat="false" ht="15" hidden="false" customHeight="false" outlineLevel="0" collapsed="false">
      <c r="A191" s="3" t="s">
        <v>224</v>
      </c>
      <c r="B191" s="4" t="n">
        <f aca="false">COUNTIF(Positions!$B$2:$B$14531,A191)</f>
        <v>71</v>
      </c>
      <c r="C191" s="4" t="n">
        <f aca="false">COUNTIFS(Positions!$B$2:$B$14531,A191,Positions!$E$2:$E$14531,"G")</f>
        <v>20</v>
      </c>
      <c r="D191" s="4" t="n">
        <f aca="false">COUNTIFS(Positions!$B$2:$B$14531,A191,Positions!$E$2:$E$14531,"C")</f>
        <v>14</v>
      </c>
      <c r="E191" s="3" t="n">
        <f aca="false">C191+D191</f>
        <v>34</v>
      </c>
      <c r="F191" s="5" t="n">
        <f aca="false">E191/B191</f>
        <v>0.47887323943662</v>
      </c>
      <c r="G191" s="4" t="n">
        <f aca="false">SUMIFS(Stems_3D_BP!$K$2:$K$5573,Stems_3D_BP!$A$2:$A$5573,$A191,Stems_3D_BP!$B$2:$B$5573,"Acceptor stem")</f>
        <v>8</v>
      </c>
      <c r="H191" s="4" t="n">
        <f aca="false">SUMIFS(Stems_3D_BP!$K$2:$K$5573,Stems_3D_BP!$A$2:$A$5573,$A191,Stems_3D_BP!$B$2:$B$5573,"D-stem")</f>
        <v>3</v>
      </c>
      <c r="I191" s="4" t="n">
        <f aca="false">SUMIFS(Stems_3D_BP!$K$2:$K$5573,Stems_3D_BP!$A$2:$A$5573,$A191,Stems_3D_BP!$B$2:$B$5573,"Anticodon stem")</f>
        <v>6</v>
      </c>
      <c r="J191" s="4" t="n">
        <f aca="false">SUMIFS(Stems_3D_BP!$K$2:$K$5573,Stems_3D_BP!$A$2:$A$5573,$A191,Stems_3D_BP!$B$2:$B$5573,"T-stem")</f>
        <v>7</v>
      </c>
      <c r="K191" s="3" t="n">
        <f aca="false">SUM(G191:J191)</f>
        <v>24</v>
      </c>
      <c r="L191" s="5" t="n">
        <f aca="false">K191/42</f>
        <v>0.571428571428571</v>
      </c>
      <c r="M191" s="4" t="n">
        <f aca="false">SUMIFS(Stems_3D_BP!$K$2:$K$5573,Stems_3D_BP!$A$2:$A$5573,$A191,Stems_3D_BP!$B$2:$B$5573,"3D (tertiary) BP")</f>
        <v>6</v>
      </c>
      <c r="N191" s="6" t="n">
        <f aca="false">M191/14</f>
        <v>0.428571428571429</v>
      </c>
      <c r="O191" s="3" t="n">
        <f aca="false">K191+M191</f>
        <v>30</v>
      </c>
      <c r="P191" s="5" t="n">
        <f aca="false">O191/56</f>
        <v>0.535714285714286</v>
      </c>
      <c r="Q191" s="4" t="n">
        <f aca="false">SUMIFS(Loops!$I$2:$I$996,Loops!$A$2:$A$996,$A191,Loops!$B$2:$B$996,"D-loop")</f>
        <v>3</v>
      </c>
      <c r="R191" s="4" t="n">
        <f aca="false">SUMIFS(Loops!$I$2:$I$996,Loops!$A$2:$A$996,$A191,Loops!$B$2:$B$996,"Anticodon loop")</f>
        <v>4</v>
      </c>
      <c r="S191" s="4" t="n">
        <f aca="false">SUMIFS(Loops!$I$2:$I$996,Loops!$A$2:$A$996,$A191,Loops!$B$2:$B$996,"Variable loop")</f>
        <v>1</v>
      </c>
      <c r="T191" s="4" t="n">
        <f aca="false">SUMIFS(Loops!$I$2:$I$996,Loops!$A$2:$A$996,$A191,Loops!$B$2:$B$996,"TΨC-loop")</f>
        <v>2</v>
      </c>
      <c r="U191" s="4" t="n">
        <f aca="false">SUMIFS(Loops!$F$2:$F$996,Loops!$A$2:$A$996,$A191)-SUMIFS(Loops!$F$2:$F$996,Loops!$A$2:$A$996,$A191,Loops!$B$2:$B$996,"Positions 8, 9, 26")</f>
        <v>26</v>
      </c>
      <c r="V191" s="3" t="n">
        <f aca="false">SUM(Q191:T191)</f>
        <v>10</v>
      </c>
      <c r="W191" s="5" t="n">
        <f aca="false">V191/U191</f>
        <v>0.384615384615385</v>
      </c>
      <c r="X191" s="7" t="str">
        <f aca="false">INDEX(Positions!$E$2:$E$14531,MATCH($A191&amp;"|8",Positions!$A$2:$A$14531,0))</f>
        <v>U</v>
      </c>
      <c r="Y191" s="7" t="str">
        <f aca="false">INDEX(Positions!$E$2:$E$14531,MATCH($A191&amp;"|9",Positions!$A$2:$A$14531,0))</f>
        <v>A</v>
      </c>
      <c r="Z191" s="7" t="str">
        <f aca="false">INDEX(Positions!$E$2:$E$14531,MATCH($A191&amp;"|26",Positions!$A$2:$A$14531,0))</f>
        <v>A</v>
      </c>
      <c r="AA191" s="7" t="n">
        <f aca="false">(X191="G")+(Y191="G")+(Z191="G")</f>
        <v>0</v>
      </c>
      <c r="AB191" s="7" t="n">
        <f aca="false">(X191="C")+(Y191="C")+(Z191="C")</f>
        <v>0</v>
      </c>
      <c r="AC191" s="8" t="n">
        <f aca="false">AA191+AB191</f>
        <v>0</v>
      </c>
      <c r="AD191" s="9" t="n">
        <f aca="false">AC191/3</f>
        <v>0</v>
      </c>
      <c r="AE191" s="7" t="str">
        <f aca="false">IF(K191+V191+AC191=E191,"OK","MISMATCH")</f>
        <v>OK</v>
      </c>
      <c r="AF191" s="10" t="n">
        <f aca="false">B191-42</f>
        <v>29</v>
      </c>
      <c r="AG191" s="10" t="n">
        <f aca="false">V191+AC191</f>
        <v>10</v>
      </c>
      <c r="AH191" s="11" t="n">
        <f aca="false">AG191/AF191</f>
        <v>0.344827586206897</v>
      </c>
      <c r="AI191" s="11" t="n">
        <f aca="false">L191</f>
        <v>0.571428571428571</v>
      </c>
      <c r="AJ191" s="12" t="n">
        <f aca="false">AI191-AH191</f>
        <v>0.226600985221675</v>
      </c>
    </row>
    <row r="192" customFormat="false" ht="15" hidden="false" customHeight="false" outlineLevel="0" collapsed="false">
      <c r="A192" s="3" t="s">
        <v>225</v>
      </c>
      <c r="B192" s="4" t="n">
        <f aca="false">COUNTIF(Positions!$B$2:$B$14531,A192)</f>
        <v>73</v>
      </c>
      <c r="C192" s="4" t="n">
        <f aca="false">COUNTIFS(Positions!$B$2:$B$14531,A192,Positions!$E$2:$E$14531,"G")</f>
        <v>23</v>
      </c>
      <c r="D192" s="4" t="n">
        <f aca="false">COUNTIFS(Positions!$B$2:$B$14531,A192,Positions!$E$2:$E$14531,"C")</f>
        <v>20</v>
      </c>
      <c r="E192" s="3" t="n">
        <f aca="false">C192+D192</f>
        <v>43</v>
      </c>
      <c r="F192" s="5" t="n">
        <f aca="false">E192/B192</f>
        <v>0.589041095890411</v>
      </c>
      <c r="G192" s="4" t="n">
        <f aca="false">SUMIFS(Stems_3D_BP!$K$2:$K$5573,Stems_3D_BP!$A$2:$A$5573,$A192,Stems_3D_BP!$B$2:$B$5573,"Acceptor stem")</f>
        <v>8</v>
      </c>
      <c r="H192" s="4" t="n">
        <f aca="false">SUMIFS(Stems_3D_BP!$K$2:$K$5573,Stems_3D_BP!$A$2:$A$5573,$A192,Stems_3D_BP!$B$2:$B$5573,"D-stem")</f>
        <v>7</v>
      </c>
      <c r="I192" s="4" t="n">
        <f aca="false">SUMIFS(Stems_3D_BP!$K$2:$K$5573,Stems_3D_BP!$A$2:$A$5573,$A192,Stems_3D_BP!$B$2:$B$5573,"Anticodon stem")</f>
        <v>9</v>
      </c>
      <c r="J192" s="4" t="n">
        <f aca="false">SUMIFS(Stems_3D_BP!$K$2:$K$5573,Stems_3D_BP!$A$2:$A$5573,$A192,Stems_3D_BP!$B$2:$B$5573,"T-stem")</f>
        <v>8</v>
      </c>
      <c r="K192" s="3" t="n">
        <f aca="false">SUM(G192:J192)</f>
        <v>32</v>
      </c>
      <c r="L192" s="5" t="n">
        <f aca="false">K192/42</f>
        <v>0.761904761904762</v>
      </c>
      <c r="M192" s="4" t="n">
        <f aca="false">SUMIFS(Stems_3D_BP!$K$2:$K$5573,Stems_3D_BP!$A$2:$A$5573,$A192,Stems_3D_BP!$B$2:$B$5573,"3D (tertiary) BP")</f>
        <v>7</v>
      </c>
      <c r="N192" s="6" t="n">
        <f aca="false">M192/14</f>
        <v>0.5</v>
      </c>
      <c r="O192" s="3" t="n">
        <f aca="false">K192+M192</f>
        <v>39</v>
      </c>
      <c r="P192" s="5" t="n">
        <f aca="false">O192/56</f>
        <v>0.696428571428571</v>
      </c>
      <c r="Q192" s="4" t="n">
        <f aca="false">SUMIFS(Loops!$I$2:$I$996,Loops!$A$2:$A$996,$A192,Loops!$B$2:$B$996,"D-loop")</f>
        <v>3</v>
      </c>
      <c r="R192" s="4" t="n">
        <f aca="false">SUMIFS(Loops!$I$2:$I$996,Loops!$A$2:$A$996,$A192,Loops!$B$2:$B$996,"Anticodon loop")</f>
        <v>1</v>
      </c>
      <c r="S192" s="4" t="n">
        <f aca="false">SUMIFS(Loops!$I$2:$I$996,Loops!$A$2:$A$996,$A192,Loops!$B$2:$B$996,"Variable loop")</f>
        <v>3</v>
      </c>
      <c r="T192" s="4" t="n">
        <f aca="false">SUMIFS(Loops!$I$2:$I$996,Loops!$A$2:$A$996,$A192,Loops!$B$2:$B$996,"TΨC-loop")</f>
        <v>3</v>
      </c>
      <c r="U192" s="4" t="n">
        <f aca="false">SUMIFS(Loops!$F$2:$F$996,Loops!$A$2:$A$996,$A192)-SUMIFS(Loops!$F$2:$F$996,Loops!$A$2:$A$996,$A192,Loops!$B$2:$B$996,"Positions 8, 9, 26")</f>
        <v>28</v>
      </c>
      <c r="V192" s="3" t="n">
        <f aca="false">SUM(Q192:T192)</f>
        <v>10</v>
      </c>
      <c r="W192" s="5" t="n">
        <f aca="false">V192/U192</f>
        <v>0.357142857142857</v>
      </c>
      <c r="X192" s="7" t="str">
        <f aca="false">INDEX(Positions!$E$2:$E$14531,MATCH($A192&amp;"|8",Positions!$A$2:$A$14531,0))</f>
        <v>U</v>
      </c>
      <c r="Y192" s="7" t="str">
        <f aca="false">INDEX(Positions!$E$2:$E$14531,MATCH($A192&amp;"|9",Positions!$A$2:$A$14531,0))</f>
        <v>G</v>
      </c>
      <c r="Z192" s="7" t="str">
        <f aca="false">INDEX(Positions!$E$2:$E$14531,MATCH($A192&amp;"|26",Positions!$A$2:$A$14531,0))</f>
        <v>A</v>
      </c>
      <c r="AA192" s="7" t="n">
        <f aca="false">(X192="G")+(Y192="G")+(Z192="G")</f>
        <v>1</v>
      </c>
      <c r="AB192" s="7" t="n">
        <f aca="false">(X192="C")+(Y192="C")+(Z192="C")</f>
        <v>0</v>
      </c>
      <c r="AC192" s="8" t="n">
        <f aca="false">AA192+AB192</f>
        <v>1</v>
      </c>
      <c r="AD192" s="9" t="n">
        <f aca="false">AC192/3</f>
        <v>0.333333333333333</v>
      </c>
      <c r="AE192" s="7" t="str">
        <f aca="false">IF(K192+V192+AC192=E192,"OK","MISMATCH")</f>
        <v>OK</v>
      </c>
      <c r="AF192" s="10" t="n">
        <f aca="false">B192-42</f>
        <v>31</v>
      </c>
      <c r="AG192" s="10" t="n">
        <f aca="false">V192+AC192</f>
        <v>11</v>
      </c>
      <c r="AH192" s="11" t="n">
        <f aca="false">AG192/AF192</f>
        <v>0.354838709677419</v>
      </c>
      <c r="AI192" s="11" t="n">
        <f aca="false">L192</f>
        <v>0.761904761904762</v>
      </c>
      <c r="AJ192" s="12" t="n">
        <f aca="false">AI192-AH192</f>
        <v>0.407066052227343</v>
      </c>
    </row>
    <row r="193" customFormat="false" ht="15" hidden="false" customHeight="false" outlineLevel="0" collapsed="false">
      <c r="A193" s="3" t="s">
        <v>226</v>
      </c>
      <c r="B193" s="4" t="n">
        <f aca="false">COUNTIF(Positions!$B$2:$B$14531,A193)</f>
        <v>72</v>
      </c>
      <c r="C193" s="4" t="n">
        <f aca="false">COUNTIFS(Positions!$B$2:$B$14531,A193,Positions!$E$2:$E$14531,"G")</f>
        <v>20</v>
      </c>
      <c r="D193" s="4" t="n">
        <f aca="false">COUNTIFS(Positions!$B$2:$B$14531,A193,Positions!$E$2:$E$14531,"C")</f>
        <v>21</v>
      </c>
      <c r="E193" s="3" t="n">
        <f aca="false">C193+D193</f>
        <v>41</v>
      </c>
      <c r="F193" s="5" t="n">
        <f aca="false">E193/B193</f>
        <v>0.569444444444444</v>
      </c>
      <c r="G193" s="4" t="n">
        <f aca="false">SUMIFS(Stems_3D_BP!$K$2:$K$5573,Stems_3D_BP!$A$2:$A$5573,$A193,Stems_3D_BP!$B$2:$B$5573,"Acceptor stem")</f>
        <v>10</v>
      </c>
      <c r="H193" s="4" t="n">
        <f aca="false">SUMIFS(Stems_3D_BP!$K$2:$K$5573,Stems_3D_BP!$A$2:$A$5573,$A193,Stems_3D_BP!$B$2:$B$5573,"D-stem")</f>
        <v>6</v>
      </c>
      <c r="I193" s="4" t="n">
        <f aca="false">SUMIFS(Stems_3D_BP!$K$2:$K$5573,Stems_3D_BP!$A$2:$A$5573,$A193,Stems_3D_BP!$B$2:$B$5573,"Anticodon stem")</f>
        <v>7</v>
      </c>
      <c r="J193" s="4" t="n">
        <f aca="false">SUMIFS(Stems_3D_BP!$K$2:$K$5573,Stems_3D_BP!$A$2:$A$5573,$A193,Stems_3D_BP!$B$2:$B$5573,"T-stem")</f>
        <v>8</v>
      </c>
      <c r="K193" s="3" t="n">
        <f aca="false">SUM(G193:J193)</f>
        <v>31</v>
      </c>
      <c r="L193" s="5" t="n">
        <f aca="false">K193/42</f>
        <v>0.738095238095238</v>
      </c>
      <c r="M193" s="4" t="n">
        <f aca="false">SUMIFS(Stems_3D_BP!$K$2:$K$5573,Stems_3D_BP!$A$2:$A$5573,$A193,Stems_3D_BP!$B$2:$B$5573,"3D (tertiary) BP")</f>
        <v>7</v>
      </c>
      <c r="N193" s="6" t="n">
        <f aca="false">M193/14</f>
        <v>0.5</v>
      </c>
      <c r="O193" s="3" t="n">
        <f aca="false">K193+M193</f>
        <v>38</v>
      </c>
      <c r="P193" s="5" t="n">
        <f aca="false">O193/56</f>
        <v>0.678571428571429</v>
      </c>
      <c r="Q193" s="4" t="n">
        <f aca="false">SUMIFS(Loops!$I$2:$I$996,Loops!$A$2:$A$996,$A193,Loops!$B$2:$B$996,"D-loop")</f>
        <v>3</v>
      </c>
      <c r="R193" s="4" t="n">
        <f aca="false">SUMIFS(Loops!$I$2:$I$996,Loops!$A$2:$A$996,$A193,Loops!$B$2:$B$996,"Anticodon loop")</f>
        <v>1</v>
      </c>
      <c r="S193" s="4" t="n">
        <f aca="false">SUMIFS(Loops!$I$2:$I$996,Loops!$A$2:$A$996,$A193,Loops!$B$2:$B$996,"Variable loop")</f>
        <v>4</v>
      </c>
      <c r="T193" s="4" t="n">
        <f aca="false">SUMIFS(Loops!$I$2:$I$996,Loops!$A$2:$A$996,$A193,Loops!$B$2:$B$996,"TΨC-loop")</f>
        <v>2</v>
      </c>
      <c r="U193" s="4" t="n">
        <f aca="false">SUMIFS(Loops!$F$2:$F$996,Loops!$A$2:$A$996,$A193)-SUMIFS(Loops!$F$2:$F$996,Loops!$A$2:$A$996,$A193,Loops!$B$2:$B$996,"Positions 8, 9, 26")</f>
        <v>27</v>
      </c>
      <c r="V193" s="3" t="n">
        <f aca="false">SUM(Q193:T193)</f>
        <v>10</v>
      </c>
      <c r="W193" s="5" t="n">
        <f aca="false">V193/U193</f>
        <v>0.37037037037037</v>
      </c>
      <c r="X193" s="7" t="str">
        <f aca="false">INDEX(Positions!$E$2:$E$14531,MATCH($A193&amp;"|8",Positions!$A$2:$A$14531,0))</f>
        <v>U</v>
      </c>
      <c r="Y193" s="7" t="str">
        <f aca="false">INDEX(Positions!$E$2:$E$14531,MATCH($A193&amp;"|9",Positions!$A$2:$A$14531,0))</f>
        <v>A</v>
      </c>
      <c r="Z193" s="7" t="str">
        <f aca="false">INDEX(Positions!$E$2:$E$14531,MATCH($A193&amp;"|26",Positions!$A$2:$A$14531,0))</f>
        <v>U</v>
      </c>
      <c r="AA193" s="7" t="n">
        <f aca="false">(X193="G")+(Y193="G")+(Z193="G")</f>
        <v>0</v>
      </c>
      <c r="AB193" s="7" t="n">
        <f aca="false">(X193="C")+(Y193="C")+(Z193="C")</f>
        <v>0</v>
      </c>
      <c r="AC193" s="8" t="n">
        <f aca="false">AA193+AB193</f>
        <v>0</v>
      </c>
      <c r="AD193" s="9" t="n">
        <f aca="false">AC193/3</f>
        <v>0</v>
      </c>
      <c r="AE193" s="7" t="str">
        <f aca="false">IF(K193+V193+AC193=E193,"OK","MISMATCH")</f>
        <v>OK</v>
      </c>
      <c r="AF193" s="10" t="n">
        <f aca="false">B193-42</f>
        <v>30</v>
      </c>
      <c r="AG193" s="10" t="n">
        <f aca="false">V193+AC193</f>
        <v>10</v>
      </c>
      <c r="AH193" s="11" t="n">
        <f aca="false">AG193/AF193</f>
        <v>0.333333333333333</v>
      </c>
      <c r="AI193" s="11" t="n">
        <f aca="false">L193</f>
        <v>0.738095238095238</v>
      </c>
      <c r="AJ193" s="12" t="n">
        <f aca="false">AI193-AH193</f>
        <v>0.404761904761905</v>
      </c>
    </row>
    <row r="194" customFormat="false" ht="15" hidden="false" customHeight="false" outlineLevel="0" collapsed="false">
      <c r="A194" s="3" t="s">
        <v>227</v>
      </c>
      <c r="B194" s="4" t="n">
        <f aca="false">COUNTIF(Positions!$B$2:$B$14531,A194)</f>
        <v>72</v>
      </c>
      <c r="C194" s="4" t="n">
        <f aca="false">COUNTIFS(Positions!$B$2:$B$14531,A194,Positions!$E$2:$E$14531,"G")</f>
        <v>22</v>
      </c>
      <c r="D194" s="4" t="n">
        <f aca="false">COUNTIFS(Positions!$B$2:$B$14531,A194,Positions!$E$2:$E$14531,"C")</f>
        <v>18</v>
      </c>
      <c r="E194" s="3" t="n">
        <f aca="false">C194+D194</f>
        <v>40</v>
      </c>
      <c r="F194" s="5" t="n">
        <f aca="false">E194/B194</f>
        <v>0.555555555555556</v>
      </c>
      <c r="G194" s="4" t="n">
        <f aca="false">SUMIFS(Stems_3D_BP!$K$2:$K$5573,Stems_3D_BP!$A$2:$A$5573,$A194,Stems_3D_BP!$B$2:$B$5573,"Acceptor stem")</f>
        <v>9</v>
      </c>
      <c r="H194" s="4" t="n">
        <f aca="false">SUMIFS(Stems_3D_BP!$K$2:$K$5573,Stems_3D_BP!$A$2:$A$5573,$A194,Stems_3D_BP!$B$2:$B$5573,"D-stem")</f>
        <v>8</v>
      </c>
      <c r="I194" s="4" t="n">
        <f aca="false">SUMIFS(Stems_3D_BP!$K$2:$K$5573,Stems_3D_BP!$A$2:$A$5573,$A194,Stems_3D_BP!$B$2:$B$5573,"Anticodon stem")</f>
        <v>2</v>
      </c>
      <c r="J194" s="4" t="n">
        <f aca="false">SUMIFS(Stems_3D_BP!$K$2:$K$5573,Stems_3D_BP!$A$2:$A$5573,$A194,Stems_3D_BP!$B$2:$B$5573,"T-stem")</f>
        <v>8</v>
      </c>
      <c r="K194" s="3" t="n">
        <f aca="false">SUM(G194:J194)</f>
        <v>27</v>
      </c>
      <c r="L194" s="5" t="n">
        <f aca="false">K194/42</f>
        <v>0.642857142857143</v>
      </c>
      <c r="M194" s="4" t="n">
        <f aca="false">SUMIFS(Stems_3D_BP!$K$2:$K$5573,Stems_3D_BP!$A$2:$A$5573,$A194,Stems_3D_BP!$B$2:$B$5573,"3D (tertiary) BP")</f>
        <v>5</v>
      </c>
      <c r="N194" s="6" t="n">
        <f aca="false">M194/14</f>
        <v>0.357142857142857</v>
      </c>
      <c r="O194" s="3" t="n">
        <f aca="false">K194+M194</f>
        <v>32</v>
      </c>
      <c r="P194" s="5" t="n">
        <f aca="false">O194/56</f>
        <v>0.571428571428571</v>
      </c>
      <c r="Q194" s="4" t="n">
        <f aca="false">SUMIFS(Loops!$I$2:$I$996,Loops!$A$2:$A$996,$A194,Loops!$B$2:$B$996,"D-loop")</f>
        <v>3</v>
      </c>
      <c r="R194" s="4" t="n">
        <f aca="false">SUMIFS(Loops!$I$2:$I$996,Loops!$A$2:$A$996,$A194,Loops!$B$2:$B$996,"Anticodon loop")</f>
        <v>2</v>
      </c>
      <c r="S194" s="4" t="n">
        <f aca="false">SUMIFS(Loops!$I$2:$I$996,Loops!$A$2:$A$996,$A194,Loops!$B$2:$B$996,"Variable loop")</f>
        <v>2</v>
      </c>
      <c r="T194" s="4" t="n">
        <f aca="false">SUMIFS(Loops!$I$2:$I$996,Loops!$A$2:$A$996,$A194,Loops!$B$2:$B$996,"TΨC-loop")</f>
        <v>4</v>
      </c>
      <c r="U194" s="4" t="n">
        <f aca="false">SUMIFS(Loops!$F$2:$F$996,Loops!$A$2:$A$996,$A194)-SUMIFS(Loops!$F$2:$F$996,Loops!$A$2:$A$996,$A194,Loops!$B$2:$B$996,"Positions 8, 9, 26")</f>
        <v>27</v>
      </c>
      <c r="V194" s="3" t="n">
        <f aca="false">SUM(Q194:T194)</f>
        <v>11</v>
      </c>
      <c r="W194" s="5" t="n">
        <f aca="false">V194/U194</f>
        <v>0.407407407407407</v>
      </c>
      <c r="X194" s="7" t="str">
        <f aca="false">INDEX(Positions!$E$2:$E$14531,MATCH($A194&amp;"|8",Positions!$A$2:$A$14531,0))</f>
        <v>U</v>
      </c>
      <c r="Y194" s="7" t="str">
        <f aca="false">INDEX(Positions!$E$2:$E$14531,MATCH($A194&amp;"|9",Positions!$A$2:$A$14531,0))</f>
        <v>G</v>
      </c>
      <c r="Z194" s="7" t="str">
        <f aca="false">INDEX(Positions!$E$2:$E$14531,MATCH($A194&amp;"|26",Positions!$A$2:$A$14531,0))</f>
        <v>G</v>
      </c>
      <c r="AA194" s="7" t="n">
        <f aca="false">(X194="G")+(Y194="G")+(Z194="G")</f>
        <v>2</v>
      </c>
      <c r="AB194" s="7" t="n">
        <f aca="false">(X194="C")+(Y194="C")+(Z194="C")</f>
        <v>0</v>
      </c>
      <c r="AC194" s="8" t="n">
        <f aca="false">AA194+AB194</f>
        <v>2</v>
      </c>
      <c r="AD194" s="9" t="n">
        <f aca="false">AC194/3</f>
        <v>0.666666666666667</v>
      </c>
      <c r="AE194" s="7" t="str">
        <f aca="false">IF(K194+V194+AC194=E194,"OK","MISMATCH")</f>
        <v>OK</v>
      </c>
      <c r="AF194" s="10" t="n">
        <f aca="false">B194-42</f>
        <v>30</v>
      </c>
      <c r="AG194" s="10" t="n">
        <f aca="false">V194+AC194</f>
        <v>13</v>
      </c>
      <c r="AH194" s="11" t="n">
        <f aca="false">AG194/AF194</f>
        <v>0.433333333333333</v>
      </c>
      <c r="AI194" s="11" t="n">
        <f aca="false">L194</f>
        <v>0.642857142857143</v>
      </c>
      <c r="AJ194" s="12" t="n">
        <f aca="false">AI194-AH194</f>
        <v>0.20952380952381</v>
      </c>
    </row>
    <row r="195" customFormat="false" ht="15" hidden="false" customHeight="false" outlineLevel="0" collapsed="false">
      <c r="A195" s="3" t="s">
        <v>228</v>
      </c>
      <c r="B195" s="4" t="n">
        <f aca="false">COUNTIF(Positions!$B$2:$B$14531,A195)</f>
        <v>72</v>
      </c>
      <c r="C195" s="4" t="n">
        <f aca="false">COUNTIFS(Positions!$B$2:$B$14531,A195,Positions!$E$2:$E$14531,"G")</f>
        <v>20</v>
      </c>
      <c r="D195" s="4" t="n">
        <f aca="false">COUNTIFS(Positions!$B$2:$B$14531,A195,Positions!$E$2:$E$14531,"C")</f>
        <v>17</v>
      </c>
      <c r="E195" s="3" t="n">
        <f aca="false">C195+D195</f>
        <v>37</v>
      </c>
      <c r="F195" s="5" t="n">
        <f aca="false">E195/B195</f>
        <v>0.513888888888889</v>
      </c>
      <c r="G195" s="4" t="n">
        <f aca="false">SUMIFS(Stems_3D_BP!$K$2:$K$5573,Stems_3D_BP!$A$2:$A$5573,$A195,Stems_3D_BP!$B$2:$B$5573,"Acceptor stem")</f>
        <v>9</v>
      </c>
      <c r="H195" s="4" t="n">
        <f aca="false">SUMIFS(Stems_3D_BP!$K$2:$K$5573,Stems_3D_BP!$A$2:$A$5573,$A195,Stems_3D_BP!$B$2:$B$5573,"D-stem")</f>
        <v>6</v>
      </c>
      <c r="I195" s="4" t="n">
        <f aca="false">SUMIFS(Stems_3D_BP!$K$2:$K$5573,Stems_3D_BP!$A$2:$A$5573,$A195,Stems_3D_BP!$B$2:$B$5573,"Anticodon stem")</f>
        <v>4</v>
      </c>
      <c r="J195" s="4" t="n">
        <f aca="false">SUMIFS(Stems_3D_BP!$K$2:$K$5573,Stems_3D_BP!$A$2:$A$5573,$A195,Stems_3D_BP!$B$2:$B$5573,"T-stem")</f>
        <v>6</v>
      </c>
      <c r="K195" s="3" t="n">
        <f aca="false">SUM(G195:J195)</f>
        <v>25</v>
      </c>
      <c r="L195" s="5" t="n">
        <f aca="false">K195/42</f>
        <v>0.595238095238095</v>
      </c>
      <c r="M195" s="4" t="n">
        <f aca="false">SUMIFS(Stems_3D_BP!$K$2:$K$5573,Stems_3D_BP!$A$2:$A$5573,$A195,Stems_3D_BP!$B$2:$B$5573,"3D (tertiary) BP")</f>
        <v>7</v>
      </c>
      <c r="N195" s="6" t="n">
        <f aca="false">M195/14</f>
        <v>0.5</v>
      </c>
      <c r="O195" s="3" t="n">
        <f aca="false">K195+M195</f>
        <v>32</v>
      </c>
      <c r="P195" s="5" t="n">
        <f aca="false">O195/56</f>
        <v>0.571428571428571</v>
      </c>
      <c r="Q195" s="4" t="n">
        <f aca="false">SUMIFS(Loops!$I$2:$I$996,Loops!$A$2:$A$996,$A195,Loops!$B$2:$B$996,"D-loop")</f>
        <v>3</v>
      </c>
      <c r="R195" s="4" t="n">
        <f aca="false">SUMIFS(Loops!$I$2:$I$996,Loops!$A$2:$A$996,$A195,Loops!$B$2:$B$996,"Anticodon loop")</f>
        <v>2</v>
      </c>
      <c r="S195" s="4" t="n">
        <f aca="false">SUMIFS(Loops!$I$2:$I$996,Loops!$A$2:$A$996,$A195,Loops!$B$2:$B$996,"Variable loop")</f>
        <v>3</v>
      </c>
      <c r="T195" s="4" t="n">
        <f aca="false">SUMIFS(Loops!$I$2:$I$996,Loops!$A$2:$A$996,$A195,Loops!$B$2:$B$996,"TΨC-loop")</f>
        <v>3</v>
      </c>
      <c r="U195" s="4" t="n">
        <f aca="false">SUMIFS(Loops!$F$2:$F$996,Loops!$A$2:$A$996,$A195)-SUMIFS(Loops!$F$2:$F$996,Loops!$A$2:$A$996,$A195,Loops!$B$2:$B$996,"Positions 8, 9, 26")</f>
        <v>27</v>
      </c>
      <c r="V195" s="3" t="n">
        <f aca="false">SUM(Q195:T195)</f>
        <v>11</v>
      </c>
      <c r="W195" s="5" t="n">
        <f aca="false">V195/U195</f>
        <v>0.407407407407407</v>
      </c>
      <c r="X195" s="7" t="str">
        <f aca="false">INDEX(Positions!$E$2:$E$14531,MATCH($A195&amp;"|8",Positions!$A$2:$A$14531,0))</f>
        <v>U</v>
      </c>
      <c r="Y195" s="7" t="str">
        <f aca="false">INDEX(Positions!$E$2:$E$14531,MATCH($A195&amp;"|9",Positions!$A$2:$A$14531,0))</f>
        <v>A</v>
      </c>
      <c r="Z195" s="7" t="str">
        <f aca="false">INDEX(Positions!$E$2:$E$14531,MATCH($A195&amp;"|26",Positions!$A$2:$A$14531,0))</f>
        <v>G</v>
      </c>
      <c r="AA195" s="7" t="n">
        <f aca="false">(X195="G")+(Y195="G")+(Z195="G")</f>
        <v>1</v>
      </c>
      <c r="AB195" s="7" t="n">
        <f aca="false">(X195="C")+(Y195="C")+(Z195="C")</f>
        <v>0</v>
      </c>
      <c r="AC195" s="8" t="n">
        <f aca="false">AA195+AB195</f>
        <v>1</v>
      </c>
      <c r="AD195" s="9" t="n">
        <f aca="false">AC195/3</f>
        <v>0.333333333333333</v>
      </c>
      <c r="AE195" s="7" t="str">
        <f aca="false">IF(K195+V195+AC195=E195,"OK","MISMATCH")</f>
        <v>OK</v>
      </c>
      <c r="AF195" s="10" t="n">
        <f aca="false">B195-42</f>
        <v>30</v>
      </c>
      <c r="AG195" s="10" t="n">
        <f aca="false">V195+AC195</f>
        <v>12</v>
      </c>
      <c r="AH195" s="11" t="n">
        <f aca="false">AG195/AF195</f>
        <v>0.4</v>
      </c>
      <c r="AI195" s="11" t="n">
        <f aca="false">L195</f>
        <v>0.595238095238095</v>
      </c>
      <c r="AJ195" s="12" t="n">
        <f aca="false">AI195-AH195</f>
        <v>0.195238095238095</v>
      </c>
    </row>
    <row r="196" customFormat="false" ht="15" hidden="false" customHeight="false" outlineLevel="0" collapsed="false">
      <c r="A196" s="3" t="s">
        <v>229</v>
      </c>
      <c r="B196" s="4" t="n">
        <f aca="false">COUNTIF(Positions!$B$2:$B$14531,A196)</f>
        <v>72</v>
      </c>
      <c r="C196" s="4" t="n">
        <f aca="false">COUNTIFS(Positions!$B$2:$B$14531,A196,Positions!$E$2:$E$14531,"G")</f>
        <v>23</v>
      </c>
      <c r="D196" s="4" t="n">
        <f aca="false">COUNTIFS(Positions!$B$2:$B$14531,A196,Positions!$E$2:$E$14531,"C")</f>
        <v>16</v>
      </c>
      <c r="E196" s="3" t="n">
        <f aca="false">C196+D196</f>
        <v>39</v>
      </c>
      <c r="F196" s="5" t="n">
        <f aca="false">E196/B196</f>
        <v>0.541666666666667</v>
      </c>
      <c r="G196" s="4" t="n">
        <f aca="false">SUMIFS(Stems_3D_BP!$K$2:$K$5573,Stems_3D_BP!$A$2:$A$5573,$A196,Stems_3D_BP!$B$2:$B$5573,"Acceptor stem")</f>
        <v>7</v>
      </c>
      <c r="H196" s="4" t="n">
        <f aca="false">SUMIFS(Stems_3D_BP!$K$2:$K$5573,Stems_3D_BP!$A$2:$A$5573,$A196,Stems_3D_BP!$B$2:$B$5573,"D-stem")</f>
        <v>6</v>
      </c>
      <c r="I196" s="4" t="n">
        <f aca="false">SUMIFS(Stems_3D_BP!$K$2:$K$5573,Stems_3D_BP!$A$2:$A$5573,$A196,Stems_3D_BP!$B$2:$B$5573,"Anticodon stem")</f>
        <v>6</v>
      </c>
      <c r="J196" s="4" t="n">
        <f aca="false">SUMIFS(Stems_3D_BP!$K$2:$K$5573,Stems_3D_BP!$A$2:$A$5573,$A196,Stems_3D_BP!$B$2:$B$5573,"T-stem")</f>
        <v>6</v>
      </c>
      <c r="K196" s="3" t="n">
        <f aca="false">SUM(G196:J196)</f>
        <v>25</v>
      </c>
      <c r="L196" s="5" t="n">
        <f aca="false">K196/42</f>
        <v>0.595238095238095</v>
      </c>
      <c r="M196" s="4" t="n">
        <f aca="false">SUMIFS(Stems_3D_BP!$K$2:$K$5573,Stems_3D_BP!$A$2:$A$5573,$A196,Stems_3D_BP!$B$2:$B$5573,"3D (tertiary) BP")</f>
        <v>7</v>
      </c>
      <c r="N196" s="6" t="n">
        <f aca="false">M196/14</f>
        <v>0.5</v>
      </c>
      <c r="O196" s="3" t="n">
        <f aca="false">K196+M196</f>
        <v>32</v>
      </c>
      <c r="P196" s="5" t="n">
        <f aca="false">O196/56</f>
        <v>0.571428571428571</v>
      </c>
      <c r="Q196" s="4" t="n">
        <f aca="false">SUMIFS(Loops!$I$2:$I$996,Loops!$A$2:$A$996,$A196,Loops!$B$2:$B$996,"D-loop")</f>
        <v>4</v>
      </c>
      <c r="R196" s="4" t="n">
        <f aca="false">SUMIFS(Loops!$I$2:$I$996,Loops!$A$2:$A$996,$A196,Loops!$B$2:$B$996,"Anticodon loop")</f>
        <v>3</v>
      </c>
      <c r="S196" s="4" t="n">
        <f aca="false">SUMIFS(Loops!$I$2:$I$996,Loops!$A$2:$A$996,$A196,Loops!$B$2:$B$996,"Variable loop")</f>
        <v>3</v>
      </c>
      <c r="T196" s="4" t="n">
        <f aca="false">SUMIFS(Loops!$I$2:$I$996,Loops!$A$2:$A$996,$A196,Loops!$B$2:$B$996,"TΨC-loop")</f>
        <v>3</v>
      </c>
      <c r="U196" s="4" t="n">
        <f aca="false">SUMIFS(Loops!$F$2:$F$996,Loops!$A$2:$A$996,$A196)-SUMIFS(Loops!$F$2:$F$996,Loops!$A$2:$A$996,$A196,Loops!$B$2:$B$996,"Positions 8, 9, 26")</f>
        <v>27</v>
      </c>
      <c r="V196" s="3" t="n">
        <f aca="false">SUM(Q196:T196)</f>
        <v>13</v>
      </c>
      <c r="W196" s="5" t="n">
        <f aca="false">V196/U196</f>
        <v>0.481481481481481</v>
      </c>
      <c r="X196" s="7" t="str">
        <f aca="false">INDEX(Positions!$E$2:$E$14531,MATCH($A196&amp;"|8",Positions!$A$2:$A$14531,0))</f>
        <v>U</v>
      </c>
      <c r="Y196" s="7" t="str">
        <f aca="false">INDEX(Positions!$E$2:$E$14531,MATCH($A196&amp;"|9",Positions!$A$2:$A$14531,0))</f>
        <v>A</v>
      </c>
      <c r="Z196" s="7" t="str">
        <f aca="false">INDEX(Positions!$E$2:$E$14531,MATCH($A196&amp;"|26",Positions!$A$2:$A$14531,0))</f>
        <v>G</v>
      </c>
      <c r="AA196" s="7" t="n">
        <f aca="false">(X196="G")+(Y196="G")+(Z196="G")</f>
        <v>1</v>
      </c>
      <c r="AB196" s="7" t="n">
        <f aca="false">(X196="C")+(Y196="C")+(Z196="C")</f>
        <v>0</v>
      </c>
      <c r="AC196" s="8" t="n">
        <f aca="false">AA196+AB196</f>
        <v>1</v>
      </c>
      <c r="AD196" s="9" t="n">
        <f aca="false">AC196/3</f>
        <v>0.333333333333333</v>
      </c>
      <c r="AE196" s="7" t="str">
        <f aca="false">IF(K196+V196+AC196=E196,"OK","MISMATCH")</f>
        <v>OK</v>
      </c>
      <c r="AF196" s="10" t="n">
        <f aca="false">B196-42</f>
        <v>30</v>
      </c>
      <c r="AG196" s="10" t="n">
        <f aca="false">V196+AC196</f>
        <v>14</v>
      </c>
      <c r="AH196" s="11" t="n">
        <f aca="false">AG196/AF196</f>
        <v>0.466666666666667</v>
      </c>
      <c r="AI196" s="11" t="n">
        <f aca="false">L196</f>
        <v>0.595238095238095</v>
      </c>
      <c r="AJ196" s="12" t="n">
        <f aca="false">AI196-AH196</f>
        <v>0.128571428571429</v>
      </c>
    </row>
    <row r="197" customFormat="false" ht="15" hidden="false" customHeight="false" outlineLevel="0" collapsed="false">
      <c r="A197" s="3" t="s">
        <v>230</v>
      </c>
      <c r="B197" s="4" t="n">
        <f aca="false">COUNTIF(Positions!$B$2:$B$14531,A197)</f>
        <v>72</v>
      </c>
      <c r="C197" s="4" t="n">
        <f aca="false">COUNTIFS(Positions!$B$2:$B$14531,A197,Positions!$E$2:$E$14531,"G")</f>
        <v>21</v>
      </c>
      <c r="D197" s="4" t="n">
        <f aca="false">COUNTIFS(Positions!$B$2:$B$14531,A197,Positions!$E$2:$E$14531,"C")</f>
        <v>16</v>
      </c>
      <c r="E197" s="3" t="n">
        <f aca="false">C197+D197</f>
        <v>37</v>
      </c>
      <c r="F197" s="5" t="n">
        <f aca="false">E197/B197</f>
        <v>0.513888888888889</v>
      </c>
      <c r="G197" s="4" t="n">
        <f aca="false">SUMIFS(Stems_3D_BP!$K$2:$K$5573,Stems_3D_BP!$A$2:$A$5573,$A197,Stems_3D_BP!$B$2:$B$5573,"Acceptor stem")</f>
        <v>7</v>
      </c>
      <c r="H197" s="4" t="n">
        <f aca="false">SUMIFS(Stems_3D_BP!$K$2:$K$5573,Stems_3D_BP!$A$2:$A$5573,$A197,Stems_3D_BP!$B$2:$B$5573,"D-stem")</f>
        <v>6</v>
      </c>
      <c r="I197" s="4" t="n">
        <f aca="false">SUMIFS(Stems_3D_BP!$K$2:$K$5573,Stems_3D_BP!$A$2:$A$5573,$A197,Stems_3D_BP!$B$2:$B$5573,"Anticodon stem")</f>
        <v>6</v>
      </c>
      <c r="J197" s="4" t="n">
        <f aca="false">SUMIFS(Stems_3D_BP!$K$2:$K$5573,Stems_3D_BP!$A$2:$A$5573,$A197,Stems_3D_BP!$B$2:$B$5573,"T-stem")</f>
        <v>8</v>
      </c>
      <c r="K197" s="3" t="n">
        <f aca="false">SUM(G197:J197)</f>
        <v>27</v>
      </c>
      <c r="L197" s="5" t="n">
        <f aca="false">K197/42</f>
        <v>0.642857142857143</v>
      </c>
      <c r="M197" s="4" t="n">
        <f aca="false">SUMIFS(Stems_3D_BP!$K$2:$K$5573,Stems_3D_BP!$A$2:$A$5573,$A197,Stems_3D_BP!$B$2:$B$5573,"3D (tertiary) BP")</f>
        <v>7</v>
      </c>
      <c r="N197" s="6" t="n">
        <f aca="false">M197/14</f>
        <v>0.5</v>
      </c>
      <c r="O197" s="3" t="n">
        <f aca="false">K197+M197</f>
        <v>34</v>
      </c>
      <c r="P197" s="5" t="n">
        <f aca="false">O197/56</f>
        <v>0.607142857142857</v>
      </c>
      <c r="Q197" s="4" t="n">
        <f aca="false">SUMIFS(Loops!$I$2:$I$996,Loops!$A$2:$A$996,$A197,Loops!$B$2:$B$996,"D-loop")</f>
        <v>3</v>
      </c>
      <c r="R197" s="4" t="n">
        <f aca="false">SUMIFS(Loops!$I$2:$I$996,Loops!$A$2:$A$996,$A197,Loops!$B$2:$B$996,"Anticodon loop")</f>
        <v>2</v>
      </c>
      <c r="S197" s="4" t="n">
        <f aca="false">SUMIFS(Loops!$I$2:$I$996,Loops!$A$2:$A$996,$A197,Loops!$B$2:$B$996,"Variable loop")</f>
        <v>2</v>
      </c>
      <c r="T197" s="4" t="n">
        <f aca="false">SUMIFS(Loops!$I$2:$I$996,Loops!$A$2:$A$996,$A197,Loops!$B$2:$B$996,"TΨC-loop")</f>
        <v>1</v>
      </c>
      <c r="U197" s="4" t="n">
        <f aca="false">SUMIFS(Loops!$F$2:$F$996,Loops!$A$2:$A$996,$A197)-SUMIFS(Loops!$F$2:$F$996,Loops!$A$2:$A$996,$A197,Loops!$B$2:$B$996,"Positions 8, 9, 26")</f>
        <v>27</v>
      </c>
      <c r="V197" s="3" t="n">
        <f aca="false">SUM(Q197:T197)</f>
        <v>8</v>
      </c>
      <c r="W197" s="5" t="n">
        <f aca="false">V197/U197</f>
        <v>0.296296296296296</v>
      </c>
      <c r="X197" s="7" t="str">
        <f aca="false">INDEX(Positions!$E$2:$E$14531,MATCH($A197&amp;"|8",Positions!$A$2:$A$14531,0))</f>
        <v>U</v>
      </c>
      <c r="Y197" s="7" t="str">
        <f aca="false">INDEX(Positions!$E$2:$E$14531,MATCH($A197&amp;"|9",Positions!$A$2:$A$14531,0))</f>
        <v>G</v>
      </c>
      <c r="Z197" s="7" t="str">
        <f aca="false">INDEX(Positions!$E$2:$E$14531,MATCH($A197&amp;"|26",Positions!$A$2:$A$14531,0))</f>
        <v>G</v>
      </c>
      <c r="AA197" s="7" t="n">
        <f aca="false">(X197="G")+(Y197="G")+(Z197="G")</f>
        <v>2</v>
      </c>
      <c r="AB197" s="7" t="n">
        <f aca="false">(X197="C")+(Y197="C")+(Z197="C")</f>
        <v>0</v>
      </c>
      <c r="AC197" s="8" t="n">
        <f aca="false">AA197+AB197</f>
        <v>2</v>
      </c>
      <c r="AD197" s="9" t="n">
        <f aca="false">AC197/3</f>
        <v>0.666666666666667</v>
      </c>
      <c r="AE197" s="7" t="str">
        <f aca="false">IF(K197+V197+AC197=E197,"OK","MISMATCH")</f>
        <v>OK</v>
      </c>
      <c r="AF197" s="10" t="n">
        <f aca="false">B197-42</f>
        <v>30</v>
      </c>
      <c r="AG197" s="10" t="n">
        <f aca="false">V197+AC197</f>
        <v>10</v>
      </c>
      <c r="AH197" s="11" t="n">
        <f aca="false">AG197/AF197</f>
        <v>0.333333333333333</v>
      </c>
      <c r="AI197" s="11" t="n">
        <f aca="false">L197</f>
        <v>0.642857142857143</v>
      </c>
      <c r="AJ197" s="12" t="n">
        <f aca="false">AI197-AH197</f>
        <v>0.30952380952381</v>
      </c>
    </row>
    <row r="198" customFormat="false" ht="15" hidden="false" customHeight="false" outlineLevel="0" collapsed="false">
      <c r="A198" s="3" t="s">
        <v>231</v>
      </c>
      <c r="B198" s="4" t="n">
        <f aca="false">COUNTIF(Positions!$B$2:$B$14531,A198)</f>
        <v>74</v>
      </c>
      <c r="C198" s="4" t="n">
        <f aca="false">COUNTIFS(Positions!$B$2:$B$14531,A198,Positions!$E$2:$E$14531,"G")</f>
        <v>23</v>
      </c>
      <c r="D198" s="4" t="n">
        <f aca="false">COUNTIFS(Positions!$B$2:$B$14531,A198,Positions!$E$2:$E$14531,"C")</f>
        <v>19</v>
      </c>
      <c r="E198" s="3" t="n">
        <f aca="false">C198+D198</f>
        <v>42</v>
      </c>
      <c r="F198" s="5" t="n">
        <f aca="false">E198/B198</f>
        <v>0.567567567567568</v>
      </c>
      <c r="G198" s="4" t="n">
        <f aca="false">SUMIFS(Stems_3D_BP!$K$2:$K$5573,Stems_3D_BP!$A$2:$A$5573,$A198,Stems_3D_BP!$B$2:$B$5573,"Acceptor stem")</f>
        <v>11</v>
      </c>
      <c r="H198" s="4" t="n">
        <f aca="false">SUMIFS(Stems_3D_BP!$K$2:$K$5573,Stems_3D_BP!$A$2:$A$5573,$A198,Stems_3D_BP!$B$2:$B$5573,"D-stem")</f>
        <v>6</v>
      </c>
      <c r="I198" s="4" t="n">
        <f aca="false">SUMIFS(Stems_3D_BP!$K$2:$K$5573,Stems_3D_BP!$A$2:$A$5573,$A198,Stems_3D_BP!$B$2:$B$5573,"Anticodon stem")</f>
        <v>4</v>
      </c>
      <c r="J198" s="4" t="n">
        <f aca="false">SUMIFS(Stems_3D_BP!$K$2:$K$5573,Stems_3D_BP!$A$2:$A$5573,$A198,Stems_3D_BP!$B$2:$B$5573,"T-stem")</f>
        <v>10</v>
      </c>
      <c r="K198" s="3" t="n">
        <f aca="false">SUM(G198:J198)</f>
        <v>31</v>
      </c>
      <c r="L198" s="5" t="n">
        <f aca="false">K198/42</f>
        <v>0.738095238095238</v>
      </c>
      <c r="M198" s="4" t="n">
        <f aca="false">SUMIFS(Stems_3D_BP!$K$2:$K$5573,Stems_3D_BP!$A$2:$A$5573,$A198,Stems_3D_BP!$B$2:$B$5573,"3D (tertiary) BP")</f>
        <v>7</v>
      </c>
      <c r="N198" s="6" t="n">
        <f aca="false">M198/14</f>
        <v>0.5</v>
      </c>
      <c r="O198" s="3" t="n">
        <f aca="false">K198+M198</f>
        <v>38</v>
      </c>
      <c r="P198" s="5" t="n">
        <f aca="false">O198/56</f>
        <v>0.678571428571429</v>
      </c>
      <c r="Q198" s="4" t="n">
        <f aca="false">SUMIFS(Loops!$I$2:$I$996,Loops!$A$2:$A$996,$A198,Loops!$B$2:$B$996,"D-loop")</f>
        <v>3</v>
      </c>
      <c r="R198" s="4" t="n">
        <f aca="false">SUMIFS(Loops!$I$2:$I$996,Loops!$A$2:$A$996,$A198,Loops!$B$2:$B$996,"Anticodon loop")</f>
        <v>2</v>
      </c>
      <c r="S198" s="4" t="n">
        <f aca="false">SUMIFS(Loops!$I$2:$I$996,Loops!$A$2:$A$996,$A198,Loops!$B$2:$B$996,"Variable loop")</f>
        <v>2</v>
      </c>
      <c r="T198" s="4" t="n">
        <f aca="false">SUMIFS(Loops!$I$2:$I$996,Loops!$A$2:$A$996,$A198,Loops!$B$2:$B$996,"TΨC-loop")</f>
        <v>3</v>
      </c>
      <c r="U198" s="4" t="n">
        <f aca="false">SUMIFS(Loops!$F$2:$F$996,Loops!$A$2:$A$996,$A198)-SUMIFS(Loops!$F$2:$F$996,Loops!$A$2:$A$996,$A198,Loops!$B$2:$B$996,"Positions 8, 9, 26")</f>
        <v>29</v>
      </c>
      <c r="V198" s="3" t="n">
        <f aca="false">SUM(Q198:T198)</f>
        <v>10</v>
      </c>
      <c r="W198" s="5" t="n">
        <f aca="false">V198/U198</f>
        <v>0.344827586206897</v>
      </c>
      <c r="X198" s="7" t="str">
        <f aca="false">INDEX(Positions!$E$2:$E$14531,MATCH($A198&amp;"|8",Positions!$A$2:$A$14531,0))</f>
        <v>U</v>
      </c>
      <c r="Y198" s="7" t="str">
        <f aca="false">INDEX(Positions!$E$2:$E$14531,MATCH($A198&amp;"|9",Positions!$A$2:$A$14531,0))</f>
        <v>A</v>
      </c>
      <c r="Z198" s="7" t="str">
        <f aca="false">INDEX(Positions!$E$2:$E$14531,MATCH($A198&amp;"|26",Positions!$A$2:$A$14531,0))</f>
        <v>G</v>
      </c>
      <c r="AA198" s="7" t="n">
        <f aca="false">(X198="G")+(Y198="G")+(Z198="G")</f>
        <v>1</v>
      </c>
      <c r="AB198" s="7" t="n">
        <f aca="false">(X198="C")+(Y198="C")+(Z198="C")</f>
        <v>0</v>
      </c>
      <c r="AC198" s="8" t="n">
        <f aca="false">AA198+AB198</f>
        <v>1</v>
      </c>
      <c r="AD198" s="9" t="n">
        <f aca="false">AC198/3</f>
        <v>0.333333333333333</v>
      </c>
      <c r="AE198" s="7" t="str">
        <f aca="false">IF(K198+V198+AC198=E198,"OK","MISMATCH")</f>
        <v>OK</v>
      </c>
      <c r="AF198" s="10" t="n">
        <f aca="false">B198-42</f>
        <v>32</v>
      </c>
      <c r="AG198" s="10" t="n">
        <f aca="false">V198+AC198</f>
        <v>11</v>
      </c>
      <c r="AH198" s="11" t="n">
        <f aca="false">AG198/AF198</f>
        <v>0.34375</v>
      </c>
      <c r="AI198" s="11" t="n">
        <f aca="false">L198</f>
        <v>0.738095238095238</v>
      </c>
      <c r="AJ198" s="12" t="n">
        <f aca="false">AI198-AH198</f>
        <v>0.394345238095238</v>
      </c>
    </row>
    <row r="199" customFormat="false" ht="15" hidden="false" customHeight="false" outlineLevel="0" collapsed="false">
      <c r="A199" s="3" t="s">
        <v>232</v>
      </c>
      <c r="B199" s="4" t="n">
        <f aca="false">COUNTIF(Positions!$B$2:$B$14531,A199)</f>
        <v>73</v>
      </c>
      <c r="C199" s="4" t="n">
        <f aca="false">COUNTIFS(Positions!$B$2:$B$14531,A199,Positions!$E$2:$E$14531,"G")</f>
        <v>21</v>
      </c>
      <c r="D199" s="4" t="n">
        <f aca="false">COUNTIFS(Positions!$B$2:$B$14531,A199,Positions!$E$2:$E$14531,"C")</f>
        <v>20</v>
      </c>
      <c r="E199" s="3" t="n">
        <f aca="false">C199+D199</f>
        <v>41</v>
      </c>
      <c r="F199" s="5" t="n">
        <f aca="false">E199/B199</f>
        <v>0.561643835616438</v>
      </c>
      <c r="G199" s="4" t="n">
        <f aca="false">SUMIFS(Stems_3D_BP!$K$2:$K$5573,Stems_3D_BP!$A$2:$A$5573,$A199,Stems_3D_BP!$B$2:$B$5573,"Acceptor stem")</f>
        <v>7</v>
      </c>
      <c r="H199" s="4" t="n">
        <f aca="false">SUMIFS(Stems_3D_BP!$K$2:$K$5573,Stems_3D_BP!$A$2:$A$5573,$A199,Stems_3D_BP!$B$2:$B$5573,"D-stem")</f>
        <v>5</v>
      </c>
      <c r="I199" s="4" t="n">
        <f aca="false">SUMIFS(Stems_3D_BP!$K$2:$K$5573,Stems_3D_BP!$A$2:$A$5573,$A199,Stems_3D_BP!$B$2:$B$5573,"Anticodon stem")</f>
        <v>8</v>
      </c>
      <c r="J199" s="4" t="n">
        <f aca="false">SUMIFS(Stems_3D_BP!$K$2:$K$5573,Stems_3D_BP!$A$2:$A$5573,$A199,Stems_3D_BP!$B$2:$B$5573,"T-stem")</f>
        <v>8</v>
      </c>
      <c r="K199" s="3" t="n">
        <f aca="false">SUM(G199:J199)</f>
        <v>28</v>
      </c>
      <c r="L199" s="5" t="n">
        <f aca="false">K199/42</f>
        <v>0.666666666666667</v>
      </c>
      <c r="M199" s="4" t="n">
        <f aca="false">SUMIFS(Stems_3D_BP!$K$2:$K$5573,Stems_3D_BP!$A$2:$A$5573,$A199,Stems_3D_BP!$B$2:$B$5573,"3D (tertiary) BP")</f>
        <v>7</v>
      </c>
      <c r="N199" s="6" t="n">
        <f aca="false">M199/14</f>
        <v>0.5</v>
      </c>
      <c r="O199" s="3" t="n">
        <f aca="false">K199+M199</f>
        <v>35</v>
      </c>
      <c r="P199" s="5" t="n">
        <f aca="false">O199/56</f>
        <v>0.625</v>
      </c>
      <c r="Q199" s="4" t="n">
        <f aca="false">SUMIFS(Loops!$I$2:$I$996,Loops!$A$2:$A$996,$A199,Loops!$B$2:$B$996,"D-loop")</f>
        <v>4</v>
      </c>
      <c r="R199" s="4" t="n">
        <f aca="false">SUMIFS(Loops!$I$2:$I$996,Loops!$A$2:$A$996,$A199,Loops!$B$2:$B$996,"Anticodon loop")</f>
        <v>2</v>
      </c>
      <c r="S199" s="4" t="n">
        <f aca="false">SUMIFS(Loops!$I$2:$I$996,Loops!$A$2:$A$996,$A199,Loops!$B$2:$B$996,"Variable loop")</f>
        <v>2</v>
      </c>
      <c r="T199" s="4" t="n">
        <f aca="false">SUMIFS(Loops!$I$2:$I$996,Loops!$A$2:$A$996,$A199,Loops!$B$2:$B$996,"TΨC-loop")</f>
        <v>3</v>
      </c>
      <c r="U199" s="4" t="n">
        <f aca="false">SUMIFS(Loops!$F$2:$F$996,Loops!$A$2:$A$996,$A199)-SUMIFS(Loops!$F$2:$F$996,Loops!$A$2:$A$996,$A199,Loops!$B$2:$B$996,"Positions 8, 9, 26")</f>
        <v>28</v>
      </c>
      <c r="V199" s="3" t="n">
        <f aca="false">SUM(Q199:T199)</f>
        <v>11</v>
      </c>
      <c r="W199" s="5" t="n">
        <f aca="false">V199/U199</f>
        <v>0.392857142857143</v>
      </c>
      <c r="X199" s="7" t="str">
        <f aca="false">INDEX(Positions!$E$2:$E$14531,MATCH($A199&amp;"|8",Positions!$A$2:$A$14531,0))</f>
        <v>U</v>
      </c>
      <c r="Y199" s="7" t="str">
        <f aca="false">INDEX(Positions!$E$2:$E$14531,MATCH($A199&amp;"|9",Positions!$A$2:$A$14531,0))</f>
        <v>G</v>
      </c>
      <c r="Z199" s="7" t="str">
        <f aca="false">INDEX(Positions!$E$2:$E$14531,MATCH($A199&amp;"|26",Positions!$A$2:$A$14531,0))</f>
        <v>G</v>
      </c>
      <c r="AA199" s="7" t="n">
        <f aca="false">(X199="G")+(Y199="G")+(Z199="G")</f>
        <v>2</v>
      </c>
      <c r="AB199" s="7" t="n">
        <f aca="false">(X199="C")+(Y199="C")+(Z199="C")</f>
        <v>0</v>
      </c>
      <c r="AC199" s="8" t="n">
        <f aca="false">AA199+AB199</f>
        <v>2</v>
      </c>
      <c r="AD199" s="9" t="n">
        <f aca="false">AC199/3</f>
        <v>0.666666666666667</v>
      </c>
      <c r="AE199" s="7" t="str">
        <f aca="false">IF(K199+V199+AC199=E199,"OK","MISMATCH")</f>
        <v>OK</v>
      </c>
      <c r="AF199" s="10" t="n">
        <f aca="false">B199-42</f>
        <v>31</v>
      </c>
      <c r="AG199" s="10" t="n">
        <f aca="false">V199+AC199</f>
        <v>13</v>
      </c>
      <c r="AH199" s="11" t="n">
        <f aca="false">AG199/AF199</f>
        <v>0.419354838709677</v>
      </c>
      <c r="AI199" s="11" t="n">
        <f aca="false">L199</f>
        <v>0.666666666666667</v>
      </c>
      <c r="AJ199" s="12" t="n">
        <f aca="false">AI199-AH199</f>
        <v>0.247311827956989</v>
      </c>
    </row>
    <row r="200" customFormat="false" ht="15" hidden="false" customHeight="false" outlineLevel="0" collapsed="false">
      <c r="A200" s="3" t="s">
        <v>233</v>
      </c>
      <c r="B200" s="4" t="n">
        <f aca="false">COUNTIF(Positions!$B$2:$B$14531,A200)</f>
        <v>72</v>
      </c>
      <c r="C200" s="4" t="n">
        <f aca="false">COUNTIFS(Positions!$B$2:$B$14531,A200,Positions!$E$2:$E$14531,"G")</f>
        <v>19</v>
      </c>
      <c r="D200" s="4" t="n">
        <f aca="false">COUNTIFS(Positions!$B$2:$B$14531,A200,Positions!$E$2:$E$14531,"C")</f>
        <v>20</v>
      </c>
      <c r="E200" s="3" t="n">
        <f aca="false">C200+D200</f>
        <v>39</v>
      </c>
      <c r="F200" s="5" t="n">
        <f aca="false">E200/B200</f>
        <v>0.541666666666667</v>
      </c>
      <c r="G200" s="4" t="n">
        <f aca="false">SUMIFS(Stems_3D_BP!$K$2:$K$5573,Stems_3D_BP!$A$2:$A$5573,$A200,Stems_3D_BP!$B$2:$B$5573,"Acceptor stem")</f>
        <v>6</v>
      </c>
      <c r="H200" s="4" t="n">
        <f aca="false">SUMIFS(Stems_3D_BP!$K$2:$K$5573,Stems_3D_BP!$A$2:$A$5573,$A200,Stems_3D_BP!$B$2:$B$5573,"D-stem")</f>
        <v>4</v>
      </c>
      <c r="I200" s="4" t="n">
        <f aca="false">SUMIFS(Stems_3D_BP!$K$2:$K$5573,Stems_3D_BP!$A$2:$A$5573,$A200,Stems_3D_BP!$B$2:$B$5573,"Anticodon stem")</f>
        <v>6</v>
      </c>
      <c r="J200" s="4" t="n">
        <f aca="false">SUMIFS(Stems_3D_BP!$K$2:$K$5573,Stems_3D_BP!$A$2:$A$5573,$A200,Stems_3D_BP!$B$2:$B$5573,"T-stem")</f>
        <v>8</v>
      </c>
      <c r="K200" s="3" t="n">
        <f aca="false">SUM(G200:J200)</f>
        <v>24</v>
      </c>
      <c r="L200" s="5" t="n">
        <f aca="false">K200/42</f>
        <v>0.571428571428571</v>
      </c>
      <c r="M200" s="4" t="n">
        <f aca="false">SUMIFS(Stems_3D_BP!$K$2:$K$5573,Stems_3D_BP!$A$2:$A$5573,$A200,Stems_3D_BP!$B$2:$B$5573,"3D (tertiary) BP")</f>
        <v>7</v>
      </c>
      <c r="N200" s="6" t="n">
        <f aca="false">M200/14</f>
        <v>0.5</v>
      </c>
      <c r="O200" s="3" t="n">
        <f aca="false">K200+M200</f>
        <v>31</v>
      </c>
      <c r="P200" s="5" t="n">
        <f aca="false">O200/56</f>
        <v>0.553571428571429</v>
      </c>
      <c r="Q200" s="4" t="n">
        <f aca="false">SUMIFS(Loops!$I$2:$I$996,Loops!$A$2:$A$996,$A200,Loops!$B$2:$B$996,"D-loop")</f>
        <v>5</v>
      </c>
      <c r="R200" s="4" t="n">
        <f aca="false">SUMIFS(Loops!$I$2:$I$996,Loops!$A$2:$A$996,$A200,Loops!$B$2:$B$996,"Anticodon loop")</f>
        <v>3</v>
      </c>
      <c r="S200" s="4" t="n">
        <f aca="false">SUMIFS(Loops!$I$2:$I$996,Loops!$A$2:$A$996,$A200,Loops!$B$2:$B$996,"Variable loop")</f>
        <v>3</v>
      </c>
      <c r="T200" s="4" t="n">
        <f aca="false">SUMIFS(Loops!$I$2:$I$996,Loops!$A$2:$A$996,$A200,Loops!$B$2:$B$996,"TΨC-loop")</f>
        <v>3</v>
      </c>
      <c r="U200" s="4" t="n">
        <f aca="false">SUMIFS(Loops!$F$2:$F$996,Loops!$A$2:$A$996,$A200)-SUMIFS(Loops!$F$2:$F$996,Loops!$A$2:$A$996,$A200,Loops!$B$2:$B$996,"Positions 8, 9, 26")</f>
        <v>27</v>
      </c>
      <c r="V200" s="3" t="n">
        <f aca="false">SUM(Q200:T200)</f>
        <v>14</v>
      </c>
      <c r="W200" s="5" t="n">
        <f aca="false">V200/U200</f>
        <v>0.518518518518519</v>
      </c>
      <c r="X200" s="7" t="str">
        <f aca="false">INDEX(Positions!$E$2:$E$14531,MATCH($A200&amp;"|8",Positions!$A$2:$A$14531,0))</f>
        <v>U</v>
      </c>
      <c r="Y200" s="7" t="str">
        <f aca="false">INDEX(Positions!$E$2:$E$14531,MATCH($A200&amp;"|9",Positions!$A$2:$A$14531,0))</f>
        <v>A</v>
      </c>
      <c r="Z200" s="7" t="str">
        <f aca="false">INDEX(Positions!$E$2:$E$14531,MATCH($A200&amp;"|26",Positions!$A$2:$A$14531,0))</f>
        <v>G</v>
      </c>
      <c r="AA200" s="7" t="n">
        <f aca="false">(X200="G")+(Y200="G")+(Z200="G")</f>
        <v>1</v>
      </c>
      <c r="AB200" s="7" t="n">
        <f aca="false">(X200="C")+(Y200="C")+(Z200="C")</f>
        <v>0</v>
      </c>
      <c r="AC200" s="8" t="n">
        <f aca="false">AA200+AB200</f>
        <v>1</v>
      </c>
      <c r="AD200" s="9" t="n">
        <f aca="false">AC200/3</f>
        <v>0.333333333333333</v>
      </c>
      <c r="AE200" s="7" t="str">
        <f aca="false">IF(K200+V200+AC200=E200,"OK","MISMATCH")</f>
        <v>OK</v>
      </c>
      <c r="AF200" s="10" t="n">
        <f aca="false">B200-42</f>
        <v>30</v>
      </c>
      <c r="AG200" s="10" t="n">
        <f aca="false">V200+AC200</f>
        <v>15</v>
      </c>
      <c r="AH200" s="11" t="n">
        <f aca="false">AG200/AF200</f>
        <v>0.5</v>
      </c>
      <c r="AI200" s="11" t="n">
        <f aca="false">L200</f>
        <v>0.571428571428571</v>
      </c>
      <c r="AJ200" s="12" t="n">
        <f aca="false">AI200-AH200</f>
        <v>0.0714285714285714</v>
      </c>
    </row>
    <row r="201" customFormat="false" ht="15" hidden="false" customHeight="false" outlineLevel="0" collapsed="false">
      <c r="A201" s="3" t="s">
        <v>234</v>
      </c>
      <c r="B201" s="4" t="n">
        <f aca="false">COUNTIF(Positions!$B$2:$B$14531,A201)</f>
        <v>73</v>
      </c>
      <c r="C201" s="4" t="n">
        <f aca="false">COUNTIFS(Positions!$B$2:$B$14531,A201,Positions!$E$2:$E$14531,"G")</f>
        <v>20</v>
      </c>
      <c r="D201" s="4" t="n">
        <f aca="false">COUNTIFS(Positions!$B$2:$B$14531,A201,Positions!$E$2:$E$14531,"C")</f>
        <v>19</v>
      </c>
      <c r="E201" s="3" t="n">
        <f aca="false">C201+D201</f>
        <v>39</v>
      </c>
      <c r="F201" s="5" t="n">
        <f aca="false">E201/B201</f>
        <v>0.534246575342466</v>
      </c>
      <c r="G201" s="4" t="n">
        <f aca="false">SUMIFS(Stems_3D_BP!$K$2:$K$5573,Stems_3D_BP!$A$2:$A$5573,$A201,Stems_3D_BP!$B$2:$B$5573,"Acceptor stem")</f>
        <v>7</v>
      </c>
      <c r="H201" s="4" t="n">
        <f aca="false">SUMIFS(Stems_3D_BP!$K$2:$K$5573,Stems_3D_BP!$A$2:$A$5573,$A201,Stems_3D_BP!$B$2:$B$5573,"D-stem")</f>
        <v>5</v>
      </c>
      <c r="I201" s="4" t="n">
        <f aca="false">SUMIFS(Stems_3D_BP!$K$2:$K$5573,Stems_3D_BP!$A$2:$A$5573,$A201,Stems_3D_BP!$B$2:$B$5573,"Anticodon stem")</f>
        <v>6</v>
      </c>
      <c r="J201" s="4" t="n">
        <f aca="false">SUMIFS(Stems_3D_BP!$K$2:$K$5573,Stems_3D_BP!$A$2:$A$5573,$A201,Stems_3D_BP!$B$2:$B$5573,"T-stem")</f>
        <v>8</v>
      </c>
      <c r="K201" s="3" t="n">
        <f aca="false">SUM(G201:J201)</f>
        <v>26</v>
      </c>
      <c r="L201" s="5" t="n">
        <f aca="false">K201/42</f>
        <v>0.619047619047619</v>
      </c>
      <c r="M201" s="4" t="n">
        <f aca="false">SUMIFS(Stems_3D_BP!$K$2:$K$5573,Stems_3D_BP!$A$2:$A$5573,$A201,Stems_3D_BP!$B$2:$B$5573,"3D (tertiary) BP")</f>
        <v>6</v>
      </c>
      <c r="N201" s="6" t="n">
        <f aca="false">M201/14</f>
        <v>0.428571428571429</v>
      </c>
      <c r="O201" s="3" t="n">
        <f aca="false">K201+M201</f>
        <v>32</v>
      </c>
      <c r="P201" s="5" t="n">
        <f aca="false">O201/56</f>
        <v>0.571428571428571</v>
      </c>
      <c r="Q201" s="4" t="n">
        <f aca="false">SUMIFS(Loops!$I$2:$I$996,Loops!$A$2:$A$996,$A201,Loops!$B$2:$B$996,"D-loop")</f>
        <v>4</v>
      </c>
      <c r="R201" s="4" t="n">
        <f aca="false">SUMIFS(Loops!$I$2:$I$996,Loops!$A$2:$A$996,$A201,Loops!$B$2:$B$996,"Anticodon loop")</f>
        <v>2</v>
      </c>
      <c r="S201" s="4" t="n">
        <f aca="false">SUMIFS(Loops!$I$2:$I$996,Loops!$A$2:$A$996,$A201,Loops!$B$2:$B$996,"Variable loop")</f>
        <v>3</v>
      </c>
      <c r="T201" s="4" t="n">
        <f aca="false">SUMIFS(Loops!$I$2:$I$996,Loops!$A$2:$A$996,$A201,Loops!$B$2:$B$996,"TΨC-loop")</f>
        <v>3</v>
      </c>
      <c r="U201" s="4" t="n">
        <f aca="false">SUMIFS(Loops!$F$2:$F$996,Loops!$A$2:$A$996,$A201)-SUMIFS(Loops!$F$2:$F$996,Loops!$A$2:$A$996,$A201,Loops!$B$2:$B$996,"Positions 8, 9, 26")</f>
        <v>28</v>
      </c>
      <c r="V201" s="3" t="n">
        <f aca="false">SUM(Q201:T201)</f>
        <v>12</v>
      </c>
      <c r="W201" s="5" t="n">
        <f aca="false">V201/U201</f>
        <v>0.428571428571429</v>
      </c>
      <c r="X201" s="7" t="str">
        <f aca="false">INDEX(Positions!$E$2:$E$14531,MATCH($A201&amp;"|8",Positions!$A$2:$A$14531,0))</f>
        <v>U</v>
      </c>
      <c r="Y201" s="7" t="str">
        <f aca="false">INDEX(Positions!$E$2:$E$14531,MATCH($A201&amp;"|9",Positions!$A$2:$A$14531,0))</f>
        <v>G</v>
      </c>
      <c r="Z201" s="7" t="str">
        <f aca="false">INDEX(Positions!$E$2:$E$14531,MATCH($A201&amp;"|26",Positions!$A$2:$A$14531,0))</f>
        <v>A</v>
      </c>
      <c r="AA201" s="7" t="n">
        <f aca="false">(X201="G")+(Y201="G")+(Z201="G")</f>
        <v>1</v>
      </c>
      <c r="AB201" s="7" t="n">
        <f aca="false">(X201="C")+(Y201="C")+(Z201="C")</f>
        <v>0</v>
      </c>
      <c r="AC201" s="8" t="n">
        <f aca="false">AA201+AB201</f>
        <v>1</v>
      </c>
      <c r="AD201" s="9" t="n">
        <f aca="false">AC201/3</f>
        <v>0.333333333333333</v>
      </c>
      <c r="AE201" s="7" t="str">
        <f aca="false">IF(K201+V201+AC201=E201,"OK","MISMATCH")</f>
        <v>OK</v>
      </c>
      <c r="AF201" s="10" t="n">
        <f aca="false">B201-42</f>
        <v>31</v>
      </c>
      <c r="AG201" s="10" t="n">
        <f aca="false">V201+AC201</f>
        <v>13</v>
      </c>
      <c r="AH201" s="11" t="n">
        <f aca="false">AG201/AF201</f>
        <v>0.419354838709677</v>
      </c>
      <c r="AI201" s="11" t="n">
        <f aca="false">L201</f>
        <v>0.619047619047619</v>
      </c>
      <c r="AJ201" s="12" t="n">
        <f aca="false">AI201-AH201</f>
        <v>0.199692780337942</v>
      </c>
    </row>
    <row r="202" customFormat="false" ht="15" hidden="false" customHeight="false" outlineLevel="0" collapsed="false">
      <c r="A202" s="3" t="s">
        <v>235</v>
      </c>
      <c r="B202" s="4" t="n">
        <f aca="false">COUNTIF(Positions!$B$2:$B$14531,A202)</f>
        <v>74</v>
      </c>
      <c r="C202" s="4" t="n">
        <f aca="false">COUNTIFS(Positions!$B$2:$B$14531,A202,Positions!$E$2:$E$14531,"G")</f>
        <v>24</v>
      </c>
      <c r="D202" s="4" t="n">
        <f aca="false">COUNTIFS(Positions!$B$2:$B$14531,A202,Positions!$E$2:$E$14531,"C")</f>
        <v>22</v>
      </c>
      <c r="E202" s="3" t="n">
        <f aca="false">C202+D202</f>
        <v>46</v>
      </c>
      <c r="F202" s="5" t="n">
        <f aca="false">E202/B202</f>
        <v>0.621621621621622</v>
      </c>
      <c r="G202" s="4" t="n">
        <f aca="false">SUMIFS(Stems_3D_BP!$K$2:$K$5573,Stems_3D_BP!$A$2:$A$5573,$A202,Stems_3D_BP!$B$2:$B$5573,"Acceptor stem")</f>
        <v>12</v>
      </c>
      <c r="H202" s="4" t="n">
        <f aca="false">SUMIFS(Stems_3D_BP!$K$2:$K$5573,Stems_3D_BP!$A$2:$A$5573,$A202,Stems_3D_BP!$B$2:$B$5573,"D-stem")</f>
        <v>6</v>
      </c>
      <c r="I202" s="4" t="n">
        <f aca="false">SUMIFS(Stems_3D_BP!$K$2:$K$5573,Stems_3D_BP!$A$2:$A$5573,$A202,Stems_3D_BP!$B$2:$B$5573,"Anticodon stem")</f>
        <v>8</v>
      </c>
      <c r="J202" s="4" t="n">
        <f aca="false">SUMIFS(Stems_3D_BP!$K$2:$K$5573,Stems_3D_BP!$A$2:$A$5573,$A202,Stems_3D_BP!$B$2:$B$5573,"T-stem")</f>
        <v>8</v>
      </c>
      <c r="K202" s="3" t="n">
        <f aca="false">SUM(G202:J202)</f>
        <v>34</v>
      </c>
      <c r="L202" s="5" t="n">
        <f aca="false">K202/42</f>
        <v>0.80952380952381</v>
      </c>
      <c r="M202" s="4" t="n">
        <f aca="false">SUMIFS(Stems_3D_BP!$K$2:$K$5573,Stems_3D_BP!$A$2:$A$5573,$A202,Stems_3D_BP!$B$2:$B$5573,"3D (tertiary) BP")</f>
        <v>7</v>
      </c>
      <c r="N202" s="6" t="n">
        <f aca="false">M202/14</f>
        <v>0.5</v>
      </c>
      <c r="O202" s="3" t="n">
        <f aca="false">K202+M202</f>
        <v>41</v>
      </c>
      <c r="P202" s="5" t="n">
        <f aca="false">O202/56</f>
        <v>0.732142857142857</v>
      </c>
      <c r="Q202" s="4" t="n">
        <f aca="false">SUMIFS(Loops!$I$2:$I$996,Loops!$A$2:$A$996,$A202,Loops!$B$2:$B$996,"D-loop")</f>
        <v>5</v>
      </c>
      <c r="R202" s="4" t="n">
        <f aca="false">SUMIFS(Loops!$I$2:$I$996,Loops!$A$2:$A$996,$A202,Loops!$B$2:$B$996,"Anticodon loop")</f>
        <v>2</v>
      </c>
      <c r="S202" s="4" t="n">
        <f aca="false">SUMIFS(Loops!$I$2:$I$996,Loops!$A$2:$A$996,$A202,Loops!$B$2:$B$996,"Variable loop")</f>
        <v>3</v>
      </c>
      <c r="T202" s="4" t="n">
        <f aca="false">SUMIFS(Loops!$I$2:$I$996,Loops!$A$2:$A$996,$A202,Loops!$B$2:$B$996,"TΨC-loop")</f>
        <v>1</v>
      </c>
      <c r="U202" s="4" t="n">
        <f aca="false">SUMIFS(Loops!$F$2:$F$996,Loops!$A$2:$A$996,$A202)-SUMIFS(Loops!$F$2:$F$996,Loops!$A$2:$A$996,$A202,Loops!$B$2:$B$996,"Positions 8, 9, 26")</f>
        <v>29</v>
      </c>
      <c r="V202" s="3" t="n">
        <f aca="false">SUM(Q202:T202)</f>
        <v>11</v>
      </c>
      <c r="W202" s="5" t="n">
        <f aca="false">V202/U202</f>
        <v>0.379310344827586</v>
      </c>
      <c r="X202" s="7" t="str">
        <f aca="false">INDEX(Positions!$E$2:$E$14531,MATCH($A202&amp;"|8",Positions!$A$2:$A$14531,0))</f>
        <v>U</v>
      </c>
      <c r="Y202" s="7" t="str">
        <f aca="false">INDEX(Positions!$E$2:$E$14531,MATCH($A202&amp;"|9",Positions!$A$2:$A$14531,0))</f>
        <v>A</v>
      </c>
      <c r="Z202" s="7" t="str">
        <f aca="false">INDEX(Positions!$E$2:$E$14531,MATCH($A202&amp;"|26",Positions!$A$2:$A$14531,0))</f>
        <v>G</v>
      </c>
      <c r="AA202" s="7" t="n">
        <f aca="false">(X202="G")+(Y202="G")+(Z202="G")</f>
        <v>1</v>
      </c>
      <c r="AB202" s="7" t="n">
        <f aca="false">(X202="C")+(Y202="C")+(Z202="C")</f>
        <v>0</v>
      </c>
      <c r="AC202" s="8" t="n">
        <f aca="false">AA202+AB202</f>
        <v>1</v>
      </c>
      <c r="AD202" s="9" t="n">
        <f aca="false">AC202/3</f>
        <v>0.333333333333333</v>
      </c>
      <c r="AE202" s="7" t="str">
        <f aca="false">IF(K202+V202+AC202=E202,"OK","MISMATCH")</f>
        <v>OK</v>
      </c>
      <c r="AF202" s="10" t="n">
        <f aca="false">B202-42</f>
        <v>32</v>
      </c>
      <c r="AG202" s="10" t="n">
        <f aca="false">V202+AC202</f>
        <v>12</v>
      </c>
      <c r="AH202" s="11" t="n">
        <f aca="false">AG202/AF202</f>
        <v>0.375</v>
      </c>
      <c r="AI202" s="11" t="n">
        <f aca="false">L202</f>
        <v>0.80952380952381</v>
      </c>
      <c r="AJ202" s="12" t="n">
        <f aca="false">AI202-AH202</f>
        <v>0.43452380952381</v>
      </c>
    </row>
    <row r="203" customFormat="false" ht="15" hidden="false" customHeight="false" outlineLevel="0" collapsed="false">
      <c r="A203" s="3" t="s">
        <v>236</v>
      </c>
      <c r="B203" s="13" t="n">
        <f aca="false">AVERAGE(B4:B202)</f>
        <v>73.0150753768844</v>
      </c>
      <c r="C203" s="13" t="n">
        <f aca="false">AVERAGE(C4:C202)</f>
        <v>23.4673366834171</v>
      </c>
      <c r="D203" s="13" t="n">
        <f aca="false">AVERAGE(D4:D202)</f>
        <v>20.0251256281407</v>
      </c>
      <c r="E203" s="13" t="n">
        <f aca="false">AVERAGE(E4:E202)</f>
        <v>43.4924623115578</v>
      </c>
      <c r="F203" s="14" t="n">
        <f aca="false">AVERAGE(F4:F202)</f>
        <v>0.595412021380944</v>
      </c>
      <c r="G203" s="13" t="n">
        <f aca="false">AVERAGE(G4:G202)</f>
        <v>10.4070351758794</v>
      </c>
      <c r="H203" s="13" t="n">
        <f aca="false">AVERAGE(H4:H202)</f>
        <v>5.60804020100503</v>
      </c>
      <c r="I203" s="13" t="n">
        <f aca="false">AVERAGE(I4:I202)</f>
        <v>6.75879396984925</v>
      </c>
      <c r="J203" s="13" t="n">
        <f aca="false">AVERAGE(J4:J202)</f>
        <v>7.88944723618091</v>
      </c>
      <c r="K203" s="13" t="n">
        <f aca="false">AVERAGE(K4:K202)</f>
        <v>30.6633165829146</v>
      </c>
      <c r="L203" s="14" t="n">
        <f aca="false">AVERAGE(L4:L202)</f>
        <v>0.730078966259871</v>
      </c>
      <c r="M203" s="13" t="n">
        <f aca="false">AVERAGE(M4:M202)</f>
        <v>6.37688442211055</v>
      </c>
      <c r="N203" s="14" t="n">
        <f aca="false">AVERAGE(N4:N202)</f>
        <v>0.455491744436468</v>
      </c>
      <c r="O203" s="13" t="n">
        <f aca="false">AVERAGE(O4:O202)</f>
        <v>37.0402010050251</v>
      </c>
      <c r="P203" s="14" t="n">
        <f aca="false">AVERAGE(P4:P202)</f>
        <v>0.66143216080402</v>
      </c>
      <c r="Q203" s="13" t="n">
        <f aca="false">AVERAGE(Q4:Q202)</f>
        <v>3.96984924623116</v>
      </c>
      <c r="R203" s="13" t="n">
        <f aca="false">AVERAGE(R4:R202)</f>
        <v>2.65829145728643</v>
      </c>
      <c r="S203" s="13" t="n">
        <f aca="false">AVERAGE(S4:S202)</f>
        <v>3.23618090452261</v>
      </c>
      <c r="T203" s="13" t="n">
        <f aca="false">AVERAGE(T4:T202)</f>
        <v>2.10050251256281</v>
      </c>
      <c r="U203" s="13" t="n">
        <f aca="false">AVERAGE(U4:U202)</f>
        <v>28.0150753768844</v>
      </c>
      <c r="V203" s="13" t="n">
        <f aca="false">AVERAGE(V4:V202)</f>
        <v>11.964824120603</v>
      </c>
      <c r="W203" s="14" t="n">
        <f aca="false">AVERAGE(W4:W202)</f>
        <v>0.425870124208827</v>
      </c>
      <c r="AA203" s="13" t="n">
        <f aca="false">AVERAGE(AA4:AA202)</f>
        <v>0.804020100502513</v>
      </c>
      <c r="AB203" s="13" t="n">
        <f aca="false">AVERAGE(AB4:AB202)</f>
        <v>0.0603015075376884</v>
      </c>
      <c r="AC203" s="13" t="n">
        <f aca="false">AVERAGE(AC4:AC202)</f>
        <v>0.864321608040201</v>
      </c>
      <c r="AD203" s="14" t="n">
        <f aca="false">AVERAGE(AD4:AD202)</f>
        <v>0.288107202680067</v>
      </c>
      <c r="AF203" s="13" t="n">
        <f aca="false">AVERAGE(AF4:AF202)</f>
        <v>31.0150753768844</v>
      </c>
      <c r="AG203" s="13" t="n">
        <f aca="false">AVERAGE(AG4:AG202)</f>
        <v>12.8291457286432</v>
      </c>
      <c r="AH203" s="14" t="n">
        <f aca="false">AVERAGE(AH4:AH202)</f>
        <v>0.412367293542256</v>
      </c>
      <c r="AI203" s="14" t="n">
        <f aca="false">AVERAGE(AI4:AI202)</f>
        <v>0.730078966259871</v>
      </c>
      <c r="AJ203" s="14" t="n">
        <f aca="false">AVERAGE(AJ4:AJ202)</f>
        <v>0.317711672717615</v>
      </c>
    </row>
    <row r="205" customFormat="false" ht="15" hidden="false" customHeight="false" outlineLevel="0" collapsed="false">
      <c r="A205" s="15" t="s">
        <v>237</v>
      </c>
    </row>
    <row r="206" customFormat="false" ht="15" hidden="false" customHeight="false" outlineLevel="0" collapsed="false">
      <c r="A206" s="15"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4"/>
    <col collapsed="false" customWidth="true" hidden="false" outlineLevel="0" max="4" min="3" style="0" width="10"/>
    <col collapsed="false" customWidth="true" hidden="false" outlineLevel="0" max="5" min="5" style="0" width="26"/>
    <col collapsed="false" customWidth="true" hidden="false" outlineLevel="0" max="6" min="6" style="0" width="11"/>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95"/>
    <col collapsed="false" customWidth="true" hidden="false" outlineLevel="0" max="11" min="11" style="0" width="30"/>
  </cols>
  <sheetData>
    <row r="1" customFormat="false" ht="64.9" hidden="false" customHeight="false" outlineLevel="0" collapsed="false">
      <c r="A1" s="2" t="s">
        <v>239</v>
      </c>
      <c r="B1" s="2" t="s">
        <v>240</v>
      </c>
      <c r="C1" s="2" t="s">
        <v>241</v>
      </c>
      <c r="D1" s="2" t="s">
        <v>242</v>
      </c>
      <c r="E1" s="2" t="s">
        <v>243</v>
      </c>
      <c r="F1" s="2" t="s">
        <v>244</v>
      </c>
      <c r="G1" s="2" t="s">
        <v>245</v>
      </c>
      <c r="H1" s="2" t="s">
        <v>246</v>
      </c>
      <c r="I1" s="2" t="s">
        <v>247</v>
      </c>
      <c r="J1" s="2" t="s">
        <v>248</v>
      </c>
      <c r="K1" s="2" t="s">
        <v>249</v>
      </c>
    </row>
    <row r="2" customFormat="false" ht="15" hidden="false" customHeight="false" outlineLevel="0" collapsed="false">
      <c r="A2" s="4" t="s">
        <v>37</v>
      </c>
      <c r="B2" s="4" t="s">
        <v>250</v>
      </c>
      <c r="C2" s="4" t="s">
        <v>251</v>
      </c>
      <c r="D2" s="4" t="s">
        <v>252</v>
      </c>
      <c r="E2" s="4" t="s">
        <v>253</v>
      </c>
      <c r="F2" s="4" t="n">
        <v>78</v>
      </c>
      <c r="G2" s="4" t="n">
        <v>74</v>
      </c>
      <c r="H2" s="4" t="s">
        <v>254</v>
      </c>
      <c r="I2" s="4" t="s">
        <v>255</v>
      </c>
      <c r="J2" s="16" t="s">
        <v>256</v>
      </c>
      <c r="K2" s="16" t="s">
        <v>257</v>
      </c>
    </row>
    <row r="3" customFormat="false" ht="15" hidden="false" customHeight="false" outlineLevel="0" collapsed="false">
      <c r="A3" s="4" t="s">
        <v>38</v>
      </c>
      <c r="B3" s="4" t="s">
        <v>258</v>
      </c>
      <c r="C3" s="4" t="s">
        <v>259</v>
      </c>
      <c r="D3" s="4" t="s">
        <v>260</v>
      </c>
      <c r="E3" s="4" t="s">
        <v>253</v>
      </c>
      <c r="F3" s="4" t="n">
        <v>78</v>
      </c>
      <c r="G3" s="4" t="n">
        <v>74</v>
      </c>
      <c r="H3" s="4" t="s">
        <v>254</v>
      </c>
      <c r="I3" s="4" t="s">
        <v>255</v>
      </c>
      <c r="J3" s="16" t="s">
        <v>261</v>
      </c>
      <c r="K3" s="16" t="s">
        <v>257</v>
      </c>
    </row>
    <row r="4" customFormat="false" ht="15" hidden="false" customHeight="false" outlineLevel="0" collapsed="false">
      <c r="A4" s="4" t="s">
        <v>39</v>
      </c>
      <c r="B4" s="4" t="s">
        <v>262</v>
      </c>
      <c r="C4" s="4" t="s">
        <v>263</v>
      </c>
      <c r="D4" s="4" t="s">
        <v>264</v>
      </c>
      <c r="E4" s="4" t="s">
        <v>253</v>
      </c>
      <c r="F4" s="4" t="n">
        <v>78</v>
      </c>
      <c r="G4" s="4" t="n">
        <v>74</v>
      </c>
      <c r="H4" s="4" t="s">
        <v>254</v>
      </c>
      <c r="I4" s="4" t="s">
        <v>265</v>
      </c>
      <c r="J4" s="16" t="s">
        <v>266</v>
      </c>
      <c r="K4" s="16" t="s">
        <v>267</v>
      </c>
    </row>
    <row r="5" customFormat="false" ht="15" hidden="false" customHeight="false" outlineLevel="0" collapsed="false">
      <c r="A5" s="4" t="s">
        <v>40</v>
      </c>
      <c r="B5" s="4" t="s">
        <v>268</v>
      </c>
      <c r="C5" s="4" t="s">
        <v>269</v>
      </c>
      <c r="D5" s="4" t="s">
        <v>270</v>
      </c>
      <c r="E5" s="4" t="s">
        <v>253</v>
      </c>
      <c r="F5" s="4" t="n">
        <v>85</v>
      </c>
      <c r="G5" s="4" t="n">
        <v>81</v>
      </c>
      <c r="H5" s="4" t="s">
        <v>254</v>
      </c>
      <c r="I5" s="4" t="s">
        <v>255</v>
      </c>
      <c r="J5" s="16" t="s">
        <v>271</v>
      </c>
      <c r="K5" s="16" t="s">
        <v>257</v>
      </c>
    </row>
    <row r="6" customFormat="false" ht="15" hidden="false" customHeight="false" outlineLevel="0" collapsed="false">
      <c r="A6" s="4" t="s">
        <v>41</v>
      </c>
      <c r="B6" s="4" t="s">
        <v>272</v>
      </c>
      <c r="C6" s="4" t="s">
        <v>269</v>
      </c>
      <c r="D6" s="4" t="s">
        <v>273</v>
      </c>
      <c r="E6" s="4" t="s">
        <v>253</v>
      </c>
      <c r="F6" s="4" t="n">
        <v>80</v>
      </c>
      <c r="G6" s="4" t="n">
        <v>76</v>
      </c>
      <c r="H6" s="4" t="s">
        <v>254</v>
      </c>
      <c r="I6" s="4" t="s">
        <v>255</v>
      </c>
      <c r="J6" s="16" t="s">
        <v>274</v>
      </c>
      <c r="K6" s="16" t="s">
        <v>257</v>
      </c>
    </row>
    <row r="7" customFormat="false" ht="15" hidden="false" customHeight="false" outlineLevel="0" collapsed="false">
      <c r="A7" s="4" t="s">
        <v>42</v>
      </c>
      <c r="B7" s="4" t="s">
        <v>275</v>
      </c>
      <c r="C7" s="4" t="s">
        <v>276</v>
      </c>
      <c r="D7" s="4" t="s">
        <v>277</v>
      </c>
      <c r="E7" s="4" t="s">
        <v>253</v>
      </c>
      <c r="F7" s="4" t="n">
        <v>77</v>
      </c>
      <c r="G7" s="4" t="n">
        <v>73</v>
      </c>
      <c r="H7" s="4" t="s">
        <v>254</v>
      </c>
      <c r="I7" s="4" t="s">
        <v>278</v>
      </c>
      <c r="J7" s="16" t="s">
        <v>279</v>
      </c>
      <c r="K7" s="16" t="s">
        <v>257</v>
      </c>
    </row>
    <row r="8" customFormat="false" ht="15" hidden="false" customHeight="false" outlineLevel="0" collapsed="false">
      <c r="A8" s="4" t="s">
        <v>43</v>
      </c>
      <c r="B8" s="4" t="s">
        <v>280</v>
      </c>
      <c r="C8" s="4" t="s">
        <v>276</v>
      </c>
      <c r="D8" s="4" t="s">
        <v>277</v>
      </c>
      <c r="E8" s="4" t="s">
        <v>253</v>
      </c>
      <c r="F8" s="4" t="n">
        <v>77</v>
      </c>
      <c r="G8" s="4" t="n">
        <v>73</v>
      </c>
      <c r="H8" s="4" t="s">
        <v>254</v>
      </c>
      <c r="I8" s="4" t="s">
        <v>278</v>
      </c>
      <c r="J8" s="16" t="s">
        <v>281</v>
      </c>
      <c r="K8" s="16" t="s">
        <v>257</v>
      </c>
    </row>
    <row r="9" customFormat="false" ht="15" hidden="false" customHeight="false" outlineLevel="0" collapsed="false">
      <c r="A9" s="4" t="s">
        <v>44</v>
      </c>
      <c r="B9" s="4" t="s">
        <v>282</v>
      </c>
      <c r="C9" s="4" t="s">
        <v>283</v>
      </c>
      <c r="D9" s="4" t="s">
        <v>284</v>
      </c>
      <c r="E9" s="4" t="s">
        <v>253</v>
      </c>
      <c r="F9" s="4" t="n">
        <v>78</v>
      </c>
      <c r="G9" s="4" t="n">
        <v>74</v>
      </c>
      <c r="H9" s="4" t="s">
        <v>254</v>
      </c>
      <c r="I9" s="4" t="s">
        <v>278</v>
      </c>
      <c r="J9" s="16" t="s">
        <v>285</v>
      </c>
      <c r="K9" s="16" t="s">
        <v>257</v>
      </c>
    </row>
    <row r="10" customFormat="false" ht="15" hidden="false" customHeight="false" outlineLevel="0" collapsed="false">
      <c r="A10" s="4" t="s">
        <v>45</v>
      </c>
      <c r="B10" s="4" t="s">
        <v>286</v>
      </c>
      <c r="C10" s="4" t="s">
        <v>283</v>
      </c>
      <c r="D10" s="4" t="s">
        <v>287</v>
      </c>
      <c r="E10" s="4" t="s">
        <v>253</v>
      </c>
      <c r="F10" s="4" t="n">
        <v>78</v>
      </c>
      <c r="G10" s="4" t="n">
        <v>74</v>
      </c>
      <c r="H10" s="4" t="s">
        <v>254</v>
      </c>
      <c r="I10" s="4" t="s">
        <v>278</v>
      </c>
      <c r="J10" s="16" t="s">
        <v>288</v>
      </c>
      <c r="K10" s="16" t="s">
        <v>257</v>
      </c>
    </row>
    <row r="11" customFormat="false" ht="15" hidden="false" customHeight="false" outlineLevel="0" collapsed="false">
      <c r="A11" s="4" t="s">
        <v>46</v>
      </c>
      <c r="B11" s="4" t="s">
        <v>289</v>
      </c>
      <c r="C11" s="4" t="s">
        <v>290</v>
      </c>
      <c r="D11" s="4" t="s">
        <v>291</v>
      </c>
      <c r="E11" s="4" t="s">
        <v>253</v>
      </c>
      <c r="F11" s="4" t="n">
        <v>75</v>
      </c>
      <c r="G11" s="4" t="n">
        <v>71</v>
      </c>
      <c r="H11" s="4" t="s">
        <v>254</v>
      </c>
      <c r="I11" s="4" t="s">
        <v>265</v>
      </c>
      <c r="J11" s="16" t="s">
        <v>292</v>
      </c>
      <c r="K11" s="16" t="s">
        <v>257</v>
      </c>
    </row>
    <row r="12" customFormat="false" ht="15" hidden="false" customHeight="false" outlineLevel="0" collapsed="false">
      <c r="A12" s="4" t="s">
        <v>47</v>
      </c>
      <c r="B12" s="4" t="s">
        <v>293</v>
      </c>
      <c r="C12" s="4" t="s">
        <v>294</v>
      </c>
      <c r="D12" s="4" t="s">
        <v>295</v>
      </c>
      <c r="E12" s="4" t="s">
        <v>253</v>
      </c>
      <c r="F12" s="4" t="n">
        <v>75</v>
      </c>
      <c r="G12" s="4" t="n">
        <v>71</v>
      </c>
      <c r="H12" s="4" t="s">
        <v>254</v>
      </c>
      <c r="I12" s="4" t="s">
        <v>278</v>
      </c>
      <c r="J12" s="16" t="s">
        <v>296</v>
      </c>
      <c r="K12" s="16" t="s">
        <v>257</v>
      </c>
    </row>
    <row r="13" customFormat="false" ht="15" hidden="false" customHeight="false" outlineLevel="0" collapsed="false">
      <c r="A13" s="4" t="s">
        <v>48</v>
      </c>
      <c r="B13" s="4" t="s">
        <v>297</v>
      </c>
      <c r="C13" s="4" t="s">
        <v>298</v>
      </c>
      <c r="D13" s="4" t="s">
        <v>299</v>
      </c>
      <c r="E13" s="4" t="s">
        <v>300</v>
      </c>
      <c r="F13" s="4" t="n">
        <v>76</v>
      </c>
      <c r="G13" s="4" t="n">
        <v>72</v>
      </c>
      <c r="H13" s="4" t="s">
        <v>254</v>
      </c>
      <c r="I13" s="4" t="s">
        <v>278</v>
      </c>
      <c r="J13" s="16" t="s">
        <v>301</v>
      </c>
      <c r="K13" s="16" t="s">
        <v>257</v>
      </c>
    </row>
    <row r="14" customFormat="false" ht="15" hidden="false" customHeight="false" outlineLevel="0" collapsed="false">
      <c r="A14" s="4" t="s">
        <v>49</v>
      </c>
      <c r="B14" s="4" t="s">
        <v>302</v>
      </c>
      <c r="C14" s="4" t="s">
        <v>251</v>
      </c>
      <c r="D14" s="4" t="s">
        <v>303</v>
      </c>
      <c r="E14" s="4" t="s">
        <v>300</v>
      </c>
      <c r="F14" s="4" t="n">
        <v>76</v>
      </c>
      <c r="G14" s="4" t="n">
        <v>72</v>
      </c>
      <c r="H14" s="4" t="s">
        <v>254</v>
      </c>
      <c r="I14" s="4" t="s">
        <v>255</v>
      </c>
      <c r="J14" s="16" t="s">
        <v>304</v>
      </c>
      <c r="K14" s="16" t="s">
        <v>257</v>
      </c>
    </row>
    <row r="15" customFormat="false" ht="15" hidden="false" customHeight="false" outlineLevel="0" collapsed="false">
      <c r="A15" s="4" t="s">
        <v>50</v>
      </c>
      <c r="B15" s="4" t="s">
        <v>305</v>
      </c>
      <c r="C15" s="4" t="s">
        <v>306</v>
      </c>
      <c r="D15" s="4" t="s">
        <v>307</v>
      </c>
      <c r="E15" s="4" t="s">
        <v>300</v>
      </c>
      <c r="F15" s="4" t="n">
        <v>74</v>
      </c>
      <c r="G15" s="4" t="n">
        <v>70</v>
      </c>
      <c r="H15" s="4" t="s">
        <v>254</v>
      </c>
      <c r="I15" s="4" t="s">
        <v>265</v>
      </c>
      <c r="J15" s="16" t="s">
        <v>308</v>
      </c>
      <c r="K15" s="16" t="s">
        <v>257</v>
      </c>
    </row>
    <row r="16" customFormat="false" ht="15" hidden="false" customHeight="false" outlineLevel="0" collapsed="false">
      <c r="A16" s="4" t="s">
        <v>51</v>
      </c>
      <c r="B16" s="4" t="s">
        <v>309</v>
      </c>
      <c r="C16" s="4" t="s">
        <v>310</v>
      </c>
      <c r="D16" s="4" t="s">
        <v>277</v>
      </c>
      <c r="E16" s="4" t="s">
        <v>300</v>
      </c>
      <c r="F16" s="4" t="n">
        <v>77</v>
      </c>
      <c r="G16" s="4" t="n">
        <v>73</v>
      </c>
      <c r="H16" s="4" t="s">
        <v>254</v>
      </c>
      <c r="I16" s="4" t="s">
        <v>278</v>
      </c>
      <c r="J16" s="16" t="s">
        <v>311</v>
      </c>
      <c r="K16" s="16" t="s">
        <v>257</v>
      </c>
    </row>
    <row r="17" customFormat="false" ht="15" hidden="false" customHeight="false" outlineLevel="0" collapsed="false">
      <c r="A17" s="4" t="s">
        <v>52</v>
      </c>
      <c r="B17" s="4" t="s">
        <v>312</v>
      </c>
      <c r="C17" s="4" t="s">
        <v>310</v>
      </c>
      <c r="D17" s="4" t="s">
        <v>277</v>
      </c>
      <c r="E17" s="4" t="s">
        <v>300</v>
      </c>
      <c r="F17" s="4" t="n">
        <v>77</v>
      </c>
      <c r="G17" s="4" t="n">
        <v>73</v>
      </c>
      <c r="H17" s="4" t="s">
        <v>254</v>
      </c>
      <c r="I17" s="4" t="s">
        <v>278</v>
      </c>
      <c r="J17" s="16" t="s">
        <v>313</v>
      </c>
      <c r="K17" s="16" t="s">
        <v>257</v>
      </c>
    </row>
    <row r="18" customFormat="false" ht="15" hidden="false" customHeight="false" outlineLevel="0" collapsed="false">
      <c r="A18" s="4" t="s">
        <v>53</v>
      </c>
      <c r="B18" s="4" t="s">
        <v>314</v>
      </c>
      <c r="C18" s="4" t="s">
        <v>315</v>
      </c>
      <c r="D18" s="4" t="s">
        <v>316</v>
      </c>
      <c r="E18" s="4" t="s">
        <v>300</v>
      </c>
      <c r="F18" s="4" t="n">
        <v>87</v>
      </c>
      <c r="G18" s="4" t="n">
        <v>83</v>
      </c>
      <c r="H18" s="4" t="s">
        <v>254</v>
      </c>
      <c r="I18" s="4" t="s">
        <v>278</v>
      </c>
      <c r="J18" s="16" t="s">
        <v>317</v>
      </c>
      <c r="K18" s="16" t="s">
        <v>267</v>
      </c>
    </row>
    <row r="19" customFormat="false" ht="15" hidden="false" customHeight="false" outlineLevel="0" collapsed="false">
      <c r="A19" s="4" t="s">
        <v>54</v>
      </c>
      <c r="B19" s="4" t="s">
        <v>318</v>
      </c>
      <c r="C19" s="4" t="s">
        <v>269</v>
      </c>
      <c r="D19" s="4" t="s">
        <v>273</v>
      </c>
      <c r="E19" s="4" t="s">
        <v>300</v>
      </c>
      <c r="F19" s="4" t="n">
        <v>76</v>
      </c>
      <c r="G19" s="4" t="n">
        <v>72</v>
      </c>
      <c r="H19" s="4" t="s">
        <v>254</v>
      </c>
      <c r="I19" s="4" t="s">
        <v>278</v>
      </c>
      <c r="J19" s="16" t="s">
        <v>319</v>
      </c>
      <c r="K19" s="16" t="s">
        <v>257</v>
      </c>
    </row>
    <row r="20" customFormat="false" ht="15" hidden="false" customHeight="false" outlineLevel="0" collapsed="false">
      <c r="A20" s="4" t="s">
        <v>55</v>
      </c>
      <c r="B20" s="4" t="s">
        <v>320</v>
      </c>
      <c r="C20" s="4" t="s">
        <v>276</v>
      </c>
      <c r="D20" s="4" t="s">
        <v>277</v>
      </c>
      <c r="E20" s="4" t="s">
        <v>300</v>
      </c>
      <c r="F20" s="4" t="n">
        <v>76</v>
      </c>
      <c r="G20" s="4" t="n">
        <v>72</v>
      </c>
      <c r="H20" s="4" t="s">
        <v>254</v>
      </c>
      <c r="I20" s="4" t="s">
        <v>278</v>
      </c>
      <c r="J20" s="16" t="s">
        <v>321</v>
      </c>
      <c r="K20" s="16" t="s">
        <v>257</v>
      </c>
    </row>
    <row r="21" customFormat="false" ht="15" hidden="false" customHeight="false" outlineLevel="0" collapsed="false">
      <c r="A21" s="4" t="s">
        <v>56</v>
      </c>
      <c r="B21" s="4" t="s">
        <v>322</v>
      </c>
      <c r="C21" s="4" t="s">
        <v>323</v>
      </c>
      <c r="D21" s="4" t="s">
        <v>324</v>
      </c>
      <c r="E21" s="4" t="s">
        <v>300</v>
      </c>
      <c r="F21" s="4" t="n">
        <v>76</v>
      </c>
      <c r="G21" s="4" t="n">
        <v>72</v>
      </c>
      <c r="H21" s="4" t="s">
        <v>254</v>
      </c>
      <c r="I21" s="4" t="s">
        <v>278</v>
      </c>
      <c r="J21" s="16" t="s">
        <v>325</v>
      </c>
      <c r="K21" s="16" t="s">
        <v>257</v>
      </c>
    </row>
    <row r="22" customFormat="false" ht="15" hidden="false" customHeight="false" outlineLevel="0" collapsed="false">
      <c r="A22" s="4" t="s">
        <v>57</v>
      </c>
      <c r="B22" s="4" t="s">
        <v>326</v>
      </c>
      <c r="C22" s="4" t="s">
        <v>283</v>
      </c>
      <c r="D22" s="4" t="s">
        <v>327</v>
      </c>
      <c r="E22" s="4" t="s">
        <v>300</v>
      </c>
      <c r="F22" s="4" t="n">
        <v>77</v>
      </c>
      <c r="G22" s="4" t="n">
        <v>73</v>
      </c>
      <c r="H22" s="4" t="s">
        <v>254</v>
      </c>
      <c r="I22" s="4" t="s">
        <v>278</v>
      </c>
      <c r="J22" s="16" t="s">
        <v>328</v>
      </c>
      <c r="K22" s="16" t="s">
        <v>257</v>
      </c>
    </row>
    <row r="23" customFormat="false" ht="15" hidden="false" customHeight="false" outlineLevel="0" collapsed="false">
      <c r="A23" s="4" t="s">
        <v>58</v>
      </c>
      <c r="B23" s="4" t="s">
        <v>329</v>
      </c>
      <c r="C23" s="4" t="s">
        <v>330</v>
      </c>
      <c r="D23" s="4" t="s">
        <v>331</v>
      </c>
      <c r="E23" s="4" t="s">
        <v>300</v>
      </c>
      <c r="F23" s="4" t="n">
        <v>92</v>
      </c>
      <c r="G23" s="4" t="n">
        <v>88</v>
      </c>
      <c r="H23" s="4" t="s">
        <v>254</v>
      </c>
      <c r="I23" s="4" t="s">
        <v>255</v>
      </c>
      <c r="J23" s="16" t="s">
        <v>332</v>
      </c>
      <c r="K23" s="16" t="s">
        <v>267</v>
      </c>
    </row>
    <row r="24" customFormat="false" ht="15" hidden="false" customHeight="false" outlineLevel="0" collapsed="false">
      <c r="A24" s="4" t="s">
        <v>59</v>
      </c>
      <c r="B24" s="4" t="s">
        <v>333</v>
      </c>
      <c r="C24" s="4" t="s">
        <v>290</v>
      </c>
      <c r="D24" s="4" t="s">
        <v>334</v>
      </c>
      <c r="E24" s="4" t="s">
        <v>300</v>
      </c>
      <c r="F24" s="4" t="n">
        <v>76</v>
      </c>
      <c r="G24" s="4" t="n">
        <v>72</v>
      </c>
      <c r="H24" s="4" t="s">
        <v>254</v>
      </c>
      <c r="I24" s="4" t="s">
        <v>278</v>
      </c>
      <c r="J24" s="16" t="s">
        <v>335</v>
      </c>
      <c r="K24" s="16" t="s">
        <v>257</v>
      </c>
    </row>
    <row r="25" customFormat="false" ht="15" hidden="false" customHeight="false" outlineLevel="0" collapsed="false">
      <c r="A25" s="4" t="s">
        <v>60</v>
      </c>
      <c r="B25" s="4" t="s">
        <v>336</v>
      </c>
      <c r="C25" s="4" t="s">
        <v>337</v>
      </c>
      <c r="D25" s="4" t="s">
        <v>338</v>
      </c>
      <c r="E25" s="4" t="s">
        <v>300</v>
      </c>
      <c r="F25" s="4" t="n">
        <v>74</v>
      </c>
      <c r="G25" s="4" t="n">
        <v>70</v>
      </c>
      <c r="H25" s="4" t="s">
        <v>254</v>
      </c>
      <c r="I25" s="4" t="s">
        <v>255</v>
      </c>
      <c r="J25" s="16" t="s">
        <v>339</v>
      </c>
      <c r="K25" s="16" t="s">
        <v>257</v>
      </c>
    </row>
    <row r="26" customFormat="false" ht="15" hidden="false" customHeight="false" outlineLevel="0" collapsed="false">
      <c r="A26" s="4" t="s">
        <v>61</v>
      </c>
      <c r="B26" s="4" t="s">
        <v>340</v>
      </c>
      <c r="C26" s="4" t="s">
        <v>341</v>
      </c>
      <c r="D26" s="4" t="s">
        <v>342</v>
      </c>
      <c r="E26" s="4" t="s">
        <v>300</v>
      </c>
      <c r="F26" s="4" t="n">
        <v>76</v>
      </c>
      <c r="G26" s="4" t="n">
        <v>72</v>
      </c>
      <c r="H26" s="4" t="s">
        <v>254</v>
      </c>
      <c r="I26" s="4" t="s">
        <v>278</v>
      </c>
      <c r="J26" s="16" t="s">
        <v>343</v>
      </c>
      <c r="K26" s="16" t="s">
        <v>257</v>
      </c>
    </row>
    <row r="27" customFormat="false" ht="15" hidden="false" customHeight="false" outlineLevel="0" collapsed="false">
      <c r="A27" s="4" t="s">
        <v>62</v>
      </c>
      <c r="B27" s="4" t="s">
        <v>344</v>
      </c>
      <c r="C27" s="4" t="s">
        <v>323</v>
      </c>
      <c r="D27" s="4" t="s">
        <v>324</v>
      </c>
      <c r="E27" s="4" t="s">
        <v>345</v>
      </c>
      <c r="F27" s="4" t="n">
        <v>76</v>
      </c>
      <c r="G27" s="4" t="n">
        <v>72</v>
      </c>
      <c r="H27" s="4" t="s">
        <v>254</v>
      </c>
      <c r="I27" s="4" t="s">
        <v>278</v>
      </c>
      <c r="J27" s="16" t="s">
        <v>346</v>
      </c>
      <c r="K27" s="16" t="s">
        <v>257</v>
      </c>
    </row>
    <row r="28" customFormat="false" ht="15" hidden="false" customHeight="false" outlineLevel="0" collapsed="false">
      <c r="A28" s="4" t="s">
        <v>63</v>
      </c>
      <c r="B28" s="4" t="s">
        <v>347</v>
      </c>
      <c r="C28" s="4" t="s">
        <v>251</v>
      </c>
      <c r="D28" s="4" t="s">
        <v>252</v>
      </c>
      <c r="E28" s="4" t="s">
        <v>345</v>
      </c>
      <c r="F28" s="4" t="n">
        <v>76</v>
      </c>
      <c r="G28" s="4" t="n">
        <v>72</v>
      </c>
      <c r="H28" s="4" t="s">
        <v>254</v>
      </c>
      <c r="I28" s="4" t="s">
        <v>255</v>
      </c>
      <c r="J28" s="16" t="s">
        <v>348</v>
      </c>
      <c r="K28" s="16" t="s">
        <v>257</v>
      </c>
    </row>
    <row r="29" customFormat="false" ht="15" hidden="false" customHeight="false" outlineLevel="0" collapsed="false">
      <c r="A29" s="4" t="s">
        <v>64</v>
      </c>
      <c r="B29" s="4" t="s">
        <v>349</v>
      </c>
      <c r="C29" s="4" t="s">
        <v>251</v>
      </c>
      <c r="D29" s="4" t="s">
        <v>350</v>
      </c>
      <c r="E29" s="4" t="s">
        <v>345</v>
      </c>
      <c r="F29" s="4" t="n">
        <v>76</v>
      </c>
      <c r="G29" s="4" t="n">
        <v>72</v>
      </c>
      <c r="H29" s="4" t="s">
        <v>254</v>
      </c>
      <c r="I29" s="4" t="s">
        <v>255</v>
      </c>
      <c r="J29" s="16" t="s">
        <v>351</v>
      </c>
      <c r="K29" s="16" t="s">
        <v>257</v>
      </c>
    </row>
    <row r="30" customFormat="false" ht="15" hidden="false" customHeight="false" outlineLevel="0" collapsed="false">
      <c r="A30" s="4" t="s">
        <v>65</v>
      </c>
      <c r="B30" s="4" t="s">
        <v>352</v>
      </c>
      <c r="C30" s="4" t="s">
        <v>251</v>
      </c>
      <c r="D30" s="4" t="s">
        <v>353</v>
      </c>
      <c r="E30" s="4" t="s">
        <v>345</v>
      </c>
      <c r="F30" s="4" t="n">
        <v>76</v>
      </c>
      <c r="G30" s="4" t="n">
        <v>72</v>
      </c>
      <c r="H30" s="4" t="s">
        <v>254</v>
      </c>
      <c r="I30" s="4" t="s">
        <v>354</v>
      </c>
      <c r="J30" s="16" t="s">
        <v>355</v>
      </c>
      <c r="K30" s="16" t="s">
        <v>257</v>
      </c>
    </row>
    <row r="31" customFormat="false" ht="15" hidden="false" customHeight="false" outlineLevel="0" collapsed="false">
      <c r="A31" s="4" t="s">
        <v>66</v>
      </c>
      <c r="B31" s="4" t="s">
        <v>356</v>
      </c>
      <c r="C31" s="4" t="s">
        <v>251</v>
      </c>
      <c r="D31" s="4" t="s">
        <v>357</v>
      </c>
      <c r="E31" s="4" t="s">
        <v>345</v>
      </c>
      <c r="F31" s="4" t="n">
        <v>72</v>
      </c>
      <c r="G31" s="4" t="n">
        <v>68</v>
      </c>
      <c r="H31" s="4" t="s">
        <v>254</v>
      </c>
      <c r="I31" s="4" t="s">
        <v>278</v>
      </c>
      <c r="J31" s="16" t="s">
        <v>358</v>
      </c>
      <c r="K31" s="16" t="s">
        <v>359</v>
      </c>
    </row>
    <row r="32" customFormat="false" ht="15" hidden="false" customHeight="false" outlineLevel="0" collapsed="false">
      <c r="A32" s="4" t="s">
        <v>67</v>
      </c>
      <c r="B32" s="4" t="s">
        <v>360</v>
      </c>
      <c r="C32" s="4" t="s">
        <v>361</v>
      </c>
      <c r="D32" s="4" t="s">
        <v>362</v>
      </c>
      <c r="E32" s="4" t="s">
        <v>345</v>
      </c>
      <c r="F32" s="4" t="n">
        <v>75</v>
      </c>
      <c r="G32" s="4" t="n">
        <v>71</v>
      </c>
      <c r="H32" s="4" t="s">
        <v>254</v>
      </c>
      <c r="I32" s="4" t="s">
        <v>265</v>
      </c>
      <c r="J32" s="16" t="s">
        <v>363</v>
      </c>
      <c r="K32" s="16" t="s">
        <v>257</v>
      </c>
    </row>
    <row r="33" customFormat="false" ht="15" hidden="false" customHeight="false" outlineLevel="0" collapsed="false">
      <c r="A33" s="4" t="s">
        <v>68</v>
      </c>
      <c r="B33" s="4" t="s">
        <v>364</v>
      </c>
      <c r="C33" s="4" t="s">
        <v>315</v>
      </c>
      <c r="D33" s="4" t="s">
        <v>365</v>
      </c>
      <c r="E33" s="4" t="s">
        <v>345</v>
      </c>
      <c r="F33" s="4" t="n">
        <v>74</v>
      </c>
      <c r="G33" s="4" t="n">
        <v>70</v>
      </c>
      <c r="H33" s="4" t="s">
        <v>254</v>
      </c>
      <c r="I33" s="4" t="s">
        <v>278</v>
      </c>
      <c r="J33" s="16" t="s">
        <v>366</v>
      </c>
      <c r="K33" s="16" t="s">
        <v>367</v>
      </c>
    </row>
    <row r="34" customFormat="false" ht="15" hidden="false" customHeight="false" outlineLevel="0" collapsed="false">
      <c r="A34" s="4" t="s">
        <v>69</v>
      </c>
      <c r="B34" s="4" t="s">
        <v>368</v>
      </c>
      <c r="C34" s="4" t="s">
        <v>315</v>
      </c>
      <c r="D34" s="4" t="s">
        <v>369</v>
      </c>
      <c r="E34" s="4" t="s">
        <v>345</v>
      </c>
      <c r="F34" s="4" t="n">
        <v>87</v>
      </c>
      <c r="G34" s="4" t="n">
        <v>83</v>
      </c>
      <c r="H34" s="4" t="s">
        <v>254</v>
      </c>
      <c r="I34" s="4" t="s">
        <v>278</v>
      </c>
      <c r="J34" s="16" t="s">
        <v>370</v>
      </c>
      <c r="K34" s="16" t="s">
        <v>371</v>
      </c>
    </row>
    <row r="35" customFormat="false" ht="15" hidden="false" customHeight="false" outlineLevel="0" collapsed="false">
      <c r="A35" s="4" t="s">
        <v>70</v>
      </c>
      <c r="B35" s="4" t="s">
        <v>372</v>
      </c>
      <c r="C35" s="4" t="s">
        <v>290</v>
      </c>
      <c r="D35" s="4" t="s">
        <v>373</v>
      </c>
      <c r="E35" s="4" t="s">
        <v>345</v>
      </c>
      <c r="F35" s="4" t="n">
        <v>76</v>
      </c>
      <c r="G35" s="4" t="n">
        <v>72</v>
      </c>
      <c r="H35" s="4" t="s">
        <v>254</v>
      </c>
      <c r="I35" s="4" t="s">
        <v>265</v>
      </c>
      <c r="J35" s="16" t="s">
        <v>374</v>
      </c>
      <c r="K35" s="16" t="s">
        <v>267</v>
      </c>
    </row>
    <row r="36" customFormat="false" ht="15" hidden="false" customHeight="false" outlineLevel="0" collapsed="false">
      <c r="A36" s="4" t="s">
        <v>71</v>
      </c>
      <c r="B36" s="4" t="s">
        <v>375</v>
      </c>
      <c r="C36" s="4" t="s">
        <v>337</v>
      </c>
      <c r="D36" s="4" t="s">
        <v>338</v>
      </c>
      <c r="E36" s="4" t="s">
        <v>345</v>
      </c>
      <c r="F36" s="4" t="n">
        <v>75</v>
      </c>
      <c r="G36" s="4" t="n">
        <v>71</v>
      </c>
      <c r="H36" s="4" t="s">
        <v>254</v>
      </c>
      <c r="I36" s="4" t="s">
        <v>278</v>
      </c>
      <c r="J36" s="16" t="s">
        <v>376</v>
      </c>
      <c r="K36" s="16" t="s">
        <v>257</v>
      </c>
    </row>
    <row r="37" customFormat="false" ht="15" hidden="false" customHeight="false" outlineLevel="0" collapsed="false">
      <c r="A37" s="4" t="s">
        <v>72</v>
      </c>
      <c r="B37" s="4" t="s">
        <v>377</v>
      </c>
      <c r="C37" s="4" t="s">
        <v>294</v>
      </c>
      <c r="D37" s="4" t="s">
        <v>295</v>
      </c>
      <c r="E37" s="4" t="s">
        <v>345</v>
      </c>
      <c r="F37" s="4" t="n">
        <v>77</v>
      </c>
      <c r="G37" s="4" t="n">
        <v>73</v>
      </c>
      <c r="H37" s="4" t="s">
        <v>254</v>
      </c>
      <c r="I37" s="4" t="s">
        <v>278</v>
      </c>
      <c r="J37" s="16" t="s">
        <v>378</v>
      </c>
      <c r="K37" s="16" t="s">
        <v>257</v>
      </c>
    </row>
    <row r="38" customFormat="false" ht="15" hidden="false" customHeight="false" outlineLevel="0" collapsed="false">
      <c r="A38" s="4" t="s">
        <v>73</v>
      </c>
      <c r="B38" s="4" t="s">
        <v>379</v>
      </c>
      <c r="C38" s="4" t="s">
        <v>298</v>
      </c>
      <c r="D38" s="4" t="s">
        <v>380</v>
      </c>
      <c r="E38" s="4" t="s">
        <v>381</v>
      </c>
      <c r="F38" s="4" t="n">
        <v>76</v>
      </c>
      <c r="G38" s="4" t="n">
        <v>72</v>
      </c>
      <c r="H38" s="4" t="s">
        <v>254</v>
      </c>
      <c r="I38" s="4" t="s">
        <v>278</v>
      </c>
      <c r="J38" s="16" t="s">
        <v>382</v>
      </c>
      <c r="K38" s="16" t="s">
        <v>257</v>
      </c>
    </row>
    <row r="39" customFormat="false" ht="15" hidden="false" customHeight="false" outlineLevel="0" collapsed="false">
      <c r="A39" s="4" t="s">
        <v>74</v>
      </c>
      <c r="B39" s="4" t="s">
        <v>383</v>
      </c>
      <c r="C39" s="4" t="s">
        <v>251</v>
      </c>
      <c r="D39" s="4" t="s">
        <v>350</v>
      </c>
      <c r="E39" s="4" t="s">
        <v>381</v>
      </c>
      <c r="F39" s="4" t="n">
        <v>77</v>
      </c>
      <c r="G39" s="4" t="n">
        <v>73</v>
      </c>
      <c r="H39" s="4" t="s">
        <v>254</v>
      </c>
      <c r="I39" s="4" t="s">
        <v>255</v>
      </c>
      <c r="J39" s="16" t="s">
        <v>384</v>
      </c>
      <c r="K39" s="16" t="s">
        <v>367</v>
      </c>
    </row>
    <row r="40" customFormat="false" ht="15" hidden="false" customHeight="false" outlineLevel="0" collapsed="false">
      <c r="A40" s="4" t="s">
        <v>75</v>
      </c>
      <c r="B40" s="4" t="s">
        <v>385</v>
      </c>
      <c r="C40" s="4" t="s">
        <v>361</v>
      </c>
      <c r="D40" s="4" t="s">
        <v>362</v>
      </c>
      <c r="E40" s="4" t="s">
        <v>381</v>
      </c>
      <c r="F40" s="4" t="n">
        <v>75</v>
      </c>
      <c r="G40" s="4" t="n">
        <v>71</v>
      </c>
      <c r="H40" s="4" t="s">
        <v>254</v>
      </c>
      <c r="I40" s="4" t="s">
        <v>255</v>
      </c>
      <c r="J40" s="16" t="s">
        <v>386</v>
      </c>
      <c r="K40" s="16" t="s">
        <v>267</v>
      </c>
    </row>
    <row r="41" customFormat="false" ht="15" hidden="false" customHeight="false" outlineLevel="0" collapsed="false">
      <c r="A41" s="4" t="s">
        <v>76</v>
      </c>
      <c r="B41" s="4" t="s">
        <v>387</v>
      </c>
      <c r="C41" s="4" t="s">
        <v>306</v>
      </c>
      <c r="D41" s="4" t="s">
        <v>388</v>
      </c>
      <c r="E41" s="4" t="s">
        <v>381</v>
      </c>
      <c r="F41" s="4" t="n">
        <v>74</v>
      </c>
      <c r="G41" s="4" t="n">
        <v>70</v>
      </c>
      <c r="H41" s="4" t="s">
        <v>254</v>
      </c>
      <c r="I41" s="4" t="s">
        <v>265</v>
      </c>
      <c r="J41" s="16" t="s">
        <v>389</v>
      </c>
      <c r="K41" s="16" t="s">
        <v>257</v>
      </c>
    </row>
    <row r="42" customFormat="false" ht="15" hidden="false" customHeight="false" outlineLevel="0" collapsed="false">
      <c r="A42" s="4" t="s">
        <v>77</v>
      </c>
      <c r="B42" s="4" t="s">
        <v>390</v>
      </c>
      <c r="C42" s="4" t="s">
        <v>306</v>
      </c>
      <c r="D42" s="4" t="s">
        <v>391</v>
      </c>
      <c r="E42" s="4" t="s">
        <v>381</v>
      </c>
      <c r="F42" s="4" t="n">
        <v>76</v>
      </c>
      <c r="G42" s="4" t="n">
        <v>72</v>
      </c>
      <c r="H42" s="4" t="s">
        <v>254</v>
      </c>
      <c r="I42" s="4" t="s">
        <v>265</v>
      </c>
      <c r="J42" s="16" t="s">
        <v>392</v>
      </c>
      <c r="K42" s="16" t="s">
        <v>257</v>
      </c>
    </row>
    <row r="43" customFormat="false" ht="15" hidden="false" customHeight="false" outlineLevel="0" collapsed="false">
      <c r="A43" s="4" t="s">
        <v>78</v>
      </c>
      <c r="B43" s="4" t="s">
        <v>393</v>
      </c>
      <c r="C43" s="4" t="s">
        <v>310</v>
      </c>
      <c r="D43" s="4" t="s">
        <v>394</v>
      </c>
      <c r="E43" s="4" t="s">
        <v>381</v>
      </c>
      <c r="F43" s="4" t="n">
        <v>77</v>
      </c>
      <c r="G43" s="4" t="n">
        <v>73</v>
      </c>
      <c r="H43" s="4" t="s">
        <v>254</v>
      </c>
      <c r="I43" s="4" t="s">
        <v>278</v>
      </c>
      <c r="J43" s="16" t="s">
        <v>395</v>
      </c>
      <c r="K43" s="16" t="s">
        <v>257</v>
      </c>
    </row>
    <row r="44" customFormat="false" ht="15" hidden="false" customHeight="false" outlineLevel="0" collapsed="false">
      <c r="A44" s="4" t="s">
        <v>79</v>
      </c>
      <c r="B44" s="4" t="s">
        <v>396</v>
      </c>
      <c r="C44" s="4" t="s">
        <v>283</v>
      </c>
      <c r="D44" s="4" t="s">
        <v>284</v>
      </c>
      <c r="E44" s="4" t="s">
        <v>381</v>
      </c>
      <c r="F44" s="4" t="n">
        <v>77</v>
      </c>
      <c r="G44" s="4" t="n">
        <v>73</v>
      </c>
      <c r="H44" s="4" t="s">
        <v>254</v>
      </c>
      <c r="I44" s="4" t="s">
        <v>278</v>
      </c>
      <c r="J44" s="16" t="s">
        <v>397</v>
      </c>
      <c r="K44" s="16" t="s">
        <v>257</v>
      </c>
    </row>
    <row r="45" customFormat="false" ht="15" hidden="false" customHeight="false" outlineLevel="0" collapsed="false">
      <c r="A45" s="4" t="s">
        <v>80</v>
      </c>
      <c r="B45" s="4" t="s">
        <v>398</v>
      </c>
      <c r="C45" s="4" t="s">
        <v>330</v>
      </c>
      <c r="D45" s="4" t="s">
        <v>399</v>
      </c>
      <c r="E45" s="4" t="s">
        <v>381</v>
      </c>
      <c r="F45" s="4" t="n">
        <v>90</v>
      </c>
      <c r="G45" s="4" t="n">
        <v>86</v>
      </c>
      <c r="H45" s="4" t="s">
        <v>254</v>
      </c>
      <c r="I45" s="4" t="s">
        <v>255</v>
      </c>
      <c r="J45" s="16" t="s">
        <v>400</v>
      </c>
      <c r="K45" s="16" t="s">
        <v>267</v>
      </c>
    </row>
    <row r="46" customFormat="false" ht="15" hidden="false" customHeight="false" outlineLevel="0" collapsed="false">
      <c r="A46" s="4" t="s">
        <v>81</v>
      </c>
      <c r="B46" s="4" t="s">
        <v>401</v>
      </c>
      <c r="C46" s="4" t="s">
        <v>290</v>
      </c>
      <c r="D46" s="4" t="s">
        <v>402</v>
      </c>
      <c r="E46" s="4" t="s">
        <v>381</v>
      </c>
      <c r="F46" s="4" t="n">
        <v>76</v>
      </c>
      <c r="G46" s="4" t="n">
        <v>72</v>
      </c>
      <c r="H46" s="4" t="s">
        <v>254</v>
      </c>
      <c r="I46" s="4" t="s">
        <v>278</v>
      </c>
      <c r="J46" s="16" t="s">
        <v>403</v>
      </c>
      <c r="K46" s="16" t="s">
        <v>257</v>
      </c>
    </row>
    <row r="47" customFormat="false" ht="15" hidden="false" customHeight="false" outlineLevel="0" collapsed="false">
      <c r="A47" s="4" t="s">
        <v>82</v>
      </c>
      <c r="B47" s="4" t="s">
        <v>404</v>
      </c>
      <c r="C47" s="4" t="s">
        <v>290</v>
      </c>
      <c r="D47" s="4" t="s">
        <v>402</v>
      </c>
      <c r="E47" s="4" t="s">
        <v>381</v>
      </c>
      <c r="F47" s="4" t="n">
        <v>75</v>
      </c>
      <c r="G47" s="4" t="n">
        <v>71</v>
      </c>
      <c r="H47" s="4" t="s">
        <v>254</v>
      </c>
      <c r="I47" s="4" t="s">
        <v>278</v>
      </c>
      <c r="J47" s="16" t="s">
        <v>405</v>
      </c>
      <c r="K47" s="16" t="s">
        <v>257</v>
      </c>
    </row>
    <row r="48" customFormat="false" ht="15" hidden="false" customHeight="false" outlineLevel="0" collapsed="false">
      <c r="A48" s="4" t="s">
        <v>83</v>
      </c>
      <c r="B48" s="4" t="s">
        <v>406</v>
      </c>
      <c r="C48" s="4" t="s">
        <v>341</v>
      </c>
      <c r="D48" s="4" t="s">
        <v>407</v>
      </c>
      <c r="E48" s="4" t="s">
        <v>381</v>
      </c>
      <c r="F48" s="4" t="n">
        <v>77</v>
      </c>
      <c r="G48" s="4" t="n">
        <v>73</v>
      </c>
      <c r="H48" s="4" t="s">
        <v>254</v>
      </c>
      <c r="I48" s="4" t="s">
        <v>278</v>
      </c>
      <c r="J48" s="16" t="s">
        <v>408</v>
      </c>
      <c r="K48" s="16" t="s">
        <v>257</v>
      </c>
    </row>
    <row r="49" customFormat="false" ht="15" hidden="false" customHeight="false" outlineLevel="0" collapsed="false">
      <c r="A49" s="4" t="s">
        <v>84</v>
      </c>
      <c r="B49" s="4" t="s">
        <v>409</v>
      </c>
      <c r="C49" s="4" t="s">
        <v>298</v>
      </c>
      <c r="D49" s="4" t="s">
        <v>410</v>
      </c>
      <c r="E49" s="4" t="s">
        <v>411</v>
      </c>
      <c r="F49" s="4" t="n">
        <v>75</v>
      </c>
      <c r="G49" s="4" t="n">
        <v>71</v>
      </c>
      <c r="H49" s="4" t="s">
        <v>254</v>
      </c>
      <c r="I49" s="4" t="s">
        <v>278</v>
      </c>
      <c r="J49" s="16" t="s">
        <v>412</v>
      </c>
      <c r="K49" s="16" t="s">
        <v>257</v>
      </c>
    </row>
    <row r="50" customFormat="false" ht="15" hidden="false" customHeight="false" outlineLevel="0" collapsed="false">
      <c r="A50" s="4" t="s">
        <v>85</v>
      </c>
      <c r="B50" s="4" t="s">
        <v>413</v>
      </c>
      <c r="C50" s="4" t="s">
        <v>298</v>
      </c>
      <c r="D50" s="4" t="s">
        <v>380</v>
      </c>
      <c r="E50" s="4" t="s">
        <v>411</v>
      </c>
      <c r="F50" s="4" t="n">
        <v>75</v>
      </c>
      <c r="G50" s="4" t="n">
        <v>71</v>
      </c>
      <c r="H50" s="4" t="s">
        <v>254</v>
      </c>
      <c r="I50" s="4" t="s">
        <v>278</v>
      </c>
      <c r="J50" s="16" t="s">
        <v>414</v>
      </c>
      <c r="K50" s="16" t="s">
        <v>257</v>
      </c>
    </row>
    <row r="51" customFormat="false" ht="15" hidden="false" customHeight="false" outlineLevel="0" collapsed="false">
      <c r="A51" s="4" t="s">
        <v>86</v>
      </c>
      <c r="B51" s="4" t="s">
        <v>415</v>
      </c>
      <c r="C51" s="4" t="s">
        <v>298</v>
      </c>
      <c r="D51" s="4" t="s">
        <v>299</v>
      </c>
      <c r="E51" s="4" t="s">
        <v>411</v>
      </c>
      <c r="F51" s="4" t="n">
        <v>75</v>
      </c>
      <c r="G51" s="4" t="n">
        <v>71</v>
      </c>
      <c r="H51" s="4" t="s">
        <v>254</v>
      </c>
      <c r="I51" s="4" t="s">
        <v>278</v>
      </c>
      <c r="J51" s="16" t="s">
        <v>416</v>
      </c>
      <c r="K51" s="16" t="s">
        <v>257</v>
      </c>
    </row>
    <row r="52" customFormat="false" ht="15" hidden="false" customHeight="false" outlineLevel="0" collapsed="false">
      <c r="A52" s="4" t="s">
        <v>87</v>
      </c>
      <c r="B52" s="4" t="s">
        <v>417</v>
      </c>
      <c r="C52" s="4" t="s">
        <v>251</v>
      </c>
      <c r="D52" s="4" t="s">
        <v>350</v>
      </c>
      <c r="E52" s="4" t="s">
        <v>411</v>
      </c>
      <c r="F52" s="4" t="n">
        <v>76</v>
      </c>
      <c r="G52" s="4" t="n">
        <v>72</v>
      </c>
      <c r="H52" s="4" t="s">
        <v>254</v>
      </c>
      <c r="I52" s="4" t="s">
        <v>255</v>
      </c>
      <c r="J52" s="16" t="s">
        <v>418</v>
      </c>
      <c r="K52" s="16" t="s">
        <v>257</v>
      </c>
    </row>
    <row r="53" customFormat="false" ht="15" hidden="false" customHeight="false" outlineLevel="0" collapsed="false">
      <c r="A53" s="4" t="s">
        <v>88</v>
      </c>
      <c r="B53" s="4" t="s">
        <v>419</v>
      </c>
      <c r="C53" s="4" t="s">
        <v>306</v>
      </c>
      <c r="D53" s="4" t="s">
        <v>388</v>
      </c>
      <c r="E53" s="4" t="s">
        <v>411</v>
      </c>
      <c r="F53" s="4" t="n">
        <v>74</v>
      </c>
      <c r="G53" s="4" t="n">
        <v>70</v>
      </c>
      <c r="H53" s="4" t="s">
        <v>254</v>
      </c>
      <c r="I53" s="4" t="s">
        <v>278</v>
      </c>
      <c r="J53" s="16" t="s">
        <v>420</v>
      </c>
      <c r="K53" s="16" t="s">
        <v>257</v>
      </c>
    </row>
    <row r="54" customFormat="false" ht="15" hidden="false" customHeight="false" outlineLevel="0" collapsed="false">
      <c r="A54" s="4" t="s">
        <v>89</v>
      </c>
      <c r="B54" s="4" t="s">
        <v>421</v>
      </c>
      <c r="C54" s="4" t="s">
        <v>310</v>
      </c>
      <c r="D54" s="4" t="s">
        <v>394</v>
      </c>
      <c r="E54" s="4" t="s">
        <v>411</v>
      </c>
      <c r="F54" s="4" t="n">
        <v>77</v>
      </c>
      <c r="G54" s="4" t="n">
        <v>73</v>
      </c>
      <c r="H54" s="4" t="s">
        <v>254</v>
      </c>
      <c r="I54" s="4" t="s">
        <v>278</v>
      </c>
      <c r="J54" s="16" t="s">
        <v>422</v>
      </c>
      <c r="K54" s="16" t="s">
        <v>257</v>
      </c>
    </row>
    <row r="55" customFormat="false" ht="15" hidden="false" customHeight="false" outlineLevel="0" collapsed="false">
      <c r="A55" s="4" t="s">
        <v>90</v>
      </c>
      <c r="B55" s="4" t="s">
        <v>423</v>
      </c>
      <c r="C55" s="4" t="s">
        <v>323</v>
      </c>
      <c r="D55" s="4" t="s">
        <v>324</v>
      </c>
      <c r="E55" s="4" t="s">
        <v>411</v>
      </c>
      <c r="F55" s="4" t="n">
        <v>77</v>
      </c>
      <c r="G55" s="4" t="n">
        <v>73</v>
      </c>
      <c r="H55" s="4" t="s">
        <v>254</v>
      </c>
      <c r="I55" s="4" t="s">
        <v>278</v>
      </c>
      <c r="J55" s="16" t="s">
        <v>424</v>
      </c>
      <c r="K55" s="16" t="s">
        <v>257</v>
      </c>
    </row>
    <row r="56" customFormat="false" ht="15" hidden="false" customHeight="false" outlineLevel="0" collapsed="false">
      <c r="A56" s="4" t="s">
        <v>91</v>
      </c>
      <c r="B56" s="4" t="s">
        <v>425</v>
      </c>
      <c r="C56" s="4" t="s">
        <v>283</v>
      </c>
      <c r="D56" s="4" t="s">
        <v>327</v>
      </c>
      <c r="E56" s="4" t="s">
        <v>411</v>
      </c>
      <c r="F56" s="4" t="n">
        <v>76</v>
      </c>
      <c r="G56" s="4" t="n">
        <v>72</v>
      </c>
      <c r="H56" s="4" t="s">
        <v>254</v>
      </c>
      <c r="I56" s="4" t="s">
        <v>278</v>
      </c>
      <c r="J56" s="16" t="s">
        <v>426</v>
      </c>
      <c r="K56" s="16" t="s">
        <v>267</v>
      </c>
    </row>
    <row r="57" customFormat="false" ht="15" hidden="false" customHeight="false" outlineLevel="0" collapsed="false">
      <c r="A57" s="4" t="s">
        <v>92</v>
      </c>
      <c r="B57" s="4" t="s">
        <v>427</v>
      </c>
      <c r="C57" s="4" t="s">
        <v>290</v>
      </c>
      <c r="D57" s="4" t="s">
        <v>291</v>
      </c>
      <c r="E57" s="4" t="s">
        <v>411</v>
      </c>
      <c r="F57" s="4" t="n">
        <v>76</v>
      </c>
      <c r="G57" s="4" t="n">
        <v>72</v>
      </c>
      <c r="H57" s="4" t="s">
        <v>254</v>
      </c>
      <c r="I57" s="4" t="s">
        <v>265</v>
      </c>
      <c r="J57" s="16" t="s">
        <v>428</v>
      </c>
      <c r="K57" s="16" t="s">
        <v>257</v>
      </c>
    </row>
    <row r="58" customFormat="false" ht="15" hidden="false" customHeight="false" outlineLevel="0" collapsed="false">
      <c r="A58" s="4" t="s">
        <v>93</v>
      </c>
      <c r="B58" s="4" t="s">
        <v>429</v>
      </c>
      <c r="C58" s="4" t="s">
        <v>290</v>
      </c>
      <c r="D58" s="4" t="s">
        <v>402</v>
      </c>
      <c r="E58" s="4" t="s">
        <v>411</v>
      </c>
      <c r="F58" s="4" t="n">
        <v>75</v>
      </c>
      <c r="G58" s="4" t="n">
        <v>71</v>
      </c>
      <c r="H58" s="4" t="s">
        <v>254</v>
      </c>
      <c r="I58" s="4" t="s">
        <v>265</v>
      </c>
      <c r="J58" s="16" t="s">
        <v>430</v>
      </c>
      <c r="K58" s="16" t="s">
        <v>257</v>
      </c>
    </row>
    <row r="59" customFormat="false" ht="15" hidden="false" customHeight="false" outlineLevel="0" collapsed="false">
      <c r="A59" s="4" t="s">
        <v>94</v>
      </c>
      <c r="B59" s="4" t="s">
        <v>431</v>
      </c>
      <c r="C59" s="4" t="s">
        <v>341</v>
      </c>
      <c r="D59" s="4" t="s">
        <v>432</v>
      </c>
      <c r="E59" s="4" t="s">
        <v>411</v>
      </c>
      <c r="F59" s="4" t="n">
        <v>78</v>
      </c>
      <c r="G59" s="4" t="n">
        <v>74</v>
      </c>
      <c r="H59" s="4" t="s">
        <v>254</v>
      </c>
      <c r="I59" s="4" t="s">
        <v>278</v>
      </c>
      <c r="J59" s="16" t="s">
        <v>433</v>
      </c>
      <c r="K59" s="16" t="s">
        <v>267</v>
      </c>
    </row>
    <row r="60" customFormat="false" ht="15" hidden="false" customHeight="false" outlineLevel="0" collapsed="false">
      <c r="A60" s="4" t="s">
        <v>95</v>
      </c>
      <c r="B60" s="4" t="s">
        <v>434</v>
      </c>
      <c r="C60" s="4" t="s">
        <v>341</v>
      </c>
      <c r="D60" s="4" t="s">
        <v>407</v>
      </c>
      <c r="E60" s="4" t="s">
        <v>411</v>
      </c>
      <c r="F60" s="4" t="n">
        <v>78</v>
      </c>
      <c r="G60" s="4" t="n">
        <v>74</v>
      </c>
      <c r="H60" s="4" t="s">
        <v>254</v>
      </c>
      <c r="I60" s="4" t="s">
        <v>278</v>
      </c>
      <c r="J60" s="16" t="s">
        <v>435</v>
      </c>
      <c r="K60" s="16" t="s">
        <v>267</v>
      </c>
    </row>
    <row r="61" customFormat="false" ht="15" hidden="false" customHeight="false" outlineLevel="0" collapsed="false">
      <c r="A61" s="4" t="s">
        <v>96</v>
      </c>
      <c r="B61" s="4" t="s">
        <v>436</v>
      </c>
      <c r="C61" s="4" t="s">
        <v>306</v>
      </c>
      <c r="D61" s="4" t="s">
        <v>391</v>
      </c>
      <c r="E61" s="4" t="s">
        <v>437</v>
      </c>
      <c r="F61" s="4" t="n">
        <v>76</v>
      </c>
      <c r="G61" s="4" t="n">
        <v>72</v>
      </c>
      <c r="H61" s="4" t="s">
        <v>254</v>
      </c>
      <c r="I61" s="4" t="s">
        <v>278</v>
      </c>
      <c r="J61" s="16" t="s">
        <v>438</v>
      </c>
      <c r="K61" s="16" t="s">
        <v>267</v>
      </c>
    </row>
    <row r="62" customFormat="false" ht="15" hidden="false" customHeight="false" outlineLevel="0" collapsed="false">
      <c r="A62" s="4" t="s">
        <v>97</v>
      </c>
      <c r="B62" s="4" t="s">
        <v>439</v>
      </c>
      <c r="C62" s="4" t="s">
        <v>298</v>
      </c>
      <c r="D62" s="4" t="s">
        <v>299</v>
      </c>
      <c r="E62" s="4" t="s">
        <v>440</v>
      </c>
      <c r="F62" s="4" t="n">
        <v>76</v>
      </c>
      <c r="G62" s="4" t="n">
        <v>72</v>
      </c>
      <c r="H62" s="4" t="s">
        <v>254</v>
      </c>
      <c r="I62" s="4" t="s">
        <v>278</v>
      </c>
      <c r="J62" s="16" t="s">
        <v>441</v>
      </c>
      <c r="K62" s="16" t="s">
        <v>257</v>
      </c>
    </row>
    <row r="63" customFormat="false" ht="15" hidden="false" customHeight="false" outlineLevel="0" collapsed="false">
      <c r="A63" s="4" t="s">
        <v>98</v>
      </c>
      <c r="B63" s="4" t="s">
        <v>442</v>
      </c>
      <c r="C63" s="4" t="s">
        <v>251</v>
      </c>
      <c r="D63" s="4" t="s">
        <v>252</v>
      </c>
      <c r="E63" s="4" t="s">
        <v>440</v>
      </c>
      <c r="F63" s="4" t="n">
        <v>77</v>
      </c>
      <c r="G63" s="4" t="n">
        <v>73</v>
      </c>
      <c r="H63" s="4" t="s">
        <v>254</v>
      </c>
      <c r="I63" s="4" t="s">
        <v>278</v>
      </c>
      <c r="J63" s="16" t="s">
        <v>443</v>
      </c>
      <c r="K63" s="16" t="s">
        <v>257</v>
      </c>
    </row>
    <row r="64" customFormat="false" ht="15" hidden="false" customHeight="false" outlineLevel="0" collapsed="false">
      <c r="A64" s="4" t="s">
        <v>99</v>
      </c>
      <c r="B64" s="4" t="s">
        <v>444</v>
      </c>
      <c r="C64" s="4" t="s">
        <v>259</v>
      </c>
      <c r="D64" s="4" t="s">
        <v>260</v>
      </c>
      <c r="E64" s="4" t="s">
        <v>440</v>
      </c>
      <c r="F64" s="4" t="n">
        <v>77</v>
      </c>
      <c r="G64" s="4" t="n">
        <v>73</v>
      </c>
      <c r="H64" s="4" t="s">
        <v>254</v>
      </c>
      <c r="I64" s="4" t="s">
        <v>255</v>
      </c>
      <c r="J64" s="16" t="s">
        <v>445</v>
      </c>
      <c r="K64" s="16" t="s">
        <v>257</v>
      </c>
    </row>
    <row r="65" customFormat="false" ht="15" hidden="false" customHeight="false" outlineLevel="0" collapsed="false">
      <c r="A65" s="4" t="s">
        <v>100</v>
      </c>
      <c r="B65" s="4" t="s">
        <v>446</v>
      </c>
      <c r="C65" s="4" t="s">
        <v>361</v>
      </c>
      <c r="D65" s="4" t="s">
        <v>447</v>
      </c>
      <c r="E65" s="4" t="s">
        <v>440</v>
      </c>
      <c r="F65" s="4" t="n">
        <v>75</v>
      </c>
      <c r="G65" s="4" t="n">
        <v>71</v>
      </c>
      <c r="H65" s="4" t="s">
        <v>254</v>
      </c>
      <c r="I65" s="4" t="s">
        <v>278</v>
      </c>
      <c r="J65" s="16" t="s">
        <v>448</v>
      </c>
      <c r="K65" s="16" t="s">
        <v>449</v>
      </c>
    </row>
    <row r="66" customFormat="false" ht="15" hidden="false" customHeight="false" outlineLevel="0" collapsed="false">
      <c r="A66" s="4" t="s">
        <v>101</v>
      </c>
      <c r="B66" s="4" t="s">
        <v>450</v>
      </c>
      <c r="C66" s="4" t="s">
        <v>451</v>
      </c>
      <c r="D66" s="4" t="s">
        <v>452</v>
      </c>
      <c r="E66" s="4" t="s">
        <v>440</v>
      </c>
      <c r="F66" s="4" t="n">
        <v>76</v>
      </c>
      <c r="G66" s="4" t="n">
        <v>72</v>
      </c>
      <c r="H66" s="4" t="s">
        <v>254</v>
      </c>
      <c r="I66" s="4" t="s">
        <v>278</v>
      </c>
      <c r="J66" s="16" t="s">
        <v>453</v>
      </c>
      <c r="K66" s="16" t="s">
        <v>267</v>
      </c>
    </row>
    <row r="67" customFormat="false" ht="15" hidden="false" customHeight="false" outlineLevel="0" collapsed="false">
      <c r="A67" s="4" t="s">
        <v>102</v>
      </c>
      <c r="B67" s="4" t="s">
        <v>454</v>
      </c>
      <c r="C67" s="4" t="s">
        <v>306</v>
      </c>
      <c r="D67" s="4" t="s">
        <v>307</v>
      </c>
      <c r="E67" s="4" t="s">
        <v>440</v>
      </c>
      <c r="F67" s="4" t="n">
        <v>74</v>
      </c>
      <c r="G67" s="4" t="n">
        <v>70</v>
      </c>
      <c r="H67" s="4" t="s">
        <v>254</v>
      </c>
      <c r="I67" s="4" t="s">
        <v>265</v>
      </c>
      <c r="J67" s="16" t="s">
        <v>455</v>
      </c>
      <c r="K67" s="16" t="s">
        <v>257</v>
      </c>
    </row>
    <row r="68" customFormat="false" ht="15" hidden="false" customHeight="false" outlineLevel="0" collapsed="false">
      <c r="A68" s="4" t="s">
        <v>103</v>
      </c>
      <c r="B68" s="4" t="s">
        <v>456</v>
      </c>
      <c r="C68" s="4" t="s">
        <v>457</v>
      </c>
      <c r="D68" s="4" t="s">
        <v>458</v>
      </c>
      <c r="E68" s="4" t="s">
        <v>440</v>
      </c>
      <c r="F68" s="4" t="n">
        <v>77</v>
      </c>
      <c r="G68" s="4" t="n">
        <v>72</v>
      </c>
      <c r="H68" s="4" t="s">
        <v>459</v>
      </c>
      <c r="I68" s="4" t="s">
        <v>354</v>
      </c>
      <c r="J68" s="16" t="s">
        <v>460</v>
      </c>
      <c r="K68" s="16" t="s">
        <v>267</v>
      </c>
    </row>
    <row r="69" customFormat="false" ht="15" hidden="false" customHeight="false" outlineLevel="0" collapsed="false">
      <c r="A69" s="4" t="s">
        <v>104</v>
      </c>
      <c r="B69" s="4" t="s">
        <v>461</v>
      </c>
      <c r="C69" s="4" t="s">
        <v>310</v>
      </c>
      <c r="D69" s="4" t="s">
        <v>394</v>
      </c>
      <c r="E69" s="4" t="s">
        <v>440</v>
      </c>
      <c r="F69" s="4" t="n">
        <v>77</v>
      </c>
      <c r="G69" s="4" t="n">
        <v>73</v>
      </c>
      <c r="H69" s="4" t="s">
        <v>254</v>
      </c>
      <c r="I69" s="4" t="s">
        <v>278</v>
      </c>
      <c r="J69" s="16" t="s">
        <v>462</v>
      </c>
      <c r="K69" s="16" t="s">
        <v>257</v>
      </c>
    </row>
    <row r="70" customFormat="false" ht="15" hidden="false" customHeight="false" outlineLevel="0" collapsed="false">
      <c r="A70" s="4" t="s">
        <v>105</v>
      </c>
      <c r="B70" s="4" t="s">
        <v>463</v>
      </c>
      <c r="C70" s="4" t="s">
        <v>310</v>
      </c>
      <c r="D70" s="4" t="s">
        <v>277</v>
      </c>
      <c r="E70" s="4" t="s">
        <v>440</v>
      </c>
      <c r="F70" s="4" t="n">
        <v>77</v>
      </c>
      <c r="G70" s="4" t="n">
        <v>73</v>
      </c>
      <c r="H70" s="4" t="s">
        <v>254</v>
      </c>
      <c r="I70" s="4" t="s">
        <v>278</v>
      </c>
      <c r="J70" s="16" t="s">
        <v>464</v>
      </c>
      <c r="K70" s="16" t="s">
        <v>257</v>
      </c>
    </row>
    <row r="71" customFormat="false" ht="15" hidden="false" customHeight="false" outlineLevel="0" collapsed="false">
      <c r="A71" s="4" t="s">
        <v>106</v>
      </c>
      <c r="B71" s="4" t="s">
        <v>465</v>
      </c>
      <c r="C71" s="4" t="s">
        <v>310</v>
      </c>
      <c r="D71" s="4" t="s">
        <v>277</v>
      </c>
      <c r="E71" s="4" t="s">
        <v>440</v>
      </c>
      <c r="F71" s="4" t="n">
        <v>76</v>
      </c>
      <c r="G71" s="4" t="n">
        <v>72</v>
      </c>
      <c r="H71" s="4" t="s">
        <v>254</v>
      </c>
      <c r="I71" s="4" t="s">
        <v>278</v>
      </c>
      <c r="J71" s="16" t="s">
        <v>466</v>
      </c>
      <c r="K71" s="16" t="s">
        <v>257</v>
      </c>
    </row>
    <row r="72" customFormat="false" ht="15" hidden="false" customHeight="false" outlineLevel="0" collapsed="false">
      <c r="A72" s="4" t="s">
        <v>107</v>
      </c>
      <c r="B72" s="4" t="s">
        <v>467</v>
      </c>
      <c r="C72" s="4" t="s">
        <v>315</v>
      </c>
      <c r="D72" s="4" t="s">
        <v>468</v>
      </c>
      <c r="E72" s="4" t="s">
        <v>440</v>
      </c>
      <c r="F72" s="4" t="n">
        <v>89</v>
      </c>
      <c r="G72" s="4" t="n">
        <v>85</v>
      </c>
      <c r="H72" s="4" t="s">
        <v>254</v>
      </c>
      <c r="I72" s="4" t="s">
        <v>278</v>
      </c>
      <c r="J72" s="16" t="s">
        <v>469</v>
      </c>
      <c r="K72" s="16" t="s">
        <v>267</v>
      </c>
    </row>
    <row r="73" customFormat="false" ht="15" hidden="false" customHeight="false" outlineLevel="0" collapsed="false">
      <c r="A73" s="4" t="s">
        <v>108</v>
      </c>
      <c r="B73" s="4" t="s">
        <v>470</v>
      </c>
      <c r="C73" s="4" t="s">
        <v>315</v>
      </c>
      <c r="D73" s="4" t="s">
        <v>471</v>
      </c>
      <c r="E73" s="4" t="s">
        <v>440</v>
      </c>
      <c r="F73" s="4" t="n">
        <v>85</v>
      </c>
      <c r="G73" s="4" t="n">
        <v>81</v>
      </c>
      <c r="H73" s="4" t="s">
        <v>254</v>
      </c>
      <c r="I73" s="4" t="s">
        <v>278</v>
      </c>
      <c r="J73" s="16" t="s">
        <v>472</v>
      </c>
      <c r="K73" s="16" t="s">
        <v>267</v>
      </c>
    </row>
    <row r="74" customFormat="false" ht="15" hidden="false" customHeight="false" outlineLevel="0" collapsed="false">
      <c r="A74" s="4" t="s">
        <v>109</v>
      </c>
      <c r="B74" s="4" t="s">
        <v>473</v>
      </c>
      <c r="C74" s="4" t="s">
        <v>315</v>
      </c>
      <c r="D74" s="4" t="s">
        <v>365</v>
      </c>
      <c r="E74" s="4" t="s">
        <v>440</v>
      </c>
      <c r="F74" s="4" t="n">
        <v>84</v>
      </c>
      <c r="G74" s="4" t="n">
        <v>80</v>
      </c>
      <c r="H74" s="4" t="s">
        <v>254</v>
      </c>
      <c r="I74" s="4" t="s">
        <v>278</v>
      </c>
      <c r="J74" s="16" t="s">
        <v>474</v>
      </c>
      <c r="K74" s="16" t="s">
        <v>267</v>
      </c>
    </row>
    <row r="75" customFormat="false" ht="15" hidden="false" customHeight="false" outlineLevel="0" collapsed="false">
      <c r="A75" s="4" t="s">
        <v>110</v>
      </c>
      <c r="B75" s="4" t="s">
        <v>475</v>
      </c>
      <c r="C75" s="4" t="s">
        <v>269</v>
      </c>
      <c r="D75" s="4" t="s">
        <v>273</v>
      </c>
      <c r="E75" s="4" t="s">
        <v>440</v>
      </c>
      <c r="F75" s="4" t="n">
        <v>76</v>
      </c>
      <c r="G75" s="4" t="n">
        <v>72</v>
      </c>
      <c r="H75" s="4" t="s">
        <v>254</v>
      </c>
      <c r="I75" s="4" t="s">
        <v>278</v>
      </c>
      <c r="J75" s="16" t="s">
        <v>476</v>
      </c>
      <c r="K75" s="16" t="s">
        <v>257</v>
      </c>
    </row>
    <row r="76" customFormat="false" ht="15" hidden="false" customHeight="false" outlineLevel="0" collapsed="false">
      <c r="A76" s="4" t="s">
        <v>111</v>
      </c>
      <c r="B76" s="4" t="s">
        <v>477</v>
      </c>
      <c r="C76" s="4" t="s">
        <v>269</v>
      </c>
      <c r="D76" s="4" t="s">
        <v>270</v>
      </c>
      <c r="E76" s="4" t="s">
        <v>440</v>
      </c>
      <c r="F76" s="4" t="n">
        <v>76</v>
      </c>
      <c r="G76" s="4" t="n">
        <v>72</v>
      </c>
      <c r="H76" s="4" t="s">
        <v>254</v>
      </c>
      <c r="I76" s="4" t="s">
        <v>278</v>
      </c>
      <c r="J76" s="16" t="s">
        <v>478</v>
      </c>
      <c r="K76" s="16" t="s">
        <v>479</v>
      </c>
    </row>
    <row r="77" customFormat="false" ht="15" hidden="false" customHeight="false" outlineLevel="0" collapsed="false">
      <c r="A77" s="4" t="s">
        <v>112</v>
      </c>
      <c r="B77" s="4" t="s">
        <v>480</v>
      </c>
      <c r="C77" s="4" t="s">
        <v>276</v>
      </c>
      <c r="D77" s="4" t="s">
        <v>277</v>
      </c>
      <c r="E77" s="4" t="s">
        <v>440</v>
      </c>
      <c r="F77" s="4" t="n">
        <v>77</v>
      </c>
      <c r="G77" s="4" t="n">
        <v>73</v>
      </c>
      <c r="H77" s="4" t="s">
        <v>254</v>
      </c>
      <c r="I77" s="4" t="s">
        <v>278</v>
      </c>
      <c r="J77" s="16" t="s">
        <v>481</v>
      </c>
      <c r="K77" s="16" t="s">
        <v>257</v>
      </c>
    </row>
    <row r="78" customFormat="false" ht="15" hidden="false" customHeight="false" outlineLevel="0" collapsed="false">
      <c r="A78" s="4" t="s">
        <v>113</v>
      </c>
      <c r="B78" s="4" t="s">
        <v>482</v>
      </c>
      <c r="C78" s="4" t="s">
        <v>323</v>
      </c>
      <c r="D78" s="4" t="s">
        <v>324</v>
      </c>
      <c r="E78" s="4" t="s">
        <v>440</v>
      </c>
      <c r="F78" s="4" t="n">
        <v>76</v>
      </c>
      <c r="G78" s="4" t="n">
        <v>72</v>
      </c>
      <c r="H78" s="4" t="s">
        <v>254</v>
      </c>
      <c r="I78" s="4" t="s">
        <v>278</v>
      </c>
      <c r="J78" s="16" t="s">
        <v>483</v>
      </c>
      <c r="K78" s="16" t="s">
        <v>257</v>
      </c>
    </row>
    <row r="79" customFormat="false" ht="15" hidden="false" customHeight="false" outlineLevel="0" collapsed="false">
      <c r="A79" s="4" t="s">
        <v>114</v>
      </c>
      <c r="B79" s="4" t="s">
        <v>484</v>
      </c>
      <c r="C79" s="4" t="s">
        <v>283</v>
      </c>
      <c r="D79" s="4" t="s">
        <v>327</v>
      </c>
      <c r="E79" s="4" t="s">
        <v>440</v>
      </c>
      <c r="F79" s="4" t="n">
        <v>77</v>
      </c>
      <c r="G79" s="4" t="n">
        <v>73</v>
      </c>
      <c r="H79" s="4" t="s">
        <v>254</v>
      </c>
      <c r="I79" s="4" t="s">
        <v>278</v>
      </c>
      <c r="J79" s="16" t="s">
        <v>485</v>
      </c>
      <c r="K79" s="16" t="s">
        <v>257</v>
      </c>
    </row>
    <row r="80" customFormat="false" ht="15" hidden="false" customHeight="false" outlineLevel="0" collapsed="false">
      <c r="A80" s="4" t="s">
        <v>115</v>
      </c>
      <c r="B80" s="4" t="s">
        <v>486</v>
      </c>
      <c r="C80" s="4" t="s">
        <v>330</v>
      </c>
      <c r="D80" s="4" t="s">
        <v>331</v>
      </c>
      <c r="E80" s="4" t="s">
        <v>440</v>
      </c>
      <c r="F80" s="4" t="n">
        <v>92</v>
      </c>
      <c r="G80" s="4" t="n">
        <v>88</v>
      </c>
      <c r="H80" s="4" t="s">
        <v>254</v>
      </c>
      <c r="I80" s="4" t="s">
        <v>255</v>
      </c>
      <c r="J80" s="16" t="s">
        <v>487</v>
      </c>
      <c r="K80" s="16" t="s">
        <v>267</v>
      </c>
    </row>
    <row r="81" customFormat="false" ht="15" hidden="false" customHeight="false" outlineLevel="0" collapsed="false">
      <c r="A81" s="4" t="s">
        <v>116</v>
      </c>
      <c r="B81" s="4" t="s">
        <v>488</v>
      </c>
      <c r="C81" s="4" t="s">
        <v>290</v>
      </c>
      <c r="D81" s="4" t="s">
        <v>373</v>
      </c>
      <c r="E81" s="4" t="s">
        <v>440</v>
      </c>
      <c r="F81" s="4" t="n">
        <v>76</v>
      </c>
      <c r="G81" s="4" t="n">
        <v>72</v>
      </c>
      <c r="H81" s="4" t="s">
        <v>254</v>
      </c>
      <c r="I81" s="4" t="s">
        <v>278</v>
      </c>
      <c r="J81" s="16" t="s">
        <v>489</v>
      </c>
      <c r="K81" s="16" t="s">
        <v>257</v>
      </c>
    </row>
    <row r="82" customFormat="false" ht="15" hidden="false" customHeight="false" outlineLevel="0" collapsed="false">
      <c r="A82" s="4" t="s">
        <v>117</v>
      </c>
      <c r="B82" s="4" t="s">
        <v>490</v>
      </c>
      <c r="C82" s="4" t="s">
        <v>290</v>
      </c>
      <c r="D82" s="4" t="s">
        <v>334</v>
      </c>
      <c r="E82" s="4" t="s">
        <v>440</v>
      </c>
      <c r="F82" s="4" t="n">
        <v>76</v>
      </c>
      <c r="G82" s="4" t="n">
        <v>72</v>
      </c>
      <c r="H82" s="4" t="s">
        <v>254</v>
      </c>
      <c r="I82" s="4" t="s">
        <v>278</v>
      </c>
      <c r="J82" s="16" t="s">
        <v>491</v>
      </c>
      <c r="K82" s="16" t="s">
        <v>257</v>
      </c>
    </row>
    <row r="83" customFormat="false" ht="15" hidden="false" customHeight="false" outlineLevel="0" collapsed="false">
      <c r="A83" s="4" t="s">
        <v>118</v>
      </c>
      <c r="B83" s="4" t="s">
        <v>492</v>
      </c>
      <c r="C83" s="4" t="s">
        <v>337</v>
      </c>
      <c r="D83" s="4" t="s">
        <v>493</v>
      </c>
      <c r="E83" s="4" t="s">
        <v>440</v>
      </c>
      <c r="F83" s="4" t="n">
        <v>76</v>
      </c>
      <c r="G83" s="4" t="n">
        <v>72</v>
      </c>
      <c r="H83" s="4" t="s">
        <v>254</v>
      </c>
      <c r="I83" s="4" t="s">
        <v>255</v>
      </c>
      <c r="J83" s="16" t="s">
        <v>494</v>
      </c>
      <c r="K83" s="16" t="s">
        <v>257</v>
      </c>
    </row>
    <row r="84" customFormat="false" ht="15" hidden="false" customHeight="false" outlineLevel="0" collapsed="false">
      <c r="A84" s="4" t="s">
        <v>119</v>
      </c>
      <c r="B84" s="4" t="s">
        <v>495</v>
      </c>
      <c r="C84" s="4" t="s">
        <v>337</v>
      </c>
      <c r="D84" s="4" t="s">
        <v>338</v>
      </c>
      <c r="E84" s="4" t="s">
        <v>440</v>
      </c>
      <c r="F84" s="4" t="n">
        <v>75</v>
      </c>
      <c r="G84" s="4" t="n">
        <v>71</v>
      </c>
      <c r="H84" s="4" t="s">
        <v>254</v>
      </c>
      <c r="I84" s="4" t="s">
        <v>255</v>
      </c>
      <c r="J84" s="16" t="s">
        <v>496</v>
      </c>
      <c r="K84" s="16" t="s">
        <v>257</v>
      </c>
    </row>
    <row r="85" customFormat="false" ht="15" hidden="false" customHeight="false" outlineLevel="0" collapsed="false">
      <c r="A85" s="4" t="s">
        <v>120</v>
      </c>
      <c r="B85" s="4" t="s">
        <v>497</v>
      </c>
      <c r="C85" s="4" t="s">
        <v>341</v>
      </c>
      <c r="D85" s="4" t="s">
        <v>342</v>
      </c>
      <c r="E85" s="4" t="s">
        <v>440</v>
      </c>
      <c r="F85" s="4" t="n">
        <v>76</v>
      </c>
      <c r="G85" s="4" t="n">
        <v>72</v>
      </c>
      <c r="H85" s="4" t="s">
        <v>254</v>
      </c>
      <c r="I85" s="4" t="s">
        <v>278</v>
      </c>
      <c r="J85" s="16" t="s">
        <v>498</v>
      </c>
      <c r="K85" s="16" t="s">
        <v>257</v>
      </c>
    </row>
    <row r="86" customFormat="false" ht="15" hidden="false" customHeight="false" outlineLevel="0" collapsed="false">
      <c r="A86" s="4" t="s">
        <v>121</v>
      </c>
      <c r="B86" s="4" t="s">
        <v>499</v>
      </c>
      <c r="C86" s="4" t="s">
        <v>298</v>
      </c>
      <c r="D86" s="4" t="s">
        <v>299</v>
      </c>
      <c r="E86" s="4" t="s">
        <v>500</v>
      </c>
      <c r="F86" s="4" t="n">
        <v>76</v>
      </c>
      <c r="G86" s="4" t="n">
        <v>72</v>
      </c>
      <c r="H86" s="4" t="s">
        <v>254</v>
      </c>
      <c r="I86" s="4" t="s">
        <v>278</v>
      </c>
      <c r="J86" s="16" t="s">
        <v>441</v>
      </c>
      <c r="K86" s="16" t="s">
        <v>257</v>
      </c>
    </row>
    <row r="87" customFormat="false" ht="15" hidden="false" customHeight="false" outlineLevel="0" collapsed="false">
      <c r="A87" s="4" t="s">
        <v>122</v>
      </c>
      <c r="B87" s="4" t="s">
        <v>501</v>
      </c>
      <c r="C87" s="4" t="s">
        <v>306</v>
      </c>
      <c r="D87" s="4" t="s">
        <v>307</v>
      </c>
      <c r="E87" s="4" t="s">
        <v>500</v>
      </c>
      <c r="F87" s="4" t="n">
        <v>74</v>
      </c>
      <c r="G87" s="4" t="n">
        <v>70</v>
      </c>
      <c r="H87" s="4" t="s">
        <v>254</v>
      </c>
      <c r="I87" s="4" t="s">
        <v>265</v>
      </c>
      <c r="J87" s="16" t="s">
        <v>502</v>
      </c>
      <c r="K87" s="16" t="s">
        <v>257</v>
      </c>
    </row>
    <row r="88" customFormat="false" ht="15" hidden="false" customHeight="false" outlineLevel="0" collapsed="false">
      <c r="A88" s="4" t="s">
        <v>123</v>
      </c>
      <c r="B88" s="4" t="s">
        <v>503</v>
      </c>
      <c r="C88" s="4" t="s">
        <v>310</v>
      </c>
      <c r="D88" s="4" t="s">
        <v>394</v>
      </c>
      <c r="E88" s="4" t="s">
        <v>500</v>
      </c>
      <c r="F88" s="4" t="n">
        <v>77</v>
      </c>
      <c r="G88" s="4" t="n">
        <v>73</v>
      </c>
      <c r="H88" s="4" t="s">
        <v>254</v>
      </c>
      <c r="I88" s="4" t="s">
        <v>278</v>
      </c>
      <c r="J88" s="16" t="s">
        <v>462</v>
      </c>
      <c r="K88" s="16" t="s">
        <v>257</v>
      </c>
    </row>
    <row r="89" customFormat="false" ht="15" hidden="false" customHeight="false" outlineLevel="0" collapsed="false">
      <c r="A89" s="4" t="s">
        <v>124</v>
      </c>
      <c r="B89" s="4" t="s">
        <v>504</v>
      </c>
      <c r="C89" s="4" t="s">
        <v>310</v>
      </c>
      <c r="D89" s="4" t="s">
        <v>277</v>
      </c>
      <c r="E89" s="4" t="s">
        <v>500</v>
      </c>
      <c r="F89" s="4" t="n">
        <v>76</v>
      </c>
      <c r="G89" s="4" t="n">
        <v>72</v>
      </c>
      <c r="H89" s="4" t="s">
        <v>254</v>
      </c>
      <c r="I89" s="4" t="s">
        <v>278</v>
      </c>
      <c r="J89" s="16" t="s">
        <v>505</v>
      </c>
      <c r="K89" s="16" t="s">
        <v>257</v>
      </c>
    </row>
    <row r="90" customFormat="false" ht="15" hidden="false" customHeight="false" outlineLevel="0" collapsed="false">
      <c r="A90" s="4" t="s">
        <v>125</v>
      </c>
      <c r="B90" s="4" t="s">
        <v>506</v>
      </c>
      <c r="C90" s="4" t="s">
        <v>283</v>
      </c>
      <c r="D90" s="4" t="s">
        <v>327</v>
      </c>
      <c r="E90" s="4" t="s">
        <v>500</v>
      </c>
      <c r="F90" s="4" t="n">
        <v>77</v>
      </c>
      <c r="G90" s="4" t="n">
        <v>73</v>
      </c>
      <c r="H90" s="4" t="s">
        <v>254</v>
      </c>
      <c r="I90" s="4" t="s">
        <v>278</v>
      </c>
      <c r="J90" s="16" t="s">
        <v>485</v>
      </c>
      <c r="K90" s="16" t="s">
        <v>257</v>
      </c>
    </row>
    <row r="91" customFormat="false" ht="15" hidden="false" customHeight="false" outlineLevel="0" collapsed="false">
      <c r="A91" s="4" t="s">
        <v>126</v>
      </c>
      <c r="B91" s="4" t="s">
        <v>507</v>
      </c>
      <c r="C91" s="4" t="s">
        <v>341</v>
      </c>
      <c r="D91" s="4" t="s">
        <v>342</v>
      </c>
      <c r="E91" s="4" t="s">
        <v>500</v>
      </c>
      <c r="F91" s="4" t="n">
        <v>76</v>
      </c>
      <c r="G91" s="4" t="n">
        <v>72</v>
      </c>
      <c r="H91" s="4" t="s">
        <v>254</v>
      </c>
      <c r="I91" s="4" t="s">
        <v>278</v>
      </c>
      <c r="J91" s="16" t="s">
        <v>498</v>
      </c>
      <c r="K91" s="16" t="s">
        <v>257</v>
      </c>
    </row>
    <row r="92" customFormat="false" ht="15" hidden="false" customHeight="false" outlineLevel="0" collapsed="false">
      <c r="A92" s="4" t="s">
        <v>127</v>
      </c>
      <c r="B92" s="4" t="s">
        <v>508</v>
      </c>
      <c r="C92" s="4" t="s">
        <v>361</v>
      </c>
      <c r="D92" s="4" t="s">
        <v>447</v>
      </c>
      <c r="E92" s="4" t="s">
        <v>509</v>
      </c>
      <c r="F92" s="4" t="n">
        <v>76</v>
      </c>
      <c r="G92" s="4" t="n">
        <v>72</v>
      </c>
      <c r="H92" s="4" t="s">
        <v>254</v>
      </c>
      <c r="I92" s="4" t="s">
        <v>278</v>
      </c>
      <c r="J92" s="16" t="s">
        <v>510</v>
      </c>
      <c r="K92" s="16" t="s">
        <v>257</v>
      </c>
    </row>
    <row r="93" customFormat="false" ht="15" hidden="false" customHeight="false" outlineLevel="0" collapsed="false">
      <c r="A93" s="4" t="s">
        <v>128</v>
      </c>
      <c r="B93" s="4" t="s">
        <v>511</v>
      </c>
      <c r="C93" s="4" t="s">
        <v>451</v>
      </c>
      <c r="D93" s="4" t="s">
        <v>512</v>
      </c>
      <c r="E93" s="4" t="s">
        <v>509</v>
      </c>
      <c r="F93" s="4" t="n">
        <v>78</v>
      </c>
      <c r="G93" s="4" t="n">
        <v>74</v>
      </c>
      <c r="H93" s="4" t="s">
        <v>254</v>
      </c>
      <c r="I93" s="4" t="s">
        <v>278</v>
      </c>
      <c r="J93" s="16" t="s">
        <v>513</v>
      </c>
      <c r="K93" s="16" t="s">
        <v>257</v>
      </c>
    </row>
    <row r="94" customFormat="false" ht="15" hidden="false" customHeight="false" outlineLevel="0" collapsed="false">
      <c r="A94" s="4" t="s">
        <v>129</v>
      </c>
      <c r="B94" s="4" t="s">
        <v>514</v>
      </c>
      <c r="C94" s="4" t="s">
        <v>310</v>
      </c>
      <c r="D94" s="4" t="s">
        <v>277</v>
      </c>
      <c r="E94" s="4" t="s">
        <v>509</v>
      </c>
      <c r="F94" s="4" t="n">
        <v>78</v>
      </c>
      <c r="G94" s="4" t="n">
        <v>74</v>
      </c>
      <c r="H94" s="4" t="s">
        <v>254</v>
      </c>
      <c r="I94" s="4" t="s">
        <v>265</v>
      </c>
      <c r="J94" s="16" t="s">
        <v>515</v>
      </c>
      <c r="K94" s="16" t="s">
        <v>257</v>
      </c>
    </row>
    <row r="95" customFormat="false" ht="15" hidden="false" customHeight="false" outlineLevel="0" collapsed="false">
      <c r="A95" s="4" t="s">
        <v>130</v>
      </c>
      <c r="B95" s="4" t="s">
        <v>516</v>
      </c>
      <c r="C95" s="4" t="s">
        <v>269</v>
      </c>
      <c r="D95" s="4" t="s">
        <v>270</v>
      </c>
      <c r="E95" s="4" t="s">
        <v>509</v>
      </c>
      <c r="F95" s="4" t="n">
        <v>78</v>
      </c>
      <c r="G95" s="4" t="n">
        <v>74</v>
      </c>
      <c r="H95" s="4" t="s">
        <v>254</v>
      </c>
      <c r="I95" s="4" t="s">
        <v>255</v>
      </c>
      <c r="J95" s="16" t="s">
        <v>517</v>
      </c>
      <c r="K95" s="16" t="s">
        <v>257</v>
      </c>
    </row>
    <row r="96" customFormat="false" ht="15" hidden="false" customHeight="false" outlineLevel="0" collapsed="false">
      <c r="A96" s="4" t="s">
        <v>131</v>
      </c>
      <c r="B96" s="4" t="s">
        <v>518</v>
      </c>
      <c r="C96" s="4" t="s">
        <v>337</v>
      </c>
      <c r="D96" s="4" t="s">
        <v>338</v>
      </c>
      <c r="E96" s="4" t="s">
        <v>509</v>
      </c>
      <c r="F96" s="4" t="n">
        <v>77</v>
      </c>
      <c r="G96" s="4" t="n">
        <v>73</v>
      </c>
      <c r="H96" s="4" t="s">
        <v>254</v>
      </c>
      <c r="I96" s="4" t="s">
        <v>278</v>
      </c>
      <c r="J96" s="16" t="s">
        <v>519</v>
      </c>
      <c r="K96" s="16" t="s">
        <v>257</v>
      </c>
    </row>
    <row r="97" customFormat="false" ht="15" hidden="false" customHeight="false" outlineLevel="0" collapsed="false">
      <c r="A97" s="4" t="s">
        <v>132</v>
      </c>
      <c r="B97" s="4" t="s">
        <v>520</v>
      </c>
      <c r="C97" s="4" t="s">
        <v>298</v>
      </c>
      <c r="D97" s="4" t="s">
        <v>299</v>
      </c>
      <c r="E97" s="4" t="s">
        <v>521</v>
      </c>
      <c r="F97" s="4" t="n">
        <v>74</v>
      </c>
      <c r="G97" s="4" t="n">
        <v>70</v>
      </c>
      <c r="H97" s="4" t="s">
        <v>254</v>
      </c>
      <c r="I97" s="4" t="s">
        <v>278</v>
      </c>
      <c r="J97" s="16" t="s">
        <v>522</v>
      </c>
      <c r="K97" s="16" t="s">
        <v>523</v>
      </c>
    </row>
    <row r="98" customFormat="false" ht="15" hidden="false" customHeight="false" outlineLevel="0" collapsed="false">
      <c r="A98" s="4" t="s">
        <v>133</v>
      </c>
      <c r="B98" s="4" t="s">
        <v>524</v>
      </c>
      <c r="C98" s="4" t="s">
        <v>298</v>
      </c>
      <c r="D98" s="4" t="s">
        <v>299</v>
      </c>
      <c r="E98" s="4" t="s">
        <v>521</v>
      </c>
      <c r="F98" s="4" t="n">
        <v>75</v>
      </c>
      <c r="G98" s="4" t="n">
        <v>71</v>
      </c>
      <c r="H98" s="4" t="s">
        <v>254</v>
      </c>
      <c r="I98" s="4" t="s">
        <v>278</v>
      </c>
      <c r="J98" s="16" t="s">
        <v>525</v>
      </c>
      <c r="K98" s="16" t="s">
        <v>257</v>
      </c>
    </row>
    <row r="99" customFormat="false" ht="15" hidden="false" customHeight="false" outlineLevel="0" collapsed="false">
      <c r="A99" s="4" t="s">
        <v>134</v>
      </c>
      <c r="B99" s="4" t="s">
        <v>526</v>
      </c>
      <c r="C99" s="4" t="s">
        <v>263</v>
      </c>
      <c r="D99" s="4" t="s">
        <v>264</v>
      </c>
      <c r="E99" s="4" t="s">
        <v>521</v>
      </c>
      <c r="F99" s="4" t="n">
        <v>75</v>
      </c>
      <c r="G99" s="4" t="n">
        <v>71</v>
      </c>
      <c r="H99" s="4" t="s">
        <v>254</v>
      </c>
      <c r="I99" s="4" t="s">
        <v>265</v>
      </c>
      <c r="J99" s="16" t="s">
        <v>527</v>
      </c>
      <c r="K99" s="16" t="s">
        <v>257</v>
      </c>
    </row>
    <row r="100" customFormat="false" ht="15" hidden="false" customHeight="false" outlineLevel="0" collapsed="false">
      <c r="A100" s="4" t="s">
        <v>135</v>
      </c>
      <c r="B100" s="4" t="s">
        <v>528</v>
      </c>
      <c r="C100" s="4" t="s">
        <v>259</v>
      </c>
      <c r="D100" s="4" t="s">
        <v>260</v>
      </c>
      <c r="E100" s="4" t="s">
        <v>521</v>
      </c>
      <c r="F100" s="4" t="n">
        <v>75</v>
      </c>
      <c r="G100" s="4" t="n">
        <v>71</v>
      </c>
      <c r="H100" s="4" t="s">
        <v>254</v>
      </c>
      <c r="I100" s="4" t="s">
        <v>255</v>
      </c>
      <c r="J100" s="16" t="s">
        <v>529</v>
      </c>
      <c r="K100" s="16" t="s">
        <v>257</v>
      </c>
    </row>
    <row r="101" customFormat="false" ht="15" hidden="false" customHeight="false" outlineLevel="0" collapsed="false">
      <c r="A101" s="4" t="s">
        <v>136</v>
      </c>
      <c r="B101" s="4" t="s">
        <v>530</v>
      </c>
      <c r="C101" s="4" t="s">
        <v>451</v>
      </c>
      <c r="D101" s="4" t="s">
        <v>452</v>
      </c>
      <c r="E101" s="4" t="s">
        <v>521</v>
      </c>
      <c r="F101" s="4" t="n">
        <v>75</v>
      </c>
      <c r="G101" s="4" t="n">
        <v>71</v>
      </c>
      <c r="H101" s="4" t="s">
        <v>254</v>
      </c>
      <c r="I101" s="4" t="s">
        <v>278</v>
      </c>
      <c r="J101" s="16" t="s">
        <v>531</v>
      </c>
      <c r="K101" s="16" t="s">
        <v>257</v>
      </c>
    </row>
    <row r="102" customFormat="false" ht="15" hidden="false" customHeight="false" outlineLevel="0" collapsed="false">
      <c r="A102" s="4" t="s">
        <v>137</v>
      </c>
      <c r="B102" s="4" t="s">
        <v>532</v>
      </c>
      <c r="C102" s="4" t="s">
        <v>323</v>
      </c>
      <c r="D102" s="4" t="s">
        <v>324</v>
      </c>
      <c r="E102" s="4" t="s">
        <v>521</v>
      </c>
      <c r="F102" s="4" t="n">
        <v>76</v>
      </c>
      <c r="G102" s="4" t="n">
        <v>72</v>
      </c>
      <c r="H102" s="4" t="s">
        <v>254</v>
      </c>
      <c r="I102" s="4" t="s">
        <v>278</v>
      </c>
      <c r="J102" s="16" t="s">
        <v>533</v>
      </c>
      <c r="K102" s="16" t="s">
        <v>257</v>
      </c>
    </row>
    <row r="103" customFormat="false" ht="15" hidden="false" customHeight="false" outlineLevel="0" collapsed="false">
      <c r="A103" s="4" t="s">
        <v>138</v>
      </c>
      <c r="B103" s="4" t="s">
        <v>534</v>
      </c>
      <c r="C103" s="4" t="s">
        <v>457</v>
      </c>
      <c r="D103" s="4" t="s">
        <v>458</v>
      </c>
      <c r="E103" s="4" t="s">
        <v>521</v>
      </c>
      <c r="F103" s="4" t="n">
        <v>76</v>
      </c>
      <c r="G103" s="4" t="n">
        <v>71</v>
      </c>
      <c r="H103" s="4" t="s">
        <v>459</v>
      </c>
      <c r="I103" s="4" t="s">
        <v>278</v>
      </c>
      <c r="J103" s="16" t="s">
        <v>535</v>
      </c>
      <c r="K103" s="16" t="s">
        <v>257</v>
      </c>
    </row>
    <row r="104" customFormat="false" ht="15" hidden="false" customHeight="false" outlineLevel="0" collapsed="false">
      <c r="A104" s="4" t="s">
        <v>139</v>
      </c>
      <c r="B104" s="4" t="s">
        <v>536</v>
      </c>
      <c r="C104" s="4" t="s">
        <v>310</v>
      </c>
      <c r="D104" s="4" t="s">
        <v>537</v>
      </c>
      <c r="E104" s="4" t="s">
        <v>521</v>
      </c>
      <c r="F104" s="4" t="n">
        <v>77</v>
      </c>
      <c r="G104" s="4" t="n">
        <v>73</v>
      </c>
      <c r="H104" s="4" t="s">
        <v>254</v>
      </c>
      <c r="I104" s="4" t="s">
        <v>278</v>
      </c>
      <c r="J104" s="16" t="s">
        <v>538</v>
      </c>
      <c r="K104" s="16" t="s">
        <v>257</v>
      </c>
    </row>
    <row r="105" customFormat="false" ht="15" hidden="false" customHeight="false" outlineLevel="0" collapsed="false">
      <c r="A105" s="4" t="s">
        <v>140</v>
      </c>
      <c r="B105" s="4" t="s">
        <v>539</v>
      </c>
      <c r="C105" s="4" t="s">
        <v>310</v>
      </c>
      <c r="D105" s="4" t="s">
        <v>540</v>
      </c>
      <c r="E105" s="4" t="s">
        <v>521</v>
      </c>
      <c r="F105" s="4" t="n">
        <v>77</v>
      </c>
      <c r="G105" s="4" t="n">
        <v>73</v>
      </c>
      <c r="H105" s="4" t="s">
        <v>254</v>
      </c>
      <c r="I105" s="4" t="s">
        <v>278</v>
      </c>
      <c r="J105" s="16" t="s">
        <v>541</v>
      </c>
      <c r="K105" s="16" t="s">
        <v>542</v>
      </c>
    </row>
    <row r="106" customFormat="false" ht="15" hidden="false" customHeight="false" outlineLevel="0" collapsed="false">
      <c r="A106" s="4" t="s">
        <v>141</v>
      </c>
      <c r="B106" s="4" t="s">
        <v>543</v>
      </c>
      <c r="C106" s="4" t="s">
        <v>269</v>
      </c>
      <c r="D106" s="4" t="s">
        <v>273</v>
      </c>
      <c r="E106" s="4" t="s">
        <v>521</v>
      </c>
      <c r="F106" s="4" t="n">
        <v>76</v>
      </c>
      <c r="G106" s="4" t="n">
        <v>72</v>
      </c>
      <c r="H106" s="4" t="s">
        <v>254</v>
      </c>
      <c r="I106" s="4" t="s">
        <v>255</v>
      </c>
      <c r="J106" s="16" t="s">
        <v>544</v>
      </c>
      <c r="K106" s="16" t="s">
        <v>257</v>
      </c>
    </row>
    <row r="107" customFormat="false" ht="15" hidden="false" customHeight="false" outlineLevel="0" collapsed="false">
      <c r="A107" s="4" t="s">
        <v>142</v>
      </c>
      <c r="B107" s="4" t="s">
        <v>545</v>
      </c>
      <c r="C107" s="4" t="s">
        <v>269</v>
      </c>
      <c r="D107" s="4" t="s">
        <v>270</v>
      </c>
      <c r="E107" s="4" t="s">
        <v>521</v>
      </c>
      <c r="F107" s="4" t="n">
        <v>76</v>
      </c>
      <c r="G107" s="4" t="n">
        <v>72</v>
      </c>
      <c r="H107" s="4" t="s">
        <v>254</v>
      </c>
      <c r="I107" s="4" t="s">
        <v>255</v>
      </c>
      <c r="J107" s="16" t="s">
        <v>546</v>
      </c>
      <c r="K107" s="16" t="s">
        <v>257</v>
      </c>
    </row>
    <row r="108" customFormat="false" ht="15" hidden="false" customHeight="false" outlineLevel="0" collapsed="false">
      <c r="A108" s="4" t="s">
        <v>143</v>
      </c>
      <c r="B108" s="4" t="s">
        <v>547</v>
      </c>
      <c r="C108" s="4" t="s">
        <v>548</v>
      </c>
      <c r="D108" s="4" t="s">
        <v>549</v>
      </c>
      <c r="E108" s="4" t="s">
        <v>521</v>
      </c>
      <c r="F108" s="4" t="n">
        <v>77</v>
      </c>
      <c r="G108" s="4" t="n">
        <v>73</v>
      </c>
      <c r="H108" s="4" t="s">
        <v>254</v>
      </c>
      <c r="I108" s="4" t="s">
        <v>255</v>
      </c>
      <c r="J108" s="16" t="s">
        <v>550</v>
      </c>
      <c r="K108" s="16" t="s">
        <v>257</v>
      </c>
    </row>
    <row r="109" customFormat="false" ht="15" hidden="false" customHeight="false" outlineLevel="0" collapsed="false">
      <c r="A109" s="4" t="s">
        <v>144</v>
      </c>
      <c r="B109" s="4" t="s">
        <v>551</v>
      </c>
      <c r="C109" s="4" t="s">
        <v>330</v>
      </c>
      <c r="D109" s="4" t="s">
        <v>552</v>
      </c>
      <c r="E109" s="4" t="s">
        <v>521</v>
      </c>
      <c r="F109" s="4" t="n">
        <v>77</v>
      </c>
      <c r="G109" s="4" t="n">
        <v>73</v>
      </c>
      <c r="H109" s="4" t="s">
        <v>254</v>
      </c>
      <c r="I109" s="4" t="s">
        <v>265</v>
      </c>
      <c r="J109" s="16" t="s">
        <v>553</v>
      </c>
      <c r="K109" s="16" t="s">
        <v>554</v>
      </c>
    </row>
    <row r="110" customFormat="false" ht="15" hidden="false" customHeight="false" outlineLevel="0" collapsed="false">
      <c r="A110" s="4" t="s">
        <v>145</v>
      </c>
      <c r="B110" s="4" t="s">
        <v>555</v>
      </c>
      <c r="C110" s="4" t="s">
        <v>290</v>
      </c>
      <c r="D110" s="4" t="s">
        <v>291</v>
      </c>
      <c r="E110" s="4" t="s">
        <v>521</v>
      </c>
      <c r="F110" s="4" t="n">
        <v>75</v>
      </c>
      <c r="G110" s="4" t="n">
        <v>71</v>
      </c>
      <c r="H110" s="4" t="s">
        <v>254</v>
      </c>
      <c r="I110" s="4" t="s">
        <v>278</v>
      </c>
      <c r="J110" s="16" t="s">
        <v>556</v>
      </c>
      <c r="K110" s="16" t="s">
        <v>557</v>
      </c>
    </row>
    <row r="111" customFormat="false" ht="15" hidden="false" customHeight="false" outlineLevel="0" collapsed="false">
      <c r="A111" s="4" t="s">
        <v>146</v>
      </c>
      <c r="B111" s="4" t="s">
        <v>558</v>
      </c>
      <c r="C111" s="4" t="s">
        <v>290</v>
      </c>
      <c r="D111" s="4" t="s">
        <v>373</v>
      </c>
      <c r="E111" s="4" t="s">
        <v>559</v>
      </c>
      <c r="F111" s="4" t="n">
        <v>75</v>
      </c>
      <c r="G111" s="4" t="n">
        <v>71</v>
      </c>
      <c r="H111" s="4" t="s">
        <v>254</v>
      </c>
      <c r="I111" s="4" t="s">
        <v>278</v>
      </c>
      <c r="J111" s="16" t="s">
        <v>560</v>
      </c>
      <c r="K111" s="16" t="s">
        <v>561</v>
      </c>
    </row>
    <row r="112" customFormat="false" ht="15" hidden="false" customHeight="false" outlineLevel="0" collapsed="false">
      <c r="A112" s="4" t="s">
        <v>147</v>
      </c>
      <c r="B112" s="4" t="s">
        <v>562</v>
      </c>
      <c r="C112" s="4" t="s">
        <v>310</v>
      </c>
      <c r="D112" s="4" t="s">
        <v>277</v>
      </c>
      <c r="E112" s="4" t="s">
        <v>563</v>
      </c>
      <c r="F112" s="4" t="n">
        <v>77</v>
      </c>
      <c r="G112" s="4" t="n">
        <v>73</v>
      </c>
      <c r="H112" s="4" t="s">
        <v>254</v>
      </c>
      <c r="I112" s="4" t="s">
        <v>278</v>
      </c>
      <c r="J112" s="16" t="s">
        <v>564</v>
      </c>
      <c r="K112" s="16" t="s">
        <v>257</v>
      </c>
    </row>
    <row r="113" customFormat="false" ht="15" hidden="false" customHeight="false" outlineLevel="0" collapsed="false">
      <c r="A113" s="4" t="s">
        <v>148</v>
      </c>
      <c r="B113" s="4" t="s">
        <v>565</v>
      </c>
      <c r="C113" s="4" t="s">
        <v>298</v>
      </c>
      <c r="D113" s="4" t="s">
        <v>380</v>
      </c>
      <c r="E113" s="4" t="s">
        <v>566</v>
      </c>
      <c r="F113" s="4" t="n">
        <v>78</v>
      </c>
      <c r="G113" s="4" t="n">
        <v>74</v>
      </c>
      <c r="H113" s="4" t="s">
        <v>254</v>
      </c>
      <c r="I113" s="4" t="s">
        <v>278</v>
      </c>
      <c r="J113" s="16" t="s">
        <v>567</v>
      </c>
      <c r="K113" s="16" t="s">
        <v>257</v>
      </c>
    </row>
    <row r="114" customFormat="false" ht="15" hidden="false" customHeight="false" outlineLevel="0" collapsed="false">
      <c r="A114" s="4" t="s">
        <v>149</v>
      </c>
      <c r="B114" s="4" t="s">
        <v>568</v>
      </c>
      <c r="C114" s="4" t="s">
        <v>298</v>
      </c>
      <c r="D114" s="4" t="s">
        <v>410</v>
      </c>
      <c r="E114" s="4" t="s">
        <v>566</v>
      </c>
      <c r="F114" s="4" t="n">
        <v>78</v>
      </c>
      <c r="G114" s="4" t="n">
        <v>74</v>
      </c>
      <c r="H114" s="4" t="s">
        <v>254</v>
      </c>
      <c r="I114" s="4" t="s">
        <v>278</v>
      </c>
      <c r="J114" s="16" t="s">
        <v>569</v>
      </c>
      <c r="K114" s="16" t="s">
        <v>257</v>
      </c>
    </row>
    <row r="115" customFormat="false" ht="15" hidden="false" customHeight="false" outlineLevel="0" collapsed="false">
      <c r="A115" s="4" t="s">
        <v>150</v>
      </c>
      <c r="B115" s="4" t="s">
        <v>570</v>
      </c>
      <c r="C115" s="4" t="s">
        <v>298</v>
      </c>
      <c r="D115" s="4" t="s">
        <v>299</v>
      </c>
      <c r="E115" s="4" t="s">
        <v>566</v>
      </c>
      <c r="F115" s="4" t="n">
        <v>76</v>
      </c>
      <c r="G115" s="4" t="n">
        <v>72</v>
      </c>
      <c r="H115" s="4" t="s">
        <v>254</v>
      </c>
      <c r="I115" s="4" t="s">
        <v>278</v>
      </c>
      <c r="J115" s="16" t="s">
        <v>571</v>
      </c>
      <c r="K115" s="16" t="s">
        <v>257</v>
      </c>
    </row>
    <row r="116" customFormat="false" ht="15" hidden="false" customHeight="false" outlineLevel="0" collapsed="false">
      <c r="A116" s="4" t="s">
        <v>151</v>
      </c>
      <c r="B116" s="4" t="s">
        <v>572</v>
      </c>
      <c r="C116" s="4" t="s">
        <v>251</v>
      </c>
      <c r="D116" s="4" t="s">
        <v>353</v>
      </c>
      <c r="E116" s="4" t="s">
        <v>566</v>
      </c>
      <c r="F116" s="4" t="n">
        <v>78</v>
      </c>
      <c r="G116" s="4" t="n">
        <v>74</v>
      </c>
      <c r="H116" s="4" t="s">
        <v>254</v>
      </c>
      <c r="I116" s="4" t="s">
        <v>278</v>
      </c>
      <c r="J116" s="16" t="s">
        <v>573</v>
      </c>
      <c r="K116" s="16" t="s">
        <v>257</v>
      </c>
    </row>
    <row r="117" customFormat="false" ht="15" hidden="false" customHeight="false" outlineLevel="0" collapsed="false">
      <c r="A117" s="4" t="s">
        <v>152</v>
      </c>
      <c r="B117" s="4" t="s">
        <v>574</v>
      </c>
      <c r="C117" s="4" t="s">
        <v>251</v>
      </c>
      <c r="D117" s="4" t="s">
        <v>252</v>
      </c>
      <c r="E117" s="4" t="s">
        <v>566</v>
      </c>
      <c r="F117" s="4" t="n">
        <v>77</v>
      </c>
      <c r="G117" s="4" t="n">
        <v>73</v>
      </c>
      <c r="H117" s="4" t="s">
        <v>254</v>
      </c>
      <c r="I117" s="4" t="s">
        <v>255</v>
      </c>
      <c r="J117" s="16" t="s">
        <v>575</v>
      </c>
      <c r="K117" s="16" t="s">
        <v>267</v>
      </c>
    </row>
    <row r="118" customFormat="false" ht="15" hidden="false" customHeight="false" outlineLevel="0" collapsed="false">
      <c r="A118" s="4" t="s">
        <v>153</v>
      </c>
      <c r="B118" s="4" t="s">
        <v>576</v>
      </c>
      <c r="C118" s="4" t="s">
        <v>548</v>
      </c>
      <c r="D118" s="4" t="s">
        <v>549</v>
      </c>
      <c r="E118" s="4" t="s">
        <v>566</v>
      </c>
      <c r="F118" s="4" t="n">
        <v>76</v>
      </c>
      <c r="G118" s="4" t="n">
        <v>72</v>
      </c>
      <c r="H118" s="4" t="s">
        <v>254</v>
      </c>
      <c r="I118" s="4" t="s">
        <v>255</v>
      </c>
      <c r="J118" s="16" t="s">
        <v>577</v>
      </c>
      <c r="K118" s="16" t="s">
        <v>257</v>
      </c>
    </row>
    <row r="119" customFormat="false" ht="15" hidden="false" customHeight="false" outlineLevel="0" collapsed="false">
      <c r="A119" s="4" t="s">
        <v>154</v>
      </c>
      <c r="B119" s="4" t="s">
        <v>578</v>
      </c>
      <c r="C119" s="4" t="s">
        <v>548</v>
      </c>
      <c r="D119" s="4" t="s">
        <v>549</v>
      </c>
      <c r="E119" s="4" t="s">
        <v>566</v>
      </c>
      <c r="F119" s="4" t="n">
        <v>76</v>
      </c>
      <c r="G119" s="4" t="n">
        <v>72</v>
      </c>
      <c r="H119" s="4" t="s">
        <v>254</v>
      </c>
      <c r="I119" s="4" t="s">
        <v>255</v>
      </c>
      <c r="J119" s="16" t="s">
        <v>579</v>
      </c>
      <c r="K119" s="16" t="s">
        <v>257</v>
      </c>
    </row>
    <row r="120" customFormat="false" ht="15" hidden="false" customHeight="false" outlineLevel="0" collapsed="false">
      <c r="A120" s="4" t="s">
        <v>155</v>
      </c>
      <c r="B120" s="4" t="s">
        <v>580</v>
      </c>
      <c r="C120" s="4" t="s">
        <v>263</v>
      </c>
      <c r="D120" s="4" t="s">
        <v>264</v>
      </c>
      <c r="E120" s="4" t="s">
        <v>566</v>
      </c>
      <c r="F120" s="4" t="n">
        <v>74</v>
      </c>
      <c r="G120" s="4" t="n">
        <v>70</v>
      </c>
      <c r="H120" s="4" t="s">
        <v>254</v>
      </c>
      <c r="I120" s="4" t="s">
        <v>265</v>
      </c>
      <c r="J120" s="16" t="s">
        <v>581</v>
      </c>
      <c r="K120" s="16" t="s">
        <v>267</v>
      </c>
    </row>
    <row r="121" customFormat="false" ht="15" hidden="false" customHeight="false" outlineLevel="0" collapsed="false">
      <c r="A121" s="4" t="s">
        <v>156</v>
      </c>
      <c r="B121" s="4" t="s">
        <v>582</v>
      </c>
      <c r="C121" s="4" t="s">
        <v>263</v>
      </c>
      <c r="D121" s="4" t="s">
        <v>264</v>
      </c>
      <c r="E121" s="4" t="s">
        <v>566</v>
      </c>
      <c r="F121" s="4" t="n">
        <v>74</v>
      </c>
      <c r="G121" s="4" t="n">
        <v>70</v>
      </c>
      <c r="H121" s="4" t="s">
        <v>254</v>
      </c>
      <c r="I121" s="4" t="s">
        <v>265</v>
      </c>
      <c r="J121" s="16" t="s">
        <v>581</v>
      </c>
      <c r="K121" s="16" t="s">
        <v>267</v>
      </c>
    </row>
    <row r="122" customFormat="false" ht="15" hidden="false" customHeight="false" outlineLevel="0" collapsed="false">
      <c r="A122" s="4" t="s">
        <v>157</v>
      </c>
      <c r="B122" s="4" t="s">
        <v>583</v>
      </c>
      <c r="C122" s="4" t="s">
        <v>263</v>
      </c>
      <c r="D122" s="4" t="s">
        <v>264</v>
      </c>
      <c r="E122" s="4" t="s">
        <v>566</v>
      </c>
      <c r="F122" s="4" t="n">
        <v>78</v>
      </c>
      <c r="G122" s="4" t="n">
        <v>74</v>
      </c>
      <c r="H122" s="4" t="s">
        <v>254</v>
      </c>
      <c r="I122" s="4" t="s">
        <v>255</v>
      </c>
      <c r="J122" s="16" t="s">
        <v>584</v>
      </c>
      <c r="K122" s="16" t="s">
        <v>585</v>
      </c>
    </row>
    <row r="123" customFormat="false" ht="15" hidden="false" customHeight="false" outlineLevel="0" collapsed="false">
      <c r="A123" s="4" t="s">
        <v>158</v>
      </c>
      <c r="B123" s="4" t="s">
        <v>586</v>
      </c>
      <c r="C123" s="4" t="s">
        <v>361</v>
      </c>
      <c r="D123" s="4" t="s">
        <v>362</v>
      </c>
      <c r="E123" s="4" t="s">
        <v>566</v>
      </c>
      <c r="F123" s="4" t="n">
        <v>76</v>
      </c>
      <c r="G123" s="4" t="n">
        <v>72</v>
      </c>
      <c r="H123" s="4" t="s">
        <v>254</v>
      </c>
      <c r="I123" s="4" t="s">
        <v>255</v>
      </c>
      <c r="J123" s="16" t="s">
        <v>587</v>
      </c>
      <c r="K123" s="16" t="s">
        <v>257</v>
      </c>
    </row>
    <row r="124" customFormat="false" ht="15" hidden="false" customHeight="false" outlineLevel="0" collapsed="false">
      <c r="A124" s="4" t="s">
        <v>159</v>
      </c>
      <c r="B124" s="4" t="s">
        <v>588</v>
      </c>
      <c r="C124" s="4" t="s">
        <v>361</v>
      </c>
      <c r="D124" s="4" t="s">
        <v>447</v>
      </c>
      <c r="E124" s="4" t="s">
        <v>566</v>
      </c>
      <c r="F124" s="4" t="n">
        <v>76</v>
      </c>
      <c r="G124" s="4" t="n">
        <v>72</v>
      </c>
      <c r="H124" s="4" t="s">
        <v>254</v>
      </c>
      <c r="I124" s="4" t="s">
        <v>255</v>
      </c>
      <c r="J124" s="16" t="s">
        <v>589</v>
      </c>
      <c r="K124" s="16" t="s">
        <v>257</v>
      </c>
    </row>
    <row r="125" customFormat="false" ht="15" hidden="false" customHeight="false" outlineLevel="0" collapsed="false">
      <c r="A125" s="4" t="s">
        <v>160</v>
      </c>
      <c r="B125" s="4" t="s">
        <v>590</v>
      </c>
      <c r="C125" s="4" t="s">
        <v>306</v>
      </c>
      <c r="D125" s="4" t="s">
        <v>391</v>
      </c>
      <c r="E125" s="4" t="s">
        <v>566</v>
      </c>
      <c r="F125" s="4" t="n">
        <v>78</v>
      </c>
      <c r="G125" s="4" t="n">
        <v>74</v>
      </c>
      <c r="H125" s="4" t="s">
        <v>254</v>
      </c>
      <c r="I125" s="4" t="s">
        <v>265</v>
      </c>
      <c r="J125" s="16" t="s">
        <v>591</v>
      </c>
      <c r="K125" s="16" t="s">
        <v>257</v>
      </c>
    </row>
    <row r="126" customFormat="false" ht="15" hidden="false" customHeight="false" outlineLevel="0" collapsed="false">
      <c r="A126" s="4" t="s">
        <v>161</v>
      </c>
      <c r="B126" s="4" t="s">
        <v>592</v>
      </c>
      <c r="C126" s="4" t="s">
        <v>306</v>
      </c>
      <c r="D126" s="4" t="s">
        <v>388</v>
      </c>
      <c r="E126" s="4" t="s">
        <v>566</v>
      </c>
      <c r="F126" s="4" t="n">
        <v>75</v>
      </c>
      <c r="G126" s="4" t="n">
        <v>71</v>
      </c>
      <c r="H126" s="4" t="s">
        <v>254</v>
      </c>
      <c r="I126" s="4" t="s">
        <v>265</v>
      </c>
      <c r="J126" s="16" t="s">
        <v>593</v>
      </c>
      <c r="K126" s="16" t="s">
        <v>257</v>
      </c>
    </row>
    <row r="127" customFormat="false" ht="15" hidden="false" customHeight="false" outlineLevel="0" collapsed="false">
      <c r="A127" s="4" t="s">
        <v>162</v>
      </c>
      <c r="B127" s="4" t="s">
        <v>594</v>
      </c>
      <c r="C127" s="4" t="s">
        <v>306</v>
      </c>
      <c r="D127" s="4" t="s">
        <v>307</v>
      </c>
      <c r="E127" s="4" t="s">
        <v>566</v>
      </c>
      <c r="F127" s="4" t="n">
        <v>75</v>
      </c>
      <c r="G127" s="4" t="n">
        <v>71</v>
      </c>
      <c r="H127" s="4" t="s">
        <v>254</v>
      </c>
      <c r="I127" s="4" t="s">
        <v>265</v>
      </c>
      <c r="J127" s="16" t="s">
        <v>595</v>
      </c>
      <c r="K127" s="16" t="s">
        <v>257</v>
      </c>
    </row>
    <row r="128" customFormat="false" ht="15" hidden="false" customHeight="false" outlineLevel="0" collapsed="false">
      <c r="A128" s="4" t="s">
        <v>163</v>
      </c>
      <c r="B128" s="4" t="s">
        <v>596</v>
      </c>
      <c r="C128" s="4" t="s">
        <v>457</v>
      </c>
      <c r="D128" s="4" t="s">
        <v>458</v>
      </c>
      <c r="E128" s="4" t="s">
        <v>566</v>
      </c>
      <c r="F128" s="4" t="n">
        <v>76</v>
      </c>
      <c r="G128" s="4" t="n">
        <v>72</v>
      </c>
      <c r="H128" s="4" t="s">
        <v>254</v>
      </c>
      <c r="I128" s="4" t="s">
        <v>354</v>
      </c>
      <c r="J128" s="16" t="s">
        <v>597</v>
      </c>
      <c r="K128" s="16" t="s">
        <v>257</v>
      </c>
    </row>
    <row r="129" customFormat="false" ht="15" hidden="false" customHeight="false" outlineLevel="0" collapsed="false">
      <c r="A129" s="4" t="s">
        <v>164</v>
      </c>
      <c r="B129" s="4" t="s">
        <v>598</v>
      </c>
      <c r="C129" s="4" t="s">
        <v>269</v>
      </c>
      <c r="D129" s="4" t="s">
        <v>270</v>
      </c>
      <c r="E129" s="4" t="s">
        <v>566</v>
      </c>
      <c r="F129" s="4" t="n">
        <v>79</v>
      </c>
      <c r="G129" s="4" t="n">
        <v>75</v>
      </c>
      <c r="H129" s="4" t="s">
        <v>254</v>
      </c>
      <c r="I129" s="4" t="s">
        <v>278</v>
      </c>
      <c r="J129" s="16" t="s">
        <v>599</v>
      </c>
      <c r="K129" s="16" t="s">
        <v>257</v>
      </c>
    </row>
    <row r="130" customFormat="false" ht="15" hidden="false" customHeight="false" outlineLevel="0" collapsed="false">
      <c r="A130" s="4" t="s">
        <v>165</v>
      </c>
      <c r="B130" s="4" t="s">
        <v>600</v>
      </c>
      <c r="C130" s="4" t="s">
        <v>276</v>
      </c>
      <c r="D130" s="4" t="s">
        <v>277</v>
      </c>
      <c r="E130" s="4" t="s">
        <v>566</v>
      </c>
      <c r="F130" s="4" t="n">
        <v>78</v>
      </c>
      <c r="G130" s="4" t="n">
        <v>74</v>
      </c>
      <c r="H130" s="4" t="s">
        <v>254</v>
      </c>
      <c r="I130" s="4" t="s">
        <v>278</v>
      </c>
      <c r="J130" s="16" t="s">
        <v>601</v>
      </c>
      <c r="K130" s="16" t="s">
        <v>257</v>
      </c>
    </row>
    <row r="131" customFormat="false" ht="15" hidden="false" customHeight="false" outlineLevel="0" collapsed="false">
      <c r="A131" s="4" t="s">
        <v>166</v>
      </c>
      <c r="B131" s="4" t="s">
        <v>602</v>
      </c>
      <c r="C131" s="4" t="s">
        <v>276</v>
      </c>
      <c r="D131" s="4" t="s">
        <v>277</v>
      </c>
      <c r="E131" s="4" t="s">
        <v>566</v>
      </c>
      <c r="F131" s="4" t="n">
        <v>78</v>
      </c>
      <c r="G131" s="4" t="n">
        <v>74</v>
      </c>
      <c r="H131" s="4" t="s">
        <v>254</v>
      </c>
      <c r="I131" s="4" t="s">
        <v>278</v>
      </c>
      <c r="J131" s="16" t="s">
        <v>603</v>
      </c>
      <c r="K131" s="16" t="s">
        <v>257</v>
      </c>
    </row>
    <row r="132" customFormat="false" ht="15" hidden="false" customHeight="false" outlineLevel="0" collapsed="false">
      <c r="A132" s="4" t="s">
        <v>167</v>
      </c>
      <c r="B132" s="4" t="s">
        <v>604</v>
      </c>
      <c r="C132" s="4" t="s">
        <v>276</v>
      </c>
      <c r="D132" s="4" t="s">
        <v>277</v>
      </c>
      <c r="E132" s="4" t="s">
        <v>566</v>
      </c>
      <c r="F132" s="4" t="n">
        <v>77</v>
      </c>
      <c r="G132" s="4" t="n">
        <v>73</v>
      </c>
      <c r="H132" s="4" t="s">
        <v>254</v>
      </c>
      <c r="I132" s="4" t="s">
        <v>278</v>
      </c>
      <c r="J132" s="16" t="s">
        <v>605</v>
      </c>
      <c r="K132" s="16" t="s">
        <v>257</v>
      </c>
    </row>
    <row r="133" customFormat="false" ht="15" hidden="false" customHeight="false" outlineLevel="0" collapsed="false">
      <c r="A133" s="4" t="s">
        <v>168</v>
      </c>
      <c r="B133" s="4" t="s">
        <v>606</v>
      </c>
      <c r="C133" s="4" t="s">
        <v>323</v>
      </c>
      <c r="D133" s="4" t="s">
        <v>324</v>
      </c>
      <c r="E133" s="4" t="s">
        <v>566</v>
      </c>
      <c r="F133" s="4" t="n">
        <v>78</v>
      </c>
      <c r="G133" s="4" t="n">
        <v>74</v>
      </c>
      <c r="H133" s="4" t="s">
        <v>254</v>
      </c>
      <c r="I133" s="4" t="s">
        <v>278</v>
      </c>
      <c r="J133" s="16" t="s">
        <v>607</v>
      </c>
      <c r="K133" s="16" t="s">
        <v>257</v>
      </c>
    </row>
    <row r="134" customFormat="false" ht="15" hidden="false" customHeight="false" outlineLevel="0" collapsed="false">
      <c r="A134" s="4" t="s">
        <v>169</v>
      </c>
      <c r="B134" s="4" t="s">
        <v>608</v>
      </c>
      <c r="C134" s="4" t="s">
        <v>283</v>
      </c>
      <c r="D134" s="4" t="s">
        <v>287</v>
      </c>
      <c r="E134" s="4" t="s">
        <v>566</v>
      </c>
      <c r="F134" s="4" t="n">
        <v>78</v>
      </c>
      <c r="G134" s="4" t="n">
        <v>74</v>
      </c>
      <c r="H134" s="4" t="s">
        <v>254</v>
      </c>
      <c r="I134" s="4" t="s">
        <v>278</v>
      </c>
      <c r="J134" s="16" t="s">
        <v>609</v>
      </c>
      <c r="K134" s="16" t="s">
        <v>257</v>
      </c>
    </row>
    <row r="135" customFormat="false" ht="15" hidden="false" customHeight="false" outlineLevel="0" collapsed="false">
      <c r="A135" s="4" t="s">
        <v>170</v>
      </c>
      <c r="B135" s="4" t="s">
        <v>610</v>
      </c>
      <c r="C135" s="4" t="s">
        <v>283</v>
      </c>
      <c r="D135" s="4" t="s">
        <v>284</v>
      </c>
      <c r="E135" s="4" t="s">
        <v>566</v>
      </c>
      <c r="F135" s="4" t="n">
        <v>77</v>
      </c>
      <c r="G135" s="4" t="n">
        <v>73</v>
      </c>
      <c r="H135" s="4" t="s">
        <v>254</v>
      </c>
      <c r="I135" s="4" t="s">
        <v>278</v>
      </c>
      <c r="J135" s="16" t="s">
        <v>611</v>
      </c>
      <c r="K135" s="16" t="s">
        <v>257</v>
      </c>
    </row>
    <row r="136" customFormat="false" ht="15" hidden="false" customHeight="false" outlineLevel="0" collapsed="false">
      <c r="A136" s="4" t="s">
        <v>171</v>
      </c>
      <c r="B136" s="4" t="s">
        <v>612</v>
      </c>
      <c r="C136" s="4" t="s">
        <v>283</v>
      </c>
      <c r="D136" s="4" t="s">
        <v>327</v>
      </c>
      <c r="E136" s="4" t="s">
        <v>566</v>
      </c>
      <c r="F136" s="4" t="n">
        <v>78</v>
      </c>
      <c r="G136" s="4" t="n">
        <v>74</v>
      </c>
      <c r="H136" s="4" t="s">
        <v>254</v>
      </c>
      <c r="I136" s="4" t="s">
        <v>278</v>
      </c>
      <c r="J136" s="16" t="s">
        <v>613</v>
      </c>
      <c r="K136" s="16" t="s">
        <v>257</v>
      </c>
    </row>
    <row r="137" customFormat="false" ht="15" hidden="false" customHeight="false" outlineLevel="0" collapsed="false">
      <c r="A137" s="4" t="s">
        <v>172</v>
      </c>
      <c r="B137" s="4" t="s">
        <v>614</v>
      </c>
      <c r="C137" s="4" t="s">
        <v>330</v>
      </c>
      <c r="D137" s="4" t="s">
        <v>331</v>
      </c>
      <c r="E137" s="4" t="s">
        <v>566</v>
      </c>
      <c r="F137" s="4" t="n">
        <v>90</v>
      </c>
      <c r="G137" s="4" t="n">
        <v>86</v>
      </c>
      <c r="H137" s="4" t="s">
        <v>254</v>
      </c>
      <c r="I137" s="4" t="s">
        <v>255</v>
      </c>
      <c r="J137" s="16" t="s">
        <v>615</v>
      </c>
      <c r="K137" s="16" t="s">
        <v>267</v>
      </c>
    </row>
    <row r="138" customFormat="false" ht="15" hidden="false" customHeight="false" outlineLevel="0" collapsed="false">
      <c r="A138" s="4" t="s">
        <v>173</v>
      </c>
      <c r="B138" s="4" t="s">
        <v>616</v>
      </c>
      <c r="C138" s="4" t="s">
        <v>290</v>
      </c>
      <c r="D138" s="4" t="s">
        <v>402</v>
      </c>
      <c r="E138" s="4" t="s">
        <v>566</v>
      </c>
      <c r="F138" s="4" t="n">
        <v>77</v>
      </c>
      <c r="G138" s="4" t="n">
        <v>73</v>
      </c>
      <c r="H138" s="4" t="s">
        <v>254</v>
      </c>
      <c r="I138" s="4" t="s">
        <v>265</v>
      </c>
      <c r="J138" s="16" t="s">
        <v>617</v>
      </c>
      <c r="K138" s="16" t="s">
        <v>257</v>
      </c>
    </row>
    <row r="139" customFormat="false" ht="15" hidden="false" customHeight="false" outlineLevel="0" collapsed="false">
      <c r="A139" s="4" t="s">
        <v>174</v>
      </c>
      <c r="B139" s="4" t="s">
        <v>618</v>
      </c>
      <c r="C139" s="4" t="s">
        <v>290</v>
      </c>
      <c r="D139" s="4" t="s">
        <v>334</v>
      </c>
      <c r="E139" s="4" t="s">
        <v>566</v>
      </c>
      <c r="F139" s="4" t="n">
        <v>79</v>
      </c>
      <c r="G139" s="4" t="n">
        <v>75</v>
      </c>
      <c r="H139" s="4" t="s">
        <v>254</v>
      </c>
      <c r="I139" s="4" t="s">
        <v>265</v>
      </c>
      <c r="J139" s="16" t="s">
        <v>619</v>
      </c>
      <c r="K139" s="16" t="s">
        <v>257</v>
      </c>
    </row>
    <row r="140" customFormat="false" ht="15" hidden="false" customHeight="false" outlineLevel="0" collapsed="false">
      <c r="A140" s="4" t="s">
        <v>175</v>
      </c>
      <c r="B140" s="4" t="s">
        <v>620</v>
      </c>
      <c r="C140" s="4" t="s">
        <v>290</v>
      </c>
      <c r="D140" s="4" t="s">
        <v>291</v>
      </c>
      <c r="E140" s="4" t="s">
        <v>566</v>
      </c>
      <c r="F140" s="4" t="n">
        <v>78</v>
      </c>
      <c r="G140" s="4" t="n">
        <v>74</v>
      </c>
      <c r="H140" s="4" t="s">
        <v>254</v>
      </c>
      <c r="I140" s="4" t="s">
        <v>265</v>
      </c>
      <c r="J140" s="16" t="s">
        <v>621</v>
      </c>
      <c r="K140" s="16" t="s">
        <v>257</v>
      </c>
    </row>
    <row r="141" customFormat="false" ht="15" hidden="false" customHeight="false" outlineLevel="0" collapsed="false">
      <c r="A141" s="4" t="s">
        <v>176</v>
      </c>
      <c r="B141" s="4" t="s">
        <v>622</v>
      </c>
      <c r="C141" s="4" t="s">
        <v>337</v>
      </c>
      <c r="D141" s="4" t="s">
        <v>338</v>
      </c>
      <c r="E141" s="4" t="s">
        <v>566</v>
      </c>
      <c r="F141" s="4" t="n">
        <v>78</v>
      </c>
      <c r="G141" s="4" t="n">
        <v>74</v>
      </c>
      <c r="H141" s="4" t="s">
        <v>254</v>
      </c>
      <c r="I141" s="4" t="s">
        <v>255</v>
      </c>
      <c r="J141" s="16" t="s">
        <v>623</v>
      </c>
      <c r="K141" s="16" t="s">
        <v>257</v>
      </c>
    </row>
    <row r="142" customFormat="false" ht="15" hidden="false" customHeight="false" outlineLevel="0" collapsed="false">
      <c r="A142" s="4" t="s">
        <v>177</v>
      </c>
      <c r="B142" s="4" t="s">
        <v>624</v>
      </c>
      <c r="C142" s="4" t="s">
        <v>337</v>
      </c>
      <c r="D142" s="4" t="s">
        <v>338</v>
      </c>
      <c r="E142" s="4" t="s">
        <v>566</v>
      </c>
      <c r="F142" s="4" t="n">
        <v>76</v>
      </c>
      <c r="G142" s="4" t="n">
        <v>72</v>
      </c>
      <c r="H142" s="4" t="s">
        <v>254</v>
      </c>
      <c r="I142" s="4" t="s">
        <v>255</v>
      </c>
      <c r="J142" s="16" t="s">
        <v>625</v>
      </c>
      <c r="K142" s="16" t="s">
        <v>257</v>
      </c>
    </row>
    <row r="143" customFormat="false" ht="15" hidden="false" customHeight="false" outlineLevel="0" collapsed="false">
      <c r="A143" s="4" t="s">
        <v>178</v>
      </c>
      <c r="B143" s="4" t="s">
        <v>626</v>
      </c>
      <c r="C143" s="4" t="s">
        <v>337</v>
      </c>
      <c r="D143" s="4" t="s">
        <v>338</v>
      </c>
      <c r="E143" s="4" t="s">
        <v>566</v>
      </c>
      <c r="F143" s="4" t="n">
        <v>76</v>
      </c>
      <c r="G143" s="4" t="n">
        <v>72</v>
      </c>
      <c r="H143" s="4" t="s">
        <v>254</v>
      </c>
      <c r="I143" s="4" t="s">
        <v>255</v>
      </c>
      <c r="J143" s="16" t="s">
        <v>625</v>
      </c>
      <c r="K143" s="16" t="s">
        <v>257</v>
      </c>
    </row>
    <row r="144" customFormat="false" ht="15" hidden="false" customHeight="false" outlineLevel="0" collapsed="false">
      <c r="A144" s="4" t="s">
        <v>179</v>
      </c>
      <c r="B144" s="4" t="s">
        <v>627</v>
      </c>
      <c r="C144" s="4" t="s">
        <v>294</v>
      </c>
      <c r="D144" s="4" t="s">
        <v>295</v>
      </c>
      <c r="E144" s="4" t="s">
        <v>566</v>
      </c>
      <c r="F144" s="4" t="n">
        <v>85</v>
      </c>
      <c r="G144" s="4" t="n">
        <v>81</v>
      </c>
      <c r="H144" s="4" t="s">
        <v>254</v>
      </c>
      <c r="I144" s="4" t="s">
        <v>278</v>
      </c>
      <c r="J144" s="16" t="s">
        <v>628</v>
      </c>
      <c r="K144" s="16" t="s">
        <v>267</v>
      </c>
    </row>
    <row r="145" customFormat="false" ht="15" hidden="false" customHeight="false" outlineLevel="0" collapsed="false">
      <c r="A145" s="4" t="s">
        <v>180</v>
      </c>
      <c r="B145" s="4" t="s">
        <v>629</v>
      </c>
      <c r="C145" s="4" t="s">
        <v>341</v>
      </c>
      <c r="D145" s="4" t="s">
        <v>407</v>
      </c>
      <c r="E145" s="4" t="s">
        <v>566</v>
      </c>
      <c r="F145" s="4" t="n">
        <v>75</v>
      </c>
      <c r="G145" s="4" t="n">
        <v>71</v>
      </c>
      <c r="H145" s="4" t="s">
        <v>254</v>
      </c>
      <c r="I145" s="4" t="s">
        <v>278</v>
      </c>
      <c r="J145" s="16" t="s">
        <v>630</v>
      </c>
      <c r="K145" s="16" t="s">
        <v>257</v>
      </c>
    </row>
    <row r="146" customFormat="false" ht="15" hidden="false" customHeight="false" outlineLevel="0" collapsed="false">
      <c r="A146" s="4" t="s">
        <v>181</v>
      </c>
      <c r="B146" s="4" t="s">
        <v>631</v>
      </c>
      <c r="C146" s="4" t="s">
        <v>341</v>
      </c>
      <c r="D146" s="4" t="s">
        <v>407</v>
      </c>
      <c r="E146" s="4" t="s">
        <v>566</v>
      </c>
      <c r="F146" s="4" t="n">
        <v>75</v>
      </c>
      <c r="G146" s="4" t="n">
        <v>71</v>
      </c>
      <c r="H146" s="4" t="s">
        <v>254</v>
      </c>
      <c r="I146" s="4" t="s">
        <v>278</v>
      </c>
      <c r="J146" s="16" t="s">
        <v>632</v>
      </c>
      <c r="K146" s="16" t="s">
        <v>257</v>
      </c>
    </row>
    <row r="147" customFormat="false" ht="15" hidden="false" customHeight="false" outlineLevel="0" collapsed="false">
      <c r="A147" s="4" t="s">
        <v>182</v>
      </c>
      <c r="B147" s="4" t="s">
        <v>633</v>
      </c>
      <c r="C147" s="4" t="s">
        <v>341</v>
      </c>
      <c r="D147" s="4" t="s">
        <v>432</v>
      </c>
      <c r="E147" s="4" t="s">
        <v>566</v>
      </c>
      <c r="F147" s="4" t="n">
        <v>75</v>
      </c>
      <c r="G147" s="4" t="n">
        <v>71</v>
      </c>
      <c r="H147" s="4" t="s">
        <v>254</v>
      </c>
      <c r="I147" s="4" t="s">
        <v>278</v>
      </c>
      <c r="J147" s="16" t="s">
        <v>634</v>
      </c>
      <c r="K147" s="16" t="s">
        <v>257</v>
      </c>
    </row>
    <row r="148" customFormat="false" ht="15" hidden="false" customHeight="false" outlineLevel="0" collapsed="false">
      <c r="A148" s="4" t="s">
        <v>183</v>
      </c>
      <c r="B148" s="4" t="s">
        <v>635</v>
      </c>
      <c r="C148" s="4" t="s">
        <v>341</v>
      </c>
      <c r="D148" s="4" t="s">
        <v>342</v>
      </c>
      <c r="E148" s="4" t="s">
        <v>566</v>
      </c>
      <c r="F148" s="4" t="n">
        <v>76</v>
      </c>
      <c r="G148" s="4" t="n">
        <v>72</v>
      </c>
      <c r="H148" s="4" t="s">
        <v>254</v>
      </c>
      <c r="I148" s="4" t="s">
        <v>278</v>
      </c>
      <c r="J148" s="16" t="s">
        <v>636</v>
      </c>
      <c r="K148" s="16" t="s">
        <v>257</v>
      </c>
    </row>
    <row r="149" customFormat="false" ht="15" hidden="false" customHeight="false" outlineLevel="0" collapsed="false">
      <c r="A149" s="4" t="s">
        <v>184</v>
      </c>
      <c r="B149" s="4" t="s">
        <v>637</v>
      </c>
      <c r="C149" s="4" t="s">
        <v>310</v>
      </c>
      <c r="D149" s="4" t="s">
        <v>277</v>
      </c>
      <c r="E149" s="4" t="s">
        <v>638</v>
      </c>
      <c r="F149" s="4" t="n">
        <v>78</v>
      </c>
      <c r="G149" s="4" t="n">
        <v>74</v>
      </c>
      <c r="H149" s="4" t="s">
        <v>254</v>
      </c>
      <c r="I149" s="4" t="s">
        <v>278</v>
      </c>
      <c r="J149" s="16" t="s">
        <v>639</v>
      </c>
      <c r="K149" s="16" t="s">
        <v>640</v>
      </c>
    </row>
    <row r="150" customFormat="false" ht="15" hidden="false" customHeight="false" outlineLevel="0" collapsed="false">
      <c r="A150" s="4" t="s">
        <v>185</v>
      </c>
      <c r="B150" s="4" t="s">
        <v>641</v>
      </c>
      <c r="C150" s="4" t="s">
        <v>294</v>
      </c>
      <c r="D150" s="4" t="s">
        <v>295</v>
      </c>
      <c r="E150" s="4" t="s">
        <v>642</v>
      </c>
      <c r="F150" s="4" t="n">
        <v>77</v>
      </c>
      <c r="G150" s="4" t="n">
        <v>73</v>
      </c>
      <c r="H150" s="4" t="s">
        <v>254</v>
      </c>
      <c r="I150" s="4" t="s">
        <v>278</v>
      </c>
      <c r="J150" s="16" t="s">
        <v>643</v>
      </c>
      <c r="K150" s="16" t="s">
        <v>257</v>
      </c>
    </row>
    <row r="151" customFormat="false" ht="15" hidden="false" customHeight="false" outlineLevel="0" collapsed="false">
      <c r="A151" s="4" t="s">
        <v>186</v>
      </c>
      <c r="B151" s="4" t="s">
        <v>644</v>
      </c>
      <c r="C151" s="4" t="s">
        <v>263</v>
      </c>
      <c r="D151" s="4" t="s">
        <v>264</v>
      </c>
      <c r="E151" s="4" t="s">
        <v>638</v>
      </c>
      <c r="F151" s="4" t="n">
        <v>75</v>
      </c>
      <c r="G151" s="4" t="n">
        <v>71</v>
      </c>
      <c r="H151" s="4" t="s">
        <v>254</v>
      </c>
      <c r="I151" s="4" t="s">
        <v>265</v>
      </c>
      <c r="J151" s="16" t="s">
        <v>645</v>
      </c>
      <c r="K151" s="16" t="s">
        <v>646</v>
      </c>
    </row>
    <row r="152" customFormat="false" ht="15" hidden="false" customHeight="false" outlineLevel="0" collapsed="false">
      <c r="A152" s="4" t="s">
        <v>187</v>
      </c>
      <c r="B152" s="4" t="s">
        <v>647</v>
      </c>
      <c r="C152" s="4" t="s">
        <v>263</v>
      </c>
      <c r="D152" s="4" t="s">
        <v>264</v>
      </c>
      <c r="E152" s="4" t="s">
        <v>642</v>
      </c>
      <c r="F152" s="4" t="n">
        <v>75</v>
      </c>
      <c r="G152" s="4" t="n">
        <v>71</v>
      </c>
      <c r="H152" s="4" t="s">
        <v>254</v>
      </c>
      <c r="I152" s="4" t="s">
        <v>265</v>
      </c>
      <c r="J152" s="16" t="s">
        <v>648</v>
      </c>
      <c r="K152" s="16" t="s">
        <v>649</v>
      </c>
    </row>
    <row r="153" customFormat="false" ht="15" hidden="false" customHeight="false" outlineLevel="0" collapsed="false">
      <c r="A153" s="4" t="s">
        <v>188</v>
      </c>
      <c r="B153" s="4" t="s">
        <v>650</v>
      </c>
      <c r="C153" s="4" t="s">
        <v>263</v>
      </c>
      <c r="D153" s="4" t="s">
        <v>651</v>
      </c>
      <c r="E153" s="4" t="s">
        <v>638</v>
      </c>
      <c r="F153" s="4" t="n">
        <v>75</v>
      </c>
      <c r="G153" s="4" t="n">
        <v>71</v>
      </c>
      <c r="H153" s="4" t="s">
        <v>254</v>
      </c>
      <c r="I153" s="4" t="s">
        <v>265</v>
      </c>
      <c r="J153" s="16" t="s">
        <v>652</v>
      </c>
      <c r="K153" s="16" t="s">
        <v>267</v>
      </c>
    </row>
    <row r="154" customFormat="false" ht="15" hidden="false" customHeight="false" outlineLevel="0" collapsed="false">
      <c r="A154" s="4" t="s">
        <v>189</v>
      </c>
      <c r="B154" s="4" t="s">
        <v>653</v>
      </c>
      <c r="C154" s="4" t="s">
        <v>263</v>
      </c>
      <c r="D154" s="4" t="s">
        <v>493</v>
      </c>
      <c r="E154" s="4" t="s">
        <v>638</v>
      </c>
      <c r="F154" s="4" t="n">
        <v>75</v>
      </c>
      <c r="G154" s="4" t="n">
        <v>71</v>
      </c>
      <c r="H154" s="4" t="s">
        <v>254</v>
      </c>
      <c r="I154" s="4" t="s">
        <v>265</v>
      </c>
      <c r="J154" s="16" t="s">
        <v>654</v>
      </c>
      <c r="K154" s="16" t="s">
        <v>267</v>
      </c>
    </row>
    <row r="155" customFormat="false" ht="15" hidden="false" customHeight="false" outlineLevel="0" collapsed="false">
      <c r="A155" s="4" t="s">
        <v>190</v>
      </c>
      <c r="B155" s="4" t="s">
        <v>655</v>
      </c>
      <c r="C155" s="4" t="s">
        <v>656</v>
      </c>
      <c r="D155" s="4" t="s">
        <v>651</v>
      </c>
      <c r="E155" s="4" t="s">
        <v>657</v>
      </c>
      <c r="F155" s="4" t="n">
        <v>72</v>
      </c>
      <c r="G155" s="4" t="n">
        <v>68</v>
      </c>
      <c r="H155" s="4" t="s">
        <v>254</v>
      </c>
      <c r="I155" s="4" t="s">
        <v>255</v>
      </c>
      <c r="J155" s="16" t="s">
        <v>658</v>
      </c>
      <c r="K155" s="16" t="s">
        <v>659</v>
      </c>
    </row>
    <row r="156" customFormat="false" ht="15" hidden="false" customHeight="false" outlineLevel="0" collapsed="false">
      <c r="A156" s="4" t="s">
        <v>191</v>
      </c>
      <c r="B156" s="4" t="s">
        <v>660</v>
      </c>
      <c r="C156" s="4" t="s">
        <v>290</v>
      </c>
      <c r="D156" s="4" t="s">
        <v>402</v>
      </c>
      <c r="E156" s="4" t="s">
        <v>661</v>
      </c>
      <c r="F156" s="4" t="n">
        <v>76</v>
      </c>
      <c r="G156" s="4" t="n">
        <v>72</v>
      </c>
      <c r="H156" s="4" t="s">
        <v>254</v>
      </c>
      <c r="I156" s="4" t="s">
        <v>278</v>
      </c>
      <c r="J156" s="16" t="s">
        <v>662</v>
      </c>
      <c r="K156" s="16" t="s">
        <v>257</v>
      </c>
    </row>
    <row r="157" customFormat="false" ht="15" hidden="false" customHeight="false" outlineLevel="0" collapsed="false">
      <c r="A157" s="4" t="s">
        <v>192</v>
      </c>
      <c r="B157" s="4" t="s">
        <v>663</v>
      </c>
      <c r="C157" s="4" t="s">
        <v>306</v>
      </c>
      <c r="D157" s="4" t="s">
        <v>391</v>
      </c>
      <c r="E157" s="4" t="s">
        <v>661</v>
      </c>
      <c r="F157" s="4" t="n">
        <v>76</v>
      </c>
      <c r="G157" s="4" t="n">
        <v>72</v>
      </c>
      <c r="H157" s="4" t="s">
        <v>254</v>
      </c>
      <c r="I157" s="4" t="s">
        <v>265</v>
      </c>
      <c r="J157" s="16" t="s">
        <v>664</v>
      </c>
      <c r="K157" s="16" t="s">
        <v>257</v>
      </c>
    </row>
    <row r="158" customFormat="false" ht="15" hidden="false" customHeight="false" outlineLevel="0" collapsed="false">
      <c r="A158" s="4" t="s">
        <v>193</v>
      </c>
      <c r="B158" s="4" t="s">
        <v>665</v>
      </c>
      <c r="C158" s="4" t="s">
        <v>298</v>
      </c>
      <c r="D158" s="4" t="s">
        <v>380</v>
      </c>
      <c r="E158" s="4" t="s">
        <v>661</v>
      </c>
      <c r="F158" s="4" t="n">
        <v>76</v>
      </c>
      <c r="G158" s="4" t="n">
        <v>72</v>
      </c>
      <c r="H158" s="4" t="s">
        <v>254</v>
      </c>
      <c r="I158" s="4" t="s">
        <v>278</v>
      </c>
      <c r="J158" s="16" t="s">
        <v>666</v>
      </c>
      <c r="K158" s="16" t="s">
        <v>257</v>
      </c>
    </row>
    <row r="159" customFormat="false" ht="15" hidden="false" customHeight="false" outlineLevel="0" collapsed="false">
      <c r="A159" s="4" t="s">
        <v>194</v>
      </c>
      <c r="B159" s="4" t="s">
        <v>667</v>
      </c>
      <c r="C159" s="4" t="s">
        <v>298</v>
      </c>
      <c r="D159" s="4" t="s">
        <v>299</v>
      </c>
      <c r="E159" s="4" t="s">
        <v>661</v>
      </c>
      <c r="F159" s="4" t="n">
        <v>76</v>
      </c>
      <c r="G159" s="4" t="n">
        <v>72</v>
      </c>
      <c r="H159" s="4" t="s">
        <v>254</v>
      </c>
      <c r="I159" s="4" t="s">
        <v>278</v>
      </c>
      <c r="J159" s="16" t="s">
        <v>668</v>
      </c>
      <c r="K159" s="16" t="s">
        <v>257</v>
      </c>
    </row>
    <row r="160" customFormat="false" ht="15" hidden="false" customHeight="false" outlineLevel="0" collapsed="false">
      <c r="A160" s="4" t="s">
        <v>195</v>
      </c>
      <c r="B160" s="4" t="s">
        <v>669</v>
      </c>
      <c r="C160" s="4" t="s">
        <v>251</v>
      </c>
      <c r="D160" s="4" t="s">
        <v>350</v>
      </c>
      <c r="E160" s="4" t="s">
        <v>661</v>
      </c>
      <c r="F160" s="4" t="n">
        <v>77</v>
      </c>
      <c r="G160" s="4" t="n">
        <v>73</v>
      </c>
      <c r="H160" s="4" t="s">
        <v>254</v>
      </c>
      <c r="I160" s="4" t="s">
        <v>255</v>
      </c>
      <c r="J160" s="16" t="s">
        <v>670</v>
      </c>
      <c r="K160" s="16" t="s">
        <v>257</v>
      </c>
    </row>
    <row r="161" customFormat="false" ht="15" hidden="false" customHeight="false" outlineLevel="0" collapsed="false">
      <c r="A161" s="4" t="s">
        <v>196</v>
      </c>
      <c r="B161" s="4" t="s">
        <v>671</v>
      </c>
      <c r="C161" s="4" t="s">
        <v>548</v>
      </c>
      <c r="D161" s="4" t="s">
        <v>549</v>
      </c>
      <c r="E161" s="4" t="s">
        <v>661</v>
      </c>
      <c r="F161" s="4" t="n">
        <v>76</v>
      </c>
      <c r="G161" s="4" t="n">
        <v>72</v>
      </c>
      <c r="H161" s="4" t="s">
        <v>254</v>
      </c>
      <c r="I161" s="4" t="s">
        <v>255</v>
      </c>
      <c r="J161" s="16" t="s">
        <v>672</v>
      </c>
      <c r="K161" s="16" t="s">
        <v>673</v>
      </c>
    </row>
    <row r="162" customFormat="false" ht="15" hidden="false" customHeight="false" outlineLevel="0" collapsed="false">
      <c r="A162" s="4" t="s">
        <v>197</v>
      </c>
      <c r="B162" s="4" t="s">
        <v>674</v>
      </c>
      <c r="C162" s="4" t="s">
        <v>548</v>
      </c>
      <c r="D162" s="4" t="s">
        <v>549</v>
      </c>
      <c r="E162" s="4" t="s">
        <v>661</v>
      </c>
      <c r="F162" s="4" t="n">
        <v>76</v>
      </c>
      <c r="G162" s="4" t="n">
        <v>72</v>
      </c>
      <c r="H162" s="4" t="s">
        <v>254</v>
      </c>
      <c r="I162" s="4" t="s">
        <v>255</v>
      </c>
      <c r="J162" s="16" t="s">
        <v>675</v>
      </c>
      <c r="K162" s="16" t="s">
        <v>673</v>
      </c>
    </row>
    <row r="163" customFormat="false" ht="15" hidden="false" customHeight="false" outlineLevel="0" collapsed="false">
      <c r="A163" s="4" t="s">
        <v>198</v>
      </c>
      <c r="B163" s="4" t="s">
        <v>676</v>
      </c>
      <c r="C163" s="4" t="s">
        <v>263</v>
      </c>
      <c r="D163" s="4" t="s">
        <v>264</v>
      </c>
      <c r="E163" s="4" t="s">
        <v>661</v>
      </c>
      <c r="F163" s="4" t="n">
        <v>74</v>
      </c>
      <c r="G163" s="4" t="n">
        <v>70</v>
      </c>
      <c r="H163" s="4" t="s">
        <v>254</v>
      </c>
      <c r="I163" s="4" t="s">
        <v>265</v>
      </c>
      <c r="J163" s="16" t="s">
        <v>677</v>
      </c>
      <c r="K163" s="16" t="s">
        <v>267</v>
      </c>
    </row>
    <row r="164" customFormat="false" ht="15" hidden="false" customHeight="false" outlineLevel="0" collapsed="false">
      <c r="A164" s="4" t="s">
        <v>199</v>
      </c>
      <c r="B164" s="4" t="s">
        <v>678</v>
      </c>
      <c r="C164" s="4" t="s">
        <v>263</v>
      </c>
      <c r="D164" s="4" t="s">
        <v>264</v>
      </c>
      <c r="E164" s="4" t="s">
        <v>661</v>
      </c>
      <c r="F164" s="4" t="n">
        <v>74</v>
      </c>
      <c r="G164" s="4" t="n">
        <v>70</v>
      </c>
      <c r="H164" s="4" t="s">
        <v>254</v>
      </c>
      <c r="I164" s="4" t="s">
        <v>265</v>
      </c>
      <c r="J164" s="16" t="s">
        <v>679</v>
      </c>
      <c r="K164" s="16" t="s">
        <v>267</v>
      </c>
    </row>
    <row r="165" customFormat="false" ht="15" hidden="false" customHeight="false" outlineLevel="0" collapsed="false">
      <c r="A165" s="4" t="s">
        <v>200</v>
      </c>
      <c r="B165" s="4" t="s">
        <v>680</v>
      </c>
      <c r="C165" s="4" t="s">
        <v>306</v>
      </c>
      <c r="D165" s="4" t="s">
        <v>307</v>
      </c>
      <c r="E165" s="4" t="s">
        <v>661</v>
      </c>
      <c r="F165" s="4" t="n">
        <v>75</v>
      </c>
      <c r="G165" s="4" t="n">
        <v>71</v>
      </c>
      <c r="H165" s="4" t="s">
        <v>254</v>
      </c>
      <c r="I165" s="4" t="s">
        <v>265</v>
      </c>
      <c r="J165" s="16" t="s">
        <v>681</v>
      </c>
      <c r="K165" s="16" t="s">
        <v>267</v>
      </c>
    </row>
    <row r="166" customFormat="false" ht="15" hidden="false" customHeight="false" outlineLevel="0" collapsed="false">
      <c r="A166" s="4" t="s">
        <v>201</v>
      </c>
      <c r="B166" s="4" t="s">
        <v>682</v>
      </c>
      <c r="C166" s="4" t="s">
        <v>310</v>
      </c>
      <c r="D166" s="4" t="s">
        <v>394</v>
      </c>
      <c r="E166" s="4" t="s">
        <v>661</v>
      </c>
      <c r="F166" s="4" t="n">
        <v>77</v>
      </c>
      <c r="G166" s="4" t="n">
        <v>73</v>
      </c>
      <c r="H166" s="4" t="s">
        <v>254</v>
      </c>
      <c r="I166" s="4" t="s">
        <v>278</v>
      </c>
      <c r="J166" s="16" t="s">
        <v>683</v>
      </c>
      <c r="K166" s="16" t="s">
        <v>257</v>
      </c>
    </row>
    <row r="167" customFormat="false" ht="15" hidden="false" customHeight="false" outlineLevel="0" collapsed="false">
      <c r="A167" s="4" t="s">
        <v>202</v>
      </c>
      <c r="B167" s="4" t="s">
        <v>684</v>
      </c>
      <c r="C167" s="4" t="s">
        <v>315</v>
      </c>
      <c r="D167" s="4" t="s">
        <v>685</v>
      </c>
      <c r="E167" s="4" t="s">
        <v>661</v>
      </c>
      <c r="F167" s="4" t="n">
        <v>84</v>
      </c>
      <c r="G167" s="4" t="n">
        <v>80</v>
      </c>
      <c r="H167" s="4" t="s">
        <v>254</v>
      </c>
      <c r="I167" s="4" t="s">
        <v>278</v>
      </c>
      <c r="J167" s="16" t="s">
        <v>686</v>
      </c>
      <c r="K167" s="16" t="s">
        <v>267</v>
      </c>
    </row>
    <row r="168" customFormat="false" ht="15" hidden="false" customHeight="false" outlineLevel="0" collapsed="false">
      <c r="A168" s="4" t="s">
        <v>203</v>
      </c>
      <c r="B168" s="4" t="s">
        <v>687</v>
      </c>
      <c r="C168" s="4" t="s">
        <v>276</v>
      </c>
      <c r="D168" s="4" t="s">
        <v>277</v>
      </c>
      <c r="E168" s="4" t="s">
        <v>661</v>
      </c>
      <c r="F168" s="4" t="n">
        <v>77</v>
      </c>
      <c r="G168" s="4" t="n">
        <v>73</v>
      </c>
      <c r="H168" s="4" t="s">
        <v>254</v>
      </c>
      <c r="I168" s="4" t="s">
        <v>278</v>
      </c>
      <c r="J168" s="16" t="s">
        <v>688</v>
      </c>
      <c r="K168" s="16" t="s">
        <v>689</v>
      </c>
    </row>
    <row r="169" customFormat="false" ht="15" hidden="false" customHeight="false" outlineLevel="0" collapsed="false">
      <c r="A169" s="4" t="s">
        <v>204</v>
      </c>
      <c r="B169" s="4" t="s">
        <v>690</v>
      </c>
      <c r="C169" s="4" t="s">
        <v>323</v>
      </c>
      <c r="D169" s="4" t="s">
        <v>324</v>
      </c>
      <c r="E169" s="4" t="s">
        <v>661</v>
      </c>
      <c r="F169" s="4" t="n">
        <v>76</v>
      </c>
      <c r="G169" s="4" t="n">
        <v>72</v>
      </c>
      <c r="H169" s="4" t="s">
        <v>254</v>
      </c>
      <c r="I169" s="4" t="s">
        <v>278</v>
      </c>
      <c r="J169" s="16" t="s">
        <v>691</v>
      </c>
      <c r="K169" s="16" t="s">
        <v>257</v>
      </c>
    </row>
    <row r="170" customFormat="false" ht="15" hidden="false" customHeight="false" outlineLevel="0" collapsed="false">
      <c r="A170" s="4" t="s">
        <v>205</v>
      </c>
      <c r="B170" s="4" t="s">
        <v>692</v>
      </c>
      <c r="C170" s="4" t="s">
        <v>283</v>
      </c>
      <c r="D170" s="4" t="s">
        <v>287</v>
      </c>
      <c r="E170" s="4" t="s">
        <v>661</v>
      </c>
      <c r="F170" s="4" t="n">
        <v>77</v>
      </c>
      <c r="G170" s="4" t="n">
        <v>73</v>
      </c>
      <c r="H170" s="4" t="s">
        <v>254</v>
      </c>
      <c r="I170" s="4" t="s">
        <v>278</v>
      </c>
      <c r="J170" s="16" t="s">
        <v>693</v>
      </c>
      <c r="K170" s="16" t="s">
        <v>694</v>
      </c>
    </row>
    <row r="171" customFormat="false" ht="15" hidden="false" customHeight="false" outlineLevel="0" collapsed="false">
      <c r="A171" s="4" t="s">
        <v>206</v>
      </c>
      <c r="B171" s="4" t="s">
        <v>695</v>
      </c>
      <c r="C171" s="4" t="s">
        <v>283</v>
      </c>
      <c r="D171" s="4" t="s">
        <v>327</v>
      </c>
      <c r="E171" s="4" t="s">
        <v>661</v>
      </c>
      <c r="F171" s="4" t="n">
        <v>77</v>
      </c>
      <c r="G171" s="4" t="n">
        <v>73</v>
      </c>
      <c r="H171" s="4" t="s">
        <v>254</v>
      </c>
      <c r="I171" s="4" t="s">
        <v>278</v>
      </c>
      <c r="J171" s="16" t="s">
        <v>696</v>
      </c>
      <c r="K171" s="16" t="s">
        <v>257</v>
      </c>
    </row>
    <row r="172" customFormat="false" ht="15" hidden="false" customHeight="false" outlineLevel="0" collapsed="false">
      <c r="A172" s="4" t="s">
        <v>207</v>
      </c>
      <c r="B172" s="4" t="s">
        <v>697</v>
      </c>
      <c r="C172" s="4" t="s">
        <v>330</v>
      </c>
      <c r="D172" s="4" t="s">
        <v>331</v>
      </c>
      <c r="E172" s="4" t="s">
        <v>661</v>
      </c>
      <c r="F172" s="4" t="n">
        <v>91</v>
      </c>
      <c r="G172" s="4" t="n">
        <v>87</v>
      </c>
      <c r="H172" s="4" t="s">
        <v>254</v>
      </c>
      <c r="I172" s="4" t="s">
        <v>255</v>
      </c>
      <c r="J172" s="16" t="s">
        <v>698</v>
      </c>
      <c r="K172" s="16" t="s">
        <v>267</v>
      </c>
    </row>
    <row r="173" customFormat="false" ht="15" hidden="false" customHeight="false" outlineLevel="0" collapsed="false">
      <c r="A173" s="4" t="s">
        <v>208</v>
      </c>
      <c r="B173" s="4" t="s">
        <v>699</v>
      </c>
      <c r="C173" s="4" t="s">
        <v>290</v>
      </c>
      <c r="D173" s="4" t="s">
        <v>402</v>
      </c>
      <c r="E173" s="4" t="s">
        <v>661</v>
      </c>
      <c r="F173" s="4" t="n">
        <v>76</v>
      </c>
      <c r="G173" s="4" t="n">
        <v>72</v>
      </c>
      <c r="H173" s="4" t="s">
        <v>254</v>
      </c>
      <c r="I173" s="4" t="s">
        <v>278</v>
      </c>
      <c r="J173" s="16" t="s">
        <v>700</v>
      </c>
      <c r="K173" s="16" t="s">
        <v>257</v>
      </c>
    </row>
    <row r="174" customFormat="false" ht="15" hidden="false" customHeight="false" outlineLevel="0" collapsed="false">
      <c r="A174" s="4" t="s">
        <v>209</v>
      </c>
      <c r="B174" s="4" t="s">
        <v>701</v>
      </c>
      <c r="C174" s="4" t="s">
        <v>290</v>
      </c>
      <c r="D174" s="4" t="s">
        <v>334</v>
      </c>
      <c r="E174" s="4" t="s">
        <v>661</v>
      </c>
      <c r="F174" s="4" t="n">
        <v>76</v>
      </c>
      <c r="G174" s="4" t="n">
        <v>72</v>
      </c>
      <c r="H174" s="4" t="s">
        <v>254</v>
      </c>
      <c r="I174" s="4" t="s">
        <v>278</v>
      </c>
      <c r="J174" s="16" t="s">
        <v>702</v>
      </c>
      <c r="K174" s="16" t="s">
        <v>703</v>
      </c>
    </row>
    <row r="175" customFormat="false" ht="15" hidden="false" customHeight="false" outlineLevel="0" collapsed="false">
      <c r="A175" s="4" t="s">
        <v>210</v>
      </c>
      <c r="B175" s="4" t="s">
        <v>704</v>
      </c>
      <c r="C175" s="4" t="s">
        <v>290</v>
      </c>
      <c r="D175" s="4" t="s">
        <v>334</v>
      </c>
      <c r="E175" s="4" t="s">
        <v>661</v>
      </c>
      <c r="F175" s="4" t="n">
        <v>76</v>
      </c>
      <c r="G175" s="4" t="n">
        <v>72</v>
      </c>
      <c r="H175" s="4" t="s">
        <v>254</v>
      </c>
      <c r="I175" s="4" t="s">
        <v>278</v>
      </c>
      <c r="J175" s="16" t="s">
        <v>705</v>
      </c>
      <c r="K175" s="16" t="s">
        <v>703</v>
      </c>
    </row>
    <row r="176" customFormat="false" ht="15" hidden="false" customHeight="false" outlineLevel="0" collapsed="false">
      <c r="A176" s="4" t="s">
        <v>211</v>
      </c>
      <c r="B176" s="4" t="s">
        <v>706</v>
      </c>
      <c r="C176" s="4" t="s">
        <v>337</v>
      </c>
      <c r="D176" s="4" t="s">
        <v>338</v>
      </c>
      <c r="E176" s="4" t="s">
        <v>661</v>
      </c>
      <c r="F176" s="4" t="n">
        <v>77</v>
      </c>
      <c r="G176" s="4" t="n">
        <v>73</v>
      </c>
      <c r="H176" s="4" t="s">
        <v>254</v>
      </c>
      <c r="I176" s="4" t="s">
        <v>255</v>
      </c>
      <c r="J176" s="16" t="s">
        <v>707</v>
      </c>
      <c r="K176" s="16" t="s">
        <v>257</v>
      </c>
    </row>
    <row r="177" customFormat="false" ht="15" hidden="false" customHeight="false" outlineLevel="0" collapsed="false">
      <c r="A177" s="4" t="s">
        <v>212</v>
      </c>
      <c r="B177" s="4" t="s">
        <v>708</v>
      </c>
      <c r="C177" s="4" t="s">
        <v>341</v>
      </c>
      <c r="D177" s="4" t="s">
        <v>407</v>
      </c>
      <c r="E177" s="4" t="s">
        <v>661</v>
      </c>
      <c r="F177" s="4" t="n">
        <v>77</v>
      </c>
      <c r="G177" s="4" t="n">
        <v>73</v>
      </c>
      <c r="H177" s="4" t="s">
        <v>254</v>
      </c>
      <c r="I177" s="4" t="s">
        <v>278</v>
      </c>
      <c r="J177" s="16" t="s">
        <v>709</v>
      </c>
      <c r="K177" s="16" t="s">
        <v>257</v>
      </c>
    </row>
    <row r="178" customFormat="false" ht="15" hidden="false" customHeight="false" outlineLevel="0" collapsed="false">
      <c r="A178" s="4" t="s">
        <v>213</v>
      </c>
      <c r="B178" s="4" t="s">
        <v>710</v>
      </c>
      <c r="C178" s="4" t="s">
        <v>341</v>
      </c>
      <c r="D178" s="4" t="s">
        <v>407</v>
      </c>
      <c r="E178" s="4" t="s">
        <v>661</v>
      </c>
      <c r="F178" s="4" t="n">
        <v>77</v>
      </c>
      <c r="G178" s="4" t="n">
        <v>73</v>
      </c>
      <c r="H178" s="4" t="s">
        <v>254</v>
      </c>
      <c r="I178" s="4" t="s">
        <v>278</v>
      </c>
      <c r="J178" s="16" t="s">
        <v>408</v>
      </c>
      <c r="K178" s="16" t="s">
        <v>257</v>
      </c>
    </row>
    <row r="179" customFormat="false" ht="15" hidden="false" customHeight="false" outlineLevel="0" collapsed="false">
      <c r="A179" s="4" t="s">
        <v>214</v>
      </c>
      <c r="B179" s="4" t="s">
        <v>711</v>
      </c>
      <c r="C179" s="4" t="s">
        <v>341</v>
      </c>
      <c r="D179" s="4" t="s">
        <v>342</v>
      </c>
      <c r="E179" s="4" t="s">
        <v>661</v>
      </c>
      <c r="F179" s="4" t="n">
        <v>76</v>
      </c>
      <c r="G179" s="4" t="n">
        <v>72</v>
      </c>
      <c r="H179" s="4" t="s">
        <v>254</v>
      </c>
      <c r="I179" s="4" t="s">
        <v>278</v>
      </c>
      <c r="J179" s="16" t="s">
        <v>712</v>
      </c>
      <c r="K179" s="16" t="s">
        <v>257</v>
      </c>
    </row>
    <row r="180" customFormat="false" ht="15" hidden="false" customHeight="false" outlineLevel="0" collapsed="false">
      <c r="A180" s="4" t="s">
        <v>215</v>
      </c>
      <c r="B180" s="4" t="s">
        <v>713</v>
      </c>
      <c r="C180" s="4" t="s">
        <v>310</v>
      </c>
      <c r="D180" s="4" t="s">
        <v>277</v>
      </c>
      <c r="E180" s="4" t="s">
        <v>714</v>
      </c>
      <c r="F180" s="4" t="n">
        <v>78</v>
      </c>
      <c r="G180" s="4" t="n">
        <v>74</v>
      </c>
      <c r="H180" s="4" t="s">
        <v>254</v>
      </c>
      <c r="I180" s="4" t="s">
        <v>278</v>
      </c>
      <c r="J180" s="16" t="s">
        <v>715</v>
      </c>
      <c r="K180" s="16" t="s">
        <v>267</v>
      </c>
    </row>
    <row r="181" customFormat="false" ht="15" hidden="false" customHeight="false" outlineLevel="0" collapsed="false">
      <c r="A181" s="4" t="s">
        <v>216</v>
      </c>
      <c r="B181" s="4" t="s">
        <v>716</v>
      </c>
      <c r="C181" s="4" t="s">
        <v>263</v>
      </c>
      <c r="D181" s="4" t="s">
        <v>264</v>
      </c>
      <c r="E181" s="4" t="s">
        <v>411</v>
      </c>
      <c r="F181" s="4" t="n">
        <v>79</v>
      </c>
      <c r="G181" s="4" t="n">
        <v>75</v>
      </c>
      <c r="H181" s="4" t="s">
        <v>254</v>
      </c>
      <c r="I181" s="4" t="s">
        <v>265</v>
      </c>
      <c r="J181" s="16" t="s">
        <v>717</v>
      </c>
      <c r="K181" s="16" t="s">
        <v>718</v>
      </c>
    </row>
    <row r="182" customFormat="false" ht="15" hidden="false" customHeight="false" outlineLevel="0" collapsed="false">
      <c r="A182" s="4" t="s">
        <v>217</v>
      </c>
      <c r="B182" s="4" t="s">
        <v>719</v>
      </c>
      <c r="C182" s="4" t="s">
        <v>337</v>
      </c>
      <c r="D182" s="4" t="s">
        <v>338</v>
      </c>
      <c r="E182" s="4" t="s">
        <v>720</v>
      </c>
      <c r="F182" s="4" t="n">
        <v>78</v>
      </c>
      <c r="G182" s="4" t="n">
        <v>74</v>
      </c>
      <c r="H182" s="4" t="s">
        <v>254</v>
      </c>
      <c r="I182" s="4" t="s">
        <v>278</v>
      </c>
      <c r="J182" s="16" t="s">
        <v>721</v>
      </c>
      <c r="K182" s="16" t="s">
        <v>257</v>
      </c>
    </row>
    <row r="183" customFormat="false" ht="15" hidden="false" customHeight="false" outlineLevel="0" collapsed="false">
      <c r="A183" s="4" t="s">
        <v>218</v>
      </c>
      <c r="B183" s="4" t="s">
        <v>722</v>
      </c>
      <c r="C183" s="4" t="s">
        <v>341</v>
      </c>
      <c r="D183" s="4" t="s">
        <v>342</v>
      </c>
      <c r="E183" s="4" t="s">
        <v>723</v>
      </c>
      <c r="F183" s="4" t="n">
        <v>78</v>
      </c>
      <c r="G183" s="4" t="n">
        <v>74</v>
      </c>
      <c r="H183" s="4" t="s">
        <v>254</v>
      </c>
      <c r="I183" s="4" t="s">
        <v>278</v>
      </c>
      <c r="J183" s="16" t="s">
        <v>724</v>
      </c>
      <c r="K183" s="16" t="s">
        <v>257</v>
      </c>
    </row>
    <row r="184" customFormat="false" ht="15" hidden="false" customHeight="false" outlineLevel="0" collapsed="false">
      <c r="A184" s="4" t="s">
        <v>219</v>
      </c>
      <c r="B184" s="4" t="s">
        <v>725</v>
      </c>
      <c r="C184" s="4" t="s">
        <v>341</v>
      </c>
      <c r="D184" s="4" t="s">
        <v>407</v>
      </c>
      <c r="E184" s="4" t="s">
        <v>723</v>
      </c>
      <c r="F184" s="4" t="n">
        <v>78</v>
      </c>
      <c r="G184" s="4" t="n">
        <v>74</v>
      </c>
      <c r="H184" s="4" t="s">
        <v>254</v>
      </c>
      <c r="I184" s="4" t="s">
        <v>278</v>
      </c>
      <c r="J184" s="16" t="s">
        <v>726</v>
      </c>
      <c r="K184" s="16" t="s">
        <v>257</v>
      </c>
    </row>
    <row r="185" customFormat="false" ht="15" hidden="false" customHeight="false" outlineLevel="0" collapsed="false">
      <c r="A185" s="4" t="s">
        <v>220</v>
      </c>
      <c r="B185" s="4" t="s">
        <v>727</v>
      </c>
      <c r="C185" s="4" t="s">
        <v>548</v>
      </c>
      <c r="D185" s="4" t="s">
        <v>549</v>
      </c>
      <c r="E185" s="4" t="s">
        <v>728</v>
      </c>
      <c r="F185" s="4" t="n">
        <v>77</v>
      </c>
      <c r="G185" s="4" t="n">
        <v>73</v>
      </c>
      <c r="H185" s="4" t="s">
        <v>254</v>
      </c>
      <c r="I185" s="4" t="s">
        <v>255</v>
      </c>
      <c r="J185" s="16" t="s">
        <v>729</v>
      </c>
      <c r="K185" s="16" t="s">
        <v>257</v>
      </c>
    </row>
    <row r="186" customFormat="false" ht="15" hidden="false" customHeight="false" outlineLevel="0" collapsed="false">
      <c r="A186" s="4" t="s">
        <v>221</v>
      </c>
      <c r="B186" s="4" t="s">
        <v>730</v>
      </c>
      <c r="C186" s="4" t="s">
        <v>251</v>
      </c>
      <c r="D186" s="4" t="s">
        <v>252</v>
      </c>
      <c r="E186" s="4" t="s">
        <v>728</v>
      </c>
      <c r="F186" s="4" t="n">
        <v>75</v>
      </c>
      <c r="G186" s="4" t="n">
        <v>71</v>
      </c>
      <c r="H186" s="4" t="s">
        <v>254</v>
      </c>
      <c r="I186" s="4" t="s">
        <v>255</v>
      </c>
      <c r="J186" s="16" t="s">
        <v>731</v>
      </c>
      <c r="K186" s="16" t="s">
        <v>257</v>
      </c>
    </row>
    <row r="187" customFormat="false" ht="15" hidden="false" customHeight="false" outlineLevel="0" collapsed="false">
      <c r="A187" s="4" t="s">
        <v>222</v>
      </c>
      <c r="B187" s="4" t="s">
        <v>732</v>
      </c>
      <c r="C187" s="4" t="s">
        <v>259</v>
      </c>
      <c r="D187" s="4" t="s">
        <v>260</v>
      </c>
      <c r="E187" s="4" t="s">
        <v>728</v>
      </c>
      <c r="F187" s="4" t="n">
        <v>75</v>
      </c>
      <c r="G187" s="4" t="n">
        <v>71</v>
      </c>
      <c r="H187" s="4" t="s">
        <v>254</v>
      </c>
      <c r="I187" s="4" t="s">
        <v>255</v>
      </c>
      <c r="J187" s="16" t="s">
        <v>733</v>
      </c>
      <c r="K187" s="16" t="s">
        <v>257</v>
      </c>
    </row>
    <row r="188" customFormat="false" ht="15" hidden="false" customHeight="false" outlineLevel="0" collapsed="false">
      <c r="A188" s="4" t="s">
        <v>223</v>
      </c>
      <c r="B188" s="4" t="s">
        <v>734</v>
      </c>
      <c r="C188" s="4" t="s">
        <v>451</v>
      </c>
      <c r="D188" s="4" t="s">
        <v>452</v>
      </c>
      <c r="E188" s="4" t="s">
        <v>728</v>
      </c>
      <c r="F188" s="4" t="n">
        <v>75</v>
      </c>
      <c r="G188" s="4" t="n">
        <v>71</v>
      </c>
      <c r="H188" s="4" t="s">
        <v>254</v>
      </c>
      <c r="I188" s="4" t="s">
        <v>255</v>
      </c>
      <c r="J188" s="16" t="s">
        <v>735</v>
      </c>
      <c r="K188" s="16" t="s">
        <v>267</v>
      </c>
    </row>
    <row r="189" customFormat="false" ht="15" hidden="false" customHeight="false" outlineLevel="0" collapsed="false">
      <c r="A189" s="4" t="s">
        <v>224</v>
      </c>
      <c r="B189" s="4" t="s">
        <v>736</v>
      </c>
      <c r="C189" s="4" t="s">
        <v>457</v>
      </c>
      <c r="D189" s="4" t="s">
        <v>458</v>
      </c>
      <c r="E189" s="4" t="s">
        <v>728</v>
      </c>
      <c r="F189" s="4" t="n">
        <v>76</v>
      </c>
      <c r="G189" s="4" t="n">
        <v>71</v>
      </c>
      <c r="H189" s="4" t="s">
        <v>459</v>
      </c>
      <c r="I189" s="4" t="s">
        <v>278</v>
      </c>
      <c r="J189" s="16" t="s">
        <v>737</v>
      </c>
      <c r="K189" s="16" t="s">
        <v>257</v>
      </c>
    </row>
    <row r="190" customFormat="false" ht="15" hidden="false" customHeight="false" outlineLevel="0" collapsed="false">
      <c r="A190" s="4" t="s">
        <v>225</v>
      </c>
      <c r="B190" s="4" t="s">
        <v>738</v>
      </c>
      <c r="C190" s="4" t="s">
        <v>310</v>
      </c>
      <c r="D190" s="4" t="s">
        <v>540</v>
      </c>
      <c r="E190" s="4" t="s">
        <v>728</v>
      </c>
      <c r="F190" s="4" t="n">
        <v>77</v>
      </c>
      <c r="G190" s="4" t="n">
        <v>73</v>
      </c>
      <c r="H190" s="4" t="s">
        <v>254</v>
      </c>
      <c r="I190" s="4" t="s">
        <v>278</v>
      </c>
      <c r="J190" s="16" t="s">
        <v>739</v>
      </c>
      <c r="K190" s="16" t="s">
        <v>267</v>
      </c>
    </row>
    <row r="191" customFormat="false" ht="15" hidden="false" customHeight="false" outlineLevel="0" collapsed="false">
      <c r="A191" s="4" t="s">
        <v>226</v>
      </c>
      <c r="B191" s="4" t="s">
        <v>740</v>
      </c>
      <c r="C191" s="4" t="s">
        <v>310</v>
      </c>
      <c r="D191" s="4" t="s">
        <v>537</v>
      </c>
      <c r="E191" s="4" t="s">
        <v>728</v>
      </c>
      <c r="F191" s="4" t="n">
        <v>76</v>
      </c>
      <c r="G191" s="4" t="n">
        <v>72</v>
      </c>
      <c r="H191" s="4" t="s">
        <v>254</v>
      </c>
      <c r="I191" s="4" t="s">
        <v>278</v>
      </c>
      <c r="J191" s="16" t="s">
        <v>741</v>
      </c>
      <c r="K191" s="16" t="s">
        <v>561</v>
      </c>
    </row>
    <row r="192" customFormat="false" ht="15" hidden="false" customHeight="false" outlineLevel="0" collapsed="false">
      <c r="A192" s="4" t="s">
        <v>227</v>
      </c>
      <c r="B192" s="4" t="s">
        <v>742</v>
      </c>
      <c r="C192" s="4" t="s">
        <v>269</v>
      </c>
      <c r="D192" s="4" t="s">
        <v>270</v>
      </c>
      <c r="E192" s="4" t="s">
        <v>728</v>
      </c>
      <c r="F192" s="4" t="n">
        <v>76</v>
      </c>
      <c r="G192" s="4" t="n">
        <v>72</v>
      </c>
      <c r="H192" s="4" t="s">
        <v>254</v>
      </c>
      <c r="I192" s="4" t="s">
        <v>265</v>
      </c>
      <c r="J192" s="16" t="s">
        <v>743</v>
      </c>
      <c r="K192" s="16" t="s">
        <v>257</v>
      </c>
    </row>
    <row r="193" customFormat="false" ht="15" hidden="false" customHeight="false" outlineLevel="0" collapsed="false">
      <c r="A193" s="4" t="s">
        <v>228</v>
      </c>
      <c r="B193" s="4" t="s">
        <v>744</v>
      </c>
      <c r="C193" s="4" t="s">
        <v>276</v>
      </c>
      <c r="D193" s="4" t="s">
        <v>277</v>
      </c>
      <c r="E193" s="4" t="s">
        <v>728</v>
      </c>
      <c r="F193" s="4" t="n">
        <v>76</v>
      </c>
      <c r="G193" s="4" t="n">
        <v>72</v>
      </c>
      <c r="H193" s="4" t="s">
        <v>254</v>
      </c>
      <c r="I193" s="4" t="s">
        <v>278</v>
      </c>
      <c r="J193" s="16" t="s">
        <v>745</v>
      </c>
      <c r="K193" s="16" t="s">
        <v>640</v>
      </c>
    </row>
    <row r="194" customFormat="false" ht="15" hidden="false" customHeight="false" outlineLevel="0" collapsed="false">
      <c r="A194" s="4" t="s">
        <v>229</v>
      </c>
      <c r="B194" s="4" t="s">
        <v>746</v>
      </c>
      <c r="C194" s="4" t="s">
        <v>323</v>
      </c>
      <c r="D194" s="4" t="s">
        <v>324</v>
      </c>
      <c r="E194" s="4" t="s">
        <v>728</v>
      </c>
      <c r="F194" s="4" t="n">
        <v>76</v>
      </c>
      <c r="G194" s="4" t="n">
        <v>72</v>
      </c>
      <c r="H194" s="4" t="s">
        <v>254</v>
      </c>
      <c r="I194" s="4" t="s">
        <v>278</v>
      </c>
      <c r="J194" s="16" t="s">
        <v>747</v>
      </c>
      <c r="K194" s="16" t="s">
        <v>257</v>
      </c>
    </row>
    <row r="195" customFormat="false" ht="15" hidden="false" customHeight="false" outlineLevel="0" collapsed="false">
      <c r="A195" s="4" t="s">
        <v>230</v>
      </c>
      <c r="B195" s="4" t="s">
        <v>748</v>
      </c>
      <c r="C195" s="4" t="s">
        <v>290</v>
      </c>
      <c r="D195" s="4" t="s">
        <v>373</v>
      </c>
      <c r="E195" s="4" t="s">
        <v>728</v>
      </c>
      <c r="F195" s="4" t="n">
        <v>76</v>
      </c>
      <c r="G195" s="4" t="n">
        <v>72</v>
      </c>
      <c r="H195" s="4" t="s">
        <v>254</v>
      </c>
      <c r="I195" s="4" t="s">
        <v>278</v>
      </c>
      <c r="J195" s="16" t="s">
        <v>749</v>
      </c>
      <c r="K195" s="16" t="s">
        <v>267</v>
      </c>
    </row>
    <row r="196" customFormat="false" ht="15" hidden="false" customHeight="false" outlineLevel="0" collapsed="false">
      <c r="A196" s="4" t="s">
        <v>231</v>
      </c>
      <c r="B196" s="4" t="s">
        <v>750</v>
      </c>
      <c r="C196" s="4" t="s">
        <v>294</v>
      </c>
      <c r="D196" s="4" t="s">
        <v>295</v>
      </c>
      <c r="E196" s="4" t="s">
        <v>728</v>
      </c>
      <c r="F196" s="4" t="n">
        <v>78</v>
      </c>
      <c r="G196" s="4" t="n">
        <v>74</v>
      </c>
      <c r="H196" s="4" t="s">
        <v>254</v>
      </c>
      <c r="I196" s="4" t="s">
        <v>278</v>
      </c>
      <c r="J196" s="16" t="s">
        <v>751</v>
      </c>
      <c r="K196" s="16" t="s">
        <v>267</v>
      </c>
    </row>
    <row r="197" customFormat="false" ht="15" hidden="false" customHeight="false" outlineLevel="0" collapsed="false">
      <c r="A197" s="4" t="s">
        <v>232</v>
      </c>
      <c r="B197" s="4" t="s">
        <v>752</v>
      </c>
      <c r="C197" s="4" t="s">
        <v>341</v>
      </c>
      <c r="D197" s="4" t="s">
        <v>342</v>
      </c>
      <c r="E197" s="4" t="s">
        <v>728</v>
      </c>
      <c r="F197" s="4" t="n">
        <v>77</v>
      </c>
      <c r="G197" s="4" t="n">
        <v>73</v>
      </c>
      <c r="H197" s="4" t="s">
        <v>254</v>
      </c>
      <c r="I197" s="4" t="s">
        <v>278</v>
      </c>
      <c r="J197" s="16" t="s">
        <v>753</v>
      </c>
      <c r="K197" s="16" t="s">
        <v>267</v>
      </c>
    </row>
    <row r="198" customFormat="false" ht="15" hidden="false" customHeight="false" outlineLevel="0" collapsed="false">
      <c r="A198" s="4" t="s">
        <v>233</v>
      </c>
      <c r="B198" s="4" t="s">
        <v>754</v>
      </c>
      <c r="C198" s="4" t="s">
        <v>341</v>
      </c>
      <c r="D198" s="4" t="s">
        <v>432</v>
      </c>
      <c r="E198" s="4" t="s">
        <v>728</v>
      </c>
      <c r="F198" s="4" t="n">
        <v>76</v>
      </c>
      <c r="G198" s="4" t="n">
        <v>72</v>
      </c>
      <c r="H198" s="4" t="s">
        <v>254</v>
      </c>
      <c r="I198" s="4" t="s">
        <v>278</v>
      </c>
      <c r="J198" s="16" t="s">
        <v>755</v>
      </c>
      <c r="K198" s="16" t="s">
        <v>267</v>
      </c>
    </row>
    <row r="199" customFormat="false" ht="15" hidden="false" customHeight="false" outlineLevel="0" collapsed="false">
      <c r="A199" s="4" t="s">
        <v>234</v>
      </c>
      <c r="B199" s="4" t="s">
        <v>756</v>
      </c>
      <c r="C199" s="4" t="s">
        <v>341</v>
      </c>
      <c r="D199" s="4" t="s">
        <v>757</v>
      </c>
      <c r="E199" s="4" t="s">
        <v>728</v>
      </c>
      <c r="F199" s="4" t="n">
        <v>77</v>
      </c>
      <c r="G199" s="4" t="n">
        <v>73</v>
      </c>
      <c r="H199" s="4" t="s">
        <v>254</v>
      </c>
      <c r="I199" s="4" t="s">
        <v>278</v>
      </c>
      <c r="J199" s="16" t="s">
        <v>758</v>
      </c>
      <c r="K199" s="16" t="s">
        <v>267</v>
      </c>
    </row>
    <row r="200" customFormat="false" ht="15" hidden="false" customHeight="false" outlineLevel="0" collapsed="false">
      <c r="A200" s="4" t="s">
        <v>235</v>
      </c>
      <c r="B200" s="4" t="s">
        <v>759</v>
      </c>
      <c r="C200" s="4" t="s">
        <v>310</v>
      </c>
      <c r="D200" s="4" t="s">
        <v>277</v>
      </c>
      <c r="E200" s="4" t="s">
        <v>760</v>
      </c>
      <c r="F200" s="4" t="n">
        <v>78</v>
      </c>
      <c r="G200" s="4" t="n">
        <v>74</v>
      </c>
      <c r="H200" s="4" t="s">
        <v>254</v>
      </c>
      <c r="I200" s="4" t="s">
        <v>278</v>
      </c>
      <c r="J200" s="16" t="s">
        <v>761</v>
      </c>
      <c r="K200" s="16" t="s">
        <v>257</v>
      </c>
    </row>
  </sheetData>
  <autoFilter ref="A1:K2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5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5"/>
    <col collapsed="false" customWidth="true" hidden="false" outlineLevel="0" max="3" min="3" style="0" width="12"/>
    <col collapsed="false" customWidth="true" hidden="false" outlineLevel="0" max="5" min="4" style="0" width="11"/>
    <col collapsed="false" customWidth="true" hidden="false" outlineLevel="0" max="6" min="6" style="0" width="17"/>
  </cols>
  <sheetData>
    <row r="1" customFormat="false" ht="39.55" hidden="false" customHeight="false" outlineLevel="0" collapsed="false">
      <c r="A1" s="2" t="s">
        <v>762</v>
      </c>
      <c r="B1" s="2" t="s">
        <v>1</v>
      </c>
      <c r="C1" s="2" t="s">
        <v>763</v>
      </c>
      <c r="D1" s="2" t="s">
        <v>764</v>
      </c>
      <c r="E1" s="2" t="s">
        <v>765</v>
      </c>
      <c r="F1" s="2" t="s">
        <v>766</v>
      </c>
    </row>
    <row r="2" customFormat="false" ht="15" hidden="false" customHeight="false" outlineLevel="0" collapsed="false">
      <c r="A2" s="4" t="str">
        <f aca="false">B2&amp;"|"&amp;C2</f>
        <v>tdbR00000589 Arg-UCU|1</v>
      </c>
      <c r="B2" s="4" t="s">
        <v>37</v>
      </c>
      <c r="C2" s="4" t="s">
        <v>767</v>
      </c>
      <c r="D2" s="4" t="n">
        <v>1</v>
      </c>
      <c r="E2" s="17" t="s">
        <v>459</v>
      </c>
      <c r="F2" s="18" t="s">
        <v>768</v>
      </c>
    </row>
    <row r="3" customFormat="false" ht="15" hidden="false" customHeight="false" outlineLevel="0" collapsed="false">
      <c r="A3" s="4" t="str">
        <f aca="false">B3&amp;"|"&amp;C3</f>
        <v>tdbR00000589 Arg-UCU|2</v>
      </c>
      <c r="B3" s="4" t="s">
        <v>37</v>
      </c>
      <c r="C3" s="4" t="s">
        <v>769</v>
      </c>
      <c r="D3" s="4" t="n">
        <v>2</v>
      </c>
      <c r="E3" s="17" t="s">
        <v>459</v>
      </c>
      <c r="F3" s="18" t="s">
        <v>768</v>
      </c>
    </row>
    <row r="4" customFormat="false" ht="15" hidden="false" customHeight="false" outlineLevel="0" collapsed="false">
      <c r="A4" s="4" t="str">
        <f aca="false">B4&amp;"|"&amp;C4</f>
        <v>tdbR00000589 Arg-UCU|3</v>
      </c>
      <c r="B4" s="4" t="s">
        <v>37</v>
      </c>
      <c r="C4" s="4" t="s">
        <v>770</v>
      </c>
      <c r="D4" s="4" t="n">
        <v>3</v>
      </c>
      <c r="E4" s="17" t="s">
        <v>459</v>
      </c>
      <c r="F4" s="18" t="s">
        <v>768</v>
      </c>
    </row>
    <row r="5" customFormat="false" ht="15" hidden="false" customHeight="false" outlineLevel="0" collapsed="false">
      <c r="A5" s="4" t="str">
        <f aca="false">B5&amp;"|"&amp;C5</f>
        <v>tdbR00000589 Arg-UCU|4</v>
      </c>
      <c r="B5" s="4" t="s">
        <v>37</v>
      </c>
      <c r="C5" s="4" t="s">
        <v>771</v>
      </c>
      <c r="D5" s="4" t="n">
        <v>4</v>
      </c>
      <c r="E5" s="17" t="s">
        <v>772</v>
      </c>
      <c r="F5" s="18" t="s">
        <v>768</v>
      </c>
    </row>
    <row r="6" customFormat="false" ht="15" hidden="false" customHeight="false" outlineLevel="0" collapsed="false">
      <c r="A6" s="4" t="str">
        <f aca="false">B6&amp;"|"&amp;C6</f>
        <v>tdbR00000589 Arg-UCU|5</v>
      </c>
      <c r="B6" s="4" t="s">
        <v>37</v>
      </c>
      <c r="C6" s="4" t="s">
        <v>773</v>
      </c>
      <c r="D6" s="4" t="n">
        <v>5</v>
      </c>
      <c r="E6" s="17" t="s">
        <v>772</v>
      </c>
      <c r="F6" s="18" t="s">
        <v>768</v>
      </c>
    </row>
    <row r="7" customFormat="false" ht="15" hidden="false" customHeight="false" outlineLevel="0" collapsed="false">
      <c r="A7" s="4" t="str">
        <f aca="false">B7&amp;"|"&amp;C7</f>
        <v>tdbR00000589 Arg-UCU|6</v>
      </c>
      <c r="B7" s="4" t="s">
        <v>37</v>
      </c>
      <c r="C7" s="4" t="s">
        <v>774</v>
      </c>
      <c r="D7" s="4" t="n">
        <v>6</v>
      </c>
      <c r="E7" s="17" t="s">
        <v>772</v>
      </c>
      <c r="F7" s="18" t="s">
        <v>768</v>
      </c>
    </row>
    <row r="8" customFormat="false" ht="15" hidden="false" customHeight="false" outlineLevel="0" collapsed="false">
      <c r="A8" s="4" t="str">
        <f aca="false">B8&amp;"|"&amp;C8</f>
        <v>tdbR00000589 Arg-UCU|7</v>
      </c>
      <c r="B8" s="4" t="s">
        <v>37</v>
      </c>
      <c r="C8" s="4" t="s">
        <v>775</v>
      </c>
      <c r="D8" s="4" t="n">
        <v>7</v>
      </c>
      <c r="E8" s="17" t="s">
        <v>459</v>
      </c>
      <c r="F8" s="18" t="s">
        <v>768</v>
      </c>
    </row>
    <row r="9" customFormat="false" ht="15" hidden="false" customHeight="false" outlineLevel="0" collapsed="false">
      <c r="A9" s="4" t="str">
        <f aca="false">B9&amp;"|"&amp;C9</f>
        <v>tdbR00000589 Arg-UCU|8</v>
      </c>
      <c r="B9" s="4" t="s">
        <v>37</v>
      </c>
      <c r="C9" s="4" t="s">
        <v>776</v>
      </c>
      <c r="D9" s="4" t="n">
        <v>8</v>
      </c>
      <c r="E9" s="3" t="s">
        <v>777</v>
      </c>
      <c r="F9" s="4" t="s">
        <v>778</v>
      </c>
    </row>
    <row r="10" customFormat="false" ht="15" hidden="false" customHeight="false" outlineLevel="0" collapsed="false">
      <c r="A10" s="4" t="str">
        <f aca="false">B10&amp;"|"&amp;C10</f>
        <v>tdbR00000589 Arg-UCU|9</v>
      </c>
      <c r="B10" s="4" t="s">
        <v>37</v>
      </c>
      <c r="C10" s="4" t="s">
        <v>779</v>
      </c>
      <c r="D10" s="4" t="n">
        <v>9</v>
      </c>
      <c r="E10" s="3" t="s">
        <v>780</v>
      </c>
      <c r="F10" s="4" t="s">
        <v>781</v>
      </c>
    </row>
    <row r="11" customFormat="false" ht="15" hidden="false" customHeight="false" outlineLevel="0" collapsed="false">
      <c r="A11" s="4" t="str">
        <f aca="false">B11&amp;"|"&amp;C11</f>
        <v>tdbR00000589 Arg-UCU|10</v>
      </c>
      <c r="B11" s="4" t="s">
        <v>37</v>
      </c>
      <c r="C11" s="4" t="s">
        <v>782</v>
      </c>
      <c r="D11" s="4" t="n">
        <v>10</v>
      </c>
      <c r="E11" s="8" t="s">
        <v>459</v>
      </c>
      <c r="F11" s="7" t="s">
        <v>783</v>
      </c>
    </row>
    <row r="12" customFormat="false" ht="15" hidden="false" customHeight="false" outlineLevel="0" collapsed="false">
      <c r="A12" s="4" t="str">
        <f aca="false">B12&amp;"|"&amp;C12</f>
        <v>tdbR00000589 Arg-UCU|11</v>
      </c>
      <c r="B12" s="4" t="s">
        <v>37</v>
      </c>
      <c r="C12" s="4" t="s">
        <v>784</v>
      </c>
      <c r="D12" s="4" t="n">
        <v>11</v>
      </c>
      <c r="E12" s="8" t="s">
        <v>772</v>
      </c>
      <c r="F12" s="7" t="s">
        <v>783</v>
      </c>
    </row>
    <row r="13" customFormat="false" ht="15" hidden="false" customHeight="false" outlineLevel="0" collapsed="false">
      <c r="A13" s="4" t="str">
        <f aca="false">B13&amp;"|"&amp;C13</f>
        <v>tdbR00000589 Arg-UCU|12</v>
      </c>
      <c r="B13" s="4" t="s">
        <v>37</v>
      </c>
      <c r="C13" s="4" t="s">
        <v>785</v>
      </c>
      <c r="D13" s="4" t="n">
        <v>12</v>
      </c>
      <c r="E13" s="8" t="s">
        <v>777</v>
      </c>
      <c r="F13" s="7" t="s">
        <v>783</v>
      </c>
    </row>
    <row r="14" customFormat="false" ht="15" hidden="false" customHeight="false" outlineLevel="0" collapsed="false">
      <c r="A14" s="4" t="str">
        <f aca="false">B14&amp;"|"&amp;C14</f>
        <v>tdbR00000589 Arg-UCU|13</v>
      </c>
      <c r="B14" s="4" t="s">
        <v>37</v>
      </c>
      <c r="C14" s="4" t="s">
        <v>786</v>
      </c>
      <c r="D14" s="4" t="n">
        <v>13</v>
      </c>
      <c r="E14" s="8" t="s">
        <v>772</v>
      </c>
      <c r="F14" s="7" t="s">
        <v>783</v>
      </c>
    </row>
    <row r="15" customFormat="false" ht="15" hidden="false" customHeight="false" outlineLevel="0" collapsed="false">
      <c r="A15" s="4" t="str">
        <f aca="false">B15&amp;"|"&amp;C15</f>
        <v>tdbR00000589 Arg-UCU|14</v>
      </c>
      <c r="B15" s="4" t="s">
        <v>37</v>
      </c>
      <c r="C15" s="4" t="s">
        <v>787</v>
      </c>
      <c r="D15" s="4" t="n">
        <v>14</v>
      </c>
      <c r="E15" s="19" t="s">
        <v>780</v>
      </c>
      <c r="F15" s="20" t="s">
        <v>788</v>
      </c>
    </row>
    <row r="16" customFormat="false" ht="15" hidden="false" customHeight="false" outlineLevel="0" collapsed="false">
      <c r="A16" s="4" t="str">
        <f aca="false">B16&amp;"|"&amp;C16</f>
        <v>tdbR00000589 Arg-UCU|15</v>
      </c>
      <c r="B16" s="4" t="s">
        <v>37</v>
      </c>
      <c r="C16" s="4" t="s">
        <v>789</v>
      </c>
      <c r="D16" s="4" t="n">
        <v>15</v>
      </c>
      <c r="E16" s="19" t="s">
        <v>459</v>
      </c>
      <c r="F16" s="20" t="s">
        <v>788</v>
      </c>
    </row>
    <row r="17" customFormat="false" ht="15" hidden="false" customHeight="false" outlineLevel="0" collapsed="false">
      <c r="A17" s="4" t="str">
        <f aca="false">B17&amp;"|"&amp;C17</f>
        <v>tdbR00000589 Arg-UCU|16</v>
      </c>
      <c r="B17" s="4" t="s">
        <v>37</v>
      </c>
      <c r="C17" s="4" t="s">
        <v>790</v>
      </c>
      <c r="D17" s="4" t="n">
        <v>16</v>
      </c>
      <c r="E17" s="19" t="s">
        <v>772</v>
      </c>
      <c r="F17" s="20" t="s">
        <v>788</v>
      </c>
    </row>
    <row r="18" customFormat="false" ht="15" hidden="false" customHeight="false" outlineLevel="0" collapsed="false">
      <c r="A18" s="4" t="str">
        <f aca="false">B18&amp;"|"&amp;C18</f>
        <v>tdbR00000589 Arg-UCU|17</v>
      </c>
      <c r="B18" s="4" t="s">
        <v>37</v>
      </c>
      <c r="C18" s="4" t="s">
        <v>791</v>
      </c>
      <c r="D18" s="4" t="n">
        <v>17</v>
      </c>
      <c r="E18" s="19" t="s">
        <v>772</v>
      </c>
      <c r="F18" s="20" t="s">
        <v>788</v>
      </c>
    </row>
    <row r="19" customFormat="false" ht="15" hidden="false" customHeight="false" outlineLevel="0" collapsed="false">
      <c r="A19" s="4" t="str">
        <f aca="false">B19&amp;"|"&amp;C19</f>
        <v>tdbR00000589 Arg-UCU|17a</v>
      </c>
      <c r="B19" s="4" t="s">
        <v>37</v>
      </c>
      <c r="C19" s="4" t="s">
        <v>792</v>
      </c>
      <c r="D19" s="4" t="n">
        <v>18</v>
      </c>
      <c r="E19" s="19" t="s">
        <v>780</v>
      </c>
      <c r="F19" s="20" t="s">
        <v>788</v>
      </c>
    </row>
    <row r="20" customFormat="false" ht="15" hidden="false" customHeight="false" outlineLevel="0" collapsed="false">
      <c r="A20" s="4" t="str">
        <f aca="false">B20&amp;"|"&amp;C20</f>
        <v>tdbR00000589 Arg-UCU|18</v>
      </c>
      <c r="B20" s="4" t="s">
        <v>37</v>
      </c>
      <c r="C20" s="4" t="s">
        <v>793</v>
      </c>
      <c r="D20" s="4" t="n">
        <v>19</v>
      </c>
      <c r="E20" s="19" t="s">
        <v>459</v>
      </c>
      <c r="F20" s="20" t="s">
        <v>788</v>
      </c>
    </row>
    <row r="21" customFormat="false" ht="15" hidden="false" customHeight="false" outlineLevel="0" collapsed="false">
      <c r="A21" s="4" t="str">
        <f aca="false">B21&amp;"|"&amp;C21</f>
        <v>tdbR00000589 Arg-UCU|19</v>
      </c>
      <c r="B21" s="4" t="s">
        <v>37</v>
      </c>
      <c r="C21" s="4" t="s">
        <v>794</v>
      </c>
      <c r="D21" s="4" t="n">
        <v>20</v>
      </c>
      <c r="E21" s="19" t="s">
        <v>459</v>
      </c>
      <c r="F21" s="20" t="s">
        <v>788</v>
      </c>
    </row>
    <row r="22" customFormat="false" ht="15" hidden="false" customHeight="false" outlineLevel="0" collapsed="false">
      <c r="A22" s="4" t="str">
        <f aca="false">B22&amp;"|"&amp;C22</f>
        <v>tdbR00000589 Arg-UCU|20</v>
      </c>
      <c r="B22" s="4" t="s">
        <v>37</v>
      </c>
      <c r="C22" s="4" t="s">
        <v>795</v>
      </c>
      <c r="D22" s="4" t="n">
        <v>21</v>
      </c>
      <c r="E22" s="19" t="s">
        <v>780</v>
      </c>
      <c r="F22" s="20" t="s">
        <v>788</v>
      </c>
    </row>
    <row r="23" customFormat="false" ht="15" hidden="false" customHeight="false" outlineLevel="0" collapsed="false">
      <c r="A23" s="4" t="str">
        <f aca="false">B23&amp;"|"&amp;C23</f>
        <v>tdbR00000589 Arg-UCU|20a</v>
      </c>
      <c r="B23" s="4" t="s">
        <v>37</v>
      </c>
      <c r="C23" s="4" t="s">
        <v>796</v>
      </c>
      <c r="D23" s="4" t="n">
        <v>22</v>
      </c>
      <c r="E23" s="19" t="s">
        <v>772</v>
      </c>
      <c r="F23" s="20" t="s">
        <v>788</v>
      </c>
    </row>
    <row r="24" customFormat="false" ht="15" hidden="false" customHeight="false" outlineLevel="0" collapsed="false">
      <c r="A24" s="4" t="str">
        <f aca="false">B24&amp;"|"&amp;C24</f>
        <v>tdbR00000589 Arg-UCU|21</v>
      </c>
      <c r="B24" s="4" t="s">
        <v>37</v>
      </c>
      <c r="C24" s="4" t="s">
        <v>797</v>
      </c>
      <c r="D24" s="4" t="n">
        <v>23</v>
      </c>
      <c r="E24" s="19" t="s">
        <v>780</v>
      </c>
      <c r="F24" s="20" t="s">
        <v>788</v>
      </c>
    </row>
    <row r="25" customFormat="false" ht="15" hidden="false" customHeight="false" outlineLevel="0" collapsed="false">
      <c r="A25" s="4" t="str">
        <f aca="false">B25&amp;"|"&amp;C25</f>
        <v>tdbR00000589 Arg-UCU|22</v>
      </c>
      <c r="B25" s="4" t="s">
        <v>37</v>
      </c>
      <c r="C25" s="4" t="s">
        <v>798</v>
      </c>
      <c r="D25" s="4" t="n">
        <v>24</v>
      </c>
      <c r="E25" s="8" t="s">
        <v>459</v>
      </c>
      <c r="F25" s="7" t="s">
        <v>783</v>
      </c>
    </row>
    <row r="26" customFormat="false" ht="15" hidden="false" customHeight="false" outlineLevel="0" collapsed="false">
      <c r="A26" s="4" t="str">
        <f aca="false">B26&amp;"|"&amp;C26</f>
        <v>tdbR00000589 Arg-UCU|23</v>
      </c>
      <c r="B26" s="4" t="s">
        <v>37</v>
      </c>
      <c r="C26" s="4" t="s">
        <v>799</v>
      </c>
      <c r="D26" s="4" t="n">
        <v>25</v>
      </c>
      <c r="E26" s="8" t="s">
        <v>780</v>
      </c>
      <c r="F26" s="7" t="s">
        <v>783</v>
      </c>
    </row>
    <row r="27" customFormat="false" ht="15" hidden="false" customHeight="false" outlineLevel="0" collapsed="false">
      <c r="A27" s="4" t="str">
        <f aca="false">B27&amp;"|"&amp;C27</f>
        <v>tdbR00000589 Arg-UCU|24</v>
      </c>
      <c r="B27" s="4" t="s">
        <v>37</v>
      </c>
      <c r="C27" s="4" t="s">
        <v>800</v>
      </c>
      <c r="D27" s="4" t="n">
        <v>26</v>
      </c>
      <c r="E27" s="8" t="s">
        <v>459</v>
      </c>
      <c r="F27" s="7" t="s">
        <v>783</v>
      </c>
    </row>
    <row r="28" customFormat="false" ht="15" hidden="false" customHeight="false" outlineLevel="0" collapsed="false">
      <c r="A28" s="4" t="str">
        <f aca="false">B28&amp;"|"&amp;C28</f>
        <v>tdbR00000589 Arg-UCU|25</v>
      </c>
      <c r="B28" s="4" t="s">
        <v>37</v>
      </c>
      <c r="C28" s="4" t="s">
        <v>801</v>
      </c>
      <c r="D28" s="4" t="n">
        <v>27</v>
      </c>
      <c r="E28" s="8" t="s">
        <v>772</v>
      </c>
      <c r="F28" s="7" t="s">
        <v>783</v>
      </c>
    </row>
    <row r="29" customFormat="false" ht="15" hidden="false" customHeight="false" outlineLevel="0" collapsed="false">
      <c r="A29" s="4" t="str">
        <f aca="false">B29&amp;"|"&amp;C29</f>
        <v>tdbR00000589 Arg-UCU|26</v>
      </c>
      <c r="B29" s="4" t="s">
        <v>37</v>
      </c>
      <c r="C29" s="4" t="s">
        <v>802</v>
      </c>
      <c r="D29" s="4" t="n">
        <v>28</v>
      </c>
      <c r="E29" s="3" t="s">
        <v>459</v>
      </c>
      <c r="F29" s="4" t="s">
        <v>803</v>
      </c>
    </row>
    <row r="30" customFormat="false" ht="15" hidden="false" customHeight="false" outlineLevel="0" collapsed="false">
      <c r="A30" s="4" t="str">
        <f aca="false">B30&amp;"|"&amp;C30</f>
        <v>tdbR00000589 Arg-UCU|27</v>
      </c>
      <c r="B30" s="4" t="s">
        <v>37</v>
      </c>
      <c r="C30" s="4" t="s">
        <v>804</v>
      </c>
      <c r="D30" s="4" t="n">
        <v>29</v>
      </c>
      <c r="E30" s="21" t="s">
        <v>772</v>
      </c>
      <c r="F30" s="22" t="s">
        <v>805</v>
      </c>
    </row>
    <row r="31" customFormat="false" ht="15" hidden="false" customHeight="false" outlineLevel="0" collapsed="false">
      <c r="A31" s="4" t="str">
        <f aca="false">B31&amp;"|"&amp;C31</f>
        <v>tdbR00000589 Arg-UCU|28</v>
      </c>
      <c r="B31" s="4" t="s">
        <v>37</v>
      </c>
      <c r="C31" s="4" t="s">
        <v>806</v>
      </c>
      <c r="D31" s="4" t="n">
        <v>30</v>
      </c>
      <c r="E31" s="21" t="s">
        <v>772</v>
      </c>
      <c r="F31" s="22" t="s">
        <v>805</v>
      </c>
    </row>
    <row r="32" customFormat="false" ht="15" hidden="false" customHeight="false" outlineLevel="0" collapsed="false">
      <c r="A32" s="4" t="str">
        <f aca="false">B32&amp;"|"&amp;C32</f>
        <v>tdbR00000589 Arg-UCU|29</v>
      </c>
      <c r="B32" s="4" t="s">
        <v>37</v>
      </c>
      <c r="C32" s="4" t="s">
        <v>807</v>
      </c>
      <c r="D32" s="4" t="n">
        <v>31</v>
      </c>
      <c r="E32" s="21" t="s">
        <v>459</v>
      </c>
      <c r="F32" s="22" t="s">
        <v>805</v>
      </c>
    </row>
    <row r="33" customFormat="false" ht="15" hidden="false" customHeight="false" outlineLevel="0" collapsed="false">
      <c r="A33" s="4" t="str">
        <f aca="false">B33&amp;"|"&amp;C33</f>
        <v>tdbR00000589 Arg-UCU|30</v>
      </c>
      <c r="B33" s="4" t="s">
        <v>37</v>
      </c>
      <c r="C33" s="4" t="s">
        <v>808</v>
      </c>
      <c r="D33" s="4" t="n">
        <v>32</v>
      </c>
      <c r="E33" s="21" t="s">
        <v>459</v>
      </c>
      <c r="F33" s="22" t="s">
        <v>805</v>
      </c>
    </row>
    <row r="34" customFormat="false" ht="15" hidden="false" customHeight="false" outlineLevel="0" collapsed="false">
      <c r="A34" s="4" t="str">
        <f aca="false">B34&amp;"|"&amp;C34</f>
        <v>tdbR00000589 Arg-UCU|31</v>
      </c>
      <c r="B34" s="4" t="s">
        <v>37</v>
      </c>
      <c r="C34" s="4" t="s">
        <v>809</v>
      </c>
      <c r="D34" s="4" t="n">
        <v>33</v>
      </c>
      <c r="E34" s="21" t="s">
        <v>772</v>
      </c>
      <c r="F34" s="22" t="s">
        <v>805</v>
      </c>
    </row>
    <row r="35" customFormat="false" ht="15" hidden="false" customHeight="false" outlineLevel="0" collapsed="false">
      <c r="A35" s="4" t="str">
        <f aca="false">B35&amp;"|"&amp;C35</f>
        <v>tdbR00000589 Arg-UCU|32</v>
      </c>
      <c r="B35" s="4" t="s">
        <v>37</v>
      </c>
      <c r="C35" s="4" t="s">
        <v>810</v>
      </c>
      <c r="D35" s="4" t="n">
        <v>34</v>
      </c>
      <c r="E35" s="19" t="s">
        <v>772</v>
      </c>
      <c r="F35" s="20" t="s">
        <v>811</v>
      </c>
    </row>
    <row r="36" customFormat="false" ht="15" hidden="false" customHeight="false" outlineLevel="0" collapsed="false">
      <c r="A36" s="4" t="str">
        <f aca="false">B36&amp;"|"&amp;C36</f>
        <v>tdbR00000589 Arg-UCU|33</v>
      </c>
      <c r="B36" s="4" t="s">
        <v>37</v>
      </c>
      <c r="C36" s="4" t="s">
        <v>812</v>
      </c>
      <c r="D36" s="4" t="n">
        <v>35</v>
      </c>
      <c r="E36" s="19" t="s">
        <v>777</v>
      </c>
      <c r="F36" s="20" t="s">
        <v>811</v>
      </c>
    </row>
    <row r="37" customFormat="false" ht="15" hidden="false" customHeight="false" outlineLevel="0" collapsed="false">
      <c r="A37" s="4" t="str">
        <f aca="false">B37&amp;"|"&amp;C37</f>
        <v>tdbR00000589 Arg-UCU|34</v>
      </c>
      <c r="B37" s="4" t="s">
        <v>37</v>
      </c>
      <c r="C37" s="4" t="s">
        <v>813</v>
      </c>
      <c r="D37" s="4" t="n">
        <v>36</v>
      </c>
      <c r="E37" s="19" t="s">
        <v>777</v>
      </c>
      <c r="F37" s="20" t="s">
        <v>811</v>
      </c>
    </row>
    <row r="38" customFormat="false" ht="15" hidden="false" customHeight="false" outlineLevel="0" collapsed="false">
      <c r="A38" s="4" t="str">
        <f aca="false">B38&amp;"|"&amp;C38</f>
        <v>tdbR00000589 Arg-UCU|35</v>
      </c>
      <c r="B38" s="4" t="s">
        <v>37</v>
      </c>
      <c r="C38" s="4" t="s">
        <v>814</v>
      </c>
      <c r="D38" s="4" t="n">
        <v>37</v>
      </c>
      <c r="E38" s="19" t="s">
        <v>772</v>
      </c>
      <c r="F38" s="20" t="s">
        <v>811</v>
      </c>
    </row>
    <row r="39" customFormat="false" ht="15" hidden="false" customHeight="false" outlineLevel="0" collapsed="false">
      <c r="A39" s="4" t="str">
        <f aca="false">B39&amp;"|"&amp;C39</f>
        <v>tdbR00000589 Arg-UCU|36</v>
      </c>
      <c r="B39" s="4" t="s">
        <v>37</v>
      </c>
      <c r="C39" s="4" t="s">
        <v>815</v>
      </c>
      <c r="D39" s="4" t="n">
        <v>38</v>
      </c>
      <c r="E39" s="19" t="s">
        <v>777</v>
      </c>
      <c r="F39" s="20" t="s">
        <v>811</v>
      </c>
    </row>
    <row r="40" customFormat="false" ht="15" hidden="false" customHeight="false" outlineLevel="0" collapsed="false">
      <c r="A40" s="4" t="str">
        <f aca="false">B40&amp;"|"&amp;C40</f>
        <v>tdbR00000589 Arg-UCU|37</v>
      </c>
      <c r="B40" s="4" t="s">
        <v>37</v>
      </c>
      <c r="C40" s="4" t="s">
        <v>816</v>
      </c>
      <c r="D40" s="4" t="n">
        <v>39</v>
      </c>
      <c r="E40" s="19" t="s">
        <v>780</v>
      </c>
      <c r="F40" s="20" t="s">
        <v>811</v>
      </c>
    </row>
    <row r="41" customFormat="false" ht="15" hidden="false" customHeight="false" outlineLevel="0" collapsed="false">
      <c r="A41" s="4" t="str">
        <f aca="false">B41&amp;"|"&amp;C41</f>
        <v>tdbR00000589 Arg-UCU|38</v>
      </c>
      <c r="B41" s="4" t="s">
        <v>37</v>
      </c>
      <c r="C41" s="4" t="s">
        <v>817</v>
      </c>
      <c r="D41" s="4" t="n">
        <v>40</v>
      </c>
      <c r="E41" s="19" t="s">
        <v>780</v>
      </c>
      <c r="F41" s="20" t="s">
        <v>811</v>
      </c>
    </row>
    <row r="42" customFormat="false" ht="15" hidden="false" customHeight="false" outlineLevel="0" collapsed="false">
      <c r="A42" s="4" t="str">
        <f aca="false">B42&amp;"|"&amp;C42</f>
        <v>tdbR00000589 Arg-UCU|39</v>
      </c>
      <c r="B42" s="4" t="s">
        <v>37</v>
      </c>
      <c r="C42" s="4" t="s">
        <v>818</v>
      </c>
      <c r="D42" s="4" t="n">
        <v>41</v>
      </c>
      <c r="E42" s="21" t="s">
        <v>459</v>
      </c>
      <c r="F42" s="22" t="s">
        <v>805</v>
      </c>
    </row>
    <row r="43" customFormat="false" ht="15" hidden="false" customHeight="false" outlineLevel="0" collapsed="false">
      <c r="A43" s="4" t="str">
        <f aca="false">B43&amp;"|"&amp;C43</f>
        <v>tdbR00000589 Arg-UCU|40</v>
      </c>
      <c r="B43" s="4" t="s">
        <v>37</v>
      </c>
      <c r="C43" s="4" t="s">
        <v>819</v>
      </c>
      <c r="D43" s="4" t="n">
        <v>42</v>
      </c>
      <c r="E43" s="21" t="s">
        <v>772</v>
      </c>
      <c r="F43" s="22" t="s">
        <v>805</v>
      </c>
    </row>
    <row r="44" customFormat="false" ht="15" hidden="false" customHeight="false" outlineLevel="0" collapsed="false">
      <c r="A44" s="4" t="str">
        <f aca="false">B44&amp;"|"&amp;C44</f>
        <v>tdbR00000589 Arg-UCU|41</v>
      </c>
      <c r="B44" s="4" t="s">
        <v>37</v>
      </c>
      <c r="C44" s="4" t="s">
        <v>820</v>
      </c>
      <c r="D44" s="4" t="n">
        <v>43</v>
      </c>
      <c r="E44" s="21" t="s">
        <v>772</v>
      </c>
      <c r="F44" s="22" t="s">
        <v>805</v>
      </c>
    </row>
    <row r="45" customFormat="false" ht="15" hidden="false" customHeight="false" outlineLevel="0" collapsed="false">
      <c r="A45" s="4" t="str">
        <f aca="false">B45&amp;"|"&amp;C45</f>
        <v>tdbR00000589 Arg-UCU|42</v>
      </c>
      <c r="B45" s="4" t="s">
        <v>37</v>
      </c>
      <c r="C45" s="4" t="s">
        <v>821</v>
      </c>
      <c r="D45" s="4" t="n">
        <v>44</v>
      </c>
      <c r="E45" s="21" t="s">
        <v>459</v>
      </c>
      <c r="F45" s="22" t="s">
        <v>805</v>
      </c>
    </row>
    <row r="46" customFormat="false" ht="15" hidden="false" customHeight="false" outlineLevel="0" collapsed="false">
      <c r="A46" s="4" t="str">
        <f aca="false">B46&amp;"|"&amp;C46</f>
        <v>tdbR00000589 Arg-UCU|43</v>
      </c>
      <c r="B46" s="4" t="s">
        <v>37</v>
      </c>
      <c r="C46" s="4" t="s">
        <v>822</v>
      </c>
      <c r="D46" s="4" t="n">
        <v>45</v>
      </c>
      <c r="E46" s="21" t="s">
        <v>459</v>
      </c>
      <c r="F46" s="22" t="s">
        <v>805</v>
      </c>
    </row>
    <row r="47" customFormat="false" ht="15" hidden="false" customHeight="false" outlineLevel="0" collapsed="false">
      <c r="A47" s="4" t="str">
        <f aca="false">B47&amp;"|"&amp;C47</f>
        <v>tdbR00000589 Arg-UCU|44</v>
      </c>
      <c r="B47" s="4" t="s">
        <v>37</v>
      </c>
      <c r="C47" s="4" t="s">
        <v>823</v>
      </c>
      <c r="D47" s="4" t="n">
        <v>46</v>
      </c>
      <c r="E47" s="19" t="s">
        <v>777</v>
      </c>
      <c r="F47" s="20" t="s">
        <v>824</v>
      </c>
    </row>
    <row r="48" customFormat="false" ht="15" hidden="false" customHeight="false" outlineLevel="0" collapsed="false">
      <c r="A48" s="4" t="str">
        <f aca="false">B48&amp;"|"&amp;C48</f>
        <v>tdbR00000589 Arg-UCU|45</v>
      </c>
      <c r="B48" s="4" t="s">
        <v>37</v>
      </c>
      <c r="C48" s="4" t="s">
        <v>825</v>
      </c>
      <c r="D48" s="4" t="n">
        <v>47</v>
      </c>
      <c r="E48" s="19" t="s">
        <v>459</v>
      </c>
      <c r="F48" s="20" t="s">
        <v>824</v>
      </c>
    </row>
    <row r="49" customFormat="false" ht="15" hidden="false" customHeight="false" outlineLevel="0" collapsed="false">
      <c r="A49" s="4" t="str">
        <f aca="false">B49&amp;"|"&amp;C49</f>
        <v>tdbR00000589 Arg-UCU|46</v>
      </c>
      <c r="B49" s="4" t="s">
        <v>37</v>
      </c>
      <c r="C49" s="4" t="s">
        <v>826</v>
      </c>
      <c r="D49" s="4" t="n">
        <v>48</v>
      </c>
      <c r="E49" s="19" t="s">
        <v>772</v>
      </c>
      <c r="F49" s="20" t="s">
        <v>824</v>
      </c>
    </row>
    <row r="50" customFormat="false" ht="15" hidden="false" customHeight="false" outlineLevel="0" collapsed="false">
      <c r="A50" s="4" t="str">
        <f aca="false">B50&amp;"|"&amp;C50</f>
        <v>tdbR00000589 Arg-UCU|47</v>
      </c>
      <c r="B50" s="4" t="s">
        <v>37</v>
      </c>
      <c r="C50" s="4" t="s">
        <v>827</v>
      </c>
      <c r="D50" s="4" t="n">
        <v>49</v>
      </c>
      <c r="E50" s="19" t="s">
        <v>777</v>
      </c>
      <c r="F50" s="20" t="s">
        <v>824</v>
      </c>
    </row>
    <row r="51" customFormat="false" ht="15" hidden="false" customHeight="false" outlineLevel="0" collapsed="false">
      <c r="A51" s="4" t="str">
        <f aca="false">B51&amp;"|"&amp;C51</f>
        <v>tdbR00000589 Arg-UCU|48</v>
      </c>
      <c r="B51" s="4" t="s">
        <v>37</v>
      </c>
      <c r="C51" s="4" t="s">
        <v>828</v>
      </c>
      <c r="D51" s="4" t="n">
        <v>50</v>
      </c>
      <c r="E51" s="19" t="s">
        <v>459</v>
      </c>
      <c r="F51" s="20" t="s">
        <v>824</v>
      </c>
    </row>
    <row r="52" customFormat="false" ht="15" hidden="false" customHeight="false" outlineLevel="0" collapsed="false">
      <c r="A52" s="4" t="str">
        <f aca="false">B52&amp;"|"&amp;C52</f>
        <v>tdbR00000589 Arg-UCU|49</v>
      </c>
      <c r="B52" s="4" t="s">
        <v>37</v>
      </c>
      <c r="C52" s="4" t="s">
        <v>829</v>
      </c>
      <c r="D52" s="4" t="n">
        <v>51</v>
      </c>
      <c r="E52" s="23" t="s">
        <v>772</v>
      </c>
      <c r="F52" s="10" t="s">
        <v>830</v>
      </c>
    </row>
    <row r="53" customFormat="false" ht="15" hidden="false" customHeight="false" outlineLevel="0" collapsed="false">
      <c r="A53" s="4" t="str">
        <f aca="false">B53&amp;"|"&amp;C53</f>
        <v>tdbR00000589 Arg-UCU|50</v>
      </c>
      <c r="B53" s="4" t="s">
        <v>37</v>
      </c>
      <c r="C53" s="4" t="s">
        <v>831</v>
      </c>
      <c r="D53" s="4" t="n">
        <v>52</v>
      </c>
      <c r="E53" s="23" t="s">
        <v>772</v>
      </c>
      <c r="F53" s="10" t="s">
        <v>830</v>
      </c>
    </row>
    <row r="54" customFormat="false" ht="15" hidden="false" customHeight="false" outlineLevel="0" collapsed="false">
      <c r="A54" s="4" t="str">
        <f aca="false">B54&amp;"|"&amp;C54</f>
        <v>tdbR00000589 Arg-UCU|51</v>
      </c>
      <c r="B54" s="4" t="s">
        <v>37</v>
      </c>
      <c r="C54" s="4" t="s">
        <v>832</v>
      </c>
      <c r="D54" s="4" t="n">
        <v>53</v>
      </c>
      <c r="E54" s="23" t="s">
        <v>459</v>
      </c>
      <c r="F54" s="10" t="s">
        <v>830</v>
      </c>
    </row>
    <row r="55" customFormat="false" ht="15" hidden="false" customHeight="false" outlineLevel="0" collapsed="false">
      <c r="A55" s="4" t="str">
        <f aca="false">B55&amp;"|"&amp;C55</f>
        <v>tdbR00000589 Arg-UCU|52</v>
      </c>
      <c r="B55" s="4" t="s">
        <v>37</v>
      </c>
      <c r="C55" s="4" t="s">
        <v>833</v>
      </c>
      <c r="D55" s="4" t="n">
        <v>54</v>
      </c>
      <c r="E55" s="23" t="s">
        <v>459</v>
      </c>
      <c r="F55" s="10" t="s">
        <v>830</v>
      </c>
    </row>
    <row r="56" customFormat="false" ht="15" hidden="false" customHeight="false" outlineLevel="0" collapsed="false">
      <c r="A56" s="4" t="str">
        <f aca="false">B56&amp;"|"&amp;C56</f>
        <v>tdbR00000589 Arg-UCU|53</v>
      </c>
      <c r="B56" s="4" t="s">
        <v>37</v>
      </c>
      <c r="C56" s="4" t="s">
        <v>834</v>
      </c>
      <c r="D56" s="4" t="n">
        <v>55</v>
      </c>
      <c r="E56" s="23" t="s">
        <v>459</v>
      </c>
      <c r="F56" s="10" t="s">
        <v>830</v>
      </c>
    </row>
    <row r="57" customFormat="false" ht="15" hidden="false" customHeight="false" outlineLevel="0" collapsed="false">
      <c r="A57" s="4" t="str">
        <f aca="false">B57&amp;"|"&amp;C57</f>
        <v>tdbR00000589 Arg-UCU|54</v>
      </c>
      <c r="B57" s="4" t="s">
        <v>37</v>
      </c>
      <c r="C57" s="4" t="s">
        <v>835</v>
      </c>
      <c r="D57" s="4" t="n">
        <v>56</v>
      </c>
      <c r="E57" s="19" t="s">
        <v>777</v>
      </c>
      <c r="F57" s="20" t="s">
        <v>836</v>
      </c>
    </row>
    <row r="58" customFormat="false" ht="15" hidden="false" customHeight="false" outlineLevel="0" collapsed="false">
      <c r="A58" s="4" t="str">
        <f aca="false">B58&amp;"|"&amp;C58</f>
        <v>tdbR00000589 Arg-UCU|55</v>
      </c>
      <c r="B58" s="4" t="s">
        <v>37</v>
      </c>
      <c r="C58" s="4" t="s">
        <v>837</v>
      </c>
      <c r="D58" s="4" t="n">
        <v>57</v>
      </c>
      <c r="E58" s="19" t="s">
        <v>777</v>
      </c>
      <c r="F58" s="20" t="s">
        <v>836</v>
      </c>
    </row>
    <row r="59" customFormat="false" ht="15" hidden="false" customHeight="false" outlineLevel="0" collapsed="false">
      <c r="A59" s="4" t="str">
        <f aca="false">B59&amp;"|"&amp;C59</f>
        <v>tdbR00000589 Arg-UCU|56</v>
      </c>
      <c r="B59" s="4" t="s">
        <v>37</v>
      </c>
      <c r="C59" s="4" t="s">
        <v>838</v>
      </c>
      <c r="D59" s="4" t="n">
        <v>58</v>
      </c>
      <c r="E59" s="19" t="s">
        <v>772</v>
      </c>
      <c r="F59" s="20" t="s">
        <v>836</v>
      </c>
    </row>
    <row r="60" customFormat="false" ht="15" hidden="false" customHeight="false" outlineLevel="0" collapsed="false">
      <c r="A60" s="4" t="str">
        <f aca="false">B60&amp;"|"&amp;C60</f>
        <v>tdbR00000589 Arg-UCU|57</v>
      </c>
      <c r="B60" s="4" t="s">
        <v>37</v>
      </c>
      <c r="C60" s="4" t="s">
        <v>839</v>
      </c>
      <c r="D60" s="4" t="n">
        <v>59</v>
      </c>
      <c r="E60" s="19" t="s">
        <v>780</v>
      </c>
      <c r="F60" s="20" t="s">
        <v>836</v>
      </c>
    </row>
    <row r="61" customFormat="false" ht="15" hidden="false" customHeight="false" outlineLevel="0" collapsed="false">
      <c r="A61" s="4" t="str">
        <f aca="false">B61&amp;"|"&amp;C61</f>
        <v>tdbR00000589 Arg-UCU|58</v>
      </c>
      <c r="B61" s="4" t="s">
        <v>37</v>
      </c>
      <c r="C61" s="4" t="s">
        <v>840</v>
      </c>
      <c r="D61" s="4" t="n">
        <v>60</v>
      </c>
      <c r="E61" s="19" t="s">
        <v>780</v>
      </c>
      <c r="F61" s="20" t="s">
        <v>836</v>
      </c>
    </row>
    <row r="62" customFormat="false" ht="15" hidden="false" customHeight="false" outlineLevel="0" collapsed="false">
      <c r="A62" s="4" t="str">
        <f aca="false">B62&amp;"|"&amp;C62</f>
        <v>tdbR00000589 Arg-UCU|59</v>
      </c>
      <c r="B62" s="4" t="s">
        <v>37</v>
      </c>
      <c r="C62" s="4" t="s">
        <v>841</v>
      </c>
      <c r="D62" s="4" t="n">
        <v>61</v>
      </c>
      <c r="E62" s="19" t="s">
        <v>780</v>
      </c>
      <c r="F62" s="20" t="s">
        <v>836</v>
      </c>
    </row>
    <row r="63" customFormat="false" ht="15" hidden="false" customHeight="false" outlineLevel="0" collapsed="false">
      <c r="A63" s="4" t="str">
        <f aca="false">B63&amp;"|"&amp;C63</f>
        <v>tdbR00000589 Arg-UCU|60</v>
      </c>
      <c r="B63" s="4" t="s">
        <v>37</v>
      </c>
      <c r="C63" s="4" t="s">
        <v>842</v>
      </c>
      <c r="D63" s="4" t="n">
        <v>62</v>
      </c>
      <c r="E63" s="19" t="s">
        <v>777</v>
      </c>
      <c r="F63" s="20" t="s">
        <v>836</v>
      </c>
    </row>
    <row r="64" customFormat="false" ht="15" hidden="false" customHeight="false" outlineLevel="0" collapsed="false">
      <c r="A64" s="4" t="str">
        <f aca="false">B64&amp;"|"&amp;C64</f>
        <v>tdbR00000589 Arg-UCU|61</v>
      </c>
      <c r="B64" s="4" t="s">
        <v>37</v>
      </c>
      <c r="C64" s="4" t="s">
        <v>843</v>
      </c>
      <c r="D64" s="4" t="n">
        <v>63</v>
      </c>
      <c r="E64" s="23" t="s">
        <v>772</v>
      </c>
      <c r="F64" s="10" t="s">
        <v>830</v>
      </c>
    </row>
    <row r="65" customFormat="false" ht="15" hidden="false" customHeight="false" outlineLevel="0" collapsed="false">
      <c r="A65" s="4" t="str">
        <f aca="false">B65&amp;"|"&amp;C65</f>
        <v>tdbR00000589 Arg-UCU|62</v>
      </c>
      <c r="B65" s="4" t="s">
        <v>37</v>
      </c>
      <c r="C65" s="4" t="s">
        <v>844</v>
      </c>
      <c r="D65" s="4" t="n">
        <v>64</v>
      </c>
      <c r="E65" s="23" t="s">
        <v>772</v>
      </c>
      <c r="F65" s="10" t="s">
        <v>830</v>
      </c>
    </row>
    <row r="66" customFormat="false" ht="15" hidden="false" customHeight="false" outlineLevel="0" collapsed="false">
      <c r="A66" s="4" t="str">
        <f aca="false">B66&amp;"|"&amp;C66</f>
        <v>tdbR00000589 Arg-UCU|63</v>
      </c>
      <c r="B66" s="4" t="s">
        <v>37</v>
      </c>
      <c r="C66" s="4" t="s">
        <v>845</v>
      </c>
      <c r="D66" s="4" t="n">
        <v>65</v>
      </c>
      <c r="E66" s="23" t="s">
        <v>772</v>
      </c>
      <c r="F66" s="10" t="s">
        <v>830</v>
      </c>
    </row>
    <row r="67" customFormat="false" ht="15" hidden="false" customHeight="false" outlineLevel="0" collapsed="false">
      <c r="A67" s="4" t="str">
        <f aca="false">B67&amp;"|"&amp;C67</f>
        <v>tdbR00000589 Arg-UCU|64</v>
      </c>
      <c r="B67" s="4" t="s">
        <v>37</v>
      </c>
      <c r="C67" s="4" t="s">
        <v>846</v>
      </c>
      <c r="D67" s="4" t="n">
        <v>66</v>
      </c>
      <c r="E67" s="23" t="s">
        <v>459</v>
      </c>
      <c r="F67" s="10" t="s">
        <v>830</v>
      </c>
    </row>
    <row r="68" customFormat="false" ht="15" hidden="false" customHeight="false" outlineLevel="0" collapsed="false">
      <c r="A68" s="4" t="str">
        <f aca="false">B68&amp;"|"&amp;C68</f>
        <v>tdbR00000589 Arg-UCU|65</v>
      </c>
      <c r="B68" s="4" t="s">
        <v>37</v>
      </c>
      <c r="C68" s="4" t="s">
        <v>847</v>
      </c>
      <c r="D68" s="4" t="n">
        <v>67</v>
      </c>
      <c r="E68" s="23" t="s">
        <v>459</v>
      </c>
      <c r="F68" s="10" t="s">
        <v>830</v>
      </c>
    </row>
    <row r="69" customFormat="false" ht="15" hidden="false" customHeight="false" outlineLevel="0" collapsed="false">
      <c r="A69" s="4" t="str">
        <f aca="false">B69&amp;"|"&amp;C69</f>
        <v>tdbR00000589 Arg-UCU|66</v>
      </c>
      <c r="B69" s="4" t="s">
        <v>37</v>
      </c>
      <c r="C69" s="4" t="s">
        <v>848</v>
      </c>
      <c r="D69" s="4" t="n">
        <v>68</v>
      </c>
      <c r="E69" s="17" t="s">
        <v>772</v>
      </c>
      <c r="F69" s="18" t="s">
        <v>768</v>
      </c>
    </row>
    <row r="70" customFormat="false" ht="15" hidden="false" customHeight="false" outlineLevel="0" collapsed="false">
      <c r="A70" s="4" t="str">
        <f aca="false">B70&amp;"|"&amp;C70</f>
        <v>tdbR00000589 Arg-UCU|67</v>
      </c>
      <c r="B70" s="4" t="s">
        <v>37</v>
      </c>
      <c r="C70" s="4" t="s">
        <v>849</v>
      </c>
      <c r="D70" s="4" t="n">
        <v>69</v>
      </c>
      <c r="E70" s="17" t="s">
        <v>459</v>
      </c>
      <c r="F70" s="18" t="s">
        <v>768</v>
      </c>
    </row>
    <row r="71" customFormat="false" ht="15" hidden="false" customHeight="false" outlineLevel="0" collapsed="false">
      <c r="A71" s="4" t="str">
        <f aca="false">B71&amp;"|"&amp;C71</f>
        <v>tdbR00000589 Arg-UCU|68</v>
      </c>
      <c r="B71" s="4" t="s">
        <v>37</v>
      </c>
      <c r="C71" s="4" t="s">
        <v>850</v>
      </c>
      <c r="D71" s="4" t="n">
        <v>70</v>
      </c>
      <c r="E71" s="17" t="s">
        <v>459</v>
      </c>
      <c r="F71" s="18" t="s">
        <v>768</v>
      </c>
    </row>
    <row r="72" customFormat="false" ht="15" hidden="false" customHeight="false" outlineLevel="0" collapsed="false">
      <c r="A72" s="4" t="str">
        <f aca="false">B72&amp;"|"&amp;C72</f>
        <v>tdbR00000589 Arg-UCU|69</v>
      </c>
      <c r="B72" s="4" t="s">
        <v>37</v>
      </c>
      <c r="C72" s="4" t="s">
        <v>851</v>
      </c>
      <c r="D72" s="4" t="n">
        <v>71</v>
      </c>
      <c r="E72" s="17" t="s">
        <v>459</v>
      </c>
      <c r="F72" s="18" t="s">
        <v>768</v>
      </c>
    </row>
    <row r="73" customFormat="false" ht="15" hidden="false" customHeight="false" outlineLevel="0" collapsed="false">
      <c r="A73" s="4" t="str">
        <f aca="false">B73&amp;"|"&amp;C73</f>
        <v>tdbR00000589 Arg-UCU|70</v>
      </c>
      <c r="B73" s="4" t="s">
        <v>37</v>
      </c>
      <c r="C73" s="4" t="s">
        <v>852</v>
      </c>
      <c r="D73" s="4" t="n">
        <v>72</v>
      </c>
      <c r="E73" s="17" t="s">
        <v>772</v>
      </c>
      <c r="F73" s="18" t="s">
        <v>768</v>
      </c>
    </row>
    <row r="74" customFormat="false" ht="15" hidden="false" customHeight="false" outlineLevel="0" collapsed="false">
      <c r="A74" s="4" t="str">
        <f aca="false">B74&amp;"|"&amp;C74</f>
        <v>tdbR00000589 Arg-UCU|71</v>
      </c>
      <c r="B74" s="4" t="s">
        <v>37</v>
      </c>
      <c r="C74" s="4" t="s">
        <v>853</v>
      </c>
      <c r="D74" s="4" t="n">
        <v>73</v>
      </c>
      <c r="E74" s="17" t="s">
        <v>772</v>
      </c>
      <c r="F74" s="18" t="s">
        <v>768</v>
      </c>
    </row>
    <row r="75" customFormat="false" ht="15" hidden="false" customHeight="false" outlineLevel="0" collapsed="false">
      <c r="A75" s="4" t="str">
        <f aca="false">B75&amp;"|"&amp;C75</f>
        <v>tdbR00000589 Arg-UCU|72</v>
      </c>
      <c r="B75" s="4" t="s">
        <v>37</v>
      </c>
      <c r="C75" s="4" t="s">
        <v>854</v>
      </c>
      <c r="D75" s="4" t="n">
        <v>74</v>
      </c>
      <c r="E75" s="17" t="s">
        <v>772</v>
      </c>
      <c r="F75" s="18" t="s">
        <v>768</v>
      </c>
    </row>
    <row r="76" customFormat="false" ht="15" hidden="false" customHeight="false" outlineLevel="0" collapsed="false">
      <c r="A76" s="4" t="str">
        <f aca="false">B76&amp;"|"&amp;C76</f>
        <v>tdbR00000588 Asp-GUC|1</v>
      </c>
      <c r="B76" s="4" t="s">
        <v>38</v>
      </c>
      <c r="C76" s="4" t="s">
        <v>767</v>
      </c>
      <c r="D76" s="4" t="n">
        <v>1</v>
      </c>
      <c r="E76" s="17" t="s">
        <v>459</v>
      </c>
      <c r="F76" s="18" t="s">
        <v>768</v>
      </c>
    </row>
    <row r="77" customFormat="false" ht="15" hidden="false" customHeight="false" outlineLevel="0" collapsed="false">
      <c r="A77" s="4" t="str">
        <f aca="false">B77&amp;"|"&amp;C77</f>
        <v>tdbR00000588 Asp-GUC|2</v>
      </c>
      <c r="B77" s="4" t="s">
        <v>38</v>
      </c>
      <c r="C77" s="4" t="s">
        <v>769</v>
      </c>
      <c r="D77" s="4" t="n">
        <v>2</v>
      </c>
      <c r="E77" s="17" t="s">
        <v>772</v>
      </c>
      <c r="F77" s="18" t="s">
        <v>768</v>
      </c>
    </row>
    <row r="78" customFormat="false" ht="15" hidden="false" customHeight="false" outlineLevel="0" collapsed="false">
      <c r="A78" s="4" t="str">
        <f aca="false">B78&amp;"|"&amp;C78</f>
        <v>tdbR00000588 Asp-GUC|3</v>
      </c>
      <c r="B78" s="4" t="s">
        <v>38</v>
      </c>
      <c r="C78" s="4" t="s">
        <v>770</v>
      </c>
      <c r="D78" s="4" t="n">
        <v>3</v>
      </c>
      <c r="E78" s="17" t="s">
        <v>772</v>
      </c>
      <c r="F78" s="18" t="s">
        <v>768</v>
      </c>
    </row>
    <row r="79" customFormat="false" ht="15" hidden="false" customHeight="false" outlineLevel="0" collapsed="false">
      <c r="A79" s="4" t="str">
        <f aca="false">B79&amp;"|"&amp;C79</f>
        <v>tdbR00000588 Asp-GUC|4</v>
      </c>
      <c r="B79" s="4" t="s">
        <v>38</v>
      </c>
      <c r="C79" s="4" t="s">
        <v>771</v>
      </c>
      <c r="D79" s="4" t="n">
        <v>4</v>
      </c>
      <c r="E79" s="17" t="s">
        <v>459</v>
      </c>
      <c r="F79" s="18" t="s">
        <v>768</v>
      </c>
    </row>
    <row r="80" customFormat="false" ht="15" hidden="false" customHeight="false" outlineLevel="0" collapsed="false">
      <c r="A80" s="4" t="str">
        <f aca="false">B80&amp;"|"&amp;C80</f>
        <v>tdbR00000588 Asp-GUC|5</v>
      </c>
      <c r="B80" s="4" t="s">
        <v>38</v>
      </c>
      <c r="C80" s="4" t="s">
        <v>773</v>
      </c>
      <c r="D80" s="4" t="n">
        <v>5</v>
      </c>
      <c r="E80" s="17" t="s">
        <v>772</v>
      </c>
      <c r="F80" s="18" t="s">
        <v>768</v>
      </c>
    </row>
    <row r="81" customFormat="false" ht="15" hidden="false" customHeight="false" outlineLevel="0" collapsed="false">
      <c r="A81" s="4" t="str">
        <f aca="false">B81&amp;"|"&amp;C81</f>
        <v>tdbR00000588 Asp-GUC|6</v>
      </c>
      <c r="B81" s="4" t="s">
        <v>38</v>
      </c>
      <c r="C81" s="4" t="s">
        <v>774</v>
      </c>
      <c r="D81" s="4" t="n">
        <v>6</v>
      </c>
      <c r="E81" s="17" t="s">
        <v>459</v>
      </c>
      <c r="F81" s="18" t="s">
        <v>768</v>
      </c>
    </row>
    <row r="82" customFormat="false" ht="15" hidden="false" customHeight="false" outlineLevel="0" collapsed="false">
      <c r="A82" s="4" t="str">
        <f aca="false">B82&amp;"|"&amp;C82</f>
        <v>tdbR00000588 Asp-GUC|7</v>
      </c>
      <c r="B82" s="4" t="s">
        <v>38</v>
      </c>
      <c r="C82" s="4" t="s">
        <v>775</v>
      </c>
      <c r="D82" s="4" t="n">
        <v>7</v>
      </c>
      <c r="E82" s="17" t="s">
        <v>459</v>
      </c>
      <c r="F82" s="18" t="s">
        <v>768</v>
      </c>
    </row>
    <row r="83" customFormat="false" ht="15" hidden="false" customHeight="false" outlineLevel="0" collapsed="false">
      <c r="A83" s="4" t="str">
        <f aca="false">B83&amp;"|"&amp;C83</f>
        <v>tdbR00000588 Asp-GUC|8</v>
      </c>
      <c r="B83" s="4" t="s">
        <v>38</v>
      </c>
      <c r="C83" s="4" t="s">
        <v>776</v>
      </c>
      <c r="D83" s="4" t="n">
        <v>8</v>
      </c>
      <c r="E83" s="3" t="s">
        <v>777</v>
      </c>
      <c r="F83" s="4" t="s">
        <v>778</v>
      </c>
    </row>
    <row r="84" customFormat="false" ht="15" hidden="false" customHeight="false" outlineLevel="0" collapsed="false">
      <c r="A84" s="4" t="str">
        <f aca="false">B84&amp;"|"&amp;C84</f>
        <v>tdbR00000588 Asp-GUC|9</v>
      </c>
      <c r="B84" s="4" t="s">
        <v>38</v>
      </c>
      <c r="C84" s="4" t="s">
        <v>779</v>
      </c>
      <c r="D84" s="4" t="n">
        <v>9</v>
      </c>
      <c r="E84" s="3" t="s">
        <v>780</v>
      </c>
      <c r="F84" s="4" t="s">
        <v>781</v>
      </c>
    </row>
    <row r="85" customFormat="false" ht="15" hidden="false" customHeight="false" outlineLevel="0" collapsed="false">
      <c r="A85" s="4" t="str">
        <f aca="false">B85&amp;"|"&amp;C85</f>
        <v>tdbR00000588 Asp-GUC|10</v>
      </c>
      <c r="B85" s="4" t="s">
        <v>38</v>
      </c>
      <c r="C85" s="4" t="s">
        <v>782</v>
      </c>
      <c r="D85" s="4" t="n">
        <v>10</v>
      </c>
      <c r="E85" s="8" t="s">
        <v>459</v>
      </c>
      <c r="F85" s="7" t="s">
        <v>783</v>
      </c>
    </row>
    <row r="86" customFormat="false" ht="15" hidden="false" customHeight="false" outlineLevel="0" collapsed="false">
      <c r="A86" s="4" t="str">
        <f aca="false">B86&amp;"|"&amp;C86</f>
        <v>tdbR00000588 Asp-GUC|11</v>
      </c>
      <c r="B86" s="4" t="s">
        <v>38</v>
      </c>
      <c r="C86" s="4" t="s">
        <v>784</v>
      </c>
      <c r="D86" s="4" t="n">
        <v>11</v>
      </c>
      <c r="E86" s="8" t="s">
        <v>777</v>
      </c>
      <c r="F86" s="7" t="s">
        <v>783</v>
      </c>
    </row>
    <row r="87" customFormat="false" ht="15" hidden="false" customHeight="false" outlineLevel="0" collapsed="false">
      <c r="A87" s="4" t="str">
        <f aca="false">B87&amp;"|"&amp;C87</f>
        <v>tdbR00000588 Asp-GUC|12</v>
      </c>
      <c r="B87" s="4" t="s">
        <v>38</v>
      </c>
      <c r="C87" s="4" t="s">
        <v>785</v>
      </c>
      <c r="D87" s="4" t="n">
        <v>12</v>
      </c>
      <c r="E87" s="8" t="s">
        <v>780</v>
      </c>
      <c r="F87" s="7" t="s">
        <v>783</v>
      </c>
    </row>
    <row r="88" customFormat="false" ht="15" hidden="false" customHeight="false" outlineLevel="0" collapsed="false">
      <c r="A88" s="4" t="str">
        <f aca="false">B88&amp;"|"&amp;C88</f>
        <v>tdbR00000588 Asp-GUC|13</v>
      </c>
      <c r="B88" s="4" t="s">
        <v>38</v>
      </c>
      <c r="C88" s="4" t="s">
        <v>786</v>
      </c>
      <c r="D88" s="4" t="n">
        <v>13</v>
      </c>
      <c r="E88" s="8" t="s">
        <v>777</v>
      </c>
      <c r="F88" s="7" t="s">
        <v>783</v>
      </c>
    </row>
    <row r="89" customFormat="false" ht="15" hidden="false" customHeight="false" outlineLevel="0" collapsed="false">
      <c r="A89" s="4" t="str">
        <f aca="false">B89&amp;"|"&amp;C89</f>
        <v>tdbR00000588 Asp-GUC|14</v>
      </c>
      <c r="B89" s="4" t="s">
        <v>38</v>
      </c>
      <c r="C89" s="4" t="s">
        <v>787</v>
      </c>
      <c r="D89" s="4" t="n">
        <v>14</v>
      </c>
      <c r="E89" s="19" t="s">
        <v>780</v>
      </c>
      <c r="F89" s="20" t="s">
        <v>788</v>
      </c>
    </row>
    <row r="90" customFormat="false" ht="15" hidden="false" customHeight="false" outlineLevel="0" collapsed="false">
      <c r="A90" s="4" t="str">
        <f aca="false">B90&amp;"|"&amp;C90</f>
        <v>tdbR00000588 Asp-GUC|15</v>
      </c>
      <c r="B90" s="4" t="s">
        <v>38</v>
      </c>
      <c r="C90" s="4" t="s">
        <v>789</v>
      </c>
      <c r="D90" s="4" t="n">
        <v>15</v>
      </c>
      <c r="E90" s="19" t="s">
        <v>459</v>
      </c>
      <c r="F90" s="20" t="s">
        <v>788</v>
      </c>
    </row>
    <row r="91" customFormat="false" ht="15" hidden="false" customHeight="false" outlineLevel="0" collapsed="false">
      <c r="A91" s="4" t="str">
        <f aca="false">B91&amp;"|"&amp;C91</f>
        <v>tdbR00000588 Asp-GUC|16</v>
      </c>
      <c r="B91" s="4" t="s">
        <v>38</v>
      </c>
      <c r="C91" s="4" t="s">
        <v>790</v>
      </c>
      <c r="D91" s="4" t="n">
        <v>16</v>
      </c>
      <c r="E91" s="19" t="s">
        <v>772</v>
      </c>
      <c r="F91" s="20" t="s">
        <v>788</v>
      </c>
    </row>
    <row r="92" customFormat="false" ht="15" hidden="false" customHeight="false" outlineLevel="0" collapsed="false">
      <c r="A92" s="4" t="str">
        <f aca="false">B92&amp;"|"&amp;C92</f>
        <v>tdbR00000588 Asp-GUC|17</v>
      </c>
      <c r="B92" s="4" t="s">
        <v>38</v>
      </c>
      <c r="C92" s="4" t="s">
        <v>791</v>
      </c>
      <c r="D92" s="4" t="n">
        <v>17</v>
      </c>
      <c r="E92" s="19" t="s">
        <v>772</v>
      </c>
      <c r="F92" s="20" t="s">
        <v>788</v>
      </c>
    </row>
    <row r="93" customFormat="false" ht="15" hidden="false" customHeight="false" outlineLevel="0" collapsed="false">
      <c r="A93" s="4" t="str">
        <f aca="false">B93&amp;"|"&amp;C93</f>
        <v>tdbR00000588 Asp-GUC|17a</v>
      </c>
      <c r="B93" s="4" t="s">
        <v>38</v>
      </c>
      <c r="C93" s="4" t="s">
        <v>792</v>
      </c>
      <c r="D93" s="4" t="n">
        <v>18</v>
      </c>
      <c r="E93" s="19" t="s">
        <v>777</v>
      </c>
      <c r="F93" s="20" t="s">
        <v>788</v>
      </c>
    </row>
    <row r="94" customFormat="false" ht="15" hidden="false" customHeight="false" outlineLevel="0" collapsed="false">
      <c r="A94" s="4" t="str">
        <f aca="false">B94&amp;"|"&amp;C94</f>
        <v>tdbR00000588 Asp-GUC|18</v>
      </c>
      <c r="B94" s="4" t="s">
        <v>38</v>
      </c>
      <c r="C94" s="4" t="s">
        <v>793</v>
      </c>
      <c r="D94" s="4" t="n">
        <v>19</v>
      </c>
      <c r="E94" s="19" t="s">
        <v>459</v>
      </c>
      <c r="F94" s="20" t="s">
        <v>788</v>
      </c>
    </row>
    <row r="95" customFormat="false" ht="15" hidden="false" customHeight="false" outlineLevel="0" collapsed="false">
      <c r="A95" s="4" t="str">
        <f aca="false">B95&amp;"|"&amp;C95</f>
        <v>tdbR00000588 Asp-GUC|19</v>
      </c>
      <c r="B95" s="4" t="s">
        <v>38</v>
      </c>
      <c r="C95" s="4" t="s">
        <v>794</v>
      </c>
      <c r="D95" s="4" t="n">
        <v>20</v>
      </c>
      <c r="E95" s="19" t="s">
        <v>459</v>
      </c>
      <c r="F95" s="20" t="s">
        <v>788</v>
      </c>
    </row>
    <row r="96" customFormat="false" ht="15" hidden="false" customHeight="false" outlineLevel="0" collapsed="false">
      <c r="A96" s="4" t="str">
        <f aca="false">B96&amp;"|"&amp;C96</f>
        <v>tdbR00000588 Asp-GUC|20</v>
      </c>
      <c r="B96" s="4" t="s">
        <v>38</v>
      </c>
      <c r="C96" s="4" t="s">
        <v>795</v>
      </c>
      <c r="D96" s="4" t="n">
        <v>21</v>
      </c>
      <c r="E96" s="19" t="s">
        <v>780</v>
      </c>
      <c r="F96" s="20" t="s">
        <v>788</v>
      </c>
    </row>
    <row r="97" customFormat="false" ht="15" hidden="false" customHeight="false" outlineLevel="0" collapsed="false">
      <c r="A97" s="4" t="str">
        <f aca="false">B97&amp;"|"&amp;C97</f>
        <v>tdbR00000588 Asp-GUC|20a</v>
      </c>
      <c r="B97" s="4" t="s">
        <v>38</v>
      </c>
      <c r="C97" s="4" t="s">
        <v>796</v>
      </c>
      <c r="D97" s="4" t="n">
        <v>22</v>
      </c>
      <c r="E97" s="19" t="s">
        <v>772</v>
      </c>
      <c r="F97" s="20" t="s">
        <v>788</v>
      </c>
    </row>
    <row r="98" customFormat="false" ht="15" hidden="false" customHeight="false" outlineLevel="0" collapsed="false">
      <c r="A98" s="4" t="str">
        <f aca="false">B98&amp;"|"&amp;C98</f>
        <v>tdbR00000588 Asp-GUC|20b</v>
      </c>
      <c r="B98" s="4" t="s">
        <v>38</v>
      </c>
      <c r="C98" s="4" t="s">
        <v>855</v>
      </c>
      <c r="D98" s="4" t="n">
        <v>23</v>
      </c>
      <c r="E98" s="19" t="s">
        <v>777</v>
      </c>
      <c r="F98" s="20" t="s">
        <v>788</v>
      </c>
    </row>
    <row r="99" customFormat="false" ht="15" hidden="false" customHeight="false" outlineLevel="0" collapsed="false">
      <c r="A99" s="4" t="str">
        <f aca="false">B99&amp;"|"&amp;C99</f>
        <v>tdbR00000588 Asp-GUC|21</v>
      </c>
      <c r="B99" s="4" t="s">
        <v>38</v>
      </c>
      <c r="C99" s="4" t="s">
        <v>797</v>
      </c>
      <c r="D99" s="4" t="n">
        <v>24</v>
      </c>
      <c r="E99" s="19" t="s">
        <v>780</v>
      </c>
      <c r="F99" s="20" t="s">
        <v>788</v>
      </c>
    </row>
    <row r="100" customFormat="false" ht="15" hidden="false" customHeight="false" outlineLevel="0" collapsed="false">
      <c r="A100" s="4" t="str">
        <f aca="false">B100&amp;"|"&amp;C100</f>
        <v>tdbR00000588 Asp-GUC|22</v>
      </c>
      <c r="B100" s="4" t="s">
        <v>38</v>
      </c>
      <c r="C100" s="4" t="s">
        <v>798</v>
      </c>
      <c r="D100" s="4" t="n">
        <v>25</v>
      </c>
      <c r="E100" s="8" t="s">
        <v>459</v>
      </c>
      <c r="F100" s="7" t="s">
        <v>783</v>
      </c>
    </row>
    <row r="101" customFormat="false" ht="15" hidden="false" customHeight="false" outlineLevel="0" collapsed="false">
      <c r="A101" s="4" t="str">
        <f aca="false">B101&amp;"|"&amp;C101</f>
        <v>tdbR00000588 Asp-GUC|23</v>
      </c>
      <c r="B101" s="4" t="s">
        <v>38</v>
      </c>
      <c r="C101" s="4" t="s">
        <v>799</v>
      </c>
      <c r="D101" s="4" t="n">
        <v>26</v>
      </c>
      <c r="E101" s="8" t="s">
        <v>777</v>
      </c>
      <c r="F101" s="7" t="s">
        <v>783</v>
      </c>
    </row>
    <row r="102" customFormat="false" ht="15" hidden="false" customHeight="false" outlineLevel="0" collapsed="false">
      <c r="A102" s="4" t="str">
        <f aca="false">B102&amp;"|"&amp;C102</f>
        <v>tdbR00000588 Asp-GUC|24</v>
      </c>
      <c r="B102" s="4" t="s">
        <v>38</v>
      </c>
      <c r="C102" s="4" t="s">
        <v>800</v>
      </c>
      <c r="D102" s="4" t="n">
        <v>27</v>
      </c>
      <c r="E102" s="8" t="s">
        <v>780</v>
      </c>
      <c r="F102" s="7" t="s">
        <v>783</v>
      </c>
    </row>
    <row r="103" customFormat="false" ht="15" hidden="false" customHeight="false" outlineLevel="0" collapsed="false">
      <c r="A103" s="4" t="str">
        <f aca="false">B103&amp;"|"&amp;C103</f>
        <v>tdbR00000588 Asp-GUC|25</v>
      </c>
      <c r="B103" s="4" t="s">
        <v>38</v>
      </c>
      <c r="C103" s="4" t="s">
        <v>801</v>
      </c>
      <c r="D103" s="4" t="n">
        <v>28</v>
      </c>
      <c r="E103" s="8" t="s">
        <v>777</v>
      </c>
      <c r="F103" s="7" t="s">
        <v>783</v>
      </c>
    </row>
    <row r="104" customFormat="false" ht="15" hidden="false" customHeight="false" outlineLevel="0" collapsed="false">
      <c r="A104" s="4" t="str">
        <f aca="false">B104&amp;"|"&amp;C104</f>
        <v>tdbR00000588 Asp-GUC|26</v>
      </c>
      <c r="B104" s="4" t="s">
        <v>38</v>
      </c>
      <c r="C104" s="4" t="s">
        <v>802</v>
      </c>
      <c r="D104" s="4" t="n">
        <v>29</v>
      </c>
      <c r="E104" s="3" t="s">
        <v>459</v>
      </c>
      <c r="F104" s="4" t="s">
        <v>803</v>
      </c>
    </row>
    <row r="105" customFormat="false" ht="15" hidden="false" customHeight="false" outlineLevel="0" collapsed="false">
      <c r="A105" s="4" t="str">
        <f aca="false">B105&amp;"|"&amp;C105</f>
        <v>tdbR00000588 Asp-GUC|27</v>
      </c>
      <c r="B105" s="4" t="s">
        <v>38</v>
      </c>
      <c r="C105" s="4" t="s">
        <v>804</v>
      </c>
      <c r="D105" s="4" t="n">
        <v>30</v>
      </c>
      <c r="E105" s="21" t="s">
        <v>772</v>
      </c>
      <c r="F105" s="22" t="s">
        <v>805</v>
      </c>
    </row>
    <row r="106" customFormat="false" ht="15" hidden="false" customHeight="false" outlineLevel="0" collapsed="false">
      <c r="A106" s="4" t="str">
        <f aca="false">B106&amp;"|"&amp;C106</f>
        <v>tdbR00000588 Asp-GUC|28</v>
      </c>
      <c r="B106" s="4" t="s">
        <v>38</v>
      </c>
      <c r="C106" s="4" t="s">
        <v>806</v>
      </c>
      <c r="D106" s="4" t="n">
        <v>31</v>
      </c>
      <c r="E106" s="21" t="s">
        <v>459</v>
      </c>
      <c r="F106" s="22" t="s">
        <v>805</v>
      </c>
    </row>
    <row r="107" customFormat="false" ht="15" hidden="false" customHeight="false" outlineLevel="0" collapsed="false">
      <c r="A107" s="4" t="str">
        <f aca="false">B107&amp;"|"&amp;C107</f>
        <v>tdbR00000588 Asp-GUC|29</v>
      </c>
      <c r="B107" s="4" t="s">
        <v>38</v>
      </c>
      <c r="C107" s="4" t="s">
        <v>807</v>
      </c>
      <c r="D107" s="4" t="n">
        <v>32</v>
      </c>
      <c r="E107" s="21" t="s">
        <v>459</v>
      </c>
      <c r="F107" s="22" t="s">
        <v>805</v>
      </c>
    </row>
    <row r="108" customFormat="false" ht="15" hidden="false" customHeight="false" outlineLevel="0" collapsed="false">
      <c r="A108" s="4" t="str">
        <f aca="false">B108&amp;"|"&amp;C108</f>
        <v>tdbR00000588 Asp-GUC|30</v>
      </c>
      <c r="B108" s="4" t="s">
        <v>38</v>
      </c>
      <c r="C108" s="4" t="s">
        <v>808</v>
      </c>
      <c r="D108" s="4" t="n">
        <v>33</v>
      </c>
      <c r="E108" s="21" t="s">
        <v>459</v>
      </c>
      <c r="F108" s="22" t="s">
        <v>805</v>
      </c>
    </row>
    <row r="109" customFormat="false" ht="15" hidden="false" customHeight="false" outlineLevel="0" collapsed="false">
      <c r="A109" s="4" t="str">
        <f aca="false">B109&amp;"|"&amp;C109</f>
        <v>tdbR00000588 Asp-GUC|31</v>
      </c>
      <c r="B109" s="4" t="s">
        <v>38</v>
      </c>
      <c r="C109" s="4" t="s">
        <v>809</v>
      </c>
      <c r="D109" s="4" t="n">
        <v>34</v>
      </c>
      <c r="E109" s="21" t="s">
        <v>772</v>
      </c>
      <c r="F109" s="22" t="s">
        <v>805</v>
      </c>
    </row>
    <row r="110" customFormat="false" ht="15" hidden="false" customHeight="false" outlineLevel="0" collapsed="false">
      <c r="A110" s="4" t="str">
        <f aca="false">B110&amp;"|"&amp;C110</f>
        <v>tdbR00000588 Asp-GUC|32</v>
      </c>
      <c r="B110" s="4" t="s">
        <v>38</v>
      </c>
      <c r="C110" s="4" t="s">
        <v>810</v>
      </c>
      <c r="D110" s="4" t="n">
        <v>35</v>
      </c>
      <c r="E110" s="19" t="s">
        <v>772</v>
      </c>
      <c r="F110" s="20" t="s">
        <v>811</v>
      </c>
    </row>
    <row r="111" customFormat="false" ht="15" hidden="false" customHeight="false" outlineLevel="0" collapsed="false">
      <c r="A111" s="4" t="str">
        <f aca="false">B111&amp;"|"&amp;C111</f>
        <v>tdbR00000588 Asp-GUC|33</v>
      </c>
      <c r="B111" s="4" t="s">
        <v>38</v>
      </c>
      <c r="C111" s="4" t="s">
        <v>812</v>
      </c>
      <c r="D111" s="4" t="n">
        <v>36</v>
      </c>
      <c r="E111" s="19" t="s">
        <v>777</v>
      </c>
      <c r="F111" s="20" t="s">
        <v>811</v>
      </c>
    </row>
    <row r="112" customFormat="false" ht="15" hidden="false" customHeight="false" outlineLevel="0" collapsed="false">
      <c r="A112" s="4" t="str">
        <f aca="false">B112&amp;"|"&amp;C112</f>
        <v>tdbR00000588 Asp-GUC|34</v>
      </c>
      <c r="B112" s="4" t="s">
        <v>38</v>
      </c>
      <c r="C112" s="4" t="s">
        <v>813</v>
      </c>
      <c r="D112" s="4" t="n">
        <v>37</v>
      </c>
      <c r="E112" s="19" t="s">
        <v>459</v>
      </c>
      <c r="F112" s="20" t="s">
        <v>811</v>
      </c>
    </row>
    <row r="113" customFormat="false" ht="15" hidden="false" customHeight="false" outlineLevel="0" collapsed="false">
      <c r="A113" s="4" t="str">
        <f aca="false">B113&amp;"|"&amp;C113</f>
        <v>tdbR00000588 Asp-GUC|35</v>
      </c>
      <c r="B113" s="4" t="s">
        <v>38</v>
      </c>
      <c r="C113" s="4" t="s">
        <v>814</v>
      </c>
      <c r="D113" s="4" t="n">
        <v>38</v>
      </c>
      <c r="E113" s="19" t="s">
        <v>777</v>
      </c>
      <c r="F113" s="20" t="s">
        <v>811</v>
      </c>
    </row>
    <row r="114" customFormat="false" ht="15" hidden="false" customHeight="false" outlineLevel="0" collapsed="false">
      <c r="A114" s="4" t="str">
        <f aca="false">B114&amp;"|"&amp;C114</f>
        <v>tdbR00000588 Asp-GUC|36</v>
      </c>
      <c r="B114" s="4" t="s">
        <v>38</v>
      </c>
      <c r="C114" s="4" t="s">
        <v>815</v>
      </c>
      <c r="D114" s="4" t="n">
        <v>39</v>
      </c>
      <c r="E114" s="19" t="s">
        <v>772</v>
      </c>
      <c r="F114" s="20" t="s">
        <v>811</v>
      </c>
    </row>
    <row r="115" customFormat="false" ht="15" hidden="false" customHeight="false" outlineLevel="0" collapsed="false">
      <c r="A115" s="4" t="str">
        <f aca="false">B115&amp;"|"&amp;C115</f>
        <v>tdbR00000588 Asp-GUC|37</v>
      </c>
      <c r="B115" s="4" t="s">
        <v>38</v>
      </c>
      <c r="C115" s="4" t="s">
        <v>816</v>
      </c>
      <c r="D115" s="4" t="n">
        <v>40</v>
      </c>
      <c r="E115" s="19" t="s">
        <v>780</v>
      </c>
      <c r="F115" s="20" t="s">
        <v>811</v>
      </c>
    </row>
    <row r="116" customFormat="false" ht="15" hidden="false" customHeight="false" outlineLevel="0" collapsed="false">
      <c r="A116" s="4" t="str">
        <f aca="false">B116&amp;"|"&amp;C116</f>
        <v>tdbR00000588 Asp-GUC|38</v>
      </c>
      <c r="B116" s="4" t="s">
        <v>38</v>
      </c>
      <c r="C116" s="4" t="s">
        <v>817</v>
      </c>
      <c r="D116" s="4" t="n">
        <v>41</v>
      </c>
      <c r="E116" s="19" t="s">
        <v>780</v>
      </c>
      <c r="F116" s="20" t="s">
        <v>811</v>
      </c>
    </row>
    <row r="117" customFormat="false" ht="15" hidden="false" customHeight="false" outlineLevel="0" collapsed="false">
      <c r="A117" s="4" t="str">
        <f aca="false">B117&amp;"|"&amp;C117</f>
        <v>tdbR00000588 Asp-GUC|39</v>
      </c>
      <c r="B117" s="4" t="s">
        <v>38</v>
      </c>
      <c r="C117" s="4" t="s">
        <v>818</v>
      </c>
      <c r="D117" s="4" t="n">
        <v>42</v>
      </c>
      <c r="E117" s="21" t="s">
        <v>459</v>
      </c>
      <c r="F117" s="22" t="s">
        <v>805</v>
      </c>
    </row>
    <row r="118" customFormat="false" ht="15" hidden="false" customHeight="false" outlineLevel="0" collapsed="false">
      <c r="A118" s="4" t="str">
        <f aca="false">B118&amp;"|"&amp;C118</f>
        <v>tdbR00000588 Asp-GUC|40</v>
      </c>
      <c r="B118" s="4" t="s">
        <v>38</v>
      </c>
      <c r="C118" s="4" t="s">
        <v>819</v>
      </c>
      <c r="D118" s="4" t="n">
        <v>43</v>
      </c>
      <c r="E118" s="21" t="s">
        <v>772</v>
      </c>
      <c r="F118" s="22" t="s">
        <v>805</v>
      </c>
    </row>
    <row r="119" customFormat="false" ht="15" hidden="false" customHeight="false" outlineLevel="0" collapsed="false">
      <c r="A119" s="4" t="str">
        <f aca="false">B119&amp;"|"&amp;C119</f>
        <v>tdbR00000588 Asp-GUC|41</v>
      </c>
      <c r="B119" s="4" t="s">
        <v>38</v>
      </c>
      <c r="C119" s="4" t="s">
        <v>820</v>
      </c>
      <c r="D119" s="4" t="n">
        <v>44</v>
      </c>
      <c r="E119" s="21" t="s">
        <v>772</v>
      </c>
      <c r="F119" s="22" t="s">
        <v>805</v>
      </c>
    </row>
    <row r="120" customFormat="false" ht="15" hidden="false" customHeight="false" outlineLevel="0" collapsed="false">
      <c r="A120" s="4" t="str">
        <f aca="false">B120&amp;"|"&amp;C120</f>
        <v>tdbR00000588 Asp-GUC|42</v>
      </c>
      <c r="B120" s="4" t="s">
        <v>38</v>
      </c>
      <c r="C120" s="4" t="s">
        <v>821</v>
      </c>
      <c r="D120" s="4" t="n">
        <v>45</v>
      </c>
      <c r="E120" s="21" t="s">
        <v>772</v>
      </c>
      <c r="F120" s="22" t="s">
        <v>805</v>
      </c>
    </row>
    <row r="121" customFormat="false" ht="15" hidden="false" customHeight="false" outlineLevel="0" collapsed="false">
      <c r="A121" s="4" t="str">
        <f aca="false">B121&amp;"|"&amp;C121</f>
        <v>tdbR00000588 Asp-GUC|43</v>
      </c>
      <c r="B121" s="4" t="s">
        <v>38</v>
      </c>
      <c r="C121" s="4" t="s">
        <v>822</v>
      </c>
      <c r="D121" s="4" t="n">
        <v>46</v>
      </c>
      <c r="E121" s="21" t="s">
        <v>459</v>
      </c>
      <c r="F121" s="22" t="s">
        <v>805</v>
      </c>
    </row>
    <row r="122" customFormat="false" ht="15" hidden="false" customHeight="false" outlineLevel="0" collapsed="false">
      <c r="A122" s="4" t="str">
        <f aca="false">B122&amp;"|"&amp;C122</f>
        <v>tdbR00000588 Asp-GUC|44</v>
      </c>
      <c r="B122" s="4" t="s">
        <v>38</v>
      </c>
      <c r="C122" s="4" t="s">
        <v>823</v>
      </c>
      <c r="D122" s="4" t="n">
        <v>47</v>
      </c>
      <c r="E122" s="19" t="s">
        <v>777</v>
      </c>
      <c r="F122" s="20" t="s">
        <v>824</v>
      </c>
    </row>
    <row r="123" customFormat="false" ht="15" hidden="false" customHeight="false" outlineLevel="0" collapsed="false">
      <c r="A123" s="4" t="str">
        <f aca="false">B123&amp;"|"&amp;C123</f>
        <v>tdbR00000588 Asp-GUC|45</v>
      </c>
      <c r="B123" s="4" t="s">
        <v>38</v>
      </c>
      <c r="C123" s="4" t="s">
        <v>825</v>
      </c>
      <c r="D123" s="4" t="n">
        <v>48</v>
      </c>
      <c r="E123" s="19" t="s">
        <v>459</v>
      </c>
      <c r="F123" s="20" t="s">
        <v>824</v>
      </c>
    </row>
    <row r="124" customFormat="false" ht="15" hidden="false" customHeight="false" outlineLevel="0" collapsed="false">
      <c r="A124" s="4" t="str">
        <f aca="false">B124&amp;"|"&amp;C124</f>
        <v>tdbR00000588 Asp-GUC|46</v>
      </c>
      <c r="B124" s="4" t="s">
        <v>38</v>
      </c>
      <c r="C124" s="4" t="s">
        <v>826</v>
      </c>
      <c r="D124" s="4" t="n">
        <v>49</v>
      </c>
      <c r="E124" s="19" t="s">
        <v>780</v>
      </c>
      <c r="F124" s="20" t="s">
        <v>824</v>
      </c>
    </row>
    <row r="125" customFormat="false" ht="15" hidden="false" customHeight="false" outlineLevel="0" collapsed="false">
      <c r="A125" s="4" t="str">
        <f aca="false">B125&amp;"|"&amp;C125</f>
        <v>tdbR00000588 Asp-GUC|48</v>
      </c>
      <c r="B125" s="4" t="s">
        <v>38</v>
      </c>
      <c r="C125" s="4" t="s">
        <v>828</v>
      </c>
      <c r="D125" s="4" t="n">
        <v>50</v>
      </c>
      <c r="E125" s="19" t="s">
        <v>772</v>
      </c>
      <c r="F125" s="20" t="s">
        <v>824</v>
      </c>
    </row>
    <row r="126" customFormat="false" ht="15" hidden="false" customHeight="false" outlineLevel="0" collapsed="false">
      <c r="A126" s="4" t="str">
        <f aca="false">B126&amp;"|"&amp;C126</f>
        <v>tdbR00000588 Asp-GUC|49</v>
      </c>
      <c r="B126" s="4" t="s">
        <v>38</v>
      </c>
      <c r="C126" s="4" t="s">
        <v>829</v>
      </c>
      <c r="D126" s="4" t="n">
        <v>51</v>
      </c>
      <c r="E126" s="23" t="s">
        <v>772</v>
      </c>
      <c r="F126" s="10" t="s">
        <v>830</v>
      </c>
    </row>
    <row r="127" customFormat="false" ht="15" hidden="false" customHeight="false" outlineLevel="0" collapsed="false">
      <c r="A127" s="4" t="str">
        <f aca="false">B127&amp;"|"&amp;C127</f>
        <v>tdbR00000588 Asp-GUC|50</v>
      </c>
      <c r="B127" s="4" t="s">
        <v>38</v>
      </c>
      <c r="C127" s="4" t="s">
        <v>831</v>
      </c>
      <c r="D127" s="4" t="n">
        <v>52</v>
      </c>
      <c r="E127" s="23" t="s">
        <v>772</v>
      </c>
      <c r="F127" s="10" t="s">
        <v>830</v>
      </c>
    </row>
    <row r="128" customFormat="false" ht="15" hidden="false" customHeight="false" outlineLevel="0" collapsed="false">
      <c r="A128" s="4" t="str">
        <f aca="false">B128&amp;"|"&amp;C128</f>
        <v>tdbR00000588 Asp-GUC|51</v>
      </c>
      <c r="B128" s="4" t="s">
        <v>38</v>
      </c>
      <c r="C128" s="4" t="s">
        <v>832</v>
      </c>
      <c r="D128" s="4" t="n">
        <v>53</v>
      </c>
      <c r="E128" s="23" t="s">
        <v>459</v>
      </c>
      <c r="F128" s="10" t="s">
        <v>830</v>
      </c>
    </row>
    <row r="129" customFormat="false" ht="15" hidden="false" customHeight="false" outlineLevel="0" collapsed="false">
      <c r="A129" s="4" t="str">
        <f aca="false">B129&amp;"|"&amp;C129</f>
        <v>tdbR00000588 Asp-GUC|52</v>
      </c>
      <c r="B129" s="4" t="s">
        <v>38</v>
      </c>
      <c r="C129" s="4" t="s">
        <v>833</v>
      </c>
      <c r="D129" s="4" t="n">
        <v>54</v>
      </c>
      <c r="E129" s="23" t="s">
        <v>459</v>
      </c>
      <c r="F129" s="10" t="s">
        <v>830</v>
      </c>
    </row>
    <row r="130" customFormat="false" ht="15" hidden="false" customHeight="false" outlineLevel="0" collapsed="false">
      <c r="A130" s="4" t="str">
        <f aca="false">B130&amp;"|"&amp;C130</f>
        <v>tdbR00000588 Asp-GUC|53</v>
      </c>
      <c r="B130" s="4" t="s">
        <v>38</v>
      </c>
      <c r="C130" s="4" t="s">
        <v>834</v>
      </c>
      <c r="D130" s="4" t="n">
        <v>55</v>
      </c>
      <c r="E130" s="23" t="s">
        <v>459</v>
      </c>
      <c r="F130" s="10" t="s">
        <v>830</v>
      </c>
    </row>
    <row r="131" customFormat="false" ht="15" hidden="false" customHeight="false" outlineLevel="0" collapsed="false">
      <c r="A131" s="4" t="str">
        <f aca="false">B131&amp;"|"&amp;C131</f>
        <v>tdbR00000588 Asp-GUC|54</v>
      </c>
      <c r="B131" s="4" t="s">
        <v>38</v>
      </c>
      <c r="C131" s="4" t="s">
        <v>835</v>
      </c>
      <c r="D131" s="4" t="n">
        <v>56</v>
      </c>
      <c r="E131" s="19" t="s">
        <v>777</v>
      </c>
      <c r="F131" s="20" t="s">
        <v>836</v>
      </c>
    </row>
    <row r="132" customFormat="false" ht="15" hidden="false" customHeight="false" outlineLevel="0" collapsed="false">
      <c r="A132" s="4" t="str">
        <f aca="false">B132&amp;"|"&amp;C132</f>
        <v>tdbR00000588 Asp-GUC|55</v>
      </c>
      <c r="B132" s="4" t="s">
        <v>38</v>
      </c>
      <c r="C132" s="4" t="s">
        <v>837</v>
      </c>
      <c r="D132" s="4" t="n">
        <v>57</v>
      </c>
      <c r="E132" s="19" t="s">
        <v>777</v>
      </c>
      <c r="F132" s="20" t="s">
        <v>836</v>
      </c>
    </row>
    <row r="133" customFormat="false" ht="15" hidden="false" customHeight="false" outlineLevel="0" collapsed="false">
      <c r="A133" s="4" t="str">
        <f aca="false">B133&amp;"|"&amp;C133</f>
        <v>tdbR00000588 Asp-GUC|56</v>
      </c>
      <c r="B133" s="4" t="s">
        <v>38</v>
      </c>
      <c r="C133" s="4" t="s">
        <v>838</v>
      </c>
      <c r="D133" s="4" t="n">
        <v>58</v>
      </c>
      <c r="E133" s="19" t="s">
        <v>772</v>
      </c>
      <c r="F133" s="20" t="s">
        <v>836</v>
      </c>
    </row>
    <row r="134" customFormat="false" ht="15" hidden="false" customHeight="false" outlineLevel="0" collapsed="false">
      <c r="A134" s="4" t="str">
        <f aca="false">B134&amp;"|"&amp;C134</f>
        <v>tdbR00000588 Asp-GUC|57</v>
      </c>
      <c r="B134" s="4" t="s">
        <v>38</v>
      </c>
      <c r="C134" s="4" t="s">
        <v>839</v>
      </c>
      <c r="D134" s="4" t="n">
        <v>59</v>
      </c>
      <c r="E134" s="19" t="s">
        <v>780</v>
      </c>
      <c r="F134" s="20" t="s">
        <v>836</v>
      </c>
    </row>
    <row r="135" customFormat="false" ht="15" hidden="false" customHeight="false" outlineLevel="0" collapsed="false">
      <c r="A135" s="4" t="str">
        <f aca="false">B135&amp;"|"&amp;C135</f>
        <v>tdbR00000588 Asp-GUC|58</v>
      </c>
      <c r="B135" s="4" t="s">
        <v>38</v>
      </c>
      <c r="C135" s="4" t="s">
        <v>840</v>
      </c>
      <c r="D135" s="4" t="n">
        <v>60</v>
      </c>
      <c r="E135" s="19" t="s">
        <v>780</v>
      </c>
      <c r="F135" s="20" t="s">
        <v>836</v>
      </c>
    </row>
    <row r="136" customFormat="false" ht="15" hidden="false" customHeight="false" outlineLevel="0" collapsed="false">
      <c r="A136" s="4" t="str">
        <f aca="false">B136&amp;"|"&amp;C136</f>
        <v>tdbR00000588 Asp-GUC|59</v>
      </c>
      <c r="B136" s="4" t="s">
        <v>38</v>
      </c>
      <c r="C136" s="4" t="s">
        <v>841</v>
      </c>
      <c r="D136" s="4" t="n">
        <v>61</v>
      </c>
      <c r="E136" s="19" t="s">
        <v>780</v>
      </c>
      <c r="F136" s="20" t="s">
        <v>836</v>
      </c>
    </row>
    <row r="137" customFormat="false" ht="15" hidden="false" customHeight="false" outlineLevel="0" collapsed="false">
      <c r="A137" s="4" t="str">
        <f aca="false">B137&amp;"|"&amp;C137</f>
        <v>tdbR00000588 Asp-GUC|60</v>
      </c>
      <c r="B137" s="4" t="s">
        <v>38</v>
      </c>
      <c r="C137" s="4" t="s">
        <v>842</v>
      </c>
      <c r="D137" s="4" t="n">
        <v>62</v>
      </c>
      <c r="E137" s="19" t="s">
        <v>777</v>
      </c>
      <c r="F137" s="20" t="s">
        <v>836</v>
      </c>
    </row>
    <row r="138" customFormat="false" ht="15" hidden="false" customHeight="false" outlineLevel="0" collapsed="false">
      <c r="A138" s="4" t="str">
        <f aca="false">B138&amp;"|"&amp;C138</f>
        <v>tdbR00000588 Asp-GUC|61</v>
      </c>
      <c r="B138" s="4" t="s">
        <v>38</v>
      </c>
      <c r="C138" s="4" t="s">
        <v>843</v>
      </c>
      <c r="D138" s="4" t="n">
        <v>63</v>
      </c>
      <c r="E138" s="23" t="s">
        <v>772</v>
      </c>
      <c r="F138" s="10" t="s">
        <v>830</v>
      </c>
    </row>
    <row r="139" customFormat="false" ht="15" hidden="false" customHeight="false" outlineLevel="0" collapsed="false">
      <c r="A139" s="4" t="str">
        <f aca="false">B139&amp;"|"&amp;C139</f>
        <v>tdbR00000588 Asp-GUC|62</v>
      </c>
      <c r="B139" s="4" t="s">
        <v>38</v>
      </c>
      <c r="C139" s="4" t="s">
        <v>844</v>
      </c>
      <c r="D139" s="4" t="n">
        <v>64</v>
      </c>
      <c r="E139" s="23" t="s">
        <v>772</v>
      </c>
      <c r="F139" s="10" t="s">
        <v>830</v>
      </c>
    </row>
    <row r="140" customFormat="false" ht="15" hidden="false" customHeight="false" outlineLevel="0" collapsed="false">
      <c r="A140" s="4" t="str">
        <f aca="false">B140&amp;"|"&amp;C140</f>
        <v>tdbR00000588 Asp-GUC|63</v>
      </c>
      <c r="B140" s="4" t="s">
        <v>38</v>
      </c>
      <c r="C140" s="4" t="s">
        <v>845</v>
      </c>
      <c r="D140" s="4" t="n">
        <v>65</v>
      </c>
      <c r="E140" s="23" t="s">
        <v>772</v>
      </c>
      <c r="F140" s="10" t="s">
        <v>830</v>
      </c>
    </row>
    <row r="141" customFormat="false" ht="15" hidden="false" customHeight="false" outlineLevel="0" collapsed="false">
      <c r="A141" s="4" t="str">
        <f aca="false">B141&amp;"|"&amp;C141</f>
        <v>tdbR00000588 Asp-GUC|64</v>
      </c>
      <c r="B141" s="4" t="s">
        <v>38</v>
      </c>
      <c r="C141" s="4" t="s">
        <v>846</v>
      </c>
      <c r="D141" s="4" t="n">
        <v>66</v>
      </c>
      <c r="E141" s="23" t="s">
        <v>459</v>
      </c>
      <c r="F141" s="10" t="s">
        <v>830</v>
      </c>
    </row>
    <row r="142" customFormat="false" ht="15" hidden="false" customHeight="false" outlineLevel="0" collapsed="false">
      <c r="A142" s="4" t="str">
        <f aca="false">B142&amp;"|"&amp;C142</f>
        <v>tdbR00000588 Asp-GUC|65</v>
      </c>
      <c r="B142" s="4" t="s">
        <v>38</v>
      </c>
      <c r="C142" s="4" t="s">
        <v>847</v>
      </c>
      <c r="D142" s="4" t="n">
        <v>67</v>
      </c>
      <c r="E142" s="23" t="s">
        <v>459</v>
      </c>
      <c r="F142" s="10" t="s">
        <v>830</v>
      </c>
    </row>
    <row r="143" customFormat="false" ht="15" hidden="false" customHeight="false" outlineLevel="0" collapsed="false">
      <c r="A143" s="4" t="str">
        <f aca="false">B143&amp;"|"&amp;C143</f>
        <v>tdbR00000588 Asp-GUC|66</v>
      </c>
      <c r="B143" s="4" t="s">
        <v>38</v>
      </c>
      <c r="C143" s="4" t="s">
        <v>848</v>
      </c>
      <c r="D143" s="4" t="n">
        <v>68</v>
      </c>
      <c r="E143" s="17" t="s">
        <v>772</v>
      </c>
      <c r="F143" s="18" t="s">
        <v>768</v>
      </c>
    </row>
    <row r="144" customFormat="false" ht="15" hidden="false" customHeight="false" outlineLevel="0" collapsed="false">
      <c r="A144" s="4" t="str">
        <f aca="false">B144&amp;"|"&amp;C144</f>
        <v>tdbR00000588 Asp-GUC|67</v>
      </c>
      <c r="B144" s="4" t="s">
        <v>38</v>
      </c>
      <c r="C144" s="4" t="s">
        <v>849</v>
      </c>
      <c r="D144" s="4" t="n">
        <v>69</v>
      </c>
      <c r="E144" s="17" t="s">
        <v>772</v>
      </c>
      <c r="F144" s="18" t="s">
        <v>768</v>
      </c>
    </row>
    <row r="145" customFormat="false" ht="15" hidden="false" customHeight="false" outlineLevel="0" collapsed="false">
      <c r="A145" s="4" t="str">
        <f aca="false">B145&amp;"|"&amp;C145</f>
        <v>tdbR00000588 Asp-GUC|68</v>
      </c>
      <c r="B145" s="4" t="s">
        <v>38</v>
      </c>
      <c r="C145" s="4" t="s">
        <v>850</v>
      </c>
      <c r="D145" s="4" t="n">
        <v>70</v>
      </c>
      <c r="E145" s="17" t="s">
        <v>459</v>
      </c>
      <c r="F145" s="18" t="s">
        <v>768</v>
      </c>
    </row>
    <row r="146" customFormat="false" ht="15" hidden="false" customHeight="false" outlineLevel="0" collapsed="false">
      <c r="A146" s="4" t="str">
        <f aca="false">B146&amp;"|"&amp;C146</f>
        <v>tdbR00000588 Asp-GUC|69</v>
      </c>
      <c r="B146" s="4" t="s">
        <v>38</v>
      </c>
      <c r="C146" s="4" t="s">
        <v>851</v>
      </c>
      <c r="D146" s="4" t="n">
        <v>71</v>
      </c>
      <c r="E146" s="17" t="s">
        <v>772</v>
      </c>
      <c r="F146" s="18" t="s">
        <v>768</v>
      </c>
    </row>
    <row r="147" customFormat="false" ht="15" hidden="false" customHeight="false" outlineLevel="0" collapsed="false">
      <c r="A147" s="4" t="str">
        <f aca="false">B147&amp;"|"&amp;C147</f>
        <v>tdbR00000588 Asp-GUC|70</v>
      </c>
      <c r="B147" s="4" t="s">
        <v>38</v>
      </c>
      <c r="C147" s="4" t="s">
        <v>852</v>
      </c>
      <c r="D147" s="4" t="n">
        <v>72</v>
      </c>
      <c r="E147" s="17" t="s">
        <v>459</v>
      </c>
      <c r="F147" s="18" t="s">
        <v>768</v>
      </c>
    </row>
    <row r="148" customFormat="false" ht="15" hidden="false" customHeight="false" outlineLevel="0" collapsed="false">
      <c r="A148" s="4" t="str">
        <f aca="false">B148&amp;"|"&amp;C148</f>
        <v>tdbR00000588 Asp-GUC|71</v>
      </c>
      <c r="B148" s="4" t="s">
        <v>38</v>
      </c>
      <c r="C148" s="4" t="s">
        <v>853</v>
      </c>
      <c r="D148" s="4" t="n">
        <v>73</v>
      </c>
      <c r="E148" s="17" t="s">
        <v>459</v>
      </c>
      <c r="F148" s="18" t="s">
        <v>768</v>
      </c>
    </row>
    <row r="149" customFormat="false" ht="15" hidden="false" customHeight="false" outlineLevel="0" collapsed="false">
      <c r="A149" s="4" t="str">
        <f aca="false">B149&amp;"|"&amp;C149</f>
        <v>tdbR00000588 Asp-GUC|72</v>
      </c>
      <c r="B149" s="4" t="s">
        <v>38</v>
      </c>
      <c r="C149" s="4" t="s">
        <v>854</v>
      </c>
      <c r="D149" s="4" t="n">
        <v>74</v>
      </c>
      <c r="E149" s="17" t="s">
        <v>772</v>
      </c>
      <c r="F149" s="18" t="s">
        <v>768</v>
      </c>
    </row>
    <row r="150" customFormat="false" ht="15" hidden="false" customHeight="false" outlineLevel="0" collapsed="false">
      <c r="A150" s="4" t="str">
        <f aca="false">B150&amp;"|"&amp;C150</f>
        <v>tdbR00000583 Cys-GCA|1</v>
      </c>
      <c r="B150" s="4" t="s">
        <v>39</v>
      </c>
      <c r="C150" s="4" t="s">
        <v>767</v>
      </c>
      <c r="D150" s="4" t="n">
        <v>1</v>
      </c>
      <c r="E150" s="17" t="s">
        <v>459</v>
      </c>
      <c r="F150" s="18" t="s">
        <v>768</v>
      </c>
    </row>
    <row r="151" customFormat="false" ht="15" hidden="false" customHeight="false" outlineLevel="0" collapsed="false">
      <c r="A151" s="4" t="str">
        <f aca="false">B151&amp;"|"&amp;C151</f>
        <v>tdbR00000583 Cys-GCA|2</v>
      </c>
      <c r="B151" s="4" t="s">
        <v>39</v>
      </c>
      <c r="C151" s="4" t="s">
        <v>769</v>
      </c>
      <c r="D151" s="4" t="n">
        <v>2</v>
      </c>
      <c r="E151" s="17" t="s">
        <v>772</v>
      </c>
      <c r="F151" s="18" t="s">
        <v>768</v>
      </c>
    </row>
    <row r="152" customFormat="false" ht="15" hidden="false" customHeight="false" outlineLevel="0" collapsed="false">
      <c r="A152" s="4" t="str">
        <f aca="false">B152&amp;"|"&amp;C152</f>
        <v>tdbR00000583 Cys-GCA|3</v>
      </c>
      <c r="B152" s="4" t="s">
        <v>39</v>
      </c>
      <c r="C152" s="4" t="s">
        <v>770</v>
      </c>
      <c r="D152" s="4" t="n">
        <v>3</v>
      </c>
      <c r="E152" s="17" t="s">
        <v>772</v>
      </c>
      <c r="F152" s="18" t="s">
        <v>768</v>
      </c>
    </row>
    <row r="153" customFormat="false" ht="15" hidden="false" customHeight="false" outlineLevel="0" collapsed="false">
      <c r="A153" s="4" t="str">
        <f aca="false">B153&amp;"|"&amp;C153</f>
        <v>tdbR00000583 Cys-GCA|4</v>
      </c>
      <c r="B153" s="4" t="s">
        <v>39</v>
      </c>
      <c r="C153" s="4" t="s">
        <v>771</v>
      </c>
      <c r="D153" s="4" t="n">
        <v>4</v>
      </c>
      <c r="E153" s="17" t="s">
        <v>459</v>
      </c>
      <c r="F153" s="18" t="s">
        <v>768</v>
      </c>
    </row>
    <row r="154" customFormat="false" ht="15" hidden="false" customHeight="false" outlineLevel="0" collapsed="false">
      <c r="A154" s="4" t="str">
        <f aca="false">B154&amp;"|"&amp;C154</f>
        <v>tdbR00000583 Cys-GCA|5</v>
      </c>
      <c r="B154" s="4" t="s">
        <v>39</v>
      </c>
      <c r="C154" s="4" t="s">
        <v>773</v>
      </c>
      <c r="D154" s="4" t="n">
        <v>5</v>
      </c>
      <c r="E154" s="17" t="s">
        <v>459</v>
      </c>
      <c r="F154" s="18" t="s">
        <v>768</v>
      </c>
    </row>
    <row r="155" customFormat="false" ht="15" hidden="false" customHeight="false" outlineLevel="0" collapsed="false">
      <c r="A155" s="4" t="str">
        <f aca="false">B155&amp;"|"&amp;C155</f>
        <v>tdbR00000583 Cys-GCA|6</v>
      </c>
      <c r="B155" s="4" t="s">
        <v>39</v>
      </c>
      <c r="C155" s="4" t="s">
        <v>774</v>
      </c>
      <c r="D155" s="4" t="n">
        <v>6</v>
      </c>
      <c r="E155" s="17" t="s">
        <v>459</v>
      </c>
      <c r="F155" s="18" t="s">
        <v>768</v>
      </c>
    </row>
    <row r="156" customFormat="false" ht="15" hidden="false" customHeight="false" outlineLevel="0" collapsed="false">
      <c r="A156" s="4" t="str">
        <f aca="false">B156&amp;"|"&amp;C156</f>
        <v>tdbR00000583 Cys-GCA|7</v>
      </c>
      <c r="B156" s="4" t="s">
        <v>39</v>
      </c>
      <c r="C156" s="4" t="s">
        <v>775</v>
      </c>
      <c r="D156" s="4" t="n">
        <v>7</v>
      </c>
      <c r="E156" s="17" t="s">
        <v>459</v>
      </c>
      <c r="F156" s="18" t="s">
        <v>768</v>
      </c>
    </row>
    <row r="157" customFormat="false" ht="15" hidden="false" customHeight="false" outlineLevel="0" collapsed="false">
      <c r="A157" s="4" t="str">
        <f aca="false">B157&amp;"|"&amp;C157</f>
        <v>tdbR00000583 Cys-GCA|8</v>
      </c>
      <c r="B157" s="4" t="s">
        <v>39</v>
      </c>
      <c r="C157" s="4" t="s">
        <v>776</v>
      </c>
      <c r="D157" s="4" t="n">
        <v>8</v>
      </c>
      <c r="E157" s="3" t="s">
        <v>777</v>
      </c>
      <c r="F157" s="4" t="s">
        <v>778</v>
      </c>
    </row>
    <row r="158" customFormat="false" ht="15" hidden="false" customHeight="false" outlineLevel="0" collapsed="false">
      <c r="A158" s="4" t="str">
        <f aca="false">B158&amp;"|"&amp;C158</f>
        <v>tdbR00000583 Cys-GCA|9</v>
      </c>
      <c r="B158" s="4" t="s">
        <v>39</v>
      </c>
      <c r="C158" s="4" t="s">
        <v>779</v>
      </c>
      <c r="D158" s="4" t="n">
        <v>9</v>
      </c>
      <c r="E158" s="3" t="s">
        <v>459</v>
      </c>
      <c r="F158" s="4" t="s">
        <v>781</v>
      </c>
    </row>
    <row r="159" customFormat="false" ht="15" hidden="false" customHeight="false" outlineLevel="0" collapsed="false">
      <c r="A159" s="4" t="str">
        <f aca="false">B159&amp;"|"&amp;C159</f>
        <v>tdbR00000583 Cys-GCA|10</v>
      </c>
      <c r="B159" s="4" t="s">
        <v>39</v>
      </c>
      <c r="C159" s="4" t="s">
        <v>782</v>
      </c>
      <c r="D159" s="4" t="n">
        <v>10</v>
      </c>
      <c r="E159" s="8" t="s">
        <v>459</v>
      </c>
      <c r="F159" s="7" t="s">
        <v>783</v>
      </c>
    </row>
    <row r="160" customFormat="false" ht="15" hidden="false" customHeight="false" outlineLevel="0" collapsed="false">
      <c r="A160" s="4" t="str">
        <f aca="false">B160&amp;"|"&amp;C160</f>
        <v>tdbR00000583 Cys-GCA|11</v>
      </c>
      <c r="B160" s="4" t="s">
        <v>39</v>
      </c>
      <c r="C160" s="4" t="s">
        <v>784</v>
      </c>
      <c r="D160" s="4" t="n">
        <v>11</v>
      </c>
      <c r="E160" s="8" t="s">
        <v>772</v>
      </c>
      <c r="F160" s="7" t="s">
        <v>783</v>
      </c>
    </row>
    <row r="161" customFormat="false" ht="15" hidden="false" customHeight="false" outlineLevel="0" collapsed="false">
      <c r="A161" s="4" t="str">
        <f aca="false">B161&amp;"|"&amp;C161</f>
        <v>tdbR00000583 Cys-GCA|12</v>
      </c>
      <c r="B161" s="4" t="s">
        <v>39</v>
      </c>
      <c r="C161" s="4" t="s">
        <v>785</v>
      </c>
      <c r="D161" s="4" t="n">
        <v>12</v>
      </c>
      <c r="E161" s="8" t="s">
        <v>772</v>
      </c>
      <c r="F161" s="7" t="s">
        <v>783</v>
      </c>
    </row>
    <row r="162" customFormat="false" ht="15" hidden="false" customHeight="false" outlineLevel="0" collapsed="false">
      <c r="A162" s="4" t="str">
        <f aca="false">B162&amp;"|"&amp;C162</f>
        <v>tdbR00000583 Cys-GCA|13</v>
      </c>
      <c r="B162" s="4" t="s">
        <v>39</v>
      </c>
      <c r="C162" s="4" t="s">
        <v>786</v>
      </c>
      <c r="D162" s="4" t="n">
        <v>13</v>
      </c>
      <c r="E162" s="8" t="s">
        <v>459</v>
      </c>
      <c r="F162" s="7" t="s">
        <v>783</v>
      </c>
    </row>
    <row r="163" customFormat="false" ht="15" hidden="false" customHeight="false" outlineLevel="0" collapsed="false">
      <c r="A163" s="4" t="str">
        <f aca="false">B163&amp;"|"&amp;C163</f>
        <v>tdbR00000583 Cys-GCA|14</v>
      </c>
      <c r="B163" s="4" t="s">
        <v>39</v>
      </c>
      <c r="C163" s="4" t="s">
        <v>787</v>
      </c>
      <c r="D163" s="4" t="n">
        <v>14</v>
      </c>
      <c r="E163" s="19" t="s">
        <v>780</v>
      </c>
      <c r="F163" s="20" t="s">
        <v>788</v>
      </c>
    </row>
    <row r="164" customFormat="false" ht="15" hidden="false" customHeight="false" outlineLevel="0" collapsed="false">
      <c r="A164" s="4" t="str">
        <f aca="false">B164&amp;"|"&amp;C164</f>
        <v>tdbR00000583 Cys-GCA|15</v>
      </c>
      <c r="B164" s="4" t="s">
        <v>39</v>
      </c>
      <c r="C164" s="4" t="s">
        <v>789</v>
      </c>
      <c r="D164" s="4" t="n">
        <v>15</v>
      </c>
      <c r="E164" s="19" t="s">
        <v>459</v>
      </c>
      <c r="F164" s="20" t="s">
        <v>788</v>
      </c>
    </row>
    <row r="165" customFormat="false" ht="15" hidden="false" customHeight="false" outlineLevel="0" collapsed="false">
      <c r="A165" s="4" t="str">
        <f aca="false">B165&amp;"|"&amp;C165</f>
        <v>tdbR00000583 Cys-GCA|16</v>
      </c>
      <c r="B165" s="4" t="s">
        <v>39</v>
      </c>
      <c r="C165" s="4" t="s">
        <v>790</v>
      </c>
      <c r="D165" s="4" t="n">
        <v>16</v>
      </c>
      <c r="E165" s="19" t="s">
        <v>772</v>
      </c>
      <c r="F165" s="20" t="s">
        <v>788</v>
      </c>
    </row>
    <row r="166" customFormat="false" ht="15" hidden="false" customHeight="false" outlineLevel="0" collapsed="false">
      <c r="A166" s="4" t="str">
        <f aca="false">B166&amp;"|"&amp;C166</f>
        <v>tdbR00000583 Cys-GCA|18</v>
      </c>
      <c r="B166" s="4" t="s">
        <v>39</v>
      </c>
      <c r="C166" s="4" t="s">
        <v>793</v>
      </c>
      <c r="D166" s="4" t="n">
        <v>17</v>
      </c>
      <c r="E166" s="19" t="s">
        <v>459</v>
      </c>
      <c r="F166" s="20" t="s">
        <v>788</v>
      </c>
    </row>
    <row r="167" customFormat="false" ht="15" hidden="false" customHeight="false" outlineLevel="0" collapsed="false">
      <c r="A167" s="4" t="str">
        <f aca="false">B167&amp;"|"&amp;C167</f>
        <v>tdbR00000583 Cys-GCA|19</v>
      </c>
      <c r="B167" s="4" t="s">
        <v>39</v>
      </c>
      <c r="C167" s="4" t="s">
        <v>794</v>
      </c>
      <c r="D167" s="4" t="n">
        <v>18</v>
      </c>
      <c r="E167" s="19" t="s">
        <v>459</v>
      </c>
      <c r="F167" s="20" t="s">
        <v>788</v>
      </c>
    </row>
    <row r="168" customFormat="false" ht="15" hidden="false" customHeight="false" outlineLevel="0" collapsed="false">
      <c r="A168" s="4" t="str">
        <f aca="false">B168&amp;"|"&amp;C168</f>
        <v>tdbR00000583 Cys-GCA|20</v>
      </c>
      <c r="B168" s="4" t="s">
        <v>39</v>
      </c>
      <c r="C168" s="4" t="s">
        <v>795</v>
      </c>
      <c r="D168" s="4" t="n">
        <v>19</v>
      </c>
      <c r="E168" s="19" t="s">
        <v>777</v>
      </c>
      <c r="F168" s="20" t="s">
        <v>788</v>
      </c>
    </row>
    <row r="169" customFormat="false" ht="15" hidden="false" customHeight="false" outlineLevel="0" collapsed="false">
      <c r="A169" s="4" t="str">
        <f aca="false">B169&amp;"|"&amp;C169</f>
        <v>tdbR00000583 Cys-GCA|20a</v>
      </c>
      <c r="B169" s="4" t="s">
        <v>39</v>
      </c>
      <c r="C169" s="4" t="s">
        <v>796</v>
      </c>
      <c r="D169" s="4" t="n">
        <v>20</v>
      </c>
      <c r="E169" s="19" t="s">
        <v>772</v>
      </c>
      <c r="F169" s="20" t="s">
        <v>788</v>
      </c>
    </row>
    <row r="170" customFormat="false" ht="15" hidden="false" customHeight="false" outlineLevel="0" collapsed="false">
      <c r="A170" s="4" t="str">
        <f aca="false">B170&amp;"|"&amp;C170</f>
        <v>tdbR00000583 Cys-GCA|20b</v>
      </c>
      <c r="B170" s="4" t="s">
        <v>39</v>
      </c>
      <c r="C170" s="4" t="s">
        <v>855</v>
      </c>
      <c r="D170" s="4" t="n">
        <v>21</v>
      </c>
      <c r="E170" s="19" t="s">
        <v>777</v>
      </c>
      <c r="F170" s="20" t="s">
        <v>788</v>
      </c>
    </row>
    <row r="171" customFormat="false" ht="15" hidden="false" customHeight="false" outlineLevel="0" collapsed="false">
      <c r="A171" s="4" t="str">
        <f aca="false">B171&amp;"|"&amp;C171</f>
        <v>tdbR00000583 Cys-GCA|21</v>
      </c>
      <c r="B171" s="4" t="s">
        <v>39</v>
      </c>
      <c r="C171" s="4" t="s">
        <v>797</v>
      </c>
      <c r="D171" s="4" t="n">
        <v>22</v>
      </c>
      <c r="E171" s="19" t="s">
        <v>780</v>
      </c>
      <c r="F171" s="20" t="s">
        <v>788</v>
      </c>
    </row>
    <row r="172" customFormat="false" ht="15" hidden="false" customHeight="false" outlineLevel="0" collapsed="false">
      <c r="A172" s="4" t="str">
        <f aca="false">B172&amp;"|"&amp;C172</f>
        <v>tdbR00000583 Cys-GCA|22</v>
      </c>
      <c r="B172" s="4" t="s">
        <v>39</v>
      </c>
      <c r="C172" s="4" t="s">
        <v>798</v>
      </c>
      <c r="D172" s="4" t="n">
        <v>23</v>
      </c>
      <c r="E172" s="8" t="s">
        <v>780</v>
      </c>
      <c r="F172" s="7" t="s">
        <v>783</v>
      </c>
    </row>
    <row r="173" customFormat="false" ht="15" hidden="false" customHeight="false" outlineLevel="0" collapsed="false">
      <c r="A173" s="4" t="str">
        <f aca="false">B173&amp;"|"&amp;C173</f>
        <v>tdbR00000583 Cys-GCA|23</v>
      </c>
      <c r="B173" s="4" t="s">
        <v>39</v>
      </c>
      <c r="C173" s="4" t="s">
        <v>799</v>
      </c>
      <c r="D173" s="4" t="n">
        <v>24</v>
      </c>
      <c r="E173" s="8" t="s">
        <v>459</v>
      </c>
      <c r="F173" s="7" t="s">
        <v>783</v>
      </c>
    </row>
    <row r="174" customFormat="false" ht="15" hidden="false" customHeight="false" outlineLevel="0" collapsed="false">
      <c r="A174" s="4" t="str">
        <f aca="false">B174&amp;"|"&amp;C174</f>
        <v>tdbR00000583 Cys-GCA|24</v>
      </c>
      <c r="B174" s="4" t="s">
        <v>39</v>
      </c>
      <c r="C174" s="4" t="s">
        <v>800</v>
      </c>
      <c r="D174" s="4" t="n">
        <v>25</v>
      </c>
      <c r="E174" s="8" t="s">
        <v>459</v>
      </c>
      <c r="F174" s="7" t="s">
        <v>783</v>
      </c>
    </row>
    <row r="175" customFormat="false" ht="15" hidden="false" customHeight="false" outlineLevel="0" collapsed="false">
      <c r="A175" s="4" t="str">
        <f aca="false">B175&amp;"|"&amp;C175</f>
        <v>tdbR00000583 Cys-GCA|25</v>
      </c>
      <c r="B175" s="4" t="s">
        <v>39</v>
      </c>
      <c r="C175" s="4" t="s">
        <v>801</v>
      </c>
      <c r="D175" s="4" t="n">
        <v>26</v>
      </c>
      <c r="E175" s="8" t="s">
        <v>772</v>
      </c>
      <c r="F175" s="7" t="s">
        <v>783</v>
      </c>
    </row>
    <row r="176" customFormat="false" ht="15" hidden="false" customHeight="false" outlineLevel="0" collapsed="false">
      <c r="A176" s="4" t="str">
        <f aca="false">B176&amp;"|"&amp;C176</f>
        <v>tdbR00000583 Cys-GCA|26</v>
      </c>
      <c r="B176" s="4" t="s">
        <v>39</v>
      </c>
      <c r="C176" s="4" t="s">
        <v>802</v>
      </c>
      <c r="D176" s="4" t="n">
        <v>27</v>
      </c>
      <c r="E176" s="3" t="s">
        <v>459</v>
      </c>
      <c r="F176" s="4" t="s">
        <v>803</v>
      </c>
    </row>
    <row r="177" customFormat="false" ht="15" hidden="false" customHeight="false" outlineLevel="0" collapsed="false">
      <c r="A177" s="4" t="str">
        <f aca="false">B177&amp;"|"&amp;C177</f>
        <v>tdbR00000583 Cys-GCA|27</v>
      </c>
      <c r="B177" s="4" t="s">
        <v>39</v>
      </c>
      <c r="C177" s="4" t="s">
        <v>804</v>
      </c>
      <c r="D177" s="4" t="n">
        <v>28</v>
      </c>
      <c r="E177" s="21" t="s">
        <v>459</v>
      </c>
      <c r="F177" s="22" t="s">
        <v>805</v>
      </c>
    </row>
    <row r="178" customFormat="false" ht="15" hidden="false" customHeight="false" outlineLevel="0" collapsed="false">
      <c r="A178" s="4" t="str">
        <f aca="false">B178&amp;"|"&amp;C178</f>
        <v>tdbR00000583 Cys-GCA|28</v>
      </c>
      <c r="B178" s="4" t="s">
        <v>39</v>
      </c>
      <c r="C178" s="4" t="s">
        <v>806</v>
      </c>
      <c r="D178" s="4" t="n">
        <v>29</v>
      </c>
      <c r="E178" s="21" t="s">
        <v>772</v>
      </c>
      <c r="F178" s="22" t="s">
        <v>805</v>
      </c>
    </row>
    <row r="179" customFormat="false" ht="15" hidden="false" customHeight="false" outlineLevel="0" collapsed="false">
      <c r="A179" s="4" t="str">
        <f aca="false">B179&amp;"|"&amp;C179</f>
        <v>tdbR00000583 Cys-GCA|29</v>
      </c>
      <c r="B179" s="4" t="s">
        <v>39</v>
      </c>
      <c r="C179" s="4" t="s">
        <v>807</v>
      </c>
      <c r="D179" s="4" t="n">
        <v>30</v>
      </c>
      <c r="E179" s="21" t="s">
        <v>459</v>
      </c>
      <c r="F179" s="22" t="s">
        <v>805</v>
      </c>
    </row>
    <row r="180" customFormat="false" ht="15" hidden="false" customHeight="false" outlineLevel="0" collapsed="false">
      <c r="A180" s="4" t="str">
        <f aca="false">B180&amp;"|"&amp;C180</f>
        <v>tdbR00000583 Cys-GCA|30</v>
      </c>
      <c r="B180" s="4" t="s">
        <v>39</v>
      </c>
      <c r="C180" s="4" t="s">
        <v>808</v>
      </c>
      <c r="D180" s="4" t="n">
        <v>31</v>
      </c>
      <c r="E180" s="21" t="s">
        <v>459</v>
      </c>
      <c r="F180" s="22" t="s">
        <v>805</v>
      </c>
    </row>
    <row r="181" customFormat="false" ht="15" hidden="false" customHeight="false" outlineLevel="0" collapsed="false">
      <c r="A181" s="4" t="str">
        <f aca="false">B181&amp;"|"&amp;C181</f>
        <v>tdbR00000583 Cys-GCA|31</v>
      </c>
      <c r="B181" s="4" t="s">
        <v>39</v>
      </c>
      <c r="C181" s="4" t="s">
        <v>809</v>
      </c>
      <c r="D181" s="4" t="n">
        <v>32</v>
      </c>
      <c r="E181" s="21" t="s">
        <v>459</v>
      </c>
      <c r="F181" s="22" t="s">
        <v>805</v>
      </c>
    </row>
    <row r="182" customFormat="false" ht="15" hidden="false" customHeight="false" outlineLevel="0" collapsed="false">
      <c r="A182" s="4" t="str">
        <f aca="false">B182&amp;"|"&amp;C182</f>
        <v>tdbR00000583 Cys-GCA|32</v>
      </c>
      <c r="B182" s="4" t="s">
        <v>39</v>
      </c>
      <c r="C182" s="4" t="s">
        <v>810</v>
      </c>
      <c r="D182" s="4" t="n">
        <v>33</v>
      </c>
      <c r="E182" s="19" t="s">
        <v>772</v>
      </c>
      <c r="F182" s="20" t="s">
        <v>811</v>
      </c>
    </row>
    <row r="183" customFormat="false" ht="15" hidden="false" customHeight="false" outlineLevel="0" collapsed="false">
      <c r="A183" s="4" t="str">
        <f aca="false">B183&amp;"|"&amp;C183</f>
        <v>tdbR00000583 Cys-GCA|33</v>
      </c>
      <c r="B183" s="4" t="s">
        <v>39</v>
      </c>
      <c r="C183" s="4" t="s">
        <v>812</v>
      </c>
      <c r="D183" s="4" t="n">
        <v>34</v>
      </c>
      <c r="E183" s="19" t="s">
        <v>777</v>
      </c>
      <c r="F183" s="20" t="s">
        <v>811</v>
      </c>
    </row>
    <row r="184" customFormat="false" ht="15" hidden="false" customHeight="false" outlineLevel="0" collapsed="false">
      <c r="A184" s="4" t="str">
        <f aca="false">B184&amp;"|"&amp;C184</f>
        <v>tdbR00000583 Cys-GCA|34</v>
      </c>
      <c r="B184" s="4" t="s">
        <v>39</v>
      </c>
      <c r="C184" s="4" t="s">
        <v>813</v>
      </c>
      <c r="D184" s="4" t="n">
        <v>35</v>
      </c>
      <c r="E184" s="19" t="s">
        <v>459</v>
      </c>
      <c r="F184" s="20" t="s">
        <v>811</v>
      </c>
    </row>
    <row r="185" customFormat="false" ht="15" hidden="false" customHeight="false" outlineLevel="0" collapsed="false">
      <c r="A185" s="4" t="str">
        <f aca="false">B185&amp;"|"&amp;C185</f>
        <v>tdbR00000583 Cys-GCA|35</v>
      </c>
      <c r="B185" s="4" t="s">
        <v>39</v>
      </c>
      <c r="C185" s="4" t="s">
        <v>814</v>
      </c>
      <c r="D185" s="4" t="n">
        <v>36</v>
      </c>
      <c r="E185" s="19" t="s">
        <v>772</v>
      </c>
      <c r="F185" s="20" t="s">
        <v>811</v>
      </c>
    </row>
    <row r="186" customFormat="false" ht="15" hidden="false" customHeight="false" outlineLevel="0" collapsed="false">
      <c r="A186" s="4" t="str">
        <f aca="false">B186&amp;"|"&amp;C186</f>
        <v>tdbR00000583 Cys-GCA|36</v>
      </c>
      <c r="B186" s="4" t="s">
        <v>39</v>
      </c>
      <c r="C186" s="4" t="s">
        <v>815</v>
      </c>
      <c r="D186" s="4" t="n">
        <v>37</v>
      </c>
      <c r="E186" s="19" t="s">
        <v>780</v>
      </c>
      <c r="F186" s="20" t="s">
        <v>811</v>
      </c>
    </row>
    <row r="187" customFormat="false" ht="15" hidden="false" customHeight="false" outlineLevel="0" collapsed="false">
      <c r="A187" s="4" t="str">
        <f aca="false">B187&amp;"|"&amp;C187</f>
        <v>tdbR00000583 Cys-GCA|37</v>
      </c>
      <c r="B187" s="4" t="s">
        <v>39</v>
      </c>
      <c r="C187" s="4" t="s">
        <v>816</v>
      </c>
      <c r="D187" s="4" t="n">
        <v>38</v>
      </c>
      <c r="E187" s="19" t="s">
        <v>459</v>
      </c>
      <c r="F187" s="20" t="s">
        <v>811</v>
      </c>
    </row>
    <row r="188" customFormat="false" ht="15" hidden="false" customHeight="false" outlineLevel="0" collapsed="false">
      <c r="A188" s="4" t="str">
        <f aca="false">B188&amp;"|"&amp;C188</f>
        <v>tdbR00000583 Cys-GCA|38</v>
      </c>
      <c r="B188" s="4" t="s">
        <v>39</v>
      </c>
      <c r="C188" s="4" t="s">
        <v>817</v>
      </c>
      <c r="D188" s="4" t="n">
        <v>39</v>
      </c>
      <c r="E188" s="19" t="s">
        <v>780</v>
      </c>
      <c r="F188" s="20" t="s">
        <v>811</v>
      </c>
    </row>
    <row r="189" customFormat="false" ht="15" hidden="false" customHeight="false" outlineLevel="0" collapsed="false">
      <c r="A189" s="4" t="str">
        <f aca="false">B189&amp;"|"&amp;C189</f>
        <v>tdbR00000583 Cys-GCA|39</v>
      </c>
      <c r="B189" s="4" t="s">
        <v>39</v>
      </c>
      <c r="C189" s="4" t="s">
        <v>818</v>
      </c>
      <c r="D189" s="4" t="n">
        <v>40</v>
      </c>
      <c r="E189" s="21" t="s">
        <v>772</v>
      </c>
      <c r="F189" s="22" t="s">
        <v>805</v>
      </c>
    </row>
    <row r="190" customFormat="false" ht="15" hidden="false" customHeight="false" outlineLevel="0" collapsed="false">
      <c r="A190" s="4" t="str">
        <f aca="false">B190&amp;"|"&amp;C190</f>
        <v>tdbR00000583 Cys-GCA|40</v>
      </c>
      <c r="B190" s="4" t="s">
        <v>39</v>
      </c>
      <c r="C190" s="4" t="s">
        <v>819</v>
      </c>
      <c r="D190" s="4" t="n">
        <v>41</v>
      </c>
      <c r="E190" s="21" t="s">
        <v>772</v>
      </c>
      <c r="F190" s="22" t="s">
        <v>805</v>
      </c>
    </row>
    <row r="191" customFormat="false" ht="15" hidden="false" customHeight="false" outlineLevel="0" collapsed="false">
      <c r="A191" s="4" t="str">
        <f aca="false">B191&amp;"|"&amp;C191</f>
        <v>tdbR00000583 Cys-GCA|41</v>
      </c>
      <c r="B191" s="4" t="s">
        <v>39</v>
      </c>
      <c r="C191" s="4" t="s">
        <v>820</v>
      </c>
      <c r="D191" s="4" t="n">
        <v>42</v>
      </c>
      <c r="E191" s="21" t="s">
        <v>772</v>
      </c>
      <c r="F191" s="22" t="s">
        <v>805</v>
      </c>
    </row>
    <row r="192" customFormat="false" ht="15" hidden="false" customHeight="false" outlineLevel="0" collapsed="false">
      <c r="A192" s="4" t="str">
        <f aca="false">B192&amp;"|"&amp;C192</f>
        <v>tdbR00000583 Cys-GCA|42</v>
      </c>
      <c r="B192" s="4" t="s">
        <v>39</v>
      </c>
      <c r="C192" s="4" t="s">
        <v>821</v>
      </c>
      <c r="D192" s="4" t="n">
        <v>43</v>
      </c>
      <c r="E192" s="21" t="s">
        <v>459</v>
      </c>
      <c r="F192" s="22" t="s">
        <v>805</v>
      </c>
    </row>
    <row r="193" customFormat="false" ht="15" hidden="false" customHeight="false" outlineLevel="0" collapsed="false">
      <c r="A193" s="4" t="str">
        <f aca="false">B193&amp;"|"&amp;C193</f>
        <v>tdbR00000583 Cys-GCA|43</v>
      </c>
      <c r="B193" s="4" t="s">
        <v>39</v>
      </c>
      <c r="C193" s="4" t="s">
        <v>822</v>
      </c>
      <c r="D193" s="4" t="n">
        <v>44</v>
      </c>
      <c r="E193" s="21" t="s">
        <v>777</v>
      </c>
      <c r="F193" s="22" t="s">
        <v>805</v>
      </c>
    </row>
    <row r="194" customFormat="false" ht="15" hidden="false" customHeight="false" outlineLevel="0" collapsed="false">
      <c r="A194" s="4" t="str">
        <f aca="false">B194&amp;"|"&amp;C194</f>
        <v>tdbR00000583 Cys-GCA|44</v>
      </c>
      <c r="B194" s="4" t="s">
        <v>39</v>
      </c>
      <c r="C194" s="4" t="s">
        <v>823</v>
      </c>
      <c r="D194" s="4" t="n">
        <v>45</v>
      </c>
      <c r="E194" s="19" t="s">
        <v>777</v>
      </c>
      <c r="F194" s="20" t="s">
        <v>824</v>
      </c>
    </row>
    <row r="195" customFormat="false" ht="15" hidden="false" customHeight="false" outlineLevel="0" collapsed="false">
      <c r="A195" s="4" t="str">
        <f aca="false">B195&amp;"|"&amp;C195</f>
        <v>tdbR00000583 Cys-GCA|45</v>
      </c>
      <c r="B195" s="4" t="s">
        <v>39</v>
      </c>
      <c r="C195" s="4" t="s">
        <v>825</v>
      </c>
      <c r="D195" s="4" t="n">
        <v>46</v>
      </c>
      <c r="E195" s="19" t="s">
        <v>780</v>
      </c>
      <c r="F195" s="20" t="s">
        <v>824</v>
      </c>
    </row>
    <row r="196" customFormat="false" ht="15" hidden="false" customHeight="false" outlineLevel="0" collapsed="false">
      <c r="A196" s="4" t="str">
        <f aca="false">B196&amp;"|"&amp;C196</f>
        <v>tdbR00000583 Cys-GCA|e1</v>
      </c>
      <c r="B196" s="4" t="s">
        <v>39</v>
      </c>
      <c r="C196" s="4" t="s">
        <v>856</v>
      </c>
      <c r="D196" s="4" t="n">
        <v>47</v>
      </c>
      <c r="E196" s="19" t="s">
        <v>459</v>
      </c>
      <c r="F196" s="20" t="s">
        <v>824</v>
      </c>
    </row>
    <row r="197" customFormat="false" ht="15" hidden="false" customHeight="false" outlineLevel="0" collapsed="false">
      <c r="A197" s="4" t="str">
        <f aca="false">B197&amp;"|"&amp;C197</f>
        <v>tdbR00000583 Cys-GCA|46</v>
      </c>
      <c r="B197" s="4" t="s">
        <v>39</v>
      </c>
      <c r="C197" s="4" t="s">
        <v>826</v>
      </c>
      <c r="D197" s="4" t="n">
        <v>48</v>
      </c>
      <c r="E197" s="19" t="s">
        <v>777</v>
      </c>
      <c r="F197" s="20" t="s">
        <v>824</v>
      </c>
    </row>
    <row r="198" customFormat="false" ht="15" hidden="false" customHeight="false" outlineLevel="0" collapsed="false">
      <c r="A198" s="4" t="str">
        <f aca="false">B198&amp;"|"&amp;C198</f>
        <v>tdbR00000583 Cys-GCA|47</v>
      </c>
      <c r="B198" s="4" t="s">
        <v>39</v>
      </c>
      <c r="C198" s="4" t="s">
        <v>827</v>
      </c>
      <c r="D198" s="4" t="n">
        <v>49</v>
      </c>
      <c r="E198" s="19" t="s">
        <v>777</v>
      </c>
      <c r="F198" s="20" t="s">
        <v>824</v>
      </c>
    </row>
    <row r="199" customFormat="false" ht="15" hidden="false" customHeight="false" outlineLevel="0" collapsed="false">
      <c r="A199" s="4" t="str">
        <f aca="false">B199&amp;"|"&amp;C199</f>
        <v>tdbR00000583 Cys-GCA|48</v>
      </c>
      <c r="B199" s="4" t="s">
        <v>39</v>
      </c>
      <c r="C199" s="4" t="s">
        <v>828</v>
      </c>
      <c r="D199" s="4" t="n">
        <v>50</v>
      </c>
      <c r="E199" s="19" t="s">
        <v>772</v>
      </c>
      <c r="F199" s="20" t="s">
        <v>824</v>
      </c>
    </row>
    <row r="200" customFormat="false" ht="15" hidden="false" customHeight="false" outlineLevel="0" collapsed="false">
      <c r="A200" s="4" t="str">
        <f aca="false">B200&amp;"|"&amp;C200</f>
        <v>tdbR00000583 Cys-GCA|49</v>
      </c>
      <c r="B200" s="4" t="s">
        <v>39</v>
      </c>
      <c r="C200" s="4" t="s">
        <v>829</v>
      </c>
      <c r="D200" s="4" t="n">
        <v>51</v>
      </c>
      <c r="E200" s="23" t="s">
        <v>772</v>
      </c>
      <c r="F200" s="10" t="s">
        <v>830</v>
      </c>
    </row>
    <row r="201" customFormat="false" ht="15" hidden="false" customHeight="false" outlineLevel="0" collapsed="false">
      <c r="A201" s="4" t="str">
        <f aca="false">B201&amp;"|"&amp;C201</f>
        <v>tdbR00000583 Cys-GCA|50</v>
      </c>
      <c r="B201" s="4" t="s">
        <v>39</v>
      </c>
      <c r="C201" s="4" t="s">
        <v>831</v>
      </c>
      <c r="D201" s="4" t="n">
        <v>52</v>
      </c>
      <c r="E201" s="23" t="s">
        <v>772</v>
      </c>
      <c r="F201" s="10" t="s">
        <v>830</v>
      </c>
    </row>
    <row r="202" customFormat="false" ht="15" hidden="false" customHeight="false" outlineLevel="0" collapsed="false">
      <c r="A202" s="4" t="str">
        <f aca="false">B202&amp;"|"&amp;C202</f>
        <v>tdbR00000583 Cys-GCA|51</v>
      </c>
      <c r="B202" s="4" t="s">
        <v>39</v>
      </c>
      <c r="C202" s="4" t="s">
        <v>832</v>
      </c>
      <c r="D202" s="4" t="n">
        <v>53</v>
      </c>
      <c r="E202" s="23" t="s">
        <v>459</v>
      </c>
      <c r="F202" s="10" t="s">
        <v>830</v>
      </c>
    </row>
    <row r="203" customFormat="false" ht="15" hidden="false" customHeight="false" outlineLevel="0" collapsed="false">
      <c r="A203" s="4" t="str">
        <f aca="false">B203&amp;"|"&amp;C203</f>
        <v>tdbR00000583 Cys-GCA|52</v>
      </c>
      <c r="B203" s="4" t="s">
        <v>39</v>
      </c>
      <c r="C203" s="4" t="s">
        <v>833</v>
      </c>
      <c r="D203" s="4" t="n">
        <v>54</v>
      </c>
      <c r="E203" s="23" t="s">
        <v>459</v>
      </c>
      <c r="F203" s="10" t="s">
        <v>830</v>
      </c>
    </row>
    <row r="204" customFormat="false" ht="15" hidden="false" customHeight="false" outlineLevel="0" collapsed="false">
      <c r="A204" s="4" t="str">
        <f aca="false">B204&amp;"|"&amp;C204</f>
        <v>tdbR00000583 Cys-GCA|53</v>
      </c>
      <c r="B204" s="4" t="s">
        <v>39</v>
      </c>
      <c r="C204" s="4" t="s">
        <v>834</v>
      </c>
      <c r="D204" s="4" t="n">
        <v>55</v>
      </c>
      <c r="E204" s="23" t="s">
        <v>459</v>
      </c>
      <c r="F204" s="10" t="s">
        <v>830</v>
      </c>
    </row>
    <row r="205" customFormat="false" ht="15" hidden="false" customHeight="false" outlineLevel="0" collapsed="false">
      <c r="A205" s="4" t="str">
        <f aca="false">B205&amp;"|"&amp;C205</f>
        <v>tdbR00000583 Cys-GCA|54</v>
      </c>
      <c r="B205" s="4" t="s">
        <v>39</v>
      </c>
      <c r="C205" s="4" t="s">
        <v>835</v>
      </c>
      <c r="D205" s="4" t="n">
        <v>56</v>
      </c>
      <c r="E205" s="19" t="s">
        <v>777</v>
      </c>
      <c r="F205" s="20" t="s">
        <v>836</v>
      </c>
    </row>
    <row r="206" customFormat="false" ht="15" hidden="false" customHeight="false" outlineLevel="0" collapsed="false">
      <c r="A206" s="4" t="str">
        <f aca="false">B206&amp;"|"&amp;C206</f>
        <v>tdbR00000583 Cys-GCA|55</v>
      </c>
      <c r="B206" s="4" t="s">
        <v>39</v>
      </c>
      <c r="C206" s="4" t="s">
        <v>837</v>
      </c>
      <c r="D206" s="4" t="n">
        <v>57</v>
      </c>
      <c r="E206" s="19" t="s">
        <v>777</v>
      </c>
      <c r="F206" s="20" t="s">
        <v>836</v>
      </c>
    </row>
    <row r="207" customFormat="false" ht="15" hidden="false" customHeight="false" outlineLevel="0" collapsed="false">
      <c r="A207" s="4" t="str">
        <f aca="false">B207&amp;"|"&amp;C207</f>
        <v>tdbR00000583 Cys-GCA|56</v>
      </c>
      <c r="B207" s="4" t="s">
        <v>39</v>
      </c>
      <c r="C207" s="4" t="s">
        <v>838</v>
      </c>
      <c r="D207" s="4" t="n">
        <v>58</v>
      </c>
      <c r="E207" s="19" t="s">
        <v>772</v>
      </c>
      <c r="F207" s="20" t="s">
        <v>836</v>
      </c>
    </row>
    <row r="208" customFormat="false" ht="15" hidden="false" customHeight="false" outlineLevel="0" collapsed="false">
      <c r="A208" s="4" t="str">
        <f aca="false">B208&amp;"|"&amp;C208</f>
        <v>tdbR00000583 Cys-GCA|57</v>
      </c>
      <c r="B208" s="4" t="s">
        <v>39</v>
      </c>
      <c r="C208" s="4" t="s">
        <v>839</v>
      </c>
      <c r="D208" s="4" t="n">
        <v>59</v>
      </c>
      <c r="E208" s="19" t="s">
        <v>459</v>
      </c>
      <c r="F208" s="20" t="s">
        <v>836</v>
      </c>
    </row>
    <row r="209" customFormat="false" ht="15" hidden="false" customHeight="false" outlineLevel="0" collapsed="false">
      <c r="A209" s="4" t="str">
        <f aca="false">B209&amp;"|"&amp;C209</f>
        <v>tdbR00000583 Cys-GCA|58</v>
      </c>
      <c r="B209" s="4" t="s">
        <v>39</v>
      </c>
      <c r="C209" s="4" t="s">
        <v>840</v>
      </c>
      <c r="D209" s="4" t="n">
        <v>60</v>
      </c>
      <c r="E209" s="19" t="s">
        <v>780</v>
      </c>
      <c r="F209" s="20" t="s">
        <v>836</v>
      </c>
    </row>
    <row r="210" customFormat="false" ht="15" hidden="false" customHeight="false" outlineLevel="0" collapsed="false">
      <c r="A210" s="4" t="str">
        <f aca="false">B210&amp;"|"&amp;C210</f>
        <v>tdbR00000583 Cys-GCA|59</v>
      </c>
      <c r="B210" s="4" t="s">
        <v>39</v>
      </c>
      <c r="C210" s="4" t="s">
        <v>841</v>
      </c>
      <c r="D210" s="4" t="n">
        <v>61</v>
      </c>
      <c r="E210" s="19" t="s">
        <v>780</v>
      </c>
      <c r="F210" s="20" t="s">
        <v>836</v>
      </c>
    </row>
    <row r="211" customFormat="false" ht="15" hidden="false" customHeight="false" outlineLevel="0" collapsed="false">
      <c r="A211" s="4" t="str">
        <f aca="false">B211&amp;"|"&amp;C211</f>
        <v>tdbR00000583 Cys-GCA|60</v>
      </c>
      <c r="B211" s="4" t="s">
        <v>39</v>
      </c>
      <c r="C211" s="4" t="s">
        <v>842</v>
      </c>
      <c r="D211" s="4" t="n">
        <v>62</v>
      </c>
      <c r="E211" s="19" t="s">
        <v>777</v>
      </c>
      <c r="F211" s="20" t="s">
        <v>836</v>
      </c>
    </row>
    <row r="212" customFormat="false" ht="15" hidden="false" customHeight="false" outlineLevel="0" collapsed="false">
      <c r="A212" s="4" t="str">
        <f aca="false">B212&amp;"|"&amp;C212</f>
        <v>tdbR00000583 Cys-GCA|61</v>
      </c>
      <c r="B212" s="4" t="s">
        <v>39</v>
      </c>
      <c r="C212" s="4" t="s">
        <v>843</v>
      </c>
      <c r="D212" s="4" t="n">
        <v>63</v>
      </c>
      <c r="E212" s="23" t="s">
        <v>772</v>
      </c>
      <c r="F212" s="10" t="s">
        <v>830</v>
      </c>
    </row>
    <row r="213" customFormat="false" ht="15" hidden="false" customHeight="false" outlineLevel="0" collapsed="false">
      <c r="A213" s="4" t="str">
        <f aca="false">B213&amp;"|"&amp;C213</f>
        <v>tdbR00000583 Cys-GCA|62</v>
      </c>
      <c r="B213" s="4" t="s">
        <v>39</v>
      </c>
      <c r="C213" s="4" t="s">
        <v>844</v>
      </c>
      <c r="D213" s="4" t="n">
        <v>64</v>
      </c>
      <c r="E213" s="23" t="s">
        <v>772</v>
      </c>
      <c r="F213" s="10" t="s">
        <v>830</v>
      </c>
    </row>
    <row r="214" customFormat="false" ht="15" hidden="false" customHeight="false" outlineLevel="0" collapsed="false">
      <c r="A214" s="4" t="str">
        <f aca="false">B214&amp;"|"&amp;C214</f>
        <v>tdbR00000583 Cys-GCA|63</v>
      </c>
      <c r="B214" s="4" t="s">
        <v>39</v>
      </c>
      <c r="C214" s="4" t="s">
        <v>845</v>
      </c>
      <c r="D214" s="4" t="n">
        <v>65</v>
      </c>
      <c r="E214" s="23" t="s">
        <v>772</v>
      </c>
      <c r="F214" s="10" t="s">
        <v>830</v>
      </c>
    </row>
    <row r="215" customFormat="false" ht="15" hidden="false" customHeight="false" outlineLevel="0" collapsed="false">
      <c r="A215" s="4" t="str">
        <f aca="false">B215&amp;"|"&amp;C215</f>
        <v>tdbR00000583 Cys-GCA|64</v>
      </c>
      <c r="B215" s="4" t="s">
        <v>39</v>
      </c>
      <c r="C215" s="4" t="s">
        <v>846</v>
      </c>
      <c r="D215" s="4" t="n">
        <v>66</v>
      </c>
      <c r="E215" s="23" t="s">
        <v>459</v>
      </c>
      <c r="F215" s="10" t="s">
        <v>830</v>
      </c>
    </row>
    <row r="216" customFormat="false" ht="15" hidden="false" customHeight="false" outlineLevel="0" collapsed="false">
      <c r="A216" s="4" t="str">
        <f aca="false">B216&amp;"|"&amp;C216</f>
        <v>tdbR00000583 Cys-GCA|65</v>
      </c>
      <c r="B216" s="4" t="s">
        <v>39</v>
      </c>
      <c r="C216" s="4" t="s">
        <v>847</v>
      </c>
      <c r="D216" s="4" t="n">
        <v>67</v>
      </c>
      <c r="E216" s="23" t="s">
        <v>459</v>
      </c>
      <c r="F216" s="10" t="s">
        <v>830</v>
      </c>
    </row>
    <row r="217" customFormat="false" ht="15" hidden="false" customHeight="false" outlineLevel="0" collapsed="false">
      <c r="A217" s="4" t="str">
        <f aca="false">B217&amp;"|"&amp;C217</f>
        <v>tdbR00000583 Cys-GCA|66</v>
      </c>
      <c r="B217" s="4" t="s">
        <v>39</v>
      </c>
      <c r="C217" s="4" t="s">
        <v>848</v>
      </c>
      <c r="D217" s="4" t="n">
        <v>68</v>
      </c>
      <c r="E217" s="17" t="s">
        <v>772</v>
      </c>
      <c r="F217" s="18" t="s">
        <v>768</v>
      </c>
    </row>
    <row r="218" customFormat="false" ht="15" hidden="false" customHeight="false" outlineLevel="0" collapsed="false">
      <c r="A218" s="4" t="str">
        <f aca="false">B218&amp;"|"&amp;C218</f>
        <v>tdbR00000583 Cys-GCA|67</v>
      </c>
      <c r="B218" s="4" t="s">
        <v>39</v>
      </c>
      <c r="C218" s="4" t="s">
        <v>849</v>
      </c>
      <c r="D218" s="4" t="n">
        <v>69</v>
      </c>
      <c r="E218" s="17" t="s">
        <v>772</v>
      </c>
      <c r="F218" s="18" t="s">
        <v>768</v>
      </c>
    </row>
    <row r="219" customFormat="false" ht="15" hidden="false" customHeight="false" outlineLevel="0" collapsed="false">
      <c r="A219" s="4" t="str">
        <f aca="false">B219&amp;"|"&amp;C219</f>
        <v>tdbR00000583 Cys-GCA|68</v>
      </c>
      <c r="B219" s="4" t="s">
        <v>39</v>
      </c>
      <c r="C219" s="4" t="s">
        <v>850</v>
      </c>
      <c r="D219" s="4" t="n">
        <v>70</v>
      </c>
      <c r="E219" s="17" t="s">
        <v>772</v>
      </c>
      <c r="F219" s="18" t="s">
        <v>768</v>
      </c>
    </row>
    <row r="220" customFormat="false" ht="15" hidden="false" customHeight="false" outlineLevel="0" collapsed="false">
      <c r="A220" s="4" t="str">
        <f aca="false">B220&amp;"|"&amp;C220</f>
        <v>tdbR00000583 Cys-GCA|69</v>
      </c>
      <c r="B220" s="4" t="s">
        <v>39</v>
      </c>
      <c r="C220" s="4" t="s">
        <v>851</v>
      </c>
      <c r="D220" s="4" t="n">
        <v>71</v>
      </c>
      <c r="E220" s="17" t="s">
        <v>772</v>
      </c>
      <c r="F220" s="18" t="s">
        <v>768</v>
      </c>
    </row>
    <row r="221" customFormat="false" ht="15" hidden="false" customHeight="false" outlineLevel="0" collapsed="false">
      <c r="A221" s="4" t="str">
        <f aca="false">B221&amp;"|"&amp;C221</f>
        <v>tdbR00000583 Cys-GCA|70</v>
      </c>
      <c r="B221" s="4" t="s">
        <v>39</v>
      </c>
      <c r="C221" s="4" t="s">
        <v>852</v>
      </c>
      <c r="D221" s="4" t="n">
        <v>72</v>
      </c>
      <c r="E221" s="17" t="s">
        <v>459</v>
      </c>
      <c r="F221" s="18" t="s">
        <v>768</v>
      </c>
    </row>
    <row r="222" customFormat="false" ht="15" hidden="false" customHeight="false" outlineLevel="0" collapsed="false">
      <c r="A222" s="4" t="str">
        <f aca="false">B222&amp;"|"&amp;C222</f>
        <v>tdbR00000583 Cys-GCA|71</v>
      </c>
      <c r="B222" s="4" t="s">
        <v>39</v>
      </c>
      <c r="C222" s="4" t="s">
        <v>853</v>
      </c>
      <c r="D222" s="4" t="n">
        <v>73</v>
      </c>
      <c r="E222" s="17" t="s">
        <v>459</v>
      </c>
      <c r="F222" s="18" t="s">
        <v>768</v>
      </c>
    </row>
    <row r="223" customFormat="false" ht="15" hidden="false" customHeight="false" outlineLevel="0" collapsed="false">
      <c r="A223" s="4" t="str">
        <f aca="false">B223&amp;"|"&amp;C223</f>
        <v>tdbR00000583 Cys-GCA|72</v>
      </c>
      <c r="B223" s="4" t="s">
        <v>39</v>
      </c>
      <c r="C223" s="4" t="s">
        <v>854</v>
      </c>
      <c r="D223" s="4" t="n">
        <v>74</v>
      </c>
      <c r="E223" s="17" t="s">
        <v>772</v>
      </c>
      <c r="F223" s="18" t="s">
        <v>768</v>
      </c>
    </row>
    <row r="224" customFormat="false" ht="15" hidden="false" customHeight="false" outlineLevel="0" collapsed="false">
      <c r="A224" s="4" t="str">
        <f aca="false">B224&amp;"|"&amp;C224</f>
        <v>tdbR00000581 Lys-CUU|1</v>
      </c>
      <c r="B224" s="4" t="s">
        <v>40</v>
      </c>
      <c r="C224" s="4" t="s">
        <v>767</v>
      </c>
      <c r="D224" s="4" t="n">
        <v>1</v>
      </c>
      <c r="E224" s="17" t="s">
        <v>459</v>
      </c>
      <c r="F224" s="18" t="s">
        <v>768</v>
      </c>
    </row>
    <row r="225" customFormat="false" ht="15" hidden="false" customHeight="false" outlineLevel="0" collapsed="false">
      <c r="A225" s="4" t="str">
        <f aca="false">B225&amp;"|"&amp;C225</f>
        <v>tdbR00000581 Lys-CUU|2</v>
      </c>
      <c r="B225" s="4" t="s">
        <v>40</v>
      </c>
      <c r="C225" s="4" t="s">
        <v>769</v>
      </c>
      <c r="D225" s="4" t="n">
        <v>2</v>
      </c>
      <c r="E225" s="17" t="s">
        <v>459</v>
      </c>
      <c r="F225" s="18" t="s">
        <v>768</v>
      </c>
    </row>
    <row r="226" customFormat="false" ht="15" hidden="false" customHeight="false" outlineLevel="0" collapsed="false">
      <c r="A226" s="4" t="str">
        <f aca="false">B226&amp;"|"&amp;C226</f>
        <v>tdbR00000581 Lys-CUU|3</v>
      </c>
      <c r="B226" s="4" t="s">
        <v>40</v>
      </c>
      <c r="C226" s="4" t="s">
        <v>770</v>
      </c>
      <c r="D226" s="4" t="n">
        <v>3</v>
      </c>
      <c r="E226" s="17" t="s">
        <v>459</v>
      </c>
      <c r="F226" s="18" t="s">
        <v>768</v>
      </c>
    </row>
    <row r="227" customFormat="false" ht="15" hidden="false" customHeight="false" outlineLevel="0" collapsed="false">
      <c r="A227" s="4" t="str">
        <f aca="false">B227&amp;"|"&amp;C227</f>
        <v>tdbR00000581 Lys-CUU|4</v>
      </c>
      <c r="B227" s="4" t="s">
        <v>40</v>
      </c>
      <c r="C227" s="4" t="s">
        <v>771</v>
      </c>
      <c r="D227" s="4" t="n">
        <v>4</v>
      </c>
      <c r="E227" s="17" t="s">
        <v>772</v>
      </c>
      <c r="F227" s="18" t="s">
        <v>768</v>
      </c>
    </row>
    <row r="228" customFormat="false" ht="15" hidden="false" customHeight="false" outlineLevel="0" collapsed="false">
      <c r="A228" s="4" t="str">
        <f aca="false">B228&amp;"|"&amp;C228</f>
        <v>tdbR00000581 Lys-CUU|5</v>
      </c>
      <c r="B228" s="4" t="s">
        <v>40</v>
      </c>
      <c r="C228" s="4" t="s">
        <v>773</v>
      </c>
      <c r="D228" s="4" t="n">
        <v>5</v>
      </c>
      <c r="E228" s="17" t="s">
        <v>772</v>
      </c>
      <c r="F228" s="18" t="s">
        <v>768</v>
      </c>
    </row>
    <row r="229" customFormat="false" ht="15" hidden="false" customHeight="false" outlineLevel="0" collapsed="false">
      <c r="A229" s="4" t="str">
        <f aca="false">B229&amp;"|"&amp;C229</f>
        <v>tdbR00000581 Lys-CUU|6</v>
      </c>
      <c r="B229" s="4" t="s">
        <v>40</v>
      </c>
      <c r="C229" s="4" t="s">
        <v>774</v>
      </c>
      <c r="D229" s="4" t="n">
        <v>6</v>
      </c>
      <c r="E229" s="17" t="s">
        <v>772</v>
      </c>
      <c r="F229" s="18" t="s">
        <v>768</v>
      </c>
    </row>
    <row r="230" customFormat="false" ht="15" hidden="false" customHeight="false" outlineLevel="0" collapsed="false">
      <c r="A230" s="4" t="str">
        <f aca="false">B230&amp;"|"&amp;C230</f>
        <v>tdbR00000581 Lys-CUU|7</v>
      </c>
      <c r="B230" s="4" t="s">
        <v>40</v>
      </c>
      <c r="C230" s="4" t="s">
        <v>775</v>
      </c>
      <c r="D230" s="4" t="n">
        <v>7</v>
      </c>
      <c r="E230" s="17" t="s">
        <v>459</v>
      </c>
      <c r="F230" s="18" t="s">
        <v>768</v>
      </c>
    </row>
    <row r="231" customFormat="false" ht="15" hidden="false" customHeight="false" outlineLevel="0" collapsed="false">
      <c r="A231" s="4" t="str">
        <f aca="false">B231&amp;"|"&amp;C231</f>
        <v>tdbR00000581 Lys-CUU|8</v>
      </c>
      <c r="B231" s="4" t="s">
        <v>40</v>
      </c>
      <c r="C231" s="4" t="s">
        <v>776</v>
      </c>
      <c r="D231" s="4" t="n">
        <v>8</v>
      </c>
      <c r="E231" s="3" t="s">
        <v>777</v>
      </c>
      <c r="F231" s="4" t="s">
        <v>778</v>
      </c>
    </row>
    <row r="232" customFormat="false" ht="15" hidden="false" customHeight="false" outlineLevel="0" collapsed="false">
      <c r="A232" s="4" t="str">
        <f aca="false">B232&amp;"|"&amp;C232</f>
        <v>tdbR00000581 Lys-CUU|9</v>
      </c>
      <c r="B232" s="4" t="s">
        <v>40</v>
      </c>
      <c r="C232" s="4" t="s">
        <v>779</v>
      </c>
      <c r="D232" s="4" t="n">
        <v>9</v>
      </c>
      <c r="E232" s="3" t="s">
        <v>780</v>
      </c>
      <c r="F232" s="4" t="s">
        <v>781</v>
      </c>
    </row>
    <row r="233" customFormat="false" ht="15" hidden="false" customHeight="false" outlineLevel="0" collapsed="false">
      <c r="A233" s="4" t="str">
        <f aca="false">B233&amp;"|"&amp;C233</f>
        <v>tdbR00000581 Lys-CUU|10</v>
      </c>
      <c r="B233" s="4" t="s">
        <v>40</v>
      </c>
      <c r="C233" s="4" t="s">
        <v>782</v>
      </c>
      <c r="D233" s="4" t="n">
        <v>10</v>
      </c>
      <c r="E233" s="8" t="s">
        <v>459</v>
      </c>
      <c r="F233" s="7" t="s">
        <v>783</v>
      </c>
    </row>
    <row r="234" customFormat="false" ht="15" hidden="false" customHeight="false" outlineLevel="0" collapsed="false">
      <c r="A234" s="4" t="str">
        <f aca="false">B234&amp;"|"&amp;C234</f>
        <v>tdbR00000581 Lys-CUU|11</v>
      </c>
      <c r="B234" s="4" t="s">
        <v>40</v>
      </c>
      <c r="C234" s="4" t="s">
        <v>784</v>
      </c>
      <c r="D234" s="4" t="n">
        <v>11</v>
      </c>
      <c r="E234" s="8" t="s">
        <v>772</v>
      </c>
      <c r="F234" s="7" t="s">
        <v>783</v>
      </c>
    </row>
    <row r="235" customFormat="false" ht="15" hidden="false" customHeight="false" outlineLevel="0" collapsed="false">
      <c r="A235" s="4" t="str">
        <f aca="false">B235&amp;"|"&amp;C235</f>
        <v>tdbR00000581 Lys-CUU|12</v>
      </c>
      <c r="B235" s="4" t="s">
        <v>40</v>
      </c>
      <c r="C235" s="4" t="s">
        <v>785</v>
      </c>
      <c r="D235" s="4" t="n">
        <v>12</v>
      </c>
      <c r="E235" s="8" t="s">
        <v>777</v>
      </c>
      <c r="F235" s="7" t="s">
        <v>783</v>
      </c>
    </row>
    <row r="236" customFormat="false" ht="15" hidden="false" customHeight="false" outlineLevel="0" collapsed="false">
      <c r="A236" s="4" t="str">
        <f aca="false">B236&amp;"|"&amp;C236</f>
        <v>tdbR00000581 Lys-CUU|13</v>
      </c>
      <c r="B236" s="4" t="s">
        <v>40</v>
      </c>
      <c r="C236" s="4" t="s">
        <v>786</v>
      </c>
      <c r="D236" s="4" t="n">
        <v>13</v>
      </c>
      <c r="E236" s="8" t="s">
        <v>772</v>
      </c>
      <c r="F236" s="7" t="s">
        <v>783</v>
      </c>
    </row>
    <row r="237" customFormat="false" ht="15" hidden="false" customHeight="false" outlineLevel="0" collapsed="false">
      <c r="A237" s="4" t="str">
        <f aca="false">B237&amp;"|"&amp;C237</f>
        <v>tdbR00000581 Lys-CUU|14</v>
      </c>
      <c r="B237" s="4" t="s">
        <v>40</v>
      </c>
      <c r="C237" s="4" t="s">
        <v>787</v>
      </c>
      <c r="D237" s="4" t="n">
        <v>14</v>
      </c>
      <c r="E237" s="19" t="s">
        <v>780</v>
      </c>
      <c r="F237" s="20" t="s">
        <v>788</v>
      </c>
    </row>
    <row r="238" customFormat="false" ht="15" hidden="false" customHeight="false" outlineLevel="0" collapsed="false">
      <c r="A238" s="4" t="str">
        <f aca="false">B238&amp;"|"&amp;C238</f>
        <v>tdbR00000581 Lys-CUU|15</v>
      </c>
      <c r="B238" s="4" t="s">
        <v>40</v>
      </c>
      <c r="C238" s="4" t="s">
        <v>789</v>
      </c>
      <c r="D238" s="4" t="n">
        <v>15</v>
      </c>
      <c r="E238" s="19" t="s">
        <v>459</v>
      </c>
      <c r="F238" s="20" t="s">
        <v>788</v>
      </c>
    </row>
    <row r="239" customFormat="false" ht="15" hidden="false" customHeight="false" outlineLevel="0" collapsed="false">
      <c r="A239" s="4" t="str">
        <f aca="false">B239&amp;"|"&amp;C239</f>
        <v>tdbR00000581 Lys-CUU|16</v>
      </c>
      <c r="B239" s="4" t="s">
        <v>40</v>
      </c>
      <c r="C239" s="4" t="s">
        <v>790</v>
      </c>
      <c r="D239" s="4" t="n">
        <v>16</v>
      </c>
      <c r="E239" s="19" t="s">
        <v>772</v>
      </c>
      <c r="F239" s="20" t="s">
        <v>788</v>
      </c>
    </row>
    <row r="240" customFormat="false" ht="15" hidden="false" customHeight="false" outlineLevel="0" collapsed="false">
      <c r="A240" s="4" t="str">
        <f aca="false">B240&amp;"|"&amp;C240</f>
        <v>tdbR00000581 Lys-CUU|17</v>
      </c>
      <c r="B240" s="4" t="s">
        <v>40</v>
      </c>
      <c r="C240" s="4" t="s">
        <v>791</v>
      </c>
      <c r="D240" s="4" t="n">
        <v>17</v>
      </c>
      <c r="E240" s="19" t="s">
        <v>772</v>
      </c>
      <c r="F240" s="20" t="s">
        <v>788</v>
      </c>
    </row>
    <row r="241" customFormat="false" ht="15" hidden="false" customHeight="false" outlineLevel="0" collapsed="false">
      <c r="A241" s="4" t="str">
        <f aca="false">B241&amp;"|"&amp;C241</f>
        <v>tdbR00000581 Lys-CUU|17a</v>
      </c>
      <c r="B241" s="4" t="s">
        <v>40</v>
      </c>
      <c r="C241" s="4" t="s">
        <v>792</v>
      </c>
      <c r="D241" s="4" t="n">
        <v>18</v>
      </c>
      <c r="E241" s="19" t="s">
        <v>777</v>
      </c>
      <c r="F241" s="20" t="s">
        <v>788</v>
      </c>
    </row>
    <row r="242" customFormat="false" ht="15" hidden="false" customHeight="false" outlineLevel="0" collapsed="false">
      <c r="A242" s="4" t="str">
        <f aca="false">B242&amp;"|"&amp;C242</f>
        <v>tdbR00000581 Lys-CUU|18</v>
      </c>
      <c r="B242" s="4" t="s">
        <v>40</v>
      </c>
      <c r="C242" s="4" t="s">
        <v>793</v>
      </c>
      <c r="D242" s="4" t="n">
        <v>19</v>
      </c>
      <c r="E242" s="19" t="s">
        <v>459</v>
      </c>
      <c r="F242" s="20" t="s">
        <v>788</v>
      </c>
    </row>
    <row r="243" customFormat="false" ht="15" hidden="false" customHeight="false" outlineLevel="0" collapsed="false">
      <c r="A243" s="4" t="str">
        <f aca="false">B243&amp;"|"&amp;C243</f>
        <v>tdbR00000581 Lys-CUU|19</v>
      </c>
      <c r="B243" s="4" t="s">
        <v>40</v>
      </c>
      <c r="C243" s="4" t="s">
        <v>794</v>
      </c>
      <c r="D243" s="4" t="n">
        <v>20</v>
      </c>
      <c r="E243" s="19" t="s">
        <v>459</v>
      </c>
      <c r="F243" s="20" t="s">
        <v>788</v>
      </c>
    </row>
    <row r="244" customFormat="false" ht="15" hidden="false" customHeight="false" outlineLevel="0" collapsed="false">
      <c r="A244" s="4" t="str">
        <f aca="false">B244&amp;"|"&amp;C244</f>
        <v>tdbR00000581 Lys-CUU|20</v>
      </c>
      <c r="B244" s="4" t="s">
        <v>40</v>
      </c>
      <c r="C244" s="4" t="s">
        <v>795</v>
      </c>
      <c r="D244" s="4" t="n">
        <v>21</v>
      </c>
      <c r="E244" s="19" t="s">
        <v>777</v>
      </c>
      <c r="F244" s="20" t="s">
        <v>788</v>
      </c>
    </row>
    <row r="245" customFormat="false" ht="15" hidden="false" customHeight="false" outlineLevel="0" collapsed="false">
      <c r="A245" s="4" t="str">
        <f aca="false">B245&amp;"|"&amp;C245</f>
        <v>tdbR00000581 Lys-CUU|21</v>
      </c>
      <c r="B245" s="4" t="s">
        <v>40</v>
      </c>
      <c r="C245" s="4" t="s">
        <v>797</v>
      </c>
      <c r="D245" s="4" t="n">
        <v>22</v>
      </c>
      <c r="E245" s="19" t="s">
        <v>780</v>
      </c>
      <c r="F245" s="20" t="s">
        <v>788</v>
      </c>
    </row>
    <row r="246" customFormat="false" ht="15" hidden="false" customHeight="false" outlineLevel="0" collapsed="false">
      <c r="A246" s="4" t="str">
        <f aca="false">B246&amp;"|"&amp;C246</f>
        <v>tdbR00000581 Lys-CUU|22</v>
      </c>
      <c r="B246" s="4" t="s">
        <v>40</v>
      </c>
      <c r="C246" s="4" t="s">
        <v>798</v>
      </c>
      <c r="D246" s="4" t="n">
        <v>23</v>
      </c>
      <c r="E246" s="8" t="s">
        <v>459</v>
      </c>
      <c r="F246" s="7" t="s">
        <v>783</v>
      </c>
    </row>
    <row r="247" customFormat="false" ht="15" hidden="false" customHeight="false" outlineLevel="0" collapsed="false">
      <c r="A247" s="4" t="str">
        <f aca="false">B247&amp;"|"&amp;C247</f>
        <v>tdbR00000581 Lys-CUU|23</v>
      </c>
      <c r="B247" s="4" t="s">
        <v>40</v>
      </c>
      <c r="C247" s="4" t="s">
        <v>799</v>
      </c>
      <c r="D247" s="4" t="n">
        <v>24</v>
      </c>
      <c r="E247" s="8" t="s">
        <v>780</v>
      </c>
      <c r="F247" s="7" t="s">
        <v>783</v>
      </c>
    </row>
    <row r="248" customFormat="false" ht="15" hidden="false" customHeight="false" outlineLevel="0" collapsed="false">
      <c r="A248" s="4" t="str">
        <f aca="false">B248&amp;"|"&amp;C248</f>
        <v>tdbR00000581 Lys-CUU|24</v>
      </c>
      <c r="B248" s="4" t="s">
        <v>40</v>
      </c>
      <c r="C248" s="4" t="s">
        <v>800</v>
      </c>
      <c r="D248" s="4" t="n">
        <v>25</v>
      </c>
      <c r="E248" s="8" t="s">
        <v>459</v>
      </c>
      <c r="F248" s="7" t="s">
        <v>783</v>
      </c>
    </row>
    <row r="249" customFormat="false" ht="15" hidden="false" customHeight="false" outlineLevel="0" collapsed="false">
      <c r="A249" s="4" t="str">
        <f aca="false">B249&amp;"|"&amp;C249</f>
        <v>tdbR00000581 Lys-CUU|25</v>
      </c>
      <c r="B249" s="4" t="s">
        <v>40</v>
      </c>
      <c r="C249" s="4" t="s">
        <v>801</v>
      </c>
      <c r="D249" s="4" t="n">
        <v>26</v>
      </c>
      <c r="E249" s="8" t="s">
        <v>772</v>
      </c>
      <c r="F249" s="7" t="s">
        <v>783</v>
      </c>
    </row>
    <row r="250" customFormat="false" ht="15" hidden="false" customHeight="false" outlineLevel="0" collapsed="false">
      <c r="A250" s="4" t="str">
        <f aca="false">B250&amp;"|"&amp;C250</f>
        <v>tdbR00000581 Lys-CUU|26</v>
      </c>
      <c r="B250" s="4" t="s">
        <v>40</v>
      </c>
      <c r="C250" s="4" t="s">
        <v>802</v>
      </c>
      <c r="D250" s="4" t="n">
        <v>27</v>
      </c>
      <c r="E250" s="3" t="s">
        <v>459</v>
      </c>
      <c r="F250" s="4" t="s">
        <v>803</v>
      </c>
    </row>
    <row r="251" customFormat="false" ht="15" hidden="false" customHeight="false" outlineLevel="0" collapsed="false">
      <c r="A251" s="4" t="str">
        <f aca="false">B251&amp;"|"&amp;C251</f>
        <v>tdbR00000581 Lys-CUU|27</v>
      </c>
      <c r="B251" s="4" t="s">
        <v>40</v>
      </c>
      <c r="C251" s="4" t="s">
        <v>804</v>
      </c>
      <c r="D251" s="4" t="n">
        <v>28</v>
      </c>
      <c r="E251" s="21" t="s">
        <v>459</v>
      </c>
      <c r="F251" s="22" t="s">
        <v>805</v>
      </c>
    </row>
    <row r="252" customFormat="false" ht="15" hidden="false" customHeight="false" outlineLevel="0" collapsed="false">
      <c r="A252" s="4" t="str">
        <f aca="false">B252&amp;"|"&amp;C252</f>
        <v>tdbR00000581 Lys-CUU|28</v>
      </c>
      <c r="B252" s="4" t="s">
        <v>40</v>
      </c>
      <c r="C252" s="4" t="s">
        <v>806</v>
      </c>
      <c r="D252" s="4" t="n">
        <v>29</v>
      </c>
      <c r="E252" s="21" t="s">
        <v>772</v>
      </c>
      <c r="F252" s="22" t="s">
        <v>805</v>
      </c>
    </row>
    <row r="253" customFormat="false" ht="15" hidden="false" customHeight="false" outlineLevel="0" collapsed="false">
      <c r="A253" s="4" t="str">
        <f aca="false">B253&amp;"|"&amp;C253</f>
        <v>tdbR00000581 Lys-CUU|29</v>
      </c>
      <c r="B253" s="4" t="s">
        <v>40</v>
      </c>
      <c r="C253" s="4" t="s">
        <v>807</v>
      </c>
      <c r="D253" s="4" t="n">
        <v>30</v>
      </c>
      <c r="E253" s="21" t="s">
        <v>459</v>
      </c>
      <c r="F253" s="22" t="s">
        <v>805</v>
      </c>
    </row>
    <row r="254" customFormat="false" ht="15" hidden="false" customHeight="false" outlineLevel="0" collapsed="false">
      <c r="A254" s="4" t="str">
        <f aca="false">B254&amp;"|"&amp;C254</f>
        <v>tdbR00000581 Lys-CUU|30</v>
      </c>
      <c r="B254" s="4" t="s">
        <v>40</v>
      </c>
      <c r="C254" s="4" t="s">
        <v>808</v>
      </c>
      <c r="D254" s="4" t="n">
        <v>31</v>
      </c>
      <c r="E254" s="21" t="s">
        <v>459</v>
      </c>
      <c r="F254" s="22" t="s">
        <v>805</v>
      </c>
    </row>
    <row r="255" customFormat="false" ht="15" hidden="false" customHeight="false" outlineLevel="0" collapsed="false">
      <c r="A255" s="4" t="str">
        <f aca="false">B255&amp;"|"&amp;C255</f>
        <v>tdbR00000581 Lys-CUU|31</v>
      </c>
      <c r="B255" s="4" t="s">
        <v>40</v>
      </c>
      <c r="C255" s="4" t="s">
        <v>809</v>
      </c>
      <c r="D255" s="4" t="n">
        <v>32</v>
      </c>
      <c r="E255" s="21" t="s">
        <v>459</v>
      </c>
      <c r="F255" s="22" t="s">
        <v>805</v>
      </c>
    </row>
    <row r="256" customFormat="false" ht="15" hidden="false" customHeight="false" outlineLevel="0" collapsed="false">
      <c r="A256" s="4" t="str">
        <f aca="false">B256&amp;"|"&amp;C256</f>
        <v>tdbR00000581 Lys-CUU|32</v>
      </c>
      <c r="B256" s="4" t="s">
        <v>40</v>
      </c>
      <c r="C256" s="4" t="s">
        <v>810</v>
      </c>
      <c r="D256" s="4" t="n">
        <v>33</v>
      </c>
      <c r="E256" s="19" t="s">
        <v>772</v>
      </c>
      <c r="F256" s="20" t="s">
        <v>811</v>
      </c>
    </row>
    <row r="257" customFormat="false" ht="15" hidden="false" customHeight="false" outlineLevel="0" collapsed="false">
      <c r="A257" s="4" t="str">
        <f aca="false">B257&amp;"|"&amp;C257</f>
        <v>tdbR00000581 Lys-CUU|33</v>
      </c>
      <c r="B257" s="4" t="s">
        <v>40</v>
      </c>
      <c r="C257" s="4" t="s">
        <v>812</v>
      </c>
      <c r="D257" s="4" t="n">
        <v>34</v>
      </c>
      <c r="E257" s="19" t="s">
        <v>777</v>
      </c>
      <c r="F257" s="20" t="s">
        <v>811</v>
      </c>
    </row>
    <row r="258" customFormat="false" ht="15" hidden="false" customHeight="false" outlineLevel="0" collapsed="false">
      <c r="A258" s="4" t="str">
        <f aca="false">B258&amp;"|"&amp;C258</f>
        <v>tdbR00000581 Lys-CUU|34</v>
      </c>
      <c r="B258" s="4" t="s">
        <v>40</v>
      </c>
      <c r="C258" s="4" t="s">
        <v>813</v>
      </c>
      <c r="D258" s="4" t="n">
        <v>35</v>
      </c>
      <c r="E258" s="19" t="s">
        <v>772</v>
      </c>
      <c r="F258" s="20" t="s">
        <v>811</v>
      </c>
    </row>
    <row r="259" customFormat="false" ht="15" hidden="false" customHeight="false" outlineLevel="0" collapsed="false">
      <c r="A259" s="4" t="str">
        <f aca="false">B259&amp;"|"&amp;C259</f>
        <v>tdbR00000581 Lys-CUU|35</v>
      </c>
      <c r="B259" s="4" t="s">
        <v>40</v>
      </c>
      <c r="C259" s="4" t="s">
        <v>814</v>
      </c>
      <c r="D259" s="4" t="n">
        <v>36</v>
      </c>
      <c r="E259" s="19" t="s">
        <v>777</v>
      </c>
      <c r="F259" s="20" t="s">
        <v>811</v>
      </c>
    </row>
    <row r="260" customFormat="false" ht="15" hidden="false" customHeight="false" outlineLevel="0" collapsed="false">
      <c r="A260" s="4" t="str">
        <f aca="false">B260&amp;"|"&amp;C260</f>
        <v>tdbR00000581 Lys-CUU|36</v>
      </c>
      <c r="B260" s="4" t="s">
        <v>40</v>
      </c>
      <c r="C260" s="4" t="s">
        <v>815</v>
      </c>
      <c r="D260" s="4" t="n">
        <v>37</v>
      </c>
      <c r="E260" s="19" t="s">
        <v>777</v>
      </c>
      <c r="F260" s="20" t="s">
        <v>811</v>
      </c>
    </row>
    <row r="261" customFormat="false" ht="15" hidden="false" customHeight="false" outlineLevel="0" collapsed="false">
      <c r="A261" s="4" t="str">
        <f aca="false">B261&amp;"|"&amp;C261</f>
        <v>tdbR00000581 Lys-CUU|37</v>
      </c>
      <c r="B261" s="4" t="s">
        <v>40</v>
      </c>
      <c r="C261" s="4" t="s">
        <v>816</v>
      </c>
      <c r="D261" s="4" t="n">
        <v>38</v>
      </c>
      <c r="E261" s="19" t="s">
        <v>780</v>
      </c>
      <c r="F261" s="20" t="s">
        <v>811</v>
      </c>
    </row>
    <row r="262" customFormat="false" ht="15" hidden="false" customHeight="false" outlineLevel="0" collapsed="false">
      <c r="A262" s="4" t="str">
        <f aca="false">B262&amp;"|"&amp;C262</f>
        <v>tdbR00000581 Lys-CUU|38</v>
      </c>
      <c r="B262" s="4" t="s">
        <v>40</v>
      </c>
      <c r="C262" s="4" t="s">
        <v>817</v>
      </c>
      <c r="D262" s="4" t="n">
        <v>39</v>
      </c>
      <c r="E262" s="19" t="s">
        <v>780</v>
      </c>
      <c r="F262" s="20" t="s">
        <v>811</v>
      </c>
    </row>
    <row r="263" customFormat="false" ht="15" hidden="false" customHeight="false" outlineLevel="0" collapsed="false">
      <c r="A263" s="4" t="str">
        <f aca="false">B263&amp;"|"&amp;C263</f>
        <v>tdbR00000581 Lys-CUU|39</v>
      </c>
      <c r="B263" s="4" t="s">
        <v>40</v>
      </c>
      <c r="C263" s="4" t="s">
        <v>818</v>
      </c>
      <c r="D263" s="4" t="n">
        <v>40</v>
      </c>
      <c r="E263" s="21" t="s">
        <v>772</v>
      </c>
      <c r="F263" s="22" t="s">
        <v>805</v>
      </c>
    </row>
    <row r="264" customFormat="false" ht="15" hidden="false" customHeight="false" outlineLevel="0" collapsed="false">
      <c r="A264" s="4" t="str">
        <f aca="false">B264&amp;"|"&amp;C264</f>
        <v>tdbR00000581 Lys-CUU|40</v>
      </c>
      <c r="B264" s="4" t="s">
        <v>40</v>
      </c>
      <c r="C264" s="4" t="s">
        <v>819</v>
      </c>
      <c r="D264" s="4" t="n">
        <v>41</v>
      </c>
      <c r="E264" s="21" t="s">
        <v>772</v>
      </c>
      <c r="F264" s="22" t="s">
        <v>805</v>
      </c>
    </row>
    <row r="265" customFormat="false" ht="15" hidden="false" customHeight="false" outlineLevel="0" collapsed="false">
      <c r="A265" s="4" t="str">
        <f aca="false">B265&amp;"|"&amp;C265</f>
        <v>tdbR00000581 Lys-CUU|41</v>
      </c>
      <c r="B265" s="4" t="s">
        <v>40</v>
      </c>
      <c r="C265" s="4" t="s">
        <v>820</v>
      </c>
      <c r="D265" s="4" t="n">
        <v>42</v>
      </c>
      <c r="E265" s="21" t="s">
        <v>772</v>
      </c>
      <c r="F265" s="22" t="s">
        <v>805</v>
      </c>
    </row>
    <row r="266" customFormat="false" ht="15" hidden="false" customHeight="false" outlineLevel="0" collapsed="false">
      <c r="A266" s="4" t="str">
        <f aca="false">B266&amp;"|"&amp;C266</f>
        <v>tdbR00000581 Lys-CUU|42</v>
      </c>
      <c r="B266" s="4" t="s">
        <v>40</v>
      </c>
      <c r="C266" s="4" t="s">
        <v>821</v>
      </c>
      <c r="D266" s="4" t="n">
        <v>43</v>
      </c>
      <c r="E266" s="21" t="s">
        <v>459</v>
      </c>
      <c r="F266" s="22" t="s">
        <v>805</v>
      </c>
    </row>
    <row r="267" customFormat="false" ht="15" hidden="false" customHeight="false" outlineLevel="0" collapsed="false">
      <c r="A267" s="4" t="str">
        <f aca="false">B267&amp;"|"&amp;C267</f>
        <v>tdbR00000581 Lys-CUU|43</v>
      </c>
      <c r="B267" s="4" t="s">
        <v>40</v>
      </c>
      <c r="C267" s="4" t="s">
        <v>822</v>
      </c>
      <c r="D267" s="4" t="n">
        <v>44</v>
      </c>
      <c r="E267" s="21" t="s">
        <v>772</v>
      </c>
      <c r="F267" s="22" t="s">
        <v>805</v>
      </c>
    </row>
    <row r="268" customFormat="false" ht="15" hidden="false" customHeight="false" outlineLevel="0" collapsed="false">
      <c r="A268" s="4" t="str">
        <f aca="false">B268&amp;"|"&amp;C268</f>
        <v>tdbR00000581 Lys-CUU|44</v>
      </c>
      <c r="B268" s="4" t="s">
        <v>40</v>
      </c>
      <c r="C268" s="4" t="s">
        <v>823</v>
      </c>
      <c r="D268" s="4" t="n">
        <v>45</v>
      </c>
      <c r="E268" s="19" t="s">
        <v>459</v>
      </c>
      <c r="F268" s="20" t="s">
        <v>824</v>
      </c>
    </row>
    <row r="269" customFormat="false" ht="15" hidden="false" customHeight="false" outlineLevel="0" collapsed="false">
      <c r="A269" s="4" t="str">
        <f aca="false">B269&amp;"|"&amp;C269</f>
        <v>tdbR00000581 Lys-CUU|45</v>
      </c>
      <c r="B269" s="4" t="s">
        <v>40</v>
      </c>
      <c r="C269" s="4" t="s">
        <v>825</v>
      </c>
      <c r="D269" s="4" t="n">
        <v>46</v>
      </c>
      <c r="E269" s="19" t="s">
        <v>780</v>
      </c>
      <c r="F269" s="20" t="s">
        <v>824</v>
      </c>
    </row>
    <row r="270" customFormat="false" ht="15" hidden="false" customHeight="false" outlineLevel="0" collapsed="false">
      <c r="A270" s="4" t="str">
        <f aca="false">B270&amp;"|"&amp;C270</f>
        <v>tdbR00000581 Lys-CUU|e1</v>
      </c>
      <c r="B270" s="4" t="s">
        <v>40</v>
      </c>
      <c r="C270" s="4" t="s">
        <v>856</v>
      </c>
      <c r="D270" s="4" t="n">
        <v>47</v>
      </c>
      <c r="E270" s="19" t="s">
        <v>459</v>
      </c>
      <c r="F270" s="20" t="s">
        <v>824</v>
      </c>
    </row>
    <row r="271" customFormat="false" ht="15" hidden="false" customHeight="false" outlineLevel="0" collapsed="false">
      <c r="A271" s="4" t="str">
        <f aca="false">B271&amp;"|"&amp;C271</f>
        <v>tdbR00000581 Lys-CUU|e2</v>
      </c>
      <c r="B271" s="4" t="s">
        <v>40</v>
      </c>
      <c r="C271" s="4" t="s">
        <v>857</v>
      </c>
      <c r="D271" s="4" t="n">
        <v>48</v>
      </c>
      <c r="E271" s="19" t="s">
        <v>459</v>
      </c>
      <c r="F271" s="20" t="s">
        <v>824</v>
      </c>
    </row>
    <row r="272" customFormat="false" ht="15" hidden="false" customHeight="false" outlineLevel="0" collapsed="false">
      <c r="A272" s="4" t="str">
        <f aca="false">B272&amp;"|"&amp;C272</f>
        <v>tdbR00000581 Lys-CUU|e3</v>
      </c>
      <c r="B272" s="4" t="s">
        <v>40</v>
      </c>
      <c r="C272" s="4" t="s">
        <v>858</v>
      </c>
      <c r="D272" s="4" t="n">
        <v>49</v>
      </c>
      <c r="E272" s="19" t="s">
        <v>459</v>
      </c>
      <c r="F272" s="20" t="s">
        <v>824</v>
      </c>
    </row>
    <row r="273" customFormat="false" ht="15" hidden="false" customHeight="false" outlineLevel="0" collapsed="false">
      <c r="A273" s="4" t="str">
        <f aca="false">B273&amp;"|"&amp;C273</f>
        <v>tdbR00000581 Lys-CUU|e4</v>
      </c>
      <c r="B273" s="4" t="s">
        <v>40</v>
      </c>
      <c r="C273" s="4" t="s">
        <v>859</v>
      </c>
      <c r="D273" s="4" t="n">
        <v>50</v>
      </c>
      <c r="E273" s="19" t="s">
        <v>780</v>
      </c>
      <c r="F273" s="20" t="s">
        <v>824</v>
      </c>
    </row>
    <row r="274" customFormat="false" ht="15" hidden="false" customHeight="false" outlineLevel="0" collapsed="false">
      <c r="A274" s="4" t="str">
        <f aca="false">B274&amp;"|"&amp;C274</f>
        <v>tdbR00000581 Lys-CUU|e5</v>
      </c>
      <c r="B274" s="4" t="s">
        <v>40</v>
      </c>
      <c r="C274" s="4" t="s">
        <v>860</v>
      </c>
      <c r="D274" s="4" t="n">
        <v>51</v>
      </c>
      <c r="E274" s="19" t="s">
        <v>459</v>
      </c>
      <c r="F274" s="20" t="s">
        <v>824</v>
      </c>
    </row>
    <row r="275" customFormat="false" ht="15" hidden="false" customHeight="false" outlineLevel="0" collapsed="false">
      <c r="A275" s="4" t="str">
        <f aca="false">B275&amp;"|"&amp;C275</f>
        <v>tdbR00000581 Lys-CUU|e6</v>
      </c>
      <c r="B275" s="4" t="s">
        <v>40</v>
      </c>
      <c r="C275" s="4" t="s">
        <v>861</v>
      </c>
      <c r="D275" s="4" t="n">
        <v>52</v>
      </c>
      <c r="E275" s="19" t="s">
        <v>459</v>
      </c>
      <c r="F275" s="20" t="s">
        <v>824</v>
      </c>
    </row>
    <row r="276" customFormat="false" ht="15" hidden="false" customHeight="false" outlineLevel="0" collapsed="false">
      <c r="A276" s="4" t="str">
        <f aca="false">B276&amp;"|"&amp;C276</f>
        <v>tdbR00000581 Lys-CUU|e7</v>
      </c>
      <c r="B276" s="4" t="s">
        <v>40</v>
      </c>
      <c r="C276" s="4" t="s">
        <v>862</v>
      </c>
      <c r="D276" s="4" t="n">
        <v>53</v>
      </c>
      <c r="E276" s="19" t="s">
        <v>780</v>
      </c>
      <c r="F276" s="20" t="s">
        <v>824</v>
      </c>
    </row>
    <row r="277" customFormat="false" ht="15" hidden="false" customHeight="false" outlineLevel="0" collapsed="false">
      <c r="A277" s="4" t="str">
        <f aca="false">B277&amp;"|"&amp;C277</f>
        <v>tdbR00000581 Lys-CUU|e8</v>
      </c>
      <c r="B277" s="4" t="s">
        <v>40</v>
      </c>
      <c r="C277" s="4" t="s">
        <v>863</v>
      </c>
      <c r="D277" s="4" t="n">
        <v>54</v>
      </c>
      <c r="E277" s="19" t="s">
        <v>780</v>
      </c>
      <c r="F277" s="20" t="s">
        <v>824</v>
      </c>
    </row>
    <row r="278" customFormat="false" ht="15" hidden="false" customHeight="false" outlineLevel="0" collapsed="false">
      <c r="A278" s="4" t="str">
        <f aca="false">B278&amp;"|"&amp;C278</f>
        <v>tdbR00000581 Lys-CUU|46</v>
      </c>
      <c r="B278" s="4" t="s">
        <v>40</v>
      </c>
      <c r="C278" s="4" t="s">
        <v>826</v>
      </c>
      <c r="D278" s="4" t="n">
        <v>55</v>
      </c>
      <c r="E278" s="19" t="s">
        <v>459</v>
      </c>
      <c r="F278" s="20" t="s">
        <v>824</v>
      </c>
    </row>
    <row r="279" customFormat="false" ht="15" hidden="false" customHeight="false" outlineLevel="0" collapsed="false">
      <c r="A279" s="4" t="str">
        <f aca="false">B279&amp;"|"&amp;C279</f>
        <v>tdbR00000581 Lys-CUU|47</v>
      </c>
      <c r="B279" s="4" t="s">
        <v>40</v>
      </c>
      <c r="C279" s="4" t="s">
        <v>827</v>
      </c>
      <c r="D279" s="4" t="n">
        <v>56</v>
      </c>
      <c r="E279" s="19" t="s">
        <v>777</v>
      </c>
      <c r="F279" s="20" t="s">
        <v>824</v>
      </c>
    </row>
    <row r="280" customFormat="false" ht="15" hidden="false" customHeight="false" outlineLevel="0" collapsed="false">
      <c r="A280" s="4" t="str">
        <f aca="false">B280&amp;"|"&amp;C280</f>
        <v>tdbR00000581 Lys-CUU|48</v>
      </c>
      <c r="B280" s="4" t="s">
        <v>40</v>
      </c>
      <c r="C280" s="4" t="s">
        <v>828</v>
      </c>
      <c r="D280" s="4" t="n">
        <v>57</v>
      </c>
      <c r="E280" s="19" t="s">
        <v>772</v>
      </c>
      <c r="F280" s="20" t="s">
        <v>824</v>
      </c>
    </row>
    <row r="281" customFormat="false" ht="15" hidden="false" customHeight="false" outlineLevel="0" collapsed="false">
      <c r="A281" s="4" t="str">
        <f aca="false">B281&amp;"|"&amp;C281</f>
        <v>tdbR00000581 Lys-CUU|49</v>
      </c>
      <c r="B281" s="4" t="s">
        <v>40</v>
      </c>
      <c r="C281" s="4" t="s">
        <v>829</v>
      </c>
      <c r="D281" s="4" t="n">
        <v>58</v>
      </c>
      <c r="E281" s="23" t="s">
        <v>772</v>
      </c>
      <c r="F281" s="10" t="s">
        <v>830</v>
      </c>
    </row>
    <row r="282" customFormat="false" ht="15" hidden="false" customHeight="false" outlineLevel="0" collapsed="false">
      <c r="A282" s="4" t="str">
        <f aca="false">B282&amp;"|"&amp;C282</f>
        <v>tdbR00000581 Lys-CUU|50</v>
      </c>
      <c r="B282" s="4" t="s">
        <v>40</v>
      </c>
      <c r="C282" s="4" t="s">
        <v>831</v>
      </c>
      <c r="D282" s="4" t="n">
        <v>59</v>
      </c>
      <c r="E282" s="23" t="s">
        <v>772</v>
      </c>
      <c r="F282" s="10" t="s">
        <v>830</v>
      </c>
    </row>
    <row r="283" customFormat="false" ht="15" hidden="false" customHeight="false" outlineLevel="0" collapsed="false">
      <c r="A283" s="4" t="str">
        <f aca="false">B283&amp;"|"&amp;C283</f>
        <v>tdbR00000581 Lys-CUU|51</v>
      </c>
      <c r="B283" s="4" t="s">
        <v>40</v>
      </c>
      <c r="C283" s="4" t="s">
        <v>832</v>
      </c>
      <c r="D283" s="4" t="n">
        <v>60</v>
      </c>
      <c r="E283" s="23" t="s">
        <v>459</v>
      </c>
      <c r="F283" s="10" t="s">
        <v>830</v>
      </c>
    </row>
    <row r="284" customFormat="false" ht="15" hidden="false" customHeight="false" outlineLevel="0" collapsed="false">
      <c r="A284" s="4" t="str">
        <f aca="false">B284&amp;"|"&amp;C284</f>
        <v>tdbR00000581 Lys-CUU|52</v>
      </c>
      <c r="B284" s="4" t="s">
        <v>40</v>
      </c>
      <c r="C284" s="4" t="s">
        <v>833</v>
      </c>
      <c r="D284" s="4" t="n">
        <v>61</v>
      </c>
      <c r="E284" s="23" t="s">
        <v>459</v>
      </c>
      <c r="F284" s="10" t="s">
        <v>830</v>
      </c>
    </row>
    <row r="285" customFormat="false" ht="15" hidden="false" customHeight="false" outlineLevel="0" collapsed="false">
      <c r="A285" s="4" t="str">
        <f aca="false">B285&amp;"|"&amp;C285</f>
        <v>tdbR00000581 Lys-CUU|53</v>
      </c>
      <c r="B285" s="4" t="s">
        <v>40</v>
      </c>
      <c r="C285" s="4" t="s">
        <v>834</v>
      </c>
      <c r="D285" s="4" t="n">
        <v>62</v>
      </c>
      <c r="E285" s="23" t="s">
        <v>459</v>
      </c>
      <c r="F285" s="10" t="s">
        <v>830</v>
      </c>
    </row>
    <row r="286" customFormat="false" ht="15" hidden="false" customHeight="false" outlineLevel="0" collapsed="false">
      <c r="A286" s="4" t="str">
        <f aca="false">B286&amp;"|"&amp;C286</f>
        <v>tdbR00000581 Lys-CUU|54</v>
      </c>
      <c r="B286" s="4" t="s">
        <v>40</v>
      </c>
      <c r="C286" s="4" t="s">
        <v>835</v>
      </c>
      <c r="D286" s="4" t="n">
        <v>63</v>
      </c>
      <c r="E286" s="19" t="s">
        <v>777</v>
      </c>
      <c r="F286" s="20" t="s">
        <v>836</v>
      </c>
    </row>
    <row r="287" customFormat="false" ht="15" hidden="false" customHeight="false" outlineLevel="0" collapsed="false">
      <c r="A287" s="4" t="str">
        <f aca="false">B287&amp;"|"&amp;C287</f>
        <v>tdbR00000581 Lys-CUU|55</v>
      </c>
      <c r="B287" s="4" t="s">
        <v>40</v>
      </c>
      <c r="C287" s="4" t="s">
        <v>837</v>
      </c>
      <c r="D287" s="4" t="n">
        <v>64</v>
      </c>
      <c r="E287" s="19" t="s">
        <v>777</v>
      </c>
      <c r="F287" s="20" t="s">
        <v>836</v>
      </c>
    </row>
    <row r="288" customFormat="false" ht="15" hidden="false" customHeight="false" outlineLevel="0" collapsed="false">
      <c r="A288" s="4" t="str">
        <f aca="false">B288&amp;"|"&amp;C288</f>
        <v>tdbR00000581 Lys-CUU|56</v>
      </c>
      <c r="B288" s="4" t="s">
        <v>40</v>
      </c>
      <c r="C288" s="4" t="s">
        <v>838</v>
      </c>
      <c r="D288" s="4" t="n">
        <v>65</v>
      </c>
      <c r="E288" s="19" t="s">
        <v>772</v>
      </c>
      <c r="F288" s="20" t="s">
        <v>836</v>
      </c>
    </row>
    <row r="289" customFormat="false" ht="15" hidden="false" customHeight="false" outlineLevel="0" collapsed="false">
      <c r="A289" s="4" t="str">
        <f aca="false">B289&amp;"|"&amp;C289</f>
        <v>tdbR00000581 Lys-CUU|57</v>
      </c>
      <c r="B289" s="4" t="s">
        <v>40</v>
      </c>
      <c r="C289" s="4" t="s">
        <v>839</v>
      </c>
      <c r="D289" s="4" t="n">
        <v>66</v>
      </c>
      <c r="E289" s="19" t="s">
        <v>780</v>
      </c>
      <c r="F289" s="20" t="s">
        <v>836</v>
      </c>
    </row>
    <row r="290" customFormat="false" ht="15" hidden="false" customHeight="false" outlineLevel="0" collapsed="false">
      <c r="A290" s="4" t="str">
        <f aca="false">B290&amp;"|"&amp;C290</f>
        <v>tdbR00000581 Lys-CUU|58</v>
      </c>
      <c r="B290" s="4" t="s">
        <v>40</v>
      </c>
      <c r="C290" s="4" t="s">
        <v>840</v>
      </c>
      <c r="D290" s="4" t="n">
        <v>67</v>
      </c>
      <c r="E290" s="19" t="s">
        <v>780</v>
      </c>
      <c r="F290" s="20" t="s">
        <v>836</v>
      </c>
    </row>
    <row r="291" customFormat="false" ht="15" hidden="false" customHeight="false" outlineLevel="0" collapsed="false">
      <c r="A291" s="4" t="str">
        <f aca="false">B291&amp;"|"&amp;C291</f>
        <v>tdbR00000581 Lys-CUU|59</v>
      </c>
      <c r="B291" s="4" t="s">
        <v>40</v>
      </c>
      <c r="C291" s="4" t="s">
        <v>841</v>
      </c>
      <c r="D291" s="4" t="n">
        <v>68</v>
      </c>
      <c r="E291" s="19" t="s">
        <v>780</v>
      </c>
      <c r="F291" s="20" t="s">
        <v>836</v>
      </c>
    </row>
    <row r="292" customFormat="false" ht="15" hidden="false" customHeight="false" outlineLevel="0" collapsed="false">
      <c r="A292" s="4" t="str">
        <f aca="false">B292&amp;"|"&amp;C292</f>
        <v>tdbR00000581 Lys-CUU|60</v>
      </c>
      <c r="B292" s="4" t="s">
        <v>40</v>
      </c>
      <c r="C292" s="4" t="s">
        <v>842</v>
      </c>
      <c r="D292" s="4" t="n">
        <v>69</v>
      </c>
      <c r="E292" s="19" t="s">
        <v>777</v>
      </c>
      <c r="F292" s="20" t="s">
        <v>836</v>
      </c>
    </row>
    <row r="293" customFormat="false" ht="15" hidden="false" customHeight="false" outlineLevel="0" collapsed="false">
      <c r="A293" s="4" t="str">
        <f aca="false">B293&amp;"|"&amp;C293</f>
        <v>tdbR00000581 Lys-CUU|61</v>
      </c>
      <c r="B293" s="4" t="s">
        <v>40</v>
      </c>
      <c r="C293" s="4" t="s">
        <v>843</v>
      </c>
      <c r="D293" s="4" t="n">
        <v>70</v>
      </c>
      <c r="E293" s="23" t="s">
        <v>772</v>
      </c>
      <c r="F293" s="10" t="s">
        <v>830</v>
      </c>
    </row>
    <row r="294" customFormat="false" ht="15" hidden="false" customHeight="false" outlineLevel="0" collapsed="false">
      <c r="A294" s="4" t="str">
        <f aca="false">B294&amp;"|"&amp;C294</f>
        <v>tdbR00000581 Lys-CUU|62</v>
      </c>
      <c r="B294" s="4" t="s">
        <v>40</v>
      </c>
      <c r="C294" s="4" t="s">
        <v>844</v>
      </c>
      <c r="D294" s="4" t="n">
        <v>71</v>
      </c>
      <c r="E294" s="23" t="s">
        <v>772</v>
      </c>
      <c r="F294" s="10" t="s">
        <v>830</v>
      </c>
    </row>
    <row r="295" customFormat="false" ht="15" hidden="false" customHeight="false" outlineLevel="0" collapsed="false">
      <c r="A295" s="4" t="str">
        <f aca="false">B295&amp;"|"&amp;C295</f>
        <v>tdbR00000581 Lys-CUU|63</v>
      </c>
      <c r="B295" s="4" t="s">
        <v>40</v>
      </c>
      <c r="C295" s="4" t="s">
        <v>845</v>
      </c>
      <c r="D295" s="4" t="n">
        <v>72</v>
      </c>
      <c r="E295" s="23" t="s">
        <v>772</v>
      </c>
      <c r="F295" s="10" t="s">
        <v>830</v>
      </c>
    </row>
    <row r="296" customFormat="false" ht="15" hidden="false" customHeight="false" outlineLevel="0" collapsed="false">
      <c r="A296" s="4" t="str">
        <f aca="false">B296&amp;"|"&amp;C296</f>
        <v>tdbR00000581 Lys-CUU|64</v>
      </c>
      <c r="B296" s="4" t="s">
        <v>40</v>
      </c>
      <c r="C296" s="4" t="s">
        <v>846</v>
      </c>
      <c r="D296" s="4" t="n">
        <v>73</v>
      </c>
      <c r="E296" s="23" t="s">
        <v>459</v>
      </c>
      <c r="F296" s="10" t="s">
        <v>830</v>
      </c>
    </row>
    <row r="297" customFormat="false" ht="15" hidden="false" customHeight="false" outlineLevel="0" collapsed="false">
      <c r="A297" s="4" t="str">
        <f aca="false">B297&amp;"|"&amp;C297</f>
        <v>tdbR00000581 Lys-CUU|65</v>
      </c>
      <c r="B297" s="4" t="s">
        <v>40</v>
      </c>
      <c r="C297" s="4" t="s">
        <v>847</v>
      </c>
      <c r="D297" s="4" t="n">
        <v>74</v>
      </c>
      <c r="E297" s="23" t="s">
        <v>459</v>
      </c>
      <c r="F297" s="10" t="s">
        <v>830</v>
      </c>
    </row>
    <row r="298" customFormat="false" ht="15" hidden="false" customHeight="false" outlineLevel="0" collapsed="false">
      <c r="A298" s="4" t="str">
        <f aca="false">B298&amp;"|"&amp;C298</f>
        <v>tdbR00000581 Lys-CUU|66</v>
      </c>
      <c r="B298" s="4" t="s">
        <v>40</v>
      </c>
      <c r="C298" s="4" t="s">
        <v>848</v>
      </c>
      <c r="D298" s="4" t="n">
        <v>75</v>
      </c>
      <c r="E298" s="17" t="s">
        <v>772</v>
      </c>
      <c r="F298" s="18" t="s">
        <v>768</v>
      </c>
    </row>
    <row r="299" customFormat="false" ht="15" hidden="false" customHeight="false" outlineLevel="0" collapsed="false">
      <c r="A299" s="4" t="str">
        <f aca="false">B299&amp;"|"&amp;C299</f>
        <v>tdbR00000581 Lys-CUU|67</v>
      </c>
      <c r="B299" s="4" t="s">
        <v>40</v>
      </c>
      <c r="C299" s="4" t="s">
        <v>849</v>
      </c>
      <c r="D299" s="4" t="n">
        <v>76</v>
      </c>
      <c r="E299" s="17" t="s">
        <v>459</v>
      </c>
      <c r="F299" s="18" t="s">
        <v>768</v>
      </c>
    </row>
    <row r="300" customFormat="false" ht="15" hidden="false" customHeight="false" outlineLevel="0" collapsed="false">
      <c r="A300" s="4" t="str">
        <f aca="false">B300&amp;"|"&amp;C300</f>
        <v>tdbR00000581 Lys-CUU|68</v>
      </c>
      <c r="B300" s="4" t="s">
        <v>40</v>
      </c>
      <c r="C300" s="4" t="s">
        <v>850</v>
      </c>
      <c r="D300" s="4" t="n">
        <v>77</v>
      </c>
      <c r="E300" s="17" t="s">
        <v>459</v>
      </c>
      <c r="F300" s="18" t="s">
        <v>768</v>
      </c>
    </row>
    <row r="301" customFormat="false" ht="15" hidden="false" customHeight="false" outlineLevel="0" collapsed="false">
      <c r="A301" s="4" t="str">
        <f aca="false">B301&amp;"|"&amp;C301</f>
        <v>tdbR00000581 Lys-CUU|69</v>
      </c>
      <c r="B301" s="4" t="s">
        <v>40</v>
      </c>
      <c r="C301" s="4" t="s">
        <v>851</v>
      </c>
      <c r="D301" s="4" t="n">
        <v>78</v>
      </c>
      <c r="E301" s="17" t="s">
        <v>459</v>
      </c>
      <c r="F301" s="18" t="s">
        <v>768</v>
      </c>
    </row>
    <row r="302" customFormat="false" ht="15" hidden="false" customHeight="false" outlineLevel="0" collapsed="false">
      <c r="A302" s="4" t="str">
        <f aca="false">B302&amp;"|"&amp;C302</f>
        <v>tdbR00000581 Lys-CUU|70</v>
      </c>
      <c r="B302" s="4" t="s">
        <v>40</v>
      </c>
      <c r="C302" s="4" t="s">
        <v>852</v>
      </c>
      <c r="D302" s="4" t="n">
        <v>79</v>
      </c>
      <c r="E302" s="17" t="s">
        <v>772</v>
      </c>
      <c r="F302" s="18" t="s">
        <v>768</v>
      </c>
    </row>
    <row r="303" customFormat="false" ht="15" hidden="false" customHeight="false" outlineLevel="0" collapsed="false">
      <c r="A303" s="4" t="str">
        <f aca="false">B303&amp;"|"&amp;C303</f>
        <v>tdbR00000581 Lys-CUU|71</v>
      </c>
      <c r="B303" s="4" t="s">
        <v>40</v>
      </c>
      <c r="C303" s="4" t="s">
        <v>853</v>
      </c>
      <c r="D303" s="4" t="n">
        <v>80</v>
      </c>
      <c r="E303" s="17" t="s">
        <v>772</v>
      </c>
      <c r="F303" s="18" t="s">
        <v>768</v>
      </c>
    </row>
    <row r="304" customFormat="false" ht="15" hidden="false" customHeight="false" outlineLevel="0" collapsed="false">
      <c r="A304" s="4" t="str">
        <f aca="false">B304&amp;"|"&amp;C304</f>
        <v>tdbR00000581 Lys-CUU|72</v>
      </c>
      <c r="B304" s="4" t="s">
        <v>40</v>
      </c>
      <c r="C304" s="4" t="s">
        <v>854</v>
      </c>
      <c r="D304" s="4" t="n">
        <v>81</v>
      </c>
      <c r="E304" s="17" t="s">
        <v>772</v>
      </c>
      <c r="F304" s="18" t="s">
        <v>768</v>
      </c>
    </row>
    <row r="305" customFormat="false" ht="15" hidden="false" customHeight="false" outlineLevel="0" collapsed="false">
      <c r="A305" s="4" t="str">
        <f aca="false">B305&amp;"|"&amp;C305</f>
        <v>tdbR00000580 Lys-UUU|1</v>
      </c>
      <c r="B305" s="4" t="s">
        <v>41</v>
      </c>
      <c r="C305" s="4" t="s">
        <v>767</v>
      </c>
      <c r="D305" s="4" t="n">
        <v>1</v>
      </c>
      <c r="E305" s="17" t="s">
        <v>459</v>
      </c>
      <c r="F305" s="18" t="s">
        <v>768</v>
      </c>
    </row>
    <row r="306" customFormat="false" ht="15" hidden="false" customHeight="false" outlineLevel="0" collapsed="false">
      <c r="A306" s="4" t="str">
        <f aca="false">B306&amp;"|"&amp;C306</f>
        <v>tdbR00000580 Lys-UUU|2</v>
      </c>
      <c r="B306" s="4" t="s">
        <v>41</v>
      </c>
      <c r="C306" s="4" t="s">
        <v>769</v>
      </c>
      <c r="D306" s="4" t="n">
        <v>2</v>
      </c>
      <c r="E306" s="17" t="s">
        <v>459</v>
      </c>
      <c r="F306" s="18" t="s">
        <v>768</v>
      </c>
    </row>
    <row r="307" customFormat="false" ht="15" hidden="false" customHeight="false" outlineLevel="0" collapsed="false">
      <c r="A307" s="4" t="str">
        <f aca="false">B307&amp;"|"&amp;C307</f>
        <v>tdbR00000580 Lys-UUU|3</v>
      </c>
      <c r="B307" s="4" t="s">
        <v>41</v>
      </c>
      <c r="C307" s="4" t="s">
        <v>770</v>
      </c>
      <c r="D307" s="4" t="n">
        <v>3</v>
      </c>
      <c r="E307" s="17" t="s">
        <v>459</v>
      </c>
      <c r="F307" s="18" t="s">
        <v>768</v>
      </c>
    </row>
    <row r="308" customFormat="false" ht="15" hidden="false" customHeight="false" outlineLevel="0" collapsed="false">
      <c r="A308" s="4" t="str">
        <f aca="false">B308&amp;"|"&amp;C308</f>
        <v>tdbR00000580 Lys-UUU|4</v>
      </c>
      <c r="B308" s="4" t="s">
        <v>41</v>
      </c>
      <c r="C308" s="4" t="s">
        <v>771</v>
      </c>
      <c r="D308" s="4" t="n">
        <v>4</v>
      </c>
      <c r="E308" s="17" t="s">
        <v>772</v>
      </c>
      <c r="F308" s="18" t="s">
        <v>768</v>
      </c>
    </row>
    <row r="309" customFormat="false" ht="15" hidden="false" customHeight="false" outlineLevel="0" collapsed="false">
      <c r="A309" s="4" t="str">
        <f aca="false">B309&amp;"|"&amp;C309</f>
        <v>tdbR00000580 Lys-UUU|5</v>
      </c>
      <c r="B309" s="4" t="s">
        <v>41</v>
      </c>
      <c r="C309" s="4" t="s">
        <v>773</v>
      </c>
      <c r="D309" s="4" t="n">
        <v>5</v>
      </c>
      <c r="E309" s="17" t="s">
        <v>772</v>
      </c>
      <c r="F309" s="18" t="s">
        <v>768</v>
      </c>
    </row>
    <row r="310" customFormat="false" ht="15" hidden="false" customHeight="false" outlineLevel="0" collapsed="false">
      <c r="A310" s="4" t="str">
        <f aca="false">B310&amp;"|"&amp;C310</f>
        <v>tdbR00000580 Lys-UUU|6</v>
      </c>
      <c r="B310" s="4" t="s">
        <v>41</v>
      </c>
      <c r="C310" s="4" t="s">
        <v>774</v>
      </c>
      <c r="D310" s="4" t="n">
        <v>6</v>
      </c>
      <c r="E310" s="17" t="s">
        <v>772</v>
      </c>
      <c r="F310" s="18" t="s">
        <v>768</v>
      </c>
    </row>
    <row r="311" customFormat="false" ht="15" hidden="false" customHeight="false" outlineLevel="0" collapsed="false">
      <c r="A311" s="4" t="str">
        <f aca="false">B311&amp;"|"&amp;C311</f>
        <v>tdbR00000580 Lys-UUU|7</v>
      </c>
      <c r="B311" s="4" t="s">
        <v>41</v>
      </c>
      <c r="C311" s="4" t="s">
        <v>775</v>
      </c>
      <c r="D311" s="4" t="n">
        <v>7</v>
      </c>
      <c r="E311" s="17" t="s">
        <v>459</v>
      </c>
      <c r="F311" s="18" t="s">
        <v>768</v>
      </c>
    </row>
    <row r="312" customFormat="false" ht="15" hidden="false" customHeight="false" outlineLevel="0" collapsed="false">
      <c r="A312" s="4" t="str">
        <f aca="false">B312&amp;"|"&amp;C312</f>
        <v>tdbR00000580 Lys-UUU|8</v>
      </c>
      <c r="B312" s="4" t="s">
        <v>41</v>
      </c>
      <c r="C312" s="4" t="s">
        <v>776</v>
      </c>
      <c r="D312" s="4" t="n">
        <v>8</v>
      </c>
      <c r="E312" s="3" t="s">
        <v>777</v>
      </c>
      <c r="F312" s="4" t="s">
        <v>778</v>
      </c>
    </row>
    <row r="313" customFormat="false" ht="15" hidden="false" customHeight="false" outlineLevel="0" collapsed="false">
      <c r="A313" s="4" t="str">
        <f aca="false">B313&amp;"|"&amp;C313</f>
        <v>tdbR00000580 Lys-UUU|9</v>
      </c>
      <c r="B313" s="4" t="s">
        <v>41</v>
      </c>
      <c r="C313" s="4" t="s">
        <v>779</v>
      </c>
      <c r="D313" s="4" t="n">
        <v>9</v>
      </c>
      <c r="E313" s="3" t="s">
        <v>780</v>
      </c>
      <c r="F313" s="4" t="s">
        <v>781</v>
      </c>
    </row>
    <row r="314" customFormat="false" ht="15" hidden="false" customHeight="false" outlineLevel="0" collapsed="false">
      <c r="A314" s="4" t="str">
        <f aca="false">B314&amp;"|"&amp;C314</f>
        <v>tdbR00000580 Lys-UUU|10</v>
      </c>
      <c r="B314" s="4" t="s">
        <v>41</v>
      </c>
      <c r="C314" s="4" t="s">
        <v>782</v>
      </c>
      <c r="D314" s="4" t="n">
        <v>10</v>
      </c>
      <c r="E314" s="8" t="s">
        <v>459</v>
      </c>
      <c r="F314" s="7" t="s">
        <v>783</v>
      </c>
    </row>
    <row r="315" customFormat="false" ht="15" hidden="false" customHeight="false" outlineLevel="0" collapsed="false">
      <c r="A315" s="4" t="str">
        <f aca="false">B315&amp;"|"&amp;C315</f>
        <v>tdbR00000580 Lys-UUU|11</v>
      </c>
      <c r="B315" s="4" t="s">
        <v>41</v>
      </c>
      <c r="C315" s="4" t="s">
        <v>784</v>
      </c>
      <c r="D315" s="4" t="n">
        <v>11</v>
      </c>
      <c r="E315" s="8" t="s">
        <v>772</v>
      </c>
      <c r="F315" s="7" t="s">
        <v>783</v>
      </c>
    </row>
    <row r="316" customFormat="false" ht="15" hidden="false" customHeight="false" outlineLevel="0" collapsed="false">
      <c r="A316" s="4" t="str">
        <f aca="false">B316&amp;"|"&amp;C316</f>
        <v>tdbR00000580 Lys-UUU|12</v>
      </c>
      <c r="B316" s="4" t="s">
        <v>41</v>
      </c>
      <c r="C316" s="4" t="s">
        <v>785</v>
      </c>
      <c r="D316" s="4" t="n">
        <v>12</v>
      </c>
      <c r="E316" s="8" t="s">
        <v>777</v>
      </c>
      <c r="F316" s="7" t="s">
        <v>783</v>
      </c>
    </row>
    <row r="317" customFormat="false" ht="15" hidden="false" customHeight="false" outlineLevel="0" collapsed="false">
      <c r="A317" s="4" t="str">
        <f aca="false">B317&amp;"|"&amp;C317</f>
        <v>tdbR00000580 Lys-UUU|13</v>
      </c>
      <c r="B317" s="4" t="s">
        <v>41</v>
      </c>
      <c r="C317" s="4" t="s">
        <v>786</v>
      </c>
      <c r="D317" s="4" t="n">
        <v>13</v>
      </c>
      <c r="E317" s="8" t="s">
        <v>772</v>
      </c>
      <c r="F317" s="7" t="s">
        <v>783</v>
      </c>
    </row>
    <row r="318" customFormat="false" ht="15" hidden="false" customHeight="false" outlineLevel="0" collapsed="false">
      <c r="A318" s="4" t="str">
        <f aca="false">B318&amp;"|"&amp;C318</f>
        <v>tdbR00000580 Lys-UUU|14</v>
      </c>
      <c r="B318" s="4" t="s">
        <v>41</v>
      </c>
      <c r="C318" s="4" t="s">
        <v>787</v>
      </c>
      <c r="D318" s="4" t="n">
        <v>14</v>
      </c>
      <c r="E318" s="19" t="s">
        <v>780</v>
      </c>
      <c r="F318" s="20" t="s">
        <v>788</v>
      </c>
    </row>
    <row r="319" customFormat="false" ht="15" hidden="false" customHeight="false" outlineLevel="0" collapsed="false">
      <c r="A319" s="4" t="str">
        <f aca="false">B319&amp;"|"&amp;C319</f>
        <v>tdbR00000580 Lys-UUU|15</v>
      </c>
      <c r="B319" s="4" t="s">
        <v>41</v>
      </c>
      <c r="C319" s="4" t="s">
        <v>789</v>
      </c>
      <c r="D319" s="4" t="n">
        <v>15</v>
      </c>
      <c r="E319" s="19" t="s">
        <v>459</v>
      </c>
      <c r="F319" s="20" t="s">
        <v>788</v>
      </c>
    </row>
    <row r="320" customFormat="false" ht="15" hidden="false" customHeight="false" outlineLevel="0" collapsed="false">
      <c r="A320" s="4" t="str">
        <f aca="false">B320&amp;"|"&amp;C320</f>
        <v>tdbR00000580 Lys-UUU|16</v>
      </c>
      <c r="B320" s="4" t="s">
        <v>41</v>
      </c>
      <c r="C320" s="4" t="s">
        <v>790</v>
      </c>
      <c r="D320" s="4" t="n">
        <v>16</v>
      </c>
      <c r="E320" s="19" t="s">
        <v>772</v>
      </c>
      <c r="F320" s="20" t="s">
        <v>788</v>
      </c>
    </row>
    <row r="321" customFormat="false" ht="15" hidden="false" customHeight="false" outlineLevel="0" collapsed="false">
      <c r="A321" s="4" t="str">
        <f aca="false">B321&amp;"|"&amp;C321</f>
        <v>tdbR00000580 Lys-UUU|17</v>
      </c>
      <c r="B321" s="4" t="s">
        <v>41</v>
      </c>
      <c r="C321" s="4" t="s">
        <v>791</v>
      </c>
      <c r="D321" s="4" t="n">
        <v>17</v>
      </c>
      <c r="E321" s="19" t="s">
        <v>772</v>
      </c>
      <c r="F321" s="20" t="s">
        <v>788</v>
      </c>
    </row>
    <row r="322" customFormat="false" ht="15" hidden="false" customHeight="false" outlineLevel="0" collapsed="false">
      <c r="A322" s="4" t="str">
        <f aca="false">B322&amp;"|"&amp;C322</f>
        <v>tdbR00000580 Lys-UUU|17a</v>
      </c>
      <c r="B322" s="4" t="s">
        <v>41</v>
      </c>
      <c r="C322" s="4" t="s">
        <v>792</v>
      </c>
      <c r="D322" s="4" t="n">
        <v>18</v>
      </c>
      <c r="E322" s="19" t="s">
        <v>772</v>
      </c>
      <c r="F322" s="20" t="s">
        <v>788</v>
      </c>
    </row>
    <row r="323" customFormat="false" ht="15" hidden="false" customHeight="false" outlineLevel="0" collapsed="false">
      <c r="A323" s="4" t="str">
        <f aca="false">B323&amp;"|"&amp;C323</f>
        <v>tdbR00000580 Lys-UUU|18</v>
      </c>
      <c r="B323" s="4" t="s">
        <v>41</v>
      </c>
      <c r="C323" s="4" t="s">
        <v>793</v>
      </c>
      <c r="D323" s="4" t="n">
        <v>19</v>
      </c>
      <c r="E323" s="19" t="s">
        <v>459</v>
      </c>
      <c r="F323" s="20" t="s">
        <v>788</v>
      </c>
    </row>
    <row r="324" customFormat="false" ht="15" hidden="false" customHeight="false" outlineLevel="0" collapsed="false">
      <c r="A324" s="4" t="str">
        <f aca="false">B324&amp;"|"&amp;C324</f>
        <v>tdbR00000580 Lys-UUU|19</v>
      </c>
      <c r="B324" s="4" t="s">
        <v>41</v>
      </c>
      <c r="C324" s="4" t="s">
        <v>794</v>
      </c>
      <c r="D324" s="4" t="n">
        <v>20</v>
      </c>
      <c r="E324" s="19" t="s">
        <v>459</v>
      </c>
      <c r="F324" s="20" t="s">
        <v>788</v>
      </c>
    </row>
    <row r="325" customFormat="false" ht="15" hidden="false" customHeight="false" outlineLevel="0" collapsed="false">
      <c r="A325" s="4" t="str">
        <f aca="false">B325&amp;"|"&amp;C325</f>
        <v>tdbR00000580 Lys-UUU|20</v>
      </c>
      <c r="B325" s="4" t="s">
        <v>41</v>
      </c>
      <c r="C325" s="4" t="s">
        <v>795</v>
      </c>
      <c r="D325" s="4" t="n">
        <v>21</v>
      </c>
      <c r="E325" s="19" t="s">
        <v>772</v>
      </c>
      <c r="F325" s="20" t="s">
        <v>788</v>
      </c>
    </row>
    <row r="326" customFormat="false" ht="15" hidden="false" customHeight="false" outlineLevel="0" collapsed="false">
      <c r="A326" s="4" t="str">
        <f aca="false">B326&amp;"|"&amp;C326</f>
        <v>tdbR00000580 Lys-UUU|21</v>
      </c>
      <c r="B326" s="4" t="s">
        <v>41</v>
      </c>
      <c r="C326" s="4" t="s">
        <v>797</v>
      </c>
      <c r="D326" s="4" t="n">
        <v>22</v>
      </c>
      <c r="E326" s="19" t="s">
        <v>780</v>
      </c>
      <c r="F326" s="20" t="s">
        <v>788</v>
      </c>
    </row>
    <row r="327" customFormat="false" ht="15" hidden="false" customHeight="false" outlineLevel="0" collapsed="false">
      <c r="A327" s="4" t="str">
        <f aca="false">B327&amp;"|"&amp;C327</f>
        <v>tdbR00000580 Lys-UUU|22</v>
      </c>
      <c r="B327" s="4" t="s">
        <v>41</v>
      </c>
      <c r="C327" s="4" t="s">
        <v>798</v>
      </c>
      <c r="D327" s="4" t="n">
        <v>23</v>
      </c>
      <c r="E327" s="8" t="s">
        <v>459</v>
      </c>
      <c r="F327" s="7" t="s">
        <v>783</v>
      </c>
    </row>
    <row r="328" customFormat="false" ht="15" hidden="false" customHeight="false" outlineLevel="0" collapsed="false">
      <c r="A328" s="4" t="str">
        <f aca="false">B328&amp;"|"&amp;C328</f>
        <v>tdbR00000580 Lys-UUU|23</v>
      </c>
      <c r="B328" s="4" t="s">
        <v>41</v>
      </c>
      <c r="C328" s="4" t="s">
        <v>799</v>
      </c>
      <c r="D328" s="4" t="n">
        <v>24</v>
      </c>
      <c r="E328" s="8" t="s">
        <v>780</v>
      </c>
      <c r="F328" s="7" t="s">
        <v>783</v>
      </c>
    </row>
    <row r="329" customFormat="false" ht="15" hidden="false" customHeight="false" outlineLevel="0" collapsed="false">
      <c r="A329" s="4" t="str">
        <f aca="false">B329&amp;"|"&amp;C329</f>
        <v>tdbR00000580 Lys-UUU|24</v>
      </c>
      <c r="B329" s="4" t="s">
        <v>41</v>
      </c>
      <c r="C329" s="4" t="s">
        <v>800</v>
      </c>
      <c r="D329" s="4" t="n">
        <v>25</v>
      </c>
      <c r="E329" s="8" t="s">
        <v>459</v>
      </c>
      <c r="F329" s="7" t="s">
        <v>783</v>
      </c>
    </row>
    <row r="330" customFormat="false" ht="15" hidden="false" customHeight="false" outlineLevel="0" collapsed="false">
      <c r="A330" s="4" t="str">
        <f aca="false">B330&amp;"|"&amp;C330</f>
        <v>tdbR00000580 Lys-UUU|25</v>
      </c>
      <c r="B330" s="4" t="s">
        <v>41</v>
      </c>
      <c r="C330" s="4" t="s">
        <v>801</v>
      </c>
      <c r="D330" s="4" t="n">
        <v>26</v>
      </c>
      <c r="E330" s="8" t="s">
        <v>772</v>
      </c>
      <c r="F330" s="7" t="s">
        <v>783</v>
      </c>
    </row>
    <row r="331" customFormat="false" ht="15" hidden="false" customHeight="false" outlineLevel="0" collapsed="false">
      <c r="A331" s="4" t="str">
        <f aca="false">B331&amp;"|"&amp;C331</f>
        <v>tdbR00000580 Lys-UUU|26</v>
      </c>
      <c r="B331" s="4" t="s">
        <v>41</v>
      </c>
      <c r="C331" s="4" t="s">
        <v>802</v>
      </c>
      <c r="D331" s="4" t="n">
        <v>27</v>
      </c>
      <c r="E331" s="3" t="s">
        <v>459</v>
      </c>
      <c r="F331" s="4" t="s">
        <v>803</v>
      </c>
    </row>
    <row r="332" customFormat="false" ht="15" hidden="false" customHeight="false" outlineLevel="0" collapsed="false">
      <c r="A332" s="4" t="str">
        <f aca="false">B332&amp;"|"&amp;C332</f>
        <v>tdbR00000580 Lys-UUU|27</v>
      </c>
      <c r="B332" s="4" t="s">
        <v>41</v>
      </c>
      <c r="C332" s="4" t="s">
        <v>804</v>
      </c>
      <c r="D332" s="4" t="n">
        <v>28</v>
      </c>
      <c r="E332" s="21" t="s">
        <v>459</v>
      </c>
      <c r="F332" s="22" t="s">
        <v>805</v>
      </c>
    </row>
    <row r="333" customFormat="false" ht="15" hidden="false" customHeight="false" outlineLevel="0" collapsed="false">
      <c r="A333" s="4" t="str">
        <f aca="false">B333&amp;"|"&amp;C333</f>
        <v>tdbR00000580 Lys-UUU|28</v>
      </c>
      <c r="B333" s="4" t="s">
        <v>41</v>
      </c>
      <c r="C333" s="4" t="s">
        <v>806</v>
      </c>
      <c r="D333" s="4" t="n">
        <v>29</v>
      </c>
      <c r="E333" s="21" t="s">
        <v>772</v>
      </c>
      <c r="F333" s="22" t="s">
        <v>805</v>
      </c>
    </row>
    <row r="334" customFormat="false" ht="15" hidden="false" customHeight="false" outlineLevel="0" collapsed="false">
      <c r="A334" s="4" t="str">
        <f aca="false">B334&amp;"|"&amp;C334</f>
        <v>tdbR00000580 Lys-UUU|29</v>
      </c>
      <c r="B334" s="4" t="s">
        <v>41</v>
      </c>
      <c r="C334" s="4" t="s">
        <v>807</v>
      </c>
      <c r="D334" s="4" t="n">
        <v>30</v>
      </c>
      <c r="E334" s="21" t="s">
        <v>459</v>
      </c>
      <c r="F334" s="22" t="s">
        <v>805</v>
      </c>
    </row>
    <row r="335" customFormat="false" ht="15" hidden="false" customHeight="false" outlineLevel="0" collapsed="false">
      <c r="A335" s="4" t="str">
        <f aca="false">B335&amp;"|"&amp;C335</f>
        <v>tdbR00000580 Lys-UUU|30</v>
      </c>
      <c r="B335" s="4" t="s">
        <v>41</v>
      </c>
      <c r="C335" s="4" t="s">
        <v>808</v>
      </c>
      <c r="D335" s="4" t="n">
        <v>31</v>
      </c>
      <c r="E335" s="21" t="s">
        <v>459</v>
      </c>
      <c r="F335" s="22" t="s">
        <v>805</v>
      </c>
    </row>
    <row r="336" customFormat="false" ht="15" hidden="false" customHeight="false" outlineLevel="0" collapsed="false">
      <c r="A336" s="4" t="str">
        <f aca="false">B336&amp;"|"&amp;C336</f>
        <v>tdbR00000580 Lys-UUU|31</v>
      </c>
      <c r="B336" s="4" t="s">
        <v>41</v>
      </c>
      <c r="C336" s="4" t="s">
        <v>809</v>
      </c>
      <c r="D336" s="4" t="n">
        <v>32</v>
      </c>
      <c r="E336" s="21" t="s">
        <v>459</v>
      </c>
      <c r="F336" s="22" t="s">
        <v>805</v>
      </c>
    </row>
    <row r="337" customFormat="false" ht="15" hidden="false" customHeight="false" outlineLevel="0" collapsed="false">
      <c r="A337" s="4" t="str">
        <f aca="false">B337&amp;"|"&amp;C337</f>
        <v>tdbR00000580 Lys-UUU|32</v>
      </c>
      <c r="B337" s="4" t="s">
        <v>41</v>
      </c>
      <c r="C337" s="4" t="s">
        <v>810</v>
      </c>
      <c r="D337" s="4" t="n">
        <v>33</v>
      </c>
      <c r="E337" s="19" t="s">
        <v>772</v>
      </c>
      <c r="F337" s="20" t="s">
        <v>811</v>
      </c>
    </row>
    <row r="338" customFormat="false" ht="15" hidden="false" customHeight="false" outlineLevel="0" collapsed="false">
      <c r="A338" s="4" t="str">
        <f aca="false">B338&amp;"|"&amp;C338</f>
        <v>tdbR00000580 Lys-UUU|33</v>
      </c>
      <c r="B338" s="4" t="s">
        <v>41</v>
      </c>
      <c r="C338" s="4" t="s">
        <v>812</v>
      </c>
      <c r="D338" s="4" t="n">
        <v>34</v>
      </c>
      <c r="E338" s="19" t="s">
        <v>777</v>
      </c>
      <c r="F338" s="20" t="s">
        <v>811</v>
      </c>
    </row>
    <row r="339" customFormat="false" ht="15" hidden="false" customHeight="false" outlineLevel="0" collapsed="false">
      <c r="A339" s="4" t="str">
        <f aca="false">B339&amp;"|"&amp;C339</f>
        <v>tdbR00000580 Lys-UUU|34</v>
      </c>
      <c r="B339" s="4" t="s">
        <v>41</v>
      </c>
      <c r="C339" s="4" t="s">
        <v>813</v>
      </c>
      <c r="D339" s="4" t="n">
        <v>35</v>
      </c>
      <c r="E339" s="19" t="s">
        <v>777</v>
      </c>
      <c r="F339" s="20" t="s">
        <v>811</v>
      </c>
    </row>
    <row r="340" customFormat="false" ht="15" hidden="false" customHeight="false" outlineLevel="0" collapsed="false">
      <c r="A340" s="4" t="str">
        <f aca="false">B340&amp;"|"&amp;C340</f>
        <v>tdbR00000580 Lys-UUU|35</v>
      </c>
      <c r="B340" s="4" t="s">
        <v>41</v>
      </c>
      <c r="C340" s="4" t="s">
        <v>814</v>
      </c>
      <c r="D340" s="4" t="n">
        <v>36</v>
      </c>
      <c r="E340" s="19" t="s">
        <v>777</v>
      </c>
      <c r="F340" s="20" t="s">
        <v>811</v>
      </c>
    </row>
    <row r="341" customFormat="false" ht="15" hidden="false" customHeight="false" outlineLevel="0" collapsed="false">
      <c r="A341" s="4" t="str">
        <f aca="false">B341&amp;"|"&amp;C341</f>
        <v>tdbR00000580 Lys-UUU|36</v>
      </c>
      <c r="B341" s="4" t="s">
        <v>41</v>
      </c>
      <c r="C341" s="4" t="s">
        <v>815</v>
      </c>
      <c r="D341" s="4" t="n">
        <v>37</v>
      </c>
      <c r="E341" s="19" t="s">
        <v>777</v>
      </c>
      <c r="F341" s="20" t="s">
        <v>811</v>
      </c>
    </row>
    <row r="342" customFormat="false" ht="15" hidden="false" customHeight="false" outlineLevel="0" collapsed="false">
      <c r="A342" s="4" t="str">
        <f aca="false">B342&amp;"|"&amp;C342</f>
        <v>tdbR00000580 Lys-UUU|37</v>
      </c>
      <c r="B342" s="4" t="s">
        <v>41</v>
      </c>
      <c r="C342" s="4" t="s">
        <v>816</v>
      </c>
      <c r="D342" s="4" t="n">
        <v>38</v>
      </c>
      <c r="E342" s="19" t="s">
        <v>780</v>
      </c>
      <c r="F342" s="20" t="s">
        <v>811</v>
      </c>
    </row>
    <row r="343" customFormat="false" ht="15" hidden="false" customHeight="false" outlineLevel="0" collapsed="false">
      <c r="A343" s="4" t="str">
        <f aca="false">B343&amp;"|"&amp;C343</f>
        <v>tdbR00000580 Lys-UUU|38</v>
      </c>
      <c r="B343" s="4" t="s">
        <v>41</v>
      </c>
      <c r="C343" s="4" t="s">
        <v>817</v>
      </c>
      <c r="D343" s="4" t="n">
        <v>39</v>
      </c>
      <c r="E343" s="19" t="s">
        <v>772</v>
      </c>
      <c r="F343" s="20" t="s">
        <v>811</v>
      </c>
    </row>
    <row r="344" customFormat="false" ht="15" hidden="false" customHeight="false" outlineLevel="0" collapsed="false">
      <c r="A344" s="4" t="str">
        <f aca="false">B344&amp;"|"&amp;C344</f>
        <v>tdbR00000580 Lys-UUU|39</v>
      </c>
      <c r="B344" s="4" t="s">
        <v>41</v>
      </c>
      <c r="C344" s="4" t="s">
        <v>818</v>
      </c>
      <c r="D344" s="4" t="n">
        <v>40</v>
      </c>
      <c r="E344" s="21" t="s">
        <v>772</v>
      </c>
      <c r="F344" s="22" t="s">
        <v>805</v>
      </c>
    </row>
    <row r="345" customFormat="false" ht="15" hidden="false" customHeight="false" outlineLevel="0" collapsed="false">
      <c r="A345" s="4" t="str">
        <f aca="false">B345&amp;"|"&amp;C345</f>
        <v>tdbR00000580 Lys-UUU|40</v>
      </c>
      <c r="B345" s="4" t="s">
        <v>41</v>
      </c>
      <c r="C345" s="4" t="s">
        <v>819</v>
      </c>
      <c r="D345" s="4" t="n">
        <v>41</v>
      </c>
      <c r="E345" s="21" t="s">
        <v>772</v>
      </c>
      <c r="F345" s="22" t="s">
        <v>805</v>
      </c>
    </row>
    <row r="346" customFormat="false" ht="15" hidden="false" customHeight="false" outlineLevel="0" collapsed="false">
      <c r="A346" s="4" t="str">
        <f aca="false">B346&amp;"|"&amp;C346</f>
        <v>tdbR00000580 Lys-UUU|41</v>
      </c>
      <c r="B346" s="4" t="s">
        <v>41</v>
      </c>
      <c r="C346" s="4" t="s">
        <v>820</v>
      </c>
      <c r="D346" s="4" t="n">
        <v>42</v>
      </c>
      <c r="E346" s="21" t="s">
        <v>772</v>
      </c>
      <c r="F346" s="22" t="s">
        <v>805</v>
      </c>
    </row>
    <row r="347" customFormat="false" ht="15" hidden="false" customHeight="false" outlineLevel="0" collapsed="false">
      <c r="A347" s="4" t="str">
        <f aca="false">B347&amp;"|"&amp;C347</f>
        <v>tdbR00000580 Lys-UUU|42</v>
      </c>
      <c r="B347" s="4" t="s">
        <v>41</v>
      </c>
      <c r="C347" s="4" t="s">
        <v>821</v>
      </c>
      <c r="D347" s="4" t="n">
        <v>43</v>
      </c>
      <c r="E347" s="21" t="s">
        <v>459</v>
      </c>
      <c r="F347" s="22" t="s">
        <v>805</v>
      </c>
    </row>
    <row r="348" customFormat="false" ht="15" hidden="false" customHeight="false" outlineLevel="0" collapsed="false">
      <c r="A348" s="4" t="str">
        <f aca="false">B348&amp;"|"&amp;C348</f>
        <v>tdbR00000580 Lys-UUU|43</v>
      </c>
      <c r="B348" s="4" t="s">
        <v>41</v>
      </c>
      <c r="C348" s="4" t="s">
        <v>822</v>
      </c>
      <c r="D348" s="4" t="n">
        <v>44</v>
      </c>
      <c r="E348" s="21" t="s">
        <v>772</v>
      </c>
      <c r="F348" s="22" t="s">
        <v>805</v>
      </c>
    </row>
    <row r="349" customFormat="false" ht="15" hidden="false" customHeight="false" outlineLevel="0" collapsed="false">
      <c r="A349" s="4" t="str">
        <f aca="false">B349&amp;"|"&amp;C349</f>
        <v>tdbR00000580 Lys-UUU|44</v>
      </c>
      <c r="B349" s="4" t="s">
        <v>41</v>
      </c>
      <c r="C349" s="4" t="s">
        <v>823</v>
      </c>
      <c r="D349" s="4" t="n">
        <v>45</v>
      </c>
      <c r="E349" s="19" t="s">
        <v>459</v>
      </c>
      <c r="F349" s="20" t="s">
        <v>824</v>
      </c>
    </row>
    <row r="350" customFormat="false" ht="15" hidden="false" customHeight="false" outlineLevel="0" collapsed="false">
      <c r="A350" s="4" t="str">
        <f aca="false">B350&amp;"|"&amp;C350</f>
        <v>tdbR00000580 Lys-UUU|45</v>
      </c>
      <c r="B350" s="4" t="s">
        <v>41</v>
      </c>
      <c r="C350" s="4" t="s">
        <v>825</v>
      </c>
      <c r="D350" s="4" t="n">
        <v>46</v>
      </c>
      <c r="E350" s="19" t="s">
        <v>459</v>
      </c>
      <c r="F350" s="20" t="s">
        <v>824</v>
      </c>
    </row>
    <row r="351" customFormat="false" ht="15" hidden="false" customHeight="false" outlineLevel="0" collapsed="false">
      <c r="A351" s="4" t="str">
        <f aca="false">B351&amp;"|"&amp;C351</f>
        <v>tdbR00000580 Lys-UUU|e1</v>
      </c>
      <c r="B351" s="4" t="s">
        <v>41</v>
      </c>
      <c r="C351" s="4" t="s">
        <v>856</v>
      </c>
      <c r="D351" s="4" t="n">
        <v>47</v>
      </c>
      <c r="E351" s="19" t="s">
        <v>780</v>
      </c>
      <c r="F351" s="20" t="s">
        <v>824</v>
      </c>
    </row>
    <row r="352" customFormat="false" ht="15" hidden="false" customHeight="false" outlineLevel="0" collapsed="false">
      <c r="A352" s="4" t="str">
        <f aca="false">B352&amp;"|"&amp;C352</f>
        <v>tdbR00000580 Lys-UUU|e2</v>
      </c>
      <c r="B352" s="4" t="s">
        <v>41</v>
      </c>
      <c r="C352" s="4" t="s">
        <v>857</v>
      </c>
      <c r="D352" s="4" t="n">
        <v>48</v>
      </c>
      <c r="E352" s="19" t="s">
        <v>780</v>
      </c>
      <c r="F352" s="20" t="s">
        <v>824</v>
      </c>
    </row>
    <row r="353" customFormat="false" ht="15" hidden="false" customHeight="false" outlineLevel="0" collapsed="false">
      <c r="A353" s="4" t="str">
        <f aca="false">B353&amp;"|"&amp;C353</f>
        <v>tdbR00000580 Lys-UUU|e3</v>
      </c>
      <c r="B353" s="4" t="s">
        <v>41</v>
      </c>
      <c r="C353" s="4" t="s">
        <v>858</v>
      </c>
      <c r="D353" s="4" t="n">
        <v>49</v>
      </c>
      <c r="E353" s="19" t="s">
        <v>459</v>
      </c>
      <c r="F353" s="20" t="s">
        <v>824</v>
      </c>
    </row>
    <row r="354" customFormat="false" ht="15" hidden="false" customHeight="false" outlineLevel="0" collapsed="false">
      <c r="A354" s="4" t="str">
        <f aca="false">B354&amp;"|"&amp;C354</f>
        <v>tdbR00000580 Lys-UUU|46</v>
      </c>
      <c r="B354" s="4" t="s">
        <v>41</v>
      </c>
      <c r="C354" s="4" t="s">
        <v>826</v>
      </c>
      <c r="D354" s="4" t="n">
        <v>50</v>
      </c>
      <c r="E354" s="19" t="s">
        <v>459</v>
      </c>
      <c r="F354" s="20" t="s">
        <v>824</v>
      </c>
    </row>
    <row r="355" customFormat="false" ht="15" hidden="false" customHeight="false" outlineLevel="0" collapsed="false">
      <c r="A355" s="4" t="str">
        <f aca="false">B355&amp;"|"&amp;C355</f>
        <v>tdbR00000580 Lys-UUU|47</v>
      </c>
      <c r="B355" s="4" t="s">
        <v>41</v>
      </c>
      <c r="C355" s="4" t="s">
        <v>827</v>
      </c>
      <c r="D355" s="4" t="n">
        <v>51</v>
      </c>
      <c r="E355" s="19" t="s">
        <v>777</v>
      </c>
      <c r="F355" s="20" t="s">
        <v>824</v>
      </c>
    </row>
    <row r="356" customFormat="false" ht="15" hidden="false" customHeight="false" outlineLevel="0" collapsed="false">
      <c r="A356" s="4" t="str">
        <f aca="false">B356&amp;"|"&amp;C356</f>
        <v>tdbR00000580 Lys-UUU|48</v>
      </c>
      <c r="B356" s="4" t="s">
        <v>41</v>
      </c>
      <c r="C356" s="4" t="s">
        <v>828</v>
      </c>
      <c r="D356" s="4" t="n">
        <v>52</v>
      </c>
      <c r="E356" s="19" t="s">
        <v>772</v>
      </c>
      <c r="F356" s="20" t="s">
        <v>824</v>
      </c>
    </row>
    <row r="357" customFormat="false" ht="15" hidden="false" customHeight="false" outlineLevel="0" collapsed="false">
      <c r="A357" s="4" t="str">
        <f aca="false">B357&amp;"|"&amp;C357</f>
        <v>tdbR00000580 Lys-UUU|49</v>
      </c>
      <c r="B357" s="4" t="s">
        <v>41</v>
      </c>
      <c r="C357" s="4" t="s">
        <v>829</v>
      </c>
      <c r="D357" s="4" t="n">
        <v>53</v>
      </c>
      <c r="E357" s="23" t="s">
        <v>772</v>
      </c>
      <c r="F357" s="10" t="s">
        <v>830</v>
      </c>
    </row>
    <row r="358" customFormat="false" ht="15" hidden="false" customHeight="false" outlineLevel="0" collapsed="false">
      <c r="A358" s="4" t="str">
        <f aca="false">B358&amp;"|"&amp;C358</f>
        <v>tdbR00000580 Lys-UUU|50</v>
      </c>
      <c r="B358" s="4" t="s">
        <v>41</v>
      </c>
      <c r="C358" s="4" t="s">
        <v>831</v>
      </c>
      <c r="D358" s="4" t="n">
        <v>54</v>
      </c>
      <c r="E358" s="23" t="s">
        <v>772</v>
      </c>
      <c r="F358" s="10" t="s">
        <v>830</v>
      </c>
    </row>
    <row r="359" customFormat="false" ht="15" hidden="false" customHeight="false" outlineLevel="0" collapsed="false">
      <c r="A359" s="4" t="str">
        <f aca="false">B359&amp;"|"&amp;C359</f>
        <v>tdbR00000580 Lys-UUU|51</v>
      </c>
      <c r="B359" s="4" t="s">
        <v>41</v>
      </c>
      <c r="C359" s="4" t="s">
        <v>832</v>
      </c>
      <c r="D359" s="4" t="n">
        <v>55</v>
      </c>
      <c r="E359" s="23" t="s">
        <v>459</v>
      </c>
      <c r="F359" s="10" t="s">
        <v>830</v>
      </c>
    </row>
    <row r="360" customFormat="false" ht="15" hidden="false" customHeight="false" outlineLevel="0" collapsed="false">
      <c r="A360" s="4" t="str">
        <f aca="false">B360&amp;"|"&amp;C360</f>
        <v>tdbR00000580 Lys-UUU|52</v>
      </c>
      <c r="B360" s="4" t="s">
        <v>41</v>
      </c>
      <c r="C360" s="4" t="s">
        <v>833</v>
      </c>
      <c r="D360" s="4" t="n">
        <v>56</v>
      </c>
      <c r="E360" s="23" t="s">
        <v>459</v>
      </c>
      <c r="F360" s="10" t="s">
        <v>830</v>
      </c>
    </row>
    <row r="361" customFormat="false" ht="15" hidden="false" customHeight="false" outlineLevel="0" collapsed="false">
      <c r="A361" s="4" t="str">
        <f aca="false">B361&amp;"|"&amp;C361</f>
        <v>tdbR00000580 Lys-UUU|53</v>
      </c>
      <c r="B361" s="4" t="s">
        <v>41</v>
      </c>
      <c r="C361" s="4" t="s">
        <v>834</v>
      </c>
      <c r="D361" s="4" t="n">
        <v>57</v>
      </c>
      <c r="E361" s="23" t="s">
        <v>459</v>
      </c>
      <c r="F361" s="10" t="s">
        <v>830</v>
      </c>
    </row>
    <row r="362" customFormat="false" ht="15" hidden="false" customHeight="false" outlineLevel="0" collapsed="false">
      <c r="A362" s="4" t="str">
        <f aca="false">B362&amp;"|"&amp;C362</f>
        <v>tdbR00000580 Lys-UUU|54</v>
      </c>
      <c r="B362" s="4" t="s">
        <v>41</v>
      </c>
      <c r="C362" s="4" t="s">
        <v>835</v>
      </c>
      <c r="D362" s="4" t="n">
        <v>58</v>
      </c>
      <c r="E362" s="19" t="s">
        <v>777</v>
      </c>
      <c r="F362" s="20" t="s">
        <v>836</v>
      </c>
    </row>
    <row r="363" customFormat="false" ht="15" hidden="false" customHeight="false" outlineLevel="0" collapsed="false">
      <c r="A363" s="4" t="str">
        <f aca="false">B363&amp;"|"&amp;C363</f>
        <v>tdbR00000580 Lys-UUU|55</v>
      </c>
      <c r="B363" s="4" t="s">
        <v>41</v>
      </c>
      <c r="C363" s="4" t="s">
        <v>837</v>
      </c>
      <c r="D363" s="4" t="n">
        <v>59</v>
      </c>
      <c r="E363" s="19" t="s">
        <v>777</v>
      </c>
      <c r="F363" s="20" t="s">
        <v>836</v>
      </c>
    </row>
    <row r="364" customFormat="false" ht="15" hidden="false" customHeight="false" outlineLevel="0" collapsed="false">
      <c r="A364" s="4" t="str">
        <f aca="false">B364&amp;"|"&amp;C364</f>
        <v>tdbR00000580 Lys-UUU|56</v>
      </c>
      <c r="B364" s="4" t="s">
        <v>41</v>
      </c>
      <c r="C364" s="4" t="s">
        <v>838</v>
      </c>
      <c r="D364" s="4" t="n">
        <v>60</v>
      </c>
      <c r="E364" s="19" t="s">
        <v>772</v>
      </c>
      <c r="F364" s="20" t="s">
        <v>836</v>
      </c>
    </row>
    <row r="365" customFormat="false" ht="15" hidden="false" customHeight="false" outlineLevel="0" collapsed="false">
      <c r="A365" s="4" t="str">
        <f aca="false">B365&amp;"|"&amp;C365</f>
        <v>tdbR00000580 Lys-UUU|57</v>
      </c>
      <c r="B365" s="4" t="s">
        <v>41</v>
      </c>
      <c r="C365" s="4" t="s">
        <v>839</v>
      </c>
      <c r="D365" s="4" t="n">
        <v>61</v>
      </c>
      <c r="E365" s="19" t="s">
        <v>780</v>
      </c>
      <c r="F365" s="20" t="s">
        <v>836</v>
      </c>
    </row>
    <row r="366" customFormat="false" ht="15" hidden="false" customHeight="false" outlineLevel="0" collapsed="false">
      <c r="A366" s="4" t="str">
        <f aca="false">B366&amp;"|"&amp;C366</f>
        <v>tdbR00000580 Lys-UUU|58</v>
      </c>
      <c r="B366" s="4" t="s">
        <v>41</v>
      </c>
      <c r="C366" s="4" t="s">
        <v>840</v>
      </c>
      <c r="D366" s="4" t="n">
        <v>62</v>
      </c>
      <c r="E366" s="19" t="s">
        <v>780</v>
      </c>
      <c r="F366" s="20" t="s">
        <v>836</v>
      </c>
    </row>
    <row r="367" customFormat="false" ht="15" hidden="false" customHeight="false" outlineLevel="0" collapsed="false">
      <c r="A367" s="4" t="str">
        <f aca="false">B367&amp;"|"&amp;C367</f>
        <v>tdbR00000580 Lys-UUU|59</v>
      </c>
      <c r="B367" s="4" t="s">
        <v>41</v>
      </c>
      <c r="C367" s="4" t="s">
        <v>841</v>
      </c>
      <c r="D367" s="4" t="n">
        <v>63</v>
      </c>
      <c r="E367" s="19" t="s">
        <v>780</v>
      </c>
      <c r="F367" s="20" t="s">
        <v>836</v>
      </c>
    </row>
    <row r="368" customFormat="false" ht="15" hidden="false" customHeight="false" outlineLevel="0" collapsed="false">
      <c r="A368" s="4" t="str">
        <f aca="false">B368&amp;"|"&amp;C368</f>
        <v>tdbR00000580 Lys-UUU|60</v>
      </c>
      <c r="B368" s="4" t="s">
        <v>41</v>
      </c>
      <c r="C368" s="4" t="s">
        <v>842</v>
      </c>
      <c r="D368" s="4" t="n">
        <v>64</v>
      </c>
      <c r="E368" s="19" t="s">
        <v>777</v>
      </c>
      <c r="F368" s="20" t="s">
        <v>836</v>
      </c>
    </row>
    <row r="369" customFormat="false" ht="15" hidden="false" customHeight="false" outlineLevel="0" collapsed="false">
      <c r="A369" s="4" t="str">
        <f aca="false">B369&amp;"|"&amp;C369</f>
        <v>tdbR00000580 Lys-UUU|61</v>
      </c>
      <c r="B369" s="4" t="s">
        <v>41</v>
      </c>
      <c r="C369" s="4" t="s">
        <v>843</v>
      </c>
      <c r="D369" s="4" t="n">
        <v>65</v>
      </c>
      <c r="E369" s="23" t="s">
        <v>772</v>
      </c>
      <c r="F369" s="10" t="s">
        <v>830</v>
      </c>
    </row>
    <row r="370" customFormat="false" ht="15" hidden="false" customHeight="false" outlineLevel="0" collapsed="false">
      <c r="A370" s="4" t="str">
        <f aca="false">B370&amp;"|"&amp;C370</f>
        <v>tdbR00000580 Lys-UUU|62</v>
      </c>
      <c r="B370" s="4" t="s">
        <v>41</v>
      </c>
      <c r="C370" s="4" t="s">
        <v>844</v>
      </c>
      <c r="D370" s="4" t="n">
        <v>66</v>
      </c>
      <c r="E370" s="23" t="s">
        <v>772</v>
      </c>
      <c r="F370" s="10" t="s">
        <v>830</v>
      </c>
    </row>
    <row r="371" customFormat="false" ht="15" hidden="false" customHeight="false" outlineLevel="0" collapsed="false">
      <c r="A371" s="4" t="str">
        <f aca="false">B371&amp;"|"&amp;C371</f>
        <v>tdbR00000580 Lys-UUU|63</v>
      </c>
      <c r="B371" s="4" t="s">
        <v>41</v>
      </c>
      <c r="C371" s="4" t="s">
        <v>845</v>
      </c>
      <c r="D371" s="4" t="n">
        <v>67</v>
      </c>
      <c r="E371" s="23" t="s">
        <v>772</v>
      </c>
      <c r="F371" s="10" t="s">
        <v>830</v>
      </c>
    </row>
    <row r="372" customFormat="false" ht="15" hidden="false" customHeight="false" outlineLevel="0" collapsed="false">
      <c r="A372" s="4" t="str">
        <f aca="false">B372&amp;"|"&amp;C372</f>
        <v>tdbR00000580 Lys-UUU|64</v>
      </c>
      <c r="B372" s="4" t="s">
        <v>41</v>
      </c>
      <c r="C372" s="4" t="s">
        <v>846</v>
      </c>
      <c r="D372" s="4" t="n">
        <v>68</v>
      </c>
      <c r="E372" s="23" t="s">
        <v>459</v>
      </c>
      <c r="F372" s="10" t="s">
        <v>830</v>
      </c>
    </row>
    <row r="373" customFormat="false" ht="15" hidden="false" customHeight="false" outlineLevel="0" collapsed="false">
      <c r="A373" s="4" t="str">
        <f aca="false">B373&amp;"|"&amp;C373</f>
        <v>tdbR00000580 Lys-UUU|65</v>
      </c>
      <c r="B373" s="4" t="s">
        <v>41</v>
      </c>
      <c r="C373" s="4" t="s">
        <v>847</v>
      </c>
      <c r="D373" s="4" t="n">
        <v>69</v>
      </c>
      <c r="E373" s="23" t="s">
        <v>459</v>
      </c>
      <c r="F373" s="10" t="s">
        <v>830</v>
      </c>
    </row>
    <row r="374" customFormat="false" ht="15" hidden="false" customHeight="false" outlineLevel="0" collapsed="false">
      <c r="A374" s="4" t="str">
        <f aca="false">B374&amp;"|"&amp;C374</f>
        <v>tdbR00000580 Lys-UUU|66</v>
      </c>
      <c r="B374" s="4" t="s">
        <v>41</v>
      </c>
      <c r="C374" s="4" t="s">
        <v>848</v>
      </c>
      <c r="D374" s="4" t="n">
        <v>70</v>
      </c>
      <c r="E374" s="17" t="s">
        <v>772</v>
      </c>
      <c r="F374" s="18" t="s">
        <v>768</v>
      </c>
    </row>
    <row r="375" customFormat="false" ht="15" hidden="false" customHeight="false" outlineLevel="0" collapsed="false">
      <c r="A375" s="4" t="str">
        <f aca="false">B375&amp;"|"&amp;C375</f>
        <v>tdbR00000580 Lys-UUU|67</v>
      </c>
      <c r="B375" s="4" t="s">
        <v>41</v>
      </c>
      <c r="C375" s="4" t="s">
        <v>849</v>
      </c>
      <c r="D375" s="4" t="n">
        <v>71</v>
      </c>
      <c r="E375" s="17" t="s">
        <v>459</v>
      </c>
      <c r="F375" s="18" t="s">
        <v>768</v>
      </c>
    </row>
    <row r="376" customFormat="false" ht="15" hidden="false" customHeight="false" outlineLevel="0" collapsed="false">
      <c r="A376" s="4" t="str">
        <f aca="false">B376&amp;"|"&amp;C376</f>
        <v>tdbR00000580 Lys-UUU|68</v>
      </c>
      <c r="B376" s="4" t="s">
        <v>41</v>
      </c>
      <c r="C376" s="4" t="s">
        <v>850</v>
      </c>
      <c r="D376" s="4" t="n">
        <v>72</v>
      </c>
      <c r="E376" s="17" t="s">
        <v>459</v>
      </c>
      <c r="F376" s="18" t="s">
        <v>768</v>
      </c>
    </row>
    <row r="377" customFormat="false" ht="15" hidden="false" customHeight="false" outlineLevel="0" collapsed="false">
      <c r="A377" s="4" t="str">
        <f aca="false">B377&amp;"|"&amp;C377</f>
        <v>tdbR00000580 Lys-UUU|69</v>
      </c>
      <c r="B377" s="4" t="s">
        <v>41</v>
      </c>
      <c r="C377" s="4" t="s">
        <v>851</v>
      </c>
      <c r="D377" s="4" t="n">
        <v>73</v>
      </c>
      <c r="E377" s="17" t="s">
        <v>459</v>
      </c>
      <c r="F377" s="18" t="s">
        <v>768</v>
      </c>
    </row>
    <row r="378" customFormat="false" ht="15" hidden="false" customHeight="false" outlineLevel="0" collapsed="false">
      <c r="A378" s="4" t="str">
        <f aca="false">B378&amp;"|"&amp;C378</f>
        <v>tdbR00000580 Lys-UUU|70</v>
      </c>
      <c r="B378" s="4" t="s">
        <v>41</v>
      </c>
      <c r="C378" s="4" t="s">
        <v>852</v>
      </c>
      <c r="D378" s="4" t="n">
        <v>74</v>
      </c>
      <c r="E378" s="17" t="s">
        <v>772</v>
      </c>
      <c r="F378" s="18" t="s">
        <v>768</v>
      </c>
    </row>
    <row r="379" customFormat="false" ht="15" hidden="false" customHeight="false" outlineLevel="0" collapsed="false">
      <c r="A379" s="4" t="str">
        <f aca="false">B379&amp;"|"&amp;C379</f>
        <v>tdbR00000580 Lys-UUU|71</v>
      </c>
      <c r="B379" s="4" t="s">
        <v>41</v>
      </c>
      <c r="C379" s="4" t="s">
        <v>853</v>
      </c>
      <c r="D379" s="4" t="n">
        <v>75</v>
      </c>
      <c r="E379" s="17" t="s">
        <v>772</v>
      </c>
      <c r="F379" s="18" t="s">
        <v>768</v>
      </c>
    </row>
    <row r="380" customFormat="false" ht="15" hidden="false" customHeight="false" outlineLevel="0" collapsed="false">
      <c r="A380" s="4" t="str">
        <f aca="false">B380&amp;"|"&amp;C380</f>
        <v>tdbR00000580 Lys-UUU|72</v>
      </c>
      <c r="B380" s="4" t="s">
        <v>41</v>
      </c>
      <c r="C380" s="4" t="s">
        <v>854</v>
      </c>
      <c r="D380" s="4" t="n">
        <v>76</v>
      </c>
      <c r="E380" s="17" t="s">
        <v>772</v>
      </c>
      <c r="F380" s="18" t="s">
        <v>768</v>
      </c>
    </row>
    <row r="381" customFormat="false" ht="15" hidden="false" customHeight="false" outlineLevel="0" collapsed="false">
      <c r="A381" s="4" t="str">
        <f aca="false">B381&amp;"|"&amp;C381</f>
        <v>tdbR00000586 Met-CAU|1</v>
      </c>
      <c r="B381" s="4" t="s">
        <v>42</v>
      </c>
      <c r="C381" s="4" t="s">
        <v>767</v>
      </c>
      <c r="D381" s="4" t="n">
        <v>1</v>
      </c>
      <c r="E381" s="17" t="s">
        <v>459</v>
      </c>
      <c r="F381" s="18" t="s">
        <v>768</v>
      </c>
    </row>
    <row r="382" customFormat="false" ht="15" hidden="false" customHeight="false" outlineLevel="0" collapsed="false">
      <c r="A382" s="4" t="str">
        <f aca="false">B382&amp;"|"&amp;C382</f>
        <v>tdbR00000586 Met-CAU|2</v>
      </c>
      <c r="B382" s="4" t="s">
        <v>42</v>
      </c>
      <c r="C382" s="4" t="s">
        <v>769</v>
      </c>
      <c r="D382" s="4" t="n">
        <v>2</v>
      </c>
      <c r="E382" s="17" t="s">
        <v>459</v>
      </c>
      <c r="F382" s="18" t="s">
        <v>768</v>
      </c>
    </row>
    <row r="383" customFormat="false" ht="15" hidden="false" customHeight="false" outlineLevel="0" collapsed="false">
      <c r="A383" s="4" t="str">
        <f aca="false">B383&amp;"|"&amp;C383</f>
        <v>tdbR00000586 Met-CAU|3</v>
      </c>
      <c r="B383" s="4" t="s">
        <v>42</v>
      </c>
      <c r="C383" s="4" t="s">
        <v>770</v>
      </c>
      <c r="D383" s="4" t="n">
        <v>3</v>
      </c>
      <c r="E383" s="17" t="s">
        <v>459</v>
      </c>
      <c r="F383" s="18" t="s">
        <v>768</v>
      </c>
    </row>
    <row r="384" customFormat="false" ht="15" hidden="false" customHeight="false" outlineLevel="0" collapsed="false">
      <c r="A384" s="4" t="str">
        <f aca="false">B384&amp;"|"&amp;C384</f>
        <v>tdbR00000586 Met-CAU|4</v>
      </c>
      <c r="B384" s="4" t="s">
        <v>42</v>
      </c>
      <c r="C384" s="4" t="s">
        <v>771</v>
      </c>
      <c r="D384" s="4" t="n">
        <v>4</v>
      </c>
      <c r="E384" s="17" t="s">
        <v>772</v>
      </c>
      <c r="F384" s="18" t="s">
        <v>768</v>
      </c>
    </row>
    <row r="385" customFormat="false" ht="15" hidden="false" customHeight="false" outlineLevel="0" collapsed="false">
      <c r="A385" s="4" t="str">
        <f aca="false">B385&amp;"|"&amp;C385</f>
        <v>tdbR00000586 Met-CAU|5</v>
      </c>
      <c r="B385" s="4" t="s">
        <v>42</v>
      </c>
      <c r="C385" s="4" t="s">
        <v>773</v>
      </c>
      <c r="D385" s="4" t="n">
        <v>5</v>
      </c>
      <c r="E385" s="17" t="s">
        <v>772</v>
      </c>
      <c r="F385" s="18" t="s">
        <v>768</v>
      </c>
    </row>
    <row r="386" customFormat="false" ht="15" hidden="false" customHeight="false" outlineLevel="0" collapsed="false">
      <c r="A386" s="4" t="str">
        <f aca="false">B386&amp;"|"&amp;C386</f>
        <v>tdbR00000586 Met-CAU|6</v>
      </c>
      <c r="B386" s="4" t="s">
        <v>42</v>
      </c>
      <c r="C386" s="4" t="s">
        <v>774</v>
      </c>
      <c r="D386" s="4" t="n">
        <v>6</v>
      </c>
      <c r="E386" s="17" t="s">
        <v>772</v>
      </c>
      <c r="F386" s="18" t="s">
        <v>768</v>
      </c>
    </row>
    <row r="387" customFormat="false" ht="15" hidden="false" customHeight="false" outlineLevel="0" collapsed="false">
      <c r="A387" s="4" t="str">
        <f aca="false">B387&amp;"|"&amp;C387</f>
        <v>tdbR00000586 Met-CAU|7</v>
      </c>
      <c r="B387" s="4" t="s">
        <v>42</v>
      </c>
      <c r="C387" s="4" t="s">
        <v>775</v>
      </c>
      <c r="D387" s="4" t="n">
        <v>7</v>
      </c>
      <c r="E387" s="17" t="s">
        <v>459</v>
      </c>
      <c r="F387" s="18" t="s">
        <v>768</v>
      </c>
    </row>
    <row r="388" customFormat="false" ht="15" hidden="false" customHeight="false" outlineLevel="0" collapsed="false">
      <c r="A388" s="4" t="str">
        <f aca="false">B388&amp;"|"&amp;C388</f>
        <v>tdbR00000586 Met-CAU|8</v>
      </c>
      <c r="B388" s="4" t="s">
        <v>42</v>
      </c>
      <c r="C388" s="4" t="s">
        <v>776</v>
      </c>
      <c r="D388" s="4" t="n">
        <v>8</v>
      </c>
      <c r="E388" s="3" t="s">
        <v>777</v>
      </c>
      <c r="F388" s="4" t="s">
        <v>778</v>
      </c>
    </row>
    <row r="389" customFormat="false" ht="15" hidden="false" customHeight="false" outlineLevel="0" collapsed="false">
      <c r="A389" s="4" t="str">
        <f aca="false">B389&amp;"|"&amp;C389</f>
        <v>tdbR00000586 Met-CAU|9</v>
      </c>
      <c r="B389" s="4" t="s">
        <v>42</v>
      </c>
      <c r="C389" s="4" t="s">
        <v>779</v>
      </c>
      <c r="D389" s="4" t="n">
        <v>9</v>
      </c>
      <c r="E389" s="3" t="s">
        <v>780</v>
      </c>
      <c r="F389" s="4" t="s">
        <v>781</v>
      </c>
    </row>
    <row r="390" customFormat="false" ht="15" hidden="false" customHeight="false" outlineLevel="0" collapsed="false">
      <c r="A390" s="4" t="str">
        <f aca="false">B390&amp;"|"&amp;C390</f>
        <v>tdbR00000586 Met-CAU|10</v>
      </c>
      <c r="B390" s="4" t="s">
        <v>42</v>
      </c>
      <c r="C390" s="4" t="s">
        <v>782</v>
      </c>
      <c r="D390" s="4" t="n">
        <v>10</v>
      </c>
      <c r="E390" s="8" t="s">
        <v>459</v>
      </c>
      <c r="F390" s="7" t="s">
        <v>783</v>
      </c>
    </row>
    <row r="391" customFormat="false" ht="15" hidden="false" customHeight="false" outlineLevel="0" collapsed="false">
      <c r="A391" s="4" t="str">
        <f aca="false">B391&amp;"|"&amp;C391</f>
        <v>tdbR00000586 Met-CAU|11</v>
      </c>
      <c r="B391" s="4" t="s">
        <v>42</v>
      </c>
      <c r="C391" s="4" t="s">
        <v>784</v>
      </c>
      <c r="D391" s="4" t="n">
        <v>11</v>
      </c>
      <c r="E391" s="8" t="s">
        <v>772</v>
      </c>
      <c r="F391" s="7" t="s">
        <v>783</v>
      </c>
    </row>
    <row r="392" customFormat="false" ht="15" hidden="false" customHeight="false" outlineLevel="0" collapsed="false">
      <c r="A392" s="4" t="str">
        <f aca="false">B392&amp;"|"&amp;C392</f>
        <v>tdbR00000586 Met-CAU|12</v>
      </c>
      <c r="B392" s="4" t="s">
        <v>42</v>
      </c>
      <c r="C392" s="4" t="s">
        <v>785</v>
      </c>
      <c r="D392" s="4" t="n">
        <v>12</v>
      </c>
      <c r="E392" s="8" t="s">
        <v>777</v>
      </c>
      <c r="F392" s="7" t="s">
        <v>783</v>
      </c>
    </row>
    <row r="393" customFormat="false" ht="15" hidden="false" customHeight="false" outlineLevel="0" collapsed="false">
      <c r="A393" s="4" t="str">
        <f aca="false">B393&amp;"|"&amp;C393</f>
        <v>tdbR00000586 Met-CAU|13</v>
      </c>
      <c r="B393" s="4" t="s">
        <v>42</v>
      </c>
      <c r="C393" s="4" t="s">
        <v>786</v>
      </c>
      <c r="D393" s="4" t="n">
        <v>13</v>
      </c>
      <c r="E393" s="8" t="s">
        <v>772</v>
      </c>
      <c r="F393" s="7" t="s">
        <v>783</v>
      </c>
    </row>
    <row r="394" customFormat="false" ht="15" hidden="false" customHeight="false" outlineLevel="0" collapsed="false">
      <c r="A394" s="4" t="str">
        <f aca="false">B394&amp;"|"&amp;C394</f>
        <v>tdbR00000586 Met-CAU|14</v>
      </c>
      <c r="B394" s="4" t="s">
        <v>42</v>
      </c>
      <c r="C394" s="4" t="s">
        <v>787</v>
      </c>
      <c r="D394" s="4" t="n">
        <v>14</v>
      </c>
      <c r="E394" s="19" t="s">
        <v>780</v>
      </c>
      <c r="F394" s="20" t="s">
        <v>788</v>
      </c>
    </row>
    <row r="395" customFormat="false" ht="15" hidden="false" customHeight="false" outlineLevel="0" collapsed="false">
      <c r="A395" s="4" t="str">
        <f aca="false">B395&amp;"|"&amp;C395</f>
        <v>tdbR00000586 Met-CAU|15</v>
      </c>
      <c r="B395" s="4" t="s">
        <v>42</v>
      </c>
      <c r="C395" s="4" t="s">
        <v>789</v>
      </c>
      <c r="D395" s="4" t="n">
        <v>15</v>
      </c>
      <c r="E395" s="19" t="s">
        <v>459</v>
      </c>
      <c r="F395" s="20" t="s">
        <v>788</v>
      </c>
    </row>
    <row r="396" customFormat="false" ht="15" hidden="false" customHeight="false" outlineLevel="0" collapsed="false">
      <c r="A396" s="4" t="str">
        <f aca="false">B396&amp;"|"&amp;C396</f>
        <v>tdbR00000586 Met-CAU|16</v>
      </c>
      <c r="B396" s="4" t="s">
        <v>42</v>
      </c>
      <c r="C396" s="4" t="s">
        <v>790</v>
      </c>
      <c r="D396" s="4" t="n">
        <v>16</v>
      </c>
      <c r="E396" s="19" t="s">
        <v>772</v>
      </c>
      <c r="F396" s="20" t="s">
        <v>788</v>
      </c>
    </row>
    <row r="397" customFormat="false" ht="15" hidden="false" customHeight="false" outlineLevel="0" collapsed="false">
      <c r="A397" s="4" t="str">
        <f aca="false">B397&amp;"|"&amp;C397</f>
        <v>tdbR00000586 Met-CAU|17</v>
      </c>
      <c r="B397" s="4" t="s">
        <v>42</v>
      </c>
      <c r="C397" s="4" t="s">
        <v>791</v>
      </c>
      <c r="D397" s="4" t="n">
        <v>17</v>
      </c>
      <c r="E397" s="19" t="s">
        <v>772</v>
      </c>
      <c r="F397" s="20" t="s">
        <v>788</v>
      </c>
    </row>
    <row r="398" customFormat="false" ht="15" hidden="false" customHeight="false" outlineLevel="0" collapsed="false">
      <c r="A398" s="4" t="str">
        <f aca="false">B398&amp;"|"&amp;C398</f>
        <v>tdbR00000586 Met-CAU|17a</v>
      </c>
      <c r="B398" s="4" t="s">
        <v>42</v>
      </c>
      <c r="C398" s="4" t="s">
        <v>792</v>
      </c>
      <c r="D398" s="4" t="n">
        <v>18</v>
      </c>
      <c r="E398" s="19" t="s">
        <v>780</v>
      </c>
      <c r="F398" s="20" t="s">
        <v>788</v>
      </c>
    </row>
    <row r="399" customFormat="false" ht="15" hidden="false" customHeight="false" outlineLevel="0" collapsed="false">
      <c r="A399" s="4" t="str">
        <f aca="false">B399&amp;"|"&amp;C399</f>
        <v>tdbR00000586 Met-CAU|18</v>
      </c>
      <c r="B399" s="4" t="s">
        <v>42</v>
      </c>
      <c r="C399" s="4" t="s">
        <v>793</v>
      </c>
      <c r="D399" s="4" t="n">
        <v>19</v>
      </c>
      <c r="E399" s="19" t="s">
        <v>459</v>
      </c>
      <c r="F399" s="20" t="s">
        <v>788</v>
      </c>
    </row>
    <row r="400" customFormat="false" ht="15" hidden="false" customHeight="false" outlineLevel="0" collapsed="false">
      <c r="A400" s="4" t="str">
        <f aca="false">B400&amp;"|"&amp;C400</f>
        <v>tdbR00000586 Met-CAU|19</v>
      </c>
      <c r="B400" s="4" t="s">
        <v>42</v>
      </c>
      <c r="C400" s="4" t="s">
        <v>794</v>
      </c>
      <c r="D400" s="4" t="n">
        <v>20</v>
      </c>
      <c r="E400" s="19" t="s">
        <v>459</v>
      </c>
      <c r="F400" s="20" t="s">
        <v>788</v>
      </c>
    </row>
    <row r="401" customFormat="false" ht="15" hidden="false" customHeight="false" outlineLevel="0" collapsed="false">
      <c r="A401" s="4" t="str">
        <f aca="false">B401&amp;"|"&amp;C401</f>
        <v>tdbR00000586 Met-CAU|20</v>
      </c>
      <c r="B401" s="4" t="s">
        <v>42</v>
      </c>
      <c r="C401" s="4" t="s">
        <v>795</v>
      </c>
      <c r="D401" s="4" t="n">
        <v>21</v>
      </c>
      <c r="E401" s="19" t="s">
        <v>777</v>
      </c>
      <c r="F401" s="20" t="s">
        <v>788</v>
      </c>
    </row>
    <row r="402" customFormat="false" ht="15" hidden="false" customHeight="false" outlineLevel="0" collapsed="false">
      <c r="A402" s="4" t="str">
        <f aca="false">B402&amp;"|"&amp;C402</f>
        <v>tdbR00000586 Met-CAU|21</v>
      </c>
      <c r="B402" s="4" t="s">
        <v>42</v>
      </c>
      <c r="C402" s="4" t="s">
        <v>797</v>
      </c>
      <c r="D402" s="4" t="n">
        <v>22</v>
      </c>
      <c r="E402" s="19" t="s">
        <v>780</v>
      </c>
      <c r="F402" s="20" t="s">
        <v>788</v>
      </c>
    </row>
    <row r="403" customFormat="false" ht="15" hidden="false" customHeight="false" outlineLevel="0" collapsed="false">
      <c r="A403" s="4" t="str">
        <f aca="false">B403&amp;"|"&amp;C403</f>
        <v>tdbR00000586 Met-CAU|22</v>
      </c>
      <c r="B403" s="4" t="s">
        <v>42</v>
      </c>
      <c r="C403" s="4" t="s">
        <v>798</v>
      </c>
      <c r="D403" s="4" t="n">
        <v>23</v>
      </c>
      <c r="E403" s="8" t="s">
        <v>459</v>
      </c>
      <c r="F403" s="7" t="s">
        <v>783</v>
      </c>
    </row>
    <row r="404" customFormat="false" ht="15" hidden="false" customHeight="false" outlineLevel="0" collapsed="false">
      <c r="A404" s="4" t="str">
        <f aca="false">B404&amp;"|"&amp;C404</f>
        <v>tdbR00000586 Met-CAU|23</v>
      </c>
      <c r="B404" s="4" t="s">
        <v>42</v>
      </c>
      <c r="C404" s="4" t="s">
        <v>799</v>
      </c>
      <c r="D404" s="4" t="n">
        <v>24</v>
      </c>
      <c r="E404" s="8" t="s">
        <v>780</v>
      </c>
      <c r="F404" s="7" t="s">
        <v>783</v>
      </c>
    </row>
    <row r="405" customFormat="false" ht="15" hidden="false" customHeight="false" outlineLevel="0" collapsed="false">
      <c r="A405" s="4" t="str">
        <f aca="false">B405&amp;"|"&amp;C405</f>
        <v>tdbR00000586 Met-CAU|24</v>
      </c>
      <c r="B405" s="4" t="s">
        <v>42</v>
      </c>
      <c r="C405" s="4" t="s">
        <v>800</v>
      </c>
      <c r="D405" s="4" t="n">
        <v>25</v>
      </c>
      <c r="E405" s="8" t="s">
        <v>459</v>
      </c>
      <c r="F405" s="7" t="s">
        <v>783</v>
      </c>
    </row>
    <row r="406" customFormat="false" ht="15" hidden="false" customHeight="false" outlineLevel="0" collapsed="false">
      <c r="A406" s="4" t="str">
        <f aca="false">B406&amp;"|"&amp;C406</f>
        <v>tdbR00000586 Met-CAU|25</v>
      </c>
      <c r="B406" s="4" t="s">
        <v>42</v>
      </c>
      <c r="C406" s="4" t="s">
        <v>801</v>
      </c>
      <c r="D406" s="4" t="n">
        <v>26</v>
      </c>
      <c r="E406" s="8" t="s">
        <v>772</v>
      </c>
      <c r="F406" s="7" t="s">
        <v>783</v>
      </c>
    </row>
    <row r="407" customFormat="false" ht="15" hidden="false" customHeight="false" outlineLevel="0" collapsed="false">
      <c r="A407" s="4" t="str">
        <f aca="false">B407&amp;"|"&amp;C407</f>
        <v>tdbR00000586 Met-CAU|26</v>
      </c>
      <c r="B407" s="4" t="s">
        <v>42</v>
      </c>
      <c r="C407" s="4" t="s">
        <v>802</v>
      </c>
      <c r="D407" s="4" t="n">
        <v>27</v>
      </c>
      <c r="E407" s="3" t="s">
        <v>459</v>
      </c>
      <c r="F407" s="4" t="s">
        <v>803</v>
      </c>
    </row>
    <row r="408" customFormat="false" ht="15" hidden="false" customHeight="false" outlineLevel="0" collapsed="false">
      <c r="A408" s="4" t="str">
        <f aca="false">B408&amp;"|"&amp;C408</f>
        <v>tdbR00000586 Met-CAU|27</v>
      </c>
      <c r="B408" s="4" t="s">
        <v>42</v>
      </c>
      <c r="C408" s="4" t="s">
        <v>804</v>
      </c>
      <c r="D408" s="4" t="n">
        <v>28</v>
      </c>
      <c r="E408" s="21" t="s">
        <v>772</v>
      </c>
      <c r="F408" s="22" t="s">
        <v>805</v>
      </c>
    </row>
    <row r="409" customFormat="false" ht="15" hidden="false" customHeight="false" outlineLevel="0" collapsed="false">
      <c r="A409" s="4" t="str">
        <f aca="false">B409&amp;"|"&amp;C409</f>
        <v>tdbR00000586 Met-CAU|28</v>
      </c>
      <c r="B409" s="4" t="s">
        <v>42</v>
      </c>
      <c r="C409" s="4" t="s">
        <v>806</v>
      </c>
      <c r="D409" s="4" t="n">
        <v>29</v>
      </c>
      <c r="E409" s="21" t="s">
        <v>772</v>
      </c>
      <c r="F409" s="22" t="s">
        <v>805</v>
      </c>
    </row>
    <row r="410" customFormat="false" ht="15" hidden="false" customHeight="false" outlineLevel="0" collapsed="false">
      <c r="A410" s="4" t="str">
        <f aca="false">B410&amp;"|"&amp;C410</f>
        <v>tdbR00000586 Met-CAU|29</v>
      </c>
      <c r="B410" s="4" t="s">
        <v>42</v>
      </c>
      <c r="C410" s="4" t="s">
        <v>807</v>
      </c>
      <c r="D410" s="4" t="n">
        <v>30</v>
      </c>
      <c r="E410" s="21" t="s">
        <v>772</v>
      </c>
      <c r="F410" s="22" t="s">
        <v>805</v>
      </c>
    </row>
    <row r="411" customFormat="false" ht="15" hidden="false" customHeight="false" outlineLevel="0" collapsed="false">
      <c r="A411" s="4" t="str">
        <f aca="false">B411&amp;"|"&amp;C411</f>
        <v>tdbR00000586 Met-CAU|30</v>
      </c>
      <c r="B411" s="4" t="s">
        <v>42</v>
      </c>
      <c r="C411" s="4" t="s">
        <v>808</v>
      </c>
      <c r="D411" s="4" t="n">
        <v>31</v>
      </c>
      <c r="E411" s="21" t="s">
        <v>459</v>
      </c>
      <c r="F411" s="22" t="s">
        <v>805</v>
      </c>
    </row>
    <row r="412" customFormat="false" ht="15" hidden="false" customHeight="false" outlineLevel="0" collapsed="false">
      <c r="A412" s="4" t="str">
        <f aca="false">B412&amp;"|"&amp;C412</f>
        <v>tdbR00000586 Met-CAU|31</v>
      </c>
      <c r="B412" s="4" t="s">
        <v>42</v>
      </c>
      <c r="C412" s="4" t="s">
        <v>809</v>
      </c>
      <c r="D412" s="4" t="n">
        <v>32</v>
      </c>
      <c r="E412" s="21" t="s">
        <v>459</v>
      </c>
      <c r="F412" s="22" t="s">
        <v>805</v>
      </c>
    </row>
    <row r="413" customFormat="false" ht="15" hidden="false" customHeight="false" outlineLevel="0" collapsed="false">
      <c r="A413" s="4" t="str">
        <f aca="false">B413&amp;"|"&amp;C413</f>
        <v>tdbR00000586 Met-CAU|32</v>
      </c>
      <c r="B413" s="4" t="s">
        <v>42</v>
      </c>
      <c r="C413" s="4" t="s">
        <v>810</v>
      </c>
      <c r="D413" s="4" t="n">
        <v>33</v>
      </c>
      <c r="E413" s="19" t="s">
        <v>772</v>
      </c>
      <c r="F413" s="20" t="s">
        <v>811</v>
      </c>
    </row>
    <row r="414" customFormat="false" ht="15" hidden="false" customHeight="false" outlineLevel="0" collapsed="false">
      <c r="A414" s="4" t="str">
        <f aca="false">B414&amp;"|"&amp;C414</f>
        <v>tdbR00000586 Met-CAU|33</v>
      </c>
      <c r="B414" s="4" t="s">
        <v>42</v>
      </c>
      <c r="C414" s="4" t="s">
        <v>812</v>
      </c>
      <c r="D414" s="4" t="n">
        <v>34</v>
      </c>
      <c r="E414" s="19" t="s">
        <v>777</v>
      </c>
      <c r="F414" s="20" t="s">
        <v>811</v>
      </c>
    </row>
    <row r="415" customFormat="false" ht="15" hidden="false" customHeight="false" outlineLevel="0" collapsed="false">
      <c r="A415" s="4" t="str">
        <f aca="false">B415&amp;"|"&amp;C415</f>
        <v>tdbR00000586 Met-CAU|34</v>
      </c>
      <c r="B415" s="4" t="s">
        <v>42</v>
      </c>
      <c r="C415" s="4" t="s">
        <v>813</v>
      </c>
      <c r="D415" s="4" t="n">
        <v>35</v>
      </c>
      <c r="E415" s="19" t="s">
        <v>772</v>
      </c>
      <c r="F415" s="20" t="s">
        <v>811</v>
      </c>
    </row>
    <row r="416" customFormat="false" ht="15" hidden="false" customHeight="false" outlineLevel="0" collapsed="false">
      <c r="A416" s="4" t="str">
        <f aca="false">B416&amp;"|"&amp;C416</f>
        <v>tdbR00000586 Met-CAU|35</v>
      </c>
      <c r="B416" s="4" t="s">
        <v>42</v>
      </c>
      <c r="C416" s="4" t="s">
        <v>814</v>
      </c>
      <c r="D416" s="4" t="n">
        <v>36</v>
      </c>
      <c r="E416" s="19" t="s">
        <v>780</v>
      </c>
      <c r="F416" s="20" t="s">
        <v>811</v>
      </c>
    </row>
    <row r="417" customFormat="false" ht="15" hidden="false" customHeight="false" outlineLevel="0" collapsed="false">
      <c r="A417" s="4" t="str">
        <f aca="false">B417&amp;"|"&amp;C417</f>
        <v>tdbR00000586 Met-CAU|36</v>
      </c>
      <c r="B417" s="4" t="s">
        <v>42</v>
      </c>
      <c r="C417" s="4" t="s">
        <v>815</v>
      </c>
      <c r="D417" s="4" t="n">
        <v>37</v>
      </c>
      <c r="E417" s="19" t="s">
        <v>777</v>
      </c>
      <c r="F417" s="20" t="s">
        <v>811</v>
      </c>
    </row>
    <row r="418" customFormat="false" ht="15" hidden="false" customHeight="false" outlineLevel="0" collapsed="false">
      <c r="A418" s="4" t="str">
        <f aca="false">B418&amp;"|"&amp;C418</f>
        <v>tdbR00000586 Met-CAU|37</v>
      </c>
      <c r="B418" s="4" t="s">
        <v>42</v>
      </c>
      <c r="C418" s="4" t="s">
        <v>816</v>
      </c>
      <c r="D418" s="4" t="n">
        <v>38</v>
      </c>
      <c r="E418" s="19" t="s">
        <v>780</v>
      </c>
      <c r="F418" s="20" t="s">
        <v>811</v>
      </c>
    </row>
    <row r="419" customFormat="false" ht="15" hidden="false" customHeight="false" outlineLevel="0" collapsed="false">
      <c r="A419" s="4" t="str">
        <f aca="false">B419&amp;"|"&amp;C419</f>
        <v>tdbR00000586 Met-CAU|38</v>
      </c>
      <c r="B419" s="4" t="s">
        <v>42</v>
      </c>
      <c r="C419" s="4" t="s">
        <v>817</v>
      </c>
      <c r="D419" s="4" t="n">
        <v>39</v>
      </c>
      <c r="E419" s="19" t="s">
        <v>780</v>
      </c>
      <c r="F419" s="20" t="s">
        <v>811</v>
      </c>
    </row>
    <row r="420" customFormat="false" ht="15" hidden="false" customHeight="false" outlineLevel="0" collapsed="false">
      <c r="A420" s="4" t="str">
        <f aca="false">B420&amp;"|"&amp;C420</f>
        <v>tdbR00000586 Met-CAU|39</v>
      </c>
      <c r="B420" s="4" t="s">
        <v>42</v>
      </c>
      <c r="C420" s="4" t="s">
        <v>818</v>
      </c>
      <c r="D420" s="4" t="n">
        <v>40</v>
      </c>
      <c r="E420" s="21" t="s">
        <v>772</v>
      </c>
      <c r="F420" s="22" t="s">
        <v>805</v>
      </c>
    </row>
    <row r="421" customFormat="false" ht="15" hidden="false" customHeight="false" outlineLevel="0" collapsed="false">
      <c r="A421" s="4" t="str">
        <f aca="false">B421&amp;"|"&amp;C421</f>
        <v>tdbR00000586 Met-CAU|40</v>
      </c>
      <c r="B421" s="4" t="s">
        <v>42</v>
      </c>
      <c r="C421" s="4" t="s">
        <v>819</v>
      </c>
      <c r="D421" s="4" t="n">
        <v>41</v>
      </c>
      <c r="E421" s="21" t="s">
        <v>772</v>
      </c>
      <c r="F421" s="22" t="s">
        <v>805</v>
      </c>
    </row>
    <row r="422" customFormat="false" ht="15" hidden="false" customHeight="false" outlineLevel="0" collapsed="false">
      <c r="A422" s="4" t="str">
        <f aca="false">B422&amp;"|"&amp;C422</f>
        <v>tdbR00000586 Met-CAU|41</v>
      </c>
      <c r="B422" s="4" t="s">
        <v>42</v>
      </c>
      <c r="C422" s="4" t="s">
        <v>820</v>
      </c>
      <c r="D422" s="4" t="n">
        <v>42</v>
      </c>
      <c r="E422" s="21" t="s">
        <v>459</v>
      </c>
      <c r="F422" s="22" t="s">
        <v>805</v>
      </c>
    </row>
    <row r="423" customFormat="false" ht="15" hidden="false" customHeight="false" outlineLevel="0" collapsed="false">
      <c r="A423" s="4" t="str">
        <f aca="false">B423&amp;"|"&amp;C423</f>
        <v>tdbR00000586 Met-CAU|42</v>
      </c>
      <c r="B423" s="4" t="s">
        <v>42</v>
      </c>
      <c r="C423" s="4" t="s">
        <v>821</v>
      </c>
      <c r="D423" s="4" t="n">
        <v>43</v>
      </c>
      <c r="E423" s="21" t="s">
        <v>459</v>
      </c>
      <c r="F423" s="22" t="s">
        <v>805</v>
      </c>
    </row>
    <row r="424" customFormat="false" ht="15" hidden="false" customHeight="false" outlineLevel="0" collapsed="false">
      <c r="A424" s="4" t="str">
        <f aca="false">B424&amp;"|"&amp;C424</f>
        <v>tdbR00000586 Met-CAU|43</v>
      </c>
      <c r="B424" s="4" t="s">
        <v>42</v>
      </c>
      <c r="C424" s="4" t="s">
        <v>822</v>
      </c>
      <c r="D424" s="4" t="n">
        <v>44</v>
      </c>
      <c r="E424" s="21" t="s">
        <v>459</v>
      </c>
      <c r="F424" s="22" t="s">
        <v>805</v>
      </c>
    </row>
    <row r="425" customFormat="false" ht="15" hidden="false" customHeight="false" outlineLevel="0" collapsed="false">
      <c r="A425" s="4" t="str">
        <f aca="false">B425&amp;"|"&amp;C425</f>
        <v>tdbR00000586 Met-CAU|44</v>
      </c>
      <c r="B425" s="4" t="s">
        <v>42</v>
      </c>
      <c r="C425" s="4" t="s">
        <v>823</v>
      </c>
      <c r="D425" s="4" t="n">
        <v>45</v>
      </c>
      <c r="E425" s="19" t="s">
        <v>777</v>
      </c>
      <c r="F425" s="20" t="s">
        <v>824</v>
      </c>
    </row>
    <row r="426" customFormat="false" ht="15" hidden="false" customHeight="false" outlineLevel="0" collapsed="false">
      <c r="A426" s="4" t="str">
        <f aca="false">B426&amp;"|"&amp;C426</f>
        <v>tdbR00000586 Met-CAU|45</v>
      </c>
      <c r="B426" s="4" t="s">
        <v>42</v>
      </c>
      <c r="C426" s="4" t="s">
        <v>825</v>
      </c>
      <c r="D426" s="4" t="n">
        <v>46</v>
      </c>
      <c r="E426" s="19" t="s">
        <v>459</v>
      </c>
      <c r="F426" s="20" t="s">
        <v>824</v>
      </c>
    </row>
    <row r="427" customFormat="false" ht="15" hidden="false" customHeight="false" outlineLevel="0" collapsed="false">
      <c r="A427" s="4" t="str">
        <f aca="false">B427&amp;"|"&amp;C427</f>
        <v>tdbR00000586 Met-CAU|46</v>
      </c>
      <c r="B427" s="4" t="s">
        <v>42</v>
      </c>
      <c r="C427" s="4" t="s">
        <v>826</v>
      </c>
      <c r="D427" s="4" t="n">
        <v>47</v>
      </c>
      <c r="E427" s="19" t="s">
        <v>459</v>
      </c>
      <c r="F427" s="20" t="s">
        <v>824</v>
      </c>
    </row>
    <row r="428" customFormat="false" ht="15" hidden="false" customHeight="false" outlineLevel="0" collapsed="false">
      <c r="A428" s="4" t="str">
        <f aca="false">B428&amp;"|"&amp;C428</f>
        <v>tdbR00000586 Met-CAU|47</v>
      </c>
      <c r="B428" s="4" t="s">
        <v>42</v>
      </c>
      <c r="C428" s="4" t="s">
        <v>827</v>
      </c>
      <c r="D428" s="4" t="n">
        <v>48</v>
      </c>
      <c r="E428" s="19" t="s">
        <v>777</v>
      </c>
      <c r="F428" s="20" t="s">
        <v>824</v>
      </c>
    </row>
    <row r="429" customFormat="false" ht="15" hidden="false" customHeight="false" outlineLevel="0" collapsed="false">
      <c r="A429" s="4" t="str">
        <f aca="false">B429&amp;"|"&amp;C429</f>
        <v>tdbR00000586 Met-CAU|48</v>
      </c>
      <c r="B429" s="4" t="s">
        <v>42</v>
      </c>
      <c r="C429" s="4" t="s">
        <v>828</v>
      </c>
      <c r="D429" s="4" t="n">
        <v>49</v>
      </c>
      <c r="E429" s="19" t="s">
        <v>772</v>
      </c>
      <c r="F429" s="20" t="s">
        <v>824</v>
      </c>
    </row>
    <row r="430" customFormat="false" ht="15" hidden="false" customHeight="false" outlineLevel="0" collapsed="false">
      <c r="A430" s="4" t="str">
        <f aca="false">B430&amp;"|"&amp;C430</f>
        <v>tdbR00000586 Met-CAU|49</v>
      </c>
      <c r="B430" s="4" t="s">
        <v>42</v>
      </c>
      <c r="C430" s="4" t="s">
        <v>829</v>
      </c>
      <c r="D430" s="4" t="n">
        <v>50</v>
      </c>
      <c r="E430" s="23" t="s">
        <v>459</v>
      </c>
      <c r="F430" s="10" t="s">
        <v>830</v>
      </c>
    </row>
    <row r="431" customFormat="false" ht="15" hidden="false" customHeight="false" outlineLevel="0" collapsed="false">
      <c r="A431" s="4" t="str">
        <f aca="false">B431&amp;"|"&amp;C431</f>
        <v>tdbR00000586 Met-CAU|50</v>
      </c>
      <c r="B431" s="4" t="s">
        <v>42</v>
      </c>
      <c r="C431" s="4" t="s">
        <v>831</v>
      </c>
      <c r="D431" s="4" t="n">
        <v>51</v>
      </c>
      <c r="E431" s="23" t="s">
        <v>459</v>
      </c>
      <c r="F431" s="10" t="s">
        <v>830</v>
      </c>
    </row>
    <row r="432" customFormat="false" ht="15" hidden="false" customHeight="false" outlineLevel="0" collapsed="false">
      <c r="A432" s="4" t="str">
        <f aca="false">B432&amp;"|"&amp;C432</f>
        <v>tdbR00000586 Met-CAU|51</v>
      </c>
      <c r="B432" s="4" t="s">
        <v>42</v>
      </c>
      <c r="C432" s="4" t="s">
        <v>832</v>
      </c>
      <c r="D432" s="4" t="n">
        <v>52</v>
      </c>
      <c r="E432" s="23" t="s">
        <v>459</v>
      </c>
      <c r="F432" s="10" t="s">
        <v>830</v>
      </c>
    </row>
    <row r="433" customFormat="false" ht="15" hidden="false" customHeight="false" outlineLevel="0" collapsed="false">
      <c r="A433" s="4" t="str">
        <f aca="false">B433&amp;"|"&amp;C433</f>
        <v>tdbR00000586 Met-CAU|52</v>
      </c>
      <c r="B433" s="4" t="s">
        <v>42</v>
      </c>
      <c r="C433" s="4" t="s">
        <v>833</v>
      </c>
      <c r="D433" s="4" t="n">
        <v>53</v>
      </c>
      <c r="E433" s="23" t="s">
        <v>459</v>
      </c>
      <c r="F433" s="10" t="s">
        <v>830</v>
      </c>
    </row>
    <row r="434" customFormat="false" ht="15" hidden="false" customHeight="false" outlineLevel="0" collapsed="false">
      <c r="A434" s="4" t="str">
        <f aca="false">B434&amp;"|"&amp;C434</f>
        <v>tdbR00000586 Met-CAU|53</v>
      </c>
      <c r="B434" s="4" t="s">
        <v>42</v>
      </c>
      <c r="C434" s="4" t="s">
        <v>834</v>
      </c>
      <c r="D434" s="4" t="n">
        <v>54</v>
      </c>
      <c r="E434" s="23" t="s">
        <v>459</v>
      </c>
      <c r="F434" s="10" t="s">
        <v>830</v>
      </c>
    </row>
    <row r="435" customFormat="false" ht="15" hidden="false" customHeight="false" outlineLevel="0" collapsed="false">
      <c r="A435" s="4" t="str">
        <f aca="false">B435&amp;"|"&amp;C435</f>
        <v>tdbR00000586 Met-CAU|54</v>
      </c>
      <c r="B435" s="4" t="s">
        <v>42</v>
      </c>
      <c r="C435" s="4" t="s">
        <v>835</v>
      </c>
      <c r="D435" s="4" t="n">
        <v>55</v>
      </c>
      <c r="E435" s="19" t="s">
        <v>777</v>
      </c>
      <c r="F435" s="20" t="s">
        <v>836</v>
      </c>
    </row>
    <row r="436" customFormat="false" ht="15" hidden="false" customHeight="false" outlineLevel="0" collapsed="false">
      <c r="A436" s="4" t="str">
        <f aca="false">B436&amp;"|"&amp;C436</f>
        <v>tdbR00000586 Met-CAU|55</v>
      </c>
      <c r="B436" s="4" t="s">
        <v>42</v>
      </c>
      <c r="C436" s="4" t="s">
        <v>837</v>
      </c>
      <c r="D436" s="4" t="n">
        <v>56</v>
      </c>
      <c r="E436" s="19" t="s">
        <v>777</v>
      </c>
      <c r="F436" s="20" t="s">
        <v>836</v>
      </c>
    </row>
    <row r="437" customFormat="false" ht="15" hidden="false" customHeight="false" outlineLevel="0" collapsed="false">
      <c r="A437" s="4" t="str">
        <f aca="false">B437&amp;"|"&amp;C437</f>
        <v>tdbR00000586 Met-CAU|56</v>
      </c>
      <c r="B437" s="4" t="s">
        <v>42</v>
      </c>
      <c r="C437" s="4" t="s">
        <v>838</v>
      </c>
      <c r="D437" s="4" t="n">
        <v>57</v>
      </c>
      <c r="E437" s="19" t="s">
        <v>772</v>
      </c>
      <c r="F437" s="20" t="s">
        <v>836</v>
      </c>
    </row>
    <row r="438" customFormat="false" ht="15" hidden="false" customHeight="false" outlineLevel="0" collapsed="false">
      <c r="A438" s="4" t="str">
        <f aca="false">B438&amp;"|"&amp;C438</f>
        <v>tdbR00000586 Met-CAU|57</v>
      </c>
      <c r="B438" s="4" t="s">
        <v>42</v>
      </c>
      <c r="C438" s="4" t="s">
        <v>839</v>
      </c>
      <c r="D438" s="4" t="n">
        <v>58</v>
      </c>
      <c r="E438" s="19" t="s">
        <v>780</v>
      </c>
      <c r="F438" s="20" t="s">
        <v>836</v>
      </c>
    </row>
    <row r="439" customFormat="false" ht="15" hidden="false" customHeight="false" outlineLevel="0" collapsed="false">
      <c r="A439" s="4" t="str">
        <f aca="false">B439&amp;"|"&amp;C439</f>
        <v>tdbR00000586 Met-CAU|58</v>
      </c>
      <c r="B439" s="4" t="s">
        <v>42</v>
      </c>
      <c r="C439" s="4" t="s">
        <v>840</v>
      </c>
      <c r="D439" s="4" t="n">
        <v>59</v>
      </c>
      <c r="E439" s="19" t="s">
        <v>780</v>
      </c>
      <c r="F439" s="20" t="s">
        <v>836</v>
      </c>
    </row>
    <row r="440" customFormat="false" ht="15" hidden="false" customHeight="false" outlineLevel="0" collapsed="false">
      <c r="A440" s="4" t="str">
        <f aca="false">B440&amp;"|"&amp;C440</f>
        <v>tdbR00000586 Met-CAU|59</v>
      </c>
      <c r="B440" s="4" t="s">
        <v>42</v>
      </c>
      <c r="C440" s="4" t="s">
        <v>841</v>
      </c>
      <c r="D440" s="4" t="n">
        <v>60</v>
      </c>
      <c r="E440" s="19" t="s">
        <v>780</v>
      </c>
      <c r="F440" s="20" t="s">
        <v>836</v>
      </c>
    </row>
    <row r="441" customFormat="false" ht="15" hidden="false" customHeight="false" outlineLevel="0" collapsed="false">
      <c r="A441" s="4" t="str">
        <f aca="false">B441&amp;"|"&amp;C441</f>
        <v>tdbR00000586 Met-CAU|60</v>
      </c>
      <c r="B441" s="4" t="s">
        <v>42</v>
      </c>
      <c r="C441" s="4" t="s">
        <v>842</v>
      </c>
      <c r="D441" s="4" t="n">
        <v>61</v>
      </c>
      <c r="E441" s="19" t="s">
        <v>777</v>
      </c>
      <c r="F441" s="20" t="s">
        <v>836</v>
      </c>
    </row>
    <row r="442" customFormat="false" ht="15" hidden="false" customHeight="false" outlineLevel="0" collapsed="false">
      <c r="A442" s="4" t="str">
        <f aca="false">B442&amp;"|"&amp;C442</f>
        <v>tdbR00000586 Met-CAU|61</v>
      </c>
      <c r="B442" s="4" t="s">
        <v>42</v>
      </c>
      <c r="C442" s="4" t="s">
        <v>843</v>
      </c>
      <c r="D442" s="4" t="n">
        <v>62</v>
      </c>
      <c r="E442" s="23" t="s">
        <v>772</v>
      </c>
      <c r="F442" s="10" t="s">
        <v>830</v>
      </c>
    </row>
    <row r="443" customFormat="false" ht="15" hidden="false" customHeight="false" outlineLevel="0" collapsed="false">
      <c r="A443" s="4" t="str">
        <f aca="false">B443&amp;"|"&amp;C443</f>
        <v>tdbR00000586 Met-CAU|62</v>
      </c>
      <c r="B443" s="4" t="s">
        <v>42</v>
      </c>
      <c r="C443" s="4" t="s">
        <v>844</v>
      </c>
      <c r="D443" s="4" t="n">
        <v>63</v>
      </c>
      <c r="E443" s="23" t="s">
        <v>772</v>
      </c>
      <c r="F443" s="10" t="s">
        <v>830</v>
      </c>
    </row>
    <row r="444" customFormat="false" ht="15" hidden="false" customHeight="false" outlineLevel="0" collapsed="false">
      <c r="A444" s="4" t="str">
        <f aca="false">B444&amp;"|"&amp;C444</f>
        <v>tdbR00000586 Met-CAU|63</v>
      </c>
      <c r="B444" s="4" t="s">
        <v>42</v>
      </c>
      <c r="C444" s="4" t="s">
        <v>845</v>
      </c>
      <c r="D444" s="4" t="n">
        <v>64</v>
      </c>
      <c r="E444" s="23" t="s">
        <v>772</v>
      </c>
      <c r="F444" s="10" t="s">
        <v>830</v>
      </c>
    </row>
    <row r="445" customFormat="false" ht="15" hidden="false" customHeight="false" outlineLevel="0" collapsed="false">
      <c r="A445" s="4" t="str">
        <f aca="false">B445&amp;"|"&amp;C445</f>
        <v>tdbR00000586 Met-CAU|64</v>
      </c>
      <c r="B445" s="4" t="s">
        <v>42</v>
      </c>
      <c r="C445" s="4" t="s">
        <v>846</v>
      </c>
      <c r="D445" s="4" t="n">
        <v>65</v>
      </c>
      <c r="E445" s="23" t="s">
        <v>772</v>
      </c>
      <c r="F445" s="10" t="s">
        <v>830</v>
      </c>
    </row>
    <row r="446" customFormat="false" ht="15" hidden="false" customHeight="false" outlineLevel="0" collapsed="false">
      <c r="A446" s="4" t="str">
        <f aca="false">B446&amp;"|"&amp;C446</f>
        <v>tdbR00000586 Met-CAU|65</v>
      </c>
      <c r="B446" s="4" t="s">
        <v>42</v>
      </c>
      <c r="C446" s="4" t="s">
        <v>847</v>
      </c>
      <c r="D446" s="4" t="n">
        <v>66</v>
      </c>
      <c r="E446" s="23" t="s">
        <v>772</v>
      </c>
      <c r="F446" s="10" t="s">
        <v>830</v>
      </c>
    </row>
    <row r="447" customFormat="false" ht="15" hidden="false" customHeight="false" outlineLevel="0" collapsed="false">
      <c r="A447" s="4" t="str">
        <f aca="false">B447&amp;"|"&amp;C447</f>
        <v>tdbR00000586 Met-CAU|66</v>
      </c>
      <c r="B447" s="4" t="s">
        <v>42</v>
      </c>
      <c r="C447" s="4" t="s">
        <v>848</v>
      </c>
      <c r="D447" s="4" t="n">
        <v>67</v>
      </c>
      <c r="E447" s="17" t="s">
        <v>772</v>
      </c>
      <c r="F447" s="18" t="s">
        <v>768</v>
      </c>
    </row>
    <row r="448" customFormat="false" ht="15" hidden="false" customHeight="false" outlineLevel="0" collapsed="false">
      <c r="A448" s="4" t="str">
        <f aca="false">B448&amp;"|"&amp;C448</f>
        <v>tdbR00000586 Met-CAU|67</v>
      </c>
      <c r="B448" s="4" t="s">
        <v>42</v>
      </c>
      <c r="C448" s="4" t="s">
        <v>849</v>
      </c>
      <c r="D448" s="4" t="n">
        <v>68</v>
      </c>
      <c r="E448" s="17" t="s">
        <v>459</v>
      </c>
      <c r="F448" s="18" t="s">
        <v>768</v>
      </c>
    </row>
    <row r="449" customFormat="false" ht="15" hidden="false" customHeight="false" outlineLevel="0" collapsed="false">
      <c r="A449" s="4" t="str">
        <f aca="false">B449&amp;"|"&amp;C449</f>
        <v>tdbR00000586 Met-CAU|68</v>
      </c>
      <c r="B449" s="4" t="s">
        <v>42</v>
      </c>
      <c r="C449" s="4" t="s">
        <v>850</v>
      </c>
      <c r="D449" s="4" t="n">
        <v>69</v>
      </c>
      <c r="E449" s="17" t="s">
        <v>459</v>
      </c>
      <c r="F449" s="18" t="s">
        <v>768</v>
      </c>
    </row>
    <row r="450" customFormat="false" ht="15" hidden="false" customHeight="false" outlineLevel="0" collapsed="false">
      <c r="A450" s="4" t="str">
        <f aca="false">B450&amp;"|"&amp;C450</f>
        <v>tdbR00000586 Met-CAU|69</v>
      </c>
      <c r="B450" s="4" t="s">
        <v>42</v>
      </c>
      <c r="C450" s="4" t="s">
        <v>851</v>
      </c>
      <c r="D450" s="4" t="n">
        <v>70</v>
      </c>
      <c r="E450" s="17" t="s">
        <v>459</v>
      </c>
      <c r="F450" s="18" t="s">
        <v>768</v>
      </c>
    </row>
    <row r="451" customFormat="false" ht="15" hidden="false" customHeight="false" outlineLevel="0" collapsed="false">
      <c r="A451" s="4" t="str">
        <f aca="false">B451&amp;"|"&amp;C451</f>
        <v>tdbR00000586 Met-CAU|70</v>
      </c>
      <c r="B451" s="4" t="s">
        <v>42</v>
      </c>
      <c r="C451" s="4" t="s">
        <v>852</v>
      </c>
      <c r="D451" s="4" t="n">
        <v>71</v>
      </c>
      <c r="E451" s="17" t="s">
        <v>772</v>
      </c>
      <c r="F451" s="18" t="s">
        <v>768</v>
      </c>
    </row>
    <row r="452" customFormat="false" ht="15" hidden="false" customHeight="false" outlineLevel="0" collapsed="false">
      <c r="A452" s="4" t="str">
        <f aca="false">B452&amp;"|"&amp;C452</f>
        <v>tdbR00000586 Met-CAU|71</v>
      </c>
      <c r="B452" s="4" t="s">
        <v>42</v>
      </c>
      <c r="C452" s="4" t="s">
        <v>853</v>
      </c>
      <c r="D452" s="4" t="n">
        <v>72</v>
      </c>
      <c r="E452" s="17" t="s">
        <v>772</v>
      </c>
      <c r="F452" s="18" t="s">
        <v>768</v>
      </c>
    </row>
    <row r="453" customFormat="false" ht="15" hidden="false" customHeight="false" outlineLevel="0" collapsed="false">
      <c r="A453" s="4" t="str">
        <f aca="false">B453&amp;"|"&amp;C453</f>
        <v>tdbR00000586 Met-CAU|72</v>
      </c>
      <c r="B453" s="4" t="s">
        <v>42</v>
      </c>
      <c r="C453" s="4" t="s">
        <v>854</v>
      </c>
      <c r="D453" s="4" t="n">
        <v>73</v>
      </c>
      <c r="E453" s="17" t="s">
        <v>772</v>
      </c>
      <c r="F453" s="18" t="s">
        <v>768</v>
      </c>
    </row>
    <row r="454" customFormat="false" ht="15" hidden="false" customHeight="false" outlineLevel="0" collapsed="false">
      <c r="A454" s="4" t="str">
        <f aca="false">B454&amp;"|"&amp;C454</f>
        <v>tdbR00000587 Met-CAU|1</v>
      </c>
      <c r="B454" s="4" t="s">
        <v>43</v>
      </c>
      <c r="C454" s="4" t="s">
        <v>767</v>
      </c>
      <c r="D454" s="4" t="n">
        <v>1</v>
      </c>
      <c r="E454" s="17" t="s">
        <v>459</v>
      </c>
      <c r="F454" s="18" t="s">
        <v>768</v>
      </c>
    </row>
    <row r="455" customFormat="false" ht="15" hidden="false" customHeight="false" outlineLevel="0" collapsed="false">
      <c r="A455" s="4" t="str">
        <f aca="false">B455&amp;"|"&amp;C455</f>
        <v>tdbR00000587 Met-CAU|2</v>
      </c>
      <c r="B455" s="4" t="s">
        <v>43</v>
      </c>
      <c r="C455" s="4" t="s">
        <v>769</v>
      </c>
      <c r="D455" s="4" t="n">
        <v>2</v>
      </c>
      <c r="E455" s="17" t="s">
        <v>772</v>
      </c>
      <c r="F455" s="18" t="s">
        <v>768</v>
      </c>
    </row>
    <row r="456" customFormat="false" ht="15" hidden="false" customHeight="false" outlineLevel="0" collapsed="false">
      <c r="A456" s="4" t="str">
        <f aca="false">B456&amp;"|"&amp;C456</f>
        <v>tdbR00000587 Met-CAU|3</v>
      </c>
      <c r="B456" s="4" t="s">
        <v>43</v>
      </c>
      <c r="C456" s="4" t="s">
        <v>770</v>
      </c>
      <c r="D456" s="4" t="n">
        <v>3</v>
      </c>
      <c r="E456" s="17" t="s">
        <v>772</v>
      </c>
      <c r="F456" s="18" t="s">
        <v>768</v>
      </c>
    </row>
    <row r="457" customFormat="false" ht="15" hidden="false" customHeight="false" outlineLevel="0" collapsed="false">
      <c r="A457" s="4" t="str">
        <f aca="false">B457&amp;"|"&amp;C457</f>
        <v>tdbR00000587 Met-CAU|4</v>
      </c>
      <c r="B457" s="4" t="s">
        <v>43</v>
      </c>
      <c r="C457" s="4" t="s">
        <v>771</v>
      </c>
      <c r="D457" s="4" t="n">
        <v>4</v>
      </c>
      <c r="E457" s="17" t="s">
        <v>459</v>
      </c>
      <c r="F457" s="18" t="s">
        <v>768</v>
      </c>
    </row>
    <row r="458" customFormat="false" ht="15" hidden="false" customHeight="false" outlineLevel="0" collapsed="false">
      <c r="A458" s="4" t="str">
        <f aca="false">B458&amp;"|"&amp;C458</f>
        <v>tdbR00000587 Met-CAU|5</v>
      </c>
      <c r="B458" s="4" t="s">
        <v>43</v>
      </c>
      <c r="C458" s="4" t="s">
        <v>773</v>
      </c>
      <c r="D458" s="4" t="n">
        <v>5</v>
      </c>
      <c r="E458" s="17" t="s">
        <v>772</v>
      </c>
      <c r="F458" s="18" t="s">
        <v>768</v>
      </c>
    </row>
    <row r="459" customFormat="false" ht="15" hidden="false" customHeight="false" outlineLevel="0" collapsed="false">
      <c r="A459" s="4" t="str">
        <f aca="false">B459&amp;"|"&amp;C459</f>
        <v>tdbR00000587 Met-CAU|6</v>
      </c>
      <c r="B459" s="4" t="s">
        <v>43</v>
      </c>
      <c r="C459" s="4" t="s">
        <v>774</v>
      </c>
      <c r="D459" s="4" t="n">
        <v>6</v>
      </c>
      <c r="E459" s="17" t="s">
        <v>772</v>
      </c>
      <c r="F459" s="18" t="s">
        <v>768</v>
      </c>
    </row>
    <row r="460" customFormat="false" ht="15" hidden="false" customHeight="false" outlineLevel="0" collapsed="false">
      <c r="A460" s="4" t="str">
        <f aca="false">B460&amp;"|"&amp;C460</f>
        <v>tdbR00000587 Met-CAU|7</v>
      </c>
      <c r="B460" s="4" t="s">
        <v>43</v>
      </c>
      <c r="C460" s="4" t="s">
        <v>775</v>
      </c>
      <c r="D460" s="4" t="n">
        <v>7</v>
      </c>
      <c r="E460" s="17" t="s">
        <v>459</v>
      </c>
      <c r="F460" s="18" t="s">
        <v>768</v>
      </c>
    </row>
    <row r="461" customFormat="false" ht="15" hidden="false" customHeight="false" outlineLevel="0" collapsed="false">
      <c r="A461" s="4" t="str">
        <f aca="false">B461&amp;"|"&amp;C461</f>
        <v>tdbR00000587 Met-CAU|8</v>
      </c>
      <c r="B461" s="4" t="s">
        <v>43</v>
      </c>
      <c r="C461" s="4" t="s">
        <v>776</v>
      </c>
      <c r="D461" s="4" t="n">
        <v>8</v>
      </c>
      <c r="E461" s="3" t="s">
        <v>777</v>
      </c>
      <c r="F461" s="4" t="s">
        <v>778</v>
      </c>
    </row>
    <row r="462" customFormat="false" ht="15" hidden="false" customHeight="false" outlineLevel="0" collapsed="false">
      <c r="A462" s="4" t="str">
        <f aca="false">B462&amp;"|"&amp;C462</f>
        <v>tdbR00000587 Met-CAU|9</v>
      </c>
      <c r="B462" s="4" t="s">
        <v>43</v>
      </c>
      <c r="C462" s="4" t="s">
        <v>779</v>
      </c>
      <c r="D462" s="4" t="n">
        <v>9</v>
      </c>
      <c r="E462" s="3" t="s">
        <v>780</v>
      </c>
      <c r="F462" s="4" t="s">
        <v>781</v>
      </c>
    </row>
    <row r="463" customFormat="false" ht="15" hidden="false" customHeight="false" outlineLevel="0" collapsed="false">
      <c r="A463" s="4" t="str">
        <f aca="false">B463&amp;"|"&amp;C463</f>
        <v>tdbR00000587 Met-CAU|10</v>
      </c>
      <c r="B463" s="4" t="s">
        <v>43</v>
      </c>
      <c r="C463" s="4" t="s">
        <v>782</v>
      </c>
      <c r="D463" s="4" t="n">
        <v>10</v>
      </c>
      <c r="E463" s="8" t="s">
        <v>459</v>
      </c>
      <c r="F463" s="7" t="s">
        <v>783</v>
      </c>
    </row>
    <row r="464" customFormat="false" ht="15" hidden="false" customHeight="false" outlineLevel="0" collapsed="false">
      <c r="A464" s="4" t="str">
        <f aca="false">B464&amp;"|"&amp;C464</f>
        <v>tdbR00000587 Met-CAU|11</v>
      </c>
      <c r="B464" s="4" t="s">
        <v>43</v>
      </c>
      <c r="C464" s="4" t="s">
        <v>784</v>
      </c>
      <c r="D464" s="4" t="n">
        <v>11</v>
      </c>
      <c r="E464" s="8" t="s">
        <v>772</v>
      </c>
      <c r="F464" s="7" t="s">
        <v>783</v>
      </c>
    </row>
    <row r="465" customFormat="false" ht="15" hidden="false" customHeight="false" outlineLevel="0" collapsed="false">
      <c r="A465" s="4" t="str">
        <f aca="false">B465&amp;"|"&amp;C465</f>
        <v>tdbR00000587 Met-CAU|12</v>
      </c>
      <c r="B465" s="4" t="s">
        <v>43</v>
      </c>
      <c r="C465" s="4" t="s">
        <v>785</v>
      </c>
      <c r="D465" s="4" t="n">
        <v>12</v>
      </c>
      <c r="E465" s="8" t="s">
        <v>777</v>
      </c>
      <c r="F465" s="7" t="s">
        <v>783</v>
      </c>
    </row>
    <row r="466" customFormat="false" ht="15" hidden="false" customHeight="false" outlineLevel="0" collapsed="false">
      <c r="A466" s="4" t="str">
        <f aca="false">B466&amp;"|"&amp;C466</f>
        <v>tdbR00000587 Met-CAU|13</v>
      </c>
      <c r="B466" s="4" t="s">
        <v>43</v>
      </c>
      <c r="C466" s="4" t="s">
        <v>786</v>
      </c>
      <c r="D466" s="4" t="n">
        <v>13</v>
      </c>
      <c r="E466" s="8" t="s">
        <v>772</v>
      </c>
      <c r="F466" s="7" t="s">
        <v>783</v>
      </c>
    </row>
    <row r="467" customFormat="false" ht="15" hidden="false" customHeight="false" outlineLevel="0" collapsed="false">
      <c r="A467" s="4" t="str">
        <f aca="false">B467&amp;"|"&amp;C467</f>
        <v>tdbR00000587 Met-CAU|14</v>
      </c>
      <c r="B467" s="4" t="s">
        <v>43</v>
      </c>
      <c r="C467" s="4" t="s">
        <v>787</v>
      </c>
      <c r="D467" s="4" t="n">
        <v>14</v>
      </c>
      <c r="E467" s="19" t="s">
        <v>780</v>
      </c>
      <c r="F467" s="20" t="s">
        <v>788</v>
      </c>
    </row>
    <row r="468" customFormat="false" ht="15" hidden="false" customHeight="false" outlineLevel="0" collapsed="false">
      <c r="A468" s="4" t="str">
        <f aca="false">B468&amp;"|"&amp;C468</f>
        <v>tdbR00000587 Met-CAU|15</v>
      </c>
      <c r="B468" s="4" t="s">
        <v>43</v>
      </c>
      <c r="C468" s="4" t="s">
        <v>789</v>
      </c>
      <c r="D468" s="4" t="n">
        <v>15</v>
      </c>
      <c r="E468" s="19" t="s">
        <v>459</v>
      </c>
      <c r="F468" s="20" t="s">
        <v>788</v>
      </c>
    </row>
    <row r="469" customFormat="false" ht="15" hidden="false" customHeight="false" outlineLevel="0" collapsed="false">
      <c r="A469" s="4" t="str">
        <f aca="false">B469&amp;"|"&amp;C469</f>
        <v>tdbR00000587 Met-CAU|16</v>
      </c>
      <c r="B469" s="4" t="s">
        <v>43</v>
      </c>
      <c r="C469" s="4" t="s">
        <v>790</v>
      </c>
      <c r="D469" s="4" t="n">
        <v>16</v>
      </c>
      <c r="E469" s="19" t="s">
        <v>772</v>
      </c>
      <c r="F469" s="20" t="s">
        <v>788</v>
      </c>
    </row>
    <row r="470" customFormat="false" ht="15" hidden="false" customHeight="false" outlineLevel="0" collapsed="false">
      <c r="A470" s="4" t="str">
        <f aca="false">B470&amp;"|"&amp;C470</f>
        <v>tdbR00000587 Met-CAU|17</v>
      </c>
      <c r="B470" s="4" t="s">
        <v>43</v>
      </c>
      <c r="C470" s="4" t="s">
        <v>791</v>
      </c>
      <c r="D470" s="4" t="n">
        <v>17</v>
      </c>
      <c r="E470" s="19" t="s">
        <v>772</v>
      </c>
      <c r="F470" s="20" t="s">
        <v>788</v>
      </c>
    </row>
    <row r="471" customFormat="false" ht="15" hidden="false" customHeight="false" outlineLevel="0" collapsed="false">
      <c r="A471" s="4" t="str">
        <f aca="false">B471&amp;"|"&amp;C471</f>
        <v>tdbR00000587 Met-CAU|17a</v>
      </c>
      <c r="B471" s="4" t="s">
        <v>43</v>
      </c>
      <c r="C471" s="4" t="s">
        <v>792</v>
      </c>
      <c r="D471" s="4" t="n">
        <v>18</v>
      </c>
      <c r="E471" s="19" t="s">
        <v>777</v>
      </c>
      <c r="F471" s="20" t="s">
        <v>788</v>
      </c>
    </row>
    <row r="472" customFormat="false" ht="15" hidden="false" customHeight="false" outlineLevel="0" collapsed="false">
      <c r="A472" s="4" t="str">
        <f aca="false">B472&amp;"|"&amp;C472</f>
        <v>tdbR00000587 Met-CAU|18</v>
      </c>
      <c r="B472" s="4" t="s">
        <v>43</v>
      </c>
      <c r="C472" s="4" t="s">
        <v>793</v>
      </c>
      <c r="D472" s="4" t="n">
        <v>19</v>
      </c>
      <c r="E472" s="19" t="s">
        <v>459</v>
      </c>
      <c r="F472" s="20" t="s">
        <v>788</v>
      </c>
    </row>
    <row r="473" customFormat="false" ht="15" hidden="false" customHeight="false" outlineLevel="0" collapsed="false">
      <c r="A473" s="4" t="str">
        <f aca="false">B473&amp;"|"&amp;C473</f>
        <v>tdbR00000587 Met-CAU|19</v>
      </c>
      <c r="B473" s="4" t="s">
        <v>43</v>
      </c>
      <c r="C473" s="4" t="s">
        <v>794</v>
      </c>
      <c r="D473" s="4" t="n">
        <v>20</v>
      </c>
      <c r="E473" s="19" t="s">
        <v>459</v>
      </c>
      <c r="F473" s="20" t="s">
        <v>788</v>
      </c>
    </row>
    <row r="474" customFormat="false" ht="15" hidden="false" customHeight="false" outlineLevel="0" collapsed="false">
      <c r="A474" s="4" t="str">
        <f aca="false">B474&amp;"|"&amp;C474</f>
        <v>tdbR00000587 Met-CAU|20</v>
      </c>
      <c r="B474" s="4" t="s">
        <v>43</v>
      </c>
      <c r="C474" s="4" t="s">
        <v>795</v>
      </c>
      <c r="D474" s="4" t="n">
        <v>21</v>
      </c>
      <c r="E474" s="19" t="s">
        <v>772</v>
      </c>
      <c r="F474" s="20" t="s">
        <v>788</v>
      </c>
    </row>
    <row r="475" customFormat="false" ht="15" hidden="false" customHeight="false" outlineLevel="0" collapsed="false">
      <c r="A475" s="4" t="str">
        <f aca="false">B475&amp;"|"&amp;C475</f>
        <v>tdbR00000587 Met-CAU|21</v>
      </c>
      <c r="B475" s="4" t="s">
        <v>43</v>
      </c>
      <c r="C475" s="4" t="s">
        <v>797</v>
      </c>
      <c r="D475" s="4" t="n">
        <v>22</v>
      </c>
      <c r="E475" s="19" t="s">
        <v>780</v>
      </c>
      <c r="F475" s="20" t="s">
        <v>788</v>
      </c>
    </row>
    <row r="476" customFormat="false" ht="15" hidden="false" customHeight="false" outlineLevel="0" collapsed="false">
      <c r="A476" s="4" t="str">
        <f aca="false">B476&amp;"|"&amp;C476</f>
        <v>tdbR00000587 Met-CAU|22</v>
      </c>
      <c r="B476" s="4" t="s">
        <v>43</v>
      </c>
      <c r="C476" s="4" t="s">
        <v>798</v>
      </c>
      <c r="D476" s="4" t="n">
        <v>23</v>
      </c>
      <c r="E476" s="8" t="s">
        <v>459</v>
      </c>
      <c r="F476" s="7" t="s">
        <v>783</v>
      </c>
    </row>
    <row r="477" customFormat="false" ht="15" hidden="false" customHeight="false" outlineLevel="0" collapsed="false">
      <c r="A477" s="4" t="str">
        <f aca="false">B477&amp;"|"&amp;C477</f>
        <v>tdbR00000587 Met-CAU|23</v>
      </c>
      <c r="B477" s="4" t="s">
        <v>43</v>
      </c>
      <c r="C477" s="4" t="s">
        <v>799</v>
      </c>
      <c r="D477" s="4" t="n">
        <v>24</v>
      </c>
      <c r="E477" s="8" t="s">
        <v>780</v>
      </c>
      <c r="F477" s="7" t="s">
        <v>783</v>
      </c>
    </row>
    <row r="478" customFormat="false" ht="15" hidden="false" customHeight="false" outlineLevel="0" collapsed="false">
      <c r="A478" s="4" t="str">
        <f aca="false">B478&amp;"|"&amp;C478</f>
        <v>tdbR00000587 Met-CAU|24</v>
      </c>
      <c r="B478" s="4" t="s">
        <v>43</v>
      </c>
      <c r="C478" s="4" t="s">
        <v>800</v>
      </c>
      <c r="D478" s="4" t="n">
        <v>25</v>
      </c>
      <c r="E478" s="8" t="s">
        <v>459</v>
      </c>
      <c r="F478" s="7" t="s">
        <v>783</v>
      </c>
    </row>
    <row r="479" customFormat="false" ht="15" hidden="false" customHeight="false" outlineLevel="0" collapsed="false">
      <c r="A479" s="4" t="str">
        <f aca="false">B479&amp;"|"&amp;C479</f>
        <v>tdbR00000587 Met-CAU|25</v>
      </c>
      <c r="B479" s="4" t="s">
        <v>43</v>
      </c>
      <c r="C479" s="4" t="s">
        <v>801</v>
      </c>
      <c r="D479" s="4" t="n">
        <v>26</v>
      </c>
      <c r="E479" s="8" t="s">
        <v>772</v>
      </c>
      <c r="F479" s="7" t="s">
        <v>783</v>
      </c>
    </row>
    <row r="480" customFormat="false" ht="15" hidden="false" customHeight="false" outlineLevel="0" collapsed="false">
      <c r="A480" s="4" t="str">
        <f aca="false">B480&amp;"|"&amp;C480</f>
        <v>tdbR00000587 Met-CAU|26</v>
      </c>
      <c r="B480" s="4" t="s">
        <v>43</v>
      </c>
      <c r="C480" s="4" t="s">
        <v>802</v>
      </c>
      <c r="D480" s="4" t="n">
        <v>27</v>
      </c>
      <c r="E480" s="3" t="s">
        <v>459</v>
      </c>
      <c r="F480" s="4" t="s">
        <v>803</v>
      </c>
    </row>
    <row r="481" customFormat="false" ht="15" hidden="false" customHeight="false" outlineLevel="0" collapsed="false">
      <c r="A481" s="4" t="str">
        <f aca="false">B481&amp;"|"&amp;C481</f>
        <v>tdbR00000587 Met-CAU|27</v>
      </c>
      <c r="B481" s="4" t="s">
        <v>43</v>
      </c>
      <c r="C481" s="4" t="s">
        <v>804</v>
      </c>
      <c r="D481" s="4" t="n">
        <v>28</v>
      </c>
      <c r="E481" s="21" t="s">
        <v>772</v>
      </c>
      <c r="F481" s="22" t="s">
        <v>805</v>
      </c>
    </row>
    <row r="482" customFormat="false" ht="15" hidden="false" customHeight="false" outlineLevel="0" collapsed="false">
      <c r="A482" s="4" t="str">
        <f aca="false">B482&amp;"|"&amp;C482</f>
        <v>tdbR00000587 Met-CAU|28</v>
      </c>
      <c r="B482" s="4" t="s">
        <v>43</v>
      </c>
      <c r="C482" s="4" t="s">
        <v>806</v>
      </c>
      <c r="D482" s="4" t="n">
        <v>29</v>
      </c>
      <c r="E482" s="21" t="s">
        <v>772</v>
      </c>
      <c r="F482" s="22" t="s">
        <v>805</v>
      </c>
    </row>
    <row r="483" customFormat="false" ht="15" hidden="false" customHeight="false" outlineLevel="0" collapsed="false">
      <c r="A483" s="4" t="str">
        <f aca="false">B483&amp;"|"&amp;C483</f>
        <v>tdbR00000587 Met-CAU|29</v>
      </c>
      <c r="B483" s="4" t="s">
        <v>43</v>
      </c>
      <c r="C483" s="4" t="s">
        <v>807</v>
      </c>
      <c r="D483" s="4" t="n">
        <v>30</v>
      </c>
      <c r="E483" s="21" t="s">
        <v>459</v>
      </c>
      <c r="F483" s="22" t="s">
        <v>805</v>
      </c>
    </row>
    <row r="484" customFormat="false" ht="15" hidden="false" customHeight="false" outlineLevel="0" collapsed="false">
      <c r="A484" s="4" t="str">
        <f aca="false">B484&amp;"|"&amp;C484</f>
        <v>tdbR00000587 Met-CAU|30</v>
      </c>
      <c r="B484" s="4" t="s">
        <v>43</v>
      </c>
      <c r="C484" s="4" t="s">
        <v>808</v>
      </c>
      <c r="D484" s="4" t="n">
        <v>31</v>
      </c>
      <c r="E484" s="21" t="s">
        <v>459</v>
      </c>
      <c r="F484" s="22" t="s">
        <v>805</v>
      </c>
    </row>
    <row r="485" customFormat="false" ht="15" hidden="false" customHeight="false" outlineLevel="0" collapsed="false">
      <c r="A485" s="4" t="str">
        <f aca="false">B485&amp;"|"&amp;C485</f>
        <v>tdbR00000587 Met-CAU|31</v>
      </c>
      <c r="B485" s="4" t="s">
        <v>43</v>
      </c>
      <c r="C485" s="4" t="s">
        <v>809</v>
      </c>
      <c r="D485" s="4" t="n">
        <v>32</v>
      </c>
      <c r="E485" s="21" t="s">
        <v>780</v>
      </c>
      <c r="F485" s="22" t="s">
        <v>805</v>
      </c>
    </row>
    <row r="486" customFormat="false" ht="15" hidden="false" customHeight="false" outlineLevel="0" collapsed="false">
      <c r="A486" s="4" t="str">
        <f aca="false">B486&amp;"|"&amp;C486</f>
        <v>tdbR00000587 Met-CAU|32</v>
      </c>
      <c r="B486" s="4" t="s">
        <v>43</v>
      </c>
      <c r="C486" s="4" t="s">
        <v>810</v>
      </c>
      <c r="D486" s="4" t="n">
        <v>33</v>
      </c>
      <c r="E486" s="19" t="s">
        <v>772</v>
      </c>
      <c r="F486" s="20" t="s">
        <v>811</v>
      </c>
    </row>
    <row r="487" customFormat="false" ht="15" hidden="false" customHeight="false" outlineLevel="0" collapsed="false">
      <c r="A487" s="4" t="str">
        <f aca="false">B487&amp;"|"&amp;C487</f>
        <v>tdbR00000587 Met-CAU|33</v>
      </c>
      <c r="B487" s="4" t="s">
        <v>43</v>
      </c>
      <c r="C487" s="4" t="s">
        <v>812</v>
      </c>
      <c r="D487" s="4" t="n">
        <v>34</v>
      </c>
      <c r="E487" s="19" t="s">
        <v>777</v>
      </c>
      <c r="F487" s="20" t="s">
        <v>811</v>
      </c>
    </row>
    <row r="488" customFormat="false" ht="15" hidden="false" customHeight="false" outlineLevel="0" collapsed="false">
      <c r="A488" s="4" t="str">
        <f aca="false">B488&amp;"|"&amp;C488</f>
        <v>tdbR00000587 Met-CAU|34</v>
      </c>
      <c r="B488" s="4" t="s">
        <v>43</v>
      </c>
      <c r="C488" s="4" t="s">
        <v>813</v>
      </c>
      <c r="D488" s="4" t="n">
        <v>35</v>
      </c>
      <c r="E488" s="19" t="s">
        <v>772</v>
      </c>
      <c r="F488" s="20" t="s">
        <v>811</v>
      </c>
    </row>
    <row r="489" customFormat="false" ht="15" hidden="false" customHeight="false" outlineLevel="0" collapsed="false">
      <c r="A489" s="4" t="str">
        <f aca="false">B489&amp;"|"&amp;C489</f>
        <v>tdbR00000587 Met-CAU|35</v>
      </c>
      <c r="B489" s="4" t="s">
        <v>43</v>
      </c>
      <c r="C489" s="4" t="s">
        <v>814</v>
      </c>
      <c r="D489" s="4" t="n">
        <v>36</v>
      </c>
      <c r="E489" s="19" t="s">
        <v>780</v>
      </c>
      <c r="F489" s="20" t="s">
        <v>811</v>
      </c>
    </row>
    <row r="490" customFormat="false" ht="15" hidden="false" customHeight="false" outlineLevel="0" collapsed="false">
      <c r="A490" s="4" t="str">
        <f aca="false">B490&amp;"|"&amp;C490</f>
        <v>tdbR00000587 Met-CAU|36</v>
      </c>
      <c r="B490" s="4" t="s">
        <v>43</v>
      </c>
      <c r="C490" s="4" t="s">
        <v>815</v>
      </c>
      <c r="D490" s="4" t="n">
        <v>37</v>
      </c>
      <c r="E490" s="19" t="s">
        <v>777</v>
      </c>
      <c r="F490" s="20" t="s">
        <v>811</v>
      </c>
    </row>
    <row r="491" customFormat="false" ht="15" hidden="false" customHeight="false" outlineLevel="0" collapsed="false">
      <c r="A491" s="4" t="str">
        <f aca="false">B491&amp;"|"&amp;C491</f>
        <v>tdbR00000587 Met-CAU|37</v>
      </c>
      <c r="B491" s="4" t="s">
        <v>43</v>
      </c>
      <c r="C491" s="4" t="s">
        <v>816</v>
      </c>
      <c r="D491" s="4" t="n">
        <v>38</v>
      </c>
      <c r="E491" s="19" t="s">
        <v>780</v>
      </c>
      <c r="F491" s="20" t="s">
        <v>811</v>
      </c>
    </row>
    <row r="492" customFormat="false" ht="15" hidden="false" customHeight="false" outlineLevel="0" collapsed="false">
      <c r="A492" s="4" t="str">
        <f aca="false">B492&amp;"|"&amp;C492</f>
        <v>tdbR00000587 Met-CAU|38</v>
      </c>
      <c r="B492" s="4" t="s">
        <v>43</v>
      </c>
      <c r="C492" s="4" t="s">
        <v>817</v>
      </c>
      <c r="D492" s="4" t="n">
        <v>39</v>
      </c>
      <c r="E492" s="19" t="s">
        <v>780</v>
      </c>
      <c r="F492" s="20" t="s">
        <v>811</v>
      </c>
    </row>
    <row r="493" customFormat="false" ht="15" hidden="false" customHeight="false" outlineLevel="0" collapsed="false">
      <c r="A493" s="4" t="str">
        <f aca="false">B493&amp;"|"&amp;C493</f>
        <v>tdbR00000587 Met-CAU|39</v>
      </c>
      <c r="B493" s="4" t="s">
        <v>43</v>
      </c>
      <c r="C493" s="4" t="s">
        <v>818</v>
      </c>
      <c r="D493" s="4" t="n">
        <v>40</v>
      </c>
      <c r="E493" s="21" t="s">
        <v>777</v>
      </c>
      <c r="F493" s="22" t="s">
        <v>805</v>
      </c>
    </row>
    <row r="494" customFormat="false" ht="15" hidden="false" customHeight="false" outlineLevel="0" collapsed="false">
      <c r="A494" s="4" t="str">
        <f aca="false">B494&amp;"|"&amp;C494</f>
        <v>tdbR00000587 Met-CAU|40</v>
      </c>
      <c r="B494" s="4" t="s">
        <v>43</v>
      </c>
      <c r="C494" s="4" t="s">
        <v>819</v>
      </c>
      <c r="D494" s="4" t="n">
        <v>41</v>
      </c>
      <c r="E494" s="21" t="s">
        <v>772</v>
      </c>
      <c r="F494" s="22" t="s">
        <v>805</v>
      </c>
    </row>
    <row r="495" customFormat="false" ht="15" hidden="false" customHeight="false" outlineLevel="0" collapsed="false">
      <c r="A495" s="4" t="str">
        <f aca="false">B495&amp;"|"&amp;C495</f>
        <v>tdbR00000587 Met-CAU|41</v>
      </c>
      <c r="B495" s="4" t="s">
        <v>43</v>
      </c>
      <c r="C495" s="4" t="s">
        <v>820</v>
      </c>
      <c r="D495" s="4" t="n">
        <v>42</v>
      </c>
      <c r="E495" s="21" t="s">
        <v>772</v>
      </c>
      <c r="F495" s="22" t="s">
        <v>805</v>
      </c>
    </row>
    <row r="496" customFormat="false" ht="15" hidden="false" customHeight="false" outlineLevel="0" collapsed="false">
      <c r="A496" s="4" t="str">
        <f aca="false">B496&amp;"|"&amp;C496</f>
        <v>tdbR00000587 Met-CAU|42</v>
      </c>
      <c r="B496" s="4" t="s">
        <v>43</v>
      </c>
      <c r="C496" s="4" t="s">
        <v>821</v>
      </c>
      <c r="D496" s="4" t="n">
        <v>43</v>
      </c>
      <c r="E496" s="21" t="s">
        <v>459</v>
      </c>
      <c r="F496" s="22" t="s">
        <v>805</v>
      </c>
    </row>
    <row r="497" customFormat="false" ht="15" hidden="false" customHeight="false" outlineLevel="0" collapsed="false">
      <c r="A497" s="4" t="str">
        <f aca="false">B497&amp;"|"&amp;C497</f>
        <v>tdbR00000587 Met-CAU|43</v>
      </c>
      <c r="B497" s="4" t="s">
        <v>43</v>
      </c>
      <c r="C497" s="4" t="s">
        <v>822</v>
      </c>
      <c r="D497" s="4" t="n">
        <v>44</v>
      </c>
      <c r="E497" s="21" t="s">
        <v>459</v>
      </c>
      <c r="F497" s="22" t="s">
        <v>805</v>
      </c>
    </row>
    <row r="498" customFormat="false" ht="15" hidden="false" customHeight="false" outlineLevel="0" collapsed="false">
      <c r="A498" s="4" t="str">
        <f aca="false">B498&amp;"|"&amp;C498</f>
        <v>tdbR00000587 Met-CAU|44</v>
      </c>
      <c r="B498" s="4" t="s">
        <v>43</v>
      </c>
      <c r="C498" s="4" t="s">
        <v>823</v>
      </c>
      <c r="D498" s="4" t="n">
        <v>45</v>
      </c>
      <c r="E498" s="19" t="s">
        <v>780</v>
      </c>
      <c r="F498" s="20" t="s">
        <v>824</v>
      </c>
    </row>
    <row r="499" customFormat="false" ht="15" hidden="false" customHeight="false" outlineLevel="0" collapsed="false">
      <c r="A499" s="4" t="str">
        <f aca="false">B499&amp;"|"&amp;C499</f>
        <v>tdbR00000587 Met-CAU|45</v>
      </c>
      <c r="B499" s="4" t="s">
        <v>43</v>
      </c>
      <c r="C499" s="4" t="s">
        <v>825</v>
      </c>
      <c r="D499" s="4" t="n">
        <v>46</v>
      </c>
      <c r="E499" s="19" t="s">
        <v>459</v>
      </c>
      <c r="F499" s="20" t="s">
        <v>824</v>
      </c>
    </row>
    <row r="500" customFormat="false" ht="15" hidden="false" customHeight="false" outlineLevel="0" collapsed="false">
      <c r="A500" s="4" t="str">
        <f aca="false">B500&amp;"|"&amp;C500</f>
        <v>tdbR00000587 Met-CAU|46</v>
      </c>
      <c r="B500" s="4" t="s">
        <v>43</v>
      </c>
      <c r="C500" s="4" t="s">
        <v>826</v>
      </c>
      <c r="D500" s="4" t="n">
        <v>47</v>
      </c>
      <c r="E500" s="19" t="s">
        <v>459</v>
      </c>
      <c r="F500" s="20" t="s">
        <v>824</v>
      </c>
    </row>
    <row r="501" customFormat="false" ht="15" hidden="false" customHeight="false" outlineLevel="0" collapsed="false">
      <c r="A501" s="4" t="str">
        <f aca="false">B501&amp;"|"&amp;C501</f>
        <v>tdbR00000587 Met-CAU|47</v>
      </c>
      <c r="B501" s="4" t="s">
        <v>43</v>
      </c>
      <c r="C501" s="4" t="s">
        <v>827</v>
      </c>
      <c r="D501" s="4" t="n">
        <v>48</v>
      </c>
      <c r="E501" s="19" t="s">
        <v>777</v>
      </c>
      <c r="F501" s="20" t="s">
        <v>824</v>
      </c>
    </row>
    <row r="502" customFormat="false" ht="15" hidden="false" customHeight="false" outlineLevel="0" collapsed="false">
      <c r="A502" s="4" t="str">
        <f aca="false">B502&amp;"|"&amp;C502</f>
        <v>tdbR00000587 Met-CAU|48</v>
      </c>
      <c r="B502" s="4" t="s">
        <v>43</v>
      </c>
      <c r="C502" s="4" t="s">
        <v>828</v>
      </c>
      <c r="D502" s="4" t="n">
        <v>49</v>
      </c>
      <c r="E502" s="19" t="s">
        <v>772</v>
      </c>
      <c r="F502" s="20" t="s">
        <v>824</v>
      </c>
    </row>
    <row r="503" customFormat="false" ht="15" hidden="false" customHeight="false" outlineLevel="0" collapsed="false">
      <c r="A503" s="4" t="str">
        <f aca="false">B503&amp;"|"&amp;C503</f>
        <v>tdbR00000587 Met-CAU|49</v>
      </c>
      <c r="B503" s="4" t="s">
        <v>43</v>
      </c>
      <c r="C503" s="4" t="s">
        <v>829</v>
      </c>
      <c r="D503" s="4" t="n">
        <v>50</v>
      </c>
      <c r="E503" s="23" t="s">
        <v>772</v>
      </c>
      <c r="F503" s="10" t="s">
        <v>830</v>
      </c>
    </row>
    <row r="504" customFormat="false" ht="15" hidden="false" customHeight="false" outlineLevel="0" collapsed="false">
      <c r="A504" s="4" t="str">
        <f aca="false">B504&amp;"|"&amp;C504</f>
        <v>tdbR00000587 Met-CAU|50</v>
      </c>
      <c r="B504" s="4" t="s">
        <v>43</v>
      </c>
      <c r="C504" s="4" t="s">
        <v>831</v>
      </c>
      <c r="D504" s="4" t="n">
        <v>51</v>
      </c>
      <c r="E504" s="23" t="s">
        <v>772</v>
      </c>
      <c r="F504" s="10" t="s">
        <v>830</v>
      </c>
    </row>
    <row r="505" customFormat="false" ht="15" hidden="false" customHeight="false" outlineLevel="0" collapsed="false">
      <c r="A505" s="4" t="str">
        <f aca="false">B505&amp;"|"&amp;C505</f>
        <v>tdbR00000587 Met-CAU|51</v>
      </c>
      <c r="B505" s="4" t="s">
        <v>43</v>
      </c>
      <c r="C505" s="4" t="s">
        <v>832</v>
      </c>
      <c r="D505" s="4" t="n">
        <v>52</v>
      </c>
      <c r="E505" s="23" t="s">
        <v>459</v>
      </c>
      <c r="F505" s="10" t="s">
        <v>830</v>
      </c>
    </row>
    <row r="506" customFormat="false" ht="15" hidden="false" customHeight="false" outlineLevel="0" collapsed="false">
      <c r="A506" s="4" t="str">
        <f aca="false">B506&amp;"|"&amp;C506</f>
        <v>tdbR00000587 Met-CAU|52</v>
      </c>
      <c r="B506" s="4" t="s">
        <v>43</v>
      </c>
      <c r="C506" s="4" t="s">
        <v>833</v>
      </c>
      <c r="D506" s="4" t="n">
        <v>53</v>
      </c>
      <c r="E506" s="23" t="s">
        <v>459</v>
      </c>
      <c r="F506" s="10" t="s">
        <v>830</v>
      </c>
    </row>
    <row r="507" customFormat="false" ht="15" hidden="false" customHeight="false" outlineLevel="0" collapsed="false">
      <c r="A507" s="4" t="str">
        <f aca="false">B507&amp;"|"&amp;C507</f>
        <v>tdbR00000587 Met-CAU|53</v>
      </c>
      <c r="B507" s="4" t="s">
        <v>43</v>
      </c>
      <c r="C507" s="4" t="s">
        <v>834</v>
      </c>
      <c r="D507" s="4" t="n">
        <v>54</v>
      </c>
      <c r="E507" s="23" t="s">
        <v>459</v>
      </c>
      <c r="F507" s="10" t="s">
        <v>830</v>
      </c>
    </row>
    <row r="508" customFormat="false" ht="15" hidden="false" customHeight="false" outlineLevel="0" collapsed="false">
      <c r="A508" s="4" t="str">
        <f aca="false">B508&amp;"|"&amp;C508</f>
        <v>tdbR00000587 Met-CAU|54</v>
      </c>
      <c r="B508" s="4" t="s">
        <v>43</v>
      </c>
      <c r="C508" s="4" t="s">
        <v>835</v>
      </c>
      <c r="D508" s="4" t="n">
        <v>55</v>
      </c>
      <c r="E508" s="19" t="s">
        <v>777</v>
      </c>
      <c r="F508" s="20" t="s">
        <v>836</v>
      </c>
    </row>
    <row r="509" customFormat="false" ht="15" hidden="false" customHeight="false" outlineLevel="0" collapsed="false">
      <c r="A509" s="4" t="str">
        <f aca="false">B509&amp;"|"&amp;C509</f>
        <v>tdbR00000587 Met-CAU|55</v>
      </c>
      <c r="B509" s="4" t="s">
        <v>43</v>
      </c>
      <c r="C509" s="4" t="s">
        <v>837</v>
      </c>
      <c r="D509" s="4" t="n">
        <v>56</v>
      </c>
      <c r="E509" s="19" t="s">
        <v>777</v>
      </c>
      <c r="F509" s="20" t="s">
        <v>836</v>
      </c>
    </row>
    <row r="510" customFormat="false" ht="15" hidden="false" customHeight="false" outlineLevel="0" collapsed="false">
      <c r="A510" s="4" t="str">
        <f aca="false">B510&amp;"|"&amp;C510</f>
        <v>tdbR00000587 Met-CAU|56</v>
      </c>
      <c r="B510" s="4" t="s">
        <v>43</v>
      </c>
      <c r="C510" s="4" t="s">
        <v>838</v>
      </c>
      <c r="D510" s="4" t="n">
        <v>57</v>
      </c>
      <c r="E510" s="19" t="s">
        <v>772</v>
      </c>
      <c r="F510" s="20" t="s">
        <v>836</v>
      </c>
    </row>
    <row r="511" customFormat="false" ht="15" hidden="false" customHeight="false" outlineLevel="0" collapsed="false">
      <c r="A511" s="4" t="str">
        <f aca="false">B511&amp;"|"&amp;C511</f>
        <v>tdbR00000587 Met-CAU|57</v>
      </c>
      <c r="B511" s="4" t="s">
        <v>43</v>
      </c>
      <c r="C511" s="4" t="s">
        <v>839</v>
      </c>
      <c r="D511" s="4" t="n">
        <v>58</v>
      </c>
      <c r="E511" s="19" t="s">
        <v>459</v>
      </c>
      <c r="F511" s="20" t="s">
        <v>836</v>
      </c>
    </row>
    <row r="512" customFormat="false" ht="15" hidden="false" customHeight="false" outlineLevel="0" collapsed="false">
      <c r="A512" s="4" t="str">
        <f aca="false">B512&amp;"|"&amp;C512</f>
        <v>tdbR00000587 Met-CAU|58</v>
      </c>
      <c r="B512" s="4" t="s">
        <v>43</v>
      </c>
      <c r="C512" s="4" t="s">
        <v>840</v>
      </c>
      <c r="D512" s="4" t="n">
        <v>59</v>
      </c>
      <c r="E512" s="19" t="s">
        <v>780</v>
      </c>
      <c r="F512" s="20" t="s">
        <v>836</v>
      </c>
    </row>
    <row r="513" customFormat="false" ht="15" hidden="false" customHeight="false" outlineLevel="0" collapsed="false">
      <c r="A513" s="4" t="str">
        <f aca="false">B513&amp;"|"&amp;C513</f>
        <v>tdbR00000587 Met-CAU|59</v>
      </c>
      <c r="B513" s="4" t="s">
        <v>43</v>
      </c>
      <c r="C513" s="4" t="s">
        <v>841</v>
      </c>
      <c r="D513" s="4" t="n">
        <v>60</v>
      </c>
      <c r="E513" s="19" t="s">
        <v>780</v>
      </c>
      <c r="F513" s="20" t="s">
        <v>836</v>
      </c>
    </row>
    <row r="514" customFormat="false" ht="15" hidden="false" customHeight="false" outlineLevel="0" collapsed="false">
      <c r="A514" s="4" t="str">
        <f aca="false">B514&amp;"|"&amp;C514</f>
        <v>tdbR00000587 Met-CAU|60</v>
      </c>
      <c r="B514" s="4" t="s">
        <v>43</v>
      </c>
      <c r="C514" s="4" t="s">
        <v>842</v>
      </c>
      <c r="D514" s="4" t="n">
        <v>61</v>
      </c>
      <c r="E514" s="19" t="s">
        <v>777</v>
      </c>
      <c r="F514" s="20" t="s">
        <v>836</v>
      </c>
    </row>
    <row r="515" customFormat="false" ht="15" hidden="false" customHeight="false" outlineLevel="0" collapsed="false">
      <c r="A515" s="4" t="str">
        <f aca="false">B515&amp;"|"&amp;C515</f>
        <v>tdbR00000587 Met-CAU|61</v>
      </c>
      <c r="B515" s="4" t="s">
        <v>43</v>
      </c>
      <c r="C515" s="4" t="s">
        <v>843</v>
      </c>
      <c r="D515" s="4" t="n">
        <v>62</v>
      </c>
      <c r="E515" s="23" t="s">
        <v>772</v>
      </c>
      <c r="F515" s="10" t="s">
        <v>830</v>
      </c>
    </row>
    <row r="516" customFormat="false" ht="15" hidden="false" customHeight="false" outlineLevel="0" collapsed="false">
      <c r="A516" s="4" t="str">
        <f aca="false">B516&amp;"|"&amp;C516</f>
        <v>tdbR00000587 Met-CAU|62</v>
      </c>
      <c r="B516" s="4" t="s">
        <v>43</v>
      </c>
      <c r="C516" s="4" t="s">
        <v>844</v>
      </c>
      <c r="D516" s="4" t="n">
        <v>63</v>
      </c>
      <c r="E516" s="23" t="s">
        <v>772</v>
      </c>
      <c r="F516" s="10" t="s">
        <v>830</v>
      </c>
    </row>
    <row r="517" customFormat="false" ht="15" hidden="false" customHeight="false" outlineLevel="0" collapsed="false">
      <c r="A517" s="4" t="str">
        <f aca="false">B517&amp;"|"&amp;C517</f>
        <v>tdbR00000587 Met-CAU|63</v>
      </c>
      <c r="B517" s="4" t="s">
        <v>43</v>
      </c>
      <c r="C517" s="4" t="s">
        <v>845</v>
      </c>
      <c r="D517" s="4" t="n">
        <v>64</v>
      </c>
      <c r="E517" s="23" t="s">
        <v>772</v>
      </c>
      <c r="F517" s="10" t="s">
        <v>830</v>
      </c>
    </row>
    <row r="518" customFormat="false" ht="15" hidden="false" customHeight="false" outlineLevel="0" collapsed="false">
      <c r="A518" s="4" t="str">
        <f aca="false">B518&amp;"|"&amp;C518</f>
        <v>tdbR00000587 Met-CAU|64</v>
      </c>
      <c r="B518" s="4" t="s">
        <v>43</v>
      </c>
      <c r="C518" s="4" t="s">
        <v>846</v>
      </c>
      <c r="D518" s="4" t="n">
        <v>65</v>
      </c>
      <c r="E518" s="23" t="s">
        <v>459</v>
      </c>
      <c r="F518" s="10" t="s">
        <v>830</v>
      </c>
    </row>
    <row r="519" customFormat="false" ht="15" hidden="false" customHeight="false" outlineLevel="0" collapsed="false">
      <c r="A519" s="4" t="str">
        <f aca="false">B519&amp;"|"&amp;C519</f>
        <v>tdbR00000587 Met-CAU|65</v>
      </c>
      <c r="B519" s="4" t="s">
        <v>43</v>
      </c>
      <c r="C519" s="4" t="s">
        <v>847</v>
      </c>
      <c r="D519" s="4" t="n">
        <v>66</v>
      </c>
      <c r="E519" s="23" t="s">
        <v>459</v>
      </c>
      <c r="F519" s="10" t="s">
        <v>830</v>
      </c>
    </row>
    <row r="520" customFormat="false" ht="15" hidden="false" customHeight="false" outlineLevel="0" collapsed="false">
      <c r="A520" s="4" t="str">
        <f aca="false">B520&amp;"|"&amp;C520</f>
        <v>tdbR00000587 Met-CAU|66</v>
      </c>
      <c r="B520" s="4" t="s">
        <v>43</v>
      </c>
      <c r="C520" s="4" t="s">
        <v>848</v>
      </c>
      <c r="D520" s="4" t="n">
        <v>67</v>
      </c>
      <c r="E520" s="17" t="s">
        <v>772</v>
      </c>
      <c r="F520" s="18" t="s">
        <v>768</v>
      </c>
    </row>
    <row r="521" customFormat="false" ht="15" hidden="false" customHeight="false" outlineLevel="0" collapsed="false">
      <c r="A521" s="4" t="str">
        <f aca="false">B521&amp;"|"&amp;C521</f>
        <v>tdbR00000587 Met-CAU|67</v>
      </c>
      <c r="B521" s="4" t="s">
        <v>43</v>
      </c>
      <c r="C521" s="4" t="s">
        <v>849</v>
      </c>
      <c r="D521" s="4" t="n">
        <v>68</v>
      </c>
      <c r="E521" s="17" t="s">
        <v>459</v>
      </c>
      <c r="F521" s="18" t="s">
        <v>768</v>
      </c>
    </row>
    <row r="522" customFormat="false" ht="15" hidden="false" customHeight="false" outlineLevel="0" collapsed="false">
      <c r="A522" s="4" t="str">
        <f aca="false">B522&amp;"|"&amp;C522</f>
        <v>tdbR00000587 Met-CAU|68</v>
      </c>
      <c r="B522" s="4" t="s">
        <v>43</v>
      </c>
      <c r="C522" s="4" t="s">
        <v>850</v>
      </c>
      <c r="D522" s="4" t="n">
        <v>69</v>
      </c>
      <c r="E522" s="17" t="s">
        <v>459</v>
      </c>
      <c r="F522" s="18" t="s">
        <v>768</v>
      </c>
    </row>
    <row r="523" customFormat="false" ht="15" hidden="false" customHeight="false" outlineLevel="0" collapsed="false">
      <c r="A523" s="4" t="str">
        <f aca="false">B523&amp;"|"&amp;C523</f>
        <v>tdbR00000587 Met-CAU|69</v>
      </c>
      <c r="B523" s="4" t="s">
        <v>43</v>
      </c>
      <c r="C523" s="4" t="s">
        <v>851</v>
      </c>
      <c r="D523" s="4" t="n">
        <v>70</v>
      </c>
      <c r="E523" s="17" t="s">
        <v>772</v>
      </c>
      <c r="F523" s="18" t="s">
        <v>768</v>
      </c>
    </row>
    <row r="524" customFormat="false" ht="15" hidden="false" customHeight="false" outlineLevel="0" collapsed="false">
      <c r="A524" s="4" t="str">
        <f aca="false">B524&amp;"|"&amp;C524</f>
        <v>tdbR00000587 Met-CAU|70</v>
      </c>
      <c r="B524" s="4" t="s">
        <v>43</v>
      </c>
      <c r="C524" s="4" t="s">
        <v>852</v>
      </c>
      <c r="D524" s="4" t="n">
        <v>71</v>
      </c>
      <c r="E524" s="17" t="s">
        <v>459</v>
      </c>
      <c r="F524" s="18" t="s">
        <v>768</v>
      </c>
    </row>
    <row r="525" customFormat="false" ht="15" hidden="false" customHeight="false" outlineLevel="0" collapsed="false">
      <c r="A525" s="4" t="str">
        <f aca="false">B525&amp;"|"&amp;C525</f>
        <v>tdbR00000587 Met-CAU|71</v>
      </c>
      <c r="B525" s="4" t="s">
        <v>43</v>
      </c>
      <c r="C525" s="4" t="s">
        <v>853</v>
      </c>
      <c r="D525" s="4" t="n">
        <v>72</v>
      </c>
      <c r="E525" s="17" t="s">
        <v>459</v>
      </c>
      <c r="F525" s="18" t="s">
        <v>768</v>
      </c>
    </row>
    <row r="526" customFormat="false" ht="15" hidden="false" customHeight="false" outlineLevel="0" collapsed="false">
      <c r="A526" s="4" t="str">
        <f aca="false">B526&amp;"|"&amp;C526</f>
        <v>tdbR00000587 Met-CAU|72</v>
      </c>
      <c r="B526" s="4" t="s">
        <v>43</v>
      </c>
      <c r="C526" s="4" t="s">
        <v>854</v>
      </c>
      <c r="D526" s="4" t="n">
        <v>73</v>
      </c>
      <c r="E526" s="17" t="s">
        <v>772</v>
      </c>
      <c r="F526" s="18" t="s">
        <v>768</v>
      </c>
    </row>
    <row r="527" customFormat="false" ht="15" hidden="false" customHeight="false" outlineLevel="0" collapsed="false">
      <c r="A527" s="4" t="str">
        <f aca="false">B527&amp;"|"&amp;C527</f>
        <v>tdbR00000579 Pro-CGG|1</v>
      </c>
      <c r="B527" s="4" t="s">
        <v>44</v>
      </c>
      <c r="C527" s="4" t="s">
        <v>767</v>
      </c>
      <c r="D527" s="4" t="n">
        <v>1</v>
      </c>
      <c r="E527" s="17" t="s">
        <v>459</v>
      </c>
      <c r="F527" s="18" t="s">
        <v>768</v>
      </c>
    </row>
    <row r="528" customFormat="false" ht="15" hidden="false" customHeight="false" outlineLevel="0" collapsed="false">
      <c r="A528" s="4" t="str">
        <f aca="false">B528&amp;"|"&amp;C528</f>
        <v>tdbR00000579 Pro-CGG|2</v>
      </c>
      <c r="B528" s="4" t="s">
        <v>44</v>
      </c>
      <c r="C528" s="4" t="s">
        <v>769</v>
      </c>
      <c r="D528" s="4" t="n">
        <v>2</v>
      </c>
      <c r="E528" s="17" t="s">
        <v>459</v>
      </c>
      <c r="F528" s="18" t="s">
        <v>768</v>
      </c>
    </row>
    <row r="529" customFormat="false" ht="15" hidden="false" customHeight="false" outlineLevel="0" collapsed="false">
      <c r="A529" s="4" t="str">
        <f aca="false">B529&amp;"|"&amp;C529</f>
        <v>tdbR00000579 Pro-CGG|3</v>
      </c>
      <c r="B529" s="4" t="s">
        <v>44</v>
      </c>
      <c r="C529" s="4" t="s">
        <v>770</v>
      </c>
      <c r="D529" s="4" t="n">
        <v>3</v>
      </c>
      <c r="E529" s="17" t="s">
        <v>459</v>
      </c>
      <c r="F529" s="18" t="s">
        <v>768</v>
      </c>
    </row>
    <row r="530" customFormat="false" ht="15" hidden="false" customHeight="false" outlineLevel="0" collapsed="false">
      <c r="A530" s="4" t="str">
        <f aca="false">B530&amp;"|"&amp;C530</f>
        <v>tdbR00000579 Pro-CGG|4</v>
      </c>
      <c r="B530" s="4" t="s">
        <v>44</v>
      </c>
      <c r="C530" s="4" t="s">
        <v>771</v>
      </c>
      <c r="D530" s="4" t="n">
        <v>4</v>
      </c>
      <c r="E530" s="17" t="s">
        <v>772</v>
      </c>
      <c r="F530" s="18" t="s">
        <v>768</v>
      </c>
    </row>
    <row r="531" customFormat="false" ht="15" hidden="false" customHeight="false" outlineLevel="0" collapsed="false">
      <c r="A531" s="4" t="str">
        <f aca="false">B531&amp;"|"&amp;C531</f>
        <v>tdbR00000579 Pro-CGG|5</v>
      </c>
      <c r="B531" s="4" t="s">
        <v>44</v>
      </c>
      <c r="C531" s="4" t="s">
        <v>773</v>
      </c>
      <c r="D531" s="4" t="n">
        <v>5</v>
      </c>
      <c r="E531" s="17" t="s">
        <v>772</v>
      </c>
      <c r="F531" s="18" t="s">
        <v>768</v>
      </c>
    </row>
    <row r="532" customFormat="false" ht="15" hidden="false" customHeight="false" outlineLevel="0" collapsed="false">
      <c r="A532" s="4" t="str">
        <f aca="false">B532&amp;"|"&amp;C532</f>
        <v>tdbR00000579 Pro-CGG|6</v>
      </c>
      <c r="B532" s="4" t="s">
        <v>44</v>
      </c>
      <c r="C532" s="4" t="s">
        <v>774</v>
      </c>
      <c r="D532" s="4" t="n">
        <v>6</v>
      </c>
      <c r="E532" s="17" t="s">
        <v>772</v>
      </c>
      <c r="F532" s="18" t="s">
        <v>768</v>
      </c>
    </row>
    <row r="533" customFormat="false" ht="15" hidden="false" customHeight="false" outlineLevel="0" collapsed="false">
      <c r="A533" s="4" t="str">
        <f aca="false">B533&amp;"|"&amp;C533</f>
        <v>tdbR00000579 Pro-CGG|7</v>
      </c>
      <c r="B533" s="4" t="s">
        <v>44</v>
      </c>
      <c r="C533" s="4" t="s">
        <v>775</v>
      </c>
      <c r="D533" s="4" t="n">
        <v>7</v>
      </c>
      <c r="E533" s="17" t="s">
        <v>459</v>
      </c>
      <c r="F533" s="18" t="s">
        <v>768</v>
      </c>
    </row>
    <row r="534" customFormat="false" ht="15" hidden="false" customHeight="false" outlineLevel="0" collapsed="false">
      <c r="A534" s="4" t="str">
        <f aca="false">B534&amp;"|"&amp;C534</f>
        <v>tdbR00000579 Pro-CGG|8</v>
      </c>
      <c r="B534" s="4" t="s">
        <v>44</v>
      </c>
      <c r="C534" s="4" t="s">
        <v>776</v>
      </c>
      <c r="D534" s="4" t="n">
        <v>8</v>
      </c>
      <c r="E534" s="3" t="s">
        <v>777</v>
      </c>
      <c r="F534" s="4" t="s">
        <v>778</v>
      </c>
    </row>
    <row r="535" customFormat="false" ht="15" hidden="false" customHeight="false" outlineLevel="0" collapsed="false">
      <c r="A535" s="4" t="str">
        <f aca="false">B535&amp;"|"&amp;C535</f>
        <v>tdbR00000579 Pro-CGG|9</v>
      </c>
      <c r="B535" s="4" t="s">
        <v>44</v>
      </c>
      <c r="C535" s="4" t="s">
        <v>779</v>
      </c>
      <c r="D535" s="4" t="n">
        <v>9</v>
      </c>
      <c r="E535" s="3" t="s">
        <v>772</v>
      </c>
      <c r="F535" s="4" t="s">
        <v>781</v>
      </c>
    </row>
    <row r="536" customFormat="false" ht="15" hidden="false" customHeight="false" outlineLevel="0" collapsed="false">
      <c r="A536" s="4" t="str">
        <f aca="false">B536&amp;"|"&amp;C536</f>
        <v>tdbR00000579 Pro-CGG|10</v>
      </c>
      <c r="B536" s="4" t="s">
        <v>44</v>
      </c>
      <c r="C536" s="4" t="s">
        <v>782</v>
      </c>
      <c r="D536" s="4" t="n">
        <v>10</v>
      </c>
      <c r="E536" s="8" t="s">
        <v>459</v>
      </c>
      <c r="F536" s="7" t="s">
        <v>783</v>
      </c>
    </row>
    <row r="537" customFormat="false" ht="15" hidden="false" customHeight="false" outlineLevel="0" collapsed="false">
      <c r="A537" s="4" t="str">
        <f aca="false">B537&amp;"|"&amp;C537</f>
        <v>tdbR00000579 Pro-CGG|11</v>
      </c>
      <c r="B537" s="4" t="s">
        <v>44</v>
      </c>
      <c r="C537" s="4" t="s">
        <v>784</v>
      </c>
      <c r="D537" s="4" t="n">
        <v>11</v>
      </c>
      <c r="E537" s="8" t="s">
        <v>777</v>
      </c>
      <c r="F537" s="7" t="s">
        <v>783</v>
      </c>
    </row>
    <row r="538" customFormat="false" ht="15" hidden="false" customHeight="false" outlineLevel="0" collapsed="false">
      <c r="A538" s="4" t="str">
        <f aca="false">B538&amp;"|"&amp;C538</f>
        <v>tdbR00000579 Pro-CGG|12</v>
      </c>
      <c r="B538" s="4" t="s">
        <v>44</v>
      </c>
      <c r="C538" s="4" t="s">
        <v>785</v>
      </c>
      <c r="D538" s="4" t="n">
        <v>12</v>
      </c>
      <c r="E538" s="8" t="s">
        <v>772</v>
      </c>
      <c r="F538" s="7" t="s">
        <v>783</v>
      </c>
    </row>
    <row r="539" customFormat="false" ht="15" hidden="false" customHeight="false" outlineLevel="0" collapsed="false">
      <c r="A539" s="4" t="str">
        <f aca="false">B539&amp;"|"&amp;C539</f>
        <v>tdbR00000579 Pro-CGG|13</v>
      </c>
      <c r="B539" s="4" t="s">
        <v>44</v>
      </c>
      <c r="C539" s="4" t="s">
        <v>786</v>
      </c>
      <c r="D539" s="4" t="n">
        <v>13</v>
      </c>
      <c r="E539" s="8" t="s">
        <v>777</v>
      </c>
      <c r="F539" s="7" t="s">
        <v>783</v>
      </c>
    </row>
    <row r="540" customFormat="false" ht="15" hidden="false" customHeight="false" outlineLevel="0" collapsed="false">
      <c r="A540" s="4" t="str">
        <f aca="false">B540&amp;"|"&amp;C540</f>
        <v>tdbR00000579 Pro-CGG|14</v>
      </c>
      <c r="B540" s="4" t="s">
        <v>44</v>
      </c>
      <c r="C540" s="4" t="s">
        <v>787</v>
      </c>
      <c r="D540" s="4" t="n">
        <v>14</v>
      </c>
      <c r="E540" s="19" t="s">
        <v>780</v>
      </c>
      <c r="F540" s="20" t="s">
        <v>788</v>
      </c>
    </row>
    <row r="541" customFormat="false" ht="15" hidden="false" customHeight="false" outlineLevel="0" collapsed="false">
      <c r="A541" s="4" t="str">
        <f aca="false">B541&amp;"|"&amp;C541</f>
        <v>tdbR00000579 Pro-CGG|15</v>
      </c>
      <c r="B541" s="4" t="s">
        <v>44</v>
      </c>
      <c r="C541" s="4" t="s">
        <v>789</v>
      </c>
      <c r="D541" s="4" t="n">
        <v>15</v>
      </c>
      <c r="E541" s="19" t="s">
        <v>459</v>
      </c>
      <c r="F541" s="20" t="s">
        <v>788</v>
      </c>
    </row>
    <row r="542" customFormat="false" ht="15" hidden="false" customHeight="false" outlineLevel="0" collapsed="false">
      <c r="A542" s="4" t="str">
        <f aca="false">B542&amp;"|"&amp;C542</f>
        <v>tdbR00000579 Pro-CGG|16</v>
      </c>
      <c r="B542" s="4" t="s">
        <v>44</v>
      </c>
      <c r="C542" s="4" t="s">
        <v>790</v>
      </c>
      <c r="D542" s="4" t="n">
        <v>16</v>
      </c>
      <c r="E542" s="19" t="s">
        <v>772</v>
      </c>
      <c r="F542" s="20" t="s">
        <v>788</v>
      </c>
    </row>
    <row r="543" customFormat="false" ht="15" hidden="false" customHeight="false" outlineLevel="0" collapsed="false">
      <c r="A543" s="4" t="str">
        <f aca="false">B543&amp;"|"&amp;C543</f>
        <v>tdbR00000579 Pro-CGG|17</v>
      </c>
      <c r="B543" s="4" t="s">
        <v>44</v>
      </c>
      <c r="C543" s="4" t="s">
        <v>791</v>
      </c>
      <c r="D543" s="4" t="n">
        <v>17</v>
      </c>
      <c r="E543" s="19" t="s">
        <v>772</v>
      </c>
      <c r="F543" s="20" t="s">
        <v>788</v>
      </c>
    </row>
    <row r="544" customFormat="false" ht="15" hidden="false" customHeight="false" outlineLevel="0" collapsed="false">
      <c r="A544" s="4" t="str">
        <f aca="false">B544&amp;"|"&amp;C544</f>
        <v>tdbR00000579 Pro-CGG|17a</v>
      </c>
      <c r="B544" s="4" t="s">
        <v>44</v>
      </c>
      <c r="C544" s="4" t="s">
        <v>792</v>
      </c>
      <c r="D544" s="4" t="n">
        <v>18</v>
      </c>
      <c r="E544" s="19" t="s">
        <v>777</v>
      </c>
      <c r="F544" s="20" t="s">
        <v>788</v>
      </c>
    </row>
    <row r="545" customFormat="false" ht="15" hidden="false" customHeight="false" outlineLevel="0" collapsed="false">
      <c r="A545" s="4" t="str">
        <f aca="false">B545&amp;"|"&amp;C545</f>
        <v>tdbR00000579 Pro-CGG|18</v>
      </c>
      <c r="B545" s="4" t="s">
        <v>44</v>
      </c>
      <c r="C545" s="4" t="s">
        <v>793</v>
      </c>
      <c r="D545" s="4" t="n">
        <v>19</v>
      </c>
      <c r="E545" s="19" t="s">
        <v>459</v>
      </c>
      <c r="F545" s="20" t="s">
        <v>788</v>
      </c>
    </row>
    <row r="546" customFormat="false" ht="15" hidden="false" customHeight="false" outlineLevel="0" collapsed="false">
      <c r="A546" s="4" t="str">
        <f aca="false">B546&amp;"|"&amp;C546</f>
        <v>tdbR00000579 Pro-CGG|19</v>
      </c>
      <c r="B546" s="4" t="s">
        <v>44</v>
      </c>
      <c r="C546" s="4" t="s">
        <v>794</v>
      </c>
      <c r="D546" s="4" t="n">
        <v>20</v>
      </c>
      <c r="E546" s="19" t="s">
        <v>459</v>
      </c>
      <c r="F546" s="20" t="s">
        <v>788</v>
      </c>
    </row>
    <row r="547" customFormat="false" ht="15" hidden="false" customHeight="false" outlineLevel="0" collapsed="false">
      <c r="A547" s="4" t="str">
        <f aca="false">B547&amp;"|"&amp;C547</f>
        <v>tdbR00000579 Pro-CGG|20</v>
      </c>
      <c r="B547" s="4" t="s">
        <v>44</v>
      </c>
      <c r="C547" s="4" t="s">
        <v>795</v>
      </c>
      <c r="D547" s="4" t="n">
        <v>21</v>
      </c>
      <c r="E547" s="19" t="s">
        <v>772</v>
      </c>
      <c r="F547" s="20" t="s">
        <v>788</v>
      </c>
    </row>
    <row r="548" customFormat="false" ht="15" hidden="false" customHeight="false" outlineLevel="0" collapsed="false">
      <c r="A548" s="4" t="str">
        <f aca="false">B548&amp;"|"&amp;C548</f>
        <v>tdbR00000579 Pro-CGG|20a</v>
      </c>
      <c r="B548" s="4" t="s">
        <v>44</v>
      </c>
      <c r="C548" s="4" t="s">
        <v>796</v>
      </c>
      <c r="D548" s="4" t="n">
        <v>22</v>
      </c>
      <c r="E548" s="19" t="s">
        <v>777</v>
      </c>
      <c r="F548" s="20" t="s">
        <v>788</v>
      </c>
    </row>
    <row r="549" customFormat="false" ht="15" hidden="false" customHeight="false" outlineLevel="0" collapsed="false">
      <c r="A549" s="4" t="str">
        <f aca="false">B549&amp;"|"&amp;C549</f>
        <v>tdbR00000579 Pro-CGG|21</v>
      </c>
      <c r="B549" s="4" t="s">
        <v>44</v>
      </c>
      <c r="C549" s="4" t="s">
        <v>797</v>
      </c>
      <c r="D549" s="4" t="n">
        <v>23</v>
      </c>
      <c r="E549" s="19" t="s">
        <v>780</v>
      </c>
      <c r="F549" s="20" t="s">
        <v>788</v>
      </c>
    </row>
    <row r="550" customFormat="false" ht="15" hidden="false" customHeight="false" outlineLevel="0" collapsed="false">
      <c r="A550" s="4" t="str">
        <f aca="false">B550&amp;"|"&amp;C550</f>
        <v>tdbR00000579 Pro-CGG|22</v>
      </c>
      <c r="B550" s="4" t="s">
        <v>44</v>
      </c>
      <c r="C550" s="4" t="s">
        <v>798</v>
      </c>
      <c r="D550" s="4" t="n">
        <v>24</v>
      </c>
      <c r="E550" s="8" t="s">
        <v>780</v>
      </c>
      <c r="F550" s="7" t="s">
        <v>783</v>
      </c>
    </row>
    <row r="551" customFormat="false" ht="15" hidden="false" customHeight="false" outlineLevel="0" collapsed="false">
      <c r="A551" s="4" t="str">
        <f aca="false">B551&amp;"|"&amp;C551</f>
        <v>tdbR00000579 Pro-CGG|23</v>
      </c>
      <c r="B551" s="4" t="s">
        <v>44</v>
      </c>
      <c r="C551" s="4" t="s">
        <v>799</v>
      </c>
      <c r="D551" s="4" t="n">
        <v>25</v>
      </c>
      <c r="E551" s="8" t="s">
        <v>459</v>
      </c>
      <c r="F551" s="7" t="s">
        <v>783</v>
      </c>
    </row>
    <row r="552" customFormat="false" ht="15" hidden="false" customHeight="false" outlineLevel="0" collapsed="false">
      <c r="A552" s="4" t="str">
        <f aca="false">B552&amp;"|"&amp;C552</f>
        <v>tdbR00000579 Pro-CGG|24</v>
      </c>
      <c r="B552" s="4" t="s">
        <v>44</v>
      </c>
      <c r="C552" s="4" t="s">
        <v>800</v>
      </c>
      <c r="D552" s="4" t="n">
        <v>26</v>
      </c>
      <c r="E552" s="8" t="s">
        <v>780</v>
      </c>
      <c r="F552" s="7" t="s">
        <v>783</v>
      </c>
    </row>
    <row r="553" customFormat="false" ht="15" hidden="false" customHeight="false" outlineLevel="0" collapsed="false">
      <c r="A553" s="4" t="str">
        <f aca="false">B553&amp;"|"&amp;C553</f>
        <v>tdbR00000579 Pro-CGG|25</v>
      </c>
      <c r="B553" s="4" t="s">
        <v>44</v>
      </c>
      <c r="C553" s="4" t="s">
        <v>801</v>
      </c>
      <c r="D553" s="4" t="n">
        <v>27</v>
      </c>
      <c r="E553" s="8" t="s">
        <v>777</v>
      </c>
      <c r="F553" s="7" t="s">
        <v>783</v>
      </c>
    </row>
    <row r="554" customFormat="false" ht="15" hidden="false" customHeight="false" outlineLevel="0" collapsed="false">
      <c r="A554" s="4" t="str">
        <f aca="false">B554&amp;"|"&amp;C554</f>
        <v>tdbR00000579 Pro-CGG|26</v>
      </c>
      <c r="B554" s="4" t="s">
        <v>44</v>
      </c>
      <c r="C554" s="4" t="s">
        <v>802</v>
      </c>
      <c r="D554" s="4" t="n">
        <v>28</v>
      </c>
      <c r="E554" s="3" t="s">
        <v>459</v>
      </c>
      <c r="F554" s="4" t="s">
        <v>803</v>
      </c>
    </row>
    <row r="555" customFormat="false" ht="15" hidden="false" customHeight="false" outlineLevel="0" collapsed="false">
      <c r="A555" s="4" t="str">
        <f aca="false">B555&amp;"|"&amp;C555</f>
        <v>tdbR00000579 Pro-CGG|27</v>
      </c>
      <c r="B555" s="4" t="s">
        <v>44</v>
      </c>
      <c r="C555" s="4" t="s">
        <v>804</v>
      </c>
      <c r="D555" s="4" t="n">
        <v>29</v>
      </c>
      <c r="E555" s="21" t="s">
        <v>772</v>
      </c>
      <c r="F555" s="22" t="s">
        <v>805</v>
      </c>
    </row>
    <row r="556" customFormat="false" ht="15" hidden="false" customHeight="false" outlineLevel="0" collapsed="false">
      <c r="A556" s="4" t="str">
        <f aca="false">B556&amp;"|"&amp;C556</f>
        <v>tdbR00000579 Pro-CGG|28</v>
      </c>
      <c r="B556" s="4" t="s">
        <v>44</v>
      </c>
      <c r="C556" s="4" t="s">
        <v>806</v>
      </c>
      <c r="D556" s="4" t="n">
        <v>30</v>
      </c>
      <c r="E556" s="21" t="s">
        <v>459</v>
      </c>
      <c r="F556" s="22" t="s">
        <v>805</v>
      </c>
    </row>
    <row r="557" customFormat="false" ht="15" hidden="false" customHeight="false" outlineLevel="0" collapsed="false">
      <c r="A557" s="4" t="str">
        <f aca="false">B557&amp;"|"&amp;C557</f>
        <v>tdbR00000579 Pro-CGG|29</v>
      </c>
      <c r="B557" s="4" t="s">
        <v>44</v>
      </c>
      <c r="C557" s="4" t="s">
        <v>807</v>
      </c>
      <c r="D557" s="4" t="n">
        <v>31</v>
      </c>
      <c r="E557" s="21" t="s">
        <v>459</v>
      </c>
      <c r="F557" s="22" t="s">
        <v>805</v>
      </c>
    </row>
    <row r="558" customFormat="false" ht="15" hidden="false" customHeight="false" outlineLevel="0" collapsed="false">
      <c r="A558" s="4" t="str">
        <f aca="false">B558&amp;"|"&amp;C558</f>
        <v>tdbR00000579 Pro-CGG|30</v>
      </c>
      <c r="B558" s="4" t="s">
        <v>44</v>
      </c>
      <c r="C558" s="4" t="s">
        <v>808</v>
      </c>
      <c r="D558" s="4" t="n">
        <v>32</v>
      </c>
      <c r="E558" s="21" t="s">
        <v>459</v>
      </c>
      <c r="F558" s="22" t="s">
        <v>805</v>
      </c>
    </row>
    <row r="559" customFormat="false" ht="15" hidden="false" customHeight="false" outlineLevel="0" collapsed="false">
      <c r="A559" s="4" t="str">
        <f aca="false">B559&amp;"|"&amp;C559</f>
        <v>tdbR00000579 Pro-CGG|31</v>
      </c>
      <c r="B559" s="4" t="s">
        <v>44</v>
      </c>
      <c r="C559" s="4" t="s">
        <v>809</v>
      </c>
      <c r="D559" s="4" t="n">
        <v>33</v>
      </c>
      <c r="E559" s="21" t="s">
        <v>459</v>
      </c>
      <c r="F559" s="22" t="s">
        <v>805</v>
      </c>
    </row>
    <row r="560" customFormat="false" ht="15" hidden="false" customHeight="false" outlineLevel="0" collapsed="false">
      <c r="A560" s="4" t="str">
        <f aca="false">B560&amp;"|"&amp;C560</f>
        <v>tdbR00000579 Pro-CGG|32</v>
      </c>
      <c r="B560" s="4" t="s">
        <v>44</v>
      </c>
      <c r="C560" s="4" t="s">
        <v>810</v>
      </c>
      <c r="D560" s="4" t="n">
        <v>34</v>
      </c>
      <c r="E560" s="19" t="s">
        <v>777</v>
      </c>
      <c r="F560" s="20" t="s">
        <v>811</v>
      </c>
    </row>
    <row r="561" customFormat="false" ht="15" hidden="false" customHeight="false" outlineLevel="0" collapsed="false">
      <c r="A561" s="4" t="str">
        <f aca="false">B561&amp;"|"&amp;C561</f>
        <v>tdbR00000579 Pro-CGG|33</v>
      </c>
      <c r="B561" s="4" t="s">
        <v>44</v>
      </c>
      <c r="C561" s="4" t="s">
        <v>812</v>
      </c>
      <c r="D561" s="4" t="n">
        <v>35</v>
      </c>
      <c r="E561" s="19" t="s">
        <v>780</v>
      </c>
      <c r="F561" s="20" t="s">
        <v>811</v>
      </c>
    </row>
    <row r="562" customFormat="false" ht="15" hidden="false" customHeight="false" outlineLevel="0" collapsed="false">
      <c r="A562" s="4" t="str">
        <f aca="false">B562&amp;"|"&amp;C562</f>
        <v>tdbR00000579 Pro-CGG|34</v>
      </c>
      <c r="B562" s="4" t="s">
        <v>44</v>
      </c>
      <c r="C562" s="4" t="s">
        <v>813</v>
      </c>
      <c r="D562" s="4" t="n">
        <v>36</v>
      </c>
      <c r="E562" s="19" t="s">
        <v>772</v>
      </c>
      <c r="F562" s="20" t="s">
        <v>811</v>
      </c>
    </row>
    <row r="563" customFormat="false" ht="15" hidden="false" customHeight="false" outlineLevel="0" collapsed="false">
      <c r="A563" s="4" t="str">
        <f aca="false">B563&amp;"|"&amp;C563</f>
        <v>tdbR00000579 Pro-CGG|35</v>
      </c>
      <c r="B563" s="4" t="s">
        <v>44</v>
      </c>
      <c r="C563" s="4" t="s">
        <v>814</v>
      </c>
      <c r="D563" s="4" t="n">
        <v>37</v>
      </c>
      <c r="E563" s="19" t="s">
        <v>459</v>
      </c>
      <c r="F563" s="20" t="s">
        <v>811</v>
      </c>
    </row>
    <row r="564" customFormat="false" ht="15" hidden="false" customHeight="false" outlineLevel="0" collapsed="false">
      <c r="A564" s="4" t="str">
        <f aca="false">B564&amp;"|"&amp;C564</f>
        <v>tdbR00000579 Pro-CGG|36</v>
      </c>
      <c r="B564" s="4" t="s">
        <v>44</v>
      </c>
      <c r="C564" s="4" t="s">
        <v>815</v>
      </c>
      <c r="D564" s="4" t="n">
        <v>38</v>
      </c>
      <c r="E564" s="19" t="s">
        <v>459</v>
      </c>
      <c r="F564" s="20" t="s">
        <v>811</v>
      </c>
    </row>
    <row r="565" customFormat="false" ht="15" hidden="false" customHeight="false" outlineLevel="0" collapsed="false">
      <c r="A565" s="4" t="str">
        <f aca="false">B565&amp;"|"&amp;C565</f>
        <v>tdbR00000579 Pro-CGG|37</v>
      </c>
      <c r="B565" s="4" t="s">
        <v>44</v>
      </c>
      <c r="C565" s="4" t="s">
        <v>816</v>
      </c>
      <c r="D565" s="4" t="n">
        <v>39</v>
      </c>
      <c r="E565" s="19" t="s">
        <v>459</v>
      </c>
      <c r="F565" s="20" t="s">
        <v>811</v>
      </c>
    </row>
    <row r="566" customFormat="false" ht="15" hidden="false" customHeight="false" outlineLevel="0" collapsed="false">
      <c r="A566" s="4" t="str">
        <f aca="false">B566&amp;"|"&amp;C566</f>
        <v>tdbR00000579 Pro-CGG|38</v>
      </c>
      <c r="B566" s="4" t="s">
        <v>44</v>
      </c>
      <c r="C566" s="4" t="s">
        <v>817</v>
      </c>
      <c r="D566" s="4" t="n">
        <v>40</v>
      </c>
      <c r="E566" s="19" t="s">
        <v>780</v>
      </c>
      <c r="F566" s="20" t="s">
        <v>811</v>
      </c>
    </row>
    <row r="567" customFormat="false" ht="15" hidden="false" customHeight="false" outlineLevel="0" collapsed="false">
      <c r="A567" s="4" t="str">
        <f aca="false">B567&amp;"|"&amp;C567</f>
        <v>tdbR00000579 Pro-CGG|39</v>
      </c>
      <c r="B567" s="4" t="s">
        <v>44</v>
      </c>
      <c r="C567" s="4" t="s">
        <v>818</v>
      </c>
      <c r="D567" s="4" t="n">
        <v>41</v>
      </c>
      <c r="E567" s="21" t="s">
        <v>772</v>
      </c>
      <c r="F567" s="22" t="s">
        <v>805</v>
      </c>
    </row>
    <row r="568" customFormat="false" ht="15" hidden="false" customHeight="false" outlineLevel="0" collapsed="false">
      <c r="A568" s="4" t="str">
        <f aca="false">B568&amp;"|"&amp;C568</f>
        <v>tdbR00000579 Pro-CGG|40</v>
      </c>
      <c r="B568" s="4" t="s">
        <v>44</v>
      </c>
      <c r="C568" s="4" t="s">
        <v>819</v>
      </c>
      <c r="D568" s="4" t="n">
        <v>42</v>
      </c>
      <c r="E568" s="21" t="s">
        <v>772</v>
      </c>
      <c r="F568" s="22" t="s">
        <v>805</v>
      </c>
    </row>
    <row r="569" customFormat="false" ht="15" hidden="false" customHeight="false" outlineLevel="0" collapsed="false">
      <c r="A569" s="4" t="str">
        <f aca="false">B569&amp;"|"&amp;C569</f>
        <v>tdbR00000579 Pro-CGG|41</v>
      </c>
      <c r="B569" s="4" t="s">
        <v>44</v>
      </c>
      <c r="C569" s="4" t="s">
        <v>820</v>
      </c>
      <c r="D569" s="4" t="n">
        <v>43</v>
      </c>
      <c r="E569" s="21" t="s">
        <v>772</v>
      </c>
      <c r="F569" s="22" t="s">
        <v>805</v>
      </c>
    </row>
    <row r="570" customFormat="false" ht="15" hidden="false" customHeight="false" outlineLevel="0" collapsed="false">
      <c r="A570" s="4" t="str">
        <f aca="false">B570&amp;"|"&amp;C570</f>
        <v>tdbR00000579 Pro-CGG|42</v>
      </c>
      <c r="B570" s="4" t="s">
        <v>44</v>
      </c>
      <c r="C570" s="4" t="s">
        <v>821</v>
      </c>
      <c r="D570" s="4" t="n">
        <v>44</v>
      </c>
      <c r="E570" s="21" t="s">
        <v>772</v>
      </c>
      <c r="F570" s="22" t="s">
        <v>805</v>
      </c>
    </row>
    <row r="571" customFormat="false" ht="15" hidden="false" customHeight="false" outlineLevel="0" collapsed="false">
      <c r="A571" s="4" t="str">
        <f aca="false">B571&amp;"|"&amp;C571</f>
        <v>tdbR00000579 Pro-CGG|43</v>
      </c>
      <c r="B571" s="4" t="s">
        <v>44</v>
      </c>
      <c r="C571" s="4" t="s">
        <v>822</v>
      </c>
      <c r="D571" s="4" t="n">
        <v>45</v>
      </c>
      <c r="E571" s="21" t="s">
        <v>459</v>
      </c>
      <c r="F571" s="22" t="s">
        <v>805</v>
      </c>
    </row>
    <row r="572" customFormat="false" ht="15" hidden="false" customHeight="false" outlineLevel="0" collapsed="false">
      <c r="A572" s="4" t="str">
        <f aca="false">B572&amp;"|"&amp;C572</f>
        <v>tdbR00000579 Pro-CGG|44</v>
      </c>
      <c r="B572" s="4" t="s">
        <v>44</v>
      </c>
      <c r="C572" s="4" t="s">
        <v>823</v>
      </c>
      <c r="D572" s="4" t="n">
        <v>46</v>
      </c>
      <c r="E572" s="19" t="s">
        <v>777</v>
      </c>
      <c r="F572" s="20" t="s">
        <v>824</v>
      </c>
    </row>
    <row r="573" customFormat="false" ht="15" hidden="false" customHeight="false" outlineLevel="0" collapsed="false">
      <c r="A573" s="4" t="str">
        <f aca="false">B573&amp;"|"&amp;C573</f>
        <v>tdbR00000579 Pro-CGG|45</v>
      </c>
      <c r="B573" s="4" t="s">
        <v>44</v>
      </c>
      <c r="C573" s="4" t="s">
        <v>825</v>
      </c>
      <c r="D573" s="4" t="n">
        <v>47</v>
      </c>
      <c r="E573" s="19" t="s">
        <v>459</v>
      </c>
      <c r="F573" s="20" t="s">
        <v>824</v>
      </c>
    </row>
    <row r="574" customFormat="false" ht="15" hidden="false" customHeight="false" outlineLevel="0" collapsed="false">
      <c r="A574" s="4" t="str">
        <f aca="false">B574&amp;"|"&amp;C574</f>
        <v>tdbR00000579 Pro-CGG|46</v>
      </c>
      <c r="B574" s="4" t="s">
        <v>44</v>
      </c>
      <c r="C574" s="4" t="s">
        <v>826</v>
      </c>
      <c r="D574" s="4" t="n">
        <v>48</v>
      </c>
      <c r="E574" s="19" t="s">
        <v>459</v>
      </c>
      <c r="F574" s="20" t="s">
        <v>824</v>
      </c>
    </row>
    <row r="575" customFormat="false" ht="15" hidden="false" customHeight="false" outlineLevel="0" collapsed="false">
      <c r="A575" s="4" t="str">
        <f aca="false">B575&amp;"|"&amp;C575</f>
        <v>tdbR00000579 Pro-CGG|47</v>
      </c>
      <c r="B575" s="4" t="s">
        <v>44</v>
      </c>
      <c r="C575" s="4" t="s">
        <v>827</v>
      </c>
      <c r="D575" s="4" t="n">
        <v>49</v>
      </c>
      <c r="E575" s="19" t="s">
        <v>777</v>
      </c>
      <c r="F575" s="20" t="s">
        <v>824</v>
      </c>
    </row>
    <row r="576" customFormat="false" ht="15" hidden="false" customHeight="false" outlineLevel="0" collapsed="false">
      <c r="A576" s="4" t="str">
        <f aca="false">B576&amp;"|"&amp;C576</f>
        <v>tdbR00000579 Pro-CGG|48</v>
      </c>
      <c r="B576" s="4" t="s">
        <v>44</v>
      </c>
      <c r="C576" s="4" t="s">
        <v>828</v>
      </c>
      <c r="D576" s="4" t="n">
        <v>50</v>
      </c>
      <c r="E576" s="19" t="s">
        <v>772</v>
      </c>
      <c r="F576" s="20" t="s">
        <v>824</v>
      </c>
    </row>
    <row r="577" customFormat="false" ht="15" hidden="false" customHeight="false" outlineLevel="0" collapsed="false">
      <c r="A577" s="4" t="str">
        <f aca="false">B577&amp;"|"&amp;C577</f>
        <v>tdbR00000579 Pro-CGG|49</v>
      </c>
      <c r="B577" s="4" t="s">
        <v>44</v>
      </c>
      <c r="C577" s="4" t="s">
        <v>829</v>
      </c>
      <c r="D577" s="4" t="n">
        <v>51</v>
      </c>
      <c r="E577" s="23" t="s">
        <v>772</v>
      </c>
      <c r="F577" s="10" t="s">
        <v>830</v>
      </c>
    </row>
    <row r="578" customFormat="false" ht="15" hidden="false" customHeight="false" outlineLevel="0" collapsed="false">
      <c r="A578" s="4" t="str">
        <f aca="false">B578&amp;"|"&amp;C578</f>
        <v>tdbR00000579 Pro-CGG|50</v>
      </c>
      <c r="B578" s="4" t="s">
        <v>44</v>
      </c>
      <c r="C578" s="4" t="s">
        <v>831</v>
      </c>
      <c r="D578" s="4" t="n">
        <v>52</v>
      </c>
      <c r="E578" s="23" t="s">
        <v>459</v>
      </c>
      <c r="F578" s="10" t="s">
        <v>830</v>
      </c>
    </row>
    <row r="579" customFormat="false" ht="15" hidden="false" customHeight="false" outlineLevel="0" collapsed="false">
      <c r="A579" s="4" t="str">
        <f aca="false">B579&amp;"|"&amp;C579</f>
        <v>tdbR00000579 Pro-CGG|51</v>
      </c>
      <c r="B579" s="4" t="s">
        <v>44</v>
      </c>
      <c r="C579" s="4" t="s">
        <v>832</v>
      </c>
      <c r="D579" s="4" t="n">
        <v>53</v>
      </c>
      <c r="E579" s="23" t="s">
        <v>459</v>
      </c>
      <c r="F579" s="10" t="s">
        <v>830</v>
      </c>
    </row>
    <row r="580" customFormat="false" ht="15" hidden="false" customHeight="false" outlineLevel="0" collapsed="false">
      <c r="A580" s="4" t="str">
        <f aca="false">B580&amp;"|"&amp;C580</f>
        <v>tdbR00000579 Pro-CGG|52</v>
      </c>
      <c r="B580" s="4" t="s">
        <v>44</v>
      </c>
      <c r="C580" s="4" t="s">
        <v>833</v>
      </c>
      <c r="D580" s="4" t="n">
        <v>54</v>
      </c>
      <c r="E580" s="23" t="s">
        <v>459</v>
      </c>
      <c r="F580" s="10" t="s">
        <v>830</v>
      </c>
    </row>
    <row r="581" customFormat="false" ht="15" hidden="false" customHeight="false" outlineLevel="0" collapsed="false">
      <c r="A581" s="4" t="str">
        <f aca="false">B581&amp;"|"&amp;C581</f>
        <v>tdbR00000579 Pro-CGG|53</v>
      </c>
      <c r="B581" s="4" t="s">
        <v>44</v>
      </c>
      <c r="C581" s="4" t="s">
        <v>834</v>
      </c>
      <c r="D581" s="4" t="n">
        <v>55</v>
      </c>
      <c r="E581" s="23" t="s">
        <v>459</v>
      </c>
      <c r="F581" s="10" t="s">
        <v>830</v>
      </c>
    </row>
    <row r="582" customFormat="false" ht="15" hidden="false" customHeight="false" outlineLevel="0" collapsed="false">
      <c r="A582" s="4" t="str">
        <f aca="false">B582&amp;"|"&amp;C582</f>
        <v>tdbR00000579 Pro-CGG|54</v>
      </c>
      <c r="B582" s="4" t="s">
        <v>44</v>
      </c>
      <c r="C582" s="4" t="s">
        <v>835</v>
      </c>
      <c r="D582" s="4" t="n">
        <v>56</v>
      </c>
      <c r="E582" s="19" t="s">
        <v>777</v>
      </c>
      <c r="F582" s="20" t="s">
        <v>836</v>
      </c>
    </row>
    <row r="583" customFormat="false" ht="15" hidden="false" customHeight="false" outlineLevel="0" collapsed="false">
      <c r="A583" s="4" t="str">
        <f aca="false">B583&amp;"|"&amp;C583</f>
        <v>tdbR00000579 Pro-CGG|55</v>
      </c>
      <c r="B583" s="4" t="s">
        <v>44</v>
      </c>
      <c r="C583" s="4" t="s">
        <v>837</v>
      </c>
      <c r="D583" s="4" t="n">
        <v>57</v>
      </c>
      <c r="E583" s="19" t="s">
        <v>777</v>
      </c>
      <c r="F583" s="20" t="s">
        <v>836</v>
      </c>
    </row>
    <row r="584" customFormat="false" ht="15" hidden="false" customHeight="false" outlineLevel="0" collapsed="false">
      <c r="A584" s="4" t="str">
        <f aca="false">B584&amp;"|"&amp;C584</f>
        <v>tdbR00000579 Pro-CGG|56</v>
      </c>
      <c r="B584" s="4" t="s">
        <v>44</v>
      </c>
      <c r="C584" s="4" t="s">
        <v>838</v>
      </c>
      <c r="D584" s="4" t="n">
        <v>58</v>
      </c>
      <c r="E584" s="19" t="s">
        <v>772</v>
      </c>
      <c r="F584" s="20" t="s">
        <v>836</v>
      </c>
    </row>
    <row r="585" customFormat="false" ht="15" hidden="false" customHeight="false" outlineLevel="0" collapsed="false">
      <c r="A585" s="4" t="str">
        <f aca="false">B585&amp;"|"&amp;C585</f>
        <v>tdbR00000579 Pro-CGG|57</v>
      </c>
      <c r="B585" s="4" t="s">
        <v>44</v>
      </c>
      <c r="C585" s="4" t="s">
        <v>839</v>
      </c>
      <c r="D585" s="4" t="n">
        <v>59</v>
      </c>
      <c r="E585" s="19" t="s">
        <v>780</v>
      </c>
      <c r="F585" s="20" t="s">
        <v>836</v>
      </c>
    </row>
    <row r="586" customFormat="false" ht="15" hidden="false" customHeight="false" outlineLevel="0" collapsed="false">
      <c r="A586" s="4" t="str">
        <f aca="false">B586&amp;"|"&amp;C586</f>
        <v>tdbR00000579 Pro-CGG|58</v>
      </c>
      <c r="B586" s="4" t="s">
        <v>44</v>
      </c>
      <c r="C586" s="4" t="s">
        <v>840</v>
      </c>
      <c r="D586" s="4" t="n">
        <v>60</v>
      </c>
      <c r="E586" s="19" t="s">
        <v>780</v>
      </c>
      <c r="F586" s="20" t="s">
        <v>836</v>
      </c>
    </row>
    <row r="587" customFormat="false" ht="15" hidden="false" customHeight="false" outlineLevel="0" collapsed="false">
      <c r="A587" s="4" t="str">
        <f aca="false">B587&amp;"|"&amp;C587</f>
        <v>tdbR00000579 Pro-CGG|59</v>
      </c>
      <c r="B587" s="4" t="s">
        <v>44</v>
      </c>
      <c r="C587" s="4" t="s">
        <v>841</v>
      </c>
      <c r="D587" s="4" t="n">
        <v>61</v>
      </c>
      <c r="E587" s="19" t="s">
        <v>780</v>
      </c>
      <c r="F587" s="20" t="s">
        <v>836</v>
      </c>
    </row>
    <row r="588" customFormat="false" ht="15" hidden="false" customHeight="false" outlineLevel="0" collapsed="false">
      <c r="A588" s="4" t="str">
        <f aca="false">B588&amp;"|"&amp;C588</f>
        <v>tdbR00000579 Pro-CGG|60</v>
      </c>
      <c r="B588" s="4" t="s">
        <v>44</v>
      </c>
      <c r="C588" s="4" t="s">
        <v>842</v>
      </c>
      <c r="D588" s="4" t="n">
        <v>62</v>
      </c>
      <c r="E588" s="19" t="s">
        <v>777</v>
      </c>
      <c r="F588" s="20" t="s">
        <v>836</v>
      </c>
    </row>
    <row r="589" customFormat="false" ht="15" hidden="false" customHeight="false" outlineLevel="0" collapsed="false">
      <c r="A589" s="4" t="str">
        <f aca="false">B589&amp;"|"&amp;C589</f>
        <v>tdbR00000579 Pro-CGG|61</v>
      </c>
      <c r="B589" s="4" t="s">
        <v>44</v>
      </c>
      <c r="C589" s="4" t="s">
        <v>843</v>
      </c>
      <c r="D589" s="4" t="n">
        <v>63</v>
      </c>
      <c r="E589" s="23" t="s">
        <v>772</v>
      </c>
      <c r="F589" s="10" t="s">
        <v>830</v>
      </c>
    </row>
    <row r="590" customFormat="false" ht="15" hidden="false" customHeight="false" outlineLevel="0" collapsed="false">
      <c r="A590" s="4" t="str">
        <f aca="false">B590&amp;"|"&amp;C590</f>
        <v>tdbR00000579 Pro-CGG|62</v>
      </c>
      <c r="B590" s="4" t="s">
        <v>44</v>
      </c>
      <c r="C590" s="4" t="s">
        <v>844</v>
      </c>
      <c r="D590" s="4" t="n">
        <v>64</v>
      </c>
      <c r="E590" s="23" t="s">
        <v>772</v>
      </c>
      <c r="F590" s="10" t="s">
        <v>830</v>
      </c>
    </row>
    <row r="591" customFormat="false" ht="15" hidden="false" customHeight="false" outlineLevel="0" collapsed="false">
      <c r="A591" s="4" t="str">
        <f aca="false">B591&amp;"|"&amp;C591</f>
        <v>tdbR00000579 Pro-CGG|63</v>
      </c>
      <c r="B591" s="4" t="s">
        <v>44</v>
      </c>
      <c r="C591" s="4" t="s">
        <v>845</v>
      </c>
      <c r="D591" s="4" t="n">
        <v>65</v>
      </c>
      <c r="E591" s="23" t="s">
        <v>772</v>
      </c>
      <c r="F591" s="10" t="s">
        <v>830</v>
      </c>
    </row>
    <row r="592" customFormat="false" ht="15" hidden="false" customHeight="false" outlineLevel="0" collapsed="false">
      <c r="A592" s="4" t="str">
        <f aca="false">B592&amp;"|"&amp;C592</f>
        <v>tdbR00000579 Pro-CGG|64</v>
      </c>
      <c r="B592" s="4" t="s">
        <v>44</v>
      </c>
      <c r="C592" s="4" t="s">
        <v>846</v>
      </c>
      <c r="D592" s="4" t="n">
        <v>66</v>
      </c>
      <c r="E592" s="23" t="s">
        <v>772</v>
      </c>
      <c r="F592" s="10" t="s">
        <v>830</v>
      </c>
    </row>
    <row r="593" customFormat="false" ht="15" hidden="false" customHeight="false" outlineLevel="0" collapsed="false">
      <c r="A593" s="4" t="str">
        <f aca="false">B593&amp;"|"&amp;C593</f>
        <v>tdbR00000579 Pro-CGG|65</v>
      </c>
      <c r="B593" s="4" t="s">
        <v>44</v>
      </c>
      <c r="C593" s="4" t="s">
        <v>847</v>
      </c>
      <c r="D593" s="4" t="n">
        <v>67</v>
      </c>
      <c r="E593" s="23" t="s">
        <v>459</v>
      </c>
      <c r="F593" s="10" t="s">
        <v>830</v>
      </c>
    </row>
    <row r="594" customFormat="false" ht="15" hidden="false" customHeight="false" outlineLevel="0" collapsed="false">
      <c r="A594" s="4" t="str">
        <f aca="false">B594&amp;"|"&amp;C594</f>
        <v>tdbR00000579 Pro-CGG|66</v>
      </c>
      <c r="B594" s="4" t="s">
        <v>44</v>
      </c>
      <c r="C594" s="4" t="s">
        <v>848</v>
      </c>
      <c r="D594" s="4" t="n">
        <v>68</v>
      </c>
      <c r="E594" s="17" t="s">
        <v>772</v>
      </c>
      <c r="F594" s="18" t="s">
        <v>768</v>
      </c>
    </row>
    <row r="595" customFormat="false" ht="15" hidden="false" customHeight="false" outlineLevel="0" collapsed="false">
      <c r="A595" s="4" t="str">
        <f aca="false">B595&amp;"|"&amp;C595</f>
        <v>tdbR00000579 Pro-CGG|67</v>
      </c>
      <c r="B595" s="4" t="s">
        <v>44</v>
      </c>
      <c r="C595" s="4" t="s">
        <v>849</v>
      </c>
      <c r="D595" s="4" t="n">
        <v>69</v>
      </c>
      <c r="E595" s="17" t="s">
        <v>459</v>
      </c>
      <c r="F595" s="18" t="s">
        <v>768</v>
      </c>
    </row>
    <row r="596" customFormat="false" ht="15" hidden="false" customHeight="false" outlineLevel="0" collapsed="false">
      <c r="A596" s="4" t="str">
        <f aca="false">B596&amp;"|"&amp;C596</f>
        <v>tdbR00000579 Pro-CGG|68</v>
      </c>
      <c r="B596" s="4" t="s">
        <v>44</v>
      </c>
      <c r="C596" s="4" t="s">
        <v>850</v>
      </c>
      <c r="D596" s="4" t="n">
        <v>70</v>
      </c>
      <c r="E596" s="17" t="s">
        <v>459</v>
      </c>
      <c r="F596" s="18" t="s">
        <v>768</v>
      </c>
    </row>
    <row r="597" customFormat="false" ht="15" hidden="false" customHeight="false" outlineLevel="0" collapsed="false">
      <c r="A597" s="4" t="str">
        <f aca="false">B597&amp;"|"&amp;C597</f>
        <v>tdbR00000579 Pro-CGG|69</v>
      </c>
      <c r="B597" s="4" t="s">
        <v>44</v>
      </c>
      <c r="C597" s="4" t="s">
        <v>851</v>
      </c>
      <c r="D597" s="4" t="n">
        <v>71</v>
      </c>
      <c r="E597" s="17" t="s">
        <v>459</v>
      </c>
      <c r="F597" s="18" t="s">
        <v>768</v>
      </c>
    </row>
    <row r="598" customFormat="false" ht="15" hidden="false" customHeight="false" outlineLevel="0" collapsed="false">
      <c r="A598" s="4" t="str">
        <f aca="false">B598&amp;"|"&amp;C598</f>
        <v>tdbR00000579 Pro-CGG|70</v>
      </c>
      <c r="B598" s="4" t="s">
        <v>44</v>
      </c>
      <c r="C598" s="4" t="s">
        <v>852</v>
      </c>
      <c r="D598" s="4" t="n">
        <v>72</v>
      </c>
      <c r="E598" s="17" t="s">
        <v>772</v>
      </c>
      <c r="F598" s="18" t="s">
        <v>768</v>
      </c>
    </row>
    <row r="599" customFormat="false" ht="15" hidden="false" customHeight="false" outlineLevel="0" collapsed="false">
      <c r="A599" s="4" t="str">
        <f aca="false">B599&amp;"|"&amp;C599</f>
        <v>tdbR00000579 Pro-CGG|71</v>
      </c>
      <c r="B599" s="4" t="s">
        <v>44</v>
      </c>
      <c r="C599" s="4" t="s">
        <v>853</v>
      </c>
      <c r="D599" s="4" t="n">
        <v>73</v>
      </c>
      <c r="E599" s="17" t="s">
        <v>772</v>
      </c>
      <c r="F599" s="18" t="s">
        <v>768</v>
      </c>
    </row>
    <row r="600" customFormat="false" ht="15" hidden="false" customHeight="false" outlineLevel="0" collapsed="false">
      <c r="A600" s="4" t="str">
        <f aca="false">B600&amp;"|"&amp;C600</f>
        <v>tdbR00000579 Pro-CGG|72</v>
      </c>
      <c r="B600" s="4" t="s">
        <v>44</v>
      </c>
      <c r="C600" s="4" t="s">
        <v>854</v>
      </c>
      <c r="D600" s="4" t="n">
        <v>74</v>
      </c>
      <c r="E600" s="17" t="s">
        <v>772</v>
      </c>
      <c r="F600" s="18" t="s">
        <v>768</v>
      </c>
    </row>
    <row r="601" customFormat="false" ht="15" hidden="false" customHeight="false" outlineLevel="0" collapsed="false">
      <c r="A601" s="4" t="str">
        <f aca="false">B601&amp;"|"&amp;C601</f>
        <v>tdbR00000584 Pro-GGG|1</v>
      </c>
      <c r="B601" s="4" t="s">
        <v>45</v>
      </c>
      <c r="C601" s="4" t="s">
        <v>767</v>
      </c>
      <c r="D601" s="4" t="n">
        <v>1</v>
      </c>
      <c r="E601" s="17" t="s">
        <v>459</v>
      </c>
      <c r="F601" s="18" t="s">
        <v>768</v>
      </c>
    </row>
    <row r="602" customFormat="false" ht="15" hidden="false" customHeight="false" outlineLevel="0" collapsed="false">
      <c r="A602" s="4" t="str">
        <f aca="false">B602&amp;"|"&amp;C602</f>
        <v>tdbR00000584 Pro-GGG|2</v>
      </c>
      <c r="B602" s="4" t="s">
        <v>45</v>
      </c>
      <c r="C602" s="4" t="s">
        <v>769</v>
      </c>
      <c r="D602" s="4" t="n">
        <v>2</v>
      </c>
      <c r="E602" s="17" t="s">
        <v>459</v>
      </c>
      <c r="F602" s="18" t="s">
        <v>768</v>
      </c>
    </row>
    <row r="603" customFormat="false" ht="15" hidden="false" customHeight="false" outlineLevel="0" collapsed="false">
      <c r="A603" s="4" t="str">
        <f aca="false">B603&amp;"|"&amp;C603</f>
        <v>tdbR00000584 Pro-GGG|3</v>
      </c>
      <c r="B603" s="4" t="s">
        <v>45</v>
      </c>
      <c r="C603" s="4" t="s">
        <v>770</v>
      </c>
      <c r="D603" s="4" t="n">
        <v>3</v>
      </c>
      <c r="E603" s="17" t="s">
        <v>459</v>
      </c>
      <c r="F603" s="18" t="s">
        <v>768</v>
      </c>
    </row>
    <row r="604" customFormat="false" ht="15" hidden="false" customHeight="false" outlineLevel="0" collapsed="false">
      <c r="A604" s="4" t="str">
        <f aca="false">B604&amp;"|"&amp;C604</f>
        <v>tdbR00000584 Pro-GGG|4</v>
      </c>
      <c r="B604" s="4" t="s">
        <v>45</v>
      </c>
      <c r="C604" s="4" t="s">
        <v>771</v>
      </c>
      <c r="D604" s="4" t="n">
        <v>4</v>
      </c>
      <c r="E604" s="17" t="s">
        <v>459</v>
      </c>
      <c r="F604" s="18" t="s">
        <v>768</v>
      </c>
    </row>
    <row r="605" customFormat="false" ht="15" hidden="false" customHeight="false" outlineLevel="0" collapsed="false">
      <c r="A605" s="4" t="str">
        <f aca="false">B605&amp;"|"&amp;C605</f>
        <v>tdbR00000584 Pro-GGG|5</v>
      </c>
      <c r="B605" s="4" t="s">
        <v>45</v>
      </c>
      <c r="C605" s="4" t="s">
        <v>773</v>
      </c>
      <c r="D605" s="4" t="n">
        <v>5</v>
      </c>
      <c r="E605" s="17" t="s">
        <v>772</v>
      </c>
      <c r="F605" s="18" t="s">
        <v>768</v>
      </c>
    </row>
    <row r="606" customFormat="false" ht="15" hidden="false" customHeight="false" outlineLevel="0" collapsed="false">
      <c r="A606" s="4" t="str">
        <f aca="false">B606&amp;"|"&amp;C606</f>
        <v>tdbR00000584 Pro-GGG|6</v>
      </c>
      <c r="B606" s="4" t="s">
        <v>45</v>
      </c>
      <c r="C606" s="4" t="s">
        <v>774</v>
      </c>
      <c r="D606" s="4" t="n">
        <v>6</v>
      </c>
      <c r="E606" s="17" t="s">
        <v>772</v>
      </c>
      <c r="F606" s="18" t="s">
        <v>768</v>
      </c>
    </row>
    <row r="607" customFormat="false" ht="15" hidden="false" customHeight="false" outlineLevel="0" collapsed="false">
      <c r="A607" s="4" t="str">
        <f aca="false">B607&amp;"|"&amp;C607</f>
        <v>tdbR00000584 Pro-GGG|7</v>
      </c>
      <c r="B607" s="4" t="s">
        <v>45</v>
      </c>
      <c r="C607" s="4" t="s">
        <v>775</v>
      </c>
      <c r="D607" s="4" t="n">
        <v>7</v>
      </c>
      <c r="E607" s="17" t="s">
        <v>459</v>
      </c>
      <c r="F607" s="18" t="s">
        <v>768</v>
      </c>
    </row>
    <row r="608" customFormat="false" ht="15" hidden="false" customHeight="false" outlineLevel="0" collapsed="false">
      <c r="A608" s="4" t="str">
        <f aca="false">B608&amp;"|"&amp;C608</f>
        <v>tdbR00000584 Pro-GGG|8</v>
      </c>
      <c r="B608" s="4" t="s">
        <v>45</v>
      </c>
      <c r="C608" s="4" t="s">
        <v>776</v>
      </c>
      <c r="D608" s="4" t="n">
        <v>8</v>
      </c>
      <c r="E608" s="3" t="s">
        <v>777</v>
      </c>
      <c r="F608" s="4" t="s">
        <v>778</v>
      </c>
    </row>
    <row r="609" customFormat="false" ht="15" hidden="false" customHeight="false" outlineLevel="0" collapsed="false">
      <c r="A609" s="4" t="str">
        <f aca="false">B609&amp;"|"&amp;C609</f>
        <v>tdbR00000584 Pro-GGG|9</v>
      </c>
      <c r="B609" s="4" t="s">
        <v>45</v>
      </c>
      <c r="C609" s="4" t="s">
        <v>779</v>
      </c>
      <c r="D609" s="4" t="n">
        <v>9</v>
      </c>
      <c r="E609" s="3" t="s">
        <v>772</v>
      </c>
      <c r="F609" s="4" t="s">
        <v>781</v>
      </c>
    </row>
    <row r="610" customFormat="false" ht="15" hidden="false" customHeight="false" outlineLevel="0" collapsed="false">
      <c r="A610" s="4" t="str">
        <f aca="false">B610&amp;"|"&amp;C610</f>
        <v>tdbR00000584 Pro-GGG|10</v>
      </c>
      <c r="B610" s="4" t="s">
        <v>45</v>
      </c>
      <c r="C610" s="4" t="s">
        <v>782</v>
      </c>
      <c r="D610" s="4" t="n">
        <v>10</v>
      </c>
      <c r="E610" s="8" t="s">
        <v>459</v>
      </c>
      <c r="F610" s="7" t="s">
        <v>783</v>
      </c>
    </row>
    <row r="611" customFormat="false" ht="15" hidden="false" customHeight="false" outlineLevel="0" collapsed="false">
      <c r="A611" s="4" t="str">
        <f aca="false">B611&amp;"|"&amp;C611</f>
        <v>tdbR00000584 Pro-GGG|11</v>
      </c>
      <c r="B611" s="4" t="s">
        <v>45</v>
      </c>
      <c r="C611" s="4" t="s">
        <v>784</v>
      </c>
      <c r="D611" s="4" t="n">
        <v>11</v>
      </c>
      <c r="E611" s="8" t="s">
        <v>777</v>
      </c>
      <c r="F611" s="7" t="s">
        <v>783</v>
      </c>
    </row>
    <row r="612" customFormat="false" ht="15" hidden="false" customHeight="false" outlineLevel="0" collapsed="false">
      <c r="A612" s="4" t="str">
        <f aca="false">B612&amp;"|"&amp;C612</f>
        <v>tdbR00000584 Pro-GGG|12</v>
      </c>
      <c r="B612" s="4" t="s">
        <v>45</v>
      </c>
      <c r="C612" s="4" t="s">
        <v>785</v>
      </c>
      <c r="D612" s="4" t="n">
        <v>12</v>
      </c>
      <c r="E612" s="8" t="s">
        <v>772</v>
      </c>
      <c r="F612" s="7" t="s">
        <v>783</v>
      </c>
    </row>
    <row r="613" customFormat="false" ht="15" hidden="false" customHeight="false" outlineLevel="0" collapsed="false">
      <c r="A613" s="4" t="str">
        <f aca="false">B613&amp;"|"&amp;C613</f>
        <v>tdbR00000584 Pro-GGG|13</v>
      </c>
      <c r="B613" s="4" t="s">
        <v>45</v>
      </c>
      <c r="C613" s="4" t="s">
        <v>786</v>
      </c>
      <c r="D613" s="4" t="n">
        <v>13</v>
      </c>
      <c r="E613" s="8" t="s">
        <v>777</v>
      </c>
      <c r="F613" s="7" t="s">
        <v>783</v>
      </c>
    </row>
    <row r="614" customFormat="false" ht="15" hidden="false" customHeight="false" outlineLevel="0" collapsed="false">
      <c r="A614" s="4" t="str">
        <f aca="false">B614&amp;"|"&amp;C614</f>
        <v>tdbR00000584 Pro-GGG|14</v>
      </c>
      <c r="B614" s="4" t="s">
        <v>45</v>
      </c>
      <c r="C614" s="4" t="s">
        <v>787</v>
      </c>
      <c r="D614" s="4" t="n">
        <v>14</v>
      </c>
      <c r="E614" s="19" t="s">
        <v>780</v>
      </c>
      <c r="F614" s="20" t="s">
        <v>788</v>
      </c>
    </row>
    <row r="615" customFormat="false" ht="15" hidden="false" customHeight="false" outlineLevel="0" collapsed="false">
      <c r="A615" s="4" t="str">
        <f aca="false">B615&amp;"|"&amp;C615</f>
        <v>tdbR00000584 Pro-GGG|15</v>
      </c>
      <c r="B615" s="4" t="s">
        <v>45</v>
      </c>
      <c r="C615" s="4" t="s">
        <v>789</v>
      </c>
      <c r="D615" s="4" t="n">
        <v>15</v>
      </c>
      <c r="E615" s="19" t="s">
        <v>459</v>
      </c>
      <c r="F615" s="20" t="s">
        <v>788</v>
      </c>
    </row>
    <row r="616" customFormat="false" ht="15" hidden="false" customHeight="false" outlineLevel="0" collapsed="false">
      <c r="A616" s="4" t="str">
        <f aca="false">B616&amp;"|"&amp;C616</f>
        <v>tdbR00000584 Pro-GGG|16</v>
      </c>
      <c r="B616" s="4" t="s">
        <v>45</v>
      </c>
      <c r="C616" s="4" t="s">
        <v>790</v>
      </c>
      <c r="D616" s="4" t="n">
        <v>16</v>
      </c>
      <c r="E616" s="19" t="s">
        <v>772</v>
      </c>
      <c r="F616" s="20" t="s">
        <v>788</v>
      </c>
    </row>
    <row r="617" customFormat="false" ht="15" hidden="false" customHeight="false" outlineLevel="0" collapsed="false">
      <c r="A617" s="4" t="str">
        <f aca="false">B617&amp;"|"&amp;C617</f>
        <v>tdbR00000584 Pro-GGG|17</v>
      </c>
      <c r="B617" s="4" t="s">
        <v>45</v>
      </c>
      <c r="C617" s="4" t="s">
        <v>791</v>
      </c>
      <c r="D617" s="4" t="n">
        <v>17</v>
      </c>
      <c r="E617" s="19" t="s">
        <v>772</v>
      </c>
      <c r="F617" s="20" t="s">
        <v>788</v>
      </c>
    </row>
    <row r="618" customFormat="false" ht="15" hidden="false" customHeight="false" outlineLevel="0" collapsed="false">
      <c r="A618" s="4" t="str">
        <f aca="false">B618&amp;"|"&amp;C618</f>
        <v>tdbR00000584 Pro-GGG|17a</v>
      </c>
      <c r="B618" s="4" t="s">
        <v>45</v>
      </c>
      <c r="C618" s="4" t="s">
        <v>792</v>
      </c>
      <c r="D618" s="4" t="n">
        <v>18</v>
      </c>
      <c r="E618" s="19" t="s">
        <v>777</v>
      </c>
      <c r="F618" s="20" t="s">
        <v>788</v>
      </c>
    </row>
    <row r="619" customFormat="false" ht="15" hidden="false" customHeight="false" outlineLevel="0" collapsed="false">
      <c r="A619" s="4" t="str">
        <f aca="false">B619&amp;"|"&amp;C619</f>
        <v>tdbR00000584 Pro-GGG|18</v>
      </c>
      <c r="B619" s="4" t="s">
        <v>45</v>
      </c>
      <c r="C619" s="4" t="s">
        <v>793</v>
      </c>
      <c r="D619" s="4" t="n">
        <v>19</v>
      </c>
      <c r="E619" s="19" t="s">
        <v>459</v>
      </c>
      <c r="F619" s="20" t="s">
        <v>788</v>
      </c>
    </row>
    <row r="620" customFormat="false" ht="15" hidden="false" customHeight="false" outlineLevel="0" collapsed="false">
      <c r="A620" s="4" t="str">
        <f aca="false">B620&amp;"|"&amp;C620</f>
        <v>tdbR00000584 Pro-GGG|19</v>
      </c>
      <c r="B620" s="4" t="s">
        <v>45</v>
      </c>
      <c r="C620" s="4" t="s">
        <v>794</v>
      </c>
      <c r="D620" s="4" t="n">
        <v>20</v>
      </c>
      <c r="E620" s="19" t="s">
        <v>459</v>
      </c>
      <c r="F620" s="20" t="s">
        <v>788</v>
      </c>
    </row>
    <row r="621" customFormat="false" ht="15" hidden="false" customHeight="false" outlineLevel="0" collapsed="false">
      <c r="A621" s="4" t="str">
        <f aca="false">B621&amp;"|"&amp;C621</f>
        <v>tdbR00000584 Pro-GGG|20</v>
      </c>
      <c r="B621" s="4" t="s">
        <v>45</v>
      </c>
      <c r="C621" s="4" t="s">
        <v>795</v>
      </c>
      <c r="D621" s="4" t="n">
        <v>21</v>
      </c>
      <c r="E621" s="19" t="s">
        <v>772</v>
      </c>
      <c r="F621" s="20" t="s">
        <v>788</v>
      </c>
    </row>
    <row r="622" customFormat="false" ht="15" hidden="false" customHeight="false" outlineLevel="0" collapsed="false">
      <c r="A622" s="4" t="str">
        <f aca="false">B622&amp;"|"&amp;C622</f>
        <v>tdbR00000584 Pro-GGG|20a</v>
      </c>
      <c r="B622" s="4" t="s">
        <v>45</v>
      </c>
      <c r="C622" s="4" t="s">
        <v>796</v>
      </c>
      <c r="D622" s="4" t="n">
        <v>22</v>
      </c>
      <c r="E622" s="19" t="s">
        <v>777</v>
      </c>
      <c r="F622" s="20" t="s">
        <v>788</v>
      </c>
    </row>
    <row r="623" customFormat="false" ht="15" hidden="false" customHeight="false" outlineLevel="0" collapsed="false">
      <c r="A623" s="4" t="str">
        <f aca="false">B623&amp;"|"&amp;C623</f>
        <v>tdbR00000584 Pro-GGG|21</v>
      </c>
      <c r="B623" s="4" t="s">
        <v>45</v>
      </c>
      <c r="C623" s="4" t="s">
        <v>797</v>
      </c>
      <c r="D623" s="4" t="n">
        <v>23</v>
      </c>
      <c r="E623" s="19" t="s">
        <v>780</v>
      </c>
      <c r="F623" s="20" t="s">
        <v>788</v>
      </c>
    </row>
    <row r="624" customFormat="false" ht="15" hidden="false" customHeight="false" outlineLevel="0" collapsed="false">
      <c r="A624" s="4" t="str">
        <f aca="false">B624&amp;"|"&amp;C624</f>
        <v>tdbR00000584 Pro-GGG|22</v>
      </c>
      <c r="B624" s="4" t="s">
        <v>45</v>
      </c>
      <c r="C624" s="4" t="s">
        <v>798</v>
      </c>
      <c r="D624" s="4" t="n">
        <v>24</v>
      </c>
      <c r="E624" s="8" t="s">
        <v>459</v>
      </c>
      <c r="F624" s="7" t="s">
        <v>783</v>
      </c>
    </row>
    <row r="625" customFormat="false" ht="15" hidden="false" customHeight="false" outlineLevel="0" collapsed="false">
      <c r="A625" s="4" t="str">
        <f aca="false">B625&amp;"|"&amp;C625</f>
        <v>tdbR00000584 Pro-GGG|23</v>
      </c>
      <c r="B625" s="4" t="s">
        <v>45</v>
      </c>
      <c r="C625" s="4" t="s">
        <v>799</v>
      </c>
      <c r="D625" s="4" t="n">
        <v>25</v>
      </c>
      <c r="E625" s="8" t="s">
        <v>459</v>
      </c>
      <c r="F625" s="7" t="s">
        <v>783</v>
      </c>
    </row>
    <row r="626" customFormat="false" ht="15" hidden="false" customHeight="false" outlineLevel="0" collapsed="false">
      <c r="A626" s="4" t="str">
        <f aca="false">B626&amp;"|"&amp;C626</f>
        <v>tdbR00000584 Pro-GGG|24</v>
      </c>
      <c r="B626" s="4" t="s">
        <v>45</v>
      </c>
      <c r="C626" s="4" t="s">
        <v>800</v>
      </c>
      <c r="D626" s="4" t="n">
        <v>26</v>
      </c>
      <c r="E626" s="8" t="s">
        <v>780</v>
      </c>
      <c r="F626" s="7" t="s">
        <v>783</v>
      </c>
    </row>
    <row r="627" customFormat="false" ht="15" hidden="false" customHeight="false" outlineLevel="0" collapsed="false">
      <c r="A627" s="4" t="str">
        <f aca="false">B627&amp;"|"&amp;C627</f>
        <v>tdbR00000584 Pro-GGG|25</v>
      </c>
      <c r="B627" s="4" t="s">
        <v>45</v>
      </c>
      <c r="C627" s="4" t="s">
        <v>801</v>
      </c>
      <c r="D627" s="4" t="n">
        <v>27</v>
      </c>
      <c r="E627" s="8" t="s">
        <v>777</v>
      </c>
      <c r="F627" s="7" t="s">
        <v>783</v>
      </c>
    </row>
    <row r="628" customFormat="false" ht="15" hidden="false" customHeight="false" outlineLevel="0" collapsed="false">
      <c r="A628" s="4" t="str">
        <f aca="false">B628&amp;"|"&amp;C628</f>
        <v>tdbR00000584 Pro-GGG|26</v>
      </c>
      <c r="B628" s="4" t="s">
        <v>45</v>
      </c>
      <c r="C628" s="4" t="s">
        <v>802</v>
      </c>
      <c r="D628" s="4" t="n">
        <v>28</v>
      </c>
      <c r="E628" s="3" t="s">
        <v>459</v>
      </c>
      <c r="F628" s="4" t="s">
        <v>803</v>
      </c>
    </row>
    <row r="629" customFormat="false" ht="15" hidden="false" customHeight="false" outlineLevel="0" collapsed="false">
      <c r="A629" s="4" t="str">
        <f aca="false">B629&amp;"|"&amp;C629</f>
        <v>tdbR00000584 Pro-GGG|27</v>
      </c>
      <c r="B629" s="4" t="s">
        <v>45</v>
      </c>
      <c r="C629" s="4" t="s">
        <v>804</v>
      </c>
      <c r="D629" s="4" t="n">
        <v>29</v>
      </c>
      <c r="E629" s="21" t="s">
        <v>772</v>
      </c>
      <c r="F629" s="22" t="s">
        <v>805</v>
      </c>
    </row>
    <row r="630" customFormat="false" ht="15" hidden="false" customHeight="false" outlineLevel="0" collapsed="false">
      <c r="A630" s="4" t="str">
        <f aca="false">B630&amp;"|"&amp;C630</f>
        <v>tdbR00000584 Pro-GGG|28</v>
      </c>
      <c r="B630" s="4" t="s">
        <v>45</v>
      </c>
      <c r="C630" s="4" t="s">
        <v>806</v>
      </c>
      <c r="D630" s="4" t="n">
        <v>30</v>
      </c>
      <c r="E630" s="21" t="s">
        <v>772</v>
      </c>
      <c r="F630" s="22" t="s">
        <v>805</v>
      </c>
    </row>
    <row r="631" customFormat="false" ht="15" hidden="false" customHeight="false" outlineLevel="0" collapsed="false">
      <c r="A631" s="4" t="str">
        <f aca="false">B631&amp;"|"&amp;C631</f>
        <v>tdbR00000584 Pro-GGG|29</v>
      </c>
      <c r="B631" s="4" t="s">
        <v>45</v>
      </c>
      <c r="C631" s="4" t="s">
        <v>807</v>
      </c>
      <c r="D631" s="4" t="n">
        <v>31</v>
      </c>
      <c r="E631" s="21" t="s">
        <v>780</v>
      </c>
      <c r="F631" s="22" t="s">
        <v>805</v>
      </c>
    </row>
    <row r="632" customFormat="false" ht="15" hidden="false" customHeight="false" outlineLevel="0" collapsed="false">
      <c r="A632" s="4" t="str">
        <f aca="false">B632&amp;"|"&amp;C632</f>
        <v>tdbR00000584 Pro-GGG|30</v>
      </c>
      <c r="B632" s="4" t="s">
        <v>45</v>
      </c>
      <c r="C632" s="4" t="s">
        <v>808</v>
      </c>
      <c r="D632" s="4" t="n">
        <v>32</v>
      </c>
      <c r="E632" s="21" t="s">
        <v>459</v>
      </c>
      <c r="F632" s="22" t="s">
        <v>805</v>
      </c>
    </row>
    <row r="633" customFormat="false" ht="15" hidden="false" customHeight="false" outlineLevel="0" collapsed="false">
      <c r="A633" s="4" t="str">
        <f aca="false">B633&amp;"|"&amp;C633</f>
        <v>tdbR00000584 Pro-GGG|31</v>
      </c>
      <c r="B633" s="4" t="s">
        <v>45</v>
      </c>
      <c r="C633" s="4" t="s">
        <v>809</v>
      </c>
      <c r="D633" s="4" t="n">
        <v>33</v>
      </c>
      <c r="E633" s="21" t="s">
        <v>772</v>
      </c>
      <c r="F633" s="22" t="s">
        <v>805</v>
      </c>
    </row>
    <row r="634" customFormat="false" ht="15" hidden="false" customHeight="false" outlineLevel="0" collapsed="false">
      <c r="A634" s="4" t="str">
        <f aca="false">B634&amp;"|"&amp;C634</f>
        <v>tdbR00000584 Pro-GGG|32</v>
      </c>
      <c r="B634" s="4" t="s">
        <v>45</v>
      </c>
      <c r="C634" s="4" t="s">
        <v>810</v>
      </c>
      <c r="D634" s="4" t="n">
        <v>34</v>
      </c>
      <c r="E634" s="19" t="s">
        <v>772</v>
      </c>
      <c r="F634" s="20" t="s">
        <v>811</v>
      </c>
    </row>
    <row r="635" customFormat="false" ht="15" hidden="false" customHeight="false" outlineLevel="0" collapsed="false">
      <c r="A635" s="4" t="str">
        <f aca="false">B635&amp;"|"&amp;C635</f>
        <v>tdbR00000584 Pro-GGG|33</v>
      </c>
      <c r="B635" s="4" t="s">
        <v>45</v>
      </c>
      <c r="C635" s="4" t="s">
        <v>812</v>
      </c>
      <c r="D635" s="4" t="n">
        <v>35</v>
      </c>
      <c r="E635" s="19" t="s">
        <v>777</v>
      </c>
      <c r="F635" s="20" t="s">
        <v>811</v>
      </c>
    </row>
    <row r="636" customFormat="false" ht="15" hidden="false" customHeight="false" outlineLevel="0" collapsed="false">
      <c r="A636" s="4" t="str">
        <f aca="false">B636&amp;"|"&amp;C636</f>
        <v>tdbR00000584 Pro-GGG|34</v>
      </c>
      <c r="B636" s="4" t="s">
        <v>45</v>
      </c>
      <c r="C636" s="4" t="s">
        <v>813</v>
      </c>
      <c r="D636" s="4" t="n">
        <v>36</v>
      </c>
      <c r="E636" s="19" t="s">
        <v>459</v>
      </c>
      <c r="F636" s="20" t="s">
        <v>811</v>
      </c>
    </row>
    <row r="637" customFormat="false" ht="15" hidden="false" customHeight="false" outlineLevel="0" collapsed="false">
      <c r="A637" s="4" t="str">
        <f aca="false">B637&amp;"|"&amp;C637</f>
        <v>tdbR00000584 Pro-GGG|35</v>
      </c>
      <c r="B637" s="4" t="s">
        <v>45</v>
      </c>
      <c r="C637" s="4" t="s">
        <v>814</v>
      </c>
      <c r="D637" s="4" t="n">
        <v>37</v>
      </c>
      <c r="E637" s="19" t="s">
        <v>459</v>
      </c>
      <c r="F637" s="20" t="s">
        <v>811</v>
      </c>
    </row>
    <row r="638" customFormat="false" ht="15" hidden="false" customHeight="false" outlineLevel="0" collapsed="false">
      <c r="A638" s="4" t="str">
        <f aca="false">B638&amp;"|"&amp;C638</f>
        <v>tdbR00000584 Pro-GGG|36</v>
      </c>
      <c r="B638" s="4" t="s">
        <v>45</v>
      </c>
      <c r="C638" s="4" t="s">
        <v>815</v>
      </c>
      <c r="D638" s="4" t="n">
        <v>38</v>
      </c>
      <c r="E638" s="19" t="s">
        <v>459</v>
      </c>
      <c r="F638" s="20" t="s">
        <v>811</v>
      </c>
    </row>
    <row r="639" customFormat="false" ht="15" hidden="false" customHeight="false" outlineLevel="0" collapsed="false">
      <c r="A639" s="4" t="str">
        <f aca="false">B639&amp;"|"&amp;C639</f>
        <v>tdbR00000584 Pro-GGG|37</v>
      </c>
      <c r="B639" s="4" t="s">
        <v>45</v>
      </c>
      <c r="C639" s="4" t="s">
        <v>816</v>
      </c>
      <c r="D639" s="4" t="n">
        <v>39</v>
      </c>
      <c r="E639" s="19" t="s">
        <v>459</v>
      </c>
      <c r="F639" s="20" t="s">
        <v>811</v>
      </c>
    </row>
    <row r="640" customFormat="false" ht="15" hidden="false" customHeight="false" outlineLevel="0" collapsed="false">
      <c r="A640" s="4" t="str">
        <f aca="false">B640&amp;"|"&amp;C640</f>
        <v>tdbR00000584 Pro-GGG|38</v>
      </c>
      <c r="B640" s="4" t="s">
        <v>45</v>
      </c>
      <c r="C640" s="4" t="s">
        <v>817</v>
      </c>
      <c r="D640" s="4" t="n">
        <v>40</v>
      </c>
      <c r="E640" s="19" t="s">
        <v>772</v>
      </c>
      <c r="F640" s="20" t="s">
        <v>811</v>
      </c>
    </row>
    <row r="641" customFormat="false" ht="15" hidden="false" customHeight="false" outlineLevel="0" collapsed="false">
      <c r="A641" s="4" t="str">
        <f aca="false">B641&amp;"|"&amp;C641</f>
        <v>tdbR00000584 Pro-GGG|39</v>
      </c>
      <c r="B641" s="4" t="s">
        <v>45</v>
      </c>
      <c r="C641" s="4" t="s">
        <v>818</v>
      </c>
      <c r="D641" s="4" t="n">
        <v>41</v>
      </c>
      <c r="E641" s="21" t="s">
        <v>459</v>
      </c>
      <c r="F641" s="22" t="s">
        <v>805</v>
      </c>
    </row>
    <row r="642" customFormat="false" ht="15" hidden="false" customHeight="false" outlineLevel="0" collapsed="false">
      <c r="A642" s="4" t="str">
        <f aca="false">B642&amp;"|"&amp;C642</f>
        <v>tdbR00000584 Pro-GGG|40</v>
      </c>
      <c r="B642" s="4" t="s">
        <v>45</v>
      </c>
      <c r="C642" s="4" t="s">
        <v>819</v>
      </c>
      <c r="D642" s="4" t="n">
        <v>42</v>
      </c>
      <c r="E642" s="21" t="s">
        <v>772</v>
      </c>
      <c r="F642" s="22" t="s">
        <v>805</v>
      </c>
    </row>
    <row r="643" customFormat="false" ht="15" hidden="false" customHeight="false" outlineLevel="0" collapsed="false">
      <c r="A643" s="4" t="str">
        <f aca="false">B643&amp;"|"&amp;C643</f>
        <v>tdbR00000584 Pro-GGG|41</v>
      </c>
      <c r="B643" s="4" t="s">
        <v>45</v>
      </c>
      <c r="C643" s="4" t="s">
        <v>820</v>
      </c>
      <c r="D643" s="4" t="n">
        <v>43</v>
      </c>
      <c r="E643" s="21" t="s">
        <v>777</v>
      </c>
      <c r="F643" s="22" t="s">
        <v>805</v>
      </c>
    </row>
    <row r="644" customFormat="false" ht="15" hidden="false" customHeight="false" outlineLevel="0" collapsed="false">
      <c r="A644" s="4" t="str">
        <f aca="false">B644&amp;"|"&amp;C644</f>
        <v>tdbR00000584 Pro-GGG|42</v>
      </c>
      <c r="B644" s="4" t="s">
        <v>45</v>
      </c>
      <c r="C644" s="4" t="s">
        <v>821</v>
      </c>
      <c r="D644" s="4" t="n">
        <v>44</v>
      </c>
      <c r="E644" s="21" t="s">
        <v>459</v>
      </c>
      <c r="F644" s="22" t="s">
        <v>805</v>
      </c>
    </row>
    <row r="645" customFormat="false" ht="15" hidden="false" customHeight="false" outlineLevel="0" collapsed="false">
      <c r="A645" s="4" t="str">
        <f aca="false">B645&amp;"|"&amp;C645</f>
        <v>tdbR00000584 Pro-GGG|43</v>
      </c>
      <c r="B645" s="4" t="s">
        <v>45</v>
      </c>
      <c r="C645" s="4" t="s">
        <v>822</v>
      </c>
      <c r="D645" s="4" t="n">
        <v>45</v>
      </c>
      <c r="E645" s="21" t="s">
        <v>459</v>
      </c>
      <c r="F645" s="22" t="s">
        <v>805</v>
      </c>
    </row>
    <row r="646" customFormat="false" ht="15" hidden="false" customHeight="false" outlineLevel="0" collapsed="false">
      <c r="A646" s="4" t="str">
        <f aca="false">B646&amp;"|"&amp;C646</f>
        <v>tdbR00000584 Pro-GGG|44</v>
      </c>
      <c r="B646" s="4" t="s">
        <v>45</v>
      </c>
      <c r="C646" s="4" t="s">
        <v>823</v>
      </c>
      <c r="D646" s="4" t="n">
        <v>46</v>
      </c>
      <c r="E646" s="19" t="s">
        <v>777</v>
      </c>
      <c r="F646" s="20" t="s">
        <v>824</v>
      </c>
    </row>
    <row r="647" customFormat="false" ht="15" hidden="false" customHeight="false" outlineLevel="0" collapsed="false">
      <c r="A647" s="4" t="str">
        <f aca="false">B647&amp;"|"&amp;C647</f>
        <v>tdbR00000584 Pro-GGG|45</v>
      </c>
      <c r="B647" s="4" t="s">
        <v>45</v>
      </c>
      <c r="C647" s="4" t="s">
        <v>825</v>
      </c>
      <c r="D647" s="4" t="n">
        <v>47</v>
      </c>
      <c r="E647" s="19" t="s">
        <v>459</v>
      </c>
      <c r="F647" s="20" t="s">
        <v>824</v>
      </c>
    </row>
    <row r="648" customFormat="false" ht="15" hidden="false" customHeight="false" outlineLevel="0" collapsed="false">
      <c r="A648" s="4" t="str">
        <f aca="false">B648&amp;"|"&amp;C648</f>
        <v>tdbR00000584 Pro-GGG|46</v>
      </c>
      <c r="B648" s="4" t="s">
        <v>45</v>
      </c>
      <c r="C648" s="4" t="s">
        <v>826</v>
      </c>
      <c r="D648" s="4" t="n">
        <v>48</v>
      </c>
      <c r="E648" s="19" t="s">
        <v>459</v>
      </c>
      <c r="F648" s="20" t="s">
        <v>824</v>
      </c>
    </row>
    <row r="649" customFormat="false" ht="15" hidden="false" customHeight="false" outlineLevel="0" collapsed="false">
      <c r="A649" s="4" t="str">
        <f aca="false">B649&amp;"|"&amp;C649</f>
        <v>tdbR00000584 Pro-GGG|47</v>
      </c>
      <c r="B649" s="4" t="s">
        <v>45</v>
      </c>
      <c r="C649" s="4" t="s">
        <v>827</v>
      </c>
      <c r="D649" s="4" t="n">
        <v>49</v>
      </c>
      <c r="E649" s="19" t="s">
        <v>777</v>
      </c>
      <c r="F649" s="20" t="s">
        <v>824</v>
      </c>
    </row>
    <row r="650" customFormat="false" ht="15" hidden="false" customHeight="false" outlineLevel="0" collapsed="false">
      <c r="A650" s="4" t="str">
        <f aca="false">B650&amp;"|"&amp;C650</f>
        <v>tdbR00000584 Pro-GGG|48</v>
      </c>
      <c r="B650" s="4" t="s">
        <v>45</v>
      </c>
      <c r="C650" s="4" t="s">
        <v>828</v>
      </c>
      <c r="D650" s="4" t="n">
        <v>50</v>
      </c>
      <c r="E650" s="19" t="s">
        <v>772</v>
      </c>
      <c r="F650" s="20" t="s">
        <v>824</v>
      </c>
    </row>
    <row r="651" customFormat="false" ht="15" hidden="false" customHeight="false" outlineLevel="0" collapsed="false">
      <c r="A651" s="4" t="str">
        <f aca="false">B651&amp;"|"&amp;C651</f>
        <v>tdbR00000584 Pro-GGG|49</v>
      </c>
      <c r="B651" s="4" t="s">
        <v>45</v>
      </c>
      <c r="C651" s="4" t="s">
        <v>829</v>
      </c>
      <c r="D651" s="4" t="n">
        <v>51</v>
      </c>
      <c r="E651" s="23" t="s">
        <v>772</v>
      </c>
      <c r="F651" s="10" t="s">
        <v>830</v>
      </c>
    </row>
    <row r="652" customFormat="false" ht="15" hidden="false" customHeight="false" outlineLevel="0" collapsed="false">
      <c r="A652" s="4" t="str">
        <f aca="false">B652&amp;"|"&amp;C652</f>
        <v>tdbR00000584 Pro-GGG|50</v>
      </c>
      <c r="B652" s="4" t="s">
        <v>45</v>
      </c>
      <c r="C652" s="4" t="s">
        <v>831</v>
      </c>
      <c r="D652" s="4" t="n">
        <v>52</v>
      </c>
      <c r="E652" s="23" t="s">
        <v>772</v>
      </c>
      <c r="F652" s="10" t="s">
        <v>830</v>
      </c>
    </row>
    <row r="653" customFormat="false" ht="15" hidden="false" customHeight="false" outlineLevel="0" collapsed="false">
      <c r="A653" s="4" t="str">
        <f aca="false">B653&amp;"|"&amp;C653</f>
        <v>tdbR00000584 Pro-GGG|51</v>
      </c>
      <c r="B653" s="4" t="s">
        <v>45</v>
      </c>
      <c r="C653" s="4" t="s">
        <v>832</v>
      </c>
      <c r="D653" s="4" t="n">
        <v>53</v>
      </c>
      <c r="E653" s="23" t="s">
        <v>459</v>
      </c>
      <c r="F653" s="10" t="s">
        <v>830</v>
      </c>
    </row>
    <row r="654" customFormat="false" ht="15" hidden="false" customHeight="false" outlineLevel="0" collapsed="false">
      <c r="A654" s="4" t="str">
        <f aca="false">B654&amp;"|"&amp;C654</f>
        <v>tdbR00000584 Pro-GGG|52</v>
      </c>
      <c r="B654" s="4" t="s">
        <v>45</v>
      </c>
      <c r="C654" s="4" t="s">
        <v>833</v>
      </c>
      <c r="D654" s="4" t="n">
        <v>54</v>
      </c>
      <c r="E654" s="23" t="s">
        <v>459</v>
      </c>
      <c r="F654" s="10" t="s">
        <v>830</v>
      </c>
    </row>
    <row r="655" customFormat="false" ht="15" hidden="false" customHeight="false" outlineLevel="0" collapsed="false">
      <c r="A655" s="4" t="str">
        <f aca="false">B655&amp;"|"&amp;C655</f>
        <v>tdbR00000584 Pro-GGG|53</v>
      </c>
      <c r="B655" s="4" t="s">
        <v>45</v>
      </c>
      <c r="C655" s="4" t="s">
        <v>834</v>
      </c>
      <c r="D655" s="4" t="n">
        <v>55</v>
      </c>
      <c r="E655" s="23" t="s">
        <v>459</v>
      </c>
      <c r="F655" s="10" t="s">
        <v>830</v>
      </c>
    </row>
    <row r="656" customFormat="false" ht="15" hidden="false" customHeight="false" outlineLevel="0" collapsed="false">
      <c r="A656" s="4" t="str">
        <f aca="false">B656&amp;"|"&amp;C656</f>
        <v>tdbR00000584 Pro-GGG|54</v>
      </c>
      <c r="B656" s="4" t="s">
        <v>45</v>
      </c>
      <c r="C656" s="4" t="s">
        <v>835</v>
      </c>
      <c r="D656" s="4" t="n">
        <v>56</v>
      </c>
      <c r="E656" s="19" t="s">
        <v>777</v>
      </c>
      <c r="F656" s="20" t="s">
        <v>836</v>
      </c>
    </row>
    <row r="657" customFormat="false" ht="15" hidden="false" customHeight="false" outlineLevel="0" collapsed="false">
      <c r="A657" s="4" t="str">
        <f aca="false">B657&amp;"|"&amp;C657</f>
        <v>tdbR00000584 Pro-GGG|55</v>
      </c>
      <c r="B657" s="4" t="s">
        <v>45</v>
      </c>
      <c r="C657" s="4" t="s">
        <v>837</v>
      </c>
      <c r="D657" s="4" t="n">
        <v>57</v>
      </c>
      <c r="E657" s="19" t="s">
        <v>777</v>
      </c>
      <c r="F657" s="20" t="s">
        <v>836</v>
      </c>
    </row>
    <row r="658" customFormat="false" ht="15" hidden="false" customHeight="false" outlineLevel="0" collapsed="false">
      <c r="A658" s="4" t="str">
        <f aca="false">B658&amp;"|"&amp;C658</f>
        <v>tdbR00000584 Pro-GGG|56</v>
      </c>
      <c r="B658" s="4" t="s">
        <v>45</v>
      </c>
      <c r="C658" s="4" t="s">
        <v>838</v>
      </c>
      <c r="D658" s="4" t="n">
        <v>58</v>
      </c>
      <c r="E658" s="19" t="s">
        <v>772</v>
      </c>
      <c r="F658" s="20" t="s">
        <v>836</v>
      </c>
    </row>
    <row r="659" customFormat="false" ht="15" hidden="false" customHeight="false" outlineLevel="0" collapsed="false">
      <c r="A659" s="4" t="str">
        <f aca="false">B659&amp;"|"&amp;C659</f>
        <v>tdbR00000584 Pro-GGG|57</v>
      </c>
      <c r="B659" s="4" t="s">
        <v>45</v>
      </c>
      <c r="C659" s="4" t="s">
        <v>839</v>
      </c>
      <c r="D659" s="4" t="n">
        <v>59</v>
      </c>
      <c r="E659" s="19" t="s">
        <v>780</v>
      </c>
      <c r="F659" s="20" t="s">
        <v>836</v>
      </c>
    </row>
    <row r="660" customFormat="false" ht="15" hidden="false" customHeight="false" outlineLevel="0" collapsed="false">
      <c r="A660" s="4" t="str">
        <f aca="false">B660&amp;"|"&amp;C660</f>
        <v>tdbR00000584 Pro-GGG|58</v>
      </c>
      <c r="B660" s="4" t="s">
        <v>45</v>
      </c>
      <c r="C660" s="4" t="s">
        <v>840</v>
      </c>
      <c r="D660" s="4" t="n">
        <v>60</v>
      </c>
      <c r="E660" s="19" t="s">
        <v>780</v>
      </c>
      <c r="F660" s="20" t="s">
        <v>836</v>
      </c>
    </row>
    <row r="661" customFormat="false" ht="15" hidden="false" customHeight="false" outlineLevel="0" collapsed="false">
      <c r="A661" s="4" t="str">
        <f aca="false">B661&amp;"|"&amp;C661</f>
        <v>tdbR00000584 Pro-GGG|59</v>
      </c>
      <c r="B661" s="4" t="s">
        <v>45</v>
      </c>
      <c r="C661" s="4" t="s">
        <v>841</v>
      </c>
      <c r="D661" s="4" t="n">
        <v>61</v>
      </c>
      <c r="E661" s="19" t="s">
        <v>780</v>
      </c>
      <c r="F661" s="20" t="s">
        <v>836</v>
      </c>
    </row>
    <row r="662" customFormat="false" ht="15" hidden="false" customHeight="false" outlineLevel="0" collapsed="false">
      <c r="A662" s="4" t="str">
        <f aca="false">B662&amp;"|"&amp;C662</f>
        <v>tdbR00000584 Pro-GGG|60</v>
      </c>
      <c r="B662" s="4" t="s">
        <v>45</v>
      </c>
      <c r="C662" s="4" t="s">
        <v>842</v>
      </c>
      <c r="D662" s="4" t="n">
        <v>62</v>
      </c>
      <c r="E662" s="19" t="s">
        <v>777</v>
      </c>
      <c r="F662" s="20" t="s">
        <v>836</v>
      </c>
    </row>
    <row r="663" customFormat="false" ht="15" hidden="false" customHeight="false" outlineLevel="0" collapsed="false">
      <c r="A663" s="4" t="str">
        <f aca="false">B663&amp;"|"&amp;C663</f>
        <v>tdbR00000584 Pro-GGG|61</v>
      </c>
      <c r="B663" s="4" t="s">
        <v>45</v>
      </c>
      <c r="C663" s="4" t="s">
        <v>843</v>
      </c>
      <c r="D663" s="4" t="n">
        <v>63</v>
      </c>
      <c r="E663" s="23" t="s">
        <v>772</v>
      </c>
      <c r="F663" s="10" t="s">
        <v>830</v>
      </c>
    </row>
    <row r="664" customFormat="false" ht="15" hidden="false" customHeight="false" outlineLevel="0" collapsed="false">
      <c r="A664" s="4" t="str">
        <f aca="false">B664&amp;"|"&amp;C664</f>
        <v>tdbR00000584 Pro-GGG|62</v>
      </c>
      <c r="B664" s="4" t="s">
        <v>45</v>
      </c>
      <c r="C664" s="4" t="s">
        <v>844</v>
      </c>
      <c r="D664" s="4" t="n">
        <v>64</v>
      </c>
      <c r="E664" s="23" t="s">
        <v>772</v>
      </c>
      <c r="F664" s="10" t="s">
        <v>830</v>
      </c>
    </row>
    <row r="665" customFormat="false" ht="15" hidden="false" customHeight="false" outlineLevel="0" collapsed="false">
      <c r="A665" s="4" t="str">
        <f aca="false">B665&amp;"|"&amp;C665</f>
        <v>tdbR00000584 Pro-GGG|63</v>
      </c>
      <c r="B665" s="4" t="s">
        <v>45</v>
      </c>
      <c r="C665" s="4" t="s">
        <v>845</v>
      </c>
      <c r="D665" s="4" t="n">
        <v>65</v>
      </c>
      <c r="E665" s="23" t="s">
        <v>772</v>
      </c>
      <c r="F665" s="10" t="s">
        <v>830</v>
      </c>
    </row>
    <row r="666" customFormat="false" ht="15" hidden="false" customHeight="false" outlineLevel="0" collapsed="false">
      <c r="A666" s="4" t="str">
        <f aca="false">B666&amp;"|"&amp;C666</f>
        <v>tdbR00000584 Pro-GGG|64</v>
      </c>
      <c r="B666" s="4" t="s">
        <v>45</v>
      </c>
      <c r="C666" s="4" t="s">
        <v>846</v>
      </c>
      <c r="D666" s="4" t="n">
        <v>66</v>
      </c>
      <c r="E666" s="23" t="s">
        <v>459</v>
      </c>
      <c r="F666" s="10" t="s">
        <v>830</v>
      </c>
    </row>
    <row r="667" customFormat="false" ht="15" hidden="false" customHeight="false" outlineLevel="0" collapsed="false">
      <c r="A667" s="4" t="str">
        <f aca="false">B667&amp;"|"&amp;C667</f>
        <v>tdbR00000584 Pro-GGG|65</v>
      </c>
      <c r="B667" s="4" t="s">
        <v>45</v>
      </c>
      <c r="C667" s="4" t="s">
        <v>847</v>
      </c>
      <c r="D667" s="4" t="n">
        <v>67</v>
      </c>
      <c r="E667" s="23" t="s">
        <v>459</v>
      </c>
      <c r="F667" s="10" t="s">
        <v>830</v>
      </c>
    </row>
    <row r="668" customFormat="false" ht="15" hidden="false" customHeight="false" outlineLevel="0" collapsed="false">
      <c r="A668" s="4" t="str">
        <f aca="false">B668&amp;"|"&amp;C668</f>
        <v>tdbR00000584 Pro-GGG|66</v>
      </c>
      <c r="B668" s="4" t="s">
        <v>45</v>
      </c>
      <c r="C668" s="4" t="s">
        <v>848</v>
      </c>
      <c r="D668" s="4" t="n">
        <v>68</v>
      </c>
      <c r="E668" s="17" t="s">
        <v>772</v>
      </c>
      <c r="F668" s="18" t="s">
        <v>768</v>
      </c>
    </row>
    <row r="669" customFormat="false" ht="15" hidden="false" customHeight="false" outlineLevel="0" collapsed="false">
      <c r="A669" s="4" t="str">
        <f aca="false">B669&amp;"|"&amp;C669</f>
        <v>tdbR00000584 Pro-GGG|67</v>
      </c>
      <c r="B669" s="4" t="s">
        <v>45</v>
      </c>
      <c r="C669" s="4" t="s">
        <v>849</v>
      </c>
      <c r="D669" s="4" t="n">
        <v>69</v>
      </c>
      <c r="E669" s="17" t="s">
        <v>459</v>
      </c>
      <c r="F669" s="18" t="s">
        <v>768</v>
      </c>
    </row>
    <row r="670" customFormat="false" ht="15" hidden="false" customHeight="false" outlineLevel="0" collapsed="false">
      <c r="A670" s="4" t="str">
        <f aca="false">B670&amp;"|"&amp;C670</f>
        <v>tdbR00000584 Pro-GGG|68</v>
      </c>
      <c r="B670" s="4" t="s">
        <v>45</v>
      </c>
      <c r="C670" s="4" t="s">
        <v>850</v>
      </c>
      <c r="D670" s="4" t="n">
        <v>70</v>
      </c>
      <c r="E670" s="17" t="s">
        <v>459</v>
      </c>
      <c r="F670" s="18" t="s">
        <v>768</v>
      </c>
    </row>
    <row r="671" customFormat="false" ht="15" hidden="false" customHeight="false" outlineLevel="0" collapsed="false">
      <c r="A671" s="4" t="str">
        <f aca="false">B671&amp;"|"&amp;C671</f>
        <v>tdbR00000584 Pro-GGG|69</v>
      </c>
      <c r="B671" s="4" t="s">
        <v>45</v>
      </c>
      <c r="C671" s="4" t="s">
        <v>851</v>
      </c>
      <c r="D671" s="4" t="n">
        <v>71</v>
      </c>
      <c r="E671" s="17" t="s">
        <v>772</v>
      </c>
      <c r="F671" s="18" t="s">
        <v>768</v>
      </c>
    </row>
    <row r="672" customFormat="false" ht="15" hidden="false" customHeight="false" outlineLevel="0" collapsed="false">
      <c r="A672" s="4" t="str">
        <f aca="false">B672&amp;"|"&amp;C672</f>
        <v>tdbR00000584 Pro-GGG|70</v>
      </c>
      <c r="B672" s="4" t="s">
        <v>45</v>
      </c>
      <c r="C672" s="4" t="s">
        <v>852</v>
      </c>
      <c r="D672" s="4" t="n">
        <v>72</v>
      </c>
      <c r="E672" s="17" t="s">
        <v>772</v>
      </c>
      <c r="F672" s="18" t="s">
        <v>768</v>
      </c>
    </row>
    <row r="673" customFormat="false" ht="15" hidden="false" customHeight="false" outlineLevel="0" collapsed="false">
      <c r="A673" s="4" t="str">
        <f aca="false">B673&amp;"|"&amp;C673</f>
        <v>tdbR00000584 Pro-GGG|71</v>
      </c>
      <c r="B673" s="4" t="s">
        <v>45</v>
      </c>
      <c r="C673" s="4" t="s">
        <v>853</v>
      </c>
      <c r="D673" s="4" t="n">
        <v>73</v>
      </c>
      <c r="E673" s="17" t="s">
        <v>772</v>
      </c>
      <c r="F673" s="18" t="s">
        <v>768</v>
      </c>
    </row>
    <row r="674" customFormat="false" ht="15" hidden="false" customHeight="false" outlineLevel="0" collapsed="false">
      <c r="A674" s="4" t="str">
        <f aca="false">B674&amp;"|"&amp;C674</f>
        <v>tdbR00000584 Pro-GGG|72</v>
      </c>
      <c r="B674" s="4" t="s">
        <v>45</v>
      </c>
      <c r="C674" s="4" t="s">
        <v>854</v>
      </c>
      <c r="D674" s="4" t="n">
        <v>74</v>
      </c>
      <c r="E674" s="17" t="s">
        <v>772</v>
      </c>
      <c r="F674" s="18" t="s">
        <v>768</v>
      </c>
    </row>
    <row r="675" customFormat="false" ht="15" hidden="false" customHeight="false" outlineLevel="0" collapsed="false">
      <c r="A675" s="4" t="str">
        <f aca="false">B675&amp;"|"&amp;C675</f>
        <v>tdbR00000585 Thr-CGU|1</v>
      </c>
      <c r="B675" s="4" t="s">
        <v>46</v>
      </c>
      <c r="C675" s="4" t="s">
        <v>767</v>
      </c>
      <c r="D675" s="4" t="n">
        <v>1</v>
      </c>
      <c r="E675" s="17" t="s">
        <v>459</v>
      </c>
      <c r="F675" s="18" t="s">
        <v>768</v>
      </c>
    </row>
    <row r="676" customFormat="false" ht="15" hidden="false" customHeight="false" outlineLevel="0" collapsed="false">
      <c r="A676" s="4" t="str">
        <f aca="false">B676&amp;"|"&amp;C676</f>
        <v>tdbR00000585 Thr-CGU|2</v>
      </c>
      <c r="B676" s="4" t="s">
        <v>46</v>
      </c>
      <c r="C676" s="4" t="s">
        <v>769</v>
      </c>
      <c r="D676" s="4" t="n">
        <v>2</v>
      </c>
      <c r="E676" s="17" t="s">
        <v>772</v>
      </c>
      <c r="F676" s="18" t="s">
        <v>768</v>
      </c>
    </row>
    <row r="677" customFormat="false" ht="15" hidden="false" customHeight="false" outlineLevel="0" collapsed="false">
      <c r="A677" s="4" t="str">
        <f aca="false">B677&amp;"|"&amp;C677</f>
        <v>tdbR00000585 Thr-CGU|3</v>
      </c>
      <c r="B677" s="4" t="s">
        <v>46</v>
      </c>
      <c r="C677" s="4" t="s">
        <v>770</v>
      </c>
      <c r="D677" s="4" t="n">
        <v>3</v>
      </c>
      <c r="E677" s="17" t="s">
        <v>772</v>
      </c>
      <c r="F677" s="18" t="s">
        <v>768</v>
      </c>
    </row>
    <row r="678" customFormat="false" ht="15" hidden="false" customHeight="false" outlineLevel="0" collapsed="false">
      <c r="A678" s="4" t="str">
        <f aca="false">B678&amp;"|"&amp;C678</f>
        <v>tdbR00000585 Thr-CGU|4</v>
      </c>
      <c r="B678" s="4" t="s">
        <v>46</v>
      </c>
      <c r="C678" s="4" t="s">
        <v>771</v>
      </c>
      <c r="D678" s="4" t="n">
        <v>4</v>
      </c>
      <c r="E678" s="17" t="s">
        <v>459</v>
      </c>
      <c r="F678" s="18" t="s">
        <v>768</v>
      </c>
    </row>
    <row r="679" customFormat="false" ht="15" hidden="false" customHeight="false" outlineLevel="0" collapsed="false">
      <c r="A679" s="4" t="str">
        <f aca="false">B679&amp;"|"&amp;C679</f>
        <v>tdbR00000585 Thr-CGU|5</v>
      </c>
      <c r="B679" s="4" t="s">
        <v>46</v>
      </c>
      <c r="C679" s="4" t="s">
        <v>773</v>
      </c>
      <c r="D679" s="4" t="n">
        <v>5</v>
      </c>
      <c r="E679" s="17" t="s">
        <v>772</v>
      </c>
      <c r="F679" s="18" t="s">
        <v>768</v>
      </c>
    </row>
    <row r="680" customFormat="false" ht="15" hidden="false" customHeight="false" outlineLevel="0" collapsed="false">
      <c r="A680" s="4" t="str">
        <f aca="false">B680&amp;"|"&amp;C680</f>
        <v>tdbR00000585 Thr-CGU|6</v>
      </c>
      <c r="B680" s="4" t="s">
        <v>46</v>
      </c>
      <c r="C680" s="4" t="s">
        <v>774</v>
      </c>
      <c r="D680" s="4" t="n">
        <v>6</v>
      </c>
      <c r="E680" s="17" t="s">
        <v>772</v>
      </c>
      <c r="F680" s="18" t="s">
        <v>768</v>
      </c>
    </row>
    <row r="681" customFormat="false" ht="15" hidden="false" customHeight="false" outlineLevel="0" collapsed="false">
      <c r="A681" s="4" t="str">
        <f aca="false">B681&amp;"|"&amp;C681</f>
        <v>tdbR00000585 Thr-CGU|7</v>
      </c>
      <c r="B681" s="4" t="s">
        <v>46</v>
      </c>
      <c r="C681" s="4" t="s">
        <v>775</v>
      </c>
      <c r="D681" s="4" t="n">
        <v>7</v>
      </c>
      <c r="E681" s="17" t="s">
        <v>459</v>
      </c>
      <c r="F681" s="18" t="s">
        <v>768</v>
      </c>
    </row>
    <row r="682" customFormat="false" ht="15" hidden="false" customHeight="false" outlineLevel="0" collapsed="false">
      <c r="A682" s="4" t="str">
        <f aca="false">B682&amp;"|"&amp;C682</f>
        <v>tdbR00000585 Thr-CGU|8</v>
      </c>
      <c r="B682" s="4" t="s">
        <v>46</v>
      </c>
      <c r="C682" s="4" t="s">
        <v>776</v>
      </c>
      <c r="D682" s="4" t="n">
        <v>8</v>
      </c>
      <c r="E682" s="3" t="s">
        <v>777</v>
      </c>
      <c r="F682" s="4" t="s">
        <v>778</v>
      </c>
    </row>
    <row r="683" customFormat="false" ht="15" hidden="false" customHeight="false" outlineLevel="0" collapsed="false">
      <c r="A683" s="4" t="str">
        <f aca="false">B683&amp;"|"&amp;C683</f>
        <v>tdbR00000585 Thr-CGU|9</v>
      </c>
      <c r="B683" s="4" t="s">
        <v>46</v>
      </c>
      <c r="C683" s="4" t="s">
        <v>779</v>
      </c>
      <c r="D683" s="4" t="n">
        <v>9</v>
      </c>
      <c r="E683" s="3" t="s">
        <v>780</v>
      </c>
      <c r="F683" s="4" t="s">
        <v>781</v>
      </c>
    </row>
    <row r="684" customFormat="false" ht="15" hidden="false" customHeight="false" outlineLevel="0" collapsed="false">
      <c r="A684" s="4" t="str">
        <f aca="false">B684&amp;"|"&amp;C684</f>
        <v>tdbR00000585 Thr-CGU|10</v>
      </c>
      <c r="B684" s="4" t="s">
        <v>46</v>
      </c>
      <c r="C684" s="4" t="s">
        <v>782</v>
      </c>
      <c r="D684" s="4" t="n">
        <v>10</v>
      </c>
      <c r="E684" s="8" t="s">
        <v>459</v>
      </c>
      <c r="F684" s="7" t="s">
        <v>783</v>
      </c>
    </row>
    <row r="685" customFormat="false" ht="15" hidden="false" customHeight="false" outlineLevel="0" collapsed="false">
      <c r="A685" s="4" t="str">
        <f aca="false">B685&amp;"|"&amp;C685</f>
        <v>tdbR00000585 Thr-CGU|11</v>
      </c>
      <c r="B685" s="4" t="s">
        <v>46</v>
      </c>
      <c r="C685" s="4" t="s">
        <v>784</v>
      </c>
      <c r="D685" s="4" t="n">
        <v>11</v>
      </c>
      <c r="E685" s="8" t="s">
        <v>772</v>
      </c>
      <c r="F685" s="7" t="s">
        <v>783</v>
      </c>
    </row>
    <row r="686" customFormat="false" ht="15" hidden="false" customHeight="false" outlineLevel="0" collapsed="false">
      <c r="A686" s="4" t="str">
        <f aca="false">B686&amp;"|"&amp;C686</f>
        <v>tdbR00000585 Thr-CGU|12</v>
      </c>
      <c r="B686" s="4" t="s">
        <v>46</v>
      </c>
      <c r="C686" s="4" t="s">
        <v>785</v>
      </c>
      <c r="D686" s="4" t="n">
        <v>12</v>
      </c>
      <c r="E686" s="8" t="s">
        <v>777</v>
      </c>
      <c r="F686" s="7" t="s">
        <v>783</v>
      </c>
    </row>
    <row r="687" customFormat="false" ht="15" hidden="false" customHeight="false" outlineLevel="0" collapsed="false">
      <c r="A687" s="4" t="str">
        <f aca="false">B687&amp;"|"&amp;C687</f>
        <v>tdbR00000585 Thr-CGU|13</v>
      </c>
      <c r="B687" s="4" t="s">
        <v>46</v>
      </c>
      <c r="C687" s="4" t="s">
        <v>786</v>
      </c>
      <c r="D687" s="4" t="n">
        <v>13</v>
      </c>
      <c r="E687" s="8" t="s">
        <v>772</v>
      </c>
      <c r="F687" s="7" t="s">
        <v>783</v>
      </c>
    </row>
    <row r="688" customFormat="false" ht="15" hidden="false" customHeight="false" outlineLevel="0" collapsed="false">
      <c r="A688" s="4" t="str">
        <f aca="false">B688&amp;"|"&amp;C688</f>
        <v>tdbR00000585 Thr-CGU|14</v>
      </c>
      <c r="B688" s="4" t="s">
        <v>46</v>
      </c>
      <c r="C688" s="4" t="s">
        <v>787</v>
      </c>
      <c r="D688" s="4" t="n">
        <v>14</v>
      </c>
      <c r="E688" s="19" t="s">
        <v>780</v>
      </c>
      <c r="F688" s="20" t="s">
        <v>788</v>
      </c>
    </row>
    <row r="689" customFormat="false" ht="15" hidden="false" customHeight="false" outlineLevel="0" collapsed="false">
      <c r="A689" s="4" t="str">
        <f aca="false">B689&amp;"|"&amp;C689</f>
        <v>tdbR00000585 Thr-CGU|15</v>
      </c>
      <c r="B689" s="4" t="s">
        <v>46</v>
      </c>
      <c r="C689" s="4" t="s">
        <v>789</v>
      </c>
      <c r="D689" s="4" t="n">
        <v>15</v>
      </c>
      <c r="E689" s="19" t="s">
        <v>459</v>
      </c>
      <c r="F689" s="20" t="s">
        <v>788</v>
      </c>
    </row>
    <row r="690" customFormat="false" ht="15" hidden="false" customHeight="false" outlineLevel="0" collapsed="false">
      <c r="A690" s="4" t="str">
        <f aca="false">B690&amp;"|"&amp;C690</f>
        <v>tdbR00000585 Thr-CGU|16</v>
      </c>
      <c r="B690" s="4" t="s">
        <v>46</v>
      </c>
      <c r="C690" s="4" t="s">
        <v>790</v>
      </c>
      <c r="D690" s="4" t="n">
        <v>16</v>
      </c>
      <c r="E690" s="19" t="s">
        <v>772</v>
      </c>
      <c r="F690" s="20" t="s">
        <v>788</v>
      </c>
    </row>
    <row r="691" customFormat="false" ht="15" hidden="false" customHeight="false" outlineLevel="0" collapsed="false">
      <c r="A691" s="4" t="str">
        <f aca="false">B691&amp;"|"&amp;C691</f>
        <v>tdbR00000585 Thr-CGU|18</v>
      </c>
      <c r="B691" s="4" t="s">
        <v>46</v>
      </c>
      <c r="C691" s="4" t="s">
        <v>793</v>
      </c>
      <c r="D691" s="4" t="n">
        <v>17</v>
      </c>
      <c r="E691" s="19" t="s">
        <v>459</v>
      </c>
      <c r="F691" s="20" t="s">
        <v>788</v>
      </c>
    </row>
    <row r="692" customFormat="false" ht="15" hidden="false" customHeight="false" outlineLevel="0" collapsed="false">
      <c r="A692" s="4" t="str">
        <f aca="false">B692&amp;"|"&amp;C692</f>
        <v>tdbR00000585 Thr-CGU|19</v>
      </c>
      <c r="B692" s="4" t="s">
        <v>46</v>
      </c>
      <c r="C692" s="4" t="s">
        <v>794</v>
      </c>
      <c r="D692" s="4" t="n">
        <v>18</v>
      </c>
      <c r="E692" s="19" t="s">
        <v>459</v>
      </c>
      <c r="F692" s="20" t="s">
        <v>788</v>
      </c>
    </row>
    <row r="693" customFormat="false" ht="15" hidden="false" customHeight="false" outlineLevel="0" collapsed="false">
      <c r="A693" s="4" t="str">
        <f aca="false">B693&amp;"|"&amp;C693</f>
        <v>tdbR00000585 Thr-CGU|20</v>
      </c>
      <c r="B693" s="4" t="s">
        <v>46</v>
      </c>
      <c r="C693" s="4" t="s">
        <v>795</v>
      </c>
      <c r="D693" s="4" t="n">
        <v>19</v>
      </c>
      <c r="E693" s="19" t="s">
        <v>777</v>
      </c>
      <c r="F693" s="20" t="s">
        <v>788</v>
      </c>
    </row>
    <row r="694" customFormat="false" ht="15" hidden="false" customHeight="false" outlineLevel="0" collapsed="false">
      <c r="A694" s="4" t="str">
        <f aca="false">B694&amp;"|"&amp;C694</f>
        <v>tdbR00000585 Thr-CGU|21</v>
      </c>
      <c r="B694" s="4" t="s">
        <v>46</v>
      </c>
      <c r="C694" s="4" t="s">
        <v>797</v>
      </c>
      <c r="D694" s="4" t="n">
        <v>20</v>
      </c>
      <c r="E694" s="19" t="s">
        <v>780</v>
      </c>
      <c r="F694" s="20" t="s">
        <v>788</v>
      </c>
    </row>
    <row r="695" customFormat="false" ht="15" hidden="false" customHeight="false" outlineLevel="0" collapsed="false">
      <c r="A695" s="4" t="str">
        <f aca="false">B695&amp;"|"&amp;C695</f>
        <v>tdbR00000585 Thr-CGU|22</v>
      </c>
      <c r="B695" s="4" t="s">
        <v>46</v>
      </c>
      <c r="C695" s="4" t="s">
        <v>798</v>
      </c>
      <c r="D695" s="4" t="n">
        <v>21</v>
      </c>
      <c r="E695" s="8" t="s">
        <v>459</v>
      </c>
      <c r="F695" s="7" t="s">
        <v>783</v>
      </c>
    </row>
    <row r="696" customFormat="false" ht="15" hidden="false" customHeight="false" outlineLevel="0" collapsed="false">
      <c r="A696" s="4" t="str">
        <f aca="false">B696&amp;"|"&amp;C696</f>
        <v>tdbR00000585 Thr-CGU|23</v>
      </c>
      <c r="B696" s="4" t="s">
        <v>46</v>
      </c>
      <c r="C696" s="4" t="s">
        <v>799</v>
      </c>
      <c r="D696" s="4" t="n">
        <v>22</v>
      </c>
      <c r="E696" s="8" t="s">
        <v>780</v>
      </c>
      <c r="F696" s="7" t="s">
        <v>783</v>
      </c>
    </row>
    <row r="697" customFormat="false" ht="15" hidden="false" customHeight="false" outlineLevel="0" collapsed="false">
      <c r="A697" s="4" t="str">
        <f aca="false">B697&amp;"|"&amp;C697</f>
        <v>tdbR00000585 Thr-CGU|24</v>
      </c>
      <c r="B697" s="4" t="s">
        <v>46</v>
      </c>
      <c r="C697" s="4" t="s">
        <v>800</v>
      </c>
      <c r="D697" s="4" t="n">
        <v>23</v>
      </c>
      <c r="E697" s="8" t="s">
        <v>459</v>
      </c>
      <c r="F697" s="7" t="s">
        <v>783</v>
      </c>
    </row>
    <row r="698" customFormat="false" ht="15" hidden="false" customHeight="false" outlineLevel="0" collapsed="false">
      <c r="A698" s="4" t="str">
        <f aca="false">B698&amp;"|"&amp;C698</f>
        <v>tdbR00000585 Thr-CGU|25</v>
      </c>
      <c r="B698" s="4" t="s">
        <v>46</v>
      </c>
      <c r="C698" s="4" t="s">
        <v>801</v>
      </c>
      <c r="D698" s="4" t="n">
        <v>24</v>
      </c>
      <c r="E698" s="8" t="s">
        <v>772</v>
      </c>
      <c r="F698" s="7" t="s">
        <v>783</v>
      </c>
    </row>
    <row r="699" customFormat="false" ht="15" hidden="false" customHeight="false" outlineLevel="0" collapsed="false">
      <c r="A699" s="4" t="str">
        <f aca="false">B699&amp;"|"&amp;C699</f>
        <v>tdbR00000585 Thr-CGU|26</v>
      </c>
      <c r="B699" s="4" t="s">
        <v>46</v>
      </c>
      <c r="C699" s="4" t="s">
        <v>802</v>
      </c>
      <c r="D699" s="4" t="n">
        <v>25</v>
      </c>
      <c r="E699" s="3" t="s">
        <v>459</v>
      </c>
      <c r="F699" s="4" t="s">
        <v>803</v>
      </c>
    </row>
    <row r="700" customFormat="false" ht="15" hidden="false" customHeight="false" outlineLevel="0" collapsed="false">
      <c r="A700" s="4" t="str">
        <f aca="false">B700&amp;"|"&amp;C700</f>
        <v>tdbR00000585 Thr-CGU|27</v>
      </c>
      <c r="B700" s="4" t="s">
        <v>46</v>
      </c>
      <c r="C700" s="4" t="s">
        <v>804</v>
      </c>
      <c r="D700" s="4" t="n">
        <v>26</v>
      </c>
      <c r="E700" s="21" t="s">
        <v>772</v>
      </c>
      <c r="F700" s="22" t="s">
        <v>805</v>
      </c>
    </row>
    <row r="701" customFormat="false" ht="15" hidden="false" customHeight="false" outlineLevel="0" collapsed="false">
      <c r="A701" s="4" t="str">
        <f aca="false">B701&amp;"|"&amp;C701</f>
        <v>tdbR00000585 Thr-CGU|28</v>
      </c>
      <c r="B701" s="4" t="s">
        <v>46</v>
      </c>
      <c r="C701" s="4" t="s">
        <v>806</v>
      </c>
      <c r="D701" s="4" t="n">
        <v>27</v>
      </c>
      <c r="E701" s="21" t="s">
        <v>772</v>
      </c>
      <c r="F701" s="22" t="s">
        <v>805</v>
      </c>
    </row>
    <row r="702" customFormat="false" ht="15" hidden="false" customHeight="false" outlineLevel="0" collapsed="false">
      <c r="A702" s="4" t="str">
        <f aca="false">B702&amp;"|"&amp;C702</f>
        <v>tdbR00000585 Thr-CGU|29</v>
      </c>
      <c r="B702" s="4" t="s">
        <v>46</v>
      </c>
      <c r="C702" s="4" t="s">
        <v>807</v>
      </c>
      <c r="D702" s="4" t="n">
        <v>28</v>
      </c>
      <c r="E702" s="21" t="s">
        <v>459</v>
      </c>
      <c r="F702" s="22" t="s">
        <v>805</v>
      </c>
    </row>
    <row r="703" customFormat="false" ht="15" hidden="false" customHeight="false" outlineLevel="0" collapsed="false">
      <c r="A703" s="4" t="str">
        <f aca="false">B703&amp;"|"&amp;C703</f>
        <v>tdbR00000585 Thr-CGU|30</v>
      </c>
      <c r="B703" s="4" t="s">
        <v>46</v>
      </c>
      <c r="C703" s="4" t="s">
        <v>808</v>
      </c>
      <c r="D703" s="4" t="n">
        <v>29</v>
      </c>
      <c r="E703" s="21" t="s">
        <v>459</v>
      </c>
      <c r="F703" s="22" t="s">
        <v>805</v>
      </c>
    </row>
    <row r="704" customFormat="false" ht="15" hidden="false" customHeight="false" outlineLevel="0" collapsed="false">
      <c r="A704" s="4" t="str">
        <f aca="false">B704&amp;"|"&amp;C704</f>
        <v>tdbR00000585 Thr-CGU|31</v>
      </c>
      <c r="B704" s="4" t="s">
        <v>46</v>
      </c>
      <c r="C704" s="4" t="s">
        <v>809</v>
      </c>
      <c r="D704" s="4" t="n">
        <v>30</v>
      </c>
      <c r="E704" s="21" t="s">
        <v>772</v>
      </c>
      <c r="F704" s="22" t="s">
        <v>805</v>
      </c>
    </row>
    <row r="705" customFormat="false" ht="15" hidden="false" customHeight="false" outlineLevel="0" collapsed="false">
      <c r="A705" s="4" t="str">
        <f aca="false">B705&amp;"|"&amp;C705</f>
        <v>tdbR00000585 Thr-CGU|32</v>
      </c>
      <c r="B705" s="4" t="s">
        <v>46</v>
      </c>
      <c r="C705" s="4" t="s">
        <v>810</v>
      </c>
      <c r="D705" s="4" t="n">
        <v>31</v>
      </c>
      <c r="E705" s="19" t="s">
        <v>772</v>
      </c>
      <c r="F705" s="20" t="s">
        <v>811</v>
      </c>
    </row>
    <row r="706" customFormat="false" ht="15" hidden="false" customHeight="false" outlineLevel="0" collapsed="false">
      <c r="A706" s="4" t="str">
        <f aca="false">B706&amp;"|"&amp;C706</f>
        <v>tdbR00000585 Thr-CGU|33</v>
      </c>
      <c r="B706" s="4" t="s">
        <v>46</v>
      </c>
      <c r="C706" s="4" t="s">
        <v>812</v>
      </c>
      <c r="D706" s="4" t="n">
        <v>32</v>
      </c>
      <c r="E706" s="19" t="s">
        <v>777</v>
      </c>
      <c r="F706" s="20" t="s">
        <v>811</v>
      </c>
    </row>
    <row r="707" customFormat="false" ht="15" hidden="false" customHeight="false" outlineLevel="0" collapsed="false">
      <c r="A707" s="4" t="str">
        <f aca="false">B707&amp;"|"&amp;C707</f>
        <v>tdbR00000585 Thr-CGU|34</v>
      </c>
      <c r="B707" s="4" t="s">
        <v>46</v>
      </c>
      <c r="C707" s="4" t="s">
        <v>813</v>
      </c>
      <c r="D707" s="4" t="n">
        <v>33</v>
      </c>
      <c r="E707" s="19" t="s">
        <v>772</v>
      </c>
      <c r="F707" s="20" t="s">
        <v>811</v>
      </c>
    </row>
    <row r="708" customFormat="false" ht="15" hidden="false" customHeight="false" outlineLevel="0" collapsed="false">
      <c r="A708" s="4" t="str">
        <f aca="false">B708&amp;"|"&amp;C708</f>
        <v>tdbR00000585 Thr-CGU|35</v>
      </c>
      <c r="B708" s="4" t="s">
        <v>46</v>
      </c>
      <c r="C708" s="4" t="s">
        <v>814</v>
      </c>
      <c r="D708" s="4" t="n">
        <v>34</v>
      </c>
      <c r="E708" s="19" t="s">
        <v>459</v>
      </c>
      <c r="F708" s="20" t="s">
        <v>811</v>
      </c>
    </row>
    <row r="709" customFormat="false" ht="15" hidden="false" customHeight="false" outlineLevel="0" collapsed="false">
      <c r="A709" s="4" t="str">
        <f aca="false">B709&amp;"|"&amp;C709</f>
        <v>tdbR00000585 Thr-CGU|36</v>
      </c>
      <c r="B709" s="4" t="s">
        <v>46</v>
      </c>
      <c r="C709" s="4" t="s">
        <v>815</v>
      </c>
      <c r="D709" s="4" t="n">
        <v>35</v>
      </c>
      <c r="E709" s="19" t="s">
        <v>777</v>
      </c>
      <c r="F709" s="20" t="s">
        <v>811</v>
      </c>
    </row>
    <row r="710" customFormat="false" ht="15" hidden="false" customHeight="false" outlineLevel="0" collapsed="false">
      <c r="A710" s="4" t="str">
        <f aca="false">B710&amp;"|"&amp;C710</f>
        <v>tdbR00000585 Thr-CGU|37</v>
      </c>
      <c r="B710" s="4" t="s">
        <v>46</v>
      </c>
      <c r="C710" s="4" t="s">
        <v>816</v>
      </c>
      <c r="D710" s="4" t="n">
        <v>36</v>
      </c>
      <c r="E710" s="19" t="s">
        <v>780</v>
      </c>
      <c r="F710" s="20" t="s">
        <v>811</v>
      </c>
    </row>
    <row r="711" customFormat="false" ht="15" hidden="false" customHeight="false" outlineLevel="0" collapsed="false">
      <c r="A711" s="4" t="str">
        <f aca="false">B711&amp;"|"&amp;C711</f>
        <v>tdbR00000585 Thr-CGU|38</v>
      </c>
      <c r="B711" s="4" t="s">
        <v>46</v>
      </c>
      <c r="C711" s="4" t="s">
        <v>817</v>
      </c>
      <c r="D711" s="4" t="n">
        <v>37</v>
      </c>
      <c r="E711" s="19" t="s">
        <v>780</v>
      </c>
      <c r="F711" s="20" t="s">
        <v>811</v>
      </c>
    </row>
    <row r="712" customFormat="false" ht="15" hidden="false" customHeight="false" outlineLevel="0" collapsed="false">
      <c r="A712" s="4" t="str">
        <f aca="false">B712&amp;"|"&amp;C712</f>
        <v>tdbR00000585 Thr-CGU|39</v>
      </c>
      <c r="B712" s="4" t="s">
        <v>46</v>
      </c>
      <c r="C712" s="4" t="s">
        <v>818</v>
      </c>
      <c r="D712" s="4" t="n">
        <v>38</v>
      </c>
      <c r="E712" s="21" t="s">
        <v>459</v>
      </c>
      <c r="F712" s="22" t="s">
        <v>805</v>
      </c>
    </row>
    <row r="713" customFormat="false" ht="15" hidden="false" customHeight="false" outlineLevel="0" collapsed="false">
      <c r="A713" s="4" t="str">
        <f aca="false">B713&amp;"|"&amp;C713</f>
        <v>tdbR00000585 Thr-CGU|40</v>
      </c>
      <c r="B713" s="4" t="s">
        <v>46</v>
      </c>
      <c r="C713" s="4" t="s">
        <v>819</v>
      </c>
      <c r="D713" s="4" t="n">
        <v>39</v>
      </c>
      <c r="E713" s="21" t="s">
        <v>772</v>
      </c>
      <c r="F713" s="22" t="s">
        <v>805</v>
      </c>
    </row>
    <row r="714" customFormat="false" ht="15" hidden="false" customHeight="false" outlineLevel="0" collapsed="false">
      <c r="A714" s="4" t="str">
        <f aca="false">B714&amp;"|"&amp;C714</f>
        <v>tdbR00000585 Thr-CGU|41</v>
      </c>
      <c r="B714" s="4" t="s">
        <v>46</v>
      </c>
      <c r="C714" s="4" t="s">
        <v>820</v>
      </c>
      <c r="D714" s="4" t="n">
        <v>40</v>
      </c>
      <c r="E714" s="21" t="s">
        <v>772</v>
      </c>
      <c r="F714" s="22" t="s">
        <v>805</v>
      </c>
    </row>
    <row r="715" customFormat="false" ht="15" hidden="false" customHeight="false" outlineLevel="0" collapsed="false">
      <c r="A715" s="4" t="str">
        <f aca="false">B715&amp;"|"&amp;C715</f>
        <v>tdbR00000585 Thr-CGU|42</v>
      </c>
      <c r="B715" s="4" t="s">
        <v>46</v>
      </c>
      <c r="C715" s="4" t="s">
        <v>821</v>
      </c>
      <c r="D715" s="4" t="n">
        <v>41</v>
      </c>
      <c r="E715" s="21" t="s">
        <v>459</v>
      </c>
      <c r="F715" s="22" t="s">
        <v>805</v>
      </c>
    </row>
    <row r="716" customFormat="false" ht="15" hidden="false" customHeight="false" outlineLevel="0" collapsed="false">
      <c r="A716" s="4" t="str">
        <f aca="false">B716&amp;"|"&amp;C716</f>
        <v>tdbR00000585 Thr-CGU|43</v>
      </c>
      <c r="B716" s="4" t="s">
        <v>46</v>
      </c>
      <c r="C716" s="4" t="s">
        <v>822</v>
      </c>
      <c r="D716" s="4" t="n">
        <v>42</v>
      </c>
      <c r="E716" s="21" t="s">
        <v>459</v>
      </c>
      <c r="F716" s="22" t="s">
        <v>805</v>
      </c>
    </row>
    <row r="717" customFormat="false" ht="15" hidden="false" customHeight="false" outlineLevel="0" collapsed="false">
      <c r="A717" s="4" t="str">
        <f aca="false">B717&amp;"|"&amp;C717</f>
        <v>tdbR00000585 Thr-CGU|44</v>
      </c>
      <c r="B717" s="4" t="s">
        <v>46</v>
      </c>
      <c r="C717" s="4" t="s">
        <v>823</v>
      </c>
      <c r="D717" s="4" t="n">
        <v>43</v>
      </c>
      <c r="E717" s="19" t="s">
        <v>777</v>
      </c>
      <c r="F717" s="20" t="s">
        <v>824</v>
      </c>
    </row>
    <row r="718" customFormat="false" ht="15" hidden="false" customHeight="false" outlineLevel="0" collapsed="false">
      <c r="A718" s="4" t="str">
        <f aca="false">B718&amp;"|"&amp;C718</f>
        <v>tdbR00000585 Thr-CGU|45</v>
      </c>
      <c r="B718" s="4" t="s">
        <v>46</v>
      </c>
      <c r="C718" s="4" t="s">
        <v>825</v>
      </c>
      <c r="D718" s="4" t="n">
        <v>44</v>
      </c>
      <c r="E718" s="19" t="s">
        <v>459</v>
      </c>
      <c r="F718" s="20" t="s">
        <v>824</v>
      </c>
    </row>
    <row r="719" customFormat="false" ht="15" hidden="false" customHeight="false" outlineLevel="0" collapsed="false">
      <c r="A719" s="4" t="str">
        <f aca="false">B719&amp;"|"&amp;C719</f>
        <v>tdbR00000585 Thr-CGU|46</v>
      </c>
      <c r="B719" s="4" t="s">
        <v>46</v>
      </c>
      <c r="C719" s="4" t="s">
        <v>826</v>
      </c>
      <c r="D719" s="4" t="n">
        <v>45</v>
      </c>
      <c r="E719" s="19" t="s">
        <v>459</v>
      </c>
      <c r="F719" s="20" t="s">
        <v>824</v>
      </c>
    </row>
    <row r="720" customFormat="false" ht="15" hidden="false" customHeight="false" outlineLevel="0" collapsed="false">
      <c r="A720" s="4" t="str">
        <f aca="false">B720&amp;"|"&amp;C720</f>
        <v>tdbR00000585 Thr-CGU|47</v>
      </c>
      <c r="B720" s="4" t="s">
        <v>46</v>
      </c>
      <c r="C720" s="4" t="s">
        <v>827</v>
      </c>
      <c r="D720" s="4" t="n">
        <v>46</v>
      </c>
      <c r="E720" s="19" t="s">
        <v>777</v>
      </c>
      <c r="F720" s="20" t="s">
        <v>824</v>
      </c>
    </row>
    <row r="721" customFormat="false" ht="15" hidden="false" customHeight="false" outlineLevel="0" collapsed="false">
      <c r="A721" s="4" t="str">
        <f aca="false">B721&amp;"|"&amp;C721</f>
        <v>tdbR00000585 Thr-CGU|48</v>
      </c>
      <c r="B721" s="4" t="s">
        <v>46</v>
      </c>
      <c r="C721" s="4" t="s">
        <v>828</v>
      </c>
      <c r="D721" s="4" t="n">
        <v>47</v>
      </c>
      <c r="E721" s="19" t="s">
        <v>772</v>
      </c>
      <c r="F721" s="20" t="s">
        <v>824</v>
      </c>
    </row>
    <row r="722" customFormat="false" ht="15" hidden="false" customHeight="false" outlineLevel="0" collapsed="false">
      <c r="A722" s="4" t="str">
        <f aca="false">B722&amp;"|"&amp;C722</f>
        <v>tdbR00000585 Thr-CGU|49</v>
      </c>
      <c r="B722" s="4" t="s">
        <v>46</v>
      </c>
      <c r="C722" s="4" t="s">
        <v>829</v>
      </c>
      <c r="D722" s="4" t="n">
        <v>48</v>
      </c>
      <c r="E722" s="23" t="s">
        <v>459</v>
      </c>
      <c r="F722" s="10" t="s">
        <v>830</v>
      </c>
    </row>
    <row r="723" customFormat="false" ht="15" hidden="false" customHeight="false" outlineLevel="0" collapsed="false">
      <c r="A723" s="4" t="str">
        <f aca="false">B723&amp;"|"&amp;C723</f>
        <v>tdbR00000585 Thr-CGU|50</v>
      </c>
      <c r="B723" s="4" t="s">
        <v>46</v>
      </c>
      <c r="C723" s="4" t="s">
        <v>831</v>
      </c>
      <c r="D723" s="4" t="n">
        <v>49</v>
      </c>
      <c r="E723" s="23" t="s">
        <v>772</v>
      </c>
      <c r="F723" s="10" t="s">
        <v>830</v>
      </c>
    </row>
    <row r="724" customFormat="false" ht="15" hidden="false" customHeight="false" outlineLevel="0" collapsed="false">
      <c r="A724" s="4" t="str">
        <f aca="false">B724&amp;"|"&amp;C724</f>
        <v>tdbR00000585 Thr-CGU|51</v>
      </c>
      <c r="B724" s="4" t="s">
        <v>46</v>
      </c>
      <c r="C724" s="4" t="s">
        <v>832</v>
      </c>
      <c r="D724" s="4" t="n">
        <v>50</v>
      </c>
      <c r="E724" s="23" t="s">
        <v>459</v>
      </c>
      <c r="F724" s="10" t="s">
        <v>830</v>
      </c>
    </row>
    <row r="725" customFormat="false" ht="15" hidden="false" customHeight="false" outlineLevel="0" collapsed="false">
      <c r="A725" s="4" t="str">
        <f aca="false">B725&amp;"|"&amp;C725</f>
        <v>tdbR00000585 Thr-CGU|52</v>
      </c>
      <c r="B725" s="4" t="s">
        <v>46</v>
      </c>
      <c r="C725" s="4" t="s">
        <v>833</v>
      </c>
      <c r="D725" s="4" t="n">
        <v>51</v>
      </c>
      <c r="E725" s="23" t="s">
        <v>459</v>
      </c>
      <c r="F725" s="10" t="s">
        <v>830</v>
      </c>
    </row>
    <row r="726" customFormat="false" ht="15" hidden="false" customHeight="false" outlineLevel="0" collapsed="false">
      <c r="A726" s="4" t="str">
        <f aca="false">B726&amp;"|"&amp;C726</f>
        <v>tdbR00000585 Thr-CGU|53</v>
      </c>
      <c r="B726" s="4" t="s">
        <v>46</v>
      </c>
      <c r="C726" s="4" t="s">
        <v>834</v>
      </c>
      <c r="D726" s="4" t="n">
        <v>52</v>
      </c>
      <c r="E726" s="23" t="s">
        <v>459</v>
      </c>
      <c r="F726" s="10" t="s">
        <v>830</v>
      </c>
    </row>
    <row r="727" customFormat="false" ht="15" hidden="false" customHeight="false" outlineLevel="0" collapsed="false">
      <c r="A727" s="4" t="str">
        <f aca="false">B727&amp;"|"&amp;C727</f>
        <v>tdbR00000585 Thr-CGU|54</v>
      </c>
      <c r="B727" s="4" t="s">
        <v>46</v>
      </c>
      <c r="C727" s="4" t="s">
        <v>835</v>
      </c>
      <c r="D727" s="4" t="n">
        <v>53</v>
      </c>
      <c r="E727" s="19" t="s">
        <v>777</v>
      </c>
      <c r="F727" s="20" t="s">
        <v>836</v>
      </c>
    </row>
    <row r="728" customFormat="false" ht="15" hidden="false" customHeight="false" outlineLevel="0" collapsed="false">
      <c r="A728" s="4" t="str">
        <f aca="false">B728&amp;"|"&amp;C728</f>
        <v>tdbR00000585 Thr-CGU|55</v>
      </c>
      <c r="B728" s="4" t="s">
        <v>46</v>
      </c>
      <c r="C728" s="4" t="s">
        <v>837</v>
      </c>
      <c r="D728" s="4" t="n">
        <v>54</v>
      </c>
      <c r="E728" s="19" t="s">
        <v>777</v>
      </c>
      <c r="F728" s="20" t="s">
        <v>836</v>
      </c>
    </row>
    <row r="729" customFormat="false" ht="15" hidden="false" customHeight="false" outlineLevel="0" collapsed="false">
      <c r="A729" s="4" t="str">
        <f aca="false">B729&amp;"|"&amp;C729</f>
        <v>tdbR00000585 Thr-CGU|56</v>
      </c>
      <c r="B729" s="4" t="s">
        <v>46</v>
      </c>
      <c r="C729" s="4" t="s">
        <v>838</v>
      </c>
      <c r="D729" s="4" t="n">
        <v>55</v>
      </c>
      <c r="E729" s="19" t="s">
        <v>772</v>
      </c>
      <c r="F729" s="20" t="s">
        <v>836</v>
      </c>
    </row>
    <row r="730" customFormat="false" ht="15" hidden="false" customHeight="false" outlineLevel="0" collapsed="false">
      <c r="A730" s="4" t="str">
        <f aca="false">B730&amp;"|"&amp;C730</f>
        <v>tdbR00000585 Thr-CGU|57</v>
      </c>
      <c r="B730" s="4" t="s">
        <v>46</v>
      </c>
      <c r="C730" s="4" t="s">
        <v>839</v>
      </c>
      <c r="D730" s="4" t="n">
        <v>56</v>
      </c>
      <c r="E730" s="19" t="s">
        <v>459</v>
      </c>
      <c r="F730" s="20" t="s">
        <v>836</v>
      </c>
    </row>
    <row r="731" customFormat="false" ht="15" hidden="false" customHeight="false" outlineLevel="0" collapsed="false">
      <c r="A731" s="4" t="str">
        <f aca="false">B731&amp;"|"&amp;C731</f>
        <v>tdbR00000585 Thr-CGU|58</v>
      </c>
      <c r="B731" s="4" t="s">
        <v>46</v>
      </c>
      <c r="C731" s="4" t="s">
        <v>840</v>
      </c>
      <c r="D731" s="4" t="n">
        <v>57</v>
      </c>
      <c r="E731" s="19" t="s">
        <v>780</v>
      </c>
      <c r="F731" s="20" t="s">
        <v>836</v>
      </c>
    </row>
    <row r="732" customFormat="false" ht="15" hidden="false" customHeight="false" outlineLevel="0" collapsed="false">
      <c r="A732" s="4" t="str">
        <f aca="false">B732&amp;"|"&amp;C732</f>
        <v>tdbR00000585 Thr-CGU|59</v>
      </c>
      <c r="B732" s="4" t="s">
        <v>46</v>
      </c>
      <c r="C732" s="4" t="s">
        <v>841</v>
      </c>
      <c r="D732" s="4" t="n">
        <v>58</v>
      </c>
      <c r="E732" s="19" t="s">
        <v>780</v>
      </c>
      <c r="F732" s="20" t="s">
        <v>836</v>
      </c>
    </row>
    <row r="733" customFormat="false" ht="15" hidden="false" customHeight="false" outlineLevel="0" collapsed="false">
      <c r="A733" s="4" t="str">
        <f aca="false">B733&amp;"|"&amp;C733</f>
        <v>tdbR00000585 Thr-CGU|60</v>
      </c>
      <c r="B733" s="4" t="s">
        <v>46</v>
      </c>
      <c r="C733" s="4" t="s">
        <v>842</v>
      </c>
      <c r="D733" s="4" t="n">
        <v>59</v>
      </c>
      <c r="E733" s="19" t="s">
        <v>777</v>
      </c>
      <c r="F733" s="20" t="s">
        <v>836</v>
      </c>
    </row>
    <row r="734" customFormat="false" ht="15" hidden="false" customHeight="false" outlineLevel="0" collapsed="false">
      <c r="A734" s="4" t="str">
        <f aca="false">B734&amp;"|"&amp;C734</f>
        <v>tdbR00000585 Thr-CGU|61</v>
      </c>
      <c r="B734" s="4" t="s">
        <v>46</v>
      </c>
      <c r="C734" s="4" t="s">
        <v>843</v>
      </c>
      <c r="D734" s="4" t="n">
        <v>60</v>
      </c>
      <c r="E734" s="23" t="s">
        <v>772</v>
      </c>
      <c r="F734" s="10" t="s">
        <v>830</v>
      </c>
    </row>
    <row r="735" customFormat="false" ht="15" hidden="false" customHeight="false" outlineLevel="0" collapsed="false">
      <c r="A735" s="4" t="str">
        <f aca="false">B735&amp;"|"&amp;C735</f>
        <v>tdbR00000585 Thr-CGU|62</v>
      </c>
      <c r="B735" s="4" t="s">
        <v>46</v>
      </c>
      <c r="C735" s="4" t="s">
        <v>844</v>
      </c>
      <c r="D735" s="4" t="n">
        <v>61</v>
      </c>
      <c r="E735" s="23" t="s">
        <v>772</v>
      </c>
      <c r="F735" s="10" t="s">
        <v>830</v>
      </c>
    </row>
    <row r="736" customFormat="false" ht="15" hidden="false" customHeight="false" outlineLevel="0" collapsed="false">
      <c r="A736" s="4" t="str">
        <f aca="false">B736&amp;"|"&amp;C736</f>
        <v>tdbR00000585 Thr-CGU|63</v>
      </c>
      <c r="B736" s="4" t="s">
        <v>46</v>
      </c>
      <c r="C736" s="4" t="s">
        <v>845</v>
      </c>
      <c r="D736" s="4" t="n">
        <v>62</v>
      </c>
      <c r="E736" s="23" t="s">
        <v>772</v>
      </c>
      <c r="F736" s="10" t="s">
        <v>830</v>
      </c>
    </row>
    <row r="737" customFormat="false" ht="15" hidden="false" customHeight="false" outlineLevel="0" collapsed="false">
      <c r="A737" s="4" t="str">
        <f aca="false">B737&amp;"|"&amp;C737</f>
        <v>tdbR00000585 Thr-CGU|64</v>
      </c>
      <c r="B737" s="4" t="s">
        <v>46</v>
      </c>
      <c r="C737" s="4" t="s">
        <v>846</v>
      </c>
      <c r="D737" s="4" t="n">
        <v>63</v>
      </c>
      <c r="E737" s="23" t="s">
        <v>459</v>
      </c>
      <c r="F737" s="10" t="s">
        <v>830</v>
      </c>
    </row>
    <row r="738" customFormat="false" ht="15" hidden="false" customHeight="false" outlineLevel="0" collapsed="false">
      <c r="A738" s="4" t="str">
        <f aca="false">B738&amp;"|"&amp;C738</f>
        <v>tdbR00000585 Thr-CGU|65</v>
      </c>
      <c r="B738" s="4" t="s">
        <v>46</v>
      </c>
      <c r="C738" s="4" t="s">
        <v>847</v>
      </c>
      <c r="D738" s="4" t="n">
        <v>64</v>
      </c>
      <c r="E738" s="23" t="s">
        <v>772</v>
      </c>
      <c r="F738" s="10" t="s">
        <v>830</v>
      </c>
    </row>
    <row r="739" customFormat="false" ht="15" hidden="false" customHeight="false" outlineLevel="0" collapsed="false">
      <c r="A739" s="4" t="str">
        <f aca="false">B739&amp;"|"&amp;C739</f>
        <v>tdbR00000585 Thr-CGU|66</v>
      </c>
      <c r="B739" s="4" t="s">
        <v>46</v>
      </c>
      <c r="C739" s="4" t="s">
        <v>848</v>
      </c>
      <c r="D739" s="4" t="n">
        <v>65</v>
      </c>
      <c r="E739" s="17" t="s">
        <v>772</v>
      </c>
      <c r="F739" s="18" t="s">
        <v>768</v>
      </c>
    </row>
    <row r="740" customFormat="false" ht="15" hidden="false" customHeight="false" outlineLevel="0" collapsed="false">
      <c r="A740" s="4" t="str">
        <f aca="false">B740&amp;"|"&amp;C740</f>
        <v>tdbR00000585 Thr-CGU|67</v>
      </c>
      <c r="B740" s="4" t="s">
        <v>46</v>
      </c>
      <c r="C740" s="4" t="s">
        <v>849</v>
      </c>
      <c r="D740" s="4" t="n">
        <v>66</v>
      </c>
      <c r="E740" s="17" t="s">
        <v>459</v>
      </c>
      <c r="F740" s="18" t="s">
        <v>768</v>
      </c>
    </row>
    <row r="741" customFormat="false" ht="15" hidden="false" customHeight="false" outlineLevel="0" collapsed="false">
      <c r="A741" s="4" t="str">
        <f aca="false">B741&amp;"|"&amp;C741</f>
        <v>tdbR00000585 Thr-CGU|68</v>
      </c>
      <c r="B741" s="4" t="s">
        <v>46</v>
      </c>
      <c r="C741" s="4" t="s">
        <v>850</v>
      </c>
      <c r="D741" s="4" t="n">
        <v>67</v>
      </c>
      <c r="E741" s="17" t="s">
        <v>459</v>
      </c>
      <c r="F741" s="18" t="s">
        <v>768</v>
      </c>
    </row>
    <row r="742" customFormat="false" ht="15" hidden="false" customHeight="false" outlineLevel="0" collapsed="false">
      <c r="A742" s="4" t="str">
        <f aca="false">B742&amp;"|"&amp;C742</f>
        <v>tdbR00000585 Thr-CGU|69</v>
      </c>
      <c r="B742" s="4" t="s">
        <v>46</v>
      </c>
      <c r="C742" s="4" t="s">
        <v>851</v>
      </c>
      <c r="D742" s="4" t="n">
        <v>68</v>
      </c>
      <c r="E742" s="17" t="s">
        <v>772</v>
      </c>
      <c r="F742" s="18" t="s">
        <v>768</v>
      </c>
    </row>
    <row r="743" customFormat="false" ht="15" hidden="false" customHeight="false" outlineLevel="0" collapsed="false">
      <c r="A743" s="4" t="str">
        <f aca="false">B743&amp;"|"&amp;C743</f>
        <v>tdbR00000585 Thr-CGU|70</v>
      </c>
      <c r="B743" s="4" t="s">
        <v>46</v>
      </c>
      <c r="C743" s="4" t="s">
        <v>852</v>
      </c>
      <c r="D743" s="4" t="n">
        <v>69</v>
      </c>
      <c r="E743" s="17" t="s">
        <v>459</v>
      </c>
      <c r="F743" s="18" t="s">
        <v>768</v>
      </c>
    </row>
    <row r="744" customFormat="false" ht="15" hidden="false" customHeight="false" outlineLevel="0" collapsed="false">
      <c r="A744" s="4" t="str">
        <f aca="false">B744&amp;"|"&amp;C744</f>
        <v>tdbR00000585 Thr-CGU|71</v>
      </c>
      <c r="B744" s="4" t="s">
        <v>46</v>
      </c>
      <c r="C744" s="4" t="s">
        <v>853</v>
      </c>
      <c r="D744" s="4" t="n">
        <v>70</v>
      </c>
      <c r="E744" s="17" t="s">
        <v>459</v>
      </c>
      <c r="F744" s="18" t="s">
        <v>768</v>
      </c>
    </row>
    <row r="745" customFormat="false" ht="15" hidden="false" customHeight="false" outlineLevel="0" collapsed="false">
      <c r="A745" s="4" t="str">
        <f aca="false">B745&amp;"|"&amp;C745</f>
        <v>tdbR00000585 Thr-CGU|72</v>
      </c>
      <c r="B745" s="4" t="s">
        <v>46</v>
      </c>
      <c r="C745" s="4" t="s">
        <v>854</v>
      </c>
      <c r="D745" s="4" t="n">
        <v>71</v>
      </c>
      <c r="E745" s="17" t="s">
        <v>772</v>
      </c>
      <c r="F745" s="18" t="s">
        <v>768</v>
      </c>
    </row>
    <row r="746" customFormat="false" ht="15" hidden="false" customHeight="false" outlineLevel="0" collapsed="false">
      <c r="A746" s="4" t="str">
        <f aca="false">B746&amp;"|"&amp;C746</f>
        <v>tdbR00000582 Tyr-GUA|1</v>
      </c>
      <c r="B746" s="4" t="s">
        <v>47</v>
      </c>
      <c r="C746" s="4" t="s">
        <v>767</v>
      </c>
      <c r="D746" s="4" t="n">
        <v>1</v>
      </c>
      <c r="E746" s="17" t="s">
        <v>772</v>
      </c>
      <c r="F746" s="18" t="s">
        <v>768</v>
      </c>
    </row>
    <row r="747" customFormat="false" ht="15" hidden="false" customHeight="false" outlineLevel="0" collapsed="false">
      <c r="A747" s="4" t="str">
        <f aca="false">B747&amp;"|"&amp;C747</f>
        <v>tdbR00000582 Tyr-GUA|2</v>
      </c>
      <c r="B747" s="4" t="s">
        <v>47</v>
      </c>
      <c r="C747" s="4" t="s">
        <v>769</v>
      </c>
      <c r="D747" s="4" t="n">
        <v>2</v>
      </c>
      <c r="E747" s="17" t="s">
        <v>772</v>
      </c>
      <c r="F747" s="18" t="s">
        <v>768</v>
      </c>
    </row>
    <row r="748" customFormat="false" ht="15" hidden="false" customHeight="false" outlineLevel="0" collapsed="false">
      <c r="A748" s="4" t="str">
        <f aca="false">B748&amp;"|"&amp;C748</f>
        <v>tdbR00000582 Tyr-GUA|3</v>
      </c>
      <c r="B748" s="4" t="s">
        <v>47</v>
      </c>
      <c r="C748" s="4" t="s">
        <v>770</v>
      </c>
      <c r="D748" s="4" t="n">
        <v>3</v>
      </c>
      <c r="E748" s="17" t="s">
        <v>772</v>
      </c>
      <c r="F748" s="18" t="s">
        <v>768</v>
      </c>
    </row>
    <row r="749" customFormat="false" ht="15" hidden="false" customHeight="false" outlineLevel="0" collapsed="false">
      <c r="A749" s="4" t="str">
        <f aca="false">B749&amp;"|"&amp;C749</f>
        <v>tdbR00000582 Tyr-GUA|4</v>
      </c>
      <c r="B749" s="4" t="s">
        <v>47</v>
      </c>
      <c r="C749" s="4" t="s">
        <v>771</v>
      </c>
      <c r="D749" s="4" t="n">
        <v>4</v>
      </c>
      <c r="E749" s="17" t="s">
        <v>459</v>
      </c>
      <c r="F749" s="18" t="s">
        <v>768</v>
      </c>
    </row>
    <row r="750" customFormat="false" ht="15" hidden="false" customHeight="false" outlineLevel="0" collapsed="false">
      <c r="A750" s="4" t="str">
        <f aca="false">B750&amp;"|"&amp;C750</f>
        <v>tdbR00000582 Tyr-GUA|5</v>
      </c>
      <c r="B750" s="4" t="s">
        <v>47</v>
      </c>
      <c r="C750" s="4" t="s">
        <v>773</v>
      </c>
      <c r="D750" s="4" t="n">
        <v>5</v>
      </c>
      <c r="E750" s="17" t="s">
        <v>772</v>
      </c>
      <c r="F750" s="18" t="s">
        <v>768</v>
      </c>
    </row>
    <row r="751" customFormat="false" ht="15" hidden="false" customHeight="false" outlineLevel="0" collapsed="false">
      <c r="A751" s="4" t="str">
        <f aca="false">B751&amp;"|"&amp;C751</f>
        <v>tdbR00000582 Tyr-GUA|6</v>
      </c>
      <c r="B751" s="4" t="s">
        <v>47</v>
      </c>
      <c r="C751" s="4" t="s">
        <v>774</v>
      </c>
      <c r="D751" s="4" t="n">
        <v>6</v>
      </c>
      <c r="E751" s="17" t="s">
        <v>772</v>
      </c>
      <c r="F751" s="18" t="s">
        <v>768</v>
      </c>
    </row>
    <row r="752" customFormat="false" ht="15" hidden="false" customHeight="false" outlineLevel="0" collapsed="false">
      <c r="A752" s="4" t="str">
        <f aca="false">B752&amp;"|"&amp;C752</f>
        <v>tdbR00000582 Tyr-GUA|7</v>
      </c>
      <c r="B752" s="4" t="s">
        <v>47</v>
      </c>
      <c r="C752" s="4" t="s">
        <v>775</v>
      </c>
      <c r="D752" s="4" t="n">
        <v>7</v>
      </c>
      <c r="E752" s="17" t="s">
        <v>459</v>
      </c>
      <c r="F752" s="18" t="s">
        <v>768</v>
      </c>
    </row>
    <row r="753" customFormat="false" ht="15" hidden="false" customHeight="false" outlineLevel="0" collapsed="false">
      <c r="A753" s="4" t="str">
        <f aca="false">B753&amp;"|"&amp;C753</f>
        <v>tdbR00000582 Tyr-GUA|8</v>
      </c>
      <c r="B753" s="4" t="s">
        <v>47</v>
      </c>
      <c r="C753" s="4" t="s">
        <v>776</v>
      </c>
      <c r="D753" s="4" t="n">
        <v>8</v>
      </c>
      <c r="E753" s="3" t="s">
        <v>777</v>
      </c>
      <c r="F753" s="4" t="s">
        <v>778</v>
      </c>
    </row>
    <row r="754" customFormat="false" ht="15" hidden="false" customHeight="false" outlineLevel="0" collapsed="false">
      <c r="A754" s="4" t="str">
        <f aca="false">B754&amp;"|"&amp;C754</f>
        <v>tdbR00000582 Tyr-GUA|9</v>
      </c>
      <c r="B754" s="4" t="s">
        <v>47</v>
      </c>
      <c r="C754" s="4" t="s">
        <v>779</v>
      </c>
      <c r="D754" s="4" t="n">
        <v>9</v>
      </c>
      <c r="E754" s="3" t="s">
        <v>780</v>
      </c>
      <c r="F754" s="4" t="s">
        <v>781</v>
      </c>
    </row>
    <row r="755" customFormat="false" ht="15" hidden="false" customHeight="false" outlineLevel="0" collapsed="false">
      <c r="A755" s="4" t="str">
        <f aca="false">B755&amp;"|"&amp;C755</f>
        <v>tdbR00000582 Tyr-GUA|10</v>
      </c>
      <c r="B755" s="4" t="s">
        <v>47</v>
      </c>
      <c r="C755" s="4" t="s">
        <v>782</v>
      </c>
      <c r="D755" s="4" t="n">
        <v>10</v>
      </c>
      <c r="E755" s="8" t="s">
        <v>459</v>
      </c>
      <c r="F755" s="7" t="s">
        <v>783</v>
      </c>
    </row>
    <row r="756" customFormat="false" ht="15" hidden="false" customHeight="false" outlineLevel="0" collapsed="false">
      <c r="A756" s="4" t="str">
        <f aca="false">B756&amp;"|"&amp;C756</f>
        <v>tdbR00000582 Tyr-GUA|11</v>
      </c>
      <c r="B756" s="4" t="s">
        <v>47</v>
      </c>
      <c r="C756" s="4" t="s">
        <v>784</v>
      </c>
      <c r="D756" s="4" t="n">
        <v>11</v>
      </c>
      <c r="E756" s="8" t="s">
        <v>772</v>
      </c>
      <c r="F756" s="7" t="s">
        <v>783</v>
      </c>
    </row>
    <row r="757" customFormat="false" ht="15" hidden="false" customHeight="false" outlineLevel="0" collapsed="false">
      <c r="A757" s="4" t="str">
        <f aca="false">B757&amp;"|"&amp;C757</f>
        <v>tdbR00000582 Tyr-GUA|12</v>
      </c>
      <c r="B757" s="4" t="s">
        <v>47</v>
      </c>
      <c r="C757" s="4" t="s">
        <v>785</v>
      </c>
      <c r="D757" s="4" t="n">
        <v>12</v>
      </c>
      <c r="E757" s="8" t="s">
        <v>777</v>
      </c>
      <c r="F757" s="7" t="s">
        <v>783</v>
      </c>
    </row>
    <row r="758" customFormat="false" ht="15" hidden="false" customHeight="false" outlineLevel="0" collapsed="false">
      <c r="A758" s="4" t="str">
        <f aca="false">B758&amp;"|"&amp;C758</f>
        <v>tdbR00000582 Tyr-GUA|13</v>
      </c>
      <c r="B758" s="4" t="s">
        <v>47</v>
      </c>
      <c r="C758" s="4" t="s">
        <v>786</v>
      </c>
      <c r="D758" s="4" t="n">
        <v>13</v>
      </c>
      <c r="E758" s="8" t="s">
        <v>772</v>
      </c>
      <c r="F758" s="7" t="s">
        <v>783</v>
      </c>
    </row>
    <row r="759" customFormat="false" ht="15" hidden="false" customHeight="false" outlineLevel="0" collapsed="false">
      <c r="A759" s="4" t="str">
        <f aca="false">B759&amp;"|"&amp;C759</f>
        <v>tdbR00000582 Tyr-GUA|14</v>
      </c>
      <c r="B759" s="4" t="s">
        <v>47</v>
      </c>
      <c r="C759" s="4" t="s">
        <v>787</v>
      </c>
      <c r="D759" s="4" t="n">
        <v>14</v>
      </c>
      <c r="E759" s="19" t="s">
        <v>780</v>
      </c>
      <c r="F759" s="20" t="s">
        <v>788</v>
      </c>
    </row>
    <row r="760" customFormat="false" ht="15" hidden="false" customHeight="false" outlineLevel="0" collapsed="false">
      <c r="A760" s="4" t="str">
        <f aca="false">B760&amp;"|"&amp;C760</f>
        <v>tdbR00000582 Tyr-GUA|15</v>
      </c>
      <c r="B760" s="4" t="s">
        <v>47</v>
      </c>
      <c r="C760" s="4" t="s">
        <v>789</v>
      </c>
      <c r="D760" s="4" t="n">
        <v>15</v>
      </c>
      <c r="E760" s="19" t="s">
        <v>459</v>
      </c>
      <c r="F760" s="20" t="s">
        <v>788</v>
      </c>
    </row>
    <row r="761" customFormat="false" ht="15" hidden="false" customHeight="false" outlineLevel="0" collapsed="false">
      <c r="A761" s="4" t="str">
        <f aca="false">B761&amp;"|"&amp;C761</f>
        <v>tdbR00000582 Tyr-GUA|16</v>
      </c>
      <c r="B761" s="4" t="s">
        <v>47</v>
      </c>
      <c r="C761" s="4" t="s">
        <v>790</v>
      </c>
      <c r="D761" s="4" t="n">
        <v>16</v>
      </c>
      <c r="E761" s="19" t="s">
        <v>772</v>
      </c>
      <c r="F761" s="20" t="s">
        <v>788</v>
      </c>
    </row>
    <row r="762" customFormat="false" ht="15" hidden="false" customHeight="false" outlineLevel="0" collapsed="false">
      <c r="A762" s="4" t="str">
        <f aca="false">B762&amp;"|"&amp;C762</f>
        <v>tdbR00000582 Tyr-GUA|18</v>
      </c>
      <c r="B762" s="4" t="s">
        <v>47</v>
      </c>
      <c r="C762" s="4" t="s">
        <v>793</v>
      </c>
      <c r="D762" s="4" t="n">
        <v>17</v>
      </c>
      <c r="E762" s="19" t="s">
        <v>459</v>
      </c>
      <c r="F762" s="20" t="s">
        <v>788</v>
      </c>
    </row>
    <row r="763" customFormat="false" ht="15" hidden="false" customHeight="false" outlineLevel="0" collapsed="false">
      <c r="A763" s="4" t="str">
        <f aca="false">B763&amp;"|"&amp;C763</f>
        <v>tdbR00000582 Tyr-GUA|19</v>
      </c>
      <c r="B763" s="4" t="s">
        <v>47</v>
      </c>
      <c r="C763" s="4" t="s">
        <v>794</v>
      </c>
      <c r="D763" s="4" t="n">
        <v>18</v>
      </c>
      <c r="E763" s="19" t="s">
        <v>459</v>
      </c>
      <c r="F763" s="20" t="s">
        <v>788</v>
      </c>
    </row>
    <row r="764" customFormat="false" ht="15" hidden="false" customHeight="false" outlineLevel="0" collapsed="false">
      <c r="A764" s="4" t="str">
        <f aca="false">B764&amp;"|"&amp;C764</f>
        <v>tdbR00000582 Tyr-GUA|20</v>
      </c>
      <c r="B764" s="4" t="s">
        <v>47</v>
      </c>
      <c r="C764" s="4" t="s">
        <v>795</v>
      </c>
      <c r="D764" s="4" t="n">
        <v>19</v>
      </c>
      <c r="E764" s="19" t="s">
        <v>772</v>
      </c>
      <c r="F764" s="20" t="s">
        <v>788</v>
      </c>
    </row>
    <row r="765" customFormat="false" ht="15" hidden="false" customHeight="false" outlineLevel="0" collapsed="false">
      <c r="A765" s="4" t="str">
        <f aca="false">B765&amp;"|"&amp;C765</f>
        <v>tdbR00000582 Tyr-GUA|21</v>
      </c>
      <c r="B765" s="4" t="s">
        <v>47</v>
      </c>
      <c r="C765" s="4" t="s">
        <v>797</v>
      </c>
      <c r="D765" s="4" t="n">
        <v>20</v>
      </c>
      <c r="E765" s="19" t="s">
        <v>780</v>
      </c>
      <c r="F765" s="20" t="s">
        <v>788</v>
      </c>
    </row>
    <row r="766" customFormat="false" ht="15" hidden="false" customHeight="false" outlineLevel="0" collapsed="false">
      <c r="A766" s="4" t="str">
        <f aca="false">B766&amp;"|"&amp;C766</f>
        <v>tdbR00000582 Tyr-GUA|22</v>
      </c>
      <c r="B766" s="4" t="s">
        <v>47</v>
      </c>
      <c r="C766" s="4" t="s">
        <v>798</v>
      </c>
      <c r="D766" s="4" t="n">
        <v>21</v>
      </c>
      <c r="E766" s="8" t="s">
        <v>459</v>
      </c>
      <c r="F766" s="7" t="s">
        <v>783</v>
      </c>
    </row>
    <row r="767" customFormat="false" ht="15" hidden="false" customHeight="false" outlineLevel="0" collapsed="false">
      <c r="A767" s="4" t="str">
        <f aca="false">B767&amp;"|"&amp;C767</f>
        <v>tdbR00000582 Tyr-GUA|23</v>
      </c>
      <c r="B767" s="4" t="s">
        <v>47</v>
      </c>
      <c r="C767" s="4" t="s">
        <v>799</v>
      </c>
      <c r="D767" s="4" t="n">
        <v>22</v>
      </c>
      <c r="E767" s="8" t="s">
        <v>780</v>
      </c>
      <c r="F767" s="7" t="s">
        <v>783</v>
      </c>
    </row>
    <row r="768" customFormat="false" ht="15" hidden="false" customHeight="false" outlineLevel="0" collapsed="false">
      <c r="A768" s="4" t="str">
        <f aca="false">B768&amp;"|"&amp;C768</f>
        <v>tdbR00000582 Tyr-GUA|24</v>
      </c>
      <c r="B768" s="4" t="s">
        <v>47</v>
      </c>
      <c r="C768" s="4" t="s">
        <v>800</v>
      </c>
      <c r="D768" s="4" t="n">
        <v>23</v>
      </c>
      <c r="E768" s="8" t="s">
        <v>459</v>
      </c>
      <c r="F768" s="7" t="s">
        <v>783</v>
      </c>
    </row>
    <row r="769" customFormat="false" ht="15" hidden="false" customHeight="false" outlineLevel="0" collapsed="false">
      <c r="A769" s="4" t="str">
        <f aca="false">B769&amp;"|"&amp;C769</f>
        <v>tdbR00000582 Tyr-GUA|25</v>
      </c>
      <c r="B769" s="4" t="s">
        <v>47</v>
      </c>
      <c r="C769" s="4" t="s">
        <v>801</v>
      </c>
      <c r="D769" s="4" t="n">
        <v>24</v>
      </c>
      <c r="E769" s="8" t="s">
        <v>772</v>
      </c>
      <c r="F769" s="7" t="s">
        <v>783</v>
      </c>
    </row>
    <row r="770" customFormat="false" ht="15" hidden="false" customHeight="false" outlineLevel="0" collapsed="false">
      <c r="A770" s="4" t="str">
        <f aca="false">B770&amp;"|"&amp;C770</f>
        <v>tdbR00000582 Tyr-GUA|26</v>
      </c>
      <c r="B770" s="4" t="s">
        <v>47</v>
      </c>
      <c r="C770" s="4" t="s">
        <v>802</v>
      </c>
      <c r="D770" s="4" t="n">
        <v>25</v>
      </c>
      <c r="E770" s="3" t="s">
        <v>459</v>
      </c>
      <c r="F770" s="4" t="s">
        <v>803</v>
      </c>
    </row>
    <row r="771" customFormat="false" ht="15" hidden="false" customHeight="false" outlineLevel="0" collapsed="false">
      <c r="A771" s="4" t="str">
        <f aca="false">B771&amp;"|"&amp;C771</f>
        <v>tdbR00000582 Tyr-GUA|27</v>
      </c>
      <c r="B771" s="4" t="s">
        <v>47</v>
      </c>
      <c r="C771" s="4" t="s">
        <v>804</v>
      </c>
      <c r="D771" s="4" t="n">
        <v>26</v>
      </c>
      <c r="E771" s="21" t="s">
        <v>772</v>
      </c>
      <c r="F771" s="22" t="s">
        <v>805</v>
      </c>
    </row>
    <row r="772" customFormat="false" ht="15" hidden="false" customHeight="false" outlineLevel="0" collapsed="false">
      <c r="A772" s="4" t="str">
        <f aca="false">B772&amp;"|"&amp;C772</f>
        <v>tdbR00000582 Tyr-GUA|28</v>
      </c>
      <c r="B772" s="4" t="s">
        <v>47</v>
      </c>
      <c r="C772" s="4" t="s">
        <v>806</v>
      </c>
      <c r="D772" s="4" t="n">
        <v>27</v>
      </c>
      <c r="E772" s="21" t="s">
        <v>772</v>
      </c>
      <c r="F772" s="22" t="s">
        <v>805</v>
      </c>
    </row>
    <row r="773" customFormat="false" ht="15" hidden="false" customHeight="false" outlineLevel="0" collapsed="false">
      <c r="A773" s="4" t="str">
        <f aca="false">B773&amp;"|"&amp;C773</f>
        <v>tdbR00000582 Tyr-GUA|29</v>
      </c>
      <c r="B773" s="4" t="s">
        <v>47</v>
      </c>
      <c r="C773" s="4" t="s">
        <v>807</v>
      </c>
      <c r="D773" s="4" t="n">
        <v>28</v>
      </c>
      <c r="E773" s="21" t="s">
        <v>772</v>
      </c>
      <c r="F773" s="22" t="s">
        <v>805</v>
      </c>
    </row>
    <row r="774" customFormat="false" ht="15" hidden="false" customHeight="false" outlineLevel="0" collapsed="false">
      <c r="A774" s="4" t="str">
        <f aca="false">B774&amp;"|"&amp;C774</f>
        <v>tdbR00000582 Tyr-GUA|30</v>
      </c>
      <c r="B774" s="4" t="s">
        <v>47</v>
      </c>
      <c r="C774" s="4" t="s">
        <v>808</v>
      </c>
      <c r="D774" s="4" t="n">
        <v>29</v>
      </c>
      <c r="E774" s="21" t="s">
        <v>459</v>
      </c>
      <c r="F774" s="22" t="s">
        <v>805</v>
      </c>
    </row>
    <row r="775" customFormat="false" ht="15" hidden="false" customHeight="false" outlineLevel="0" collapsed="false">
      <c r="A775" s="4" t="str">
        <f aca="false">B775&amp;"|"&amp;C775</f>
        <v>tdbR00000582 Tyr-GUA|31</v>
      </c>
      <c r="B775" s="4" t="s">
        <v>47</v>
      </c>
      <c r="C775" s="4" t="s">
        <v>809</v>
      </c>
      <c r="D775" s="4" t="n">
        <v>30</v>
      </c>
      <c r="E775" s="21" t="s">
        <v>459</v>
      </c>
      <c r="F775" s="22" t="s">
        <v>805</v>
      </c>
    </row>
    <row r="776" customFormat="false" ht="15" hidden="false" customHeight="false" outlineLevel="0" collapsed="false">
      <c r="A776" s="4" t="str">
        <f aca="false">B776&amp;"|"&amp;C776</f>
        <v>tdbR00000582 Tyr-GUA|32</v>
      </c>
      <c r="B776" s="4" t="s">
        <v>47</v>
      </c>
      <c r="C776" s="4" t="s">
        <v>810</v>
      </c>
      <c r="D776" s="4" t="n">
        <v>31</v>
      </c>
      <c r="E776" s="19" t="s">
        <v>772</v>
      </c>
      <c r="F776" s="20" t="s">
        <v>811</v>
      </c>
    </row>
    <row r="777" customFormat="false" ht="15" hidden="false" customHeight="false" outlineLevel="0" collapsed="false">
      <c r="A777" s="4" t="str">
        <f aca="false">B777&amp;"|"&amp;C777</f>
        <v>tdbR00000582 Tyr-GUA|33</v>
      </c>
      <c r="B777" s="4" t="s">
        <v>47</v>
      </c>
      <c r="C777" s="4" t="s">
        <v>812</v>
      </c>
      <c r="D777" s="4" t="n">
        <v>32</v>
      </c>
      <c r="E777" s="19" t="s">
        <v>777</v>
      </c>
      <c r="F777" s="20" t="s">
        <v>811</v>
      </c>
    </row>
    <row r="778" customFormat="false" ht="15" hidden="false" customHeight="false" outlineLevel="0" collapsed="false">
      <c r="A778" s="4" t="str">
        <f aca="false">B778&amp;"|"&amp;C778</f>
        <v>tdbR00000582 Tyr-GUA|34</v>
      </c>
      <c r="B778" s="4" t="s">
        <v>47</v>
      </c>
      <c r="C778" s="4" t="s">
        <v>813</v>
      </c>
      <c r="D778" s="4" t="n">
        <v>33</v>
      </c>
      <c r="E778" s="19" t="s">
        <v>459</v>
      </c>
      <c r="F778" s="20" t="s">
        <v>811</v>
      </c>
    </row>
    <row r="779" customFormat="false" ht="15" hidden="false" customHeight="false" outlineLevel="0" collapsed="false">
      <c r="A779" s="4" t="str">
        <f aca="false">B779&amp;"|"&amp;C779</f>
        <v>tdbR00000582 Tyr-GUA|35</v>
      </c>
      <c r="B779" s="4" t="s">
        <v>47</v>
      </c>
      <c r="C779" s="4" t="s">
        <v>814</v>
      </c>
      <c r="D779" s="4" t="n">
        <v>34</v>
      </c>
      <c r="E779" s="19" t="s">
        <v>777</v>
      </c>
      <c r="F779" s="20" t="s">
        <v>811</v>
      </c>
    </row>
    <row r="780" customFormat="false" ht="15" hidden="false" customHeight="false" outlineLevel="0" collapsed="false">
      <c r="A780" s="4" t="str">
        <f aca="false">B780&amp;"|"&amp;C780</f>
        <v>tdbR00000582 Tyr-GUA|36</v>
      </c>
      <c r="B780" s="4" t="s">
        <v>47</v>
      </c>
      <c r="C780" s="4" t="s">
        <v>815</v>
      </c>
      <c r="D780" s="4" t="n">
        <v>35</v>
      </c>
      <c r="E780" s="19" t="s">
        <v>780</v>
      </c>
      <c r="F780" s="20" t="s">
        <v>811</v>
      </c>
    </row>
    <row r="781" customFormat="false" ht="15" hidden="false" customHeight="false" outlineLevel="0" collapsed="false">
      <c r="A781" s="4" t="str">
        <f aca="false">B781&amp;"|"&amp;C781</f>
        <v>tdbR00000582 Tyr-GUA|37</v>
      </c>
      <c r="B781" s="4" t="s">
        <v>47</v>
      </c>
      <c r="C781" s="4" t="s">
        <v>816</v>
      </c>
      <c r="D781" s="4" t="n">
        <v>36</v>
      </c>
      <c r="E781" s="19" t="s">
        <v>772</v>
      </c>
      <c r="F781" s="20" t="s">
        <v>811</v>
      </c>
    </row>
    <row r="782" customFormat="false" ht="15" hidden="false" customHeight="false" outlineLevel="0" collapsed="false">
      <c r="A782" s="4" t="str">
        <f aca="false">B782&amp;"|"&amp;C782</f>
        <v>tdbR00000582 Tyr-GUA|38</v>
      </c>
      <c r="B782" s="4" t="s">
        <v>47</v>
      </c>
      <c r="C782" s="4" t="s">
        <v>817</v>
      </c>
      <c r="D782" s="4" t="n">
        <v>37</v>
      </c>
      <c r="E782" s="19" t="s">
        <v>780</v>
      </c>
      <c r="F782" s="20" t="s">
        <v>811</v>
      </c>
    </row>
    <row r="783" customFormat="false" ht="15" hidden="false" customHeight="false" outlineLevel="0" collapsed="false">
      <c r="A783" s="4" t="str">
        <f aca="false">B783&amp;"|"&amp;C783</f>
        <v>tdbR00000582 Tyr-GUA|39</v>
      </c>
      <c r="B783" s="4" t="s">
        <v>47</v>
      </c>
      <c r="C783" s="4" t="s">
        <v>818</v>
      </c>
      <c r="D783" s="4" t="n">
        <v>38</v>
      </c>
      <c r="E783" s="21" t="s">
        <v>772</v>
      </c>
      <c r="F783" s="22" t="s">
        <v>805</v>
      </c>
    </row>
    <row r="784" customFormat="false" ht="15" hidden="false" customHeight="false" outlineLevel="0" collapsed="false">
      <c r="A784" s="4" t="str">
        <f aca="false">B784&amp;"|"&amp;C784</f>
        <v>tdbR00000582 Tyr-GUA|40</v>
      </c>
      <c r="B784" s="4" t="s">
        <v>47</v>
      </c>
      <c r="C784" s="4" t="s">
        <v>819</v>
      </c>
      <c r="D784" s="4" t="n">
        <v>39</v>
      </c>
      <c r="E784" s="21" t="s">
        <v>772</v>
      </c>
      <c r="F784" s="22" t="s">
        <v>805</v>
      </c>
    </row>
    <row r="785" customFormat="false" ht="15" hidden="false" customHeight="false" outlineLevel="0" collapsed="false">
      <c r="A785" s="4" t="str">
        <f aca="false">B785&amp;"|"&amp;C785</f>
        <v>tdbR00000582 Tyr-GUA|41</v>
      </c>
      <c r="B785" s="4" t="s">
        <v>47</v>
      </c>
      <c r="C785" s="4" t="s">
        <v>820</v>
      </c>
      <c r="D785" s="4" t="n">
        <v>40</v>
      </c>
      <c r="E785" s="21" t="s">
        <v>459</v>
      </c>
      <c r="F785" s="22" t="s">
        <v>805</v>
      </c>
    </row>
    <row r="786" customFormat="false" ht="15" hidden="false" customHeight="false" outlineLevel="0" collapsed="false">
      <c r="A786" s="4" t="str">
        <f aca="false">B786&amp;"|"&amp;C786</f>
        <v>tdbR00000582 Tyr-GUA|42</v>
      </c>
      <c r="B786" s="4" t="s">
        <v>47</v>
      </c>
      <c r="C786" s="4" t="s">
        <v>821</v>
      </c>
      <c r="D786" s="4" t="n">
        <v>41</v>
      </c>
      <c r="E786" s="21" t="s">
        <v>459</v>
      </c>
      <c r="F786" s="22" t="s">
        <v>805</v>
      </c>
    </row>
    <row r="787" customFormat="false" ht="15" hidden="false" customHeight="false" outlineLevel="0" collapsed="false">
      <c r="A787" s="4" t="str">
        <f aca="false">B787&amp;"|"&amp;C787</f>
        <v>tdbR00000582 Tyr-GUA|43</v>
      </c>
      <c r="B787" s="4" t="s">
        <v>47</v>
      </c>
      <c r="C787" s="4" t="s">
        <v>822</v>
      </c>
      <c r="D787" s="4" t="n">
        <v>42</v>
      </c>
      <c r="E787" s="21" t="s">
        <v>459</v>
      </c>
      <c r="F787" s="22" t="s">
        <v>805</v>
      </c>
    </row>
    <row r="788" customFormat="false" ht="15" hidden="false" customHeight="false" outlineLevel="0" collapsed="false">
      <c r="A788" s="4" t="str">
        <f aca="false">B788&amp;"|"&amp;C788</f>
        <v>tdbR00000582 Tyr-GUA|44</v>
      </c>
      <c r="B788" s="4" t="s">
        <v>47</v>
      </c>
      <c r="C788" s="4" t="s">
        <v>823</v>
      </c>
      <c r="D788" s="4" t="n">
        <v>43</v>
      </c>
      <c r="E788" s="19" t="s">
        <v>777</v>
      </c>
      <c r="F788" s="20" t="s">
        <v>824</v>
      </c>
    </row>
    <row r="789" customFormat="false" ht="15" hidden="false" customHeight="false" outlineLevel="0" collapsed="false">
      <c r="A789" s="4" t="str">
        <f aca="false">B789&amp;"|"&amp;C789</f>
        <v>tdbR00000582 Tyr-GUA|45</v>
      </c>
      <c r="B789" s="4" t="s">
        <v>47</v>
      </c>
      <c r="C789" s="4" t="s">
        <v>825</v>
      </c>
      <c r="D789" s="4" t="n">
        <v>44</v>
      </c>
      <c r="E789" s="19" t="s">
        <v>459</v>
      </c>
      <c r="F789" s="20" t="s">
        <v>824</v>
      </c>
    </row>
    <row r="790" customFormat="false" ht="15" hidden="false" customHeight="false" outlineLevel="0" collapsed="false">
      <c r="A790" s="4" t="str">
        <f aca="false">B790&amp;"|"&amp;C790</f>
        <v>tdbR00000582 Tyr-GUA|46</v>
      </c>
      <c r="B790" s="4" t="s">
        <v>47</v>
      </c>
      <c r="C790" s="4" t="s">
        <v>826</v>
      </c>
      <c r="D790" s="4" t="n">
        <v>45</v>
      </c>
      <c r="E790" s="19" t="s">
        <v>459</v>
      </c>
      <c r="F790" s="20" t="s">
        <v>824</v>
      </c>
    </row>
    <row r="791" customFormat="false" ht="15" hidden="false" customHeight="false" outlineLevel="0" collapsed="false">
      <c r="A791" s="4" t="str">
        <f aca="false">B791&amp;"|"&amp;C791</f>
        <v>tdbR00000582 Tyr-GUA|47</v>
      </c>
      <c r="B791" s="4" t="s">
        <v>47</v>
      </c>
      <c r="C791" s="4" t="s">
        <v>827</v>
      </c>
      <c r="D791" s="4" t="n">
        <v>46</v>
      </c>
      <c r="E791" s="19" t="s">
        <v>777</v>
      </c>
      <c r="F791" s="20" t="s">
        <v>824</v>
      </c>
    </row>
    <row r="792" customFormat="false" ht="15" hidden="false" customHeight="false" outlineLevel="0" collapsed="false">
      <c r="A792" s="4" t="str">
        <f aca="false">B792&amp;"|"&amp;C792</f>
        <v>tdbR00000582 Tyr-GUA|48</v>
      </c>
      <c r="B792" s="4" t="s">
        <v>47</v>
      </c>
      <c r="C792" s="4" t="s">
        <v>828</v>
      </c>
      <c r="D792" s="4" t="n">
        <v>47</v>
      </c>
      <c r="E792" s="19" t="s">
        <v>772</v>
      </c>
      <c r="F792" s="20" t="s">
        <v>824</v>
      </c>
    </row>
    <row r="793" customFormat="false" ht="15" hidden="false" customHeight="false" outlineLevel="0" collapsed="false">
      <c r="A793" s="4" t="str">
        <f aca="false">B793&amp;"|"&amp;C793</f>
        <v>tdbR00000582 Tyr-GUA|49</v>
      </c>
      <c r="B793" s="4" t="s">
        <v>47</v>
      </c>
      <c r="C793" s="4" t="s">
        <v>829</v>
      </c>
      <c r="D793" s="4" t="n">
        <v>48</v>
      </c>
      <c r="E793" s="23" t="s">
        <v>772</v>
      </c>
      <c r="F793" s="10" t="s">
        <v>830</v>
      </c>
    </row>
    <row r="794" customFormat="false" ht="15" hidden="false" customHeight="false" outlineLevel="0" collapsed="false">
      <c r="A794" s="4" t="str">
        <f aca="false">B794&amp;"|"&amp;C794</f>
        <v>tdbR00000582 Tyr-GUA|50</v>
      </c>
      <c r="B794" s="4" t="s">
        <v>47</v>
      </c>
      <c r="C794" s="4" t="s">
        <v>831</v>
      </c>
      <c r="D794" s="4" t="n">
        <v>49</v>
      </c>
      <c r="E794" s="23" t="s">
        <v>459</v>
      </c>
      <c r="F794" s="10" t="s">
        <v>830</v>
      </c>
    </row>
    <row r="795" customFormat="false" ht="15" hidden="false" customHeight="false" outlineLevel="0" collapsed="false">
      <c r="A795" s="4" t="str">
        <f aca="false">B795&amp;"|"&amp;C795</f>
        <v>tdbR00000582 Tyr-GUA|51</v>
      </c>
      <c r="B795" s="4" t="s">
        <v>47</v>
      </c>
      <c r="C795" s="4" t="s">
        <v>832</v>
      </c>
      <c r="D795" s="4" t="n">
        <v>50</v>
      </c>
      <c r="E795" s="23" t="s">
        <v>459</v>
      </c>
      <c r="F795" s="10" t="s">
        <v>830</v>
      </c>
    </row>
    <row r="796" customFormat="false" ht="15" hidden="false" customHeight="false" outlineLevel="0" collapsed="false">
      <c r="A796" s="4" t="str">
        <f aca="false">B796&amp;"|"&amp;C796</f>
        <v>tdbR00000582 Tyr-GUA|52</v>
      </c>
      <c r="B796" s="4" t="s">
        <v>47</v>
      </c>
      <c r="C796" s="4" t="s">
        <v>833</v>
      </c>
      <c r="D796" s="4" t="n">
        <v>51</v>
      </c>
      <c r="E796" s="23" t="s">
        <v>459</v>
      </c>
      <c r="F796" s="10" t="s">
        <v>830</v>
      </c>
    </row>
    <row r="797" customFormat="false" ht="15" hidden="false" customHeight="false" outlineLevel="0" collapsed="false">
      <c r="A797" s="4" t="str">
        <f aca="false">B797&amp;"|"&amp;C797</f>
        <v>tdbR00000582 Tyr-GUA|53</v>
      </c>
      <c r="B797" s="4" t="s">
        <v>47</v>
      </c>
      <c r="C797" s="4" t="s">
        <v>834</v>
      </c>
      <c r="D797" s="4" t="n">
        <v>52</v>
      </c>
      <c r="E797" s="23" t="s">
        <v>459</v>
      </c>
      <c r="F797" s="10" t="s">
        <v>830</v>
      </c>
    </row>
    <row r="798" customFormat="false" ht="15" hidden="false" customHeight="false" outlineLevel="0" collapsed="false">
      <c r="A798" s="4" t="str">
        <f aca="false">B798&amp;"|"&amp;C798</f>
        <v>tdbR00000582 Tyr-GUA|54</v>
      </c>
      <c r="B798" s="4" t="s">
        <v>47</v>
      </c>
      <c r="C798" s="4" t="s">
        <v>835</v>
      </c>
      <c r="D798" s="4" t="n">
        <v>53</v>
      </c>
      <c r="E798" s="19" t="s">
        <v>777</v>
      </c>
      <c r="F798" s="20" t="s">
        <v>836</v>
      </c>
    </row>
    <row r="799" customFormat="false" ht="15" hidden="false" customHeight="false" outlineLevel="0" collapsed="false">
      <c r="A799" s="4" t="str">
        <f aca="false">B799&amp;"|"&amp;C799</f>
        <v>tdbR00000582 Tyr-GUA|55</v>
      </c>
      <c r="B799" s="4" t="s">
        <v>47</v>
      </c>
      <c r="C799" s="4" t="s">
        <v>837</v>
      </c>
      <c r="D799" s="4" t="n">
        <v>54</v>
      </c>
      <c r="E799" s="19" t="s">
        <v>777</v>
      </c>
      <c r="F799" s="20" t="s">
        <v>836</v>
      </c>
    </row>
    <row r="800" customFormat="false" ht="15" hidden="false" customHeight="false" outlineLevel="0" collapsed="false">
      <c r="A800" s="4" t="str">
        <f aca="false">B800&amp;"|"&amp;C800</f>
        <v>tdbR00000582 Tyr-GUA|56</v>
      </c>
      <c r="B800" s="4" t="s">
        <v>47</v>
      </c>
      <c r="C800" s="4" t="s">
        <v>838</v>
      </c>
      <c r="D800" s="4" t="n">
        <v>55</v>
      </c>
      <c r="E800" s="19" t="s">
        <v>772</v>
      </c>
      <c r="F800" s="20" t="s">
        <v>836</v>
      </c>
    </row>
    <row r="801" customFormat="false" ht="15" hidden="false" customHeight="false" outlineLevel="0" collapsed="false">
      <c r="A801" s="4" t="str">
        <f aca="false">B801&amp;"|"&amp;C801</f>
        <v>tdbR00000582 Tyr-GUA|57</v>
      </c>
      <c r="B801" s="4" t="s">
        <v>47</v>
      </c>
      <c r="C801" s="4" t="s">
        <v>839</v>
      </c>
      <c r="D801" s="4" t="n">
        <v>56</v>
      </c>
      <c r="E801" s="19" t="s">
        <v>459</v>
      </c>
      <c r="F801" s="20" t="s">
        <v>836</v>
      </c>
    </row>
    <row r="802" customFormat="false" ht="15" hidden="false" customHeight="false" outlineLevel="0" collapsed="false">
      <c r="A802" s="4" t="str">
        <f aca="false">B802&amp;"|"&amp;C802</f>
        <v>tdbR00000582 Tyr-GUA|58</v>
      </c>
      <c r="B802" s="4" t="s">
        <v>47</v>
      </c>
      <c r="C802" s="4" t="s">
        <v>840</v>
      </c>
      <c r="D802" s="4" t="n">
        <v>57</v>
      </c>
      <c r="E802" s="19" t="s">
        <v>780</v>
      </c>
      <c r="F802" s="20" t="s">
        <v>836</v>
      </c>
    </row>
    <row r="803" customFormat="false" ht="15" hidden="false" customHeight="false" outlineLevel="0" collapsed="false">
      <c r="A803" s="4" t="str">
        <f aca="false">B803&amp;"|"&amp;C803</f>
        <v>tdbR00000582 Tyr-GUA|59</v>
      </c>
      <c r="B803" s="4" t="s">
        <v>47</v>
      </c>
      <c r="C803" s="4" t="s">
        <v>841</v>
      </c>
      <c r="D803" s="4" t="n">
        <v>58</v>
      </c>
      <c r="E803" s="19" t="s">
        <v>780</v>
      </c>
      <c r="F803" s="20" t="s">
        <v>836</v>
      </c>
    </row>
    <row r="804" customFormat="false" ht="15" hidden="false" customHeight="false" outlineLevel="0" collapsed="false">
      <c r="A804" s="4" t="str">
        <f aca="false">B804&amp;"|"&amp;C804</f>
        <v>tdbR00000582 Tyr-GUA|60</v>
      </c>
      <c r="B804" s="4" t="s">
        <v>47</v>
      </c>
      <c r="C804" s="4" t="s">
        <v>842</v>
      </c>
      <c r="D804" s="4" t="n">
        <v>59</v>
      </c>
      <c r="E804" s="19" t="s">
        <v>777</v>
      </c>
      <c r="F804" s="20" t="s">
        <v>836</v>
      </c>
    </row>
    <row r="805" customFormat="false" ht="15" hidden="false" customHeight="false" outlineLevel="0" collapsed="false">
      <c r="A805" s="4" t="str">
        <f aca="false">B805&amp;"|"&amp;C805</f>
        <v>tdbR00000582 Tyr-GUA|61</v>
      </c>
      <c r="B805" s="4" t="s">
        <v>47</v>
      </c>
      <c r="C805" s="4" t="s">
        <v>843</v>
      </c>
      <c r="D805" s="4" t="n">
        <v>60</v>
      </c>
      <c r="E805" s="23" t="s">
        <v>772</v>
      </c>
      <c r="F805" s="10" t="s">
        <v>830</v>
      </c>
    </row>
    <row r="806" customFormat="false" ht="15" hidden="false" customHeight="false" outlineLevel="0" collapsed="false">
      <c r="A806" s="4" t="str">
        <f aca="false">B806&amp;"|"&amp;C806</f>
        <v>tdbR00000582 Tyr-GUA|62</v>
      </c>
      <c r="B806" s="4" t="s">
        <v>47</v>
      </c>
      <c r="C806" s="4" t="s">
        <v>844</v>
      </c>
      <c r="D806" s="4" t="n">
        <v>61</v>
      </c>
      <c r="E806" s="23" t="s">
        <v>772</v>
      </c>
      <c r="F806" s="10" t="s">
        <v>830</v>
      </c>
    </row>
    <row r="807" customFormat="false" ht="15" hidden="false" customHeight="false" outlineLevel="0" collapsed="false">
      <c r="A807" s="4" t="str">
        <f aca="false">B807&amp;"|"&amp;C807</f>
        <v>tdbR00000582 Tyr-GUA|63</v>
      </c>
      <c r="B807" s="4" t="s">
        <v>47</v>
      </c>
      <c r="C807" s="4" t="s">
        <v>845</v>
      </c>
      <c r="D807" s="4" t="n">
        <v>62</v>
      </c>
      <c r="E807" s="23" t="s">
        <v>772</v>
      </c>
      <c r="F807" s="10" t="s">
        <v>830</v>
      </c>
    </row>
    <row r="808" customFormat="false" ht="15" hidden="false" customHeight="false" outlineLevel="0" collapsed="false">
      <c r="A808" s="4" t="str">
        <f aca="false">B808&amp;"|"&amp;C808</f>
        <v>tdbR00000582 Tyr-GUA|64</v>
      </c>
      <c r="B808" s="4" t="s">
        <v>47</v>
      </c>
      <c r="C808" s="4" t="s">
        <v>846</v>
      </c>
      <c r="D808" s="4" t="n">
        <v>63</v>
      </c>
      <c r="E808" s="23" t="s">
        <v>772</v>
      </c>
      <c r="F808" s="10" t="s">
        <v>830</v>
      </c>
    </row>
    <row r="809" customFormat="false" ht="15" hidden="false" customHeight="false" outlineLevel="0" collapsed="false">
      <c r="A809" s="4" t="str">
        <f aca="false">B809&amp;"|"&amp;C809</f>
        <v>tdbR00000582 Tyr-GUA|65</v>
      </c>
      <c r="B809" s="4" t="s">
        <v>47</v>
      </c>
      <c r="C809" s="4" t="s">
        <v>847</v>
      </c>
      <c r="D809" s="4" t="n">
        <v>64</v>
      </c>
      <c r="E809" s="23" t="s">
        <v>459</v>
      </c>
      <c r="F809" s="10" t="s">
        <v>830</v>
      </c>
    </row>
    <row r="810" customFormat="false" ht="15" hidden="false" customHeight="false" outlineLevel="0" collapsed="false">
      <c r="A810" s="4" t="str">
        <f aca="false">B810&amp;"|"&amp;C810</f>
        <v>tdbR00000582 Tyr-GUA|66</v>
      </c>
      <c r="B810" s="4" t="s">
        <v>47</v>
      </c>
      <c r="C810" s="4" t="s">
        <v>848</v>
      </c>
      <c r="D810" s="4" t="n">
        <v>65</v>
      </c>
      <c r="E810" s="17" t="s">
        <v>772</v>
      </c>
      <c r="F810" s="18" t="s">
        <v>768</v>
      </c>
    </row>
    <row r="811" customFormat="false" ht="15" hidden="false" customHeight="false" outlineLevel="0" collapsed="false">
      <c r="A811" s="4" t="str">
        <f aca="false">B811&amp;"|"&amp;C811</f>
        <v>tdbR00000582 Tyr-GUA|67</v>
      </c>
      <c r="B811" s="4" t="s">
        <v>47</v>
      </c>
      <c r="C811" s="4" t="s">
        <v>849</v>
      </c>
      <c r="D811" s="4" t="n">
        <v>66</v>
      </c>
      <c r="E811" s="17" t="s">
        <v>459</v>
      </c>
      <c r="F811" s="18" t="s">
        <v>768</v>
      </c>
    </row>
    <row r="812" customFormat="false" ht="15" hidden="false" customHeight="false" outlineLevel="0" collapsed="false">
      <c r="A812" s="4" t="str">
        <f aca="false">B812&amp;"|"&amp;C812</f>
        <v>tdbR00000582 Tyr-GUA|68</v>
      </c>
      <c r="B812" s="4" t="s">
        <v>47</v>
      </c>
      <c r="C812" s="4" t="s">
        <v>850</v>
      </c>
      <c r="D812" s="4" t="n">
        <v>67</v>
      </c>
      <c r="E812" s="17" t="s">
        <v>459</v>
      </c>
      <c r="F812" s="18" t="s">
        <v>768</v>
      </c>
    </row>
    <row r="813" customFormat="false" ht="15" hidden="false" customHeight="false" outlineLevel="0" collapsed="false">
      <c r="A813" s="4" t="str">
        <f aca="false">B813&amp;"|"&amp;C813</f>
        <v>tdbR00000582 Tyr-GUA|69</v>
      </c>
      <c r="B813" s="4" t="s">
        <v>47</v>
      </c>
      <c r="C813" s="4" t="s">
        <v>851</v>
      </c>
      <c r="D813" s="4" t="n">
        <v>68</v>
      </c>
      <c r="E813" s="17" t="s">
        <v>772</v>
      </c>
      <c r="F813" s="18" t="s">
        <v>768</v>
      </c>
    </row>
    <row r="814" customFormat="false" ht="15" hidden="false" customHeight="false" outlineLevel="0" collapsed="false">
      <c r="A814" s="4" t="str">
        <f aca="false">B814&amp;"|"&amp;C814</f>
        <v>tdbR00000582 Tyr-GUA|70</v>
      </c>
      <c r="B814" s="4" t="s">
        <v>47</v>
      </c>
      <c r="C814" s="4" t="s">
        <v>852</v>
      </c>
      <c r="D814" s="4" t="n">
        <v>69</v>
      </c>
      <c r="E814" s="17" t="s">
        <v>459</v>
      </c>
      <c r="F814" s="18" t="s">
        <v>768</v>
      </c>
    </row>
    <row r="815" customFormat="false" ht="15" hidden="false" customHeight="false" outlineLevel="0" collapsed="false">
      <c r="A815" s="4" t="str">
        <f aca="false">B815&amp;"|"&amp;C815</f>
        <v>tdbR00000582 Tyr-GUA|71</v>
      </c>
      <c r="B815" s="4" t="s">
        <v>47</v>
      </c>
      <c r="C815" s="4" t="s">
        <v>853</v>
      </c>
      <c r="D815" s="4" t="n">
        <v>70</v>
      </c>
      <c r="E815" s="17" t="s">
        <v>459</v>
      </c>
      <c r="F815" s="18" t="s">
        <v>768</v>
      </c>
    </row>
    <row r="816" customFormat="false" ht="15" hidden="false" customHeight="false" outlineLevel="0" collapsed="false">
      <c r="A816" s="4" t="str">
        <f aca="false">B816&amp;"|"&amp;C816</f>
        <v>tdbR00000582 Tyr-GUA|72</v>
      </c>
      <c r="B816" s="4" t="s">
        <v>47</v>
      </c>
      <c r="C816" s="4" t="s">
        <v>854</v>
      </c>
      <c r="D816" s="4" t="n">
        <v>71</v>
      </c>
      <c r="E816" s="17" t="s">
        <v>459</v>
      </c>
      <c r="F816" s="18" t="s">
        <v>768</v>
      </c>
    </row>
    <row r="817" customFormat="false" ht="15" hidden="false" customHeight="false" outlineLevel="0" collapsed="false">
      <c r="A817" s="4" t="str">
        <f aca="false">B817&amp;"|"&amp;C817</f>
        <v>tdbR00000007 Ala-UGC|1</v>
      </c>
      <c r="B817" s="4" t="s">
        <v>48</v>
      </c>
      <c r="C817" s="4" t="s">
        <v>767</v>
      </c>
      <c r="D817" s="4" t="n">
        <v>1</v>
      </c>
      <c r="E817" s="17" t="s">
        <v>459</v>
      </c>
      <c r="F817" s="18" t="s">
        <v>768</v>
      </c>
    </row>
    <row r="818" customFormat="false" ht="15" hidden="false" customHeight="false" outlineLevel="0" collapsed="false">
      <c r="A818" s="4" t="str">
        <f aca="false">B818&amp;"|"&amp;C818</f>
        <v>tdbR00000007 Ala-UGC|2</v>
      </c>
      <c r="B818" s="4" t="s">
        <v>48</v>
      </c>
      <c r="C818" s="4" t="s">
        <v>769</v>
      </c>
      <c r="D818" s="4" t="n">
        <v>2</v>
      </c>
      <c r="E818" s="17" t="s">
        <v>459</v>
      </c>
      <c r="F818" s="18" t="s">
        <v>768</v>
      </c>
    </row>
    <row r="819" customFormat="false" ht="15" hidden="false" customHeight="false" outlineLevel="0" collapsed="false">
      <c r="A819" s="4" t="str">
        <f aca="false">B819&amp;"|"&amp;C819</f>
        <v>tdbR00000007 Ala-UGC|3</v>
      </c>
      <c r="B819" s="4" t="s">
        <v>48</v>
      </c>
      <c r="C819" s="4" t="s">
        <v>770</v>
      </c>
      <c r="D819" s="4" t="n">
        <v>3</v>
      </c>
      <c r="E819" s="17" t="s">
        <v>780</v>
      </c>
      <c r="F819" s="18" t="s">
        <v>768</v>
      </c>
    </row>
    <row r="820" customFormat="false" ht="15" hidden="false" customHeight="false" outlineLevel="0" collapsed="false">
      <c r="A820" s="4" t="str">
        <f aca="false">B820&amp;"|"&amp;C820</f>
        <v>tdbR00000007 Ala-UGC|4</v>
      </c>
      <c r="B820" s="4" t="s">
        <v>48</v>
      </c>
      <c r="C820" s="4" t="s">
        <v>771</v>
      </c>
      <c r="D820" s="4" t="n">
        <v>4</v>
      </c>
      <c r="E820" s="17" t="s">
        <v>459</v>
      </c>
      <c r="F820" s="18" t="s">
        <v>768</v>
      </c>
    </row>
    <row r="821" customFormat="false" ht="15" hidden="false" customHeight="false" outlineLevel="0" collapsed="false">
      <c r="A821" s="4" t="str">
        <f aca="false">B821&amp;"|"&amp;C821</f>
        <v>tdbR00000007 Ala-UGC|5</v>
      </c>
      <c r="B821" s="4" t="s">
        <v>48</v>
      </c>
      <c r="C821" s="4" t="s">
        <v>773</v>
      </c>
      <c r="D821" s="4" t="n">
        <v>5</v>
      </c>
      <c r="E821" s="17" t="s">
        <v>772</v>
      </c>
      <c r="F821" s="18" t="s">
        <v>768</v>
      </c>
    </row>
    <row r="822" customFormat="false" ht="15" hidden="false" customHeight="false" outlineLevel="0" collapsed="false">
      <c r="A822" s="4" t="str">
        <f aca="false">B822&amp;"|"&amp;C822</f>
        <v>tdbR00000007 Ala-UGC|6</v>
      </c>
      <c r="B822" s="4" t="s">
        <v>48</v>
      </c>
      <c r="C822" s="4" t="s">
        <v>774</v>
      </c>
      <c r="D822" s="4" t="n">
        <v>6</v>
      </c>
      <c r="E822" s="17" t="s">
        <v>772</v>
      </c>
      <c r="F822" s="18" t="s">
        <v>768</v>
      </c>
    </row>
    <row r="823" customFormat="false" ht="15" hidden="false" customHeight="false" outlineLevel="0" collapsed="false">
      <c r="A823" s="4" t="str">
        <f aca="false">B823&amp;"|"&amp;C823</f>
        <v>tdbR00000007 Ala-UGC|7</v>
      </c>
      <c r="B823" s="4" t="s">
        <v>48</v>
      </c>
      <c r="C823" s="4" t="s">
        <v>775</v>
      </c>
      <c r="D823" s="4" t="n">
        <v>7</v>
      </c>
      <c r="E823" s="17" t="s">
        <v>777</v>
      </c>
      <c r="F823" s="18" t="s">
        <v>768</v>
      </c>
    </row>
    <row r="824" customFormat="false" ht="15" hidden="false" customHeight="false" outlineLevel="0" collapsed="false">
      <c r="A824" s="4" t="str">
        <f aca="false">B824&amp;"|"&amp;C824</f>
        <v>tdbR00000007 Ala-UGC|8</v>
      </c>
      <c r="B824" s="4" t="s">
        <v>48</v>
      </c>
      <c r="C824" s="4" t="s">
        <v>776</v>
      </c>
      <c r="D824" s="4" t="n">
        <v>8</v>
      </c>
      <c r="E824" s="3" t="s">
        <v>777</v>
      </c>
      <c r="F824" s="4" t="s">
        <v>778</v>
      </c>
    </row>
    <row r="825" customFormat="false" ht="15" hidden="false" customHeight="false" outlineLevel="0" collapsed="false">
      <c r="A825" s="4" t="str">
        <f aca="false">B825&amp;"|"&amp;C825</f>
        <v>tdbR00000007 Ala-UGC|9</v>
      </c>
      <c r="B825" s="4" t="s">
        <v>48</v>
      </c>
      <c r="C825" s="4" t="s">
        <v>779</v>
      </c>
      <c r="D825" s="4" t="n">
        <v>9</v>
      </c>
      <c r="E825" s="3" t="s">
        <v>780</v>
      </c>
      <c r="F825" s="4" t="s">
        <v>781</v>
      </c>
    </row>
    <row r="826" customFormat="false" ht="15" hidden="false" customHeight="false" outlineLevel="0" collapsed="false">
      <c r="A826" s="4" t="str">
        <f aca="false">B826&amp;"|"&amp;C826</f>
        <v>tdbR00000007 Ala-UGC|10</v>
      </c>
      <c r="B826" s="4" t="s">
        <v>48</v>
      </c>
      <c r="C826" s="4" t="s">
        <v>782</v>
      </c>
      <c r="D826" s="4" t="n">
        <v>10</v>
      </c>
      <c r="E826" s="8" t="s">
        <v>459</v>
      </c>
      <c r="F826" s="7" t="s">
        <v>783</v>
      </c>
    </row>
    <row r="827" customFormat="false" ht="15" hidden="false" customHeight="false" outlineLevel="0" collapsed="false">
      <c r="A827" s="4" t="str">
        <f aca="false">B827&amp;"|"&amp;C827</f>
        <v>tdbR00000007 Ala-UGC|11</v>
      </c>
      <c r="B827" s="4" t="s">
        <v>48</v>
      </c>
      <c r="C827" s="4" t="s">
        <v>784</v>
      </c>
      <c r="D827" s="4" t="n">
        <v>11</v>
      </c>
      <c r="E827" s="8" t="s">
        <v>772</v>
      </c>
      <c r="F827" s="7" t="s">
        <v>783</v>
      </c>
    </row>
    <row r="828" customFormat="false" ht="15" hidden="false" customHeight="false" outlineLevel="0" collapsed="false">
      <c r="A828" s="4" t="str">
        <f aca="false">B828&amp;"|"&amp;C828</f>
        <v>tdbR00000007 Ala-UGC|12</v>
      </c>
      <c r="B828" s="4" t="s">
        <v>48</v>
      </c>
      <c r="C828" s="4" t="s">
        <v>785</v>
      </c>
      <c r="D828" s="4" t="n">
        <v>12</v>
      </c>
      <c r="E828" s="8" t="s">
        <v>777</v>
      </c>
      <c r="F828" s="7" t="s">
        <v>783</v>
      </c>
    </row>
    <row r="829" customFormat="false" ht="15" hidden="false" customHeight="false" outlineLevel="0" collapsed="false">
      <c r="A829" s="4" t="str">
        <f aca="false">B829&amp;"|"&amp;C829</f>
        <v>tdbR00000007 Ala-UGC|13</v>
      </c>
      <c r="B829" s="4" t="s">
        <v>48</v>
      </c>
      <c r="C829" s="4" t="s">
        <v>786</v>
      </c>
      <c r="D829" s="4" t="n">
        <v>13</v>
      </c>
      <c r="E829" s="8" t="s">
        <v>772</v>
      </c>
      <c r="F829" s="7" t="s">
        <v>783</v>
      </c>
    </row>
    <row r="830" customFormat="false" ht="15" hidden="false" customHeight="false" outlineLevel="0" collapsed="false">
      <c r="A830" s="4" t="str">
        <f aca="false">B830&amp;"|"&amp;C830</f>
        <v>tdbR00000007 Ala-UGC|14</v>
      </c>
      <c r="B830" s="4" t="s">
        <v>48</v>
      </c>
      <c r="C830" s="4" t="s">
        <v>787</v>
      </c>
      <c r="D830" s="4" t="n">
        <v>14</v>
      </c>
      <c r="E830" s="19" t="s">
        <v>780</v>
      </c>
      <c r="F830" s="20" t="s">
        <v>788</v>
      </c>
    </row>
    <row r="831" customFormat="false" ht="15" hidden="false" customHeight="false" outlineLevel="0" collapsed="false">
      <c r="A831" s="4" t="str">
        <f aca="false">B831&amp;"|"&amp;C831</f>
        <v>tdbR00000007 Ala-UGC|15</v>
      </c>
      <c r="B831" s="4" t="s">
        <v>48</v>
      </c>
      <c r="C831" s="4" t="s">
        <v>789</v>
      </c>
      <c r="D831" s="4" t="n">
        <v>15</v>
      </c>
      <c r="E831" s="19" t="s">
        <v>459</v>
      </c>
      <c r="F831" s="20" t="s">
        <v>788</v>
      </c>
    </row>
    <row r="832" customFormat="false" ht="15" hidden="false" customHeight="false" outlineLevel="0" collapsed="false">
      <c r="A832" s="4" t="str">
        <f aca="false">B832&amp;"|"&amp;C832</f>
        <v>tdbR00000007 Ala-UGC|16</v>
      </c>
      <c r="B832" s="4" t="s">
        <v>48</v>
      </c>
      <c r="C832" s="4" t="s">
        <v>790</v>
      </c>
      <c r="D832" s="4" t="n">
        <v>16</v>
      </c>
      <c r="E832" s="19" t="s">
        <v>772</v>
      </c>
      <c r="F832" s="20" t="s">
        <v>788</v>
      </c>
    </row>
    <row r="833" customFormat="false" ht="15" hidden="false" customHeight="false" outlineLevel="0" collapsed="false">
      <c r="A833" s="4" t="str">
        <f aca="false">B833&amp;"|"&amp;C833</f>
        <v>tdbR00000007 Ala-UGC|17</v>
      </c>
      <c r="B833" s="4" t="s">
        <v>48</v>
      </c>
      <c r="C833" s="4" t="s">
        <v>791</v>
      </c>
      <c r="D833" s="4" t="n">
        <v>17</v>
      </c>
      <c r="E833" s="19" t="s">
        <v>777</v>
      </c>
      <c r="F833" s="20" t="s">
        <v>788</v>
      </c>
    </row>
    <row r="834" customFormat="false" ht="15" hidden="false" customHeight="false" outlineLevel="0" collapsed="false">
      <c r="A834" s="4" t="str">
        <f aca="false">B834&amp;"|"&amp;C834</f>
        <v>tdbR00000007 Ala-UGC|18</v>
      </c>
      <c r="B834" s="4" t="s">
        <v>48</v>
      </c>
      <c r="C834" s="4" t="s">
        <v>793</v>
      </c>
      <c r="D834" s="4" t="n">
        <v>18</v>
      </c>
      <c r="E834" s="19" t="s">
        <v>459</v>
      </c>
      <c r="F834" s="20" t="s">
        <v>788</v>
      </c>
    </row>
    <row r="835" customFormat="false" ht="15" hidden="false" customHeight="false" outlineLevel="0" collapsed="false">
      <c r="A835" s="4" t="str">
        <f aca="false">B835&amp;"|"&amp;C835</f>
        <v>tdbR00000007 Ala-UGC|19</v>
      </c>
      <c r="B835" s="4" t="s">
        <v>48</v>
      </c>
      <c r="C835" s="4" t="s">
        <v>794</v>
      </c>
      <c r="D835" s="4" t="n">
        <v>19</v>
      </c>
      <c r="E835" s="19" t="s">
        <v>459</v>
      </c>
      <c r="F835" s="20" t="s">
        <v>788</v>
      </c>
    </row>
    <row r="836" customFormat="false" ht="15" hidden="false" customHeight="false" outlineLevel="0" collapsed="false">
      <c r="A836" s="4" t="str">
        <f aca="false">B836&amp;"|"&amp;C836</f>
        <v>tdbR00000007 Ala-UGC|20</v>
      </c>
      <c r="B836" s="4" t="s">
        <v>48</v>
      </c>
      <c r="C836" s="4" t="s">
        <v>795</v>
      </c>
      <c r="D836" s="4" t="n">
        <v>20</v>
      </c>
      <c r="E836" s="19" t="s">
        <v>459</v>
      </c>
      <c r="F836" s="20" t="s">
        <v>788</v>
      </c>
    </row>
    <row r="837" customFormat="false" ht="15" hidden="false" customHeight="false" outlineLevel="0" collapsed="false">
      <c r="A837" s="4" t="str">
        <f aca="false">B837&amp;"|"&amp;C837</f>
        <v>tdbR00000007 Ala-UGC|21</v>
      </c>
      <c r="B837" s="4" t="s">
        <v>48</v>
      </c>
      <c r="C837" s="4" t="s">
        <v>797</v>
      </c>
      <c r="D837" s="4" t="n">
        <v>21</v>
      </c>
      <c r="E837" s="19" t="s">
        <v>780</v>
      </c>
      <c r="F837" s="20" t="s">
        <v>788</v>
      </c>
    </row>
    <row r="838" customFormat="false" ht="15" hidden="false" customHeight="false" outlineLevel="0" collapsed="false">
      <c r="A838" s="4" t="str">
        <f aca="false">B838&amp;"|"&amp;C838</f>
        <v>tdbR00000007 Ala-UGC|22</v>
      </c>
      <c r="B838" s="4" t="s">
        <v>48</v>
      </c>
      <c r="C838" s="4" t="s">
        <v>798</v>
      </c>
      <c r="D838" s="4" t="n">
        <v>22</v>
      </c>
      <c r="E838" s="8" t="s">
        <v>459</v>
      </c>
      <c r="F838" s="7" t="s">
        <v>783</v>
      </c>
    </row>
    <row r="839" customFormat="false" ht="15" hidden="false" customHeight="false" outlineLevel="0" collapsed="false">
      <c r="A839" s="4" t="str">
        <f aca="false">B839&amp;"|"&amp;C839</f>
        <v>tdbR00000007 Ala-UGC|23</v>
      </c>
      <c r="B839" s="4" t="s">
        <v>48</v>
      </c>
      <c r="C839" s="4" t="s">
        <v>799</v>
      </c>
      <c r="D839" s="4" t="n">
        <v>23</v>
      </c>
      <c r="E839" s="8" t="s">
        <v>780</v>
      </c>
      <c r="F839" s="7" t="s">
        <v>783</v>
      </c>
    </row>
    <row r="840" customFormat="false" ht="15" hidden="false" customHeight="false" outlineLevel="0" collapsed="false">
      <c r="A840" s="4" t="str">
        <f aca="false">B840&amp;"|"&amp;C840</f>
        <v>tdbR00000007 Ala-UGC|24</v>
      </c>
      <c r="B840" s="4" t="s">
        <v>48</v>
      </c>
      <c r="C840" s="4" t="s">
        <v>800</v>
      </c>
      <c r="D840" s="4" t="n">
        <v>24</v>
      </c>
      <c r="E840" s="8" t="s">
        <v>459</v>
      </c>
      <c r="F840" s="7" t="s">
        <v>783</v>
      </c>
    </row>
    <row r="841" customFormat="false" ht="15" hidden="false" customHeight="false" outlineLevel="0" collapsed="false">
      <c r="A841" s="4" t="str">
        <f aca="false">B841&amp;"|"&amp;C841</f>
        <v>tdbR00000007 Ala-UGC|25</v>
      </c>
      <c r="B841" s="4" t="s">
        <v>48</v>
      </c>
      <c r="C841" s="4" t="s">
        <v>801</v>
      </c>
      <c r="D841" s="4" t="n">
        <v>25</v>
      </c>
      <c r="E841" s="8" t="s">
        <v>772</v>
      </c>
      <c r="F841" s="7" t="s">
        <v>783</v>
      </c>
    </row>
    <row r="842" customFormat="false" ht="15" hidden="false" customHeight="false" outlineLevel="0" collapsed="false">
      <c r="A842" s="4" t="str">
        <f aca="false">B842&amp;"|"&amp;C842</f>
        <v>tdbR00000007 Ala-UGC|26</v>
      </c>
      <c r="B842" s="4" t="s">
        <v>48</v>
      </c>
      <c r="C842" s="4" t="s">
        <v>802</v>
      </c>
      <c r="D842" s="4" t="n">
        <v>26</v>
      </c>
      <c r="E842" s="3" t="s">
        <v>459</v>
      </c>
      <c r="F842" s="4" t="s">
        <v>803</v>
      </c>
    </row>
    <row r="843" customFormat="false" ht="15" hidden="false" customHeight="false" outlineLevel="0" collapsed="false">
      <c r="A843" s="4" t="str">
        <f aca="false">B843&amp;"|"&amp;C843</f>
        <v>tdbR00000007 Ala-UGC|27</v>
      </c>
      <c r="B843" s="4" t="s">
        <v>48</v>
      </c>
      <c r="C843" s="4" t="s">
        <v>804</v>
      </c>
      <c r="D843" s="4" t="n">
        <v>27</v>
      </c>
      <c r="E843" s="21" t="s">
        <v>772</v>
      </c>
      <c r="F843" s="22" t="s">
        <v>805</v>
      </c>
    </row>
    <row r="844" customFormat="false" ht="15" hidden="false" customHeight="false" outlineLevel="0" collapsed="false">
      <c r="A844" s="4" t="str">
        <f aca="false">B844&amp;"|"&amp;C844</f>
        <v>tdbR00000007 Ala-UGC|28</v>
      </c>
      <c r="B844" s="4" t="s">
        <v>48</v>
      </c>
      <c r="C844" s="4" t="s">
        <v>806</v>
      </c>
      <c r="D844" s="4" t="n">
        <v>28</v>
      </c>
      <c r="E844" s="21" t="s">
        <v>772</v>
      </c>
      <c r="F844" s="22" t="s">
        <v>805</v>
      </c>
    </row>
    <row r="845" customFormat="false" ht="15" hidden="false" customHeight="false" outlineLevel="0" collapsed="false">
      <c r="A845" s="4" t="str">
        <f aca="false">B845&amp;"|"&amp;C845</f>
        <v>tdbR00000007 Ala-UGC|29</v>
      </c>
      <c r="B845" s="4" t="s">
        <v>48</v>
      </c>
      <c r="C845" s="4" t="s">
        <v>807</v>
      </c>
      <c r="D845" s="4" t="n">
        <v>29</v>
      </c>
      <c r="E845" s="21" t="s">
        <v>777</v>
      </c>
      <c r="F845" s="22" t="s">
        <v>805</v>
      </c>
    </row>
    <row r="846" customFormat="false" ht="15" hidden="false" customHeight="false" outlineLevel="0" collapsed="false">
      <c r="A846" s="4" t="str">
        <f aca="false">B846&amp;"|"&amp;C846</f>
        <v>tdbR00000007 Ala-UGC|30</v>
      </c>
      <c r="B846" s="4" t="s">
        <v>48</v>
      </c>
      <c r="C846" s="4" t="s">
        <v>808</v>
      </c>
      <c r="D846" s="4" t="n">
        <v>30</v>
      </c>
      <c r="E846" s="21" t="s">
        <v>459</v>
      </c>
      <c r="F846" s="22" t="s">
        <v>805</v>
      </c>
    </row>
    <row r="847" customFormat="false" ht="15" hidden="false" customHeight="false" outlineLevel="0" collapsed="false">
      <c r="A847" s="4" t="str">
        <f aca="false">B847&amp;"|"&amp;C847</f>
        <v>tdbR00000007 Ala-UGC|31</v>
      </c>
      <c r="B847" s="4" t="s">
        <v>48</v>
      </c>
      <c r="C847" s="4" t="s">
        <v>809</v>
      </c>
      <c r="D847" s="4" t="n">
        <v>31</v>
      </c>
      <c r="E847" s="21" t="s">
        <v>772</v>
      </c>
      <c r="F847" s="22" t="s">
        <v>805</v>
      </c>
    </row>
    <row r="848" customFormat="false" ht="15" hidden="false" customHeight="false" outlineLevel="0" collapsed="false">
      <c r="A848" s="4" t="str">
        <f aca="false">B848&amp;"|"&amp;C848</f>
        <v>tdbR00000007 Ala-UGC|32</v>
      </c>
      <c r="B848" s="4" t="s">
        <v>48</v>
      </c>
      <c r="C848" s="4" t="s">
        <v>810</v>
      </c>
      <c r="D848" s="4" t="n">
        <v>32</v>
      </c>
      <c r="E848" s="19" t="s">
        <v>777</v>
      </c>
      <c r="F848" s="20" t="s">
        <v>811</v>
      </c>
    </row>
    <row r="849" customFormat="false" ht="15" hidden="false" customHeight="false" outlineLevel="0" collapsed="false">
      <c r="A849" s="4" t="str">
        <f aca="false">B849&amp;"|"&amp;C849</f>
        <v>tdbR00000007 Ala-UGC|33</v>
      </c>
      <c r="B849" s="4" t="s">
        <v>48</v>
      </c>
      <c r="C849" s="4" t="s">
        <v>812</v>
      </c>
      <c r="D849" s="4" t="n">
        <v>33</v>
      </c>
      <c r="E849" s="19" t="s">
        <v>777</v>
      </c>
      <c r="F849" s="20" t="s">
        <v>811</v>
      </c>
    </row>
    <row r="850" customFormat="false" ht="15" hidden="false" customHeight="false" outlineLevel="0" collapsed="false">
      <c r="A850" s="4" t="str">
        <f aca="false">B850&amp;"|"&amp;C850</f>
        <v>tdbR00000007 Ala-UGC|34</v>
      </c>
      <c r="B850" s="4" t="s">
        <v>48</v>
      </c>
      <c r="C850" s="4" t="s">
        <v>813</v>
      </c>
      <c r="D850" s="4" t="n">
        <v>34</v>
      </c>
      <c r="E850" s="19" t="s">
        <v>777</v>
      </c>
      <c r="F850" s="20" t="s">
        <v>811</v>
      </c>
    </row>
    <row r="851" customFormat="false" ht="15" hidden="false" customHeight="false" outlineLevel="0" collapsed="false">
      <c r="A851" s="4" t="str">
        <f aca="false">B851&amp;"|"&amp;C851</f>
        <v>tdbR00000007 Ala-UGC|35</v>
      </c>
      <c r="B851" s="4" t="s">
        <v>48</v>
      </c>
      <c r="C851" s="4" t="s">
        <v>814</v>
      </c>
      <c r="D851" s="4" t="n">
        <v>35</v>
      </c>
      <c r="E851" s="19" t="s">
        <v>459</v>
      </c>
      <c r="F851" s="20" t="s">
        <v>811</v>
      </c>
    </row>
    <row r="852" customFormat="false" ht="15" hidden="false" customHeight="false" outlineLevel="0" collapsed="false">
      <c r="A852" s="4" t="str">
        <f aca="false">B852&amp;"|"&amp;C852</f>
        <v>tdbR00000007 Ala-UGC|36</v>
      </c>
      <c r="B852" s="4" t="s">
        <v>48</v>
      </c>
      <c r="C852" s="4" t="s">
        <v>815</v>
      </c>
      <c r="D852" s="4" t="n">
        <v>36</v>
      </c>
      <c r="E852" s="19" t="s">
        <v>772</v>
      </c>
      <c r="F852" s="20" t="s">
        <v>811</v>
      </c>
    </row>
    <row r="853" customFormat="false" ht="15" hidden="false" customHeight="false" outlineLevel="0" collapsed="false">
      <c r="A853" s="4" t="str">
        <f aca="false">B853&amp;"|"&amp;C853</f>
        <v>tdbR00000007 Ala-UGC|37</v>
      </c>
      <c r="B853" s="4" t="s">
        <v>48</v>
      </c>
      <c r="C853" s="4" t="s">
        <v>816</v>
      </c>
      <c r="D853" s="4" t="n">
        <v>37</v>
      </c>
      <c r="E853" s="19" t="s">
        <v>780</v>
      </c>
      <c r="F853" s="20" t="s">
        <v>811</v>
      </c>
    </row>
    <row r="854" customFormat="false" ht="15" hidden="false" customHeight="false" outlineLevel="0" collapsed="false">
      <c r="A854" s="4" t="str">
        <f aca="false">B854&amp;"|"&amp;C854</f>
        <v>tdbR00000007 Ala-UGC|38</v>
      </c>
      <c r="B854" s="4" t="s">
        <v>48</v>
      </c>
      <c r="C854" s="4" t="s">
        <v>817</v>
      </c>
      <c r="D854" s="4" t="n">
        <v>38</v>
      </c>
      <c r="E854" s="19" t="s">
        <v>772</v>
      </c>
      <c r="F854" s="20" t="s">
        <v>811</v>
      </c>
    </row>
    <row r="855" customFormat="false" ht="15" hidden="false" customHeight="false" outlineLevel="0" collapsed="false">
      <c r="A855" s="4" t="str">
        <f aca="false">B855&amp;"|"&amp;C855</f>
        <v>tdbR00000007 Ala-UGC|39</v>
      </c>
      <c r="B855" s="4" t="s">
        <v>48</v>
      </c>
      <c r="C855" s="4" t="s">
        <v>818</v>
      </c>
      <c r="D855" s="4" t="n">
        <v>39</v>
      </c>
      <c r="E855" s="21" t="s">
        <v>459</v>
      </c>
      <c r="F855" s="22" t="s">
        <v>805</v>
      </c>
    </row>
    <row r="856" customFormat="false" ht="15" hidden="false" customHeight="false" outlineLevel="0" collapsed="false">
      <c r="A856" s="4" t="str">
        <f aca="false">B856&amp;"|"&amp;C856</f>
        <v>tdbR00000007 Ala-UGC|40</v>
      </c>
      <c r="B856" s="4" t="s">
        <v>48</v>
      </c>
      <c r="C856" s="4" t="s">
        <v>819</v>
      </c>
      <c r="D856" s="4" t="n">
        <v>40</v>
      </c>
      <c r="E856" s="21" t="s">
        <v>772</v>
      </c>
      <c r="F856" s="22" t="s">
        <v>805</v>
      </c>
    </row>
    <row r="857" customFormat="false" ht="15" hidden="false" customHeight="false" outlineLevel="0" collapsed="false">
      <c r="A857" s="4" t="str">
        <f aca="false">B857&amp;"|"&amp;C857</f>
        <v>tdbR00000007 Ala-UGC|41</v>
      </c>
      <c r="B857" s="4" t="s">
        <v>48</v>
      </c>
      <c r="C857" s="4" t="s">
        <v>820</v>
      </c>
      <c r="D857" s="4" t="n">
        <v>41</v>
      </c>
      <c r="E857" s="21" t="s">
        <v>780</v>
      </c>
      <c r="F857" s="22" t="s">
        <v>805</v>
      </c>
    </row>
    <row r="858" customFormat="false" ht="15" hidden="false" customHeight="false" outlineLevel="0" collapsed="false">
      <c r="A858" s="4" t="str">
        <f aca="false">B858&amp;"|"&amp;C858</f>
        <v>tdbR00000007 Ala-UGC|42</v>
      </c>
      <c r="B858" s="4" t="s">
        <v>48</v>
      </c>
      <c r="C858" s="4" t="s">
        <v>821</v>
      </c>
      <c r="D858" s="4" t="n">
        <v>42</v>
      </c>
      <c r="E858" s="21" t="s">
        <v>459</v>
      </c>
      <c r="F858" s="22" t="s">
        <v>805</v>
      </c>
    </row>
    <row r="859" customFormat="false" ht="15" hidden="false" customHeight="false" outlineLevel="0" collapsed="false">
      <c r="A859" s="4" t="str">
        <f aca="false">B859&amp;"|"&amp;C859</f>
        <v>tdbR00000007 Ala-UGC|43</v>
      </c>
      <c r="B859" s="4" t="s">
        <v>48</v>
      </c>
      <c r="C859" s="4" t="s">
        <v>822</v>
      </c>
      <c r="D859" s="4" t="n">
        <v>43</v>
      </c>
      <c r="E859" s="21" t="s">
        <v>459</v>
      </c>
      <c r="F859" s="22" t="s">
        <v>805</v>
      </c>
    </row>
    <row r="860" customFormat="false" ht="15" hidden="false" customHeight="false" outlineLevel="0" collapsed="false">
      <c r="A860" s="4" t="str">
        <f aca="false">B860&amp;"|"&amp;C860</f>
        <v>tdbR00000007 Ala-UGC|44</v>
      </c>
      <c r="B860" s="4" t="s">
        <v>48</v>
      </c>
      <c r="C860" s="4" t="s">
        <v>823</v>
      </c>
      <c r="D860" s="4" t="n">
        <v>44</v>
      </c>
      <c r="E860" s="19" t="s">
        <v>780</v>
      </c>
      <c r="F860" s="20" t="s">
        <v>824</v>
      </c>
    </row>
    <row r="861" customFormat="false" ht="15" hidden="false" customHeight="false" outlineLevel="0" collapsed="false">
      <c r="A861" s="4" t="str">
        <f aca="false">B861&amp;"|"&amp;C861</f>
        <v>tdbR00000007 Ala-UGC|45</v>
      </c>
      <c r="B861" s="4" t="s">
        <v>48</v>
      </c>
      <c r="C861" s="4" t="s">
        <v>825</v>
      </c>
      <c r="D861" s="4" t="n">
        <v>45</v>
      </c>
      <c r="E861" s="19" t="s">
        <v>459</v>
      </c>
      <c r="F861" s="20" t="s">
        <v>824</v>
      </c>
    </row>
    <row r="862" customFormat="false" ht="15" hidden="false" customHeight="false" outlineLevel="0" collapsed="false">
      <c r="A862" s="4" t="str">
        <f aca="false">B862&amp;"|"&amp;C862</f>
        <v>tdbR00000007 Ala-UGC|46</v>
      </c>
      <c r="B862" s="4" t="s">
        <v>48</v>
      </c>
      <c r="C862" s="4" t="s">
        <v>826</v>
      </c>
      <c r="D862" s="4" t="n">
        <v>46</v>
      </c>
      <c r="E862" s="19" t="s">
        <v>459</v>
      </c>
      <c r="F862" s="20" t="s">
        <v>824</v>
      </c>
    </row>
    <row r="863" customFormat="false" ht="15" hidden="false" customHeight="false" outlineLevel="0" collapsed="false">
      <c r="A863" s="4" t="str">
        <f aca="false">B863&amp;"|"&amp;C863</f>
        <v>tdbR00000007 Ala-UGC|47</v>
      </c>
      <c r="B863" s="4" t="s">
        <v>48</v>
      </c>
      <c r="C863" s="4" t="s">
        <v>827</v>
      </c>
      <c r="D863" s="4" t="n">
        <v>47</v>
      </c>
      <c r="E863" s="19" t="s">
        <v>777</v>
      </c>
      <c r="F863" s="20" t="s">
        <v>824</v>
      </c>
    </row>
    <row r="864" customFormat="false" ht="15" hidden="false" customHeight="false" outlineLevel="0" collapsed="false">
      <c r="A864" s="4" t="str">
        <f aca="false">B864&amp;"|"&amp;C864</f>
        <v>tdbR00000007 Ala-UGC|48</v>
      </c>
      <c r="B864" s="4" t="s">
        <v>48</v>
      </c>
      <c r="C864" s="4" t="s">
        <v>828</v>
      </c>
      <c r="D864" s="4" t="n">
        <v>48</v>
      </c>
      <c r="E864" s="19" t="s">
        <v>772</v>
      </c>
      <c r="F864" s="20" t="s">
        <v>824</v>
      </c>
    </row>
    <row r="865" customFormat="false" ht="15" hidden="false" customHeight="false" outlineLevel="0" collapsed="false">
      <c r="A865" s="4" t="str">
        <f aca="false">B865&amp;"|"&amp;C865</f>
        <v>tdbR00000007 Ala-UGC|49</v>
      </c>
      <c r="B865" s="4" t="s">
        <v>48</v>
      </c>
      <c r="C865" s="4" t="s">
        <v>829</v>
      </c>
      <c r="D865" s="4" t="n">
        <v>49</v>
      </c>
      <c r="E865" s="23" t="s">
        <v>780</v>
      </c>
      <c r="F865" s="10" t="s">
        <v>830</v>
      </c>
    </row>
    <row r="866" customFormat="false" ht="15" hidden="false" customHeight="false" outlineLevel="0" collapsed="false">
      <c r="A866" s="4" t="str">
        <f aca="false">B866&amp;"|"&amp;C866</f>
        <v>tdbR00000007 Ala-UGC|50</v>
      </c>
      <c r="B866" s="4" t="s">
        <v>48</v>
      </c>
      <c r="C866" s="4" t="s">
        <v>831</v>
      </c>
      <c r="D866" s="4" t="n">
        <v>50</v>
      </c>
      <c r="E866" s="23" t="s">
        <v>459</v>
      </c>
      <c r="F866" s="10" t="s">
        <v>830</v>
      </c>
    </row>
    <row r="867" customFormat="false" ht="15" hidden="false" customHeight="false" outlineLevel="0" collapsed="false">
      <c r="A867" s="4" t="str">
        <f aca="false">B867&amp;"|"&amp;C867</f>
        <v>tdbR00000007 Ala-UGC|51</v>
      </c>
      <c r="B867" s="4" t="s">
        <v>48</v>
      </c>
      <c r="C867" s="4" t="s">
        <v>832</v>
      </c>
      <c r="D867" s="4" t="n">
        <v>51</v>
      </c>
      <c r="E867" s="23" t="s">
        <v>772</v>
      </c>
      <c r="F867" s="10" t="s">
        <v>830</v>
      </c>
    </row>
    <row r="868" customFormat="false" ht="15" hidden="false" customHeight="false" outlineLevel="0" collapsed="false">
      <c r="A868" s="4" t="str">
        <f aca="false">B868&amp;"|"&amp;C868</f>
        <v>tdbR00000007 Ala-UGC|52</v>
      </c>
      <c r="B868" s="4" t="s">
        <v>48</v>
      </c>
      <c r="C868" s="4" t="s">
        <v>833</v>
      </c>
      <c r="D868" s="4" t="n">
        <v>52</v>
      </c>
      <c r="E868" s="23" t="s">
        <v>459</v>
      </c>
      <c r="F868" s="10" t="s">
        <v>830</v>
      </c>
    </row>
    <row r="869" customFormat="false" ht="15" hidden="false" customHeight="false" outlineLevel="0" collapsed="false">
      <c r="A869" s="4" t="str">
        <f aca="false">B869&amp;"|"&amp;C869</f>
        <v>tdbR00000007 Ala-UGC|53</v>
      </c>
      <c r="B869" s="4" t="s">
        <v>48</v>
      </c>
      <c r="C869" s="4" t="s">
        <v>834</v>
      </c>
      <c r="D869" s="4" t="n">
        <v>53</v>
      </c>
      <c r="E869" s="23" t="s">
        <v>459</v>
      </c>
      <c r="F869" s="10" t="s">
        <v>830</v>
      </c>
    </row>
    <row r="870" customFormat="false" ht="15" hidden="false" customHeight="false" outlineLevel="0" collapsed="false">
      <c r="A870" s="4" t="str">
        <f aca="false">B870&amp;"|"&amp;C870</f>
        <v>tdbR00000007 Ala-UGC|54</v>
      </c>
      <c r="B870" s="4" t="s">
        <v>48</v>
      </c>
      <c r="C870" s="4" t="s">
        <v>835</v>
      </c>
      <c r="D870" s="4" t="n">
        <v>54</v>
      </c>
      <c r="E870" s="19" t="s">
        <v>777</v>
      </c>
      <c r="F870" s="20" t="s">
        <v>836</v>
      </c>
    </row>
    <row r="871" customFormat="false" ht="15" hidden="false" customHeight="false" outlineLevel="0" collapsed="false">
      <c r="A871" s="4" t="str">
        <f aca="false">B871&amp;"|"&amp;C871</f>
        <v>tdbR00000007 Ala-UGC|55</v>
      </c>
      <c r="B871" s="4" t="s">
        <v>48</v>
      </c>
      <c r="C871" s="4" t="s">
        <v>837</v>
      </c>
      <c r="D871" s="4" t="n">
        <v>55</v>
      </c>
      <c r="E871" s="19" t="s">
        <v>777</v>
      </c>
      <c r="F871" s="20" t="s">
        <v>836</v>
      </c>
    </row>
    <row r="872" customFormat="false" ht="15" hidden="false" customHeight="false" outlineLevel="0" collapsed="false">
      <c r="A872" s="4" t="str">
        <f aca="false">B872&amp;"|"&amp;C872</f>
        <v>tdbR00000007 Ala-UGC|56</v>
      </c>
      <c r="B872" s="4" t="s">
        <v>48</v>
      </c>
      <c r="C872" s="4" t="s">
        <v>838</v>
      </c>
      <c r="D872" s="4" t="n">
        <v>56</v>
      </c>
      <c r="E872" s="19" t="s">
        <v>772</v>
      </c>
      <c r="F872" s="20" t="s">
        <v>836</v>
      </c>
    </row>
    <row r="873" customFormat="false" ht="15" hidden="false" customHeight="false" outlineLevel="0" collapsed="false">
      <c r="A873" s="4" t="str">
        <f aca="false">B873&amp;"|"&amp;C873</f>
        <v>tdbR00000007 Ala-UGC|57</v>
      </c>
      <c r="B873" s="4" t="s">
        <v>48</v>
      </c>
      <c r="C873" s="4" t="s">
        <v>839</v>
      </c>
      <c r="D873" s="4" t="n">
        <v>57</v>
      </c>
      <c r="E873" s="19" t="s">
        <v>459</v>
      </c>
      <c r="F873" s="20" t="s">
        <v>836</v>
      </c>
    </row>
    <row r="874" customFormat="false" ht="15" hidden="false" customHeight="false" outlineLevel="0" collapsed="false">
      <c r="A874" s="4" t="str">
        <f aca="false">B874&amp;"|"&amp;C874</f>
        <v>tdbR00000007 Ala-UGC|58</v>
      </c>
      <c r="B874" s="4" t="s">
        <v>48</v>
      </c>
      <c r="C874" s="4" t="s">
        <v>840</v>
      </c>
      <c r="D874" s="4" t="n">
        <v>58</v>
      </c>
      <c r="E874" s="19" t="s">
        <v>780</v>
      </c>
      <c r="F874" s="20" t="s">
        <v>836</v>
      </c>
    </row>
    <row r="875" customFormat="false" ht="15" hidden="false" customHeight="false" outlineLevel="0" collapsed="false">
      <c r="A875" s="4" t="str">
        <f aca="false">B875&amp;"|"&amp;C875</f>
        <v>tdbR00000007 Ala-UGC|59</v>
      </c>
      <c r="B875" s="4" t="s">
        <v>48</v>
      </c>
      <c r="C875" s="4" t="s">
        <v>841</v>
      </c>
      <c r="D875" s="4" t="n">
        <v>59</v>
      </c>
      <c r="E875" s="19" t="s">
        <v>777</v>
      </c>
      <c r="F875" s="20" t="s">
        <v>836</v>
      </c>
    </row>
    <row r="876" customFormat="false" ht="15" hidden="false" customHeight="false" outlineLevel="0" collapsed="false">
      <c r="A876" s="4" t="str">
        <f aca="false">B876&amp;"|"&amp;C876</f>
        <v>tdbR00000007 Ala-UGC|60</v>
      </c>
      <c r="B876" s="4" t="s">
        <v>48</v>
      </c>
      <c r="C876" s="4" t="s">
        <v>842</v>
      </c>
      <c r="D876" s="4" t="n">
        <v>60</v>
      </c>
      <c r="E876" s="19" t="s">
        <v>772</v>
      </c>
      <c r="F876" s="20" t="s">
        <v>836</v>
      </c>
    </row>
    <row r="877" customFormat="false" ht="15" hidden="false" customHeight="false" outlineLevel="0" collapsed="false">
      <c r="A877" s="4" t="str">
        <f aca="false">B877&amp;"|"&amp;C877</f>
        <v>tdbR00000007 Ala-UGC|61</v>
      </c>
      <c r="B877" s="4" t="s">
        <v>48</v>
      </c>
      <c r="C877" s="4" t="s">
        <v>843</v>
      </c>
      <c r="D877" s="4" t="n">
        <v>61</v>
      </c>
      <c r="E877" s="23" t="s">
        <v>772</v>
      </c>
      <c r="F877" s="10" t="s">
        <v>830</v>
      </c>
    </row>
    <row r="878" customFormat="false" ht="15" hidden="false" customHeight="false" outlineLevel="0" collapsed="false">
      <c r="A878" s="4" t="str">
        <f aca="false">B878&amp;"|"&amp;C878</f>
        <v>tdbR00000007 Ala-UGC|62</v>
      </c>
      <c r="B878" s="4" t="s">
        <v>48</v>
      </c>
      <c r="C878" s="4" t="s">
        <v>844</v>
      </c>
      <c r="D878" s="4" t="n">
        <v>62</v>
      </c>
      <c r="E878" s="23" t="s">
        <v>772</v>
      </c>
      <c r="F878" s="10" t="s">
        <v>830</v>
      </c>
    </row>
    <row r="879" customFormat="false" ht="15" hidden="false" customHeight="false" outlineLevel="0" collapsed="false">
      <c r="A879" s="4" t="str">
        <f aca="false">B879&amp;"|"&amp;C879</f>
        <v>tdbR00000007 Ala-UGC|63</v>
      </c>
      <c r="B879" s="4" t="s">
        <v>48</v>
      </c>
      <c r="C879" s="4" t="s">
        <v>845</v>
      </c>
      <c r="D879" s="4" t="n">
        <v>63</v>
      </c>
      <c r="E879" s="23" t="s">
        <v>459</v>
      </c>
      <c r="F879" s="10" t="s">
        <v>830</v>
      </c>
    </row>
    <row r="880" customFormat="false" ht="15" hidden="false" customHeight="false" outlineLevel="0" collapsed="false">
      <c r="A880" s="4" t="str">
        <f aca="false">B880&amp;"|"&amp;C880</f>
        <v>tdbR00000007 Ala-UGC|64</v>
      </c>
      <c r="B880" s="4" t="s">
        <v>48</v>
      </c>
      <c r="C880" s="4" t="s">
        <v>846</v>
      </c>
      <c r="D880" s="4" t="n">
        <v>64</v>
      </c>
      <c r="E880" s="23" t="s">
        <v>772</v>
      </c>
      <c r="F880" s="10" t="s">
        <v>830</v>
      </c>
    </row>
    <row r="881" customFormat="false" ht="15" hidden="false" customHeight="false" outlineLevel="0" collapsed="false">
      <c r="A881" s="4" t="str">
        <f aca="false">B881&amp;"|"&amp;C881</f>
        <v>tdbR00000007 Ala-UGC|65</v>
      </c>
      <c r="B881" s="4" t="s">
        <v>48</v>
      </c>
      <c r="C881" s="4" t="s">
        <v>847</v>
      </c>
      <c r="D881" s="4" t="n">
        <v>65</v>
      </c>
      <c r="E881" s="23" t="s">
        <v>777</v>
      </c>
      <c r="F881" s="10" t="s">
        <v>830</v>
      </c>
    </row>
    <row r="882" customFormat="false" ht="15" hidden="false" customHeight="false" outlineLevel="0" collapsed="false">
      <c r="A882" s="4" t="str">
        <f aca="false">B882&amp;"|"&amp;C882</f>
        <v>tdbR00000007 Ala-UGC|66</v>
      </c>
      <c r="B882" s="4" t="s">
        <v>48</v>
      </c>
      <c r="C882" s="4" t="s">
        <v>848</v>
      </c>
      <c r="D882" s="4" t="n">
        <v>66</v>
      </c>
      <c r="E882" s="17" t="s">
        <v>780</v>
      </c>
      <c r="F882" s="18" t="s">
        <v>768</v>
      </c>
    </row>
    <row r="883" customFormat="false" ht="15" hidden="false" customHeight="false" outlineLevel="0" collapsed="false">
      <c r="A883" s="4" t="str">
        <f aca="false">B883&amp;"|"&amp;C883</f>
        <v>tdbR00000007 Ala-UGC|67</v>
      </c>
      <c r="B883" s="4" t="s">
        <v>48</v>
      </c>
      <c r="C883" s="4" t="s">
        <v>849</v>
      </c>
      <c r="D883" s="4" t="n">
        <v>67</v>
      </c>
      <c r="E883" s="17" t="s">
        <v>459</v>
      </c>
      <c r="F883" s="18" t="s">
        <v>768</v>
      </c>
    </row>
    <row r="884" customFormat="false" ht="15" hidden="false" customHeight="false" outlineLevel="0" collapsed="false">
      <c r="A884" s="4" t="str">
        <f aca="false">B884&amp;"|"&amp;C884</f>
        <v>tdbR00000007 Ala-UGC|68</v>
      </c>
      <c r="B884" s="4" t="s">
        <v>48</v>
      </c>
      <c r="C884" s="4" t="s">
        <v>850</v>
      </c>
      <c r="D884" s="4" t="n">
        <v>68</v>
      </c>
      <c r="E884" s="17" t="s">
        <v>459</v>
      </c>
      <c r="F884" s="18" t="s">
        <v>768</v>
      </c>
    </row>
    <row r="885" customFormat="false" ht="15" hidden="false" customHeight="false" outlineLevel="0" collapsed="false">
      <c r="A885" s="4" t="str">
        <f aca="false">B885&amp;"|"&amp;C885</f>
        <v>tdbR00000007 Ala-UGC|69</v>
      </c>
      <c r="B885" s="4" t="s">
        <v>48</v>
      </c>
      <c r="C885" s="4" t="s">
        <v>851</v>
      </c>
      <c r="D885" s="4" t="n">
        <v>69</v>
      </c>
      <c r="E885" s="17" t="s">
        <v>772</v>
      </c>
      <c r="F885" s="18" t="s">
        <v>768</v>
      </c>
    </row>
    <row r="886" customFormat="false" ht="15" hidden="false" customHeight="false" outlineLevel="0" collapsed="false">
      <c r="A886" s="4" t="str">
        <f aca="false">B886&amp;"|"&amp;C886</f>
        <v>tdbR00000007 Ala-UGC|70</v>
      </c>
      <c r="B886" s="4" t="s">
        <v>48</v>
      </c>
      <c r="C886" s="4" t="s">
        <v>852</v>
      </c>
      <c r="D886" s="4" t="n">
        <v>70</v>
      </c>
      <c r="E886" s="17" t="s">
        <v>777</v>
      </c>
      <c r="F886" s="18" t="s">
        <v>768</v>
      </c>
    </row>
    <row r="887" customFormat="false" ht="15" hidden="false" customHeight="false" outlineLevel="0" collapsed="false">
      <c r="A887" s="4" t="str">
        <f aca="false">B887&amp;"|"&amp;C887</f>
        <v>tdbR00000007 Ala-UGC|71</v>
      </c>
      <c r="B887" s="4" t="s">
        <v>48</v>
      </c>
      <c r="C887" s="4" t="s">
        <v>853</v>
      </c>
      <c r="D887" s="4" t="n">
        <v>71</v>
      </c>
      <c r="E887" s="17" t="s">
        <v>772</v>
      </c>
      <c r="F887" s="18" t="s">
        <v>768</v>
      </c>
    </row>
    <row r="888" customFormat="false" ht="15" hidden="false" customHeight="false" outlineLevel="0" collapsed="false">
      <c r="A888" s="4" t="str">
        <f aca="false">B888&amp;"|"&amp;C888</f>
        <v>tdbR00000007 Ala-UGC|72</v>
      </c>
      <c r="B888" s="4" t="s">
        <v>48</v>
      </c>
      <c r="C888" s="4" t="s">
        <v>854</v>
      </c>
      <c r="D888" s="4" t="n">
        <v>72</v>
      </c>
      <c r="E888" s="17" t="s">
        <v>772</v>
      </c>
      <c r="F888" s="18" t="s">
        <v>768</v>
      </c>
    </row>
    <row r="889" customFormat="false" ht="15" hidden="false" customHeight="false" outlineLevel="0" collapsed="false">
      <c r="A889" s="4" t="str">
        <f aca="false">B889&amp;"|"&amp;C889</f>
        <v>tdbR00000354 Arg-ACG|1</v>
      </c>
      <c r="B889" s="4" t="s">
        <v>49</v>
      </c>
      <c r="C889" s="4" t="s">
        <v>767</v>
      </c>
      <c r="D889" s="4" t="n">
        <v>1</v>
      </c>
      <c r="E889" s="17" t="s">
        <v>459</v>
      </c>
      <c r="F889" s="18" t="s">
        <v>768</v>
      </c>
    </row>
    <row r="890" customFormat="false" ht="15" hidden="false" customHeight="false" outlineLevel="0" collapsed="false">
      <c r="A890" s="4" t="str">
        <f aca="false">B890&amp;"|"&amp;C890</f>
        <v>tdbR00000354 Arg-ACG|2</v>
      </c>
      <c r="B890" s="4" t="s">
        <v>49</v>
      </c>
      <c r="C890" s="4" t="s">
        <v>769</v>
      </c>
      <c r="D890" s="4" t="n">
        <v>2</v>
      </c>
      <c r="E890" s="17" t="s">
        <v>772</v>
      </c>
      <c r="F890" s="18" t="s">
        <v>768</v>
      </c>
    </row>
    <row r="891" customFormat="false" ht="15" hidden="false" customHeight="false" outlineLevel="0" collapsed="false">
      <c r="A891" s="4" t="str">
        <f aca="false">B891&amp;"|"&amp;C891</f>
        <v>tdbR00000354 Arg-ACG|3</v>
      </c>
      <c r="B891" s="4" t="s">
        <v>49</v>
      </c>
      <c r="C891" s="4" t="s">
        <v>770</v>
      </c>
      <c r="D891" s="4" t="n">
        <v>3</v>
      </c>
      <c r="E891" s="17" t="s">
        <v>459</v>
      </c>
      <c r="F891" s="18" t="s">
        <v>768</v>
      </c>
    </row>
    <row r="892" customFormat="false" ht="15" hidden="false" customHeight="false" outlineLevel="0" collapsed="false">
      <c r="A892" s="4" t="str">
        <f aca="false">B892&amp;"|"&amp;C892</f>
        <v>tdbR00000354 Arg-ACG|4</v>
      </c>
      <c r="B892" s="4" t="s">
        <v>49</v>
      </c>
      <c r="C892" s="4" t="s">
        <v>771</v>
      </c>
      <c r="D892" s="4" t="n">
        <v>4</v>
      </c>
      <c r="E892" s="17" t="s">
        <v>772</v>
      </c>
      <c r="F892" s="18" t="s">
        <v>768</v>
      </c>
    </row>
    <row r="893" customFormat="false" ht="15" hidden="false" customHeight="false" outlineLevel="0" collapsed="false">
      <c r="A893" s="4" t="str">
        <f aca="false">B893&amp;"|"&amp;C893</f>
        <v>tdbR00000354 Arg-ACG|5</v>
      </c>
      <c r="B893" s="4" t="s">
        <v>49</v>
      </c>
      <c r="C893" s="4" t="s">
        <v>773</v>
      </c>
      <c r="D893" s="4" t="n">
        <v>5</v>
      </c>
      <c r="E893" s="17" t="s">
        <v>772</v>
      </c>
      <c r="F893" s="18" t="s">
        <v>768</v>
      </c>
    </row>
    <row r="894" customFormat="false" ht="15" hidden="false" customHeight="false" outlineLevel="0" collapsed="false">
      <c r="A894" s="4" t="str">
        <f aca="false">B894&amp;"|"&amp;C894</f>
        <v>tdbR00000354 Arg-ACG|6</v>
      </c>
      <c r="B894" s="4" t="s">
        <v>49</v>
      </c>
      <c r="C894" s="4" t="s">
        <v>774</v>
      </c>
      <c r="D894" s="4" t="n">
        <v>6</v>
      </c>
      <c r="E894" s="17" t="s">
        <v>772</v>
      </c>
      <c r="F894" s="18" t="s">
        <v>768</v>
      </c>
    </row>
    <row r="895" customFormat="false" ht="15" hidden="false" customHeight="false" outlineLevel="0" collapsed="false">
      <c r="A895" s="4" t="str">
        <f aca="false">B895&amp;"|"&amp;C895</f>
        <v>tdbR00000354 Arg-ACG|7</v>
      </c>
      <c r="B895" s="4" t="s">
        <v>49</v>
      </c>
      <c r="C895" s="4" t="s">
        <v>775</v>
      </c>
      <c r="D895" s="4" t="n">
        <v>7</v>
      </c>
      <c r="E895" s="17" t="s">
        <v>459</v>
      </c>
      <c r="F895" s="18" t="s">
        <v>768</v>
      </c>
    </row>
    <row r="896" customFormat="false" ht="15" hidden="false" customHeight="false" outlineLevel="0" collapsed="false">
      <c r="A896" s="4" t="str">
        <f aca="false">B896&amp;"|"&amp;C896</f>
        <v>tdbR00000354 Arg-ACG|8</v>
      </c>
      <c r="B896" s="4" t="s">
        <v>49</v>
      </c>
      <c r="C896" s="4" t="s">
        <v>776</v>
      </c>
      <c r="D896" s="4" t="n">
        <v>8</v>
      </c>
      <c r="E896" s="3" t="s">
        <v>777</v>
      </c>
      <c r="F896" s="4" t="s">
        <v>778</v>
      </c>
    </row>
    <row r="897" customFormat="false" ht="15" hidden="false" customHeight="false" outlineLevel="0" collapsed="false">
      <c r="A897" s="4" t="str">
        <f aca="false">B897&amp;"|"&amp;C897</f>
        <v>tdbR00000354 Arg-ACG|9</v>
      </c>
      <c r="B897" s="4" t="s">
        <v>49</v>
      </c>
      <c r="C897" s="4" t="s">
        <v>779</v>
      </c>
      <c r="D897" s="4" t="n">
        <v>9</v>
      </c>
      <c r="E897" s="3" t="s">
        <v>780</v>
      </c>
      <c r="F897" s="4" t="s">
        <v>781</v>
      </c>
    </row>
    <row r="898" customFormat="false" ht="15" hidden="false" customHeight="false" outlineLevel="0" collapsed="false">
      <c r="A898" s="4" t="str">
        <f aca="false">B898&amp;"|"&amp;C898</f>
        <v>tdbR00000354 Arg-ACG|10</v>
      </c>
      <c r="B898" s="4" t="s">
        <v>49</v>
      </c>
      <c r="C898" s="4" t="s">
        <v>782</v>
      </c>
      <c r="D898" s="4" t="n">
        <v>10</v>
      </c>
      <c r="E898" s="8" t="s">
        <v>459</v>
      </c>
      <c r="F898" s="7" t="s">
        <v>783</v>
      </c>
    </row>
    <row r="899" customFormat="false" ht="15" hidden="false" customHeight="false" outlineLevel="0" collapsed="false">
      <c r="A899" s="4" t="str">
        <f aca="false">B899&amp;"|"&amp;C899</f>
        <v>tdbR00000354 Arg-ACG|11</v>
      </c>
      <c r="B899" s="4" t="s">
        <v>49</v>
      </c>
      <c r="C899" s="4" t="s">
        <v>784</v>
      </c>
      <c r="D899" s="4" t="n">
        <v>11</v>
      </c>
      <c r="E899" s="8" t="s">
        <v>772</v>
      </c>
      <c r="F899" s="7" t="s">
        <v>783</v>
      </c>
    </row>
    <row r="900" customFormat="false" ht="15" hidden="false" customHeight="false" outlineLevel="0" collapsed="false">
      <c r="A900" s="4" t="str">
        <f aca="false">B900&amp;"|"&amp;C900</f>
        <v>tdbR00000354 Arg-ACG|12</v>
      </c>
      <c r="B900" s="4" t="s">
        <v>49</v>
      </c>
      <c r="C900" s="4" t="s">
        <v>785</v>
      </c>
      <c r="D900" s="4" t="n">
        <v>12</v>
      </c>
      <c r="E900" s="8" t="s">
        <v>777</v>
      </c>
      <c r="F900" s="7" t="s">
        <v>783</v>
      </c>
    </row>
    <row r="901" customFormat="false" ht="15" hidden="false" customHeight="false" outlineLevel="0" collapsed="false">
      <c r="A901" s="4" t="str">
        <f aca="false">B901&amp;"|"&amp;C901</f>
        <v>tdbR00000354 Arg-ACG|13</v>
      </c>
      <c r="B901" s="4" t="s">
        <v>49</v>
      </c>
      <c r="C901" s="4" t="s">
        <v>786</v>
      </c>
      <c r="D901" s="4" t="n">
        <v>13</v>
      </c>
      <c r="E901" s="8" t="s">
        <v>772</v>
      </c>
      <c r="F901" s="7" t="s">
        <v>783</v>
      </c>
    </row>
    <row r="902" customFormat="false" ht="15" hidden="false" customHeight="false" outlineLevel="0" collapsed="false">
      <c r="A902" s="4" t="str">
        <f aca="false">B902&amp;"|"&amp;C902</f>
        <v>tdbR00000354 Arg-ACG|14</v>
      </c>
      <c r="B902" s="4" t="s">
        <v>49</v>
      </c>
      <c r="C902" s="4" t="s">
        <v>787</v>
      </c>
      <c r="D902" s="4" t="n">
        <v>14</v>
      </c>
      <c r="E902" s="19" t="s">
        <v>780</v>
      </c>
      <c r="F902" s="20" t="s">
        <v>788</v>
      </c>
    </row>
    <row r="903" customFormat="false" ht="15" hidden="false" customHeight="false" outlineLevel="0" collapsed="false">
      <c r="A903" s="4" t="str">
        <f aca="false">B903&amp;"|"&amp;C903</f>
        <v>tdbR00000354 Arg-ACG|15</v>
      </c>
      <c r="B903" s="4" t="s">
        <v>49</v>
      </c>
      <c r="C903" s="4" t="s">
        <v>789</v>
      </c>
      <c r="D903" s="4" t="n">
        <v>15</v>
      </c>
      <c r="E903" s="19" t="s">
        <v>780</v>
      </c>
      <c r="F903" s="20" t="s">
        <v>788</v>
      </c>
    </row>
    <row r="904" customFormat="false" ht="15" hidden="false" customHeight="false" outlineLevel="0" collapsed="false">
      <c r="A904" s="4" t="str">
        <f aca="false">B904&amp;"|"&amp;C904</f>
        <v>tdbR00000354 Arg-ACG|16</v>
      </c>
      <c r="B904" s="4" t="s">
        <v>49</v>
      </c>
      <c r="C904" s="4" t="s">
        <v>790</v>
      </c>
      <c r="D904" s="4" t="n">
        <v>16</v>
      </c>
      <c r="E904" s="19" t="s">
        <v>777</v>
      </c>
      <c r="F904" s="20" t="s">
        <v>788</v>
      </c>
    </row>
    <row r="905" customFormat="false" ht="15" hidden="false" customHeight="false" outlineLevel="0" collapsed="false">
      <c r="A905" s="4" t="str">
        <f aca="false">B905&amp;"|"&amp;C905</f>
        <v>tdbR00000354 Arg-ACG|18</v>
      </c>
      <c r="B905" s="4" t="s">
        <v>49</v>
      </c>
      <c r="C905" s="4" t="s">
        <v>793</v>
      </c>
      <c r="D905" s="4" t="n">
        <v>17</v>
      </c>
      <c r="E905" s="19" t="s">
        <v>459</v>
      </c>
      <c r="F905" s="20" t="s">
        <v>788</v>
      </c>
    </row>
    <row r="906" customFormat="false" ht="15" hidden="false" customHeight="false" outlineLevel="0" collapsed="false">
      <c r="A906" s="4" t="str">
        <f aca="false">B906&amp;"|"&amp;C906</f>
        <v>tdbR00000354 Arg-ACG|19</v>
      </c>
      <c r="B906" s="4" t="s">
        <v>49</v>
      </c>
      <c r="C906" s="4" t="s">
        <v>794</v>
      </c>
      <c r="D906" s="4" t="n">
        <v>18</v>
      </c>
      <c r="E906" s="19" t="s">
        <v>459</v>
      </c>
      <c r="F906" s="20" t="s">
        <v>788</v>
      </c>
    </row>
    <row r="907" customFormat="false" ht="15" hidden="false" customHeight="false" outlineLevel="0" collapsed="false">
      <c r="A907" s="4" t="str">
        <f aca="false">B907&amp;"|"&amp;C907</f>
        <v>tdbR00000354 Arg-ACG|20</v>
      </c>
      <c r="B907" s="4" t="s">
        <v>49</v>
      </c>
      <c r="C907" s="4" t="s">
        <v>795</v>
      </c>
      <c r="D907" s="4" t="n">
        <v>19</v>
      </c>
      <c r="E907" s="19" t="s">
        <v>780</v>
      </c>
      <c r="F907" s="20" t="s">
        <v>788</v>
      </c>
    </row>
    <row r="908" customFormat="false" ht="15" hidden="false" customHeight="false" outlineLevel="0" collapsed="false">
      <c r="A908" s="4" t="str">
        <f aca="false">B908&amp;"|"&amp;C908</f>
        <v>tdbR00000354 Arg-ACG|20a</v>
      </c>
      <c r="B908" s="4" t="s">
        <v>49</v>
      </c>
      <c r="C908" s="4" t="s">
        <v>796</v>
      </c>
      <c r="D908" s="4" t="n">
        <v>20</v>
      </c>
      <c r="E908" s="19" t="s">
        <v>777</v>
      </c>
      <c r="F908" s="20" t="s">
        <v>788</v>
      </c>
    </row>
    <row r="909" customFormat="false" ht="15" hidden="false" customHeight="false" outlineLevel="0" collapsed="false">
      <c r="A909" s="4" t="str">
        <f aca="false">B909&amp;"|"&amp;C909</f>
        <v>tdbR00000354 Arg-ACG|21</v>
      </c>
      <c r="B909" s="4" t="s">
        <v>49</v>
      </c>
      <c r="C909" s="4" t="s">
        <v>797</v>
      </c>
      <c r="D909" s="4" t="n">
        <v>21</v>
      </c>
      <c r="E909" s="19" t="s">
        <v>780</v>
      </c>
      <c r="F909" s="20" t="s">
        <v>788</v>
      </c>
    </row>
    <row r="910" customFormat="false" ht="15" hidden="false" customHeight="false" outlineLevel="0" collapsed="false">
      <c r="A910" s="4" t="str">
        <f aca="false">B910&amp;"|"&amp;C910</f>
        <v>tdbR00000354 Arg-ACG|22</v>
      </c>
      <c r="B910" s="4" t="s">
        <v>49</v>
      </c>
      <c r="C910" s="4" t="s">
        <v>798</v>
      </c>
      <c r="D910" s="4" t="n">
        <v>22</v>
      </c>
      <c r="E910" s="8" t="s">
        <v>459</v>
      </c>
      <c r="F910" s="7" t="s">
        <v>783</v>
      </c>
    </row>
    <row r="911" customFormat="false" ht="15" hidden="false" customHeight="false" outlineLevel="0" collapsed="false">
      <c r="A911" s="4" t="str">
        <f aca="false">B911&amp;"|"&amp;C911</f>
        <v>tdbR00000354 Arg-ACG|23</v>
      </c>
      <c r="B911" s="4" t="s">
        <v>49</v>
      </c>
      <c r="C911" s="4" t="s">
        <v>799</v>
      </c>
      <c r="D911" s="4" t="n">
        <v>23</v>
      </c>
      <c r="E911" s="8" t="s">
        <v>780</v>
      </c>
      <c r="F911" s="7" t="s">
        <v>783</v>
      </c>
    </row>
    <row r="912" customFormat="false" ht="15" hidden="false" customHeight="false" outlineLevel="0" collapsed="false">
      <c r="A912" s="4" t="str">
        <f aca="false">B912&amp;"|"&amp;C912</f>
        <v>tdbR00000354 Arg-ACG|24</v>
      </c>
      <c r="B912" s="4" t="s">
        <v>49</v>
      </c>
      <c r="C912" s="4" t="s">
        <v>800</v>
      </c>
      <c r="D912" s="4" t="n">
        <v>24</v>
      </c>
      <c r="E912" s="8" t="s">
        <v>459</v>
      </c>
      <c r="F912" s="7" t="s">
        <v>783</v>
      </c>
    </row>
    <row r="913" customFormat="false" ht="15" hidden="false" customHeight="false" outlineLevel="0" collapsed="false">
      <c r="A913" s="4" t="str">
        <f aca="false">B913&amp;"|"&amp;C913</f>
        <v>tdbR00000354 Arg-ACG|25</v>
      </c>
      <c r="B913" s="4" t="s">
        <v>49</v>
      </c>
      <c r="C913" s="4" t="s">
        <v>801</v>
      </c>
      <c r="D913" s="4" t="n">
        <v>25</v>
      </c>
      <c r="E913" s="8" t="s">
        <v>772</v>
      </c>
      <c r="F913" s="7" t="s">
        <v>783</v>
      </c>
    </row>
    <row r="914" customFormat="false" ht="15" hidden="false" customHeight="false" outlineLevel="0" collapsed="false">
      <c r="A914" s="4" t="str">
        <f aca="false">B914&amp;"|"&amp;C914</f>
        <v>tdbR00000354 Arg-ACG|26</v>
      </c>
      <c r="B914" s="4" t="s">
        <v>49</v>
      </c>
      <c r="C914" s="4" t="s">
        <v>802</v>
      </c>
      <c r="D914" s="4" t="n">
        <v>26</v>
      </c>
      <c r="E914" s="3" t="s">
        <v>459</v>
      </c>
      <c r="F914" s="4" t="s">
        <v>803</v>
      </c>
    </row>
    <row r="915" customFormat="false" ht="15" hidden="false" customHeight="false" outlineLevel="0" collapsed="false">
      <c r="A915" s="4" t="str">
        <f aca="false">B915&amp;"|"&amp;C915</f>
        <v>tdbR00000354 Arg-ACG|27</v>
      </c>
      <c r="B915" s="4" t="s">
        <v>49</v>
      </c>
      <c r="C915" s="4" t="s">
        <v>804</v>
      </c>
      <c r="D915" s="4" t="n">
        <v>27</v>
      </c>
      <c r="E915" s="21" t="s">
        <v>777</v>
      </c>
      <c r="F915" s="22" t="s">
        <v>805</v>
      </c>
    </row>
    <row r="916" customFormat="false" ht="15" hidden="false" customHeight="false" outlineLevel="0" collapsed="false">
      <c r="A916" s="4" t="str">
        <f aca="false">B916&amp;"|"&amp;C916</f>
        <v>tdbR00000354 Arg-ACG|28</v>
      </c>
      <c r="B916" s="4" t="s">
        <v>49</v>
      </c>
      <c r="C916" s="4" t="s">
        <v>806</v>
      </c>
      <c r="D916" s="4" t="n">
        <v>28</v>
      </c>
      <c r="E916" s="21" t="s">
        <v>777</v>
      </c>
      <c r="F916" s="22" t="s">
        <v>805</v>
      </c>
    </row>
    <row r="917" customFormat="false" ht="15" hidden="false" customHeight="false" outlineLevel="0" collapsed="false">
      <c r="A917" s="4" t="str">
        <f aca="false">B917&amp;"|"&amp;C917</f>
        <v>tdbR00000354 Arg-ACG|29</v>
      </c>
      <c r="B917" s="4" t="s">
        <v>49</v>
      </c>
      <c r="C917" s="4" t="s">
        <v>807</v>
      </c>
      <c r="D917" s="4" t="n">
        <v>29</v>
      </c>
      <c r="E917" s="21" t="s">
        <v>777</v>
      </c>
      <c r="F917" s="22" t="s">
        <v>805</v>
      </c>
    </row>
    <row r="918" customFormat="false" ht="15" hidden="false" customHeight="false" outlineLevel="0" collapsed="false">
      <c r="A918" s="4" t="str">
        <f aca="false">B918&amp;"|"&amp;C918</f>
        <v>tdbR00000354 Arg-ACG|30</v>
      </c>
      <c r="B918" s="4" t="s">
        <v>49</v>
      </c>
      <c r="C918" s="4" t="s">
        <v>808</v>
      </c>
      <c r="D918" s="4" t="n">
        <v>30</v>
      </c>
      <c r="E918" s="21" t="s">
        <v>459</v>
      </c>
      <c r="F918" s="22" t="s">
        <v>805</v>
      </c>
    </row>
    <row r="919" customFormat="false" ht="15" hidden="false" customHeight="false" outlineLevel="0" collapsed="false">
      <c r="A919" s="4" t="str">
        <f aca="false">B919&amp;"|"&amp;C919</f>
        <v>tdbR00000354 Arg-ACG|31</v>
      </c>
      <c r="B919" s="4" t="s">
        <v>49</v>
      </c>
      <c r="C919" s="4" t="s">
        <v>809</v>
      </c>
      <c r="D919" s="4" t="n">
        <v>31</v>
      </c>
      <c r="E919" s="21" t="s">
        <v>780</v>
      </c>
      <c r="F919" s="22" t="s">
        <v>805</v>
      </c>
    </row>
    <row r="920" customFormat="false" ht="15" hidden="false" customHeight="false" outlineLevel="0" collapsed="false">
      <c r="A920" s="4" t="str">
        <f aca="false">B920&amp;"|"&amp;C920</f>
        <v>tdbR00000354 Arg-ACG|32</v>
      </c>
      <c r="B920" s="4" t="s">
        <v>49</v>
      </c>
      <c r="C920" s="4" t="s">
        <v>810</v>
      </c>
      <c r="D920" s="4" t="n">
        <v>32</v>
      </c>
      <c r="E920" s="19" t="s">
        <v>772</v>
      </c>
      <c r="F920" s="20" t="s">
        <v>811</v>
      </c>
    </row>
    <row r="921" customFormat="false" ht="15" hidden="false" customHeight="false" outlineLevel="0" collapsed="false">
      <c r="A921" s="4" t="str">
        <f aca="false">B921&amp;"|"&amp;C921</f>
        <v>tdbR00000354 Arg-ACG|33</v>
      </c>
      <c r="B921" s="4" t="s">
        <v>49</v>
      </c>
      <c r="C921" s="4" t="s">
        <v>812</v>
      </c>
      <c r="D921" s="4" t="n">
        <v>33</v>
      </c>
      <c r="E921" s="19" t="s">
        <v>777</v>
      </c>
      <c r="F921" s="20" t="s">
        <v>811</v>
      </c>
    </row>
    <row r="922" customFormat="false" ht="15" hidden="false" customHeight="false" outlineLevel="0" collapsed="false">
      <c r="A922" s="4" t="str">
        <f aca="false">B922&amp;"|"&amp;C922</f>
        <v>tdbR00000354 Arg-ACG|34</v>
      </c>
      <c r="B922" s="4" t="s">
        <v>49</v>
      </c>
      <c r="C922" s="4" t="s">
        <v>813</v>
      </c>
      <c r="D922" s="4" t="n">
        <v>34</v>
      </c>
      <c r="E922" s="19" t="s">
        <v>780</v>
      </c>
      <c r="F922" s="20" t="s">
        <v>811</v>
      </c>
    </row>
    <row r="923" customFormat="false" ht="15" hidden="false" customHeight="false" outlineLevel="0" collapsed="false">
      <c r="A923" s="4" t="str">
        <f aca="false">B923&amp;"|"&amp;C923</f>
        <v>tdbR00000354 Arg-ACG|35</v>
      </c>
      <c r="B923" s="4" t="s">
        <v>49</v>
      </c>
      <c r="C923" s="4" t="s">
        <v>814</v>
      </c>
      <c r="D923" s="4" t="n">
        <v>35</v>
      </c>
      <c r="E923" s="19" t="s">
        <v>772</v>
      </c>
      <c r="F923" s="20" t="s">
        <v>811</v>
      </c>
    </row>
    <row r="924" customFormat="false" ht="15" hidden="false" customHeight="false" outlineLevel="0" collapsed="false">
      <c r="A924" s="4" t="str">
        <f aca="false">B924&amp;"|"&amp;C924</f>
        <v>tdbR00000354 Arg-ACG|36</v>
      </c>
      <c r="B924" s="4" t="s">
        <v>49</v>
      </c>
      <c r="C924" s="4" t="s">
        <v>815</v>
      </c>
      <c r="D924" s="4" t="n">
        <v>36</v>
      </c>
      <c r="E924" s="19" t="s">
        <v>459</v>
      </c>
      <c r="F924" s="20" t="s">
        <v>811</v>
      </c>
    </row>
    <row r="925" customFormat="false" ht="15" hidden="false" customHeight="false" outlineLevel="0" collapsed="false">
      <c r="A925" s="4" t="str">
        <f aca="false">B925&amp;"|"&amp;C925</f>
        <v>tdbR00000354 Arg-ACG|37</v>
      </c>
      <c r="B925" s="4" t="s">
        <v>49</v>
      </c>
      <c r="C925" s="4" t="s">
        <v>816</v>
      </c>
      <c r="D925" s="4" t="n">
        <v>37</v>
      </c>
      <c r="E925" s="19" t="s">
        <v>459</v>
      </c>
      <c r="F925" s="20" t="s">
        <v>811</v>
      </c>
    </row>
    <row r="926" customFormat="false" ht="15" hidden="false" customHeight="false" outlineLevel="0" collapsed="false">
      <c r="A926" s="4" t="str">
        <f aca="false">B926&amp;"|"&amp;C926</f>
        <v>tdbR00000354 Arg-ACG|38</v>
      </c>
      <c r="B926" s="4" t="s">
        <v>49</v>
      </c>
      <c r="C926" s="4" t="s">
        <v>817</v>
      </c>
      <c r="D926" s="4" t="n">
        <v>38</v>
      </c>
      <c r="E926" s="19" t="s">
        <v>780</v>
      </c>
      <c r="F926" s="20" t="s">
        <v>811</v>
      </c>
    </row>
    <row r="927" customFormat="false" ht="15" hidden="false" customHeight="false" outlineLevel="0" collapsed="false">
      <c r="A927" s="4" t="str">
        <f aca="false">B927&amp;"|"&amp;C927</f>
        <v>tdbR00000354 Arg-ACG|39</v>
      </c>
      <c r="B927" s="4" t="s">
        <v>49</v>
      </c>
      <c r="C927" s="4" t="s">
        <v>818</v>
      </c>
      <c r="D927" s="4" t="n">
        <v>39</v>
      </c>
      <c r="E927" s="21" t="s">
        <v>777</v>
      </c>
      <c r="F927" s="22" t="s">
        <v>805</v>
      </c>
    </row>
    <row r="928" customFormat="false" ht="15" hidden="false" customHeight="false" outlineLevel="0" collapsed="false">
      <c r="A928" s="4" t="str">
        <f aca="false">B928&amp;"|"&amp;C928</f>
        <v>tdbR00000354 Arg-ACG|40</v>
      </c>
      <c r="B928" s="4" t="s">
        <v>49</v>
      </c>
      <c r="C928" s="4" t="s">
        <v>819</v>
      </c>
      <c r="D928" s="4" t="n">
        <v>40</v>
      </c>
      <c r="E928" s="21" t="s">
        <v>772</v>
      </c>
      <c r="F928" s="22" t="s">
        <v>805</v>
      </c>
    </row>
    <row r="929" customFormat="false" ht="15" hidden="false" customHeight="false" outlineLevel="0" collapsed="false">
      <c r="A929" s="4" t="str">
        <f aca="false">B929&amp;"|"&amp;C929</f>
        <v>tdbR00000354 Arg-ACG|41</v>
      </c>
      <c r="B929" s="4" t="s">
        <v>49</v>
      </c>
      <c r="C929" s="4" t="s">
        <v>820</v>
      </c>
      <c r="D929" s="4" t="n">
        <v>41</v>
      </c>
      <c r="E929" s="21" t="s">
        <v>780</v>
      </c>
      <c r="F929" s="22" t="s">
        <v>805</v>
      </c>
    </row>
    <row r="930" customFormat="false" ht="15" hidden="false" customHeight="false" outlineLevel="0" collapsed="false">
      <c r="A930" s="4" t="str">
        <f aca="false">B930&amp;"|"&amp;C930</f>
        <v>tdbR00000354 Arg-ACG|42</v>
      </c>
      <c r="B930" s="4" t="s">
        <v>49</v>
      </c>
      <c r="C930" s="4" t="s">
        <v>821</v>
      </c>
      <c r="D930" s="4" t="n">
        <v>42</v>
      </c>
      <c r="E930" s="21" t="s">
        <v>780</v>
      </c>
      <c r="F930" s="22" t="s">
        <v>805</v>
      </c>
    </row>
    <row r="931" customFormat="false" ht="15" hidden="false" customHeight="false" outlineLevel="0" collapsed="false">
      <c r="A931" s="4" t="str">
        <f aca="false">B931&amp;"|"&amp;C931</f>
        <v>tdbR00000354 Arg-ACG|43</v>
      </c>
      <c r="B931" s="4" t="s">
        <v>49</v>
      </c>
      <c r="C931" s="4" t="s">
        <v>822</v>
      </c>
      <c r="D931" s="4" t="n">
        <v>43</v>
      </c>
      <c r="E931" s="21" t="s">
        <v>780</v>
      </c>
      <c r="F931" s="22" t="s">
        <v>805</v>
      </c>
    </row>
    <row r="932" customFormat="false" ht="15" hidden="false" customHeight="false" outlineLevel="0" collapsed="false">
      <c r="A932" s="4" t="str">
        <f aca="false">B932&amp;"|"&amp;C932</f>
        <v>tdbR00000354 Arg-ACG|44</v>
      </c>
      <c r="B932" s="4" t="s">
        <v>49</v>
      </c>
      <c r="C932" s="4" t="s">
        <v>823</v>
      </c>
      <c r="D932" s="4" t="n">
        <v>44</v>
      </c>
      <c r="E932" s="19" t="s">
        <v>780</v>
      </c>
      <c r="F932" s="20" t="s">
        <v>824</v>
      </c>
    </row>
    <row r="933" customFormat="false" ht="15" hidden="false" customHeight="false" outlineLevel="0" collapsed="false">
      <c r="A933" s="4" t="str">
        <f aca="false">B933&amp;"|"&amp;C933</f>
        <v>tdbR00000354 Arg-ACG|45</v>
      </c>
      <c r="B933" s="4" t="s">
        <v>49</v>
      </c>
      <c r="C933" s="4" t="s">
        <v>825</v>
      </c>
      <c r="D933" s="4" t="n">
        <v>45</v>
      </c>
      <c r="E933" s="19" t="s">
        <v>459</v>
      </c>
      <c r="F933" s="20" t="s">
        <v>824</v>
      </c>
    </row>
    <row r="934" customFormat="false" ht="15" hidden="false" customHeight="false" outlineLevel="0" collapsed="false">
      <c r="A934" s="4" t="str">
        <f aca="false">B934&amp;"|"&amp;C934</f>
        <v>tdbR00000354 Arg-ACG|46</v>
      </c>
      <c r="B934" s="4" t="s">
        <v>49</v>
      </c>
      <c r="C934" s="4" t="s">
        <v>826</v>
      </c>
      <c r="D934" s="4" t="n">
        <v>46</v>
      </c>
      <c r="E934" s="19" t="s">
        <v>459</v>
      </c>
      <c r="F934" s="20" t="s">
        <v>824</v>
      </c>
    </row>
    <row r="935" customFormat="false" ht="15" hidden="false" customHeight="false" outlineLevel="0" collapsed="false">
      <c r="A935" s="4" t="str">
        <f aca="false">B935&amp;"|"&amp;C935</f>
        <v>tdbR00000354 Arg-ACG|47</v>
      </c>
      <c r="B935" s="4" t="s">
        <v>49</v>
      </c>
      <c r="C935" s="4" t="s">
        <v>827</v>
      </c>
      <c r="D935" s="4" t="n">
        <v>47</v>
      </c>
      <c r="E935" s="19" t="s">
        <v>777</v>
      </c>
      <c r="F935" s="20" t="s">
        <v>824</v>
      </c>
    </row>
    <row r="936" customFormat="false" ht="15" hidden="false" customHeight="false" outlineLevel="0" collapsed="false">
      <c r="A936" s="4" t="str">
        <f aca="false">B936&amp;"|"&amp;C936</f>
        <v>tdbR00000354 Arg-ACG|48</v>
      </c>
      <c r="B936" s="4" t="s">
        <v>49</v>
      </c>
      <c r="C936" s="4" t="s">
        <v>828</v>
      </c>
      <c r="D936" s="4" t="n">
        <v>48</v>
      </c>
      <c r="E936" s="19" t="s">
        <v>777</v>
      </c>
      <c r="F936" s="20" t="s">
        <v>824</v>
      </c>
    </row>
    <row r="937" customFormat="false" ht="15" hidden="false" customHeight="false" outlineLevel="0" collapsed="false">
      <c r="A937" s="4" t="str">
        <f aca="false">B937&amp;"|"&amp;C937</f>
        <v>tdbR00000354 Arg-ACG|49</v>
      </c>
      <c r="B937" s="4" t="s">
        <v>49</v>
      </c>
      <c r="C937" s="4" t="s">
        <v>829</v>
      </c>
      <c r="D937" s="4" t="n">
        <v>49</v>
      </c>
      <c r="E937" s="23" t="s">
        <v>780</v>
      </c>
      <c r="F937" s="10" t="s">
        <v>830</v>
      </c>
    </row>
    <row r="938" customFormat="false" ht="15" hidden="false" customHeight="false" outlineLevel="0" collapsed="false">
      <c r="A938" s="4" t="str">
        <f aca="false">B938&amp;"|"&amp;C938</f>
        <v>tdbR00000354 Arg-ACG|50</v>
      </c>
      <c r="B938" s="4" t="s">
        <v>49</v>
      </c>
      <c r="C938" s="4" t="s">
        <v>831</v>
      </c>
      <c r="D938" s="4" t="n">
        <v>50</v>
      </c>
      <c r="E938" s="23" t="s">
        <v>459</v>
      </c>
      <c r="F938" s="10" t="s">
        <v>830</v>
      </c>
    </row>
    <row r="939" customFormat="false" ht="15" hidden="false" customHeight="false" outlineLevel="0" collapsed="false">
      <c r="A939" s="4" t="str">
        <f aca="false">B939&amp;"|"&amp;C939</f>
        <v>tdbR00000354 Arg-ACG|51</v>
      </c>
      <c r="B939" s="4" t="s">
        <v>49</v>
      </c>
      <c r="C939" s="4" t="s">
        <v>832</v>
      </c>
      <c r="D939" s="4" t="n">
        <v>51</v>
      </c>
      <c r="E939" s="23" t="s">
        <v>459</v>
      </c>
      <c r="F939" s="10" t="s">
        <v>830</v>
      </c>
    </row>
    <row r="940" customFormat="false" ht="15" hidden="false" customHeight="false" outlineLevel="0" collapsed="false">
      <c r="A940" s="4" t="str">
        <f aca="false">B940&amp;"|"&amp;C940</f>
        <v>tdbR00000354 Arg-ACG|52</v>
      </c>
      <c r="B940" s="4" t="s">
        <v>49</v>
      </c>
      <c r="C940" s="4" t="s">
        <v>833</v>
      </c>
      <c r="D940" s="4" t="n">
        <v>52</v>
      </c>
      <c r="E940" s="23" t="s">
        <v>459</v>
      </c>
      <c r="F940" s="10" t="s">
        <v>830</v>
      </c>
    </row>
    <row r="941" customFormat="false" ht="15" hidden="false" customHeight="false" outlineLevel="0" collapsed="false">
      <c r="A941" s="4" t="str">
        <f aca="false">B941&amp;"|"&amp;C941</f>
        <v>tdbR00000354 Arg-ACG|53</v>
      </c>
      <c r="B941" s="4" t="s">
        <v>49</v>
      </c>
      <c r="C941" s="4" t="s">
        <v>834</v>
      </c>
      <c r="D941" s="4" t="n">
        <v>53</v>
      </c>
      <c r="E941" s="23" t="s">
        <v>459</v>
      </c>
      <c r="F941" s="10" t="s">
        <v>830</v>
      </c>
    </row>
    <row r="942" customFormat="false" ht="15" hidden="false" customHeight="false" outlineLevel="0" collapsed="false">
      <c r="A942" s="4" t="str">
        <f aca="false">B942&amp;"|"&amp;C942</f>
        <v>tdbR00000354 Arg-ACG|54</v>
      </c>
      <c r="B942" s="4" t="s">
        <v>49</v>
      </c>
      <c r="C942" s="4" t="s">
        <v>835</v>
      </c>
      <c r="D942" s="4" t="n">
        <v>54</v>
      </c>
      <c r="E942" s="19" t="s">
        <v>777</v>
      </c>
      <c r="F942" s="20" t="s">
        <v>836</v>
      </c>
    </row>
    <row r="943" customFormat="false" ht="15" hidden="false" customHeight="false" outlineLevel="0" collapsed="false">
      <c r="A943" s="4" t="str">
        <f aca="false">B943&amp;"|"&amp;C943</f>
        <v>tdbR00000354 Arg-ACG|55</v>
      </c>
      <c r="B943" s="4" t="s">
        <v>49</v>
      </c>
      <c r="C943" s="4" t="s">
        <v>837</v>
      </c>
      <c r="D943" s="4" t="n">
        <v>55</v>
      </c>
      <c r="E943" s="19" t="s">
        <v>777</v>
      </c>
      <c r="F943" s="20" t="s">
        <v>836</v>
      </c>
    </row>
    <row r="944" customFormat="false" ht="15" hidden="false" customHeight="false" outlineLevel="0" collapsed="false">
      <c r="A944" s="4" t="str">
        <f aca="false">B944&amp;"|"&amp;C944</f>
        <v>tdbR00000354 Arg-ACG|56</v>
      </c>
      <c r="B944" s="4" t="s">
        <v>49</v>
      </c>
      <c r="C944" s="4" t="s">
        <v>838</v>
      </c>
      <c r="D944" s="4" t="n">
        <v>56</v>
      </c>
      <c r="E944" s="19" t="s">
        <v>772</v>
      </c>
      <c r="F944" s="20" t="s">
        <v>836</v>
      </c>
    </row>
    <row r="945" customFormat="false" ht="15" hidden="false" customHeight="false" outlineLevel="0" collapsed="false">
      <c r="A945" s="4" t="str">
        <f aca="false">B945&amp;"|"&amp;C945</f>
        <v>tdbR00000354 Arg-ACG|57</v>
      </c>
      <c r="B945" s="4" t="s">
        <v>49</v>
      </c>
      <c r="C945" s="4" t="s">
        <v>839</v>
      </c>
      <c r="D945" s="4" t="n">
        <v>57</v>
      </c>
      <c r="E945" s="19" t="s">
        <v>459</v>
      </c>
      <c r="F945" s="20" t="s">
        <v>836</v>
      </c>
    </row>
    <row r="946" customFormat="false" ht="15" hidden="false" customHeight="false" outlineLevel="0" collapsed="false">
      <c r="A946" s="4" t="str">
        <f aca="false">B946&amp;"|"&amp;C946</f>
        <v>tdbR00000354 Arg-ACG|58</v>
      </c>
      <c r="B946" s="4" t="s">
        <v>49</v>
      </c>
      <c r="C946" s="4" t="s">
        <v>840</v>
      </c>
      <c r="D946" s="4" t="n">
        <v>58</v>
      </c>
      <c r="E946" s="19" t="s">
        <v>780</v>
      </c>
      <c r="F946" s="20" t="s">
        <v>836</v>
      </c>
    </row>
    <row r="947" customFormat="false" ht="15" hidden="false" customHeight="false" outlineLevel="0" collapsed="false">
      <c r="A947" s="4" t="str">
        <f aca="false">B947&amp;"|"&amp;C947</f>
        <v>tdbR00000354 Arg-ACG|59</v>
      </c>
      <c r="B947" s="4" t="s">
        <v>49</v>
      </c>
      <c r="C947" s="4" t="s">
        <v>841</v>
      </c>
      <c r="D947" s="4" t="n">
        <v>59</v>
      </c>
      <c r="E947" s="19" t="s">
        <v>772</v>
      </c>
      <c r="F947" s="20" t="s">
        <v>836</v>
      </c>
    </row>
    <row r="948" customFormat="false" ht="15" hidden="false" customHeight="false" outlineLevel="0" collapsed="false">
      <c r="A948" s="4" t="str">
        <f aca="false">B948&amp;"|"&amp;C948</f>
        <v>tdbR00000354 Arg-ACG|60</v>
      </c>
      <c r="B948" s="4" t="s">
        <v>49</v>
      </c>
      <c r="C948" s="4" t="s">
        <v>842</v>
      </c>
      <c r="D948" s="4" t="n">
        <v>60</v>
      </c>
      <c r="E948" s="19" t="s">
        <v>777</v>
      </c>
      <c r="F948" s="20" t="s">
        <v>836</v>
      </c>
    </row>
    <row r="949" customFormat="false" ht="15" hidden="false" customHeight="false" outlineLevel="0" collapsed="false">
      <c r="A949" s="4" t="str">
        <f aca="false">B949&amp;"|"&amp;C949</f>
        <v>tdbR00000354 Arg-ACG|61</v>
      </c>
      <c r="B949" s="4" t="s">
        <v>49</v>
      </c>
      <c r="C949" s="4" t="s">
        <v>843</v>
      </c>
      <c r="D949" s="4" t="n">
        <v>61</v>
      </c>
      <c r="E949" s="23" t="s">
        <v>772</v>
      </c>
      <c r="F949" s="10" t="s">
        <v>830</v>
      </c>
    </row>
    <row r="950" customFormat="false" ht="15" hidden="false" customHeight="false" outlineLevel="0" collapsed="false">
      <c r="A950" s="4" t="str">
        <f aca="false">B950&amp;"|"&amp;C950</f>
        <v>tdbR00000354 Arg-ACG|62</v>
      </c>
      <c r="B950" s="4" t="s">
        <v>49</v>
      </c>
      <c r="C950" s="4" t="s">
        <v>844</v>
      </c>
      <c r="D950" s="4" t="n">
        <v>62</v>
      </c>
      <c r="E950" s="23" t="s">
        <v>772</v>
      </c>
      <c r="F950" s="10" t="s">
        <v>830</v>
      </c>
    </row>
    <row r="951" customFormat="false" ht="15" hidden="false" customHeight="false" outlineLevel="0" collapsed="false">
      <c r="A951" s="4" t="str">
        <f aca="false">B951&amp;"|"&amp;C951</f>
        <v>tdbR00000354 Arg-ACG|63</v>
      </c>
      <c r="B951" s="4" t="s">
        <v>49</v>
      </c>
      <c r="C951" s="4" t="s">
        <v>845</v>
      </c>
      <c r="D951" s="4" t="n">
        <v>63</v>
      </c>
      <c r="E951" s="23" t="s">
        <v>772</v>
      </c>
      <c r="F951" s="10" t="s">
        <v>830</v>
      </c>
    </row>
    <row r="952" customFormat="false" ht="15" hidden="false" customHeight="false" outlineLevel="0" collapsed="false">
      <c r="A952" s="4" t="str">
        <f aca="false">B952&amp;"|"&amp;C952</f>
        <v>tdbR00000354 Arg-ACG|64</v>
      </c>
      <c r="B952" s="4" t="s">
        <v>49</v>
      </c>
      <c r="C952" s="4" t="s">
        <v>846</v>
      </c>
      <c r="D952" s="4" t="n">
        <v>64</v>
      </c>
      <c r="E952" s="23" t="s">
        <v>772</v>
      </c>
      <c r="F952" s="10" t="s">
        <v>830</v>
      </c>
    </row>
    <row r="953" customFormat="false" ht="15" hidden="false" customHeight="false" outlineLevel="0" collapsed="false">
      <c r="A953" s="4" t="str">
        <f aca="false">B953&amp;"|"&amp;C953</f>
        <v>tdbR00000354 Arg-ACG|65</v>
      </c>
      <c r="B953" s="4" t="s">
        <v>49</v>
      </c>
      <c r="C953" s="4" t="s">
        <v>847</v>
      </c>
      <c r="D953" s="4" t="n">
        <v>65</v>
      </c>
      <c r="E953" s="23" t="s">
        <v>777</v>
      </c>
      <c r="F953" s="10" t="s">
        <v>830</v>
      </c>
    </row>
    <row r="954" customFormat="false" ht="15" hidden="false" customHeight="false" outlineLevel="0" collapsed="false">
      <c r="A954" s="4" t="str">
        <f aca="false">B954&amp;"|"&amp;C954</f>
        <v>tdbR00000354 Arg-ACG|66</v>
      </c>
      <c r="B954" s="4" t="s">
        <v>49</v>
      </c>
      <c r="C954" s="4" t="s">
        <v>848</v>
      </c>
      <c r="D954" s="4" t="n">
        <v>66</v>
      </c>
      <c r="E954" s="17" t="s">
        <v>772</v>
      </c>
      <c r="F954" s="18" t="s">
        <v>768</v>
      </c>
    </row>
    <row r="955" customFormat="false" ht="15" hidden="false" customHeight="false" outlineLevel="0" collapsed="false">
      <c r="A955" s="4" t="str">
        <f aca="false">B955&amp;"|"&amp;C955</f>
        <v>tdbR00000354 Arg-ACG|67</v>
      </c>
      <c r="B955" s="4" t="s">
        <v>49</v>
      </c>
      <c r="C955" s="4" t="s">
        <v>849</v>
      </c>
      <c r="D955" s="4" t="n">
        <v>67</v>
      </c>
      <c r="E955" s="17" t="s">
        <v>459</v>
      </c>
      <c r="F955" s="18" t="s">
        <v>768</v>
      </c>
    </row>
    <row r="956" customFormat="false" ht="15" hidden="false" customHeight="false" outlineLevel="0" collapsed="false">
      <c r="A956" s="4" t="str">
        <f aca="false">B956&amp;"|"&amp;C956</f>
        <v>tdbR00000354 Arg-ACG|68</v>
      </c>
      <c r="B956" s="4" t="s">
        <v>49</v>
      </c>
      <c r="C956" s="4" t="s">
        <v>850</v>
      </c>
      <c r="D956" s="4" t="n">
        <v>68</v>
      </c>
      <c r="E956" s="17" t="s">
        <v>459</v>
      </c>
      <c r="F956" s="18" t="s">
        <v>768</v>
      </c>
    </row>
    <row r="957" customFormat="false" ht="15" hidden="false" customHeight="false" outlineLevel="0" collapsed="false">
      <c r="A957" s="4" t="str">
        <f aca="false">B957&amp;"|"&amp;C957</f>
        <v>tdbR00000354 Arg-ACG|69</v>
      </c>
      <c r="B957" s="4" t="s">
        <v>49</v>
      </c>
      <c r="C957" s="4" t="s">
        <v>851</v>
      </c>
      <c r="D957" s="4" t="n">
        <v>69</v>
      </c>
      <c r="E957" s="17" t="s">
        <v>459</v>
      </c>
      <c r="F957" s="18" t="s">
        <v>768</v>
      </c>
    </row>
    <row r="958" customFormat="false" ht="15" hidden="false" customHeight="false" outlineLevel="0" collapsed="false">
      <c r="A958" s="4" t="str">
        <f aca="false">B958&amp;"|"&amp;C958</f>
        <v>tdbR00000354 Arg-ACG|70</v>
      </c>
      <c r="B958" s="4" t="s">
        <v>49</v>
      </c>
      <c r="C958" s="4" t="s">
        <v>852</v>
      </c>
      <c r="D958" s="4" t="n">
        <v>70</v>
      </c>
      <c r="E958" s="17" t="s">
        <v>772</v>
      </c>
      <c r="F958" s="18" t="s">
        <v>768</v>
      </c>
    </row>
    <row r="959" customFormat="false" ht="15" hidden="false" customHeight="false" outlineLevel="0" collapsed="false">
      <c r="A959" s="4" t="str">
        <f aca="false">B959&amp;"|"&amp;C959</f>
        <v>tdbR00000354 Arg-ACG|71</v>
      </c>
      <c r="B959" s="4" t="s">
        <v>49</v>
      </c>
      <c r="C959" s="4" t="s">
        <v>853</v>
      </c>
      <c r="D959" s="4" t="n">
        <v>71</v>
      </c>
      <c r="E959" s="17" t="s">
        <v>459</v>
      </c>
      <c r="F959" s="18" t="s">
        <v>768</v>
      </c>
    </row>
    <row r="960" customFormat="false" ht="15" hidden="false" customHeight="false" outlineLevel="0" collapsed="false">
      <c r="A960" s="4" t="str">
        <f aca="false">B960&amp;"|"&amp;C960</f>
        <v>tdbR00000354 Arg-ACG|72</v>
      </c>
      <c r="B960" s="4" t="s">
        <v>49</v>
      </c>
      <c r="C960" s="4" t="s">
        <v>854</v>
      </c>
      <c r="D960" s="4" t="n">
        <v>72</v>
      </c>
      <c r="E960" s="17" t="s">
        <v>772</v>
      </c>
      <c r="F960" s="18" t="s">
        <v>768</v>
      </c>
    </row>
    <row r="961" customFormat="false" ht="15" hidden="false" customHeight="false" outlineLevel="0" collapsed="false">
      <c r="A961" s="4" t="str">
        <f aca="false">B961&amp;"|"&amp;C961</f>
        <v>tdbR00000116 Gly-UCC|1</v>
      </c>
      <c r="B961" s="4" t="s">
        <v>50</v>
      </c>
      <c r="C961" s="4" t="s">
        <v>767</v>
      </c>
      <c r="D961" s="4" t="n">
        <v>1</v>
      </c>
      <c r="E961" s="17" t="s">
        <v>459</v>
      </c>
      <c r="F961" s="18" t="s">
        <v>768</v>
      </c>
    </row>
    <row r="962" customFormat="false" ht="15" hidden="false" customHeight="false" outlineLevel="0" collapsed="false">
      <c r="A962" s="4" t="str">
        <f aca="false">B962&amp;"|"&amp;C962</f>
        <v>tdbR00000116 Gly-UCC|2</v>
      </c>
      <c r="B962" s="4" t="s">
        <v>50</v>
      </c>
      <c r="C962" s="4" t="s">
        <v>769</v>
      </c>
      <c r="D962" s="4" t="n">
        <v>2</v>
      </c>
      <c r="E962" s="17" t="s">
        <v>772</v>
      </c>
      <c r="F962" s="18" t="s">
        <v>768</v>
      </c>
    </row>
    <row r="963" customFormat="false" ht="15" hidden="false" customHeight="false" outlineLevel="0" collapsed="false">
      <c r="A963" s="4" t="str">
        <f aca="false">B963&amp;"|"&amp;C963</f>
        <v>tdbR00000116 Gly-UCC|3</v>
      </c>
      <c r="B963" s="4" t="s">
        <v>50</v>
      </c>
      <c r="C963" s="4" t="s">
        <v>770</v>
      </c>
      <c r="D963" s="4" t="n">
        <v>3</v>
      </c>
      <c r="E963" s="17" t="s">
        <v>459</v>
      </c>
      <c r="F963" s="18" t="s">
        <v>768</v>
      </c>
    </row>
    <row r="964" customFormat="false" ht="15" hidden="false" customHeight="false" outlineLevel="0" collapsed="false">
      <c r="A964" s="4" t="str">
        <f aca="false">B964&amp;"|"&amp;C964</f>
        <v>tdbR00000116 Gly-UCC|4</v>
      </c>
      <c r="B964" s="4" t="s">
        <v>50</v>
      </c>
      <c r="C964" s="4" t="s">
        <v>771</v>
      </c>
      <c r="D964" s="4" t="n">
        <v>4</v>
      </c>
      <c r="E964" s="17" t="s">
        <v>459</v>
      </c>
      <c r="F964" s="18" t="s">
        <v>768</v>
      </c>
    </row>
    <row r="965" customFormat="false" ht="15" hidden="false" customHeight="false" outlineLevel="0" collapsed="false">
      <c r="A965" s="4" t="str">
        <f aca="false">B965&amp;"|"&amp;C965</f>
        <v>tdbR00000116 Gly-UCC|5</v>
      </c>
      <c r="B965" s="4" t="s">
        <v>50</v>
      </c>
      <c r="C965" s="4" t="s">
        <v>773</v>
      </c>
      <c r="D965" s="4" t="n">
        <v>5</v>
      </c>
      <c r="E965" s="17" t="s">
        <v>459</v>
      </c>
      <c r="F965" s="18" t="s">
        <v>768</v>
      </c>
    </row>
    <row r="966" customFormat="false" ht="15" hidden="false" customHeight="false" outlineLevel="0" collapsed="false">
      <c r="A966" s="4" t="str">
        <f aca="false">B966&amp;"|"&amp;C966</f>
        <v>tdbR00000116 Gly-UCC|6</v>
      </c>
      <c r="B966" s="4" t="s">
        <v>50</v>
      </c>
      <c r="C966" s="4" t="s">
        <v>774</v>
      </c>
      <c r="D966" s="4" t="n">
        <v>6</v>
      </c>
      <c r="E966" s="17" t="s">
        <v>777</v>
      </c>
      <c r="F966" s="18" t="s">
        <v>768</v>
      </c>
    </row>
    <row r="967" customFormat="false" ht="15" hidden="false" customHeight="false" outlineLevel="0" collapsed="false">
      <c r="A967" s="4" t="str">
        <f aca="false">B967&amp;"|"&amp;C967</f>
        <v>tdbR00000116 Gly-UCC|7</v>
      </c>
      <c r="B967" s="4" t="s">
        <v>50</v>
      </c>
      <c r="C967" s="4" t="s">
        <v>775</v>
      </c>
      <c r="D967" s="4" t="n">
        <v>7</v>
      </c>
      <c r="E967" s="17" t="s">
        <v>459</v>
      </c>
      <c r="F967" s="18" t="s">
        <v>768</v>
      </c>
    </row>
    <row r="968" customFormat="false" ht="15" hidden="false" customHeight="false" outlineLevel="0" collapsed="false">
      <c r="A968" s="4" t="str">
        <f aca="false">B968&amp;"|"&amp;C968</f>
        <v>tdbR00000116 Gly-UCC|8</v>
      </c>
      <c r="B968" s="4" t="s">
        <v>50</v>
      </c>
      <c r="C968" s="4" t="s">
        <v>776</v>
      </c>
      <c r="D968" s="4" t="n">
        <v>8</v>
      </c>
      <c r="E968" s="3" t="s">
        <v>777</v>
      </c>
      <c r="F968" s="4" t="s">
        <v>778</v>
      </c>
    </row>
    <row r="969" customFormat="false" ht="15" hidden="false" customHeight="false" outlineLevel="0" collapsed="false">
      <c r="A969" s="4" t="str">
        <f aca="false">B969&amp;"|"&amp;C969</f>
        <v>tdbR00000116 Gly-UCC|9</v>
      </c>
      <c r="B969" s="4" t="s">
        <v>50</v>
      </c>
      <c r="C969" s="4" t="s">
        <v>779</v>
      </c>
      <c r="D969" s="4" t="n">
        <v>9</v>
      </c>
      <c r="E969" s="3" t="s">
        <v>780</v>
      </c>
      <c r="F969" s="4" t="s">
        <v>781</v>
      </c>
    </row>
    <row r="970" customFormat="false" ht="15" hidden="false" customHeight="false" outlineLevel="0" collapsed="false">
      <c r="A970" s="4" t="str">
        <f aca="false">B970&amp;"|"&amp;C970</f>
        <v>tdbR00000116 Gly-UCC|10</v>
      </c>
      <c r="B970" s="4" t="s">
        <v>50</v>
      </c>
      <c r="C970" s="4" t="s">
        <v>782</v>
      </c>
      <c r="D970" s="4" t="n">
        <v>10</v>
      </c>
      <c r="E970" s="8" t="s">
        <v>459</v>
      </c>
      <c r="F970" s="7" t="s">
        <v>783</v>
      </c>
    </row>
    <row r="971" customFormat="false" ht="15" hidden="false" customHeight="false" outlineLevel="0" collapsed="false">
      <c r="A971" s="4" t="str">
        <f aca="false">B971&amp;"|"&amp;C971</f>
        <v>tdbR00000116 Gly-UCC|11</v>
      </c>
      <c r="B971" s="4" t="s">
        <v>50</v>
      </c>
      <c r="C971" s="4" t="s">
        <v>784</v>
      </c>
      <c r="D971" s="4" t="n">
        <v>11</v>
      </c>
      <c r="E971" s="8" t="s">
        <v>777</v>
      </c>
      <c r="F971" s="7" t="s">
        <v>783</v>
      </c>
    </row>
    <row r="972" customFormat="false" ht="15" hidden="false" customHeight="false" outlineLevel="0" collapsed="false">
      <c r="A972" s="4" t="str">
        <f aca="false">B972&amp;"|"&amp;C972</f>
        <v>tdbR00000116 Gly-UCC|12</v>
      </c>
      <c r="B972" s="4" t="s">
        <v>50</v>
      </c>
      <c r="C972" s="4" t="s">
        <v>785</v>
      </c>
      <c r="D972" s="4" t="n">
        <v>12</v>
      </c>
      <c r="E972" s="8" t="s">
        <v>777</v>
      </c>
      <c r="F972" s="7" t="s">
        <v>783</v>
      </c>
    </row>
    <row r="973" customFormat="false" ht="15" hidden="false" customHeight="false" outlineLevel="0" collapsed="false">
      <c r="A973" s="4" t="str">
        <f aca="false">B973&amp;"|"&amp;C973</f>
        <v>tdbR00000116 Gly-UCC|13</v>
      </c>
      <c r="B973" s="4" t="s">
        <v>50</v>
      </c>
      <c r="C973" s="4" t="s">
        <v>786</v>
      </c>
      <c r="D973" s="4" t="n">
        <v>13</v>
      </c>
      <c r="E973" s="8" t="s">
        <v>777</v>
      </c>
      <c r="F973" s="7" t="s">
        <v>783</v>
      </c>
    </row>
    <row r="974" customFormat="false" ht="15" hidden="false" customHeight="false" outlineLevel="0" collapsed="false">
      <c r="A974" s="4" t="str">
        <f aca="false">B974&amp;"|"&amp;C974</f>
        <v>tdbR00000116 Gly-UCC|14</v>
      </c>
      <c r="B974" s="4" t="s">
        <v>50</v>
      </c>
      <c r="C974" s="4" t="s">
        <v>787</v>
      </c>
      <c r="D974" s="4" t="n">
        <v>14</v>
      </c>
      <c r="E974" s="19" t="s">
        <v>780</v>
      </c>
      <c r="F974" s="20" t="s">
        <v>788</v>
      </c>
    </row>
    <row r="975" customFormat="false" ht="15" hidden="false" customHeight="false" outlineLevel="0" collapsed="false">
      <c r="A975" s="4" t="str">
        <f aca="false">B975&amp;"|"&amp;C975</f>
        <v>tdbR00000116 Gly-UCC|15</v>
      </c>
      <c r="B975" s="4" t="s">
        <v>50</v>
      </c>
      <c r="C975" s="4" t="s">
        <v>789</v>
      </c>
      <c r="D975" s="4" t="n">
        <v>15</v>
      </c>
      <c r="E975" s="19" t="s">
        <v>459</v>
      </c>
      <c r="F975" s="20" t="s">
        <v>788</v>
      </c>
    </row>
    <row r="976" customFormat="false" ht="15" hidden="false" customHeight="false" outlineLevel="0" collapsed="false">
      <c r="A976" s="4" t="str">
        <f aca="false">B976&amp;"|"&amp;C976</f>
        <v>tdbR00000116 Gly-UCC|16</v>
      </c>
      <c r="B976" s="4" t="s">
        <v>50</v>
      </c>
      <c r="C976" s="4" t="s">
        <v>790</v>
      </c>
      <c r="D976" s="4" t="n">
        <v>16</v>
      </c>
      <c r="E976" s="19" t="s">
        <v>777</v>
      </c>
      <c r="F976" s="20" t="s">
        <v>788</v>
      </c>
    </row>
    <row r="977" customFormat="false" ht="15" hidden="false" customHeight="false" outlineLevel="0" collapsed="false">
      <c r="A977" s="4" t="str">
        <f aca="false">B977&amp;"|"&amp;C977</f>
        <v>tdbR00000116 Gly-UCC|18</v>
      </c>
      <c r="B977" s="4" t="s">
        <v>50</v>
      </c>
      <c r="C977" s="4" t="s">
        <v>793</v>
      </c>
      <c r="D977" s="4" t="n">
        <v>17</v>
      </c>
      <c r="E977" s="19" t="s">
        <v>459</v>
      </c>
      <c r="F977" s="20" t="s">
        <v>788</v>
      </c>
    </row>
    <row r="978" customFormat="false" ht="15" hidden="false" customHeight="false" outlineLevel="0" collapsed="false">
      <c r="A978" s="4" t="str">
        <f aca="false">B978&amp;"|"&amp;C978</f>
        <v>tdbR00000116 Gly-UCC|19</v>
      </c>
      <c r="B978" s="4" t="s">
        <v>50</v>
      </c>
      <c r="C978" s="4" t="s">
        <v>794</v>
      </c>
      <c r="D978" s="4" t="n">
        <v>18</v>
      </c>
      <c r="E978" s="19" t="s">
        <v>459</v>
      </c>
      <c r="F978" s="20" t="s">
        <v>788</v>
      </c>
    </row>
    <row r="979" customFormat="false" ht="15" hidden="false" customHeight="false" outlineLevel="0" collapsed="false">
      <c r="A979" s="4" t="str">
        <f aca="false">B979&amp;"|"&amp;C979</f>
        <v>tdbR00000116 Gly-UCC|20</v>
      </c>
      <c r="B979" s="4" t="s">
        <v>50</v>
      </c>
      <c r="C979" s="4" t="s">
        <v>795</v>
      </c>
      <c r="D979" s="4" t="n">
        <v>19</v>
      </c>
      <c r="E979" s="19" t="s">
        <v>777</v>
      </c>
      <c r="F979" s="20" t="s">
        <v>788</v>
      </c>
    </row>
    <row r="980" customFormat="false" ht="15" hidden="false" customHeight="false" outlineLevel="0" collapsed="false">
      <c r="A980" s="4" t="str">
        <f aca="false">B980&amp;"|"&amp;C980</f>
        <v>tdbR00000116 Gly-UCC|21</v>
      </c>
      <c r="B980" s="4" t="s">
        <v>50</v>
      </c>
      <c r="C980" s="4" t="s">
        <v>797</v>
      </c>
      <c r="D980" s="4" t="n">
        <v>20</v>
      </c>
      <c r="E980" s="19" t="s">
        <v>780</v>
      </c>
      <c r="F980" s="20" t="s">
        <v>788</v>
      </c>
    </row>
    <row r="981" customFormat="false" ht="15" hidden="false" customHeight="false" outlineLevel="0" collapsed="false">
      <c r="A981" s="4" t="str">
        <f aca="false">B981&amp;"|"&amp;C981</f>
        <v>tdbR00000116 Gly-UCC|22</v>
      </c>
      <c r="B981" s="4" t="s">
        <v>50</v>
      </c>
      <c r="C981" s="4" t="s">
        <v>798</v>
      </c>
      <c r="D981" s="4" t="n">
        <v>21</v>
      </c>
      <c r="E981" s="8" t="s">
        <v>780</v>
      </c>
      <c r="F981" s="7" t="s">
        <v>783</v>
      </c>
    </row>
    <row r="982" customFormat="false" ht="15" hidden="false" customHeight="false" outlineLevel="0" collapsed="false">
      <c r="A982" s="4" t="str">
        <f aca="false">B982&amp;"|"&amp;C982</f>
        <v>tdbR00000116 Gly-UCC|23</v>
      </c>
      <c r="B982" s="4" t="s">
        <v>50</v>
      </c>
      <c r="C982" s="4" t="s">
        <v>799</v>
      </c>
      <c r="D982" s="4" t="n">
        <v>22</v>
      </c>
      <c r="E982" s="8" t="s">
        <v>780</v>
      </c>
      <c r="F982" s="7" t="s">
        <v>783</v>
      </c>
    </row>
    <row r="983" customFormat="false" ht="15" hidden="false" customHeight="false" outlineLevel="0" collapsed="false">
      <c r="A983" s="4" t="str">
        <f aca="false">B983&amp;"|"&amp;C983</f>
        <v>tdbR00000116 Gly-UCC|24</v>
      </c>
      <c r="B983" s="4" t="s">
        <v>50</v>
      </c>
      <c r="C983" s="4" t="s">
        <v>800</v>
      </c>
      <c r="D983" s="4" t="n">
        <v>23</v>
      </c>
      <c r="E983" s="8" t="s">
        <v>780</v>
      </c>
      <c r="F983" s="7" t="s">
        <v>783</v>
      </c>
    </row>
    <row r="984" customFormat="false" ht="15" hidden="false" customHeight="false" outlineLevel="0" collapsed="false">
      <c r="A984" s="4" t="str">
        <f aca="false">B984&amp;"|"&amp;C984</f>
        <v>tdbR00000116 Gly-UCC|25</v>
      </c>
      <c r="B984" s="4" t="s">
        <v>50</v>
      </c>
      <c r="C984" s="4" t="s">
        <v>801</v>
      </c>
      <c r="D984" s="4" t="n">
        <v>24</v>
      </c>
      <c r="E984" s="8" t="s">
        <v>772</v>
      </c>
      <c r="F984" s="7" t="s">
        <v>783</v>
      </c>
    </row>
    <row r="985" customFormat="false" ht="15" hidden="false" customHeight="false" outlineLevel="0" collapsed="false">
      <c r="A985" s="4" t="str">
        <f aca="false">B985&amp;"|"&amp;C985</f>
        <v>tdbR00000116 Gly-UCC|26</v>
      </c>
      <c r="B985" s="4" t="s">
        <v>50</v>
      </c>
      <c r="C985" s="4" t="s">
        <v>802</v>
      </c>
      <c r="D985" s="4" t="n">
        <v>25</v>
      </c>
      <c r="E985" s="3" t="s">
        <v>772</v>
      </c>
      <c r="F985" s="4" t="s">
        <v>803</v>
      </c>
    </row>
    <row r="986" customFormat="false" ht="15" hidden="false" customHeight="false" outlineLevel="0" collapsed="false">
      <c r="A986" s="4" t="str">
        <f aca="false">B986&amp;"|"&amp;C986</f>
        <v>tdbR00000116 Gly-UCC|27</v>
      </c>
      <c r="B986" s="4" t="s">
        <v>50</v>
      </c>
      <c r="C986" s="4" t="s">
        <v>804</v>
      </c>
      <c r="D986" s="4" t="n">
        <v>26</v>
      </c>
      <c r="E986" s="21" t="s">
        <v>777</v>
      </c>
      <c r="F986" s="22" t="s">
        <v>805</v>
      </c>
    </row>
    <row r="987" customFormat="false" ht="15" hidden="false" customHeight="false" outlineLevel="0" collapsed="false">
      <c r="A987" s="4" t="str">
        <f aca="false">B987&amp;"|"&amp;C987</f>
        <v>tdbR00000116 Gly-UCC|28</v>
      </c>
      <c r="B987" s="4" t="s">
        <v>50</v>
      </c>
      <c r="C987" s="4" t="s">
        <v>806</v>
      </c>
      <c r="D987" s="4" t="n">
        <v>27</v>
      </c>
      <c r="E987" s="21" t="s">
        <v>772</v>
      </c>
      <c r="F987" s="22" t="s">
        <v>805</v>
      </c>
    </row>
    <row r="988" customFormat="false" ht="15" hidden="false" customHeight="false" outlineLevel="0" collapsed="false">
      <c r="A988" s="4" t="str">
        <f aca="false">B988&amp;"|"&amp;C988</f>
        <v>tdbR00000116 Gly-UCC|29</v>
      </c>
      <c r="B988" s="4" t="s">
        <v>50</v>
      </c>
      <c r="C988" s="4" t="s">
        <v>807</v>
      </c>
      <c r="D988" s="4" t="n">
        <v>28</v>
      </c>
      <c r="E988" s="21" t="s">
        <v>780</v>
      </c>
      <c r="F988" s="22" t="s">
        <v>805</v>
      </c>
    </row>
    <row r="989" customFormat="false" ht="15" hidden="false" customHeight="false" outlineLevel="0" collapsed="false">
      <c r="A989" s="4" t="str">
        <f aca="false">B989&amp;"|"&amp;C989</f>
        <v>tdbR00000116 Gly-UCC|30</v>
      </c>
      <c r="B989" s="4" t="s">
        <v>50</v>
      </c>
      <c r="C989" s="4" t="s">
        <v>808</v>
      </c>
      <c r="D989" s="4" t="n">
        <v>29</v>
      </c>
      <c r="E989" s="21" t="s">
        <v>459</v>
      </c>
      <c r="F989" s="22" t="s">
        <v>805</v>
      </c>
    </row>
    <row r="990" customFormat="false" ht="15" hidden="false" customHeight="false" outlineLevel="0" collapsed="false">
      <c r="A990" s="4" t="str">
        <f aca="false">B990&amp;"|"&amp;C990</f>
        <v>tdbR00000116 Gly-UCC|31</v>
      </c>
      <c r="B990" s="4" t="s">
        <v>50</v>
      </c>
      <c r="C990" s="4" t="s">
        <v>809</v>
      </c>
      <c r="D990" s="4" t="n">
        <v>30</v>
      </c>
      <c r="E990" s="21" t="s">
        <v>772</v>
      </c>
      <c r="F990" s="22" t="s">
        <v>805</v>
      </c>
    </row>
    <row r="991" customFormat="false" ht="15" hidden="false" customHeight="false" outlineLevel="0" collapsed="false">
      <c r="A991" s="4" t="str">
        <f aca="false">B991&amp;"|"&amp;C991</f>
        <v>tdbR00000116 Gly-UCC|32</v>
      </c>
      <c r="B991" s="4" t="s">
        <v>50</v>
      </c>
      <c r="C991" s="4" t="s">
        <v>810</v>
      </c>
      <c r="D991" s="4" t="n">
        <v>31</v>
      </c>
      <c r="E991" s="19" t="s">
        <v>772</v>
      </c>
      <c r="F991" s="20" t="s">
        <v>811</v>
      </c>
    </row>
    <row r="992" customFormat="false" ht="15" hidden="false" customHeight="false" outlineLevel="0" collapsed="false">
      <c r="A992" s="4" t="str">
        <f aca="false">B992&amp;"|"&amp;C992</f>
        <v>tdbR00000116 Gly-UCC|33</v>
      </c>
      <c r="B992" s="4" t="s">
        <v>50</v>
      </c>
      <c r="C992" s="4" t="s">
        <v>812</v>
      </c>
      <c r="D992" s="4" t="n">
        <v>32</v>
      </c>
      <c r="E992" s="19" t="s">
        <v>777</v>
      </c>
      <c r="F992" s="20" t="s">
        <v>811</v>
      </c>
    </row>
    <row r="993" customFormat="false" ht="15" hidden="false" customHeight="false" outlineLevel="0" collapsed="false">
      <c r="A993" s="4" t="str">
        <f aca="false">B993&amp;"|"&amp;C993</f>
        <v>tdbR00000116 Gly-UCC|34</v>
      </c>
      <c r="B993" s="4" t="s">
        <v>50</v>
      </c>
      <c r="C993" s="4" t="s">
        <v>813</v>
      </c>
      <c r="D993" s="4" t="n">
        <v>33</v>
      </c>
      <c r="E993" s="19" t="s">
        <v>777</v>
      </c>
      <c r="F993" s="20" t="s">
        <v>811</v>
      </c>
    </row>
    <row r="994" customFormat="false" ht="15" hidden="false" customHeight="false" outlineLevel="0" collapsed="false">
      <c r="A994" s="4" t="str">
        <f aca="false">B994&amp;"|"&amp;C994</f>
        <v>tdbR00000116 Gly-UCC|35</v>
      </c>
      <c r="B994" s="4" t="s">
        <v>50</v>
      </c>
      <c r="C994" s="4" t="s">
        <v>814</v>
      </c>
      <c r="D994" s="4" t="n">
        <v>34</v>
      </c>
      <c r="E994" s="19" t="s">
        <v>772</v>
      </c>
      <c r="F994" s="20" t="s">
        <v>811</v>
      </c>
    </row>
    <row r="995" customFormat="false" ht="15" hidden="false" customHeight="false" outlineLevel="0" collapsed="false">
      <c r="A995" s="4" t="str">
        <f aca="false">B995&amp;"|"&amp;C995</f>
        <v>tdbR00000116 Gly-UCC|36</v>
      </c>
      <c r="B995" s="4" t="s">
        <v>50</v>
      </c>
      <c r="C995" s="4" t="s">
        <v>815</v>
      </c>
      <c r="D995" s="4" t="n">
        <v>35</v>
      </c>
      <c r="E995" s="19" t="s">
        <v>772</v>
      </c>
      <c r="F995" s="20" t="s">
        <v>811</v>
      </c>
    </row>
    <row r="996" customFormat="false" ht="15" hidden="false" customHeight="false" outlineLevel="0" collapsed="false">
      <c r="A996" s="4" t="str">
        <f aca="false">B996&amp;"|"&amp;C996</f>
        <v>tdbR00000116 Gly-UCC|37</v>
      </c>
      <c r="B996" s="4" t="s">
        <v>50</v>
      </c>
      <c r="C996" s="4" t="s">
        <v>816</v>
      </c>
      <c r="D996" s="4" t="n">
        <v>36</v>
      </c>
      <c r="E996" s="19" t="s">
        <v>780</v>
      </c>
      <c r="F996" s="20" t="s">
        <v>811</v>
      </c>
    </row>
    <row r="997" customFormat="false" ht="15" hidden="false" customHeight="false" outlineLevel="0" collapsed="false">
      <c r="A997" s="4" t="str">
        <f aca="false">B997&amp;"|"&amp;C997</f>
        <v>tdbR00000116 Gly-UCC|38</v>
      </c>
      <c r="B997" s="4" t="s">
        <v>50</v>
      </c>
      <c r="C997" s="4" t="s">
        <v>817</v>
      </c>
      <c r="D997" s="4" t="n">
        <v>37</v>
      </c>
      <c r="E997" s="19" t="s">
        <v>780</v>
      </c>
      <c r="F997" s="20" t="s">
        <v>811</v>
      </c>
    </row>
    <row r="998" customFormat="false" ht="15" hidden="false" customHeight="false" outlineLevel="0" collapsed="false">
      <c r="A998" s="4" t="str">
        <f aca="false">B998&amp;"|"&amp;C998</f>
        <v>tdbR00000116 Gly-UCC|39</v>
      </c>
      <c r="B998" s="4" t="s">
        <v>50</v>
      </c>
      <c r="C998" s="4" t="s">
        <v>818</v>
      </c>
      <c r="D998" s="4" t="n">
        <v>38</v>
      </c>
      <c r="E998" s="21" t="s">
        <v>459</v>
      </c>
      <c r="F998" s="22" t="s">
        <v>805</v>
      </c>
    </row>
    <row r="999" customFormat="false" ht="15" hidden="false" customHeight="false" outlineLevel="0" collapsed="false">
      <c r="A999" s="4" t="str">
        <f aca="false">B999&amp;"|"&amp;C999</f>
        <v>tdbR00000116 Gly-UCC|40</v>
      </c>
      <c r="B999" s="4" t="s">
        <v>50</v>
      </c>
      <c r="C999" s="4" t="s">
        <v>819</v>
      </c>
      <c r="D999" s="4" t="n">
        <v>39</v>
      </c>
      <c r="E999" s="21" t="s">
        <v>772</v>
      </c>
      <c r="F999" s="22" t="s">
        <v>805</v>
      </c>
    </row>
    <row r="1000" customFormat="false" ht="15" hidden="false" customHeight="false" outlineLevel="0" collapsed="false">
      <c r="A1000" s="4" t="str">
        <f aca="false">B1000&amp;"|"&amp;C1000</f>
        <v>tdbR00000116 Gly-UCC|41</v>
      </c>
      <c r="B1000" s="4" t="s">
        <v>50</v>
      </c>
      <c r="C1000" s="4" t="s">
        <v>820</v>
      </c>
      <c r="D1000" s="4" t="n">
        <v>40</v>
      </c>
      <c r="E1000" s="21" t="s">
        <v>777</v>
      </c>
      <c r="F1000" s="22" t="s">
        <v>805</v>
      </c>
    </row>
    <row r="1001" customFormat="false" ht="15" hidden="false" customHeight="false" outlineLevel="0" collapsed="false">
      <c r="A1001" s="4" t="str">
        <f aca="false">B1001&amp;"|"&amp;C1001</f>
        <v>tdbR00000116 Gly-UCC|42</v>
      </c>
      <c r="B1001" s="4" t="s">
        <v>50</v>
      </c>
      <c r="C1001" s="4" t="s">
        <v>821</v>
      </c>
      <c r="D1001" s="4" t="n">
        <v>41</v>
      </c>
      <c r="E1001" s="21" t="s">
        <v>459</v>
      </c>
      <c r="F1001" s="22" t="s">
        <v>805</v>
      </c>
    </row>
    <row r="1002" customFormat="false" ht="15" hidden="false" customHeight="false" outlineLevel="0" collapsed="false">
      <c r="A1002" s="4" t="str">
        <f aca="false">B1002&amp;"|"&amp;C1002</f>
        <v>tdbR00000116 Gly-UCC|43</v>
      </c>
      <c r="B1002" s="4" t="s">
        <v>50</v>
      </c>
      <c r="C1002" s="4" t="s">
        <v>822</v>
      </c>
      <c r="D1002" s="4" t="n">
        <v>42</v>
      </c>
      <c r="E1002" s="21" t="s">
        <v>780</v>
      </c>
      <c r="F1002" s="22" t="s">
        <v>805</v>
      </c>
    </row>
    <row r="1003" customFormat="false" ht="15" hidden="false" customHeight="false" outlineLevel="0" collapsed="false">
      <c r="A1003" s="4" t="str">
        <f aca="false">B1003&amp;"|"&amp;C1003</f>
        <v>tdbR00000116 Gly-UCC|44</v>
      </c>
      <c r="B1003" s="4" t="s">
        <v>50</v>
      </c>
      <c r="C1003" s="4" t="s">
        <v>823</v>
      </c>
      <c r="D1003" s="4" t="n">
        <v>43</v>
      </c>
      <c r="E1003" s="19" t="s">
        <v>777</v>
      </c>
      <c r="F1003" s="20" t="s">
        <v>824</v>
      </c>
    </row>
    <row r="1004" customFormat="false" ht="15" hidden="false" customHeight="false" outlineLevel="0" collapsed="false">
      <c r="A1004" s="4" t="str">
        <f aca="false">B1004&amp;"|"&amp;C1004</f>
        <v>tdbR00000116 Gly-UCC|45</v>
      </c>
      <c r="B1004" s="4" t="s">
        <v>50</v>
      </c>
      <c r="C1004" s="4" t="s">
        <v>825</v>
      </c>
      <c r="D1004" s="4" t="n">
        <v>44</v>
      </c>
      <c r="E1004" s="19" t="s">
        <v>459</v>
      </c>
      <c r="F1004" s="20" t="s">
        <v>824</v>
      </c>
    </row>
    <row r="1005" customFormat="false" ht="15" hidden="false" customHeight="false" outlineLevel="0" collapsed="false">
      <c r="A1005" s="4" t="str">
        <f aca="false">B1005&amp;"|"&amp;C1005</f>
        <v>tdbR00000116 Gly-UCC|46</v>
      </c>
      <c r="B1005" s="4" t="s">
        <v>50</v>
      </c>
      <c r="C1005" s="4" t="s">
        <v>826</v>
      </c>
      <c r="D1005" s="4" t="n">
        <v>45</v>
      </c>
      <c r="E1005" s="19" t="s">
        <v>777</v>
      </c>
      <c r="F1005" s="20" t="s">
        <v>824</v>
      </c>
    </row>
    <row r="1006" customFormat="false" ht="15" hidden="false" customHeight="false" outlineLevel="0" collapsed="false">
      <c r="A1006" s="4" t="str">
        <f aca="false">B1006&amp;"|"&amp;C1006</f>
        <v>tdbR00000116 Gly-UCC|48</v>
      </c>
      <c r="B1006" s="4" t="s">
        <v>50</v>
      </c>
      <c r="C1006" s="4" t="s">
        <v>828</v>
      </c>
      <c r="D1006" s="4" t="n">
        <v>46</v>
      </c>
      <c r="E1006" s="19" t="s">
        <v>772</v>
      </c>
      <c r="F1006" s="20" t="s">
        <v>824</v>
      </c>
    </row>
    <row r="1007" customFormat="false" ht="15" hidden="false" customHeight="false" outlineLevel="0" collapsed="false">
      <c r="A1007" s="4" t="str">
        <f aca="false">B1007&amp;"|"&amp;C1007</f>
        <v>tdbR00000116 Gly-UCC|49</v>
      </c>
      <c r="B1007" s="4" t="s">
        <v>50</v>
      </c>
      <c r="C1007" s="4" t="s">
        <v>829</v>
      </c>
      <c r="D1007" s="4" t="n">
        <v>47</v>
      </c>
      <c r="E1007" s="23" t="s">
        <v>459</v>
      </c>
      <c r="F1007" s="10" t="s">
        <v>830</v>
      </c>
    </row>
    <row r="1008" customFormat="false" ht="15" hidden="false" customHeight="false" outlineLevel="0" collapsed="false">
      <c r="A1008" s="4" t="str">
        <f aca="false">B1008&amp;"|"&amp;C1008</f>
        <v>tdbR00000116 Gly-UCC|50</v>
      </c>
      <c r="B1008" s="4" t="s">
        <v>50</v>
      </c>
      <c r="C1008" s="4" t="s">
        <v>831</v>
      </c>
      <c r="D1008" s="4" t="n">
        <v>48</v>
      </c>
      <c r="E1008" s="23" t="s">
        <v>777</v>
      </c>
      <c r="F1008" s="10" t="s">
        <v>830</v>
      </c>
    </row>
    <row r="1009" customFormat="false" ht="15" hidden="false" customHeight="false" outlineLevel="0" collapsed="false">
      <c r="A1009" s="4" t="str">
        <f aca="false">B1009&amp;"|"&amp;C1009</f>
        <v>tdbR00000116 Gly-UCC|51</v>
      </c>
      <c r="B1009" s="4" t="s">
        <v>50</v>
      </c>
      <c r="C1009" s="4" t="s">
        <v>832</v>
      </c>
      <c r="D1009" s="4" t="n">
        <v>49</v>
      </c>
      <c r="E1009" s="23" t="s">
        <v>459</v>
      </c>
      <c r="F1009" s="10" t="s">
        <v>830</v>
      </c>
    </row>
    <row r="1010" customFormat="false" ht="15" hidden="false" customHeight="false" outlineLevel="0" collapsed="false">
      <c r="A1010" s="4" t="str">
        <f aca="false">B1010&amp;"|"&amp;C1010</f>
        <v>tdbR00000116 Gly-UCC|52</v>
      </c>
      <c r="B1010" s="4" t="s">
        <v>50</v>
      </c>
      <c r="C1010" s="4" t="s">
        <v>833</v>
      </c>
      <c r="D1010" s="4" t="n">
        <v>50</v>
      </c>
      <c r="E1010" s="23" t="s">
        <v>780</v>
      </c>
      <c r="F1010" s="10" t="s">
        <v>830</v>
      </c>
    </row>
    <row r="1011" customFormat="false" ht="15" hidden="false" customHeight="false" outlineLevel="0" collapsed="false">
      <c r="A1011" s="4" t="str">
        <f aca="false">B1011&amp;"|"&amp;C1011</f>
        <v>tdbR00000116 Gly-UCC|53</v>
      </c>
      <c r="B1011" s="4" t="s">
        <v>50</v>
      </c>
      <c r="C1011" s="4" t="s">
        <v>834</v>
      </c>
      <c r="D1011" s="4" t="n">
        <v>51</v>
      </c>
      <c r="E1011" s="23" t="s">
        <v>459</v>
      </c>
      <c r="F1011" s="10" t="s">
        <v>830</v>
      </c>
    </row>
    <row r="1012" customFormat="false" ht="15" hidden="false" customHeight="false" outlineLevel="0" collapsed="false">
      <c r="A1012" s="4" t="str">
        <f aca="false">B1012&amp;"|"&amp;C1012</f>
        <v>tdbR00000116 Gly-UCC|54</v>
      </c>
      <c r="B1012" s="4" t="s">
        <v>50</v>
      </c>
      <c r="C1012" s="4" t="s">
        <v>835</v>
      </c>
      <c r="D1012" s="4" t="n">
        <v>52</v>
      </c>
      <c r="E1012" s="19" t="s">
        <v>777</v>
      </c>
      <c r="F1012" s="20" t="s">
        <v>836</v>
      </c>
    </row>
    <row r="1013" customFormat="false" ht="15" hidden="false" customHeight="false" outlineLevel="0" collapsed="false">
      <c r="A1013" s="4" t="str">
        <f aca="false">B1013&amp;"|"&amp;C1013</f>
        <v>tdbR00000116 Gly-UCC|55</v>
      </c>
      <c r="B1013" s="4" t="s">
        <v>50</v>
      </c>
      <c r="C1013" s="4" t="s">
        <v>837</v>
      </c>
      <c r="D1013" s="4" t="n">
        <v>53</v>
      </c>
      <c r="E1013" s="19" t="s">
        <v>777</v>
      </c>
      <c r="F1013" s="20" t="s">
        <v>836</v>
      </c>
    </row>
    <row r="1014" customFormat="false" ht="15" hidden="false" customHeight="false" outlineLevel="0" collapsed="false">
      <c r="A1014" s="4" t="str">
        <f aca="false">B1014&amp;"|"&amp;C1014</f>
        <v>tdbR00000116 Gly-UCC|56</v>
      </c>
      <c r="B1014" s="4" t="s">
        <v>50</v>
      </c>
      <c r="C1014" s="4" t="s">
        <v>838</v>
      </c>
      <c r="D1014" s="4" t="n">
        <v>54</v>
      </c>
      <c r="E1014" s="19" t="s">
        <v>772</v>
      </c>
      <c r="F1014" s="20" t="s">
        <v>836</v>
      </c>
    </row>
    <row r="1015" customFormat="false" ht="15" hidden="false" customHeight="false" outlineLevel="0" collapsed="false">
      <c r="A1015" s="4" t="str">
        <f aca="false">B1015&amp;"|"&amp;C1015</f>
        <v>tdbR00000116 Gly-UCC|57</v>
      </c>
      <c r="B1015" s="4" t="s">
        <v>50</v>
      </c>
      <c r="C1015" s="4" t="s">
        <v>839</v>
      </c>
      <c r="D1015" s="4" t="n">
        <v>55</v>
      </c>
      <c r="E1015" s="19" t="s">
        <v>459</v>
      </c>
      <c r="F1015" s="20" t="s">
        <v>836</v>
      </c>
    </row>
    <row r="1016" customFormat="false" ht="15" hidden="false" customHeight="false" outlineLevel="0" collapsed="false">
      <c r="A1016" s="4" t="str">
        <f aca="false">B1016&amp;"|"&amp;C1016</f>
        <v>tdbR00000116 Gly-UCC|58</v>
      </c>
      <c r="B1016" s="4" t="s">
        <v>50</v>
      </c>
      <c r="C1016" s="4" t="s">
        <v>840</v>
      </c>
      <c r="D1016" s="4" t="n">
        <v>56</v>
      </c>
      <c r="E1016" s="19" t="s">
        <v>780</v>
      </c>
      <c r="F1016" s="20" t="s">
        <v>836</v>
      </c>
    </row>
    <row r="1017" customFormat="false" ht="15" hidden="false" customHeight="false" outlineLevel="0" collapsed="false">
      <c r="A1017" s="4" t="str">
        <f aca="false">B1017&amp;"|"&amp;C1017</f>
        <v>tdbR00000116 Gly-UCC|59</v>
      </c>
      <c r="B1017" s="4" t="s">
        <v>50</v>
      </c>
      <c r="C1017" s="4" t="s">
        <v>841</v>
      </c>
      <c r="D1017" s="4" t="n">
        <v>57</v>
      </c>
      <c r="E1017" s="19" t="s">
        <v>777</v>
      </c>
      <c r="F1017" s="20" t="s">
        <v>836</v>
      </c>
    </row>
    <row r="1018" customFormat="false" ht="15" hidden="false" customHeight="false" outlineLevel="0" collapsed="false">
      <c r="A1018" s="4" t="str">
        <f aca="false">B1018&amp;"|"&amp;C1018</f>
        <v>tdbR00000116 Gly-UCC|60</v>
      </c>
      <c r="B1018" s="4" t="s">
        <v>50</v>
      </c>
      <c r="C1018" s="4" t="s">
        <v>842</v>
      </c>
      <c r="D1018" s="4" t="n">
        <v>58</v>
      </c>
      <c r="E1018" s="19" t="s">
        <v>777</v>
      </c>
      <c r="F1018" s="20" t="s">
        <v>836</v>
      </c>
    </row>
    <row r="1019" customFormat="false" ht="15" hidden="false" customHeight="false" outlineLevel="0" collapsed="false">
      <c r="A1019" s="4" t="str">
        <f aca="false">B1019&amp;"|"&amp;C1019</f>
        <v>tdbR00000116 Gly-UCC|61</v>
      </c>
      <c r="B1019" s="4" t="s">
        <v>50</v>
      </c>
      <c r="C1019" s="4" t="s">
        <v>843</v>
      </c>
      <c r="D1019" s="4" t="n">
        <v>59</v>
      </c>
      <c r="E1019" s="23" t="s">
        <v>772</v>
      </c>
      <c r="F1019" s="10" t="s">
        <v>830</v>
      </c>
    </row>
    <row r="1020" customFormat="false" ht="15" hidden="false" customHeight="false" outlineLevel="0" collapsed="false">
      <c r="A1020" s="4" t="str">
        <f aca="false">B1020&amp;"|"&amp;C1020</f>
        <v>tdbR00000116 Gly-UCC|62</v>
      </c>
      <c r="B1020" s="4" t="s">
        <v>50</v>
      </c>
      <c r="C1020" s="4" t="s">
        <v>844</v>
      </c>
      <c r="D1020" s="4" t="n">
        <v>60</v>
      </c>
      <c r="E1020" s="23" t="s">
        <v>777</v>
      </c>
      <c r="F1020" s="10" t="s">
        <v>830</v>
      </c>
    </row>
    <row r="1021" customFormat="false" ht="15" hidden="false" customHeight="false" outlineLevel="0" collapsed="false">
      <c r="A1021" s="4" t="str">
        <f aca="false">B1021&amp;"|"&amp;C1021</f>
        <v>tdbR00000116 Gly-UCC|63</v>
      </c>
      <c r="B1021" s="4" t="s">
        <v>50</v>
      </c>
      <c r="C1021" s="4" t="s">
        <v>845</v>
      </c>
      <c r="D1021" s="4" t="n">
        <v>61</v>
      </c>
      <c r="E1021" s="23" t="s">
        <v>772</v>
      </c>
      <c r="F1021" s="10" t="s">
        <v>830</v>
      </c>
    </row>
    <row r="1022" customFormat="false" ht="15" hidden="false" customHeight="false" outlineLevel="0" collapsed="false">
      <c r="A1022" s="4" t="str">
        <f aca="false">B1022&amp;"|"&amp;C1022</f>
        <v>tdbR00000116 Gly-UCC|64</v>
      </c>
      <c r="B1022" s="4" t="s">
        <v>50</v>
      </c>
      <c r="C1022" s="4" t="s">
        <v>846</v>
      </c>
      <c r="D1022" s="4" t="n">
        <v>62</v>
      </c>
      <c r="E1022" s="23" t="s">
        <v>780</v>
      </c>
      <c r="F1022" s="10" t="s">
        <v>830</v>
      </c>
    </row>
    <row r="1023" customFormat="false" ht="15" hidden="false" customHeight="false" outlineLevel="0" collapsed="false">
      <c r="A1023" s="4" t="str">
        <f aca="false">B1023&amp;"|"&amp;C1023</f>
        <v>tdbR00000116 Gly-UCC|65</v>
      </c>
      <c r="B1023" s="4" t="s">
        <v>50</v>
      </c>
      <c r="C1023" s="4" t="s">
        <v>847</v>
      </c>
      <c r="D1023" s="4" t="n">
        <v>63</v>
      </c>
      <c r="E1023" s="23" t="s">
        <v>777</v>
      </c>
      <c r="F1023" s="10" t="s">
        <v>830</v>
      </c>
    </row>
    <row r="1024" customFormat="false" ht="15" hidden="false" customHeight="false" outlineLevel="0" collapsed="false">
      <c r="A1024" s="4" t="str">
        <f aca="false">B1024&amp;"|"&amp;C1024</f>
        <v>tdbR00000116 Gly-UCC|66</v>
      </c>
      <c r="B1024" s="4" t="s">
        <v>50</v>
      </c>
      <c r="C1024" s="4" t="s">
        <v>848</v>
      </c>
      <c r="D1024" s="4" t="n">
        <v>64</v>
      </c>
      <c r="E1024" s="17" t="s">
        <v>772</v>
      </c>
      <c r="F1024" s="18" t="s">
        <v>768</v>
      </c>
    </row>
    <row r="1025" customFormat="false" ht="15" hidden="false" customHeight="false" outlineLevel="0" collapsed="false">
      <c r="A1025" s="4" t="str">
        <f aca="false">B1025&amp;"|"&amp;C1025</f>
        <v>tdbR00000116 Gly-UCC|67</v>
      </c>
      <c r="B1025" s="4" t="s">
        <v>50</v>
      </c>
      <c r="C1025" s="4" t="s">
        <v>849</v>
      </c>
      <c r="D1025" s="4" t="n">
        <v>65</v>
      </c>
      <c r="E1025" s="17" t="s">
        <v>780</v>
      </c>
      <c r="F1025" s="18" t="s">
        <v>768</v>
      </c>
    </row>
    <row r="1026" customFormat="false" ht="15" hidden="false" customHeight="false" outlineLevel="0" collapsed="false">
      <c r="A1026" s="4" t="str">
        <f aca="false">B1026&amp;"|"&amp;C1026</f>
        <v>tdbR00000116 Gly-UCC|68</v>
      </c>
      <c r="B1026" s="4" t="s">
        <v>50</v>
      </c>
      <c r="C1026" s="4" t="s">
        <v>850</v>
      </c>
      <c r="D1026" s="4" t="n">
        <v>66</v>
      </c>
      <c r="E1026" s="17" t="s">
        <v>772</v>
      </c>
      <c r="F1026" s="18" t="s">
        <v>768</v>
      </c>
    </row>
    <row r="1027" customFormat="false" ht="15" hidden="false" customHeight="false" outlineLevel="0" collapsed="false">
      <c r="A1027" s="4" t="str">
        <f aca="false">B1027&amp;"|"&amp;C1027</f>
        <v>tdbR00000116 Gly-UCC|69</v>
      </c>
      <c r="B1027" s="4" t="s">
        <v>50</v>
      </c>
      <c r="C1027" s="4" t="s">
        <v>851</v>
      </c>
      <c r="D1027" s="4" t="n">
        <v>67</v>
      </c>
      <c r="E1027" s="17" t="s">
        <v>772</v>
      </c>
      <c r="F1027" s="18" t="s">
        <v>768</v>
      </c>
    </row>
    <row r="1028" customFormat="false" ht="15" hidden="false" customHeight="false" outlineLevel="0" collapsed="false">
      <c r="A1028" s="4" t="str">
        <f aca="false">B1028&amp;"|"&amp;C1028</f>
        <v>tdbR00000116 Gly-UCC|70</v>
      </c>
      <c r="B1028" s="4" t="s">
        <v>50</v>
      </c>
      <c r="C1028" s="4" t="s">
        <v>852</v>
      </c>
      <c r="D1028" s="4" t="n">
        <v>68</v>
      </c>
      <c r="E1028" s="17" t="s">
        <v>772</v>
      </c>
      <c r="F1028" s="18" t="s">
        <v>768</v>
      </c>
    </row>
    <row r="1029" customFormat="false" ht="15" hidden="false" customHeight="false" outlineLevel="0" collapsed="false">
      <c r="A1029" s="4" t="str">
        <f aca="false">B1029&amp;"|"&amp;C1029</f>
        <v>tdbR00000116 Gly-UCC|71</v>
      </c>
      <c r="B1029" s="4" t="s">
        <v>50</v>
      </c>
      <c r="C1029" s="4" t="s">
        <v>853</v>
      </c>
      <c r="D1029" s="4" t="n">
        <v>69</v>
      </c>
      <c r="E1029" s="17" t="s">
        <v>459</v>
      </c>
      <c r="F1029" s="18" t="s">
        <v>768</v>
      </c>
    </row>
    <row r="1030" customFormat="false" ht="15" hidden="false" customHeight="false" outlineLevel="0" collapsed="false">
      <c r="A1030" s="4" t="str">
        <f aca="false">B1030&amp;"|"&amp;C1030</f>
        <v>tdbR00000116 Gly-UCC|72</v>
      </c>
      <c r="B1030" s="4" t="s">
        <v>50</v>
      </c>
      <c r="C1030" s="4" t="s">
        <v>854</v>
      </c>
      <c r="D1030" s="4" t="n">
        <v>70</v>
      </c>
      <c r="E1030" s="17" t="s">
        <v>772</v>
      </c>
      <c r="F1030" s="18" t="s">
        <v>768</v>
      </c>
    </row>
    <row r="1031" customFormat="false" ht="15" hidden="false" customHeight="false" outlineLevel="0" collapsed="false">
      <c r="A1031" s="4" t="str">
        <f aca="false">B1031&amp;"|"&amp;C1031</f>
        <v>tdbR00000156 Ile-CAU|1</v>
      </c>
      <c r="B1031" s="4" t="s">
        <v>51</v>
      </c>
      <c r="C1031" s="4" t="s">
        <v>767</v>
      </c>
      <c r="D1031" s="4" t="n">
        <v>1</v>
      </c>
      <c r="E1031" s="17" t="s">
        <v>459</v>
      </c>
      <c r="F1031" s="18" t="s">
        <v>768</v>
      </c>
    </row>
    <row r="1032" customFormat="false" ht="15" hidden="false" customHeight="false" outlineLevel="0" collapsed="false">
      <c r="A1032" s="4" t="str">
        <f aca="false">B1032&amp;"|"&amp;C1032</f>
        <v>tdbR00000156 Ile-CAU|2</v>
      </c>
      <c r="B1032" s="4" t="s">
        <v>51</v>
      </c>
      <c r="C1032" s="4" t="s">
        <v>769</v>
      </c>
      <c r="D1032" s="4" t="n">
        <v>2</v>
      </c>
      <c r="E1032" s="17" t="s">
        <v>459</v>
      </c>
      <c r="F1032" s="18" t="s">
        <v>768</v>
      </c>
    </row>
    <row r="1033" customFormat="false" ht="15" hidden="false" customHeight="false" outlineLevel="0" collapsed="false">
      <c r="A1033" s="4" t="str">
        <f aca="false">B1033&amp;"|"&amp;C1033</f>
        <v>tdbR00000156 Ile-CAU|3</v>
      </c>
      <c r="B1033" s="4" t="s">
        <v>51</v>
      </c>
      <c r="C1033" s="4" t="s">
        <v>770</v>
      </c>
      <c r="D1033" s="4" t="n">
        <v>3</v>
      </c>
      <c r="E1033" s="17" t="s">
        <v>780</v>
      </c>
      <c r="F1033" s="18" t="s">
        <v>768</v>
      </c>
    </row>
    <row r="1034" customFormat="false" ht="15" hidden="false" customHeight="false" outlineLevel="0" collapsed="false">
      <c r="A1034" s="4" t="str">
        <f aca="false">B1034&amp;"|"&amp;C1034</f>
        <v>tdbR00000156 Ile-CAU|4</v>
      </c>
      <c r="B1034" s="4" t="s">
        <v>51</v>
      </c>
      <c r="C1034" s="4" t="s">
        <v>771</v>
      </c>
      <c r="D1034" s="4" t="n">
        <v>4</v>
      </c>
      <c r="E1034" s="17" t="s">
        <v>772</v>
      </c>
      <c r="F1034" s="18" t="s">
        <v>768</v>
      </c>
    </row>
    <row r="1035" customFormat="false" ht="15" hidden="false" customHeight="false" outlineLevel="0" collapsed="false">
      <c r="A1035" s="4" t="str">
        <f aca="false">B1035&amp;"|"&amp;C1035</f>
        <v>tdbR00000156 Ile-CAU|5</v>
      </c>
      <c r="B1035" s="4" t="s">
        <v>51</v>
      </c>
      <c r="C1035" s="4" t="s">
        <v>773</v>
      </c>
      <c r="D1035" s="4" t="n">
        <v>5</v>
      </c>
      <c r="E1035" s="17" t="s">
        <v>772</v>
      </c>
      <c r="F1035" s="18" t="s">
        <v>768</v>
      </c>
    </row>
    <row r="1036" customFormat="false" ht="15" hidden="false" customHeight="false" outlineLevel="0" collapsed="false">
      <c r="A1036" s="4" t="str">
        <f aca="false">B1036&amp;"|"&amp;C1036</f>
        <v>tdbR00000156 Ile-CAU|6</v>
      </c>
      <c r="B1036" s="4" t="s">
        <v>51</v>
      </c>
      <c r="C1036" s="4" t="s">
        <v>774</v>
      </c>
      <c r="D1036" s="4" t="n">
        <v>6</v>
      </c>
      <c r="E1036" s="17" t="s">
        <v>777</v>
      </c>
      <c r="F1036" s="18" t="s">
        <v>768</v>
      </c>
    </row>
    <row r="1037" customFormat="false" ht="15" hidden="false" customHeight="false" outlineLevel="0" collapsed="false">
      <c r="A1037" s="4" t="str">
        <f aca="false">B1037&amp;"|"&amp;C1037</f>
        <v>tdbR00000156 Ile-CAU|7</v>
      </c>
      <c r="B1037" s="4" t="s">
        <v>51</v>
      </c>
      <c r="C1037" s="4" t="s">
        <v>775</v>
      </c>
      <c r="D1037" s="4" t="n">
        <v>7</v>
      </c>
      <c r="E1037" s="17" t="s">
        <v>777</v>
      </c>
      <c r="F1037" s="18" t="s">
        <v>768</v>
      </c>
    </row>
    <row r="1038" customFormat="false" ht="15" hidden="false" customHeight="false" outlineLevel="0" collapsed="false">
      <c r="A1038" s="4" t="str">
        <f aca="false">B1038&amp;"|"&amp;C1038</f>
        <v>tdbR00000156 Ile-CAU|8</v>
      </c>
      <c r="B1038" s="4" t="s">
        <v>51</v>
      </c>
      <c r="C1038" s="4" t="s">
        <v>776</v>
      </c>
      <c r="D1038" s="4" t="n">
        <v>8</v>
      </c>
      <c r="E1038" s="3" t="s">
        <v>777</v>
      </c>
      <c r="F1038" s="4" t="s">
        <v>778</v>
      </c>
    </row>
    <row r="1039" customFormat="false" ht="15" hidden="false" customHeight="false" outlineLevel="0" collapsed="false">
      <c r="A1039" s="4" t="str">
        <f aca="false">B1039&amp;"|"&amp;C1039</f>
        <v>tdbR00000156 Ile-CAU|9</v>
      </c>
      <c r="B1039" s="4" t="s">
        <v>51</v>
      </c>
      <c r="C1039" s="4" t="s">
        <v>779</v>
      </c>
      <c r="D1039" s="4" t="n">
        <v>9</v>
      </c>
      <c r="E1039" s="3" t="s">
        <v>780</v>
      </c>
      <c r="F1039" s="4" t="s">
        <v>781</v>
      </c>
    </row>
    <row r="1040" customFormat="false" ht="15" hidden="false" customHeight="false" outlineLevel="0" collapsed="false">
      <c r="A1040" s="4" t="str">
        <f aca="false">B1040&amp;"|"&amp;C1040</f>
        <v>tdbR00000156 Ile-CAU|10</v>
      </c>
      <c r="B1040" s="4" t="s">
        <v>51</v>
      </c>
      <c r="C1040" s="4" t="s">
        <v>782</v>
      </c>
      <c r="D1040" s="4" t="n">
        <v>10</v>
      </c>
      <c r="E1040" s="8" t="s">
        <v>459</v>
      </c>
      <c r="F1040" s="7" t="s">
        <v>783</v>
      </c>
    </row>
    <row r="1041" customFormat="false" ht="15" hidden="false" customHeight="false" outlineLevel="0" collapsed="false">
      <c r="A1041" s="4" t="str">
        <f aca="false">B1041&amp;"|"&amp;C1041</f>
        <v>tdbR00000156 Ile-CAU|11</v>
      </c>
      <c r="B1041" s="4" t="s">
        <v>51</v>
      </c>
      <c r="C1041" s="4" t="s">
        <v>784</v>
      </c>
      <c r="D1041" s="4" t="n">
        <v>11</v>
      </c>
      <c r="E1041" s="8" t="s">
        <v>772</v>
      </c>
      <c r="F1041" s="7" t="s">
        <v>783</v>
      </c>
    </row>
    <row r="1042" customFormat="false" ht="15" hidden="false" customHeight="false" outlineLevel="0" collapsed="false">
      <c r="A1042" s="4" t="str">
        <f aca="false">B1042&amp;"|"&amp;C1042</f>
        <v>tdbR00000156 Ile-CAU|12</v>
      </c>
      <c r="B1042" s="4" t="s">
        <v>51</v>
      </c>
      <c r="C1042" s="4" t="s">
        <v>785</v>
      </c>
      <c r="D1042" s="4" t="n">
        <v>12</v>
      </c>
      <c r="E1042" s="8" t="s">
        <v>777</v>
      </c>
      <c r="F1042" s="7" t="s">
        <v>783</v>
      </c>
    </row>
    <row r="1043" customFormat="false" ht="15" hidden="false" customHeight="false" outlineLevel="0" collapsed="false">
      <c r="A1043" s="4" t="str">
        <f aca="false">B1043&amp;"|"&amp;C1043</f>
        <v>tdbR00000156 Ile-CAU|13</v>
      </c>
      <c r="B1043" s="4" t="s">
        <v>51</v>
      </c>
      <c r="C1043" s="4" t="s">
        <v>786</v>
      </c>
      <c r="D1043" s="4" t="n">
        <v>13</v>
      </c>
      <c r="E1043" s="8" t="s">
        <v>772</v>
      </c>
      <c r="F1043" s="7" t="s">
        <v>783</v>
      </c>
    </row>
    <row r="1044" customFormat="false" ht="15" hidden="false" customHeight="false" outlineLevel="0" collapsed="false">
      <c r="A1044" s="4" t="str">
        <f aca="false">B1044&amp;"|"&amp;C1044</f>
        <v>tdbR00000156 Ile-CAU|14</v>
      </c>
      <c r="B1044" s="4" t="s">
        <v>51</v>
      </c>
      <c r="C1044" s="4" t="s">
        <v>787</v>
      </c>
      <c r="D1044" s="4" t="n">
        <v>14</v>
      </c>
      <c r="E1044" s="19" t="s">
        <v>780</v>
      </c>
      <c r="F1044" s="20" t="s">
        <v>788</v>
      </c>
    </row>
    <row r="1045" customFormat="false" ht="15" hidden="false" customHeight="false" outlineLevel="0" collapsed="false">
      <c r="A1045" s="4" t="str">
        <f aca="false">B1045&amp;"|"&amp;C1045</f>
        <v>tdbR00000156 Ile-CAU|15</v>
      </c>
      <c r="B1045" s="4" t="s">
        <v>51</v>
      </c>
      <c r="C1045" s="4" t="s">
        <v>789</v>
      </c>
      <c r="D1045" s="4" t="n">
        <v>15</v>
      </c>
      <c r="E1045" s="19" t="s">
        <v>459</v>
      </c>
      <c r="F1045" s="20" t="s">
        <v>788</v>
      </c>
    </row>
    <row r="1046" customFormat="false" ht="15" hidden="false" customHeight="false" outlineLevel="0" collapsed="false">
      <c r="A1046" s="4" t="str">
        <f aca="false">B1046&amp;"|"&amp;C1046</f>
        <v>tdbR00000156 Ile-CAU|16</v>
      </c>
      <c r="B1046" s="4" t="s">
        <v>51</v>
      </c>
      <c r="C1046" s="4" t="s">
        <v>790</v>
      </c>
      <c r="D1046" s="4" t="n">
        <v>16</v>
      </c>
      <c r="E1046" s="19" t="s">
        <v>777</v>
      </c>
      <c r="F1046" s="20" t="s">
        <v>788</v>
      </c>
    </row>
    <row r="1047" customFormat="false" ht="15" hidden="false" customHeight="false" outlineLevel="0" collapsed="false">
      <c r="A1047" s="4" t="str">
        <f aca="false">B1047&amp;"|"&amp;C1047</f>
        <v>tdbR00000156 Ile-CAU|17</v>
      </c>
      <c r="B1047" s="4" t="s">
        <v>51</v>
      </c>
      <c r="C1047" s="4" t="s">
        <v>791</v>
      </c>
      <c r="D1047" s="4" t="n">
        <v>17</v>
      </c>
      <c r="E1047" s="19" t="s">
        <v>777</v>
      </c>
      <c r="F1047" s="20" t="s">
        <v>788</v>
      </c>
    </row>
    <row r="1048" customFormat="false" ht="15" hidden="false" customHeight="false" outlineLevel="0" collapsed="false">
      <c r="A1048" s="4" t="str">
        <f aca="false">B1048&amp;"|"&amp;C1048</f>
        <v>tdbR00000156 Ile-CAU|18</v>
      </c>
      <c r="B1048" s="4" t="s">
        <v>51</v>
      </c>
      <c r="C1048" s="4" t="s">
        <v>793</v>
      </c>
      <c r="D1048" s="4" t="n">
        <v>18</v>
      </c>
      <c r="E1048" s="19" t="s">
        <v>459</v>
      </c>
      <c r="F1048" s="20" t="s">
        <v>788</v>
      </c>
    </row>
    <row r="1049" customFormat="false" ht="15" hidden="false" customHeight="false" outlineLevel="0" collapsed="false">
      <c r="A1049" s="4" t="str">
        <f aca="false">B1049&amp;"|"&amp;C1049</f>
        <v>tdbR00000156 Ile-CAU|19</v>
      </c>
      <c r="B1049" s="4" t="s">
        <v>51</v>
      </c>
      <c r="C1049" s="4" t="s">
        <v>794</v>
      </c>
      <c r="D1049" s="4" t="n">
        <v>19</v>
      </c>
      <c r="E1049" s="19" t="s">
        <v>459</v>
      </c>
      <c r="F1049" s="20" t="s">
        <v>788</v>
      </c>
    </row>
    <row r="1050" customFormat="false" ht="15" hidden="false" customHeight="false" outlineLevel="0" collapsed="false">
      <c r="A1050" s="4" t="str">
        <f aca="false">B1050&amp;"|"&amp;C1050</f>
        <v>tdbR00000156 Ile-CAU|20</v>
      </c>
      <c r="B1050" s="4" t="s">
        <v>51</v>
      </c>
      <c r="C1050" s="4" t="s">
        <v>795</v>
      </c>
      <c r="D1050" s="4" t="n">
        <v>20</v>
      </c>
      <c r="E1050" s="19" t="s">
        <v>777</v>
      </c>
      <c r="F1050" s="20" t="s">
        <v>788</v>
      </c>
    </row>
    <row r="1051" customFormat="false" ht="15" hidden="false" customHeight="false" outlineLevel="0" collapsed="false">
      <c r="A1051" s="4" t="str">
        <f aca="false">B1051&amp;"|"&amp;C1051</f>
        <v>tdbR00000156 Ile-CAU|20a</v>
      </c>
      <c r="B1051" s="4" t="s">
        <v>51</v>
      </c>
      <c r="C1051" s="4" t="s">
        <v>796</v>
      </c>
      <c r="D1051" s="4" t="n">
        <v>21</v>
      </c>
      <c r="E1051" s="19" t="s">
        <v>777</v>
      </c>
      <c r="F1051" s="20" t="s">
        <v>788</v>
      </c>
    </row>
    <row r="1052" customFormat="false" ht="15" hidden="false" customHeight="false" outlineLevel="0" collapsed="false">
      <c r="A1052" s="4" t="str">
        <f aca="false">B1052&amp;"|"&amp;C1052</f>
        <v>tdbR00000156 Ile-CAU|21</v>
      </c>
      <c r="B1052" s="4" t="s">
        <v>51</v>
      </c>
      <c r="C1052" s="4" t="s">
        <v>797</v>
      </c>
      <c r="D1052" s="4" t="n">
        <v>22</v>
      </c>
      <c r="E1052" s="19" t="s">
        <v>780</v>
      </c>
      <c r="F1052" s="20" t="s">
        <v>788</v>
      </c>
    </row>
    <row r="1053" customFormat="false" ht="15" hidden="false" customHeight="false" outlineLevel="0" collapsed="false">
      <c r="A1053" s="4" t="str">
        <f aca="false">B1053&amp;"|"&amp;C1053</f>
        <v>tdbR00000156 Ile-CAU|22</v>
      </c>
      <c r="B1053" s="4" t="s">
        <v>51</v>
      </c>
      <c r="C1053" s="4" t="s">
        <v>798</v>
      </c>
      <c r="D1053" s="4" t="n">
        <v>23</v>
      </c>
      <c r="E1053" s="8" t="s">
        <v>459</v>
      </c>
      <c r="F1053" s="7" t="s">
        <v>783</v>
      </c>
    </row>
    <row r="1054" customFormat="false" ht="15" hidden="false" customHeight="false" outlineLevel="0" collapsed="false">
      <c r="A1054" s="4" t="str">
        <f aca="false">B1054&amp;"|"&amp;C1054</f>
        <v>tdbR00000156 Ile-CAU|23</v>
      </c>
      <c r="B1054" s="4" t="s">
        <v>51</v>
      </c>
      <c r="C1054" s="4" t="s">
        <v>799</v>
      </c>
      <c r="D1054" s="4" t="n">
        <v>24</v>
      </c>
      <c r="E1054" s="8" t="s">
        <v>780</v>
      </c>
      <c r="F1054" s="7" t="s">
        <v>783</v>
      </c>
    </row>
    <row r="1055" customFormat="false" ht="15" hidden="false" customHeight="false" outlineLevel="0" collapsed="false">
      <c r="A1055" s="4" t="str">
        <f aca="false">B1055&amp;"|"&amp;C1055</f>
        <v>tdbR00000156 Ile-CAU|24</v>
      </c>
      <c r="B1055" s="4" t="s">
        <v>51</v>
      </c>
      <c r="C1055" s="4" t="s">
        <v>800</v>
      </c>
      <c r="D1055" s="4" t="n">
        <v>25</v>
      </c>
      <c r="E1055" s="8" t="s">
        <v>459</v>
      </c>
      <c r="F1055" s="7" t="s">
        <v>783</v>
      </c>
    </row>
    <row r="1056" customFormat="false" ht="15" hidden="false" customHeight="false" outlineLevel="0" collapsed="false">
      <c r="A1056" s="4" t="str">
        <f aca="false">B1056&amp;"|"&amp;C1056</f>
        <v>tdbR00000156 Ile-CAU|25</v>
      </c>
      <c r="B1056" s="4" t="s">
        <v>51</v>
      </c>
      <c r="C1056" s="4" t="s">
        <v>801</v>
      </c>
      <c r="D1056" s="4" t="n">
        <v>26</v>
      </c>
      <c r="E1056" s="8" t="s">
        <v>772</v>
      </c>
      <c r="F1056" s="7" t="s">
        <v>783</v>
      </c>
    </row>
    <row r="1057" customFormat="false" ht="15" hidden="false" customHeight="false" outlineLevel="0" collapsed="false">
      <c r="A1057" s="4" t="str">
        <f aca="false">B1057&amp;"|"&amp;C1057</f>
        <v>tdbR00000156 Ile-CAU|26</v>
      </c>
      <c r="B1057" s="4" t="s">
        <v>51</v>
      </c>
      <c r="C1057" s="4" t="s">
        <v>802</v>
      </c>
      <c r="D1057" s="4" t="n">
        <v>27</v>
      </c>
      <c r="E1057" s="3" t="s">
        <v>780</v>
      </c>
      <c r="F1057" s="4" t="s">
        <v>803</v>
      </c>
    </row>
    <row r="1058" customFormat="false" ht="15" hidden="false" customHeight="false" outlineLevel="0" collapsed="false">
      <c r="A1058" s="4" t="str">
        <f aca="false">B1058&amp;"|"&amp;C1058</f>
        <v>tdbR00000156 Ile-CAU|27</v>
      </c>
      <c r="B1058" s="4" t="s">
        <v>51</v>
      </c>
      <c r="C1058" s="4" t="s">
        <v>804</v>
      </c>
      <c r="D1058" s="4" t="n">
        <v>28</v>
      </c>
      <c r="E1058" s="21" t="s">
        <v>459</v>
      </c>
      <c r="F1058" s="22" t="s">
        <v>805</v>
      </c>
    </row>
    <row r="1059" customFormat="false" ht="15" hidden="false" customHeight="false" outlineLevel="0" collapsed="false">
      <c r="A1059" s="4" t="str">
        <f aca="false">B1059&amp;"|"&amp;C1059</f>
        <v>tdbR00000156 Ile-CAU|28</v>
      </c>
      <c r="B1059" s="4" t="s">
        <v>51</v>
      </c>
      <c r="C1059" s="4" t="s">
        <v>806</v>
      </c>
      <c r="D1059" s="4" t="n">
        <v>29</v>
      </c>
      <c r="E1059" s="21" t="s">
        <v>780</v>
      </c>
      <c r="F1059" s="22" t="s">
        <v>805</v>
      </c>
    </row>
    <row r="1060" customFormat="false" ht="15" hidden="false" customHeight="false" outlineLevel="0" collapsed="false">
      <c r="A1060" s="4" t="str">
        <f aca="false">B1060&amp;"|"&amp;C1060</f>
        <v>tdbR00000156 Ile-CAU|29</v>
      </c>
      <c r="B1060" s="4" t="s">
        <v>51</v>
      </c>
      <c r="C1060" s="4" t="s">
        <v>807</v>
      </c>
      <c r="D1060" s="4" t="n">
        <v>30</v>
      </c>
      <c r="E1060" s="21" t="s">
        <v>772</v>
      </c>
      <c r="F1060" s="22" t="s">
        <v>805</v>
      </c>
    </row>
    <row r="1061" customFormat="false" ht="15" hidden="false" customHeight="false" outlineLevel="0" collapsed="false">
      <c r="A1061" s="4" t="str">
        <f aca="false">B1061&amp;"|"&amp;C1061</f>
        <v>tdbR00000156 Ile-CAU|30</v>
      </c>
      <c r="B1061" s="4" t="s">
        <v>51</v>
      </c>
      <c r="C1061" s="4" t="s">
        <v>808</v>
      </c>
      <c r="D1061" s="4" t="n">
        <v>31</v>
      </c>
      <c r="E1061" s="21" t="s">
        <v>459</v>
      </c>
      <c r="F1061" s="22" t="s">
        <v>805</v>
      </c>
    </row>
    <row r="1062" customFormat="false" ht="15" hidden="false" customHeight="false" outlineLevel="0" collapsed="false">
      <c r="A1062" s="4" t="str">
        <f aca="false">B1062&amp;"|"&amp;C1062</f>
        <v>tdbR00000156 Ile-CAU|31</v>
      </c>
      <c r="B1062" s="4" t="s">
        <v>51</v>
      </c>
      <c r="C1062" s="4" t="s">
        <v>809</v>
      </c>
      <c r="D1062" s="4" t="n">
        <v>32</v>
      </c>
      <c r="E1062" s="21" t="s">
        <v>459</v>
      </c>
      <c r="F1062" s="22" t="s">
        <v>805</v>
      </c>
    </row>
    <row r="1063" customFormat="false" ht="15" hidden="false" customHeight="false" outlineLevel="0" collapsed="false">
      <c r="A1063" s="4" t="str">
        <f aca="false">B1063&amp;"|"&amp;C1063</f>
        <v>tdbR00000156 Ile-CAU|32</v>
      </c>
      <c r="B1063" s="4" t="s">
        <v>51</v>
      </c>
      <c r="C1063" s="4" t="s">
        <v>810</v>
      </c>
      <c r="D1063" s="4" t="n">
        <v>33</v>
      </c>
      <c r="E1063" s="19" t="s">
        <v>772</v>
      </c>
      <c r="F1063" s="20" t="s">
        <v>811</v>
      </c>
    </row>
    <row r="1064" customFormat="false" ht="15" hidden="false" customHeight="false" outlineLevel="0" collapsed="false">
      <c r="A1064" s="4" t="str">
        <f aca="false">B1064&amp;"|"&amp;C1064</f>
        <v>tdbR00000156 Ile-CAU|33</v>
      </c>
      <c r="B1064" s="4" t="s">
        <v>51</v>
      </c>
      <c r="C1064" s="4" t="s">
        <v>812</v>
      </c>
      <c r="D1064" s="4" t="n">
        <v>34</v>
      </c>
      <c r="E1064" s="19" t="s">
        <v>777</v>
      </c>
      <c r="F1064" s="20" t="s">
        <v>811</v>
      </c>
    </row>
    <row r="1065" customFormat="false" ht="15" hidden="false" customHeight="false" outlineLevel="0" collapsed="false">
      <c r="A1065" s="4" t="str">
        <f aca="false">B1065&amp;"|"&amp;C1065</f>
        <v>tdbR00000156 Ile-CAU|34</v>
      </c>
      <c r="B1065" s="4" t="s">
        <v>51</v>
      </c>
      <c r="C1065" s="4" t="s">
        <v>813</v>
      </c>
      <c r="D1065" s="4" t="n">
        <v>35</v>
      </c>
      <c r="E1065" s="19" t="s">
        <v>772</v>
      </c>
      <c r="F1065" s="20" t="s">
        <v>811</v>
      </c>
    </row>
    <row r="1066" customFormat="false" ht="15" hidden="false" customHeight="false" outlineLevel="0" collapsed="false">
      <c r="A1066" s="4" t="str">
        <f aca="false">B1066&amp;"|"&amp;C1066</f>
        <v>tdbR00000156 Ile-CAU|35</v>
      </c>
      <c r="B1066" s="4" t="s">
        <v>51</v>
      </c>
      <c r="C1066" s="4" t="s">
        <v>814</v>
      </c>
      <c r="D1066" s="4" t="n">
        <v>36</v>
      </c>
      <c r="E1066" s="19" t="s">
        <v>780</v>
      </c>
      <c r="F1066" s="20" t="s">
        <v>811</v>
      </c>
    </row>
    <row r="1067" customFormat="false" ht="15" hidden="false" customHeight="false" outlineLevel="0" collapsed="false">
      <c r="A1067" s="4" t="str">
        <f aca="false">B1067&amp;"|"&amp;C1067</f>
        <v>tdbR00000156 Ile-CAU|36</v>
      </c>
      <c r="B1067" s="4" t="s">
        <v>51</v>
      </c>
      <c r="C1067" s="4" t="s">
        <v>815</v>
      </c>
      <c r="D1067" s="4" t="n">
        <v>37</v>
      </c>
      <c r="E1067" s="19" t="s">
        <v>777</v>
      </c>
      <c r="F1067" s="20" t="s">
        <v>811</v>
      </c>
    </row>
    <row r="1068" customFormat="false" ht="15" hidden="false" customHeight="false" outlineLevel="0" collapsed="false">
      <c r="A1068" s="4" t="str">
        <f aca="false">B1068&amp;"|"&amp;C1068</f>
        <v>tdbR00000156 Ile-CAU|37</v>
      </c>
      <c r="B1068" s="4" t="s">
        <v>51</v>
      </c>
      <c r="C1068" s="4" t="s">
        <v>816</v>
      </c>
      <c r="D1068" s="4" t="n">
        <v>38</v>
      </c>
      <c r="E1068" s="19" t="s">
        <v>780</v>
      </c>
      <c r="F1068" s="20" t="s">
        <v>811</v>
      </c>
    </row>
    <row r="1069" customFormat="false" ht="15" hidden="false" customHeight="false" outlineLevel="0" collapsed="false">
      <c r="A1069" s="4" t="str">
        <f aca="false">B1069&amp;"|"&amp;C1069</f>
        <v>tdbR00000156 Ile-CAU|38</v>
      </c>
      <c r="B1069" s="4" t="s">
        <v>51</v>
      </c>
      <c r="C1069" s="4" t="s">
        <v>817</v>
      </c>
      <c r="D1069" s="4" t="n">
        <v>39</v>
      </c>
      <c r="E1069" s="19" t="s">
        <v>780</v>
      </c>
      <c r="F1069" s="20" t="s">
        <v>811</v>
      </c>
    </row>
    <row r="1070" customFormat="false" ht="15" hidden="false" customHeight="false" outlineLevel="0" collapsed="false">
      <c r="A1070" s="4" t="str">
        <f aca="false">B1070&amp;"|"&amp;C1070</f>
        <v>tdbR00000156 Ile-CAU|39</v>
      </c>
      <c r="B1070" s="4" t="s">
        <v>51</v>
      </c>
      <c r="C1070" s="4" t="s">
        <v>818</v>
      </c>
      <c r="D1070" s="4" t="n">
        <v>40</v>
      </c>
      <c r="E1070" s="21" t="s">
        <v>772</v>
      </c>
      <c r="F1070" s="22" t="s">
        <v>805</v>
      </c>
    </row>
    <row r="1071" customFormat="false" ht="15" hidden="false" customHeight="false" outlineLevel="0" collapsed="false">
      <c r="A1071" s="4" t="str">
        <f aca="false">B1071&amp;"|"&amp;C1071</f>
        <v>tdbR00000156 Ile-CAU|40</v>
      </c>
      <c r="B1071" s="4" t="s">
        <v>51</v>
      </c>
      <c r="C1071" s="4" t="s">
        <v>819</v>
      </c>
      <c r="D1071" s="4" t="n">
        <v>41</v>
      </c>
      <c r="E1071" s="21" t="s">
        <v>772</v>
      </c>
      <c r="F1071" s="22" t="s">
        <v>805</v>
      </c>
    </row>
    <row r="1072" customFormat="false" ht="15" hidden="false" customHeight="false" outlineLevel="0" collapsed="false">
      <c r="A1072" s="4" t="str">
        <f aca="false">B1072&amp;"|"&amp;C1072</f>
        <v>tdbR00000156 Ile-CAU|41</v>
      </c>
      <c r="B1072" s="4" t="s">
        <v>51</v>
      </c>
      <c r="C1072" s="4" t="s">
        <v>820</v>
      </c>
      <c r="D1072" s="4" t="n">
        <v>42</v>
      </c>
      <c r="E1072" s="21" t="s">
        <v>459</v>
      </c>
      <c r="F1072" s="22" t="s">
        <v>805</v>
      </c>
    </row>
    <row r="1073" customFormat="false" ht="15" hidden="false" customHeight="false" outlineLevel="0" collapsed="false">
      <c r="A1073" s="4" t="str">
        <f aca="false">B1073&amp;"|"&amp;C1073</f>
        <v>tdbR00000156 Ile-CAU|42</v>
      </c>
      <c r="B1073" s="4" t="s">
        <v>51</v>
      </c>
      <c r="C1073" s="4" t="s">
        <v>821</v>
      </c>
      <c r="D1073" s="4" t="n">
        <v>43</v>
      </c>
      <c r="E1073" s="21" t="s">
        <v>777</v>
      </c>
      <c r="F1073" s="22" t="s">
        <v>805</v>
      </c>
    </row>
    <row r="1074" customFormat="false" ht="15" hidden="false" customHeight="false" outlineLevel="0" collapsed="false">
      <c r="A1074" s="4" t="str">
        <f aca="false">B1074&amp;"|"&amp;C1074</f>
        <v>tdbR00000156 Ile-CAU|43</v>
      </c>
      <c r="B1074" s="4" t="s">
        <v>51</v>
      </c>
      <c r="C1074" s="4" t="s">
        <v>822</v>
      </c>
      <c r="D1074" s="4" t="n">
        <v>44</v>
      </c>
      <c r="E1074" s="21" t="s">
        <v>772</v>
      </c>
      <c r="F1074" s="22" t="s">
        <v>805</v>
      </c>
    </row>
    <row r="1075" customFormat="false" ht="15" hidden="false" customHeight="false" outlineLevel="0" collapsed="false">
      <c r="A1075" s="4" t="str">
        <f aca="false">B1075&amp;"|"&amp;C1075</f>
        <v>tdbR00000156 Ile-CAU|44</v>
      </c>
      <c r="B1075" s="4" t="s">
        <v>51</v>
      </c>
      <c r="C1075" s="4" t="s">
        <v>823</v>
      </c>
      <c r="D1075" s="4" t="n">
        <v>45</v>
      </c>
      <c r="E1075" s="19" t="s">
        <v>772</v>
      </c>
      <c r="F1075" s="20" t="s">
        <v>824</v>
      </c>
    </row>
    <row r="1076" customFormat="false" ht="15" hidden="false" customHeight="false" outlineLevel="0" collapsed="false">
      <c r="A1076" s="4" t="str">
        <f aca="false">B1076&amp;"|"&amp;C1076</f>
        <v>tdbR00000156 Ile-CAU|45</v>
      </c>
      <c r="B1076" s="4" t="s">
        <v>51</v>
      </c>
      <c r="C1076" s="4" t="s">
        <v>825</v>
      </c>
      <c r="D1076" s="4" t="n">
        <v>46</v>
      </c>
      <c r="E1076" s="19" t="s">
        <v>459</v>
      </c>
      <c r="F1076" s="20" t="s">
        <v>824</v>
      </c>
    </row>
    <row r="1077" customFormat="false" ht="15" hidden="false" customHeight="false" outlineLevel="0" collapsed="false">
      <c r="A1077" s="4" t="str">
        <f aca="false">B1077&amp;"|"&amp;C1077</f>
        <v>tdbR00000156 Ile-CAU|46</v>
      </c>
      <c r="B1077" s="4" t="s">
        <v>51</v>
      </c>
      <c r="C1077" s="4" t="s">
        <v>826</v>
      </c>
      <c r="D1077" s="4" t="n">
        <v>47</v>
      </c>
      <c r="E1077" s="19" t="s">
        <v>459</v>
      </c>
      <c r="F1077" s="20" t="s">
        <v>824</v>
      </c>
    </row>
    <row r="1078" customFormat="false" ht="15" hidden="false" customHeight="false" outlineLevel="0" collapsed="false">
      <c r="A1078" s="4" t="str">
        <f aca="false">B1078&amp;"|"&amp;C1078</f>
        <v>tdbR00000156 Ile-CAU|47</v>
      </c>
      <c r="B1078" s="4" t="s">
        <v>51</v>
      </c>
      <c r="C1078" s="4" t="s">
        <v>827</v>
      </c>
      <c r="D1078" s="4" t="n">
        <v>48</v>
      </c>
      <c r="E1078" s="19" t="s">
        <v>777</v>
      </c>
      <c r="F1078" s="20" t="s">
        <v>824</v>
      </c>
    </row>
    <row r="1079" customFormat="false" ht="15" hidden="false" customHeight="false" outlineLevel="0" collapsed="false">
      <c r="A1079" s="4" t="str">
        <f aca="false">B1079&amp;"|"&amp;C1079</f>
        <v>tdbR00000156 Ile-CAU|48</v>
      </c>
      <c r="B1079" s="4" t="s">
        <v>51</v>
      </c>
      <c r="C1079" s="4" t="s">
        <v>828</v>
      </c>
      <c r="D1079" s="4" t="n">
        <v>49</v>
      </c>
      <c r="E1079" s="19" t="s">
        <v>772</v>
      </c>
      <c r="F1079" s="20" t="s">
        <v>824</v>
      </c>
    </row>
    <row r="1080" customFormat="false" ht="15" hidden="false" customHeight="false" outlineLevel="0" collapsed="false">
      <c r="A1080" s="4" t="str">
        <f aca="false">B1080&amp;"|"&amp;C1080</f>
        <v>tdbR00000156 Ile-CAU|49</v>
      </c>
      <c r="B1080" s="4" t="s">
        <v>51</v>
      </c>
      <c r="C1080" s="4" t="s">
        <v>829</v>
      </c>
      <c r="D1080" s="4" t="n">
        <v>50</v>
      </c>
      <c r="E1080" s="23" t="s">
        <v>459</v>
      </c>
      <c r="F1080" s="10" t="s">
        <v>830</v>
      </c>
    </row>
    <row r="1081" customFormat="false" ht="15" hidden="false" customHeight="false" outlineLevel="0" collapsed="false">
      <c r="A1081" s="4" t="str">
        <f aca="false">B1081&amp;"|"&amp;C1081</f>
        <v>tdbR00000156 Ile-CAU|50</v>
      </c>
      <c r="B1081" s="4" t="s">
        <v>51</v>
      </c>
      <c r="C1081" s="4" t="s">
        <v>831</v>
      </c>
      <c r="D1081" s="4" t="n">
        <v>51</v>
      </c>
      <c r="E1081" s="23" t="s">
        <v>777</v>
      </c>
      <c r="F1081" s="10" t="s">
        <v>830</v>
      </c>
    </row>
    <row r="1082" customFormat="false" ht="15" hidden="false" customHeight="false" outlineLevel="0" collapsed="false">
      <c r="A1082" s="4" t="str">
        <f aca="false">B1082&amp;"|"&amp;C1082</f>
        <v>tdbR00000156 Ile-CAU|51</v>
      </c>
      <c r="B1082" s="4" t="s">
        <v>51</v>
      </c>
      <c r="C1082" s="4" t="s">
        <v>832</v>
      </c>
      <c r="D1082" s="4" t="n">
        <v>52</v>
      </c>
      <c r="E1082" s="23" t="s">
        <v>780</v>
      </c>
      <c r="F1082" s="10" t="s">
        <v>830</v>
      </c>
    </row>
    <row r="1083" customFormat="false" ht="15" hidden="false" customHeight="false" outlineLevel="0" collapsed="false">
      <c r="A1083" s="4" t="str">
        <f aca="false">B1083&amp;"|"&amp;C1083</f>
        <v>tdbR00000156 Ile-CAU|52</v>
      </c>
      <c r="B1083" s="4" t="s">
        <v>51</v>
      </c>
      <c r="C1083" s="4" t="s">
        <v>833</v>
      </c>
      <c r="D1083" s="4" t="n">
        <v>53</v>
      </c>
      <c r="E1083" s="23" t="s">
        <v>459</v>
      </c>
      <c r="F1083" s="10" t="s">
        <v>830</v>
      </c>
    </row>
    <row r="1084" customFormat="false" ht="15" hidden="false" customHeight="false" outlineLevel="0" collapsed="false">
      <c r="A1084" s="4" t="str">
        <f aca="false">B1084&amp;"|"&amp;C1084</f>
        <v>tdbR00000156 Ile-CAU|53</v>
      </c>
      <c r="B1084" s="4" t="s">
        <v>51</v>
      </c>
      <c r="C1084" s="4" t="s">
        <v>834</v>
      </c>
      <c r="D1084" s="4" t="n">
        <v>54</v>
      </c>
      <c r="E1084" s="23" t="s">
        <v>459</v>
      </c>
      <c r="F1084" s="10" t="s">
        <v>830</v>
      </c>
    </row>
    <row r="1085" customFormat="false" ht="15" hidden="false" customHeight="false" outlineLevel="0" collapsed="false">
      <c r="A1085" s="4" t="str">
        <f aca="false">B1085&amp;"|"&amp;C1085</f>
        <v>tdbR00000156 Ile-CAU|54</v>
      </c>
      <c r="B1085" s="4" t="s">
        <v>51</v>
      </c>
      <c r="C1085" s="4" t="s">
        <v>835</v>
      </c>
      <c r="D1085" s="4" t="n">
        <v>55</v>
      </c>
      <c r="E1085" s="19" t="s">
        <v>777</v>
      </c>
      <c r="F1085" s="20" t="s">
        <v>836</v>
      </c>
    </row>
    <row r="1086" customFormat="false" ht="15" hidden="false" customHeight="false" outlineLevel="0" collapsed="false">
      <c r="A1086" s="4" t="str">
        <f aca="false">B1086&amp;"|"&amp;C1086</f>
        <v>tdbR00000156 Ile-CAU|55</v>
      </c>
      <c r="B1086" s="4" t="s">
        <v>51</v>
      </c>
      <c r="C1086" s="4" t="s">
        <v>837</v>
      </c>
      <c r="D1086" s="4" t="n">
        <v>56</v>
      </c>
      <c r="E1086" s="19" t="s">
        <v>777</v>
      </c>
      <c r="F1086" s="20" t="s">
        <v>836</v>
      </c>
    </row>
    <row r="1087" customFormat="false" ht="15" hidden="false" customHeight="false" outlineLevel="0" collapsed="false">
      <c r="A1087" s="4" t="str">
        <f aca="false">B1087&amp;"|"&amp;C1087</f>
        <v>tdbR00000156 Ile-CAU|56</v>
      </c>
      <c r="B1087" s="4" t="s">
        <v>51</v>
      </c>
      <c r="C1087" s="4" t="s">
        <v>838</v>
      </c>
      <c r="D1087" s="4" t="n">
        <v>57</v>
      </c>
      <c r="E1087" s="19" t="s">
        <v>772</v>
      </c>
      <c r="F1087" s="20" t="s">
        <v>836</v>
      </c>
    </row>
    <row r="1088" customFormat="false" ht="15" hidden="false" customHeight="false" outlineLevel="0" collapsed="false">
      <c r="A1088" s="4" t="str">
        <f aca="false">B1088&amp;"|"&amp;C1088</f>
        <v>tdbR00000156 Ile-CAU|57</v>
      </c>
      <c r="B1088" s="4" t="s">
        <v>51</v>
      </c>
      <c r="C1088" s="4" t="s">
        <v>839</v>
      </c>
      <c r="D1088" s="4" t="n">
        <v>58</v>
      </c>
      <c r="E1088" s="19" t="s">
        <v>459</v>
      </c>
      <c r="F1088" s="20" t="s">
        <v>836</v>
      </c>
    </row>
    <row r="1089" customFormat="false" ht="15" hidden="false" customHeight="false" outlineLevel="0" collapsed="false">
      <c r="A1089" s="4" t="str">
        <f aca="false">B1089&amp;"|"&amp;C1089</f>
        <v>tdbR00000156 Ile-CAU|58</v>
      </c>
      <c r="B1089" s="4" t="s">
        <v>51</v>
      </c>
      <c r="C1089" s="4" t="s">
        <v>840</v>
      </c>
      <c r="D1089" s="4" t="n">
        <v>59</v>
      </c>
      <c r="E1089" s="19" t="s">
        <v>780</v>
      </c>
      <c r="F1089" s="20" t="s">
        <v>836</v>
      </c>
    </row>
    <row r="1090" customFormat="false" ht="15" hidden="false" customHeight="false" outlineLevel="0" collapsed="false">
      <c r="A1090" s="4" t="str">
        <f aca="false">B1090&amp;"|"&amp;C1090</f>
        <v>tdbR00000156 Ile-CAU|59</v>
      </c>
      <c r="B1090" s="4" t="s">
        <v>51</v>
      </c>
      <c r="C1090" s="4" t="s">
        <v>841</v>
      </c>
      <c r="D1090" s="4" t="n">
        <v>60</v>
      </c>
      <c r="E1090" s="19" t="s">
        <v>459</v>
      </c>
      <c r="F1090" s="20" t="s">
        <v>836</v>
      </c>
    </row>
    <row r="1091" customFormat="false" ht="15" hidden="false" customHeight="false" outlineLevel="0" collapsed="false">
      <c r="A1091" s="4" t="str">
        <f aca="false">B1091&amp;"|"&amp;C1091</f>
        <v>tdbR00000156 Ile-CAU|60</v>
      </c>
      <c r="B1091" s="4" t="s">
        <v>51</v>
      </c>
      <c r="C1091" s="4" t="s">
        <v>842</v>
      </c>
      <c r="D1091" s="4" t="n">
        <v>61</v>
      </c>
      <c r="E1091" s="19" t="s">
        <v>777</v>
      </c>
      <c r="F1091" s="20" t="s">
        <v>836</v>
      </c>
    </row>
    <row r="1092" customFormat="false" ht="15" hidden="false" customHeight="false" outlineLevel="0" collapsed="false">
      <c r="A1092" s="4" t="str">
        <f aca="false">B1092&amp;"|"&amp;C1092</f>
        <v>tdbR00000156 Ile-CAU|61</v>
      </c>
      <c r="B1092" s="4" t="s">
        <v>51</v>
      </c>
      <c r="C1092" s="4" t="s">
        <v>843</v>
      </c>
      <c r="D1092" s="4" t="n">
        <v>62</v>
      </c>
      <c r="E1092" s="23" t="s">
        <v>772</v>
      </c>
      <c r="F1092" s="10" t="s">
        <v>830</v>
      </c>
    </row>
    <row r="1093" customFormat="false" ht="15" hidden="false" customHeight="false" outlineLevel="0" collapsed="false">
      <c r="A1093" s="4" t="str">
        <f aca="false">B1093&amp;"|"&amp;C1093</f>
        <v>tdbR00000156 Ile-CAU|62</v>
      </c>
      <c r="B1093" s="4" t="s">
        <v>51</v>
      </c>
      <c r="C1093" s="4" t="s">
        <v>844</v>
      </c>
      <c r="D1093" s="4" t="n">
        <v>63</v>
      </c>
      <c r="E1093" s="23" t="s">
        <v>772</v>
      </c>
      <c r="F1093" s="10" t="s">
        <v>830</v>
      </c>
    </row>
    <row r="1094" customFormat="false" ht="15" hidden="false" customHeight="false" outlineLevel="0" collapsed="false">
      <c r="A1094" s="4" t="str">
        <f aca="false">B1094&amp;"|"&amp;C1094</f>
        <v>tdbR00000156 Ile-CAU|63</v>
      </c>
      <c r="B1094" s="4" t="s">
        <v>51</v>
      </c>
      <c r="C1094" s="4" t="s">
        <v>845</v>
      </c>
      <c r="D1094" s="4" t="n">
        <v>64</v>
      </c>
      <c r="E1094" s="23" t="s">
        <v>777</v>
      </c>
      <c r="F1094" s="10" t="s">
        <v>830</v>
      </c>
    </row>
    <row r="1095" customFormat="false" ht="15" hidden="false" customHeight="false" outlineLevel="0" collapsed="false">
      <c r="A1095" s="4" t="str">
        <f aca="false">B1095&amp;"|"&amp;C1095</f>
        <v>tdbR00000156 Ile-CAU|64</v>
      </c>
      <c r="B1095" s="4" t="s">
        <v>51</v>
      </c>
      <c r="C1095" s="4" t="s">
        <v>846</v>
      </c>
      <c r="D1095" s="4" t="n">
        <v>65</v>
      </c>
      <c r="E1095" s="23" t="s">
        <v>780</v>
      </c>
      <c r="F1095" s="10" t="s">
        <v>830</v>
      </c>
    </row>
    <row r="1096" customFormat="false" ht="15" hidden="false" customHeight="false" outlineLevel="0" collapsed="false">
      <c r="A1096" s="4" t="str">
        <f aca="false">B1096&amp;"|"&amp;C1096</f>
        <v>tdbR00000156 Ile-CAU|65</v>
      </c>
      <c r="B1096" s="4" t="s">
        <v>51</v>
      </c>
      <c r="C1096" s="4" t="s">
        <v>847</v>
      </c>
      <c r="D1096" s="4" t="n">
        <v>66</v>
      </c>
      <c r="E1096" s="23" t="s">
        <v>772</v>
      </c>
      <c r="F1096" s="10" t="s">
        <v>830</v>
      </c>
    </row>
    <row r="1097" customFormat="false" ht="15" hidden="false" customHeight="false" outlineLevel="0" collapsed="false">
      <c r="A1097" s="4" t="str">
        <f aca="false">B1097&amp;"|"&amp;C1097</f>
        <v>tdbR00000156 Ile-CAU|66</v>
      </c>
      <c r="B1097" s="4" t="s">
        <v>51</v>
      </c>
      <c r="C1097" s="4" t="s">
        <v>848</v>
      </c>
      <c r="D1097" s="4" t="n">
        <v>67</v>
      </c>
      <c r="E1097" s="17" t="s">
        <v>780</v>
      </c>
      <c r="F1097" s="18" t="s">
        <v>768</v>
      </c>
    </row>
    <row r="1098" customFormat="false" ht="15" hidden="false" customHeight="false" outlineLevel="0" collapsed="false">
      <c r="A1098" s="4" t="str">
        <f aca="false">B1098&amp;"|"&amp;C1098</f>
        <v>tdbR00000156 Ile-CAU|67</v>
      </c>
      <c r="B1098" s="4" t="s">
        <v>51</v>
      </c>
      <c r="C1098" s="4" t="s">
        <v>849</v>
      </c>
      <c r="D1098" s="4" t="n">
        <v>68</v>
      </c>
      <c r="E1098" s="17" t="s">
        <v>780</v>
      </c>
      <c r="F1098" s="18" t="s">
        <v>768</v>
      </c>
    </row>
    <row r="1099" customFormat="false" ht="15" hidden="false" customHeight="false" outlineLevel="0" collapsed="false">
      <c r="A1099" s="4" t="str">
        <f aca="false">B1099&amp;"|"&amp;C1099</f>
        <v>tdbR00000156 Ile-CAU|68</v>
      </c>
      <c r="B1099" s="4" t="s">
        <v>51</v>
      </c>
      <c r="C1099" s="4" t="s">
        <v>850</v>
      </c>
      <c r="D1099" s="4" t="n">
        <v>69</v>
      </c>
      <c r="E1099" s="17" t="s">
        <v>459</v>
      </c>
      <c r="F1099" s="18" t="s">
        <v>768</v>
      </c>
    </row>
    <row r="1100" customFormat="false" ht="15" hidden="false" customHeight="false" outlineLevel="0" collapsed="false">
      <c r="A1100" s="4" t="str">
        <f aca="false">B1100&amp;"|"&amp;C1100</f>
        <v>tdbR00000156 Ile-CAU|69</v>
      </c>
      <c r="B1100" s="4" t="s">
        <v>51</v>
      </c>
      <c r="C1100" s="4" t="s">
        <v>851</v>
      </c>
      <c r="D1100" s="4" t="n">
        <v>70</v>
      </c>
      <c r="E1100" s="17" t="s">
        <v>459</v>
      </c>
      <c r="F1100" s="18" t="s">
        <v>768</v>
      </c>
    </row>
    <row r="1101" customFormat="false" ht="15" hidden="false" customHeight="false" outlineLevel="0" collapsed="false">
      <c r="A1101" s="4" t="str">
        <f aca="false">B1101&amp;"|"&amp;C1101</f>
        <v>tdbR00000156 Ile-CAU|70</v>
      </c>
      <c r="B1101" s="4" t="s">
        <v>51</v>
      </c>
      <c r="C1101" s="4" t="s">
        <v>852</v>
      </c>
      <c r="D1101" s="4" t="n">
        <v>71</v>
      </c>
      <c r="E1101" s="17" t="s">
        <v>777</v>
      </c>
      <c r="F1101" s="18" t="s">
        <v>768</v>
      </c>
    </row>
    <row r="1102" customFormat="false" ht="15" hidden="false" customHeight="false" outlineLevel="0" collapsed="false">
      <c r="A1102" s="4" t="str">
        <f aca="false">B1102&amp;"|"&amp;C1102</f>
        <v>tdbR00000156 Ile-CAU|71</v>
      </c>
      <c r="B1102" s="4" t="s">
        <v>51</v>
      </c>
      <c r="C1102" s="4" t="s">
        <v>853</v>
      </c>
      <c r="D1102" s="4" t="n">
        <v>72</v>
      </c>
      <c r="E1102" s="17" t="s">
        <v>772</v>
      </c>
      <c r="F1102" s="18" t="s">
        <v>768</v>
      </c>
    </row>
    <row r="1103" customFormat="false" ht="15" hidden="false" customHeight="false" outlineLevel="0" collapsed="false">
      <c r="A1103" s="4" t="str">
        <f aca="false">B1103&amp;"|"&amp;C1103</f>
        <v>tdbR00000156 Ile-CAU|72</v>
      </c>
      <c r="B1103" s="4" t="s">
        <v>51</v>
      </c>
      <c r="C1103" s="4" t="s">
        <v>854</v>
      </c>
      <c r="D1103" s="4" t="n">
        <v>73</v>
      </c>
      <c r="E1103" s="17" t="s">
        <v>772</v>
      </c>
      <c r="F1103" s="18" t="s">
        <v>768</v>
      </c>
    </row>
    <row r="1104" customFormat="false" ht="15" hidden="false" customHeight="false" outlineLevel="0" collapsed="false">
      <c r="A1104" s="4" t="str">
        <f aca="false">B1104&amp;"|"&amp;C1104</f>
        <v>tdbR00000507 Ile-CAU|1</v>
      </c>
      <c r="B1104" s="4" t="s">
        <v>52</v>
      </c>
      <c r="C1104" s="4" t="s">
        <v>767</v>
      </c>
      <c r="D1104" s="4" t="n">
        <v>1</v>
      </c>
      <c r="E1104" s="17" t="s">
        <v>772</v>
      </c>
      <c r="F1104" s="18" t="s">
        <v>768</v>
      </c>
    </row>
    <row r="1105" customFormat="false" ht="15" hidden="false" customHeight="false" outlineLevel="0" collapsed="false">
      <c r="A1105" s="4" t="str">
        <f aca="false">B1105&amp;"|"&amp;C1105</f>
        <v>tdbR00000507 Ile-CAU|2</v>
      </c>
      <c r="B1105" s="4" t="s">
        <v>52</v>
      </c>
      <c r="C1105" s="4" t="s">
        <v>769</v>
      </c>
      <c r="D1105" s="4" t="n">
        <v>2</v>
      </c>
      <c r="E1105" s="17" t="s">
        <v>459</v>
      </c>
      <c r="F1105" s="18" t="s">
        <v>768</v>
      </c>
    </row>
    <row r="1106" customFormat="false" ht="15" hidden="false" customHeight="false" outlineLevel="0" collapsed="false">
      <c r="A1106" s="4" t="str">
        <f aca="false">B1106&amp;"|"&amp;C1106</f>
        <v>tdbR00000507 Ile-CAU|3</v>
      </c>
      <c r="B1106" s="4" t="s">
        <v>52</v>
      </c>
      <c r="C1106" s="4" t="s">
        <v>770</v>
      </c>
      <c r="D1106" s="4" t="n">
        <v>3</v>
      </c>
      <c r="E1106" s="17" t="s">
        <v>772</v>
      </c>
      <c r="F1106" s="18" t="s">
        <v>768</v>
      </c>
    </row>
    <row r="1107" customFormat="false" ht="15" hidden="false" customHeight="false" outlineLevel="0" collapsed="false">
      <c r="A1107" s="4" t="str">
        <f aca="false">B1107&amp;"|"&amp;C1107</f>
        <v>tdbR00000507 Ile-CAU|4</v>
      </c>
      <c r="B1107" s="4" t="s">
        <v>52</v>
      </c>
      <c r="C1107" s="4" t="s">
        <v>771</v>
      </c>
      <c r="D1107" s="4" t="n">
        <v>4</v>
      </c>
      <c r="E1107" s="17" t="s">
        <v>459</v>
      </c>
      <c r="F1107" s="18" t="s">
        <v>768</v>
      </c>
    </row>
    <row r="1108" customFormat="false" ht="15" hidden="false" customHeight="false" outlineLevel="0" collapsed="false">
      <c r="A1108" s="4" t="str">
        <f aca="false">B1108&amp;"|"&amp;C1108</f>
        <v>tdbR00000507 Ile-CAU|5</v>
      </c>
      <c r="B1108" s="4" t="s">
        <v>52</v>
      </c>
      <c r="C1108" s="4" t="s">
        <v>773</v>
      </c>
      <c r="D1108" s="4" t="n">
        <v>5</v>
      </c>
      <c r="E1108" s="17" t="s">
        <v>459</v>
      </c>
      <c r="F1108" s="18" t="s">
        <v>768</v>
      </c>
    </row>
    <row r="1109" customFormat="false" ht="15" hidden="false" customHeight="false" outlineLevel="0" collapsed="false">
      <c r="A1109" s="4" t="str">
        <f aca="false">B1109&amp;"|"&amp;C1109</f>
        <v>tdbR00000507 Ile-CAU|6</v>
      </c>
      <c r="B1109" s="4" t="s">
        <v>52</v>
      </c>
      <c r="C1109" s="4" t="s">
        <v>774</v>
      </c>
      <c r="D1109" s="4" t="n">
        <v>6</v>
      </c>
      <c r="E1109" s="17" t="s">
        <v>459</v>
      </c>
      <c r="F1109" s="18" t="s">
        <v>768</v>
      </c>
    </row>
    <row r="1110" customFormat="false" ht="15" hidden="false" customHeight="false" outlineLevel="0" collapsed="false">
      <c r="A1110" s="4" t="str">
        <f aca="false">B1110&amp;"|"&amp;C1110</f>
        <v>tdbR00000507 Ile-CAU|7</v>
      </c>
      <c r="B1110" s="4" t="s">
        <v>52</v>
      </c>
      <c r="C1110" s="4" t="s">
        <v>775</v>
      </c>
      <c r="D1110" s="4" t="n">
        <v>7</v>
      </c>
      <c r="E1110" s="17" t="s">
        <v>459</v>
      </c>
      <c r="F1110" s="18" t="s">
        <v>768</v>
      </c>
    </row>
    <row r="1111" customFormat="false" ht="15" hidden="false" customHeight="false" outlineLevel="0" collapsed="false">
      <c r="A1111" s="4" t="str">
        <f aca="false">B1111&amp;"|"&amp;C1111</f>
        <v>tdbR00000507 Ile-CAU|8</v>
      </c>
      <c r="B1111" s="4" t="s">
        <v>52</v>
      </c>
      <c r="C1111" s="4" t="s">
        <v>776</v>
      </c>
      <c r="D1111" s="4" t="n">
        <v>8</v>
      </c>
      <c r="E1111" s="3" t="s">
        <v>777</v>
      </c>
      <c r="F1111" s="4" t="s">
        <v>778</v>
      </c>
    </row>
    <row r="1112" customFormat="false" ht="15" hidden="false" customHeight="false" outlineLevel="0" collapsed="false">
      <c r="A1112" s="4" t="str">
        <f aca="false">B1112&amp;"|"&amp;C1112</f>
        <v>tdbR00000507 Ile-CAU|9</v>
      </c>
      <c r="B1112" s="4" t="s">
        <v>52</v>
      </c>
      <c r="C1112" s="4" t="s">
        <v>779</v>
      </c>
      <c r="D1112" s="4" t="n">
        <v>9</v>
      </c>
      <c r="E1112" s="3" t="s">
        <v>459</v>
      </c>
      <c r="F1112" s="4" t="s">
        <v>781</v>
      </c>
    </row>
    <row r="1113" customFormat="false" ht="15" hidden="false" customHeight="false" outlineLevel="0" collapsed="false">
      <c r="A1113" s="4" t="str">
        <f aca="false">B1113&amp;"|"&amp;C1113</f>
        <v>tdbR00000507 Ile-CAU|10</v>
      </c>
      <c r="B1113" s="4" t="s">
        <v>52</v>
      </c>
      <c r="C1113" s="4" t="s">
        <v>782</v>
      </c>
      <c r="D1113" s="4" t="n">
        <v>10</v>
      </c>
      <c r="E1113" s="8" t="s">
        <v>459</v>
      </c>
      <c r="F1113" s="7" t="s">
        <v>783</v>
      </c>
    </row>
    <row r="1114" customFormat="false" ht="15" hidden="false" customHeight="false" outlineLevel="0" collapsed="false">
      <c r="A1114" s="4" t="str">
        <f aca="false">B1114&amp;"|"&amp;C1114</f>
        <v>tdbR00000507 Ile-CAU|11</v>
      </c>
      <c r="B1114" s="4" t="s">
        <v>52</v>
      </c>
      <c r="C1114" s="4" t="s">
        <v>784</v>
      </c>
      <c r="D1114" s="4" t="n">
        <v>11</v>
      </c>
      <c r="E1114" s="8" t="s">
        <v>780</v>
      </c>
      <c r="F1114" s="7" t="s">
        <v>783</v>
      </c>
    </row>
    <row r="1115" customFormat="false" ht="15" hidden="false" customHeight="false" outlineLevel="0" collapsed="false">
      <c r="A1115" s="4" t="str">
        <f aca="false">B1115&amp;"|"&amp;C1115</f>
        <v>tdbR00000507 Ile-CAU|12</v>
      </c>
      <c r="B1115" s="4" t="s">
        <v>52</v>
      </c>
      <c r="C1115" s="4" t="s">
        <v>785</v>
      </c>
      <c r="D1115" s="4" t="n">
        <v>12</v>
      </c>
      <c r="E1115" s="8" t="s">
        <v>459</v>
      </c>
      <c r="F1115" s="7" t="s">
        <v>783</v>
      </c>
    </row>
    <row r="1116" customFormat="false" ht="15" hidden="false" customHeight="false" outlineLevel="0" collapsed="false">
      <c r="A1116" s="4" t="str">
        <f aca="false">B1116&amp;"|"&amp;C1116</f>
        <v>tdbR00000507 Ile-CAU|13</v>
      </c>
      <c r="B1116" s="4" t="s">
        <v>52</v>
      </c>
      <c r="C1116" s="4" t="s">
        <v>786</v>
      </c>
      <c r="D1116" s="4" t="n">
        <v>13</v>
      </c>
      <c r="E1116" s="8" t="s">
        <v>772</v>
      </c>
      <c r="F1116" s="7" t="s">
        <v>783</v>
      </c>
    </row>
    <row r="1117" customFormat="false" ht="15" hidden="false" customHeight="false" outlineLevel="0" collapsed="false">
      <c r="A1117" s="4" t="str">
        <f aca="false">B1117&amp;"|"&amp;C1117</f>
        <v>tdbR00000507 Ile-CAU|14</v>
      </c>
      <c r="B1117" s="4" t="s">
        <v>52</v>
      </c>
      <c r="C1117" s="4" t="s">
        <v>787</v>
      </c>
      <c r="D1117" s="4" t="n">
        <v>14</v>
      </c>
      <c r="E1117" s="19" t="s">
        <v>780</v>
      </c>
      <c r="F1117" s="20" t="s">
        <v>788</v>
      </c>
    </row>
    <row r="1118" customFormat="false" ht="15" hidden="false" customHeight="false" outlineLevel="0" collapsed="false">
      <c r="A1118" s="4" t="str">
        <f aca="false">B1118&amp;"|"&amp;C1118</f>
        <v>tdbR00000507 Ile-CAU|15</v>
      </c>
      <c r="B1118" s="4" t="s">
        <v>52</v>
      </c>
      <c r="C1118" s="4" t="s">
        <v>789</v>
      </c>
      <c r="D1118" s="4" t="n">
        <v>15</v>
      </c>
      <c r="E1118" s="19" t="s">
        <v>459</v>
      </c>
      <c r="F1118" s="20" t="s">
        <v>788</v>
      </c>
    </row>
    <row r="1119" customFormat="false" ht="15" hidden="false" customHeight="false" outlineLevel="0" collapsed="false">
      <c r="A1119" s="4" t="str">
        <f aca="false">B1119&amp;"|"&amp;C1119</f>
        <v>tdbR00000507 Ile-CAU|16</v>
      </c>
      <c r="B1119" s="4" t="s">
        <v>52</v>
      </c>
      <c r="C1119" s="4" t="s">
        <v>790</v>
      </c>
      <c r="D1119" s="4" t="n">
        <v>16</v>
      </c>
      <c r="E1119" s="19" t="s">
        <v>777</v>
      </c>
      <c r="F1119" s="20" t="s">
        <v>788</v>
      </c>
    </row>
    <row r="1120" customFormat="false" ht="15" hidden="false" customHeight="false" outlineLevel="0" collapsed="false">
      <c r="A1120" s="4" t="str">
        <f aca="false">B1120&amp;"|"&amp;C1120</f>
        <v>tdbR00000507 Ile-CAU|17</v>
      </c>
      <c r="B1120" s="4" t="s">
        <v>52</v>
      </c>
      <c r="C1120" s="4" t="s">
        <v>791</v>
      </c>
      <c r="D1120" s="4" t="n">
        <v>17</v>
      </c>
      <c r="E1120" s="19" t="s">
        <v>777</v>
      </c>
      <c r="F1120" s="20" t="s">
        <v>788</v>
      </c>
    </row>
    <row r="1121" customFormat="false" ht="15" hidden="false" customHeight="false" outlineLevel="0" collapsed="false">
      <c r="A1121" s="4" t="str">
        <f aca="false">B1121&amp;"|"&amp;C1121</f>
        <v>tdbR00000507 Ile-CAU|17a</v>
      </c>
      <c r="B1121" s="4" t="s">
        <v>52</v>
      </c>
      <c r="C1121" s="4" t="s">
        <v>792</v>
      </c>
      <c r="D1121" s="4" t="n">
        <v>18</v>
      </c>
      <c r="E1121" s="19" t="s">
        <v>772</v>
      </c>
      <c r="F1121" s="20" t="s">
        <v>788</v>
      </c>
    </row>
    <row r="1122" customFormat="false" ht="15" hidden="false" customHeight="false" outlineLevel="0" collapsed="false">
      <c r="A1122" s="4" t="str">
        <f aca="false">B1122&amp;"|"&amp;C1122</f>
        <v>tdbR00000507 Ile-CAU|18</v>
      </c>
      <c r="B1122" s="4" t="s">
        <v>52</v>
      </c>
      <c r="C1122" s="4" t="s">
        <v>793</v>
      </c>
      <c r="D1122" s="4" t="n">
        <v>19</v>
      </c>
      <c r="E1122" s="19" t="s">
        <v>459</v>
      </c>
      <c r="F1122" s="20" t="s">
        <v>788</v>
      </c>
    </row>
    <row r="1123" customFormat="false" ht="15" hidden="false" customHeight="false" outlineLevel="0" collapsed="false">
      <c r="A1123" s="4" t="str">
        <f aca="false">B1123&amp;"|"&amp;C1123</f>
        <v>tdbR00000507 Ile-CAU|19</v>
      </c>
      <c r="B1123" s="4" t="s">
        <v>52</v>
      </c>
      <c r="C1123" s="4" t="s">
        <v>794</v>
      </c>
      <c r="D1123" s="4" t="n">
        <v>20</v>
      </c>
      <c r="E1123" s="19" t="s">
        <v>459</v>
      </c>
      <c r="F1123" s="20" t="s">
        <v>788</v>
      </c>
    </row>
    <row r="1124" customFormat="false" ht="15" hidden="false" customHeight="false" outlineLevel="0" collapsed="false">
      <c r="A1124" s="4" t="str">
        <f aca="false">B1124&amp;"|"&amp;C1124</f>
        <v>tdbR00000507 Ile-CAU|20</v>
      </c>
      <c r="B1124" s="4" t="s">
        <v>52</v>
      </c>
      <c r="C1124" s="4" t="s">
        <v>795</v>
      </c>
      <c r="D1124" s="4" t="n">
        <v>21</v>
      </c>
      <c r="E1124" s="19" t="s">
        <v>777</v>
      </c>
      <c r="F1124" s="20" t="s">
        <v>788</v>
      </c>
    </row>
    <row r="1125" customFormat="false" ht="15" hidden="false" customHeight="false" outlineLevel="0" collapsed="false">
      <c r="A1125" s="4" t="str">
        <f aca="false">B1125&amp;"|"&amp;C1125</f>
        <v>tdbR00000507 Ile-CAU|21</v>
      </c>
      <c r="B1125" s="4" t="s">
        <v>52</v>
      </c>
      <c r="C1125" s="4" t="s">
        <v>797</v>
      </c>
      <c r="D1125" s="4" t="n">
        <v>22</v>
      </c>
      <c r="E1125" s="19" t="s">
        <v>780</v>
      </c>
      <c r="F1125" s="20" t="s">
        <v>788</v>
      </c>
    </row>
    <row r="1126" customFormat="false" ht="15" hidden="false" customHeight="false" outlineLevel="0" collapsed="false">
      <c r="A1126" s="4" t="str">
        <f aca="false">B1126&amp;"|"&amp;C1126</f>
        <v>tdbR00000507 Ile-CAU|22</v>
      </c>
      <c r="B1126" s="4" t="s">
        <v>52</v>
      </c>
      <c r="C1126" s="4" t="s">
        <v>798</v>
      </c>
      <c r="D1126" s="4" t="n">
        <v>23</v>
      </c>
      <c r="E1126" s="8" t="s">
        <v>459</v>
      </c>
      <c r="F1126" s="7" t="s">
        <v>783</v>
      </c>
    </row>
    <row r="1127" customFormat="false" ht="15" hidden="false" customHeight="false" outlineLevel="0" collapsed="false">
      <c r="A1127" s="4" t="str">
        <f aca="false">B1127&amp;"|"&amp;C1127</f>
        <v>tdbR00000507 Ile-CAU|23</v>
      </c>
      <c r="B1127" s="4" t="s">
        <v>52</v>
      </c>
      <c r="C1127" s="4" t="s">
        <v>799</v>
      </c>
      <c r="D1127" s="4" t="n">
        <v>24</v>
      </c>
      <c r="E1127" s="8" t="s">
        <v>772</v>
      </c>
      <c r="F1127" s="7" t="s">
        <v>783</v>
      </c>
    </row>
    <row r="1128" customFormat="false" ht="15" hidden="false" customHeight="false" outlineLevel="0" collapsed="false">
      <c r="A1128" s="4" t="str">
        <f aca="false">B1128&amp;"|"&amp;C1128</f>
        <v>tdbR00000507 Ile-CAU|24</v>
      </c>
      <c r="B1128" s="4" t="s">
        <v>52</v>
      </c>
      <c r="C1128" s="4" t="s">
        <v>800</v>
      </c>
      <c r="D1128" s="4" t="n">
        <v>25</v>
      </c>
      <c r="E1128" s="8" t="s">
        <v>777</v>
      </c>
      <c r="F1128" s="7" t="s">
        <v>783</v>
      </c>
    </row>
    <row r="1129" customFormat="false" ht="15" hidden="false" customHeight="false" outlineLevel="0" collapsed="false">
      <c r="A1129" s="4" t="str">
        <f aca="false">B1129&amp;"|"&amp;C1129</f>
        <v>tdbR00000507 Ile-CAU|25</v>
      </c>
      <c r="B1129" s="4" t="s">
        <v>52</v>
      </c>
      <c r="C1129" s="4" t="s">
        <v>801</v>
      </c>
      <c r="D1129" s="4" t="n">
        <v>26</v>
      </c>
      <c r="E1129" s="8" t="s">
        <v>772</v>
      </c>
      <c r="F1129" s="7" t="s">
        <v>783</v>
      </c>
    </row>
    <row r="1130" customFormat="false" ht="15" hidden="false" customHeight="false" outlineLevel="0" collapsed="false">
      <c r="A1130" s="4" t="str">
        <f aca="false">B1130&amp;"|"&amp;C1130</f>
        <v>tdbR00000507 Ile-CAU|26</v>
      </c>
      <c r="B1130" s="4" t="s">
        <v>52</v>
      </c>
      <c r="C1130" s="4" t="s">
        <v>802</v>
      </c>
      <c r="D1130" s="4" t="n">
        <v>27</v>
      </c>
      <c r="E1130" s="3" t="s">
        <v>459</v>
      </c>
      <c r="F1130" s="4" t="s">
        <v>803</v>
      </c>
    </row>
    <row r="1131" customFormat="false" ht="15" hidden="false" customHeight="false" outlineLevel="0" collapsed="false">
      <c r="A1131" s="4" t="str">
        <f aca="false">B1131&amp;"|"&amp;C1131</f>
        <v>tdbR00000507 Ile-CAU|27</v>
      </c>
      <c r="B1131" s="4" t="s">
        <v>52</v>
      </c>
      <c r="C1131" s="4" t="s">
        <v>804</v>
      </c>
      <c r="D1131" s="4" t="n">
        <v>28</v>
      </c>
      <c r="E1131" s="21" t="s">
        <v>777</v>
      </c>
      <c r="F1131" s="22" t="s">
        <v>805</v>
      </c>
    </row>
    <row r="1132" customFormat="false" ht="15" hidden="false" customHeight="false" outlineLevel="0" collapsed="false">
      <c r="A1132" s="4" t="str">
        <f aca="false">B1132&amp;"|"&amp;C1132</f>
        <v>tdbR00000507 Ile-CAU|28</v>
      </c>
      <c r="B1132" s="4" t="s">
        <v>52</v>
      </c>
      <c r="C1132" s="4" t="s">
        <v>806</v>
      </c>
      <c r="D1132" s="4" t="n">
        <v>29</v>
      </c>
      <c r="E1132" s="21" t="s">
        <v>772</v>
      </c>
      <c r="F1132" s="22" t="s">
        <v>805</v>
      </c>
    </row>
    <row r="1133" customFormat="false" ht="15" hidden="false" customHeight="false" outlineLevel="0" collapsed="false">
      <c r="A1133" s="4" t="str">
        <f aca="false">B1133&amp;"|"&amp;C1133</f>
        <v>tdbR00000507 Ile-CAU|29</v>
      </c>
      <c r="B1133" s="4" t="s">
        <v>52</v>
      </c>
      <c r="C1133" s="4" t="s">
        <v>807</v>
      </c>
      <c r="D1133" s="4" t="n">
        <v>30</v>
      </c>
      <c r="E1133" s="21" t="s">
        <v>459</v>
      </c>
      <c r="F1133" s="22" t="s">
        <v>805</v>
      </c>
    </row>
    <row r="1134" customFormat="false" ht="15" hidden="false" customHeight="false" outlineLevel="0" collapsed="false">
      <c r="A1134" s="4" t="str">
        <f aca="false">B1134&amp;"|"&amp;C1134</f>
        <v>tdbR00000507 Ile-CAU|30</v>
      </c>
      <c r="B1134" s="4" t="s">
        <v>52</v>
      </c>
      <c r="C1134" s="4" t="s">
        <v>808</v>
      </c>
      <c r="D1134" s="4" t="n">
        <v>31</v>
      </c>
      <c r="E1134" s="21" t="s">
        <v>459</v>
      </c>
      <c r="F1134" s="22" t="s">
        <v>805</v>
      </c>
    </row>
    <row r="1135" customFormat="false" ht="15" hidden="false" customHeight="false" outlineLevel="0" collapsed="false">
      <c r="A1135" s="4" t="str">
        <f aca="false">B1135&amp;"|"&amp;C1135</f>
        <v>tdbR00000507 Ile-CAU|31</v>
      </c>
      <c r="B1135" s="4" t="s">
        <v>52</v>
      </c>
      <c r="C1135" s="4" t="s">
        <v>809</v>
      </c>
      <c r="D1135" s="4" t="n">
        <v>32</v>
      </c>
      <c r="E1135" s="21" t="s">
        <v>459</v>
      </c>
      <c r="F1135" s="22" t="s">
        <v>805</v>
      </c>
    </row>
    <row r="1136" customFormat="false" ht="15" hidden="false" customHeight="false" outlineLevel="0" collapsed="false">
      <c r="A1136" s="4" t="str">
        <f aca="false">B1136&amp;"|"&amp;C1136</f>
        <v>tdbR00000507 Ile-CAU|32</v>
      </c>
      <c r="B1136" s="4" t="s">
        <v>52</v>
      </c>
      <c r="C1136" s="4" t="s">
        <v>810</v>
      </c>
      <c r="D1136" s="4" t="n">
        <v>33</v>
      </c>
      <c r="E1136" s="19" t="s">
        <v>772</v>
      </c>
      <c r="F1136" s="20" t="s">
        <v>811</v>
      </c>
    </row>
    <row r="1137" customFormat="false" ht="15" hidden="false" customHeight="false" outlineLevel="0" collapsed="false">
      <c r="A1137" s="4" t="str">
        <f aca="false">B1137&amp;"|"&amp;C1137</f>
        <v>tdbR00000507 Ile-CAU|33</v>
      </c>
      <c r="B1137" s="4" t="s">
        <v>52</v>
      </c>
      <c r="C1137" s="4" t="s">
        <v>812</v>
      </c>
      <c r="D1137" s="4" t="n">
        <v>34</v>
      </c>
      <c r="E1137" s="19" t="s">
        <v>777</v>
      </c>
      <c r="F1137" s="20" t="s">
        <v>811</v>
      </c>
    </row>
    <row r="1138" customFormat="false" ht="15" hidden="false" customHeight="false" outlineLevel="0" collapsed="false">
      <c r="A1138" s="4" t="str">
        <f aca="false">B1138&amp;"|"&amp;C1138</f>
        <v>tdbR00000507 Ile-CAU|34</v>
      </c>
      <c r="B1138" s="4" t="s">
        <v>52</v>
      </c>
      <c r="C1138" s="4" t="s">
        <v>813</v>
      </c>
      <c r="D1138" s="4" t="n">
        <v>35</v>
      </c>
      <c r="E1138" s="19" t="s">
        <v>772</v>
      </c>
      <c r="F1138" s="20" t="s">
        <v>811</v>
      </c>
    </row>
    <row r="1139" customFormat="false" ht="15" hidden="false" customHeight="false" outlineLevel="0" collapsed="false">
      <c r="A1139" s="4" t="str">
        <f aca="false">B1139&amp;"|"&amp;C1139</f>
        <v>tdbR00000507 Ile-CAU|35</v>
      </c>
      <c r="B1139" s="4" t="s">
        <v>52</v>
      </c>
      <c r="C1139" s="4" t="s">
        <v>814</v>
      </c>
      <c r="D1139" s="4" t="n">
        <v>36</v>
      </c>
      <c r="E1139" s="19" t="s">
        <v>780</v>
      </c>
      <c r="F1139" s="20" t="s">
        <v>811</v>
      </c>
    </row>
    <row r="1140" customFormat="false" ht="15" hidden="false" customHeight="false" outlineLevel="0" collapsed="false">
      <c r="A1140" s="4" t="str">
        <f aca="false">B1140&amp;"|"&amp;C1140</f>
        <v>tdbR00000507 Ile-CAU|36</v>
      </c>
      <c r="B1140" s="4" t="s">
        <v>52</v>
      </c>
      <c r="C1140" s="4" t="s">
        <v>815</v>
      </c>
      <c r="D1140" s="4" t="n">
        <v>37</v>
      </c>
      <c r="E1140" s="19" t="s">
        <v>777</v>
      </c>
      <c r="F1140" s="20" t="s">
        <v>811</v>
      </c>
    </row>
    <row r="1141" customFormat="false" ht="15" hidden="false" customHeight="false" outlineLevel="0" collapsed="false">
      <c r="A1141" s="4" t="str">
        <f aca="false">B1141&amp;"|"&amp;C1141</f>
        <v>tdbR00000507 Ile-CAU|37</v>
      </c>
      <c r="B1141" s="4" t="s">
        <v>52</v>
      </c>
      <c r="C1141" s="4" t="s">
        <v>816</v>
      </c>
      <c r="D1141" s="4" t="n">
        <v>38</v>
      </c>
      <c r="E1141" s="19" t="s">
        <v>780</v>
      </c>
      <c r="F1141" s="20" t="s">
        <v>811</v>
      </c>
    </row>
    <row r="1142" customFormat="false" ht="15" hidden="false" customHeight="false" outlineLevel="0" collapsed="false">
      <c r="A1142" s="4" t="str">
        <f aca="false">B1142&amp;"|"&amp;C1142</f>
        <v>tdbR00000507 Ile-CAU|38</v>
      </c>
      <c r="B1142" s="4" t="s">
        <v>52</v>
      </c>
      <c r="C1142" s="4" t="s">
        <v>817</v>
      </c>
      <c r="D1142" s="4" t="n">
        <v>39</v>
      </c>
      <c r="E1142" s="19" t="s">
        <v>780</v>
      </c>
      <c r="F1142" s="20" t="s">
        <v>811</v>
      </c>
    </row>
    <row r="1143" customFormat="false" ht="15" hidden="false" customHeight="false" outlineLevel="0" collapsed="false">
      <c r="A1143" s="4" t="str">
        <f aca="false">B1143&amp;"|"&amp;C1143</f>
        <v>tdbR00000507 Ile-CAU|39</v>
      </c>
      <c r="B1143" s="4" t="s">
        <v>52</v>
      </c>
      <c r="C1143" s="4" t="s">
        <v>818</v>
      </c>
      <c r="D1143" s="4" t="n">
        <v>40</v>
      </c>
      <c r="E1143" s="21" t="s">
        <v>772</v>
      </c>
      <c r="F1143" s="22" t="s">
        <v>805</v>
      </c>
    </row>
    <row r="1144" customFormat="false" ht="15" hidden="false" customHeight="false" outlineLevel="0" collapsed="false">
      <c r="A1144" s="4" t="str">
        <f aca="false">B1144&amp;"|"&amp;C1144</f>
        <v>tdbR00000507 Ile-CAU|40</v>
      </c>
      <c r="B1144" s="4" t="s">
        <v>52</v>
      </c>
      <c r="C1144" s="4" t="s">
        <v>819</v>
      </c>
      <c r="D1144" s="4" t="n">
        <v>41</v>
      </c>
      <c r="E1144" s="21" t="s">
        <v>772</v>
      </c>
      <c r="F1144" s="22" t="s">
        <v>805</v>
      </c>
    </row>
    <row r="1145" customFormat="false" ht="15" hidden="false" customHeight="false" outlineLevel="0" collapsed="false">
      <c r="A1145" s="4" t="str">
        <f aca="false">B1145&amp;"|"&amp;C1145</f>
        <v>tdbR00000507 Ile-CAU|41</v>
      </c>
      <c r="B1145" s="4" t="s">
        <v>52</v>
      </c>
      <c r="C1145" s="4" t="s">
        <v>820</v>
      </c>
      <c r="D1145" s="4" t="n">
        <v>42</v>
      </c>
      <c r="E1145" s="21" t="s">
        <v>772</v>
      </c>
      <c r="F1145" s="22" t="s">
        <v>805</v>
      </c>
    </row>
    <row r="1146" customFormat="false" ht="15" hidden="false" customHeight="false" outlineLevel="0" collapsed="false">
      <c r="A1146" s="4" t="str">
        <f aca="false">B1146&amp;"|"&amp;C1146</f>
        <v>tdbR00000507 Ile-CAU|42</v>
      </c>
      <c r="B1146" s="4" t="s">
        <v>52</v>
      </c>
      <c r="C1146" s="4" t="s">
        <v>821</v>
      </c>
      <c r="D1146" s="4" t="n">
        <v>43</v>
      </c>
      <c r="E1146" s="21" t="s">
        <v>459</v>
      </c>
      <c r="F1146" s="22" t="s">
        <v>805</v>
      </c>
    </row>
    <row r="1147" customFormat="false" ht="15" hidden="false" customHeight="false" outlineLevel="0" collapsed="false">
      <c r="A1147" s="4" t="str">
        <f aca="false">B1147&amp;"|"&amp;C1147</f>
        <v>tdbR00000507 Ile-CAU|43</v>
      </c>
      <c r="B1147" s="4" t="s">
        <v>52</v>
      </c>
      <c r="C1147" s="4" t="s">
        <v>822</v>
      </c>
      <c r="D1147" s="4" t="n">
        <v>44</v>
      </c>
      <c r="E1147" s="21" t="s">
        <v>780</v>
      </c>
      <c r="F1147" s="22" t="s">
        <v>805</v>
      </c>
    </row>
    <row r="1148" customFormat="false" ht="15" hidden="false" customHeight="false" outlineLevel="0" collapsed="false">
      <c r="A1148" s="4" t="str">
        <f aca="false">B1148&amp;"|"&amp;C1148</f>
        <v>tdbR00000507 Ile-CAU|44</v>
      </c>
      <c r="B1148" s="4" t="s">
        <v>52</v>
      </c>
      <c r="C1148" s="4" t="s">
        <v>823</v>
      </c>
      <c r="D1148" s="4" t="n">
        <v>45</v>
      </c>
      <c r="E1148" s="19" t="s">
        <v>780</v>
      </c>
      <c r="F1148" s="20" t="s">
        <v>824</v>
      </c>
    </row>
    <row r="1149" customFormat="false" ht="15" hidden="false" customHeight="false" outlineLevel="0" collapsed="false">
      <c r="A1149" s="4" t="str">
        <f aca="false">B1149&amp;"|"&amp;C1149</f>
        <v>tdbR00000507 Ile-CAU|45</v>
      </c>
      <c r="B1149" s="4" t="s">
        <v>52</v>
      </c>
      <c r="C1149" s="4" t="s">
        <v>825</v>
      </c>
      <c r="D1149" s="4" t="n">
        <v>46</v>
      </c>
      <c r="E1149" s="19" t="s">
        <v>459</v>
      </c>
      <c r="F1149" s="20" t="s">
        <v>824</v>
      </c>
    </row>
    <row r="1150" customFormat="false" ht="15" hidden="false" customHeight="false" outlineLevel="0" collapsed="false">
      <c r="A1150" s="4" t="str">
        <f aca="false">B1150&amp;"|"&amp;C1150</f>
        <v>tdbR00000507 Ile-CAU|46</v>
      </c>
      <c r="B1150" s="4" t="s">
        <v>52</v>
      </c>
      <c r="C1150" s="4" t="s">
        <v>826</v>
      </c>
      <c r="D1150" s="4" t="n">
        <v>47</v>
      </c>
      <c r="E1150" s="19" t="s">
        <v>459</v>
      </c>
      <c r="F1150" s="20" t="s">
        <v>824</v>
      </c>
    </row>
    <row r="1151" customFormat="false" ht="15" hidden="false" customHeight="false" outlineLevel="0" collapsed="false">
      <c r="A1151" s="4" t="str">
        <f aca="false">B1151&amp;"|"&amp;C1151</f>
        <v>tdbR00000507 Ile-CAU|47</v>
      </c>
      <c r="B1151" s="4" t="s">
        <v>52</v>
      </c>
      <c r="C1151" s="4" t="s">
        <v>827</v>
      </c>
      <c r="D1151" s="4" t="n">
        <v>48</v>
      </c>
      <c r="E1151" s="19" t="s">
        <v>777</v>
      </c>
      <c r="F1151" s="20" t="s">
        <v>824</v>
      </c>
    </row>
    <row r="1152" customFormat="false" ht="15" hidden="false" customHeight="false" outlineLevel="0" collapsed="false">
      <c r="A1152" s="4" t="str">
        <f aca="false">B1152&amp;"|"&amp;C1152</f>
        <v>tdbR00000507 Ile-CAU|48</v>
      </c>
      <c r="B1152" s="4" t="s">
        <v>52</v>
      </c>
      <c r="C1152" s="4" t="s">
        <v>828</v>
      </c>
      <c r="D1152" s="4" t="n">
        <v>49</v>
      </c>
      <c r="E1152" s="19" t="s">
        <v>772</v>
      </c>
      <c r="F1152" s="20" t="s">
        <v>824</v>
      </c>
    </row>
    <row r="1153" customFormat="false" ht="15" hidden="false" customHeight="false" outlineLevel="0" collapsed="false">
      <c r="A1153" s="4" t="str">
        <f aca="false">B1153&amp;"|"&amp;C1153</f>
        <v>tdbR00000507 Ile-CAU|49</v>
      </c>
      <c r="B1153" s="4" t="s">
        <v>52</v>
      </c>
      <c r="C1153" s="4" t="s">
        <v>829</v>
      </c>
      <c r="D1153" s="4" t="n">
        <v>50</v>
      </c>
      <c r="E1153" s="23" t="s">
        <v>459</v>
      </c>
      <c r="F1153" s="10" t="s">
        <v>830</v>
      </c>
    </row>
    <row r="1154" customFormat="false" ht="15" hidden="false" customHeight="false" outlineLevel="0" collapsed="false">
      <c r="A1154" s="4" t="str">
        <f aca="false">B1154&amp;"|"&amp;C1154</f>
        <v>tdbR00000507 Ile-CAU|50</v>
      </c>
      <c r="B1154" s="4" t="s">
        <v>52</v>
      </c>
      <c r="C1154" s="4" t="s">
        <v>831</v>
      </c>
      <c r="D1154" s="4" t="n">
        <v>51</v>
      </c>
      <c r="E1154" s="23" t="s">
        <v>772</v>
      </c>
      <c r="F1154" s="10" t="s">
        <v>830</v>
      </c>
    </row>
    <row r="1155" customFormat="false" ht="15" hidden="false" customHeight="false" outlineLevel="0" collapsed="false">
      <c r="A1155" s="4" t="str">
        <f aca="false">B1155&amp;"|"&amp;C1155</f>
        <v>tdbR00000507 Ile-CAU|51</v>
      </c>
      <c r="B1155" s="4" t="s">
        <v>52</v>
      </c>
      <c r="C1155" s="4" t="s">
        <v>832</v>
      </c>
      <c r="D1155" s="4" t="n">
        <v>52</v>
      </c>
      <c r="E1155" s="23" t="s">
        <v>780</v>
      </c>
      <c r="F1155" s="10" t="s">
        <v>830</v>
      </c>
    </row>
    <row r="1156" customFormat="false" ht="15" hidden="false" customHeight="false" outlineLevel="0" collapsed="false">
      <c r="A1156" s="4" t="str">
        <f aca="false">B1156&amp;"|"&amp;C1156</f>
        <v>tdbR00000507 Ile-CAU|52</v>
      </c>
      <c r="B1156" s="4" t="s">
        <v>52</v>
      </c>
      <c r="C1156" s="4" t="s">
        <v>833</v>
      </c>
      <c r="D1156" s="4" t="n">
        <v>53</v>
      </c>
      <c r="E1156" s="23" t="s">
        <v>459</v>
      </c>
      <c r="F1156" s="10" t="s">
        <v>830</v>
      </c>
    </row>
    <row r="1157" customFormat="false" ht="15" hidden="false" customHeight="false" outlineLevel="0" collapsed="false">
      <c r="A1157" s="4" t="str">
        <f aca="false">B1157&amp;"|"&amp;C1157</f>
        <v>tdbR00000507 Ile-CAU|53</v>
      </c>
      <c r="B1157" s="4" t="s">
        <v>52</v>
      </c>
      <c r="C1157" s="4" t="s">
        <v>834</v>
      </c>
      <c r="D1157" s="4" t="n">
        <v>54</v>
      </c>
      <c r="E1157" s="23" t="s">
        <v>459</v>
      </c>
      <c r="F1157" s="10" t="s">
        <v>830</v>
      </c>
    </row>
    <row r="1158" customFormat="false" ht="15" hidden="false" customHeight="false" outlineLevel="0" collapsed="false">
      <c r="A1158" s="4" t="str">
        <f aca="false">B1158&amp;"|"&amp;C1158</f>
        <v>tdbR00000507 Ile-CAU|54</v>
      </c>
      <c r="B1158" s="4" t="s">
        <v>52</v>
      </c>
      <c r="C1158" s="4" t="s">
        <v>835</v>
      </c>
      <c r="D1158" s="4" t="n">
        <v>55</v>
      </c>
      <c r="E1158" s="19" t="s">
        <v>777</v>
      </c>
      <c r="F1158" s="20" t="s">
        <v>836</v>
      </c>
    </row>
    <row r="1159" customFormat="false" ht="15" hidden="false" customHeight="false" outlineLevel="0" collapsed="false">
      <c r="A1159" s="4" t="str">
        <f aca="false">B1159&amp;"|"&amp;C1159</f>
        <v>tdbR00000507 Ile-CAU|55</v>
      </c>
      <c r="B1159" s="4" t="s">
        <v>52</v>
      </c>
      <c r="C1159" s="4" t="s">
        <v>837</v>
      </c>
      <c r="D1159" s="4" t="n">
        <v>56</v>
      </c>
      <c r="E1159" s="19" t="s">
        <v>777</v>
      </c>
      <c r="F1159" s="20" t="s">
        <v>836</v>
      </c>
    </row>
    <row r="1160" customFormat="false" ht="15" hidden="false" customHeight="false" outlineLevel="0" collapsed="false">
      <c r="A1160" s="4" t="str">
        <f aca="false">B1160&amp;"|"&amp;C1160</f>
        <v>tdbR00000507 Ile-CAU|56</v>
      </c>
      <c r="B1160" s="4" t="s">
        <v>52</v>
      </c>
      <c r="C1160" s="4" t="s">
        <v>838</v>
      </c>
      <c r="D1160" s="4" t="n">
        <v>57</v>
      </c>
      <c r="E1160" s="19" t="s">
        <v>772</v>
      </c>
      <c r="F1160" s="20" t="s">
        <v>836</v>
      </c>
    </row>
    <row r="1161" customFormat="false" ht="15" hidden="false" customHeight="false" outlineLevel="0" collapsed="false">
      <c r="A1161" s="4" t="str">
        <f aca="false">B1161&amp;"|"&amp;C1161</f>
        <v>tdbR00000507 Ile-CAU|57</v>
      </c>
      <c r="B1161" s="4" t="s">
        <v>52</v>
      </c>
      <c r="C1161" s="4" t="s">
        <v>839</v>
      </c>
      <c r="D1161" s="4" t="n">
        <v>58</v>
      </c>
      <c r="E1161" s="19" t="s">
        <v>780</v>
      </c>
      <c r="F1161" s="20" t="s">
        <v>836</v>
      </c>
    </row>
    <row r="1162" customFormat="false" ht="15" hidden="false" customHeight="false" outlineLevel="0" collapsed="false">
      <c r="A1162" s="4" t="str">
        <f aca="false">B1162&amp;"|"&amp;C1162</f>
        <v>tdbR00000507 Ile-CAU|58</v>
      </c>
      <c r="B1162" s="4" t="s">
        <v>52</v>
      </c>
      <c r="C1162" s="4" t="s">
        <v>840</v>
      </c>
      <c r="D1162" s="4" t="n">
        <v>59</v>
      </c>
      <c r="E1162" s="19" t="s">
        <v>780</v>
      </c>
      <c r="F1162" s="20" t="s">
        <v>836</v>
      </c>
    </row>
    <row r="1163" customFormat="false" ht="15" hidden="false" customHeight="false" outlineLevel="0" collapsed="false">
      <c r="A1163" s="4" t="str">
        <f aca="false">B1163&amp;"|"&amp;C1163</f>
        <v>tdbR00000507 Ile-CAU|59</v>
      </c>
      <c r="B1163" s="4" t="s">
        <v>52</v>
      </c>
      <c r="C1163" s="4" t="s">
        <v>841</v>
      </c>
      <c r="D1163" s="4" t="n">
        <v>60</v>
      </c>
      <c r="E1163" s="19" t="s">
        <v>780</v>
      </c>
      <c r="F1163" s="20" t="s">
        <v>836</v>
      </c>
    </row>
    <row r="1164" customFormat="false" ht="15" hidden="false" customHeight="false" outlineLevel="0" collapsed="false">
      <c r="A1164" s="4" t="str">
        <f aca="false">B1164&amp;"|"&amp;C1164</f>
        <v>tdbR00000507 Ile-CAU|60</v>
      </c>
      <c r="B1164" s="4" t="s">
        <v>52</v>
      </c>
      <c r="C1164" s="4" t="s">
        <v>842</v>
      </c>
      <c r="D1164" s="4" t="n">
        <v>61</v>
      </c>
      <c r="E1164" s="19" t="s">
        <v>777</v>
      </c>
      <c r="F1164" s="20" t="s">
        <v>836</v>
      </c>
    </row>
    <row r="1165" customFormat="false" ht="15" hidden="false" customHeight="false" outlineLevel="0" collapsed="false">
      <c r="A1165" s="4" t="str">
        <f aca="false">B1165&amp;"|"&amp;C1165</f>
        <v>tdbR00000507 Ile-CAU|61</v>
      </c>
      <c r="B1165" s="4" t="s">
        <v>52</v>
      </c>
      <c r="C1165" s="4" t="s">
        <v>843</v>
      </c>
      <c r="D1165" s="4" t="n">
        <v>62</v>
      </c>
      <c r="E1165" s="23" t="s">
        <v>772</v>
      </c>
      <c r="F1165" s="10" t="s">
        <v>830</v>
      </c>
    </row>
    <row r="1166" customFormat="false" ht="15" hidden="false" customHeight="false" outlineLevel="0" collapsed="false">
      <c r="A1166" s="4" t="str">
        <f aca="false">B1166&amp;"|"&amp;C1166</f>
        <v>tdbR00000507 Ile-CAU|62</v>
      </c>
      <c r="B1166" s="4" t="s">
        <v>52</v>
      </c>
      <c r="C1166" s="4" t="s">
        <v>844</v>
      </c>
      <c r="D1166" s="4" t="n">
        <v>63</v>
      </c>
      <c r="E1166" s="23" t="s">
        <v>772</v>
      </c>
      <c r="F1166" s="10" t="s">
        <v>830</v>
      </c>
    </row>
    <row r="1167" customFormat="false" ht="15" hidden="false" customHeight="false" outlineLevel="0" collapsed="false">
      <c r="A1167" s="4" t="str">
        <f aca="false">B1167&amp;"|"&amp;C1167</f>
        <v>tdbR00000507 Ile-CAU|63</v>
      </c>
      <c r="B1167" s="4" t="s">
        <v>52</v>
      </c>
      <c r="C1167" s="4" t="s">
        <v>845</v>
      </c>
      <c r="D1167" s="4" t="n">
        <v>64</v>
      </c>
      <c r="E1167" s="23" t="s">
        <v>777</v>
      </c>
      <c r="F1167" s="10" t="s">
        <v>830</v>
      </c>
    </row>
    <row r="1168" customFormat="false" ht="15" hidden="false" customHeight="false" outlineLevel="0" collapsed="false">
      <c r="A1168" s="4" t="str">
        <f aca="false">B1168&amp;"|"&amp;C1168</f>
        <v>tdbR00000507 Ile-CAU|64</v>
      </c>
      <c r="B1168" s="4" t="s">
        <v>52</v>
      </c>
      <c r="C1168" s="4" t="s">
        <v>846</v>
      </c>
      <c r="D1168" s="4" t="n">
        <v>65</v>
      </c>
      <c r="E1168" s="23" t="s">
        <v>459</v>
      </c>
      <c r="F1168" s="10" t="s">
        <v>830</v>
      </c>
    </row>
    <row r="1169" customFormat="false" ht="15" hidden="false" customHeight="false" outlineLevel="0" collapsed="false">
      <c r="A1169" s="4" t="str">
        <f aca="false">B1169&amp;"|"&amp;C1169</f>
        <v>tdbR00000507 Ile-CAU|65</v>
      </c>
      <c r="B1169" s="4" t="s">
        <v>52</v>
      </c>
      <c r="C1169" s="4" t="s">
        <v>847</v>
      </c>
      <c r="D1169" s="4" t="n">
        <v>66</v>
      </c>
      <c r="E1169" s="23" t="s">
        <v>772</v>
      </c>
      <c r="F1169" s="10" t="s">
        <v>830</v>
      </c>
    </row>
    <row r="1170" customFormat="false" ht="15" hidden="false" customHeight="false" outlineLevel="0" collapsed="false">
      <c r="A1170" s="4" t="str">
        <f aca="false">B1170&amp;"|"&amp;C1170</f>
        <v>tdbR00000507 Ile-CAU|66</v>
      </c>
      <c r="B1170" s="4" t="s">
        <v>52</v>
      </c>
      <c r="C1170" s="4" t="s">
        <v>848</v>
      </c>
      <c r="D1170" s="4" t="n">
        <v>67</v>
      </c>
      <c r="E1170" s="17" t="s">
        <v>772</v>
      </c>
      <c r="F1170" s="18" t="s">
        <v>768</v>
      </c>
    </row>
    <row r="1171" customFormat="false" ht="15" hidden="false" customHeight="false" outlineLevel="0" collapsed="false">
      <c r="A1171" s="4" t="str">
        <f aca="false">B1171&amp;"|"&amp;C1171</f>
        <v>tdbR00000507 Ile-CAU|67</v>
      </c>
      <c r="B1171" s="4" t="s">
        <v>52</v>
      </c>
      <c r="C1171" s="4" t="s">
        <v>849</v>
      </c>
      <c r="D1171" s="4" t="n">
        <v>68</v>
      </c>
      <c r="E1171" s="17" t="s">
        <v>772</v>
      </c>
      <c r="F1171" s="18" t="s">
        <v>768</v>
      </c>
    </row>
    <row r="1172" customFormat="false" ht="15" hidden="false" customHeight="false" outlineLevel="0" collapsed="false">
      <c r="A1172" s="4" t="str">
        <f aca="false">B1172&amp;"|"&amp;C1172</f>
        <v>tdbR00000507 Ile-CAU|68</v>
      </c>
      <c r="B1172" s="4" t="s">
        <v>52</v>
      </c>
      <c r="C1172" s="4" t="s">
        <v>850</v>
      </c>
      <c r="D1172" s="4" t="n">
        <v>69</v>
      </c>
      <c r="E1172" s="17" t="s">
        <v>772</v>
      </c>
      <c r="F1172" s="18" t="s">
        <v>768</v>
      </c>
    </row>
    <row r="1173" customFormat="false" ht="15" hidden="false" customHeight="false" outlineLevel="0" collapsed="false">
      <c r="A1173" s="4" t="str">
        <f aca="false">B1173&amp;"|"&amp;C1173</f>
        <v>tdbR00000507 Ile-CAU|69</v>
      </c>
      <c r="B1173" s="4" t="s">
        <v>52</v>
      </c>
      <c r="C1173" s="4" t="s">
        <v>851</v>
      </c>
      <c r="D1173" s="4" t="n">
        <v>70</v>
      </c>
      <c r="E1173" s="17" t="s">
        <v>772</v>
      </c>
      <c r="F1173" s="18" t="s">
        <v>768</v>
      </c>
    </row>
    <row r="1174" customFormat="false" ht="15" hidden="false" customHeight="false" outlineLevel="0" collapsed="false">
      <c r="A1174" s="4" t="str">
        <f aca="false">B1174&amp;"|"&amp;C1174</f>
        <v>tdbR00000507 Ile-CAU|70</v>
      </c>
      <c r="B1174" s="4" t="s">
        <v>52</v>
      </c>
      <c r="C1174" s="4" t="s">
        <v>852</v>
      </c>
      <c r="D1174" s="4" t="n">
        <v>71</v>
      </c>
      <c r="E1174" s="17" t="s">
        <v>459</v>
      </c>
      <c r="F1174" s="18" t="s">
        <v>768</v>
      </c>
    </row>
    <row r="1175" customFormat="false" ht="15" hidden="false" customHeight="false" outlineLevel="0" collapsed="false">
      <c r="A1175" s="4" t="str">
        <f aca="false">B1175&amp;"|"&amp;C1175</f>
        <v>tdbR00000507 Ile-CAU|71</v>
      </c>
      <c r="B1175" s="4" t="s">
        <v>52</v>
      </c>
      <c r="C1175" s="4" t="s">
        <v>853</v>
      </c>
      <c r="D1175" s="4" t="n">
        <v>72</v>
      </c>
      <c r="E1175" s="17" t="s">
        <v>772</v>
      </c>
      <c r="F1175" s="18" t="s">
        <v>768</v>
      </c>
    </row>
    <row r="1176" customFormat="false" ht="15" hidden="false" customHeight="false" outlineLevel="0" collapsed="false">
      <c r="A1176" s="4" t="str">
        <f aca="false">B1176&amp;"|"&amp;C1176</f>
        <v>tdbR00000507 Ile-CAU|72</v>
      </c>
      <c r="B1176" s="4" t="s">
        <v>52</v>
      </c>
      <c r="C1176" s="4" t="s">
        <v>854</v>
      </c>
      <c r="D1176" s="4" t="n">
        <v>73</v>
      </c>
      <c r="E1176" s="17" t="s">
        <v>780</v>
      </c>
      <c r="F1176" s="18" t="s">
        <v>768</v>
      </c>
    </row>
    <row r="1177" customFormat="false" ht="15" hidden="false" customHeight="false" outlineLevel="0" collapsed="false">
      <c r="A1177" s="4" t="str">
        <f aca="false">B1177&amp;"|"&amp;C1177</f>
        <v>tdbR00000219 Leu-CAG|1</v>
      </c>
      <c r="B1177" s="4" t="s">
        <v>53</v>
      </c>
      <c r="C1177" s="4" t="s">
        <v>767</v>
      </c>
      <c r="D1177" s="4" t="n">
        <v>1</v>
      </c>
      <c r="E1177" s="17" t="s">
        <v>459</v>
      </c>
      <c r="F1177" s="18" t="s">
        <v>768</v>
      </c>
    </row>
    <row r="1178" customFormat="false" ht="15" hidden="false" customHeight="false" outlineLevel="0" collapsed="false">
      <c r="A1178" s="4" t="str">
        <f aca="false">B1178&amp;"|"&amp;C1178</f>
        <v>tdbR00000219 Leu-CAG|2</v>
      </c>
      <c r="B1178" s="4" t="s">
        <v>53</v>
      </c>
      <c r="C1178" s="4" t="s">
        <v>769</v>
      </c>
      <c r="D1178" s="4" t="n">
        <v>2</v>
      </c>
      <c r="E1178" s="17" t="s">
        <v>772</v>
      </c>
      <c r="F1178" s="18" t="s">
        <v>768</v>
      </c>
    </row>
    <row r="1179" customFormat="false" ht="15" hidden="false" customHeight="false" outlineLevel="0" collapsed="false">
      <c r="A1179" s="4" t="str">
        <f aca="false">B1179&amp;"|"&amp;C1179</f>
        <v>tdbR00000219 Leu-CAG|3</v>
      </c>
      <c r="B1179" s="4" t="s">
        <v>53</v>
      </c>
      <c r="C1179" s="4" t="s">
        <v>770</v>
      </c>
      <c r="D1179" s="4" t="n">
        <v>3</v>
      </c>
      <c r="E1179" s="17" t="s">
        <v>459</v>
      </c>
      <c r="F1179" s="18" t="s">
        <v>768</v>
      </c>
    </row>
    <row r="1180" customFormat="false" ht="15" hidden="false" customHeight="false" outlineLevel="0" collapsed="false">
      <c r="A1180" s="4" t="str">
        <f aca="false">B1180&amp;"|"&amp;C1180</f>
        <v>tdbR00000219 Leu-CAG|4</v>
      </c>
      <c r="B1180" s="4" t="s">
        <v>53</v>
      </c>
      <c r="C1180" s="4" t="s">
        <v>771</v>
      </c>
      <c r="D1180" s="4" t="n">
        <v>4</v>
      </c>
      <c r="E1180" s="17" t="s">
        <v>459</v>
      </c>
      <c r="F1180" s="18" t="s">
        <v>768</v>
      </c>
    </row>
    <row r="1181" customFormat="false" ht="15" hidden="false" customHeight="false" outlineLevel="0" collapsed="false">
      <c r="A1181" s="4" t="str">
        <f aca="false">B1181&amp;"|"&amp;C1181</f>
        <v>tdbR00000219 Leu-CAG|5</v>
      </c>
      <c r="B1181" s="4" t="s">
        <v>53</v>
      </c>
      <c r="C1181" s="4" t="s">
        <v>773</v>
      </c>
      <c r="D1181" s="4" t="n">
        <v>5</v>
      </c>
      <c r="E1181" s="17" t="s">
        <v>459</v>
      </c>
      <c r="F1181" s="18" t="s">
        <v>768</v>
      </c>
    </row>
    <row r="1182" customFormat="false" ht="15" hidden="false" customHeight="false" outlineLevel="0" collapsed="false">
      <c r="A1182" s="4" t="str">
        <f aca="false">B1182&amp;"|"&amp;C1182</f>
        <v>tdbR00000219 Leu-CAG|6</v>
      </c>
      <c r="B1182" s="4" t="s">
        <v>53</v>
      </c>
      <c r="C1182" s="4" t="s">
        <v>774</v>
      </c>
      <c r="D1182" s="4" t="n">
        <v>6</v>
      </c>
      <c r="E1182" s="17" t="s">
        <v>777</v>
      </c>
      <c r="F1182" s="18" t="s">
        <v>768</v>
      </c>
    </row>
    <row r="1183" customFormat="false" ht="15" hidden="false" customHeight="false" outlineLevel="0" collapsed="false">
      <c r="A1183" s="4" t="str">
        <f aca="false">B1183&amp;"|"&amp;C1183</f>
        <v>tdbR00000219 Leu-CAG|7</v>
      </c>
      <c r="B1183" s="4" t="s">
        <v>53</v>
      </c>
      <c r="C1183" s="4" t="s">
        <v>775</v>
      </c>
      <c r="D1183" s="4" t="n">
        <v>7</v>
      </c>
      <c r="E1183" s="17" t="s">
        <v>459</v>
      </c>
      <c r="F1183" s="18" t="s">
        <v>768</v>
      </c>
    </row>
    <row r="1184" customFormat="false" ht="15" hidden="false" customHeight="false" outlineLevel="0" collapsed="false">
      <c r="A1184" s="4" t="str">
        <f aca="false">B1184&amp;"|"&amp;C1184</f>
        <v>tdbR00000219 Leu-CAG|8</v>
      </c>
      <c r="B1184" s="4" t="s">
        <v>53</v>
      </c>
      <c r="C1184" s="4" t="s">
        <v>776</v>
      </c>
      <c r="D1184" s="4" t="n">
        <v>8</v>
      </c>
      <c r="E1184" s="3" t="s">
        <v>777</v>
      </c>
      <c r="F1184" s="4" t="s">
        <v>778</v>
      </c>
    </row>
    <row r="1185" customFormat="false" ht="15" hidden="false" customHeight="false" outlineLevel="0" collapsed="false">
      <c r="A1185" s="4" t="str">
        <f aca="false">B1185&amp;"|"&amp;C1185</f>
        <v>tdbR00000219 Leu-CAG|9</v>
      </c>
      <c r="B1185" s="4" t="s">
        <v>53</v>
      </c>
      <c r="C1185" s="4" t="s">
        <v>779</v>
      </c>
      <c r="D1185" s="4" t="n">
        <v>9</v>
      </c>
      <c r="E1185" s="3" t="s">
        <v>459</v>
      </c>
      <c r="F1185" s="4" t="s">
        <v>781</v>
      </c>
    </row>
    <row r="1186" customFormat="false" ht="15" hidden="false" customHeight="false" outlineLevel="0" collapsed="false">
      <c r="A1186" s="4" t="str">
        <f aca="false">B1186&amp;"|"&amp;C1186</f>
        <v>tdbR00000219 Leu-CAG|10</v>
      </c>
      <c r="B1186" s="4" t="s">
        <v>53</v>
      </c>
      <c r="C1186" s="4" t="s">
        <v>782</v>
      </c>
      <c r="D1186" s="4" t="n">
        <v>10</v>
      </c>
      <c r="E1186" s="8" t="s">
        <v>772</v>
      </c>
      <c r="F1186" s="7" t="s">
        <v>783</v>
      </c>
    </row>
    <row r="1187" customFormat="false" ht="15" hidden="false" customHeight="false" outlineLevel="0" collapsed="false">
      <c r="A1187" s="4" t="str">
        <f aca="false">B1187&amp;"|"&amp;C1187</f>
        <v>tdbR00000219 Leu-CAG|11</v>
      </c>
      <c r="B1187" s="4" t="s">
        <v>53</v>
      </c>
      <c r="C1187" s="4" t="s">
        <v>784</v>
      </c>
      <c r="D1187" s="4" t="n">
        <v>11</v>
      </c>
      <c r="E1187" s="8" t="s">
        <v>459</v>
      </c>
      <c r="F1187" s="7" t="s">
        <v>783</v>
      </c>
    </row>
    <row r="1188" customFormat="false" ht="15" hidden="false" customHeight="false" outlineLevel="0" collapsed="false">
      <c r="A1188" s="4" t="str">
        <f aca="false">B1188&amp;"|"&amp;C1188</f>
        <v>tdbR00000219 Leu-CAG|12</v>
      </c>
      <c r="B1188" s="4" t="s">
        <v>53</v>
      </c>
      <c r="C1188" s="4" t="s">
        <v>785</v>
      </c>
      <c r="D1188" s="4" t="n">
        <v>12</v>
      </c>
      <c r="E1188" s="8" t="s">
        <v>459</v>
      </c>
      <c r="F1188" s="7" t="s">
        <v>783</v>
      </c>
    </row>
    <row r="1189" customFormat="false" ht="15" hidden="false" customHeight="false" outlineLevel="0" collapsed="false">
      <c r="A1189" s="4" t="str">
        <f aca="false">B1189&amp;"|"&amp;C1189</f>
        <v>tdbR00000219 Leu-CAG|13</v>
      </c>
      <c r="B1189" s="4" t="s">
        <v>53</v>
      </c>
      <c r="C1189" s="4" t="s">
        <v>786</v>
      </c>
      <c r="D1189" s="4" t="n">
        <v>13</v>
      </c>
      <c r="E1189" s="8" t="s">
        <v>459</v>
      </c>
      <c r="F1189" s="7" t="s">
        <v>783</v>
      </c>
    </row>
    <row r="1190" customFormat="false" ht="15" hidden="false" customHeight="false" outlineLevel="0" collapsed="false">
      <c r="A1190" s="4" t="str">
        <f aca="false">B1190&amp;"|"&amp;C1190</f>
        <v>tdbR00000219 Leu-CAG|14</v>
      </c>
      <c r="B1190" s="4" t="s">
        <v>53</v>
      </c>
      <c r="C1190" s="4" t="s">
        <v>787</v>
      </c>
      <c r="D1190" s="4" t="n">
        <v>14</v>
      </c>
      <c r="E1190" s="19" t="s">
        <v>780</v>
      </c>
      <c r="F1190" s="20" t="s">
        <v>788</v>
      </c>
    </row>
    <row r="1191" customFormat="false" ht="15" hidden="false" customHeight="false" outlineLevel="0" collapsed="false">
      <c r="A1191" s="4" t="str">
        <f aca="false">B1191&amp;"|"&amp;C1191</f>
        <v>tdbR00000219 Leu-CAG|15</v>
      </c>
      <c r="B1191" s="4" t="s">
        <v>53</v>
      </c>
      <c r="C1191" s="4" t="s">
        <v>789</v>
      </c>
      <c r="D1191" s="4" t="n">
        <v>15</v>
      </c>
      <c r="E1191" s="19" t="s">
        <v>780</v>
      </c>
      <c r="F1191" s="20" t="s">
        <v>788</v>
      </c>
    </row>
    <row r="1192" customFormat="false" ht="15" hidden="false" customHeight="false" outlineLevel="0" collapsed="false">
      <c r="A1192" s="4" t="str">
        <f aca="false">B1192&amp;"|"&amp;C1192</f>
        <v>tdbR00000219 Leu-CAG|16</v>
      </c>
      <c r="B1192" s="4" t="s">
        <v>53</v>
      </c>
      <c r="C1192" s="4" t="s">
        <v>790</v>
      </c>
      <c r="D1192" s="4" t="n">
        <v>16</v>
      </c>
      <c r="E1192" s="19" t="s">
        <v>777</v>
      </c>
      <c r="F1192" s="20" t="s">
        <v>788</v>
      </c>
    </row>
    <row r="1193" customFormat="false" ht="15" hidden="false" customHeight="false" outlineLevel="0" collapsed="false">
      <c r="A1193" s="4" t="str">
        <f aca="false">B1193&amp;"|"&amp;C1193</f>
        <v>tdbR00000219 Leu-CAG|17</v>
      </c>
      <c r="B1193" s="4" t="s">
        <v>53</v>
      </c>
      <c r="C1193" s="4" t="s">
        <v>791</v>
      </c>
      <c r="D1193" s="4" t="n">
        <v>17</v>
      </c>
      <c r="E1193" s="19" t="s">
        <v>777</v>
      </c>
      <c r="F1193" s="20" t="s">
        <v>788</v>
      </c>
    </row>
    <row r="1194" customFormat="false" ht="15" hidden="false" customHeight="false" outlineLevel="0" collapsed="false">
      <c r="A1194" s="4" t="str">
        <f aca="false">B1194&amp;"|"&amp;C1194</f>
        <v>tdbR00000219 Leu-CAG|18</v>
      </c>
      <c r="B1194" s="4" t="s">
        <v>53</v>
      </c>
      <c r="C1194" s="4" t="s">
        <v>793</v>
      </c>
      <c r="D1194" s="4" t="n">
        <v>18</v>
      </c>
      <c r="E1194" s="19" t="s">
        <v>459</v>
      </c>
      <c r="F1194" s="20" t="s">
        <v>788</v>
      </c>
    </row>
    <row r="1195" customFormat="false" ht="15" hidden="false" customHeight="false" outlineLevel="0" collapsed="false">
      <c r="A1195" s="4" t="str">
        <f aca="false">B1195&amp;"|"&amp;C1195</f>
        <v>tdbR00000219 Leu-CAG|19</v>
      </c>
      <c r="B1195" s="4" t="s">
        <v>53</v>
      </c>
      <c r="C1195" s="4" t="s">
        <v>794</v>
      </c>
      <c r="D1195" s="4" t="n">
        <v>19</v>
      </c>
      <c r="E1195" s="19" t="s">
        <v>459</v>
      </c>
      <c r="F1195" s="20" t="s">
        <v>788</v>
      </c>
    </row>
    <row r="1196" customFormat="false" ht="15" hidden="false" customHeight="false" outlineLevel="0" collapsed="false">
      <c r="A1196" s="4" t="str">
        <f aca="false">B1196&amp;"|"&amp;C1196</f>
        <v>tdbR00000219 Leu-CAG|20</v>
      </c>
      <c r="B1196" s="4" t="s">
        <v>53</v>
      </c>
      <c r="C1196" s="4" t="s">
        <v>795</v>
      </c>
      <c r="D1196" s="4" t="n">
        <v>20</v>
      </c>
      <c r="E1196" s="19" t="s">
        <v>777</v>
      </c>
      <c r="F1196" s="20" t="s">
        <v>788</v>
      </c>
    </row>
    <row r="1197" customFormat="false" ht="15" hidden="false" customHeight="false" outlineLevel="0" collapsed="false">
      <c r="A1197" s="4" t="str">
        <f aca="false">B1197&amp;"|"&amp;C1197</f>
        <v>tdbR00000219 Leu-CAG|20a</v>
      </c>
      <c r="B1197" s="4" t="s">
        <v>53</v>
      </c>
      <c r="C1197" s="4" t="s">
        <v>796</v>
      </c>
      <c r="D1197" s="4" t="n">
        <v>21</v>
      </c>
      <c r="E1197" s="19" t="s">
        <v>780</v>
      </c>
      <c r="F1197" s="20" t="s">
        <v>788</v>
      </c>
    </row>
    <row r="1198" customFormat="false" ht="15" hidden="false" customHeight="false" outlineLevel="0" collapsed="false">
      <c r="A1198" s="4" t="str">
        <f aca="false">B1198&amp;"|"&amp;C1198</f>
        <v>tdbR00000219 Leu-CAG|21</v>
      </c>
      <c r="B1198" s="4" t="s">
        <v>53</v>
      </c>
      <c r="C1198" s="4" t="s">
        <v>797</v>
      </c>
      <c r="D1198" s="4" t="n">
        <v>22</v>
      </c>
      <c r="E1198" s="19" t="s">
        <v>459</v>
      </c>
      <c r="F1198" s="20" t="s">
        <v>788</v>
      </c>
    </row>
    <row r="1199" customFormat="false" ht="15" hidden="false" customHeight="false" outlineLevel="0" collapsed="false">
      <c r="A1199" s="4" t="str">
        <f aca="false">B1199&amp;"|"&amp;C1199</f>
        <v>tdbR00000219 Leu-CAG|22</v>
      </c>
      <c r="B1199" s="4" t="s">
        <v>53</v>
      </c>
      <c r="C1199" s="4" t="s">
        <v>798</v>
      </c>
      <c r="D1199" s="4" t="n">
        <v>23</v>
      </c>
      <c r="E1199" s="8" t="s">
        <v>780</v>
      </c>
      <c r="F1199" s="7" t="s">
        <v>783</v>
      </c>
    </row>
    <row r="1200" customFormat="false" ht="15" hidden="false" customHeight="false" outlineLevel="0" collapsed="false">
      <c r="A1200" s="4" t="str">
        <f aca="false">B1200&amp;"|"&amp;C1200</f>
        <v>tdbR00000219 Leu-CAG|23</v>
      </c>
      <c r="B1200" s="4" t="s">
        <v>53</v>
      </c>
      <c r="C1200" s="4" t="s">
        <v>799</v>
      </c>
      <c r="D1200" s="4" t="n">
        <v>24</v>
      </c>
      <c r="E1200" s="8" t="s">
        <v>772</v>
      </c>
      <c r="F1200" s="7" t="s">
        <v>783</v>
      </c>
    </row>
    <row r="1201" customFormat="false" ht="15" hidden="false" customHeight="false" outlineLevel="0" collapsed="false">
      <c r="A1201" s="4" t="str">
        <f aca="false">B1201&amp;"|"&amp;C1201</f>
        <v>tdbR00000219 Leu-CAG|24</v>
      </c>
      <c r="B1201" s="4" t="s">
        <v>53</v>
      </c>
      <c r="C1201" s="4" t="s">
        <v>800</v>
      </c>
      <c r="D1201" s="4" t="n">
        <v>25</v>
      </c>
      <c r="E1201" s="8" t="s">
        <v>772</v>
      </c>
      <c r="F1201" s="7" t="s">
        <v>783</v>
      </c>
    </row>
    <row r="1202" customFormat="false" ht="15" hidden="false" customHeight="false" outlineLevel="0" collapsed="false">
      <c r="A1202" s="4" t="str">
        <f aca="false">B1202&amp;"|"&amp;C1202</f>
        <v>tdbR00000219 Leu-CAG|25</v>
      </c>
      <c r="B1202" s="4" t="s">
        <v>53</v>
      </c>
      <c r="C1202" s="4" t="s">
        <v>801</v>
      </c>
      <c r="D1202" s="4" t="n">
        <v>26</v>
      </c>
      <c r="E1202" s="8" t="s">
        <v>459</v>
      </c>
      <c r="F1202" s="7" t="s">
        <v>783</v>
      </c>
    </row>
    <row r="1203" customFormat="false" ht="15" hidden="false" customHeight="false" outlineLevel="0" collapsed="false">
      <c r="A1203" s="4" t="str">
        <f aca="false">B1203&amp;"|"&amp;C1203</f>
        <v>tdbR00000219 Leu-CAG|26</v>
      </c>
      <c r="B1203" s="4" t="s">
        <v>53</v>
      </c>
      <c r="C1203" s="4" t="s">
        <v>802</v>
      </c>
      <c r="D1203" s="4" t="n">
        <v>27</v>
      </c>
      <c r="E1203" s="3" t="s">
        <v>459</v>
      </c>
      <c r="F1203" s="4" t="s">
        <v>803</v>
      </c>
    </row>
    <row r="1204" customFormat="false" ht="15" hidden="false" customHeight="false" outlineLevel="0" collapsed="false">
      <c r="A1204" s="4" t="str">
        <f aca="false">B1204&amp;"|"&amp;C1204</f>
        <v>tdbR00000219 Leu-CAG|27</v>
      </c>
      <c r="B1204" s="4" t="s">
        <v>53</v>
      </c>
      <c r="C1204" s="4" t="s">
        <v>804</v>
      </c>
      <c r="D1204" s="4" t="n">
        <v>28</v>
      </c>
      <c r="E1204" s="21" t="s">
        <v>772</v>
      </c>
      <c r="F1204" s="22" t="s">
        <v>805</v>
      </c>
    </row>
    <row r="1205" customFormat="false" ht="15" hidden="false" customHeight="false" outlineLevel="0" collapsed="false">
      <c r="A1205" s="4" t="str">
        <f aca="false">B1205&amp;"|"&amp;C1205</f>
        <v>tdbR00000219 Leu-CAG|28</v>
      </c>
      <c r="B1205" s="4" t="s">
        <v>53</v>
      </c>
      <c r="C1205" s="4" t="s">
        <v>806</v>
      </c>
      <c r="D1205" s="4" t="n">
        <v>29</v>
      </c>
      <c r="E1205" s="21" t="s">
        <v>777</v>
      </c>
      <c r="F1205" s="22" t="s">
        <v>805</v>
      </c>
    </row>
    <row r="1206" customFormat="false" ht="15" hidden="false" customHeight="false" outlineLevel="0" collapsed="false">
      <c r="A1206" s="4" t="str">
        <f aca="false">B1206&amp;"|"&amp;C1206</f>
        <v>tdbR00000219 Leu-CAG|29</v>
      </c>
      <c r="B1206" s="4" t="s">
        <v>53</v>
      </c>
      <c r="C1206" s="4" t="s">
        <v>807</v>
      </c>
      <c r="D1206" s="4" t="n">
        <v>30</v>
      </c>
      <c r="E1206" s="21" t="s">
        <v>780</v>
      </c>
      <c r="F1206" s="22" t="s">
        <v>805</v>
      </c>
    </row>
    <row r="1207" customFormat="false" ht="15" hidden="false" customHeight="false" outlineLevel="0" collapsed="false">
      <c r="A1207" s="4" t="str">
        <f aca="false">B1207&amp;"|"&amp;C1207</f>
        <v>tdbR00000219 Leu-CAG|30</v>
      </c>
      <c r="B1207" s="4" t="s">
        <v>53</v>
      </c>
      <c r="C1207" s="4" t="s">
        <v>808</v>
      </c>
      <c r="D1207" s="4" t="n">
        <v>31</v>
      </c>
      <c r="E1207" s="21" t="s">
        <v>459</v>
      </c>
      <c r="F1207" s="22" t="s">
        <v>805</v>
      </c>
    </row>
    <row r="1208" customFormat="false" ht="15" hidden="false" customHeight="false" outlineLevel="0" collapsed="false">
      <c r="A1208" s="4" t="str">
        <f aca="false">B1208&amp;"|"&amp;C1208</f>
        <v>tdbR00000219 Leu-CAG|31</v>
      </c>
      <c r="B1208" s="4" t="s">
        <v>53</v>
      </c>
      <c r="C1208" s="4" t="s">
        <v>809</v>
      </c>
      <c r="D1208" s="4" t="n">
        <v>32</v>
      </c>
      <c r="E1208" s="21" t="s">
        <v>780</v>
      </c>
      <c r="F1208" s="22" t="s">
        <v>805</v>
      </c>
    </row>
    <row r="1209" customFormat="false" ht="15" hidden="false" customHeight="false" outlineLevel="0" collapsed="false">
      <c r="A1209" s="4" t="str">
        <f aca="false">B1209&amp;"|"&amp;C1209</f>
        <v>tdbR00000219 Leu-CAG|32</v>
      </c>
      <c r="B1209" s="4" t="s">
        <v>53</v>
      </c>
      <c r="C1209" s="4" t="s">
        <v>810</v>
      </c>
      <c r="D1209" s="4" t="n">
        <v>33</v>
      </c>
      <c r="E1209" s="19" t="s">
        <v>777</v>
      </c>
      <c r="F1209" s="20" t="s">
        <v>811</v>
      </c>
    </row>
    <row r="1210" customFormat="false" ht="15" hidden="false" customHeight="false" outlineLevel="0" collapsed="false">
      <c r="A1210" s="4" t="str">
        <f aca="false">B1210&amp;"|"&amp;C1210</f>
        <v>tdbR00000219 Leu-CAG|33</v>
      </c>
      <c r="B1210" s="4" t="s">
        <v>53</v>
      </c>
      <c r="C1210" s="4" t="s">
        <v>812</v>
      </c>
      <c r="D1210" s="4" t="n">
        <v>34</v>
      </c>
      <c r="E1210" s="19" t="s">
        <v>777</v>
      </c>
      <c r="F1210" s="20" t="s">
        <v>811</v>
      </c>
    </row>
    <row r="1211" customFormat="false" ht="15" hidden="false" customHeight="false" outlineLevel="0" collapsed="false">
      <c r="A1211" s="4" t="str">
        <f aca="false">B1211&amp;"|"&amp;C1211</f>
        <v>tdbR00000219 Leu-CAG|34</v>
      </c>
      <c r="B1211" s="4" t="s">
        <v>53</v>
      </c>
      <c r="C1211" s="4" t="s">
        <v>813</v>
      </c>
      <c r="D1211" s="4" t="n">
        <v>35</v>
      </c>
      <c r="E1211" s="19" t="s">
        <v>772</v>
      </c>
      <c r="F1211" s="20" t="s">
        <v>811</v>
      </c>
    </row>
    <row r="1212" customFormat="false" ht="15" hidden="false" customHeight="false" outlineLevel="0" collapsed="false">
      <c r="A1212" s="4" t="str">
        <f aca="false">B1212&amp;"|"&amp;C1212</f>
        <v>tdbR00000219 Leu-CAG|35</v>
      </c>
      <c r="B1212" s="4" t="s">
        <v>53</v>
      </c>
      <c r="C1212" s="4" t="s">
        <v>814</v>
      </c>
      <c r="D1212" s="4" t="n">
        <v>36</v>
      </c>
      <c r="E1212" s="19" t="s">
        <v>780</v>
      </c>
      <c r="F1212" s="20" t="s">
        <v>811</v>
      </c>
    </row>
    <row r="1213" customFormat="false" ht="15" hidden="false" customHeight="false" outlineLevel="0" collapsed="false">
      <c r="A1213" s="4" t="str">
        <f aca="false">B1213&amp;"|"&amp;C1213</f>
        <v>tdbR00000219 Leu-CAG|36</v>
      </c>
      <c r="B1213" s="4" t="s">
        <v>53</v>
      </c>
      <c r="C1213" s="4" t="s">
        <v>815</v>
      </c>
      <c r="D1213" s="4" t="n">
        <v>37</v>
      </c>
      <c r="E1213" s="19" t="s">
        <v>459</v>
      </c>
      <c r="F1213" s="20" t="s">
        <v>811</v>
      </c>
    </row>
    <row r="1214" customFormat="false" ht="15" hidden="false" customHeight="false" outlineLevel="0" collapsed="false">
      <c r="A1214" s="4" t="str">
        <f aca="false">B1214&amp;"|"&amp;C1214</f>
        <v>tdbR00000219 Leu-CAG|37</v>
      </c>
      <c r="B1214" s="4" t="s">
        <v>53</v>
      </c>
      <c r="C1214" s="4" t="s">
        <v>816</v>
      </c>
      <c r="D1214" s="4" t="n">
        <v>38</v>
      </c>
      <c r="E1214" s="19" t="s">
        <v>459</v>
      </c>
      <c r="F1214" s="20" t="s">
        <v>811</v>
      </c>
    </row>
    <row r="1215" customFormat="false" ht="15" hidden="false" customHeight="false" outlineLevel="0" collapsed="false">
      <c r="A1215" s="4" t="str">
        <f aca="false">B1215&amp;"|"&amp;C1215</f>
        <v>tdbR00000219 Leu-CAG|38</v>
      </c>
      <c r="B1215" s="4" t="s">
        <v>53</v>
      </c>
      <c r="C1215" s="4" t="s">
        <v>817</v>
      </c>
      <c r="D1215" s="4" t="n">
        <v>39</v>
      </c>
      <c r="E1215" s="19" t="s">
        <v>780</v>
      </c>
      <c r="F1215" s="20" t="s">
        <v>811</v>
      </c>
    </row>
    <row r="1216" customFormat="false" ht="15" hidden="false" customHeight="false" outlineLevel="0" collapsed="false">
      <c r="A1216" s="4" t="str">
        <f aca="false">B1216&amp;"|"&amp;C1216</f>
        <v>tdbR00000219 Leu-CAG|39</v>
      </c>
      <c r="B1216" s="4" t="s">
        <v>53</v>
      </c>
      <c r="C1216" s="4" t="s">
        <v>818</v>
      </c>
      <c r="D1216" s="4" t="n">
        <v>40</v>
      </c>
      <c r="E1216" s="21" t="s">
        <v>777</v>
      </c>
      <c r="F1216" s="22" t="s">
        <v>805</v>
      </c>
    </row>
    <row r="1217" customFormat="false" ht="15" hidden="false" customHeight="false" outlineLevel="0" collapsed="false">
      <c r="A1217" s="4" t="str">
        <f aca="false">B1217&amp;"|"&amp;C1217</f>
        <v>tdbR00000219 Leu-CAG|40</v>
      </c>
      <c r="B1217" s="4" t="s">
        <v>53</v>
      </c>
      <c r="C1217" s="4" t="s">
        <v>819</v>
      </c>
      <c r="D1217" s="4" t="n">
        <v>41</v>
      </c>
      <c r="E1217" s="21" t="s">
        <v>772</v>
      </c>
      <c r="F1217" s="22" t="s">
        <v>805</v>
      </c>
    </row>
    <row r="1218" customFormat="false" ht="15" hidden="false" customHeight="false" outlineLevel="0" collapsed="false">
      <c r="A1218" s="4" t="str">
        <f aca="false">B1218&amp;"|"&amp;C1218</f>
        <v>tdbR00000219 Leu-CAG|41</v>
      </c>
      <c r="B1218" s="4" t="s">
        <v>53</v>
      </c>
      <c r="C1218" s="4" t="s">
        <v>820</v>
      </c>
      <c r="D1218" s="4" t="n">
        <v>42</v>
      </c>
      <c r="E1218" s="21" t="s">
        <v>777</v>
      </c>
      <c r="F1218" s="22" t="s">
        <v>805</v>
      </c>
    </row>
    <row r="1219" customFormat="false" ht="15" hidden="false" customHeight="false" outlineLevel="0" collapsed="false">
      <c r="A1219" s="4" t="str">
        <f aca="false">B1219&amp;"|"&amp;C1219</f>
        <v>tdbR00000219 Leu-CAG|42</v>
      </c>
      <c r="B1219" s="4" t="s">
        <v>53</v>
      </c>
      <c r="C1219" s="4" t="s">
        <v>821</v>
      </c>
      <c r="D1219" s="4" t="n">
        <v>43</v>
      </c>
      <c r="E1219" s="21" t="s">
        <v>780</v>
      </c>
      <c r="F1219" s="22" t="s">
        <v>805</v>
      </c>
    </row>
    <row r="1220" customFormat="false" ht="15" hidden="false" customHeight="false" outlineLevel="0" collapsed="false">
      <c r="A1220" s="4" t="str">
        <f aca="false">B1220&amp;"|"&amp;C1220</f>
        <v>tdbR00000219 Leu-CAG|43</v>
      </c>
      <c r="B1220" s="4" t="s">
        <v>53</v>
      </c>
      <c r="C1220" s="4" t="s">
        <v>822</v>
      </c>
      <c r="D1220" s="4" t="n">
        <v>44</v>
      </c>
      <c r="E1220" s="21" t="s">
        <v>459</v>
      </c>
      <c r="F1220" s="22" t="s">
        <v>805</v>
      </c>
    </row>
    <row r="1221" customFormat="false" ht="15" hidden="false" customHeight="false" outlineLevel="0" collapsed="false">
      <c r="A1221" s="4" t="str">
        <f aca="false">B1221&amp;"|"&amp;C1221</f>
        <v>tdbR00000219 Leu-CAG|44</v>
      </c>
      <c r="B1221" s="4" t="s">
        <v>53</v>
      </c>
      <c r="C1221" s="4" t="s">
        <v>823</v>
      </c>
      <c r="D1221" s="4" t="n">
        <v>45</v>
      </c>
      <c r="E1221" s="19" t="s">
        <v>459</v>
      </c>
      <c r="F1221" s="20" t="s">
        <v>824</v>
      </c>
    </row>
    <row r="1222" customFormat="false" ht="15" hidden="false" customHeight="false" outlineLevel="0" collapsed="false">
      <c r="A1222" s="4" t="str">
        <f aca="false">B1222&amp;"|"&amp;C1222</f>
        <v>tdbR00000219 Leu-CAG|45</v>
      </c>
      <c r="B1222" s="4" t="s">
        <v>53</v>
      </c>
      <c r="C1222" s="4" t="s">
        <v>825</v>
      </c>
      <c r="D1222" s="4" t="n">
        <v>46</v>
      </c>
      <c r="E1222" s="19" t="s">
        <v>459</v>
      </c>
      <c r="F1222" s="20" t="s">
        <v>824</v>
      </c>
    </row>
    <row r="1223" customFormat="false" ht="15" hidden="false" customHeight="false" outlineLevel="0" collapsed="false">
      <c r="A1223" s="4" t="str">
        <f aca="false">B1223&amp;"|"&amp;C1223</f>
        <v>tdbR00000219 Leu-CAG|e1</v>
      </c>
      <c r="B1223" s="4" t="s">
        <v>53</v>
      </c>
      <c r="C1223" s="4" t="s">
        <v>856</v>
      </c>
      <c r="D1223" s="4" t="n">
        <v>47</v>
      </c>
      <c r="E1223" s="19" t="s">
        <v>777</v>
      </c>
      <c r="F1223" s="20" t="s">
        <v>824</v>
      </c>
    </row>
    <row r="1224" customFormat="false" ht="15" hidden="false" customHeight="false" outlineLevel="0" collapsed="false">
      <c r="A1224" s="4" t="str">
        <f aca="false">B1224&amp;"|"&amp;C1224</f>
        <v>tdbR00000219 Leu-CAG|e2</v>
      </c>
      <c r="B1224" s="4" t="s">
        <v>53</v>
      </c>
      <c r="C1224" s="4" t="s">
        <v>857</v>
      </c>
      <c r="D1224" s="4" t="n">
        <v>48</v>
      </c>
      <c r="E1224" s="19" t="s">
        <v>772</v>
      </c>
      <c r="F1224" s="20" t="s">
        <v>824</v>
      </c>
    </row>
    <row r="1225" customFormat="false" ht="15" hidden="false" customHeight="false" outlineLevel="0" collapsed="false">
      <c r="A1225" s="4" t="str">
        <f aca="false">B1225&amp;"|"&amp;C1225</f>
        <v>tdbR00000219 Leu-CAG|e3</v>
      </c>
      <c r="B1225" s="4" t="s">
        <v>53</v>
      </c>
      <c r="C1225" s="4" t="s">
        <v>858</v>
      </c>
      <c r="D1225" s="4" t="n">
        <v>49</v>
      </c>
      <c r="E1225" s="19" t="s">
        <v>777</v>
      </c>
      <c r="F1225" s="20" t="s">
        <v>824</v>
      </c>
    </row>
    <row r="1226" customFormat="false" ht="15" hidden="false" customHeight="false" outlineLevel="0" collapsed="false">
      <c r="A1226" s="4" t="str">
        <f aca="false">B1226&amp;"|"&amp;C1226</f>
        <v>tdbR00000219 Leu-CAG|e4</v>
      </c>
      <c r="B1226" s="4" t="s">
        <v>53</v>
      </c>
      <c r="C1226" s="4" t="s">
        <v>859</v>
      </c>
      <c r="D1226" s="4" t="n">
        <v>50</v>
      </c>
      <c r="E1226" s="19" t="s">
        <v>777</v>
      </c>
      <c r="F1226" s="20" t="s">
        <v>824</v>
      </c>
    </row>
    <row r="1227" customFormat="false" ht="15" hidden="false" customHeight="false" outlineLevel="0" collapsed="false">
      <c r="A1227" s="4" t="str">
        <f aca="false">B1227&amp;"|"&amp;C1227</f>
        <v>tdbR00000219 Leu-CAG|e5</v>
      </c>
      <c r="B1227" s="4" t="s">
        <v>53</v>
      </c>
      <c r="C1227" s="4" t="s">
        <v>860</v>
      </c>
      <c r="D1227" s="4" t="n">
        <v>51</v>
      </c>
      <c r="E1227" s="19" t="s">
        <v>777</v>
      </c>
      <c r="F1227" s="20" t="s">
        <v>824</v>
      </c>
    </row>
    <row r="1228" customFormat="false" ht="15" hidden="false" customHeight="false" outlineLevel="0" collapsed="false">
      <c r="A1228" s="4" t="str">
        <f aca="false">B1228&amp;"|"&amp;C1228</f>
        <v>tdbR00000219 Leu-CAG|e6</v>
      </c>
      <c r="B1228" s="4" t="s">
        <v>53</v>
      </c>
      <c r="C1228" s="4" t="s">
        <v>861</v>
      </c>
      <c r="D1228" s="4" t="n">
        <v>52</v>
      </c>
      <c r="E1228" s="19" t="s">
        <v>780</v>
      </c>
      <c r="F1228" s="20" t="s">
        <v>824</v>
      </c>
    </row>
    <row r="1229" customFormat="false" ht="15" hidden="false" customHeight="false" outlineLevel="0" collapsed="false">
      <c r="A1229" s="4" t="str">
        <f aca="false">B1229&amp;"|"&amp;C1229</f>
        <v>tdbR00000219 Leu-CAG|e7</v>
      </c>
      <c r="B1229" s="4" t="s">
        <v>53</v>
      </c>
      <c r="C1229" s="4" t="s">
        <v>862</v>
      </c>
      <c r="D1229" s="4" t="n">
        <v>53</v>
      </c>
      <c r="E1229" s="19" t="s">
        <v>777</v>
      </c>
      <c r="F1229" s="20" t="s">
        <v>824</v>
      </c>
    </row>
    <row r="1230" customFormat="false" ht="15" hidden="false" customHeight="false" outlineLevel="0" collapsed="false">
      <c r="A1230" s="4" t="str">
        <f aca="false">B1230&amp;"|"&amp;C1230</f>
        <v>tdbR00000219 Leu-CAG|e8</v>
      </c>
      <c r="B1230" s="4" t="s">
        <v>53</v>
      </c>
      <c r="C1230" s="4" t="s">
        <v>863</v>
      </c>
      <c r="D1230" s="4" t="n">
        <v>54</v>
      </c>
      <c r="E1230" s="19" t="s">
        <v>459</v>
      </c>
      <c r="F1230" s="20" t="s">
        <v>824</v>
      </c>
    </row>
    <row r="1231" customFormat="false" ht="15" hidden="false" customHeight="false" outlineLevel="0" collapsed="false">
      <c r="A1231" s="4" t="str">
        <f aca="false">B1231&amp;"|"&amp;C1231</f>
        <v>tdbR00000219 Leu-CAG|e9</v>
      </c>
      <c r="B1231" s="4" t="s">
        <v>53</v>
      </c>
      <c r="C1231" s="4" t="s">
        <v>864</v>
      </c>
      <c r="D1231" s="4" t="n">
        <v>55</v>
      </c>
      <c r="E1231" s="19" t="s">
        <v>459</v>
      </c>
      <c r="F1231" s="20" t="s">
        <v>824</v>
      </c>
    </row>
    <row r="1232" customFormat="false" ht="15" hidden="false" customHeight="false" outlineLevel="0" collapsed="false">
      <c r="A1232" s="4" t="str">
        <f aca="false">B1232&amp;"|"&amp;C1232</f>
        <v>tdbR00000219 Leu-CAG|e10</v>
      </c>
      <c r="B1232" s="4" t="s">
        <v>53</v>
      </c>
      <c r="C1232" s="4" t="s">
        <v>865</v>
      </c>
      <c r="D1232" s="4" t="n">
        <v>56</v>
      </c>
      <c r="E1232" s="19" t="s">
        <v>780</v>
      </c>
      <c r="F1232" s="20" t="s">
        <v>824</v>
      </c>
    </row>
    <row r="1233" customFormat="false" ht="15" hidden="false" customHeight="false" outlineLevel="0" collapsed="false">
      <c r="A1233" s="4" t="str">
        <f aca="false">B1233&amp;"|"&amp;C1233</f>
        <v>tdbR00000219 Leu-CAG|46</v>
      </c>
      <c r="B1233" s="4" t="s">
        <v>53</v>
      </c>
      <c r="C1233" s="4" t="s">
        <v>826</v>
      </c>
      <c r="D1233" s="4" t="n">
        <v>57</v>
      </c>
      <c r="E1233" s="19" t="s">
        <v>772</v>
      </c>
      <c r="F1233" s="20" t="s">
        <v>824</v>
      </c>
    </row>
    <row r="1234" customFormat="false" ht="15" hidden="false" customHeight="false" outlineLevel="0" collapsed="false">
      <c r="A1234" s="4" t="str">
        <f aca="false">B1234&amp;"|"&amp;C1234</f>
        <v>tdbR00000219 Leu-CAG|47</v>
      </c>
      <c r="B1234" s="4" t="s">
        <v>53</v>
      </c>
      <c r="C1234" s="4" t="s">
        <v>827</v>
      </c>
      <c r="D1234" s="4" t="n">
        <v>58</v>
      </c>
      <c r="E1234" s="19" t="s">
        <v>772</v>
      </c>
      <c r="F1234" s="20" t="s">
        <v>824</v>
      </c>
    </row>
    <row r="1235" customFormat="false" ht="15" hidden="false" customHeight="false" outlineLevel="0" collapsed="false">
      <c r="A1235" s="4" t="str">
        <f aca="false">B1235&amp;"|"&amp;C1235</f>
        <v>tdbR00000219 Leu-CAG|48</v>
      </c>
      <c r="B1235" s="4" t="s">
        <v>53</v>
      </c>
      <c r="C1235" s="4" t="s">
        <v>828</v>
      </c>
      <c r="D1235" s="4" t="n">
        <v>59</v>
      </c>
      <c r="E1235" s="19" t="s">
        <v>777</v>
      </c>
      <c r="F1235" s="20" t="s">
        <v>824</v>
      </c>
    </row>
    <row r="1236" customFormat="false" ht="15" hidden="false" customHeight="false" outlineLevel="0" collapsed="false">
      <c r="A1236" s="4" t="str">
        <f aca="false">B1236&amp;"|"&amp;C1236</f>
        <v>tdbR00000219 Leu-CAG|49</v>
      </c>
      <c r="B1236" s="4" t="s">
        <v>53</v>
      </c>
      <c r="C1236" s="4" t="s">
        <v>829</v>
      </c>
      <c r="D1236" s="4" t="n">
        <v>60</v>
      </c>
      <c r="E1236" s="23" t="s">
        <v>459</v>
      </c>
      <c r="F1236" s="10" t="s">
        <v>830</v>
      </c>
    </row>
    <row r="1237" customFormat="false" ht="15" hidden="false" customHeight="false" outlineLevel="0" collapsed="false">
      <c r="A1237" s="4" t="str">
        <f aca="false">B1237&amp;"|"&amp;C1237</f>
        <v>tdbR00000219 Leu-CAG|50</v>
      </c>
      <c r="B1237" s="4" t="s">
        <v>53</v>
      </c>
      <c r="C1237" s="4" t="s">
        <v>831</v>
      </c>
      <c r="D1237" s="4" t="n">
        <v>61</v>
      </c>
      <c r="E1237" s="23" t="s">
        <v>780</v>
      </c>
      <c r="F1237" s="10" t="s">
        <v>830</v>
      </c>
    </row>
    <row r="1238" customFormat="false" ht="15" hidden="false" customHeight="false" outlineLevel="0" collapsed="false">
      <c r="A1238" s="4" t="str">
        <f aca="false">B1238&amp;"|"&amp;C1238</f>
        <v>tdbR00000219 Leu-CAG|51</v>
      </c>
      <c r="B1238" s="4" t="s">
        <v>53</v>
      </c>
      <c r="C1238" s="4" t="s">
        <v>832</v>
      </c>
      <c r="D1238" s="4" t="n">
        <v>62</v>
      </c>
      <c r="E1238" s="23" t="s">
        <v>459</v>
      </c>
      <c r="F1238" s="10" t="s">
        <v>830</v>
      </c>
    </row>
    <row r="1239" customFormat="false" ht="15" hidden="false" customHeight="false" outlineLevel="0" collapsed="false">
      <c r="A1239" s="4" t="str">
        <f aca="false">B1239&amp;"|"&amp;C1239</f>
        <v>tdbR00000219 Leu-CAG|52</v>
      </c>
      <c r="B1239" s="4" t="s">
        <v>53</v>
      </c>
      <c r="C1239" s="4" t="s">
        <v>833</v>
      </c>
      <c r="D1239" s="4" t="n">
        <v>63</v>
      </c>
      <c r="E1239" s="23" t="s">
        <v>459</v>
      </c>
      <c r="F1239" s="10" t="s">
        <v>830</v>
      </c>
    </row>
    <row r="1240" customFormat="false" ht="15" hidden="false" customHeight="false" outlineLevel="0" collapsed="false">
      <c r="A1240" s="4" t="str">
        <f aca="false">B1240&amp;"|"&amp;C1240</f>
        <v>tdbR00000219 Leu-CAG|53</v>
      </c>
      <c r="B1240" s="4" t="s">
        <v>53</v>
      </c>
      <c r="C1240" s="4" t="s">
        <v>834</v>
      </c>
      <c r="D1240" s="4" t="n">
        <v>64</v>
      </c>
      <c r="E1240" s="23" t="s">
        <v>459</v>
      </c>
      <c r="F1240" s="10" t="s">
        <v>830</v>
      </c>
    </row>
    <row r="1241" customFormat="false" ht="15" hidden="false" customHeight="false" outlineLevel="0" collapsed="false">
      <c r="A1241" s="4" t="str">
        <f aca="false">B1241&amp;"|"&amp;C1241</f>
        <v>tdbR00000219 Leu-CAG|54</v>
      </c>
      <c r="B1241" s="4" t="s">
        <v>53</v>
      </c>
      <c r="C1241" s="4" t="s">
        <v>835</v>
      </c>
      <c r="D1241" s="4" t="n">
        <v>65</v>
      </c>
      <c r="E1241" s="19" t="s">
        <v>777</v>
      </c>
      <c r="F1241" s="20" t="s">
        <v>836</v>
      </c>
    </row>
    <row r="1242" customFormat="false" ht="15" hidden="false" customHeight="false" outlineLevel="0" collapsed="false">
      <c r="A1242" s="4" t="str">
        <f aca="false">B1242&amp;"|"&amp;C1242</f>
        <v>tdbR00000219 Leu-CAG|55</v>
      </c>
      <c r="B1242" s="4" t="s">
        <v>53</v>
      </c>
      <c r="C1242" s="4" t="s">
        <v>837</v>
      </c>
      <c r="D1242" s="4" t="n">
        <v>66</v>
      </c>
      <c r="E1242" s="19" t="s">
        <v>777</v>
      </c>
      <c r="F1242" s="20" t="s">
        <v>836</v>
      </c>
    </row>
    <row r="1243" customFormat="false" ht="15" hidden="false" customHeight="false" outlineLevel="0" collapsed="false">
      <c r="A1243" s="4" t="str">
        <f aca="false">B1243&amp;"|"&amp;C1243</f>
        <v>tdbR00000219 Leu-CAG|56</v>
      </c>
      <c r="B1243" s="4" t="s">
        <v>53</v>
      </c>
      <c r="C1243" s="4" t="s">
        <v>838</v>
      </c>
      <c r="D1243" s="4" t="n">
        <v>67</v>
      </c>
      <c r="E1243" s="19" t="s">
        <v>772</v>
      </c>
      <c r="F1243" s="20" t="s">
        <v>836</v>
      </c>
    </row>
    <row r="1244" customFormat="false" ht="15" hidden="false" customHeight="false" outlineLevel="0" collapsed="false">
      <c r="A1244" s="4" t="str">
        <f aca="false">B1244&amp;"|"&amp;C1244</f>
        <v>tdbR00000219 Leu-CAG|57</v>
      </c>
      <c r="B1244" s="4" t="s">
        <v>53</v>
      </c>
      <c r="C1244" s="4" t="s">
        <v>839</v>
      </c>
      <c r="D1244" s="4" t="n">
        <v>68</v>
      </c>
      <c r="E1244" s="19" t="s">
        <v>780</v>
      </c>
      <c r="F1244" s="20" t="s">
        <v>836</v>
      </c>
    </row>
    <row r="1245" customFormat="false" ht="15" hidden="false" customHeight="false" outlineLevel="0" collapsed="false">
      <c r="A1245" s="4" t="str">
        <f aca="false">B1245&amp;"|"&amp;C1245</f>
        <v>tdbR00000219 Leu-CAG|58</v>
      </c>
      <c r="B1245" s="4" t="s">
        <v>53</v>
      </c>
      <c r="C1245" s="4" t="s">
        <v>840</v>
      </c>
      <c r="D1245" s="4" t="n">
        <v>69</v>
      </c>
      <c r="E1245" s="19" t="s">
        <v>780</v>
      </c>
      <c r="F1245" s="20" t="s">
        <v>836</v>
      </c>
    </row>
    <row r="1246" customFormat="false" ht="15" hidden="false" customHeight="false" outlineLevel="0" collapsed="false">
      <c r="A1246" s="4" t="str">
        <f aca="false">B1246&amp;"|"&amp;C1246</f>
        <v>tdbR00000219 Leu-CAG|59</v>
      </c>
      <c r="B1246" s="4" t="s">
        <v>53</v>
      </c>
      <c r="C1246" s="4" t="s">
        <v>841</v>
      </c>
      <c r="D1246" s="4" t="n">
        <v>70</v>
      </c>
      <c r="E1246" s="19" t="s">
        <v>459</v>
      </c>
      <c r="F1246" s="20" t="s">
        <v>836</v>
      </c>
    </row>
    <row r="1247" customFormat="false" ht="15" hidden="false" customHeight="false" outlineLevel="0" collapsed="false">
      <c r="A1247" s="4" t="str">
        <f aca="false">B1247&amp;"|"&amp;C1247</f>
        <v>tdbR00000219 Leu-CAG|60</v>
      </c>
      <c r="B1247" s="4" t="s">
        <v>53</v>
      </c>
      <c r="C1247" s="4" t="s">
        <v>842</v>
      </c>
      <c r="D1247" s="4" t="n">
        <v>71</v>
      </c>
      <c r="E1247" s="19" t="s">
        <v>777</v>
      </c>
      <c r="F1247" s="20" t="s">
        <v>836</v>
      </c>
    </row>
    <row r="1248" customFormat="false" ht="15" hidden="false" customHeight="false" outlineLevel="0" collapsed="false">
      <c r="A1248" s="4" t="str">
        <f aca="false">B1248&amp;"|"&amp;C1248</f>
        <v>tdbR00000219 Leu-CAG|61</v>
      </c>
      <c r="B1248" s="4" t="s">
        <v>53</v>
      </c>
      <c r="C1248" s="4" t="s">
        <v>843</v>
      </c>
      <c r="D1248" s="4" t="n">
        <v>72</v>
      </c>
      <c r="E1248" s="23" t="s">
        <v>772</v>
      </c>
      <c r="F1248" s="10" t="s">
        <v>830</v>
      </c>
    </row>
    <row r="1249" customFormat="false" ht="15" hidden="false" customHeight="false" outlineLevel="0" collapsed="false">
      <c r="A1249" s="4" t="str">
        <f aca="false">B1249&amp;"|"&amp;C1249</f>
        <v>tdbR00000219 Leu-CAG|62</v>
      </c>
      <c r="B1249" s="4" t="s">
        <v>53</v>
      </c>
      <c r="C1249" s="4" t="s">
        <v>844</v>
      </c>
      <c r="D1249" s="4" t="n">
        <v>73</v>
      </c>
      <c r="E1249" s="23" t="s">
        <v>772</v>
      </c>
      <c r="F1249" s="10" t="s">
        <v>830</v>
      </c>
    </row>
    <row r="1250" customFormat="false" ht="15" hidden="false" customHeight="false" outlineLevel="0" collapsed="false">
      <c r="A1250" s="4" t="str">
        <f aca="false">B1250&amp;"|"&amp;C1250</f>
        <v>tdbR00000219 Leu-CAG|63</v>
      </c>
      <c r="B1250" s="4" t="s">
        <v>53</v>
      </c>
      <c r="C1250" s="4" t="s">
        <v>845</v>
      </c>
      <c r="D1250" s="4" t="n">
        <v>74</v>
      </c>
      <c r="E1250" s="23" t="s">
        <v>772</v>
      </c>
      <c r="F1250" s="10" t="s">
        <v>830</v>
      </c>
    </row>
    <row r="1251" customFormat="false" ht="15" hidden="false" customHeight="false" outlineLevel="0" collapsed="false">
      <c r="A1251" s="4" t="str">
        <f aca="false">B1251&amp;"|"&amp;C1251</f>
        <v>tdbR00000219 Leu-CAG|64</v>
      </c>
      <c r="B1251" s="4" t="s">
        <v>53</v>
      </c>
      <c r="C1251" s="4" t="s">
        <v>846</v>
      </c>
      <c r="D1251" s="4" t="n">
        <v>75</v>
      </c>
      <c r="E1251" s="23" t="s">
        <v>777</v>
      </c>
      <c r="F1251" s="10" t="s">
        <v>830</v>
      </c>
    </row>
    <row r="1252" customFormat="false" ht="15" hidden="false" customHeight="false" outlineLevel="0" collapsed="false">
      <c r="A1252" s="4" t="str">
        <f aca="false">B1252&amp;"|"&amp;C1252</f>
        <v>tdbR00000219 Leu-CAG|65</v>
      </c>
      <c r="B1252" s="4" t="s">
        <v>53</v>
      </c>
      <c r="C1252" s="4" t="s">
        <v>847</v>
      </c>
      <c r="D1252" s="4" t="n">
        <v>76</v>
      </c>
      <c r="E1252" s="23" t="s">
        <v>777</v>
      </c>
      <c r="F1252" s="10" t="s">
        <v>830</v>
      </c>
    </row>
    <row r="1253" customFormat="false" ht="15" hidden="false" customHeight="false" outlineLevel="0" collapsed="false">
      <c r="A1253" s="4" t="str">
        <f aca="false">B1253&amp;"|"&amp;C1253</f>
        <v>tdbR00000219 Leu-CAG|66</v>
      </c>
      <c r="B1253" s="4" t="s">
        <v>53</v>
      </c>
      <c r="C1253" s="4" t="s">
        <v>848</v>
      </c>
      <c r="D1253" s="4" t="n">
        <v>77</v>
      </c>
      <c r="E1253" s="17" t="s">
        <v>772</v>
      </c>
      <c r="F1253" s="18" t="s">
        <v>768</v>
      </c>
    </row>
    <row r="1254" customFormat="false" ht="15" hidden="false" customHeight="false" outlineLevel="0" collapsed="false">
      <c r="A1254" s="4" t="str">
        <f aca="false">B1254&amp;"|"&amp;C1254</f>
        <v>tdbR00000219 Leu-CAG|67</v>
      </c>
      <c r="B1254" s="4" t="s">
        <v>53</v>
      </c>
      <c r="C1254" s="4" t="s">
        <v>849</v>
      </c>
      <c r="D1254" s="4" t="n">
        <v>78</v>
      </c>
      <c r="E1254" s="17" t="s">
        <v>780</v>
      </c>
      <c r="F1254" s="18" t="s">
        <v>768</v>
      </c>
    </row>
    <row r="1255" customFormat="false" ht="15" hidden="false" customHeight="false" outlineLevel="0" collapsed="false">
      <c r="A1255" s="4" t="str">
        <f aca="false">B1255&amp;"|"&amp;C1255</f>
        <v>tdbR00000219 Leu-CAG|68</v>
      </c>
      <c r="B1255" s="4" t="s">
        <v>53</v>
      </c>
      <c r="C1255" s="4" t="s">
        <v>850</v>
      </c>
      <c r="D1255" s="4" t="n">
        <v>79</v>
      </c>
      <c r="E1255" s="17" t="s">
        <v>772</v>
      </c>
      <c r="F1255" s="18" t="s">
        <v>768</v>
      </c>
    </row>
    <row r="1256" customFormat="false" ht="15" hidden="false" customHeight="false" outlineLevel="0" collapsed="false">
      <c r="A1256" s="4" t="str">
        <f aca="false">B1256&amp;"|"&amp;C1256</f>
        <v>tdbR00000219 Leu-CAG|69</v>
      </c>
      <c r="B1256" s="4" t="s">
        <v>53</v>
      </c>
      <c r="C1256" s="4" t="s">
        <v>851</v>
      </c>
      <c r="D1256" s="4" t="n">
        <v>80</v>
      </c>
      <c r="E1256" s="17" t="s">
        <v>772</v>
      </c>
      <c r="F1256" s="18" t="s">
        <v>768</v>
      </c>
    </row>
    <row r="1257" customFormat="false" ht="15" hidden="false" customHeight="false" outlineLevel="0" collapsed="false">
      <c r="A1257" s="4" t="str">
        <f aca="false">B1257&amp;"|"&amp;C1257</f>
        <v>tdbR00000219 Leu-CAG|70</v>
      </c>
      <c r="B1257" s="4" t="s">
        <v>53</v>
      </c>
      <c r="C1257" s="4" t="s">
        <v>852</v>
      </c>
      <c r="D1257" s="4" t="n">
        <v>81</v>
      </c>
      <c r="E1257" s="17" t="s">
        <v>772</v>
      </c>
      <c r="F1257" s="18" t="s">
        <v>768</v>
      </c>
    </row>
    <row r="1258" customFormat="false" ht="15" hidden="false" customHeight="false" outlineLevel="0" collapsed="false">
      <c r="A1258" s="4" t="str">
        <f aca="false">B1258&amp;"|"&amp;C1258</f>
        <v>tdbR00000219 Leu-CAG|71</v>
      </c>
      <c r="B1258" s="4" t="s">
        <v>53</v>
      </c>
      <c r="C1258" s="4" t="s">
        <v>853</v>
      </c>
      <c r="D1258" s="4" t="n">
        <v>82</v>
      </c>
      <c r="E1258" s="17" t="s">
        <v>459</v>
      </c>
      <c r="F1258" s="18" t="s">
        <v>768</v>
      </c>
    </row>
    <row r="1259" customFormat="false" ht="15" hidden="false" customHeight="false" outlineLevel="0" collapsed="false">
      <c r="A1259" s="4" t="str">
        <f aca="false">B1259&amp;"|"&amp;C1259</f>
        <v>tdbR00000219 Leu-CAG|72</v>
      </c>
      <c r="B1259" s="4" t="s">
        <v>53</v>
      </c>
      <c r="C1259" s="4" t="s">
        <v>854</v>
      </c>
      <c r="D1259" s="4" t="n">
        <v>83</v>
      </c>
      <c r="E1259" s="17" t="s">
        <v>772</v>
      </c>
      <c r="F1259" s="18" t="s">
        <v>768</v>
      </c>
    </row>
    <row r="1260" customFormat="false" ht="15" hidden="false" customHeight="false" outlineLevel="0" collapsed="false">
      <c r="A1260" s="4" t="str">
        <f aca="false">B1260&amp;"|"&amp;C1260</f>
        <v>tdbR00000179 Lys-UUU|1</v>
      </c>
      <c r="B1260" s="4" t="s">
        <v>54</v>
      </c>
      <c r="C1260" s="4" t="s">
        <v>767</v>
      </c>
      <c r="D1260" s="4" t="n">
        <v>1</v>
      </c>
      <c r="E1260" s="17" t="s">
        <v>459</v>
      </c>
      <c r="F1260" s="18" t="s">
        <v>768</v>
      </c>
    </row>
    <row r="1261" customFormat="false" ht="15" hidden="false" customHeight="false" outlineLevel="0" collapsed="false">
      <c r="A1261" s="4" t="str">
        <f aca="false">B1261&amp;"|"&amp;C1261</f>
        <v>tdbR00000179 Lys-UUU|2</v>
      </c>
      <c r="B1261" s="4" t="s">
        <v>54</v>
      </c>
      <c r="C1261" s="4" t="s">
        <v>769</v>
      </c>
      <c r="D1261" s="4" t="n">
        <v>2</v>
      </c>
      <c r="E1261" s="17" t="s">
        <v>780</v>
      </c>
      <c r="F1261" s="18" t="s">
        <v>768</v>
      </c>
    </row>
    <row r="1262" customFormat="false" ht="15" hidden="false" customHeight="false" outlineLevel="0" collapsed="false">
      <c r="A1262" s="4" t="str">
        <f aca="false">B1262&amp;"|"&amp;C1262</f>
        <v>tdbR00000179 Lys-UUU|3</v>
      </c>
      <c r="B1262" s="4" t="s">
        <v>54</v>
      </c>
      <c r="C1262" s="4" t="s">
        <v>770</v>
      </c>
      <c r="D1262" s="4" t="n">
        <v>3</v>
      </c>
      <c r="E1262" s="17" t="s">
        <v>459</v>
      </c>
      <c r="F1262" s="18" t="s">
        <v>768</v>
      </c>
    </row>
    <row r="1263" customFormat="false" ht="15" hidden="false" customHeight="false" outlineLevel="0" collapsed="false">
      <c r="A1263" s="4" t="str">
        <f aca="false">B1263&amp;"|"&amp;C1263</f>
        <v>tdbR00000179 Lys-UUU|4</v>
      </c>
      <c r="B1263" s="4" t="s">
        <v>54</v>
      </c>
      <c r="C1263" s="4" t="s">
        <v>771</v>
      </c>
      <c r="D1263" s="4" t="n">
        <v>4</v>
      </c>
      <c r="E1263" s="17" t="s">
        <v>772</v>
      </c>
      <c r="F1263" s="18" t="s">
        <v>768</v>
      </c>
    </row>
    <row r="1264" customFormat="false" ht="15" hidden="false" customHeight="false" outlineLevel="0" collapsed="false">
      <c r="A1264" s="4" t="str">
        <f aca="false">B1264&amp;"|"&amp;C1264</f>
        <v>tdbR00000179 Lys-UUU|5</v>
      </c>
      <c r="B1264" s="4" t="s">
        <v>54</v>
      </c>
      <c r="C1264" s="4" t="s">
        <v>773</v>
      </c>
      <c r="D1264" s="4" t="n">
        <v>5</v>
      </c>
      <c r="E1264" s="17" t="s">
        <v>772</v>
      </c>
      <c r="F1264" s="18" t="s">
        <v>768</v>
      </c>
    </row>
    <row r="1265" customFormat="false" ht="15" hidden="false" customHeight="false" outlineLevel="0" collapsed="false">
      <c r="A1265" s="4" t="str">
        <f aca="false">B1265&amp;"|"&amp;C1265</f>
        <v>tdbR00000179 Lys-UUU|6</v>
      </c>
      <c r="B1265" s="4" t="s">
        <v>54</v>
      </c>
      <c r="C1265" s="4" t="s">
        <v>774</v>
      </c>
      <c r="D1265" s="4" t="n">
        <v>6</v>
      </c>
      <c r="E1265" s="17" t="s">
        <v>780</v>
      </c>
      <c r="F1265" s="18" t="s">
        <v>768</v>
      </c>
    </row>
    <row r="1266" customFormat="false" ht="15" hidden="false" customHeight="false" outlineLevel="0" collapsed="false">
      <c r="A1266" s="4" t="str">
        <f aca="false">B1266&amp;"|"&amp;C1266</f>
        <v>tdbR00000179 Lys-UUU|7</v>
      </c>
      <c r="B1266" s="4" t="s">
        <v>54</v>
      </c>
      <c r="C1266" s="4" t="s">
        <v>775</v>
      </c>
      <c r="D1266" s="4" t="n">
        <v>7</v>
      </c>
      <c r="E1266" s="17" t="s">
        <v>777</v>
      </c>
      <c r="F1266" s="18" t="s">
        <v>768</v>
      </c>
    </row>
    <row r="1267" customFormat="false" ht="15" hidden="false" customHeight="false" outlineLevel="0" collapsed="false">
      <c r="A1267" s="4" t="str">
        <f aca="false">B1267&amp;"|"&amp;C1267</f>
        <v>tdbR00000179 Lys-UUU|8</v>
      </c>
      <c r="B1267" s="4" t="s">
        <v>54</v>
      </c>
      <c r="C1267" s="4" t="s">
        <v>776</v>
      </c>
      <c r="D1267" s="4" t="n">
        <v>8</v>
      </c>
      <c r="E1267" s="3" t="s">
        <v>777</v>
      </c>
      <c r="F1267" s="4" t="s">
        <v>778</v>
      </c>
    </row>
    <row r="1268" customFormat="false" ht="15" hidden="false" customHeight="false" outlineLevel="0" collapsed="false">
      <c r="A1268" s="4" t="str">
        <f aca="false">B1268&amp;"|"&amp;C1268</f>
        <v>tdbR00000179 Lys-UUU|9</v>
      </c>
      <c r="B1268" s="4" t="s">
        <v>54</v>
      </c>
      <c r="C1268" s="4" t="s">
        <v>779</v>
      </c>
      <c r="D1268" s="4" t="n">
        <v>9</v>
      </c>
      <c r="E1268" s="3" t="s">
        <v>780</v>
      </c>
      <c r="F1268" s="4" t="s">
        <v>781</v>
      </c>
    </row>
    <row r="1269" customFormat="false" ht="15" hidden="false" customHeight="false" outlineLevel="0" collapsed="false">
      <c r="A1269" s="4" t="str">
        <f aca="false">B1269&amp;"|"&amp;C1269</f>
        <v>tdbR00000179 Lys-UUU|10</v>
      </c>
      <c r="B1269" s="4" t="s">
        <v>54</v>
      </c>
      <c r="C1269" s="4" t="s">
        <v>782</v>
      </c>
      <c r="D1269" s="4" t="n">
        <v>10</v>
      </c>
      <c r="E1269" s="8" t="s">
        <v>459</v>
      </c>
      <c r="F1269" s="7" t="s">
        <v>783</v>
      </c>
    </row>
    <row r="1270" customFormat="false" ht="15" hidden="false" customHeight="false" outlineLevel="0" collapsed="false">
      <c r="A1270" s="4" t="str">
        <f aca="false">B1270&amp;"|"&amp;C1270</f>
        <v>tdbR00000179 Lys-UUU|11</v>
      </c>
      <c r="B1270" s="4" t="s">
        <v>54</v>
      </c>
      <c r="C1270" s="4" t="s">
        <v>784</v>
      </c>
      <c r="D1270" s="4" t="n">
        <v>11</v>
      </c>
      <c r="E1270" s="8" t="s">
        <v>772</v>
      </c>
      <c r="F1270" s="7" t="s">
        <v>783</v>
      </c>
    </row>
    <row r="1271" customFormat="false" ht="15" hidden="false" customHeight="false" outlineLevel="0" collapsed="false">
      <c r="A1271" s="4" t="str">
        <f aca="false">B1271&amp;"|"&amp;C1271</f>
        <v>tdbR00000179 Lys-UUU|12</v>
      </c>
      <c r="B1271" s="4" t="s">
        <v>54</v>
      </c>
      <c r="C1271" s="4" t="s">
        <v>785</v>
      </c>
      <c r="D1271" s="4" t="n">
        <v>12</v>
      </c>
      <c r="E1271" s="8" t="s">
        <v>777</v>
      </c>
      <c r="F1271" s="7" t="s">
        <v>783</v>
      </c>
    </row>
    <row r="1272" customFormat="false" ht="15" hidden="false" customHeight="false" outlineLevel="0" collapsed="false">
      <c r="A1272" s="4" t="str">
        <f aca="false">B1272&amp;"|"&amp;C1272</f>
        <v>tdbR00000179 Lys-UUU|13</v>
      </c>
      <c r="B1272" s="4" t="s">
        <v>54</v>
      </c>
      <c r="C1272" s="4" t="s">
        <v>786</v>
      </c>
      <c r="D1272" s="4" t="n">
        <v>13</v>
      </c>
      <c r="E1272" s="8" t="s">
        <v>772</v>
      </c>
      <c r="F1272" s="7" t="s">
        <v>783</v>
      </c>
    </row>
    <row r="1273" customFormat="false" ht="15" hidden="false" customHeight="false" outlineLevel="0" collapsed="false">
      <c r="A1273" s="4" t="str">
        <f aca="false">B1273&amp;"|"&amp;C1273</f>
        <v>tdbR00000179 Lys-UUU|14</v>
      </c>
      <c r="B1273" s="4" t="s">
        <v>54</v>
      </c>
      <c r="C1273" s="4" t="s">
        <v>787</v>
      </c>
      <c r="D1273" s="4" t="n">
        <v>14</v>
      </c>
      <c r="E1273" s="19" t="s">
        <v>780</v>
      </c>
      <c r="F1273" s="20" t="s">
        <v>788</v>
      </c>
    </row>
    <row r="1274" customFormat="false" ht="15" hidden="false" customHeight="false" outlineLevel="0" collapsed="false">
      <c r="A1274" s="4" t="str">
        <f aca="false">B1274&amp;"|"&amp;C1274</f>
        <v>tdbR00000179 Lys-UUU|15</v>
      </c>
      <c r="B1274" s="4" t="s">
        <v>54</v>
      </c>
      <c r="C1274" s="4" t="s">
        <v>789</v>
      </c>
      <c r="D1274" s="4" t="n">
        <v>15</v>
      </c>
      <c r="E1274" s="19" t="s">
        <v>459</v>
      </c>
      <c r="F1274" s="20" t="s">
        <v>788</v>
      </c>
    </row>
    <row r="1275" customFormat="false" ht="15" hidden="false" customHeight="false" outlineLevel="0" collapsed="false">
      <c r="A1275" s="4" t="str">
        <f aca="false">B1275&amp;"|"&amp;C1275</f>
        <v>tdbR00000179 Lys-UUU|16</v>
      </c>
      <c r="B1275" s="4" t="s">
        <v>54</v>
      </c>
      <c r="C1275" s="4" t="s">
        <v>790</v>
      </c>
      <c r="D1275" s="4" t="n">
        <v>16</v>
      </c>
      <c r="E1275" s="19" t="s">
        <v>777</v>
      </c>
      <c r="F1275" s="20" t="s">
        <v>788</v>
      </c>
    </row>
    <row r="1276" customFormat="false" ht="15" hidden="false" customHeight="false" outlineLevel="0" collapsed="false">
      <c r="A1276" s="4" t="str">
        <f aca="false">B1276&amp;"|"&amp;C1276</f>
        <v>tdbR00000179 Lys-UUU|17</v>
      </c>
      <c r="B1276" s="4" t="s">
        <v>54</v>
      </c>
      <c r="C1276" s="4" t="s">
        <v>791</v>
      </c>
      <c r="D1276" s="4" t="n">
        <v>17</v>
      </c>
      <c r="E1276" s="19" t="s">
        <v>777</v>
      </c>
      <c r="F1276" s="20" t="s">
        <v>788</v>
      </c>
    </row>
    <row r="1277" customFormat="false" ht="15" hidden="false" customHeight="false" outlineLevel="0" collapsed="false">
      <c r="A1277" s="4" t="str">
        <f aca="false">B1277&amp;"|"&amp;C1277</f>
        <v>tdbR00000179 Lys-UUU|18</v>
      </c>
      <c r="B1277" s="4" t="s">
        <v>54</v>
      </c>
      <c r="C1277" s="4" t="s">
        <v>793</v>
      </c>
      <c r="D1277" s="4" t="n">
        <v>18</v>
      </c>
      <c r="E1277" s="19" t="s">
        <v>459</v>
      </c>
      <c r="F1277" s="20" t="s">
        <v>788</v>
      </c>
    </row>
    <row r="1278" customFormat="false" ht="15" hidden="false" customHeight="false" outlineLevel="0" collapsed="false">
      <c r="A1278" s="4" t="str">
        <f aca="false">B1278&amp;"|"&amp;C1278</f>
        <v>tdbR00000179 Lys-UUU|19</v>
      </c>
      <c r="B1278" s="4" t="s">
        <v>54</v>
      </c>
      <c r="C1278" s="4" t="s">
        <v>794</v>
      </c>
      <c r="D1278" s="4" t="n">
        <v>19</v>
      </c>
      <c r="E1278" s="19" t="s">
        <v>459</v>
      </c>
      <c r="F1278" s="20" t="s">
        <v>788</v>
      </c>
    </row>
    <row r="1279" customFormat="false" ht="15" hidden="false" customHeight="false" outlineLevel="0" collapsed="false">
      <c r="A1279" s="4" t="str">
        <f aca="false">B1279&amp;"|"&amp;C1279</f>
        <v>tdbR00000179 Lys-UUU|20</v>
      </c>
      <c r="B1279" s="4" t="s">
        <v>54</v>
      </c>
      <c r="C1279" s="4" t="s">
        <v>795</v>
      </c>
      <c r="D1279" s="4" t="n">
        <v>20</v>
      </c>
      <c r="E1279" s="19" t="s">
        <v>777</v>
      </c>
      <c r="F1279" s="20" t="s">
        <v>788</v>
      </c>
    </row>
    <row r="1280" customFormat="false" ht="15" hidden="false" customHeight="false" outlineLevel="0" collapsed="false">
      <c r="A1280" s="4" t="str">
        <f aca="false">B1280&amp;"|"&amp;C1280</f>
        <v>tdbR00000179 Lys-UUU|21</v>
      </c>
      <c r="B1280" s="4" t="s">
        <v>54</v>
      </c>
      <c r="C1280" s="4" t="s">
        <v>797</v>
      </c>
      <c r="D1280" s="4" t="n">
        <v>21</v>
      </c>
      <c r="E1280" s="19" t="s">
        <v>780</v>
      </c>
      <c r="F1280" s="20" t="s">
        <v>788</v>
      </c>
    </row>
    <row r="1281" customFormat="false" ht="15" hidden="false" customHeight="false" outlineLevel="0" collapsed="false">
      <c r="A1281" s="4" t="str">
        <f aca="false">B1281&amp;"|"&amp;C1281</f>
        <v>tdbR00000179 Lys-UUU|22</v>
      </c>
      <c r="B1281" s="4" t="s">
        <v>54</v>
      </c>
      <c r="C1281" s="4" t="s">
        <v>798</v>
      </c>
      <c r="D1281" s="4" t="n">
        <v>22</v>
      </c>
      <c r="E1281" s="8" t="s">
        <v>459</v>
      </c>
      <c r="F1281" s="7" t="s">
        <v>783</v>
      </c>
    </row>
    <row r="1282" customFormat="false" ht="15" hidden="false" customHeight="false" outlineLevel="0" collapsed="false">
      <c r="A1282" s="4" t="str">
        <f aca="false">B1282&amp;"|"&amp;C1282</f>
        <v>tdbR00000179 Lys-UUU|23</v>
      </c>
      <c r="B1282" s="4" t="s">
        <v>54</v>
      </c>
      <c r="C1282" s="4" t="s">
        <v>799</v>
      </c>
      <c r="D1282" s="4" t="n">
        <v>23</v>
      </c>
      <c r="E1282" s="8" t="s">
        <v>780</v>
      </c>
      <c r="F1282" s="7" t="s">
        <v>783</v>
      </c>
    </row>
    <row r="1283" customFormat="false" ht="15" hidden="false" customHeight="false" outlineLevel="0" collapsed="false">
      <c r="A1283" s="4" t="str">
        <f aca="false">B1283&amp;"|"&amp;C1283</f>
        <v>tdbR00000179 Lys-UUU|24</v>
      </c>
      <c r="B1283" s="4" t="s">
        <v>54</v>
      </c>
      <c r="C1283" s="4" t="s">
        <v>800</v>
      </c>
      <c r="D1283" s="4" t="n">
        <v>24</v>
      </c>
      <c r="E1283" s="8" t="s">
        <v>459</v>
      </c>
      <c r="F1283" s="7" t="s">
        <v>783</v>
      </c>
    </row>
    <row r="1284" customFormat="false" ht="15" hidden="false" customHeight="false" outlineLevel="0" collapsed="false">
      <c r="A1284" s="4" t="str">
        <f aca="false">B1284&amp;"|"&amp;C1284</f>
        <v>tdbR00000179 Lys-UUU|25</v>
      </c>
      <c r="B1284" s="4" t="s">
        <v>54</v>
      </c>
      <c r="C1284" s="4" t="s">
        <v>801</v>
      </c>
      <c r="D1284" s="4" t="n">
        <v>25</v>
      </c>
      <c r="E1284" s="8" t="s">
        <v>772</v>
      </c>
      <c r="F1284" s="7" t="s">
        <v>783</v>
      </c>
    </row>
    <row r="1285" customFormat="false" ht="15" hidden="false" customHeight="false" outlineLevel="0" collapsed="false">
      <c r="A1285" s="4" t="str">
        <f aca="false">B1285&amp;"|"&amp;C1285</f>
        <v>tdbR00000179 Lys-UUU|26</v>
      </c>
      <c r="B1285" s="4" t="s">
        <v>54</v>
      </c>
      <c r="C1285" s="4" t="s">
        <v>802</v>
      </c>
      <c r="D1285" s="4" t="n">
        <v>26</v>
      </c>
      <c r="E1285" s="3" t="s">
        <v>780</v>
      </c>
      <c r="F1285" s="4" t="s">
        <v>803</v>
      </c>
    </row>
    <row r="1286" customFormat="false" ht="15" hidden="false" customHeight="false" outlineLevel="0" collapsed="false">
      <c r="A1286" s="4" t="str">
        <f aca="false">B1286&amp;"|"&amp;C1286</f>
        <v>tdbR00000179 Lys-UUU|27</v>
      </c>
      <c r="B1286" s="4" t="s">
        <v>54</v>
      </c>
      <c r="C1286" s="4" t="s">
        <v>804</v>
      </c>
      <c r="D1286" s="4" t="n">
        <v>27</v>
      </c>
      <c r="E1286" s="21" t="s">
        <v>777</v>
      </c>
      <c r="F1286" s="22" t="s">
        <v>805</v>
      </c>
    </row>
    <row r="1287" customFormat="false" ht="15" hidden="false" customHeight="false" outlineLevel="0" collapsed="false">
      <c r="A1287" s="4" t="str">
        <f aca="false">B1287&amp;"|"&amp;C1287</f>
        <v>tdbR00000179 Lys-UUU|28</v>
      </c>
      <c r="B1287" s="4" t="s">
        <v>54</v>
      </c>
      <c r="C1287" s="4" t="s">
        <v>806</v>
      </c>
      <c r="D1287" s="4" t="n">
        <v>28</v>
      </c>
      <c r="E1287" s="21" t="s">
        <v>772</v>
      </c>
      <c r="F1287" s="22" t="s">
        <v>805</v>
      </c>
    </row>
    <row r="1288" customFormat="false" ht="15" hidden="false" customHeight="false" outlineLevel="0" collapsed="false">
      <c r="A1288" s="4" t="str">
        <f aca="false">B1288&amp;"|"&amp;C1288</f>
        <v>tdbR00000179 Lys-UUU|29</v>
      </c>
      <c r="B1288" s="4" t="s">
        <v>54</v>
      </c>
      <c r="C1288" s="4" t="s">
        <v>807</v>
      </c>
      <c r="D1288" s="4" t="n">
        <v>29</v>
      </c>
      <c r="E1288" s="21" t="s">
        <v>777</v>
      </c>
      <c r="F1288" s="22" t="s">
        <v>805</v>
      </c>
    </row>
    <row r="1289" customFormat="false" ht="15" hidden="false" customHeight="false" outlineLevel="0" collapsed="false">
      <c r="A1289" s="4" t="str">
        <f aca="false">B1289&amp;"|"&amp;C1289</f>
        <v>tdbR00000179 Lys-UUU|30</v>
      </c>
      <c r="B1289" s="4" t="s">
        <v>54</v>
      </c>
      <c r="C1289" s="4" t="s">
        <v>808</v>
      </c>
      <c r="D1289" s="4" t="n">
        <v>30</v>
      </c>
      <c r="E1289" s="21" t="s">
        <v>459</v>
      </c>
      <c r="F1289" s="22" t="s">
        <v>805</v>
      </c>
    </row>
    <row r="1290" customFormat="false" ht="15" hidden="false" customHeight="false" outlineLevel="0" collapsed="false">
      <c r="A1290" s="4" t="str">
        <f aca="false">B1290&amp;"|"&amp;C1290</f>
        <v>tdbR00000179 Lys-UUU|31</v>
      </c>
      <c r="B1290" s="4" t="s">
        <v>54</v>
      </c>
      <c r="C1290" s="4" t="s">
        <v>809</v>
      </c>
      <c r="D1290" s="4" t="n">
        <v>31</v>
      </c>
      <c r="E1290" s="21" t="s">
        <v>780</v>
      </c>
      <c r="F1290" s="22" t="s">
        <v>805</v>
      </c>
    </row>
    <row r="1291" customFormat="false" ht="15" hidden="false" customHeight="false" outlineLevel="0" collapsed="false">
      <c r="A1291" s="4" t="str">
        <f aca="false">B1291&amp;"|"&amp;C1291</f>
        <v>tdbR00000179 Lys-UUU|32</v>
      </c>
      <c r="B1291" s="4" t="s">
        <v>54</v>
      </c>
      <c r="C1291" s="4" t="s">
        <v>810</v>
      </c>
      <c r="D1291" s="4" t="n">
        <v>32</v>
      </c>
      <c r="E1291" s="19" t="s">
        <v>772</v>
      </c>
      <c r="F1291" s="20" t="s">
        <v>811</v>
      </c>
    </row>
    <row r="1292" customFormat="false" ht="15" hidden="false" customHeight="false" outlineLevel="0" collapsed="false">
      <c r="A1292" s="4" t="str">
        <f aca="false">B1292&amp;"|"&amp;C1292</f>
        <v>tdbR00000179 Lys-UUU|33</v>
      </c>
      <c r="B1292" s="4" t="s">
        <v>54</v>
      </c>
      <c r="C1292" s="4" t="s">
        <v>812</v>
      </c>
      <c r="D1292" s="4" t="n">
        <v>33</v>
      </c>
      <c r="E1292" s="19" t="s">
        <v>777</v>
      </c>
      <c r="F1292" s="20" t="s">
        <v>811</v>
      </c>
    </row>
    <row r="1293" customFormat="false" ht="15" hidden="false" customHeight="false" outlineLevel="0" collapsed="false">
      <c r="A1293" s="4" t="str">
        <f aca="false">B1293&amp;"|"&amp;C1293</f>
        <v>tdbR00000179 Lys-UUU|34</v>
      </c>
      <c r="B1293" s="4" t="s">
        <v>54</v>
      </c>
      <c r="C1293" s="4" t="s">
        <v>813</v>
      </c>
      <c r="D1293" s="4" t="n">
        <v>34</v>
      </c>
      <c r="E1293" s="19" t="s">
        <v>777</v>
      </c>
      <c r="F1293" s="20" t="s">
        <v>811</v>
      </c>
    </row>
    <row r="1294" customFormat="false" ht="15" hidden="false" customHeight="false" outlineLevel="0" collapsed="false">
      <c r="A1294" s="4" t="str">
        <f aca="false">B1294&amp;"|"&amp;C1294</f>
        <v>tdbR00000179 Lys-UUU|35</v>
      </c>
      <c r="B1294" s="4" t="s">
        <v>54</v>
      </c>
      <c r="C1294" s="4" t="s">
        <v>814</v>
      </c>
      <c r="D1294" s="4" t="n">
        <v>35</v>
      </c>
      <c r="E1294" s="19" t="s">
        <v>777</v>
      </c>
      <c r="F1294" s="20" t="s">
        <v>811</v>
      </c>
    </row>
    <row r="1295" customFormat="false" ht="15" hidden="false" customHeight="false" outlineLevel="0" collapsed="false">
      <c r="A1295" s="4" t="str">
        <f aca="false">B1295&amp;"|"&amp;C1295</f>
        <v>tdbR00000179 Lys-UUU|36</v>
      </c>
      <c r="B1295" s="4" t="s">
        <v>54</v>
      </c>
      <c r="C1295" s="4" t="s">
        <v>815</v>
      </c>
      <c r="D1295" s="4" t="n">
        <v>36</v>
      </c>
      <c r="E1295" s="19" t="s">
        <v>777</v>
      </c>
      <c r="F1295" s="20" t="s">
        <v>811</v>
      </c>
    </row>
    <row r="1296" customFormat="false" ht="15" hidden="false" customHeight="false" outlineLevel="0" collapsed="false">
      <c r="A1296" s="4" t="str">
        <f aca="false">B1296&amp;"|"&amp;C1296</f>
        <v>tdbR00000179 Lys-UUU|37</v>
      </c>
      <c r="B1296" s="4" t="s">
        <v>54</v>
      </c>
      <c r="C1296" s="4" t="s">
        <v>816</v>
      </c>
      <c r="D1296" s="4" t="n">
        <v>37</v>
      </c>
      <c r="E1296" s="19" t="s">
        <v>780</v>
      </c>
      <c r="F1296" s="20" t="s">
        <v>811</v>
      </c>
    </row>
    <row r="1297" customFormat="false" ht="15" hidden="false" customHeight="false" outlineLevel="0" collapsed="false">
      <c r="A1297" s="4" t="str">
        <f aca="false">B1297&amp;"|"&amp;C1297</f>
        <v>tdbR00000179 Lys-UUU|38</v>
      </c>
      <c r="B1297" s="4" t="s">
        <v>54</v>
      </c>
      <c r="C1297" s="4" t="s">
        <v>817</v>
      </c>
      <c r="D1297" s="4" t="n">
        <v>38</v>
      </c>
      <c r="E1297" s="19" t="s">
        <v>780</v>
      </c>
      <c r="F1297" s="20" t="s">
        <v>811</v>
      </c>
    </row>
    <row r="1298" customFormat="false" ht="15" hidden="false" customHeight="false" outlineLevel="0" collapsed="false">
      <c r="A1298" s="4" t="str">
        <f aca="false">B1298&amp;"|"&amp;C1298</f>
        <v>tdbR00000179 Lys-UUU|39</v>
      </c>
      <c r="B1298" s="4" t="s">
        <v>54</v>
      </c>
      <c r="C1298" s="4" t="s">
        <v>818</v>
      </c>
      <c r="D1298" s="4" t="n">
        <v>39</v>
      </c>
      <c r="E1298" s="21" t="s">
        <v>777</v>
      </c>
      <c r="F1298" s="22" t="s">
        <v>805</v>
      </c>
    </row>
    <row r="1299" customFormat="false" ht="15" hidden="false" customHeight="false" outlineLevel="0" collapsed="false">
      <c r="A1299" s="4" t="str">
        <f aca="false">B1299&amp;"|"&amp;C1299</f>
        <v>tdbR00000179 Lys-UUU|40</v>
      </c>
      <c r="B1299" s="4" t="s">
        <v>54</v>
      </c>
      <c r="C1299" s="4" t="s">
        <v>819</v>
      </c>
      <c r="D1299" s="4" t="n">
        <v>40</v>
      </c>
      <c r="E1299" s="21" t="s">
        <v>772</v>
      </c>
      <c r="F1299" s="22" t="s">
        <v>805</v>
      </c>
    </row>
    <row r="1300" customFormat="false" ht="15" hidden="false" customHeight="false" outlineLevel="0" collapsed="false">
      <c r="A1300" s="4" t="str">
        <f aca="false">B1300&amp;"|"&amp;C1300</f>
        <v>tdbR00000179 Lys-UUU|41</v>
      </c>
      <c r="B1300" s="4" t="s">
        <v>54</v>
      </c>
      <c r="C1300" s="4" t="s">
        <v>820</v>
      </c>
      <c r="D1300" s="4" t="n">
        <v>41</v>
      </c>
      <c r="E1300" s="21" t="s">
        <v>780</v>
      </c>
      <c r="F1300" s="22" t="s">
        <v>805</v>
      </c>
    </row>
    <row r="1301" customFormat="false" ht="15" hidden="false" customHeight="false" outlineLevel="0" collapsed="false">
      <c r="A1301" s="4" t="str">
        <f aca="false">B1301&amp;"|"&amp;C1301</f>
        <v>tdbR00000179 Lys-UUU|42</v>
      </c>
      <c r="B1301" s="4" t="s">
        <v>54</v>
      </c>
      <c r="C1301" s="4" t="s">
        <v>821</v>
      </c>
      <c r="D1301" s="4" t="n">
        <v>42</v>
      </c>
      <c r="E1301" s="21" t="s">
        <v>459</v>
      </c>
      <c r="F1301" s="22" t="s">
        <v>805</v>
      </c>
    </row>
    <row r="1302" customFormat="false" ht="15" hidden="false" customHeight="false" outlineLevel="0" collapsed="false">
      <c r="A1302" s="4" t="str">
        <f aca="false">B1302&amp;"|"&amp;C1302</f>
        <v>tdbR00000179 Lys-UUU|43</v>
      </c>
      <c r="B1302" s="4" t="s">
        <v>54</v>
      </c>
      <c r="C1302" s="4" t="s">
        <v>822</v>
      </c>
      <c r="D1302" s="4" t="n">
        <v>43</v>
      </c>
      <c r="E1302" s="21" t="s">
        <v>780</v>
      </c>
      <c r="F1302" s="22" t="s">
        <v>805</v>
      </c>
    </row>
    <row r="1303" customFormat="false" ht="15" hidden="false" customHeight="false" outlineLevel="0" collapsed="false">
      <c r="A1303" s="4" t="str">
        <f aca="false">B1303&amp;"|"&amp;C1303</f>
        <v>tdbR00000179 Lys-UUU|44</v>
      </c>
      <c r="B1303" s="4" t="s">
        <v>54</v>
      </c>
      <c r="C1303" s="4" t="s">
        <v>823</v>
      </c>
      <c r="D1303" s="4" t="n">
        <v>44</v>
      </c>
      <c r="E1303" s="19" t="s">
        <v>459</v>
      </c>
      <c r="F1303" s="20" t="s">
        <v>824</v>
      </c>
    </row>
    <row r="1304" customFormat="false" ht="15" hidden="false" customHeight="false" outlineLevel="0" collapsed="false">
      <c r="A1304" s="4" t="str">
        <f aca="false">B1304&amp;"|"&amp;C1304</f>
        <v>tdbR00000179 Lys-UUU|45</v>
      </c>
      <c r="B1304" s="4" t="s">
        <v>54</v>
      </c>
      <c r="C1304" s="4" t="s">
        <v>825</v>
      </c>
      <c r="D1304" s="4" t="n">
        <v>45</v>
      </c>
      <c r="E1304" s="19" t="s">
        <v>459</v>
      </c>
      <c r="F1304" s="20" t="s">
        <v>824</v>
      </c>
    </row>
    <row r="1305" customFormat="false" ht="15" hidden="false" customHeight="false" outlineLevel="0" collapsed="false">
      <c r="A1305" s="4" t="str">
        <f aca="false">B1305&amp;"|"&amp;C1305</f>
        <v>tdbR00000179 Lys-UUU|46</v>
      </c>
      <c r="B1305" s="4" t="s">
        <v>54</v>
      </c>
      <c r="C1305" s="4" t="s">
        <v>826</v>
      </c>
      <c r="D1305" s="4" t="n">
        <v>46</v>
      </c>
      <c r="E1305" s="19" t="s">
        <v>459</v>
      </c>
      <c r="F1305" s="20" t="s">
        <v>824</v>
      </c>
    </row>
    <row r="1306" customFormat="false" ht="15" hidden="false" customHeight="false" outlineLevel="0" collapsed="false">
      <c r="A1306" s="4" t="str">
        <f aca="false">B1306&amp;"|"&amp;C1306</f>
        <v>tdbR00000179 Lys-UUU|47</v>
      </c>
      <c r="B1306" s="4" t="s">
        <v>54</v>
      </c>
      <c r="C1306" s="4" t="s">
        <v>827</v>
      </c>
      <c r="D1306" s="4" t="n">
        <v>47</v>
      </c>
      <c r="E1306" s="19" t="s">
        <v>777</v>
      </c>
      <c r="F1306" s="20" t="s">
        <v>824</v>
      </c>
    </row>
    <row r="1307" customFormat="false" ht="15" hidden="false" customHeight="false" outlineLevel="0" collapsed="false">
      <c r="A1307" s="4" t="str">
        <f aca="false">B1307&amp;"|"&amp;C1307</f>
        <v>tdbR00000179 Lys-UUU|48</v>
      </c>
      <c r="B1307" s="4" t="s">
        <v>54</v>
      </c>
      <c r="C1307" s="4" t="s">
        <v>828</v>
      </c>
      <c r="D1307" s="4" t="n">
        <v>48</v>
      </c>
      <c r="E1307" s="19" t="s">
        <v>772</v>
      </c>
      <c r="F1307" s="20" t="s">
        <v>824</v>
      </c>
    </row>
    <row r="1308" customFormat="false" ht="15" hidden="false" customHeight="false" outlineLevel="0" collapsed="false">
      <c r="A1308" s="4" t="str">
        <f aca="false">B1308&amp;"|"&amp;C1308</f>
        <v>tdbR00000179 Lys-UUU|49</v>
      </c>
      <c r="B1308" s="4" t="s">
        <v>54</v>
      </c>
      <c r="C1308" s="4" t="s">
        <v>829</v>
      </c>
      <c r="D1308" s="4" t="n">
        <v>49</v>
      </c>
      <c r="E1308" s="23" t="s">
        <v>459</v>
      </c>
      <c r="F1308" s="10" t="s">
        <v>830</v>
      </c>
    </row>
    <row r="1309" customFormat="false" ht="15" hidden="false" customHeight="false" outlineLevel="0" collapsed="false">
      <c r="A1309" s="4" t="str">
        <f aca="false">B1309&amp;"|"&amp;C1309</f>
        <v>tdbR00000179 Lys-UUU|50</v>
      </c>
      <c r="B1309" s="4" t="s">
        <v>54</v>
      </c>
      <c r="C1309" s="4" t="s">
        <v>831</v>
      </c>
      <c r="D1309" s="4" t="n">
        <v>50</v>
      </c>
      <c r="E1309" s="23" t="s">
        <v>780</v>
      </c>
      <c r="F1309" s="10" t="s">
        <v>830</v>
      </c>
    </row>
    <row r="1310" customFormat="false" ht="15" hidden="false" customHeight="false" outlineLevel="0" collapsed="false">
      <c r="A1310" s="4" t="str">
        <f aca="false">B1310&amp;"|"&amp;C1310</f>
        <v>tdbR00000179 Lys-UUU|51</v>
      </c>
      <c r="B1310" s="4" t="s">
        <v>54</v>
      </c>
      <c r="C1310" s="4" t="s">
        <v>832</v>
      </c>
      <c r="D1310" s="4" t="n">
        <v>51</v>
      </c>
      <c r="E1310" s="23" t="s">
        <v>780</v>
      </c>
      <c r="F1310" s="10" t="s">
        <v>830</v>
      </c>
    </row>
    <row r="1311" customFormat="false" ht="15" hidden="false" customHeight="false" outlineLevel="0" collapsed="false">
      <c r="A1311" s="4" t="str">
        <f aca="false">B1311&amp;"|"&amp;C1311</f>
        <v>tdbR00000179 Lys-UUU|52</v>
      </c>
      <c r="B1311" s="4" t="s">
        <v>54</v>
      </c>
      <c r="C1311" s="4" t="s">
        <v>833</v>
      </c>
      <c r="D1311" s="4" t="n">
        <v>52</v>
      </c>
      <c r="E1311" s="23" t="s">
        <v>459</v>
      </c>
      <c r="F1311" s="10" t="s">
        <v>830</v>
      </c>
    </row>
    <row r="1312" customFormat="false" ht="15" hidden="false" customHeight="false" outlineLevel="0" collapsed="false">
      <c r="A1312" s="4" t="str">
        <f aca="false">B1312&amp;"|"&amp;C1312</f>
        <v>tdbR00000179 Lys-UUU|53</v>
      </c>
      <c r="B1312" s="4" t="s">
        <v>54</v>
      </c>
      <c r="C1312" s="4" t="s">
        <v>834</v>
      </c>
      <c r="D1312" s="4" t="n">
        <v>53</v>
      </c>
      <c r="E1312" s="23" t="s">
        <v>459</v>
      </c>
      <c r="F1312" s="10" t="s">
        <v>830</v>
      </c>
    </row>
    <row r="1313" customFormat="false" ht="15" hidden="false" customHeight="false" outlineLevel="0" collapsed="false">
      <c r="A1313" s="4" t="str">
        <f aca="false">B1313&amp;"|"&amp;C1313</f>
        <v>tdbR00000179 Lys-UUU|54</v>
      </c>
      <c r="B1313" s="4" t="s">
        <v>54</v>
      </c>
      <c r="C1313" s="4" t="s">
        <v>835</v>
      </c>
      <c r="D1313" s="4" t="n">
        <v>54</v>
      </c>
      <c r="E1313" s="19" t="s">
        <v>777</v>
      </c>
      <c r="F1313" s="20" t="s">
        <v>836</v>
      </c>
    </row>
    <row r="1314" customFormat="false" ht="15" hidden="false" customHeight="false" outlineLevel="0" collapsed="false">
      <c r="A1314" s="4" t="str">
        <f aca="false">B1314&amp;"|"&amp;C1314</f>
        <v>tdbR00000179 Lys-UUU|55</v>
      </c>
      <c r="B1314" s="4" t="s">
        <v>54</v>
      </c>
      <c r="C1314" s="4" t="s">
        <v>837</v>
      </c>
      <c r="D1314" s="4" t="n">
        <v>55</v>
      </c>
      <c r="E1314" s="19" t="s">
        <v>777</v>
      </c>
      <c r="F1314" s="20" t="s">
        <v>836</v>
      </c>
    </row>
    <row r="1315" customFormat="false" ht="15" hidden="false" customHeight="false" outlineLevel="0" collapsed="false">
      <c r="A1315" s="4" t="str">
        <f aca="false">B1315&amp;"|"&amp;C1315</f>
        <v>tdbR00000179 Lys-UUU|56</v>
      </c>
      <c r="B1315" s="4" t="s">
        <v>54</v>
      </c>
      <c r="C1315" s="4" t="s">
        <v>838</v>
      </c>
      <c r="D1315" s="4" t="n">
        <v>56</v>
      </c>
      <c r="E1315" s="19" t="s">
        <v>772</v>
      </c>
      <c r="F1315" s="20" t="s">
        <v>836</v>
      </c>
    </row>
    <row r="1316" customFormat="false" ht="15" hidden="false" customHeight="false" outlineLevel="0" collapsed="false">
      <c r="A1316" s="4" t="str">
        <f aca="false">B1316&amp;"|"&amp;C1316</f>
        <v>tdbR00000179 Lys-UUU|57</v>
      </c>
      <c r="B1316" s="4" t="s">
        <v>54</v>
      </c>
      <c r="C1316" s="4" t="s">
        <v>839</v>
      </c>
      <c r="D1316" s="4" t="n">
        <v>57</v>
      </c>
      <c r="E1316" s="19" t="s">
        <v>459</v>
      </c>
      <c r="F1316" s="20" t="s">
        <v>836</v>
      </c>
    </row>
    <row r="1317" customFormat="false" ht="15" hidden="false" customHeight="false" outlineLevel="0" collapsed="false">
      <c r="A1317" s="4" t="str">
        <f aca="false">B1317&amp;"|"&amp;C1317</f>
        <v>tdbR00000179 Lys-UUU|58</v>
      </c>
      <c r="B1317" s="4" t="s">
        <v>54</v>
      </c>
      <c r="C1317" s="4" t="s">
        <v>840</v>
      </c>
      <c r="D1317" s="4" t="n">
        <v>58</v>
      </c>
      <c r="E1317" s="19" t="s">
        <v>780</v>
      </c>
      <c r="F1317" s="20" t="s">
        <v>836</v>
      </c>
    </row>
    <row r="1318" customFormat="false" ht="15" hidden="false" customHeight="false" outlineLevel="0" collapsed="false">
      <c r="A1318" s="4" t="str">
        <f aca="false">B1318&amp;"|"&amp;C1318</f>
        <v>tdbR00000179 Lys-UUU|59</v>
      </c>
      <c r="B1318" s="4" t="s">
        <v>54</v>
      </c>
      <c r="C1318" s="4" t="s">
        <v>841</v>
      </c>
      <c r="D1318" s="4" t="n">
        <v>59</v>
      </c>
      <c r="E1318" s="19" t="s">
        <v>459</v>
      </c>
      <c r="F1318" s="20" t="s">
        <v>836</v>
      </c>
    </row>
    <row r="1319" customFormat="false" ht="15" hidden="false" customHeight="false" outlineLevel="0" collapsed="false">
      <c r="A1319" s="4" t="str">
        <f aca="false">B1319&amp;"|"&amp;C1319</f>
        <v>tdbR00000179 Lys-UUU|60</v>
      </c>
      <c r="B1319" s="4" t="s">
        <v>54</v>
      </c>
      <c r="C1319" s="4" t="s">
        <v>842</v>
      </c>
      <c r="D1319" s="4" t="n">
        <v>60</v>
      </c>
      <c r="E1319" s="19" t="s">
        <v>777</v>
      </c>
      <c r="F1319" s="20" t="s">
        <v>836</v>
      </c>
    </row>
    <row r="1320" customFormat="false" ht="15" hidden="false" customHeight="false" outlineLevel="0" collapsed="false">
      <c r="A1320" s="4" t="str">
        <f aca="false">B1320&amp;"|"&amp;C1320</f>
        <v>tdbR00000179 Lys-UUU|61</v>
      </c>
      <c r="B1320" s="4" t="s">
        <v>54</v>
      </c>
      <c r="C1320" s="4" t="s">
        <v>843</v>
      </c>
      <c r="D1320" s="4" t="n">
        <v>61</v>
      </c>
      <c r="E1320" s="23" t="s">
        <v>772</v>
      </c>
      <c r="F1320" s="10" t="s">
        <v>830</v>
      </c>
    </row>
    <row r="1321" customFormat="false" ht="15" hidden="false" customHeight="false" outlineLevel="0" collapsed="false">
      <c r="A1321" s="4" t="str">
        <f aca="false">B1321&amp;"|"&amp;C1321</f>
        <v>tdbR00000179 Lys-UUU|62</v>
      </c>
      <c r="B1321" s="4" t="s">
        <v>54</v>
      </c>
      <c r="C1321" s="4" t="s">
        <v>844</v>
      </c>
      <c r="D1321" s="4" t="n">
        <v>62</v>
      </c>
      <c r="E1321" s="23" t="s">
        <v>772</v>
      </c>
      <c r="F1321" s="10" t="s">
        <v>830</v>
      </c>
    </row>
    <row r="1322" customFormat="false" ht="15" hidden="false" customHeight="false" outlineLevel="0" collapsed="false">
      <c r="A1322" s="4" t="str">
        <f aca="false">B1322&amp;"|"&amp;C1322</f>
        <v>tdbR00000179 Lys-UUU|63</v>
      </c>
      <c r="B1322" s="4" t="s">
        <v>54</v>
      </c>
      <c r="C1322" s="4" t="s">
        <v>845</v>
      </c>
      <c r="D1322" s="4" t="n">
        <v>63</v>
      </c>
      <c r="E1322" s="23" t="s">
        <v>777</v>
      </c>
      <c r="F1322" s="10" t="s">
        <v>830</v>
      </c>
    </row>
    <row r="1323" customFormat="false" ht="15" hidden="false" customHeight="false" outlineLevel="0" collapsed="false">
      <c r="A1323" s="4" t="str">
        <f aca="false">B1323&amp;"|"&amp;C1323</f>
        <v>tdbR00000179 Lys-UUU|64</v>
      </c>
      <c r="B1323" s="4" t="s">
        <v>54</v>
      </c>
      <c r="C1323" s="4" t="s">
        <v>846</v>
      </c>
      <c r="D1323" s="4" t="n">
        <v>64</v>
      </c>
      <c r="E1323" s="23" t="s">
        <v>777</v>
      </c>
      <c r="F1323" s="10" t="s">
        <v>830</v>
      </c>
    </row>
    <row r="1324" customFormat="false" ht="15" hidden="false" customHeight="false" outlineLevel="0" collapsed="false">
      <c r="A1324" s="4" t="str">
        <f aca="false">B1324&amp;"|"&amp;C1324</f>
        <v>tdbR00000179 Lys-UUU|65</v>
      </c>
      <c r="B1324" s="4" t="s">
        <v>54</v>
      </c>
      <c r="C1324" s="4" t="s">
        <v>847</v>
      </c>
      <c r="D1324" s="4" t="n">
        <v>65</v>
      </c>
      <c r="E1324" s="23" t="s">
        <v>772</v>
      </c>
      <c r="F1324" s="10" t="s">
        <v>830</v>
      </c>
    </row>
    <row r="1325" customFormat="false" ht="15" hidden="false" customHeight="false" outlineLevel="0" collapsed="false">
      <c r="A1325" s="4" t="str">
        <f aca="false">B1325&amp;"|"&amp;C1325</f>
        <v>tdbR00000179 Lys-UUU|66</v>
      </c>
      <c r="B1325" s="4" t="s">
        <v>54</v>
      </c>
      <c r="C1325" s="4" t="s">
        <v>848</v>
      </c>
      <c r="D1325" s="4" t="n">
        <v>66</v>
      </c>
      <c r="E1325" s="17" t="s">
        <v>780</v>
      </c>
      <c r="F1325" s="18" t="s">
        <v>768</v>
      </c>
    </row>
    <row r="1326" customFormat="false" ht="15" hidden="false" customHeight="false" outlineLevel="0" collapsed="false">
      <c r="A1326" s="4" t="str">
        <f aca="false">B1326&amp;"|"&amp;C1326</f>
        <v>tdbR00000179 Lys-UUU|67</v>
      </c>
      <c r="B1326" s="4" t="s">
        <v>54</v>
      </c>
      <c r="C1326" s="4" t="s">
        <v>849</v>
      </c>
      <c r="D1326" s="4" t="n">
        <v>67</v>
      </c>
      <c r="E1326" s="17" t="s">
        <v>777</v>
      </c>
      <c r="F1326" s="18" t="s">
        <v>768</v>
      </c>
    </row>
    <row r="1327" customFormat="false" ht="15" hidden="false" customHeight="false" outlineLevel="0" collapsed="false">
      <c r="A1327" s="4" t="str">
        <f aca="false">B1327&amp;"|"&amp;C1327</f>
        <v>tdbR00000179 Lys-UUU|68</v>
      </c>
      <c r="B1327" s="4" t="s">
        <v>54</v>
      </c>
      <c r="C1327" s="4" t="s">
        <v>850</v>
      </c>
      <c r="D1327" s="4" t="n">
        <v>68</v>
      </c>
      <c r="E1327" s="17" t="s">
        <v>459</v>
      </c>
      <c r="F1327" s="18" t="s">
        <v>768</v>
      </c>
    </row>
    <row r="1328" customFormat="false" ht="15" hidden="false" customHeight="false" outlineLevel="0" collapsed="false">
      <c r="A1328" s="4" t="str">
        <f aca="false">B1328&amp;"|"&amp;C1328</f>
        <v>tdbR00000179 Lys-UUU|69</v>
      </c>
      <c r="B1328" s="4" t="s">
        <v>54</v>
      </c>
      <c r="C1328" s="4" t="s">
        <v>851</v>
      </c>
      <c r="D1328" s="4" t="n">
        <v>69</v>
      </c>
      <c r="E1328" s="17" t="s">
        <v>459</v>
      </c>
      <c r="F1328" s="18" t="s">
        <v>768</v>
      </c>
    </row>
    <row r="1329" customFormat="false" ht="15" hidden="false" customHeight="false" outlineLevel="0" collapsed="false">
      <c r="A1329" s="4" t="str">
        <f aca="false">B1329&amp;"|"&amp;C1329</f>
        <v>tdbR00000179 Lys-UUU|70</v>
      </c>
      <c r="B1329" s="4" t="s">
        <v>54</v>
      </c>
      <c r="C1329" s="4" t="s">
        <v>852</v>
      </c>
      <c r="D1329" s="4" t="n">
        <v>70</v>
      </c>
      <c r="E1329" s="17" t="s">
        <v>772</v>
      </c>
      <c r="F1329" s="18" t="s">
        <v>768</v>
      </c>
    </row>
    <row r="1330" customFormat="false" ht="15" hidden="false" customHeight="false" outlineLevel="0" collapsed="false">
      <c r="A1330" s="4" t="str">
        <f aca="false">B1330&amp;"|"&amp;C1330</f>
        <v>tdbR00000179 Lys-UUU|71</v>
      </c>
      <c r="B1330" s="4" t="s">
        <v>54</v>
      </c>
      <c r="C1330" s="4" t="s">
        <v>853</v>
      </c>
      <c r="D1330" s="4" t="n">
        <v>71</v>
      </c>
      <c r="E1330" s="17" t="s">
        <v>777</v>
      </c>
      <c r="F1330" s="18" t="s">
        <v>768</v>
      </c>
    </row>
    <row r="1331" customFormat="false" ht="15" hidden="false" customHeight="false" outlineLevel="0" collapsed="false">
      <c r="A1331" s="4" t="str">
        <f aca="false">B1331&amp;"|"&amp;C1331</f>
        <v>tdbR00000179 Lys-UUU|72</v>
      </c>
      <c r="B1331" s="4" t="s">
        <v>54</v>
      </c>
      <c r="C1331" s="4" t="s">
        <v>854</v>
      </c>
      <c r="D1331" s="4" t="n">
        <v>72</v>
      </c>
      <c r="E1331" s="17" t="s">
        <v>772</v>
      </c>
      <c r="F1331" s="18" t="s">
        <v>768</v>
      </c>
    </row>
    <row r="1332" customFormat="false" ht="15" hidden="false" customHeight="false" outlineLevel="0" collapsed="false">
      <c r="A1332" s="4" t="str">
        <f aca="false">B1332&amp;"|"&amp;C1332</f>
        <v>tdbR00000274 Met-CAU|1</v>
      </c>
      <c r="B1332" s="4" t="s">
        <v>55</v>
      </c>
      <c r="C1332" s="4" t="s">
        <v>767</v>
      </c>
      <c r="D1332" s="4" t="n">
        <v>1</v>
      </c>
      <c r="E1332" s="17" t="s">
        <v>459</v>
      </c>
      <c r="F1332" s="18" t="s">
        <v>768</v>
      </c>
    </row>
    <row r="1333" customFormat="false" ht="15" hidden="false" customHeight="false" outlineLevel="0" collapsed="false">
      <c r="A1333" s="4" t="str">
        <f aca="false">B1333&amp;"|"&amp;C1333</f>
        <v>tdbR00000274 Met-CAU|2</v>
      </c>
      <c r="B1333" s="4" t="s">
        <v>55</v>
      </c>
      <c r="C1333" s="4" t="s">
        <v>769</v>
      </c>
      <c r="D1333" s="4" t="n">
        <v>2</v>
      </c>
      <c r="E1333" s="17" t="s">
        <v>459</v>
      </c>
      <c r="F1333" s="18" t="s">
        <v>768</v>
      </c>
    </row>
    <row r="1334" customFormat="false" ht="15" hidden="false" customHeight="false" outlineLevel="0" collapsed="false">
      <c r="A1334" s="4" t="str">
        <f aca="false">B1334&amp;"|"&amp;C1334</f>
        <v>tdbR00000274 Met-CAU|3</v>
      </c>
      <c r="B1334" s="4" t="s">
        <v>55</v>
      </c>
      <c r="C1334" s="4" t="s">
        <v>770</v>
      </c>
      <c r="D1334" s="4" t="n">
        <v>3</v>
      </c>
      <c r="E1334" s="17" t="s">
        <v>772</v>
      </c>
      <c r="F1334" s="18" t="s">
        <v>768</v>
      </c>
    </row>
    <row r="1335" customFormat="false" ht="15" hidden="false" customHeight="false" outlineLevel="0" collapsed="false">
      <c r="A1335" s="4" t="str">
        <f aca="false">B1335&amp;"|"&amp;C1335</f>
        <v>tdbR00000274 Met-CAU|4</v>
      </c>
      <c r="B1335" s="4" t="s">
        <v>55</v>
      </c>
      <c r="C1335" s="4" t="s">
        <v>771</v>
      </c>
      <c r="D1335" s="4" t="n">
        <v>4</v>
      </c>
      <c r="E1335" s="17" t="s">
        <v>459</v>
      </c>
      <c r="F1335" s="18" t="s">
        <v>768</v>
      </c>
    </row>
    <row r="1336" customFormat="false" ht="15" hidden="false" customHeight="false" outlineLevel="0" collapsed="false">
      <c r="A1336" s="4" t="str">
        <f aca="false">B1336&amp;"|"&amp;C1336</f>
        <v>tdbR00000274 Met-CAU|5</v>
      </c>
      <c r="B1336" s="4" t="s">
        <v>55</v>
      </c>
      <c r="C1336" s="4" t="s">
        <v>773</v>
      </c>
      <c r="D1336" s="4" t="n">
        <v>5</v>
      </c>
      <c r="E1336" s="17" t="s">
        <v>459</v>
      </c>
      <c r="F1336" s="18" t="s">
        <v>768</v>
      </c>
    </row>
    <row r="1337" customFormat="false" ht="15" hidden="false" customHeight="false" outlineLevel="0" collapsed="false">
      <c r="A1337" s="4" t="str">
        <f aca="false">B1337&amp;"|"&amp;C1337</f>
        <v>tdbR00000274 Met-CAU|6</v>
      </c>
      <c r="B1337" s="4" t="s">
        <v>55</v>
      </c>
      <c r="C1337" s="4" t="s">
        <v>774</v>
      </c>
      <c r="D1337" s="4" t="n">
        <v>6</v>
      </c>
      <c r="E1337" s="17" t="s">
        <v>777</v>
      </c>
      <c r="F1337" s="18" t="s">
        <v>768</v>
      </c>
    </row>
    <row r="1338" customFormat="false" ht="15" hidden="false" customHeight="false" outlineLevel="0" collapsed="false">
      <c r="A1338" s="4" t="str">
        <f aca="false">B1338&amp;"|"&amp;C1338</f>
        <v>tdbR00000274 Met-CAU|7</v>
      </c>
      <c r="B1338" s="4" t="s">
        <v>55</v>
      </c>
      <c r="C1338" s="4" t="s">
        <v>775</v>
      </c>
      <c r="D1338" s="4" t="n">
        <v>7</v>
      </c>
      <c r="E1338" s="17" t="s">
        <v>459</v>
      </c>
      <c r="F1338" s="18" t="s">
        <v>768</v>
      </c>
    </row>
    <row r="1339" customFormat="false" ht="15" hidden="false" customHeight="false" outlineLevel="0" collapsed="false">
      <c r="A1339" s="4" t="str">
        <f aca="false">B1339&amp;"|"&amp;C1339</f>
        <v>tdbR00000274 Met-CAU|8</v>
      </c>
      <c r="B1339" s="4" t="s">
        <v>55</v>
      </c>
      <c r="C1339" s="4" t="s">
        <v>776</v>
      </c>
      <c r="D1339" s="4" t="n">
        <v>8</v>
      </c>
      <c r="E1339" s="3" t="s">
        <v>777</v>
      </c>
      <c r="F1339" s="4" t="s">
        <v>778</v>
      </c>
    </row>
    <row r="1340" customFormat="false" ht="15" hidden="false" customHeight="false" outlineLevel="0" collapsed="false">
      <c r="A1340" s="4" t="str">
        <f aca="false">B1340&amp;"|"&amp;C1340</f>
        <v>tdbR00000274 Met-CAU|9</v>
      </c>
      <c r="B1340" s="4" t="s">
        <v>55</v>
      </c>
      <c r="C1340" s="4" t="s">
        <v>779</v>
      </c>
      <c r="D1340" s="4" t="n">
        <v>9</v>
      </c>
      <c r="E1340" s="3" t="s">
        <v>780</v>
      </c>
      <c r="F1340" s="4" t="s">
        <v>781</v>
      </c>
    </row>
    <row r="1341" customFormat="false" ht="15" hidden="false" customHeight="false" outlineLevel="0" collapsed="false">
      <c r="A1341" s="4" t="str">
        <f aca="false">B1341&amp;"|"&amp;C1341</f>
        <v>tdbR00000274 Met-CAU|10</v>
      </c>
      <c r="B1341" s="4" t="s">
        <v>55</v>
      </c>
      <c r="C1341" s="4" t="s">
        <v>782</v>
      </c>
      <c r="D1341" s="4" t="n">
        <v>10</v>
      </c>
      <c r="E1341" s="8" t="s">
        <v>459</v>
      </c>
      <c r="F1341" s="7" t="s">
        <v>783</v>
      </c>
    </row>
    <row r="1342" customFormat="false" ht="15" hidden="false" customHeight="false" outlineLevel="0" collapsed="false">
      <c r="A1342" s="4" t="str">
        <f aca="false">B1342&amp;"|"&amp;C1342</f>
        <v>tdbR00000274 Met-CAU|11</v>
      </c>
      <c r="B1342" s="4" t="s">
        <v>55</v>
      </c>
      <c r="C1342" s="4" t="s">
        <v>784</v>
      </c>
      <c r="D1342" s="4" t="n">
        <v>11</v>
      </c>
      <c r="E1342" s="8" t="s">
        <v>772</v>
      </c>
      <c r="F1342" s="7" t="s">
        <v>783</v>
      </c>
    </row>
    <row r="1343" customFormat="false" ht="15" hidden="false" customHeight="false" outlineLevel="0" collapsed="false">
      <c r="A1343" s="4" t="str">
        <f aca="false">B1343&amp;"|"&amp;C1343</f>
        <v>tdbR00000274 Met-CAU|12</v>
      </c>
      <c r="B1343" s="4" t="s">
        <v>55</v>
      </c>
      <c r="C1343" s="4" t="s">
        <v>785</v>
      </c>
      <c r="D1343" s="4" t="n">
        <v>12</v>
      </c>
      <c r="E1343" s="8" t="s">
        <v>777</v>
      </c>
      <c r="F1343" s="7" t="s">
        <v>783</v>
      </c>
    </row>
    <row r="1344" customFormat="false" ht="15" hidden="false" customHeight="false" outlineLevel="0" collapsed="false">
      <c r="A1344" s="4" t="str">
        <f aca="false">B1344&amp;"|"&amp;C1344</f>
        <v>tdbR00000274 Met-CAU|13</v>
      </c>
      <c r="B1344" s="4" t="s">
        <v>55</v>
      </c>
      <c r="C1344" s="4" t="s">
        <v>786</v>
      </c>
      <c r="D1344" s="4" t="n">
        <v>13</v>
      </c>
      <c r="E1344" s="8" t="s">
        <v>772</v>
      </c>
      <c r="F1344" s="7" t="s">
        <v>783</v>
      </c>
    </row>
    <row r="1345" customFormat="false" ht="15" hidden="false" customHeight="false" outlineLevel="0" collapsed="false">
      <c r="A1345" s="4" t="str">
        <f aca="false">B1345&amp;"|"&amp;C1345</f>
        <v>tdbR00000274 Met-CAU|14</v>
      </c>
      <c r="B1345" s="4" t="s">
        <v>55</v>
      </c>
      <c r="C1345" s="4" t="s">
        <v>787</v>
      </c>
      <c r="D1345" s="4" t="n">
        <v>14</v>
      </c>
      <c r="E1345" s="19" t="s">
        <v>780</v>
      </c>
      <c r="F1345" s="20" t="s">
        <v>788</v>
      </c>
    </row>
    <row r="1346" customFormat="false" ht="15" hidden="false" customHeight="false" outlineLevel="0" collapsed="false">
      <c r="A1346" s="4" t="str">
        <f aca="false">B1346&amp;"|"&amp;C1346</f>
        <v>tdbR00000274 Met-CAU|15</v>
      </c>
      <c r="B1346" s="4" t="s">
        <v>55</v>
      </c>
      <c r="C1346" s="4" t="s">
        <v>789</v>
      </c>
      <c r="D1346" s="4" t="n">
        <v>15</v>
      </c>
      <c r="E1346" s="19" t="s">
        <v>459</v>
      </c>
      <c r="F1346" s="20" t="s">
        <v>788</v>
      </c>
    </row>
    <row r="1347" customFormat="false" ht="15" hidden="false" customHeight="false" outlineLevel="0" collapsed="false">
      <c r="A1347" s="4" t="str">
        <f aca="false">B1347&amp;"|"&amp;C1347</f>
        <v>tdbR00000274 Met-CAU|16</v>
      </c>
      <c r="B1347" s="4" t="s">
        <v>55</v>
      </c>
      <c r="C1347" s="4" t="s">
        <v>790</v>
      </c>
      <c r="D1347" s="4" t="n">
        <v>16</v>
      </c>
      <c r="E1347" s="19" t="s">
        <v>772</v>
      </c>
      <c r="F1347" s="20" t="s">
        <v>788</v>
      </c>
    </row>
    <row r="1348" customFormat="false" ht="15" hidden="false" customHeight="false" outlineLevel="0" collapsed="false">
      <c r="A1348" s="4" t="str">
        <f aca="false">B1348&amp;"|"&amp;C1348</f>
        <v>tdbR00000274 Met-CAU|18</v>
      </c>
      <c r="B1348" s="4" t="s">
        <v>55</v>
      </c>
      <c r="C1348" s="4" t="s">
        <v>793</v>
      </c>
      <c r="D1348" s="4" t="n">
        <v>17</v>
      </c>
      <c r="E1348" s="19" t="s">
        <v>459</v>
      </c>
      <c r="F1348" s="20" t="s">
        <v>788</v>
      </c>
    </row>
    <row r="1349" customFormat="false" ht="15" hidden="false" customHeight="false" outlineLevel="0" collapsed="false">
      <c r="A1349" s="4" t="str">
        <f aca="false">B1349&amp;"|"&amp;C1349</f>
        <v>tdbR00000274 Met-CAU|19</v>
      </c>
      <c r="B1349" s="4" t="s">
        <v>55</v>
      </c>
      <c r="C1349" s="4" t="s">
        <v>794</v>
      </c>
      <c r="D1349" s="4" t="n">
        <v>18</v>
      </c>
      <c r="E1349" s="19" t="s">
        <v>459</v>
      </c>
      <c r="F1349" s="20" t="s">
        <v>788</v>
      </c>
    </row>
    <row r="1350" customFormat="false" ht="15" hidden="false" customHeight="false" outlineLevel="0" collapsed="false">
      <c r="A1350" s="4" t="str">
        <f aca="false">B1350&amp;"|"&amp;C1350</f>
        <v>tdbR00000274 Met-CAU|20</v>
      </c>
      <c r="B1350" s="4" t="s">
        <v>55</v>
      </c>
      <c r="C1350" s="4" t="s">
        <v>795</v>
      </c>
      <c r="D1350" s="4" t="n">
        <v>19</v>
      </c>
      <c r="E1350" s="19" t="s">
        <v>772</v>
      </c>
      <c r="F1350" s="20" t="s">
        <v>788</v>
      </c>
    </row>
    <row r="1351" customFormat="false" ht="15" hidden="false" customHeight="false" outlineLevel="0" collapsed="false">
      <c r="A1351" s="4" t="str">
        <f aca="false">B1351&amp;"|"&amp;C1351</f>
        <v>tdbR00000274 Met-CAU|20a</v>
      </c>
      <c r="B1351" s="4" t="s">
        <v>55</v>
      </c>
      <c r="C1351" s="4" t="s">
        <v>796</v>
      </c>
      <c r="D1351" s="4" t="n">
        <v>20</v>
      </c>
      <c r="E1351" s="19" t="s">
        <v>777</v>
      </c>
      <c r="F1351" s="20" t="s">
        <v>788</v>
      </c>
    </row>
    <row r="1352" customFormat="false" ht="15" hidden="false" customHeight="false" outlineLevel="0" collapsed="false">
      <c r="A1352" s="4" t="str">
        <f aca="false">B1352&amp;"|"&amp;C1352</f>
        <v>tdbR00000274 Met-CAU|21</v>
      </c>
      <c r="B1352" s="4" t="s">
        <v>55</v>
      </c>
      <c r="C1352" s="4" t="s">
        <v>797</v>
      </c>
      <c r="D1352" s="4" t="n">
        <v>21</v>
      </c>
      <c r="E1352" s="19" t="s">
        <v>780</v>
      </c>
      <c r="F1352" s="20" t="s">
        <v>788</v>
      </c>
    </row>
    <row r="1353" customFormat="false" ht="15" hidden="false" customHeight="false" outlineLevel="0" collapsed="false">
      <c r="A1353" s="4" t="str">
        <f aca="false">B1353&amp;"|"&amp;C1353</f>
        <v>tdbR00000274 Met-CAU|22</v>
      </c>
      <c r="B1353" s="4" t="s">
        <v>55</v>
      </c>
      <c r="C1353" s="4" t="s">
        <v>798</v>
      </c>
      <c r="D1353" s="4" t="n">
        <v>22</v>
      </c>
      <c r="E1353" s="8" t="s">
        <v>459</v>
      </c>
      <c r="F1353" s="7" t="s">
        <v>783</v>
      </c>
    </row>
    <row r="1354" customFormat="false" ht="15" hidden="false" customHeight="false" outlineLevel="0" collapsed="false">
      <c r="A1354" s="4" t="str">
        <f aca="false">B1354&amp;"|"&amp;C1354</f>
        <v>tdbR00000274 Met-CAU|23</v>
      </c>
      <c r="B1354" s="4" t="s">
        <v>55</v>
      </c>
      <c r="C1354" s="4" t="s">
        <v>799</v>
      </c>
      <c r="D1354" s="4" t="n">
        <v>23</v>
      </c>
      <c r="E1354" s="8" t="s">
        <v>780</v>
      </c>
      <c r="F1354" s="7" t="s">
        <v>783</v>
      </c>
    </row>
    <row r="1355" customFormat="false" ht="15" hidden="false" customHeight="false" outlineLevel="0" collapsed="false">
      <c r="A1355" s="4" t="str">
        <f aca="false">B1355&amp;"|"&amp;C1355</f>
        <v>tdbR00000274 Met-CAU|24</v>
      </c>
      <c r="B1355" s="4" t="s">
        <v>55</v>
      </c>
      <c r="C1355" s="4" t="s">
        <v>800</v>
      </c>
      <c r="D1355" s="4" t="n">
        <v>24</v>
      </c>
      <c r="E1355" s="8" t="s">
        <v>459</v>
      </c>
      <c r="F1355" s="7" t="s">
        <v>783</v>
      </c>
    </row>
    <row r="1356" customFormat="false" ht="15" hidden="false" customHeight="false" outlineLevel="0" collapsed="false">
      <c r="A1356" s="4" t="str">
        <f aca="false">B1356&amp;"|"&amp;C1356</f>
        <v>tdbR00000274 Met-CAU|25</v>
      </c>
      <c r="B1356" s="4" t="s">
        <v>55</v>
      </c>
      <c r="C1356" s="4" t="s">
        <v>801</v>
      </c>
      <c r="D1356" s="4" t="n">
        <v>25</v>
      </c>
      <c r="E1356" s="8" t="s">
        <v>772</v>
      </c>
      <c r="F1356" s="7" t="s">
        <v>783</v>
      </c>
    </row>
    <row r="1357" customFormat="false" ht="15" hidden="false" customHeight="false" outlineLevel="0" collapsed="false">
      <c r="A1357" s="4" t="str">
        <f aca="false">B1357&amp;"|"&amp;C1357</f>
        <v>tdbR00000274 Met-CAU|26</v>
      </c>
      <c r="B1357" s="4" t="s">
        <v>55</v>
      </c>
      <c r="C1357" s="4" t="s">
        <v>802</v>
      </c>
      <c r="D1357" s="4" t="n">
        <v>26</v>
      </c>
      <c r="E1357" s="3" t="s">
        <v>459</v>
      </c>
      <c r="F1357" s="4" t="s">
        <v>803</v>
      </c>
    </row>
    <row r="1358" customFormat="false" ht="15" hidden="false" customHeight="false" outlineLevel="0" collapsed="false">
      <c r="A1358" s="4" t="str">
        <f aca="false">B1358&amp;"|"&amp;C1358</f>
        <v>tdbR00000274 Met-CAU|27</v>
      </c>
      <c r="B1358" s="4" t="s">
        <v>55</v>
      </c>
      <c r="C1358" s="4" t="s">
        <v>804</v>
      </c>
      <c r="D1358" s="4" t="n">
        <v>27</v>
      </c>
      <c r="E1358" s="21" t="s">
        <v>777</v>
      </c>
      <c r="F1358" s="22" t="s">
        <v>805</v>
      </c>
    </row>
    <row r="1359" customFormat="false" ht="15" hidden="false" customHeight="false" outlineLevel="0" collapsed="false">
      <c r="A1359" s="4" t="str">
        <f aca="false">B1359&amp;"|"&amp;C1359</f>
        <v>tdbR00000274 Met-CAU|28</v>
      </c>
      <c r="B1359" s="4" t="s">
        <v>55</v>
      </c>
      <c r="C1359" s="4" t="s">
        <v>806</v>
      </c>
      <c r="D1359" s="4" t="n">
        <v>28</v>
      </c>
      <c r="E1359" s="21" t="s">
        <v>780</v>
      </c>
      <c r="F1359" s="22" t="s">
        <v>805</v>
      </c>
    </row>
    <row r="1360" customFormat="false" ht="15" hidden="false" customHeight="false" outlineLevel="0" collapsed="false">
      <c r="A1360" s="4" t="str">
        <f aca="false">B1360&amp;"|"&amp;C1360</f>
        <v>tdbR00000274 Met-CAU|29</v>
      </c>
      <c r="B1360" s="4" t="s">
        <v>55</v>
      </c>
      <c r="C1360" s="4" t="s">
        <v>807</v>
      </c>
      <c r="D1360" s="4" t="n">
        <v>29</v>
      </c>
      <c r="E1360" s="21" t="s">
        <v>772</v>
      </c>
      <c r="F1360" s="22" t="s">
        <v>805</v>
      </c>
    </row>
    <row r="1361" customFormat="false" ht="15" hidden="false" customHeight="false" outlineLevel="0" collapsed="false">
      <c r="A1361" s="4" t="str">
        <f aca="false">B1361&amp;"|"&amp;C1361</f>
        <v>tdbR00000274 Met-CAU|30</v>
      </c>
      <c r="B1361" s="4" t="s">
        <v>55</v>
      </c>
      <c r="C1361" s="4" t="s">
        <v>808</v>
      </c>
      <c r="D1361" s="4" t="n">
        <v>30</v>
      </c>
      <c r="E1361" s="21" t="s">
        <v>459</v>
      </c>
      <c r="F1361" s="22" t="s">
        <v>805</v>
      </c>
    </row>
    <row r="1362" customFormat="false" ht="15" hidden="false" customHeight="false" outlineLevel="0" collapsed="false">
      <c r="A1362" s="4" t="str">
        <f aca="false">B1362&amp;"|"&amp;C1362</f>
        <v>tdbR00000274 Met-CAU|31</v>
      </c>
      <c r="B1362" s="4" t="s">
        <v>55</v>
      </c>
      <c r="C1362" s="4" t="s">
        <v>809</v>
      </c>
      <c r="D1362" s="4" t="n">
        <v>31</v>
      </c>
      <c r="E1362" s="21" t="s">
        <v>459</v>
      </c>
      <c r="F1362" s="22" t="s">
        <v>805</v>
      </c>
    </row>
    <row r="1363" customFormat="false" ht="15" hidden="false" customHeight="false" outlineLevel="0" collapsed="false">
      <c r="A1363" s="4" t="str">
        <f aca="false">B1363&amp;"|"&amp;C1363</f>
        <v>tdbR00000274 Met-CAU|32</v>
      </c>
      <c r="B1363" s="4" t="s">
        <v>55</v>
      </c>
      <c r="C1363" s="4" t="s">
        <v>810</v>
      </c>
      <c r="D1363" s="4" t="n">
        <v>32</v>
      </c>
      <c r="E1363" s="19" t="s">
        <v>777</v>
      </c>
      <c r="F1363" s="20" t="s">
        <v>811</v>
      </c>
    </row>
    <row r="1364" customFormat="false" ht="15" hidden="false" customHeight="false" outlineLevel="0" collapsed="false">
      <c r="A1364" s="4" t="str">
        <f aca="false">B1364&amp;"|"&amp;C1364</f>
        <v>tdbR00000274 Met-CAU|33</v>
      </c>
      <c r="B1364" s="4" t="s">
        <v>55</v>
      </c>
      <c r="C1364" s="4" t="s">
        <v>812</v>
      </c>
      <c r="D1364" s="4" t="n">
        <v>33</v>
      </c>
      <c r="E1364" s="19" t="s">
        <v>777</v>
      </c>
      <c r="F1364" s="20" t="s">
        <v>811</v>
      </c>
    </row>
    <row r="1365" customFormat="false" ht="15" hidden="false" customHeight="false" outlineLevel="0" collapsed="false">
      <c r="A1365" s="4" t="str">
        <f aca="false">B1365&amp;"|"&amp;C1365</f>
        <v>tdbR00000274 Met-CAU|34</v>
      </c>
      <c r="B1365" s="4" t="s">
        <v>55</v>
      </c>
      <c r="C1365" s="4" t="s">
        <v>813</v>
      </c>
      <c r="D1365" s="4" t="n">
        <v>34</v>
      </c>
      <c r="E1365" s="19" t="s">
        <v>772</v>
      </c>
      <c r="F1365" s="20" t="s">
        <v>811</v>
      </c>
    </row>
    <row r="1366" customFormat="false" ht="15" hidden="false" customHeight="false" outlineLevel="0" collapsed="false">
      <c r="A1366" s="4" t="str">
        <f aca="false">B1366&amp;"|"&amp;C1366</f>
        <v>tdbR00000274 Met-CAU|35</v>
      </c>
      <c r="B1366" s="4" t="s">
        <v>55</v>
      </c>
      <c r="C1366" s="4" t="s">
        <v>814</v>
      </c>
      <c r="D1366" s="4" t="n">
        <v>35</v>
      </c>
      <c r="E1366" s="19" t="s">
        <v>780</v>
      </c>
      <c r="F1366" s="20" t="s">
        <v>811</v>
      </c>
    </row>
    <row r="1367" customFormat="false" ht="15" hidden="false" customHeight="false" outlineLevel="0" collapsed="false">
      <c r="A1367" s="4" t="str">
        <f aca="false">B1367&amp;"|"&amp;C1367</f>
        <v>tdbR00000274 Met-CAU|36</v>
      </c>
      <c r="B1367" s="4" t="s">
        <v>55</v>
      </c>
      <c r="C1367" s="4" t="s">
        <v>815</v>
      </c>
      <c r="D1367" s="4" t="n">
        <v>36</v>
      </c>
      <c r="E1367" s="19" t="s">
        <v>777</v>
      </c>
      <c r="F1367" s="20" t="s">
        <v>811</v>
      </c>
    </row>
    <row r="1368" customFormat="false" ht="15" hidden="false" customHeight="false" outlineLevel="0" collapsed="false">
      <c r="A1368" s="4" t="str">
        <f aca="false">B1368&amp;"|"&amp;C1368</f>
        <v>tdbR00000274 Met-CAU|37</v>
      </c>
      <c r="B1368" s="4" t="s">
        <v>55</v>
      </c>
      <c r="C1368" s="4" t="s">
        <v>816</v>
      </c>
      <c r="D1368" s="4" t="n">
        <v>37</v>
      </c>
      <c r="E1368" s="19" t="s">
        <v>780</v>
      </c>
      <c r="F1368" s="20" t="s">
        <v>811</v>
      </c>
    </row>
    <row r="1369" customFormat="false" ht="15" hidden="false" customHeight="false" outlineLevel="0" collapsed="false">
      <c r="A1369" s="4" t="str">
        <f aca="false">B1369&amp;"|"&amp;C1369</f>
        <v>tdbR00000274 Met-CAU|38</v>
      </c>
      <c r="B1369" s="4" t="s">
        <v>55</v>
      </c>
      <c r="C1369" s="4" t="s">
        <v>817</v>
      </c>
      <c r="D1369" s="4" t="n">
        <v>38</v>
      </c>
      <c r="E1369" s="19" t="s">
        <v>772</v>
      </c>
      <c r="F1369" s="20" t="s">
        <v>811</v>
      </c>
    </row>
    <row r="1370" customFormat="false" ht="15" hidden="false" customHeight="false" outlineLevel="0" collapsed="false">
      <c r="A1370" s="4" t="str">
        <f aca="false">B1370&amp;"|"&amp;C1370</f>
        <v>tdbR00000274 Met-CAU|39</v>
      </c>
      <c r="B1370" s="4" t="s">
        <v>55</v>
      </c>
      <c r="C1370" s="4" t="s">
        <v>818</v>
      </c>
      <c r="D1370" s="4" t="n">
        <v>39</v>
      </c>
      <c r="E1370" s="21" t="s">
        <v>772</v>
      </c>
      <c r="F1370" s="22" t="s">
        <v>805</v>
      </c>
    </row>
    <row r="1371" customFormat="false" ht="15" hidden="false" customHeight="false" outlineLevel="0" collapsed="false">
      <c r="A1371" s="4" t="str">
        <f aca="false">B1371&amp;"|"&amp;C1371</f>
        <v>tdbR00000274 Met-CAU|40</v>
      </c>
      <c r="B1371" s="4" t="s">
        <v>55</v>
      </c>
      <c r="C1371" s="4" t="s">
        <v>819</v>
      </c>
      <c r="D1371" s="4" t="n">
        <v>40</v>
      </c>
      <c r="E1371" s="21" t="s">
        <v>772</v>
      </c>
      <c r="F1371" s="22" t="s">
        <v>805</v>
      </c>
    </row>
    <row r="1372" customFormat="false" ht="15" hidden="false" customHeight="false" outlineLevel="0" collapsed="false">
      <c r="A1372" s="4" t="str">
        <f aca="false">B1372&amp;"|"&amp;C1372</f>
        <v>tdbR00000274 Met-CAU|41</v>
      </c>
      <c r="B1372" s="4" t="s">
        <v>55</v>
      </c>
      <c r="C1372" s="4" t="s">
        <v>820</v>
      </c>
      <c r="D1372" s="4" t="n">
        <v>41</v>
      </c>
      <c r="E1372" s="21" t="s">
        <v>459</v>
      </c>
      <c r="F1372" s="22" t="s">
        <v>805</v>
      </c>
    </row>
    <row r="1373" customFormat="false" ht="15" hidden="false" customHeight="false" outlineLevel="0" collapsed="false">
      <c r="A1373" s="4" t="str">
        <f aca="false">B1373&amp;"|"&amp;C1373</f>
        <v>tdbR00000274 Met-CAU|42</v>
      </c>
      <c r="B1373" s="4" t="s">
        <v>55</v>
      </c>
      <c r="C1373" s="4" t="s">
        <v>821</v>
      </c>
      <c r="D1373" s="4" t="n">
        <v>42</v>
      </c>
      <c r="E1373" s="21" t="s">
        <v>777</v>
      </c>
      <c r="F1373" s="22" t="s">
        <v>805</v>
      </c>
    </row>
    <row r="1374" customFormat="false" ht="15" hidden="false" customHeight="false" outlineLevel="0" collapsed="false">
      <c r="A1374" s="4" t="str">
        <f aca="false">B1374&amp;"|"&amp;C1374</f>
        <v>tdbR00000274 Met-CAU|43</v>
      </c>
      <c r="B1374" s="4" t="s">
        <v>55</v>
      </c>
      <c r="C1374" s="4" t="s">
        <v>822</v>
      </c>
      <c r="D1374" s="4" t="n">
        <v>43</v>
      </c>
      <c r="E1374" s="21" t="s">
        <v>459</v>
      </c>
      <c r="F1374" s="22" t="s">
        <v>805</v>
      </c>
    </row>
    <row r="1375" customFormat="false" ht="15" hidden="false" customHeight="false" outlineLevel="0" collapsed="false">
      <c r="A1375" s="4" t="str">
        <f aca="false">B1375&amp;"|"&amp;C1375</f>
        <v>tdbR00000274 Met-CAU|44</v>
      </c>
      <c r="B1375" s="4" t="s">
        <v>55</v>
      </c>
      <c r="C1375" s="4" t="s">
        <v>823</v>
      </c>
      <c r="D1375" s="4" t="n">
        <v>44</v>
      </c>
      <c r="E1375" s="19" t="s">
        <v>780</v>
      </c>
      <c r="F1375" s="20" t="s">
        <v>824</v>
      </c>
    </row>
    <row r="1376" customFormat="false" ht="15" hidden="false" customHeight="false" outlineLevel="0" collapsed="false">
      <c r="A1376" s="4" t="str">
        <f aca="false">B1376&amp;"|"&amp;C1376</f>
        <v>tdbR00000274 Met-CAU|45</v>
      </c>
      <c r="B1376" s="4" t="s">
        <v>55</v>
      </c>
      <c r="C1376" s="4" t="s">
        <v>825</v>
      </c>
      <c r="D1376" s="4" t="n">
        <v>45</v>
      </c>
      <c r="E1376" s="19" t="s">
        <v>459</v>
      </c>
      <c r="F1376" s="20" t="s">
        <v>824</v>
      </c>
    </row>
    <row r="1377" customFormat="false" ht="15" hidden="false" customHeight="false" outlineLevel="0" collapsed="false">
      <c r="A1377" s="4" t="str">
        <f aca="false">B1377&amp;"|"&amp;C1377</f>
        <v>tdbR00000274 Met-CAU|46</v>
      </c>
      <c r="B1377" s="4" t="s">
        <v>55</v>
      </c>
      <c r="C1377" s="4" t="s">
        <v>826</v>
      </c>
      <c r="D1377" s="4" t="n">
        <v>46</v>
      </c>
      <c r="E1377" s="19" t="s">
        <v>459</v>
      </c>
      <c r="F1377" s="20" t="s">
        <v>824</v>
      </c>
    </row>
    <row r="1378" customFormat="false" ht="15" hidden="false" customHeight="false" outlineLevel="0" collapsed="false">
      <c r="A1378" s="4" t="str">
        <f aca="false">B1378&amp;"|"&amp;C1378</f>
        <v>tdbR00000274 Met-CAU|47</v>
      </c>
      <c r="B1378" s="4" t="s">
        <v>55</v>
      </c>
      <c r="C1378" s="4" t="s">
        <v>827</v>
      </c>
      <c r="D1378" s="4" t="n">
        <v>47</v>
      </c>
      <c r="E1378" s="19" t="s">
        <v>777</v>
      </c>
      <c r="F1378" s="20" t="s">
        <v>824</v>
      </c>
    </row>
    <row r="1379" customFormat="false" ht="15" hidden="false" customHeight="false" outlineLevel="0" collapsed="false">
      <c r="A1379" s="4" t="str">
        <f aca="false">B1379&amp;"|"&amp;C1379</f>
        <v>tdbR00000274 Met-CAU|48</v>
      </c>
      <c r="B1379" s="4" t="s">
        <v>55</v>
      </c>
      <c r="C1379" s="4" t="s">
        <v>828</v>
      </c>
      <c r="D1379" s="4" t="n">
        <v>48</v>
      </c>
      <c r="E1379" s="19" t="s">
        <v>772</v>
      </c>
      <c r="F1379" s="20" t="s">
        <v>824</v>
      </c>
    </row>
    <row r="1380" customFormat="false" ht="15" hidden="false" customHeight="false" outlineLevel="0" collapsed="false">
      <c r="A1380" s="4" t="str">
        <f aca="false">B1380&amp;"|"&amp;C1380</f>
        <v>tdbR00000274 Met-CAU|49</v>
      </c>
      <c r="B1380" s="4" t="s">
        <v>55</v>
      </c>
      <c r="C1380" s="4" t="s">
        <v>829</v>
      </c>
      <c r="D1380" s="4" t="n">
        <v>49</v>
      </c>
      <c r="E1380" s="23" t="s">
        <v>459</v>
      </c>
      <c r="F1380" s="10" t="s">
        <v>830</v>
      </c>
    </row>
    <row r="1381" customFormat="false" ht="15" hidden="false" customHeight="false" outlineLevel="0" collapsed="false">
      <c r="A1381" s="4" t="str">
        <f aca="false">B1381&amp;"|"&amp;C1381</f>
        <v>tdbR00000274 Met-CAU|50</v>
      </c>
      <c r="B1381" s="4" t="s">
        <v>55</v>
      </c>
      <c r="C1381" s="4" t="s">
        <v>831</v>
      </c>
      <c r="D1381" s="4" t="n">
        <v>50</v>
      </c>
      <c r="E1381" s="23" t="s">
        <v>459</v>
      </c>
      <c r="F1381" s="10" t="s">
        <v>830</v>
      </c>
    </row>
    <row r="1382" customFormat="false" ht="15" hidden="false" customHeight="false" outlineLevel="0" collapsed="false">
      <c r="A1382" s="4" t="str">
        <f aca="false">B1382&amp;"|"&amp;C1382</f>
        <v>tdbR00000274 Met-CAU|51</v>
      </c>
      <c r="B1382" s="4" t="s">
        <v>55</v>
      </c>
      <c r="C1382" s="4" t="s">
        <v>832</v>
      </c>
      <c r="D1382" s="4" t="n">
        <v>51</v>
      </c>
      <c r="E1382" s="23" t="s">
        <v>459</v>
      </c>
      <c r="F1382" s="10" t="s">
        <v>830</v>
      </c>
    </row>
    <row r="1383" customFormat="false" ht="15" hidden="false" customHeight="false" outlineLevel="0" collapsed="false">
      <c r="A1383" s="4" t="str">
        <f aca="false">B1383&amp;"|"&amp;C1383</f>
        <v>tdbR00000274 Met-CAU|52</v>
      </c>
      <c r="B1383" s="4" t="s">
        <v>55</v>
      </c>
      <c r="C1383" s="4" t="s">
        <v>833</v>
      </c>
      <c r="D1383" s="4" t="n">
        <v>52</v>
      </c>
      <c r="E1383" s="23" t="s">
        <v>459</v>
      </c>
      <c r="F1383" s="10" t="s">
        <v>830</v>
      </c>
    </row>
    <row r="1384" customFormat="false" ht="15" hidden="false" customHeight="false" outlineLevel="0" collapsed="false">
      <c r="A1384" s="4" t="str">
        <f aca="false">B1384&amp;"|"&amp;C1384</f>
        <v>tdbR00000274 Met-CAU|53</v>
      </c>
      <c r="B1384" s="4" t="s">
        <v>55</v>
      </c>
      <c r="C1384" s="4" t="s">
        <v>834</v>
      </c>
      <c r="D1384" s="4" t="n">
        <v>53</v>
      </c>
      <c r="E1384" s="23" t="s">
        <v>459</v>
      </c>
      <c r="F1384" s="10" t="s">
        <v>830</v>
      </c>
    </row>
    <row r="1385" customFormat="false" ht="15" hidden="false" customHeight="false" outlineLevel="0" collapsed="false">
      <c r="A1385" s="4" t="str">
        <f aca="false">B1385&amp;"|"&amp;C1385</f>
        <v>tdbR00000274 Met-CAU|54</v>
      </c>
      <c r="B1385" s="4" t="s">
        <v>55</v>
      </c>
      <c r="C1385" s="4" t="s">
        <v>835</v>
      </c>
      <c r="D1385" s="4" t="n">
        <v>54</v>
      </c>
      <c r="E1385" s="19" t="s">
        <v>777</v>
      </c>
      <c r="F1385" s="20" t="s">
        <v>836</v>
      </c>
    </row>
    <row r="1386" customFormat="false" ht="15" hidden="false" customHeight="false" outlineLevel="0" collapsed="false">
      <c r="A1386" s="4" t="str">
        <f aca="false">B1386&amp;"|"&amp;C1386</f>
        <v>tdbR00000274 Met-CAU|55</v>
      </c>
      <c r="B1386" s="4" t="s">
        <v>55</v>
      </c>
      <c r="C1386" s="4" t="s">
        <v>837</v>
      </c>
      <c r="D1386" s="4" t="n">
        <v>55</v>
      </c>
      <c r="E1386" s="19" t="s">
        <v>777</v>
      </c>
      <c r="F1386" s="20" t="s">
        <v>836</v>
      </c>
    </row>
    <row r="1387" customFormat="false" ht="15" hidden="false" customHeight="false" outlineLevel="0" collapsed="false">
      <c r="A1387" s="4" t="str">
        <f aca="false">B1387&amp;"|"&amp;C1387</f>
        <v>tdbR00000274 Met-CAU|56</v>
      </c>
      <c r="B1387" s="4" t="s">
        <v>55</v>
      </c>
      <c r="C1387" s="4" t="s">
        <v>838</v>
      </c>
      <c r="D1387" s="4" t="n">
        <v>56</v>
      </c>
      <c r="E1387" s="19" t="s">
        <v>772</v>
      </c>
      <c r="F1387" s="20" t="s">
        <v>836</v>
      </c>
    </row>
    <row r="1388" customFormat="false" ht="15" hidden="false" customHeight="false" outlineLevel="0" collapsed="false">
      <c r="A1388" s="4" t="str">
        <f aca="false">B1388&amp;"|"&amp;C1388</f>
        <v>tdbR00000274 Met-CAU|57</v>
      </c>
      <c r="B1388" s="4" t="s">
        <v>55</v>
      </c>
      <c r="C1388" s="4" t="s">
        <v>839</v>
      </c>
      <c r="D1388" s="4" t="n">
        <v>57</v>
      </c>
      <c r="E1388" s="19" t="s">
        <v>459</v>
      </c>
      <c r="F1388" s="20" t="s">
        <v>836</v>
      </c>
    </row>
    <row r="1389" customFormat="false" ht="15" hidden="false" customHeight="false" outlineLevel="0" collapsed="false">
      <c r="A1389" s="4" t="str">
        <f aca="false">B1389&amp;"|"&amp;C1389</f>
        <v>tdbR00000274 Met-CAU|58</v>
      </c>
      <c r="B1389" s="4" t="s">
        <v>55</v>
      </c>
      <c r="C1389" s="4" t="s">
        <v>840</v>
      </c>
      <c r="D1389" s="4" t="n">
        <v>58</v>
      </c>
      <c r="E1389" s="19" t="s">
        <v>780</v>
      </c>
      <c r="F1389" s="20" t="s">
        <v>836</v>
      </c>
    </row>
    <row r="1390" customFormat="false" ht="15" hidden="false" customHeight="false" outlineLevel="0" collapsed="false">
      <c r="A1390" s="4" t="str">
        <f aca="false">B1390&amp;"|"&amp;C1390</f>
        <v>tdbR00000274 Met-CAU|59</v>
      </c>
      <c r="B1390" s="4" t="s">
        <v>55</v>
      </c>
      <c r="C1390" s="4" t="s">
        <v>841</v>
      </c>
      <c r="D1390" s="4" t="n">
        <v>59</v>
      </c>
      <c r="E1390" s="19" t="s">
        <v>777</v>
      </c>
      <c r="F1390" s="20" t="s">
        <v>836</v>
      </c>
    </row>
    <row r="1391" customFormat="false" ht="15" hidden="false" customHeight="false" outlineLevel="0" collapsed="false">
      <c r="A1391" s="4" t="str">
        <f aca="false">B1391&amp;"|"&amp;C1391</f>
        <v>tdbR00000274 Met-CAU|60</v>
      </c>
      <c r="B1391" s="4" t="s">
        <v>55</v>
      </c>
      <c r="C1391" s="4" t="s">
        <v>842</v>
      </c>
      <c r="D1391" s="4" t="n">
        <v>60</v>
      </c>
      <c r="E1391" s="19" t="s">
        <v>772</v>
      </c>
      <c r="F1391" s="20" t="s">
        <v>836</v>
      </c>
    </row>
    <row r="1392" customFormat="false" ht="15" hidden="false" customHeight="false" outlineLevel="0" collapsed="false">
      <c r="A1392" s="4" t="str">
        <f aca="false">B1392&amp;"|"&amp;C1392</f>
        <v>tdbR00000274 Met-CAU|61</v>
      </c>
      <c r="B1392" s="4" t="s">
        <v>55</v>
      </c>
      <c r="C1392" s="4" t="s">
        <v>843</v>
      </c>
      <c r="D1392" s="4" t="n">
        <v>61</v>
      </c>
      <c r="E1392" s="23" t="s">
        <v>772</v>
      </c>
      <c r="F1392" s="10" t="s">
        <v>830</v>
      </c>
    </row>
    <row r="1393" customFormat="false" ht="15" hidden="false" customHeight="false" outlineLevel="0" collapsed="false">
      <c r="A1393" s="4" t="str">
        <f aca="false">B1393&amp;"|"&amp;C1393</f>
        <v>tdbR00000274 Met-CAU|62</v>
      </c>
      <c r="B1393" s="4" t="s">
        <v>55</v>
      </c>
      <c r="C1393" s="4" t="s">
        <v>844</v>
      </c>
      <c r="D1393" s="4" t="n">
        <v>62</v>
      </c>
      <c r="E1393" s="23" t="s">
        <v>772</v>
      </c>
      <c r="F1393" s="10" t="s">
        <v>830</v>
      </c>
    </row>
    <row r="1394" customFormat="false" ht="15" hidden="false" customHeight="false" outlineLevel="0" collapsed="false">
      <c r="A1394" s="4" t="str">
        <f aca="false">B1394&amp;"|"&amp;C1394</f>
        <v>tdbR00000274 Met-CAU|63</v>
      </c>
      <c r="B1394" s="4" t="s">
        <v>55</v>
      </c>
      <c r="C1394" s="4" t="s">
        <v>845</v>
      </c>
      <c r="D1394" s="4" t="n">
        <v>63</v>
      </c>
      <c r="E1394" s="23" t="s">
        <v>772</v>
      </c>
      <c r="F1394" s="10" t="s">
        <v>830</v>
      </c>
    </row>
    <row r="1395" customFormat="false" ht="15" hidden="false" customHeight="false" outlineLevel="0" collapsed="false">
      <c r="A1395" s="4" t="str">
        <f aca="false">B1395&amp;"|"&amp;C1395</f>
        <v>tdbR00000274 Met-CAU|64</v>
      </c>
      <c r="B1395" s="4" t="s">
        <v>55</v>
      </c>
      <c r="C1395" s="4" t="s">
        <v>846</v>
      </c>
      <c r="D1395" s="4" t="n">
        <v>64</v>
      </c>
      <c r="E1395" s="23" t="s">
        <v>777</v>
      </c>
      <c r="F1395" s="10" t="s">
        <v>830</v>
      </c>
    </row>
    <row r="1396" customFormat="false" ht="15" hidden="false" customHeight="false" outlineLevel="0" collapsed="false">
      <c r="A1396" s="4" t="str">
        <f aca="false">B1396&amp;"|"&amp;C1396</f>
        <v>tdbR00000274 Met-CAU|65</v>
      </c>
      <c r="B1396" s="4" t="s">
        <v>55</v>
      </c>
      <c r="C1396" s="4" t="s">
        <v>847</v>
      </c>
      <c r="D1396" s="4" t="n">
        <v>65</v>
      </c>
      <c r="E1396" s="23" t="s">
        <v>772</v>
      </c>
      <c r="F1396" s="10" t="s">
        <v>830</v>
      </c>
    </row>
    <row r="1397" customFormat="false" ht="15" hidden="false" customHeight="false" outlineLevel="0" collapsed="false">
      <c r="A1397" s="4" t="str">
        <f aca="false">B1397&amp;"|"&amp;C1397</f>
        <v>tdbR00000274 Met-CAU|66</v>
      </c>
      <c r="B1397" s="4" t="s">
        <v>55</v>
      </c>
      <c r="C1397" s="4" t="s">
        <v>848</v>
      </c>
      <c r="D1397" s="4" t="n">
        <v>66</v>
      </c>
      <c r="E1397" s="17" t="s">
        <v>772</v>
      </c>
      <c r="F1397" s="18" t="s">
        <v>768</v>
      </c>
    </row>
    <row r="1398" customFormat="false" ht="15" hidden="false" customHeight="false" outlineLevel="0" collapsed="false">
      <c r="A1398" s="4" t="str">
        <f aca="false">B1398&amp;"|"&amp;C1398</f>
        <v>tdbR00000274 Met-CAU|67</v>
      </c>
      <c r="B1398" s="4" t="s">
        <v>55</v>
      </c>
      <c r="C1398" s="4" t="s">
        <v>849</v>
      </c>
      <c r="D1398" s="4" t="n">
        <v>67</v>
      </c>
      <c r="E1398" s="17" t="s">
        <v>459</v>
      </c>
      <c r="F1398" s="18" t="s">
        <v>768</v>
      </c>
    </row>
    <row r="1399" customFormat="false" ht="15" hidden="false" customHeight="false" outlineLevel="0" collapsed="false">
      <c r="A1399" s="4" t="str">
        <f aca="false">B1399&amp;"|"&amp;C1399</f>
        <v>tdbR00000274 Met-CAU|68</v>
      </c>
      <c r="B1399" s="4" t="s">
        <v>55</v>
      </c>
      <c r="C1399" s="4" t="s">
        <v>850</v>
      </c>
      <c r="D1399" s="4" t="n">
        <v>68</v>
      </c>
      <c r="E1399" s="17" t="s">
        <v>772</v>
      </c>
      <c r="F1399" s="18" t="s">
        <v>768</v>
      </c>
    </row>
    <row r="1400" customFormat="false" ht="15" hidden="false" customHeight="false" outlineLevel="0" collapsed="false">
      <c r="A1400" s="4" t="str">
        <f aca="false">B1400&amp;"|"&amp;C1400</f>
        <v>tdbR00000274 Met-CAU|69</v>
      </c>
      <c r="B1400" s="4" t="s">
        <v>55</v>
      </c>
      <c r="C1400" s="4" t="s">
        <v>851</v>
      </c>
      <c r="D1400" s="4" t="n">
        <v>69</v>
      </c>
      <c r="E1400" s="17" t="s">
        <v>772</v>
      </c>
      <c r="F1400" s="18" t="s">
        <v>768</v>
      </c>
    </row>
    <row r="1401" customFormat="false" ht="15" hidden="false" customHeight="false" outlineLevel="0" collapsed="false">
      <c r="A1401" s="4" t="str">
        <f aca="false">B1401&amp;"|"&amp;C1401</f>
        <v>tdbR00000274 Met-CAU|70</v>
      </c>
      <c r="B1401" s="4" t="s">
        <v>55</v>
      </c>
      <c r="C1401" s="4" t="s">
        <v>852</v>
      </c>
      <c r="D1401" s="4" t="n">
        <v>70</v>
      </c>
      <c r="E1401" s="17" t="s">
        <v>459</v>
      </c>
      <c r="F1401" s="18" t="s">
        <v>768</v>
      </c>
    </row>
    <row r="1402" customFormat="false" ht="15" hidden="false" customHeight="false" outlineLevel="0" collapsed="false">
      <c r="A1402" s="4" t="str">
        <f aca="false">B1402&amp;"|"&amp;C1402</f>
        <v>tdbR00000274 Met-CAU|71</v>
      </c>
      <c r="B1402" s="4" t="s">
        <v>55</v>
      </c>
      <c r="C1402" s="4" t="s">
        <v>853</v>
      </c>
      <c r="D1402" s="4" t="n">
        <v>71</v>
      </c>
      <c r="E1402" s="17" t="s">
        <v>772</v>
      </c>
      <c r="F1402" s="18" t="s">
        <v>768</v>
      </c>
    </row>
    <row r="1403" customFormat="false" ht="15" hidden="false" customHeight="false" outlineLevel="0" collapsed="false">
      <c r="A1403" s="4" t="str">
        <f aca="false">B1403&amp;"|"&amp;C1403</f>
        <v>tdbR00000274 Met-CAU|72</v>
      </c>
      <c r="B1403" s="4" t="s">
        <v>55</v>
      </c>
      <c r="C1403" s="4" t="s">
        <v>854</v>
      </c>
      <c r="D1403" s="4" t="n">
        <v>72</v>
      </c>
      <c r="E1403" s="17" t="s">
        <v>777</v>
      </c>
      <c r="F1403" s="18" t="s">
        <v>768</v>
      </c>
    </row>
    <row r="1404" customFormat="false" ht="15" hidden="false" customHeight="false" outlineLevel="0" collapsed="false">
      <c r="A1404" s="4" t="str">
        <f aca="false">B1404&amp;"|"&amp;C1404</f>
        <v>tdbR00000065 Phe-GAA|1</v>
      </c>
      <c r="B1404" s="4" t="s">
        <v>56</v>
      </c>
      <c r="C1404" s="4" t="s">
        <v>767</v>
      </c>
      <c r="D1404" s="4" t="n">
        <v>1</v>
      </c>
      <c r="E1404" s="17" t="s">
        <v>459</v>
      </c>
      <c r="F1404" s="18" t="s">
        <v>768</v>
      </c>
    </row>
    <row r="1405" customFormat="false" ht="15" hidden="false" customHeight="false" outlineLevel="0" collapsed="false">
      <c r="A1405" s="4" t="str">
        <f aca="false">B1405&amp;"|"&amp;C1405</f>
        <v>tdbR00000065 Phe-GAA|2</v>
      </c>
      <c r="B1405" s="4" t="s">
        <v>56</v>
      </c>
      <c r="C1405" s="4" t="s">
        <v>769</v>
      </c>
      <c r="D1405" s="4" t="n">
        <v>2</v>
      </c>
      <c r="E1405" s="17" t="s">
        <v>459</v>
      </c>
      <c r="F1405" s="18" t="s">
        <v>768</v>
      </c>
    </row>
    <row r="1406" customFormat="false" ht="15" hidden="false" customHeight="false" outlineLevel="0" collapsed="false">
      <c r="A1406" s="4" t="str">
        <f aca="false">B1406&amp;"|"&amp;C1406</f>
        <v>tdbR00000065 Phe-GAA|3</v>
      </c>
      <c r="B1406" s="4" t="s">
        <v>56</v>
      </c>
      <c r="C1406" s="4" t="s">
        <v>770</v>
      </c>
      <c r="D1406" s="4" t="n">
        <v>3</v>
      </c>
      <c r="E1406" s="17" t="s">
        <v>772</v>
      </c>
      <c r="F1406" s="18" t="s">
        <v>768</v>
      </c>
    </row>
    <row r="1407" customFormat="false" ht="15" hidden="false" customHeight="false" outlineLevel="0" collapsed="false">
      <c r="A1407" s="4" t="str">
        <f aca="false">B1407&amp;"|"&amp;C1407</f>
        <v>tdbR00000065 Phe-GAA|4</v>
      </c>
      <c r="B1407" s="4" t="s">
        <v>56</v>
      </c>
      <c r="C1407" s="4" t="s">
        <v>771</v>
      </c>
      <c r="D1407" s="4" t="n">
        <v>4</v>
      </c>
      <c r="E1407" s="17" t="s">
        <v>777</v>
      </c>
      <c r="F1407" s="18" t="s">
        <v>768</v>
      </c>
    </row>
    <row r="1408" customFormat="false" ht="15" hidden="false" customHeight="false" outlineLevel="0" collapsed="false">
      <c r="A1408" s="4" t="str">
        <f aca="false">B1408&amp;"|"&amp;C1408</f>
        <v>tdbR00000065 Phe-GAA|5</v>
      </c>
      <c r="B1408" s="4" t="s">
        <v>56</v>
      </c>
      <c r="C1408" s="4" t="s">
        <v>773</v>
      </c>
      <c r="D1408" s="4" t="n">
        <v>5</v>
      </c>
      <c r="E1408" s="17" t="s">
        <v>772</v>
      </c>
      <c r="F1408" s="18" t="s">
        <v>768</v>
      </c>
    </row>
    <row r="1409" customFormat="false" ht="15" hidden="false" customHeight="false" outlineLevel="0" collapsed="false">
      <c r="A1409" s="4" t="str">
        <f aca="false">B1409&amp;"|"&amp;C1409</f>
        <v>tdbR00000065 Phe-GAA|6</v>
      </c>
      <c r="B1409" s="4" t="s">
        <v>56</v>
      </c>
      <c r="C1409" s="4" t="s">
        <v>774</v>
      </c>
      <c r="D1409" s="4" t="n">
        <v>6</v>
      </c>
      <c r="E1409" s="17" t="s">
        <v>459</v>
      </c>
      <c r="F1409" s="18" t="s">
        <v>768</v>
      </c>
    </row>
    <row r="1410" customFormat="false" ht="15" hidden="false" customHeight="false" outlineLevel="0" collapsed="false">
      <c r="A1410" s="4" t="str">
        <f aca="false">B1410&amp;"|"&amp;C1410</f>
        <v>tdbR00000065 Phe-GAA|7</v>
      </c>
      <c r="B1410" s="4" t="s">
        <v>56</v>
      </c>
      <c r="C1410" s="4" t="s">
        <v>775</v>
      </c>
      <c r="D1410" s="4" t="n">
        <v>7</v>
      </c>
      <c r="E1410" s="17" t="s">
        <v>459</v>
      </c>
      <c r="F1410" s="18" t="s">
        <v>768</v>
      </c>
    </row>
    <row r="1411" customFormat="false" ht="15" hidden="false" customHeight="false" outlineLevel="0" collapsed="false">
      <c r="A1411" s="4" t="str">
        <f aca="false">B1411&amp;"|"&amp;C1411</f>
        <v>tdbR00000065 Phe-GAA|8</v>
      </c>
      <c r="B1411" s="4" t="s">
        <v>56</v>
      </c>
      <c r="C1411" s="4" t="s">
        <v>776</v>
      </c>
      <c r="D1411" s="4" t="n">
        <v>8</v>
      </c>
      <c r="E1411" s="3" t="s">
        <v>777</v>
      </c>
      <c r="F1411" s="4" t="s">
        <v>778</v>
      </c>
    </row>
    <row r="1412" customFormat="false" ht="15" hidden="false" customHeight="false" outlineLevel="0" collapsed="false">
      <c r="A1412" s="4" t="str">
        <f aca="false">B1412&amp;"|"&amp;C1412</f>
        <v>tdbR00000065 Phe-GAA|9</v>
      </c>
      <c r="B1412" s="4" t="s">
        <v>56</v>
      </c>
      <c r="C1412" s="4" t="s">
        <v>779</v>
      </c>
      <c r="D1412" s="4" t="n">
        <v>9</v>
      </c>
      <c r="E1412" s="3" t="s">
        <v>780</v>
      </c>
      <c r="F1412" s="4" t="s">
        <v>781</v>
      </c>
    </row>
    <row r="1413" customFormat="false" ht="15" hidden="false" customHeight="false" outlineLevel="0" collapsed="false">
      <c r="A1413" s="4" t="str">
        <f aca="false">B1413&amp;"|"&amp;C1413</f>
        <v>tdbR00000065 Phe-GAA|10</v>
      </c>
      <c r="B1413" s="4" t="s">
        <v>56</v>
      </c>
      <c r="C1413" s="4" t="s">
        <v>782</v>
      </c>
      <c r="D1413" s="4" t="n">
        <v>10</v>
      </c>
      <c r="E1413" s="8" t="s">
        <v>459</v>
      </c>
      <c r="F1413" s="7" t="s">
        <v>783</v>
      </c>
    </row>
    <row r="1414" customFormat="false" ht="15" hidden="false" customHeight="false" outlineLevel="0" collapsed="false">
      <c r="A1414" s="4" t="str">
        <f aca="false">B1414&amp;"|"&amp;C1414</f>
        <v>tdbR00000065 Phe-GAA|11</v>
      </c>
      <c r="B1414" s="4" t="s">
        <v>56</v>
      </c>
      <c r="C1414" s="4" t="s">
        <v>784</v>
      </c>
      <c r="D1414" s="4" t="n">
        <v>11</v>
      </c>
      <c r="E1414" s="8" t="s">
        <v>772</v>
      </c>
      <c r="F1414" s="7" t="s">
        <v>783</v>
      </c>
    </row>
    <row r="1415" customFormat="false" ht="15" hidden="false" customHeight="false" outlineLevel="0" collapsed="false">
      <c r="A1415" s="4" t="str">
        <f aca="false">B1415&amp;"|"&amp;C1415</f>
        <v>tdbR00000065 Phe-GAA|12</v>
      </c>
      <c r="B1415" s="4" t="s">
        <v>56</v>
      </c>
      <c r="C1415" s="4" t="s">
        <v>785</v>
      </c>
      <c r="D1415" s="4" t="n">
        <v>12</v>
      </c>
      <c r="E1415" s="8" t="s">
        <v>777</v>
      </c>
      <c r="F1415" s="7" t="s">
        <v>783</v>
      </c>
    </row>
    <row r="1416" customFormat="false" ht="15" hidden="false" customHeight="false" outlineLevel="0" collapsed="false">
      <c r="A1416" s="4" t="str">
        <f aca="false">B1416&amp;"|"&amp;C1416</f>
        <v>tdbR00000065 Phe-GAA|13</v>
      </c>
      <c r="B1416" s="4" t="s">
        <v>56</v>
      </c>
      <c r="C1416" s="4" t="s">
        <v>786</v>
      </c>
      <c r="D1416" s="4" t="n">
        <v>13</v>
      </c>
      <c r="E1416" s="8" t="s">
        <v>772</v>
      </c>
      <c r="F1416" s="7" t="s">
        <v>783</v>
      </c>
    </row>
    <row r="1417" customFormat="false" ht="15" hidden="false" customHeight="false" outlineLevel="0" collapsed="false">
      <c r="A1417" s="4" t="str">
        <f aca="false">B1417&amp;"|"&amp;C1417</f>
        <v>tdbR00000065 Phe-GAA|14</v>
      </c>
      <c r="B1417" s="4" t="s">
        <v>56</v>
      </c>
      <c r="C1417" s="4" t="s">
        <v>787</v>
      </c>
      <c r="D1417" s="4" t="n">
        <v>14</v>
      </c>
      <c r="E1417" s="19" t="s">
        <v>780</v>
      </c>
      <c r="F1417" s="20" t="s">
        <v>788</v>
      </c>
    </row>
    <row r="1418" customFormat="false" ht="15" hidden="false" customHeight="false" outlineLevel="0" collapsed="false">
      <c r="A1418" s="4" t="str">
        <f aca="false">B1418&amp;"|"&amp;C1418</f>
        <v>tdbR00000065 Phe-GAA|15</v>
      </c>
      <c r="B1418" s="4" t="s">
        <v>56</v>
      </c>
      <c r="C1418" s="4" t="s">
        <v>789</v>
      </c>
      <c r="D1418" s="4" t="n">
        <v>15</v>
      </c>
      <c r="E1418" s="19" t="s">
        <v>459</v>
      </c>
      <c r="F1418" s="20" t="s">
        <v>788</v>
      </c>
    </row>
    <row r="1419" customFormat="false" ht="15" hidden="false" customHeight="false" outlineLevel="0" collapsed="false">
      <c r="A1419" s="4" t="str">
        <f aca="false">B1419&amp;"|"&amp;C1419</f>
        <v>tdbR00000065 Phe-GAA|16</v>
      </c>
      <c r="B1419" s="4" t="s">
        <v>56</v>
      </c>
      <c r="C1419" s="4" t="s">
        <v>790</v>
      </c>
      <c r="D1419" s="4" t="n">
        <v>16</v>
      </c>
      <c r="E1419" s="19" t="s">
        <v>777</v>
      </c>
      <c r="F1419" s="20" t="s">
        <v>788</v>
      </c>
    </row>
    <row r="1420" customFormat="false" ht="15" hidden="false" customHeight="false" outlineLevel="0" collapsed="false">
      <c r="A1420" s="4" t="str">
        <f aca="false">B1420&amp;"|"&amp;C1420</f>
        <v>tdbR00000065 Phe-GAA|17</v>
      </c>
      <c r="B1420" s="4" t="s">
        <v>56</v>
      </c>
      <c r="C1420" s="4" t="s">
        <v>791</v>
      </c>
      <c r="D1420" s="4" t="n">
        <v>17</v>
      </c>
      <c r="E1420" s="19" t="s">
        <v>777</v>
      </c>
      <c r="F1420" s="20" t="s">
        <v>788</v>
      </c>
    </row>
    <row r="1421" customFormat="false" ht="15" hidden="false" customHeight="false" outlineLevel="0" collapsed="false">
      <c r="A1421" s="4" t="str">
        <f aca="false">B1421&amp;"|"&amp;C1421</f>
        <v>tdbR00000065 Phe-GAA|18</v>
      </c>
      <c r="B1421" s="4" t="s">
        <v>56</v>
      </c>
      <c r="C1421" s="4" t="s">
        <v>793</v>
      </c>
      <c r="D1421" s="4" t="n">
        <v>18</v>
      </c>
      <c r="E1421" s="19" t="s">
        <v>459</v>
      </c>
      <c r="F1421" s="20" t="s">
        <v>788</v>
      </c>
    </row>
    <row r="1422" customFormat="false" ht="15" hidden="false" customHeight="false" outlineLevel="0" collapsed="false">
      <c r="A1422" s="4" t="str">
        <f aca="false">B1422&amp;"|"&amp;C1422</f>
        <v>tdbR00000065 Phe-GAA|19</v>
      </c>
      <c r="B1422" s="4" t="s">
        <v>56</v>
      </c>
      <c r="C1422" s="4" t="s">
        <v>794</v>
      </c>
      <c r="D1422" s="4" t="n">
        <v>19</v>
      </c>
      <c r="E1422" s="19" t="s">
        <v>459</v>
      </c>
      <c r="F1422" s="20" t="s">
        <v>788</v>
      </c>
    </row>
    <row r="1423" customFormat="false" ht="15" hidden="false" customHeight="false" outlineLevel="0" collapsed="false">
      <c r="A1423" s="4" t="str">
        <f aca="false">B1423&amp;"|"&amp;C1423</f>
        <v>tdbR00000065 Phe-GAA|20</v>
      </c>
      <c r="B1423" s="4" t="s">
        <v>56</v>
      </c>
      <c r="C1423" s="4" t="s">
        <v>795</v>
      </c>
      <c r="D1423" s="4" t="n">
        <v>20</v>
      </c>
      <c r="E1423" s="19" t="s">
        <v>777</v>
      </c>
      <c r="F1423" s="20" t="s">
        <v>788</v>
      </c>
    </row>
    <row r="1424" customFormat="false" ht="15" hidden="false" customHeight="false" outlineLevel="0" collapsed="false">
      <c r="A1424" s="4" t="str">
        <f aca="false">B1424&amp;"|"&amp;C1424</f>
        <v>tdbR00000065 Phe-GAA|21</v>
      </c>
      <c r="B1424" s="4" t="s">
        <v>56</v>
      </c>
      <c r="C1424" s="4" t="s">
        <v>797</v>
      </c>
      <c r="D1424" s="4" t="n">
        <v>21</v>
      </c>
      <c r="E1424" s="19" t="s">
        <v>780</v>
      </c>
      <c r="F1424" s="20" t="s">
        <v>788</v>
      </c>
    </row>
    <row r="1425" customFormat="false" ht="15" hidden="false" customHeight="false" outlineLevel="0" collapsed="false">
      <c r="A1425" s="4" t="str">
        <f aca="false">B1425&amp;"|"&amp;C1425</f>
        <v>tdbR00000065 Phe-GAA|22</v>
      </c>
      <c r="B1425" s="4" t="s">
        <v>56</v>
      </c>
      <c r="C1425" s="4" t="s">
        <v>798</v>
      </c>
      <c r="D1425" s="4" t="n">
        <v>22</v>
      </c>
      <c r="E1425" s="8" t="s">
        <v>459</v>
      </c>
      <c r="F1425" s="7" t="s">
        <v>783</v>
      </c>
    </row>
    <row r="1426" customFormat="false" ht="15" hidden="false" customHeight="false" outlineLevel="0" collapsed="false">
      <c r="A1426" s="4" t="str">
        <f aca="false">B1426&amp;"|"&amp;C1426</f>
        <v>tdbR00000065 Phe-GAA|23</v>
      </c>
      <c r="B1426" s="4" t="s">
        <v>56</v>
      </c>
      <c r="C1426" s="4" t="s">
        <v>799</v>
      </c>
      <c r="D1426" s="4" t="n">
        <v>23</v>
      </c>
      <c r="E1426" s="8" t="s">
        <v>780</v>
      </c>
      <c r="F1426" s="7" t="s">
        <v>783</v>
      </c>
    </row>
    <row r="1427" customFormat="false" ht="15" hidden="false" customHeight="false" outlineLevel="0" collapsed="false">
      <c r="A1427" s="4" t="str">
        <f aca="false">B1427&amp;"|"&amp;C1427</f>
        <v>tdbR00000065 Phe-GAA|24</v>
      </c>
      <c r="B1427" s="4" t="s">
        <v>56</v>
      </c>
      <c r="C1427" s="4" t="s">
        <v>800</v>
      </c>
      <c r="D1427" s="4" t="n">
        <v>24</v>
      </c>
      <c r="E1427" s="8" t="s">
        <v>459</v>
      </c>
      <c r="F1427" s="7" t="s">
        <v>783</v>
      </c>
    </row>
    <row r="1428" customFormat="false" ht="15" hidden="false" customHeight="false" outlineLevel="0" collapsed="false">
      <c r="A1428" s="4" t="str">
        <f aca="false">B1428&amp;"|"&amp;C1428</f>
        <v>tdbR00000065 Phe-GAA|25</v>
      </c>
      <c r="B1428" s="4" t="s">
        <v>56</v>
      </c>
      <c r="C1428" s="4" t="s">
        <v>801</v>
      </c>
      <c r="D1428" s="4" t="n">
        <v>25</v>
      </c>
      <c r="E1428" s="8" t="s">
        <v>772</v>
      </c>
      <c r="F1428" s="7" t="s">
        <v>783</v>
      </c>
    </row>
    <row r="1429" customFormat="false" ht="15" hidden="false" customHeight="false" outlineLevel="0" collapsed="false">
      <c r="A1429" s="4" t="str">
        <f aca="false">B1429&amp;"|"&amp;C1429</f>
        <v>tdbR00000065 Phe-GAA|26</v>
      </c>
      <c r="B1429" s="4" t="s">
        <v>56</v>
      </c>
      <c r="C1429" s="4" t="s">
        <v>802</v>
      </c>
      <c r="D1429" s="4" t="n">
        <v>26</v>
      </c>
      <c r="E1429" s="3" t="s">
        <v>780</v>
      </c>
      <c r="F1429" s="4" t="s">
        <v>803</v>
      </c>
    </row>
    <row r="1430" customFormat="false" ht="15" hidden="false" customHeight="false" outlineLevel="0" collapsed="false">
      <c r="A1430" s="4" t="str">
        <f aca="false">B1430&amp;"|"&amp;C1430</f>
        <v>tdbR00000065 Phe-GAA|27</v>
      </c>
      <c r="B1430" s="4" t="s">
        <v>56</v>
      </c>
      <c r="C1430" s="4" t="s">
        <v>804</v>
      </c>
      <c r="D1430" s="4" t="n">
        <v>27</v>
      </c>
      <c r="E1430" s="21" t="s">
        <v>780</v>
      </c>
      <c r="F1430" s="22" t="s">
        <v>805</v>
      </c>
    </row>
    <row r="1431" customFormat="false" ht="15" hidden="false" customHeight="false" outlineLevel="0" collapsed="false">
      <c r="A1431" s="4" t="str">
        <f aca="false">B1431&amp;"|"&amp;C1431</f>
        <v>tdbR00000065 Phe-GAA|28</v>
      </c>
      <c r="B1431" s="4" t="s">
        <v>56</v>
      </c>
      <c r="C1431" s="4" t="s">
        <v>806</v>
      </c>
      <c r="D1431" s="4" t="n">
        <v>28</v>
      </c>
      <c r="E1431" s="21" t="s">
        <v>772</v>
      </c>
      <c r="F1431" s="22" t="s">
        <v>805</v>
      </c>
    </row>
    <row r="1432" customFormat="false" ht="15" hidden="false" customHeight="false" outlineLevel="0" collapsed="false">
      <c r="A1432" s="4" t="str">
        <f aca="false">B1432&amp;"|"&amp;C1432</f>
        <v>tdbR00000065 Phe-GAA|29</v>
      </c>
      <c r="B1432" s="4" t="s">
        <v>56</v>
      </c>
      <c r="C1432" s="4" t="s">
        <v>807</v>
      </c>
      <c r="D1432" s="4" t="n">
        <v>29</v>
      </c>
      <c r="E1432" s="21" t="s">
        <v>459</v>
      </c>
      <c r="F1432" s="22" t="s">
        <v>805</v>
      </c>
    </row>
    <row r="1433" customFormat="false" ht="15" hidden="false" customHeight="false" outlineLevel="0" collapsed="false">
      <c r="A1433" s="4" t="str">
        <f aca="false">B1433&amp;"|"&amp;C1433</f>
        <v>tdbR00000065 Phe-GAA|30</v>
      </c>
      <c r="B1433" s="4" t="s">
        <v>56</v>
      </c>
      <c r="C1433" s="4" t="s">
        <v>808</v>
      </c>
      <c r="D1433" s="4" t="n">
        <v>30</v>
      </c>
      <c r="E1433" s="21" t="s">
        <v>459</v>
      </c>
      <c r="F1433" s="22" t="s">
        <v>805</v>
      </c>
    </row>
    <row r="1434" customFormat="false" ht="15" hidden="false" customHeight="false" outlineLevel="0" collapsed="false">
      <c r="A1434" s="4" t="str">
        <f aca="false">B1434&amp;"|"&amp;C1434</f>
        <v>tdbR00000065 Phe-GAA|31</v>
      </c>
      <c r="B1434" s="4" t="s">
        <v>56</v>
      </c>
      <c r="C1434" s="4" t="s">
        <v>809</v>
      </c>
      <c r="D1434" s="4" t="n">
        <v>31</v>
      </c>
      <c r="E1434" s="21" t="s">
        <v>780</v>
      </c>
      <c r="F1434" s="22" t="s">
        <v>805</v>
      </c>
    </row>
    <row r="1435" customFormat="false" ht="15" hidden="false" customHeight="false" outlineLevel="0" collapsed="false">
      <c r="A1435" s="4" t="str">
        <f aca="false">B1435&amp;"|"&amp;C1435</f>
        <v>tdbR00000065 Phe-GAA|32</v>
      </c>
      <c r="B1435" s="4" t="s">
        <v>56</v>
      </c>
      <c r="C1435" s="4" t="s">
        <v>810</v>
      </c>
      <c r="D1435" s="4" t="n">
        <v>32</v>
      </c>
      <c r="E1435" s="19" t="s">
        <v>772</v>
      </c>
      <c r="F1435" s="20" t="s">
        <v>811</v>
      </c>
    </row>
    <row r="1436" customFormat="false" ht="15" hidden="false" customHeight="false" outlineLevel="0" collapsed="false">
      <c r="A1436" s="4" t="str">
        <f aca="false">B1436&amp;"|"&amp;C1436</f>
        <v>tdbR00000065 Phe-GAA|33</v>
      </c>
      <c r="B1436" s="4" t="s">
        <v>56</v>
      </c>
      <c r="C1436" s="4" t="s">
        <v>812</v>
      </c>
      <c r="D1436" s="4" t="n">
        <v>33</v>
      </c>
      <c r="E1436" s="19" t="s">
        <v>777</v>
      </c>
      <c r="F1436" s="20" t="s">
        <v>811</v>
      </c>
    </row>
    <row r="1437" customFormat="false" ht="15" hidden="false" customHeight="false" outlineLevel="0" collapsed="false">
      <c r="A1437" s="4" t="str">
        <f aca="false">B1437&amp;"|"&amp;C1437</f>
        <v>tdbR00000065 Phe-GAA|34</v>
      </c>
      <c r="B1437" s="4" t="s">
        <v>56</v>
      </c>
      <c r="C1437" s="4" t="s">
        <v>813</v>
      </c>
      <c r="D1437" s="4" t="n">
        <v>34</v>
      </c>
      <c r="E1437" s="19" t="s">
        <v>459</v>
      </c>
      <c r="F1437" s="20" t="s">
        <v>811</v>
      </c>
    </row>
    <row r="1438" customFormat="false" ht="15" hidden="false" customHeight="false" outlineLevel="0" collapsed="false">
      <c r="A1438" s="4" t="str">
        <f aca="false">B1438&amp;"|"&amp;C1438</f>
        <v>tdbR00000065 Phe-GAA|35</v>
      </c>
      <c r="B1438" s="4" t="s">
        <v>56</v>
      </c>
      <c r="C1438" s="4" t="s">
        <v>814</v>
      </c>
      <c r="D1438" s="4" t="n">
        <v>35</v>
      </c>
      <c r="E1438" s="19" t="s">
        <v>780</v>
      </c>
      <c r="F1438" s="20" t="s">
        <v>811</v>
      </c>
    </row>
    <row r="1439" customFormat="false" ht="15" hidden="false" customHeight="false" outlineLevel="0" collapsed="false">
      <c r="A1439" s="4" t="str">
        <f aca="false">B1439&amp;"|"&amp;C1439</f>
        <v>tdbR00000065 Phe-GAA|36</v>
      </c>
      <c r="B1439" s="4" t="s">
        <v>56</v>
      </c>
      <c r="C1439" s="4" t="s">
        <v>815</v>
      </c>
      <c r="D1439" s="4" t="n">
        <v>36</v>
      </c>
      <c r="E1439" s="19" t="s">
        <v>780</v>
      </c>
      <c r="F1439" s="20" t="s">
        <v>811</v>
      </c>
    </row>
    <row r="1440" customFormat="false" ht="15" hidden="false" customHeight="false" outlineLevel="0" collapsed="false">
      <c r="A1440" s="4" t="str">
        <f aca="false">B1440&amp;"|"&amp;C1440</f>
        <v>tdbR00000065 Phe-GAA|37</v>
      </c>
      <c r="B1440" s="4" t="s">
        <v>56</v>
      </c>
      <c r="C1440" s="4" t="s">
        <v>816</v>
      </c>
      <c r="D1440" s="4" t="n">
        <v>37</v>
      </c>
      <c r="E1440" s="19" t="s">
        <v>780</v>
      </c>
      <c r="F1440" s="20" t="s">
        <v>811</v>
      </c>
    </row>
    <row r="1441" customFormat="false" ht="15" hidden="false" customHeight="false" outlineLevel="0" collapsed="false">
      <c r="A1441" s="4" t="str">
        <f aca="false">B1441&amp;"|"&amp;C1441</f>
        <v>tdbR00000065 Phe-GAA|38</v>
      </c>
      <c r="B1441" s="4" t="s">
        <v>56</v>
      </c>
      <c r="C1441" s="4" t="s">
        <v>817</v>
      </c>
      <c r="D1441" s="4" t="n">
        <v>38</v>
      </c>
      <c r="E1441" s="19" t="s">
        <v>780</v>
      </c>
      <c r="F1441" s="20" t="s">
        <v>811</v>
      </c>
    </row>
    <row r="1442" customFormat="false" ht="15" hidden="false" customHeight="false" outlineLevel="0" collapsed="false">
      <c r="A1442" s="4" t="str">
        <f aca="false">B1442&amp;"|"&amp;C1442</f>
        <v>tdbR00000065 Phe-GAA|39</v>
      </c>
      <c r="B1442" s="4" t="s">
        <v>56</v>
      </c>
      <c r="C1442" s="4" t="s">
        <v>818</v>
      </c>
      <c r="D1442" s="4" t="n">
        <v>39</v>
      </c>
      <c r="E1442" s="21" t="s">
        <v>777</v>
      </c>
      <c r="F1442" s="22" t="s">
        <v>805</v>
      </c>
    </row>
    <row r="1443" customFormat="false" ht="15" hidden="false" customHeight="false" outlineLevel="0" collapsed="false">
      <c r="A1443" s="4" t="str">
        <f aca="false">B1443&amp;"|"&amp;C1443</f>
        <v>tdbR00000065 Phe-GAA|40</v>
      </c>
      <c r="B1443" s="4" t="s">
        <v>56</v>
      </c>
      <c r="C1443" s="4" t="s">
        <v>819</v>
      </c>
      <c r="D1443" s="4" t="n">
        <v>40</v>
      </c>
      <c r="E1443" s="21" t="s">
        <v>772</v>
      </c>
      <c r="F1443" s="22" t="s">
        <v>805</v>
      </c>
    </row>
    <row r="1444" customFormat="false" ht="15" hidden="false" customHeight="false" outlineLevel="0" collapsed="false">
      <c r="A1444" s="4" t="str">
        <f aca="false">B1444&amp;"|"&amp;C1444</f>
        <v>tdbR00000065 Phe-GAA|41</v>
      </c>
      <c r="B1444" s="4" t="s">
        <v>56</v>
      </c>
      <c r="C1444" s="4" t="s">
        <v>820</v>
      </c>
      <c r="D1444" s="4" t="n">
        <v>41</v>
      </c>
      <c r="E1444" s="21" t="s">
        <v>772</v>
      </c>
      <c r="F1444" s="22" t="s">
        <v>805</v>
      </c>
    </row>
    <row r="1445" customFormat="false" ht="15" hidden="false" customHeight="false" outlineLevel="0" collapsed="false">
      <c r="A1445" s="4" t="str">
        <f aca="false">B1445&amp;"|"&amp;C1445</f>
        <v>tdbR00000065 Phe-GAA|42</v>
      </c>
      <c r="B1445" s="4" t="s">
        <v>56</v>
      </c>
      <c r="C1445" s="4" t="s">
        <v>821</v>
      </c>
      <c r="D1445" s="4" t="n">
        <v>42</v>
      </c>
      <c r="E1445" s="21" t="s">
        <v>459</v>
      </c>
      <c r="F1445" s="22" t="s">
        <v>805</v>
      </c>
    </row>
    <row r="1446" customFormat="false" ht="15" hidden="false" customHeight="false" outlineLevel="0" collapsed="false">
      <c r="A1446" s="4" t="str">
        <f aca="false">B1446&amp;"|"&amp;C1446</f>
        <v>tdbR00000065 Phe-GAA|43</v>
      </c>
      <c r="B1446" s="4" t="s">
        <v>56</v>
      </c>
      <c r="C1446" s="4" t="s">
        <v>822</v>
      </c>
      <c r="D1446" s="4" t="n">
        <v>43</v>
      </c>
      <c r="E1446" s="21" t="s">
        <v>777</v>
      </c>
      <c r="F1446" s="22" t="s">
        <v>805</v>
      </c>
    </row>
    <row r="1447" customFormat="false" ht="15" hidden="false" customHeight="false" outlineLevel="0" collapsed="false">
      <c r="A1447" s="4" t="str">
        <f aca="false">B1447&amp;"|"&amp;C1447</f>
        <v>tdbR00000065 Phe-GAA|44</v>
      </c>
      <c r="B1447" s="4" t="s">
        <v>56</v>
      </c>
      <c r="C1447" s="4" t="s">
        <v>823</v>
      </c>
      <c r="D1447" s="4" t="n">
        <v>44</v>
      </c>
      <c r="E1447" s="19" t="s">
        <v>459</v>
      </c>
      <c r="F1447" s="20" t="s">
        <v>824</v>
      </c>
    </row>
    <row r="1448" customFormat="false" ht="15" hidden="false" customHeight="false" outlineLevel="0" collapsed="false">
      <c r="A1448" s="4" t="str">
        <f aca="false">B1448&amp;"|"&amp;C1448</f>
        <v>tdbR00000065 Phe-GAA|45</v>
      </c>
      <c r="B1448" s="4" t="s">
        <v>56</v>
      </c>
      <c r="C1448" s="4" t="s">
        <v>825</v>
      </c>
      <c r="D1448" s="4" t="n">
        <v>45</v>
      </c>
      <c r="E1448" s="19" t="s">
        <v>777</v>
      </c>
      <c r="F1448" s="20" t="s">
        <v>824</v>
      </c>
    </row>
    <row r="1449" customFormat="false" ht="15" hidden="false" customHeight="false" outlineLevel="0" collapsed="false">
      <c r="A1449" s="4" t="str">
        <f aca="false">B1449&amp;"|"&amp;C1449</f>
        <v>tdbR00000065 Phe-GAA|46</v>
      </c>
      <c r="B1449" s="4" t="s">
        <v>56</v>
      </c>
      <c r="C1449" s="4" t="s">
        <v>826</v>
      </c>
      <c r="D1449" s="4" t="n">
        <v>46</v>
      </c>
      <c r="E1449" s="19" t="s">
        <v>459</v>
      </c>
      <c r="F1449" s="20" t="s">
        <v>824</v>
      </c>
    </row>
    <row r="1450" customFormat="false" ht="15" hidden="false" customHeight="false" outlineLevel="0" collapsed="false">
      <c r="A1450" s="4" t="str">
        <f aca="false">B1450&amp;"|"&amp;C1450</f>
        <v>tdbR00000065 Phe-GAA|47</v>
      </c>
      <c r="B1450" s="4" t="s">
        <v>56</v>
      </c>
      <c r="C1450" s="4" t="s">
        <v>827</v>
      </c>
      <c r="D1450" s="4" t="n">
        <v>47</v>
      </c>
      <c r="E1450" s="19" t="s">
        <v>777</v>
      </c>
      <c r="F1450" s="20" t="s">
        <v>824</v>
      </c>
    </row>
    <row r="1451" customFormat="false" ht="15" hidden="false" customHeight="false" outlineLevel="0" collapsed="false">
      <c r="A1451" s="4" t="str">
        <f aca="false">B1451&amp;"|"&amp;C1451</f>
        <v>tdbR00000065 Phe-GAA|48</v>
      </c>
      <c r="B1451" s="4" t="s">
        <v>56</v>
      </c>
      <c r="C1451" s="4" t="s">
        <v>828</v>
      </c>
      <c r="D1451" s="4" t="n">
        <v>48</v>
      </c>
      <c r="E1451" s="19" t="s">
        <v>772</v>
      </c>
      <c r="F1451" s="20" t="s">
        <v>824</v>
      </c>
    </row>
    <row r="1452" customFormat="false" ht="15" hidden="false" customHeight="false" outlineLevel="0" collapsed="false">
      <c r="A1452" s="4" t="str">
        <f aca="false">B1452&amp;"|"&amp;C1452</f>
        <v>tdbR00000065 Phe-GAA|49</v>
      </c>
      <c r="B1452" s="4" t="s">
        <v>56</v>
      </c>
      <c r="C1452" s="4" t="s">
        <v>829</v>
      </c>
      <c r="D1452" s="4" t="n">
        <v>49</v>
      </c>
      <c r="E1452" s="23" t="s">
        <v>459</v>
      </c>
      <c r="F1452" s="10" t="s">
        <v>830</v>
      </c>
    </row>
    <row r="1453" customFormat="false" ht="15" hidden="false" customHeight="false" outlineLevel="0" collapsed="false">
      <c r="A1453" s="4" t="str">
        <f aca="false">B1453&amp;"|"&amp;C1453</f>
        <v>tdbR00000065 Phe-GAA|50</v>
      </c>
      <c r="B1453" s="4" t="s">
        <v>56</v>
      </c>
      <c r="C1453" s="4" t="s">
        <v>831</v>
      </c>
      <c r="D1453" s="4" t="n">
        <v>50</v>
      </c>
      <c r="E1453" s="23" t="s">
        <v>459</v>
      </c>
      <c r="F1453" s="10" t="s">
        <v>830</v>
      </c>
    </row>
    <row r="1454" customFormat="false" ht="15" hidden="false" customHeight="false" outlineLevel="0" collapsed="false">
      <c r="A1454" s="4" t="str">
        <f aca="false">B1454&amp;"|"&amp;C1454</f>
        <v>tdbR00000065 Phe-GAA|51</v>
      </c>
      <c r="B1454" s="4" t="s">
        <v>56</v>
      </c>
      <c r="C1454" s="4" t="s">
        <v>832</v>
      </c>
      <c r="D1454" s="4" t="n">
        <v>51</v>
      </c>
      <c r="E1454" s="23" t="s">
        <v>772</v>
      </c>
      <c r="F1454" s="10" t="s">
        <v>830</v>
      </c>
    </row>
    <row r="1455" customFormat="false" ht="15" hidden="false" customHeight="false" outlineLevel="0" collapsed="false">
      <c r="A1455" s="4" t="str">
        <f aca="false">B1455&amp;"|"&amp;C1455</f>
        <v>tdbR00000065 Phe-GAA|52</v>
      </c>
      <c r="B1455" s="4" t="s">
        <v>56</v>
      </c>
      <c r="C1455" s="4" t="s">
        <v>833</v>
      </c>
      <c r="D1455" s="4" t="n">
        <v>52</v>
      </c>
      <c r="E1455" s="23" t="s">
        <v>459</v>
      </c>
      <c r="F1455" s="10" t="s">
        <v>830</v>
      </c>
    </row>
    <row r="1456" customFormat="false" ht="15" hidden="false" customHeight="false" outlineLevel="0" collapsed="false">
      <c r="A1456" s="4" t="str">
        <f aca="false">B1456&amp;"|"&amp;C1456</f>
        <v>tdbR00000065 Phe-GAA|53</v>
      </c>
      <c r="B1456" s="4" t="s">
        <v>56</v>
      </c>
      <c r="C1456" s="4" t="s">
        <v>834</v>
      </c>
      <c r="D1456" s="4" t="n">
        <v>53</v>
      </c>
      <c r="E1456" s="23" t="s">
        <v>459</v>
      </c>
      <c r="F1456" s="10" t="s">
        <v>830</v>
      </c>
    </row>
    <row r="1457" customFormat="false" ht="15" hidden="false" customHeight="false" outlineLevel="0" collapsed="false">
      <c r="A1457" s="4" t="str">
        <f aca="false">B1457&amp;"|"&amp;C1457</f>
        <v>tdbR00000065 Phe-GAA|54</v>
      </c>
      <c r="B1457" s="4" t="s">
        <v>56</v>
      </c>
      <c r="C1457" s="4" t="s">
        <v>835</v>
      </c>
      <c r="D1457" s="4" t="n">
        <v>54</v>
      </c>
      <c r="E1457" s="19" t="s">
        <v>777</v>
      </c>
      <c r="F1457" s="20" t="s">
        <v>836</v>
      </c>
    </row>
    <row r="1458" customFormat="false" ht="15" hidden="false" customHeight="false" outlineLevel="0" collapsed="false">
      <c r="A1458" s="4" t="str">
        <f aca="false">B1458&amp;"|"&amp;C1458</f>
        <v>tdbR00000065 Phe-GAA|55</v>
      </c>
      <c r="B1458" s="4" t="s">
        <v>56</v>
      </c>
      <c r="C1458" s="4" t="s">
        <v>837</v>
      </c>
      <c r="D1458" s="4" t="n">
        <v>55</v>
      </c>
      <c r="E1458" s="19" t="s">
        <v>777</v>
      </c>
      <c r="F1458" s="20" t="s">
        <v>836</v>
      </c>
    </row>
    <row r="1459" customFormat="false" ht="15" hidden="false" customHeight="false" outlineLevel="0" collapsed="false">
      <c r="A1459" s="4" t="str">
        <f aca="false">B1459&amp;"|"&amp;C1459</f>
        <v>tdbR00000065 Phe-GAA|56</v>
      </c>
      <c r="B1459" s="4" t="s">
        <v>56</v>
      </c>
      <c r="C1459" s="4" t="s">
        <v>838</v>
      </c>
      <c r="D1459" s="4" t="n">
        <v>56</v>
      </c>
      <c r="E1459" s="19" t="s">
        <v>772</v>
      </c>
      <c r="F1459" s="20" t="s">
        <v>836</v>
      </c>
    </row>
    <row r="1460" customFormat="false" ht="15" hidden="false" customHeight="false" outlineLevel="0" collapsed="false">
      <c r="A1460" s="4" t="str">
        <f aca="false">B1460&amp;"|"&amp;C1460</f>
        <v>tdbR00000065 Phe-GAA|57</v>
      </c>
      <c r="B1460" s="4" t="s">
        <v>56</v>
      </c>
      <c r="C1460" s="4" t="s">
        <v>839</v>
      </c>
      <c r="D1460" s="4" t="n">
        <v>57</v>
      </c>
      <c r="E1460" s="19" t="s">
        <v>459</v>
      </c>
      <c r="F1460" s="20" t="s">
        <v>836</v>
      </c>
    </row>
    <row r="1461" customFormat="false" ht="15" hidden="false" customHeight="false" outlineLevel="0" collapsed="false">
      <c r="A1461" s="4" t="str">
        <f aca="false">B1461&amp;"|"&amp;C1461</f>
        <v>tdbR00000065 Phe-GAA|58</v>
      </c>
      <c r="B1461" s="4" t="s">
        <v>56</v>
      </c>
      <c r="C1461" s="4" t="s">
        <v>840</v>
      </c>
      <c r="D1461" s="4" t="n">
        <v>58</v>
      </c>
      <c r="E1461" s="19" t="s">
        <v>780</v>
      </c>
      <c r="F1461" s="20" t="s">
        <v>836</v>
      </c>
    </row>
    <row r="1462" customFormat="false" ht="15" hidden="false" customHeight="false" outlineLevel="0" collapsed="false">
      <c r="A1462" s="4" t="str">
        <f aca="false">B1462&amp;"|"&amp;C1462</f>
        <v>tdbR00000065 Phe-GAA|59</v>
      </c>
      <c r="B1462" s="4" t="s">
        <v>56</v>
      </c>
      <c r="C1462" s="4" t="s">
        <v>841</v>
      </c>
      <c r="D1462" s="4" t="n">
        <v>59</v>
      </c>
      <c r="E1462" s="19" t="s">
        <v>777</v>
      </c>
      <c r="F1462" s="20" t="s">
        <v>836</v>
      </c>
    </row>
    <row r="1463" customFormat="false" ht="15" hidden="false" customHeight="false" outlineLevel="0" collapsed="false">
      <c r="A1463" s="4" t="str">
        <f aca="false">B1463&amp;"|"&amp;C1463</f>
        <v>tdbR00000065 Phe-GAA|60</v>
      </c>
      <c r="B1463" s="4" t="s">
        <v>56</v>
      </c>
      <c r="C1463" s="4" t="s">
        <v>842</v>
      </c>
      <c r="D1463" s="4" t="n">
        <v>60</v>
      </c>
      <c r="E1463" s="19" t="s">
        <v>777</v>
      </c>
      <c r="F1463" s="20" t="s">
        <v>836</v>
      </c>
    </row>
    <row r="1464" customFormat="false" ht="15" hidden="false" customHeight="false" outlineLevel="0" collapsed="false">
      <c r="A1464" s="4" t="str">
        <f aca="false">B1464&amp;"|"&amp;C1464</f>
        <v>tdbR00000065 Phe-GAA|61</v>
      </c>
      <c r="B1464" s="4" t="s">
        <v>56</v>
      </c>
      <c r="C1464" s="4" t="s">
        <v>843</v>
      </c>
      <c r="D1464" s="4" t="n">
        <v>61</v>
      </c>
      <c r="E1464" s="23" t="s">
        <v>772</v>
      </c>
      <c r="F1464" s="10" t="s">
        <v>830</v>
      </c>
    </row>
    <row r="1465" customFormat="false" ht="15" hidden="false" customHeight="false" outlineLevel="0" collapsed="false">
      <c r="A1465" s="4" t="str">
        <f aca="false">B1465&amp;"|"&amp;C1465</f>
        <v>tdbR00000065 Phe-GAA|62</v>
      </c>
      <c r="B1465" s="4" t="s">
        <v>56</v>
      </c>
      <c r="C1465" s="4" t="s">
        <v>844</v>
      </c>
      <c r="D1465" s="4" t="n">
        <v>62</v>
      </c>
      <c r="E1465" s="23" t="s">
        <v>772</v>
      </c>
      <c r="F1465" s="10" t="s">
        <v>830</v>
      </c>
    </row>
    <row r="1466" customFormat="false" ht="15" hidden="false" customHeight="false" outlineLevel="0" collapsed="false">
      <c r="A1466" s="4" t="str">
        <f aca="false">B1466&amp;"|"&amp;C1466</f>
        <v>tdbR00000065 Phe-GAA|63</v>
      </c>
      <c r="B1466" s="4" t="s">
        <v>56</v>
      </c>
      <c r="C1466" s="4" t="s">
        <v>845</v>
      </c>
      <c r="D1466" s="4" t="n">
        <v>63</v>
      </c>
      <c r="E1466" s="23" t="s">
        <v>459</v>
      </c>
      <c r="F1466" s="10" t="s">
        <v>830</v>
      </c>
    </row>
    <row r="1467" customFormat="false" ht="15" hidden="false" customHeight="false" outlineLevel="0" collapsed="false">
      <c r="A1467" s="4" t="str">
        <f aca="false">B1467&amp;"|"&amp;C1467</f>
        <v>tdbR00000065 Phe-GAA|64</v>
      </c>
      <c r="B1467" s="4" t="s">
        <v>56</v>
      </c>
      <c r="C1467" s="4" t="s">
        <v>846</v>
      </c>
      <c r="D1467" s="4" t="n">
        <v>64</v>
      </c>
      <c r="E1467" s="23" t="s">
        <v>777</v>
      </c>
      <c r="F1467" s="10" t="s">
        <v>830</v>
      </c>
    </row>
    <row r="1468" customFormat="false" ht="15" hidden="false" customHeight="false" outlineLevel="0" collapsed="false">
      <c r="A1468" s="4" t="str">
        <f aca="false">B1468&amp;"|"&amp;C1468</f>
        <v>tdbR00000065 Phe-GAA|65</v>
      </c>
      <c r="B1468" s="4" t="s">
        <v>56</v>
      </c>
      <c r="C1468" s="4" t="s">
        <v>847</v>
      </c>
      <c r="D1468" s="4" t="n">
        <v>65</v>
      </c>
      <c r="E1468" s="23" t="s">
        <v>772</v>
      </c>
      <c r="F1468" s="10" t="s">
        <v>830</v>
      </c>
    </row>
    <row r="1469" customFormat="false" ht="15" hidden="false" customHeight="false" outlineLevel="0" collapsed="false">
      <c r="A1469" s="4" t="str">
        <f aca="false">B1469&amp;"|"&amp;C1469</f>
        <v>tdbR00000065 Phe-GAA|66</v>
      </c>
      <c r="B1469" s="4" t="s">
        <v>56</v>
      </c>
      <c r="C1469" s="4" t="s">
        <v>848</v>
      </c>
      <c r="D1469" s="4" t="n">
        <v>66</v>
      </c>
      <c r="E1469" s="17" t="s">
        <v>772</v>
      </c>
      <c r="F1469" s="18" t="s">
        <v>768</v>
      </c>
    </row>
    <row r="1470" customFormat="false" ht="15" hidden="false" customHeight="false" outlineLevel="0" collapsed="false">
      <c r="A1470" s="4" t="str">
        <f aca="false">B1470&amp;"|"&amp;C1470</f>
        <v>tdbR00000065 Phe-GAA|67</v>
      </c>
      <c r="B1470" s="4" t="s">
        <v>56</v>
      </c>
      <c r="C1470" s="4" t="s">
        <v>849</v>
      </c>
      <c r="D1470" s="4" t="n">
        <v>67</v>
      </c>
      <c r="E1470" s="17" t="s">
        <v>772</v>
      </c>
      <c r="F1470" s="18" t="s">
        <v>768</v>
      </c>
    </row>
    <row r="1471" customFormat="false" ht="15" hidden="false" customHeight="false" outlineLevel="0" collapsed="false">
      <c r="A1471" s="4" t="str">
        <f aca="false">B1471&amp;"|"&amp;C1471</f>
        <v>tdbR00000065 Phe-GAA|68</v>
      </c>
      <c r="B1471" s="4" t="s">
        <v>56</v>
      </c>
      <c r="C1471" s="4" t="s">
        <v>850</v>
      </c>
      <c r="D1471" s="4" t="n">
        <v>68</v>
      </c>
      <c r="E1471" s="17" t="s">
        <v>459</v>
      </c>
      <c r="F1471" s="18" t="s">
        <v>768</v>
      </c>
    </row>
    <row r="1472" customFormat="false" ht="15" hidden="false" customHeight="false" outlineLevel="0" collapsed="false">
      <c r="A1472" s="4" t="str">
        <f aca="false">B1472&amp;"|"&amp;C1472</f>
        <v>tdbR00000065 Phe-GAA|69</v>
      </c>
      <c r="B1472" s="4" t="s">
        <v>56</v>
      </c>
      <c r="C1472" s="4" t="s">
        <v>851</v>
      </c>
      <c r="D1472" s="4" t="n">
        <v>69</v>
      </c>
      <c r="E1472" s="17" t="s">
        <v>780</v>
      </c>
      <c r="F1472" s="18" t="s">
        <v>768</v>
      </c>
    </row>
    <row r="1473" customFormat="false" ht="15" hidden="false" customHeight="false" outlineLevel="0" collapsed="false">
      <c r="A1473" s="4" t="str">
        <f aca="false">B1473&amp;"|"&amp;C1473</f>
        <v>tdbR00000065 Phe-GAA|70</v>
      </c>
      <c r="B1473" s="4" t="s">
        <v>56</v>
      </c>
      <c r="C1473" s="4" t="s">
        <v>852</v>
      </c>
      <c r="D1473" s="4" t="n">
        <v>70</v>
      </c>
      <c r="E1473" s="17" t="s">
        <v>459</v>
      </c>
      <c r="F1473" s="18" t="s">
        <v>768</v>
      </c>
    </row>
    <row r="1474" customFormat="false" ht="15" hidden="false" customHeight="false" outlineLevel="0" collapsed="false">
      <c r="A1474" s="4" t="str">
        <f aca="false">B1474&amp;"|"&amp;C1474</f>
        <v>tdbR00000065 Phe-GAA|71</v>
      </c>
      <c r="B1474" s="4" t="s">
        <v>56</v>
      </c>
      <c r="C1474" s="4" t="s">
        <v>853</v>
      </c>
      <c r="D1474" s="4" t="n">
        <v>71</v>
      </c>
      <c r="E1474" s="17" t="s">
        <v>772</v>
      </c>
      <c r="F1474" s="18" t="s">
        <v>768</v>
      </c>
    </row>
    <row r="1475" customFormat="false" ht="15" hidden="false" customHeight="false" outlineLevel="0" collapsed="false">
      <c r="A1475" s="4" t="str">
        <f aca="false">B1475&amp;"|"&amp;C1475</f>
        <v>tdbR00000065 Phe-GAA|72</v>
      </c>
      <c r="B1475" s="4" t="s">
        <v>56</v>
      </c>
      <c r="C1475" s="4" t="s">
        <v>854</v>
      </c>
      <c r="D1475" s="4" t="n">
        <v>72</v>
      </c>
      <c r="E1475" s="17" t="s">
        <v>772</v>
      </c>
      <c r="F1475" s="18" t="s">
        <v>768</v>
      </c>
    </row>
    <row r="1476" customFormat="false" ht="15" hidden="false" customHeight="false" outlineLevel="0" collapsed="false">
      <c r="A1476" s="4" t="str">
        <f aca="false">B1476&amp;"|"&amp;C1476</f>
        <v>tdbR00000316 Pro-UGG|1</v>
      </c>
      <c r="B1476" s="4" t="s">
        <v>57</v>
      </c>
      <c r="C1476" s="4" t="s">
        <v>767</v>
      </c>
      <c r="D1476" s="4" t="n">
        <v>1</v>
      </c>
      <c r="E1476" s="17" t="s">
        <v>772</v>
      </c>
      <c r="F1476" s="18" t="s">
        <v>768</v>
      </c>
    </row>
    <row r="1477" customFormat="false" ht="15" hidden="false" customHeight="false" outlineLevel="0" collapsed="false">
      <c r="A1477" s="4" t="str">
        <f aca="false">B1477&amp;"|"&amp;C1477</f>
        <v>tdbR00000316 Pro-UGG|2</v>
      </c>
      <c r="B1477" s="4" t="s">
        <v>57</v>
      </c>
      <c r="C1477" s="4" t="s">
        <v>769</v>
      </c>
      <c r="D1477" s="4" t="n">
        <v>2</v>
      </c>
      <c r="E1477" s="17" t="s">
        <v>459</v>
      </c>
      <c r="F1477" s="18" t="s">
        <v>768</v>
      </c>
    </row>
    <row r="1478" customFormat="false" ht="15" hidden="false" customHeight="false" outlineLevel="0" collapsed="false">
      <c r="A1478" s="4" t="str">
        <f aca="false">B1478&amp;"|"&amp;C1478</f>
        <v>tdbR00000316 Pro-UGG|3</v>
      </c>
      <c r="B1478" s="4" t="s">
        <v>57</v>
      </c>
      <c r="C1478" s="4" t="s">
        <v>770</v>
      </c>
      <c r="D1478" s="4" t="n">
        <v>3</v>
      </c>
      <c r="E1478" s="17" t="s">
        <v>459</v>
      </c>
      <c r="F1478" s="18" t="s">
        <v>768</v>
      </c>
    </row>
    <row r="1479" customFormat="false" ht="15" hidden="false" customHeight="false" outlineLevel="0" collapsed="false">
      <c r="A1479" s="4" t="str">
        <f aca="false">B1479&amp;"|"&amp;C1479</f>
        <v>tdbR00000316 Pro-UGG|4</v>
      </c>
      <c r="B1479" s="4" t="s">
        <v>57</v>
      </c>
      <c r="C1479" s="4" t="s">
        <v>771</v>
      </c>
      <c r="D1479" s="4" t="n">
        <v>4</v>
      </c>
      <c r="E1479" s="17" t="s">
        <v>459</v>
      </c>
      <c r="F1479" s="18" t="s">
        <v>768</v>
      </c>
    </row>
    <row r="1480" customFormat="false" ht="15" hidden="false" customHeight="false" outlineLevel="0" collapsed="false">
      <c r="A1480" s="4" t="str">
        <f aca="false">B1480&amp;"|"&amp;C1480</f>
        <v>tdbR00000316 Pro-UGG|5</v>
      </c>
      <c r="B1480" s="4" t="s">
        <v>57</v>
      </c>
      <c r="C1480" s="4" t="s">
        <v>773</v>
      </c>
      <c r="D1480" s="4" t="n">
        <v>5</v>
      </c>
      <c r="E1480" s="17" t="s">
        <v>780</v>
      </c>
      <c r="F1480" s="18" t="s">
        <v>768</v>
      </c>
    </row>
    <row r="1481" customFormat="false" ht="15" hidden="false" customHeight="false" outlineLevel="0" collapsed="false">
      <c r="A1481" s="4" t="str">
        <f aca="false">B1481&amp;"|"&amp;C1481</f>
        <v>tdbR00000316 Pro-UGG|6</v>
      </c>
      <c r="B1481" s="4" t="s">
        <v>57</v>
      </c>
      <c r="C1481" s="4" t="s">
        <v>774</v>
      </c>
      <c r="D1481" s="4" t="n">
        <v>6</v>
      </c>
      <c r="E1481" s="17" t="s">
        <v>780</v>
      </c>
      <c r="F1481" s="18" t="s">
        <v>768</v>
      </c>
    </row>
    <row r="1482" customFormat="false" ht="15" hidden="false" customHeight="false" outlineLevel="0" collapsed="false">
      <c r="A1482" s="4" t="str">
        <f aca="false">B1482&amp;"|"&amp;C1482</f>
        <v>tdbR00000316 Pro-UGG|7</v>
      </c>
      <c r="B1482" s="4" t="s">
        <v>57</v>
      </c>
      <c r="C1482" s="4" t="s">
        <v>775</v>
      </c>
      <c r="D1482" s="4" t="n">
        <v>7</v>
      </c>
      <c r="E1482" s="17" t="s">
        <v>459</v>
      </c>
      <c r="F1482" s="18" t="s">
        <v>768</v>
      </c>
    </row>
    <row r="1483" customFormat="false" ht="15" hidden="false" customHeight="false" outlineLevel="0" collapsed="false">
      <c r="A1483" s="4" t="str">
        <f aca="false">B1483&amp;"|"&amp;C1483</f>
        <v>tdbR00000316 Pro-UGG|8</v>
      </c>
      <c r="B1483" s="4" t="s">
        <v>57</v>
      </c>
      <c r="C1483" s="4" t="s">
        <v>776</v>
      </c>
      <c r="D1483" s="4" t="n">
        <v>8</v>
      </c>
      <c r="E1483" s="3" t="s">
        <v>777</v>
      </c>
      <c r="F1483" s="4" t="s">
        <v>778</v>
      </c>
    </row>
    <row r="1484" customFormat="false" ht="15" hidden="false" customHeight="false" outlineLevel="0" collapsed="false">
      <c r="A1484" s="4" t="str">
        <f aca="false">B1484&amp;"|"&amp;C1484</f>
        <v>tdbR00000316 Pro-UGG|9</v>
      </c>
      <c r="B1484" s="4" t="s">
        <v>57</v>
      </c>
      <c r="C1484" s="4" t="s">
        <v>779</v>
      </c>
      <c r="D1484" s="4" t="n">
        <v>9</v>
      </c>
      <c r="E1484" s="3" t="s">
        <v>780</v>
      </c>
      <c r="F1484" s="4" t="s">
        <v>781</v>
      </c>
    </row>
    <row r="1485" customFormat="false" ht="15" hidden="false" customHeight="false" outlineLevel="0" collapsed="false">
      <c r="A1485" s="4" t="str">
        <f aca="false">B1485&amp;"|"&amp;C1485</f>
        <v>tdbR00000316 Pro-UGG|10</v>
      </c>
      <c r="B1485" s="4" t="s">
        <v>57</v>
      </c>
      <c r="C1485" s="4" t="s">
        <v>782</v>
      </c>
      <c r="D1485" s="4" t="n">
        <v>10</v>
      </c>
      <c r="E1485" s="8" t="s">
        <v>459</v>
      </c>
      <c r="F1485" s="7" t="s">
        <v>783</v>
      </c>
    </row>
    <row r="1486" customFormat="false" ht="15" hidden="false" customHeight="false" outlineLevel="0" collapsed="false">
      <c r="A1486" s="4" t="str">
        <f aca="false">B1486&amp;"|"&amp;C1486</f>
        <v>tdbR00000316 Pro-UGG|11</v>
      </c>
      <c r="B1486" s="4" t="s">
        <v>57</v>
      </c>
      <c r="C1486" s="4" t="s">
        <v>784</v>
      </c>
      <c r="D1486" s="4" t="n">
        <v>11</v>
      </c>
      <c r="E1486" s="8" t="s">
        <v>772</v>
      </c>
      <c r="F1486" s="7" t="s">
        <v>783</v>
      </c>
    </row>
    <row r="1487" customFormat="false" ht="15" hidden="false" customHeight="false" outlineLevel="0" collapsed="false">
      <c r="A1487" s="4" t="str">
        <f aca="false">B1487&amp;"|"&amp;C1487</f>
        <v>tdbR00000316 Pro-UGG|12</v>
      </c>
      <c r="B1487" s="4" t="s">
        <v>57</v>
      </c>
      <c r="C1487" s="4" t="s">
        <v>785</v>
      </c>
      <c r="D1487" s="4" t="n">
        <v>12</v>
      </c>
      <c r="E1487" s="8" t="s">
        <v>777</v>
      </c>
      <c r="F1487" s="7" t="s">
        <v>783</v>
      </c>
    </row>
    <row r="1488" customFormat="false" ht="15" hidden="false" customHeight="false" outlineLevel="0" collapsed="false">
      <c r="A1488" s="4" t="str">
        <f aca="false">B1488&amp;"|"&amp;C1488</f>
        <v>tdbR00000316 Pro-UGG|13</v>
      </c>
      <c r="B1488" s="4" t="s">
        <v>57</v>
      </c>
      <c r="C1488" s="4" t="s">
        <v>786</v>
      </c>
      <c r="D1488" s="4" t="n">
        <v>13</v>
      </c>
      <c r="E1488" s="8" t="s">
        <v>772</v>
      </c>
      <c r="F1488" s="7" t="s">
        <v>783</v>
      </c>
    </row>
    <row r="1489" customFormat="false" ht="15" hidden="false" customHeight="false" outlineLevel="0" collapsed="false">
      <c r="A1489" s="4" t="str">
        <f aca="false">B1489&amp;"|"&amp;C1489</f>
        <v>tdbR00000316 Pro-UGG|14</v>
      </c>
      <c r="B1489" s="4" t="s">
        <v>57</v>
      </c>
      <c r="C1489" s="4" t="s">
        <v>787</v>
      </c>
      <c r="D1489" s="4" t="n">
        <v>14</v>
      </c>
      <c r="E1489" s="19" t="s">
        <v>780</v>
      </c>
      <c r="F1489" s="20" t="s">
        <v>788</v>
      </c>
    </row>
    <row r="1490" customFormat="false" ht="15" hidden="false" customHeight="false" outlineLevel="0" collapsed="false">
      <c r="A1490" s="4" t="str">
        <f aca="false">B1490&amp;"|"&amp;C1490</f>
        <v>tdbR00000316 Pro-UGG|15</v>
      </c>
      <c r="B1490" s="4" t="s">
        <v>57</v>
      </c>
      <c r="C1490" s="4" t="s">
        <v>789</v>
      </c>
      <c r="D1490" s="4" t="n">
        <v>15</v>
      </c>
      <c r="E1490" s="19" t="s">
        <v>459</v>
      </c>
      <c r="F1490" s="20" t="s">
        <v>788</v>
      </c>
    </row>
    <row r="1491" customFormat="false" ht="15" hidden="false" customHeight="false" outlineLevel="0" collapsed="false">
      <c r="A1491" s="4" t="str">
        <f aca="false">B1491&amp;"|"&amp;C1491</f>
        <v>tdbR00000316 Pro-UGG|16</v>
      </c>
      <c r="B1491" s="4" t="s">
        <v>57</v>
      </c>
      <c r="C1491" s="4" t="s">
        <v>790</v>
      </c>
      <c r="D1491" s="4" t="n">
        <v>16</v>
      </c>
      <c r="E1491" s="19" t="s">
        <v>772</v>
      </c>
      <c r="F1491" s="20" t="s">
        <v>788</v>
      </c>
    </row>
    <row r="1492" customFormat="false" ht="15" hidden="false" customHeight="false" outlineLevel="0" collapsed="false">
      <c r="A1492" s="4" t="str">
        <f aca="false">B1492&amp;"|"&amp;C1492</f>
        <v>tdbR00000316 Pro-UGG|17</v>
      </c>
      <c r="B1492" s="4" t="s">
        <v>57</v>
      </c>
      <c r="C1492" s="4" t="s">
        <v>791</v>
      </c>
      <c r="D1492" s="4" t="n">
        <v>17</v>
      </c>
      <c r="E1492" s="19" t="s">
        <v>777</v>
      </c>
      <c r="F1492" s="20" t="s">
        <v>788</v>
      </c>
    </row>
    <row r="1493" customFormat="false" ht="15" hidden="false" customHeight="false" outlineLevel="0" collapsed="false">
      <c r="A1493" s="4" t="str">
        <f aca="false">B1493&amp;"|"&amp;C1493</f>
        <v>tdbR00000316 Pro-UGG|17a</v>
      </c>
      <c r="B1493" s="4" t="s">
        <v>57</v>
      </c>
      <c r="C1493" s="4" t="s">
        <v>792</v>
      </c>
      <c r="D1493" s="4" t="n">
        <v>18</v>
      </c>
      <c r="E1493" s="19" t="s">
        <v>777</v>
      </c>
      <c r="F1493" s="20" t="s">
        <v>788</v>
      </c>
    </row>
    <row r="1494" customFormat="false" ht="15" hidden="false" customHeight="false" outlineLevel="0" collapsed="false">
      <c r="A1494" s="4" t="str">
        <f aca="false">B1494&amp;"|"&amp;C1494</f>
        <v>tdbR00000316 Pro-UGG|18</v>
      </c>
      <c r="B1494" s="4" t="s">
        <v>57</v>
      </c>
      <c r="C1494" s="4" t="s">
        <v>793</v>
      </c>
      <c r="D1494" s="4" t="n">
        <v>19</v>
      </c>
      <c r="E1494" s="19" t="s">
        <v>459</v>
      </c>
      <c r="F1494" s="20" t="s">
        <v>788</v>
      </c>
    </row>
    <row r="1495" customFormat="false" ht="15" hidden="false" customHeight="false" outlineLevel="0" collapsed="false">
      <c r="A1495" s="4" t="str">
        <f aca="false">B1495&amp;"|"&amp;C1495</f>
        <v>tdbR00000316 Pro-UGG|19</v>
      </c>
      <c r="B1495" s="4" t="s">
        <v>57</v>
      </c>
      <c r="C1495" s="4" t="s">
        <v>794</v>
      </c>
      <c r="D1495" s="4" t="n">
        <v>20</v>
      </c>
      <c r="E1495" s="19" t="s">
        <v>459</v>
      </c>
      <c r="F1495" s="20" t="s">
        <v>788</v>
      </c>
    </row>
    <row r="1496" customFormat="false" ht="15" hidden="false" customHeight="false" outlineLevel="0" collapsed="false">
      <c r="A1496" s="4" t="str">
        <f aca="false">B1496&amp;"|"&amp;C1496</f>
        <v>tdbR00000316 Pro-UGG|20</v>
      </c>
      <c r="B1496" s="4" t="s">
        <v>57</v>
      </c>
      <c r="C1496" s="4" t="s">
        <v>795</v>
      </c>
      <c r="D1496" s="4" t="n">
        <v>21</v>
      </c>
      <c r="E1496" s="19" t="s">
        <v>777</v>
      </c>
      <c r="F1496" s="20" t="s">
        <v>788</v>
      </c>
    </row>
    <row r="1497" customFormat="false" ht="15" hidden="false" customHeight="false" outlineLevel="0" collapsed="false">
      <c r="A1497" s="4" t="str">
        <f aca="false">B1497&amp;"|"&amp;C1497</f>
        <v>tdbR00000316 Pro-UGG|21</v>
      </c>
      <c r="B1497" s="4" t="s">
        <v>57</v>
      </c>
      <c r="C1497" s="4" t="s">
        <v>797</v>
      </c>
      <c r="D1497" s="4" t="n">
        <v>22</v>
      </c>
      <c r="E1497" s="19" t="s">
        <v>780</v>
      </c>
      <c r="F1497" s="20" t="s">
        <v>788</v>
      </c>
    </row>
    <row r="1498" customFormat="false" ht="15" hidden="false" customHeight="false" outlineLevel="0" collapsed="false">
      <c r="A1498" s="4" t="str">
        <f aca="false">B1498&amp;"|"&amp;C1498</f>
        <v>tdbR00000316 Pro-UGG|22</v>
      </c>
      <c r="B1498" s="4" t="s">
        <v>57</v>
      </c>
      <c r="C1498" s="4" t="s">
        <v>798</v>
      </c>
      <c r="D1498" s="4" t="n">
        <v>23</v>
      </c>
      <c r="E1498" s="8" t="s">
        <v>459</v>
      </c>
      <c r="F1498" s="7" t="s">
        <v>783</v>
      </c>
    </row>
    <row r="1499" customFormat="false" ht="15" hidden="false" customHeight="false" outlineLevel="0" collapsed="false">
      <c r="A1499" s="4" t="str">
        <f aca="false">B1499&amp;"|"&amp;C1499</f>
        <v>tdbR00000316 Pro-UGG|23</v>
      </c>
      <c r="B1499" s="4" t="s">
        <v>57</v>
      </c>
      <c r="C1499" s="4" t="s">
        <v>799</v>
      </c>
      <c r="D1499" s="4" t="n">
        <v>24</v>
      </c>
      <c r="E1499" s="8" t="s">
        <v>780</v>
      </c>
      <c r="F1499" s="7" t="s">
        <v>783</v>
      </c>
    </row>
    <row r="1500" customFormat="false" ht="15" hidden="false" customHeight="false" outlineLevel="0" collapsed="false">
      <c r="A1500" s="4" t="str">
        <f aca="false">B1500&amp;"|"&amp;C1500</f>
        <v>tdbR00000316 Pro-UGG|24</v>
      </c>
      <c r="B1500" s="4" t="s">
        <v>57</v>
      </c>
      <c r="C1500" s="4" t="s">
        <v>800</v>
      </c>
      <c r="D1500" s="4" t="n">
        <v>25</v>
      </c>
      <c r="E1500" s="8" t="s">
        <v>459</v>
      </c>
      <c r="F1500" s="7" t="s">
        <v>783</v>
      </c>
    </row>
    <row r="1501" customFormat="false" ht="15" hidden="false" customHeight="false" outlineLevel="0" collapsed="false">
      <c r="A1501" s="4" t="str">
        <f aca="false">B1501&amp;"|"&amp;C1501</f>
        <v>tdbR00000316 Pro-UGG|25</v>
      </c>
      <c r="B1501" s="4" t="s">
        <v>57</v>
      </c>
      <c r="C1501" s="4" t="s">
        <v>801</v>
      </c>
      <c r="D1501" s="4" t="n">
        <v>26</v>
      </c>
      <c r="E1501" s="8" t="s">
        <v>772</v>
      </c>
      <c r="F1501" s="7" t="s">
        <v>783</v>
      </c>
    </row>
    <row r="1502" customFormat="false" ht="15" hidden="false" customHeight="false" outlineLevel="0" collapsed="false">
      <c r="A1502" s="4" t="str">
        <f aca="false">B1502&amp;"|"&amp;C1502</f>
        <v>tdbR00000316 Pro-UGG|26</v>
      </c>
      <c r="B1502" s="4" t="s">
        <v>57</v>
      </c>
      <c r="C1502" s="4" t="s">
        <v>802</v>
      </c>
      <c r="D1502" s="4" t="n">
        <v>27</v>
      </c>
      <c r="E1502" s="3" t="s">
        <v>780</v>
      </c>
      <c r="F1502" s="4" t="s">
        <v>803</v>
      </c>
    </row>
    <row r="1503" customFormat="false" ht="15" hidden="false" customHeight="false" outlineLevel="0" collapsed="false">
      <c r="A1503" s="4" t="str">
        <f aca="false">B1503&amp;"|"&amp;C1503</f>
        <v>tdbR00000316 Pro-UGG|27</v>
      </c>
      <c r="B1503" s="4" t="s">
        <v>57</v>
      </c>
      <c r="C1503" s="4" t="s">
        <v>804</v>
      </c>
      <c r="D1503" s="4" t="n">
        <v>28</v>
      </c>
      <c r="E1503" s="21" t="s">
        <v>772</v>
      </c>
      <c r="F1503" s="22" t="s">
        <v>805</v>
      </c>
    </row>
    <row r="1504" customFormat="false" ht="15" hidden="false" customHeight="false" outlineLevel="0" collapsed="false">
      <c r="A1504" s="4" t="str">
        <f aca="false">B1504&amp;"|"&amp;C1504</f>
        <v>tdbR00000316 Pro-UGG|28</v>
      </c>
      <c r="B1504" s="4" t="s">
        <v>57</v>
      </c>
      <c r="C1504" s="4" t="s">
        <v>806</v>
      </c>
      <c r="D1504" s="4" t="n">
        <v>29</v>
      </c>
      <c r="E1504" s="21" t="s">
        <v>780</v>
      </c>
      <c r="F1504" s="22" t="s">
        <v>805</v>
      </c>
    </row>
    <row r="1505" customFormat="false" ht="15" hidden="false" customHeight="false" outlineLevel="0" collapsed="false">
      <c r="A1505" s="4" t="str">
        <f aca="false">B1505&amp;"|"&amp;C1505</f>
        <v>tdbR00000316 Pro-UGG|29</v>
      </c>
      <c r="B1505" s="4" t="s">
        <v>57</v>
      </c>
      <c r="C1505" s="4" t="s">
        <v>807</v>
      </c>
      <c r="D1505" s="4" t="n">
        <v>30</v>
      </c>
      <c r="E1505" s="21" t="s">
        <v>777</v>
      </c>
      <c r="F1505" s="22" t="s">
        <v>805</v>
      </c>
    </row>
    <row r="1506" customFormat="false" ht="15" hidden="false" customHeight="false" outlineLevel="0" collapsed="false">
      <c r="A1506" s="4" t="str">
        <f aca="false">B1506&amp;"|"&amp;C1506</f>
        <v>tdbR00000316 Pro-UGG|30</v>
      </c>
      <c r="B1506" s="4" t="s">
        <v>57</v>
      </c>
      <c r="C1506" s="4" t="s">
        <v>808</v>
      </c>
      <c r="D1506" s="4" t="n">
        <v>31</v>
      </c>
      <c r="E1506" s="21" t="s">
        <v>459</v>
      </c>
      <c r="F1506" s="22" t="s">
        <v>805</v>
      </c>
    </row>
    <row r="1507" customFormat="false" ht="15" hidden="false" customHeight="false" outlineLevel="0" collapsed="false">
      <c r="A1507" s="4" t="str">
        <f aca="false">B1507&amp;"|"&amp;C1507</f>
        <v>tdbR00000316 Pro-UGG|31</v>
      </c>
      <c r="B1507" s="4" t="s">
        <v>57</v>
      </c>
      <c r="C1507" s="4" t="s">
        <v>809</v>
      </c>
      <c r="D1507" s="4" t="n">
        <v>32</v>
      </c>
      <c r="E1507" s="21" t="s">
        <v>459</v>
      </c>
      <c r="F1507" s="22" t="s">
        <v>805</v>
      </c>
    </row>
    <row r="1508" customFormat="false" ht="15" hidden="false" customHeight="false" outlineLevel="0" collapsed="false">
      <c r="A1508" s="4" t="str">
        <f aca="false">B1508&amp;"|"&amp;C1508</f>
        <v>tdbR00000316 Pro-UGG|32</v>
      </c>
      <c r="B1508" s="4" t="s">
        <v>57</v>
      </c>
      <c r="C1508" s="4" t="s">
        <v>810</v>
      </c>
      <c r="D1508" s="4" t="n">
        <v>33</v>
      </c>
      <c r="E1508" s="19" t="s">
        <v>777</v>
      </c>
      <c r="F1508" s="20" t="s">
        <v>811</v>
      </c>
    </row>
    <row r="1509" customFormat="false" ht="15" hidden="false" customHeight="false" outlineLevel="0" collapsed="false">
      <c r="A1509" s="4" t="str">
        <f aca="false">B1509&amp;"|"&amp;C1509</f>
        <v>tdbR00000316 Pro-UGG|33</v>
      </c>
      <c r="B1509" s="4" t="s">
        <v>57</v>
      </c>
      <c r="C1509" s="4" t="s">
        <v>812</v>
      </c>
      <c r="D1509" s="4" t="n">
        <v>34</v>
      </c>
      <c r="E1509" s="19" t="s">
        <v>777</v>
      </c>
      <c r="F1509" s="20" t="s">
        <v>811</v>
      </c>
    </row>
    <row r="1510" customFormat="false" ht="15" hidden="false" customHeight="false" outlineLevel="0" collapsed="false">
      <c r="A1510" s="4" t="str">
        <f aca="false">B1510&amp;"|"&amp;C1510</f>
        <v>tdbR00000316 Pro-UGG|34</v>
      </c>
      <c r="B1510" s="4" t="s">
        <v>57</v>
      </c>
      <c r="C1510" s="4" t="s">
        <v>813</v>
      </c>
      <c r="D1510" s="4" t="n">
        <v>35</v>
      </c>
      <c r="E1510" s="19" t="s">
        <v>777</v>
      </c>
      <c r="F1510" s="20" t="s">
        <v>811</v>
      </c>
    </row>
    <row r="1511" customFormat="false" ht="15" hidden="false" customHeight="false" outlineLevel="0" collapsed="false">
      <c r="A1511" s="4" t="str">
        <f aca="false">B1511&amp;"|"&amp;C1511</f>
        <v>tdbR00000316 Pro-UGG|35</v>
      </c>
      <c r="B1511" s="4" t="s">
        <v>57</v>
      </c>
      <c r="C1511" s="4" t="s">
        <v>814</v>
      </c>
      <c r="D1511" s="4" t="n">
        <v>36</v>
      </c>
      <c r="E1511" s="19" t="s">
        <v>459</v>
      </c>
      <c r="F1511" s="20" t="s">
        <v>811</v>
      </c>
    </row>
    <row r="1512" customFormat="false" ht="15" hidden="false" customHeight="false" outlineLevel="0" collapsed="false">
      <c r="A1512" s="4" t="str">
        <f aca="false">B1512&amp;"|"&amp;C1512</f>
        <v>tdbR00000316 Pro-UGG|36</v>
      </c>
      <c r="B1512" s="4" t="s">
        <v>57</v>
      </c>
      <c r="C1512" s="4" t="s">
        <v>815</v>
      </c>
      <c r="D1512" s="4" t="n">
        <v>37</v>
      </c>
      <c r="E1512" s="19" t="s">
        <v>459</v>
      </c>
      <c r="F1512" s="20" t="s">
        <v>811</v>
      </c>
    </row>
    <row r="1513" customFormat="false" ht="15" hidden="false" customHeight="false" outlineLevel="0" collapsed="false">
      <c r="A1513" s="4" t="str">
        <f aca="false">B1513&amp;"|"&amp;C1513</f>
        <v>tdbR00000316 Pro-UGG|37</v>
      </c>
      <c r="B1513" s="4" t="s">
        <v>57</v>
      </c>
      <c r="C1513" s="4" t="s">
        <v>816</v>
      </c>
      <c r="D1513" s="4" t="n">
        <v>38</v>
      </c>
      <c r="E1513" s="19" t="s">
        <v>459</v>
      </c>
      <c r="F1513" s="20" t="s">
        <v>811</v>
      </c>
    </row>
    <row r="1514" customFormat="false" ht="15" hidden="false" customHeight="false" outlineLevel="0" collapsed="false">
      <c r="A1514" s="4" t="str">
        <f aca="false">B1514&amp;"|"&amp;C1514</f>
        <v>tdbR00000316 Pro-UGG|38</v>
      </c>
      <c r="B1514" s="4" t="s">
        <v>57</v>
      </c>
      <c r="C1514" s="4" t="s">
        <v>817</v>
      </c>
      <c r="D1514" s="4" t="n">
        <v>39</v>
      </c>
      <c r="E1514" s="19" t="s">
        <v>780</v>
      </c>
      <c r="F1514" s="20" t="s">
        <v>811</v>
      </c>
    </row>
    <row r="1515" customFormat="false" ht="15" hidden="false" customHeight="false" outlineLevel="0" collapsed="false">
      <c r="A1515" s="4" t="str">
        <f aca="false">B1515&amp;"|"&amp;C1515</f>
        <v>tdbR00000316 Pro-UGG|39</v>
      </c>
      <c r="B1515" s="4" t="s">
        <v>57</v>
      </c>
      <c r="C1515" s="4" t="s">
        <v>818</v>
      </c>
      <c r="D1515" s="4" t="n">
        <v>40</v>
      </c>
      <c r="E1515" s="21" t="s">
        <v>772</v>
      </c>
      <c r="F1515" s="22" t="s">
        <v>805</v>
      </c>
    </row>
    <row r="1516" customFormat="false" ht="15" hidden="false" customHeight="false" outlineLevel="0" collapsed="false">
      <c r="A1516" s="4" t="str">
        <f aca="false">B1516&amp;"|"&amp;C1516</f>
        <v>tdbR00000316 Pro-UGG|40</v>
      </c>
      <c r="B1516" s="4" t="s">
        <v>57</v>
      </c>
      <c r="C1516" s="4" t="s">
        <v>819</v>
      </c>
      <c r="D1516" s="4" t="n">
        <v>41</v>
      </c>
      <c r="E1516" s="21" t="s">
        <v>772</v>
      </c>
      <c r="F1516" s="22" t="s">
        <v>805</v>
      </c>
    </row>
    <row r="1517" customFormat="false" ht="15" hidden="false" customHeight="false" outlineLevel="0" collapsed="false">
      <c r="A1517" s="4" t="str">
        <f aca="false">B1517&amp;"|"&amp;C1517</f>
        <v>tdbR00000316 Pro-UGG|41</v>
      </c>
      <c r="B1517" s="4" t="s">
        <v>57</v>
      </c>
      <c r="C1517" s="4" t="s">
        <v>820</v>
      </c>
      <c r="D1517" s="4" t="n">
        <v>42</v>
      </c>
      <c r="E1517" s="21" t="s">
        <v>780</v>
      </c>
      <c r="F1517" s="22" t="s">
        <v>805</v>
      </c>
    </row>
    <row r="1518" customFormat="false" ht="15" hidden="false" customHeight="false" outlineLevel="0" collapsed="false">
      <c r="A1518" s="4" t="str">
        <f aca="false">B1518&amp;"|"&amp;C1518</f>
        <v>tdbR00000316 Pro-UGG|42</v>
      </c>
      <c r="B1518" s="4" t="s">
        <v>57</v>
      </c>
      <c r="C1518" s="4" t="s">
        <v>821</v>
      </c>
      <c r="D1518" s="4" t="n">
        <v>43</v>
      </c>
      <c r="E1518" s="21" t="s">
        <v>777</v>
      </c>
      <c r="F1518" s="22" t="s">
        <v>805</v>
      </c>
    </row>
    <row r="1519" customFormat="false" ht="15" hidden="false" customHeight="false" outlineLevel="0" collapsed="false">
      <c r="A1519" s="4" t="str">
        <f aca="false">B1519&amp;"|"&amp;C1519</f>
        <v>tdbR00000316 Pro-UGG|43</v>
      </c>
      <c r="B1519" s="4" t="s">
        <v>57</v>
      </c>
      <c r="C1519" s="4" t="s">
        <v>822</v>
      </c>
      <c r="D1519" s="4" t="n">
        <v>44</v>
      </c>
      <c r="E1519" s="21" t="s">
        <v>459</v>
      </c>
      <c r="F1519" s="22" t="s">
        <v>805</v>
      </c>
    </row>
    <row r="1520" customFormat="false" ht="15" hidden="false" customHeight="false" outlineLevel="0" collapsed="false">
      <c r="A1520" s="4" t="str">
        <f aca="false">B1520&amp;"|"&amp;C1520</f>
        <v>tdbR00000316 Pro-UGG|44</v>
      </c>
      <c r="B1520" s="4" t="s">
        <v>57</v>
      </c>
      <c r="C1520" s="4" t="s">
        <v>823</v>
      </c>
      <c r="D1520" s="4" t="n">
        <v>45</v>
      </c>
      <c r="E1520" s="19" t="s">
        <v>459</v>
      </c>
      <c r="F1520" s="20" t="s">
        <v>824</v>
      </c>
    </row>
    <row r="1521" customFormat="false" ht="15" hidden="false" customHeight="false" outlineLevel="0" collapsed="false">
      <c r="A1521" s="4" t="str">
        <f aca="false">B1521&amp;"|"&amp;C1521</f>
        <v>tdbR00000316 Pro-UGG|45</v>
      </c>
      <c r="B1521" s="4" t="s">
        <v>57</v>
      </c>
      <c r="C1521" s="4" t="s">
        <v>825</v>
      </c>
      <c r="D1521" s="4" t="n">
        <v>46</v>
      </c>
      <c r="E1521" s="19" t="s">
        <v>459</v>
      </c>
      <c r="F1521" s="20" t="s">
        <v>824</v>
      </c>
    </row>
    <row r="1522" customFormat="false" ht="15" hidden="false" customHeight="false" outlineLevel="0" collapsed="false">
      <c r="A1522" s="4" t="str">
        <f aca="false">B1522&amp;"|"&amp;C1522</f>
        <v>tdbR00000316 Pro-UGG|46</v>
      </c>
      <c r="B1522" s="4" t="s">
        <v>57</v>
      </c>
      <c r="C1522" s="4" t="s">
        <v>826</v>
      </c>
      <c r="D1522" s="4" t="n">
        <v>47</v>
      </c>
      <c r="E1522" s="19" t="s">
        <v>459</v>
      </c>
      <c r="F1522" s="20" t="s">
        <v>824</v>
      </c>
    </row>
    <row r="1523" customFormat="false" ht="15" hidden="false" customHeight="false" outlineLevel="0" collapsed="false">
      <c r="A1523" s="4" t="str">
        <f aca="false">B1523&amp;"|"&amp;C1523</f>
        <v>tdbR00000316 Pro-UGG|47</v>
      </c>
      <c r="B1523" s="4" t="s">
        <v>57</v>
      </c>
      <c r="C1523" s="4" t="s">
        <v>827</v>
      </c>
      <c r="D1523" s="4" t="n">
        <v>48</v>
      </c>
      <c r="E1523" s="19" t="s">
        <v>777</v>
      </c>
      <c r="F1523" s="20" t="s">
        <v>824</v>
      </c>
    </row>
    <row r="1524" customFormat="false" ht="15" hidden="false" customHeight="false" outlineLevel="0" collapsed="false">
      <c r="A1524" s="4" t="str">
        <f aca="false">B1524&amp;"|"&amp;C1524</f>
        <v>tdbR00000316 Pro-UGG|48</v>
      </c>
      <c r="B1524" s="4" t="s">
        <v>57</v>
      </c>
      <c r="C1524" s="4" t="s">
        <v>828</v>
      </c>
      <c r="D1524" s="4" t="n">
        <v>49</v>
      </c>
      <c r="E1524" s="19" t="s">
        <v>772</v>
      </c>
      <c r="F1524" s="20" t="s">
        <v>824</v>
      </c>
    </row>
    <row r="1525" customFormat="false" ht="15" hidden="false" customHeight="false" outlineLevel="0" collapsed="false">
      <c r="A1525" s="4" t="str">
        <f aca="false">B1525&amp;"|"&amp;C1525</f>
        <v>tdbR00000316 Pro-UGG|49</v>
      </c>
      <c r="B1525" s="4" t="s">
        <v>57</v>
      </c>
      <c r="C1525" s="4" t="s">
        <v>829</v>
      </c>
      <c r="D1525" s="4" t="n">
        <v>50</v>
      </c>
      <c r="E1525" s="23" t="s">
        <v>459</v>
      </c>
      <c r="F1525" s="10" t="s">
        <v>830</v>
      </c>
    </row>
    <row r="1526" customFormat="false" ht="15" hidden="false" customHeight="false" outlineLevel="0" collapsed="false">
      <c r="A1526" s="4" t="str">
        <f aca="false">B1526&amp;"|"&amp;C1526</f>
        <v>tdbR00000316 Pro-UGG|50</v>
      </c>
      <c r="B1526" s="4" t="s">
        <v>57</v>
      </c>
      <c r="C1526" s="4" t="s">
        <v>831</v>
      </c>
      <c r="D1526" s="4" t="n">
        <v>51</v>
      </c>
      <c r="E1526" s="23" t="s">
        <v>772</v>
      </c>
      <c r="F1526" s="10" t="s">
        <v>830</v>
      </c>
    </row>
    <row r="1527" customFormat="false" ht="15" hidden="false" customHeight="false" outlineLevel="0" collapsed="false">
      <c r="A1527" s="4" t="str">
        <f aca="false">B1527&amp;"|"&amp;C1527</f>
        <v>tdbR00000316 Pro-UGG|51</v>
      </c>
      <c r="B1527" s="4" t="s">
        <v>57</v>
      </c>
      <c r="C1527" s="4" t="s">
        <v>832</v>
      </c>
      <c r="D1527" s="4" t="n">
        <v>52</v>
      </c>
      <c r="E1527" s="23" t="s">
        <v>780</v>
      </c>
      <c r="F1527" s="10" t="s">
        <v>830</v>
      </c>
    </row>
    <row r="1528" customFormat="false" ht="15" hidden="false" customHeight="false" outlineLevel="0" collapsed="false">
      <c r="A1528" s="4" t="str">
        <f aca="false">B1528&amp;"|"&amp;C1528</f>
        <v>tdbR00000316 Pro-UGG|52</v>
      </c>
      <c r="B1528" s="4" t="s">
        <v>57</v>
      </c>
      <c r="C1528" s="4" t="s">
        <v>833</v>
      </c>
      <c r="D1528" s="4" t="n">
        <v>53</v>
      </c>
      <c r="E1528" s="23" t="s">
        <v>459</v>
      </c>
      <c r="F1528" s="10" t="s">
        <v>830</v>
      </c>
    </row>
    <row r="1529" customFormat="false" ht="15" hidden="false" customHeight="false" outlineLevel="0" collapsed="false">
      <c r="A1529" s="4" t="str">
        <f aca="false">B1529&amp;"|"&amp;C1529</f>
        <v>tdbR00000316 Pro-UGG|53</v>
      </c>
      <c r="B1529" s="4" t="s">
        <v>57</v>
      </c>
      <c r="C1529" s="4" t="s">
        <v>834</v>
      </c>
      <c r="D1529" s="4" t="n">
        <v>54</v>
      </c>
      <c r="E1529" s="23" t="s">
        <v>459</v>
      </c>
      <c r="F1529" s="10" t="s">
        <v>830</v>
      </c>
    </row>
    <row r="1530" customFormat="false" ht="15" hidden="false" customHeight="false" outlineLevel="0" collapsed="false">
      <c r="A1530" s="4" t="str">
        <f aca="false">B1530&amp;"|"&amp;C1530</f>
        <v>tdbR00000316 Pro-UGG|54</v>
      </c>
      <c r="B1530" s="4" t="s">
        <v>57</v>
      </c>
      <c r="C1530" s="4" t="s">
        <v>835</v>
      </c>
      <c r="D1530" s="4" t="n">
        <v>55</v>
      </c>
      <c r="E1530" s="19" t="s">
        <v>777</v>
      </c>
      <c r="F1530" s="20" t="s">
        <v>836</v>
      </c>
    </row>
    <row r="1531" customFormat="false" ht="15" hidden="false" customHeight="false" outlineLevel="0" collapsed="false">
      <c r="A1531" s="4" t="str">
        <f aca="false">B1531&amp;"|"&amp;C1531</f>
        <v>tdbR00000316 Pro-UGG|55</v>
      </c>
      <c r="B1531" s="4" t="s">
        <v>57</v>
      </c>
      <c r="C1531" s="4" t="s">
        <v>837</v>
      </c>
      <c r="D1531" s="4" t="n">
        <v>56</v>
      </c>
      <c r="E1531" s="19" t="s">
        <v>777</v>
      </c>
      <c r="F1531" s="20" t="s">
        <v>836</v>
      </c>
    </row>
    <row r="1532" customFormat="false" ht="15" hidden="false" customHeight="false" outlineLevel="0" collapsed="false">
      <c r="A1532" s="4" t="str">
        <f aca="false">B1532&amp;"|"&amp;C1532</f>
        <v>tdbR00000316 Pro-UGG|56</v>
      </c>
      <c r="B1532" s="4" t="s">
        <v>57</v>
      </c>
      <c r="C1532" s="4" t="s">
        <v>838</v>
      </c>
      <c r="D1532" s="4" t="n">
        <v>57</v>
      </c>
      <c r="E1532" s="19" t="s">
        <v>772</v>
      </c>
      <c r="F1532" s="20" t="s">
        <v>836</v>
      </c>
    </row>
    <row r="1533" customFormat="false" ht="15" hidden="false" customHeight="false" outlineLevel="0" collapsed="false">
      <c r="A1533" s="4" t="str">
        <f aca="false">B1533&amp;"|"&amp;C1533</f>
        <v>tdbR00000316 Pro-UGG|57</v>
      </c>
      <c r="B1533" s="4" t="s">
        <v>57</v>
      </c>
      <c r="C1533" s="4" t="s">
        <v>839</v>
      </c>
      <c r="D1533" s="4" t="n">
        <v>58</v>
      </c>
      <c r="E1533" s="19" t="s">
        <v>459</v>
      </c>
      <c r="F1533" s="20" t="s">
        <v>836</v>
      </c>
    </row>
    <row r="1534" customFormat="false" ht="15" hidden="false" customHeight="false" outlineLevel="0" collapsed="false">
      <c r="A1534" s="4" t="str">
        <f aca="false">B1534&amp;"|"&amp;C1534</f>
        <v>tdbR00000316 Pro-UGG|58</v>
      </c>
      <c r="B1534" s="4" t="s">
        <v>57</v>
      </c>
      <c r="C1534" s="4" t="s">
        <v>840</v>
      </c>
      <c r="D1534" s="4" t="n">
        <v>59</v>
      </c>
      <c r="E1534" s="19" t="s">
        <v>780</v>
      </c>
      <c r="F1534" s="20" t="s">
        <v>836</v>
      </c>
    </row>
    <row r="1535" customFormat="false" ht="15" hidden="false" customHeight="false" outlineLevel="0" collapsed="false">
      <c r="A1535" s="4" t="str">
        <f aca="false">B1535&amp;"|"&amp;C1535</f>
        <v>tdbR00000316 Pro-UGG|59</v>
      </c>
      <c r="B1535" s="4" t="s">
        <v>57</v>
      </c>
      <c r="C1535" s="4" t="s">
        <v>841</v>
      </c>
      <c r="D1535" s="4" t="n">
        <v>60</v>
      </c>
      <c r="E1535" s="19" t="s">
        <v>780</v>
      </c>
      <c r="F1535" s="20" t="s">
        <v>836</v>
      </c>
    </row>
    <row r="1536" customFormat="false" ht="15" hidden="false" customHeight="false" outlineLevel="0" collapsed="false">
      <c r="A1536" s="4" t="str">
        <f aca="false">B1536&amp;"|"&amp;C1536</f>
        <v>tdbR00000316 Pro-UGG|60</v>
      </c>
      <c r="B1536" s="4" t="s">
        <v>57</v>
      </c>
      <c r="C1536" s="4" t="s">
        <v>842</v>
      </c>
      <c r="D1536" s="4" t="n">
        <v>61</v>
      </c>
      <c r="E1536" s="19" t="s">
        <v>777</v>
      </c>
      <c r="F1536" s="20" t="s">
        <v>836</v>
      </c>
    </row>
    <row r="1537" customFormat="false" ht="15" hidden="false" customHeight="false" outlineLevel="0" collapsed="false">
      <c r="A1537" s="4" t="str">
        <f aca="false">B1537&amp;"|"&amp;C1537</f>
        <v>tdbR00000316 Pro-UGG|61</v>
      </c>
      <c r="B1537" s="4" t="s">
        <v>57</v>
      </c>
      <c r="C1537" s="4" t="s">
        <v>843</v>
      </c>
      <c r="D1537" s="4" t="n">
        <v>62</v>
      </c>
      <c r="E1537" s="23" t="s">
        <v>772</v>
      </c>
      <c r="F1537" s="10" t="s">
        <v>830</v>
      </c>
    </row>
    <row r="1538" customFormat="false" ht="15" hidden="false" customHeight="false" outlineLevel="0" collapsed="false">
      <c r="A1538" s="4" t="str">
        <f aca="false">B1538&amp;"|"&amp;C1538</f>
        <v>tdbR00000316 Pro-UGG|62</v>
      </c>
      <c r="B1538" s="4" t="s">
        <v>57</v>
      </c>
      <c r="C1538" s="4" t="s">
        <v>844</v>
      </c>
      <c r="D1538" s="4" t="n">
        <v>63</v>
      </c>
      <c r="E1538" s="23" t="s">
        <v>772</v>
      </c>
      <c r="F1538" s="10" t="s">
        <v>830</v>
      </c>
    </row>
    <row r="1539" customFormat="false" ht="15" hidden="false" customHeight="false" outlineLevel="0" collapsed="false">
      <c r="A1539" s="4" t="str">
        <f aca="false">B1539&amp;"|"&amp;C1539</f>
        <v>tdbR00000316 Pro-UGG|63</v>
      </c>
      <c r="B1539" s="4" t="s">
        <v>57</v>
      </c>
      <c r="C1539" s="4" t="s">
        <v>845</v>
      </c>
      <c r="D1539" s="4" t="n">
        <v>64</v>
      </c>
      <c r="E1539" s="23" t="s">
        <v>777</v>
      </c>
      <c r="F1539" s="10" t="s">
        <v>830</v>
      </c>
    </row>
    <row r="1540" customFormat="false" ht="15" hidden="false" customHeight="false" outlineLevel="0" collapsed="false">
      <c r="A1540" s="4" t="str">
        <f aca="false">B1540&amp;"|"&amp;C1540</f>
        <v>tdbR00000316 Pro-UGG|64</v>
      </c>
      <c r="B1540" s="4" t="s">
        <v>57</v>
      </c>
      <c r="C1540" s="4" t="s">
        <v>846</v>
      </c>
      <c r="D1540" s="4" t="n">
        <v>65</v>
      </c>
      <c r="E1540" s="23" t="s">
        <v>459</v>
      </c>
      <c r="F1540" s="10" t="s">
        <v>830</v>
      </c>
    </row>
    <row r="1541" customFormat="false" ht="15" hidden="false" customHeight="false" outlineLevel="0" collapsed="false">
      <c r="A1541" s="4" t="str">
        <f aca="false">B1541&amp;"|"&amp;C1541</f>
        <v>tdbR00000316 Pro-UGG|65</v>
      </c>
      <c r="B1541" s="4" t="s">
        <v>57</v>
      </c>
      <c r="C1541" s="4" t="s">
        <v>847</v>
      </c>
      <c r="D1541" s="4" t="n">
        <v>66</v>
      </c>
      <c r="E1541" s="23" t="s">
        <v>777</v>
      </c>
      <c r="F1541" s="10" t="s">
        <v>830</v>
      </c>
    </row>
    <row r="1542" customFormat="false" ht="15" hidden="false" customHeight="false" outlineLevel="0" collapsed="false">
      <c r="A1542" s="4" t="str">
        <f aca="false">B1542&amp;"|"&amp;C1542</f>
        <v>tdbR00000316 Pro-UGG|66</v>
      </c>
      <c r="B1542" s="4" t="s">
        <v>57</v>
      </c>
      <c r="C1542" s="4" t="s">
        <v>848</v>
      </c>
      <c r="D1542" s="4" t="n">
        <v>67</v>
      </c>
      <c r="E1542" s="17" t="s">
        <v>772</v>
      </c>
      <c r="F1542" s="18" t="s">
        <v>768</v>
      </c>
    </row>
    <row r="1543" customFormat="false" ht="15" hidden="false" customHeight="false" outlineLevel="0" collapsed="false">
      <c r="A1543" s="4" t="str">
        <f aca="false">B1543&amp;"|"&amp;C1543</f>
        <v>tdbR00000316 Pro-UGG|67</v>
      </c>
      <c r="B1543" s="4" t="s">
        <v>57</v>
      </c>
      <c r="C1543" s="4" t="s">
        <v>849</v>
      </c>
      <c r="D1543" s="4" t="n">
        <v>68</v>
      </c>
      <c r="E1543" s="17" t="s">
        <v>777</v>
      </c>
      <c r="F1543" s="18" t="s">
        <v>768</v>
      </c>
    </row>
    <row r="1544" customFormat="false" ht="15" hidden="false" customHeight="false" outlineLevel="0" collapsed="false">
      <c r="A1544" s="4" t="str">
        <f aca="false">B1544&amp;"|"&amp;C1544</f>
        <v>tdbR00000316 Pro-UGG|68</v>
      </c>
      <c r="B1544" s="4" t="s">
        <v>57</v>
      </c>
      <c r="C1544" s="4" t="s">
        <v>850</v>
      </c>
      <c r="D1544" s="4" t="n">
        <v>69</v>
      </c>
      <c r="E1544" s="17" t="s">
        <v>777</v>
      </c>
      <c r="F1544" s="18" t="s">
        <v>768</v>
      </c>
    </row>
    <row r="1545" customFormat="false" ht="15" hidden="false" customHeight="false" outlineLevel="0" collapsed="false">
      <c r="A1545" s="4" t="str">
        <f aca="false">B1545&amp;"|"&amp;C1545</f>
        <v>tdbR00000316 Pro-UGG|69</v>
      </c>
      <c r="B1545" s="4" t="s">
        <v>57</v>
      </c>
      <c r="C1545" s="4" t="s">
        <v>851</v>
      </c>
      <c r="D1545" s="4" t="n">
        <v>70</v>
      </c>
      <c r="E1545" s="17" t="s">
        <v>772</v>
      </c>
      <c r="F1545" s="18" t="s">
        <v>768</v>
      </c>
    </row>
    <row r="1546" customFormat="false" ht="15" hidden="false" customHeight="false" outlineLevel="0" collapsed="false">
      <c r="A1546" s="4" t="str">
        <f aca="false">B1546&amp;"|"&amp;C1546</f>
        <v>tdbR00000316 Pro-UGG|70</v>
      </c>
      <c r="B1546" s="4" t="s">
        <v>57</v>
      </c>
      <c r="C1546" s="4" t="s">
        <v>852</v>
      </c>
      <c r="D1546" s="4" t="n">
        <v>71</v>
      </c>
      <c r="E1546" s="17" t="s">
        <v>772</v>
      </c>
      <c r="F1546" s="18" t="s">
        <v>768</v>
      </c>
    </row>
    <row r="1547" customFormat="false" ht="15" hidden="false" customHeight="false" outlineLevel="0" collapsed="false">
      <c r="A1547" s="4" t="str">
        <f aca="false">B1547&amp;"|"&amp;C1547</f>
        <v>tdbR00000316 Pro-UGG|71</v>
      </c>
      <c r="B1547" s="4" t="s">
        <v>57</v>
      </c>
      <c r="C1547" s="4" t="s">
        <v>853</v>
      </c>
      <c r="D1547" s="4" t="n">
        <v>72</v>
      </c>
      <c r="E1547" s="17" t="s">
        <v>772</v>
      </c>
      <c r="F1547" s="18" t="s">
        <v>768</v>
      </c>
    </row>
    <row r="1548" customFormat="false" ht="15" hidden="false" customHeight="false" outlineLevel="0" collapsed="false">
      <c r="A1548" s="4" t="str">
        <f aca="false">B1548&amp;"|"&amp;C1548</f>
        <v>tdbR00000316 Pro-UGG|72</v>
      </c>
      <c r="B1548" s="4" t="s">
        <v>57</v>
      </c>
      <c r="C1548" s="4" t="s">
        <v>854</v>
      </c>
      <c r="D1548" s="4" t="n">
        <v>73</v>
      </c>
      <c r="E1548" s="17" t="s">
        <v>459</v>
      </c>
      <c r="F1548" s="18" t="s">
        <v>768</v>
      </c>
    </row>
    <row r="1549" customFormat="false" ht="15" hidden="false" customHeight="false" outlineLevel="0" collapsed="false">
      <c r="A1549" s="4" t="str">
        <f aca="false">B1549&amp;"|"&amp;C1549</f>
        <v>tdbR00000387 Ser-UGA|1</v>
      </c>
      <c r="B1549" s="4" t="s">
        <v>58</v>
      </c>
      <c r="C1549" s="4" t="s">
        <v>767</v>
      </c>
      <c r="D1549" s="4" t="n">
        <v>1</v>
      </c>
      <c r="E1549" s="17" t="s">
        <v>459</v>
      </c>
      <c r="F1549" s="18" t="s">
        <v>768</v>
      </c>
    </row>
    <row r="1550" customFormat="false" ht="15" hidden="false" customHeight="false" outlineLevel="0" collapsed="false">
      <c r="A1550" s="4" t="str">
        <f aca="false">B1550&amp;"|"&amp;C1550</f>
        <v>tdbR00000387 Ser-UGA|2</v>
      </c>
      <c r="B1550" s="4" t="s">
        <v>58</v>
      </c>
      <c r="C1550" s="4" t="s">
        <v>769</v>
      </c>
      <c r="D1550" s="4" t="n">
        <v>2</v>
      </c>
      <c r="E1550" s="17" t="s">
        <v>459</v>
      </c>
      <c r="F1550" s="18" t="s">
        <v>768</v>
      </c>
    </row>
    <row r="1551" customFormat="false" ht="15" hidden="false" customHeight="false" outlineLevel="0" collapsed="false">
      <c r="A1551" s="4" t="str">
        <f aca="false">B1551&amp;"|"&amp;C1551</f>
        <v>tdbR00000387 Ser-UGA|3</v>
      </c>
      <c r="B1551" s="4" t="s">
        <v>58</v>
      </c>
      <c r="C1551" s="4" t="s">
        <v>770</v>
      </c>
      <c r="D1551" s="4" t="n">
        <v>3</v>
      </c>
      <c r="E1551" s="17" t="s">
        <v>780</v>
      </c>
      <c r="F1551" s="18" t="s">
        <v>768</v>
      </c>
    </row>
    <row r="1552" customFormat="false" ht="15" hidden="false" customHeight="false" outlineLevel="0" collapsed="false">
      <c r="A1552" s="4" t="str">
        <f aca="false">B1552&amp;"|"&amp;C1552</f>
        <v>tdbR00000387 Ser-UGA|4</v>
      </c>
      <c r="B1552" s="4" t="s">
        <v>58</v>
      </c>
      <c r="C1552" s="4" t="s">
        <v>771</v>
      </c>
      <c r="D1552" s="4" t="n">
        <v>4</v>
      </c>
      <c r="E1552" s="17" t="s">
        <v>459</v>
      </c>
      <c r="F1552" s="18" t="s">
        <v>768</v>
      </c>
    </row>
    <row r="1553" customFormat="false" ht="15" hidden="false" customHeight="false" outlineLevel="0" collapsed="false">
      <c r="A1553" s="4" t="str">
        <f aca="false">B1553&amp;"|"&amp;C1553</f>
        <v>tdbR00000387 Ser-UGA|5</v>
      </c>
      <c r="B1553" s="4" t="s">
        <v>58</v>
      </c>
      <c r="C1553" s="4" t="s">
        <v>773</v>
      </c>
      <c r="D1553" s="4" t="n">
        <v>5</v>
      </c>
      <c r="E1553" s="17" t="s">
        <v>459</v>
      </c>
      <c r="F1553" s="18" t="s">
        <v>768</v>
      </c>
    </row>
    <row r="1554" customFormat="false" ht="15" hidden="false" customHeight="false" outlineLevel="0" collapsed="false">
      <c r="A1554" s="4" t="str">
        <f aca="false">B1554&amp;"|"&amp;C1554</f>
        <v>tdbR00000387 Ser-UGA|6</v>
      </c>
      <c r="B1554" s="4" t="s">
        <v>58</v>
      </c>
      <c r="C1554" s="4" t="s">
        <v>774</v>
      </c>
      <c r="D1554" s="4" t="n">
        <v>6</v>
      </c>
      <c r="E1554" s="17" t="s">
        <v>780</v>
      </c>
      <c r="F1554" s="18" t="s">
        <v>768</v>
      </c>
    </row>
    <row r="1555" customFormat="false" ht="15" hidden="false" customHeight="false" outlineLevel="0" collapsed="false">
      <c r="A1555" s="4" t="str">
        <f aca="false">B1555&amp;"|"&amp;C1555</f>
        <v>tdbR00000387 Ser-UGA|7</v>
      </c>
      <c r="B1555" s="4" t="s">
        <v>58</v>
      </c>
      <c r="C1555" s="4" t="s">
        <v>775</v>
      </c>
      <c r="D1555" s="4" t="n">
        <v>7</v>
      </c>
      <c r="E1555" s="17" t="s">
        <v>780</v>
      </c>
      <c r="F1555" s="18" t="s">
        <v>768</v>
      </c>
    </row>
    <row r="1556" customFormat="false" ht="15" hidden="false" customHeight="false" outlineLevel="0" collapsed="false">
      <c r="A1556" s="4" t="str">
        <f aca="false">B1556&amp;"|"&amp;C1556</f>
        <v>tdbR00000387 Ser-UGA|8</v>
      </c>
      <c r="B1556" s="4" t="s">
        <v>58</v>
      </c>
      <c r="C1556" s="4" t="s">
        <v>776</v>
      </c>
      <c r="D1556" s="4" t="n">
        <v>8</v>
      </c>
      <c r="E1556" s="3" t="s">
        <v>777</v>
      </c>
      <c r="F1556" s="4" t="s">
        <v>778</v>
      </c>
    </row>
    <row r="1557" customFormat="false" ht="15" hidden="false" customHeight="false" outlineLevel="0" collapsed="false">
      <c r="A1557" s="4" t="str">
        <f aca="false">B1557&amp;"|"&amp;C1557</f>
        <v>tdbR00000387 Ser-UGA|9</v>
      </c>
      <c r="B1557" s="4" t="s">
        <v>58</v>
      </c>
      <c r="C1557" s="4" t="s">
        <v>779</v>
      </c>
      <c r="D1557" s="4" t="n">
        <v>9</v>
      </c>
      <c r="E1557" s="3" t="s">
        <v>780</v>
      </c>
      <c r="F1557" s="4" t="s">
        <v>781</v>
      </c>
    </row>
    <row r="1558" customFormat="false" ht="15" hidden="false" customHeight="false" outlineLevel="0" collapsed="false">
      <c r="A1558" s="4" t="str">
        <f aca="false">B1558&amp;"|"&amp;C1558</f>
        <v>tdbR00000387 Ser-UGA|10</v>
      </c>
      <c r="B1558" s="4" t="s">
        <v>58</v>
      </c>
      <c r="C1558" s="4" t="s">
        <v>782</v>
      </c>
      <c r="D1558" s="4" t="n">
        <v>10</v>
      </c>
      <c r="E1558" s="8" t="s">
        <v>772</v>
      </c>
      <c r="F1558" s="7" t="s">
        <v>783</v>
      </c>
    </row>
    <row r="1559" customFormat="false" ht="15" hidden="false" customHeight="false" outlineLevel="0" collapsed="false">
      <c r="A1559" s="4" t="str">
        <f aca="false">B1559&amp;"|"&amp;C1559</f>
        <v>tdbR00000387 Ser-UGA|11</v>
      </c>
      <c r="B1559" s="4" t="s">
        <v>58</v>
      </c>
      <c r="C1559" s="4" t="s">
        <v>784</v>
      </c>
      <c r="D1559" s="4" t="n">
        <v>11</v>
      </c>
      <c r="E1559" s="8" t="s">
        <v>772</v>
      </c>
      <c r="F1559" s="7" t="s">
        <v>783</v>
      </c>
    </row>
    <row r="1560" customFormat="false" ht="15" hidden="false" customHeight="false" outlineLevel="0" collapsed="false">
      <c r="A1560" s="4" t="str">
        <f aca="false">B1560&amp;"|"&amp;C1560</f>
        <v>tdbR00000387 Ser-UGA|12</v>
      </c>
      <c r="B1560" s="4" t="s">
        <v>58</v>
      </c>
      <c r="C1560" s="4" t="s">
        <v>785</v>
      </c>
      <c r="D1560" s="4" t="n">
        <v>12</v>
      </c>
      <c r="E1560" s="8" t="s">
        <v>772</v>
      </c>
      <c r="F1560" s="7" t="s">
        <v>783</v>
      </c>
    </row>
    <row r="1561" customFormat="false" ht="15" hidden="false" customHeight="false" outlineLevel="0" collapsed="false">
      <c r="A1561" s="4" t="str">
        <f aca="false">B1561&amp;"|"&amp;C1561</f>
        <v>tdbR00000387 Ser-UGA|13</v>
      </c>
      <c r="B1561" s="4" t="s">
        <v>58</v>
      </c>
      <c r="C1561" s="4" t="s">
        <v>786</v>
      </c>
      <c r="D1561" s="4" t="n">
        <v>13</v>
      </c>
      <c r="E1561" s="8" t="s">
        <v>780</v>
      </c>
      <c r="F1561" s="7" t="s">
        <v>783</v>
      </c>
    </row>
    <row r="1562" customFormat="false" ht="15" hidden="false" customHeight="false" outlineLevel="0" collapsed="false">
      <c r="A1562" s="4" t="str">
        <f aca="false">B1562&amp;"|"&amp;C1562</f>
        <v>tdbR00000387 Ser-UGA|14</v>
      </c>
      <c r="B1562" s="4" t="s">
        <v>58</v>
      </c>
      <c r="C1562" s="4" t="s">
        <v>787</v>
      </c>
      <c r="D1562" s="4" t="n">
        <v>14</v>
      </c>
      <c r="E1562" s="19" t="s">
        <v>780</v>
      </c>
      <c r="F1562" s="20" t="s">
        <v>788</v>
      </c>
    </row>
    <row r="1563" customFormat="false" ht="15" hidden="false" customHeight="false" outlineLevel="0" collapsed="false">
      <c r="A1563" s="4" t="str">
        <f aca="false">B1563&amp;"|"&amp;C1563</f>
        <v>tdbR00000387 Ser-UGA|15</v>
      </c>
      <c r="B1563" s="4" t="s">
        <v>58</v>
      </c>
      <c r="C1563" s="4" t="s">
        <v>789</v>
      </c>
      <c r="D1563" s="4" t="n">
        <v>15</v>
      </c>
      <c r="E1563" s="19" t="s">
        <v>459</v>
      </c>
      <c r="F1563" s="20" t="s">
        <v>788</v>
      </c>
    </row>
    <row r="1564" customFormat="false" ht="15" hidden="false" customHeight="false" outlineLevel="0" collapsed="false">
      <c r="A1564" s="4" t="str">
        <f aca="false">B1564&amp;"|"&amp;C1564</f>
        <v>tdbR00000387 Ser-UGA|16</v>
      </c>
      <c r="B1564" s="4" t="s">
        <v>58</v>
      </c>
      <c r="C1564" s="4" t="s">
        <v>790</v>
      </c>
      <c r="D1564" s="4" t="n">
        <v>16</v>
      </c>
      <c r="E1564" s="19" t="s">
        <v>777</v>
      </c>
      <c r="F1564" s="20" t="s">
        <v>788</v>
      </c>
    </row>
    <row r="1565" customFormat="false" ht="15" hidden="false" customHeight="false" outlineLevel="0" collapsed="false">
      <c r="A1565" s="4" t="str">
        <f aca="false">B1565&amp;"|"&amp;C1565</f>
        <v>tdbR00000387 Ser-UGA|17</v>
      </c>
      <c r="B1565" s="4" t="s">
        <v>58</v>
      </c>
      <c r="C1565" s="4" t="s">
        <v>791</v>
      </c>
      <c r="D1565" s="4" t="n">
        <v>17</v>
      </c>
      <c r="E1565" s="19" t="s">
        <v>772</v>
      </c>
      <c r="F1565" s="20" t="s">
        <v>788</v>
      </c>
    </row>
    <row r="1566" customFormat="false" ht="15" hidden="false" customHeight="false" outlineLevel="0" collapsed="false">
      <c r="A1566" s="4" t="str">
        <f aca="false">B1566&amp;"|"&amp;C1566</f>
        <v>tdbR00000387 Ser-UGA|17a</v>
      </c>
      <c r="B1566" s="4" t="s">
        <v>58</v>
      </c>
      <c r="C1566" s="4" t="s">
        <v>792</v>
      </c>
      <c r="D1566" s="4" t="n">
        <v>18</v>
      </c>
      <c r="E1566" s="19" t="s">
        <v>777</v>
      </c>
      <c r="F1566" s="20" t="s">
        <v>788</v>
      </c>
    </row>
    <row r="1567" customFormat="false" ht="15" hidden="false" customHeight="false" outlineLevel="0" collapsed="false">
      <c r="A1567" s="4" t="str">
        <f aca="false">B1567&amp;"|"&amp;C1567</f>
        <v>tdbR00000387 Ser-UGA|18</v>
      </c>
      <c r="B1567" s="4" t="s">
        <v>58</v>
      </c>
      <c r="C1567" s="4" t="s">
        <v>793</v>
      </c>
      <c r="D1567" s="4" t="n">
        <v>19</v>
      </c>
      <c r="E1567" s="19" t="s">
        <v>459</v>
      </c>
      <c r="F1567" s="20" t="s">
        <v>788</v>
      </c>
    </row>
    <row r="1568" customFormat="false" ht="15" hidden="false" customHeight="false" outlineLevel="0" collapsed="false">
      <c r="A1568" s="4" t="str">
        <f aca="false">B1568&amp;"|"&amp;C1568</f>
        <v>tdbR00000387 Ser-UGA|19</v>
      </c>
      <c r="B1568" s="4" t="s">
        <v>58</v>
      </c>
      <c r="C1568" s="4" t="s">
        <v>794</v>
      </c>
      <c r="D1568" s="4" t="n">
        <v>20</v>
      </c>
      <c r="E1568" s="19" t="s">
        <v>459</v>
      </c>
      <c r="F1568" s="20" t="s">
        <v>788</v>
      </c>
    </row>
    <row r="1569" customFormat="false" ht="15" hidden="false" customHeight="false" outlineLevel="0" collapsed="false">
      <c r="A1569" s="4" t="str">
        <f aca="false">B1569&amp;"|"&amp;C1569</f>
        <v>tdbR00000387 Ser-UGA|20</v>
      </c>
      <c r="B1569" s="4" t="s">
        <v>58</v>
      </c>
      <c r="C1569" s="4" t="s">
        <v>795</v>
      </c>
      <c r="D1569" s="4" t="n">
        <v>21</v>
      </c>
      <c r="E1569" s="19" t="s">
        <v>772</v>
      </c>
      <c r="F1569" s="20" t="s">
        <v>788</v>
      </c>
    </row>
    <row r="1570" customFormat="false" ht="15" hidden="false" customHeight="false" outlineLevel="0" collapsed="false">
      <c r="A1570" s="4" t="str">
        <f aca="false">B1570&amp;"|"&amp;C1570</f>
        <v>tdbR00000387 Ser-UGA|20a</v>
      </c>
      <c r="B1570" s="4" t="s">
        <v>58</v>
      </c>
      <c r="C1570" s="4" t="s">
        <v>796</v>
      </c>
      <c r="D1570" s="4" t="n">
        <v>22</v>
      </c>
      <c r="E1570" s="19" t="s">
        <v>777</v>
      </c>
      <c r="F1570" s="20" t="s">
        <v>788</v>
      </c>
    </row>
    <row r="1571" customFormat="false" ht="15" hidden="false" customHeight="false" outlineLevel="0" collapsed="false">
      <c r="A1571" s="4" t="str">
        <f aca="false">B1571&amp;"|"&amp;C1571</f>
        <v>tdbR00000387 Ser-UGA|20b</v>
      </c>
      <c r="B1571" s="4" t="s">
        <v>58</v>
      </c>
      <c r="C1571" s="4" t="s">
        <v>855</v>
      </c>
      <c r="D1571" s="4" t="n">
        <v>23</v>
      </c>
      <c r="E1571" s="19" t="s">
        <v>459</v>
      </c>
      <c r="F1571" s="20" t="s">
        <v>788</v>
      </c>
    </row>
    <row r="1572" customFormat="false" ht="15" hidden="false" customHeight="false" outlineLevel="0" collapsed="false">
      <c r="A1572" s="4" t="str">
        <f aca="false">B1572&amp;"|"&amp;C1572</f>
        <v>tdbR00000387 Ser-UGA|21</v>
      </c>
      <c r="B1572" s="4" t="s">
        <v>58</v>
      </c>
      <c r="C1572" s="4" t="s">
        <v>797</v>
      </c>
      <c r="D1572" s="4" t="n">
        <v>24</v>
      </c>
      <c r="E1572" s="19" t="s">
        <v>780</v>
      </c>
      <c r="F1572" s="20" t="s">
        <v>788</v>
      </c>
    </row>
    <row r="1573" customFormat="false" ht="15" hidden="false" customHeight="false" outlineLevel="0" collapsed="false">
      <c r="A1573" s="4" t="str">
        <f aca="false">B1573&amp;"|"&amp;C1573</f>
        <v>tdbR00000387 Ser-UGA|22</v>
      </c>
      <c r="B1573" s="4" t="s">
        <v>58</v>
      </c>
      <c r="C1573" s="4" t="s">
        <v>798</v>
      </c>
      <c r="D1573" s="4" t="n">
        <v>25</v>
      </c>
      <c r="E1573" s="8" t="s">
        <v>780</v>
      </c>
      <c r="F1573" s="7" t="s">
        <v>783</v>
      </c>
    </row>
    <row r="1574" customFormat="false" ht="15" hidden="false" customHeight="false" outlineLevel="0" collapsed="false">
      <c r="A1574" s="4" t="str">
        <f aca="false">B1574&amp;"|"&amp;C1574</f>
        <v>tdbR00000387 Ser-UGA|23</v>
      </c>
      <c r="B1574" s="4" t="s">
        <v>58</v>
      </c>
      <c r="C1574" s="4" t="s">
        <v>799</v>
      </c>
      <c r="D1574" s="4" t="n">
        <v>26</v>
      </c>
      <c r="E1574" s="8" t="s">
        <v>459</v>
      </c>
      <c r="F1574" s="7" t="s">
        <v>783</v>
      </c>
    </row>
    <row r="1575" customFormat="false" ht="15" hidden="false" customHeight="false" outlineLevel="0" collapsed="false">
      <c r="A1575" s="4" t="str">
        <f aca="false">B1575&amp;"|"&amp;C1575</f>
        <v>tdbR00000387 Ser-UGA|24</v>
      </c>
      <c r="B1575" s="4" t="s">
        <v>58</v>
      </c>
      <c r="C1575" s="4" t="s">
        <v>800</v>
      </c>
      <c r="D1575" s="4" t="n">
        <v>27</v>
      </c>
      <c r="E1575" s="8" t="s">
        <v>459</v>
      </c>
      <c r="F1575" s="7" t="s">
        <v>783</v>
      </c>
    </row>
    <row r="1576" customFormat="false" ht="15" hidden="false" customHeight="false" outlineLevel="0" collapsed="false">
      <c r="A1576" s="4" t="str">
        <f aca="false">B1576&amp;"|"&amp;C1576</f>
        <v>tdbR00000387 Ser-UGA|25</v>
      </c>
      <c r="B1576" s="4" t="s">
        <v>58</v>
      </c>
      <c r="C1576" s="4" t="s">
        <v>801</v>
      </c>
      <c r="D1576" s="4" t="n">
        <v>28</v>
      </c>
      <c r="E1576" s="8" t="s">
        <v>459</v>
      </c>
      <c r="F1576" s="7" t="s">
        <v>783</v>
      </c>
    </row>
    <row r="1577" customFormat="false" ht="15" hidden="false" customHeight="false" outlineLevel="0" collapsed="false">
      <c r="A1577" s="4" t="str">
        <f aca="false">B1577&amp;"|"&amp;C1577</f>
        <v>tdbR00000387 Ser-UGA|26</v>
      </c>
      <c r="B1577" s="4" t="s">
        <v>58</v>
      </c>
      <c r="C1577" s="4" t="s">
        <v>802</v>
      </c>
      <c r="D1577" s="4" t="n">
        <v>29</v>
      </c>
      <c r="E1577" s="3" t="s">
        <v>780</v>
      </c>
      <c r="F1577" s="4" t="s">
        <v>803</v>
      </c>
    </row>
    <row r="1578" customFormat="false" ht="15" hidden="false" customHeight="false" outlineLevel="0" collapsed="false">
      <c r="A1578" s="4" t="str">
        <f aca="false">B1578&amp;"|"&amp;C1578</f>
        <v>tdbR00000387 Ser-UGA|27</v>
      </c>
      <c r="B1578" s="4" t="s">
        <v>58</v>
      </c>
      <c r="C1578" s="4" t="s">
        <v>804</v>
      </c>
      <c r="D1578" s="4" t="n">
        <v>30</v>
      </c>
      <c r="E1578" s="21" t="s">
        <v>777</v>
      </c>
      <c r="F1578" s="22" t="s">
        <v>805</v>
      </c>
    </row>
    <row r="1579" customFormat="false" ht="15" hidden="false" customHeight="false" outlineLevel="0" collapsed="false">
      <c r="A1579" s="4" t="str">
        <f aca="false">B1579&amp;"|"&amp;C1579</f>
        <v>tdbR00000387 Ser-UGA|28</v>
      </c>
      <c r="B1579" s="4" t="s">
        <v>58</v>
      </c>
      <c r="C1579" s="4" t="s">
        <v>806</v>
      </c>
      <c r="D1579" s="4" t="n">
        <v>31</v>
      </c>
      <c r="E1579" s="21" t="s">
        <v>772</v>
      </c>
      <c r="F1579" s="22" t="s">
        <v>805</v>
      </c>
    </row>
    <row r="1580" customFormat="false" ht="15" hidden="false" customHeight="false" outlineLevel="0" collapsed="false">
      <c r="A1580" s="4" t="str">
        <f aca="false">B1580&amp;"|"&amp;C1580</f>
        <v>tdbR00000387 Ser-UGA|29</v>
      </c>
      <c r="B1580" s="4" t="s">
        <v>58</v>
      </c>
      <c r="C1580" s="4" t="s">
        <v>807</v>
      </c>
      <c r="D1580" s="4" t="n">
        <v>32</v>
      </c>
      <c r="E1580" s="21" t="s">
        <v>459</v>
      </c>
      <c r="F1580" s="22" t="s">
        <v>805</v>
      </c>
    </row>
    <row r="1581" customFormat="false" ht="15" hidden="false" customHeight="false" outlineLevel="0" collapsed="false">
      <c r="A1581" s="4" t="str">
        <f aca="false">B1581&amp;"|"&amp;C1581</f>
        <v>tdbR00000387 Ser-UGA|30</v>
      </c>
      <c r="B1581" s="4" t="s">
        <v>58</v>
      </c>
      <c r="C1581" s="4" t="s">
        <v>808</v>
      </c>
      <c r="D1581" s="4" t="n">
        <v>33</v>
      </c>
      <c r="E1581" s="21" t="s">
        <v>459</v>
      </c>
      <c r="F1581" s="22" t="s">
        <v>805</v>
      </c>
    </row>
    <row r="1582" customFormat="false" ht="15" hidden="false" customHeight="false" outlineLevel="0" collapsed="false">
      <c r="A1582" s="4" t="str">
        <f aca="false">B1582&amp;"|"&amp;C1582</f>
        <v>tdbR00000387 Ser-UGA|31</v>
      </c>
      <c r="B1582" s="4" t="s">
        <v>58</v>
      </c>
      <c r="C1582" s="4" t="s">
        <v>809</v>
      </c>
      <c r="D1582" s="4" t="n">
        <v>34</v>
      </c>
      <c r="E1582" s="21" t="s">
        <v>777</v>
      </c>
      <c r="F1582" s="22" t="s">
        <v>805</v>
      </c>
    </row>
    <row r="1583" customFormat="false" ht="15" hidden="false" customHeight="false" outlineLevel="0" collapsed="false">
      <c r="A1583" s="4" t="str">
        <f aca="false">B1583&amp;"|"&amp;C1583</f>
        <v>tdbR00000387 Ser-UGA|32</v>
      </c>
      <c r="B1583" s="4" t="s">
        <v>58</v>
      </c>
      <c r="C1583" s="4" t="s">
        <v>810</v>
      </c>
      <c r="D1583" s="4" t="n">
        <v>35</v>
      </c>
      <c r="E1583" s="19" t="s">
        <v>772</v>
      </c>
      <c r="F1583" s="20" t="s">
        <v>811</v>
      </c>
    </row>
    <row r="1584" customFormat="false" ht="15" hidden="false" customHeight="false" outlineLevel="0" collapsed="false">
      <c r="A1584" s="4" t="str">
        <f aca="false">B1584&amp;"|"&amp;C1584</f>
        <v>tdbR00000387 Ser-UGA|33</v>
      </c>
      <c r="B1584" s="4" t="s">
        <v>58</v>
      </c>
      <c r="C1584" s="4" t="s">
        <v>812</v>
      </c>
      <c r="D1584" s="4" t="n">
        <v>36</v>
      </c>
      <c r="E1584" s="19" t="s">
        <v>777</v>
      </c>
      <c r="F1584" s="20" t="s">
        <v>811</v>
      </c>
    </row>
    <row r="1585" customFormat="false" ht="15" hidden="false" customHeight="false" outlineLevel="0" collapsed="false">
      <c r="A1585" s="4" t="str">
        <f aca="false">B1585&amp;"|"&amp;C1585</f>
        <v>tdbR00000387 Ser-UGA|34</v>
      </c>
      <c r="B1585" s="4" t="s">
        <v>58</v>
      </c>
      <c r="C1585" s="4" t="s">
        <v>813</v>
      </c>
      <c r="D1585" s="4" t="n">
        <v>37</v>
      </c>
      <c r="E1585" s="19" t="s">
        <v>777</v>
      </c>
      <c r="F1585" s="20" t="s">
        <v>811</v>
      </c>
    </row>
    <row r="1586" customFormat="false" ht="15" hidden="false" customHeight="false" outlineLevel="0" collapsed="false">
      <c r="A1586" s="4" t="str">
        <f aca="false">B1586&amp;"|"&amp;C1586</f>
        <v>tdbR00000387 Ser-UGA|35</v>
      </c>
      <c r="B1586" s="4" t="s">
        <v>58</v>
      </c>
      <c r="C1586" s="4" t="s">
        <v>814</v>
      </c>
      <c r="D1586" s="4" t="n">
        <v>38</v>
      </c>
      <c r="E1586" s="19" t="s">
        <v>459</v>
      </c>
      <c r="F1586" s="20" t="s">
        <v>811</v>
      </c>
    </row>
    <row r="1587" customFormat="false" ht="15" hidden="false" customHeight="false" outlineLevel="0" collapsed="false">
      <c r="A1587" s="4" t="str">
        <f aca="false">B1587&amp;"|"&amp;C1587</f>
        <v>tdbR00000387 Ser-UGA|36</v>
      </c>
      <c r="B1587" s="4" t="s">
        <v>58</v>
      </c>
      <c r="C1587" s="4" t="s">
        <v>815</v>
      </c>
      <c r="D1587" s="4" t="n">
        <v>39</v>
      </c>
      <c r="E1587" s="19" t="s">
        <v>780</v>
      </c>
      <c r="F1587" s="20" t="s">
        <v>811</v>
      </c>
    </row>
    <row r="1588" customFormat="false" ht="15" hidden="false" customHeight="false" outlineLevel="0" collapsed="false">
      <c r="A1588" s="4" t="str">
        <f aca="false">B1588&amp;"|"&amp;C1588</f>
        <v>tdbR00000387 Ser-UGA|37</v>
      </c>
      <c r="B1588" s="4" t="s">
        <v>58</v>
      </c>
      <c r="C1588" s="4" t="s">
        <v>816</v>
      </c>
      <c r="D1588" s="4" t="n">
        <v>40</v>
      </c>
      <c r="E1588" s="19" t="s">
        <v>780</v>
      </c>
      <c r="F1588" s="20" t="s">
        <v>811</v>
      </c>
    </row>
    <row r="1589" customFormat="false" ht="15" hidden="false" customHeight="false" outlineLevel="0" collapsed="false">
      <c r="A1589" s="4" t="str">
        <f aca="false">B1589&amp;"|"&amp;C1589</f>
        <v>tdbR00000387 Ser-UGA|38</v>
      </c>
      <c r="B1589" s="4" t="s">
        <v>58</v>
      </c>
      <c r="C1589" s="4" t="s">
        <v>817</v>
      </c>
      <c r="D1589" s="4" t="n">
        <v>41</v>
      </c>
      <c r="E1589" s="19" t="s">
        <v>780</v>
      </c>
      <c r="F1589" s="20" t="s">
        <v>811</v>
      </c>
    </row>
    <row r="1590" customFormat="false" ht="15" hidden="false" customHeight="false" outlineLevel="0" collapsed="false">
      <c r="A1590" s="4" t="str">
        <f aca="false">B1590&amp;"|"&amp;C1590</f>
        <v>tdbR00000387 Ser-UGA|39</v>
      </c>
      <c r="B1590" s="4" t="s">
        <v>58</v>
      </c>
      <c r="C1590" s="4" t="s">
        <v>818</v>
      </c>
      <c r="D1590" s="4" t="n">
        <v>42</v>
      </c>
      <c r="E1590" s="21" t="s">
        <v>780</v>
      </c>
      <c r="F1590" s="22" t="s">
        <v>805</v>
      </c>
    </row>
    <row r="1591" customFormat="false" ht="15" hidden="false" customHeight="false" outlineLevel="0" collapsed="false">
      <c r="A1591" s="4" t="str">
        <f aca="false">B1591&amp;"|"&amp;C1591</f>
        <v>tdbR00000387 Ser-UGA|40</v>
      </c>
      <c r="B1591" s="4" t="s">
        <v>58</v>
      </c>
      <c r="C1591" s="4" t="s">
        <v>819</v>
      </c>
      <c r="D1591" s="4" t="n">
        <v>43</v>
      </c>
      <c r="E1591" s="21" t="s">
        <v>772</v>
      </c>
      <c r="F1591" s="22" t="s">
        <v>805</v>
      </c>
    </row>
    <row r="1592" customFormat="false" ht="15" hidden="false" customHeight="false" outlineLevel="0" collapsed="false">
      <c r="A1592" s="4" t="str">
        <f aca="false">B1592&amp;"|"&amp;C1592</f>
        <v>tdbR00000387 Ser-UGA|41</v>
      </c>
      <c r="B1592" s="4" t="s">
        <v>58</v>
      </c>
      <c r="C1592" s="4" t="s">
        <v>820</v>
      </c>
      <c r="D1592" s="4" t="n">
        <v>44</v>
      </c>
      <c r="E1592" s="21" t="s">
        <v>772</v>
      </c>
      <c r="F1592" s="22" t="s">
        <v>805</v>
      </c>
    </row>
    <row r="1593" customFormat="false" ht="15" hidden="false" customHeight="false" outlineLevel="0" collapsed="false">
      <c r="A1593" s="4" t="str">
        <f aca="false">B1593&amp;"|"&amp;C1593</f>
        <v>tdbR00000387 Ser-UGA|42</v>
      </c>
      <c r="B1593" s="4" t="s">
        <v>58</v>
      </c>
      <c r="C1593" s="4" t="s">
        <v>821</v>
      </c>
      <c r="D1593" s="4" t="n">
        <v>45</v>
      </c>
      <c r="E1593" s="21" t="s">
        <v>459</v>
      </c>
      <c r="F1593" s="22" t="s">
        <v>805</v>
      </c>
    </row>
    <row r="1594" customFormat="false" ht="15" hidden="false" customHeight="false" outlineLevel="0" collapsed="false">
      <c r="A1594" s="4" t="str">
        <f aca="false">B1594&amp;"|"&amp;C1594</f>
        <v>tdbR00000387 Ser-UGA|43</v>
      </c>
      <c r="B1594" s="4" t="s">
        <v>58</v>
      </c>
      <c r="C1594" s="4" t="s">
        <v>822</v>
      </c>
      <c r="D1594" s="4" t="n">
        <v>46</v>
      </c>
      <c r="E1594" s="21" t="s">
        <v>780</v>
      </c>
      <c r="F1594" s="22" t="s">
        <v>805</v>
      </c>
    </row>
    <row r="1595" customFormat="false" ht="15" hidden="false" customHeight="false" outlineLevel="0" collapsed="false">
      <c r="A1595" s="4" t="str">
        <f aca="false">B1595&amp;"|"&amp;C1595</f>
        <v>tdbR00000387 Ser-UGA|44</v>
      </c>
      <c r="B1595" s="4" t="s">
        <v>58</v>
      </c>
      <c r="C1595" s="4" t="s">
        <v>823</v>
      </c>
      <c r="D1595" s="4" t="n">
        <v>47</v>
      </c>
      <c r="E1595" s="19" t="s">
        <v>772</v>
      </c>
      <c r="F1595" s="20" t="s">
        <v>824</v>
      </c>
    </row>
    <row r="1596" customFormat="false" ht="15" hidden="false" customHeight="false" outlineLevel="0" collapsed="false">
      <c r="A1596" s="4" t="str">
        <f aca="false">B1596&amp;"|"&amp;C1596</f>
        <v>tdbR00000387 Ser-UGA|45</v>
      </c>
      <c r="B1596" s="4" t="s">
        <v>58</v>
      </c>
      <c r="C1596" s="4" t="s">
        <v>825</v>
      </c>
      <c r="D1596" s="4" t="n">
        <v>48</v>
      </c>
      <c r="E1596" s="19" t="s">
        <v>780</v>
      </c>
      <c r="F1596" s="20" t="s">
        <v>824</v>
      </c>
    </row>
    <row r="1597" customFormat="false" ht="15" hidden="false" customHeight="false" outlineLevel="0" collapsed="false">
      <c r="A1597" s="4" t="str">
        <f aca="false">B1597&amp;"|"&amp;C1597</f>
        <v>tdbR00000387 Ser-UGA|e1</v>
      </c>
      <c r="B1597" s="4" t="s">
        <v>58</v>
      </c>
      <c r="C1597" s="4" t="s">
        <v>856</v>
      </c>
      <c r="D1597" s="4" t="n">
        <v>49</v>
      </c>
      <c r="E1597" s="19" t="s">
        <v>459</v>
      </c>
      <c r="F1597" s="20" t="s">
        <v>824</v>
      </c>
    </row>
    <row r="1598" customFormat="false" ht="15" hidden="false" customHeight="false" outlineLevel="0" collapsed="false">
      <c r="A1598" s="4" t="str">
        <f aca="false">B1598&amp;"|"&amp;C1598</f>
        <v>tdbR00000387 Ser-UGA|e2</v>
      </c>
      <c r="B1598" s="4" t="s">
        <v>58</v>
      </c>
      <c r="C1598" s="4" t="s">
        <v>857</v>
      </c>
      <c r="D1598" s="4" t="n">
        <v>50</v>
      </c>
      <c r="E1598" s="19" t="s">
        <v>459</v>
      </c>
      <c r="F1598" s="20" t="s">
        <v>824</v>
      </c>
    </row>
    <row r="1599" customFormat="false" ht="15" hidden="false" customHeight="false" outlineLevel="0" collapsed="false">
      <c r="A1599" s="4" t="str">
        <f aca="false">B1599&amp;"|"&amp;C1599</f>
        <v>tdbR00000387 Ser-UGA|e3</v>
      </c>
      <c r="B1599" s="4" t="s">
        <v>58</v>
      </c>
      <c r="C1599" s="4" t="s">
        <v>858</v>
      </c>
      <c r="D1599" s="4" t="n">
        <v>51</v>
      </c>
      <c r="E1599" s="19" t="s">
        <v>459</v>
      </c>
      <c r="F1599" s="20" t="s">
        <v>824</v>
      </c>
    </row>
    <row r="1600" customFormat="false" ht="15" hidden="false" customHeight="false" outlineLevel="0" collapsed="false">
      <c r="A1600" s="4" t="str">
        <f aca="false">B1600&amp;"|"&amp;C1600</f>
        <v>tdbR00000387 Ser-UGA|e4</v>
      </c>
      <c r="B1600" s="4" t="s">
        <v>58</v>
      </c>
      <c r="C1600" s="4" t="s">
        <v>859</v>
      </c>
      <c r="D1600" s="4" t="n">
        <v>52</v>
      </c>
      <c r="E1600" s="19" t="s">
        <v>777</v>
      </c>
      <c r="F1600" s="20" t="s">
        <v>824</v>
      </c>
    </row>
    <row r="1601" customFormat="false" ht="15" hidden="false" customHeight="false" outlineLevel="0" collapsed="false">
      <c r="A1601" s="4" t="str">
        <f aca="false">B1601&amp;"|"&amp;C1601</f>
        <v>tdbR00000387 Ser-UGA|e5</v>
      </c>
      <c r="B1601" s="4" t="s">
        <v>58</v>
      </c>
      <c r="C1601" s="4" t="s">
        <v>860</v>
      </c>
      <c r="D1601" s="4" t="n">
        <v>53</v>
      </c>
      <c r="E1601" s="19" t="s">
        <v>459</v>
      </c>
      <c r="F1601" s="20" t="s">
        <v>824</v>
      </c>
    </row>
    <row r="1602" customFormat="false" ht="15" hidden="false" customHeight="false" outlineLevel="0" collapsed="false">
      <c r="A1602" s="4" t="str">
        <f aca="false">B1602&amp;"|"&amp;C1602</f>
        <v>tdbR00000387 Ser-UGA|e6</v>
      </c>
      <c r="B1602" s="4" t="s">
        <v>58</v>
      </c>
      <c r="C1602" s="4" t="s">
        <v>861</v>
      </c>
      <c r="D1602" s="4" t="n">
        <v>54</v>
      </c>
      <c r="E1602" s="19" t="s">
        <v>777</v>
      </c>
      <c r="F1602" s="20" t="s">
        <v>824</v>
      </c>
    </row>
    <row r="1603" customFormat="false" ht="15" hidden="false" customHeight="false" outlineLevel="0" collapsed="false">
      <c r="A1603" s="4" t="str">
        <f aca="false">B1603&amp;"|"&amp;C1603</f>
        <v>tdbR00000387 Ser-UGA|e7</v>
      </c>
      <c r="B1603" s="4" t="s">
        <v>58</v>
      </c>
      <c r="C1603" s="4" t="s">
        <v>862</v>
      </c>
      <c r="D1603" s="4" t="n">
        <v>55</v>
      </c>
      <c r="E1603" s="19" t="s">
        <v>772</v>
      </c>
      <c r="F1603" s="20" t="s">
        <v>824</v>
      </c>
    </row>
    <row r="1604" customFormat="false" ht="15" hidden="false" customHeight="false" outlineLevel="0" collapsed="false">
      <c r="A1604" s="4" t="str">
        <f aca="false">B1604&amp;"|"&amp;C1604</f>
        <v>tdbR00000387 Ser-UGA|e8</v>
      </c>
      <c r="B1604" s="4" t="s">
        <v>58</v>
      </c>
      <c r="C1604" s="4" t="s">
        <v>863</v>
      </c>
      <c r="D1604" s="4" t="n">
        <v>56</v>
      </c>
      <c r="E1604" s="19" t="s">
        <v>780</v>
      </c>
      <c r="F1604" s="20" t="s">
        <v>824</v>
      </c>
    </row>
    <row r="1605" customFormat="false" ht="15" hidden="false" customHeight="false" outlineLevel="0" collapsed="false">
      <c r="A1605" s="4" t="str">
        <f aca="false">B1605&amp;"|"&amp;C1605</f>
        <v>tdbR00000387 Ser-UGA|e9</v>
      </c>
      <c r="B1605" s="4" t="s">
        <v>58</v>
      </c>
      <c r="C1605" s="4" t="s">
        <v>864</v>
      </c>
      <c r="D1605" s="4" t="n">
        <v>57</v>
      </c>
      <c r="E1605" s="19" t="s">
        <v>780</v>
      </c>
      <c r="F1605" s="20" t="s">
        <v>824</v>
      </c>
    </row>
    <row r="1606" customFormat="false" ht="15" hidden="false" customHeight="false" outlineLevel="0" collapsed="false">
      <c r="A1606" s="4" t="str">
        <f aca="false">B1606&amp;"|"&amp;C1606</f>
        <v>tdbR00000387 Ser-UGA|e10</v>
      </c>
      <c r="B1606" s="4" t="s">
        <v>58</v>
      </c>
      <c r="C1606" s="4" t="s">
        <v>865</v>
      </c>
      <c r="D1606" s="4" t="n">
        <v>58</v>
      </c>
      <c r="E1606" s="19" t="s">
        <v>780</v>
      </c>
      <c r="F1606" s="20" t="s">
        <v>824</v>
      </c>
    </row>
    <row r="1607" customFormat="false" ht="15" hidden="false" customHeight="false" outlineLevel="0" collapsed="false">
      <c r="A1607" s="4" t="str">
        <f aca="false">B1607&amp;"|"&amp;C1607</f>
        <v>tdbR00000387 Ser-UGA|e11</v>
      </c>
      <c r="B1607" s="4" t="s">
        <v>58</v>
      </c>
      <c r="C1607" s="4" t="s">
        <v>866</v>
      </c>
      <c r="D1607" s="4" t="n">
        <v>59</v>
      </c>
      <c r="E1607" s="19" t="s">
        <v>459</v>
      </c>
      <c r="F1607" s="20" t="s">
        <v>824</v>
      </c>
    </row>
    <row r="1608" customFormat="false" ht="15" hidden="false" customHeight="false" outlineLevel="0" collapsed="false">
      <c r="A1608" s="4" t="str">
        <f aca="false">B1608&amp;"|"&amp;C1608</f>
        <v>tdbR00000387 Ser-UGA|e12</v>
      </c>
      <c r="B1608" s="4" t="s">
        <v>58</v>
      </c>
      <c r="C1608" s="4" t="s">
        <v>867</v>
      </c>
      <c r="D1608" s="4" t="n">
        <v>60</v>
      </c>
      <c r="E1608" s="19" t="s">
        <v>772</v>
      </c>
      <c r="F1608" s="20" t="s">
        <v>824</v>
      </c>
    </row>
    <row r="1609" customFormat="false" ht="15" hidden="false" customHeight="false" outlineLevel="0" collapsed="false">
      <c r="A1609" s="4" t="str">
        <f aca="false">B1609&amp;"|"&amp;C1609</f>
        <v>tdbR00000387 Ser-UGA|e13</v>
      </c>
      <c r="B1609" s="4" t="s">
        <v>58</v>
      </c>
      <c r="C1609" s="4" t="s">
        <v>868</v>
      </c>
      <c r="D1609" s="4" t="n">
        <v>61</v>
      </c>
      <c r="E1609" s="19" t="s">
        <v>772</v>
      </c>
      <c r="F1609" s="20" t="s">
        <v>824</v>
      </c>
    </row>
    <row r="1610" customFormat="false" ht="15" hidden="false" customHeight="false" outlineLevel="0" collapsed="false">
      <c r="A1610" s="4" t="str">
        <f aca="false">B1610&amp;"|"&amp;C1610</f>
        <v>tdbR00000387 Ser-UGA|46</v>
      </c>
      <c r="B1610" s="4" t="s">
        <v>58</v>
      </c>
      <c r="C1610" s="4" t="s">
        <v>826</v>
      </c>
      <c r="D1610" s="4" t="n">
        <v>62</v>
      </c>
      <c r="E1610" s="19" t="s">
        <v>772</v>
      </c>
      <c r="F1610" s="20" t="s">
        <v>824</v>
      </c>
    </row>
    <row r="1611" customFormat="false" ht="15" hidden="false" customHeight="false" outlineLevel="0" collapsed="false">
      <c r="A1611" s="4" t="str">
        <f aca="false">B1611&amp;"|"&amp;C1611</f>
        <v>tdbR00000387 Ser-UGA|47</v>
      </c>
      <c r="B1611" s="4" t="s">
        <v>58</v>
      </c>
      <c r="C1611" s="4" t="s">
        <v>827</v>
      </c>
      <c r="D1611" s="4" t="n">
        <v>63</v>
      </c>
      <c r="E1611" s="19" t="s">
        <v>459</v>
      </c>
      <c r="F1611" s="20" t="s">
        <v>824</v>
      </c>
    </row>
    <row r="1612" customFormat="false" ht="15" hidden="false" customHeight="false" outlineLevel="0" collapsed="false">
      <c r="A1612" s="4" t="str">
        <f aca="false">B1612&amp;"|"&amp;C1612</f>
        <v>tdbR00000387 Ser-UGA|48</v>
      </c>
      <c r="B1612" s="4" t="s">
        <v>58</v>
      </c>
      <c r="C1612" s="4" t="s">
        <v>828</v>
      </c>
      <c r="D1612" s="4" t="n">
        <v>64</v>
      </c>
      <c r="E1612" s="19" t="s">
        <v>772</v>
      </c>
      <c r="F1612" s="20" t="s">
        <v>824</v>
      </c>
    </row>
    <row r="1613" customFormat="false" ht="15" hidden="false" customHeight="false" outlineLevel="0" collapsed="false">
      <c r="A1613" s="4" t="str">
        <f aca="false">B1613&amp;"|"&amp;C1613</f>
        <v>tdbR00000387 Ser-UGA|49</v>
      </c>
      <c r="B1613" s="4" t="s">
        <v>58</v>
      </c>
      <c r="C1613" s="4" t="s">
        <v>829</v>
      </c>
      <c r="D1613" s="4" t="n">
        <v>65</v>
      </c>
      <c r="E1613" s="23" t="s">
        <v>459</v>
      </c>
      <c r="F1613" s="10" t="s">
        <v>830</v>
      </c>
    </row>
    <row r="1614" customFormat="false" ht="15" hidden="false" customHeight="false" outlineLevel="0" collapsed="false">
      <c r="A1614" s="4" t="str">
        <f aca="false">B1614&amp;"|"&amp;C1614</f>
        <v>tdbR00000387 Ser-UGA|50</v>
      </c>
      <c r="B1614" s="4" t="s">
        <v>58</v>
      </c>
      <c r="C1614" s="4" t="s">
        <v>831</v>
      </c>
      <c r="D1614" s="4" t="n">
        <v>66</v>
      </c>
      <c r="E1614" s="23" t="s">
        <v>459</v>
      </c>
      <c r="F1614" s="10" t="s">
        <v>830</v>
      </c>
    </row>
    <row r="1615" customFormat="false" ht="15" hidden="false" customHeight="false" outlineLevel="0" collapsed="false">
      <c r="A1615" s="4" t="str">
        <f aca="false">B1615&amp;"|"&amp;C1615</f>
        <v>tdbR00000387 Ser-UGA|51</v>
      </c>
      <c r="B1615" s="4" t="s">
        <v>58</v>
      </c>
      <c r="C1615" s="4" t="s">
        <v>832</v>
      </c>
      <c r="D1615" s="4" t="n">
        <v>67</v>
      </c>
      <c r="E1615" s="23" t="s">
        <v>459</v>
      </c>
      <c r="F1615" s="10" t="s">
        <v>830</v>
      </c>
    </row>
    <row r="1616" customFormat="false" ht="15" hidden="false" customHeight="false" outlineLevel="0" collapsed="false">
      <c r="A1616" s="4" t="str">
        <f aca="false">B1616&amp;"|"&amp;C1616</f>
        <v>tdbR00000387 Ser-UGA|52</v>
      </c>
      <c r="B1616" s="4" t="s">
        <v>58</v>
      </c>
      <c r="C1616" s="4" t="s">
        <v>833</v>
      </c>
      <c r="D1616" s="4" t="n">
        <v>68</v>
      </c>
      <c r="E1616" s="23" t="s">
        <v>459</v>
      </c>
      <c r="F1616" s="10" t="s">
        <v>830</v>
      </c>
    </row>
    <row r="1617" customFormat="false" ht="15" hidden="false" customHeight="false" outlineLevel="0" collapsed="false">
      <c r="A1617" s="4" t="str">
        <f aca="false">B1617&amp;"|"&amp;C1617</f>
        <v>tdbR00000387 Ser-UGA|53</v>
      </c>
      <c r="B1617" s="4" t="s">
        <v>58</v>
      </c>
      <c r="C1617" s="4" t="s">
        <v>834</v>
      </c>
      <c r="D1617" s="4" t="n">
        <v>69</v>
      </c>
      <c r="E1617" s="23" t="s">
        <v>459</v>
      </c>
      <c r="F1617" s="10" t="s">
        <v>830</v>
      </c>
    </row>
    <row r="1618" customFormat="false" ht="15" hidden="false" customHeight="false" outlineLevel="0" collapsed="false">
      <c r="A1618" s="4" t="str">
        <f aca="false">B1618&amp;"|"&amp;C1618</f>
        <v>tdbR00000387 Ser-UGA|54</v>
      </c>
      <c r="B1618" s="4" t="s">
        <v>58</v>
      </c>
      <c r="C1618" s="4" t="s">
        <v>835</v>
      </c>
      <c r="D1618" s="4" t="n">
        <v>70</v>
      </c>
      <c r="E1618" s="19" t="s">
        <v>777</v>
      </c>
      <c r="F1618" s="20" t="s">
        <v>836</v>
      </c>
    </row>
    <row r="1619" customFormat="false" ht="15" hidden="false" customHeight="false" outlineLevel="0" collapsed="false">
      <c r="A1619" s="4" t="str">
        <f aca="false">B1619&amp;"|"&amp;C1619</f>
        <v>tdbR00000387 Ser-UGA|55</v>
      </c>
      <c r="B1619" s="4" t="s">
        <v>58</v>
      </c>
      <c r="C1619" s="4" t="s">
        <v>837</v>
      </c>
      <c r="D1619" s="4" t="n">
        <v>71</v>
      </c>
      <c r="E1619" s="19" t="s">
        <v>777</v>
      </c>
      <c r="F1619" s="20" t="s">
        <v>836</v>
      </c>
    </row>
    <row r="1620" customFormat="false" ht="15" hidden="false" customHeight="false" outlineLevel="0" collapsed="false">
      <c r="A1620" s="4" t="str">
        <f aca="false">B1620&amp;"|"&amp;C1620</f>
        <v>tdbR00000387 Ser-UGA|56</v>
      </c>
      <c r="B1620" s="4" t="s">
        <v>58</v>
      </c>
      <c r="C1620" s="4" t="s">
        <v>838</v>
      </c>
      <c r="D1620" s="4" t="n">
        <v>72</v>
      </c>
      <c r="E1620" s="19" t="s">
        <v>772</v>
      </c>
      <c r="F1620" s="20" t="s">
        <v>836</v>
      </c>
    </row>
    <row r="1621" customFormat="false" ht="15" hidden="false" customHeight="false" outlineLevel="0" collapsed="false">
      <c r="A1621" s="4" t="str">
        <f aca="false">B1621&amp;"|"&amp;C1621</f>
        <v>tdbR00000387 Ser-UGA|57</v>
      </c>
      <c r="B1621" s="4" t="s">
        <v>58</v>
      </c>
      <c r="C1621" s="4" t="s">
        <v>839</v>
      </c>
      <c r="D1621" s="4" t="n">
        <v>73</v>
      </c>
      <c r="E1621" s="19" t="s">
        <v>459</v>
      </c>
      <c r="F1621" s="20" t="s">
        <v>836</v>
      </c>
    </row>
    <row r="1622" customFormat="false" ht="15" hidden="false" customHeight="false" outlineLevel="0" collapsed="false">
      <c r="A1622" s="4" t="str">
        <f aca="false">B1622&amp;"|"&amp;C1622</f>
        <v>tdbR00000387 Ser-UGA|58</v>
      </c>
      <c r="B1622" s="4" t="s">
        <v>58</v>
      </c>
      <c r="C1622" s="4" t="s">
        <v>840</v>
      </c>
      <c r="D1622" s="4" t="n">
        <v>74</v>
      </c>
      <c r="E1622" s="19" t="s">
        <v>780</v>
      </c>
      <c r="F1622" s="20" t="s">
        <v>836</v>
      </c>
    </row>
    <row r="1623" customFormat="false" ht="15" hidden="false" customHeight="false" outlineLevel="0" collapsed="false">
      <c r="A1623" s="4" t="str">
        <f aca="false">B1623&amp;"|"&amp;C1623</f>
        <v>tdbR00000387 Ser-UGA|59</v>
      </c>
      <c r="B1623" s="4" t="s">
        <v>58</v>
      </c>
      <c r="C1623" s="4" t="s">
        <v>841</v>
      </c>
      <c r="D1623" s="4" t="n">
        <v>75</v>
      </c>
      <c r="E1623" s="19" t="s">
        <v>780</v>
      </c>
      <c r="F1623" s="20" t="s">
        <v>836</v>
      </c>
    </row>
    <row r="1624" customFormat="false" ht="15" hidden="false" customHeight="false" outlineLevel="0" collapsed="false">
      <c r="A1624" s="4" t="str">
        <f aca="false">B1624&amp;"|"&amp;C1624</f>
        <v>tdbR00000387 Ser-UGA|60</v>
      </c>
      <c r="B1624" s="4" t="s">
        <v>58</v>
      </c>
      <c r="C1624" s="4" t="s">
        <v>842</v>
      </c>
      <c r="D1624" s="4" t="n">
        <v>76</v>
      </c>
      <c r="E1624" s="19" t="s">
        <v>777</v>
      </c>
      <c r="F1624" s="20" t="s">
        <v>836</v>
      </c>
    </row>
    <row r="1625" customFormat="false" ht="15" hidden="false" customHeight="false" outlineLevel="0" collapsed="false">
      <c r="A1625" s="4" t="str">
        <f aca="false">B1625&amp;"|"&amp;C1625</f>
        <v>tdbR00000387 Ser-UGA|61</v>
      </c>
      <c r="B1625" s="4" t="s">
        <v>58</v>
      </c>
      <c r="C1625" s="4" t="s">
        <v>843</v>
      </c>
      <c r="D1625" s="4" t="n">
        <v>77</v>
      </c>
      <c r="E1625" s="23" t="s">
        <v>772</v>
      </c>
      <c r="F1625" s="10" t="s">
        <v>830</v>
      </c>
    </row>
    <row r="1626" customFormat="false" ht="15" hidden="false" customHeight="false" outlineLevel="0" collapsed="false">
      <c r="A1626" s="4" t="str">
        <f aca="false">B1626&amp;"|"&amp;C1626</f>
        <v>tdbR00000387 Ser-UGA|62</v>
      </c>
      <c r="B1626" s="4" t="s">
        <v>58</v>
      </c>
      <c r="C1626" s="4" t="s">
        <v>844</v>
      </c>
      <c r="D1626" s="4" t="n">
        <v>78</v>
      </c>
      <c r="E1626" s="23" t="s">
        <v>772</v>
      </c>
      <c r="F1626" s="10" t="s">
        <v>830</v>
      </c>
    </row>
    <row r="1627" customFormat="false" ht="15" hidden="false" customHeight="false" outlineLevel="0" collapsed="false">
      <c r="A1627" s="4" t="str">
        <f aca="false">B1627&amp;"|"&amp;C1627</f>
        <v>tdbR00000387 Ser-UGA|63</v>
      </c>
      <c r="B1627" s="4" t="s">
        <v>58</v>
      </c>
      <c r="C1627" s="4" t="s">
        <v>845</v>
      </c>
      <c r="D1627" s="4" t="n">
        <v>79</v>
      </c>
      <c r="E1627" s="23" t="s">
        <v>772</v>
      </c>
      <c r="F1627" s="10" t="s">
        <v>830</v>
      </c>
    </row>
    <row r="1628" customFormat="false" ht="15" hidden="false" customHeight="false" outlineLevel="0" collapsed="false">
      <c r="A1628" s="4" t="str">
        <f aca="false">B1628&amp;"|"&amp;C1628</f>
        <v>tdbR00000387 Ser-UGA|64</v>
      </c>
      <c r="B1628" s="4" t="s">
        <v>58</v>
      </c>
      <c r="C1628" s="4" t="s">
        <v>846</v>
      </c>
      <c r="D1628" s="4" t="n">
        <v>80</v>
      </c>
      <c r="E1628" s="23" t="s">
        <v>777</v>
      </c>
      <c r="F1628" s="10" t="s">
        <v>830</v>
      </c>
    </row>
    <row r="1629" customFormat="false" ht="15" hidden="false" customHeight="false" outlineLevel="0" collapsed="false">
      <c r="A1629" s="4" t="str">
        <f aca="false">B1629&amp;"|"&amp;C1629</f>
        <v>tdbR00000387 Ser-UGA|65</v>
      </c>
      <c r="B1629" s="4" t="s">
        <v>58</v>
      </c>
      <c r="C1629" s="4" t="s">
        <v>847</v>
      </c>
      <c r="D1629" s="4" t="n">
        <v>81</v>
      </c>
      <c r="E1629" s="23" t="s">
        <v>772</v>
      </c>
      <c r="F1629" s="10" t="s">
        <v>830</v>
      </c>
    </row>
    <row r="1630" customFormat="false" ht="15" hidden="false" customHeight="false" outlineLevel="0" collapsed="false">
      <c r="A1630" s="4" t="str">
        <f aca="false">B1630&amp;"|"&amp;C1630</f>
        <v>tdbR00000387 Ser-UGA|66</v>
      </c>
      <c r="B1630" s="4" t="s">
        <v>58</v>
      </c>
      <c r="C1630" s="4" t="s">
        <v>848</v>
      </c>
      <c r="D1630" s="4" t="n">
        <v>82</v>
      </c>
      <c r="E1630" s="17" t="s">
        <v>777</v>
      </c>
      <c r="F1630" s="18" t="s">
        <v>768</v>
      </c>
    </row>
    <row r="1631" customFormat="false" ht="15" hidden="false" customHeight="false" outlineLevel="0" collapsed="false">
      <c r="A1631" s="4" t="str">
        <f aca="false">B1631&amp;"|"&amp;C1631</f>
        <v>tdbR00000387 Ser-UGA|67</v>
      </c>
      <c r="B1631" s="4" t="s">
        <v>58</v>
      </c>
      <c r="C1631" s="4" t="s">
        <v>849</v>
      </c>
      <c r="D1631" s="4" t="n">
        <v>83</v>
      </c>
      <c r="E1631" s="17" t="s">
        <v>777</v>
      </c>
      <c r="F1631" s="18" t="s">
        <v>768</v>
      </c>
    </row>
    <row r="1632" customFormat="false" ht="15" hidden="false" customHeight="false" outlineLevel="0" collapsed="false">
      <c r="A1632" s="4" t="str">
        <f aca="false">B1632&amp;"|"&amp;C1632</f>
        <v>tdbR00000387 Ser-UGA|68</v>
      </c>
      <c r="B1632" s="4" t="s">
        <v>58</v>
      </c>
      <c r="C1632" s="4" t="s">
        <v>850</v>
      </c>
      <c r="D1632" s="4" t="n">
        <v>84</v>
      </c>
      <c r="E1632" s="17" t="s">
        <v>772</v>
      </c>
      <c r="F1632" s="18" t="s">
        <v>768</v>
      </c>
    </row>
    <row r="1633" customFormat="false" ht="15" hidden="false" customHeight="false" outlineLevel="0" collapsed="false">
      <c r="A1633" s="4" t="str">
        <f aca="false">B1633&amp;"|"&amp;C1633</f>
        <v>tdbR00000387 Ser-UGA|69</v>
      </c>
      <c r="B1633" s="4" t="s">
        <v>58</v>
      </c>
      <c r="C1633" s="4" t="s">
        <v>851</v>
      </c>
      <c r="D1633" s="4" t="n">
        <v>85</v>
      </c>
      <c r="E1633" s="17" t="s">
        <v>772</v>
      </c>
      <c r="F1633" s="18" t="s">
        <v>768</v>
      </c>
    </row>
    <row r="1634" customFormat="false" ht="15" hidden="false" customHeight="false" outlineLevel="0" collapsed="false">
      <c r="A1634" s="4" t="str">
        <f aca="false">B1634&amp;"|"&amp;C1634</f>
        <v>tdbR00000387 Ser-UGA|70</v>
      </c>
      <c r="B1634" s="4" t="s">
        <v>58</v>
      </c>
      <c r="C1634" s="4" t="s">
        <v>852</v>
      </c>
      <c r="D1634" s="4" t="n">
        <v>86</v>
      </c>
      <c r="E1634" s="17" t="s">
        <v>777</v>
      </c>
      <c r="F1634" s="18" t="s">
        <v>768</v>
      </c>
    </row>
    <row r="1635" customFormat="false" ht="15" hidden="false" customHeight="false" outlineLevel="0" collapsed="false">
      <c r="A1635" s="4" t="str">
        <f aca="false">B1635&amp;"|"&amp;C1635</f>
        <v>tdbR00000387 Ser-UGA|71</v>
      </c>
      <c r="B1635" s="4" t="s">
        <v>58</v>
      </c>
      <c r="C1635" s="4" t="s">
        <v>853</v>
      </c>
      <c r="D1635" s="4" t="n">
        <v>87</v>
      </c>
      <c r="E1635" s="17" t="s">
        <v>772</v>
      </c>
      <c r="F1635" s="18" t="s">
        <v>768</v>
      </c>
    </row>
    <row r="1636" customFormat="false" ht="15" hidden="false" customHeight="false" outlineLevel="0" collapsed="false">
      <c r="A1636" s="4" t="str">
        <f aca="false">B1636&amp;"|"&amp;C1636</f>
        <v>tdbR00000387 Ser-UGA|72</v>
      </c>
      <c r="B1636" s="4" t="s">
        <v>58</v>
      </c>
      <c r="C1636" s="4" t="s">
        <v>854</v>
      </c>
      <c r="D1636" s="4" t="n">
        <v>88</v>
      </c>
      <c r="E1636" s="17" t="s">
        <v>772</v>
      </c>
      <c r="F1636" s="18" t="s">
        <v>768</v>
      </c>
    </row>
    <row r="1637" customFormat="false" ht="15" hidden="false" customHeight="false" outlineLevel="0" collapsed="false">
      <c r="A1637" s="4" t="str">
        <f aca="false">B1637&amp;"|"&amp;C1637</f>
        <v>tdbR00000436 Thr-UGU|1</v>
      </c>
      <c r="B1637" s="4" t="s">
        <v>59</v>
      </c>
      <c r="C1637" s="4" t="s">
        <v>767</v>
      </c>
      <c r="D1637" s="4" t="n">
        <v>1</v>
      </c>
      <c r="E1637" s="17" t="s">
        <v>459</v>
      </c>
      <c r="F1637" s="18" t="s">
        <v>768</v>
      </c>
    </row>
    <row r="1638" customFormat="false" ht="15" hidden="false" customHeight="false" outlineLevel="0" collapsed="false">
      <c r="A1638" s="4" t="str">
        <f aca="false">B1638&amp;"|"&amp;C1638</f>
        <v>tdbR00000436 Thr-UGU|2</v>
      </c>
      <c r="B1638" s="4" t="s">
        <v>59</v>
      </c>
      <c r="C1638" s="4" t="s">
        <v>769</v>
      </c>
      <c r="D1638" s="4" t="n">
        <v>2</v>
      </c>
      <c r="E1638" s="17" t="s">
        <v>772</v>
      </c>
      <c r="F1638" s="18" t="s">
        <v>768</v>
      </c>
    </row>
    <row r="1639" customFormat="false" ht="15" hidden="false" customHeight="false" outlineLevel="0" collapsed="false">
      <c r="A1639" s="4" t="str">
        <f aca="false">B1639&amp;"|"&amp;C1639</f>
        <v>tdbR00000436 Thr-UGU|3</v>
      </c>
      <c r="B1639" s="4" t="s">
        <v>59</v>
      </c>
      <c r="C1639" s="4" t="s">
        <v>770</v>
      </c>
      <c r="D1639" s="4" t="n">
        <v>3</v>
      </c>
      <c r="E1639" s="17" t="s">
        <v>772</v>
      </c>
      <c r="F1639" s="18" t="s">
        <v>768</v>
      </c>
    </row>
    <row r="1640" customFormat="false" ht="15" hidden="false" customHeight="false" outlineLevel="0" collapsed="false">
      <c r="A1640" s="4" t="str">
        <f aca="false">B1640&amp;"|"&amp;C1640</f>
        <v>tdbR00000436 Thr-UGU|4</v>
      </c>
      <c r="B1640" s="4" t="s">
        <v>59</v>
      </c>
      <c r="C1640" s="4" t="s">
        <v>771</v>
      </c>
      <c r="D1640" s="4" t="n">
        <v>4</v>
      </c>
      <c r="E1640" s="17" t="s">
        <v>459</v>
      </c>
      <c r="F1640" s="18" t="s">
        <v>768</v>
      </c>
    </row>
    <row r="1641" customFormat="false" ht="15" hidden="false" customHeight="false" outlineLevel="0" collapsed="false">
      <c r="A1641" s="4" t="str">
        <f aca="false">B1641&amp;"|"&amp;C1641</f>
        <v>tdbR00000436 Thr-UGU|5</v>
      </c>
      <c r="B1641" s="4" t="s">
        <v>59</v>
      </c>
      <c r="C1641" s="4" t="s">
        <v>773</v>
      </c>
      <c r="D1641" s="4" t="n">
        <v>5</v>
      </c>
      <c r="E1641" s="17" t="s">
        <v>459</v>
      </c>
      <c r="F1641" s="18" t="s">
        <v>768</v>
      </c>
    </row>
    <row r="1642" customFormat="false" ht="15" hidden="false" customHeight="false" outlineLevel="0" collapsed="false">
      <c r="A1642" s="4" t="str">
        <f aca="false">B1642&amp;"|"&amp;C1642</f>
        <v>tdbR00000436 Thr-UGU|6</v>
      </c>
      <c r="B1642" s="4" t="s">
        <v>59</v>
      </c>
      <c r="C1642" s="4" t="s">
        <v>774</v>
      </c>
      <c r="D1642" s="4" t="n">
        <v>6</v>
      </c>
      <c r="E1642" s="17" t="s">
        <v>777</v>
      </c>
      <c r="F1642" s="18" t="s">
        <v>768</v>
      </c>
    </row>
    <row r="1643" customFormat="false" ht="15" hidden="false" customHeight="false" outlineLevel="0" collapsed="false">
      <c r="A1643" s="4" t="str">
        <f aca="false">B1643&amp;"|"&amp;C1643</f>
        <v>tdbR00000436 Thr-UGU|7</v>
      </c>
      <c r="B1643" s="4" t="s">
        <v>59</v>
      </c>
      <c r="C1643" s="4" t="s">
        <v>775</v>
      </c>
      <c r="D1643" s="4" t="n">
        <v>7</v>
      </c>
      <c r="E1643" s="17" t="s">
        <v>459</v>
      </c>
      <c r="F1643" s="18" t="s">
        <v>768</v>
      </c>
    </row>
    <row r="1644" customFormat="false" ht="15" hidden="false" customHeight="false" outlineLevel="0" collapsed="false">
      <c r="A1644" s="4" t="str">
        <f aca="false">B1644&amp;"|"&amp;C1644</f>
        <v>tdbR00000436 Thr-UGU|8</v>
      </c>
      <c r="B1644" s="4" t="s">
        <v>59</v>
      </c>
      <c r="C1644" s="4" t="s">
        <v>776</v>
      </c>
      <c r="D1644" s="4" t="n">
        <v>8</v>
      </c>
      <c r="E1644" s="3" t="s">
        <v>777</v>
      </c>
      <c r="F1644" s="4" t="s">
        <v>778</v>
      </c>
    </row>
    <row r="1645" customFormat="false" ht="15" hidden="false" customHeight="false" outlineLevel="0" collapsed="false">
      <c r="A1645" s="4" t="str">
        <f aca="false">B1645&amp;"|"&amp;C1645</f>
        <v>tdbR00000436 Thr-UGU|9</v>
      </c>
      <c r="B1645" s="4" t="s">
        <v>59</v>
      </c>
      <c r="C1645" s="4" t="s">
        <v>779</v>
      </c>
      <c r="D1645" s="4" t="n">
        <v>9</v>
      </c>
      <c r="E1645" s="3" t="s">
        <v>780</v>
      </c>
      <c r="F1645" s="4" t="s">
        <v>781</v>
      </c>
    </row>
    <row r="1646" customFormat="false" ht="15" hidden="false" customHeight="false" outlineLevel="0" collapsed="false">
      <c r="A1646" s="4" t="str">
        <f aca="false">B1646&amp;"|"&amp;C1646</f>
        <v>tdbR00000436 Thr-UGU|10</v>
      </c>
      <c r="B1646" s="4" t="s">
        <v>59</v>
      </c>
      <c r="C1646" s="4" t="s">
        <v>782</v>
      </c>
      <c r="D1646" s="4" t="n">
        <v>10</v>
      </c>
      <c r="E1646" s="8" t="s">
        <v>459</v>
      </c>
      <c r="F1646" s="7" t="s">
        <v>783</v>
      </c>
    </row>
    <row r="1647" customFormat="false" ht="15" hidden="false" customHeight="false" outlineLevel="0" collapsed="false">
      <c r="A1647" s="4" t="str">
        <f aca="false">B1647&amp;"|"&amp;C1647</f>
        <v>tdbR00000436 Thr-UGU|11</v>
      </c>
      <c r="B1647" s="4" t="s">
        <v>59</v>
      </c>
      <c r="C1647" s="4" t="s">
        <v>784</v>
      </c>
      <c r="D1647" s="4" t="n">
        <v>11</v>
      </c>
      <c r="E1647" s="8" t="s">
        <v>772</v>
      </c>
      <c r="F1647" s="7" t="s">
        <v>783</v>
      </c>
    </row>
    <row r="1648" customFormat="false" ht="15" hidden="false" customHeight="false" outlineLevel="0" collapsed="false">
      <c r="A1648" s="4" t="str">
        <f aca="false">B1648&amp;"|"&amp;C1648</f>
        <v>tdbR00000436 Thr-UGU|12</v>
      </c>
      <c r="B1648" s="4" t="s">
        <v>59</v>
      </c>
      <c r="C1648" s="4" t="s">
        <v>785</v>
      </c>
      <c r="D1648" s="4" t="n">
        <v>12</v>
      </c>
      <c r="E1648" s="8" t="s">
        <v>777</v>
      </c>
      <c r="F1648" s="7" t="s">
        <v>783</v>
      </c>
    </row>
    <row r="1649" customFormat="false" ht="15" hidden="false" customHeight="false" outlineLevel="0" collapsed="false">
      <c r="A1649" s="4" t="str">
        <f aca="false">B1649&amp;"|"&amp;C1649</f>
        <v>tdbR00000436 Thr-UGU|13</v>
      </c>
      <c r="B1649" s="4" t="s">
        <v>59</v>
      </c>
      <c r="C1649" s="4" t="s">
        <v>786</v>
      </c>
      <c r="D1649" s="4" t="n">
        <v>13</v>
      </c>
      <c r="E1649" s="8" t="s">
        <v>772</v>
      </c>
      <c r="F1649" s="7" t="s">
        <v>783</v>
      </c>
    </row>
    <row r="1650" customFormat="false" ht="15" hidden="false" customHeight="false" outlineLevel="0" collapsed="false">
      <c r="A1650" s="4" t="str">
        <f aca="false">B1650&amp;"|"&amp;C1650</f>
        <v>tdbR00000436 Thr-UGU|14</v>
      </c>
      <c r="B1650" s="4" t="s">
        <v>59</v>
      </c>
      <c r="C1650" s="4" t="s">
        <v>787</v>
      </c>
      <c r="D1650" s="4" t="n">
        <v>14</v>
      </c>
      <c r="E1650" s="19" t="s">
        <v>780</v>
      </c>
      <c r="F1650" s="20" t="s">
        <v>788</v>
      </c>
    </row>
    <row r="1651" customFormat="false" ht="15" hidden="false" customHeight="false" outlineLevel="0" collapsed="false">
      <c r="A1651" s="4" t="str">
        <f aca="false">B1651&amp;"|"&amp;C1651</f>
        <v>tdbR00000436 Thr-UGU|15</v>
      </c>
      <c r="B1651" s="4" t="s">
        <v>59</v>
      </c>
      <c r="C1651" s="4" t="s">
        <v>789</v>
      </c>
      <c r="D1651" s="4" t="n">
        <v>15</v>
      </c>
      <c r="E1651" s="19" t="s">
        <v>780</v>
      </c>
      <c r="F1651" s="20" t="s">
        <v>788</v>
      </c>
    </row>
    <row r="1652" customFormat="false" ht="15" hidden="false" customHeight="false" outlineLevel="0" collapsed="false">
      <c r="A1652" s="4" t="str">
        <f aca="false">B1652&amp;"|"&amp;C1652</f>
        <v>tdbR00000436 Thr-UGU|16</v>
      </c>
      <c r="B1652" s="4" t="s">
        <v>59</v>
      </c>
      <c r="C1652" s="4" t="s">
        <v>790</v>
      </c>
      <c r="D1652" s="4" t="n">
        <v>16</v>
      </c>
      <c r="E1652" s="19" t="s">
        <v>777</v>
      </c>
      <c r="F1652" s="20" t="s">
        <v>788</v>
      </c>
    </row>
    <row r="1653" customFormat="false" ht="15" hidden="false" customHeight="false" outlineLevel="0" collapsed="false">
      <c r="A1653" s="4" t="str">
        <f aca="false">B1653&amp;"|"&amp;C1653</f>
        <v>tdbR00000436 Thr-UGU|17</v>
      </c>
      <c r="B1653" s="4" t="s">
        <v>59</v>
      </c>
      <c r="C1653" s="4" t="s">
        <v>791</v>
      </c>
      <c r="D1653" s="4" t="n">
        <v>17</v>
      </c>
      <c r="E1653" s="19" t="s">
        <v>777</v>
      </c>
      <c r="F1653" s="20" t="s">
        <v>788</v>
      </c>
    </row>
    <row r="1654" customFormat="false" ht="15" hidden="false" customHeight="false" outlineLevel="0" collapsed="false">
      <c r="A1654" s="4" t="str">
        <f aca="false">B1654&amp;"|"&amp;C1654</f>
        <v>tdbR00000436 Thr-UGU|18</v>
      </c>
      <c r="B1654" s="4" t="s">
        <v>59</v>
      </c>
      <c r="C1654" s="4" t="s">
        <v>793</v>
      </c>
      <c r="D1654" s="4" t="n">
        <v>18</v>
      </c>
      <c r="E1654" s="19" t="s">
        <v>459</v>
      </c>
      <c r="F1654" s="20" t="s">
        <v>788</v>
      </c>
    </row>
    <row r="1655" customFormat="false" ht="15" hidden="false" customHeight="false" outlineLevel="0" collapsed="false">
      <c r="A1655" s="4" t="str">
        <f aca="false">B1655&amp;"|"&amp;C1655</f>
        <v>tdbR00000436 Thr-UGU|19</v>
      </c>
      <c r="B1655" s="4" t="s">
        <v>59</v>
      </c>
      <c r="C1655" s="4" t="s">
        <v>794</v>
      </c>
      <c r="D1655" s="4" t="n">
        <v>19</v>
      </c>
      <c r="E1655" s="19" t="s">
        <v>459</v>
      </c>
      <c r="F1655" s="20" t="s">
        <v>788</v>
      </c>
    </row>
    <row r="1656" customFormat="false" ht="15" hidden="false" customHeight="false" outlineLevel="0" collapsed="false">
      <c r="A1656" s="4" t="str">
        <f aca="false">B1656&amp;"|"&amp;C1656</f>
        <v>tdbR00000436 Thr-UGU|20</v>
      </c>
      <c r="B1656" s="4" t="s">
        <v>59</v>
      </c>
      <c r="C1656" s="4" t="s">
        <v>795</v>
      </c>
      <c r="D1656" s="4" t="n">
        <v>20</v>
      </c>
      <c r="E1656" s="19" t="s">
        <v>777</v>
      </c>
      <c r="F1656" s="20" t="s">
        <v>788</v>
      </c>
    </row>
    <row r="1657" customFormat="false" ht="15" hidden="false" customHeight="false" outlineLevel="0" collapsed="false">
      <c r="A1657" s="4" t="str">
        <f aca="false">B1657&amp;"|"&amp;C1657</f>
        <v>tdbR00000436 Thr-UGU|21</v>
      </c>
      <c r="B1657" s="4" t="s">
        <v>59</v>
      </c>
      <c r="C1657" s="4" t="s">
        <v>797</v>
      </c>
      <c r="D1657" s="4" t="n">
        <v>21</v>
      </c>
      <c r="E1657" s="19" t="s">
        <v>780</v>
      </c>
      <c r="F1657" s="20" t="s">
        <v>788</v>
      </c>
    </row>
    <row r="1658" customFormat="false" ht="15" hidden="false" customHeight="false" outlineLevel="0" collapsed="false">
      <c r="A1658" s="4" t="str">
        <f aca="false">B1658&amp;"|"&amp;C1658</f>
        <v>tdbR00000436 Thr-UGU|22</v>
      </c>
      <c r="B1658" s="4" t="s">
        <v>59</v>
      </c>
      <c r="C1658" s="4" t="s">
        <v>798</v>
      </c>
      <c r="D1658" s="4" t="n">
        <v>22</v>
      </c>
      <c r="E1658" s="8" t="s">
        <v>459</v>
      </c>
      <c r="F1658" s="7" t="s">
        <v>783</v>
      </c>
    </row>
    <row r="1659" customFormat="false" ht="15" hidden="false" customHeight="false" outlineLevel="0" collapsed="false">
      <c r="A1659" s="4" t="str">
        <f aca="false">B1659&amp;"|"&amp;C1659</f>
        <v>tdbR00000436 Thr-UGU|23</v>
      </c>
      <c r="B1659" s="4" t="s">
        <v>59</v>
      </c>
      <c r="C1659" s="4" t="s">
        <v>799</v>
      </c>
      <c r="D1659" s="4" t="n">
        <v>23</v>
      </c>
      <c r="E1659" s="8" t="s">
        <v>780</v>
      </c>
      <c r="F1659" s="7" t="s">
        <v>783</v>
      </c>
    </row>
    <row r="1660" customFormat="false" ht="15" hidden="false" customHeight="false" outlineLevel="0" collapsed="false">
      <c r="A1660" s="4" t="str">
        <f aca="false">B1660&amp;"|"&amp;C1660</f>
        <v>tdbR00000436 Thr-UGU|24</v>
      </c>
      <c r="B1660" s="4" t="s">
        <v>59</v>
      </c>
      <c r="C1660" s="4" t="s">
        <v>800</v>
      </c>
      <c r="D1660" s="4" t="n">
        <v>24</v>
      </c>
      <c r="E1660" s="8" t="s">
        <v>459</v>
      </c>
      <c r="F1660" s="7" t="s">
        <v>783</v>
      </c>
    </row>
    <row r="1661" customFormat="false" ht="15" hidden="false" customHeight="false" outlineLevel="0" collapsed="false">
      <c r="A1661" s="4" t="str">
        <f aca="false">B1661&amp;"|"&amp;C1661</f>
        <v>tdbR00000436 Thr-UGU|25</v>
      </c>
      <c r="B1661" s="4" t="s">
        <v>59</v>
      </c>
      <c r="C1661" s="4" t="s">
        <v>801</v>
      </c>
      <c r="D1661" s="4" t="n">
        <v>25</v>
      </c>
      <c r="E1661" s="8" t="s">
        <v>772</v>
      </c>
      <c r="F1661" s="7" t="s">
        <v>783</v>
      </c>
    </row>
    <row r="1662" customFormat="false" ht="15" hidden="false" customHeight="false" outlineLevel="0" collapsed="false">
      <c r="A1662" s="4" t="str">
        <f aca="false">B1662&amp;"|"&amp;C1662</f>
        <v>tdbR00000436 Thr-UGU|26</v>
      </c>
      <c r="B1662" s="4" t="s">
        <v>59</v>
      </c>
      <c r="C1662" s="4" t="s">
        <v>802</v>
      </c>
      <c r="D1662" s="4" t="n">
        <v>26</v>
      </c>
      <c r="E1662" s="3" t="s">
        <v>780</v>
      </c>
      <c r="F1662" s="4" t="s">
        <v>803</v>
      </c>
    </row>
    <row r="1663" customFormat="false" ht="15" hidden="false" customHeight="false" outlineLevel="0" collapsed="false">
      <c r="A1663" s="4" t="str">
        <f aca="false">B1663&amp;"|"&amp;C1663</f>
        <v>tdbR00000436 Thr-UGU|27</v>
      </c>
      <c r="B1663" s="4" t="s">
        <v>59</v>
      </c>
      <c r="C1663" s="4" t="s">
        <v>804</v>
      </c>
      <c r="D1663" s="4" t="n">
        <v>27</v>
      </c>
      <c r="E1663" s="21" t="s">
        <v>780</v>
      </c>
      <c r="F1663" s="22" t="s">
        <v>805</v>
      </c>
    </row>
    <row r="1664" customFormat="false" ht="15" hidden="false" customHeight="false" outlineLevel="0" collapsed="false">
      <c r="A1664" s="4" t="str">
        <f aca="false">B1664&amp;"|"&amp;C1664</f>
        <v>tdbR00000436 Thr-UGU|28</v>
      </c>
      <c r="B1664" s="4" t="s">
        <v>59</v>
      </c>
      <c r="C1664" s="4" t="s">
        <v>806</v>
      </c>
      <c r="D1664" s="4" t="n">
        <v>28</v>
      </c>
      <c r="E1664" s="21" t="s">
        <v>772</v>
      </c>
      <c r="F1664" s="22" t="s">
        <v>805</v>
      </c>
    </row>
    <row r="1665" customFormat="false" ht="15" hidden="false" customHeight="false" outlineLevel="0" collapsed="false">
      <c r="A1665" s="4" t="str">
        <f aca="false">B1665&amp;"|"&amp;C1665</f>
        <v>tdbR00000436 Thr-UGU|29</v>
      </c>
      <c r="B1665" s="4" t="s">
        <v>59</v>
      </c>
      <c r="C1665" s="4" t="s">
        <v>807</v>
      </c>
      <c r="D1665" s="4" t="n">
        <v>29</v>
      </c>
      <c r="E1665" s="21" t="s">
        <v>777</v>
      </c>
      <c r="F1665" s="22" t="s">
        <v>805</v>
      </c>
    </row>
    <row r="1666" customFormat="false" ht="15" hidden="false" customHeight="false" outlineLevel="0" collapsed="false">
      <c r="A1666" s="4" t="str">
        <f aca="false">B1666&amp;"|"&amp;C1666</f>
        <v>tdbR00000436 Thr-UGU|30</v>
      </c>
      <c r="B1666" s="4" t="s">
        <v>59</v>
      </c>
      <c r="C1666" s="4" t="s">
        <v>808</v>
      </c>
      <c r="D1666" s="4" t="n">
        <v>30</v>
      </c>
      <c r="E1666" s="21" t="s">
        <v>459</v>
      </c>
      <c r="F1666" s="22" t="s">
        <v>805</v>
      </c>
    </row>
    <row r="1667" customFormat="false" ht="15" hidden="false" customHeight="false" outlineLevel="0" collapsed="false">
      <c r="A1667" s="4" t="str">
        <f aca="false">B1667&amp;"|"&amp;C1667</f>
        <v>tdbR00000436 Thr-UGU|31</v>
      </c>
      <c r="B1667" s="4" t="s">
        <v>59</v>
      </c>
      <c r="C1667" s="4" t="s">
        <v>809</v>
      </c>
      <c r="D1667" s="4" t="n">
        <v>31</v>
      </c>
      <c r="E1667" s="21" t="s">
        <v>780</v>
      </c>
      <c r="F1667" s="22" t="s">
        <v>805</v>
      </c>
    </row>
    <row r="1668" customFormat="false" ht="15" hidden="false" customHeight="false" outlineLevel="0" collapsed="false">
      <c r="A1668" s="4" t="str">
        <f aca="false">B1668&amp;"|"&amp;C1668</f>
        <v>tdbR00000436 Thr-UGU|32</v>
      </c>
      <c r="B1668" s="4" t="s">
        <v>59</v>
      </c>
      <c r="C1668" s="4" t="s">
        <v>810</v>
      </c>
      <c r="D1668" s="4" t="n">
        <v>32</v>
      </c>
      <c r="E1668" s="19" t="s">
        <v>772</v>
      </c>
      <c r="F1668" s="20" t="s">
        <v>811</v>
      </c>
    </row>
    <row r="1669" customFormat="false" ht="15" hidden="false" customHeight="false" outlineLevel="0" collapsed="false">
      <c r="A1669" s="4" t="str">
        <f aca="false">B1669&amp;"|"&amp;C1669</f>
        <v>tdbR00000436 Thr-UGU|33</v>
      </c>
      <c r="B1669" s="4" t="s">
        <v>59</v>
      </c>
      <c r="C1669" s="4" t="s">
        <v>812</v>
      </c>
      <c r="D1669" s="4" t="n">
        <v>33</v>
      </c>
      <c r="E1669" s="19" t="s">
        <v>777</v>
      </c>
      <c r="F1669" s="20" t="s">
        <v>811</v>
      </c>
    </row>
    <row r="1670" customFormat="false" ht="15" hidden="false" customHeight="false" outlineLevel="0" collapsed="false">
      <c r="A1670" s="4" t="str">
        <f aca="false">B1670&amp;"|"&amp;C1670</f>
        <v>tdbR00000436 Thr-UGU|34</v>
      </c>
      <c r="B1670" s="4" t="s">
        <v>59</v>
      </c>
      <c r="C1670" s="4" t="s">
        <v>813</v>
      </c>
      <c r="D1670" s="4" t="n">
        <v>34</v>
      </c>
      <c r="E1670" s="19" t="s">
        <v>777</v>
      </c>
      <c r="F1670" s="20" t="s">
        <v>811</v>
      </c>
    </row>
    <row r="1671" customFormat="false" ht="15" hidden="false" customHeight="false" outlineLevel="0" collapsed="false">
      <c r="A1671" s="4" t="str">
        <f aca="false">B1671&amp;"|"&amp;C1671</f>
        <v>tdbR00000436 Thr-UGU|35</v>
      </c>
      <c r="B1671" s="4" t="s">
        <v>59</v>
      </c>
      <c r="C1671" s="4" t="s">
        <v>814</v>
      </c>
      <c r="D1671" s="4" t="n">
        <v>35</v>
      </c>
      <c r="E1671" s="19" t="s">
        <v>459</v>
      </c>
      <c r="F1671" s="20" t="s">
        <v>811</v>
      </c>
    </row>
    <row r="1672" customFormat="false" ht="15" hidden="false" customHeight="false" outlineLevel="0" collapsed="false">
      <c r="A1672" s="4" t="str">
        <f aca="false">B1672&amp;"|"&amp;C1672</f>
        <v>tdbR00000436 Thr-UGU|36</v>
      </c>
      <c r="B1672" s="4" t="s">
        <v>59</v>
      </c>
      <c r="C1672" s="4" t="s">
        <v>815</v>
      </c>
      <c r="D1672" s="4" t="n">
        <v>36</v>
      </c>
      <c r="E1672" s="19" t="s">
        <v>777</v>
      </c>
      <c r="F1672" s="20" t="s">
        <v>811</v>
      </c>
    </row>
    <row r="1673" customFormat="false" ht="15" hidden="false" customHeight="false" outlineLevel="0" collapsed="false">
      <c r="A1673" s="4" t="str">
        <f aca="false">B1673&amp;"|"&amp;C1673</f>
        <v>tdbR00000436 Thr-UGU|37</v>
      </c>
      <c r="B1673" s="4" t="s">
        <v>59</v>
      </c>
      <c r="C1673" s="4" t="s">
        <v>816</v>
      </c>
      <c r="D1673" s="4" t="n">
        <v>37</v>
      </c>
      <c r="E1673" s="19" t="s">
        <v>780</v>
      </c>
      <c r="F1673" s="20" t="s">
        <v>811</v>
      </c>
    </row>
    <row r="1674" customFormat="false" ht="15" hidden="false" customHeight="false" outlineLevel="0" collapsed="false">
      <c r="A1674" s="4" t="str">
        <f aca="false">B1674&amp;"|"&amp;C1674</f>
        <v>tdbR00000436 Thr-UGU|38</v>
      </c>
      <c r="B1674" s="4" t="s">
        <v>59</v>
      </c>
      <c r="C1674" s="4" t="s">
        <v>817</v>
      </c>
      <c r="D1674" s="4" t="n">
        <v>38</v>
      </c>
      <c r="E1674" s="19" t="s">
        <v>780</v>
      </c>
      <c r="F1674" s="20" t="s">
        <v>811</v>
      </c>
    </row>
    <row r="1675" customFormat="false" ht="15" hidden="false" customHeight="false" outlineLevel="0" collapsed="false">
      <c r="A1675" s="4" t="str">
        <f aca="false">B1675&amp;"|"&amp;C1675</f>
        <v>tdbR00000436 Thr-UGU|39</v>
      </c>
      <c r="B1675" s="4" t="s">
        <v>59</v>
      </c>
      <c r="C1675" s="4" t="s">
        <v>818</v>
      </c>
      <c r="D1675" s="4" t="n">
        <v>39</v>
      </c>
      <c r="E1675" s="21" t="s">
        <v>777</v>
      </c>
      <c r="F1675" s="22" t="s">
        <v>805</v>
      </c>
    </row>
    <row r="1676" customFormat="false" ht="15" hidden="false" customHeight="false" outlineLevel="0" collapsed="false">
      <c r="A1676" s="4" t="str">
        <f aca="false">B1676&amp;"|"&amp;C1676</f>
        <v>tdbR00000436 Thr-UGU|40</v>
      </c>
      <c r="B1676" s="4" t="s">
        <v>59</v>
      </c>
      <c r="C1676" s="4" t="s">
        <v>819</v>
      </c>
      <c r="D1676" s="4" t="n">
        <v>40</v>
      </c>
      <c r="E1676" s="21" t="s">
        <v>772</v>
      </c>
      <c r="F1676" s="22" t="s">
        <v>805</v>
      </c>
    </row>
    <row r="1677" customFormat="false" ht="15" hidden="false" customHeight="false" outlineLevel="0" collapsed="false">
      <c r="A1677" s="4" t="str">
        <f aca="false">B1677&amp;"|"&amp;C1677</f>
        <v>tdbR00000436 Thr-UGU|41</v>
      </c>
      <c r="B1677" s="4" t="s">
        <v>59</v>
      </c>
      <c r="C1677" s="4" t="s">
        <v>820</v>
      </c>
      <c r="D1677" s="4" t="n">
        <v>41</v>
      </c>
      <c r="E1677" s="21" t="s">
        <v>780</v>
      </c>
      <c r="F1677" s="22" t="s">
        <v>805</v>
      </c>
    </row>
    <row r="1678" customFormat="false" ht="15" hidden="false" customHeight="false" outlineLevel="0" collapsed="false">
      <c r="A1678" s="4" t="str">
        <f aca="false">B1678&amp;"|"&amp;C1678</f>
        <v>tdbR00000436 Thr-UGU|42</v>
      </c>
      <c r="B1678" s="4" t="s">
        <v>59</v>
      </c>
      <c r="C1678" s="4" t="s">
        <v>821</v>
      </c>
      <c r="D1678" s="4" t="n">
        <v>42</v>
      </c>
      <c r="E1678" s="21" t="s">
        <v>459</v>
      </c>
      <c r="F1678" s="22" t="s">
        <v>805</v>
      </c>
    </row>
    <row r="1679" customFormat="false" ht="15" hidden="false" customHeight="false" outlineLevel="0" collapsed="false">
      <c r="A1679" s="4" t="str">
        <f aca="false">B1679&amp;"|"&amp;C1679</f>
        <v>tdbR00000436 Thr-UGU|43</v>
      </c>
      <c r="B1679" s="4" t="s">
        <v>59</v>
      </c>
      <c r="C1679" s="4" t="s">
        <v>822</v>
      </c>
      <c r="D1679" s="4" t="n">
        <v>43</v>
      </c>
      <c r="E1679" s="21" t="s">
        <v>777</v>
      </c>
      <c r="F1679" s="22" t="s">
        <v>805</v>
      </c>
    </row>
    <row r="1680" customFormat="false" ht="15" hidden="false" customHeight="false" outlineLevel="0" collapsed="false">
      <c r="A1680" s="4" t="str">
        <f aca="false">B1680&amp;"|"&amp;C1680</f>
        <v>tdbR00000436 Thr-UGU|44</v>
      </c>
      <c r="B1680" s="4" t="s">
        <v>59</v>
      </c>
      <c r="C1680" s="4" t="s">
        <v>823</v>
      </c>
      <c r="D1680" s="4" t="n">
        <v>44</v>
      </c>
      <c r="E1680" s="19" t="s">
        <v>780</v>
      </c>
      <c r="F1680" s="20" t="s">
        <v>824</v>
      </c>
    </row>
    <row r="1681" customFormat="false" ht="15" hidden="false" customHeight="false" outlineLevel="0" collapsed="false">
      <c r="A1681" s="4" t="str">
        <f aca="false">B1681&amp;"|"&amp;C1681</f>
        <v>tdbR00000436 Thr-UGU|45</v>
      </c>
      <c r="B1681" s="4" t="s">
        <v>59</v>
      </c>
      <c r="C1681" s="4" t="s">
        <v>825</v>
      </c>
      <c r="D1681" s="4" t="n">
        <v>45</v>
      </c>
      <c r="E1681" s="19" t="s">
        <v>459</v>
      </c>
      <c r="F1681" s="20" t="s">
        <v>824</v>
      </c>
    </row>
    <row r="1682" customFormat="false" ht="15" hidden="false" customHeight="false" outlineLevel="0" collapsed="false">
      <c r="A1682" s="4" t="str">
        <f aca="false">B1682&amp;"|"&amp;C1682</f>
        <v>tdbR00000436 Thr-UGU|46</v>
      </c>
      <c r="B1682" s="4" t="s">
        <v>59</v>
      </c>
      <c r="C1682" s="4" t="s">
        <v>826</v>
      </c>
      <c r="D1682" s="4" t="n">
        <v>46</v>
      </c>
      <c r="E1682" s="19" t="s">
        <v>459</v>
      </c>
      <c r="F1682" s="20" t="s">
        <v>824</v>
      </c>
    </row>
    <row r="1683" customFormat="false" ht="15" hidden="false" customHeight="false" outlineLevel="0" collapsed="false">
      <c r="A1683" s="4" t="str">
        <f aca="false">B1683&amp;"|"&amp;C1683</f>
        <v>tdbR00000436 Thr-UGU|47</v>
      </c>
      <c r="B1683" s="4" t="s">
        <v>59</v>
      </c>
      <c r="C1683" s="4" t="s">
        <v>827</v>
      </c>
      <c r="D1683" s="4" t="n">
        <v>47</v>
      </c>
      <c r="E1683" s="19" t="s">
        <v>777</v>
      </c>
      <c r="F1683" s="20" t="s">
        <v>824</v>
      </c>
    </row>
    <row r="1684" customFormat="false" ht="15" hidden="false" customHeight="false" outlineLevel="0" collapsed="false">
      <c r="A1684" s="4" t="str">
        <f aca="false">B1684&amp;"|"&amp;C1684</f>
        <v>tdbR00000436 Thr-UGU|48</v>
      </c>
      <c r="B1684" s="4" t="s">
        <v>59</v>
      </c>
      <c r="C1684" s="4" t="s">
        <v>828</v>
      </c>
      <c r="D1684" s="4" t="n">
        <v>48</v>
      </c>
      <c r="E1684" s="19" t="s">
        <v>777</v>
      </c>
      <c r="F1684" s="20" t="s">
        <v>824</v>
      </c>
    </row>
    <row r="1685" customFormat="false" ht="15" hidden="false" customHeight="false" outlineLevel="0" collapsed="false">
      <c r="A1685" s="4" t="str">
        <f aca="false">B1685&amp;"|"&amp;C1685</f>
        <v>tdbR00000436 Thr-UGU|49</v>
      </c>
      <c r="B1685" s="4" t="s">
        <v>59</v>
      </c>
      <c r="C1685" s="4" t="s">
        <v>829</v>
      </c>
      <c r="D1685" s="4" t="n">
        <v>49</v>
      </c>
      <c r="E1685" s="23" t="s">
        <v>459</v>
      </c>
      <c r="F1685" s="10" t="s">
        <v>830</v>
      </c>
    </row>
    <row r="1686" customFormat="false" ht="15" hidden="false" customHeight="false" outlineLevel="0" collapsed="false">
      <c r="A1686" s="4" t="str">
        <f aca="false">B1686&amp;"|"&amp;C1686</f>
        <v>tdbR00000436 Thr-UGU|50</v>
      </c>
      <c r="B1686" s="4" t="s">
        <v>59</v>
      </c>
      <c r="C1686" s="4" t="s">
        <v>831</v>
      </c>
      <c r="D1686" s="4" t="n">
        <v>50</v>
      </c>
      <c r="E1686" s="23" t="s">
        <v>459</v>
      </c>
      <c r="F1686" s="10" t="s">
        <v>830</v>
      </c>
    </row>
    <row r="1687" customFormat="false" ht="15" hidden="false" customHeight="false" outlineLevel="0" collapsed="false">
      <c r="A1687" s="4" t="str">
        <f aca="false">B1687&amp;"|"&amp;C1687</f>
        <v>tdbR00000436 Thr-UGU|51</v>
      </c>
      <c r="B1687" s="4" t="s">
        <v>59</v>
      </c>
      <c r="C1687" s="4" t="s">
        <v>832</v>
      </c>
      <c r="D1687" s="4" t="n">
        <v>51</v>
      </c>
      <c r="E1687" s="23" t="s">
        <v>459</v>
      </c>
      <c r="F1687" s="10" t="s">
        <v>830</v>
      </c>
    </row>
    <row r="1688" customFormat="false" ht="15" hidden="false" customHeight="false" outlineLevel="0" collapsed="false">
      <c r="A1688" s="4" t="str">
        <f aca="false">B1688&amp;"|"&amp;C1688</f>
        <v>tdbR00000436 Thr-UGU|52</v>
      </c>
      <c r="B1688" s="4" t="s">
        <v>59</v>
      </c>
      <c r="C1688" s="4" t="s">
        <v>833</v>
      </c>
      <c r="D1688" s="4" t="n">
        <v>52</v>
      </c>
      <c r="E1688" s="23" t="s">
        <v>459</v>
      </c>
      <c r="F1688" s="10" t="s">
        <v>830</v>
      </c>
    </row>
    <row r="1689" customFormat="false" ht="15" hidden="false" customHeight="false" outlineLevel="0" collapsed="false">
      <c r="A1689" s="4" t="str">
        <f aca="false">B1689&amp;"|"&amp;C1689</f>
        <v>tdbR00000436 Thr-UGU|53</v>
      </c>
      <c r="B1689" s="4" t="s">
        <v>59</v>
      </c>
      <c r="C1689" s="4" t="s">
        <v>834</v>
      </c>
      <c r="D1689" s="4" t="n">
        <v>53</v>
      </c>
      <c r="E1689" s="23" t="s">
        <v>459</v>
      </c>
      <c r="F1689" s="10" t="s">
        <v>830</v>
      </c>
    </row>
    <row r="1690" customFormat="false" ht="15" hidden="false" customHeight="false" outlineLevel="0" collapsed="false">
      <c r="A1690" s="4" t="str">
        <f aca="false">B1690&amp;"|"&amp;C1690</f>
        <v>tdbR00000436 Thr-UGU|54</v>
      </c>
      <c r="B1690" s="4" t="s">
        <v>59</v>
      </c>
      <c r="C1690" s="4" t="s">
        <v>835</v>
      </c>
      <c r="D1690" s="4" t="n">
        <v>54</v>
      </c>
      <c r="E1690" s="19" t="s">
        <v>777</v>
      </c>
      <c r="F1690" s="20" t="s">
        <v>836</v>
      </c>
    </row>
    <row r="1691" customFormat="false" ht="15" hidden="false" customHeight="false" outlineLevel="0" collapsed="false">
      <c r="A1691" s="4" t="str">
        <f aca="false">B1691&amp;"|"&amp;C1691</f>
        <v>tdbR00000436 Thr-UGU|55</v>
      </c>
      <c r="B1691" s="4" t="s">
        <v>59</v>
      </c>
      <c r="C1691" s="4" t="s">
        <v>837</v>
      </c>
      <c r="D1691" s="4" t="n">
        <v>55</v>
      </c>
      <c r="E1691" s="19" t="s">
        <v>777</v>
      </c>
      <c r="F1691" s="20" t="s">
        <v>836</v>
      </c>
    </row>
    <row r="1692" customFormat="false" ht="15" hidden="false" customHeight="false" outlineLevel="0" collapsed="false">
      <c r="A1692" s="4" t="str">
        <f aca="false">B1692&amp;"|"&amp;C1692</f>
        <v>tdbR00000436 Thr-UGU|56</v>
      </c>
      <c r="B1692" s="4" t="s">
        <v>59</v>
      </c>
      <c r="C1692" s="4" t="s">
        <v>838</v>
      </c>
      <c r="D1692" s="4" t="n">
        <v>56</v>
      </c>
      <c r="E1692" s="19" t="s">
        <v>772</v>
      </c>
      <c r="F1692" s="20" t="s">
        <v>836</v>
      </c>
    </row>
    <row r="1693" customFormat="false" ht="15" hidden="false" customHeight="false" outlineLevel="0" collapsed="false">
      <c r="A1693" s="4" t="str">
        <f aca="false">B1693&amp;"|"&amp;C1693</f>
        <v>tdbR00000436 Thr-UGU|57</v>
      </c>
      <c r="B1693" s="4" t="s">
        <v>59</v>
      </c>
      <c r="C1693" s="4" t="s">
        <v>839</v>
      </c>
      <c r="D1693" s="4" t="n">
        <v>57</v>
      </c>
      <c r="E1693" s="19" t="s">
        <v>780</v>
      </c>
      <c r="F1693" s="20" t="s">
        <v>836</v>
      </c>
    </row>
    <row r="1694" customFormat="false" ht="15" hidden="false" customHeight="false" outlineLevel="0" collapsed="false">
      <c r="A1694" s="4" t="str">
        <f aca="false">B1694&amp;"|"&amp;C1694</f>
        <v>tdbR00000436 Thr-UGU|58</v>
      </c>
      <c r="B1694" s="4" t="s">
        <v>59</v>
      </c>
      <c r="C1694" s="4" t="s">
        <v>840</v>
      </c>
      <c r="D1694" s="4" t="n">
        <v>58</v>
      </c>
      <c r="E1694" s="19" t="s">
        <v>780</v>
      </c>
      <c r="F1694" s="20" t="s">
        <v>836</v>
      </c>
    </row>
    <row r="1695" customFormat="false" ht="15" hidden="false" customHeight="false" outlineLevel="0" collapsed="false">
      <c r="A1695" s="4" t="str">
        <f aca="false">B1695&amp;"|"&amp;C1695</f>
        <v>tdbR00000436 Thr-UGU|59</v>
      </c>
      <c r="B1695" s="4" t="s">
        <v>59</v>
      </c>
      <c r="C1695" s="4" t="s">
        <v>841</v>
      </c>
      <c r="D1695" s="4" t="n">
        <v>59</v>
      </c>
      <c r="E1695" s="19" t="s">
        <v>459</v>
      </c>
      <c r="F1695" s="20" t="s">
        <v>836</v>
      </c>
    </row>
    <row r="1696" customFormat="false" ht="15" hidden="false" customHeight="false" outlineLevel="0" collapsed="false">
      <c r="A1696" s="4" t="str">
        <f aca="false">B1696&amp;"|"&amp;C1696</f>
        <v>tdbR00000436 Thr-UGU|60</v>
      </c>
      <c r="B1696" s="4" t="s">
        <v>59</v>
      </c>
      <c r="C1696" s="4" t="s">
        <v>842</v>
      </c>
      <c r="D1696" s="4" t="n">
        <v>60</v>
      </c>
      <c r="E1696" s="19" t="s">
        <v>777</v>
      </c>
      <c r="F1696" s="20" t="s">
        <v>836</v>
      </c>
    </row>
    <row r="1697" customFormat="false" ht="15" hidden="false" customHeight="false" outlineLevel="0" collapsed="false">
      <c r="A1697" s="4" t="str">
        <f aca="false">B1697&amp;"|"&amp;C1697</f>
        <v>tdbR00000436 Thr-UGU|61</v>
      </c>
      <c r="B1697" s="4" t="s">
        <v>59</v>
      </c>
      <c r="C1697" s="4" t="s">
        <v>843</v>
      </c>
      <c r="D1697" s="4" t="n">
        <v>61</v>
      </c>
      <c r="E1697" s="23" t="s">
        <v>772</v>
      </c>
      <c r="F1697" s="10" t="s">
        <v>830</v>
      </c>
    </row>
    <row r="1698" customFormat="false" ht="15" hidden="false" customHeight="false" outlineLevel="0" collapsed="false">
      <c r="A1698" s="4" t="str">
        <f aca="false">B1698&amp;"|"&amp;C1698</f>
        <v>tdbR00000436 Thr-UGU|62</v>
      </c>
      <c r="B1698" s="4" t="s">
        <v>59</v>
      </c>
      <c r="C1698" s="4" t="s">
        <v>844</v>
      </c>
      <c r="D1698" s="4" t="n">
        <v>62</v>
      </c>
      <c r="E1698" s="23" t="s">
        <v>772</v>
      </c>
      <c r="F1698" s="10" t="s">
        <v>830</v>
      </c>
    </row>
    <row r="1699" customFormat="false" ht="15" hidden="false" customHeight="false" outlineLevel="0" collapsed="false">
      <c r="A1699" s="4" t="str">
        <f aca="false">B1699&amp;"|"&amp;C1699</f>
        <v>tdbR00000436 Thr-UGU|63</v>
      </c>
      <c r="B1699" s="4" t="s">
        <v>59</v>
      </c>
      <c r="C1699" s="4" t="s">
        <v>845</v>
      </c>
      <c r="D1699" s="4" t="n">
        <v>63</v>
      </c>
      <c r="E1699" s="23" t="s">
        <v>777</v>
      </c>
      <c r="F1699" s="10" t="s">
        <v>830</v>
      </c>
    </row>
    <row r="1700" customFormat="false" ht="15" hidden="false" customHeight="false" outlineLevel="0" collapsed="false">
      <c r="A1700" s="4" t="str">
        <f aca="false">B1700&amp;"|"&amp;C1700</f>
        <v>tdbR00000436 Thr-UGU|64</v>
      </c>
      <c r="B1700" s="4" t="s">
        <v>59</v>
      </c>
      <c r="C1700" s="4" t="s">
        <v>846</v>
      </c>
      <c r="D1700" s="4" t="n">
        <v>64</v>
      </c>
      <c r="E1700" s="23" t="s">
        <v>772</v>
      </c>
      <c r="F1700" s="10" t="s">
        <v>830</v>
      </c>
    </row>
    <row r="1701" customFormat="false" ht="15" hidden="false" customHeight="false" outlineLevel="0" collapsed="false">
      <c r="A1701" s="4" t="str">
        <f aca="false">B1701&amp;"|"&amp;C1701</f>
        <v>tdbR00000436 Thr-UGU|65</v>
      </c>
      <c r="B1701" s="4" t="s">
        <v>59</v>
      </c>
      <c r="C1701" s="4" t="s">
        <v>847</v>
      </c>
      <c r="D1701" s="4" t="n">
        <v>65</v>
      </c>
      <c r="E1701" s="23" t="s">
        <v>777</v>
      </c>
      <c r="F1701" s="10" t="s">
        <v>830</v>
      </c>
    </row>
    <row r="1702" customFormat="false" ht="15" hidden="false" customHeight="false" outlineLevel="0" collapsed="false">
      <c r="A1702" s="4" t="str">
        <f aca="false">B1702&amp;"|"&amp;C1702</f>
        <v>tdbR00000436 Thr-UGU|66</v>
      </c>
      <c r="B1702" s="4" t="s">
        <v>59</v>
      </c>
      <c r="C1702" s="4" t="s">
        <v>848</v>
      </c>
      <c r="D1702" s="4" t="n">
        <v>66</v>
      </c>
      <c r="E1702" s="17" t="s">
        <v>777</v>
      </c>
      <c r="F1702" s="18" t="s">
        <v>768</v>
      </c>
    </row>
    <row r="1703" customFormat="false" ht="15" hidden="false" customHeight="false" outlineLevel="0" collapsed="false">
      <c r="A1703" s="4" t="str">
        <f aca="false">B1703&amp;"|"&amp;C1703</f>
        <v>tdbR00000436 Thr-UGU|67</v>
      </c>
      <c r="B1703" s="4" t="s">
        <v>59</v>
      </c>
      <c r="C1703" s="4" t="s">
        <v>849</v>
      </c>
      <c r="D1703" s="4" t="n">
        <v>67</v>
      </c>
      <c r="E1703" s="17" t="s">
        <v>459</v>
      </c>
      <c r="F1703" s="18" t="s">
        <v>768</v>
      </c>
    </row>
    <row r="1704" customFormat="false" ht="15" hidden="false" customHeight="false" outlineLevel="0" collapsed="false">
      <c r="A1704" s="4" t="str">
        <f aca="false">B1704&amp;"|"&amp;C1704</f>
        <v>tdbR00000436 Thr-UGU|68</v>
      </c>
      <c r="B1704" s="4" t="s">
        <v>59</v>
      </c>
      <c r="C1704" s="4" t="s">
        <v>850</v>
      </c>
      <c r="D1704" s="4" t="n">
        <v>68</v>
      </c>
      <c r="E1704" s="17" t="s">
        <v>772</v>
      </c>
      <c r="F1704" s="18" t="s">
        <v>768</v>
      </c>
    </row>
    <row r="1705" customFormat="false" ht="15" hidden="false" customHeight="false" outlineLevel="0" collapsed="false">
      <c r="A1705" s="4" t="str">
        <f aca="false">B1705&amp;"|"&amp;C1705</f>
        <v>tdbR00000436 Thr-UGU|69</v>
      </c>
      <c r="B1705" s="4" t="s">
        <v>59</v>
      </c>
      <c r="C1705" s="4" t="s">
        <v>851</v>
      </c>
      <c r="D1705" s="4" t="n">
        <v>69</v>
      </c>
      <c r="E1705" s="17" t="s">
        <v>772</v>
      </c>
      <c r="F1705" s="18" t="s">
        <v>768</v>
      </c>
    </row>
    <row r="1706" customFormat="false" ht="15" hidden="false" customHeight="false" outlineLevel="0" collapsed="false">
      <c r="A1706" s="4" t="str">
        <f aca="false">B1706&amp;"|"&amp;C1706</f>
        <v>tdbR00000436 Thr-UGU|70</v>
      </c>
      <c r="B1706" s="4" t="s">
        <v>59</v>
      </c>
      <c r="C1706" s="4" t="s">
        <v>852</v>
      </c>
      <c r="D1706" s="4" t="n">
        <v>70</v>
      </c>
      <c r="E1706" s="17" t="s">
        <v>459</v>
      </c>
      <c r="F1706" s="18" t="s">
        <v>768</v>
      </c>
    </row>
    <row r="1707" customFormat="false" ht="15" hidden="false" customHeight="false" outlineLevel="0" collapsed="false">
      <c r="A1707" s="4" t="str">
        <f aca="false">B1707&amp;"|"&amp;C1707</f>
        <v>tdbR00000436 Thr-UGU|71</v>
      </c>
      <c r="B1707" s="4" t="s">
        <v>59</v>
      </c>
      <c r="C1707" s="4" t="s">
        <v>853</v>
      </c>
      <c r="D1707" s="4" t="n">
        <v>71</v>
      </c>
      <c r="E1707" s="17" t="s">
        <v>459</v>
      </c>
      <c r="F1707" s="18" t="s">
        <v>768</v>
      </c>
    </row>
    <row r="1708" customFormat="false" ht="15" hidden="false" customHeight="false" outlineLevel="0" collapsed="false">
      <c r="A1708" s="4" t="str">
        <f aca="false">B1708&amp;"|"&amp;C1708</f>
        <v>tdbR00000436 Thr-UGU|72</v>
      </c>
      <c r="B1708" s="4" t="s">
        <v>59</v>
      </c>
      <c r="C1708" s="4" t="s">
        <v>854</v>
      </c>
      <c r="D1708" s="4" t="n">
        <v>72</v>
      </c>
      <c r="E1708" s="17" t="s">
        <v>772</v>
      </c>
      <c r="F1708" s="18" t="s">
        <v>768</v>
      </c>
    </row>
    <row r="1709" customFormat="false" ht="15" hidden="false" customHeight="false" outlineLevel="0" collapsed="false">
      <c r="A1709" s="4" t="str">
        <f aca="false">B1709&amp;"|"&amp;C1709</f>
        <v>tdbR00000483 Trp-CCA|1</v>
      </c>
      <c r="B1709" s="4" t="s">
        <v>60</v>
      </c>
      <c r="C1709" s="4" t="s">
        <v>767</v>
      </c>
      <c r="D1709" s="4" t="n">
        <v>1</v>
      </c>
      <c r="E1709" s="17" t="s">
        <v>780</v>
      </c>
      <c r="F1709" s="18" t="s">
        <v>768</v>
      </c>
    </row>
    <row r="1710" customFormat="false" ht="15" hidden="false" customHeight="false" outlineLevel="0" collapsed="false">
      <c r="A1710" s="4" t="str">
        <f aca="false">B1710&amp;"|"&amp;C1710</f>
        <v>tdbR00000483 Trp-CCA|2</v>
      </c>
      <c r="B1710" s="4" t="s">
        <v>60</v>
      </c>
      <c r="C1710" s="4" t="s">
        <v>769</v>
      </c>
      <c r="D1710" s="4" t="n">
        <v>2</v>
      </c>
      <c r="E1710" s="17" t="s">
        <v>459</v>
      </c>
      <c r="F1710" s="18" t="s">
        <v>768</v>
      </c>
    </row>
    <row r="1711" customFormat="false" ht="15" hidden="false" customHeight="false" outlineLevel="0" collapsed="false">
      <c r="A1711" s="4" t="str">
        <f aca="false">B1711&amp;"|"&amp;C1711</f>
        <v>tdbR00000483 Trp-CCA|3</v>
      </c>
      <c r="B1711" s="4" t="s">
        <v>60</v>
      </c>
      <c r="C1711" s="4" t="s">
        <v>770</v>
      </c>
      <c r="D1711" s="4" t="n">
        <v>3</v>
      </c>
      <c r="E1711" s="17" t="s">
        <v>459</v>
      </c>
      <c r="F1711" s="18" t="s">
        <v>768</v>
      </c>
    </row>
    <row r="1712" customFormat="false" ht="15" hidden="false" customHeight="false" outlineLevel="0" collapsed="false">
      <c r="A1712" s="4" t="str">
        <f aca="false">B1712&amp;"|"&amp;C1712</f>
        <v>tdbR00000483 Trp-CCA|4</v>
      </c>
      <c r="B1712" s="4" t="s">
        <v>60</v>
      </c>
      <c r="C1712" s="4" t="s">
        <v>771</v>
      </c>
      <c r="D1712" s="4" t="n">
        <v>4</v>
      </c>
      <c r="E1712" s="17" t="s">
        <v>459</v>
      </c>
      <c r="F1712" s="18" t="s">
        <v>768</v>
      </c>
    </row>
    <row r="1713" customFormat="false" ht="15" hidden="false" customHeight="false" outlineLevel="0" collapsed="false">
      <c r="A1713" s="4" t="str">
        <f aca="false">B1713&amp;"|"&amp;C1713</f>
        <v>tdbR00000483 Trp-CCA|5</v>
      </c>
      <c r="B1713" s="4" t="s">
        <v>60</v>
      </c>
      <c r="C1713" s="4" t="s">
        <v>773</v>
      </c>
      <c r="D1713" s="4" t="n">
        <v>5</v>
      </c>
      <c r="E1713" s="17" t="s">
        <v>459</v>
      </c>
      <c r="F1713" s="18" t="s">
        <v>768</v>
      </c>
    </row>
    <row r="1714" customFormat="false" ht="15" hidden="false" customHeight="false" outlineLevel="0" collapsed="false">
      <c r="A1714" s="4" t="str">
        <f aca="false">B1714&amp;"|"&amp;C1714</f>
        <v>tdbR00000483 Trp-CCA|6</v>
      </c>
      <c r="B1714" s="4" t="s">
        <v>60</v>
      </c>
      <c r="C1714" s="4" t="s">
        <v>774</v>
      </c>
      <c r="D1714" s="4" t="n">
        <v>6</v>
      </c>
      <c r="E1714" s="17" t="s">
        <v>772</v>
      </c>
      <c r="F1714" s="18" t="s">
        <v>768</v>
      </c>
    </row>
    <row r="1715" customFormat="false" ht="15" hidden="false" customHeight="false" outlineLevel="0" collapsed="false">
      <c r="A1715" s="4" t="str">
        <f aca="false">B1715&amp;"|"&amp;C1715</f>
        <v>tdbR00000483 Trp-CCA|7</v>
      </c>
      <c r="B1715" s="4" t="s">
        <v>60</v>
      </c>
      <c r="C1715" s="4" t="s">
        <v>775</v>
      </c>
      <c r="D1715" s="4" t="n">
        <v>7</v>
      </c>
      <c r="E1715" s="17" t="s">
        <v>780</v>
      </c>
      <c r="F1715" s="18" t="s">
        <v>768</v>
      </c>
    </row>
    <row r="1716" customFormat="false" ht="15" hidden="false" customHeight="false" outlineLevel="0" collapsed="false">
      <c r="A1716" s="4" t="str">
        <f aca="false">B1716&amp;"|"&amp;C1716</f>
        <v>tdbR00000483 Trp-CCA|8</v>
      </c>
      <c r="B1716" s="4" t="s">
        <v>60</v>
      </c>
      <c r="C1716" s="4" t="s">
        <v>776</v>
      </c>
      <c r="D1716" s="4" t="n">
        <v>8</v>
      </c>
      <c r="E1716" s="3" t="s">
        <v>777</v>
      </c>
      <c r="F1716" s="4" t="s">
        <v>778</v>
      </c>
    </row>
    <row r="1717" customFormat="false" ht="15" hidden="false" customHeight="false" outlineLevel="0" collapsed="false">
      <c r="A1717" s="4" t="str">
        <f aca="false">B1717&amp;"|"&amp;C1717</f>
        <v>tdbR00000483 Trp-CCA|9</v>
      </c>
      <c r="B1717" s="4" t="s">
        <v>60</v>
      </c>
      <c r="C1717" s="4" t="s">
        <v>779</v>
      </c>
      <c r="D1717" s="4" t="n">
        <v>9</v>
      </c>
      <c r="E1717" s="3" t="s">
        <v>780</v>
      </c>
      <c r="F1717" s="4" t="s">
        <v>781</v>
      </c>
    </row>
    <row r="1718" customFormat="false" ht="15" hidden="false" customHeight="false" outlineLevel="0" collapsed="false">
      <c r="A1718" s="4" t="str">
        <f aca="false">B1718&amp;"|"&amp;C1718</f>
        <v>tdbR00000483 Trp-CCA|10</v>
      </c>
      <c r="B1718" s="4" t="s">
        <v>60</v>
      </c>
      <c r="C1718" s="4" t="s">
        <v>782</v>
      </c>
      <c r="D1718" s="4" t="n">
        <v>10</v>
      </c>
      <c r="E1718" s="8" t="s">
        <v>459</v>
      </c>
      <c r="F1718" s="7" t="s">
        <v>783</v>
      </c>
    </row>
    <row r="1719" customFormat="false" ht="15" hidden="false" customHeight="false" outlineLevel="0" collapsed="false">
      <c r="A1719" s="4" t="str">
        <f aca="false">B1719&amp;"|"&amp;C1719</f>
        <v>tdbR00000483 Trp-CCA|11</v>
      </c>
      <c r="B1719" s="4" t="s">
        <v>60</v>
      </c>
      <c r="C1719" s="4" t="s">
        <v>784</v>
      </c>
      <c r="D1719" s="4" t="n">
        <v>11</v>
      </c>
      <c r="E1719" s="8" t="s">
        <v>777</v>
      </c>
      <c r="F1719" s="7" t="s">
        <v>783</v>
      </c>
    </row>
    <row r="1720" customFormat="false" ht="15" hidden="false" customHeight="false" outlineLevel="0" collapsed="false">
      <c r="A1720" s="4" t="str">
        <f aca="false">B1720&amp;"|"&amp;C1720</f>
        <v>tdbR00000483 Trp-CCA|12</v>
      </c>
      <c r="B1720" s="4" t="s">
        <v>60</v>
      </c>
      <c r="C1720" s="4" t="s">
        <v>785</v>
      </c>
      <c r="D1720" s="4" t="n">
        <v>12</v>
      </c>
      <c r="E1720" s="8" t="s">
        <v>777</v>
      </c>
      <c r="F1720" s="7" t="s">
        <v>783</v>
      </c>
    </row>
    <row r="1721" customFormat="false" ht="15" hidden="false" customHeight="false" outlineLevel="0" collapsed="false">
      <c r="A1721" s="4" t="str">
        <f aca="false">B1721&amp;"|"&amp;C1721</f>
        <v>tdbR00000483 Trp-CCA|13</v>
      </c>
      <c r="B1721" s="4" t="s">
        <v>60</v>
      </c>
      <c r="C1721" s="4" t="s">
        <v>786</v>
      </c>
      <c r="D1721" s="4" t="n">
        <v>13</v>
      </c>
      <c r="E1721" s="8" t="s">
        <v>777</v>
      </c>
      <c r="F1721" s="7" t="s">
        <v>783</v>
      </c>
    </row>
    <row r="1722" customFormat="false" ht="15" hidden="false" customHeight="false" outlineLevel="0" collapsed="false">
      <c r="A1722" s="4" t="str">
        <f aca="false">B1722&amp;"|"&amp;C1722</f>
        <v>tdbR00000483 Trp-CCA|14</v>
      </c>
      <c r="B1722" s="4" t="s">
        <v>60</v>
      </c>
      <c r="C1722" s="4" t="s">
        <v>787</v>
      </c>
      <c r="D1722" s="4" t="n">
        <v>14</v>
      </c>
      <c r="E1722" s="19" t="s">
        <v>780</v>
      </c>
      <c r="F1722" s="20" t="s">
        <v>788</v>
      </c>
    </row>
    <row r="1723" customFormat="false" ht="15" hidden="false" customHeight="false" outlineLevel="0" collapsed="false">
      <c r="A1723" s="4" t="str">
        <f aca="false">B1723&amp;"|"&amp;C1723</f>
        <v>tdbR00000483 Trp-CCA|15</v>
      </c>
      <c r="B1723" s="4" t="s">
        <v>60</v>
      </c>
      <c r="C1723" s="4" t="s">
        <v>789</v>
      </c>
      <c r="D1723" s="4" t="n">
        <v>15</v>
      </c>
      <c r="E1723" s="19" t="s">
        <v>780</v>
      </c>
      <c r="F1723" s="20" t="s">
        <v>788</v>
      </c>
    </row>
    <row r="1724" customFormat="false" ht="15" hidden="false" customHeight="false" outlineLevel="0" collapsed="false">
      <c r="A1724" s="4" t="str">
        <f aca="false">B1724&amp;"|"&amp;C1724</f>
        <v>tdbR00000483 Trp-CCA|16</v>
      </c>
      <c r="B1724" s="4" t="s">
        <v>60</v>
      </c>
      <c r="C1724" s="4" t="s">
        <v>790</v>
      </c>
      <c r="D1724" s="4" t="n">
        <v>16</v>
      </c>
      <c r="E1724" s="19" t="s">
        <v>772</v>
      </c>
      <c r="F1724" s="20" t="s">
        <v>788</v>
      </c>
    </row>
    <row r="1725" customFormat="false" ht="15" hidden="false" customHeight="false" outlineLevel="0" collapsed="false">
      <c r="A1725" s="4" t="str">
        <f aca="false">B1725&amp;"|"&amp;C1725</f>
        <v>tdbR00000483 Trp-CCA|18</v>
      </c>
      <c r="B1725" s="4" t="s">
        <v>60</v>
      </c>
      <c r="C1725" s="4" t="s">
        <v>793</v>
      </c>
      <c r="D1725" s="4" t="n">
        <v>17</v>
      </c>
      <c r="E1725" s="19" t="s">
        <v>459</v>
      </c>
      <c r="F1725" s="20" t="s">
        <v>788</v>
      </c>
    </row>
    <row r="1726" customFormat="false" ht="15" hidden="false" customHeight="false" outlineLevel="0" collapsed="false">
      <c r="A1726" s="4" t="str">
        <f aca="false">B1726&amp;"|"&amp;C1726</f>
        <v>tdbR00000483 Trp-CCA|19</v>
      </c>
      <c r="B1726" s="4" t="s">
        <v>60</v>
      </c>
      <c r="C1726" s="4" t="s">
        <v>794</v>
      </c>
      <c r="D1726" s="4" t="n">
        <v>18</v>
      </c>
      <c r="E1726" s="19" t="s">
        <v>459</v>
      </c>
      <c r="F1726" s="20" t="s">
        <v>788</v>
      </c>
    </row>
    <row r="1727" customFormat="false" ht="15" hidden="false" customHeight="false" outlineLevel="0" collapsed="false">
      <c r="A1727" s="4" t="str">
        <f aca="false">B1727&amp;"|"&amp;C1727</f>
        <v>tdbR00000483 Trp-CCA|20</v>
      </c>
      <c r="B1727" s="4" t="s">
        <v>60</v>
      </c>
      <c r="C1727" s="4" t="s">
        <v>795</v>
      </c>
      <c r="D1727" s="4" t="n">
        <v>19</v>
      </c>
      <c r="E1727" s="19" t="s">
        <v>777</v>
      </c>
      <c r="F1727" s="20" t="s">
        <v>788</v>
      </c>
    </row>
    <row r="1728" customFormat="false" ht="15" hidden="false" customHeight="false" outlineLevel="0" collapsed="false">
      <c r="A1728" s="4" t="str">
        <f aca="false">B1728&amp;"|"&amp;C1728</f>
        <v>tdbR00000483 Trp-CCA|21</v>
      </c>
      <c r="B1728" s="4" t="s">
        <v>60</v>
      </c>
      <c r="C1728" s="4" t="s">
        <v>797</v>
      </c>
      <c r="D1728" s="4" t="n">
        <v>20</v>
      </c>
      <c r="E1728" s="19" t="s">
        <v>780</v>
      </c>
      <c r="F1728" s="20" t="s">
        <v>788</v>
      </c>
    </row>
    <row r="1729" customFormat="false" ht="15" hidden="false" customHeight="false" outlineLevel="0" collapsed="false">
      <c r="A1729" s="4" t="str">
        <f aca="false">B1729&amp;"|"&amp;C1729</f>
        <v>tdbR00000483 Trp-CCA|22</v>
      </c>
      <c r="B1729" s="4" t="s">
        <v>60</v>
      </c>
      <c r="C1729" s="4" t="s">
        <v>798</v>
      </c>
      <c r="D1729" s="4" t="n">
        <v>21</v>
      </c>
      <c r="E1729" s="8" t="s">
        <v>459</v>
      </c>
      <c r="F1729" s="7" t="s">
        <v>783</v>
      </c>
    </row>
    <row r="1730" customFormat="false" ht="15" hidden="false" customHeight="false" outlineLevel="0" collapsed="false">
      <c r="A1730" s="4" t="str">
        <f aca="false">B1730&amp;"|"&amp;C1730</f>
        <v>tdbR00000483 Trp-CCA|23</v>
      </c>
      <c r="B1730" s="4" t="s">
        <v>60</v>
      </c>
      <c r="C1730" s="4" t="s">
        <v>799</v>
      </c>
      <c r="D1730" s="4" t="n">
        <v>22</v>
      </c>
      <c r="E1730" s="8" t="s">
        <v>780</v>
      </c>
      <c r="F1730" s="7" t="s">
        <v>783</v>
      </c>
    </row>
    <row r="1731" customFormat="false" ht="15" hidden="false" customHeight="false" outlineLevel="0" collapsed="false">
      <c r="A1731" s="4" t="str">
        <f aca="false">B1731&amp;"|"&amp;C1731</f>
        <v>tdbR00000483 Trp-CCA|24</v>
      </c>
      <c r="B1731" s="4" t="s">
        <v>60</v>
      </c>
      <c r="C1731" s="4" t="s">
        <v>800</v>
      </c>
      <c r="D1731" s="4" t="n">
        <v>23</v>
      </c>
      <c r="E1731" s="8" t="s">
        <v>780</v>
      </c>
      <c r="F1731" s="7" t="s">
        <v>783</v>
      </c>
    </row>
    <row r="1732" customFormat="false" ht="15" hidden="false" customHeight="false" outlineLevel="0" collapsed="false">
      <c r="A1732" s="4" t="str">
        <f aca="false">B1732&amp;"|"&amp;C1732</f>
        <v>tdbR00000483 Trp-CCA|25</v>
      </c>
      <c r="B1732" s="4" t="s">
        <v>60</v>
      </c>
      <c r="C1732" s="4" t="s">
        <v>801</v>
      </c>
      <c r="D1732" s="4" t="n">
        <v>24</v>
      </c>
      <c r="E1732" s="8" t="s">
        <v>772</v>
      </c>
      <c r="F1732" s="7" t="s">
        <v>783</v>
      </c>
    </row>
    <row r="1733" customFormat="false" ht="15" hidden="false" customHeight="false" outlineLevel="0" collapsed="false">
      <c r="A1733" s="4" t="str">
        <f aca="false">B1733&amp;"|"&amp;C1733</f>
        <v>tdbR00000483 Trp-CCA|26</v>
      </c>
      <c r="B1733" s="4" t="s">
        <v>60</v>
      </c>
      <c r="C1733" s="4" t="s">
        <v>802</v>
      </c>
      <c r="D1733" s="4" t="n">
        <v>25</v>
      </c>
      <c r="E1733" s="3" t="s">
        <v>780</v>
      </c>
      <c r="F1733" s="4" t="s">
        <v>803</v>
      </c>
    </row>
    <row r="1734" customFormat="false" ht="15" hidden="false" customHeight="false" outlineLevel="0" collapsed="false">
      <c r="A1734" s="4" t="str">
        <f aca="false">B1734&amp;"|"&amp;C1734</f>
        <v>tdbR00000483 Trp-CCA|27</v>
      </c>
      <c r="B1734" s="4" t="s">
        <v>60</v>
      </c>
      <c r="C1734" s="4" t="s">
        <v>804</v>
      </c>
      <c r="D1734" s="4" t="n">
        <v>26</v>
      </c>
      <c r="E1734" s="21" t="s">
        <v>459</v>
      </c>
      <c r="F1734" s="22" t="s">
        <v>805</v>
      </c>
    </row>
    <row r="1735" customFormat="false" ht="15" hidden="false" customHeight="false" outlineLevel="0" collapsed="false">
      <c r="A1735" s="4" t="str">
        <f aca="false">B1735&amp;"|"&amp;C1735</f>
        <v>tdbR00000483 Trp-CCA|28</v>
      </c>
      <c r="B1735" s="4" t="s">
        <v>60</v>
      </c>
      <c r="C1735" s="4" t="s">
        <v>806</v>
      </c>
      <c r="D1735" s="4" t="n">
        <v>27</v>
      </c>
      <c r="E1735" s="21" t="s">
        <v>780</v>
      </c>
      <c r="F1735" s="22" t="s">
        <v>805</v>
      </c>
    </row>
    <row r="1736" customFormat="false" ht="15" hidden="false" customHeight="false" outlineLevel="0" collapsed="false">
      <c r="A1736" s="4" t="str">
        <f aca="false">B1736&amp;"|"&amp;C1736</f>
        <v>tdbR00000483 Trp-CCA|29</v>
      </c>
      <c r="B1736" s="4" t="s">
        <v>60</v>
      </c>
      <c r="C1736" s="4" t="s">
        <v>807</v>
      </c>
      <c r="D1736" s="4" t="n">
        <v>28</v>
      </c>
      <c r="E1736" s="21" t="s">
        <v>459</v>
      </c>
      <c r="F1736" s="22" t="s">
        <v>805</v>
      </c>
    </row>
    <row r="1737" customFormat="false" ht="15" hidden="false" customHeight="false" outlineLevel="0" collapsed="false">
      <c r="A1737" s="4" t="str">
        <f aca="false">B1737&amp;"|"&amp;C1737</f>
        <v>tdbR00000483 Trp-CCA|30</v>
      </c>
      <c r="B1737" s="4" t="s">
        <v>60</v>
      </c>
      <c r="C1737" s="4" t="s">
        <v>808</v>
      </c>
      <c r="D1737" s="4" t="n">
        <v>29</v>
      </c>
      <c r="E1737" s="21" t="s">
        <v>459</v>
      </c>
      <c r="F1737" s="22" t="s">
        <v>805</v>
      </c>
    </row>
    <row r="1738" customFormat="false" ht="15" hidden="false" customHeight="false" outlineLevel="0" collapsed="false">
      <c r="A1738" s="4" t="str">
        <f aca="false">B1738&amp;"|"&amp;C1738</f>
        <v>tdbR00000483 Trp-CCA|31</v>
      </c>
      <c r="B1738" s="4" t="s">
        <v>60</v>
      </c>
      <c r="C1738" s="4" t="s">
        <v>809</v>
      </c>
      <c r="D1738" s="4" t="n">
        <v>30</v>
      </c>
      <c r="E1738" s="21" t="s">
        <v>777</v>
      </c>
      <c r="F1738" s="22" t="s">
        <v>805</v>
      </c>
    </row>
    <row r="1739" customFormat="false" ht="15" hidden="false" customHeight="false" outlineLevel="0" collapsed="false">
      <c r="A1739" s="4" t="str">
        <f aca="false">B1739&amp;"|"&amp;C1739</f>
        <v>tdbR00000483 Trp-CCA|32</v>
      </c>
      <c r="B1739" s="4" t="s">
        <v>60</v>
      </c>
      <c r="C1739" s="4" t="s">
        <v>810</v>
      </c>
      <c r="D1739" s="4" t="n">
        <v>31</v>
      </c>
      <c r="E1739" s="19" t="s">
        <v>772</v>
      </c>
      <c r="F1739" s="20" t="s">
        <v>811</v>
      </c>
    </row>
    <row r="1740" customFormat="false" ht="15" hidden="false" customHeight="false" outlineLevel="0" collapsed="false">
      <c r="A1740" s="4" t="str">
        <f aca="false">B1740&amp;"|"&amp;C1740</f>
        <v>tdbR00000483 Trp-CCA|33</v>
      </c>
      <c r="B1740" s="4" t="s">
        <v>60</v>
      </c>
      <c r="C1740" s="4" t="s">
        <v>812</v>
      </c>
      <c r="D1740" s="4" t="n">
        <v>32</v>
      </c>
      <c r="E1740" s="19" t="s">
        <v>777</v>
      </c>
      <c r="F1740" s="20" t="s">
        <v>811</v>
      </c>
    </row>
    <row r="1741" customFormat="false" ht="15" hidden="false" customHeight="false" outlineLevel="0" collapsed="false">
      <c r="A1741" s="4" t="str">
        <f aca="false">B1741&amp;"|"&amp;C1741</f>
        <v>tdbR00000483 Trp-CCA|34</v>
      </c>
      <c r="B1741" s="4" t="s">
        <v>60</v>
      </c>
      <c r="C1741" s="4" t="s">
        <v>813</v>
      </c>
      <c r="D1741" s="4" t="n">
        <v>33</v>
      </c>
      <c r="E1741" s="19" t="s">
        <v>772</v>
      </c>
      <c r="F1741" s="20" t="s">
        <v>811</v>
      </c>
    </row>
    <row r="1742" customFormat="false" ht="15" hidden="false" customHeight="false" outlineLevel="0" collapsed="false">
      <c r="A1742" s="4" t="str">
        <f aca="false">B1742&amp;"|"&amp;C1742</f>
        <v>tdbR00000483 Trp-CCA|35</v>
      </c>
      <c r="B1742" s="4" t="s">
        <v>60</v>
      </c>
      <c r="C1742" s="4" t="s">
        <v>814</v>
      </c>
      <c r="D1742" s="4" t="n">
        <v>34</v>
      </c>
      <c r="E1742" s="19" t="s">
        <v>772</v>
      </c>
      <c r="F1742" s="20" t="s">
        <v>811</v>
      </c>
    </row>
    <row r="1743" customFormat="false" ht="15" hidden="false" customHeight="false" outlineLevel="0" collapsed="false">
      <c r="A1743" s="4" t="str">
        <f aca="false">B1743&amp;"|"&amp;C1743</f>
        <v>tdbR00000483 Trp-CCA|36</v>
      </c>
      <c r="B1743" s="4" t="s">
        <v>60</v>
      </c>
      <c r="C1743" s="4" t="s">
        <v>815</v>
      </c>
      <c r="D1743" s="4" t="n">
        <v>35</v>
      </c>
      <c r="E1743" s="19" t="s">
        <v>780</v>
      </c>
      <c r="F1743" s="20" t="s">
        <v>811</v>
      </c>
    </row>
    <row r="1744" customFormat="false" ht="15" hidden="false" customHeight="false" outlineLevel="0" collapsed="false">
      <c r="A1744" s="4" t="str">
        <f aca="false">B1744&amp;"|"&amp;C1744</f>
        <v>tdbR00000483 Trp-CCA|37</v>
      </c>
      <c r="B1744" s="4" t="s">
        <v>60</v>
      </c>
      <c r="C1744" s="4" t="s">
        <v>816</v>
      </c>
      <c r="D1744" s="4" t="n">
        <v>36</v>
      </c>
      <c r="E1744" s="19" t="s">
        <v>780</v>
      </c>
      <c r="F1744" s="20" t="s">
        <v>811</v>
      </c>
    </row>
    <row r="1745" customFormat="false" ht="15" hidden="false" customHeight="false" outlineLevel="0" collapsed="false">
      <c r="A1745" s="4" t="str">
        <f aca="false">B1745&amp;"|"&amp;C1745</f>
        <v>tdbR00000483 Trp-CCA|38</v>
      </c>
      <c r="B1745" s="4" t="s">
        <v>60</v>
      </c>
      <c r="C1745" s="4" t="s">
        <v>817</v>
      </c>
      <c r="D1745" s="4" t="n">
        <v>37</v>
      </c>
      <c r="E1745" s="19" t="s">
        <v>780</v>
      </c>
      <c r="F1745" s="20" t="s">
        <v>811</v>
      </c>
    </row>
    <row r="1746" customFormat="false" ht="15" hidden="false" customHeight="false" outlineLevel="0" collapsed="false">
      <c r="A1746" s="4" t="str">
        <f aca="false">B1746&amp;"|"&amp;C1746</f>
        <v>tdbR00000483 Trp-CCA|39</v>
      </c>
      <c r="B1746" s="4" t="s">
        <v>60</v>
      </c>
      <c r="C1746" s="4" t="s">
        <v>818</v>
      </c>
      <c r="D1746" s="4" t="n">
        <v>38</v>
      </c>
      <c r="E1746" s="21" t="s">
        <v>780</v>
      </c>
      <c r="F1746" s="22" t="s">
        <v>805</v>
      </c>
    </row>
    <row r="1747" customFormat="false" ht="15" hidden="false" customHeight="false" outlineLevel="0" collapsed="false">
      <c r="A1747" s="4" t="str">
        <f aca="false">B1747&amp;"|"&amp;C1747</f>
        <v>tdbR00000483 Trp-CCA|40</v>
      </c>
      <c r="B1747" s="4" t="s">
        <v>60</v>
      </c>
      <c r="C1747" s="4" t="s">
        <v>819</v>
      </c>
      <c r="D1747" s="4" t="n">
        <v>39</v>
      </c>
      <c r="E1747" s="21" t="s">
        <v>772</v>
      </c>
      <c r="F1747" s="22" t="s">
        <v>805</v>
      </c>
    </row>
    <row r="1748" customFormat="false" ht="15" hidden="false" customHeight="false" outlineLevel="0" collapsed="false">
      <c r="A1748" s="4" t="str">
        <f aca="false">B1748&amp;"|"&amp;C1748</f>
        <v>tdbR00000483 Trp-CCA|41</v>
      </c>
      <c r="B1748" s="4" t="s">
        <v>60</v>
      </c>
      <c r="C1748" s="4" t="s">
        <v>820</v>
      </c>
      <c r="D1748" s="4" t="n">
        <v>40</v>
      </c>
      <c r="E1748" s="21" t="s">
        <v>772</v>
      </c>
      <c r="F1748" s="22" t="s">
        <v>805</v>
      </c>
    </row>
    <row r="1749" customFormat="false" ht="15" hidden="false" customHeight="false" outlineLevel="0" collapsed="false">
      <c r="A1749" s="4" t="str">
        <f aca="false">B1749&amp;"|"&amp;C1749</f>
        <v>tdbR00000483 Trp-CCA|42</v>
      </c>
      <c r="B1749" s="4" t="s">
        <v>60</v>
      </c>
      <c r="C1749" s="4" t="s">
        <v>821</v>
      </c>
      <c r="D1749" s="4" t="n">
        <v>41</v>
      </c>
      <c r="E1749" s="21" t="s">
        <v>777</v>
      </c>
      <c r="F1749" s="22" t="s">
        <v>805</v>
      </c>
    </row>
    <row r="1750" customFormat="false" ht="15" hidden="false" customHeight="false" outlineLevel="0" collapsed="false">
      <c r="A1750" s="4" t="str">
        <f aca="false">B1750&amp;"|"&amp;C1750</f>
        <v>tdbR00000483 Trp-CCA|43</v>
      </c>
      <c r="B1750" s="4" t="s">
        <v>60</v>
      </c>
      <c r="C1750" s="4" t="s">
        <v>822</v>
      </c>
      <c r="D1750" s="4" t="n">
        <v>42</v>
      </c>
      <c r="E1750" s="21" t="s">
        <v>772</v>
      </c>
      <c r="F1750" s="22" t="s">
        <v>805</v>
      </c>
    </row>
    <row r="1751" customFormat="false" ht="15" hidden="false" customHeight="false" outlineLevel="0" collapsed="false">
      <c r="A1751" s="4" t="str">
        <f aca="false">B1751&amp;"|"&amp;C1751</f>
        <v>tdbR00000483 Trp-CCA|44</v>
      </c>
      <c r="B1751" s="4" t="s">
        <v>60</v>
      </c>
      <c r="C1751" s="4" t="s">
        <v>823</v>
      </c>
      <c r="D1751" s="4" t="n">
        <v>43</v>
      </c>
      <c r="E1751" s="19" t="s">
        <v>772</v>
      </c>
      <c r="F1751" s="20" t="s">
        <v>824</v>
      </c>
    </row>
    <row r="1752" customFormat="false" ht="15" hidden="false" customHeight="false" outlineLevel="0" collapsed="false">
      <c r="A1752" s="4" t="str">
        <f aca="false">B1752&amp;"|"&amp;C1752</f>
        <v>tdbR00000483 Trp-CCA|45</v>
      </c>
      <c r="B1752" s="4" t="s">
        <v>60</v>
      </c>
      <c r="C1752" s="4" t="s">
        <v>825</v>
      </c>
      <c r="D1752" s="4" t="n">
        <v>44</v>
      </c>
      <c r="E1752" s="19" t="s">
        <v>459</v>
      </c>
      <c r="F1752" s="20" t="s">
        <v>824</v>
      </c>
    </row>
    <row r="1753" customFormat="false" ht="15" hidden="false" customHeight="false" outlineLevel="0" collapsed="false">
      <c r="A1753" s="4" t="str">
        <f aca="false">B1753&amp;"|"&amp;C1753</f>
        <v>tdbR00000483 Trp-CCA|46</v>
      </c>
      <c r="B1753" s="4" t="s">
        <v>60</v>
      </c>
      <c r="C1753" s="4" t="s">
        <v>826</v>
      </c>
      <c r="D1753" s="4" t="n">
        <v>45</v>
      </c>
      <c r="E1753" s="19" t="s">
        <v>459</v>
      </c>
      <c r="F1753" s="20" t="s">
        <v>824</v>
      </c>
    </row>
    <row r="1754" customFormat="false" ht="15" hidden="false" customHeight="false" outlineLevel="0" collapsed="false">
      <c r="A1754" s="4" t="str">
        <f aca="false">B1754&amp;"|"&amp;C1754</f>
        <v>tdbR00000483 Trp-CCA|48</v>
      </c>
      <c r="B1754" s="4" t="s">
        <v>60</v>
      </c>
      <c r="C1754" s="4" t="s">
        <v>828</v>
      </c>
      <c r="D1754" s="4" t="n">
        <v>46</v>
      </c>
      <c r="E1754" s="19" t="s">
        <v>777</v>
      </c>
      <c r="F1754" s="20" t="s">
        <v>824</v>
      </c>
    </row>
    <row r="1755" customFormat="false" ht="15" hidden="false" customHeight="false" outlineLevel="0" collapsed="false">
      <c r="A1755" s="4" t="str">
        <f aca="false">B1755&amp;"|"&amp;C1755</f>
        <v>tdbR00000483 Trp-CCA|49</v>
      </c>
      <c r="B1755" s="4" t="s">
        <v>60</v>
      </c>
      <c r="C1755" s="4" t="s">
        <v>829</v>
      </c>
      <c r="D1755" s="4" t="n">
        <v>47</v>
      </c>
      <c r="E1755" s="23" t="s">
        <v>459</v>
      </c>
      <c r="F1755" s="10" t="s">
        <v>830</v>
      </c>
    </row>
    <row r="1756" customFormat="false" ht="15" hidden="false" customHeight="false" outlineLevel="0" collapsed="false">
      <c r="A1756" s="4" t="str">
        <f aca="false">B1756&amp;"|"&amp;C1756</f>
        <v>tdbR00000483 Trp-CCA|50</v>
      </c>
      <c r="B1756" s="4" t="s">
        <v>60</v>
      </c>
      <c r="C1756" s="4" t="s">
        <v>831</v>
      </c>
      <c r="D1756" s="4" t="n">
        <v>48</v>
      </c>
      <c r="E1756" s="23" t="s">
        <v>777</v>
      </c>
      <c r="F1756" s="10" t="s">
        <v>830</v>
      </c>
    </row>
    <row r="1757" customFormat="false" ht="15" hidden="false" customHeight="false" outlineLevel="0" collapsed="false">
      <c r="A1757" s="4" t="str">
        <f aca="false">B1757&amp;"|"&amp;C1757</f>
        <v>tdbR00000483 Trp-CCA|51</v>
      </c>
      <c r="B1757" s="4" t="s">
        <v>60</v>
      </c>
      <c r="C1757" s="4" t="s">
        <v>832</v>
      </c>
      <c r="D1757" s="4" t="n">
        <v>49</v>
      </c>
      <c r="E1757" s="23" t="s">
        <v>459</v>
      </c>
      <c r="F1757" s="10" t="s">
        <v>830</v>
      </c>
    </row>
    <row r="1758" customFormat="false" ht="15" hidden="false" customHeight="false" outlineLevel="0" collapsed="false">
      <c r="A1758" s="4" t="str">
        <f aca="false">B1758&amp;"|"&amp;C1758</f>
        <v>tdbR00000483 Trp-CCA|52</v>
      </c>
      <c r="B1758" s="4" t="s">
        <v>60</v>
      </c>
      <c r="C1758" s="4" t="s">
        <v>833</v>
      </c>
      <c r="D1758" s="4" t="n">
        <v>50</v>
      </c>
      <c r="E1758" s="23" t="s">
        <v>459</v>
      </c>
      <c r="F1758" s="10" t="s">
        <v>830</v>
      </c>
    </row>
    <row r="1759" customFormat="false" ht="15" hidden="false" customHeight="false" outlineLevel="0" collapsed="false">
      <c r="A1759" s="4" t="str">
        <f aca="false">B1759&amp;"|"&amp;C1759</f>
        <v>tdbR00000483 Trp-CCA|53</v>
      </c>
      <c r="B1759" s="4" t="s">
        <v>60</v>
      </c>
      <c r="C1759" s="4" t="s">
        <v>834</v>
      </c>
      <c r="D1759" s="4" t="n">
        <v>51</v>
      </c>
      <c r="E1759" s="23" t="s">
        <v>459</v>
      </c>
      <c r="F1759" s="10" t="s">
        <v>830</v>
      </c>
    </row>
    <row r="1760" customFormat="false" ht="15" hidden="false" customHeight="false" outlineLevel="0" collapsed="false">
      <c r="A1760" s="4" t="str">
        <f aca="false">B1760&amp;"|"&amp;C1760</f>
        <v>tdbR00000483 Trp-CCA|54</v>
      </c>
      <c r="B1760" s="4" t="s">
        <v>60</v>
      </c>
      <c r="C1760" s="4" t="s">
        <v>835</v>
      </c>
      <c r="D1760" s="4" t="n">
        <v>52</v>
      </c>
      <c r="E1760" s="19" t="s">
        <v>777</v>
      </c>
      <c r="F1760" s="20" t="s">
        <v>836</v>
      </c>
    </row>
    <row r="1761" customFormat="false" ht="15" hidden="false" customHeight="false" outlineLevel="0" collapsed="false">
      <c r="A1761" s="4" t="str">
        <f aca="false">B1761&amp;"|"&amp;C1761</f>
        <v>tdbR00000483 Trp-CCA|55</v>
      </c>
      <c r="B1761" s="4" t="s">
        <v>60</v>
      </c>
      <c r="C1761" s="4" t="s">
        <v>837</v>
      </c>
      <c r="D1761" s="4" t="n">
        <v>53</v>
      </c>
      <c r="E1761" s="19" t="s">
        <v>777</v>
      </c>
      <c r="F1761" s="20" t="s">
        <v>836</v>
      </c>
    </row>
    <row r="1762" customFormat="false" ht="15" hidden="false" customHeight="false" outlineLevel="0" collapsed="false">
      <c r="A1762" s="4" t="str">
        <f aca="false">B1762&amp;"|"&amp;C1762</f>
        <v>tdbR00000483 Trp-CCA|56</v>
      </c>
      <c r="B1762" s="4" t="s">
        <v>60</v>
      </c>
      <c r="C1762" s="4" t="s">
        <v>838</v>
      </c>
      <c r="D1762" s="4" t="n">
        <v>54</v>
      </c>
      <c r="E1762" s="19" t="s">
        <v>772</v>
      </c>
      <c r="F1762" s="20" t="s">
        <v>836</v>
      </c>
    </row>
    <row r="1763" customFormat="false" ht="15" hidden="false" customHeight="false" outlineLevel="0" collapsed="false">
      <c r="A1763" s="4" t="str">
        <f aca="false">B1763&amp;"|"&amp;C1763</f>
        <v>tdbR00000483 Trp-CCA|57</v>
      </c>
      <c r="B1763" s="4" t="s">
        <v>60</v>
      </c>
      <c r="C1763" s="4" t="s">
        <v>839</v>
      </c>
      <c r="D1763" s="4" t="n">
        <v>55</v>
      </c>
      <c r="E1763" s="19" t="s">
        <v>459</v>
      </c>
      <c r="F1763" s="20" t="s">
        <v>836</v>
      </c>
    </row>
    <row r="1764" customFormat="false" ht="15" hidden="false" customHeight="false" outlineLevel="0" collapsed="false">
      <c r="A1764" s="4" t="str">
        <f aca="false">B1764&amp;"|"&amp;C1764</f>
        <v>tdbR00000483 Trp-CCA|58</v>
      </c>
      <c r="B1764" s="4" t="s">
        <v>60</v>
      </c>
      <c r="C1764" s="4" t="s">
        <v>840</v>
      </c>
      <c r="D1764" s="4" t="n">
        <v>56</v>
      </c>
      <c r="E1764" s="19" t="s">
        <v>780</v>
      </c>
      <c r="F1764" s="20" t="s">
        <v>836</v>
      </c>
    </row>
    <row r="1765" customFormat="false" ht="15" hidden="false" customHeight="false" outlineLevel="0" collapsed="false">
      <c r="A1765" s="4" t="str">
        <f aca="false">B1765&amp;"|"&amp;C1765</f>
        <v>tdbR00000483 Trp-CCA|59</v>
      </c>
      <c r="B1765" s="4" t="s">
        <v>60</v>
      </c>
      <c r="C1765" s="4" t="s">
        <v>841</v>
      </c>
      <c r="D1765" s="4" t="n">
        <v>57</v>
      </c>
      <c r="E1765" s="19" t="s">
        <v>777</v>
      </c>
      <c r="F1765" s="20" t="s">
        <v>836</v>
      </c>
    </row>
    <row r="1766" customFormat="false" ht="15" hidden="false" customHeight="false" outlineLevel="0" collapsed="false">
      <c r="A1766" s="4" t="str">
        <f aca="false">B1766&amp;"|"&amp;C1766</f>
        <v>tdbR00000483 Trp-CCA|60</v>
      </c>
      <c r="B1766" s="4" t="s">
        <v>60</v>
      </c>
      <c r="C1766" s="4" t="s">
        <v>842</v>
      </c>
      <c r="D1766" s="4" t="n">
        <v>58</v>
      </c>
      <c r="E1766" s="19" t="s">
        <v>777</v>
      </c>
      <c r="F1766" s="20" t="s">
        <v>836</v>
      </c>
    </row>
    <row r="1767" customFormat="false" ht="15" hidden="false" customHeight="false" outlineLevel="0" collapsed="false">
      <c r="A1767" s="4" t="str">
        <f aca="false">B1767&amp;"|"&amp;C1767</f>
        <v>tdbR00000483 Trp-CCA|61</v>
      </c>
      <c r="B1767" s="4" t="s">
        <v>60</v>
      </c>
      <c r="C1767" s="4" t="s">
        <v>843</v>
      </c>
      <c r="D1767" s="4" t="n">
        <v>59</v>
      </c>
      <c r="E1767" s="23" t="s">
        <v>772</v>
      </c>
      <c r="F1767" s="10" t="s">
        <v>830</v>
      </c>
    </row>
    <row r="1768" customFormat="false" ht="15" hidden="false" customHeight="false" outlineLevel="0" collapsed="false">
      <c r="A1768" s="4" t="str">
        <f aca="false">B1768&amp;"|"&amp;C1768</f>
        <v>tdbR00000483 Trp-CCA|62</v>
      </c>
      <c r="B1768" s="4" t="s">
        <v>60</v>
      </c>
      <c r="C1768" s="4" t="s">
        <v>844</v>
      </c>
      <c r="D1768" s="4" t="n">
        <v>60</v>
      </c>
      <c r="E1768" s="23" t="s">
        <v>772</v>
      </c>
      <c r="F1768" s="10" t="s">
        <v>830</v>
      </c>
    </row>
    <row r="1769" customFormat="false" ht="15" hidden="false" customHeight="false" outlineLevel="0" collapsed="false">
      <c r="A1769" s="4" t="str">
        <f aca="false">B1769&amp;"|"&amp;C1769</f>
        <v>tdbR00000483 Trp-CCA|63</v>
      </c>
      <c r="B1769" s="4" t="s">
        <v>60</v>
      </c>
      <c r="C1769" s="4" t="s">
        <v>845</v>
      </c>
      <c r="D1769" s="4" t="n">
        <v>61</v>
      </c>
      <c r="E1769" s="23" t="s">
        <v>777</v>
      </c>
      <c r="F1769" s="10" t="s">
        <v>830</v>
      </c>
    </row>
    <row r="1770" customFormat="false" ht="15" hidden="false" customHeight="false" outlineLevel="0" collapsed="false">
      <c r="A1770" s="4" t="str">
        <f aca="false">B1770&amp;"|"&amp;C1770</f>
        <v>tdbR00000483 Trp-CCA|64</v>
      </c>
      <c r="B1770" s="4" t="s">
        <v>60</v>
      </c>
      <c r="C1770" s="4" t="s">
        <v>846</v>
      </c>
      <c r="D1770" s="4" t="n">
        <v>62</v>
      </c>
      <c r="E1770" s="23" t="s">
        <v>780</v>
      </c>
      <c r="F1770" s="10" t="s">
        <v>830</v>
      </c>
    </row>
    <row r="1771" customFormat="false" ht="15" hidden="false" customHeight="false" outlineLevel="0" collapsed="false">
      <c r="A1771" s="4" t="str">
        <f aca="false">B1771&amp;"|"&amp;C1771</f>
        <v>tdbR00000483 Trp-CCA|65</v>
      </c>
      <c r="B1771" s="4" t="s">
        <v>60</v>
      </c>
      <c r="C1771" s="4" t="s">
        <v>847</v>
      </c>
      <c r="D1771" s="4" t="n">
        <v>63</v>
      </c>
      <c r="E1771" s="23" t="s">
        <v>772</v>
      </c>
      <c r="F1771" s="10" t="s">
        <v>830</v>
      </c>
    </row>
    <row r="1772" customFormat="false" ht="15" hidden="false" customHeight="false" outlineLevel="0" collapsed="false">
      <c r="A1772" s="4" t="str">
        <f aca="false">B1772&amp;"|"&amp;C1772</f>
        <v>tdbR00000483 Trp-CCA|66</v>
      </c>
      <c r="B1772" s="4" t="s">
        <v>60</v>
      </c>
      <c r="C1772" s="4" t="s">
        <v>848</v>
      </c>
      <c r="D1772" s="4" t="n">
        <v>64</v>
      </c>
      <c r="E1772" s="17" t="s">
        <v>777</v>
      </c>
      <c r="F1772" s="18" t="s">
        <v>768</v>
      </c>
    </row>
    <row r="1773" customFormat="false" ht="15" hidden="false" customHeight="false" outlineLevel="0" collapsed="false">
      <c r="A1773" s="4" t="str">
        <f aca="false">B1773&amp;"|"&amp;C1773</f>
        <v>tdbR00000483 Trp-CCA|67</v>
      </c>
      <c r="B1773" s="4" t="s">
        <v>60</v>
      </c>
      <c r="C1773" s="4" t="s">
        <v>849</v>
      </c>
      <c r="D1773" s="4" t="n">
        <v>65</v>
      </c>
      <c r="E1773" s="17" t="s">
        <v>459</v>
      </c>
      <c r="F1773" s="18" t="s">
        <v>768</v>
      </c>
    </row>
    <row r="1774" customFormat="false" ht="15" hidden="false" customHeight="false" outlineLevel="0" collapsed="false">
      <c r="A1774" s="4" t="str">
        <f aca="false">B1774&amp;"|"&amp;C1774</f>
        <v>tdbR00000483 Trp-CCA|68</v>
      </c>
      <c r="B1774" s="4" t="s">
        <v>60</v>
      </c>
      <c r="C1774" s="4" t="s">
        <v>850</v>
      </c>
      <c r="D1774" s="4" t="n">
        <v>66</v>
      </c>
      <c r="E1774" s="17" t="s">
        <v>772</v>
      </c>
      <c r="F1774" s="18" t="s">
        <v>768</v>
      </c>
    </row>
    <row r="1775" customFormat="false" ht="15" hidden="false" customHeight="false" outlineLevel="0" collapsed="false">
      <c r="A1775" s="4" t="str">
        <f aca="false">B1775&amp;"|"&amp;C1775</f>
        <v>tdbR00000483 Trp-CCA|69</v>
      </c>
      <c r="B1775" s="4" t="s">
        <v>60</v>
      </c>
      <c r="C1775" s="4" t="s">
        <v>851</v>
      </c>
      <c r="D1775" s="4" t="n">
        <v>67</v>
      </c>
      <c r="E1775" s="17" t="s">
        <v>772</v>
      </c>
      <c r="F1775" s="18" t="s">
        <v>768</v>
      </c>
    </row>
    <row r="1776" customFormat="false" ht="15" hidden="false" customHeight="false" outlineLevel="0" collapsed="false">
      <c r="A1776" s="4" t="str">
        <f aca="false">B1776&amp;"|"&amp;C1776</f>
        <v>tdbR00000483 Trp-CCA|70</v>
      </c>
      <c r="B1776" s="4" t="s">
        <v>60</v>
      </c>
      <c r="C1776" s="4" t="s">
        <v>852</v>
      </c>
      <c r="D1776" s="4" t="n">
        <v>68</v>
      </c>
      <c r="E1776" s="17" t="s">
        <v>772</v>
      </c>
      <c r="F1776" s="18" t="s">
        <v>768</v>
      </c>
    </row>
    <row r="1777" customFormat="false" ht="15" hidden="false" customHeight="false" outlineLevel="0" collapsed="false">
      <c r="A1777" s="4" t="str">
        <f aca="false">B1777&amp;"|"&amp;C1777</f>
        <v>tdbR00000483 Trp-CCA|71</v>
      </c>
      <c r="B1777" s="4" t="s">
        <v>60</v>
      </c>
      <c r="C1777" s="4" t="s">
        <v>853</v>
      </c>
      <c r="D1777" s="4" t="n">
        <v>69</v>
      </c>
      <c r="E1777" s="17" t="s">
        <v>772</v>
      </c>
      <c r="F1777" s="18" t="s">
        <v>768</v>
      </c>
    </row>
    <row r="1778" customFormat="false" ht="15" hidden="false" customHeight="false" outlineLevel="0" collapsed="false">
      <c r="A1778" s="4" t="str">
        <f aca="false">B1778&amp;"|"&amp;C1778</f>
        <v>tdbR00000483 Trp-CCA|72</v>
      </c>
      <c r="B1778" s="4" t="s">
        <v>60</v>
      </c>
      <c r="C1778" s="4" t="s">
        <v>854</v>
      </c>
      <c r="D1778" s="4" t="n">
        <v>70</v>
      </c>
      <c r="E1778" s="17" t="s">
        <v>777</v>
      </c>
      <c r="F1778" s="18" t="s">
        <v>768</v>
      </c>
    </row>
    <row r="1779" customFormat="false" ht="15" hidden="false" customHeight="false" outlineLevel="0" collapsed="false">
      <c r="A1779" s="4" t="str">
        <f aca="false">B1779&amp;"|"&amp;C1779</f>
        <v>tdbR00000453 Val-UAC|1</v>
      </c>
      <c r="B1779" s="4" t="s">
        <v>61</v>
      </c>
      <c r="C1779" s="4" t="s">
        <v>767</v>
      </c>
      <c r="D1779" s="4" t="n">
        <v>1</v>
      </c>
      <c r="E1779" s="17" t="s">
        <v>459</v>
      </c>
      <c r="F1779" s="18" t="s">
        <v>768</v>
      </c>
    </row>
    <row r="1780" customFormat="false" ht="15" hidden="false" customHeight="false" outlineLevel="0" collapsed="false">
      <c r="A1780" s="4" t="str">
        <f aca="false">B1780&amp;"|"&amp;C1780</f>
        <v>tdbR00000453 Val-UAC|2</v>
      </c>
      <c r="B1780" s="4" t="s">
        <v>61</v>
      </c>
      <c r="C1780" s="4" t="s">
        <v>769</v>
      </c>
      <c r="D1780" s="4" t="n">
        <v>2</v>
      </c>
      <c r="E1780" s="17" t="s">
        <v>459</v>
      </c>
      <c r="F1780" s="18" t="s">
        <v>768</v>
      </c>
    </row>
    <row r="1781" customFormat="false" ht="15" hidden="false" customHeight="false" outlineLevel="0" collapsed="false">
      <c r="A1781" s="4" t="str">
        <f aca="false">B1781&amp;"|"&amp;C1781</f>
        <v>tdbR00000453 Val-UAC|3</v>
      </c>
      <c r="B1781" s="4" t="s">
        <v>61</v>
      </c>
      <c r="C1781" s="4" t="s">
        <v>770</v>
      </c>
      <c r="D1781" s="4" t="n">
        <v>3</v>
      </c>
      <c r="E1781" s="17" t="s">
        <v>780</v>
      </c>
      <c r="F1781" s="18" t="s">
        <v>768</v>
      </c>
    </row>
    <row r="1782" customFormat="false" ht="15" hidden="false" customHeight="false" outlineLevel="0" collapsed="false">
      <c r="A1782" s="4" t="str">
        <f aca="false">B1782&amp;"|"&amp;C1782</f>
        <v>tdbR00000453 Val-UAC|4</v>
      </c>
      <c r="B1782" s="4" t="s">
        <v>61</v>
      </c>
      <c r="C1782" s="4" t="s">
        <v>771</v>
      </c>
      <c r="D1782" s="4" t="n">
        <v>4</v>
      </c>
      <c r="E1782" s="17" t="s">
        <v>459</v>
      </c>
      <c r="F1782" s="18" t="s">
        <v>768</v>
      </c>
    </row>
    <row r="1783" customFormat="false" ht="15" hidden="false" customHeight="false" outlineLevel="0" collapsed="false">
      <c r="A1783" s="4" t="str">
        <f aca="false">B1783&amp;"|"&amp;C1783</f>
        <v>tdbR00000453 Val-UAC|5</v>
      </c>
      <c r="B1783" s="4" t="s">
        <v>61</v>
      </c>
      <c r="C1783" s="4" t="s">
        <v>773</v>
      </c>
      <c r="D1783" s="4" t="n">
        <v>5</v>
      </c>
      <c r="E1783" s="17" t="s">
        <v>459</v>
      </c>
      <c r="F1783" s="18" t="s">
        <v>768</v>
      </c>
    </row>
    <row r="1784" customFormat="false" ht="15" hidden="false" customHeight="false" outlineLevel="0" collapsed="false">
      <c r="A1784" s="4" t="str">
        <f aca="false">B1784&amp;"|"&amp;C1784</f>
        <v>tdbR00000453 Val-UAC|6</v>
      </c>
      <c r="B1784" s="4" t="s">
        <v>61</v>
      </c>
      <c r="C1784" s="4" t="s">
        <v>774</v>
      </c>
      <c r="D1784" s="4" t="n">
        <v>6</v>
      </c>
      <c r="E1784" s="17" t="s">
        <v>780</v>
      </c>
      <c r="F1784" s="18" t="s">
        <v>768</v>
      </c>
    </row>
    <row r="1785" customFormat="false" ht="15" hidden="false" customHeight="false" outlineLevel="0" collapsed="false">
      <c r="A1785" s="4" t="str">
        <f aca="false">B1785&amp;"|"&amp;C1785</f>
        <v>tdbR00000453 Val-UAC|7</v>
      </c>
      <c r="B1785" s="4" t="s">
        <v>61</v>
      </c>
      <c r="C1785" s="4" t="s">
        <v>775</v>
      </c>
      <c r="D1785" s="4" t="n">
        <v>7</v>
      </c>
      <c r="E1785" s="17" t="s">
        <v>777</v>
      </c>
      <c r="F1785" s="18" t="s">
        <v>768</v>
      </c>
    </row>
    <row r="1786" customFormat="false" ht="15" hidden="false" customHeight="false" outlineLevel="0" collapsed="false">
      <c r="A1786" s="4" t="str">
        <f aca="false">B1786&amp;"|"&amp;C1786</f>
        <v>tdbR00000453 Val-UAC|8</v>
      </c>
      <c r="B1786" s="4" t="s">
        <v>61</v>
      </c>
      <c r="C1786" s="4" t="s">
        <v>776</v>
      </c>
      <c r="D1786" s="4" t="n">
        <v>8</v>
      </c>
      <c r="E1786" s="3" t="s">
        <v>777</v>
      </c>
      <c r="F1786" s="4" t="s">
        <v>778</v>
      </c>
    </row>
    <row r="1787" customFormat="false" ht="15" hidden="false" customHeight="false" outlineLevel="0" collapsed="false">
      <c r="A1787" s="4" t="str">
        <f aca="false">B1787&amp;"|"&amp;C1787</f>
        <v>tdbR00000453 Val-UAC|9</v>
      </c>
      <c r="B1787" s="4" t="s">
        <v>61</v>
      </c>
      <c r="C1787" s="4" t="s">
        <v>779</v>
      </c>
      <c r="D1787" s="4" t="n">
        <v>9</v>
      </c>
      <c r="E1787" s="3" t="s">
        <v>780</v>
      </c>
      <c r="F1787" s="4" t="s">
        <v>781</v>
      </c>
    </row>
    <row r="1788" customFormat="false" ht="15" hidden="false" customHeight="false" outlineLevel="0" collapsed="false">
      <c r="A1788" s="4" t="str">
        <f aca="false">B1788&amp;"|"&amp;C1788</f>
        <v>tdbR00000453 Val-UAC|10</v>
      </c>
      <c r="B1788" s="4" t="s">
        <v>61</v>
      </c>
      <c r="C1788" s="4" t="s">
        <v>782</v>
      </c>
      <c r="D1788" s="4" t="n">
        <v>10</v>
      </c>
      <c r="E1788" s="8" t="s">
        <v>459</v>
      </c>
      <c r="F1788" s="7" t="s">
        <v>783</v>
      </c>
    </row>
    <row r="1789" customFormat="false" ht="15" hidden="false" customHeight="false" outlineLevel="0" collapsed="false">
      <c r="A1789" s="4" t="str">
        <f aca="false">B1789&amp;"|"&amp;C1789</f>
        <v>tdbR00000453 Val-UAC|11</v>
      </c>
      <c r="B1789" s="4" t="s">
        <v>61</v>
      </c>
      <c r="C1789" s="4" t="s">
        <v>784</v>
      </c>
      <c r="D1789" s="4" t="n">
        <v>11</v>
      </c>
      <c r="E1789" s="8" t="s">
        <v>772</v>
      </c>
      <c r="F1789" s="7" t="s">
        <v>783</v>
      </c>
    </row>
    <row r="1790" customFormat="false" ht="15" hidden="false" customHeight="false" outlineLevel="0" collapsed="false">
      <c r="A1790" s="4" t="str">
        <f aca="false">B1790&amp;"|"&amp;C1790</f>
        <v>tdbR00000453 Val-UAC|12</v>
      </c>
      <c r="B1790" s="4" t="s">
        <v>61</v>
      </c>
      <c r="C1790" s="4" t="s">
        <v>785</v>
      </c>
      <c r="D1790" s="4" t="n">
        <v>12</v>
      </c>
      <c r="E1790" s="8" t="s">
        <v>777</v>
      </c>
      <c r="F1790" s="7" t="s">
        <v>783</v>
      </c>
    </row>
    <row r="1791" customFormat="false" ht="15" hidden="false" customHeight="false" outlineLevel="0" collapsed="false">
      <c r="A1791" s="4" t="str">
        <f aca="false">B1791&amp;"|"&amp;C1791</f>
        <v>tdbR00000453 Val-UAC|13</v>
      </c>
      <c r="B1791" s="4" t="s">
        <v>61</v>
      </c>
      <c r="C1791" s="4" t="s">
        <v>786</v>
      </c>
      <c r="D1791" s="4" t="n">
        <v>13</v>
      </c>
      <c r="E1791" s="8" t="s">
        <v>772</v>
      </c>
      <c r="F1791" s="7" t="s">
        <v>783</v>
      </c>
    </row>
    <row r="1792" customFormat="false" ht="15" hidden="false" customHeight="false" outlineLevel="0" collapsed="false">
      <c r="A1792" s="4" t="str">
        <f aca="false">B1792&amp;"|"&amp;C1792</f>
        <v>tdbR00000453 Val-UAC|14</v>
      </c>
      <c r="B1792" s="4" t="s">
        <v>61</v>
      </c>
      <c r="C1792" s="4" t="s">
        <v>787</v>
      </c>
      <c r="D1792" s="4" t="n">
        <v>14</v>
      </c>
      <c r="E1792" s="19" t="s">
        <v>780</v>
      </c>
      <c r="F1792" s="20" t="s">
        <v>788</v>
      </c>
    </row>
    <row r="1793" customFormat="false" ht="15" hidden="false" customHeight="false" outlineLevel="0" collapsed="false">
      <c r="A1793" s="4" t="str">
        <f aca="false">B1793&amp;"|"&amp;C1793</f>
        <v>tdbR00000453 Val-UAC|15</v>
      </c>
      <c r="B1793" s="4" t="s">
        <v>61</v>
      </c>
      <c r="C1793" s="4" t="s">
        <v>789</v>
      </c>
      <c r="D1793" s="4" t="n">
        <v>15</v>
      </c>
      <c r="E1793" s="19" t="s">
        <v>459</v>
      </c>
      <c r="F1793" s="20" t="s">
        <v>788</v>
      </c>
    </row>
    <row r="1794" customFormat="false" ht="15" hidden="false" customHeight="false" outlineLevel="0" collapsed="false">
      <c r="A1794" s="4" t="str">
        <f aca="false">B1794&amp;"|"&amp;C1794</f>
        <v>tdbR00000453 Val-UAC|16</v>
      </c>
      <c r="B1794" s="4" t="s">
        <v>61</v>
      </c>
      <c r="C1794" s="4" t="s">
        <v>790</v>
      </c>
      <c r="D1794" s="4" t="n">
        <v>16</v>
      </c>
      <c r="E1794" s="19" t="s">
        <v>772</v>
      </c>
      <c r="F1794" s="20" t="s">
        <v>788</v>
      </c>
    </row>
    <row r="1795" customFormat="false" ht="15" hidden="false" customHeight="false" outlineLevel="0" collapsed="false">
      <c r="A1795" s="4" t="str">
        <f aca="false">B1795&amp;"|"&amp;C1795</f>
        <v>tdbR00000453 Val-UAC|17</v>
      </c>
      <c r="B1795" s="4" t="s">
        <v>61</v>
      </c>
      <c r="C1795" s="4" t="s">
        <v>791</v>
      </c>
      <c r="D1795" s="4" t="n">
        <v>17</v>
      </c>
      <c r="E1795" s="19" t="s">
        <v>777</v>
      </c>
      <c r="F1795" s="20" t="s">
        <v>788</v>
      </c>
    </row>
    <row r="1796" customFormat="false" ht="15" hidden="false" customHeight="false" outlineLevel="0" collapsed="false">
      <c r="A1796" s="4" t="str">
        <f aca="false">B1796&amp;"|"&amp;C1796</f>
        <v>tdbR00000453 Val-UAC|18</v>
      </c>
      <c r="B1796" s="4" t="s">
        <v>61</v>
      </c>
      <c r="C1796" s="4" t="s">
        <v>793</v>
      </c>
      <c r="D1796" s="4" t="n">
        <v>18</v>
      </c>
      <c r="E1796" s="19" t="s">
        <v>459</v>
      </c>
      <c r="F1796" s="20" t="s">
        <v>788</v>
      </c>
    </row>
    <row r="1797" customFormat="false" ht="15" hidden="false" customHeight="false" outlineLevel="0" collapsed="false">
      <c r="A1797" s="4" t="str">
        <f aca="false">B1797&amp;"|"&amp;C1797</f>
        <v>tdbR00000453 Val-UAC|19</v>
      </c>
      <c r="B1797" s="4" t="s">
        <v>61</v>
      </c>
      <c r="C1797" s="4" t="s">
        <v>794</v>
      </c>
      <c r="D1797" s="4" t="n">
        <v>19</v>
      </c>
      <c r="E1797" s="19" t="s">
        <v>459</v>
      </c>
      <c r="F1797" s="20" t="s">
        <v>788</v>
      </c>
    </row>
    <row r="1798" customFormat="false" ht="15" hidden="false" customHeight="false" outlineLevel="0" collapsed="false">
      <c r="A1798" s="4" t="str">
        <f aca="false">B1798&amp;"|"&amp;C1798</f>
        <v>tdbR00000453 Val-UAC|20</v>
      </c>
      <c r="B1798" s="4" t="s">
        <v>61</v>
      </c>
      <c r="C1798" s="4" t="s">
        <v>795</v>
      </c>
      <c r="D1798" s="4" t="n">
        <v>20</v>
      </c>
      <c r="E1798" s="19" t="s">
        <v>459</v>
      </c>
      <c r="F1798" s="20" t="s">
        <v>788</v>
      </c>
    </row>
    <row r="1799" customFormat="false" ht="15" hidden="false" customHeight="false" outlineLevel="0" collapsed="false">
      <c r="A1799" s="4" t="str">
        <f aca="false">B1799&amp;"|"&amp;C1799</f>
        <v>tdbR00000453 Val-UAC|21</v>
      </c>
      <c r="B1799" s="4" t="s">
        <v>61</v>
      </c>
      <c r="C1799" s="4" t="s">
        <v>797</v>
      </c>
      <c r="D1799" s="4" t="n">
        <v>21</v>
      </c>
      <c r="E1799" s="19" t="s">
        <v>780</v>
      </c>
      <c r="F1799" s="20" t="s">
        <v>788</v>
      </c>
    </row>
    <row r="1800" customFormat="false" ht="15" hidden="false" customHeight="false" outlineLevel="0" collapsed="false">
      <c r="A1800" s="4" t="str">
        <f aca="false">B1800&amp;"|"&amp;C1800</f>
        <v>tdbR00000453 Val-UAC|22</v>
      </c>
      <c r="B1800" s="4" t="s">
        <v>61</v>
      </c>
      <c r="C1800" s="4" t="s">
        <v>798</v>
      </c>
      <c r="D1800" s="4" t="n">
        <v>22</v>
      </c>
      <c r="E1800" s="8" t="s">
        <v>459</v>
      </c>
      <c r="F1800" s="7" t="s">
        <v>783</v>
      </c>
    </row>
    <row r="1801" customFormat="false" ht="15" hidden="false" customHeight="false" outlineLevel="0" collapsed="false">
      <c r="A1801" s="4" t="str">
        <f aca="false">B1801&amp;"|"&amp;C1801</f>
        <v>tdbR00000453 Val-UAC|23</v>
      </c>
      <c r="B1801" s="4" t="s">
        <v>61</v>
      </c>
      <c r="C1801" s="4" t="s">
        <v>799</v>
      </c>
      <c r="D1801" s="4" t="n">
        <v>23</v>
      </c>
      <c r="E1801" s="8" t="s">
        <v>780</v>
      </c>
      <c r="F1801" s="7" t="s">
        <v>783</v>
      </c>
    </row>
    <row r="1802" customFormat="false" ht="15" hidden="false" customHeight="false" outlineLevel="0" collapsed="false">
      <c r="A1802" s="4" t="str">
        <f aca="false">B1802&amp;"|"&amp;C1802</f>
        <v>tdbR00000453 Val-UAC|24</v>
      </c>
      <c r="B1802" s="4" t="s">
        <v>61</v>
      </c>
      <c r="C1802" s="4" t="s">
        <v>800</v>
      </c>
      <c r="D1802" s="4" t="n">
        <v>24</v>
      </c>
      <c r="E1802" s="8" t="s">
        <v>459</v>
      </c>
      <c r="F1802" s="7" t="s">
        <v>783</v>
      </c>
    </row>
    <row r="1803" customFormat="false" ht="15" hidden="false" customHeight="false" outlineLevel="0" collapsed="false">
      <c r="A1803" s="4" t="str">
        <f aca="false">B1803&amp;"|"&amp;C1803</f>
        <v>tdbR00000453 Val-UAC|25</v>
      </c>
      <c r="B1803" s="4" t="s">
        <v>61</v>
      </c>
      <c r="C1803" s="4" t="s">
        <v>801</v>
      </c>
      <c r="D1803" s="4" t="n">
        <v>25</v>
      </c>
      <c r="E1803" s="8" t="s">
        <v>772</v>
      </c>
      <c r="F1803" s="7" t="s">
        <v>783</v>
      </c>
    </row>
    <row r="1804" customFormat="false" ht="15" hidden="false" customHeight="false" outlineLevel="0" collapsed="false">
      <c r="A1804" s="4" t="str">
        <f aca="false">B1804&amp;"|"&amp;C1804</f>
        <v>tdbR00000453 Val-UAC|26</v>
      </c>
      <c r="B1804" s="4" t="s">
        <v>61</v>
      </c>
      <c r="C1804" s="4" t="s">
        <v>802</v>
      </c>
      <c r="D1804" s="4" t="n">
        <v>26</v>
      </c>
      <c r="E1804" s="3" t="s">
        <v>780</v>
      </c>
      <c r="F1804" s="4" t="s">
        <v>803</v>
      </c>
    </row>
    <row r="1805" customFormat="false" ht="15" hidden="false" customHeight="false" outlineLevel="0" collapsed="false">
      <c r="A1805" s="4" t="str">
        <f aca="false">B1805&amp;"|"&amp;C1805</f>
        <v>tdbR00000453 Val-UAC|27</v>
      </c>
      <c r="B1805" s="4" t="s">
        <v>61</v>
      </c>
      <c r="C1805" s="4" t="s">
        <v>804</v>
      </c>
      <c r="D1805" s="4" t="n">
        <v>27</v>
      </c>
      <c r="E1805" s="21" t="s">
        <v>777</v>
      </c>
      <c r="F1805" s="22" t="s">
        <v>805</v>
      </c>
    </row>
    <row r="1806" customFormat="false" ht="15" hidden="false" customHeight="false" outlineLevel="0" collapsed="false">
      <c r="A1806" s="4" t="str">
        <f aca="false">B1806&amp;"|"&amp;C1806</f>
        <v>tdbR00000453 Val-UAC|28</v>
      </c>
      <c r="B1806" s="4" t="s">
        <v>61</v>
      </c>
      <c r="C1806" s="4" t="s">
        <v>806</v>
      </c>
      <c r="D1806" s="4" t="n">
        <v>28</v>
      </c>
      <c r="E1806" s="21" t="s">
        <v>772</v>
      </c>
      <c r="F1806" s="22" t="s">
        <v>805</v>
      </c>
    </row>
    <row r="1807" customFormat="false" ht="15" hidden="false" customHeight="false" outlineLevel="0" collapsed="false">
      <c r="A1807" s="4" t="str">
        <f aca="false">B1807&amp;"|"&amp;C1807</f>
        <v>tdbR00000453 Val-UAC|29</v>
      </c>
      <c r="B1807" s="4" t="s">
        <v>61</v>
      </c>
      <c r="C1807" s="4" t="s">
        <v>807</v>
      </c>
      <c r="D1807" s="4" t="n">
        <v>29</v>
      </c>
      <c r="E1807" s="21" t="s">
        <v>777</v>
      </c>
      <c r="F1807" s="22" t="s">
        <v>805</v>
      </c>
    </row>
    <row r="1808" customFormat="false" ht="15" hidden="false" customHeight="false" outlineLevel="0" collapsed="false">
      <c r="A1808" s="4" t="str">
        <f aca="false">B1808&amp;"|"&amp;C1808</f>
        <v>tdbR00000453 Val-UAC|30</v>
      </c>
      <c r="B1808" s="4" t="s">
        <v>61</v>
      </c>
      <c r="C1808" s="4" t="s">
        <v>808</v>
      </c>
      <c r="D1808" s="4" t="n">
        <v>30</v>
      </c>
      <c r="E1808" s="21" t="s">
        <v>459</v>
      </c>
      <c r="F1808" s="22" t="s">
        <v>805</v>
      </c>
    </row>
    <row r="1809" customFormat="false" ht="15" hidden="false" customHeight="false" outlineLevel="0" collapsed="false">
      <c r="A1809" s="4" t="str">
        <f aca="false">B1809&amp;"|"&amp;C1809</f>
        <v>tdbR00000453 Val-UAC|31</v>
      </c>
      <c r="B1809" s="4" t="s">
        <v>61</v>
      </c>
      <c r="C1809" s="4" t="s">
        <v>809</v>
      </c>
      <c r="D1809" s="4" t="n">
        <v>31</v>
      </c>
      <c r="E1809" s="21" t="s">
        <v>772</v>
      </c>
      <c r="F1809" s="22" t="s">
        <v>805</v>
      </c>
    </row>
    <row r="1810" customFormat="false" ht="15" hidden="false" customHeight="false" outlineLevel="0" collapsed="false">
      <c r="A1810" s="4" t="str">
        <f aca="false">B1810&amp;"|"&amp;C1810</f>
        <v>tdbR00000453 Val-UAC|32</v>
      </c>
      <c r="B1810" s="4" t="s">
        <v>61</v>
      </c>
      <c r="C1810" s="4" t="s">
        <v>810</v>
      </c>
      <c r="D1810" s="4" t="n">
        <v>32</v>
      </c>
      <c r="E1810" s="19" t="s">
        <v>772</v>
      </c>
      <c r="F1810" s="20" t="s">
        <v>811</v>
      </c>
    </row>
    <row r="1811" customFormat="false" ht="15" hidden="false" customHeight="false" outlineLevel="0" collapsed="false">
      <c r="A1811" s="4" t="str">
        <f aca="false">B1811&amp;"|"&amp;C1811</f>
        <v>tdbR00000453 Val-UAC|33</v>
      </c>
      <c r="B1811" s="4" t="s">
        <v>61</v>
      </c>
      <c r="C1811" s="4" t="s">
        <v>812</v>
      </c>
      <c r="D1811" s="4" t="n">
        <v>33</v>
      </c>
      <c r="E1811" s="19" t="s">
        <v>777</v>
      </c>
      <c r="F1811" s="20" t="s">
        <v>811</v>
      </c>
    </row>
    <row r="1812" customFormat="false" ht="15" hidden="false" customHeight="false" outlineLevel="0" collapsed="false">
      <c r="A1812" s="4" t="str">
        <f aca="false">B1812&amp;"|"&amp;C1812</f>
        <v>tdbR00000453 Val-UAC|34</v>
      </c>
      <c r="B1812" s="4" t="s">
        <v>61</v>
      </c>
      <c r="C1812" s="4" t="s">
        <v>813</v>
      </c>
      <c r="D1812" s="4" t="n">
        <v>34</v>
      </c>
      <c r="E1812" s="19" t="s">
        <v>777</v>
      </c>
      <c r="F1812" s="20" t="s">
        <v>811</v>
      </c>
    </row>
    <row r="1813" customFormat="false" ht="15" hidden="false" customHeight="false" outlineLevel="0" collapsed="false">
      <c r="A1813" s="4" t="str">
        <f aca="false">B1813&amp;"|"&amp;C1813</f>
        <v>tdbR00000453 Val-UAC|35</v>
      </c>
      <c r="B1813" s="4" t="s">
        <v>61</v>
      </c>
      <c r="C1813" s="4" t="s">
        <v>814</v>
      </c>
      <c r="D1813" s="4" t="n">
        <v>35</v>
      </c>
      <c r="E1813" s="19" t="s">
        <v>780</v>
      </c>
      <c r="F1813" s="20" t="s">
        <v>811</v>
      </c>
    </row>
    <row r="1814" customFormat="false" ht="15" hidden="false" customHeight="false" outlineLevel="0" collapsed="false">
      <c r="A1814" s="4" t="str">
        <f aca="false">B1814&amp;"|"&amp;C1814</f>
        <v>tdbR00000453 Val-UAC|36</v>
      </c>
      <c r="B1814" s="4" t="s">
        <v>61</v>
      </c>
      <c r="C1814" s="4" t="s">
        <v>815</v>
      </c>
      <c r="D1814" s="4" t="n">
        <v>36</v>
      </c>
      <c r="E1814" s="19" t="s">
        <v>772</v>
      </c>
      <c r="F1814" s="20" t="s">
        <v>811</v>
      </c>
    </row>
    <row r="1815" customFormat="false" ht="15" hidden="false" customHeight="false" outlineLevel="0" collapsed="false">
      <c r="A1815" s="4" t="str">
        <f aca="false">B1815&amp;"|"&amp;C1815</f>
        <v>tdbR00000453 Val-UAC|37</v>
      </c>
      <c r="B1815" s="4" t="s">
        <v>61</v>
      </c>
      <c r="C1815" s="4" t="s">
        <v>816</v>
      </c>
      <c r="D1815" s="4" t="n">
        <v>37</v>
      </c>
      <c r="E1815" s="19" t="s">
        <v>780</v>
      </c>
      <c r="F1815" s="20" t="s">
        <v>811</v>
      </c>
    </row>
    <row r="1816" customFormat="false" ht="15" hidden="false" customHeight="false" outlineLevel="0" collapsed="false">
      <c r="A1816" s="4" t="str">
        <f aca="false">B1816&amp;"|"&amp;C1816</f>
        <v>tdbR00000453 Val-UAC|38</v>
      </c>
      <c r="B1816" s="4" t="s">
        <v>61</v>
      </c>
      <c r="C1816" s="4" t="s">
        <v>817</v>
      </c>
      <c r="D1816" s="4" t="n">
        <v>38</v>
      </c>
      <c r="E1816" s="19" t="s">
        <v>780</v>
      </c>
      <c r="F1816" s="20" t="s">
        <v>811</v>
      </c>
    </row>
    <row r="1817" customFormat="false" ht="15" hidden="false" customHeight="false" outlineLevel="0" collapsed="false">
      <c r="A1817" s="4" t="str">
        <f aca="false">B1817&amp;"|"&amp;C1817</f>
        <v>tdbR00000453 Val-UAC|39</v>
      </c>
      <c r="B1817" s="4" t="s">
        <v>61</v>
      </c>
      <c r="C1817" s="4" t="s">
        <v>818</v>
      </c>
      <c r="D1817" s="4" t="n">
        <v>39</v>
      </c>
      <c r="E1817" s="21" t="s">
        <v>459</v>
      </c>
      <c r="F1817" s="22" t="s">
        <v>805</v>
      </c>
    </row>
    <row r="1818" customFormat="false" ht="15" hidden="false" customHeight="false" outlineLevel="0" collapsed="false">
      <c r="A1818" s="4" t="str">
        <f aca="false">B1818&amp;"|"&amp;C1818</f>
        <v>tdbR00000453 Val-UAC|40</v>
      </c>
      <c r="B1818" s="4" t="s">
        <v>61</v>
      </c>
      <c r="C1818" s="4" t="s">
        <v>819</v>
      </c>
      <c r="D1818" s="4" t="n">
        <v>40</v>
      </c>
      <c r="E1818" s="21" t="s">
        <v>772</v>
      </c>
      <c r="F1818" s="22" t="s">
        <v>805</v>
      </c>
    </row>
    <row r="1819" customFormat="false" ht="15" hidden="false" customHeight="false" outlineLevel="0" collapsed="false">
      <c r="A1819" s="4" t="str">
        <f aca="false">B1819&amp;"|"&amp;C1819</f>
        <v>tdbR00000453 Val-UAC|41</v>
      </c>
      <c r="B1819" s="4" t="s">
        <v>61</v>
      </c>
      <c r="C1819" s="4" t="s">
        <v>820</v>
      </c>
      <c r="D1819" s="4" t="n">
        <v>41</v>
      </c>
      <c r="E1819" s="21" t="s">
        <v>780</v>
      </c>
      <c r="F1819" s="22" t="s">
        <v>805</v>
      </c>
    </row>
    <row r="1820" customFormat="false" ht="15" hidden="false" customHeight="false" outlineLevel="0" collapsed="false">
      <c r="A1820" s="4" t="str">
        <f aca="false">B1820&amp;"|"&amp;C1820</f>
        <v>tdbR00000453 Val-UAC|42</v>
      </c>
      <c r="B1820" s="4" t="s">
        <v>61</v>
      </c>
      <c r="C1820" s="4" t="s">
        <v>821</v>
      </c>
      <c r="D1820" s="4" t="n">
        <v>42</v>
      </c>
      <c r="E1820" s="21" t="s">
        <v>459</v>
      </c>
      <c r="F1820" s="22" t="s">
        <v>805</v>
      </c>
    </row>
    <row r="1821" customFormat="false" ht="15" hidden="false" customHeight="false" outlineLevel="0" collapsed="false">
      <c r="A1821" s="4" t="str">
        <f aca="false">B1821&amp;"|"&amp;C1821</f>
        <v>tdbR00000453 Val-UAC|43</v>
      </c>
      <c r="B1821" s="4" t="s">
        <v>61</v>
      </c>
      <c r="C1821" s="4" t="s">
        <v>822</v>
      </c>
      <c r="D1821" s="4" t="n">
        <v>43</v>
      </c>
      <c r="E1821" s="21" t="s">
        <v>780</v>
      </c>
      <c r="F1821" s="22" t="s">
        <v>805</v>
      </c>
    </row>
    <row r="1822" customFormat="false" ht="15" hidden="false" customHeight="false" outlineLevel="0" collapsed="false">
      <c r="A1822" s="4" t="str">
        <f aca="false">B1822&amp;"|"&amp;C1822</f>
        <v>tdbR00000453 Val-UAC|44</v>
      </c>
      <c r="B1822" s="4" t="s">
        <v>61</v>
      </c>
      <c r="C1822" s="4" t="s">
        <v>823</v>
      </c>
      <c r="D1822" s="4" t="n">
        <v>44</v>
      </c>
      <c r="E1822" s="19" t="s">
        <v>459</v>
      </c>
      <c r="F1822" s="20" t="s">
        <v>824</v>
      </c>
    </row>
    <row r="1823" customFormat="false" ht="15" hidden="false" customHeight="false" outlineLevel="0" collapsed="false">
      <c r="A1823" s="4" t="str">
        <f aca="false">B1823&amp;"|"&amp;C1823</f>
        <v>tdbR00000453 Val-UAC|45</v>
      </c>
      <c r="B1823" s="4" t="s">
        <v>61</v>
      </c>
      <c r="C1823" s="4" t="s">
        <v>825</v>
      </c>
      <c r="D1823" s="4" t="n">
        <v>45</v>
      </c>
      <c r="E1823" s="19" t="s">
        <v>459</v>
      </c>
      <c r="F1823" s="20" t="s">
        <v>824</v>
      </c>
    </row>
    <row r="1824" customFormat="false" ht="15" hidden="false" customHeight="false" outlineLevel="0" collapsed="false">
      <c r="A1824" s="4" t="str">
        <f aca="false">B1824&amp;"|"&amp;C1824</f>
        <v>tdbR00000453 Val-UAC|46</v>
      </c>
      <c r="B1824" s="4" t="s">
        <v>61</v>
      </c>
      <c r="C1824" s="4" t="s">
        <v>826</v>
      </c>
      <c r="D1824" s="4" t="n">
        <v>46</v>
      </c>
      <c r="E1824" s="19" t="s">
        <v>459</v>
      </c>
      <c r="F1824" s="20" t="s">
        <v>824</v>
      </c>
    </row>
    <row r="1825" customFormat="false" ht="15" hidden="false" customHeight="false" outlineLevel="0" collapsed="false">
      <c r="A1825" s="4" t="str">
        <f aca="false">B1825&amp;"|"&amp;C1825</f>
        <v>tdbR00000453 Val-UAC|47</v>
      </c>
      <c r="B1825" s="4" t="s">
        <v>61</v>
      </c>
      <c r="C1825" s="4" t="s">
        <v>827</v>
      </c>
      <c r="D1825" s="4" t="n">
        <v>47</v>
      </c>
      <c r="E1825" s="19" t="s">
        <v>777</v>
      </c>
      <c r="F1825" s="20" t="s">
        <v>824</v>
      </c>
    </row>
    <row r="1826" customFormat="false" ht="15" hidden="false" customHeight="false" outlineLevel="0" collapsed="false">
      <c r="A1826" s="4" t="str">
        <f aca="false">B1826&amp;"|"&amp;C1826</f>
        <v>tdbR00000453 Val-UAC|48</v>
      </c>
      <c r="B1826" s="4" t="s">
        <v>61</v>
      </c>
      <c r="C1826" s="4" t="s">
        <v>828</v>
      </c>
      <c r="D1826" s="4" t="n">
        <v>48</v>
      </c>
      <c r="E1826" s="19" t="s">
        <v>772</v>
      </c>
      <c r="F1826" s="20" t="s">
        <v>824</v>
      </c>
    </row>
    <row r="1827" customFormat="false" ht="15" hidden="false" customHeight="false" outlineLevel="0" collapsed="false">
      <c r="A1827" s="4" t="str">
        <f aca="false">B1827&amp;"|"&amp;C1827</f>
        <v>tdbR00000453 Val-UAC|49</v>
      </c>
      <c r="B1827" s="4" t="s">
        <v>61</v>
      </c>
      <c r="C1827" s="4" t="s">
        <v>829</v>
      </c>
      <c r="D1827" s="4" t="n">
        <v>49</v>
      </c>
      <c r="E1827" s="23" t="s">
        <v>459</v>
      </c>
      <c r="F1827" s="10" t="s">
        <v>830</v>
      </c>
    </row>
    <row r="1828" customFormat="false" ht="15" hidden="false" customHeight="false" outlineLevel="0" collapsed="false">
      <c r="A1828" s="4" t="str">
        <f aca="false">B1828&amp;"|"&amp;C1828</f>
        <v>tdbR00000453 Val-UAC|50</v>
      </c>
      <c r="B1828" s="4" t="s">
        <v>61</v>
      </c>
      <c r="C1828" s="4" t="s">
        <v>831</v>
      </c>
      <c r="D1828" s="4" t="n">
        <v>50</v>
      </c>
      <c r="E1828" s="23" t="s">
        <v>459</v>
      </c>
      <c r="F1828" s="10" t="s">
        <v>830</v>
      </c>
    </row>
    <row r="1829" customFormat="false" ht="15" hidden="false" customHeight="false" outlineLevel="0" collapsed="false">
      <c r="A1829" s="4" t="str">
        <f aca="false">B1829&amp;"|"&amp;C1829</f>
        <v>tdbR00000453 Val-UAC|51</v>
      </c>
      <c r="B1829" s="4" t="s">
        <v>61</v>
      </c>
      <c r="C1829" s="4" t="s">
        <v>832</v>
      </c>
      <c r="D1829" s="4" t="n">
        <v>51</v>
      </c>
      <c r="E1829" s="23" t="s">
        <v>772</v>
      </c>
      <c r="F1829" s="10" t="s">
        <v>830</v>
      </c>
    </row>
    <row r="1830" customFormat="false" ht="15" hidden="false" customHeight="false" outlineLevel="0" collapsed="false">
      <c r="A1830" s="4" t="str">
        <f aca="false">B1830&amp;"|"&amp;C1830</f>
        <v>tdbR00000453 Val-UAC|52</v>
      </c>
      <c r="B1830" s="4" t="s">
        <v>61</v>
      </c>
      <c r="C1830" s="4" t="s">
        <v>833</v>
      </c>
      <c r="D1830" s="4" t="n">
        <v>52</v>
      </c>
      <c r="E1830" s="23" t="s">
        <v>459</v>
      </c>
      <c r="F1830" s="10" t="s">
        <v>830</v>
      </c>
    </row>
    <row r="1831" customFormat="false" ht="15" hidden="false" customHeight="false" outlineLevel="0" collapsed="false">
      <c r="A1831" s="4" t="str">
        <f aca="false">B1831&amp;"|"&amp;C1831</f>
        <v>tdbR00000453 Val-UAC|53</v>
      </c>
      <c r="B1831" s="4" t="s">
        <v>61</v>
      </c>
      <c r="C1831" s="4" t="s">
        <v>834</v>
      </c>
      <c r="D1831" s="4" t="n">
        <v>53</v>
      </c>
      <c r="E1831" s="23" t="s">
        <v>459</v>
      </c>
      <c r="F1831" s="10" t="s">
        <v>830</v>
      </c>
    </row>
    <row r="1832" customFormat="false" ht="15" hidden="false" customHeight="false" outlineLevel="0" collapsed="false">
      <c r="A1832" s="4" t="str">
        <f aca="false">B1832&amp;"|"&amp;C1832</f>
        <v>tdbR00000453 Val-UAC|54</v>
      </c>
      <c r="B1832" s="4" t="s">
        <v>61</v>
      </c>
      <c r="C1832" s="4" t="s">
        <v>835</v>
      </c>
      <c r="D1832" s="4" t="n">
        <v>54</v>
      </c>
      <c r="E1832" s="19" t="s">
        <v>777</v>
      </c>
      <c r="F1832" s="20" t="s">
        <v>836</v>
      </c>
    </row>
    <row r="1833" customFormat="false" ht="15" hidden="false" customHeight="false" outlineLevel="0" collapsed="false">
      <c r="A1833" s="4" t="str">
        <f aca="false">B1833&amp;"|"&amp;C1833</f>
        <v>tdbR00000453 Val-UAC|55</v>
      </c>
      <c r="B1833" s="4" t="s">
        <v>61</v>
      </c>
      <c r="C1833" s="4" t="s">
        <v>837</v>
      </c>
      <c r="D1833" s="4" t="n">
        <v>55</v>
      </c>
      <c r="E1833" s="19" t="s">
        <v>777</v>
      </c>
      <c r="F1833" s="20" t="s">
        <v>836</v>
      </c>
    </row>
    <row r="1834" customFormat="false" ht="15" hidden="false" customHeight="false" outlineLevel="0" collapsed="false">
      <c r="A1834" s="4" t="str">
        <f aca="false">B1834&amp;"|"&amp;C1834</f>
        <v>tdbR00000453 Val-UAC|56</v>
      </c>
      <c r="B1834" s="4" t="s">
        <v>61</v>
      </c>
      <c r="C1834" s="4" t="s">
        <v>838</v>
      </c>
      <c r="D1834" s="4" t="n">
        <v>56</v>
      </c>
      <c r="E1834" s="19" t="s">
        <v>772</v>
      </c>
      <c r="F1834" s="20" t="s">
        <v>836</v>
      </c>
    </row>
    <row r="1835" customFormat="false" ht="15" hidden="false" customHeight="false" outlineLevel="0" collapsed="false">
      <c r="A1835" s="4" t="str">
        <f aca="false">B1835&amp;"|"&amp;C1835</f>
        <v>tdbR00000453 Val-UAC|57</v>
      </c>
      <c r="B1835" s="4" t="s">
        <v>61</v>
      </c>
      <c r="C1835" s="4" t="s">
        <v>839</v>
      </c>
      <c r="D1835" s="4" t="n">
        <v>57</v>
      </c>
      <c r="E1835" s="19" t="s">
        <v>459</v>
      </c>
      <c r="F1835" s="20" t="s">
        <v>836</v>
      </c>
    </row>
    <row r="1836" customFormat="false" ht="15" hidden="false" customHeight="false" outlineLevel="0" collapsed="false">
      <c r="A1836" s="4" t="str">
        <f aca="false">B1836&amp;"|"&amp;C1836</f>
        <v>tdbR00000453 Val-UAC|58</v>
      </c>
      <c r="B1836" s="4" t="s">
        <v>61</v>
      </c>
      <c r="C1836" s="4" t="s">
        <v>840</v>
      </c>
      <c r="D1836" s="4" t="n">
        <v>58</v>
      </c>
      <c r="E1836" s="19" t="s">
        <v>780</v>
      </c>
      <c r="F1836" s="20" t="s">
        <v>836</v>
      </c>
    </row>
    <row r="1837" customFormat="false" ht="15" hidden="false" customHeight="false" outlineLevel="0" collapsed="false">
      <c r="A1837" s="4" t="str">
        <f aca="false">B1837&amp;"|"&amp;C1837</f>
        <v>tdbR00000453 Val-UAC|59</v>
      </c>
      <c r="B1837" s="4" t="s">
        <v>61</v>
      </c>
      <c r="C1837" s="4" t="s">
        <v>841</v>
      </c>
      <c r="D1837" s="4" t="n">
        <v>59</v>
      </c>
      <c r="E1837" s="19" t="s">
        <v>459</v>
      </c>
      <c r="F1837" s="20" t="s">
        <v>836</v>
      </c>
    </row>
    <row r="1838" customFormat="false" ht="15" hidden="false" customHeight="false" outlineLevel="0" collapsed="false">
      <c r="A1838" s="4" t="str">
        <f aca="false">B1838&amp;"|"&amp;C1838</f>
        <v>tdbR00000453 Val-UAC|60</v>
      </c>
      <c r="B1838" s="4" t="s">
        <v>61</v>
      </c>
      <c r="C1838" s="4" t="s">
        <v>842</v>
      </c>
      <c r="D1838" s="4" t="n">
        <v>60</v>
      </c>
      <c r="E1838" s="19" t="s">
        <v>772</v>
      </c>
      <c r="F1838" s="20" t="s">
        <v>836</v>
      </c>
    </row>
    <row r="1839" customFormat="false" ht="15" hidden="false" customHeight="false" outlineLevel="0" collapsed="false">
      <c r="A1839" s="4" t="str">
        <f aca="false">B1839&amp;"|"&amp;C1839</f>
        <v>tdbR00000453 Val-UAC|61</v>
      </c>
      <c r="B1839" s="4" t="s">
        <v>61</v>
      </c>
      <c r="C1839" s="4" t="s">
        <v>843</v>
      </c>
      <c r="D1839" s="4" t="n">
        <v>61</v>
      </c>
      <c r="E1839" s="23" t="s">
        <v>772</v>
      </c>
      <c r="F1839" s="10" t="s">
        <v>830</v>
      </c>
    </row>
    <row r="1840" customFormat="false" ht="15" hidden="false" customHeight="false" outlineLevel="0" collapsed="false">
      <c r="A1840" s="4" t="str">
        <f aca="false">B1840&amp;"|"&amp;C1840</f>
        <v>tdbR00000453 Val-UAC|62</v>
      </c>
      <c r="B1840" s="4" t="s">
        <v>61</v>
      </c>
      <c r="C1840" s="4" t="s">
        <v>844</v>
      </c>
      <c r="D1840" s="4" t="n">
        <v>62</v>
      </c>
      <c r="E1840" s="23" t="s">
        <v>772</v>
      </c>
      <c r="F1840" s="10" t="s">
        <v>830</v>
      </c>
    </row>
    <row r="1841" customFormat="false" ht="15" hidden="false" customHeight="false" outlineLevel="0" collapsed="false">
      <c r="A1841" s="4" t="str">
        <f aca="false">B1841&amp;"|"&amp;C1841</f>
        <v>tdbR00000453 Val-UAC|63</v>
      </c>
      <c r="B1841" s="4" t="s">
        <v>61</v>
      </c>
      <c r="C1841" s="4" t="s">
        <v>845</v>
      </c>
      <c r="D1841" s="4" t="n">
        <v>63</v>
      </c>
      <c r="E1841" s="23" t="s">
        <v>459</v>
      </c>
      <c r="F1841" s="10" t="s">
        <v>830</v>
      </c>
    </row>
    <row r="1842" customFormat="false" ht="15" hidden="false" customHeight="false" outlineLevel="0" collapsed="false">
      <c r="A1842" s="4" t="str">
        <f aca="false">B1842&amp;"|"&amp;C1842</f>
        <v>tdbR00000453 Val-UAC|64</v>
      </c>
      <c r="B1842" s="4" t="s">
        <v>61</v>
      </c>
      <c r="C1842" s="4" t="s">
        <v>846</v>
      </c>
      <c r="D1842" s="4" t="n">
        <v>64</v>
      </c>
      <c r="E1842" s="23" t="s">
        <v>777</v>
      </c>
      <c r="F1842" s="10" t="s">
        <v>830</v>
      </c>
    </row>
    <row r="1843" customFormat="false" ht="15" hidden="false" customHeight="false" outlineLevel="0" collapsed="false">
      <c r="A1843" s="4" t="str">
        <f aca="false">B1843&amp;"|"&amp;C1843</f>
        <v>tdbR00000453 Val-UAC|65</v>
      </c>
      <c r="B1843" s="4" t="s">
        <v>61</v>
      </c>
      <c r="C1843" s="4" t="s">
        <v>847</v>
      </c>
      <c r="D1843" s="4" t="n">
        <v>65</v>
      </c>
      <c r="E1843" s="23" t="s">
        <v>772</v>
      </c>
      <c r="F1843" s="10" t="s">
        <v>830</v>
      </c>
    </row>
    <row r="1844" customFormat="false" ht="15" hidden="false" customHeight="false" outlineLevel="0" collapsed="false">
      <c r="A1844" s="4" t="str">
        <f aca="false">B1844&amp;"|"&amp;C1844</f>
        <v>tdbR00000453 Val-UAC|66</v>
      </c>
      <c r="B1844" s="4" t="s">
        <v>61</v>
      </c>
      <c r="C1844" s="4" t="s">
        <v>848</v>
      </c>
      <c r="D1844" s="4" t="n">
        <v>66</v>
      </c>
      <c r="E1844" s="17" t="s">
        <v>780</v>
      </c>
      <c r="F1844" s="18" t="s">
        <v>768</v>
      </c>
    </row>
    <row r="1845" customFormat="false" ht="15" hidden="false" customHeight="false" outlineLevel="0" collapsed="false">
      <c r="A1845" s="4" t="str">
        <f aca="false">B1845&amp;"|"&amp;C1845</f>
        <v>tdbR00000453 Val-UAC|67</v>
      </c>
      <c r="B1845" s="4" t="s">
        <v>61</v>
      </c>
      <c r="C1845" s="4" t="s">
        <v>849</v>
      </c>
      <c r="D1845" s="4" t="n">
        <v>67</v>
      </c>
      <c r="E1845" s="17" t="s">
        <v>777</v>
      </c>
      <c r="F1845" s="18" t="s">
        <v>768</v>
      </c>
    </row>
    <row r="1846" customFormat="false" ht="15" hidden="false" customHeight="false" outlineLevel="0" collapsed="false">
      <c r="A1846" s="4" t="str">
        <f aca="false">B1846&amp;"|"&amp;C1846</f>
        <v>tdbR00000453 Val-UAC|68</v>
      </c>
      <c r="B1846" s="4" t="s">
        <v>61</v>
      </c>
      <c r="C1846" s="4" t="s">
        <v>850</v>
      </c>
      <c r="D1846" s="4" t="n">
        <v>68</v>
      </c>
      <c r="E1846" s="17" t="s">
        <v>772</v>
      </c>
      <c r="F1846" s="18" t="s">
        <v>768</v>
      </c>
    </row>
    <row r="1847" customFormat="false" ht="15" hidden="false" customHeight="false" outlineLevel="0" collapsed="false">
      <c r="A1847" s="4" t="str">
        <f aca="false">B1847&amp;"|"&amp;C1847</f>
        <v>tdbR00000453 Val-UAC|69</v>
      </c>
      <c r="B1847" s="4" t="s">
        <v>61</v>
      </c>
      <c r="C1847" s="4" t="s">
        <v>851</v>
      </c>
      <c r="D1847" s="4" t="n">
        <v>69</v>
      </c>
      <c r="E1847" s="17" t="s">
        <v>772</v>
      </c>
      <c r="F1847" s="18" t="s">
        <v>768</v>
      </c>
    </row>
    <row r="1848" customFormat="false" ht="15" hidden="false" customHeight="false" outlineLevel="0" collapsed="false">
      <c r="A1848" s="4" t="str">
        <f aca="false">B1848&amp;"|"&amp;C1848</f>
        <v>tdbR00000453 Val-UAC|70</v>
      </c>
      <c r="B1848" s="4" t="s">
        <v>61</v>
      </c>
      <c r="C1848" s="4" t="s">
        <v>852</v>
      </c>
      <c r="D1848" s="4" t="n">
        <v>70</v>
      </c>
      <c r="E1848" s="17" t="s">
        <v>777</v>
      </c>
      <c r="F1848" s="18" t="s">
        <v>768</v>
      </c>
    </row>
    <row r="1849" customFormat="false" ht="15" hidden="false" customHeight="false" outlineLevel="0" collapsed="false">
      <c r="A1849" s="4" t="str">
        <f aca="false">B1849&amp;"|"&amp;C1849</f>
        <v>tdbR00000453 Val-UAC|71</v>
      </c>
      <c r="B1849" s="4" t="s">
        <v>61</v>
      </c>
      <c r="C1849" s="4" t="s">
        <v>853</v>
      </c>
      <c r="D1849" s="4" t="n">
        <v>71</v>
      </c>
      <c r="E1849" s="17" t="s">
        <v>772</v>
      </c>
      <c r="F1849" s="18" t="s">
        <v>768</v>
      </c>
    </row>
    <row r="1850" customFormat="false" ht="15" hidden="false" customHeight="false" outlineLevel="0" collapsed="false">
      <c r="A1850" s="4" t="str">
        <f aca="false">B1850&amp;"|"&amp;C1850</f>
        <v>tdbR00000453 Val-UAC|72</v>
      </c>
      <c r="B1850" s="4" t="s">
        <v>61</v>
      </c>
      <c r="C1850" s="4" t="s">
        <v>854</v>
      </c>
      <c r="D1850" s="4" t="n">
        <v>72</v>
      </c>
      <c r="E1850" s="17" t="s">
        <v>772</v>
      </c>
      <c r="F1850" s="18" t="s">
        <v>768</v>
      </c>
    </row>
    <row r="1851" customFormat="false" ht="15" hidden="false" customHeight="false" outlineLevel="0" collapsed="false">
      <c r="A1851" s="4" t="str">
        <f aca="false">B1851&amp;"|"&amp;C1851</f>
        <v>tdbR00000102 Phe-GAA|1</v>
      </c>
      <c r="B1851" s="4" t="s">
        <v>62</v>
      </c>
      <c r="C1851" s="4" t="s">
        <v>767</v>
      </c>
      <c r="D1851" s="4" t="n">
        <v>1</v>
      </c>
      <c r="E1851" s="17" t="s">
        <v>459</v>
      </c>
      <c r="F1851" s="18" t="s">
        <v>768</v>
      </c>
    </row>
    <row r="1852" customFormat="false" ht="15" hidden="false" customHeight="false" outlineLevel="0" collapsed="false">
      <c r="A1852" s="4" t="str">
        <f aca="false">B1852&amp;"|"&amp;C1852</f>
        <v>tdbR00000102 Phe-GAA|2</v>
      </c>
      <c r="B1852" s="4" t="s">
        <v>62</v>
      </c>
      <c r="C1852" s="4" t="s">
        <v>769</v>
      </c>
      <c r="D1852" s="4" t="n">
        <v>2</v>
      </c>
      <c r="E1852" s="17" t="s">
        <v>772</v>
      </c>
      <c r="F1852" s="18" t="s">
        <v>768</v>
      </c>
    </row>
    <row r="1853" customFormat="false" ht="15" hidden="false" customHeight="false" outlineLevel="0" collapsed="false">
      <c r="A1853" s="4" t="str">
        <f aca="false">B1853&amp;"|"&amp;C1853</f>
        <v>tdbR00000102 Phe-GAA|3</v>
      </c>
      <c r="B1853" s="4" t="s">
        <v>62</v>
      </c>
      <c r="C1853" s="4" t="s">
        <v>770</v>
      </c>
      <c r="D1853" s="4" t="n">
        <v>3</v>
      </c>
      <c r="E1853" s="17" t="s">
        <v>772</v>
      </c>
      <c r="F1853" s="18" t="s">
        <v>768</v>
      </c>
    </row>
    <row r="1854" customFormat="false" ht="15" hidden="false" customHeight="false" outlineLevel="0" collapsed="false">
      <c r="A1854" s="4" t="str">
        <f aca="false">B1854&amp;"|"&amp;C1854</f>
        <v>tdbR00000102 Phe-GAA|4</v>
      </c>
      <c r="B1854" s="4" t="s">
        <v>62</v>
      </c>
      <c r="C1854" s="4" t="s">
        <v>771</v>
      </c>
      <c r="D1854" s="4" t="n">
        <v>4</v>
      </c>
      <c r="E1854" s="17" t="s">
        <v>459</v>
      </c>
      <c r="F1854" s="18" t="s">
        <v>768</v>
      </c>
    </row>
    <row r="1855" customFormat="false" ht="15" hidden="false" customHeight="false" outlineLevel="0" collapsed="false">
      <c r="A1855" s="4" t="str">
        <f aca="false">B1855&amp;"|"&amp;C1855</f>
        <v>tdbR00000102 Phe-GAA|5</v>
      </c>
      <c r="B1855" s="4" t="s">
        <v>62</v>
      </c>
      <c r="C1855" s="4" t="s">
        <v>773</v>
      </c>
      <c r="D1855" s="4" t="n">
        <v>5</v>
      </c>
      <c r="E1855" s="17" t="s">
        <v>780</v>
      </c>
      <c r="F1855" s="18" t="s">
        <v>768</v>
      </c>
    </row>
    <row r="1856" customFormat="false" ht="15" hidden="false" customHeight="false" outlineLevel="0" collapsed="false">
      <c r="A1856" s="4" t="str">
        <f aca="false">B1856&amp;"|"&amp;C1856</f>
        <v>tdbR00000102 Phe-GAA|6</v>
      </c>
      <c r="B1856" s="4" t="s">
        <v>62</v>
      </c>
      <c r="C1856" s="4" t="s">
        <v>774</v>
      </c>
      <c r="D1856" s="4" t="n">
        <v>6</v>
      </c>
      <c r="E1856" s="17" t="s">
        <v>780</v>
      </c>
      <c r="F1856" s="18" t="s">
        <v>768</v>
      </c>
    </row>
    <row r="1857" customFormat="false" ht="15" hidden="false" customHeight="false" outlineLevel="0" collapsed="false">
      <c r="A1857" s="4" t="str">
        <f aca="false">B1857&amp;"|"&amp;C1857</f>
        <v>tdbR00000102 Phe-GAA|7</v>
      </c>
      <c r="B1857" s="4" t="s">
        <v>62</v>
      </c>
      <c r="C1857" s="4" t="s">
        <v>775</v>
      </c>
      <c r="D1857" s="4" t="n">
        <v>7</v>
      </c>
      <c r="E1857" s="17" t="s">
        <v>780</v>
      </c>
      <c r="F1857" s="18" t="s">
        <v>768</v>
      </c>
    </row>
    <row r="1858" customFormat="false" ht="15" hidden="false" customHeight="false" outlineLevel="0" collapsed="false">
      <c r="A1858" s="4" t="str">
        <f aca="false">B1858&amp;"|"&amp;C1858</f>
        <v>tdbR00000102 Phe-GAA|8</v>
      </c>
      <c r="B1858" s="4" t="s">
        <v>62</v>
      </c>
      <c r="C1858" s="4" t="s">
        <v>776</v>
      </c>
      <c r="D1858" s="4" t="n">
        <v>8</v>
      </c>
      <c r="E1858" s="3" t="s">
        <v>777</v>
      </c>
      <c r="F1858" s="4" t="s">
        <v>778</v>
      </c>
    </row>
    <row r="1859" customFormat="false" ht="15" hidden="false" customHeight="false" outlineLevel="0" collapsed="false">
      <c r="A1859" s="4" t="str">
        <f aca="false">B1859&amp;"|"&amp;C1859</f>
        <v>tdbR00000102 Phe-GAA|9</v>
      </c>
      <c r="B1859" s="4" t="s">
        <v>62</v>
      </c>
      <c r="C1859" s="4" t="s">
        <v>779</v>
      </c>
      <c r="D1859" s="4" t="n">
        <v>9</v>
      </c>
      <c r="E1859" s="3" t="s">
        <v>780</v>
      </c>
      <c r="F1859" s="4" t="s">
        <v>781</v>
      </c>
    </row>
    <row r="1860" customFormat="false" ht="15" hidden="false" customHeight="false" outlineLevel="0" collapsed="false">
      <c r="A1860" s="4" t="str">
        <f aca="false">B1860&amp;"|"&amp;C1860</f>
        <v>tdbR00000102 Phe-GAA|10</v>
      </c>
      <c r="B1860" s="4" t="s">
        <v>62</v>
      </c>
      <c r="C1860" s="4" t="s">
        <v>782</v>
      </c>
      <c r="D1860" s="4" t="n">
        <v>10</v>
      </c>
      <c r="E1860" s="8" t="s">
        <v>459</v>
      </c>
      <c r="F1860" s="7" t="s">
        <v>783</v>
      </c>
    </row>
    <row r="1861" customFormat="false" ht="15" hidden="false" customHeight="false" outlineLevel="0" collapsed="false">
      <c r="A1861" s="4" t="str">
        <f aca="false">B1861&amp;"|"&amp;C1861</f>
        <v>tdbR00000102 Phe-GAA|11</v>
      </c>
      <c r="B1861" s="4" t="s">
        <v>62</v>
      </c>
      <c r="C1861" s="4" t="s">
        <v>784</v>
      </c>
      <c r="D1861" s="4" t="n">
        <v>11</v>
      </c>
      <c r="E1861" s="8" t="s">
        <v>772</v>
      </c>
      <c r="F1861" s="7" t="s">
        <v>783</v>
      </c>
    </row>
    <row r="1862" customFormat="false" ht="15" hidden="false" customHeight="false" outlineLevel="0" collapsed="false">
      <c r="A1862" s="4" t="str">
        <f aca="false">B1862&amp;"|"&amp;C1862</f>
        <v>tdbR00000102 Phe-GAA|12</v>
      </c>
      <c r="B1862" s="4" t="s">
        <v>62</v>
      </c>
      <c r="C1862" s="4" t="s">
        <v>785</v>
      </c>
      <c r="D1862" s="4" t="n">
        <v>12</v>
      </c>
      <c r="E1862" s="8" t="s">
        <v>777</v>
      </c>
      <c r="F1862" s="7" t="s">
        <v>783</v>
      </c>
    </row>
    <row r="1863" customFormat="false" ht="15" hidden="false" customHeight="false" outlineLevel="0" collapsed="false">
      <c r="A1863" s="4" t="str">
        <f aca="false">B1863&amp;"|"&amp;C1863</f>
        <v>tdbR00000102 Phe-GAA|13</v>
      </c>
      <c r="B1863" s="4" t="s">
        <v>62</v>
      </c>
      <c r="C1863" s="4" t="s">
        <v>786</v>
      </c>
      <c r="D1863" s="4" t="n">
        <v>13</v>
      </c>
      <c r="E1863" s="8" t="s">
        <v>772</v>
      </c>
      <c r="F1863" s="7" t="s">
        <v>783</v>
      </c>
    </row>
    <row r="1864" customFormat="false" ht="15" hidden="false" customHeight="false" outlineLevel="0" collapsed="false">
      <c r="A1864" s="4" t="str">
        <f aca="false">B1864&amp;"|"&amp;C1864</f>
        <v>tdbR00000102 Phe-GAA|14</v>
      </c>
      <c r="B1864" s="4" t="s">
        <v>62</v>
      </c>
      <c r="C1864" s="4" t="s">
        <v>787</v>
      </c>
      <c r="D1864" s="4" t="n">
        <v>14</v>
      </c>
      <c r="E1864" s="19" t="s">
        <v>780</v>
      </c>
      <c r="F1864" s="20" t="s">
        <v>788</v>
      </c>
    </row>
    <row r="1865" customFormat="false" ht="15" hidden="false" customHeight="false" outlineLevel="0" collapsed="false">
      <c r="A1865" s="4" t="str">
        <f aca="false">B1865&amp;"|"&amp;C1865</f>
        <v>tdbR00000102 Phe-GAA|15</v>
      </c>
      <c r="B1865" s="4" t="s">
        <v>62</v>
      </c>
      <c r="C1865" s="4" t="s">
        <v>789</v>
      </c>
      <c r="D1865" s="4" t="n">
        <v>15</v>
      </c>
      <c r="E1865" s="19" t="s">
        <v>459</v>
      </c>
      <c r="F1865" s="20" t="s">
        <v>788</v>
      </c>
    </row>
    <row r="1866" customFormat="false" ht="15" hidden="false" customHeight="false" outlineLevel="0" collapsed="false">
      <c r="A1866" s="4" t="str">
        <f aca="false">B1866&amp;"|"&amp;C1866</f>
        <v>tdbR00000102 Phe-GAA|16</v>
      </c>
      <c r="B1866" s="4" t="s">
        <v>62</v>
      </c>
      <c r="C1866" s="4" t="s">
        <v>790</v>
      </c>
      <c r="D1866" s="4" t="n">
        <v>16</v>
      </c>
      <c r="E1866" s="19" t="s">
        <v>777</v>
      </c>
      <c r="F1866" s="20" t="s">
        <v>788</v>
      </c>
    </row>
    <row r="1867" customFormat="false" ht="15" hidden="false" customHeight="false" outlineLevel="0" collapsed="false">
      <c r="A1867" s="4" t="str">
        <f aca="false">B1867&amp;"|"&amp;C1867</f>
        <v>tdbR00000102 Phe-GAA|17</v>
      </c>
      <c r="B1867" s="4" t="s">
        <v>62</v>
      </c>
      <c r="C1867" s="4" t="s">
        <v>791</v>
      </c>
      <c r="D1867" s="4" t="n">
        <v>17</v>
      </c>
      <c r="E1867" s="19" t="s">
        <v>777</v>
      </c>
      <c r="F1867" s="20" t="s">
        <v>788</v>
      </c>
    </row>
    <row r="1868" customFormat="false" ht="15" hidden="false" customHeight="false" outlineLevel="0" collapsed="false">
      <c r="A1868" s="4" t="str">
        <f aca="false">B1868&amp;"|"&amp;C1868</f>
        <v>tdbR00000102 Phe-GAA|18</v>
      </c>
      <c r="B1868" s="4" t="s">
        <v>62</v>
      </c>
      <c r="C1868" s="4" t="s">
        <v>793</v>
      </c>
      <c r="D1868" s="4" t="n">
        <v>18</v>
      </c>
      <c r="E1868" s="19" t="s">
        <v>459</v>
      </c>
      <c r="F1868" s="20" t="s">
        <v>788</v>
      </c>
    </row>
    <row r="1869" customFormat="false" ht="15" hidden="false" customHeight="false" outlineLevel="0" collapsed="false">
      <c r="A1869" s="4" t="str">
        <f aca="false">B1869&amp;"|"&amp;C1869</f>
        <v>tdbR00000102 Phe-GAA|19</v>
      </c>
      <c r="B1869" s="4" t="s">
        <v>62</v>
      </c>
      <c r="C1869" s="4" t="s">
        <v>794</v>
      </c>
      <c r="D1869" s="4" t="n">
        <v>19</v>
      </c>
      <c r="E1869" s="19" t="s">
        <v>459</v>
      </c>
      <c r="F1869" s="20" t="s">
        <v>788</v>
      </c>
    </row>
    <row r="1870" customFormat="false" ht="15" hidden="false" customHeight="false" outlineLevel="0" collapsed="false">
      <c r="A1870" s="4" t="str">
        <f aca="false">B1870&amp;"|"&amp;C1870</f>
        <v>tdbR00000102 Phe-GAA|20</v>
      </c>
      <c r="B1870" s="4" t="s">
        <v>62</v>
      </c>
      <c r="C1870" s="4" t="s">
        <v>795</v>
      </c>
      <c r="D1870" s="4" t="n">
        <v>20</v>
      </c>
      <c r="E1870" s="19" t="s">
        <v>459</v>
      </c>
      <c r="F1870" s="20" t="s">
        <v>788</v>
      </c>
    </row>
    <row r="1871" customFormat="false" ht="15" hidden="false" customHeight="false" outlineLevel="0" collapsed="false">
      <c r="A1871" s="4" t="str">
        <f aca="false">B1871&amp;"|"&amp;C1871</f>
        <v>tdbR00000102 Phe-GAA|21</v>
      </c>
      <c r="B1871" s="4" t="s">
        <v>62</v>
      </c>
      <c r="C1871" s="4" t="s">
        <v>797</v>
      </c>
      <c r="D1871" s="4" t="n">
        <v>21</v>
      </c>
      <c r="E1871" s="19" t="s">
        <v>780</v>
      </c>
      <c r="F1871" s="20" t="s">
        <v>788</v>
      </c>
    </row>
    <row r="1872" customFormat="false" ht="15" hidden="false" customHeight="false" outlineLevel="0" collapsed="false">
      <c r="A1872" s="4" t="str">
        <f aca="false">B1872&amp;"|"&amp;C1872</f>
        <v>tdbR00000102 Phe-GAA|22</v>
      </c>
      <c r="B1872" s="4" t="s">
        <v>62</v>
      </c>
      <c r="C1872" s="4" t="s">
        <v>798</v>
      </c>
      <c r="D1872" s="4" t="n">
        <v>22</v>
      </c>
      <c r="E1872" s="8" t="s">
        <v>459</v>
      </c>
      <c r="F1872" s="7" t="s">
        <v>783</v>
      </c>
    </row>
    <row r="1873" customFormat="false" ht="15" hidden="false" customHeight="false" outlineLevel="0" collapsed="false">
      <c r="A1873" s="4" t="str">
        <f aca="false">B1873&amp;"|"&amp;C1873</f>
        <v>tdbR00000102 Phe-GAA|23</v>
      </c>
      <c r="B1873" s="4" t="s">
        <v>62</v>
      </c>
      <c r="C1873" s="4" t="s">
        <v>799</v>
      </c>
      <c r="D1873" s="4" t="n">
        <v>23</v>
      </c>
      <c r="E1873" s="8" t="s">
        <v>780</v>
      </c>
      <c r="F1873" s="7" t="s">
        <v>783</v>
      </c>
    </row>
    <row r="1874" customFormat="false" ht="15" hidden="false" customHeight="false" outlineLevel="0" collapsed="false">
      <c r="A1874" s="4" t="str">
        <f aca="false">B1874&amp;"|"&amp;C1874</f>
        <v>tdbR00000102 Phe-GAA|24</v>
      </c>
      <c r="B1874" s="4" t="s">
        <v>62</v>
      </c>
      <c r="C1874" s="4" t="s">
        <v>800</v>
      </c>
      <c r="D1874" s="4" t="n">
        <v>24</v>
      </c>
      <c r="E1874" s="8" t="s">
        <v>459</v>
      </c>
      <c r="F1874" s="7" t="s">
        <v>783</v>
      </c>
    </row>
    <row r="1875" customFormat="false" ht="15" hidden="false" customHeight="false" outlineLevel="0" collapsed="false">
      <c r="A1875" s="4" t="str">
        <f aca="false">B1875&amp;"|"&amp;C1875</f>
        <v>tdbR00000102 Phe-GAA|25</v>
      </c>
      <c r="B1875" s="4" t="s">
        <v>62</v>
      </c>
      <c r="C1875" s="4" t="s">
        <v>801</v>
      </c>
      <c r="D1875" s="4" t="n">
        <v>25</v>
      </c>
      <c r="E1875" s="8" t="s">
        <v>772</v>
      </c>
      <c r="F1875" s="7" t="s">
        <v>783</v>
      </c>
    </row>
    <row r="1876" customFormat="false" ht="15" hidden="false" customHeight="false" outlineLevel="0" collapsed="false">
      <c r="A1876" s="4" t="str">
        <f aca="false">B1876&amp;"|"&amp;C1876</f>
        <v>tdbR00000102 Phe-GAA|26</v>
      </c>
      <c r="B1876" s="4" t="s">
        <v>62</v>
      </c>
      <c r="C1876" s="4" t="s">
        <v>802</v>
      </c>
      <c r="D1876" s="4" t="n">
        <v>26</v>
      </c>
      <c r="E1876" s="3" t="s">
        <v>459</v>
      </c>
      <c r="F1876" s="4" t="s">
        <v>803</v>
      </c>
    </row>
    <row r="1877" customFormat="false" ht="15" hidden="false" customHeight="false" outlineLevel="0" collapsed="false">
      <c r="A1877" s="4" t="str">
        <f aca="false">B1877&amp;"|"&amp;C1877</f>
        <v>tdbR00000102 Phe-GAA|27</v>
      </c>
      <c r="B1877" s="4" t="s">
        <v>62</v>
      </c>
      <c r="C1877" s="4" t="s">
        <v>804</v>
      </c>
      <c r="D1877" s="4" t="n">
        <v>27</v>
      </c>
      <c r="E1877" s="21" t="s">
        <v>777</v>
      </c>
      <c r="F1877" s="22" t="s">
        <v>805</v>
      </c>
    </row>
    <row r="1878" customFormat="false" ht="15" hidden="false" customHeight="false" outlineLevel="0" collapsed="false">
      <c r="A1878" s="4" t="str">
        <f aca="false">B1878&amp;"|"&amp;C1878</f>
        <v>tdbR00000102 Phe-GAA|28</v>
      </c>
      <c r="B1878" s="4" t="s">
        <v>62</v>
      </c>
      <c r="C1878" s="4" t="s">
        <v>806</v>
      </c>
      <c r="D1878" s="4" t="n">
        <v>28</v>
      </c>
      <c r="E1878" s="21" t="s">
        <v>777</v>
      </c>
      <c r="F1878" s="22" t="s">
        <v>805</v>
      </c>
    </row>
    <row r="1879" customFormat="false" ht="15" hidden="false" customHeight="false" outlineLevel="0" collapsed="false">
      <c r="A1879" s="4" t="str">
        <f aca="false">B1879&amp;"|"&amp;C1879</f>
        <v>tdbR00000102 Phe-GAA|29</v>
      </c>
      <c r="B1879" s="4" t="s">
        <v>62</v>
      </c>
      <c r="C1879" s="4" t="s">
        <v>807</v>
      </c>
      <c r="D1879" s="4" t="n">
        <v>29</v>
      </c>
      <c r="E1879" s="21" t="s">
        <v>780</v>
      </c>
      <c r="F1879" s="22" t="s">
        <v>805</v>
      </c>
    </row>
    <row r="1880" customFormat="false" ht="15" hidden="false" customHeight="false" outlineLevel="0" collapsed="false">
      <c r="A1880" s="4" t="str">
        <f aca="false">B1880&amp;"|"&amp;C1880</f>
        <v>tdbR00000102 Phe-GAA|30</v>
      </c>
      <c r="B1880" s="4" t="s">
        <v>62</v>
      </c>
      <c r="C1880" s="4" t="s">
        <v>808</v>
      </c>
      <c r="D1880" s="4" t="n">
        <v>30</v>
      </c>
      <c r="E1880" s="21" t="s">
        <v>459</v>
      </c>
      <c r="F1880" s="22" t="s">
        <v>805</v>
      </c>
    </row>
    <row r="1881" customFormat="false" ht="15" hidden="false" customHeight="false" outlineLevel="0" collapsed="false">
      <c r="A1881" s="4" t="str">
        <f aca="false">B1881&amp;"|"&amp;C1881</f>
        <v>tdbR00000102 Phe-GAA|31</v>
      </c>
      <c r="B1881" s="4" t="s">
        <v>62</v>
      </c>
      <c r="C1881" s="4" t="s">
        <v>809</v>
      </c>
      <c r="D1881" s="4" t="n">
        <v>31</v>
      </c>
      <c r="E1881" s="21" t="s">
        <v>780</v>
      </c>
      <c r="F1881" s="22" t="s">
        <v>805</v>
      </c>
    </row>
    <row r="1882" customFormat="false" ht="15" hidden="false" customHeight="false" outlineLevel="0" collapsed="false">
      <c r="A1882" s="4" t="str">
        <f aca="false">B1882&amp;"|"&amp;C1882</f>
        <v>tdbR00000102 Phe-GAA|32</v>
      </c>
      <c r="B1882" s="4" t="s">
        <v>62</v>
      </c>
      <c r="C1882" s="4" t="s">
        <v>810</v>
      </c>
      <c r="D1882" s="4" t="n">
        <v>32</v>
      </c>
      <c r="E1882" s="19" t="s">
        <v>772</v>
      </c>
      <c r="F1882" s="20" t="s">
        <v>811</v>
      </c>
    </row>
    <row r="1883" customFormat="false" ht="15" hidden="false" customHeight="false" outlineLevel="0" collapsed="false">
      <c r="A1883" s="4" t="str">
        <f aca="false">B1883&amp;"|"&amp;C1883</f>
        <v>tdbR00000102 Phe-GAA|33</v>
      </c>
      <c r="B1883" s="4" t="s">
        <v>62</v>
      </c>
      <c r="C1883" s="4" t="s">
        <v>812</v>
      </c>
      <c r="D1883" s="4" t="n">
        <v>33</v>
      </c>
      <c r="E1883" s="19" t="s">
        <v>777</v>
      </c>
      <c r="F1883" s="20" t="s">
        <v>811</v>
      </c>
    </row>
    <row r="1884" customFormat="false" ht="15" hidden="false" customHeight="false" outlineLevel="0" collapsed="false">
      <c r="A1884" s="4" t="str">
        <f aca="false">B1884&amp;"|"&amp;C1884</f>
        <v>tdbR00000102 Phe-GAA|34</v>
      </c>
      <c r="B1884" s="4" t="s">
        <v>62</v>
      </c>
      <c r="C1884" s="4" t="s">
        <v>813</v>
      </c>
      <c r="D1884" s="4" t="n">
        <v>34</v>
      </c>
      <c r="E1884" s="19" t="s">
        <v>459</v>
      </c>
      <c r="F1884" s="20" t="s">
        <v>811</v>
      </c>
    </row>
    <row r="1885" customFormat="false" ht="15" hidden="false" customHeight="false" outlineLevel="0" collapsed="false">
      <c r="A1885" s="4" t="str">
        <f aca="false">B1885&amp;"|"&amp;C1885</f>
        <v>tdbR00000102 Phe-GAA|35</v>
      </c>
      <c r="B1885" s="4" t="s">
        <v>62</v>
      </c>
      <c r="C1885" s="4" t="s">
        <v>814</v>
      </c>
      <c r="D1885" s="4" t="n">
        <v>35</v>
      </c>
      <c r="E1885" s="19" t="s">
        <v>780</v>
      </c>
      <c r="F1885" s="20" t="s">
        <v>811</v>
      </c>
    </row>
    <row r="1886" customFormat="false" ht="15" hidden="false" customHeight="false" outlineLevel="0" collapsed="false">
      <c r="A1886" s="4" t="str">
        <f aca="false">B1886&amp;"|"&amp;C1886</f>
        <v>tdbR00000102 Phe-GAA|36</v>
      </c>
      <c r="B1886" s="4" t="s">
        <v>62</v>
      </c>
      <c r="C1886" s="4" t="s">
        <v>815</v>
      </c>
      <c r="D1886" s="4" t="n">
        <v>36</v>
      </c>
      <c r="E1886" s="19" t="s">
        <v>780</v>
      </c>
      <c r="F1886" s="20" t="s">
        <v>811</v>
      </c>
    </row>
    <row r="1887" customFormat="false" ht="15" hidden="false" customHeight="false" outlineLevel="0" collapsed="false">
      <c r="A1887" s="4" t="str">
        <f aca="false">B1887&amp;"|"&amp;C1887</f>
        <v>tdbR00000102 Phe-GAA|37</v>
      </c>
      <c r="B1887" s="4" t="s">
        <v>62</v>
      </c>
      <c r="C1887" s="4" t="s">
        <v>816</v>
      </c>
      <c r="D1887" s="4" t="n">
        <v>37</v>
      </c>
      <c r="E1887" s="19" t="s">
        <v>459</v>
      </c>
      <c r="F1887" s="20" t="s">
        <v>811</v>
      </c>
    </row>
    <row r="1888" customFormat="false" ht="15" hidden="false" customHeight="false" outlineLevel="0" collapsed="false">
      <c r="A1888" s="4" t="str">
        <f aca="false">B1888&amp;"|"&amp;C1888</f>
        <v>tdbR00000102 Phe-GAA|38</v>
      </c>
      <c r="B1888" s="4" t="s">
        <v>62</v>
      </c>
      <c r="C1888" s="4" t="s">
        <v>817</v>
      </c>
      <c r="D1888" s="4" t="n">
        <v>38</v>
      </c>
      <c r="E1888" s="19" t="s">
        <v>780</v>
      </c>
      <c r="F1888" s="20" t="s">
        <v>811</v>
      </c>
    </row>
    <row r="1889" customFormat="false" ht="15" hidden="false" customHeight="false" outlineLevel="0" collapsed="false">
      <c r="A1889" s="4" t="str">
        <f aca="false">B1889&amp;"|"&amp;C1889</f>
        <v>tdbR00000102 Phe-GAA|39</v>
      </c>
      <c r="B1889" s="4" t="s">
        <v>62</v>
      </c>
      <c r="C1889" s="4" t="s">
        <v>818</v>
      </c>
      <c r="D1889" s="4" t="n">
        <v>39</v>
      </c>
      <c r="E1889" s="21" t="s">
        <v>777</v>
      </c>
      <c r="F1889" s="22" t="s">
        <v>805</v>
      </c>
    </row>
    <row r="1890" customFormat="false" ht="15" hidden="false" customHeight="false" outlineLevel="0" collapsed="false">
      <c r="A1890" s="4" t="str">
        <f aca="false">B1890&amp;"|"&amp;C1890</f>
        <v>tdbR00000102 Phe-GAA|40</v>
      </c>
      <c r="B1890" s="4" t="s">
        <v>62</v>
      </c>
      <c r="C1890" s="4" t="s">
        <v>819</v>
      </c>
      <c r="D1890" s="4" t="n">
        <v>40</v>
      </c>
      <c r="E1890" s="21" t="s">
        <v>772</v>
      </c>
      <c r="F1890" s="22" t="s">
        <v>805</v>
      </c>
    </row>
    <row r="1891" customFormat="false" ht="15" hidden="false" customHeight="false" outlineLevel="0" collapsed="false">
      <c r="A1891" s="4" t="str">
        <f aca="false">B1891&amp;"|"&amp;C1891</f>
        <v>tdbR00000102 Phe-GAA|41</v>
      </c>
      <c r="B1891" s="4" t="s">
        <v>62</v>
      </c>
      <c r="C1891" s="4" t="s">
        <v>820</v>
      </c>
      <c r="D1891" s="4" t="n">
        <v>41</v>
      </c>
      <c r="E1891" s="21" t="s">
        <v>777</v>
      </c>
      <c r="F1891" s="22" t="s">
        <v>805</v>
      </c>
    </row>
    <row r="1892" customFormat="false" ht="15" hidden="false" customHeight="false" outlineLevel="0" collapsed="false">
      <c r="A1892" s="4" t="str">
        <f aca="false">B1892&amp;"|"&amp;C1892</f>
        <v>tdbR00000102 Phe-GAA|42</v>
      </c>
      <c r="B1892" s="4" t="s">
        <v>62</v>
      </c>
      <c r="C1892" s="4" t="s">
        <v>821</v>
      </c>
      <c r="D1892" s="4" t="n">
        <v>42</v>
      </c>
      <c r="E1892" s="21" t="s">
        <v>780</v>
      </c>
      <c r="F1892" s="22" t="s">
        <v>805</v>
      </c>
    </row>
    <row r="1893" customFormat="false" ht="15" hidden="false" customHeight="false" outlineLevel="0" collapsed="false">
      <c r="A1893" s="4" t="str">
        <f aca="false">B1893&amp;"|"&amp;C1893</f>
        <v>tdbR00000102 Phe-GAA|43</v>
      </c>
      <c r="B1893" s="4" t="s">
        <v>62</v>
      </c>
      <c r="C1893" s="4" t="s">
        <v>822</v>
      </c>
      <c r="D1893" s="4" t="n">
        <v>43</v>
      </c>
      <c r="E1893" s="21" t="s">
        <v>780</v>
      </c>
      <c r="F1893" s="22" t="s">
        <v>805</v>
      </c>
    </row>
    <row r="1894" customFormat="false" ht="15" hidden="false" customHeight="false" outlineLevel="0" collapsed="false">
      <c r="A1894" s="4" t="str">
        <f aca="false">B1894&amp;"|"&amp;C1894</f>
        <v>tdbR00000102 Phe-GAA|44</v>
      </c>
      <c r="B1894" s="4" t="s">
        <v>62</v>
      </c>
      <c r="C1894" s="4" t="s">
        <v>823</v>
      </c>
      <c r="D1894" s="4" t="n">
        <v>44</v>
      </c>
      <c r="E1894" s="19" t="s">
        <v>780</v>
      </c>
      <c r="F1894" s="20" t="s">
        <v>824</v>
      </c>
    </row>
    <row r="1895" customFormat="false" ht="15" hidden="false" customHeight="false" outlineLevel="0" collapsed="false">
      <c r="A1895" s="4" t="str">
        <f aca="false">B1895&amp;"|"&amp;C1895</f>
        <v>tdbR00000102 Phe-GAA|45</v>
      </c>
      <c r="B1895" s="4" t="s">
        <v>62</v>
      </c>
      <c r="C1895" s="4" t="s">
        <v>825</v>
      </c>
      <c r="D1895" s="4" t="n">
        <v>45</v>
      </c>
      <c r="E1895" s="19" t="s">
        <v>459</v>
      </c>
      <c r="F1895" s="20" t="s">
        <v>824</v>
      </c>
    </row>
    <row r="1896" customFormat="false" ht="15" hidden="false" customHeight="false" outlineLevel="0" collapsed="false">
      <c r="A1896" s="4" t="str">
        <f aca="false">B1896&amp;"|"&amp;C1896</f>
        <v>tdbR00000102 Phe-GAA|46</v>
      </c>
      <c r="B1896" s="4" t="s">
        <v>62</v>
      </c>
      <c r="C1896" s="4" t="s">
        <v>826</v>
      </c>
      <c r="D1896" s="4" t="n">
        <v>46</v>
      </c>
      <c r="E1896" s="19" t="s">
        <v>459</v>
      </c>
      <c r="F1896" s="20" t="s">
        <v>824</v>
      </c>
    </row>
    <row r="1897" customFormat="false" ht="15" hidden="false" customHeight="false" outlineLevel="0" collapsed="false">
      <c r="A1897" s="4" t="str">
        <f aca="false">B1897&amp;"|"&amp;C1897</f>
        <v>tdbR00000102 Phe-GAA|47</v>
      </c>
      <c r="B1897" s="4" t="s">
        <v>62</v>
      </c>
      <c r="C1897" s="4" t="s">
        <v>827</v>
      </c>
      <c r="D1897" s="4" t="n">
        <v>47</v>
      </c>
      <c r="E1897" s="19" t="s">
        <v>777</v>
      </c>
      <c r="F1897" s="20" t="s">
        <v>824</v>
      </c>
    </row>
    <row r="1898" customFormat="false" ht="15" hidden="false" customHeight="false" outlineLevel="0" collapsed="false">
      <c r="A1898" s="4" t="str">
        <f aca="false">B1898&amp;"|"&amp;C1898</f>
        <v>tdbR00000102 Phe-GAA|48</v>
      </c>
      <c r="B1898" s="4" t="s">
        <v>62</v>
      </c>
      <c r="C1898" s="4" t="s">
        <v>828</v>
      </c>
      <c r="D1898" s="4" t="n">
        <v>48</v>
      </c>
      <c r="E1898" s="19" t="s">
        <v>772</v>
      </c>
      <c r="F1898" s="20" t="s">
        <v>824</v>
      </c>
    </row>
    <row r="1899" customFormat="false" ht="15" hidden="false" customHeight="false" outlineLevel="0" collapsed="false">
      <c r="A1899" s="4" t="str">
        <f aca="false">B1899&amp;"|"&amp;C1899</f>
        <v>tdbR00000102 Phe-GAA|49</v>
      </c>
      <c r="B1899" s="4" t="s">
        <v>62</v>
      </c>
      <c r="C1899" s="4" t="s">
        <v>829</v>
      </c>
      <c r="D1899" s="4" t="n">
        <v>49</v>
      </c>
      <c r="E1899" s="23" t="s">
        <v>772</v>
      </c>
      <c r="F1899" s="10" t="s">
        <v>830</v>
      </c>
    </row>
    <row r="1900" customFormat="false" ht="15" hidden="false" customHeight="false" outlineLevel="0" collapsed="false">
      <c r="A1900" s="4" t="str">
        <f aca="false">B1900&amp;"|"&amp;C1900</f>
        <v>tdbR00000102 Phe-GAA|50</v>
      </c>
      <c r="B1900" s="4" t="s">
        <v>62</v>
      </c>
      <c r="C1900" s="4" t="s">
        <v>831</v>
      </c>
      <c r="D1900" s="4" t="n">
        <v>50</v>
      </c>
      <c r="E1900" s="23" t="s">
        <v>772</v>
      </c>
      <c r="F1900" s="10" t="s">
        <v>830</v>
      </c>
    </row>
    <row r="1901" customFormat="false" ht="15" hidden="false" customHeight="false" outlineLevel="0" collapsed="false">
      <c r="A1901" s="4" t="str">
        <f aca="false">B1901&amp;"|"&amp;C1901</f>
        <v>tdbR00000102 Phe-GAA|51</v>
      </c>
      <c r="B1901" s="4" t="s">
        <v>62</v>
      </c>
      <c r="C1901" s="4" t="s">
        <v>832</v>
      </c>
      <c r="D1901" s="4" t="n">
        <v>51</v>
      </c>
      <c r="E1901" s="23" t="s">
        <v>777</v>
      </c>
      <c r="F1901" s="10" t="s">
        <v>830</v>
      </c>
    </row>
    <row r="1902" customFormat="false" ht="15" hidden="false" customHeight="false" outlineLevel="0" collapsed="false">
      <c r="A1902" s="4" t="str">
        <f aca="false">B1902&amp;"|"&amp;C1902</f>
        <v>tdbR00000102 Phe-GAA|52</v>
      </c>
      <c r="B1902" s="4" t="s">
        <v>62</v>
      </c>
      <c r="C1902" s="4" t="s">
        <v>833</v>
      </c>
      <c r="D1902" s="4" t="n">
        <v>52</v>
      </c>
      <c r="E1902" s="23" t="s">
        <v>459</v>
      </c>
      <c r="F1902" s="10" t="s">
        <v>830</v>
      </c>
    </row>
    <row r="1903" customFormat="false" ht="15" hidden="false" customHeight="false" outlineLevel="0" collapsed="false">
      <c r="A1903" s="4" t="str">
        <f aca="false">B1903&amp;"|"&amp;C1903</f>
        <v>tdbR00000102 Phe-GAA|53</v>
      </c>
      <c r="B1903" s="4" t="s">
        <v>62</v>
      </c>
      <c r="C1903" s="4" t="s">
        <v>834</v>
      </c>
      <c r="D1903" s="4" t="n">
        <v>53</v>
      </c>
      <c r="E1903" s="23" t="s">
        <v>459</v>
      </c>
      <c r="F1903" s="10" t="s">
        <v>830</v>
      </c>
    </row>
    <row r="1904" customFormat="false" ht="15" hidden="false" customHeight="false" outlineLevel="0" collapsed="false">
      <c r="A1904" s="4" t="str">
        <f aca="false">B1904&amp;"|"&amp;C1904</f>
        <v>tdbR00000102 Phe-GAA|54</v>
      </c>
      <c r="B1904" s="4" t="s">
        <v>62</v>
      </c>
      <c r="C1904" s="4" t="s">
        <v>835</v>
      </c>
      <c r="D1904" s="4" t="n">
        <v>54</v>
      </c>
      <c r="E1904" s="19" t="s">
        <v>777</v>
      </c>
      <c r="F1904" s="20" t="s">
        <v>836</v>
      </c>
    </row>
    <row r="1905" customFormat="false" ht="15" hidden="false" customHeight="false" outlineLevel="0" collapsed="false">
      <c r="A1905" s="4" t="str">
        <f aca="false">B1905&amp;"|"&amp;C1905</f>
        <v>tdbR00000102 Phe-GAA|55</v>
      </c>
      <c r="B1905" s="4" t="s">
        <v>62</v>
      </c>
      <c r="C1905" s="4" t="s">
        <v>837</v>
      </c>
      <c r="D1905" s="4" t="n">
        <v>55</v>
      </c>
      <c r="E1905" s="19" t="s">
        <v>777</v>
      </c>
      <c r="F1905" s="20" t="s">
        <v>836</v>
      </c>
    </row>
    <row r="1906" customFormat="false" ht="15" hidden="false" customHeight="false" outlineLevel="0" collapsed="false">
      <c r="A1906" s="4" t="str">
        <f aca="false">B1906&amp;"|"&amp;C1906</f>
        <v>tdbR00000102 Phe-GAA|56</v>
      </c>
      <c r="B1906" s="4" t="s">
        <v>62</v>
      </c>
      <c r="C1906" s="4" t="s">
        <v>838</v>
      </c>
      <c r="D1906" s="4" t="n">
        <v>56</v>
      </c>
      <c r="E1906" s="19" t="s">
        <v>772</v>
      </c>
      <c r="F1906" s="20" t="s">
        <v>836</v>
      </c>
    </row>
    <row r="1907" customFormat="false" ht="15" hidden="false" customHeight="false" outlineLevel="0" collapsed="false">
      <c r="A1907" s="4" t="str">
        <f aca="false">B1907&amp;"|"&amp;C1907</f>
        <v>tdbR00000102 Phe-GAA|57</v>
      </c>
      <c r="B1907" s="4" t="s">
        <v>62</v>
      </c>
      <c r="C1907" s="4" t="s">
        <v>839</v>
      </c>
      <c r="D1907" s="4" t="n">
        <v>57</v>
      </c>
      <c r="E1907" s="19" t="s">
        <v>459</v>
      </c>
      <c r="F1907" s="20" t="s">
        <v>836</v>
      </c>
    </row>
    <row r="1908" customFormat="false" ht="15" hidden="false" customHeight="false" outlineLevel="0" collapsed="false">
      <c r="A1908" s="4" t="str">
        <f aca="false">B1908&amp;"|"&amp;C1908</f>
        <v>tdbR00000102 Phe-GAA|58</v>
      </c>
      <c r="B1908" s="4" t="s">
        <v>62</v>
      </c>
      <c r="C1908" s="4" t="s">
        <v>840</v>
      </c>
      <c r="D1908" s="4" t="n">
        <v>58</v>
      </c>
      <c r="E1908" s="19" t="s">
        <v>780</v>
      </c>
      <c r="F1908" s="20" t="s">
        <v>836</v>
      </c>
    </row>
    <row r="1909" customFormat="false" ht="15" hidden="false" customHeight="false" outlineLevel="0" collapsed="false">
      <c r="A1909" s="4" t="str">
        <f aca="false">B1909&amp;"|"&amp;C1909</f>
        <v>tdbR00000102 Phe-GAA|59</v>
      </c>
      <c r="B1909" s="4" t="s">
        <v>62</v>
      </c>
      <c r="C1909" s="4" t="s">
        <v>841</v>
      </c>
      <c r="D1909" s="4" t="n">
        <v>59</v>
      </c>
      <c r="E1909" s="19" t="s">
        <v>777</v>
      </c>
      <c r="F1909" s="20" t="s">
        <v>836</v>
      </c>
    </row>
    <row r="1910" customFormat="false" ht="15" hidden="false" customHeight="false" outlineLevel="0" collapsed="false">
      <c r="A1910" s="4" t="str">
        <f aca="false">B1910&amp;"|"&amp;C1910</f>
        <v>tdbR00000102 Phe-GAA|60</v>
      </c>
      <c r="B1910" s="4" t="s">
        <v>62</v>
      </c>
      <c r="C1910" s="4" t="s">
        <v>842</v>
      </c>
      <c r="D1910" s="4" t="n">
        <v>60</v>
      </c>
      <c r="E1910" s="19" t="s">
        <v>772</v>
      </c>
      <c r="F1910" s="20" t="s">
        <v>836</v>
      </c>
    </row>
    <row r="1911" customFormat="false" ht="15" hidden="false" customHeight="false" outlineLevel="0" collapsed="false">
      <c r="A1911" s="4" t="str">
        <f aca="false">B1911&amp;"|"&amp;C1911</f>
        <v>tdbR00000102 Phe-GAA|61</v>
      </c>
      <c r="B1911" s="4" t="s">
        <v>62</v>
      </c>
      <c r="C1911" s="4" t="s">
        <v>843</v>
      </c>
      <c r="D1911" s="4" t="n">
        <v>61</v>
      </c>
      <c r="E1911" s="23" t="s">
        <v>772</v>
      </c>
      <c r="F1911" s="10" t="s">
        <v>830</v>
      </c>
    </row>
    <row r="1912" customFormat="false" ht="15" hidden="false" customHeight="false" outlineLevel="0" collapsed="false">
      <c r="A1912" s="4" t="str">
        <f aca="false">B1912&amp;"|"&amp;C1912</f>
        <v>tdbR00000102 Phe-GAA|62</v>
      </c>
      <c r="B1912" s="4" t="s">
        <v>62</v>
      </c>
      <c r="C1912" s="4" t="s">
        <v>844</v>
      </c>
      <c r="D1912" s="4" t="n">
        <v>62</v>
      </c>
      <c r="E1912" s="23" t="s">
        <v>772</v>
      </c>
      <c r="F1912" s="10" t="s">
        <v>830</v>
      </c>
    </row>
    <row r="1913" customFormat="false" ht="15" hidden="false" customHeight="false" outlineLevel="0" collapsed="false">
      <c r="A1913" s="4" t="str">
        <f aca="false">B1913&amp;"|"&amp;C1913</f>
        <v>tdbR00000102 Phe-GAA|63</v>
      </c>
      <c r="B1913" s="4" t="s">
        <v>62</v>
      </c>
      <c r="C1913" s="4" t="s">
        <v>845</v>
      </c>
      <c r="D1913" s="4" t="n">
        <v>63</v>
      </c>
      <c r="E1913" s="23" t="s">
        <v>459</v>
      </c>
      <c r="F1913" s="10" t="s">
        <v>830</v>
      </c>
    </row>
    <row r="1914" customFormat="false" ht="15" hidden="false" customHeight="false" outlineLevel="0" collapsed="false">
      <c r="A1914" s="4" t="str">
        <f aca="false">B1914&amp;"|"&amp;C1914</f>
        <v>tdbR00000102 Phe-GAA|64</v>
      </c>
      <c r="B1914" s="4" t="s">
        <v>62</v>
      </c>
      <c r="C1914" s="4" t="s">
        <v>846</v>
      </c>
      <c r="D1914" s="4" t="n">
        <v>64</v>
      </c>
      <c r="E1914" s="23" t="s">
        <v>459</v>
      </c>
      <c r="F1914" s="10" t="s">
        <v>830</v>
      </c>
    </row>
    <row r="1915" customFormat="false" ht="15" hidden="false" customHeight="false" outlineLevel="0" collapsed="false">
      <c r="A1915" s="4" t="str">
        <f aca="false">B1915&amp;"|"&amp;C1915</f>
        <v>tdbR00000102 Phe-GAA|65</v>
      </c>
      <c r="B1915" s="4" t="s">
        <v>62</v>
      </c>
      <c r="C1915" s="4" t="s">
        <v>847</v>
      </c>
      <c r="D1915" s="4" t="n">
        <v>65</v>
      </c>
      <c r="E1915" s="23" t="s">
        <v>459</v>
      </c>
      <c r="F1915" s="10" t="s">
        <v>830</v>
      </c>
    </row>
    <row r="1916" customFormat="false" ht="15" hidden="false" customHeight="false" outlineLevel="0" collapsed="false">
      <c r="A1916" s="4" t="str">
        <f aca="false">B1916&amp;"|"&amp;C1916</f>
        <v>tdbR00000102 Phe-GAA|66</v>
      </c>
      <c r="B1916" s="4" t="s">
        <v>62</v>
      </c>
      <c r="C1916" s="4" t="s">
        <v>848</v>
      </c>
      <c r="D1916" s="4" t="n">
        <v>66</v>
      </c>
      <c r="E1916" s="17" t="s">
        <v>777</v>
      </c>
      <c r="F1916" s="18" t="s">
        <v>768</v>
      </c>
    </row>
    <row r="1917" customFormat="false" ht="15" hidden="false" customHeight="false" outlineLevel="0" collapsed="false">
      <c r="A1917" s="4" t="str">
        <f aca="false">B1917&amp;"|"&amp;C1917</f>
        <v>tdbR00000102 Phe-GAA|67</v>
      </c>
      <c r="B1917" s="4" t="s">
        <v>62</v>
      </c>
      <c r="C1917" s="4" t="s">
        <v>849</v>
      </c>
      <c r="D1917" s="4" t="n">
        <v>67</v>
      </c>
      <c r="E1917" s="17" t="s">
        <v>777</v>
      </c>
      <c r="F1917" s="18" t="s">
        <v>768</v>
      </c>
    </row>
    <row r="1918" customFormat="false" ht="15" hidden="false" customHeight="false" outlineLevel="0" collapsed="false">
      <c r="A1918" s="4" t="str">
        <f aca="false">B1918&amp;"|"&amp;C1918</f>
        <v>tdbR00000102 Phe-GAA|68</v>
      </c>
      <c r="B1918" s="4" t="s">
        <v>62</v>
      </c>
      <c r="C1918" s="4" t="s">
        <v>850</v>
      </c>
      <c r="D1918" s="4" t="n">
        <v>68</v>
      </c>
      <c r="E1918" s="17" t="s">
        <v>777</v>
      </c>
      <c r="F1918" s="18" t="s">
        <v>768</v>
      </c>
    </row>
    <row r="1919" customFormat="false" ht="15" hidden="false" customHeight="false" outlineLevel="0" collapsed="false">
      <c r="A1919" s="4" t="str">
        <f aca="false">B1919&amp;"|"&amp;C1919</f>
        <v>tdbR00000102 Phe-GAA|69</v>
      </c>
      <c r="B1919" s="4" t="s">
        <v>62</v>
      </c>
      <c r="C1919" s="4" t="s">
        <v>851</v>
      </c>
      <c r="D1919" s="4" t="n">
        <v>69</v>
      </c>
      <c r="E1919" s="17" t="s">
        <v>772</v>
      </c>
      <c r="F1919" s="18" t="s">
        <v>768</v>
      </c>
    </row>
    <row r="1920" customFormat="false" ht="15" hidden="false" customHeight="false" outlineLevel="0" collapsed="false">
      <c r="A1920" s="4" t="str">
        <f aca="false">B1920&amp;"|"&amp;C1920</f>
        <v>tdbR00000102 Phe-GAA|70</v>
      </c>
      <c r="B1920" s="4" t="s">
        <v>62</v>
      </c>
      <c r="C1920" s="4" t="s">
        <v>852</v>
      </c>
      <c r="D1920" s="4" t="n">
        <v>70</v>
      </c>
      <c r="E1920" s="17" t="s">
        <v>459</v>
      </c>
      <c r="F1920" s="18" t="s">
        <v>768</v>
      </c>
    </row>
    <row r="1921" customFormat="false" ht="15" hidden="false" customHeight="false" outlineLevel="0" collapsed="false">
      <c r="A1921" s="4" t="str">
        <f aca="false">B1921&amp;"|"&amp;C1921</f>
        <v>tdbR00000102 Phe-GAA|71</v>
      </c>
      <c r="B1921" s="4" t="s">
        <v>62</v>
      </c>
      <c r="C1921" s="4" t="s">
        <v>853</v>
      </c>
      <c r="D1921" s="4" t="n">
        <v>71</v>
      </c>
      <c r="E1921" s="17" t="s">
        <v>459</v>
      </c>
      <c r="F1921" s="18" t="s">
        <v>768</v>
      </c>
    </row>
    <row r="1922" customFormat="false" ht="15" hidden="false" customHeight="false" outlineLevel="0" collapsed="false">
      <c r="A1922" s="4" t="str">
        <f aca="false">B1922&amp;"|"&amp;C1922</f>
        <v>tdbR00000102 Phe-GAA|72</v>
      </c>
      <c r="B1922" s="4" t="s">
        <v>62</v>
      </c>
      <c r="C1922" s="4" t="s">
        <v>854</v>
      </c>
      <c r="D1922" s="4" t="n">
        <v>72</v>
      </c>
      <c r="E1922" s="17" t="s">
        <v>772</v>
      </c>
      <c r="F1922" s="18" t="s">
        <v>768</v>
      </c>
    </row>
    <row r="1923" customFormat="false" ht="15" hidden="false" customHeight="false" outlineLevel="0" collapsed="false">
      <c r="A1923" s="4" t="str">
        <f aca="false">B1923&amp;"|"&amp;C1923</f>
        <v>tdbR00000376 Arg-UCU|1</v>
      </c>
      <c r="B1923" s="4" t="s">
        <v>63</v>
      </c>
      <c r="C1923" s="4" t="s">
        <v>767</v>
      </c>
      <c r="D1923" s="4" t="n">
        <v>1</v>
      </c>
      <c r="E1923" s="17" t="s">
        <v>459</v>
      </c>
      <c r="F1923" s="18" t="s">
        <v>768</v>
      </c>
    </row>
    <row r="1924" customFormat="false" ht="15" hidden="false" customHeight="false" outlineLevel="0" collapsed="false">
      <c r="A1924" s="4" t="str">
        <f aca="false">B1924&amp;"|"&amp;C1924</f>
        <v>tdbR00000376 Arg-UCU|2</v>
      </c>
      <c r="B1924" s="4" t="s">
        <v>63</v>
      </c>
      <c r="C1924" s="4" t="s">
        <v>769</v>
      </c>
      <c r="D1924" s="4" t="n">
        <v>2</v>
      </c>
      <c r="E1924" s="17" t="s">
        <v>459</v>
      </c>
      <c r="F1924" s="18" t="s">
        <v>768</v>
      </c>
    </row>
    <row r="1925" customFormat="false" ht="15" hidden="false" customHeight="false" outlineLevel="0" collapsed="false">
      <c r="A1925" s="4" t="str">
        <f aca="false">B1925&amp;"|"&amp;C1925</f>
        <v>tdbR00000376 Arg-UCU|3</v>
      </c>
      <c r="B1925" s="4" t="s">
        <v>63</v>
      </c>
      <c r="C1925" s="4" t="s">
        <v>770</v>
      </c>
      <c r="D1925" s="4" t="n">
        <v>3</v>
      </c>
      <c r="E1925" s="17" t="s">
        <v>772</v>
      </c>
      <c r="F1925" s="18" t="s">
        <v>768</v>
      </c>
    </row>
    <row r="1926" customFormat="false" ht="15" hidden="false" customHeight="false" outlineLevel="0" collapsed="false">
      <c r="A1926" s="4" t="str">
        <f aca="false">B1926&amp;"|"&amp;C1926</f>
        <v>tdbR00000376 Arg-UCU|4</v>
      </c>
      <c r="B1926" s="4" t="s">
        <v>63</v>
      </c>
      <c r="C1926" s="4" t="s">
        <v>771</v>
      </c>
      <c r="D1926" s="4" t="n">
        <v>4</v>
      </c>
      <c r="E1926" s="17" t="s">
        <v>777</v>
      </c>
      <c r="F1926" s="18" t="s">
        <v>768</v>
      </c>
    </row>
    <row r="1927" customFormat="false" ht="15" hidden="false" customHeight="false" outlineLevel="0" collapsed="false">
      <c r="A1927" s="4" t="str">
        <f aca="false">B1927&amp;"|"&amp;C1927</f>
        <v>tdbR00000376 Arg-UCU|5</v>
      </c>
      <c r="B1927" s="4" t="s">
        <v>63</v>
      </c>
      <c r="C1927" s="4" t="s">
        <v>773</v>
      </c>
      <c r="D1927" s="4" t="n">
        <v>5</v>
      </c>
      <c r="E1927" s="17" t="s">
        <v>772</v>
      </c>
      <c r="F1927" s="18" t="s">
        <v>768</v>
      </c>
    </row>
    <row r="1928" customFormat="false" ht="15" hidden="false" customHeight="false" outlineLevel="0" collapsed="false">
      <c r="A1928" s="4" t="str">
        <f aca="false">B1928&amp;"|"&amp;C1928</f>
        <v>tdbR00000376 Arg-UCU|6</v>
      </c>
      <c r="B1928" s="4" t="s">
        <v>63</v>
      </c>
      <c r="C1928" s="4" t="s">
        <v>774</v>
      </c>
      <c r="D1928" s="4" t="n">
        <v>6</v>
      </c>
      <c r="E1928" s="17" t="s">
        <v>772</v>
      </c>
      <c r="F1928" s="18" t="s">
        <v>768</v>
      </c>
    </row>
    <row r="1929" customFormat="false" ht="15" hidden="false" customHeight="false" outlineLevel="0" collapsed="false">
      <c r="A1929" s="4" t="str">
        <f aca="false">B1929&amp;"|"&amp;C1929</f>
        <v>tdbR00000376 Arg-UCU|7</v>
      </c>
      <c r="B1929" s="4" t="s">
        <v>63</v>
      </c>
      <c r="C1929" s="4" t="s">
        <v>775</v>
      </c>
      <c r="D1929" s="4" t="n">
        <v>7</v>
      </c>
      <c r="E1929" s="17" t="s">
        <v>459</v>
      </c>
      <c r="F1929" s="18" t="s">
        <v>768</v>
      </c>
    </row>
    <row r="1930" customFormat="false" ht="15" hidden="false" customHeight="false" outlineLevel="0" collapsed="false">
      <c r="A1930" s="4" t="str">
        <f aca="false">B1930&amp;"|"&amp;C1930</f>
        <v>tdbR00000376 Arg-UCU|8</v>
      </c>
      <c r="B1930" s="4" t="s">
        <v>63</v>
      </c>
      <c r="C1930" s="4" t="s">
        <v>776</v>
      </c>
      <c r="D1930" s="4" t="n">
        <v>8</v>
      </c>
      <c r="E1930" s="3" t="s">
        <v>777</v>
      </c>
      <c r="F1930" s="4" t="s">
        <v>778</v>
      </c>
    </row>
    <row r="1931" customFormat="false" ht="15" hidden="false" customHeight="false" outlineLevel="0" collapsed="false">
      <c r="A1931" s="4" t="str">
        <f aca="false">B1931&amp;"|"&amp;C1931</f>
        <v>tdbR00000376 Arg-UCU|9</v>
      </c>
      <c r="B1931" s="4" t="s">
        <v>63</v>
      </c>
      <c r="C1931" s="4" t="s">
        <v>779</v>
      </c>
      <c r="D1931" s="4" t="n">
        <v>9</v>
      </c>
      <c r="E1931" s="3" t="s">
        <v>459</v>
      </c>
      <c r="F1931" s="4" t="s">
        <v>781</v>
      </c>
    </row>
    <row r="1932" customFormat="false" ht="15" hidden="false" customHeight="false" outlineLevel="0" collapsed="false">
      <c r="A1932" s="4" t="str">
        <f aca="false">B1932&amp;"|"&amp;C1932</f>
        <v>tdbR00000376 Arg-UCU|10</v>
      </c>
      <c r="B1932" s="4" t="s">
        <v>63</v>
      </c>
      <c r="C1932" s="4" t="s">
        <v>782</v>
      </c>
      <c r="D1932" s="4" t="n">
        <v>10</v>
      </c>
      <c r="E1932" s="8" t="s">
        <v>459</v>
      </c>
      <c r="F1932" s="7" t="s">
        <v>783</v>
      </c>
    </row>
    <row r="1933" customFormat="false" ht="15" hidden="false" customHeight="false" outlineLevel="0" collapsed="false">
      <c r="A1933" s="4" t="str">
        <f aca="false">B1933&amp;"|"&amp;C1933</f>
        <v>tdbR00000376 Arg-UCU|11</v>
      </c>
      <c r="B1933" s="4" t="s">
        <v>63</v>
      </c>
      <c r="C1933" s="4" t="s">
        <v>784</v>
      </c>
      <c r="D1933" s="4" t="n">
        <v>11</v>
      </c>
      <c r="E1933" s="8" t="s">
        <v>772</v>
      </c>
      <c r="F1933" s="7" t="s">
        <v>783</v>
      </c>
    </row>
    <row r="1934" customFormat="false" ht="15" hidden="false" customHeight="false" outlineLevel="0" collapsed="false">
      <c r="A1934" s="4" t="str">
        <f aca="false">B1934&amp;"|"&amp;C1934</f>
        <v>tdbR00000376 Arg-UCU|12</v>
      </c>
      <c r="B1934" s="4" t="s">
        <v>63</v>
      </c>
      <c r="C1934" s="4" t="s">
        <v>785</v>
      </c>
      <c r="D1934" s="4" t="n">
        <v>12</v>
      </c>
      <c r="E1934" s="8" t="s">
        <v>459</v>
      </c>
      <c r="F1934" s="7" t="s">
        <v>783</v>
      </c>
    </row>
    <row r="1935" customFormat="false" ht="15" hidden="false" customHeight="false" outlineLevel="0" collapsed="false">
      <c r="A1935" s="4" t="str">
        <f aca="false">B1935&amp;"|"&amp;C1935</f>
        <v>tdbR00000376 Arg-UCU|13</v>
      </c>
      <c r="B1935" s="4" t="s">
        <v>63</v>
      </c>
      <c r="C1935" s="4" t="s">
        <v>786</v>
      </c>
      <c r="D1935" s="4" t="n">
        <v>13</v>
      </c>
      <c r="E1935" s="8" t="s">
        <v>772</v>
      </c>
      <c r="F1935" s="7" t="s">
        <v>783</v>
      </c>
    </row>
    <row r="1936" customFormat="false" ht="15" hidden="false" customHeight="false" outlineLevel="0" collapsed="false">
      <c r="A1936" s="4" t="str">
        <f aca="false">B1936&amp;"|"&amp;C1936</f>
        <v>tdbR00000376 Arg-UCU|14</v>
      </c>
      <c r="B1936" s="4" t="s">
        <v>63</v>
      </c>
      <c r="C1936" s="4" t="s">
        <v>787</v>
      </c>
      <c r="D1936" s="4" t="n">
        <v>14</v>
      </c>
      <c r="E1936" s="19" t="s">
        <v>780</v>
      </c>
      <c r="F1936" s="20" t="s">
        <v>788</v>
      </c>
    </row>
    <row r="1937" customFormat="false" ht="15" hidden="false" customHeight="false" outlineLevel="0" collapsed="false">
      <c r="A1937" s="4" t="str">
        <f aca="false">B1937&amp;"|"&amp;C1937</f>
        <v>tdbR00000376 Arg-UCU|15</v>
      </c>
      <c r="B1937" s="4" t="s">
        <v>63</v>
      </c>
      <c r="C1937" s="4" t="s">
        <v>789</v>
      </c>
      <c r="D1937" s="4" t="n">
        <v>15</v>
      </c>
      <c r="E1937" s="19" t="s">
        <v>780</v>
      </c>
      <c r="F1937" s="20" t="s">
        <v>788</v>
      </c>
    </row>
    <row r="1938" customFormat="false" ht="15" hidden="false" customHeight="false" outlineLevel="0" collapsed="false">
      <c r="A1938" s="4" t="str">
        <f aca="false">B1938&amp;"|"&amp;C1938</f>
        <v>tdbR00000376 Arg-UCU|16</v>
      </c>
      <c r="B1938" s="4" t="s">
        <v>63</v>
      </c>
      <c r="C1938" s="4" t="s">
        <v>790</v>
      </c>
      <c r="D1938" s="4" t="n">
        <v>16</v>
      </c>
      <c r="E1938" s="19" t="s">
        <v>777</v>
      </c>
      <c r="F1938" s="20" t="s">
        <v>788</v>
      </c>
    </row>
    <row r="1939" customFormat="false" ht="15" hidden="false" customHeight="false" outlineLevel="0" collapsed="false">
      <c r="A1939" s="4" t="str">
        <f aca="false">B1939&amp;"|"&amp;C1939</f>
        <v>tdbR00000376 Arg-UCU|18</v>
      </c>
      <c r="B1939" s="4" t="s">
        <v>63</v>
      </c>
      <c r="C1939" s="4" t="s">
        <v>793</v>
      </c>
      <c r="D1939" s="4" t="n">
        <v>17</v>
      </c>
      <c r="E1939" s="19" t="s">
        <v>459</v>
      </c>
      <c r="F1939" s="20" t="s">
        <v>788</v>
      </c>
    </row>
    <row r="1940" customFormat="false" ht="15" hidden="false" customHeight="false" outlineLevel="0" collapsed="false">
      <c r="A1940" s="4" t="str">
        <f aca="false">B1940&amp;"|"&amp;C1940</f>
        <v>tdbR00000376 Arg-UCU|19</v>
      </c>
      <c r="B1940" s="4" t="s">
        <v>63</v>
      </c>
      <c r="C1940" s="4" t="s">
        <v>794</v>
      </c>
      <c r="D1940" s="4" t="n">
        <v>18</v>
      </c>
      <c r="E1940" s="19" t="s">
        <v>459</v>
      </c>
      <c r="F1940" s="20" t="s">
        <v>788</v>
      </c>
    </row>
    <row r="1941" customFormat="false" ht="15" hidden="false" customHeight="false" outlineLevel="0" collapsed="false">
      <c r="A1941" s="4" t="str">
        <f aca="false">B1941&amp;"|"&amp;C1941</f>
        <v>tdbR00000376 Arg-UCU|20</v>
      </c>
      <c r="B1941" s="4" t="s">
        <v>63</v>
      </c>
      <c r="C1941" s="4" t="s">
        <v>795</v>
      </c>
      <c r="D1941" s="4" t="n">
        <v>19</v>
      </c>
      <c r="E1941" s="19" t="s">
        <v>780</v>
      </c>
      <c r="F1941" s="20" t="s">
        <v>788</v>
      </c>
    </row>
    <row r="1942" customFormat="false" ht="15" hidden="false" customHeight="false" outlineLevel="0" collapsed="false">
      <c r="A1942" s="4" t="str">
        <f aca="false">B1942&amp;"|"&amp;C1942</f>
        <v>tdbR00000376 Arg-UCU|20a</v>
      </c>
      <c r="B1942" s="4" t="s">
        <v>63</v>
      </c>
      <c r="C1942" s="4" t="s">
        <v>796</v>
      </c>
      <c r="D1942" s="4" t="n">
        <v>20</v>
      </c>
      <c r="E1942" s="19" t="s">
        <v>777</v>
      </c>
      <c r="F1942" s="20" t="s">
        <v>788</v>
      </c>
    </row>
    <row r="1943" customFormat="false" ht="15" hidden="false" customHeight="false" outlineLevel="0" collapsed="false">
      <c r="A1943" s="4" t="str">
        <f aca="false">B1943&amp;"|"&amp;C1943</f>
        <v>tdbR00000376 Arg-UCU|21</v>
      </c>
      <c r="B1943" s="4" t="s">
        <v>63</v>
      </c>
      <c r="C1943" s="4" t="s">
        <v>797</v>
      </c>
      <c r="D1943" s="4" t="n">
        <v>21</v>
      </c>
      <c r="E1943" s="19" t="s">
        <v>780</v>
      </c>
      <c r="F1943" s="20" t="s">
        <v>788</v>
      </c>
    </row>
    <row r="1944" customFormat="false" ht="15" hidden="false" customHeight="false" outlineLevel="0" collapsed="false">
      <c r="A1944" s="4" t="str">
        <f aca="false">B1944&amp;"|"&amp;C1944</f>
        <v>tdbR00000376 Arg-UCU|22</v>
      </c>
      <c r="B1944" s="4" t="s">
        <v>63</v>
      </c>
      <c r="C1944" s="4" t="s">
        <v>798</v>
      </c>
      <c r="D1944" s="4" t="n">
        <v>22</v>
      </c>
      <c r="E1944" s="8" t="s">
        <v>459</v>
      </c>
      <c r="F1944" s="7" t="s">
        <v>783</v>
      </c>
    </row>
    <row r="1945" customFormat="false" ht="15" hidden="false" customHeight="false" outlineLevel="0" collapsed="false">
      <c r="A1945" s="4" t="str">
        <f aca="false">B1945&amp;"|"&amp;C1945</f>
        <v>tdbR00000376 Arg-UCU|23</v>
      </c>
      <c r="B1945" s="4" t="s">
        <v>63</v>
      </c>
      <c r="C1945" s="4" t="s">
        <v>799</v>
      </c>
      <c r="D1945" s="4" t="n">
        <v>23</v>
      </c>
      <c r="E1945" s="8" t="s">
        <v>772</v>
      </c>
      <c r="F1945" s="7" t="s">
        <v>783</v>
      </c>
    </row>
    <row r="1946" customFormat="false" ht="15" hidden="false" customHeight="false" outlineLevel="0" collapsed="false">
      <c r="A1946" s="4" t="str">
        <f aca="false">B1946&amp;"|"&amp;C1946</f>
        <v>tdbR00000376 Arg-UCU|24</v>
      </c>
      <c r="B1946" s="4" t="s">
        <v>63</v>
      </c>
      <c r="C1946" s="4" t="s">
        <v>800</v>
      </c>
      <c r="D1946" s="4" t="n">
        <v>24</v>
      </c>
      <c r="E1946" s="8" t="s">
        <v>459</v>
      </c>
      <c r="F1946" s="7" t="s">
        <v>783</v>
      </c>
    </row>
    <row r="1947" customFormat="false" ht="15" hidden="false" customHeight="false" outlineLevel="0" collapsed="false">
      <c r="A1947" s="4" t="str">
        <f aca="false">B1947&amp;"|"&amp;C1947</f>
        <v>tdbR00000376 Arg-UCU|25</v>
      </c>
      <c r="B1947" s="4" t="s">
        <v>63</v>
      </c>
      <c r="C1947" s="4" t="s">
        <v>801</v>
      </c>
      <c r="D1947" s="4" t="n">
        <v>25</v>
      </c>
      <c r="E1947" s="8" t="s">
        <v>772</v>
      </c>
      <c r="F1947" s="7" t="s">
        <v>783</v>
      </c>
    </row>
    <row r="1948" customFormat="false" ht="15" hidden="false" customHeight="false" outlineLevel="0" collapsed="false">
      <c r="A1948" s="4" t="str">
        <f aca="false">B1948&amp;"|"&amp;C1948</f>
        <v>tdbR00000376 Arg-UCU|26</v>
      </c>
      <c r="B1948" s="4" t="s">
        <v>63</v>
      </c>
      <c r="C1948" s="4" t="s">
        <v>802</v>
      </c>
      <c r="D1948" s="4" t="n">
        <v>26</v>
      </c>
      <c r="E1948" s="3" t="s">
        <v>780</v>
      </c>
      <c r="F1948" s="4" t="s">
        <v>803</v>
      </c>
    </row>
    <row r="1949" customFormat="false" ht="15" hidden="false" customHeight="false" outlineLevel="0" collapsed="false">
      <c r="A1949" s="4" t="str">
        <f aca="false">B1949&amp;"|"&amp;C1949</f>
        <v>tdbR00000376 Arg-UCU|27</v>
      </c>
      <c r="B1949" s="4" t="s">
        <v>63</v>
      </c>
      <c r="C1949" s="4" t="s">
        <v>804</v>
      </c>
      <c r="D1949" s="4" t="n">
        <v>27</v>
      </c>
      <c r="E1949" s="21" t="s">
        <v>777</v>
      </c>
      <c r="F1949" s="22" t="s">
        <v>805</v>
      </c>
    </row>
    <row r="1950" customFormat="false" ht="15" hidden="false" customHeight="false" outlineLevel="0" collapsed="false">
      <c r="A1950" s="4" t="str">
        <f aca="false">B1950&amp;"|"&amp;C1950</f>
        <v>tdbR00000376 Arg-UCU|28</v>
      </c>
      <c r="B1950" s="4" t="s">
        <v>63</v>
      </c>
      <c r="C1950" s="4" t="s">
        <v>806</v>
      </c>
      <c r="D1950" s="4" t="n">
        <v>28</v>
      </c>
      <c r="E1950" s="21" t="s">
        <v>777</v>
      </c>
      <c r="F1950" s="22" t="s">
        <v>805</v>
      </c>
    </row>
    <row r="1951" customFormat="false" ht="15" hidden="false" customHeight="false" outlineLevel="0" collapsed="false">
      <c r="A1951" s="4" t="str">
        <f aca="false">B1951&amp;"|"&amp;C1951</f>
        <v>tdbR00000376 Arg-UCU|29</v>
      </c>
      <c r="B1951" s="4" t="s">
        <v>63</v>
      </c>
      <c r="C1951" s="4" t="s">
        <v>807</v>
      </c>
      <c r="D1951" s="4" t="n">
        <v>29</v>
      </c>
      <c r="E1951" s="21" t="s">
        <v>459</v>
      </c>
      <c r="F1951" s="22" t="s">
        <v>805</v>
      </c>
    </row>
    <row r="1952" customFormat="false" ht="15" hidden="false" customHeight="false" outlineLevel="0" collapsed="false">
      <c r="A1952" s="4" t="str">
        <f aca="false">B1952&amp;"|"&amp;C1952</f>
        <v>tdbR00000376 Arg-UCU|30</v>
      </c>
      <c r="B1952" s="4" t="s">
        <v>63</v>
      </c>
      <c r="C1952" s="4" t="s">
        <v>808</v>
      </c>
      <c r="D1952" s="4" t="n">
        <v>30</v>
      </c>
      <c r="E1952" s="21" t="s">
        <v>459</v>
      </c>
      <c r="F1952" s="22" t="s">
        <v>805</v>
      </c>
    </row>
    <row r="1953" customFormat="false" ht="15" hidden="false" customHeight="false" outlineLevel="0" collapsed="false">
      <c r="A1953" s="4" t="str">
        <f aca="false">B1953&amp;"|"&amp;C1953</f>
        <v>tdbR00000376 Arg-UCU|31</v>
      </c>
      <c r="B1953" s="4" t="s">
        <v>63</v>
      </c>
      <c r="C1953" s="4" t="s">
        <v>809</v>
      </c>
      <c r="D1953" s="4" t="n">
        <v>31</v>
      </c>
      <c r="E1953" s="21" t="s">
        <v>780</v>
      </c>
      <c r="F1953" s="22" t="s">
        <v>805</v>
      </c>
    </row>
    <row r="1954" customFormat="false" ht="15" hidden="false" customHeight="false" outlineLevel="0" collapsed="false">
      <c r="A1954" s="4" t="str">
        <f aca="false">B1954&amp;"|"&amp;C1954</f>
        <v>tdbR00000376 Arg-UCU|32</v>
      </c>
      <c r="B1954" s="4" t="s">
        <v>63</v>
      </c>
      <c r="C1954" s="4" t="s">
        <v>810</v>
      </c>
      <c r="D1954" s="4" t="n">
        <v>32</v>
      </c>
      <c r="E1954" s="19" t="s">
        <v>772</v>
      </c>
      <c r="F1954" s="20" t="s">
        <v>811</v>
      </c>
    </row>
    <row r="1955" customFormat="false" ht="15" hidden="false" customHeight="false" outlineLevel="0" collapsed="false">
      <c r="A1955" s="4" t="str">
        <f aca="false">B1955&amp;"|"&amp;C1955</f>
        <v>tdbR00000376 Arg-UCU|33</v>
      </c>
      <c r="B1955" s="4" t="s">
        <v>63</v>
      </c>
      <c r="C1955" s="4" t="s">
        <v>812</v>
      </c>
      <c r="D1955" s="4" t="n">
        <v>33</v>
      </c>
      <c r="E1955" s="19" t="s">
        <v>777</v>
      </c>
      <c r="F1955" s="20" t="s">
        <v>811</v>
      </c>
    </row>
    <row r="1956" customFormat="false" ht="15" hidden="false" customHeight="false" outlineLevel="0" collapsed="false">
      <c r="A1956" s="4" t="str">
        <f aca="false">B1956&amp;"|"&amp;C1956</f>
        <v>tdbR00000376 Arg-UCU|34</v>
      </c>
      <c r="B1956" s="4" t="s">
        <v>63</v>
      </c>
      <c r="C1956" s="4" t="s">
        <v>813</v>
      </c>
      <c r="D1956" s="4" t="n">
        <v>34</v>
      </c>
      <c r="E1956" s="19" t="s">
        <v>777</v>
      </c>
      <c r="F1956" s="20" t="s">
        <v>811</v>
      </c>
    </row>
    <row r="1957" customFormat="false" ht="15" hidden="false" customHeight="false" outlineLevel="0" collapsed="false">
      <c r="A1957" s="4" t="str">
        <f aca="false">B1957&amp;"|"&amp;C1957</f>
        <v>tdbR00000376 Arg-UCU|35</v>
      </c>
      <c r="B1957" s="4" t="s">
        <v>63</v>
      </c>
      <c r="C1957" s="4" t="s">
        <v>814</v>
      </c>
      <c r="D1957" s="4" t="n">
        <v>35</v>
      </c>
      <c r="E1957" s="19" t="s">
        <v>772</v>
      </c>
      <c r="F1957" s="20" t="s">
        <v>811</v>
      </c>
    </row>
    <row r="1958" customFormat="false" ht="15" hidden="false" customHeight="false" outlineLevel="0" collapsed="false">
      <c r="A1958" s="4" t="str">
        <f aca="false">B1958&amp;"|"&amp;C1958</f>
        <v>tdbR00000376 Arg-UCU|36</v>
      </c>
      <c r="B1958" s="4" t="s">
        <v>63</v>
      </c>
      <c r="C1958" s="4" t="s">
        <v>815</v>
      </c>
      <c r="D1958" s="4" t="n">
        <v>36</v>
      </c>
      <c r="E1958" s="19" t="s">
        <v>777</v>
      </c>
      <c r="F1958" s="20" t="s">
        <v>811</v>
      </c>
    </row>
    <row r="1959" customFormat="false" ht="15" hidden="false" customHeight="false" outlineLevel="0" collapsed="false">
      <c r="A1959" s="4" t="str">
        <f aca="false">B1959&amp;"|"&amp;C1959</f>
        <v>tdbR00000376 Arg-UCU|37</v>
      </c>
      <c r="B1959" s="4" t="s">
        <v>63</v>
      </c>
      <c r="C1959" s="4" t="s">
        <v>816</v>
      </c>
      <c r="D1959" s="4" t="n">
        <v>37</v>
      </c>
      <c r="E1959" s="19" t="s">
        <v>780</v>
      </c>
      <c r="F1959" s="20" t="s">
        <v>811</v>
      </c>
    </row>
    <row r="1960" customFormat="false" ht="15" hidden="false" customHeight="false" outlineLevel="0" collapsed="false">
      <c r="A1960" s="4" t="str">
        <f aca="false">B1960&amp;"|"&amp;C1960</f>
        <v>tdbR00000376 Arg-UCU|38</v>
      </c>
      <c r="B1960" s="4" t="s">
        <v>63</v>
      </c>
      <c r="C1960" s="4" t="s">
        <v>817</v>
      </c>
      <c r="D1960" s="4" t="n">
        <v>38</v>
      </c>
      <c r="E1960" s="19" t="s">
        <v>780</v>
      </c>
      <c r="F1960" s="20" t="s">
        <v>811</v>
      </c>
    </row>
    <row r="1961" customFormat="false" ht="15" hidden="false" customHeight="false" outlineLevel="0" collapsed="false">
      <c r="A1961" s="4" t="str">
        <f aca="false">B1961&amp;"|"&amp;C1961</f>
        <v>tdbR00000376 Arg-UCU|39</v>
      </c>
      <c r="B1961" s="4" t="s">
        <v>63</v>
      </c>
      <c r="C1961" s="4" t="s">
        <v>818</v>
      </c>
      <c r="D1961" s="4" t="n">
        <v>39</v>
      </c>
      <c r="E1961" s="21" t="s">
        <v>777</v>
      </c>
      <c r="F1961" s="22" t="s">
        <v>805</v>
      </c>
    </row>
    <row r="1962" customFormat="false" ht="15" hidden="false" customHeight="false" outlineLevel="0" collapsed="false">
      <c r="A1962" s="4" t="str">
        <f aca="false">B1962&amp;"|"&amp;C1962</f>
        <v>tdbR00000376 Arg-UCU|40</v>
      </c>
      <c r="B1962" s="4" t="s">
        <v>63</v>
      </c>
      <c r="C1962" s="4" t="s">
        <v>819</v>
      </c>
      <c r="D1962" s="4" t="n">
        <v>40</v>
      </c>
      <c r="E1962" s="21" t="s">
        <v>777</v>
      </c>
      <c r="F1962" s="22" t="s">
        <v>805</v>
      </c>
    </row>
    <row r="1963" customFormat="false" ht="15" hidden="false" customHeight="false" outlineLevel="0" collapsed="false">
      <c r="A1963" s="4" t="str">
        <f aca="false">B1963&amp;"|"&amp;C1963</f>
        <v>tdbR00000376 Arg-UCU|41</v>
      </c>
      <c r="B1963" s="4" t="s">
        <v>63</v>
      </c>
      <c r="C1963" s="4" t="s">
        <v>820</v>
      </c>
      <c r="D1963" s="4" t="n">
        <v>41</v>
      </c>
      <c r="E1963" s="21" t="s">
        <v>772</v>
      </c>
      <c r="F1963" s="22" t="s">
        <v>805</v>
      </c>
    </row>
    <row r="1964" customFormat="false" ht="15" hidden="false" customHeight="false" outlineLevel="0" collapsed="false">
      <c r="A1964" s="4" t="str">
        <f aca="false">B1964&amp;"|"&amp;C1964</f>
        <v>tdbR00000376 Arg-UCU|42</v>
      </c>
      <c r="B1964" s="4" t="s">
        <v>63</v>
      </c>
      <c r="C1964" s="4" t="s">
        <v>821</v>
      </c>
      <c r="D1964" s="4" t="n">
        <v>42</v>
      </c>
      <c r="E1964" s="21" t="s">
        <v>780</v>
      </c>
      <c r="F1964" s="22" t="s">
        <v>805</v>
      </c>
    </row>
    <row r="1965" customFormat="false" ht="15" hidden="false" customHeight="false" outlineLevel="0" collapsed="false">
      <c r="A1965" s="4" t="str">
        <f aca="false">B1965&amp;"|"&amp;C1965</f>
        <v>tdbR00000376 Arg-UCU|43</v>
      </c>
      <c r="B1965" s="4" t="s">
        <v>63</v>
      </c>
      <c r="C1965" s="4" t="s">
        <v>822</v>
      </c>
      <c r="D1965" s="4" t="n">
        <v>43</v>
      </c>
      <c r="E1965" s="21" t="s">
        <v>780</v>
      </c>
      <c r="F1965" s="22" t="s">
        <v>805</v>
      </c>
    </row>
    <row r="1966" customFormat="false" ht="15" hidden="false" customHeight="false" outlineLevel="0" collapsed="false">
      <c r="A1966" s="4" t="str">
        <f aca="false">B1966&amp;"|"&amp;C1966</f>
        <v>tdbR00000376 Arg-UCU|44</v>
      </c>
      <c r="B1966" s="4" t="s">
        <v>63</v>
      </c>
      <c r="C1966" s="4" t="s">
        <v>823</v>
      </c>
      <c r="D1966" s="4" t="n">
        <v>44</v>
      </c>
      <c r="E1966" s="19" t="s">
        <v>780</v>
      </c>
      <c r="F1966" s="20" t="s">
        <v>824</v>
      </c>
    </row>
    <row r="1967" customFormat="false" ht="15" hidden="false" customHeight="false" outlineLevel="0" collapsed="false">
      <c r="A1967" s="4" t="str">
        <f aca="false">B1967&amp;"|"&amp;C1967</f>
        <v>tdbR00000376 Arg-UCU|45</v>
      </c>
      <c r="B1967" s="4" t="s">
        <v>63</v>
      </c>
      <c r="C1967" s="4" t="s">
        <v>825</v>
      </c>
      <c r="D1967" s="4" t="n">
        <v>45</v>
      </c>
      <c r="E1967" s="19" t="s">
        <v>459</v>
      </c>
      <c r="F1967" s="20" t="s">
        <v>824</v>
      </c>
    </row>
    <row r="1968" customFormat="false" ht="15" hidden="false" customHeight="false" outlineLevel="0" collapsed="false">
      <c r="A1968" s="4" t="str">
        <f aca="false">B1968&amp;"|"&amp;C1968</f>
        <v>tdbR00000376 Arg-UCU|46</v>
      </c>
      <c r="B1968" s="4" t="s">
        <v>63</v>
      </c>
      <c r="C1968" s="4" t="s">
        <v>826</v>
      </c>
      <c r="D1968" s="4" t="n">
        <v>46</v>
      </c>
      <c r="E1968" s="19" t="s">
        <v>459</v>
      </c>
      <c r="F1968" s="20" t="s">
        <v>824</v>
      </c>
    </row>
    <row r="1969" customFormat="false" ht="15" hidden="false" customHeight="false" outlineLevel="0" collapsed="false">
      <c r="A1969" s="4" t="str">
        <f aca="false">B1969&amp;"|"&amp;C1969</f>
        <v>tdbR00000376 Arg-UCU|47</v>
      </c>
      <c r="B1969" s="4" t="s">
        <v>63</v>
      </c>
      <c r="C1969" s="4" t="s">
        <v>827</v>
      </c>
      <c r="D1969" s="4" t="n">
        <v>47</v>
      </c>
      <c r="E1969" s="19" t="s">
        <v>777</v>
      </c>
      <c r="F1969" s="20" t="s">
        <v>824</v>
      </c>
    </row>
    <row r="1970" customFormat="false" ht="15" hidden="false" customHeight="false" outlineLevel="0" collapsed="false">
      <c r="A1970" s="4" t="str">
        <f aca="false">B1970&amp;"|"&amp;C1970</f>
        <v>tdbR00000376 Arg-UCU|48</v>
      </c>
      <c r="B1970" s="4" t="s">
        <v>63</v>
      </c>
      <c r="C1970" s="4" t="s">
        <v>828</v>
      </c>
      <c r="D1970" s="4" t="n">
        <v>48</v>
      </c>
      <c r="E1970" s="19" t="s">
        <v>777</v>
      </c>
      <c r="F1970" s="20" t="s">
        <v>824</v>
      </c>
    </row>
    <row r="1971" customFormat="false" ht="15" hidden="false" customHeight="false" outlineLevel="0" collapsed="false">
      <c r="A1971" s="4" t="str">
        <f aca="false">B1971&amp;"|"&amp;C1971</f>
        <v>tdbR00000376 Arg-UCU|49</v>
      </c>
      <c r="B1971" s="4" t="s">
        <v>63</v>
      </c>
      <c r="C1971" s="4" t="s">
        <v>829</v>
      </c>
      <c r="D1971" s="4" t="n">
        <v>49</v>
      </c>
      <c r="E1971" s="23" t="s">
        <v>772</v>
      </c>
      <c r="F1971" s="10" t="s">
        <v>830</v>
      </c>
    </row>
    <row r="1972" customFormat="false" ht="15" hidden="false" customHeight="false" outlineLevel="0" collapsed="false">
      <c r="A1972" s="4" t="str">
        <f aca="false">B1972&amp;"|"&amp;C1972</f>
        <v>tdbR00000376 Arg-UCU|50</v>
      </c>
      <c r="B1972" s="4" t="s">
        <v>63</v>
      </c>
      <c r="C1972" s="4" t="s">
        <v>831</v>
      </c>
      <c r="D1972" s="4" t="n">
        <v>50</v>
      </c>
      <c r="E1972" s="23" t="s">
        <v>772</v>
      </c>
      <c r="F1972" s="10" t="s">
        <v>830</v>
      </c>
    </row>
    <row r="1973" customFormat="false" ht="15" hidden="false" customHeight="false" outlineLevel="0" collapsed="false">
      <c r="A1973" s="4" t="str">
        <f aca="false">B1973&amp;"|"&amp;C1973</f>
        <v>tdbR00000376 Arg-UCU|51</v>
      </c>
      <c r="B1973" s="4" t="s">
        <v>63</v>
      </c>
      <c r="C1973" s="4" t="s">
        <v>832</v>
      </c>
      <c r="D1973" s="4" t="n">
        <v>51</v>
      </c>
      <c r="E1973" s="23" t="s">
        <v>459</v>
      </c>
      <c r="F1973" s="10" t="s">
        <v>830</v>
      </c>
    </row>
    <row r="1974" customFormat="false" ht="15" hidden="false" customHeight="false" outlineLevel="0" collapsed="false">
      <c r="A1974" s="4" t="str">
        <f aca="false">B1974&amp;"|"&amp;C1974</f>
        <v>tdbR00000376 Arg-UCU|52</v>
      </c>
      <c r="B1974" s="4" t="s">
        <v>63</v>
      </c>
      <c r="C1974" s="4" t="s">
        <v>833</v>
      </c>
      <c r="D1974" s="4" t="n">
        <v>52</v>
      </c>
      <c r="E1974" s="23" t="s">
        <v>459</v>
      </c>
      <c r="F1974" s="10" t="s">
        <v>830</v>
      </c>
    </row>
    <row r="1975" customFormat="false" ht="15" hidden="false" customHeight="false" outlineLevel="0" collapsed="false">
      <c r="A1975" s="4" t="str">
        <f aca="false">B1975&amp;"|"&amp;C1975</f>
        <v>tdbR00000376 Arg-UCU|53</v>
      </c>
      <c r="B1975" s="4" t="s">
        <v>63</v>
      </c>
      <c r="C1975" s="4" t="s">
        <v>834</v>
      </c>
      <c r="D1975" s="4" t="n">
        <v>53</v>
      </c>
      <c r="E1975" s="23" t="s">
        <v>459</v>
      </c>
      <c r="F1975" s="10" t="s">
        <v>830</v>
      </c>
    </row>
    <row r="1976" customFormat="false" ht="15" hidden="false" customHeight="false" outlineLevel="0" collapsed="false">
      <c r="A1976" s="4" t="str">
        <f aca="false">B1976&amp;"|"&amp;C1976</f>
        <v>tdbR00000376 Arg-UCU|54</v>
      </c>
      <c r="B1976" s="4" t="s">
        <v>63</v>
      </c>
      <c r="C1976" s="4" t="s">
        <v>835</v>
      </c>
      <c r="D1976" s="4" t="n">
        <v>54</v>
      </c>
      <c r="E1976" s="19" t="s">
        <v>777</v>
      </c>
      <c r="F1976" s="20" t="s">
        <v>836</v>
      </c>
    </row>
    <row r="1977" customFormat="false" ht="15" hidden="false" customHeight="false" outlineLevel="0" collapsed="false">
      <c r="A1977" s="4" t="str">
        <f aca="false">B1977&amp;"|"&amp;C1977</f>
        <v>tdbR00000376 Arg-UCU|55</v>
      </c>
      <c r="B1977" s="4" t="s">
        <v>63</v>
      </c>
      <c r="C1977" s="4" t="s">
        <v>837</v>
      </c>
      <c r="D1977" s="4" t="n">
        <v>55</v>
      </c>
      <c r="E1977" s="19" t="s">
        <v>777</v>
      </c>
      <c r="F1977" s="20" t="s">
        <v>836</v>
      </c>
    </row>
    <row r="1978" customFormat="false" ht="15" hidden="false" customHeight="false" outlineLevel="0" collapsed="false">
      <c r="A1978" s="4" t="str">
        <f aca="false">B1978&amp;"|"&amp;C1978</f>
        <v>tdbR00000376 Arg-UCU|56</v>
      </c>
      <c r="B1978" s="4" t="s">
        <v>63</v>
      </c>
      <c r="C1978" s="4" t="s">
        <v>838</v>
      </c>
      <c r="D1978" s="4" t="n">
        <v>56</v>
      </c>
      <c r="E1978" s="19" t="s">
        <v>772</v>
      </c>
      <c r="F1978" s="20" t="s">
        <v>836</v>
      </c>
    </row>
    <row r="1979" customFormat="false" ht="15" hidden="false" customHeight="false" outlineLevel="0" collapsed="false">
      <c r="A1979" s="4" t="str">
        <f aca="false">B1979&amp;"|"&amp;C1979</f>
        <v>tdbR00000376 Arg-UCU|57</v>
      </c>
      <c r="B1979" s="4" t="s">
        <v>63</v>
      </c>
      <c r="C1979" s="4" t="s">
        <v>839</v>
      </c>
      <c r="D1979" s="4" t="n">
        <v>57</v>
      </c>
      <c r="E1979" s="19" t="s">
        <v>459</v>
      </c>
      <c r="F1979" s="20" t="s">
        <v>836</v>
      </c>
    </row>
    <row r="1980" customFormat="false" ht="15" hidden="false" customHeight="false" outlineLevel="0" collapsed="false">
      <c r="A1980" s="4" t="str">
        <f aca="false">B1980&amp;"|"&amp;C1980</f>
        <v>tdbR00000376 Arg-UCU|58</v>
      </c>
      <c r="B1980" s="4" t="s">
        <v>63</v>
      </c>
      <c r="C1980" s="4" t="s">
        <v>840</v>
      </c>
      <c r="D1980" s="4" t="n">
        <v>58</v>
      </c>
      <c r="E1980" s="19" t="s">
        <v>780</v>
      </c>
      <c r="F1980" s="20" t="s">
        <v>836</v>
      </c>
    </row>
    <row r="1981" customFormat="false" ht="15" hidden="false" customHeight="false" outlineLevel="0" collapsed="false">
      <c r="A1981" s="4" t="str">
        <f aca="false">B1981&amp;"|"&amp;C1981</f>
        <v>tdbR00000376 Arg-UCU|59</v>
      </c>
      <c r="B1981" s="4" t="s">
        <v>63</v>
      </c>
      <c r="C1981" s="4" t="s">
        <v>841</v>
      </c>
      <c r="D1981" s="4" t="n">
        <v>59</v>
      </c>
      <c r="E1981" s="19" t="s">
        <v>459</v>
      </c>
      <c r="F1981" s="20" t="s">
        <v>836</v>
      </c>
    </row>
    <row r="1982" customFormat="false" ht="15" hidden="false" customHeight="false" outlineLevel="0" collapsed="false">
      <c r="A1982" s="4" t="str">
        <f aca="false">B1982&amp;"|"&amp;C1982</f>
        <v>tdbR00000376 Arg-UCU|60</v>
      </c>
      <c r="B1982" s="4" t="s">
        <v>63</v>
      </c>
      <c r="C1982" s="4" t="s">
        <v>842</v>
      </c>
      <c r="D1982" s="4" t="n">
        <v>60</v>
      </c>
      <c r="E1982" s="19" t="s">
        <v>777</v>
      </c>
      <c r="F1982" s="20" t="s">
        <v>836</v>
      </c>
    </row>
    <row r="1983" customFormat="false" ht="15" hidden="false" customHeight="false" outlineLevel="0" collapsed="false">
      <c r="A1983" s="4" t="str">
        <f aca="false">B1983&amp;"|"&amp;C1983</f>
        <v>tdbR00000376 Arg-UCU|61</v>
      </c>
      <c r="B1983" s="4" t="s">
        <v>63</v>
      </c>
      <c r="C1983" s="4" t="s">
        <v>843</v>
      </c>
      <c r="D1983" s="4" t="n">
        <v>61</v>
      </c>
      <c r="E1983" s="23" t="s">
        <v>772</v>
      </c>
      <c r="F1983" s="10" t="s">
        <v>830</v>
      </c>
    </row>
    <row r="1984" customFormat="false" ht="15" hidden="false" customHeight="false" outlineLevel="0" collapsed="false">
      <c r="A1984" s="4" t="str">
        <f aca="false">B1984&amp;"|"&amp;C1984</f>
        <v>tdbR00000376 Arg-UCU|62</v>
      </c>
      <c r="B1984" s="4" t="s">
        <v>63</v>
      </c>
      <c r="C1984" s="4" t="s">
        <v>844</v>
      </c>
      <c r="D1984" s="4" t="n">
        <v>62</v>
      </c>
      <c r="E1984" s="23" t="s">
        <v>772</v>
      </c>
      <c r="F1984" s="10" t="s">
        <v>830</v>
      </c>
    </row>
    <row r="1985" customFormat="false" ht="15" hidden="false" customHeight="false" outlineLevel="0" collapsed="false">
      <c r="A1985" s="4" t="str">
        <f aca="false">B1985&amp;"|"&amp;C1985</f>
        <v>tdbR00000376 Arg-UCU|63</v>
      </c>
      <c r="B1985" s="4" t="s">
        <v>63</v>
      </c>
      <c r="C1985" s="4" t="s">
        <v>845</v>
      </c>
      <c r="D1985" s="4" t="n">
        <v>63</v>
      </c>
      <c r="E1985" s="23" t="s">
        <v>772</v>
      </c>
      <c r="F1985" s="10" t="s">
        <v>830</v>
      </c>
    </row>
    <row r="1986" customFormat="false" ht="15" hidden="false" customHeight="false" outlineLevel="0" collapsed="false">
      <c r="A1986" s="4" t="str">
        <f aca="false">B1986&amp;"|"&amp;C1986</f>
        <v>tdbR00000376 Arg-UCU|64</v>
      </c>
      <c r="B1986" s="4" t="s">
        <v>63</v>
      </c>
      <c r="C1986" s="4" t="s">
        <v>846</v>
      </c>
      <c r="D1986" s="4" t="n">
        <v>64</v>
      </c>
      <c r="E1986" s="23" t="s">
        <v>459</v>
      </c>
      <c r="F1986" s="10" t="s">
        <v>830</v>
      </c>
    </row>
    <row r="1987" customFormat="false" ht="15" hidden="false" customHeight="false" outlineLevel="0" collapsed="false">
      <c r="A1987" s="4" t="str">
        <f aca="false">B1987&amp;"|"&amp;C1987</f>
        <v>tdbR00000376 Arg-UCU|65</v>
      </c>
      <c r="B1987" s="4" t="s">
        <v>63</v>
      </c>
      <c r="C1987" s="4" t="s">
        <v>847</v>
      </c>
      <c r="D1987" s="4" t="n">
        <v>65</v>
      </c>
      <c r="E1987" s="23" t="s">
        <v>459</v>
      </c>
      <c r="F1987" s="10" t="s">
        <v>830</v>
      </c>
    </row>
    <row r="1988" customFormat="false" ht="15" hidden="false" customHeight="false" outlineLevel="0" collapsed="false">
      <c r="A1988" s="4" t="str">
        <f aca="false">B1988&amp;"|"&amp;C1988</f>
        <v>tdbR00000376 Arg-UCU|66</v>
      </c>
      <c r="B1988" s="4" t="s">
        <v>63</v>
      </c>
      <c r="C1988" s="4" t="s">
        <v>848</v>
      </c>
      <c r="D1988" s="4" t="n">
        <v>66</v>
      </c>
      <c r="E1988" s="17" t="s">
        <v>772</v>
      </c>
      <c r="F1988" s="18" t="s">
        <v>768</v>
      </c>
    </row>
    <row r="1989" customFormat="false" ht="15" hidden="false" customHeight="false" outlineLevel="0" collapsed="false">
      <c r="A1989" s="4" t="str">
        <f aca="false">B1989&amp;"|"&amp;C1989</f>
        <v>tdbR00000376 Arg-UCU|67</v>
      </c>
      <c r="B1989" s="4" t="s">
        <v>63</v>
      </c>
      <c r="C1989" s="4" t="s">
        <v>849</v>
      </c>
      <c r="D1989" s="4" t="n">
        <v>67</v>
      </c>
      <c r="E1989" s="17" t="s">
        <v>459</v>
      </c>
      <c r="F1989" s="18" t="s">
        <v>768</v>
      </c>
    </row>
    <row r="1990" customFormat="false" ht="15" hidden="false" customHeight="false" outlineLevel="0" collapsed="false">
      <c r="A1990" s="4" t="str">
        <f aca="false">B1990&amp;"|"&amp;C1990</f>
        <v>tdbR00000376 Arg-UCU|68</v>
      </c>
      <c r="B1990" s="4" t="s">
        <v>63</v>
      </c>
      <c r="C1990" s="4" t="s">
        <v>850</v>
      </c>
      <c r="D1990" s="4" t="n">
        <v>68</v>
      </c>
      <c r="E1990" s="17" t="s">
        <v>459</v>
      </c>
      <c r="F1990" s="18" t="s">
        <v>768</v>
      </c>
    </row>
    <row r="1991" customFormat="false" ht="15" hidden="false" customHeight="false" outlineLevel="0" collapsed="false">
      <c r="A1991" s="4" t="str">
        <f aca="false">B1991&amp;"|"&amp;C1991</f>
        <v>tdbR00000376 Arg-UCU|69</v>
      </c>
      <c r="B1991" s="4" t="s">
        <v>63</v>
      </c>
      <c r="C1991" s="4" t="s">
        <v>851</v>
      </c>
      <c r="D1991" s="4" t="n">
        <v>69</v>
      </c>
      <c r="E1991" s="17" t="s">
        <v>780</v>
      </c>
      <c r="F1991" s="18" t="s">
        <v>768</v>
      </c>
    </row>
    <row r="1992" customFormat="false" ht="15" hidden="false" customHeight="false" outlineLevel="0" collapsed="false">
      <c r="A1992" s="4" t="str">
        <f aca="false">B1992&amp;"|"&amp;C1992</f>
        <v>tdbR00000376 Arg-UCU|70</v>
      </c>
      <c r="B1992" s="4" t="s">
        <v>63</v>
      </c>
      <c r="C1992" s="4" t="s">
        <v>852</v>
      </c>
      <c r="D1992" s="4" t="n">
        <v>70</v>
      </c>
      <c r="E1992" s="17" t="s">
        <v>459</v>
      </c>
      <c r="F1992" s="18" t="s">
        <v>768</v>
      </c>
    </row>
    <row r="1993" customFormat="false" ht="15" hidden="false" customHeight="false" outlineLevel="0" collapsed="false">
      <c r="A1993" s="4" t="str">
        <f aca="false">B1993&amp;"|"&amp;C1993</f>
        <v>tdbR00000376 Arg-UCU|71</v>
      </c>
      <c r="B1993" s="4" t="s">
        <v>63</v>
      </c>
      <c r="C1993" s="4" t="s">
        <v>853</v>
      </c>
      <c r="D1993" s="4" t="n">
        <v>71</v>
      </c>
      <c r="E1993" s="17" t="s">
        <v>777</v>
      </c>
      <c r="F1993" s="18" t="s">
        <v>768</v>
      </c>
    </row>
    <row r="1994" customFormat="false" ht="15" hidden="false" customHeight="false" outlineLevel="0" collapsed="false">
      <c r="A1994" s="4" t="str">
        <f aca="false">B1994&amp;"|"&amp;C1994</f>
        <v>tdbR00000376 Arg-UCU|72</v>
      </c>
      <c r="B1994" s="4" t="s">
        <v>63</v>
      </c>
      <c r="C1994" s="4" t="s">
        <v>854</v>
      </c>
      <c r="D1994" s="4" t="n">
        <v>72</v>
      </c>
      <c r="E1994" s="17" t="s">
        <v>772</v>
      </c>
      <c r="F1994" s="18" t="s">
        <v>768</v>
      </c>
    </row>
    <row r="1995" customFormat="false" ht="15" hidden="false" customHeight="false" outlineLevel="0" collapsed="false">
      <c r="A1995" s="4" t="str">
        <f aca="false">B1995&amp;"|"&amp;C1995</f>
        <v>tdbR00000374 Arg-CCG|1</v>
      </c>
      <c r="B1995" s="4" t="s">
        <v>64</v>
      </c>
      <c r="C1995" s="4" t="s">
        <v>767</v>
      </c>
      <c r="D1995" s="4" t="n">
        <v>1</v>
      </c>
      <c r="E1995" s="17" t="s">
        <v>459</v>
      </c>
      <c r="F1995" s="18" t="s">
        <v>768</v>
      </c>
    </row>
    <row r="1996" customFormat="false" ht="15" hidden="false" customHeight="false" outlineLevel="0" collapsed="false">
      <c r="A1996" s="4" t="str">
        <f aca="false">B1996&amp;"|"&amp;C1996</f>
        <v>tdbR00000374 Arg-CCG|2</v>
      </c>
      <c r="B1996" s="4" t="s">
        <v>64</v>
      </c>
      <c r="C1996" s="4" t="s">
        <v>769</v>
      </c>
      <c r="D1996" s="4" t="n">
        <v>2</v>
      </c>
      <c r="E1996" s="17" t="s">
        <v>780</v>
      </c>
      <c r="F1996" s="18" t="s">
        <v>768</v>
      </c>
    </row>
    <row r="1997" customFormat="false" ht="15" hidden="false" customHeight="false" outlineLevel="0" collapsed="false">
      <c r="A1997" s="4" t="str">
        <f aca="false">B1997&amp;"|"&amp;C1997</f>
        <v>tdbR00000374 Arg-CCG|3</v>
      </c>
      <c r="B1997" s="4" t="s">
        <v>64</v>
      </c>
      <c r="C1997" s="4" t="s">
        <v>770</v>
      </c>
      <c r="D1997" s="4" t="n">
        <v>3</v>
      </c>
      <c r="E1997" s="17" t="s">
        <v>772</v>
      </c>
      <c r="F1997" s="18" t="s">
        <v>768</v>
      </c>
    </row>
    <row r="1998" customFormat="false" ht="15" hidden="false" customHeight="false" outlineLevel="0" collapsed="false">
      <c r="A1998" s="4" t="str">
        <f aca="false">B1998&amp;"|"&amp;C1998</f>
        <v>tdbR00000374 Arg-CCG|4</v>
      </c>
      <c r="B1998" s="4" t="s">
        <v>64</v>
      </c>
      <c r="C1998" s="4" t="s">
        <v>771</v>
      </c>
      <c r="D1998" s="4" t="n">
        <v>4</v>
      </c>
      <c r="E1998" s="17" t="s">
        <v>772</v>
      </c>
      <c r="F1998" s="18" t="s">
        <v>768</v>
      </c>
    </row>
    <row r="1999" customFormat="false" ht="15" hidden="false" customHeight="false" outlineLevel="0" collapsed="false">
      <c r="A1999" s="4" t="str">
        <f aca="false">B1999&amp;"|"&amp;C1999</f>
        <v>tdbR00000374 Arg-CCG|5</v>
      </c>
      <c r="B1999" s="4" t="s">
        <v>64</v>
      </c>
      <c r="C1999" s="4" t="s">
        <v>773</v>
      </c>
      <c r="D1999" s="4" t="n">
        <v>5</v>
      </c>
      <c r="E1999" s="17" t="s">
        <v>772</v>
      </c>
      <c r="F1999" s="18" t="s">
        <v>768</v>
      </c>
    </row>
    <row r="2000" customFormat="false" ht="15" hidden="false" customHeight="false" outlineLevel="0" collapsed="false">
      <c r="A2000" s="4" t="str">
        <f aca="false">B2000&amp;"|"&amp;C2000</f>
        <v>tdbR00000374 Arg-CCG|6</v>
      </c>
      <c r="B2000" s="4" t="s">
        <v>64</v>
      </c>
      <c r="C2000" s="4" t="s">
        <v>774</v>
      </c>
      <c r="D2000" s="4" t="n">
        <v>6</v>
      </c>
      <c r="E2000" s="17" t="s">
        <v>780</v>
      </c>
      <c r="F2000" s="18" t="s">
        <v>768</v>
      </c>
    </row>
    <row r="2001" customFormat="false" ht="15" hidden="false" customHeight="false" outlineLevel="0" collapsed="false">
      <c r="A2001" s="4" t="str">
        <f aca="false">B2001&amp;"|"&amp;C2001</f>
        <v>tdbR00000374 Arg-CCG|7</v>
      </c>
      <c r="B2001" s="4" t="s">
        <v>64</v>
      </c>
      <c r="C2001" s="4" t="s">
        <v>775</v>
      </c>
      <c r="D2001" s="4" t="n">
        <v>7</v>
      </c>
      <c r="E2001" s="17" t="s">
        <v>459</v>
      </c>
      <c r="F2001" s="18" t="s">
        <v>768</v>
      </c>
    </row>
    <row r="2002" customFormat="false" ht="15" hidden="false" customHeight="false" outlineLevel="0" collapsed="false">
      <c r="A2002" s="4" t="str">
        <f aca="false">B2002&amp;"|"&amp;C2002</f>
        <v>tdbR00000374 Arg-CCG|8</v>
      </c>
      <c r="B2002" s="4" t="s">
        <v>64</v>
      </c>
      <c r="C2002" s="4" t="s">
        <v>776</v>
      </c>
      <c r="D2002" s="4" t="n">
        <v>8</v>
      </c>
      <c r="E2002" s="3" t="s">
        <v>777</v>
      </c>
      <c r="F2002" s="4" t="s">
        <v>778</v>
      </c>
    </row>
    <row r="2003" customFormat="false" ht="15" hidden="false" customHeight="false" outlineLevel="0" collapsed="false">
      <c r="A2003" s="4" t="str">
        <f aca="false">B2003&amp;"|"&amp;C2003</f>
        <v>tdbR00000374 Arg-CCG|9</v>
      </c>
      <c r="B2003" s="4" t="s">
        <v>64</v>
      </c>
      <c r="C2003" s="4" t="s">
        <v>779</v>
      </c>
      <c r="D2003" s="4" t="n">
        <v>9</v>
      </c>
      <c r="E2003" s="3" t="s">
        <v>459</v>
      </c>
      <c r="F2003" s="4" t="s">
        <v>781</v>
      </c>
    </row>
    <row r="2004" customFormat="false" ht="15" hidden="false" customHeight="false" outlineLevel="0" collapsed="false">
      <c r="A2004" s="4" t="str">
        <f aca="false">B2004&amp;"|"&amp;C2004</f>
        <v>tdbR00000374 Arg-CCG|10</v>
      </c>
      <c r="B2004" s="4" t="s">
        <v>64</v>
      </c>
      <c r="C2004" s="4" t="s">
        <v>782</v>
      </c>
      <c r="D2004" s="4" t="n">
        <v>10</v>
      </c>
      <c r="E2004" s="8" t="s">
        <v>459</v>
      </c>
      <c r="F2004" s="7" t="s">
        <v>783</v>
      </c>
    </row>
    <row r="2005" customFormat="false" ht="15" hidden="false" customHeight="false" outlineLevel="0" collapsed="false">
      <c r="A2005" s="4" t="str">
        <f aca="false">B2005&amp;"|"&amp;C2005</f>
        <v>tdbR00000374 Arg-CCG|11</v>
      </c>
      <c r="B2005" s="4" t="s">
        <v>64</v>
      </c>
      <c r="C2005" s="4" t="s">
        <v>784</v>
      </c>
      <c r="D2005" s="4" t="n">
        <v>11</v>
      </c>
      <c r="E2005" s="8" t="s">
        <v>772</v>
      </c>
      <c r="F2005" s="7" t="s">
        <v>783</v>
      </c>
    </row>
    <row r="2006" customFormat="false" ht="15" hidden="false" customHeight="false" outlineLevel="0" collapsed="false">
      <c r="A2006" s="4" t="str">
        <f aca="false">B2006&amp;"|"&amp;C2006</f>
        <v>tdbR00000374 Arg-CCG|12</v>
      </c>
      <c r="B2006" s="4" t="s">
        <v>64</v>
      </c>
      <c r="C2006" s="4" t="s">
        <v>785</v>
      </c>
      <c r="D2006" s="4" t="n">
        <v>12</v>
      </c>
      <c r="E2006" s="8" t="s">
        <v>772</v>
      </c>
      <c r="F2006" s="7" t="s">
        <v>783</v>
      </c>
    </row>
    <row r="2007" customFormat="false" ht="15" hidden="false" customHeight="false" outlineLevel="0" collapsed="false">
      <c r="A2007" s="4" t="str">
        <f aca="false">B2007&amp;"|"&amp;C2007</f>
        <v>tdbR00000374 Arg-CCG|13</v>
      </c>
      <c r="B2007" s="4" t="s">
        <v>64</v>
      </c>
      <c r="C2007" s="4" t="s">
        <v>786</v>
      </c>
      <c r="D2007" s="4" t="n">
        <v>13</v>
      </c>
      <c r="E2007" s="8" t="s">
        <v>777</v>
      </c>
      <c r="F2007" s="7" t="s">
        <v>783</v>
      </c>
    </row>
    <row r="2008" customFormat="false" ht="15" hidden="false" customHeight="false" outlineLevel="0" collapsed="false">
      <c r="A2008" s="4" t="str">
        <f aca="false">B2008&amp;"|"&amp;C2008</f>
        <v>tdbR00000374 Arg-CCG|14</v>
      </c>
      <c r="B2008" s="4" t="s">
        <v>64</v>
      </c>
      <c r="C2008" s="4" t="s">
        <v>787</v>
      </c>
      <c r="D2008" s="4" t="n">
        <v>14</v>
      </c>
      <c r="E2008" s="19" t="s">
        <v>780</v>
      </c>
      <c r="F2008" s="20" t="s">
        <v>788</v>
      </c>
    </row>
    <row r="2009" customFormat="false" ht="15" hidden="false" customHeight="false" outlineLevel="0" collapsed="false">
      <c r="A2009" s="4" t="str">
        <f aca="false">B2009&amp;"|"&amp;C2009</f>
        <v>tdbR00000374 Arg-CCG|15</v>
      </c>
      <c r="B2009" s="4" t="s">
        <v>64</v>
      </c>
      <c r="C2009" s="4" t="s">
        <v>789</v>
      </c>
      <c r="D2009" s="4" t="n">
        <v>15</v>
      </c>
      <c r="E2009" s="19" t="s">
        <v>780</v>
      </c>
      <c r="F2009" s="20" t="s">
        <v>788</v>
      </c>
    </row>
    <row r="2010" customFormat="false" ht="15" hidden="false" customHeight="false" outlineLevel="0" collapsed="false">
      <c r="A2010" s="4" t="str">
        <f aca="false">B2010&amp;"|"&amp;C2010</f>
        <v>tdbR00000374 Arg-CCG|16</v>
      </c>
      <c r="B2010" s="4" t="s">
        <v>64</v>
      </c>
      <c r="C2010" s="4" t="s">
        <v>790</v>
      </c>
      <c r="D2010" s="4" t="n">
        <v>16</v>
      </c>
      <c r="E2010" s="19" t="s">
        <v>777</v>
      </c>
      <c r="F2010" s="20" t="s">
        <v>788</v>
      </c>
    </row>
    <row r="2011" customFormat="false" ht="15" hidden="false" customHeight="false" outlineLevel="0" collapsed="false">
      <c r="A2011" s="4" t="str">
        <f aca="false">B2011&amp;"|"&amp;C2011</f>
        <v>tdbR00000374 Arg-CCG|18</v>
      </c>
      <c r="B2011" s="4" t="s">
        <v>64</v>
      </c>
      <c r="C2011" s="4" t="s">
        <v>793</v>
      </c>
      <c r="D2011" s="4" t="n">
        <v>17</v>
      </c>
      <c r="E2011" s="19" t="s">
        <v>459</v>
      </c>
      <c r="F2011" s="20" t="s">
        <v>788</v>
      </c>
    </row>
    <row r="2012" customFormat="false" ht="15" hidden="false" customHeight="false" outlineLevel="0" collapsed="false">
      <c r="A2012" s="4" t="str">
        <f aca="false">B2012&amp;"|"&amp;C2012</f>
        <v>tdbR00000374 Arg-CCG|19</v>
      </c>
      <c r="B2012" s="4" t="s">
        <v>64</v>
      </c>
      <c r="C2012" s="4" t="s">
        <v>794</v>
      </c>
      <c r="D2012" s="4" t="n">
        <v>18</v>
      </c>
      <c r="E2012" s="19" t="s">
        <v>459</v>
      </c>
      <c r="F2012" s="20" t="s">
        <v>788</v>
      </c>
    </row>
    <row r="2013" customFormat="false" ht="15" hidden="false" customHeight="false" outlineLevel="0" collapsed="false">
      <c r="A2013" s="4" t="str">
        <f aca="false">B2013&amp;"|"&amp;C2013</f>
        <v>tdbR00000374 Arg-CCG|20</v>
      </c>
      <c r="B2013" s="4" t="s">
        <v>64</v>
      </c>
      <c r="C2013" s="4" t="s">
        <v>795</v>
      </c>
      <c r="D2013" s="4" t="n">
        <v>19</v>
      </c>
      <c r="E2013" s="19" t="s">
        <v>780</v>
      </c>
      <c r="F2013" s="20" t="s">
        <v>788</v>
      </c>
    </row>
    <row r="2014" customFormat="false" ht="15" hidden="false" customHeight="false" outlineLevel="0" collapsed="false">
      <c r="A2014" s="4" t="str">
        <f aca="false">B2014&amp;"|"&amp;C2014</f>
        <v>tdbR00000374 Arg-CCG|20a</v>
      </c>
      <c r="B2014" s="4" t="s">
        <v>64</v>
      </c>
      <c r="C2014" s="4" t="s">
        <v>796</v>
      </c>
      <c r="D2014" s="4" t="n">
        <v>20</v>
      </c>
      <c r="E2014" s="19" t="s">
        <v>777</v>
      </c>
      <c r="F2014" s="20" t="s">
        <v>788</v>
      </c>
    </row>
    <row r="2015" customFormat="false" ht="15" hidden="false" customHeight="false" outlineLevel="0" collapsed="false">
      <c r="A2015" s="4" t="str">
        <f aca="false">B2015&amp;"|"&amp;C2015</f>
        <v>tdbR00000374 Arg-CCG|21</v>
      </c>
      <c r="B2015" s="4" t="s">
        <v>64</v>
      </c>
      <c r="C2015" s="4" t="s">
        <v>797</v>
      </c>
      <c r="D2015" s="4" t="n">
        <v>21</v>
      </c>
      <c r="E2015" s="19" t="s">
        <v>780</v>
      </c>
      <c r="F2015" s="20" t="s">
        <v>788</v>
      </c>
    </row>
    <row r="2016" customFormat="false" ht="15" hidden="false" customHeight="false" outlineLevel="0" collapsed="false">
      <c r="A2016" s="4" t="str">
        <f aca="false">B2016&amp;"|"&amp;C2016</f>
        <v>tdbR00000374 Arg-CCG|22</v>
      </c>
      <c r="B2016" s="4" t="s">
        <v>64</v>
      </c>
      <c r="C2016" s="4" t="s">
        <v>798</v>
      </c>
      <c r="D2016" s="4" t="n">
        <v>22</v>
      </c>
      <c r="E2016" s="8" t="s">
        <v>780</v>
      </c>
      <c r="F2016" s="7" t="s">
        <v>783</v>
      </c>
    </row>
    <row r="2017" customFormat="false" ht="15" hidden="false" customHeight="false" outlineLevel="0" collapsed="false">
      <c r="A2017" s="4" t="str">
        <f aca="false">B2017&amp;"|"&amp;C2017</f>
        <v>tdbR00000374 Arg-CCG|23</v>
      </c>
      <c r="B2017" s="4" t="s">
        <v>64</v>
      </c>
      <c r="C2017" s="4" t="s">
        <v>799</v>
      </c>
      <c r="D2017" s="4" t="n">
        <v>23</v>
      </c>
      <c r="E2017" s="8" t="s">
        <v>459</v>
      </c>
      <c r="F2017" s="7" t="s">
        <v>783</v>
      </c>
    </row>
    <row r="2018" customFormat="false" ht="15" hidden="false" customHeight="false" outlineLevel="0" collapsed="false">
      <c r="A2018" s="4" t="str">
        <f aca="false">B2018&amp;"|"&amp;C2018</f>
        <v>tdbR00000374 Arg-CCG|24</v>
      </c>
      <c r="B2018" s="4" t="s">
        <v>64</v>
      </c>
      <c r="C2018" s="4" t="s">
        <v>800</v>
      </c>
      <c r="D2018" s="4" t="n">
        <v>24</v>
      </c>
      <c r="E2018" s="8" t="s">
        <v>459</v>
      </c>
      <c r="F2018" s="7" t="s">
        <v>783</v>
      </c>
    </row>
    <row r="2019" customFormat="false" ht="15" hidden="false" customHeight="false" outlineLevel="0" collapsed="false">
      <c r="A2019" s="4" t="str">
        <f aca="false">B2019&amp;"|"&amp;C2019</f>
        <v>tdbR00000374 Arg-CCG|25</v>
      </c>
      <c r="B2019" s="4" t="s">
        <v>64</v>
      </c>
      <c r="C2019" s="4" t="s">
        <v>801</v>
      </c>
      <c r="D2019" s="4" t="n">
        <v>25</v>
      </c>
      <c r="E2019" s="8" t="s">
        <v>772</v>
      </c>
      <c r="F2019" s="7" t="s">
        <v>783</v>
      </c>
    </row>
    <row r="2020" customFormat="false" ht="15" hidden="false" customHeight="false" outlineLevel="0" collapsed="false">
      <c r="A2020" s="4" t="str">
        <f aca="false">B2020&amp;"|"&amp;C2020</f>
        <v>tdbR00000374 Arg-CCG|26</v>
      </c>
      <c r="B2020" s="4" t="s">
        <v>64</v>
      </c>
      <c r="C2020" s="4" t="s">
        <v>802</v>
      </c>
      <c r="D2020" s="4" t="n">
        <v>26</v>
      </c>
      <c r="E2020" s="3" t="s">
        <v>780</v>
      </c>
      <c r="F2020" s="4" t="s">
        <v>803</v>
      </c>
    </row>
    <row r="2021" customFormat="false" ht="15" hidden="false" customHeight="false" outlineLevel="0" collapsed="false">
      <c r="A2021" s="4" t="str">
        <f aca="false">B2021&amp;"|"&amp;C2021</f>
        <v>tdbR00000374 Arg-CCG|27</v>
      </c>
      <c r="B2021" s="4" t="s">
        <v>64</v>
      </c>
      <c r="C2021" s="4" t="s">
        <v>804</v>
      </c>
      <c r="D2021" s="4" t="n">
        <v>27</v>
      </c>
      <c r="E2021" s="21" t="s">
        <v>777</v>
      </c>
      <c r="F2021" s="22" t="s">
        <v>805</v>
      </c>
    </row>
    <row r="2022" customFormat="false" ht="15" hidden="false" customHeight="false" outlineLevel="0" collapsed="false">
      <c r="A2022" s="4" t="str">
        <f aca="false">B2022&amp;"|"&amp;C2022</f>
        <v>tdbR00000374 Arg-CCG|28</v>
      </c>
      <c r="B2022" s="4" t="s">
        <v>64</v>
      </c>
      <c r="C2022" s="4" t="s">
        <v>806</v>
      </c>
      <c r="D2022" s="4" t="n">
        <v>28</v>
      </c>
      <c r="E2022" s="21" t="s">
        <v>772</v>
      </c>
      <c r="F2022" s="22" t="s">
        <v>805</v>
      </c>
    </row>
    <row r="2023" customFormat="false" ht="15" hidden="false" customHeight="false" outlineLevel="0" collapsed="false">
      <c r="A2023" s="4" t="str">
        <f aca="false">B2023&amp;"|"&amp;C2023</f>
        <v>tdbR00000374 Arg-CCG|29</v>
      </c>
      <c r="B2023" s="4" t="s">
        <v>64</v>
      </c>
      <c r="C2023" s="4" t="s">
        <v>807</v>
      </c>
      <c r="D2023" s="4" t="n">
        <v>29</v>
      </c>
      <c r="E2023" s="21" t="s">
        <v>780</v>
      </c>
      <c r="F2023" s="22" t="s">
        <v>805</v>
      </c>
    </row>
    <row r="2024" customFormat="false" ht="15" hidden="false" customHeight="false" outlineLevel="0" collapsed="false">
      <c r="A2024" s="4" t="str">
        <f aca="false">B2024&amp;"|"&amp;C2024</f>
        <v>tdbR00000374 Arg-CCG|30</v>
      </c>
      <c r="B2024" s="4" t="s">
        <v>64</v>
      </c>
      <c r="C2024" s="4" t="s">
        <v>808</v>
      </c>
      <c r="D2024" s="4" t="n">
        <v>30</v>
      </c>
      <c r="E2024" s="21" t="s">
        <v>459</v>
      </c>
      <c r="F2024" s="22" t="s">
        <v>805</v>
      </c>
    </row>
    <row r="2025" customFormat="false" ht="15" hidden="false" customHeight="false" outlineLevel="0" collapsed="false">
      <c r="A2025" s="4" t="str">
        <f aca="false">B2025&amp;"|"&amp;C2025</f>
        <v>tdbR00000374 Arg-CCG|31</v>
      </c>
      <c r="B2025" s="4" t="s">
        <v>64</v>
      </c>
      <c r="C2025" s="4" t="s">
        <v>809</v>
      </c>
      <c r="D2025" s="4" t="n">
        <v>31</v>
      </c>
      <c r="E2025" s="21" t="s">
        <v>772</v>
      </c>
      <c r="F2025" s="22" t="s">
        <v>805</v>
      </c>
    </row>
    <row r="2026" customFormat="false" ht="15" hidden="false" customHeight="false" outlineLevel="0" collapsed="false">
      <c r="A2026" s="4" t="str">
        <f aca="false">B2026&amp;"|"&amp;C2026</f>
        <v>tdbR00000374 Arg-CCG|32</v>
      </c>
      <c r="B2026" s="4" t="s">
        <v>64</v>
      </c>
      <c r="C2026" s="4" t="s">
        <v>810</v>
      </c>
      <c r="D2026" s="4" t="n">
        <v>32</v>
      </c>
      <c r="E2026" s="19" t="s">
        <v>772</v>
      </c>
      <c r="F2026" s="20" t="s">
        <v>811</v>
      </c>
    </row>
    <row r="2027" customFormat="false" ht="15" hidden="false" customHeight="false" outlineLevel="0" collapsed="false">
      <c r="A2027" s="4" t="str">
        <f aca="false">B2027&amp;"|"&amp;C2027</f>
        <v>tdbR00000374 Arg-CCG|33</v>
      </c>
      <c r="B2027" s="4" t="s">
        <v>64</v>
      </c>
      <c r="C2027" s="4" t="s">
        <v>812</v>
      </c>
      <c r="D2027" s="4" t="n">
        <v>33</v>
      </c>
      <c r="E2027" s="19" t="s">
        <v>777</v>
      </c>
      <c r="F2027" s="20" t="s">
        <v>811</v>
      </c>
    </row>
    <row r="2028" customFormat="false" ht="15" hidden="false" customHeight="false" outlineLevel="0" collapsed="false">
      <c r="A2028" s="4" t="str">
        <f aca="false">B2028&amp;"|"&amp;C2028</f>
        <v>tdbR00000374 Arg-CCG|34</v>
      </c>
      <c r="B2028" s="4" t="s">
        <v>64</v>
      </c>
      <c r="C2028" s="4" t="s">
        <v>813</v>
      </c>
      <c r="D2028" s="4" t="n">
        <v>34</v>
      </c>
      <c r="E2028" s="19" t="s">
        <v>772</v>
      </c>
      <c r="F2028" s="20" t="s">
        <v>811</v>
      </c>
    </row>
    <row r="2029" customFormat="false" ht="15" hidden="false" customHeight="false" outlineLevel="0" collapsed="false">
      <c r="A2029" s="4" t="str">
        <f aca="false">B2029&amp;"|"&amp;C2029</f>
        <v>tdbR00000374 Arg-CCG|35</v>
      </c>
      <c r="B2029" s="4" t="s">
        <v>64</v>
      </c>
      <c r="C2029" s="4" t="s">
        <v>814</v>
      </c>
      <c r="D2029" s="4" t="n">
        <v>35</v>
      </c>
      <c r="E2029" s="19" t="s">
        <v>772</v>
      </c>
      <c r="F2029" s="20" t="s">
        <v>811</v>
      </c>
    </row>
    <row r="2030" customFormat="false" ht="15" hidden="false" customHeight="false" outlineLevel="0" collapsed="false">
      <c r="A2030" s="4" t="str">
        <f aca="false">B2030&amp;"|"&amp;C2030</f>
        <v>tdbR00000374 Arg-CCG|36</v>
      </c>
      <c r="B2030" s="4" t="s">
        <v>64</v>
      </c>
      <c r="C2030" s="4" t="s">
        <v>815</v>
      </c>
      <c r="D2030" s="4" t="n">
        <v>36</v>
      </c>
      <c r="E2030" s="19" t="s">
        <v>459</v>
      </c>
      <c r="F2030" s="20" t="s">
        <v>811</v>
      </c>
    </row>
    <row r="2031" customFormat="false" ht="15" hidden="false" customHeight="false" outlineLevel="0" collapsed="false">
      <c r="A2031" s="4" t="str">
        <f aca="false">B2031&amp;"|"&amp;C2031</f>
        <v>tdbR00000374 Arg-CCG|37</v>
      </c>
      <c r="B2031" s="4" t="s">
        <v>64</v>
      </c>
      <c r="C2031" s="4" t="s">
        <v>816</v>
      </c>
      <c r="D2031" s="4" t="n">
        <v>37</v>
      </c>
      <c r="E2031" s="19" t="s">
        <v>459</v>
      </c>
      <c r="F2031" s="20" t="s">
        <v>811</v>
      </c>
    </row>
    <row r="2032" customFormat="false" ht="15" hidden="false" customHeight="false" outlineLevel="0" collapsed="false">
      <c r="A2032" s="4" t="str">
        <f aca="false">B2032&amp;"|"&amp;C2032</f>
        <v>tdbR00000374 Arg-CCG|38</v>
      </c>
      <c r="B2032" s="4" t="s">
        <v>64</v>
      </c>
      <c r="C2032" s="4" t="s">
        <v>817</v>
      </c>
      <c r="D2032" s="4" t="n">
        <v>38</v>
      </c>
      <c r="E2032" s="19" t="s">
        <v>780</v>
      </c>
      <c r="F2032" s="20" t="s">
        <v>811</v>
      </c>
    </row>
    <row r="2033" customFormat="false" ht="15" hidden="false" customHeight="false" outlineLevel="0" collapsed="false">
      <c r="A2033" s="4" t="str">
        <f aca="false">B2033&amp;"|"&amp;C2033</f>
        <v>tdbR00000374 Arg-CCG|39</v>
      </c>
      <c r="B2033" s="4" t="s">
        <v>64</v>
      </c>
      <c r="C2033" s="4" t="s">
        <v>818</v>
      </c>
      <c r="D2033" s="4" t="n">
        <v>39</v>
      </c>
      <c r="E2033" s="21" t="s">
        <v>459</v>
      </c>
      <c r="F2033" s="22" t="s">
        <v>805</v>
      </c>
    </row>
    <row r="2034" customFormat="false" ht="15" hidden="false" customHeight="false" outlineLevel="0" collapsed="false">
      <c r="A2034" s="4" t="str">
        <f aca="false">B2034&amp;"|"&amp;C2034</f>
        <v>tdbR00000374 Arg-CCG|40</v>
      </c>
      <c r="B2034" s="4" t="s">
        <v>64</v>
      </c>
      <c r="C2034" s="4" t="s">
        <v>819</v>
      </c>
      <c r="D2034" s="4" t="n">
        <v>40</v>
      </c>
      <c r="E2034" s="21" t="s">
        <v>772</v>
      </c>
      <c r="F2034" s="22" t="s">
        <v>805</v>
      </c>
    </row>
    <row r="2035" customFormat="false" ht="15" hidden="false" customHeight="false" outlineLevel="0" collapsed="false">
      <c r="A2035" s="4" t="str">
        <f aca="false">B2035&amp;"|"&amp;C2035</f>
        <v>tdbR00000374 Arg-CCG|41</v>
      </c>
      <c r="B2035" s="4" t="s">
        <v>64</v>
      </c>
      <c r="C2035" s="4" t="s">
        <v>820</v>
      </c>
      <c r="D2035" s="4" t="n">
        <v>41</v>
      </c>
      <c r="E2035" s="21" t="s">
        <v>777</v>
      </c>
      <c r="F2035" s="22" t="s">
        <v>805</v>
      </c>
    </row>
    <row r="2036" customFormat="false" ht="15" hidden="false" customHeight="false" outlineLevel="0" collapsed="false">
      <c r="A2036" s="4" t="str">
        <f aca="false">B2036&amp;"|"&amp;C2036</f>
        <v>tdbR00000374 Arg-CCG|42</v>
      </c>
      <c r="B2036" s="4" t="s">
        <v>64</v>
      </c>
      <c r="C2036" s="4" t="s">
        <v>821</v>
      </c>
      <c r="D2036" s="4" t="n">
        <v>42</v>
      </c>
      <c r="E2036" s="21" t="s">
        <v>459</v>
      </c>
      <c r="F2036" s="22" t="s">
        <v>805</v>
      </c>
    </row>
    <row r="2037" customFormat="false" ht="15" hidden="false" customHeight="false" outlineLevel="0" collapsed="false">
      <c r="A2037" s="4" t="str">
        <f aca="false">B2037&amp;"|"&amp;C2037</f>
        <v>tdbR00000374 Arg-CCG|43</v>
      </c>
      <c r="B2037" s="4" t="s">
        <v>64</v>
      </c>
      <c r="C2037" s="4" t="s">
        <v>822</v>
      </c>
      <c r="D2037" s="4" t="n">
        <v>43</v>
      </c>
      <c r="E2037" s="21" t="s">
        <v>459</v>
      </c>
      <c r="F2037" s="22" t="s">
        <v>805</v>
      </c>
    </row>
    <row r="2038" customFormat="false" ht="15" hidden="false" customHeight="false" outlineLevel="0" collapsed="false">
      <c r="A2038" s="4" t="str">
        <f aca="false">B2038&amp;"|"&amp;C2038</f>
        <v>tdbR00000374 Arg-CCG|44</v>
      </c>
      <c r="B2038" s="4" t="s">
        <v>64</v>
      </c>
      <c r="C2038" s="4" t="s">
        <v>823</v>
      </c>
      <c r="D2038" s="4" t="n">
        <v>44</v>
      </c>
      <c r="E2038" s="19" t="s">
        <v>459</v>
      </c>
      <c r="F2038" s="20" t="s">
        <v>824</v>
      </c>
    </row>
    <row r="2039" customFormat="false" ht="15" hidden="false" customHeight="false" outlineLevel="0" collapsed="false">
      <c r="A2039" s="4" t="str">
        <f aca="false">B2039&amp;"|"&amp;C2039</f>
        <v>tdbR00000374 Arg-CCG|45</v>
      </c>
      <c r="B2039" s="4" t="s">
        <v>64</v>
      </c>
      <c r="C2039" s="4" t="s">
        <v>825</v>
      </c>
      <c r="D2039" s="4" t="n">
        <v>45</v>
      </c>
      <c r="E2039" s="19" t="s">
        <v>459</v>
      </c>
      <c r="F2039" s="20" t="s">
        <v>824</v>
      </c>
    </row>
    <row r="2040" customFormat="false" ht="15" hidden="false" customHeight="false" outlineLevel="0" collapsed="false">
      <c r="A2040" s="4" t="str">
        <f aca="false">B2040&amp;"|"&amp;C2040</f>
        <v>tdbR00000374 Arg-CCG|46</v>
      </c>
      <c r="B2040" s="4" t="s">
        <v>64</v>
      </c>
      <c r="C2040" s="4" t="s">
        <v>826</v>
      </c>
      <c r="D2040" s="4" t="n">
        <v>46</v>
      </c>
      <c r="E2040" s="19" t="s">
        <v>780</v>
      </c>
      <c r="F2040" s="20" t="s">
        <v>824</v>
      </c>
    </row>
    <row r="2041" customFormat="false" ht="15" hidden="false" customHeight="false" outlineLevel="0" collapsed="false">
      <c r="A2041" s="4" t="str">
        <f aca="false">B2041&amp;"|"&amp;C2041</f>
        <v>tdbR00000374 Arg-CCG|47</v>
      </c>
      <c r="B2041" s="4" t="s">
        <v>64</v>
      </c>
      <c r="C2041" s="4" t="s">
        <v>827</v>
      </c>
      <c r="D2041" s="4" t="n">
        <v>47</v>
      </c>
      <c r="E2041" s="19" t="s">
        <v>777</v>
      </c>
      <c r="F2041" s="20" t="s">
        <v>824</v>
      </c>
    </row>
    <row r="2042" customFormat="false" ht="15" hidden="false" customHeight="false" outlineLevel="0" collapsed="false">
      <c r="A2042" s="4" t="str">
        <f aca="false">B2042&amp;"|"&amp;C2042</f>
        <v>tdbR00000374 Arg-CCG|48</v>
      </c>
      <c r="B2042" s="4" t="s">
        <v>64</v>
      </c>
      <c r="C2042" s="4" t="s">
        <v>828</v>
      </c>
      <c r="D2042" s="4" t="n">
        <v>48</v>
      </c>
      <c r="E2042" s="19" t="s">
        <v>777</v>
      </c>
      <c r="F2042" s="20" t="s">
        <v>824</v>
      </c>
    </row>
    <row r="2043" customFormat="false" ht="15" hidden="false" customHeight="false" outlineLevel="0" collapsed="false">
      <c r="A2043" s="4" t="str">
        <f aca="false">B2043&amp;"|"&amp;C2043</f>
        <v>tdbR00000374 Arg-CCG|49</v>
      </c>
      <c r="B2043" s="4" t="s">
        <v>64</v>
      </c>
      <c r="C2043" s="4" t="s">
        <v>829</v>
      </c>
      <c r="D2043" s="4" t="n">
        <v>49</v>
      </c>
      <c r="E2043" s="23" t="s">
        <v>459</v>
      </c>
      <c r="F2043" s="10" t="s">
        <v>830</v>
      </c>
    </row>
    <row r="2044" customFormat="false" ht="15" hidden="false" customHeight="false" outlineLevel="0" collapsed="false">
      <c r="A2044" s="4" t="str">
        <f aca="false">B2044&amp;"|"&amp;C2044</f>
        <v>tdbR00000374 Arg-CCG|50</v>
      </c>
      <c r="B2044" s="4" t="s">
        <v>64</v>
      </c>
      <c r="C2044" s="4" t="s">
        <v>831</v>
      </c>
      <c r="D2044" s="4" t="n">
        <v>50</v>
      </c>
      <c r="E2044" s="23" t="s">
        <v>777</v>
      </c>
      <c r="F2044" s="10" t="s">
        <v>830</v>
      </c>
    </row>
    <row r="2045" customFormat="false" ht="15" hidden="false" customHeight="false" outlineLevel="0" collapsed="false">
      <c r="A2045" s="4" t="str">
        <f aca="false">B2045&amp;"|"&amp;C2045</f>
        <v>tdbR00000374 Arg-CCG|51</v>
      </c>
      <c r="B2045" s="4" t="s">
        <v>64</v>
      </c>
      <c r="C2045" s="4" t="s">
        <v>832</v>
      </c>
      <c r="D2045" s="4" t="n">
        <v>51</v>
      </c>
      <c r="E2045" s="23" t="s">
        <v>459</v>
      </c>
      <c r="F2045" s="10" t="s">
        <v>830</v>
      </c>
    </row>
    <row r="2046" customFormat="false" ht="15" hidden="false" customHeight="false" outlineLevel="0" collapsed="false">
      <c r="A2046" s="4" t="str">
        <f aca="false">B2046&amp;"|"&amp;C2046</f>
        <v>tdbR00000374 Arg-CCG|52</v>
      </c>
      <c r="B2046" s="4" t="s">
        <v>64</v>
      </c>
      <c r="C2046" s="4" t="s">
        <v>833</v>
      </c>
      <c r="D2046" s="4" t="n">
        <v>52</v>
      </c>
      <c r="E2046" s="23" t="s">
        <v>459</v>
      </c>
      <c r="F2046" s="10" t="s">
        <v>830</v>
      </c>
    </row>
    <row r="2047" customFormat="false" ht="15" hidden="false" customHeight="false" outlineLevel="0" collapsed="false">
      <c r="A2047" s="4" t="str">
        <f aca="false">B2047&amp;"|"&amp;C2047</f>
        <v>tdbR00000374 Arg-CCG|53</v>
      </c>
      <c r="B2047" s="4" t="s">
        <v>64</v>
      </c>
      <c r="C2047" s="4" t="s">
        <v>834</v>
      </c>
      <c r="D2047" s="4" t="n">
        <v>53</v>
      </c>
      <c r="E2047" s="23" t="s">
        <v>459</v>
      </c>
      <c r="F2047" s="10" t="s">
        <v>830</v>
      </c>
    </row>
    <row r="2048" customFormat="false" ht="15" hidden="false" customHeight="false" outlineLevel="0" collapsed="false">
      <c r="A2048" s="4" t="str">
        <f aca="false">B2048&amp;"|"&amp;C2048</f>
        <v>tdbR00000374 Arg-CCG|54</v>
      </c>
      <c r="B2048" s="4" t="s">
        <v>64</v>
      </c>
      <c r="C2048" s="4" t="s">
        <v>835</v>
      </c>
      <c r="D2048" s="4" t="n">
        <v>54</v>
      </c>
      <c r="E2048" s="19" t="s">
        <v>777</v>
      </c>
      <c r="F2048" s="20" t="s">
        <v>836</v>
      </c>
    </row>
    <row r="2049" customFormat="false" ht="15" hidden="false" customHeight="false" outlineLevel="0" collapsed="false">
      <c r="A2049" s="4" t="str">
        <f aca="false">B2049&amp;"|"&amp;C2049</f>
        <v>tdbR00000374 Arg-CCG|55</v>
      </c>
      <c r="B2049" s="4" t="s">
        <v>64</v>
      </c>
      <c r="C2049" s="4" t="s">
        <v>837</v>
      </c>
      <c r="D2049" s="4" t="n">
        <v>55</v>
      </c>
      <c r="E2049" s="19" t="s">
        <v>777</v>
      </c>
      <c r="F2049" s="20" t="s">
        <v>836</v>
      </c>
    </row>
    <row r="2050" customFormat="false" ht="15" hidden="false" customHeight="false" outlineLevel="0" collapsed="false">
      <c r="A2050" s="4" t="str">
        <f aca="false">B2050&amp;"|"&amp;C2050</f>
        <v>tdbR00000374 Arg-CCG|56</v>
      </c>
      <c r="B2050" s="4" t="s">
        <v>64</v>
      </c>
      <c r="C2050" s="4" t="s">
        <v>838</v>
      </c>
      <c r="D2050" s="4" t="n">
        <v>56</v>
      </c>
      <c r="E2050" s="19" t="s">
        <v>772</v>
      </c>
      <c r="F2050" s="20" t="s">
        <v>836</v>
      </c>
    </row>
    <row r="2051" customFormat="false" ht="15" hidden="false" customHeight="false" outlineLevel="0" collapsed="false">
      <c r="A2051" s="4" t="str">
        <f aca="false">B2051&amp;"|"&amp;C2051</f>
        <v>tdbR00000374 Arg-CCG|57</v>
      </c>
      <c r="B2051" s="4" t="s">
        <v>64</v>
      </c>
      <c r="C2051" s="4" t="s">
        <v>839</v>
      </c>
      <c r="D2051" s="4" t="n">
        <v>57</v>
      </c>
      <c r="E2051" s="19" t="s">
        <v>459</v>
      </c>
      <c r="F2051" s="20" t="s">
        <v>836</v>
      </c>
    </row>
    <row r="2052" customFormat="false" ht="15" hidden="false" customHeight="false" outlineLevel="0" collapsed="false">
      <c r="A2052" s="4" t="str">
        <f aca="false">B2052&amp;"|"&amp;C2052</f>
        <v>tdbR00000374 Arg-CCG|58</v>
      </c>
      <c r="B2052" s="4" t="s">
        <v>64</v>
      </c>
      <c r="C2052" s="4" t="s">
        <v>840</v>
      </c>
      <c r="D2052" s="4" t="n">
        <v>58</v>
      </c>
      <c r="E2052" s="19" t="s">
        <v>780</v>
      </c>
      <c r="F2052" s="20" t="s">
        <v>836</v>
      </c>
    </row>
    <row r="2053" customFormat="false" ht="15" hidden="false" customHeight="false" outlineLevel="0" collapsed="false">
      <c r="A2053" s="4" t="str">
        <f aca="false">B2053&amp;"|"&amp;C2053</f>
        <v>tdbR00000374 Arg-CCG|59</v>
      </c>
      <c r="B2053" s="4" t="s">
        <v>64</v>
      </c>
      <c r="C2053" s="4" t="s">
        <v>841</v>
      </c>
      <c r="D2053" s="4" t="n">
        <v>59</v>
      </c>
      <c r="E2053" s="19" t="s">
        <v>459</v>
      </c>
      <c r="F2053" s="20" t="s">
        <v>836</v>
      </c>
    </row>
    <row r="2054" customFormat="false" ht="15" hidden="false" customHeight="false" outlineLevel="0" collapsed="false">
      <c r="A2054" s="4" t="str">
        <f aca="false">B2054&amp;"|"&amp;C2054</f>
        <v>tdbR00000374 Arg-CCG|60</v>
      </c>
      <c r="B2054" s="4" t="s">
        <v>64</v>
      </c>
      <c r="C2054" s="4" t="s">
        <v>842</v>
      </c>
      <c r="D2054" s="4" t="n">
        <v>60</v>
      </c>
      <c r="E2054" s="19" t="s">
        <v>777</v>
      </c>
      <c r="F2054" s="20" t="s">
        <v>836</v>
      </c>
    </row>
    <row r="2055" customFormat="false" ht="15" hidden="false" customHeight="false" outlineLevel="0" collapsed="false">
      <c r="A2055" s="4" t="str">
        <f aca="false">B2055&amp;"|"&amp;C2055</f>
        <v>tdbR00000374 Arg-CCG|61</v>
      </c>
      <c r="B2055" s="4" t="s">
        <v>64</v>
      </c>
      <c r="C2055" s="4" t="s">
        <v>843</v>
      </c>
      <c r="D2055" s="4" t="n">
        <v>61</v>
      </c>
      <c r="E2055" s="23" t="s">
        <v>772</v>
      </c>
      <c r="F2055" s="10" t="s">
        <v>830</v>
      </c>
    </row>
    <row r="2056" customFormat="false" ht="15" hidden="false" customHeight="false" outlineLevel="0" collapsed="false">
      <c r="A2056" s="4" t="str">
        <f aca="false">B2056&amp;"|"&amp;C2056</f>
        <v>tdbR00000374 Arg-CCG|62</v>
      </c>
      <c r="B2056" s="4" t="s">
        <v>64</v>
      </c>
      <c r="C2056" s="4" t="s">
        <v>844</v>
      </c>
      <c r="D2056" s="4" t="n">
        <v>62</v>
      </c>
      <c r="E2056" s="23" t="s">
        <v>772</v>
      </c>
      <c r="F2056" s="10" t="s">
        <v>830</v>
      </c>
    </row>
    <row r="2057" customFormat="false" ht="15" hidden="false" customHeight="false" outlineLevel="0" collapsed="false">
      <c r="A2057" s="4" t="str">
        <f aca="false">B2057&amp;"|"&amp;C2057</f>
        <v>tdbR00000374 Arg-CCG|63</v>
      </c>
      <c r="B2057" s="4" t="s">
        <v>64</v>
      </c>
      <c r="C2057" s="4" t="s">
        <v>845</v>
      </c>
      <c r="D2057" s="4" t="n">
        <v>63</v>
      </c>
      <c r="E2057" s="23" t="s">
        <v>772</v>
      </c>
      <c r="F2057" s="10" t="s">
        <v>830</v>
      </c>
    </row>
    <row r="2058" customFormat="false" ht="15" hidden="false" customHeight="false" outlineLevel="0" collapsed="false">
      <c r="A2058" s="4" t="str">
        <f aca="false">B2058&amp;"|"&amp;C2058</f>
        <v>tdbR00000374 Arg-CCG|64</v>
      </c>
      <c r="B2058" s="4" t="s">
        <v>64</v>
      </c>
      <c r="C2058" s="4" t="s">
        <v>846</v>
      </c>
      <c r="D2058" s="4" t="n">
        <v>64</v>
      </c>
      <c r="E2058" s="23" t="s">
        <v>780</v>
      </c>
      <c r="F2058" s="10" t="s">
        <v>830</v>
      </c>
    </row>
    <row r="2059" customFormat="false" ht="15" hidden="false" customHeight="false" outlineLevel="0" collapsed="false">
      <c r="A2059" s="4" t="str">
        <f aca="false">B2059&amp;"|"&amp;C2059</f>
        <v>tdbR00000374 Arg-CCG|65</v>
      </c>
      <c r="B2059" s="4" t="s">
        <v>64</v>
      </c>
      <c r="C2059" s="4" t="s">
        <v>847</v>
      </c>
      <c r="D2059" s="4" t="n">
        <v>65</v>
      </c>
      <c r="E2059" s="23" t="s">
        <v>777</v>
      </c>
      <c r="F2059" s="10" t="s">
        <v>830</v>
      </c>
    </row>
    <row r="2060" customFormat="false" ht="15" hidden="false" customHeight="false" outlineLevel="0" collapsed="false">
      <c r="A2060" s="4" t="str">
        <f aca="false">B2060&amp;"|"&amp;C2060</f>
        <v>tdbR00000374 Arg-CCG|66</v>
      </c>
      <c r="B2060" s="4" t="s">
        <v>64</v>
      </c>
      <c r="C2060" s="4" t="s">
        <v>848</v>
      </c>
      <c r="D2060" s="4" t="n">
        <v>66</v>
      </c>
      <c r="E2060" s="17" t="s">
        <v>772</v>
      </c>
      <c r="F2060" s="18" t="s">
        <v>768</v>
      </c>
    </row>
    <row r="2061" customFormat="false" ht="15" hidden="false" customHeight="false" outlineLevel="0" collapsed="false">
      <c r="A2061" s="4" t="str">
        <f aca="false">B2061&amp;"|"&amp;C2061</f>
        <v>tdbR00000374 Arg-CCG|67</v>
      </c>
      <c r="B2061" s="4" t="s">
        <v>64</v>
      </c>
      <c r="C2061" s="4" t="s">
        <v>849</v>
      </c>
      <c r="D2061" s="4" t="n">
        <v>67</v>
      </c>
      <c r="E2061" s="17" t="s">
        <v>777</v>
      </c>
      <c r="F2061" s="18" t="s">
        <v>768</v>
      </c>
    </row>
    <row r="2062" customFormat="false" ht="15" hidden="false" customHeight="false" outlineLevel="0" collapsed="false">
      <c r="A2062" s="4" t="str">
        <f aca="false">B2062&amp;"|"&amp;C2062</f>
        <v>tdbR00000374 Arg-CCG|68</v>
      </c>
      <c r="B2062" s="4" t="s">
        <v>64</v>
      </c>
      <c r="C2062" s="4" t="s">
        <v>850</v>
      </c>
      <c r="D2062" s="4" t="n">
        <v>68</v>
      </c>
      <c r="E2062" s="17" t="s">
        <v>459</v>
      </c>
      <c r="F2062" s="18" t="s">
        <v>768</v>
      </c>
    </row>
    <row r="2063" customFormat="false" ht="15" hidden="false" customHeight="false" outlineLevel="0" collapsed="false">
      <c r="A2063" s="4" t="str">
        <f aca="false">B2063&amp;"|"&amp;C2063</f>
        <v>tdbR00000374 Arg-CCG|69</v>
      </c>
      <c r="B2063" s="4" t="s">
        <v>64</v>
      </c>
      <c r="C2063" s="4" t="s">
        <v>851</v>
      </c>
      <c r="D2063" s="4" t="n">
        <v>69</v>
      </c>
      <c r="E2063" s="17" t="s">
        <v>459</v>
      </c>
      <c r="F2063" s="18" t="s">
        <v>768</v>
      </c>
    </row>
    <row r="2064" customFormat="false" ht="15" hidden="false" customHeight="false" outlineLevel="0" collapsed="false">
      <c r="A2064" s="4" t="str">
        <f aca="false">B2064&amp;"|"&amp;C2064</f>
        <v>tdbR00000374 Arg-CCG|70</v>
      </c>
      <c r="B2064" s="4" t="s">
        <v>64</v>
      </c>
      <c r="C2064" s="4" t="s">
        <v>852</v>
      </c>
      <c r="D2064" s="4" t="n">
        <v>70</v>
      </c>
      <c r="E2064" s="17" t="s">
        <v>459</v>
      </c>
      <c r="F2064" s="18" t="s">
        <v>768</v>
      </c>
    </row>
    <row r="2065" customFormat="false" ht="15" hidden="false" customHeight="false" outlineLevel="0" collapsed="false">
      <c r="A2065" s="4" t="str">
        <f aca="false">B2065&amp;"|"&amp;C2065</f>
        <v>tdbR00000374 Arg-CCG|71</v>
      </c>
      <c r="B2065" s="4" t="s">
        <v>64</v>
      </c>
      <c r="C2065" s="4" t="s">
        <v>853</v>
      </c>
      <c r="D2065" s="4" t="n">
        <v>71</v>
      </c>
      <c r="E2065" s="17" t="s">
        <v>777</v>
      </c>
      <c r="F2065" s="18" t="s">
        <v>768</v>
      </c>
    </row>
    <row r="2066" customFormat="false" ht="15" hidden="false" customHeight="false" outlineLevel="0" collapsed="false">
      <c r="A2066" s="4" t="str">
        <f aca="false">B2066&amp;"|"&amp;C2066</f>
        <v>tdbR00000374 Arg-CCG|72</v>
      </c>
      <c r="B2066" s="4" t="s">
        <v>64</v>
      </c>
      <c r="C2066" s="4" t="s">
        <v>854</v>
      </c>
      <c r="D2066" s="4" t="n">
        <v>72</v>
      </c>
      <c r="E2066" s="17" t="s">
        <v>772</v>
      </c>
      <c r="F2066" s="18" t="s">
        <v>768</v>
      </c>
    </row>
    <row r="2067" customFormat="false" ht="15" hidden="false" customHeight="false" outlineLevel="0" collapsed="false">
      <c r="A2067" s="4" t="str">
        <f aca="false">B2067&amp;"|"&amp;C2067</f>
        <v>tdbR00000375 Arg-CCU|1</v>
      </c>
      <c r="B2067" s="4" t="s">
        <v>65</v>
      </c>
      <c r="C2067" s="4" t="s">
        <v>767</v>
      </c>
      <c r="D2067" s="4" t="n">
        <v>1</v>
      </c>
      <c r="E2067" s="17" t="s">
        <v>459</v>
      </c>
      <c r="F2067" s="18" t="s">
        <v>768</v>
      </c>
    </row>
    <row r="2068" customFormat="false" ht="15" hidden="false" customHeight="false" outlineLevel="0" collapsed="false">
      <c r="A2068" s="4" t="str">
        <f aca="false">B2068&amp;"|"&amp;C2068</f>
        <v>tdbR00000375 Arg-CCU|2</v>
      </c>
      <c r="B2068" s="4" t="s">
        <v>65</v>
      </c>
      <c r="C2068" s="4" t="s">
        <v>769</v>
      </c>
      <c r="D2068" s="4" t="n">
        <v>2</v>
      </c>
      <c r="E2068" s="17" t="s">
        <v>772</v>
      </c>
      <c r="F2068" s="18" t="s">
        <v>768</v>
      </c>
    </row>
    <row r="2069" customFormat="false" ht="15" hidden="false" customHeight="false" outlineLevel="0" collapsed="false">
      <c r="A2069" s="4" t="str">
        <f aca="false">B2069&amp;"|"&amp;C2069</f>
        <v>tdbR00000375 Arg-CCU|3</v>
      </c>
      <c r="B2069" s="4" t="s">
        <v>65</v>
      </c>
      <c r="C2069" s="4" t="s">
        <v>770</v>
      </c>
      <c r="D2069" s="4" t="n">
        <v>3</v>
      </c>
      <c r="E2069" s="17" t="s">
        <v>772</v>
      </c>
      <c r="F2069" s="18" t="s">
        <v>768</v>
      </c>
    </row>
    <row r="2070" customFormat="false" ht="15" hidden="false" customHeight="false" outlineLevel="0" collapsed="false">
      <c r="A2070" s="4" t="str">
        <f aca="false">B2070&amp;"|"&amp;C2070</f>
        <v>tdbR00000375 Arg-CCU|4</v>
      </c>
      <c r="B2070" s="4" t="s">
        <v>65</v>
      </c>
      <c r="C2070" s="4" t="s">
        <v>771</v>
      </c>
      <c r="D2070" s="4" t="n">
        <v>4</v>
      </c>
      <c r="E2070" s="17" t="s">
        <v>772</v>
      </c>
      <c r="F2070" s="18" t="s">
        <v>768</v>
      </c>
    </row>
    <row r="2071" customFormat="false" ht="15" hidden="false" customHeight="false" outlineLevel="0" collapsed="false">
      <c r="A2071" s="4" t="str">
        <f aca="false">B2071&amp;"|"&amp;C2071</f>
        <v>tdbR00000375 Arg-CCU|5</v>
      </c>
      <c r="B2071" s="4" t="s">
        <v>65</v>
      </c>
      <c r="C2071" s="4" t="s">
        <v>773</v>
      </c>
      <c r="D2071" s="4" t="n">
        <v>5</v>
      </c>
      <c r="E2071" s="17" t="s">
        <v>772</v>
      </c>
      <c r="F2071" s="18" t="s">
        <v>768</v>
      </c>
    </row>
    <row r="2072" customFormat="false" ht="15" hidden="false" customHeight="false" outlineLevel="0" collapsed="false">
      <c r="A2072" s="4" t="str">
        <f aca="false">B2072&amp;"|"&amp;C2072</f>
        <v>tdbR00000375 Arg-CCU|6</v>
      </c>
      <c r="B2072" s="4" t="s">
        <v>65</v>
      </c>
      <c r="C2072" s="4" t="s">
        <v>774</v>
      </c>
      <c r="D2072" s="4" t="n">
        <v>6</v>
      </c>
      <c r="E2072" s="17" t="s">
        <v>780</v>
      </c>
      <c r="F2072" s="18" t="s">
        <v>768</v>
      </c>
    </row>
    <row r="2073" customFormat="false" ht="15" hidden="false" customHeight="false" outlineLevel="0" collapsed="false">
      <c r="A2073" s="4" t="str">
        <f aca="false">B2073&amp;"|"&amp;C2073</f>
        <v>tdbR00000375 Arg-CCU|7</v>
      </c>
      <c r="B2073" s="4" t="s">
        <v>65</v>
      </c>
      <c r="C2073" s="4" t="s">
        <v>775</v>
      </c>
      <c r="D2073" s="4" t="n">
        <v>7</v>
      </c>
      <c r="E2073" s="17" t="s">
        <v>459</v>
      </c>
      <c r="F2073" s="18" t="s">
        <v>768</v>
      </c>
    </row>
    <row r="2074" customFormat="false" ht="15" hidden="false" customHeight="false" outlineLevel="0" collapsed="false">
      <c r="A2074" s="4" t="str">
        <f aca="false">B2074&amp;"|"&amp;C2074</f>
        <v>tdbR00000375 Arg-CCU|8</v>
      </c>
      <c r="B2074" s="4" t="s">
        <v>65</v>
      </c>
      <c r="C2074" s="4" t="s">
        <v>776</v>
      </c>
      <c r="D2074" s="4" t="n">
        <v>8</v>
      </c>
      <c r="E2074" s="3" t="s">
        <v>777</v>
      </c>
      <c r="F2074" s="4" t="s">
        <v>778</v>
      </c>
    </row>
    <row r="2075" customFormat="false" ht="15" hidden="false" customHeight="false" outlineLevel="0" collapsed="false">
      <c r="A2075" s="4" t="str">
        <f aca="false">B2075&amp;"|"&amp;C2075</f>
        <v>tdbR00000375 Arg-CCU|9</v>
      </c>
      <c r="B2075" s="4" t="s">
        <v>65</v>
      </c>
      <c r="C2075" s="4" t="s">
        <v>779</v>
      </c>
      <c r="D2075" s="4" t="n">
        <v>9</v>
      </c>
      <c r="E2075" s="3" t="s">
        <v>459</v>
      </c>
      <c r="F2075" s="4" t="s">
        <v>781</v>
      </c>
    </row>
    <row r="2076" customFormat="false" ht="15" hidden="false" customHeight="false" outlineLevel="0" collapsed="false">
      <c r="A2076" s="4" t="str">
        <f aca="false">B2076&amp;"|"&amp;C2076</f>
        <v>tdbR00000375 Arg-CCU|10</v>
      </c>
      <c r="B2076" s="4" t="s">
        <v>65</v>
      </c>
      <c r="C2076" s="4" t="s">
        <v>782</v>
      </c>
      <c r="D2076" s="4" t="n">
        <v>10</v>
      </c>
      <c r="E2076" s="8" t="s">
        <v>459</v>
      </c>
      <c r="F2076" s="7" t="s">
        <v>783</v>
      </c>
    </row>
    <row r="2077" customFormat="false" ht="15" hidden="false" customHeight="false" outlineLevel="0" collapsed="false">
      <c r="A2077" s="4" t="str">
        <f aca="false">B2077&amp;"|"&amp;C2077</f>
        <v>tdbR00000375 Arg-CCU|11</v>
      </c>
      <c r="B2077" s="4" t="s">
        <v>65</v>
      </c>
      <c r="C2077" s="4" t="s">
        <v>784</v>
      </c>
      <c r="D2077" s="4" t="n">
        <v>11</v>
      </c>
      <c r="E2077" s="8" t="s">
        <v>772</v>
      </c>
      <c r="F2077" s="7" t="s">
        <v>783</v>
      </c>
    </row>
    <row r="2078" customFormat="false" ht="15" hidden="false" customHeight="false" outlineLevel="0" collapsed="false">
      <c r="A2078" s="4" t="str">
        <f aca="false">B2078&amp;"|"&amp;C2078</f>
        <v>tdbR00000375 Arg-CCU|12</v>
      </c>
      <c r="B2078" s="4" t="s">
        <v>65</v>
      </c>
      <c r="C2078" s="4" t="s">
        <v>785</v>
      </c>
      <c r="D2078" s="4" t="n">
        <v>12</v>
      </c>
      <c r="E2078" s="8" t="s">
        <v>772</v>
      </c>
      <c r="F2078" s="7" t="s">
        <v>783</v>
      </c>
    </row>
    <row r="2079" customFormat="false" ht="15" hidden="false" customHeight="false" outlineLevel="0" collapsed="false">
      <c r="A2079" s="4" t="str">
        <f aca="false">B2079&amp;"|"&amp;C2079</f>
        <v>tdbR00000375 Arg-CCU|13</v>
      </c>
      <c r="B2079" s="4" t="s">
        <v>65</v>
      </c>
      <c r="C2079" s="4" t="s">
        <v>786</v>
      </c>
      <c r="D2079" s="4" t="n">
        <v>13</v>
      </c>
      <c r="E2079" s="8" t="s">
        <v>777</v>
      </c>
      <c r="F2079" s="7" t="s">
        <v>783</v>
      </c>
    </row>
    <row r="2080" customFormat="false" ht="15" hidden="false" customHeight="false" outlineLevel="0" collapsed="false">
      <c r="A2080" s="4" t="str">
        <f aca="false">B2080&amp;"|"&amp;C2080</f>
        <v>tdbR00000375 Arg-CCU|14</v>
      </c>
      <c r="B2080" s="4" t="s">
        <v>65</v>
      </c>
      <c r="C2080" s="4" t="s">
        <v>787</v>
      </c>
      <c r="D2080" s="4" t="n">
        <v>14</v>
      </c>
      <c r="E2080" s="19" t="s">
        <v>780</v>
      </c>
      <c r="F2080" s="20" t="s">
        <v>788</v>
      </c>
    </row>
    <row r="2081" customFormat="false" ht="15" hidden="false" customHeight="false" outlineLevel="0" collapsed="false">
      <c r="A2081" s="4" t="str">
        <f aca="false">B2081&amp;"|"&amp;C2081</f>
        <v>tdbR00000375 Arg-CCU|15</v>
      </c>
      <c r="B2081" s="4" t="s">
        <v>65</v>
      </c>
      <c r="C2081" s="4" t="s">
        <v>789</v>
      </c>
      <c r="D2081" s="4" t="n">
        <v>15</v>
      </c>
      <c r="E2081" s="19" t="s">
        <v>780</v>
      </c>
      <c r="F2081" s="20" t="s">
        <v>788</v>
      </c>
    </row>
    <row r="2082" customFormat="false" ht="15" hidden="false" customHeight="false" outlineLevel="0" collapsed="false">
      <c r="A2082" s="4" t="str">
        <f aca="false">B2082&amp;"|"&amp;C2082</f>
        <v>tdbR00000375 Arg-CCU|16</v>
      </c>
      <c r="B2082" s="4" t="s">
        <v>65</v>
      </c>
      <c r="C2082" s="4" t="s">
        <v>790</v>
      </c>
      <c r="D2082" s="4" t="n">
        <v>16</v>
      </c>
      <c r="E2082" s="19" t="s">
        <v>777</v>
      </c>
      <c r="F2082" s="20" t="s">
        <v>788</v>
      </c>
    </row>
    <row r="2083" customFormat="false" ht="15" hidden="false" customHeight="false" outlineLevel="0" collapsed="false">
      <c r="A2083" s="4" t="str">
        <f aca="false">B2083&amp;"|"&amp;C2083</f>
        <v>tdbR00000375 Arg-CCU|18</v>
      </c>
      <c r="B2083" s="4" t="s">
        <v>65</v>
      </c>
      <c r="C2083" s="4" t="s">
        <v>793</v>
      </c>
      <c r="D2083" s="4" t="n">
        <v>17</v>
      </c>
      <c r="E2083" s="19" t="s">
        <v>459</v>
      </c>
      <c r="F2083" s="20" t="s">
        <v>788</v>
      </c>
    </row>
    <row r="2084" customFormat="false" ht="15" hidden="false" customHeight="false" outlineLevel="0" collapsed="false">
      <c r="A2084" s="4" t="str">
        <f aca="false">B2084&amp;"|"&amp;C2084</f>
        <v>tdbR00000375 Arg-CCU|19</v>
      </c>
      <c r="B2084" s="4" t="s">
        <v>65</v>
      </c>
      <c r="C2084" s="4" t="s">
        <v>794</v>
      </c>
      <c r="D2084" s="4" t="n">
        <v>18</v>
      </c>
      <c r="E2084" s="19" t="s">
        <v>459</v>
      </c>
      <c r="F2084" s="20" t="s">
        <v>788</v>
      </c>
    </row>
    <row r="2085" customFormat="false" ht="15" hidden="false" customHeight="false" outlineLevel="0" collapsed="false">
      <c r="A2085" s="4" t="str">
        <f aca="false">B2085&amp;"|"&amp;C2085</f>
        <v>tdbR00000375 Arg-CCU|20</v>
      </c>
      <c r="B2085" s="4" t="s">
        <v>65</v>
      </c>
      <c r="C2085" s="4" t="s">
        <v>795</v>
      </c>
      <c r="D2085" s="4" t="n">
        <v>19</v>
      </c>
      <c r="E2085" s="19" t="s">
        <v>780</v>
      </c>
      <c r="F2085" s="20" t="s">
        <v>788</v>
      </c>
    </row>
    <row r="2086" customFormat="false" ht="15" hidden="false" customHeight="false" outlineLevel="0" collapsed="false">
      <c r="A2086" s="4" t="str">
        <f aca="false">B2086&amp;"|"&amp;C2086</f>
        <v>tdbR00000375 Arg-CCU|20a</v>
      </c>
      <c r="B2086" s="4" t="s">
        <v>65</v>
      </c>
      <c r="C2086" s="4" t="s">
        <v>796</v>
      </c>
      <c r="D2086" s="4" t="n">
        <v>20</v>
      </c>
      <c r="E2086" s="19" t="s">
        <v>777</v>
      </c>
      <c r="F2086" s="20" t="s">
        <v>788</v>
      </c>
    </row>
    <row r="2087" customFormat="false" ht="15" hidden="false" customHeight="false" outlineLevel="0" collapsed="false">
      <c r="A2087" s="4" t="str">
        <f aca="false">B2087&amp;"|"&amp;C2087</f>
        <v>tdbR00000375 Arg-CCU|21</v>
      </c>
      <c r="B2087" s="4" t="s">
        <v>65</v>
      </c>
      <c r="C2087" s="4" t="s">
        <v>797</v>
      </c>
      <c r="D2087" s="4" t="n">
        <v>21</v>
      </c>
      <c r="E2087" s="19" t="s">
        <v>780</v>
      </c>
      <c r="F2087" s="20" t="s">
        <v>788</v>
      </c>
    </row>
    <row r="2088" customFormat="false" ht="15" hidden="false" customHeight="false" outlineLevel="0" collapsed="false">
      <c r="A2088" s="4" t="str">
        <f aca="false">B2088&amp;"|"&amp;C2088</f>
        <v>tdbR00000375 Arg-CCU|22</v>
      </c>
      <c r="B2088" s="4" t="s">
        <v>65</v>
      </c>
      <c r="C2088" s="4" t="s">
        <v>798</v>
      </c>
      <c r="D2088" s="4" t="n">
        <v>22</v>
      </c>
      <c r="E2088" s="8" t="s">
        <v>780</v>
      </c>
      <c r="F2088" s="7" t="s">
        <v>783</v>
      </c>
    </row>
    <row r="2089" customFormat="false" ht="15" hidden="false" customHeight="false" outlineLevel="0" collapsed="false">
      <c r="A2089" s="4" t="str">
        <f aca="false">B2089&amp;"|"&amp;C2089</f>
        <v>tdbR00000375 Arg-CCU|23</v>
      </c>
      <c r="B2089" s="4" t="s">
        <v>65</v>
      </c>
      <c r="C2089" s="4" t="s">
        <v>799</v>
      </c>
      <c r="D2089" s="4" t="n">
        <v>23</v>
      </c>
      <c r="E2089" s="8" t="s">
        <v>459</v>
      </c>
      <c r="F2089" s="7" t="s">
        <v>783</v>
      </c>
    </row>
    <row r="2090" customFormat="false" ht="15" hidden="false" customHeight="false" outlineLevel="0" collapsed="false">
      <c r="A2090" s="4" t="str">
        <f aca="false">B2090&amp;"|"&amp;C2090</f>
        <v>tdbR00000375 Arg-CCU|24</v>
      </c>
      <c r="B2090" s="4" t="s">
        <v>65</v>
      </c>
      <c r="C2090" s="4" t="s">
        <v>800</v>
      </c>
      <c r="D2090" s="4" t="n">
        <v>24</v>
      </c>
      <c r="E2090" s="8" t="s">
        <v>459</v>
      </c>
      <c r="F2090" s="7" t="s">
        <v>783</v>
      </c>
    </row>
    <row r="2091" customFormat="false" ht="15" hidden="false" customHeight="false" outlineLevel="0" collapsed="false">
      <c r="A2091" s="4" t="str">
        <f aca="false">B2091&amp;"|"&amp;C2091</f>
        <v>tdbR00000375 Arg-CCU|25</v>
      </c>
      <c r="B2091" s="4" t="s">
        <v>65</v>
      </c>
      <c r="C2091" s="4" t="s">
        <v>801</v>
      </c>
      <c r="D2091" s="4" t="n">
        <v>25</v>
      </c>
      <c r="E2091" s="8" t="s">
        <v>772</v>
      </c>
      <c r="F2091" s="7" t="s">
        <v>783</v>
      </c>
    </row>
    <row r="2092" customFormat="false" ht="15" hidden="false" customHeight="false" outlineLevel="0" collapsed="false">
      <c r="A2092" s="4" t="str">
        <f aca="false">B2092&amp;"|"&amp;C2092</f>
        <v>tdbR00000375 Arg-CCU|26</v>
      </c>
      <c r="B2092" s="4" t="s">
        <v>65</v>
      </c>
      <c r="C2092" s="4" t="s">
        <v>802</v>
      </c>
      <c r="D2092" s="4" t="n">
        <v>26</v>
      </c>
      <c r="E2092" s="3" t="s">
        <v>780</v>
      </c>
      <c r="F2092" s="4" t="s">
        <v>803</v>
      </c>
    </row>
    <row r="2093" customFormat="false" ht="15" hidden="false" customHeight="false" outlineLevel="0" collapsed="false">
      <c r="A2093" s="4" t="str">
        <f aca="false">B2093&amp;"|"&amp;C2093</f>
        <v>tdbR00000375 Arg-CCU|27</v>
      </c>
      <c r="B2093" s="4" t="s">
        <v>65</v>
      </c>
      <c r="C2093" s="4" t="s">
        <v>804</v>
      </c>
      <c r="D2093" s="4" t="n">
        <v>27</v>
      </c>
      <c r="E2093" s="21" t="s">
        <v>777</v>
      </c>
      <c r="F2093" s="22" t="s">
        <v>805</v>
      </c>
    </row>
    <row r="2094" customFormat="false" ht="15" hidden="false" customHeight="false" outlineLevel="0" collapsed="false">
      <c r="A2094" s="4" t="str">
        <f aca="false">B2094&amp;"|"&amp;C2094</f>
        <v>tdbR00000375 Arg-CCU|28</v>
      </c>
      <c r="B2094" s="4" t="s">
        <v>65</v>
      </c>
      <c r="C2094" s="4" t="s">
        <v>806</v>
      </c>
      <c r="D2094" s="4" t="n">
        <v>28</v>
      </c>
      <c r="E2094" s="21" t="s">
        <v>777</v>
      </c>
      <c r="F2094" s="22" t="s">
        <v>805</v>
      </c>
    </row>
    <row r="2095" customFormat="false" ht="15" hidden="false" customHeight="false" outlineLevel="0" collapsed="false">
      <c r="A2095" s="4" t="str">
        <f aca="false">B2095&amp;"|"&amp;C2095</f>
        <v>tdbR00000375 Arg-CCU|29</v>
      </c>
      <c r="B2095" s="4" t="s">
        <v>65</v>
      </c>
      <c r="C2095" s="4" t="s">
        <v>807</v>
      </c>
      <c r="D2095" s="4" t="n">
        <v>29</v>
      </c>
      <c r="E2095" s="21" t="s">
        <v>459</v>
      </c>
      <c r="F2095" s="22" t="s">
        <v>805</v>
      </c>
    </row>
    <row r="2096" customFormat="false" ht="15" hidden="false" customHeight="false" outlineLevel="0" collapsed="false">
      <c r="A2096" s="4" t="str">
        <f aca="false">B2096&amp;"|"&amp;C2096</f>
        <v>tdbR00000375 Arg-CCU|30</v>
      </c>
      <c r="B2096" s="4" t="s">
        <v>65</v>
      </c>
      <c r="C2096" s="4" t="s">
        <v>808</v>
      </c>
      <c r="D2096" s="4" t="n">
        <v>30</v>
      </c>
      <c r="E2096" s="21" t="s">
        <v>459</v>
      </c>
      <c r="F2096" s="22" t="s">
        <v>805</v>
      </c>
    </row>
    <row r="2097" customFormat="false" ht="15" hidden="false" customHeight="false" outlineLevel="0" collapsed="false">
      <c r="A2097" s="4" t="str">
        <f aca="false">B2097&amp;"|"&amp;C2097</f>
        <v>tdbR00000375 Arg-CCU|31</v>
      </c>
      <c r="B2097" s="4" t="s">
        <v>65</v>
      </c>
      <c r="C2097" s="4" t="s">
        <v>809</v>
      </c>
      <c r="D2097" s="4" t="n">
        <v>31</v>
      </c>
      <c r="E2097" s="21" t="s">
        <v>772</v>
      </c>
      <c r="F2097" s="22" t="s">
        <v>805</v>
      </c>
    </row>
    <row r="2098" customFormat="false" ht="15" hidden="false" customHeight="false" outlineLevel="0" collapsed="false">
      <c r="A2098" s="4" t="str">
        <f aca="false">B2098&amp;"|"&amp;C2098</f>
        <v>tdbR00000375 Arg-CCU|32</v>
      </c>
      <c r="B2098" s="4" t="s">
        <v>65</v>
      </c>
      <c r="C2098" s="4" t="s">
        <v>810</v>
      </c>
      <c r="D2098" s="4" t="n">
        <v>32</v>
      </c>
      <c r="E2098" s="19" t="s">
        <v>772</v>
      </c>
      <c r="F2098" s="20" t="s">
        <v>811</v>
      </c>
    </row>
    <row r="2099" customFormat="false" ht="15" hidden="false" customHeight="false" outlineLevel="0" collapsed="false">
      <c r="A2099" s="4" t="str">
        <f aca="false">B2099&amp;"|"&amp;C2099</f>
        <v>tdbR00000375 Arg-CCU|33</v>
      </c>
      <c r="B2099" s="4" t="s">
        <v>65</v>
      </c>
      <c r="C2099" s="4" t="s">
        <v>812</v>
      </c>
      <c r="D2099" s="4" t="n">
        <v>33</v>
      </c>
      <c r="E2099" s="19" t="s">
        <v>777</v>
      </c>
      <c r="F2099" s="20" t="s">
        <v>811</v>
      </c>
    </row>
    <row r="2100" customFormat="false" ht="15" hidden="false" customHeight="false" outlineLevel="0" collapsed="false">
      <c r="A2100" s="4" t="str">
        <f aca="false">B2100&amp;"|"&amp;C2100</f>
        <v>tdbR00000375 Arg-CCU|34</v>
      </c>
      <c r="B2100" s="4" t="s">
        <v>65</v>
      </c>
      <c r="C2100" s="4" t="s">
        <v>813</v>
      </c>
      <c r="D2100" s="4" t="n">
        <v>34</v>
      </c>
      <c r="E2100" s="19" t="s">
        <v>772</v>
      </c>
      <c r="F2100" s="20" t="s">
        <v>811</v>
      </c>
    </row>
    <row r="2101" customFormat="false" ht="15" hidden="false" customHeight="false" outlineLevel="0" collapsed="false">
      <c r="A2101" s="4" t="str">
        <f aca="false">B2101&amp;"|"&amp;C2101</f>
        <v>tdbR00000375 Arg-CCU|35</v>
      </c>
      <c r="B2101" s="4" t="s">
        <v>65</v>
      </c>
      <c r="C2101" s="4" t="s">
        <v>814</v>
      </c>
      <c r="D2101" s="4" t="n">
        <v>35</v>
      </c>
      <c r="E2101" s="19" t="s">
        <v>772</v>
      </c>
      <c r="F2101" s="20" t="s">
        <v>811</v>
      </c>
    </row>
    <row r="2102" customFormat="false" ht="15" hidden="false" customHeight="false" outlineLevel="0" collapsed="false">
      <c r="A2102" s="4" t="str">
        <f aca="false">B2102&amp;"|"&amp;C2102</f>
        <v>tdbR00000375 Arg-CCU|36</v>
      </c>
      <c r="B2102" s="4" t="s">
        <v>65</v>
      </c>
      <c r="C2102" s="4" t="s">
        <v>815</v>
      </c>
      <c r="D2102" s="4" t="n">
        <v>36</v>
      </c>
      <c r="E2102" s="19" t="s">
        <v>777</v>
      </c>
      <c r="F2102" s="20" t="s">
        <v>811</v>
      </c>
    </row>
    <row r="2103" customFormat="false" ht="15" hidden="false" customHeight="false" outlineLevel="0" collapsed="false">
      <c r="A2103" s="4" t="str">
        <f aca="false">B2103&amp;"|"&amp;C2103</f>
        <v>tdbR00000375 Arg-CCU|37</v>
      </c>
      <c r="B2103" s="4" t="s">
        <v>65</v>
      </c>
      <c r="C2103" s="4" t="s">
        <v>816</v>
      </c>
      <c r="D2103" s="4" t="n">
        <v>37</v>
      </c>
      <c r="E2103" s="19" t="s">
        <v>780</v>
      </c>
      <c r="F2103" s="20" t="s">
        <v>811</v>
      </c>
    </row>
    <row r="2104" customFormat="false" ht="15" hidden="false" customHeight="false" outlineLevel="0" collapsed="false">
      <c r="A2104" s="4" t="str">
        <f aca="false">B2104&amp;"|"&amp;C2104</f>
        <v>tdbR00000375 Arg-CCU|38</v>
      </c>
      <c r="B2104" s="4" t="s">
        <v>65</v>
      </c>
      <c r="C2104" s="4" t="s">
        <v>817</v>
      </c>
      <c r="D2104" s="4" t="n">
        <v>38</v>
      </c>
      <c r="E2104" s="19" t="s">
        <v>780</v>
      </c>
      <c r="F2104" s="20" t="s">
        <v>811</v>
      </c>
    </row>
    <row r="2105" customFormat="false" ht="15" hidden="false" customHeight="false" outlineLevel="0" collapsed="false">
      <c r="A2105" s="4" t="str">
        <f aca="false">B2105&amp;"|"&amp;C2105</f>
        <v>tdbR00000375 Arg-CCU|39</v>
      </c>
      <c r="B2105" s="4" t="s">
        <v>65</v>
      </c>
      <c r="C2105" s="4" t="s">
        <v>818</v>
      </c>
      <c r="D2105" s="4" t="n">
        <v>39</v>
      </c>
      <c r="E2105" s="21" t="s">
        <v>459</v>
      </c>
      <c r="F2105" s="22" t="s">
        <v>805</v>
      </c>
    </row>
    <row r="2106" customFormat="false" ht="15" hidden="false" customHeight="false" outlineLevel="0" collapsed="false">
      <c r="A2106" s="4" t="str">
        <f aca="false">B2106&amp;"|"&amp;C2106</f>
        <v>tdbR00000375 Arg-CCU|40</v>
      </c>
      <c r="B2106" s="4" t="s">
        <v>65</v>
      </c>
      <c r="C2106" s="4" t="s">
        <v>819</v>
      </c>
      <c r="D2106" s="4" t="n">
        <v>40</v>
      </c>
      <c r="E2106" s="21" t="s">
        <v>772</v>
      </c>
      <c r="F2106" s="22" t="s">
        <v>805</v>
      </c>
    </row>
    <row r="2107" customFormat="false" ht="15" hidden="false" customHeight="false" outlineLevel="0" collapsed="false">
      <c r="A2107" s="4" t="str">
        <f aca="false">B2107&amp;"|"&amp;C2107</f>
        <v>tdbR00000375 Arg-CCU|41</v>
      </c>
      <c r="B2107" s="4" t="s">
        <v>65</v>
      </c>
      <c r="C2107" s="4" t="s">
        <v>820</v>
      </c>
      <c r="D2107" s="4" t="n">
        <v>41</v>
      </c>
      <c r="E2107" s="21" t="s">
        <v>772</v>
      </c>
      <c r="F2107" s="22" t="s">
        <v>805</v>
      </c>
    </row>
    <row r="2108" customFormat="false" ht="15" hidden="false" customHeight="false" outlineLevel="0" collapsed="false">
      <c r="A2108" s="4" t="str">
        <f aca="false">B2108&amp;"|"&amp;C2108</f>
        <v>tdbR00000375 Arg-CCU|42</v>
      </c>
      <c r="B2108" s="4" t="s">
        <v>65</v>
      </c>
      <c r="C2108" s="4" t="s">
        <v>821</v>
      </c>
      <c r="D2108" s="4" t="n">
        <v>42</v>
      </c>
      <c r="E2108" s="21" t="s">
        <v>780</v>
      </c>
      <c r="F2108" s="22" t="s">
        <v>805</v>
      </c>
    </row>
    <row r="2109" customFormat="false" ht="15" hidden="false" customHeight="false" outlineLevel="0" collapsed="false">
      <c r="A2109" s="4" t="str">
        <f aca="false">B2109&amp;"|"&amp;C2109</f>
        <v>tdbR00000375 Arg-CCU|43</v>
      </c>
      <c r="B2109" s="4" t="s">
        <v>65</v>
      </c>
      <c r="C2109" s="4" t="s">
        <v>822</v>
      </c>
      <c r="D2109" s="4" t="n">
        <v>43</v>
      </c>
      <c r="E2109" s="21" t="s">
        <v>459</v>
      </c>
      <c r="F2109" s="22" t="s">
        <v>805</v>
      </c>
    </row>
    <row r="2110" customFormat="false" ht="15" hidden="false" customHeight="false" outlineLevel="0" collapsed="false">
      <c r="A2110" s="4" t="str">
        <f aca="false">B2110&amp;"|"&amp;C2110</f>
        <v>tdbR00000375 Arg-CCU|44</v>
      </c>
      <c r="B2110" s="4" t="s">
        <v>65</v>
      </c>
      <c r="C2110" s="4" t="s">
        <v>823</v>
      </c>
      <c r="D2110" s="4" t="n">
        <v>44</v>
      </c>
      <c r="E2110" s="19" t="s">
        <v>459</v>
      </c>
      <c r="F2110" s="20" t="s">
        <v>824</v>
      </c>
    </row>
    <row r="2111" customFormat="false" ht="15" hidden="false" customHeight="false" outlineLevel="0" collapsed="false">
      <c r="A2111" s="4" t="str">
        <f aca="false">B2111&amp;"|"&amp;C2111</f>
        <v>tdbR00000375 Arg-CCU|45</v>
      </c>
      <c r="B2111" s="4" t="s">
        <v>65</v>
      </c>
      <c r="C2111" s="4" t="s">
        <v>825</v>
      </c>
      <c r="D2111" s="4" t="n">
        <v>45</v>
      </c>
      <c r="E2111" s="19" t="s">
        <v>459</v>
      </c>
      <c r="F2111" s="20" t="s">
        <v>824</v>
      </c>
    </row>
    <row r="2112" customFormat="false" ht="15" hidden="false" customHeight="false" outlineLevel="0" collapsed="false">
      <c r="A2112" s="4" t="str">
        <f aca="false">B2112&amp;"|"&amp;C2112</f>
        <v>tdbR00000375 Arg-CCU|46</v>
      </c>
      <c r="B2112" s="4" t="s">
        <v>65</v>
      </c>
      <c r="C2112" s="4" t="s">
        <v>826</v>
      </c>
      <c r="D2112" s="4" t="n">
        <v>46</v>
      </c>
      <c r="E2112" s="19" t="s">
        <v>780</v>
      </c>
      <c r="F2112" s="20" t="s">
        <v>824</v>
      </c>
    </row>
    <row r="2113" customFormat="false" ht="15" hidden="false" customHeight="false" outlineLevel="0" collapsed="false">
      <c r="A2113" s="4" t="str">
        <f aca="false">B2113&amp;"|"&amp;C2113</f>
        <v>tdbR00000375 Arg-CCU|47</v>
      </c>
      <c r="B2113" s="4" t="s">
        <v>65</v>
      </c>
      <c r="C2113" s="4" t="s">
        <v>827</v>
      </c>
      <c r="D2113" s="4" t="n">
        <v>47</v>
      </c>
      <c r="E2113" s="19" t="s">
        <v>777</v>
      </c>
      <c r="F2113" s="20" t="s">
        <v>824</v>
      </c>
    </row>
    <row r="2114" customFormat="false" ht="15" hidden="false" customHeight="false" outlineLevel="0" collapsed="false">
      <c r="A2114" s="4" t="str">
        <f aca="false">B2114&amp;"|"&amp;C2114</f>
        <v>tdbR00000375 Arg-CCU|48</v>
      </c>
      <c r="B2114" s="4" t="s">
        <v>65</v>
      </c>
      <c r="C2114" s="4" t="s">
        <v>828</v>
      </c>
      <c r="D2114" s="4" t="n">
        <v>48</v>
      </c>
      <c r="E2114" s="19" t="s">
        <v>777</v>
      </c>
      <c r="F2114" s="20" t="s">
        <v>824</v>
      </c>
    </row>
    <row r="2115" customFormat="false" ht="15" hidden="false" customHeight="false" outlineLevel="0" collapsed="false">
      <c r="A2115" s="4" t="str">
        <f aca="false">B2115&amp;"|"&amp;C2115</f>
        <v>tdbR00000375 Arg-CCU|49</v>
      </c>
      <c r="B2115" s="4" t="s">
        <v>65</v>
      </c>
      <c r="C2115" s="4" t="s">
        <v>829</v>
      </c>
      <c r="D2115" s="4" t="n">
        <v>49</v>
      </c>
      <c r="E2115" s="23" t="s">
        <v>459</v>
      </c>
      <c r="F2115" s="10" t="s">
        <v>830</v>
      </c>
    </row>
    <row r="2116" customFormat="false" ht="15" hidden="false" customHeight="false" outlineLevel="0" collapsed="false">
      <c r="A2116" s="4" t="str">
        <f aca="false">B2116&amp;"|"&amp;C2116</f>
        <v>tdbR00000375 Arg-CCU|50</v>
      </c>
      <c r="B2116" s="4" t="s">
        <v>65</v>
      </c>
      <c r="C2116" s="4" t="s">
        <v>831</v>
      </c>
      <c r="D2116" s="4" t="n">
        <v>50</v>
      </c>
      <c r="E2116" s="23" t="s">
        <v>777</v>
      </c>
      <c r="F2116" s="10" t="s">
        <v>830</v>
      </c>
    </row>
    <row r="2117" customFormat="false" ht="15" hidden="false" customHeight="false" outlineLevel="0" collapsed="false">
      <c r="A2117" s="4" t="str">
        <f aca="false">B2117&amp;"|"&amp;C2117</f>
        <v>tdbR00000375 Arg-CCU|51</v>
      </c>
      <c r="B2117" s="4" t="s">
        <v>65</v>
      </c>
      <c r="C2117" s="4" t="s">
        <v>832</v>
      </c>
      <c r="D2117" s="4" t="n">
        <v>51</v>
      </c>
      <c r="E2117" s="23" t="s">
        <v>459</v>
      </c>
      <c r="F2117" s="10" t="s">
        <v>830</v>
      </c>
    </row>
    <row r="2118" customFormat="false" ht="15" hidden="false" customHeight="false" outlineLevel="0" collapsed="false">
      <c r="A2118" s="4" t="str">
        <f aca="false">B2118&amp;"|"&amp;C2118</f>
        <v>tdbR00000375 Arg-CCU|52</v>
      </c>
      <c r="B2118" s="4" t="s">
        <v>65</v>
      </c>
      <c r="C2118" s="4" t="s">
        <v>833</v>
      </c>
      <c r="D2118" s="4" t="n">
        <v>52</v>
      </c>
      <c r="E2118" s="23" t="s">
        <v>459</v>
      </c>
      <c r="F2118" s="10" t="s">
        <v>830</v>
      </c>
    </row>
    <row r="2119" customFormat="false" ht="15" hidden="false" customHeight="false" outlineLevel="0" collapsed="false">
      <c r="A2119" s="4" t="str">
        <f aca="false">B2119&amp;"|"&amp;C2119</f>
        <v>tdbR00000375 Arg-CCU|53</v>
      </c>
      <c r="B2119" s="4" t="s">
        <v>65</v>
      </c>
      <c r="C2119" s="4" t="s">
        <v>834</v>
      </c>
      <c r="D2119" s="4" t="n">
        <v>53</v>
      </c>
      <c r="E2119" s="23" t="s">
        <v>459</v>
      </c>
      <c r="F2119" s="10" t="s">
        <v>830</v>
      </c>
    </row>
    <row r="2120" customFormat="false" ht="15" hidden="false" customHeight="false" outlineLevel="0" collapsed="false">
      <c r="A2120" s="4" t="str">
        <f aca="false">B2120&amp;"|"&amp;C2120</f>
        <v>tdbR00000375 Arg-CCU|54</v>
      </c>
      <c r="B2120" s="4" t="s">
        <v>65</v>
      </c>
      <c r="C2120" s="4" t="s">
        <v>835</v>
      </c>
      <c r="D2120" s="4" t="n">
        <v>54</v>
      </c>
      <c r="E2120" s="19" t="s">
        <v>777</v>
      </c>
      <c r="F2120" s="20" t="s">
        <v>836</v>
      </c>
    </row>
    <row r="2121" customFormat="false" ht="15" hidden="false" customHeight="false" outlineLevel="0" collapsed="false">
      <c r="A2121" s="4" t="str">
        <f aca="false">B2121&amp;"|"&amp;C2121</f>
        <v>tdbR00000375 Arg-CCU|55</v>
      </c>
      <c r="B2121" s="4" t="s">
        <v>65</v>
      </c>
      <c r="C2121" s="4" t="s">
        <v>837</v>
      </c>
      <c r="D2121" s="4" t="n">
        <v>55</v>
      </c>
      <c r="E2121" s="19" t="s">
        <v>777</v>
      </c>
      <c r="F2121" s="20" t="s">
        <v>836</v>
      </c>
    </row>
    <row r="2122" customFormat="false" ht="15" hidden="false" customHeight="false" outlineLevel="0" collapsed="false">
      <c r="A2122" s="4" t="str">
        <f aca="false">B2122&amp;"|"&amp;C2122</f>
        <v>tdbR00000375 Arg-CCU|56</v>
      </c>
      <c r="B2122" s="4" t="s">
        <v>65</v>
      </c>
      <c r="C2122" s="4" t="s">
        <v>838</v>
      </c>
      <c r="D2122" s="4" t="n">
        <v>56</v>
      </c>
      <c r="E2122" s="19" t="s">
        <v>772</v>
      </c>
      <c r="F2122" s="20" t="s">
        <v>836</v>
      </c>
    </row>
    <row r="2123" customFormat="false" ht="15" hidden="false" customHeight="false" outlineLevel="0" collapsed="false">
      <c r="A2123" s="4" t="str">
        <f aca="false">B2123&amp;"|"&amp;C2123</f>
        <v>tdbR00000375 Arg-CCU|57</v>
      </c>
      <c r="B2123" s="4" t="s">
        <v>65</v>
      </c>
      <c r="C2123" s="4" t="s">
        <v>839</v>
      </c>
      <c r="D2123" s="4" t="n">
        <v>57</v>
      </c>
      <c r="E2123" s="19" t="s">
        <v>459</v>
      </c>
      <c r="F2123" s="20" t="s">
        <v>836</v>
      </c>
    </row>
    <row r="2124" customFormat="false" ht="15" hidden="false" customHeight="false" outlineLevel="0" collapsed="false">
      <c r="A2124" s="4" t="str">
        <f aca="false">B2124&amp;"|"&amp;C2124</f>
        <v>tdbR00000375 Arg-CCU|58</v>
      </c>
      <c r="B2124" s="4" t="s">
        <v>65</v>
      </c>
      <c r="C2124" s="4" t="s">
        <v>840</v>
      </c>
      <c r="D2124" s="4" t="n">
        <v>58</v>
      </c>
      <c r="E2124" s="19" t="s">
        <v>780</v>
      </c>
      <c r="F2124" s="20" t="s">
        <v>836</v>
      </c>
    </row>
    <row r="2125" customFormat="false" ht="15" hidden="false" customHeight="false" outlineLevel="0" collapsed="false">
      <c r="A2125" s="4" t="str">
        <f aca="false">B2125&amp;"|"&amp;C2125</f>
        <v>tdbR00000375 Arg-CCU|59</v>
      </c>
      <c r="B2125" s="4" t="s">
        <v>65</v>
      </c>
      <c r="C2125" s="4" t="s">
        <v>841</v>
      </c>
      <c r="D2125" s="4" t="n">
        <v>59</v>
      </c>
      <c r="E2125" s="19" t="s">
        <v>459</v>
      </c>
      <c r="F2125" s="20" t="s">
        <v>836</v>
      </c>
    </row>
    <row r="2126" customFormat="false" ht="15" hidden="false" customHeight="false" outlineLevel="0" collapsed="false">
      <c r="A2126" s="4" t="str">
        <f aca="false">B2126&amp;"|"&amp;C2126</f>
        <v>tdbR00000375 Arg-CCU|60</v>
      </c>
      <c r="B2126" s="4" t="s">
        <v>65</v>
      </c>
      <c r="C2126" s="4" t="s">
        <v>842</v>
      </c>
      <c r="D2126" s="4" t="n">
        <v>60</v>
      </c>
      <c r="E2126" s="19" t="s">
        <v>777</v>
      </c>
      <c r="F2126" s="20" t="s">
        <v>836</v>
      </c>
    </row>
    <row r="2127" customFormat="false" ht="15" hidden="false" customHeight="false" outlineLevel="0" collapsed="false">
      <c r="A2127" s="4" t="str">
        <f aca="false">B2127&amp;"|"&amp;C2127</f>
        <v>tdbR00000375 Arg-CCU|61</v>
      </c>
      <c r="B2127" s="4" t="s">
        <v>65</v>
      </c>
      <c r="C2127" s="4" t="s">
        <v>843</v>
      </c>
      <c r="D2127" s="4" t="n">
        <v>61</v>
      </c>
      <c r="E2127" s="23" t="s">
        <v>772</v>
      </c>
      <c r="F2127" s="10" t="s">
        <v>830</v>
      </c>
    </row>
    <row r="2128" customFormat="false" ht="15" hidden="false" customHeight="false" outlineLevel="0" collapsed="false">
      <c r="A2128" s="4" t="str">
        <f aca="false">B2128&amp;"|"&amp;C2128</f>
        <v>tdbR00000375 Arg-CCU|62</v>
      </c>
      <c r="B2128" s="4" t="s">
        <v>65</v>
      </c>
      <c r="C2128" s="4" t="s">
        <v>844</v>
      </c>
      <c r="D2128" s="4" t="n">
        <v>62</v>
      </c>
      <c r="E2128" s="23" t="s">
        <v>772</v>
      </c>
      <c r="F2128" s="10" t="s">
        <v>830</v>
      </c>
    </row>
    <row r="2129" customFormat="false" ht="15" hidden="false" customHeight="false" outlineLevel="0" collapsed="false">
      <c r="A2129" s="4" t="str">
        <f aca="false">B2129&amp;"|"&amp;C2129</f>
        <v>tdbR00000375 Arg-CCU|63</v>
      </c>
      <c r="B2129" s="4" t="s">
        <v>65</v>
      </c>
      <c r="C2129" s="4" t="s">
        <v>845</v>
      </c>
      <c r="D2129" s="4" t="n">
        <v>63</v>
      </c>
      <c r="E2129" s="23" t="s">
        <v>772</v>
      </c>
      <c r="F2129" s="10" t="s">
        <v>830</v>
      </c>
    </row>
    <row r="2130" customFormat="false" ht="15" hidden="false" customHeight="false" outlineLevel="0" collapsed="false">
      <c r="A2130" s="4" t="str">
        <f aca="false">B2130&amp;"|"&amp;C2130</f>
        <v>tdbR00000375 Arg-CCU|64</v>
      </c>
      <c r="B2130" s="4" t="s">
        <v>65</v>
      </c>
      <c r="C2130" s="4" t="s">
        <v>846</v>
      </c>
      <c r="D2130" s="4" t="n">
        <v>64</v>
      </c>
      <c r="E2130" s="23" t="s">
        <v>780</v>
      </c>
      <c r="F2130" s="10" t="s">
        <v>830</v>
      </c>
    </row>
    <row r="2131" customFormat="false" ht="15" hidden="false" customHeight="false" outlineLevel="0" collapsed="false">
      <c r="A2131" s="4" t="str">
        <f aca="false">B2131&amp;"|"&amp;C2131</f>
        <v>tdbR00000375 Arg-CCU|65</v>
      </c>
      <c r="B2131" s="4" t="s">
        <v>65</v>
      </c>
      <c r="C2131" s="4" t="s">
        <v>847</v>
      </c>
      <c r="D2131" s="4" t="n">
        <v>65</v>
      </c>
      <c r="E2131" s="23" t="s">
        <v>777</v>
      </c>
      <c r="F2131" s="10" t="s">
        <v>830</v>
      </c>
    </row>
    <row r="2132" customFormat="false" ht="15" hidden="false" customHeight="false" outlineLevel="0" collapsed="false">
      <c r="A2132" s="4" t="str">
        <f aca="false">B2132&amp;"|"&amp;C2132</f>
        <v>tdbR00000375 Arg-CCU|66</v>
      </c>
      <c r="B2132" s="4" t="s">
        <v>65</v>
      </c>
      <c r="C2132" s="4" t="s">
        <v>848</v>
      </c>
      <c r="D2132" s="4" t="n">
        <v>66</v>
      </c>
      <c r="E2132" s="17" t="s">
        <v>772</v>
      </c>
      <c r="F2132" s="18" t="s">
        <v>768</v>
      </c>
    </row>
    <row r="2133" customFormat="false" ht="15" hidden="false" customHeight="false" outlineLevel="0" collapsed="false">
      <c r="A2133" s="4" t="str">
        <f aca="false">B2133&amp;"|"&amp;C2133</f>
        <v>tdbR00000375 Arg-CCU|67</v>
      </c>
      <c r="B2133" s="4" t="s">
        <v>65</v>
      </c>
      <c r="C2133" s="4" t="s">
        <v>849</v>
      </c>
      <c r="D2133" s="4" t="n">
        <v>67</v>
      </c>
      <c r="E2133" s="17" t="s">
        <v>777</v>
      </c>
      <c r="F2133" s="18" t="s">
        <v>768</v>
      </c>
    </row>
    <row r="2134" customFormat="false" ht="15" hidden="false" customHeight="false" outlineLevel="0" collapsed="false">
      <c r="A2134" s="4" t="str">
        <f aca="false">B2134&amp;"|"&amp;C2134</f>
        <v>tdbR00000375 Arg-CCU|68</v>
      </c>
      <c r="B2134" s="4" t="s">
        <v>65</v>
      </c>
      <c r="C2134" s="4" t="s">
        <v>850</v>
      </c>
      <c r="D2134" s="4" t="n">
        <v>68</v>
      </c>
      <c r="E2134" s="17" t="s">
        <v>459</v>
      </c>
      <c r="F2134" s="18" t="s">
        <v>768</v>
      </c>
    </row>
    <row r="2135" customFormat="false" ht="15" hidden="false" customHeight="false" outlineLevel="0" collapsed="false">
      <c r="A2135" s="4" t="str">
        <f aca="false">B2135&amp;"|"&amp;C2135</f>
        <v>tdbR00000375 Arg-CCU|69</v>
      </c>
      <c r="B2135" s="4" t="s">
        <v>65</v>
      </c>
      <c r="C2135" s="4" t="s">
        <v>851</v>
      </c>
      <c r="D2135" s="4" t="n">
        <v>69</v>
      </c>
      <c r="E2135" s="17" t="s">
        <v>459</v>
      </c>
      <c r="F2135" s="18" t="s">
        <v>768</v>
      </c>
    </row>
    <row r="2136" customFormat="false" ht="15" hidden="false" customHeight="false" outlineLevel="0" collapsed="false">
      <c r="A2136" s="4" t="str">
        <f aca="false">B2136&amp;"|"&amp;C2136</f>
        <v>tdbR00000375 Arg-CCU|70</v>
      </c>
      <c r="B2136" s="4" t="s">
        <v>65</v>
      </c>
      <c r="C2136" s="4" t="s">
        <v>852</v>
      </c>
      <c r="D2136" s="4" t="n">
        <v>70</v>
      </c>
      <c r="E2136" s="17" t="s">
        <v>459</v>
      </c>
      <c r="F2136" s="18" t="s">
        <v>768</v>
      </c>
    </row>
    <row r="2137" customFormat="false" ht="15" hidden="false" customHeight="false" outlineLevel="0" collapsed="false">
      <c r="A2137" s="4" t="str">
        <f aca="false">B2137&amp;"|"&amp;C2137</f>
        <v>tdbR00000375 Arg-CCU|71</v>
      </c>
      <c r="B2137" s="4" t="s">
        <v>65</v>
      </c>
      <c r="C2137" s="4" t="s">
        <v>853</v>
      </c>
      <c r="D2137" s="4" t="n">
        <v>71</v>
      </c>
      <c r="E2137" s="17" t="s">
        <v>459</v>
      </c>
      <c r="F2137" s="18" t="s">
        <v>768</v>
      </c>
    </row>
    <row r="2138" customFormat="false" ht="15" hidden="false" customHeight="false" outlineLevel="0" collapsed="false">
      <c r="A2138" s="4" t="str">
        <f aca="false">B2138&amp;"|"&amp;C2138</f>
        <v>tdbR00000375 Arg-CCU|72</v>
      </c>
      <c r="B2138" s="4" t="s">
        <v>65</v>
      </c>
      <c r="C2138" s="4" t="s">
        <v>854</v>
      </c>
      <c r="D2138" s="4" t="n">
        <v>72</v>
      </c>
      <c r="E2138" s="17" t="s">
        <v>777</v>
      </c>
      <c r="F2138" s="18" t="s">
        <v>768</v>
      </c>
    </row>
    <row r="2139" customFormat="false" ht="15" hidden="false" customHeight="false" outlineLevel="0" collapsed="false">
      <c r="A2139" s="4" t="str">
        <f aca="false">B2139&amp;"|"&amp;C2139</f>
        <v>tdbR00000367 Arg-UCG|1</v>
      </c>
      <c r="B2139" s="4" t="s">
        <v>66</v>
      </c>
      <c r="C2139" s="4" t="s">
        <v>767</v>
      </c>
      <c r="D2139" s="4" t="n">
        <v>1</v>
      </c>
      <c r="E2139" s="17" t="s">
        <v>777</v>
      </c>
      <c r="F2139" s="18" t="s">
        <v>768</v>
      </c>
    </row>
    <row r="2140" customFormat="false" ht="15" hidden="false" customHeight="false" outlineLevel="0" collapsed="false">
      <c r="A2140" s="4" t="str">
        <f aca="false">B2140&amp;"|"&amp;C2140</f>
        <v>tdbR00000367 Arg-UCG|2</v>
      </c>
      <c r="B2140" s="4" t="s">
        <v>66</v>
      </c>
      <c r="C2140" s="4" t="s">
        <v>769</v>
      </c>
      <c r="D2140" s="4" t="n">
        <v>2</v>
      </c>
      <c r="E2140" s="17" t="s">
        <v>459</v>
      </c>
      <c r="F2140" s="18" t="s">
        <v>768</v>
      </c>
    </row>
    <row r="2141" customFormat="false" ht="15" hidden="false" customHeight="false" outlineLevel="0" collapsed="false">
      <c r="A2141" s="4" t="str">
        <f aca="false">B2141&amp;"|"&amp;C2141</f>
        <v>tdbR00000367 Arg-UCG|3</v>
      </c>
      <c r="B2141" s="4" t="s">
        <v>66</v>
      </c>
      <c r="C2141" s="4" t="s">
        <v>770</v>
      </c>
      <c r="D2141" s="4" t="n">
        <v>3</v>
      </c>
      <c r="E2141" s="17" t="s">
        <v>459</v>
      </c>
      <c r="F2141" s="18" t="s">
        <v>768</v>
      </c>
    </row>
    <row r="2142" customFormat="false" ht="15" hidden="false" customHeight="false" outlineLevel="0" collapsed="false">
      <c r="A2142" s="4" t="str">
        <f aca="false">B2142&amp;"|"&amp;C2142</f>
        <v>tdbR00000367 Arg-UCG|4</v>
      </c>
      <c r="B2142" s="4" t="s">
        <v>66</v>
      </c>
      <c r="C2142" s="4" t="s">
        <v>771</v>
      </c>
      <c r="D2142" s="4" t="n">
        <v>4</v>
      </c>
      <c r="E2142" s="17" t="s">
        <v>777</v>
      </c>
      <c r="F2142" s="18" t="s">
        <v>768</v>
      </c>
    </row>
    <row r="2143" customFormat="false" ht="15" hidden="false" customHeight="false" outlineLevel="0" collapsed="false">
      <c r="A2143" s="4" t="str">
        <f aca="false">B2143&amp;"|"&amp;C2143</f>
        <v>tdbR00000367 Arg-UCG|5</v>
      </c>
      <c r="B2143" s="4" t="s">
        <v>66</v>
      </c>
      <c r="C2143" s="4" t="s">
        <v>773</v>
      </c>
      <c r="D2143" s="4" t="n">
        <v>5</v>
      </c>
      <c r="E2143" s="17" t="s">
        <v>780</v>
      </c>
      <c r="F2143" s="18" t="s">
        <v>768</v>
      </c>
    </row>
    <row r="2144" customFormat="false" ht="15" hidden="false" customHeight="false" outlineLevel="0" collapsed="false">
      <c r="A2144" s="4" t="str">
        <f aca="false">B2144&amp;"|"&amp;C2144</f>
        <v>tdbR00000367 Arg-UCG|6</v>
      </c>
      <c r="B2144" s="4" t="s">
        <v>66</v>
      </c>
      <c r="C2144" s="4" t="s">
        <v>774</v>
      </c>
      <c r="D2144" s="4" t="n">
        <v>6</v>
      </c>
      <c r="E2144" s="17" t="s">
        <v>772</v>
      </c>
      <c r="F2144" s="18" t="s">
        <v>768</v>
      </c>
    </row>
    <row r="2145" customFormat="false" ht="15" hidden="false" customHeight="false" outlineLevel="0" collapsed="false">
      <c r="A2145" s="4" t="str">
        <f aca="false">B2145&amp;"|"&amp;C2145</f>
        <v>tdbR00000367 Arg-UCG|7</v>
      </c>
      <c r="B2145" s="4" t="s">
        <v>66</v>
      </c>
      <c r="C2145" s="4" t="s">
        <v>775</v>
      </c>
      <c r="D2145" s="4" t="n">
        <v>7</v>
      </c>
      <c r="E2145" s="17" t="s">
        <v>777</v>
      </c>
      <c r="F2145" s="18" t="s">
        <v>768</v>
      </c>
    </row>
    <row r="2146" customFormat="false" ht="15" hidden="false" customHeight="false" outlineLevel="0" collapsed="false">
      <c r="A2146" s="4" t="str">
        <f aca="false">B2146&amp;"|"&amp;C2146</f>
        <v>tdbR00000367 Arg-UCG|8</v>
      </c>
      <c r="B2146" s="4" t="s">
        <v>66</v>
      </c>
      <c r="C2146" s="4" t="s">
        <v>776</v>
      </c>
      <c r="D2146" s="4" t="n">
        <v>8</v>
      </c>
      <c r="E2146" s="3" t="s">
        <v>777</v>
      </c>
      <c r="F2146" s="4" t="s">
        <v>778</v>
      </c>
    </row>
    <row r="2147" customFormat="false" ht="15" hidden="false" customHeight="false" outlineLevel="0" collapsed="false">
      <c r="A2147" s="4" t="str">
        <f aca="false">B2147&amp;"|"&amp;C2147</f>
        <v>tdbR00000367 Arg-UCG|9</v>
      </c>
      <c r="B2147" s="4" t="s">
        <v>66</v>
      </c>
      <c r="C2147" s="4" t="s">
        <v>779</v>
      </c>
      <c r="D2147" s="4" t="n">
        <v>9</v>
      </c>
      <c r="E2147" s="3" t="s">
        <v>780</v>
      </c>
      <c r="F2147" s="4" t="s">
        <v>781</v>
      </c>
    </row>
    <row r="2148" customFormat="false" ht="15" hidden="false" customHeight="false" outlineLevel="0" collapsed="false">
      <c r="A2148" s="4" t="str">
        <f aca="false">B2148&amp;"|"&amp;C2148</f>
        <v>tdbR00000367 Arg-UCG|10</v>
      </c>
      <c r="B2148" s="4" t="s">
        <v>66</v>
      </c>
      <c r="C2148" s="4" t="s">
        <v>782</v>
      </c>
      <c r="D2148" s="4" t="n">
        <v>10</v>
      </c>
      <c r="E2148" s="8" t="s">
        <v>459</v>
      </c>
      <c r="F2148" s="7" t="s">
        <v>783</v>
      </c>
    </row>
    <row r="2149" customFormat="false" ht="15" hidden="false" customHeight="false" outlineLevel="0" collapsed="false">
      <c r="A2149" s="4" t="str">
        <f aca="false">B2149&amp;"|"&amp;C2149</f>
        <v>tdbR00000367 Arg-UCG|11</v>
      </c>
      <c r="B2149" s="4" t="s">
        <v>66</v>
      </c>
      <c r="C2149" s="4" t="s">
        <v>784</v>
      </c>
      <c r="D2149" s="4" t="n">
        <v>11</v>
      </c>
      <c r="E2149" s="8" t="s">
        <v>777</v>
      </c>
      <c r="F2149" s="7" t="s">
        <v>783</v>
      </c>
    </row>
    <row r="2150" customFormat="false" ht="15" hidden="false" customHeight="false" outlineLevel="0" collapsed="false">
      <c r="A2150" s="4" t="str">
        <f aca="false">B2150&amp;"|"&amp;C2150</f>
        <v>tdbR00000367 Arg-UCG|12</v>
      </c>
      <c r="B2150" s="4" t="s">
        <v>66</v>
      </c>
      <c r="C2150" s="4" t="s">
        <v>785</v>
      </c>
      <c r="D2150" s="4" t="n">
        <v>12</v>
      </c>
      <c r="E2150" s="8" t="s">
        <v>777</v>
      </c>
      <c r="F2150" s="7" t="s">
        <v>783</v>
      </c>
    </row>
    <row r="2151" customFormat="false" ht="15" hidden="false" customHeight="false" outlineLevel="0" collapsed="false">
      <c r="A2151" s="4" t="str">
        <f aca="false">B2151&amp;"|"&amp;C2151</f>
        <v>tdbR00000367 Arg-UCG|13</v>
      </c>
      <c r="B2151" s="4" t="s">
        <v>66</v>
      </c>
      <c r="C2151" s="4" t="s">
        <v>786</v>
      </c>
      <c r="D2151" s="4" t="n">
        <v>13</v>
      </c>
      <c r="E2151" s="8" t="s">
        <v>777</v>
      </c>
      <c r="F2151" s="7" t="s">
        <v>783</v>
      </c>
    </row>
    <row r="2152" customFormat="false" ht="15" hidden="false" customHeight="false" outlineLevel="0" collapsed="false">
      <c r="A2152" s="4" t="str">
        <f aca="false">B2152&amp;"|"&amp;C2152</f>
        <v>tdbR00000367 Arg-UCG|14</v>
      </c>
      <c r="B2152" s="4" t="s">
        <v>66</v>
      </c>
      <c r="C2152" s="4" t="s">
        <v>787</v>
      </c>
      <c r="D2152" s="4" t="n">
        <v>14</v>
      </c>
      <c r="E2152" s="19" t="s">
        <v>780</v>
      </c>
      <c r="F2152" s="20" t="s">
        <v>788</v>
      </c>
    </row>
    <row r="2153" customFormat="false" ht="15" hidden="false" customHeight="false" outlineLevel="0" collapsed="false">
      <c r="A2153" s="4" t="str">
        <f aca="false">B2153&amp;"|"&amp;C2153</f>
        <v>tdbR00000367 Arg-UCG|15</v>
      </c>
      <c r="B2153" s="4" t="s">
        <v>66</v>
      </c>
      <c r="C2153" s="4" t="s">
        <v>789</v>
      </c>
      <c r="D2153" s="4" t="n">
        <v>15</v>
      </c>
      <c r="E2153" s="19" t="s">
        <v>780</v>
      </c>
      <c r="F2153" s="20" t="s">
        <v>788</v>
      </c>
    </row>
    <row r="2154" customFormat="false" ht="15" hidden="false" customHeight="false" outlineLevel="0" collapsed="false">
      <c r="A2154" s="4" t="str">
        <f aca="false">B2154&amp;"|"&amp;C2154</f>
        <v>tdbR00000367 Arg-UCG|18</v>
      </c>
      <c r="B2154" s="4" t="s">
        <v>66</v>
      </c>
      <c r="C2154" s="4" t="s">
        <v>793</v>
      </c>
      <c r="D2154" s="4" t="n">
        <v>16</v>
      </c>
      <c r="E2154" s="19" t="s">
        <v>780</v>
      </c>
      <c r="F2154" s="20" t="s">
        <v>788</v>
      </c>
    </row>
    <row r="2155" customFormat="false" ht="15" hidden="false" customHeight="false" outlineLevel="0" collapsed="false">
      <c r="A2155" s="4" t="str">
        <f aca="false">B2155&amp;"|"&amp;C2155</f>
        <v>tdbR00000367 Arg-UCG|19</v>
      </c>
      <c r="B2155" s="4" t="s">
        <v>66</v>
      </c>
      <c r="C2155" s="4" t="s">
        <v>794</v>
      </c>
      <c r="D2155" s="4" t="n">
        <v>17</v>
      </c>
      <c r="E2155" s="19" t="s">
        <v>780</v>
      </c>
      <c r="F2155" s="20" t="s">
        <v>788</v>
      </c>
    </row>
    <row r="2156" customFormat="false" ht="15" hidden="false" customHeight="false" outlineLevel="0" collapsed="false">
      <c r="A2156" s="4" t="str">
        <f aca="false">B2156&amp;"|"&amp;C2156</f>
        <v>tdbR00000367 Arg-UCG|20</v>
      </c>
      <c r="B2156" s="4" t="s">
        <v>66</v>
      </c>
      <c r="C2156" s="4" t="s">
        <v>795</v>
      </c>
      <c r="D2156" s="4" t="n">
        <v>18</v>
      </c>
      <c r="E2156" s="19" t="s">
        <v>777</v>
      </c>
      <c r="F2156" s="20" t="s">
        <v>788</v>
      </c>
    </row>
    <row r="2157" customFormat="false" ht="15" hidden="false" customHeight="false" outlineLevel="0" collapsed="false">
      <c r="A2157" s="4" t="str">
        <f aca="false">B2157&amp;"|"&amp;C2157</f>
        <v>tdbR00000367 Arg-UCG|21</v>
      </c>
      <c r="B2157" s="4" t="s">
        <v>66</v>
      </c>
      <c r="C2157" s="4" t="s">
        <v>797</v>
      </c>
      <c r="D2157" s="4" t="n">
        <v>19</v>
      </c>
      <c r="E2157" s="19" t="s">
        <v>780</v>
      </c>
      <c r="F2157" s="20" t="s">
        <v>788</v>
      </c>
    </row>
    <row r="2158" customFormat="false" ht="15" hidden="false" customHeight="false" outlineLevel="0" collapsed="false">
      <c r="A2158" s="4" t="str">
        <f aca="false">B2158&amp;"|"&amp;C2158</f>
        <v>tdbR00000367 Arg-UCG|22</v>
      </c>
      <c r="B2158" s="4" t="s">
        <v>66</v>
      </c>
      <c r="C2158" s="4" t="s">
        <v>798</v>
      </c>
      <c r="D2158" s="4" t="n">
        <v>20</v>
      </c>
      <c r="E2158" s="8" t="s">
        <v>780</v>
      </c>
      <c r="F2158" s="7" t="s">
        <v>783</v>
      </c>
    </row>
    <row r="2159" customFormat="false" ht="15" hidden="false" customHeight="false" outlineLevel="0" collapsed="false">
      <c r="A2159" s="4" t="str">
        <f aca="false">B2159&amp;"|"&amp;C2159</f>
        <v>tdbR00000367 Arg-UCG|23</v>
      </c>
      <c r="B2159" s="4" t="s">
        <v>66</v>
      </c>
      <c r="C2159" s="4" t="s">
        <v>799</v>
      </c>
      <c r="D2159" s="4" t="n">
        <v>21</v>
      </c>
      <c r="E2159" s="8" t="s">
        <v>780</v>
      </c>
      <c r="F2159" s="7" t="s">
        <v>783</v>
      </c>
    </row>
    <row r="2160" customFormat="false" ht="15" hidden="false" customHeight="false" outlineLevel="0" collapsed="false">
      <c r="A2160" s="4" t="str">
        <f aca="false">B2160&amp;"|"&amp;C2160</f>
        <v>tdbR00000367 Arg-UCG|24</v>
      </c>
      <c r="B2160" s="4" t="s">
        <v>66</v>
      </c>
      <c r="C2160" s="4" t="s">
        <v>800</v>
      </c>
      <c r="D2160" s="4" t="n">
        <v>22</v>
      </c>
      <c r="E2160" s="8" t="s">
        <v>780</v>
      </c>
      <c r="F2160" s="7" t="s">
        <v>783</v>
      </c>
    </row>
    <row r="2161" customFormat="false" ht="15" hidden="false" customHeight="false" outlineLevel="0" collapsed="false">
      <c r="A2161" s="4" t="str">
        <f aca="false">B2161&amp;"|"&amp;C2161</f>
        <v>tdbR00000367 Arg-UCG|25</v>
      </c>
      <c r="B2161" s="4" t="s">
        <v>66</v>
      </c>
      <c r="C2161" s="4" t="s">
        <v>801</v>
      </c>
      <c r="D2161" s="4" t="n">
        <v>23</v>
      </c>
      <c r="E2161" s="8" t="s">
        <v>777</v>
      </c>
      <c r="F2161" s="7" t="s">
        <v>783</v>
      </c>
    </row>
    <row r="2162" customFormat="false" ht="15" hidden="false" customHeight="false" outlineLevel="0" collapsed="false">
      <c r="A2162" s="4" t="str">
        <f aca="false">B2162&amp;"|"&amp;C2162</f>
        <v>tdbR00000367 Arg-UCG|26</v>
      </c>
      <c r="B2162" s="4" t="s">
        <v>66</v>
      </c>
      <c r="C2162" s="4" t="s">
        <v>802</v>
      </c>
      <c r="D2162" s="4" t="n">
        <v>24</v>
      </c>
      <c r="E2162" s="3" t="s">
        <v>780</v>
      </c>
      <c r="F2162" s="4" t="s">
        <v>803</v>
      </c>
    </row>
    <row r="2163" customFormat="false" ht="15" hidden="false" customHeight="false" outlineLevel="0" collapsed="false">
      <c r="A2163" s="4" t="str">
        <f aca="false">B2163&amp;"|"&amp;C2163</f>
        <v>tdbR00000367 Arg-UCG|27</v>
      </c>
      <c r="B2163" s="4" t="s">
        <v>66</v>
      </c>
      <c r="C2163" s="4" t="s">
        <v>804</v>
      </c>
      <c r="D2163" s="4" t="n">
        <v>25</v>
      </c>
      <c r="E2163" s="21" t="s">
        <v>780</v>
      </c>
      <c r="F2163" s="22" t="s">
        <v>805</v>
      </c>
    </row>
    <row r="2164" customFormat="false" ht="15" hidden="false" customHeight="false" outlineLevel="0" collapsed="false">
      <c r="A2164" s="4" t="str">
        <f aca="false">B2164&amp;"|"&amp;C2164</f>
        <v>tdbR00000367 Arg-UCG|28</v>
      </c>
      <c r="B2164" s="4" t="s">
        <v>66</v>
      </c>
      <c r="C2164" s="4" t="s">
        <v>806</v>
      </c>
      <c r="D2164" s="4" t="n">
        <v>26</v>
      </c>
      <c r="E2164" s="21" t="s">
        <v>780</v>
      </c>
      <c r="F2164" s="22" t="s">
        <v>805</v>
      </c>
    </row>
    <row r="2165" customFormat="false" ht="15" hidden="false" customHeight="false" outlineLevel="0" collapsed="false">
      <c r="A2165" s="4" t="str">
        <f aca="false">B2165&amp;"|"&amp;C2165</f>
        <v>tdbR00000367 Arg-UCG|29</v>
      </c>
      <c r="B2165" s="4" t="s">
        <v>66</v>
      </c>
      <c r="C2165" s="4" t="s">
        <v>807</v>
      </c>
      <c r="D2165" s="4" t="n">
        <v>27</v>
      </c>
      <c r="E2165" s="21" t="s">
        <v>777</v>
      </c>
      <c r="F2165" s="22" t="s">
        <v>805</v>
      </c>
    </row>
    <row r="2166" customFormat="false" ht="15" hidden="false" customHeight="false" outlineLevel="0" collapsed="false">
      <c r="A2166" s="4" t="str">
        <f aca="false">B2166&amp;"|"&amp;C2166</f>
        <v>tdbR00000367 Arg-UCG|30</v>
      </c>
      <c r="B2166" s="4" t="s">
        <v>66</v>
      </c>
      <c r="C2166" s="4" t="s">
        <v>808</v>
      </c>
      <c r="D2166" s="4" t="n">
        <v>28</v>
      </c>
      <c r="E2166" s="21" t="s">
        <v>459</v>
      </c>
      <c r="F2166" s="22" t="s">
        <v>805</v>
      </c>
    </row>
    <row r="2167" customFormat="false" ht="15" hidden="false" customHeight="false" outlineLevel="0" collapsed="false">
      <c r="A2167" s="4" t="str">
        <f aca="false">B2167&amp;"|"&amp;C2167</f>
        <v>tdbR00000367 Arg-UCG|31</v>
      </c>
      <c r="B2167" s="4" t="s">
        <v>66</v>
      </c>
      <c r="C2167" s="4" t="s">
        <v>809</v>
      </c>
      <c r="D2167" s="4" t="n">
        <v>29</v>
      </c>
      <c r="E2167" s="21" t="s">
        <v>780</v>
      </c>
      <c r="F2167" s="22" t="s">
        <v>805</v>
      </c>
    </row>
    <row r="2168" customFormat="false" ht="15" hidden="false" customHeight="false" outlineLevel="0" collapsed="false">
      <c r="A2168" s="4" t="str">
        <f aca="false">B2168&amp;"|"&amp;C2168</f>
        <v>tdbR00000367 Arg-UCG|32</v>
      </c>
      <c r="B2168" s="4" t="s">
        <v>66</v>
      </c>
      <c r="C2168" s="4" t="s">
        <v>810</v>
      </c>
      <c r="D2168" s="4" t="n">
        <v>30</v>
      </c>
      <c r="E2168" s="19" t="s">
        <v>777</v>
      </c>
      <c r="F2168" s="20" t="s">
        <v>811</v>
      </c>
    </row>
    <row r="2169" customFormat="false" ht="15" hidden="false" customHeight="false" outlineLevel="0" collapsed="false">
      <c r="A2169" s="4" t="str">
        <f aca="false">B2169&amp;"|"&amp;C2169</f>
        <v>tdbR00000367 Arg-UCG|33</v>
      </c>
      <c r="B2169" s="4" t="s">
        <v>66</v>
      </c>
      <c r="C2169" s="4" t="s">
        <v>812</v>
      </c>
      <c r="D2169" s="4" t="n">
        <v>31</v>
      </c>
      <c r="E2169" s="19" t="s">
        <v>777</v>
      </c>
      <c r="F2169" s="20" t="s">
        <v>811</v>
      </c>
    </row>
    <row r="2170" customFormat="false" ht="15" hidden="false" customHeight="false" outlineLevel="0" collapsed="false">
      <c r="A2170" s="4" t="str">
        <f aca="false">B2170&amp;"|"&amp;C2170</f>
        <v>tdbR00000367 Arg-UCG|34</v>
      </c>
      <c r="B2170" s="4" t="s">
        <v>66</v>
      </c>
      <c r="C2170" s="4" t="s">
        <v>813</v>
      </c>
      <c r="D2170" s="4" t="n">
        <v>32</v>
      </c>
      <c r="E2170" s="19" t="s">
        <v>777</v>
      </c>
      <c r="F2170" s="20" t="s">
        <v>811</v>
      </c>
    </row>
    <row r="2171" customFormat="false" ht="15" hidden="false" customHeight="false" outlineLevel="0" collapsed="false">
      <c r="A2171" s="4" t="str">
        <f aca="false">B2171&amp;"|"&amp;C2171</f>
        <v>tdbR00000367 Arg-UCG|35</v>
      </c>
      <c r="B2171" s="4" t="s">
        <v>66</v>
      </c>
      <c r="C2171" s="4" t="s">
        <v>814</v>
      </c>
      <c r="D2171" s="4" t="n">
        <v>33</v>
      </c>
      <c r="E2171" s="19" t="s">
        <v>772</v>
      </c>
      <c r="F2171" s="20" t="s">
        <v>811</v>
      </c>
    </row>
    <row r="2172" customFormat="false" ht="15" hidden="false" customHeight="false" outlineLevel="0" collapsed="false">
      <c r="A2172" s="4" t="str">
        <f aca="false">B2172&amp;"|"&amp;C2172</f>
        <v>tdbR00000367 Arg-UCG|36</v>
      </c>
      <c r="B2172" s="4" t="s">
        <v>66</v>
      </c>
      <c r="C2172" s="4" t="s">
        <v>815</v>
      </c>
      <c r="D2172" s="4" t="n">
        <v>34</v>
      </c>
      <c r="E2172" s="19" t="s">
        <v>459</v>
      </c>
      <c r="F2172" s="20" t="s">
        <v>811</v>
      </c>
    </row>
    <row r="2173" customFormat="false" ht="15" hidden="false" customHeight="false" outlineLevel="0" collapsed="false">
      <c r="A2173" s="4" t="str">
        <f aca="false">B2173&amp;"|"&amp;C2173</f>
        <v>tdbR00000367 Arg-UCG|37</v>
      </c>
      <c r="B2173" s="4" t="s">
        <v>66</v>
      </c>
      <c r="C2173" s="4" t="s">
        <v>816</v>
      </c>
      <c r="D2173" s="4" t="n">
        <v>35</v>
      </c>
      <c r="E2173" s="19" t="s">
        <v>780</v>
      </c>
      <c r="F2173" s="20" t="s">
        <v>811</v>
      </c>
    </row>
    <row r="2174" customFormat="false" ht="15" hidden="false" customHeight="false" outlineLevel="0" collapsed="false">
      <c r="A2174" s="4" t="str">
        <f aca="false">B2174&amp;"|"&amp;C2174</f>
        <v>tdbR00000367 Arg-UCG|38</v>
      </c>
      <c r="B2174" s="4" t="s">
        <v>66</v>
      </c>
      <c r="C2174" s="4" t="s">
        <v>817</v>
      </c>
      <c r="D2174" s="4" t="n">
        <v>36</v>
      </c>
      <c r="E2174" s="19" t="s">
        <v>772</v>
      </c>
      <c r="F2174" s="20" t="s">
        <v>811</v>
      </c>
    </row>
    <row r="2175" customFormat="false" ht="15" hidden="false" customHeight="false" outlineLevel="0" collapsed="false">
      <c r="A2175" s="4" t="str">
        <f aca="false">B2175&amp;"|"&amp;C2175</f>
        <v>tdbR00000367 Arg-UCG|39</v>
      </c>
      <c r="B2175" s="4" t="s">
        <v>66</v>
      </c>
      <c r="C2175" s="4" t="s">
        <v>818</v>
      </c>
      <c r="D2175" s="4" t="n">
        <v>37</v>
      </c>
      <c r="E2175" s="21" t="s">
        <v>777</v>
      </c>
      <c r="F2175" s="22" t="s">
        <v>805</v>
      </c>
    </row>
    <row r="2176" customFormat="false" ht="15" hidden="false" customHeight="false" outlineLevel="0" collapsed="false">
      <c r="A2176" s="4" t="str">
        <f aca="false">B2176&amp;"|"&amp;C2176</f>
        <v>tdbR00000367 Arg-UCG|40</v>
      </c>
      <c r="B2176" s="4" t="s">
        <v>66</v>
      </c>
      <c r="C2176" s="4" t="s">
        <v>819</v>
      </c>
      <c r="D2176" s="4" t="n">
        <v>38</v>
      </c>
      <c r="E2176" s="21" t="s">
        <v>772</v>
      </c>
      <c r="F2176" s="22" t="s">
        <v>805</v>
      </c>
    </row>
    <row r="2177" customFormat="false" ht="15" hidden="false" customHeight="false" outlineLevel="0" collapsed="false">
      <c r="A2177" s="4" t="str">
        <f aca="false">B2177&amp;"|"&amp;C2177</f>
        <v>tdbR00000367 Arg-UCG|41</v>
      </c>
      <c r="B2177" s="4" t="s">
        <v>66</v>
      </c>
      <c r="C2177" s="4" t="s">
        <v>820</v>
      </c>
      <c r="D2177" s="4" t="n">
        <v>39</v>
      </c>
      <c r="E2177" s="21" t="s">
        <v>780</v>
      </c>
      <c r="F2177" s="22" t="s">
        <v>805</v>
      </c>
    </row>
    <row r="2178" customFormat="false" ht="15" hidden="false" customHeight="false" outlineLevel="0" collapsed="false">
      <c r="A2178" s="4" t="str">
        <f aca="false">B2178&amp;"|"&amp;C2178</f>
        <v>tdbR00000367 Arg-UCG|42</v>
      </c>
      <c r="B2178" s="4" t="s">
        <v>66</v>
      </c>
      <c r="C2178" s="4" t="s">
        <v>821</v>
      </c>
      <c r="D2178" s="4" t="n">
        <v>40</v>
      </c>
      <c r="E2178" s="21" t="s">
        <v>777</v>
      </c>
      <c r="F2178" s="22" t="s">
        <v>805</v>
      </c>
    </row>
    <row r="2179" customFormat="false" ht="15" hidden="false" customHeight="false" outlineLevel="0" collapsed="false">
      <c r="A2179" s="4" t="str">
        <f aca="false">B2179&amp;"|"&amp;C2179</f>
        <v>tdbR00000367 Arg-UCG|43</v>
      </c>
      <c r="B2179" s="4" t="s">
        <v>66</v>
      </c>
      <c r="C2179" s="4" t="s">
        <v>822</v>
      </c>
      <c r="D2179" s="4" t="n">
        <v>41</v>
      </c>
      <c r="E2179" s="21" t="s">
        <v>777</v>
      </c>
      <c r="F2179" s="22" t="s">
        <v>805</v>
      </c>
    </row>
    <row r="2180" customFormat="false" ht="15" hidden="false" customHeight="false" outlineLevel="0" collapsed="false">
      <c r="A2180" s="4" t="str">
        <f aca="false">B2180&amp;"|"&amp;C2180</f>
        <v>tdbR00000367 Arg-UCG|44</v>
      </c>
      <c r="B2180" s="4" t="s">
        <v>66</v>
      </c>
      <c r="C2180" s="4" t="s">
        <v>823</v>
      </c>
      <c r="D2180" s="4" t="n">
        <v>42</v>
      </c>
      <c r="E2180" s="19" t="s">
        <v>780</v>
      </c>
      <c r="F2180" s="20" t="s">
        <v>824</v>
      </c>
    </row>
    <row r="2181" customFormat="false" ht="15" hidden="false" customHeight="false" outlineLevel="0" collapsed="false">
      <c r="A2181" s="4" t="str">
        <f aca="false">B2181&amp;"|"&amp;C2181</f>
        <v>tdbR00000367 Arg-UCG|45</v>
      </c>
      <c r="B2181" s="4" t="s">
        <v>66</v>
      </c>
      <c r="C2181" s="4" t="s">
        <v>825</v>
      </c>
      <c r="D2181" s="4" t="n">
        <v>43</v>
      </c>
      <c r="E2181" s="19" t="s">
        <v>459</v>
      </c>
      <c r="F2181" s="20" t="s">
        <v>824</v>
      </c>
    </row>
    <row r="2182" customFormat="false" ht="15" hidden="false" customHeight="false" outlineLevel="0" collapsed="false">
      <c r="A2182" s="4" t="str">
        <f aca="false">B2182&amp;"|"&amp;C2182</f>
        <v>tdbR00000367 Arg-UCG|48</v>
      </c>
      <c r="B2182" s="4" t="s">
        <v>66</v>
      </c>
      <c r="C2182" s="4" t="s">
        <v>828</v>
      </c>
      <c r="D2182" s="4" t="n">
        <v>44</v>
      </c>
      <c r="E2182" s="19" t="s">
        <v>780</v>
      </c>
      <c r="F2182" s="20" t="s">
        <v>824</v>
      </c>
    </row>
    <row r="2183" customFormat="false" ht="15" hidden="false" customHeight="false" outlineLevel="0" collapsed="false">
      <c r="A2183" s="4" t="str">
        <f aca="false">B2183&amp;"|"&amp;C2183</f>
        <v>tdbR00000367 Arg-UCG|49</v>
      </c>
      <c r="B2183" s="4" t="s">
        <v>66</v>
      </c>
      <c r="C2183" s="4" t="s">
        <v>829</v>
      </c>
      <c r="D2183" s="4" t="n">
        <v>45</v>
      </c>
      <c r="E2183" s="23" t="s">
        <v>777</v>
      </c>
      <c r="F2183" s="10" t="s">
        <v>830</v>
      </c>
    </row>
    <row r="2184" customFormat="false" ht="15" hidden="false" customHeight="false" outlineLevel="0" collapsed="false">
      <c r="A2184" s="4" t="str">
        <f aca="false">B2184&amp;"|"&amp;C2184</f>
        <v>tdbR00000367 Arg-UCG|50</v>
      </c>
      <c r="B2184" s="4" t="s">
        <v>66</v>
      </c>
      <c r="C2184" s="4" t="s">
        <v>831</v>
      </c>
      <c r="D2184" s="4" t="n">
        <v>46</v>
      </c>
      <c r="E2184" s="23" t="s">
        <v>777</v>
      </c>
      <c r="F2184" s="10" t="s">
        <v>830</v>
      </c>
    </row>
    <row r="2185" customFormat="false" ht="15" hidden="false" customHeight="false" outlineLevel="0" collapsed="false">
      <c r="A2185" s="4" t="str">
        <f aca="false">B2185&amp;"|"&amp;C2185</f>
        <v>tdbR00000367 Arg-UCG|51</v>
      </c>
      <c r="B2185" s="4" t="s">
        <v>66</v>
      </c>
      <c r="C2185" s="4" t="s">
        <v>832</v>
      </c>
      <c r="D2185" s="4" t="n">
        <v>47</v>
      </c>
      <c r="E2185" s="23" t="s">
        <v>780</v>
      </c>
      <c r="F2185" s="10" t="s">
        <v>830</v>
      </c>
    </row>
    <row r="2186" customFormat="false" ht="15" hidden="false" customHeight="false" outlineLevel="0" collapsed="false">
      <c r="A2186" s="4" t="str">
        <f aca="false">B2186&amp;"|"&amp;C2186</f>
        <v>tdbR00000367 Arg-UCG|52</v>
      </c>
      <c r="B2186" s="4" t="s">
        <v>66</v>
      </c>
      <c r="C2186" s="4" t="s">
        <v>833</v>
      </c>
      <c r="D2186" s="4" t="n">
        <v>48</v>
      </c>
      <c r="E2186" s="23" t="s">
        <v>777</v>
      </c>
      <c r="F2186" s="10" t="s">
        <v>830</v>
      </c>
    </row>
    <row r="2187" customFormat="false" ht="15" hidden="false" customHeight="false" outlineLevel="0" collapsed="false">
      <c r="A2187" s="4" t="str">
        <f aca="false">B2187&amp;"|"&amp;C2187</f>
        <v>tdbR00000367 Arg-UCG|53</v>
      </c>
      <c r="B2187" s="4" t="s">
        <v>66</v>
      </c>
      <c r="C2187" s="4" t="s">
        <v>834</v>
      </c>
      <c r="D2187" s="4" t="n">
        <v>49</v>
      </c>
      <c r="E2187" s="23" t="s">
        <v>459</v>
      </c>
      <c r="F2187" s="10" t="s">
        <v>830</v>
      </c>
    </row>
    <row r="2188" customFormat="false" ht="15" hidden="false" customHeight="false" outlineLevel="0" collapsed="false">
      <c r="A2188" s="4" t="str">
        <f aca="false">B2188&amp;"|"&amp;C2188</f>
        <v>tdbR00000367 Arg-UCG|54</v>
      </c>
      <c r="B2188" s="4" t="s">
        <v>66</v>
      </c>
      <c r="C2188" s="4" t="s">
        <v>835</v>
      </c>
      <c r="D2188" s="4" t="n">
        <v>50</v>
      </c>
      <c r="E2188" s="19" t="s">
        <v>780</v>
      </c>
      <c r="F2188" s="20" t="s">
        <v>836</v>
      </c>
    </row>
    <row r="2189" customFormat="false" ht="15" hidden="false" customHeight="false" outlineLevel="0" collapsed="false">
      <c r="A2189" s="4" t="str">
        <f aca="false">B2189&amp;"|"&amp;C2189</f>
        <v>tdbR00000367 Arg-UCG|55</v>
      </c>
      <c r="B2189" s="4" t="s">
        <v>66</v>
      </c>
      <c r="C2189" s="4" t="s">
        <v>837</v>
      </c>
      <c r="D2189" s="4" t="n">
        <v>51</v>
      </c>
      <c r="E2189" s="19" t="s">
        <v>777</v>
      </c>
      <c r="F2189" s="20" t="s">
        <v>836</v>
      </c>
    </row>
    <row r="2190" customFormat="false" ht="15" hidden="false" customHeight="false" outlineLevel="0" collapsed="false">
      <c r="A2190" s="4" t="str">
        <f aca="false">B2190&amp;"|"&amp;C2190</f>
        <v>tdbR00000367 Arg-UCG|56</v>
      </c>
      <c r="B2190" s="4" t="s">
        <v>66</v>
      </c>
      <c r="C2190" s="4" t="s">
        <v>838</v>
      </c>
      <c r="D2190" s="4" t="n">
        <v>52</v>
      </c>
      <c r="E2190" s="19" t="s">
        <v>777</v>
      </c>
      <c r="F2190" s="20" t="s">
        <v>836</v>
      </c>
    </row>
    <row r="2191" customFormat="false" ht="15" hidden="false" customHeight="false" outlineLevel="0" collapsed="false">
      <c r="A2191" s="4" t="str">
        <f aca="false">B2191&amp;"|"&amp;C2191</f>
        <v>tdbR00000367 Arg-UCG|57</v>
      </c>
      <c r="B2191" s="4" t="s">
        <v>66</v>
      </c>
      <c r="C2191" s="4" t="s">
        <v>839</v>
      </c>
      <c r="D2191" s="4" t="n">
        <v>53</v>
      </c>
      <c r="E2191" s="19" t="s">
        <v>777</v>
      </c>
      <c r="F2191" s="20" t="s">
        <v>836</v>
      </c>
    </row>
    <row r="2192" customFormat="false" ht="15" hidden="false" customHeight="false" outlineLevel="0" collapsed="false">
      <c r="A2192" s="4" t="str">
        <f aca="false">B2192&amp;"|"&amp;C2192</f>
        <v>tdbR00000367 Arg-UCG|58</v>
      </c>
      <c r="B2192" s="4" t="s">
        <v>66</v>
      </c>
      <c r="C2192" s="4" t="s">
        <v>840</v>
      </c>
      <c r="D2192" s="4" t="n">
        <v>54</v>
      </c>
      <c r="E2192" s="19" t="s">
        <v>780</v>
      </c>
      <c r="F2192" s="20" t="s">
        <v>836</v>
      </c>
    </row>
    <row r="2193" customFormat="false" ht="15" hidden="false" customHeight="false" outlineLevel="0" collapsed="false">
      <c r="A2193" s="4" t="str">
        <f aca="false">B2193&amp;"|"&amp;C2193</f>
        <v>tdbR00000367 Arg-UCG|59</v>
      </c>
      <c r="B2193" s="4" t="s">
        <v>66</v>
      </c>
      <c r="C2193" s="4" t="s">
        <v>841</v>
      </c>
      <c r="D2193" s="4" t="n">
        <v>55</v>
      </c>
      <c r="E2193" s="19" t="s">
        <v>780</v>
      </c>
      <c r="F2193" s="20" t="s">
        <v>836</v>
      </c>
    </row>
    <row r="2194" customFormat="false" ht="15" hidden="false" customHeight="false" outlineLevel="0" collapsed="false">
      <c r="A2194" s="4" t="str">
        <f aca="false">B2194&amp;"|"&amp;C2194</f>
        <v>tdbR00000367 Arg-UCG|60</v>
      </c>
      <c r="B2194" s="4" t="s">
        <v>66</v>
      </c>
      <c r="C2194" s="4" t="s">
        <v>842</v>
      </c>
      <c r="D2194" s="4" t="n">
        <v>56</v>
      </c>
      <c r="E2194" s="19" t="s">
        <v>777</v>
      </c>
      <c r="F2194" s="20" t="s">
        <v>836</v>
      </c>
    </row>
    <row r="2195" customFormat="false" ht="15" hidden="false" customHeight="false" outlineLevel="0" collapsed="false">
      <c r="A2195" s="4" t="str">
        <f aca="false">B2195&amp;"|"&amp;C2195</f>
        <v>tdbR00000367 Arg-UCG|61</v>
      </c>
      <c r="B2195" s="4" t="s">
        <v>66</v>
      </c>
      <c r="C2195" s="4" t="s">
        <v>843</v>
      </c>
      <c r="D2195" s="4" t="n">
        <v>57</v>
      </c>
      <c r="E2195" s="23" t="s">
        <v>777</v>
      </c>
      <c r="F2195" s="10" t="s">
        <v>830</v>
      </c>
    </row>
    <row r="2196" customFormat="false" ht="15" hidden="false" customHeight="false" outlineLevel="0" collapsed="false">
      <c r="A2196" s="4" t="str">
        <f aca="false">B2196&amp;"|"&amp;C2196</f>
        <v>tdbR00000367 Arg-UCG|62</v>
      </c>
      <c r="B2196" s="4" t="s">
        <v>66</v>
      </c>
      <c r="C2196" s="4" t="s">
        <v>844</v>
      </c>
      <c r="D2196" s="4" t="n">
        <v>58</v>
      </c>
      <c r="E2196" s="23" t="s">
        <v>772</v>
      </c>
      <c r="F2196" s="10" t="s">
        <v>830</v>
      </c>
    </row>
    <row r="2197" customFormat="false" ht="15" hidden="false" customHeight="false" outlineLevel="0" collapsed="false">
      <c r="A2197" s="4" t="str">
        <f aca="false">B2197&amp;"|"&amp;C2197</f>
        <v>tdbR00000367 Arg-UCG|63</v>
      </c>
      <c r="B2197" s="4" t="s">
        <v>66</v>
      </c>
      <c r="C2197" s="4" t="s">
        <v>845</v>
      </c>
      <c r="D2197" s="4" t="n">
        <v>59</v>
      </c>
      <c r="E2197" s="23" t="s">
        <v>780</v>
      </c>
      <c r="F2197" s="10" t="s">
        <v>830</v>
      </c>
    </row>
    <row r="2198" customFormat="false" ht="15" hidden="false" customHeight="false" outlineLevel="0" collapsed="false">
      <c r="A2198" s="4" t="str">
        <f aca="false">B2198&amp;"|"&amp;C2198</f>
        <v>tdbR00000367 Arg-UCG|64</v>
      </c>
      <c r="B2198" s="4" t="s">
        <v>66</v>
      </c>
      <c r="C2198" s="4" t="s">
        <v>846</v>
      </c>
      <c r="D2198" s="4" t="n">
        <v>60</v>
      </c>
      <c r="E2198" s="23" t="s">
        <v>777</v>
      </c>
      <c r="F2198" s="10" t="s">
        <v>830</v>
      </c>
    </row>
    <row r="2199" customFormat="false" ht="15" hidden="false" customHeight="false" outlineLevel="0" collapsed="false">
      <c r="A2199" s="4" t="str">
        <f aca="false">B2199&amp;"|"&amp;C2199</f>
        <v>tdbR00000367 Arg-UCG|65</v>
      </c>
      <c r="B2199" s="4" t="s">
        <v>66</v>
      </c>
      <c r="C2199" s="4" t="s">
        <v>847</v>
      </c>
      <c r="D2199" s="4" t="n">
        <v>61</v>
      </c>
      <c r="E2199" s="23" t="s">
        <v>780</v>
      </c>
      <c r="F2199" s="10" t="s">
        <v>830</v>
      </c>
    </row>
    <row r="2200" customFormat="false" ht="15" hidden="false" customHeight="false" outlineLevel="0" collapsed="false">
      <c r="A2200" s="4" t="str">
        <f aca="false">B2200&amp;"|"&amp;C2200</f>
        <v>tdbR00000367 Arg-UCG|66</v>
      </c>
      <c r="B2200" s="4" t="s">
        <v>66</v>
      </c>
      <c r="C2200" s="4" t="s">
        <v>848</v>
      </c>
      <c r="D2200" s="4" t="n">
        <v>62</v>
      </c>
      <c r="E2200" s="17" t="s">
        <v>780</v>
      </c>
      <c r="F2200" s="18" t="s">
        <v>768</v>
      </c>
    </row>
    <row r="2201" customFormat="false" ht="15" hidden="false" customHeight="false" outlineLevel="0" collapsed="false">
      <c r="A2201" s="4" t="str">
        <f aca="false">B2201&amp;"|"&amp;C2201</f>
        <v>tdbR00000367 Arg-UCG|67</v>
      </c>
      <c r="B2201" s="4" t="s">
        <v>66</v>
      </c>
      <c r="C2201" s="4" t="s">
        <v>849</v>
      </c>
      <c r="D2201" s="4" t="n">
        <v>63</v>
      </c>
      <c r="E2201" s="17" t="s">
        <v>777</v>
      </c>
      <c r="F2201" s="18" t="s">
        <v>768</v>
      </c>
    </row>
    <row r="2202" customFormat="false" ht="15" hidden="false" customHeight="false" outlineLevel="0" collapsed="false">
      <c r="A2202" s="4" t="str">
        <f aca="false">B2202&amp;"|"&amp;C2202</f>
        <v>tdbR00000367 Arg-UCG|68</v>
      </c>
      <c r="B2202" s="4" t="s">
        <v>66</v>
      </c>
      <c r="C2202" s="4" t="s">
        <v>850</v>
      </c>
      <c r="D2202" s="4" t="n">
        <v>64</v>
      </c>
      <c r="E2202" s="17" t="s">
        <v>777</v>
      </c>
      <c r="F2202" s="18" t="s">
        <v>768</v>
      </c>
    </row>
    <row r="2203" customFormat="false" ht="15" hidden="false" customHeight="false" outlineLevel="0" collapsed="false">
      <c r="A2203" s="4" t="str">
        <f aca="false">B2203&amp;"|"&amp;C2203</f>
        <v>tdbR00000367 Arg-UCG|69</v>
      </c>
      <c r="B2203" s="4" t="s">
        <v>66</v>
      </c>
      <c r="C2203" s="4" t="s">
        <v>851</v>
      </c>
      <c r="D2203" s="4" t="n">
        <v>65</v>
      </c>
      <c r="E2203" s="17" t="s">
        <v>780</v>
      </c>
      <c r="F2203" s="18" t="s">
        <v>768</v>
      </c>
    </row>
    <row r="2204" customFormat="false" ht="15" hidden="false" customHeight="false" outlineLevel="0" collapsed="false">
      <c r="A2204" s="4" t="str">
        <f aca="false">B2204&amp;"|"&amp;C2204</f>
        <v>tdbR00000367 Arg-UCG|70</v>
      </c>
      <c r="B2204" s="4" t="s">
        <v>66</v>
      </c>
      <c r="C2204" s="4" t="s">
        <v>852</v>
      </c>
      <c r="D2204" s="4" t="n">
        <v>66</v>
      </c>
      <c r="E2204" s="17" t="s">
        <v>772</v>
      </c>
      <c r="F2204" s="18" t="s">
        <v>768</v>
      </c>
    </row>
    <row r="2205" customFormat="false" ht="15" hidden="false" customHeight="false" outlineLevel="0" collapsed="false">
      <c r="A2205" s="4" t="str">
        <f aca="false">B2205&amp;"|"&amp;C2205</f>
        <v>tdbR00000367 Arg-UCG|71</v>
      </c>
      <c r="B2205" s="4" t="s">
        <v>66</v>
      </c>
      <c r="C2205" s="4" t="s">
        <v>853</v>
      </c>
      <c r="D2205" s="4" t="n">
        <v>67</v>
      </c>
      <c r="E2205" s="17" t="s">
        <v>772</v>
      </c>
      <c r="F2205" s="18" t="s">
        <v>768</v>
      </c>
    </row>
    <row r="2206" customFormat="false" ht="15" hidden="false" customHeight="false" outlineLevel="0" collapsed="false">
      <c r="A2206" s="4" t="str">
        <f aca="false">B2206&amp;"|"&amp;C2206</f>
        <v>tdbR00000367 Arg-UCG|72</v>
      </c>
      <c r="B2206" s="4" t="s">
        <v>66</v>
      </c>
      <c r="C2206" s="4" t="s">
        <v>854</v>
      </c>
      <c r="D2206" s="4" t="n">
        <v>68</v>
      </c>
      <c r="E2206" s="17" t="s">
        <v>780</v>
      </c>
      <c r="F2206" s="18" t="s">
        <v>768</v>
      </c>
    </row>
    <row r="2207" customFormat="false" ht="15" hidden="false" customHeight="false" outlineLevel="0" collapsed="false">
      <c r="A2207" s="4" t="str">
        <f aca="false">B2207&amp;"|"&amp;C2207</f>
        <v>tdbR00000342 Gln-CUG|1</v>
      </c>
      <c r="B2207" s="4" t="s">
        <v>67</v>
      </c>
      <c r="C2207" s="4" t="s">
        <v>767</v>
      </c>
      <c r="D2207" s="4" t="n">
        <v>1</v>
      </c>
      <c r="E2207" s="17" t="s">
        <v>459</v>
      </c>
      <c r="F2207" s="18" t="s">
        <v>768</v>
      </c>
    </row>
    <row r="2208" customFormat="false" ht="15" hidden="false" customHeight="false" outlineLevel="0" collapsed="false">
      <c r="A2208" s="4" t="str">
        <f aca="false">B2208&amp;"|"&amp;C2208</f>
        <v>tdbR00000342 Gln-CUG|2</v>
      </c>
      <c r="B2208" s="4" t="s">
        <v>67</v>
      </c>
      <c r="C2208" s="4" t="s">
        <v>769</v>
      </c>
      <c r="D2208" s="4" t="n">
        <v>2</v>
      </c>
      <c r="E2208" s="17" t="s">
        <v>459</v>
      </c>
      <c r="F2208" s="18" t="s">
        <v>768</v>
      </c>
    </row>
    <row r="2209" customFormat="false" ht="15" hidden="false" customHeight="false" outlineLevel="0" collapsed="false">
      <c r="A2209" s="4" t="str">
        <f aca="false">B2209&amp;"|"&amp;C2209</f>
        <v>tdbR00000342 Gln-CUG|3</v>
      </c>
      <c r="B2209" s="4" t="s">
        <v>67</v>
      </c>
      <c r="C2209" s="4" t="s">
        <v>770</v>
      </c>
      <c r="D2209" s="4" t="n">
        <v>3</v>
      </c>
      <c r="E2209" s="17" t="s">
        <v>777</v>
      </c>
      <c r="F2209" s="18" t="s">
        <v>768</v>
      </c>
    </row>
    <row r="2210" customFormat="false" ht="15" hidden="false" customHeight="false" outlineLevel="0" collapsed="false">
      <c r="A2210" s="4" t="str">
        <f aca="false">B2210&amp;"|"&amp;C2210</f>
        <v>tdbR00000342 Gln-CUG|4</v>
      </c>
      <c r="B2210" s="4" t="s">
        <v>67</v>
      </c>
      <c r="C2210" s="4" t="s">
        <v>771</v>
      </c>
      <c r="D2210" s="4" t="n">
        <v>4</v>
      </c>
      <c r="E2210" s="17" t="s">
        <v>777</v>
      </c>
      <c r="F2210" s="18" t="s">
        <v>768</v>
      </c>
    </row>
    <row r="2211" customFormat="false" ht="15" hidden="false" customHeight="false" outlineLevel="0" collapsed="false">
      <c r="A2211" s="4" t="str">
        <f aca="false">B2211&amp;"|"&amp;C2211</f>
        <v>tdbR00000342 Gln-CUG|5</v>
      </c>
      <c r="B2211" s="4" t="s">
        <v>67</v>
      </c>
      <c r="C2211" s="4" t="s">
        <v>773</v>
      </c>
      <c r="D2211" s="4" t="n">
        <v>5</v>
      </c>
      <c r="E2211" s="17" t="s">
        <v>772</v>
      </c>
      <c r="F2211" s="18" t="s">
        <v>768</v>
      </c>
    </row>
    <row r="2212" customFormat="false" ht="15" hidden="false" customHeight="false" outlineLevel="0" collapsed="false">
      <c r="A2212" s="4" t="str">
        <f aca="false">B2212&amp;"|"&amp;C2212</f>
        <v>tdbR00000342 Gln-CUG|6</v>
      </c>
      <c r="B2212" s="4" t="s">
        <v>67</v>
      </c>
      <c r="C2212" s="4" t="s">
        <v>774</v>
      </c>
      <c r="D2212" s="4" t="n">
        <v>6</v>
      </c>
      <c r="E2212" s="17" t="s">
        <v>772</v>
      </c>
      <c r="F2212" s="18" t="s">
        <v>768</v>
      </c>
    </row>
    <row r="2213" customFormat="false" ht="15" hidden="false" customHeight="false" outlineLevel="0" collapsed="false">
      <c r="A2213" s="4" t="str">
        <f aca="false">B2213&amp;"|"&amp;C2213</f>
        <v>tdbR00000342 Gln-CUG|7</v>
      </c>
      <c r="B2213" s="4" t="s">
        <v>67</v>
      </c>
      <c r="C2213" s="4" t="s">
        <v>775</v>
      </c>
      <c r="D2213" s="4" t="n">
        <v>7</v>
      </c>
      <c r="E2213" s="17" t="s">
        <v>780</v>
      </c>
      <c r="F2213" s="18" t="s">
        <v>768</v>
      </c>
    </row>
    <row r="2214" customFormat="false" ht="15" hidden="false" customHeight="false" outlineLevel="0" collapsed="false">
      <c r="A2214" s="4" t="str">
        <f aca="false">B2214&amp;"|"&amp;C2214</f>
        <v>tdbR00000342 Gln-CUG|8</v>
      </c>
      <c r="B2214" s="4" t="s">
        <v>67</v>
      </c>
      <c r="C2214" s="4" t="s">
        <v>776</v>
      </c>
      <c r="D2214" s="4" t="n">
        <v>8</v>
      </c>
      <c r="E2214" s="3" t="s">
        <v>777</v>
      </c>
      <c r="F2214" s="4" t="s">
        <v>778</v>
      </c>
    </row>
    <row r="2215" customFormat="false" ht="15" hidden="false" customHeight="false" outlineLevel="0" collapsed="false">
      <c r="A2215" s="4" t="str">
        <f aca="false">B2215&amp;"|"&amp;C2215</f>
        <v>tdbR00000342 Gln-CUG|9</v>
      </c>
      <c r="B2215" s="4" t="s">
        <v>67</v>
      </c>
      <c r="C2215" s="4" t="s">
        <v>779</v>
      </c>
      <c r="D2215" s="4" t="n">
        <v>9</v>
      </c>
      <c r="E2215" s="3" t="s">
        <v>459</v>
      </c>
      <c r="F2215" s="4" t="s">
        <v>781</v>
      </c>
    </row>
    <row r="2216" customFormat="false" ht="15" hidden="false" customHeight="false" outlineLevel="0" collapsed="false">
      <c r="A2216" s="4" t="str">
        <f aca="false">B2216&amp;"|"&amp;C2216</f>
        <v>tdbR00000342 Gln-CUG|10</v>
      </c>
      <c r="B2216" s="4" t="s">
        <v>67</v>
      </c>
      <c r="C2216" s="4" t="s">
        <v>782</v>
      </c>
      <c r="D2216" s="4" t="n">
        <v>10</v>
      </c>
      <c r="E2216" s="8" t="s">
        <v>459</v>
      </c>
      <c r="F2216" s="7" t="s">
        <v>783</v>
      </c>
    </row>
    <row r="2217" customFormat="false" ht="15" hidden="false" customHeight="false" outlineLevel="0" collapsed="false">
      <c r="A2217" s="4" t="str">
        <f aca="false">B2217&amp;"|"&amp;C2217</f>
        <v>tdbR00000342 Gln-CUG|11</v>
      </c>
      <c r="B2217" s="4" t="s">
        <v>67</v>
      </c>
      <c r="C2217" s="4" t="s">
        <v>784</v>
      </c>
      <c r="D2217" s="4" t="n">
        <v>11</v>
      </c>
      <c r="E2217" s="8" t="s">
        <v>777</v>
      </c>
      <c r="F2217" s="7" t="s">
        <v>783</v>
      </c>
    </row>
    <row r="2218" customFormat="false" ht="15" hidden="false" customHeight="false" outlineLevel="0" collapsed="false">
      <c r="A2218" s="4" t="str">
        <f aca="false">B2218&amp;"|"&amp;C2218</f>
        <v>tdbR00000342 Gln-CUG|12</v>
      </c>
      <c r="B2218" s="4" t="s">
        <v>67</v>
      </c>
      <c r="C2218" s="4" t="s">
        <v>785</v>
      </c>
      <c r="D2218" s="4" t="n">
        <v>12</v>
      </c>
      <c r="E2218" s="8" t="s">
        <v>459</v>
      </c>
      <c r="F2218" s="7" t="s">
        <v>783</v>
      </c>
    </row>
    <row r="2219" customFormat="false" ht="15" hidden="false" customHeight="false" outlineLevel="0" collapsed="false">
      <c r="A2219" s="4" t="str">
        <f aca="false">B2219&amp;"|"&amp;C2219</f>
        <v>tdbR00000342 Gln-CUG|13</v>
      </c>
      <c r="B2219" s="4" t="s">
        <v>67</v>
      </c>
      <c r="C2219" s="4" t="s">
        <v>786</v>
      </c>
      <c r="D2219" s="4" t="n">
        <v>13</v>
      </c>
      <c r="E2219" s="8" t="s">
        <v>777</v>
      </c>
      <c r="F2219" s="7" t="s">
        <v>783</v>
      </c>
    </row>
    <row r="2220" customFormat="false" ht="15" hidden="false" customHeight="false" outlineLevel="0" collapsed="false">
      <c r="A2220" s="4" t="str">
        <f aca="false">B2220&amp;"|"&amp;C2220</f>
        <v>tdbR00000342 Gln-CUG|14</v>
      </c>
      <c r="B2220" s="4" t="s">
        <v>67</v>
      </c>
      <c r="C2220" s="4" t="s">
        <v>787</v>
      </c>
      <c r="D2220" s="4" t="n">
        <v>14</v>
      </c>
      <c r="E2220" s="19" t="s">
        <v>780</v>
      </c>
      <c r="F2220" s="20" t="s">
        <v>788</v>
      </c>
    </row>
    <row r="2221" customFormat="false" ht="15" hidden="false" customHeight="false" outlineLevel="0" collapsed="false">
      <c r="A2221" s="4" t="str">
        <f aca="false">B2221&amp;"|"&amp;C2221</f>
        <v>tdbR00000342 Gln-CUG|15</v>
      </c>
      <c r="B2221" s="4" t="s">
        <v>67</v>
      </c>
      <c r="C2221" s="4" t="s">
        <v>789</v>
      </c>
      <c r="D2221" s="4" t="n">
        <v>15</v>
      </c>
      <c r="E2221" s="19" t="s">
        <v>780</v>
      </c>
      <c r="F2221" s="20" t="s">
        <v>788</v>
      </c>
    </row>
    <row r="2222" customFormat="false" ht="15" hidden="false" customHeight="false" outlineLevel="0" collapsed="false">
      <c r="A2222" s="4" t="str">
        <f aca="false">B2222&amp;"|"&amp;C2222</f>
        <v>tdbR00000342 Gln-CUG|16</v>
      </c>
      <c r="B2222" s="4" t="s">
        <v>67</v>
      </c>
      <c r="C2222" s="4" t="s">
        <v>790</v>
      </c>
      <c r="D2222" s="4" t="n">
        <v>16</v>
      </c>
      <c r="E2222" s="19" t="s">
        <v>777</v>
      </c>
      <c r="F2222" s="20" t="s">
        <v>788</v>
      </c>
    </row>
    <row r="2223" customFormat="false" ht="15" hidden="false" customHeight="false" outlineLevel="0" collapsed="false">
      <c r="A2223" s="4" t="str">
        <f aca="false">B2223&amp;"|"&amp;C2223</f>
        <v>tdbR00000342 Gln-CUG|18</v>
      </c>
      <c r="B2223" s="4" t="s">
        <v>67</v>
      </c>
      <c r="C2223" s="4" t="s">
        <v>793</v>
      </c>
      <c r="D2223" s="4" t="n">
        <v>17</v>
      </c>
      <c r="E2223" s="19" t="s">
        <v>459</v>
      </c>
      <c r="F2223" s="20" t="s">
        <v>788</v>
      </c>
    </row>
    <row r="2224" customFormat="false" ht="15" hidden="false" customHeight="false" outlineLevel="0" collapsed="false">
      <c r="A2224" s="4" t="str">
        <f aca="false">B2224&amp;"|"&amp;C2224</f>
        <v>tdbR00000342 Gln-CUG|19</v>
      </c>
      <c r="B2224" s="4" t="s">
        <v>67</v>
      </c>
      <c r="C2224" s="4" t="s">
        <v>794</v>
      </c>
      <c r="D2224" s="4" t="n">
        <v>18</v>
      </c>
      <c r="E2224" s="19" t="s">
        <v>459</v>
      </c>
      <c r="F2224" s="20" t="s">
        <v>788</v>
      </c>
    </row>
    <row r="2225" customFormat="false" ht="15" hidden="false" customHeight="false" outlineLevel="0" collapsed="false">
      <c r="A2225" s="4" t="str">
        <f aca="false">B2225&amp;"|"&amp;C2225</f>
        <v>tdbR00000342 Gln-CUG|20</v>
      </c>
      <c r="B2225" s="4" t="s">
        <v>67</v>
      </c>
      <c r="C2225" s="4" t="s">
        <v>795</v>
      </c>
      <c r="D2225" s="4" t="n">
        <v>19</v>
      </c>
      <c r="E2225" s="19" t="s">
        <v>777</v>
      </c>
      <c r="F2225" s="20" t="s">
        <v>788</v>
      </c>
    </row>
    <row r="2226" customFormat="false" ht="15" hidden="false" customHeight="false" outlineLevel="0" collapsed="false">
      <c r="A2226" s="4" t="str">
        <f aca="false">B2226&amp;"|"&amp;C2226</f>
        <v>tdbR00000342 Gln-CUG|20a</v>
      </c>
      <c r="B2226" s="4" t="s">
        <v>67</v>
      </c>
      <c r="C2226" s="4" t="s">
        <v>796</v>
      </c>
      <c r="D2226" s="4" t="n">
        <v>20</v>
      </c>
      <c r="E2226" s="19" t="s">
        <v>777</v>
      </c>
      <c r="F2226" s="20" t="s">
        <v>788</v>
      </c>
    </row>
    <row r="2227" customFormat="false" ht="15" hidden="false" customHeight="false" outlineLevel="0" collapsed="false">
      <c r="A2227" s="4" t="str">
        <f aca="false">B2227&amp;"|"&amp;C2227</f>
        <v>tdbR00000342 Gln-CUG|21</v>
      </c>
      <c r="B2227" s="4" t="s">
        <v>67</v>
      </c>
      <c r="C2227" s="4" t="s">
        <v>797</v>
      </c>
      <c r="D2227" s="4" t="n">
        <v>21</v>
      </c>
      <c r="E2227" s="19" t="s">
        <v>780</v>
      </c>
      <c r="F2227" s="20" t="s">
        <v>788</v>
      </c>
    </row>
    <row r="2228" customFormat="false" ht="15" hidden="false" customHeight="false" outlineLevel="0" collapsed="false">
      <c r="A2228" s="4" t="str">
        <f aca="false">B2228&amp;"|"&amp;C2228</f>
        <v>tdbR00000342 Gln-CUG|22</v>
      </c>
      <c r="B2228" s="4" t="s">
        <v>67</v>
      </c>
      <c r="C2228" s="4" t="s">
        <v>798</v>
      </c>
      <c r="D2228" s="4" t="n">
        <v>22</v>
      </c>
      <c r="E2228" s="8" t="s">
        <v>459</v>
      </c>
      <c r="F2228" s="7" t="s">
        <v>783</v>
      </c>
    </row>
    <row r="2229" customFormat="false" ht="15" hidden="false" customHeight="false" outlineLevel="0" collapsed="false">
      <c r="A2229" s="4" t="str">
        <f aca="false">B2229&amp;"|"&amp;C2229</f>
        <v>tdbR00000342 Gln-CUG|23</v>
      </c>
      <c r="B2229" s="4" t="s">
        <v>67</v>
      </c>
      <c r="C2229" s="4" t="s">
        <v>799</v>
      </c>
      <c r="D2229" s="4" t="n">
        <v>23</v>
      </c>
      <c r="E2229" s="8" t="s">
        <v>772</v>
      </c>
      <c r="F2229" s="7" t="s">
        <v>783</v>
      </c>
    </row>
    <row r="2230" customFormat="false" ht="15" hidden="false" customHeight="false" outlineLevel="0" collapsed="false">
      <c r="A2230" s="4" t="str">
        <f aca="false">B2230&amp;"|"&amp;C2230</f>
        <v>tdbR00000342 Gln-CUG|24</v>
      </c>
      <c r="B2230" s="4" t="s">
        <v>67</v>
      </c>
      <c r="C2230" s="4" t="s">
        <v>800</v>
      </c>
      <c r="D2230" s="4" t="n">
        <v>24</v>
      </c>
      <c r="E2230" s="8" t="s">
        <v>780</v>
      </c>
      <c r="F2230" s="7" t="s">
        <v>783</v>
      </c>
    </row>
    <row r="2231" customFormat="false" ht="15" hidden="false" customHeight="false" outlineLevel="0" collapsed="false">
      <c r="A2231" s="4" t="str">
        <f aca="false">B2231&amp;"|"&amp;C2231</f>
        <v>tdbR00000342 Gln-CUG|25</v>
      </c>
      <c r="B2231" s="4" t="s">
        <v>67</v>
      </c>
      <c r="C2231" s="4" t="s">
        <v>801</v>
      </c>
      <c r="D2231" s="4" t="n">
        <v>25</v>
      </c>
      <c r="E2231" s="8" t="s">
        <v>772</v>
      </c>
      <c r="F2231" s="7" t="s">
        <v>783</v>
      </c>
    </row>
    <row r="2232" customFormat="false" ht="15" hidden="false" customHeight="false" outlineLevel="0" collapsed="false">
      <c r="A2232" s="4" t="str">
        <f aca="false">B2232&amp;"|"&amp;C2232</f>
        <v>tdbR00000342 Gln-CUG|26</v>
      </c>
      <c r="B2232" s="4" t="s">
        <v>67</v>
      </c>
      <c r="C2232" s="4" t="s">
        <v>802</v>
      </c>
      <c r="D2232" s="4" t="n">
        <v>26</v>
      </c>
      <c r="E2232" s="3" t="s">
        <v>777</v>
      </c>
      <c r="F2232" s="4" t="s">
        <v>803</v>
      </c>
    </row>
    <row r="2233" customFormat="false" ht="15" hidden="false" customHeight="false" outlineLevel="0" collapsed="false">
      <c r="A2233" s="4" t="str">
        <f aca="false">B2233&amp;"|"&amp;C2233</f>
        <v>tdbR00000342 Gln-CUG|27</v>
      </c>
      <c r="B2233" s="4" t="s">
        <v>67</v>
      </c>
      <c r="C2233" s="4" t="s">
        <v>804</v>
      </c>
      <c r="D2233" s="4" t="n">
        <v>27</v>
      </c>
      <c r="E2233" s="21" t="s">
        <v>772</v>
      </c>
      <c r="F2233" s="22" t="s">
        <v>805</v>
      </c>
    </row>
    <row r="2234" customFormat="false" ht="15" hidden="false" customHeight="false" outlineLevel="0" collapsed="false">
      <c r="A2234" s="4" t="str">
        <f aca="false">B2234&amp;"|"&amp;C2234</f>
        <v>tdbR00000342 Gln-CUG|28</v>
      </c>
      <c r="B2234" s="4" t="s">
        <v>67</v>
      </c>
      <c r="C2234" s="4" t="s">
        <v>806</v>
      </c>
      <c r="D2234" s="4" t="n">
        <v>28</v>
      </c>
      <c r="E2234" s="21" t="s">
        <v>777</v>
      </c>
      <c r="F2234" s="22" t="s">
        <v>805</v>
      </c>
    </row>
    <row r="2235" customFormat="false" ht="15" hidden="false" customHeight="false" outlineLevel="0" collapsed="false">
      <c r="A2235" s="4" t="str">
        <f aca="false">B2235&amp;"|"&amp;C2235</f>
        <v>tdbR00000342 Gln-CUG|29</v>
      </c>
      <c r="B2235" s="4" t="s">
        <v>67</v>
      </c>
      <c r="C2235" s="4" t="s">
        <v>807</v>
      </c>
      <c r="D2235" s="4" t="n">
        <v>29</v>
      </c>
      <c r="E2235" s="21" t="s">
        <v>459</v>
      </c>
      <c r="F2235" s="22" t="s">
        <v>805</v>
      </c>
    </row>
    <row r="2236" customFormat="false" ht="15" hidden="false" customHeight="false" outlineLevel="0" collapsed="false">
      <c r="A2236" s="4" t="str">
        <f aca="false">B2236&amp;"|"&amp;C2236</f>
        <v>tdbR00000342 Gln-CUG|30</v>
      </c>
      <c r="B2236" s="4" t="s">
        <v>67</v>
      </c>
      <c r="C2236" s="4" t="s">
        <v>808</v>
      </c>
      <c r="D2236" s="4" t="n">
        <v>30</v>
      </c>
      <c r="E2236" s="21" t="s">
        <v>459</v>
      </c>
      <c r="F2236" s="22" t="s">
        <v>805</v>
      </c>
    </row>
    <row r="2237" customFormat="false" ht="15" hidden="false" customHeight="false" outlineLevel="0" collapsed="false">
      <c r="A2237" s="4" t="str">
        <f aca="false">B2237&amp;"|"&amp;C2237</f>
        <v>tdbR00000342 Gln-CUG|31</v>
      </c>
      <c r="B2237" s="4" t="s">
        <v>67</v>
      </c>
      <c r="C2237" s="4" t="s">
        <v>809</v>
      </c>
      <c r="D2237" s="4" t="n">
        <v>31</v>
      </c>
      <c r="E2237" s="21" t="s">
        <v>780</v>
      </c>
      <c r="F2237" s="22" t="s">
        <v>805</v>
      </c>
    </row>
    <row r="2238" customFormat="false" ht="15" hidden="false" customHeight="false" outlineLevel="0" collapsed="false">
      <c r="A2238" s="4" t="str">
        <f aca="false">B2238&amp;"|"&amp;C2238</f>
        <v>tdbR00000342 Gln-CUG|32</v>
      </c>
      <c r="B2238" s="4" t="s">
        <v>67</v>
      </c>
      <c r="C2238" s="4" t="s">
        <v>810</v>
      </c>
      <c r="D2238" s="4" t="n">
        <v>32</v>
      </c>
      <c r="E2238" s="19" t="s">
        <v>772</v>
      </c>
      <c r="F2238" s="20" t="s">
        <v>811</v>
      </c>
    </row>
    <row r="2239" customFormat="false" ht="15" hidden="false" customHeight="false" outlineLevel="0" collapsed="false">
      <c r="A2239" s="4" t="str">
        <f aca="false">B2239&amp;"|"&amp;C2239</f>
        <v>tdbR00000342 Gln-CUG|33</v>
      </c>
      <c r="B2239" s="4" t="s">
        <v>67</v>
      </c>
      <c r="C2239" s="4" t="s">
        <v>812</v>
      </c>
      <c r="D2239" s="4" t="n">
        <v>33</v>
      </c>
      <c r="E2239" s="19" t="s">
        <v>777</v>
      </c>
      <c r="F2239" s="20" t="s">
        <v>811</v>
      </c>
    </row>
    <row r="2240" customFormat="false" ht="15" hidden="false" customHeight="false" outlineLevel="0" collapsed="false">
      <c r="A2240" s="4" t="str">
        <f aca="false">B2240&amp;"|"&amp;C2240</f>
        <v>tdbR00000342 Gln-CUG|34</v>
      </c>
      <c r="B2240" s="4" t="s">
        <v>67</v>
      </c>
      <c r="C2240" s="4" t="s">
        <v>813</v>
      </c>
      <c r="D2240" s="4" t="n">
        <v>34</v>
      </c>
      <c r="E2240" s="19" t="s">
        <v>772</v>
      </c>
      <c r="F2240" s="20" t="s">
        <v>811</v>
      </c>
    </row>
    <row r="2241" customFormat="false" ht="15" hidden="false" customHeight="false" outlineLevel="0" collapsed="false">
      <c r="A2241" s="4" t="str">
        <f aca="false">B2241&amp;"|"&amp;C2241</f>
        <v>tdbR00000342 Gln-CUG|35</v>
      </c>
      <c r="B2241" s="4" t="s">
        <v>67</v>
      </c>
      <c r="C2241" s="4" t="s">
        <v>814</v>
      </c>
      <c r="D2241" s="4" t="n">
        <v>35</v>
      </c>
      <c r="E2241" s="19" t="s">
        <v>777</v>
      </c>
      <c r="F2241" s="20" t="s">
        <v>811</v>
      </c>
    </row>
    <row r="2242" customFormat="false" ht="15" hidden="false" customHeight="false" outlineLevel="0" collapsed="false">
      <c r="A2242" s="4" t="str">
        <f aca="false">B2242&amp;"|"&amp;C2242</f>
        <v>tdbR00000342 Gln-CUG|36</v>
      </c>
      <c r="B2242" s="4" t="s">
        <v>67</v>
      </c>
      <c r="C2242" s="4" t="s">
        <v>815</v>
      </c>
      <c r="D2242" s="4" t="n">
        <v>36</v>
      </c>
      <c r="E2242" s="19" t="s">
        <v>459</v>
      </c>
      <c r="F2242" s="20" t="s">
        <v>811</v>
      </c>
    </row>
    <row r="2243" customFormat="false" ht="15" hidden="false" customHeight="false" outlineLevel="0" collapsed="false">
      <c r="A2243" s="4" t="str">
        <f aca="false">B2243&amp;"|"&amp;C2243</f>
        <v>tdbR00000342 Gln-CUG|37</v>
      </c>
      <c r="B2243" s="4" t="s">
        <v>67</v>
      </c>
      <c r="C2243" s="4" t="s">
        <v>816</v>
      </c>
      <c r="D2243" s="4" t="n">
        <v>37</v>
      </c>
      <c r="E2243" s="19" t="s">
        <v>780</v>
      </c>
      <c r="F2243" s="20" t="s">
        <v>811</v>
      </c>
    </row>
    <row r="2244" customFormat="false" ht="15" hidden="false" customHeight="false" outlineLevel="0" collapsed="false">
      <c r="A2244" s="4" t="str">
        <f aca="false">B2244&amp;"|"&amp;C2244</f>
        <v>tdbR00000342 Gln-CUG|38</v>
      </c>
      <c r="B2244" s="4" t="s">
        <v>67</v>
      </c>
      <c r="C2244" s="4" t="s">
        <v>817</v>
      </c>
      <c r="D2244" s="4" t="n">
        <v>38</v>
      </c>
      <c r="E2244" s="19" t="s">
        <v>780</v>
      </c>
      <c r="F2244" s="20" t="s">
        <v>811</v>
      </c>
    </row>
    <row r="2245" customFormat="false" ht="15" hidden="false" customHeight="false" outlineLevel="0" collapsed="false">
      <c r="A2245" s="4" t="str">
        <f aca="false">B2245&amp;"|"&amp;C2245</f>
        <v>tdbR00000342 Gln-CUG|39</v>
      </c>
      <c r="B2245" s="4" t="s">
        <v>67</v>
      </c>
      <c r="C2245" s="4" t="s">
        <v>818</v>
      </c>
      <c r="D2245" s="4" t="n">
        <v>39</v>
      </c>
      <c r="E2245" s="21" t="s">
        <v>777</v>
      </c>
      <c r="F2245" s="22" t="s">
        <v>805</v>
      </c>
    </row>
    <row r="2246" customFormat="false" ht="15" hidden="false" customHeight="false" outlineLevel="0" collapsed="false">
      <c r="A2246" s="4" t="str">
        <f aca="false">B2246&amp;"|"&amp;C2246</f>
        <v>tdbR00000342 Gln-CUG|40</v>
      </c>
      <c r="B2246" s="4" t="s">
        <v>67</v>
      </c>
      <c r="C2246" s="4" t="s">
        <v>819</v>
      </c>
      <c r="D2246" s="4" t="n">
        <v>40</v>
      </c>
      <c r="E2246" s="21" t="s">
        <v>772</v>
      </c>
      <c r="F2246" s="22" t="s">
        <v>805</v>
      </c>
    </row>
    <row r="2247" customFormat="false" ht="15" hidden="false" customHeight="false" outlineLevel="0" collapsed="false">
      <c r="A2247" s="4" t="str">
        <f aca="false">B2247&amp;"|"&amp;C2247</f>
        <v>tdbR00000342 Gln-CUG|41</v>
      </c>
      <c r="B2247" s="4" t="s">
        <v>67</v>
      </c>
      <c r="C2247" s="4" t="s">
        <v>820</v>
      </c>
      <c r="D2247" s="4" t="n">
        <v>41</v>
      </c>
      <c r="E2247" s="21" t="s">
        <v>772</v>
      </c>
      <c r="F2247" s="22" t="s">
        <v>805</v>
      </c>
    </row>
    <row r="2248" customFormat="false" ht="15" hidden="false" customHeight="false" outlineLevel="0" collapsed="false">
      <c r="A2248" s="4" t="str">
        <f aca="false">B2248&amp;"|"&amp;C2248</f>
        <v>tdbR00000342 Gln-CUG|42</v>
      </c>
      <c r="B2248" s="4" t="s">
        <v>67</v>
      </c>
      <c r="C2248" s="4" t="s">
        <v>821</v>
      </c>
      <c r="D2248" s="4" t="n">
        <v>42</v>
      </c>
      <c r="E2248" s="21" t="s">
        <v>780</v>
      </c>
      <c r="F2248" s="22" t="s">
        <v>805</v>
      </c>
    </row>
    <row r="2249" customFormat="false" ht="15" hidden="false" customHeight="false" outlineLevel="0" collapsed="false">
      <c r="A2249" s="4" t="str">
        <f aca="false">B2249&amp;"|"&amp;C2249</f>
        <v>tdbR00000342 Gln-CUG|43</v>
      </c>
      <c r="B2249" s="4" t="s">
        <v>67</v>
      </c>
      <c r="C2249" s="4" t="s">
        <v>822</v>
      </c>
      <c r="D2249" s="4" t="n">
        <v>43</v>
      </c>
      <c r="E2249" s="21" t="s">
        <v>459</v>
      </c>
      <c r="F2249" s="22" t="s">
        <v>805</v>
      </c>
    </row>
    <row r="2250" customFormat="false" ht="15" hidden="false" customHeight="false" outlineLevel="0" collapsed="false">
      <c r="A2250" s="4" t="str">
        <f aca="false">B2250&amp;"|"&amp;C2250</f>
        <v>tdbR00000342 Gln-CUG|44</v>
      </c>
      <c r="B2250" s="4" t="s">
        <v>67</v>
      </c>
      <c r="C2250" s="4" t="s">
        <v>823</v>
      </c>
      <c r="D2250" s="4" t="n">
        <v>44</v>
      </c>
      <c r="E2250" s="19" t="s">
        <v>772</v>
      </c>
      <c r="F2250" s="20" t="s">
        <v>824</v>
      </c>
    </row>
    <row r="2251" customFormat="false" ht="15" hidden="false" customHeight="false" outlineLevel="0" collapsed="false">
      <c r="A2251" s="4" t="str">
        <f aca="false">B2251&amp;"|"&amp;C2251</f>
        <v>tdbR00000342 Gln-CUG|45</v>
      </c>
      <c r="B2251" s="4" t="s">
        <v>67</v>
      </c>
      <c r="C2251" s="4" t="s">
        <v>825</v>
      </c>
      <c r="D2251" s="4" t="n">
        <v>45</v>
      </c>
      <c r="E2251" s="19" t="s">
        <v>459</v>
      </c>
      <c r="F2251" s="20" t="s">
        <v>824</v>
      </c>
    </row>
    <row r="2252" customFormat="false" ht="15" hidden="false" customHeight="false" outlineLevel="0" collapsed="false">
      <c r="A2252" s="4" t="str">
        <f aca="false">B2252&amp;"|"&amp;C2252</f>
        <v>tdbR00000342 Gln-CUG|46</v>
      </c>
      <c r="B2252" s="4" t="s">
        <v>67</v>
      </c>
      <c r="C2252" s="4" t="s">
        <v>826</v>
      </c>
      <c r="D2252" s="4" t="n">
        <v>46</v>
      </c>
      <c r="E2252" s="19" t="s">
        <v>780</v>
      </c>
      <c r="F2252" s="20" t="s">
        <v>824</v>
      </c>
    </row>
    <row r="2253" customFormat="false" ht="15" hidden="false" customHeight="false" outlineLevel="0" collapsed="false">
      <c r="A2253" s="4" t="str">
        <f aca="false">B2253&amp;"|"&amp;C2253</f>
        <v>tdbR00000342 Gln-CUG|48</v>
      </c>
      <c r="B2253" s="4" t="s">
        <v>67</v>
      </c>
      <c r="C2253" s="4" t="s">
        <v>828</v>
      </c>
      <c r="D2253" s="4" t="n">
        <v>47</v>
      </c>
      <c r="E2253" s="19" t="s">
        <v>777</v>
      </c>
      <c r="F2253" s="20" t="s">
        <v>824</v>
      </c>
    </row>
    <row r="2254" customFormat="false" ht="15" hidden="false" customHeight="false" outlineLevel="0" collapsed="false">
      <c r="A2254" s="4" t="str">
        <f aca="false">B2254&amp;"|"&amp;C2254</f>
        <v>tdbR00000342 Gln-CUG|49</v>
      </c>
      <c r="B2254" s="4" t="s">
        <v>67</v>
      </c>
      <c r="C2254" s="4" t="s">
        <v>829</v>
      </c>
      <c r="D2254" s="4" t="n">
        <v>48</v>
      </c>
      <c r="E2254" s="23" t="s">
        <v>772</v>
      </c>
      <c r="F2254" s="10" t="s">
        <v>830</v>
      </c>
    </row>
    <row r="2255" customFormat="false" ht="15" hidden="false" customHeight="false" outlineLevel="0" collapsed="false">
      <c r="A2255" s="4" t="str">
        <f aca="false">B2255&amp;"|"&amp;C2255</f>
        <v>tdbR00000342 Gln-CUG|50</v>
      </c>
      <c r="B2255" s="4" t="s">
        <v>67</v>
      </c>
      <c r="C2255" s="4" t="s">
        <v>831</v>
      </c>
      <c r="D2255" s="4" t="n">
        <v>49</v>
      </c>
      <c r="E2255" s="23" t="s">
        <v>772</v>
      </c>
      <c r="F2255" s="10" t="s">
        <v>830</v>
      </c>
    </row>
    <row r="2256" customFormat="false" ht="15" hidden="false" customHeight="false" outlineLevel="0" collapsed="false">
      <c r="A2256" s="4" t="str">
        <f aca="false">B2256&amp;"|"&amp;C2256</f>
        <v>tdbR00000342 Gln-CUG|51</v>
      </c>
      <c r="B2256" s="4" t="s">
        <v>67</v>
      </c>
      <c r="C2256" s="4" t="s">
        <v>832</v>
      </c>
      <c r="D2256" s="4" t="n">
        <v>50</v>
      </c>
      <c r="E2256" s="23" t="s">
        <v>459</v>
      </c>
      <c r="F2256" s="10" t="s">
        <v>830</v>
      </c>
    </row>
    <row r="2257" customFormat="false" ht="15" hidden="false" customHeight="false" outlineLevel="0" collapsed="false">
      <c r="A2257" s="4" t="str">
        <f aca="false">B2257&amp;"|"&amp;C2257</f>
        <v>tdbR00000342 Gln-CUG|52</v>
      </c>
      <c r="B2257" s="4" t="s">
        <v>67</v>
      </c>
      <c r="C2257" s="4" t="s">
        <v>833</v>
      </c>
      <c r="D2257" s="4" t="n">
        <v>51</v>
      </c>
      <c r="E2257" s="23" t="s">
        <v>780</v>
      </c>
      <c r="F2257" s="10" t="s">
        <v>830</v>
      </c>
    </row>
    <row r="2258" customFormat="false" ht="15" hidden="false" customHeight="false" outlineLevel="0" collapsed="false">
      <c r="A2258" s="4" t="str">
        <f aca="false">B2258&amp;"|"&amp;C2258</f>
        <v>tdbR00000342 Gln-CUG|53</v>
      </c>
      <c r="B2258" s="4" t="s">
        <v>67</v>
      </c>
      <c r="C2258" s="4" t="s">
        <v>834</v>
      </c>
      <c r="D2258" s="4" t="n">
        <v>52</v>
      </c>
      <c r="E2258" s="23" t="s">
        <v>459</v>
      </c>
      <c r="F2258" s="10" t="s">
        <v>830</v>
      </c>
    </row>
    <row r="2259" customFormat="false" ht="15" hidden="false" customHeight="false" outlineLevel="0" collapsed="false">
      <c r="A2259" s="4" t="str">
        <f aca="false">B2259&amp;"|"&amp;C2259</f>
        <v>tdbR00000342 Gln-CUG|54</v>
      </c>
      <c r="B2259" s="4" t="s">
        <v>67</v>
      </c>
      <c r="C2259" s="4" t="s">
        <v>835</v>
      </c>
      <c r="D2259" s="4" t="n">
        <v>53</v>
      </c>
      <c r="E2259" s="19" t="s">
        <v>777</v>
      </c>
      <c r="F2259" s="20" t="s">
        <v>836</v>
      </c>
    </row>
    <row r="2260" customFormat="false" ht="15" hidden="false" customHeight="false" outlineLevel="0" collapsed="false">
      <c r="A2260" s="4" t="str">
        <f aca="false">B2260&amp;"|"&amp;C2260</f>
        <v>tdbR00000342 Gln-CUG|55</v>
      </c>
      <c r="B2260" s="4" t="s">
        <v>67</v>
      </c>
      <c r="C2260" s="4" t="s">
        <v>837</v>
      </c>
      <c r="D2260" s="4" t="n">
        <v>54</v>
      </c>
      <c r="E2260" s="19" t="s">
        <v>777</v>
      </c>
      <c r="F2260" s="20" t="s">
        <v>836</v>
      </c>
    </row>
    <row r="2261" customFormat="false" ht="15" hidden="false" customHeight="false" outlineLevel="0" collapsed="false">
      <c r="A2261" s="4" t="str">
        <f aca="false">B2261&amp;"|"&amp;C2261</f>
        <v>tdbR00000342 Gln-CUG|56</v>
      </c>
      <c r="B2261" s="4" t="s">
        <v>67</v>
      </c>
      <c r="C2261" s="4" t="s">
        <v>838</v>
      </c>
      <c r="D2261" s="4" t="n">
        <v>55</v>
      </c>
      <c r="E2261" s="19" t="s">
        <v>772</v>
      </c>
      <c r="F2261" s="20" t="s">
        <v>836</v>
      </c>
    </row>
    <row r="2262" customFormat="false" ht="15" hidden="false" customHeight="false" outlineLevel="0" collapsed="false">
      <c r="A2262" s="4" t="str">
        <f aca="false">B2262&amp;"|"&amp;C2262</f>
        <v>tdbR00000342 Gln-CUG|57</v>
      </c>
      <c r="B2262" s="4" t="s">
        <v>67</v>
      </c>
      <c r="C2262" s="4" t="s">
        <v>839</v>
      </c>
      <c r="D2262" s="4" t="n">
        <v>56</v>
      </c>
      <c r="E2262" s="19" t="s">
        <v>780</v>
      </c>
      <c r="F2262" s="20" t="s">
        <v>836</v>
      </c>
    </row>
    <row r="2263" customFormat="false" ht="15" hidden="false" customHeight="false" outlineLevel="0" collapsed="false">
      <c r="A2263" s="4" t="str">
        <f aca="false">B2263&amp;"|"&amp;C2263</f>
        <v>tdbR00000342 Gln-CUG|58</v>
      </c>
      <c r="B2263" s="4" t="s">
        <v>67</v>
      </c>
      <c r="C2263" s="4" t="s">
        <v>840</v>
      </c>
      <c r="D2263" s="4" t="n">
        <v>57</v>
      </c>
      <c r="E2263" s="19" t="s">
        <v>780</v>
      </c>
      <c r="F2263" s="20" t="s">
        <v>836</v>
      </c>
    </row>
    <row r="2264" customFormat="false" ht="15" hidden="false" customHeight="false" outlineLevel="0" collapsed="false">
      <c r="A2264" s="4" t="str">
        <f aca="false">B2264&amp;"|"&amp;C2264</f>
        <v>tdbR00000342 Gln-CUG|59</v>
      </c>
      <c r="B2264" s="4" t="s">
        <v>67</v>
      </c>
      <c r="C2264" s="4" t="s">
        <v>841</v>
      </c>
      <c r="D2264" s="4" t="n">
        <v>58</v>
      </c>
      <c r="E2264" s="19" t="s">
        <v>780</v>
      </c>
      <c r="F2264" s="20" t="s">
        <v>836</v>
      </c>
    </row>
    <row r="2265" customFormat="false" ht="15" hidden="false" customHeight="false" outlineLevel="0" collapsed="false">
      <c r="A2265" s="4" t="str">
        <f aca="false">B2265&amp;"|"&amp;C2265</f>
        <v>tdbR00000342 Gln-CUG|60</v>
      </c>
      <c r="B2265" s="4" t="s">
        <v>67</v>
      </c>
      <c r="C2265" s="4" t="s">
        <v>842</v>
      </c>
      <c r="D2265" s="4" t="n">
        <v>59</v>
      </c>
      <c r="E2265" s="19" t="s">
        <v>777</v>
      </c>
      <c r="F2265" s="20" t="s">
        <v>836</v>
      </c>
    </row>
    <row r="2266" customFormat="false" ht="15" hidden="false" customHeight="false" outlineLevel="0" collapsed="false">
      <c r="A2266" s="4" t="str">
        <f aca="false">B2266&amp;"|"&amp;C2266</f>
        <v>tdbR00000342 Gln-CUG|61</v>
      </c>
      <c r="B2266" s="4" t="s">
        <v>67</v>
      </c>
      <c r="C2266" s="4" t="s">
        <v>843</v>
      </c>
      <c r="D2266" s="4" t="n">
        <v>60</v>
      </c>
      <c r="E2266" s="23" t="s">
        <v>772</v>
      </c>
      <c r="F2266" s="10" t="s">
        <v>830</v>
      </c>
    </row>
    <row r="2267" customFormat="false" ht="15" hidden="false" customHeight="false" outlineLevel="0" collapsed="false">
      <c r="A2267" s="4" t="str">
        <f aca="false">B2267&amp;"|"&amp;C2267</f>
        <v>tdbR00000342 Gln-CUG|62</v>
      </c>
      <c r="B2267" s="4" t="s">
        <v>67</v>
      </c>
      <c r="C2267" s="4" t="s">
        <v>844</v>
      </c>
      <c r="D2267" s="4" t="n">
        <v>61</v>
      </c>
      <c r="E2267" s="23" t="s">
        <v>777</v>
      </c>
      <c r="F2267" s="10" t="s">
        <v>830</v>
      </c>
    </row>
    <row r="2268" customFormat="false" ht="15" hidden="false" customHeight="false" outlineLevel="0" collapsed="false">
      <c r="A2268" s="4" t="str">
        <f aca="false">B2268&amp;"|"&amp;C2268</f>
        <v>tdbR00000342 Gln-CUG|63</v>
      </c>
      <c r="B2268" s="4" t="s">
        <v>67</v>
      </c>
      <c r="C2268" s="4" t="s">
        <v>845</v>
      </c>
      <c r="D2268" s="4" t="n">
        <v>62</v>
      </c>
      <c r="E2268" s="23" t="s">
        <v>772</v>
      </c>
      <c r="F2268" s="10" t="s">
        <v>830</v>
      </c>
    </row>
    <row r="2269" customFormat="false" ht="15" hidden="false" customHeight="false" outlineLevel="0" collapsed="false">
      <c r="A2269" s="4" t="str">
        <f aca="false">B2269&amp;"|"&amp;C2269</f>
        <v>tdbR00000342 Gln-CUG|64</v>
      </c>
      <c r="B2269" s="4" t="s">
        <v>67</v>
      </c>
      <c r="C2269" s="4" t="s">
        <v>846</v>
      </c>
      <c r="D2269" s="4" t="n">
        <v>63</v>
      </c>
      <c r="E2269" s="23" t="s">
        <v>459</v>
      </c>
      <c r="F2269" s="10" t="s">
        <v>830</v>
      </c>
    </row>
    <row r="2270" customFormat="false" ht="15" hidden="false" customHeight="false" outlineLevel="0" collapsed="false">
      <c r="A2270" s="4" t="str">
        <f aca="false">B2270&amp;"|"&amp;C2270</f>
        <v>tdbR00000342 Gln-CUG|65</v>
      </c>
      <c r="B2270" s="4" t="s">
        <v>67</v>
      </c>
      <c r="C2270" s="4" t="s">
        <v>847</v>
      </c>
      <c r="D2270" s="4" t="n">
        <v>64</v>
      </c>
      <c r="E2270" s="23" t="s">
        <v>459</v>
      </c>
      <c r="F2270" s="10" t="s">
        <v>830</v>
      </c>
    </row>
    <row r="2271" customFormat="false" ht="15" hidden="false" customHeight="false" outlineLevel="0" collapsed="false">
      <c r="A2271" s="4" t="str">
        <f aca="false">B2271&amp;"|"&amp;C2271</f>
        <v>tdbR00000342 Gln-CUG|66</v>
      </c>
      <c r="B2271" s="4" t="s">
        <v>67</v>
      </c>
      <c r="C2271" s="4" t="s">
        <v>848</v>
      </c>
      <c r="D2271" s="4" t="n">
        <v>65</v>
      </c>
      <c r="E2271" s="17" t="s">
        <v>777</v>
      </c>
      <c r="F2271" s="18" t="s">
        <v>768</v>
      </c>
    </row>
    <row r="2272" customFormat="false" ht="15" hidden="false" customHeight="false" outlineLevel="0" collapsed="false">
      <c r="A2272" s="4" t="str">
        <f aca="false">B2272&amp;"|"&amp;C2272</f>
        <v>tdbR00000342 Gln-CUG|67</v>
      </c>
      <c r="B2272" s="4" t="s">
        <v>67</v>
      </c>
      <c r="C2272" s="4" t="s">
        <v>849</v>
      </c>
      <c r="D2272" s="4" t="n">
        <v>66</v>
      </c>
      <c r="E2272" s="17" t="s">
        <v>459</v>
      </c>
      <c r="F2272" s="18" t="s">
        <v>768</v>
      </c>
    </row>
    <row r="2273" customFormat="false" ht="15" hidden="false" customHeight="false" outlineLevel="0" collapsed="false">
      <c r="A2273" s="4" t="str">
        <f aca="false">B2273&amp;"|"&amp;C2273</f>
        <v>tdbR00000342 Gln-CUG|68</v>
      </c>
      <c r="B2273" s="4" t="s">
        <v>67</v>
      </c>
      <c r="C2273" s="4" t="s">
        <v>850</v>
      </c>
      <c r="D2273" s="4" t="n">
        <v>67</v>
      </c>
      <c r="E2273" s="17" t="s">
        <v>459</v>
      </c>
      <c r="F2273" s="18" t="s">
        <v>768</v>
      </c>
    </row>
    <row r="2274" customFormat="false" ht="15" hidden="false" customHeight="false" outlineLevel="0" collapsed="false">
      <c r="A2274" s="4" t="str">
        <f aca="false">B2274&amp;"|"&amp;C2274</f>
        <v>tdbR00000342 Gln-CUG|69</v>
      </c>
      <c r="B2274" s="4" t="s">
        <v>67</v>
      </c>
      <c r="C2274" s="4" t="s">
        <v>851</v>
      </c>
      <c r="D2274" s="4" t="n">
        <v>68</v>
      </c>
      <c r="E2274" s="17" t="s">
        <v>780</v>
      </c>
      <c r="F2274" s="18" t="s">
        <v>768</v>
      </c>
    </row>
    <row r="2275" customFormat="false" ht="15" hidden="false" customHeight="false" outlineLevel="0" collapsed="false">
      <c r="A2275" s="4" t="str">
        <f aca="false">B2275&amp;"|"&amp;C2275</f>
        <v>tdbR00000342 Gln-CUG|70</v>
      </c>
      <c r="B2275" s="4" t="s">
        <v>67</v>
      </c>
      <c r="C2275" s="4" t="s">
        <v>852</v>
      </c>
      <c r="D2275" s="4" t="n">
        <v>69</v>
      </c>
      <c r="E2275" s="17" t="s">
        <v>780</v>
      </c>
      <c r="F2275" s="18" t="s">
        <v>768</v>
      </c>
    </row>
    <row r="2276" customFormat="false" ht="15" hidden="false" customHeight="false" outlineLevel="0" collapsed="false">
      <c r="A2276" s="4" t="str">
        <f aca="false">B2276&amp;"|"&amp;C2276</f>
        <v>tdbR00000342 Gln-CUG|71</v>
      </c>
      <c r="B2276" s="4" t="s">
        <v>67</v>
      </c>
      <c r="C2276" s="4" t="s">
        <v>853</v>
      </c>
      <c r="D2276" s="4" t="n">
        <v>70</v>
      </c>
      <c r="E2276" s="17" t="s">
        <v>772</v>
      </c>
      <c r="F2276" s="18" t="s">
        <v>768</v>
      </c>
    </row>
    <row r="2277" customFormat="false" ht="15" hidden="false" customHeight="false" outlineLevel="0" collapsed="false">
      <c r="A2277" s="4" t="str">
        <f aca="false">B2277&amp;"|"&amp;C2277</f>
        <v>tdbR00000342 Gln-CUG|72</v>
      </c>
      <c r="B2277" s="4" t="s">
        <v>67</v>
      </c>
      <c r="C2277" s="4" t="s">
        <v>854</v>
      </c>
      <c r="D2277" s="4" t="n">
        <v>71</v>
      </c>
      <c r="E2277" s="17" t="s">
        <v>772</v>
      </c>
      <c r="F2277" s="18" t="s">
        <v>768</v>
      </c>
    </row>
    <row r="2278" customFormat="false" ht="15" hidden="false" customHeight="false" outlineLevel="0" collapsed="false">
      <c r="A2278" s="4" t="str">
        <f aca="false">B2278&amp;"|"&amp;C2278</f>
        <v>tdbR00000247 Leu-UAG|1</v>
      </c>
      <c r="B2278" s="4" t="s">
        <v>68</v>
      </c>
      <c r="C2278" s="4" t="s">
        <v>767</v>
      </c>
      <c r="D2278" s="4" t="n">
        <v>1</v>
      </c>
      <c r="E2278" s="17" t="s">
        <v>780</v>
      </c>
      <c r="F2278" s="18" t="s">
        <v>768</v>
      </c>
    </row>
    <row r="2279" customFormat="false" ht="15" hidden="false" customHeight="false" outlineLevel="0" collapsed="false">
      <c r="A2279" s="4" t="str">
        <f aca="false">B2279&amp;"|"&amp;C2279</f>
        <v>tdbR00000247 Leu-UAG|2</v>
      </c>
      <c r="B2279" s="4" t="s">
        <v>68</v>
      </c>
      <c r="C2279" s="4" t="s">
        <v>769</v>
      </c>
      <c r="D2279" s="4" t="n">
        <v>2</v>
      </c>
      <c r="E2279" s="17" t="s">
        <v>772</v>
      </c>
      <c r="F2279" s="18" t="s">
        <v>768</v>
      </c>
    </row>
    <row r="2280" customFormat="false" ht="15" hidden="false" customHeight="false" outlineLevel="0" collapsed="false">
      <c r="A2280" s="4" t="str">
        <f aca="false">B2280&amp;"|"&amp;C2280</f>
        <v>tdbR00000247 Leu-UAG|3</v>
      </c>
      <c r="B2280" s="4" t="s">
        <v>68</v>
      </c>
      <c r="C2280" s="4" t="s">
        <v>770</v>
      </c>
      <c r="D2280" s="4" t="n">
        <v>3</v>
      </c>
      <c r="E2280" s="17" t="s">
        <v>777</v>
      </c>
      <c r="F2280" s="18" t="s">
        <v>768</v>
      </c>
    </row>
    <row r="2281" customFormat="false" ht="15" hidden="false" customHeight="false" outlineLevel="0" collapsed="false">
      <c r="A2281" s="4" t="str">
        <f aca="false">B2281&amp;"|"&amp;C2281</f>
        <v>tdbR00000247 Leu-UAG|4</v>
      </c>
      <c r="B2281" s="4" t="s">
        <v>68</v>
      </c>
      <c r="C2281" s="4" t="s">
        <v>771</v>
      </c>
      <c r="D2281" s="4" t="n">
        <v>4</v>
      </c>
      <c r="E2281" s="17" t="s">
        <v>777</v>
      </c>
      <c r="F2281" s="18" t="s">
        <v>768</v>
      </c>
    </row>
    <row r="2282" customFormat="false" ht="15" hidden="false" customHeight="false" outlineLevel="0" collapsed="false">
      <c r="A2282" s="4" t="str">
        <f aca="false">B2282&amp;"|"&amp;C2282</f>
        <v>tdbR00000247 Leu-UAG|5</v>
      </c>
      <c r="B2282" s="4" t="s">
        <v>68</v>
      </c>
      <c r="C2282" s="4" t="s">
        <v>773</v>
      </c>
      <c r="D2282" s="4" t="n">
        <v>5</v>
      </c>
      <c r="E2282" s="17" t="s">
        <v>777</v>
      </c>
      <c r="F2282" s="18" t="s">
        <v>768</v>
      </c>
    </row>
    <row r="2283" customFormat="false" ht="15" hidden="false" customHeight="false" outlineLevel="0" collapsed="false">
      <c r="A2283" s="4" t="str">
        <f aca="false">B2283&amp;"|"&amp;C2283</f>
        <v>tdbR00000247 Leu-UAG|6</v>
      </c>
      <c r="B2283" s="4" t="s">
        <v>68</v>
      </c>
      <c r="C2283" s="4" t="s">
        <v>774</v>
      </c>
      <c r="D2283" s="4" t="n">
        <v>6</v>
      </c>
      <c r="E2283" s="17" t="s">
        <v>777</v>
      </c>
      <c r="F2283" s="18" t="s">
        <v>768</v>
      </c>
    </row>
    <row r="2284" customFormat="false" ht="15" hidden="false" customHeight="false" outlineLevel="0" collapsed="false">
      <c r="A2284" s="4" t="str">
        <f aca="false">B2284&amp;"|"&amp;C2284</f>
        <v>tdbR00000247 Leu-UAG|7</v>
      </c>
      <c r="B2284" s="4" t="s">
        <v>68</v>
      </c>
      <c r="C2284" s="4" t="s">
        <v>775</v>
      </c>
      <c r="D2284" s="4" t="n">
        <v>7</v>
      </c>
      <c r="E2284" s="17" t="s">
        <v>780</v>
      </c>
      <c r="F2284" s="18" t="s">
        <v>768</v>
      </c>
    </row>
    <row r="2285" customFormat="false" ht="15" hidden="false" customHeight="false" outlineLevel="0" collapsed="false">
      <c r="A2285" s="4" t="str">
        <f aca="false">B2285&amp;"|"&amp;C2285</f>
        <v>tdbR00000247 Leu-UAG|8</v>
      </c>
      <c r="B2285" s="4" t="s">
        <v>68</v>
      </c>
      <c r="C2285" s="4" t="s">
        <v>776</v>
      </c>
      <c r="D2285" s="4" t="n">
        <v>8</v>
      </c>
      <c r="E2285" s="3" t="s">
        <v>780</v>
      </c>
      <c r="F2285" s="4" t="s">
        <v>778</v>
      </c>
    </row>
    <row r="2286" customFormat="false" ht="15" hidden="false" customHeight="false" outlineLevel="0" collapsed="false">
      <c r="A2286" s="4" t="str">
        <f aca="false">B2286&amp;"|"&amp;C2286</f>
        <v>tdbR00000247 Leu-UAG|9</v>
      </c>
      <c r="B2286" s="4" t="s">
        <v>68</v>
      </c>
      <c r="C2286" s="4" t="s">
        <v>779</v>
      </c>
      <c r="D2286" s="4" t="n">
        <v>9</v>
      </c>
      <c r="E2286" s="3" t="s">
        <v>780</v>
      </c>
      <c r="F2286" s="4" t="s">
        <v>781</v>
      </c>
    </row>
    <row r="2287" customFormat="false" ht="15" hidden="false" customHeight="false" outlineLevel="0" collapsed="false">
      <c r="A2287" s="4" t="str">
        <f aca="false">B2287&amp;"|"&amp;C2287</f>
        <v>tdbR00000247 Leu-UAG|10</v>
      </c>
      <c r="B2287" s="4" t="s">
        <v>68</v>
      </c>
      <c r="C2287" s="4" t="s">
        <v>782</v>
      </c>
      <c r="D2287" s="4" t="n">
        <v>10</v>
      </c>
      <c r="E2287" s="8" t="s">
        <v>459</v>
      </c>
      <c r="F2287" s="7" t="s">
        <v>783</v>
      </c>
    </row>
    <row r="2288" customFormat="false" ht="15" hidden="false" customHeight="false" outlineLevel="0" collapsed="false">
      <c r="A2288" s="4" t="str">
        <f aca="false">B2288&amp;"|"&amp;C2288</f>
        <v>tdbR00000247 Leu-UAG|11</v>
      </c>
      <c r="B2288" s="4" t="s">
        <v>68</v>
      </c>
      <c r="C2288" s="4" t="s">
        <v>784</v>
      </c>
      <c r="D2288" s="4" t="n">
        <v>11</v>
      </c>
      <c r="E2288" s="8" t="s">
        <v>459</v>
      </c>
      <c r="F2288" s="7" t="s">
        <v>783</v>
      </c>
    </row>
    <row r="2289" customFormat="false" ht="15" hidden="false" customHeight="false" outlineLevel="0" collapsed="false">
      <c r="A2289" s="4" t="str">
        <f aca="false">B2289&amp;"|"&amp;C2289</f>
        <v>tdbR00000247 Leu-UAG|12</v>
      </c>
      <c r="B2289" s="4" t="s">
        <v>68</v>
      </c>
      <c r="C2289" s="4" t="s">
        <v>785</v>
      </c>
      <c r="D2289" s="4" t="n">
        <v>12</v>
      </c>
      <c r="E2289" s="8" t="s">
        <v>780</v>
      </c>
      <c r="F2289" s="7" t="s">
        <v>783</v>
      </c>
    </row>
    <row r="2290" customFormat="false" ht="15" hidden="false" customHeight="false" outlineLevel="0" collapsed="false">
      <c r="A2290" s="4" t="str">
        <f aca="false">B2290&amp;"|"&amp;C2290</f>
        <v>tdbR00000247 Leu-UAG|13</v>
      </c>
      <c r="B2290" s="4" t="s">
        <v>68</v>
      </c>
      <c r="C2290" s="4" t="s">
        <v>786</v>
      </c>
      <c r="D2290" s="4" t="n">
        <v>13</v>
      </c>
      <c r="E2290" s="8" t="s">
        <v>777</v>
      </c>
      <c r="F2290" s="7" t="s">
        <v>783</v>
      </c>
    </row>
    <row r="2291" customFormat="false" ht="15" hidden="false" customHeight="false" outlineLevel="0" collapsed="false">
      <c r="A2291" s="4" t="str">
        <f aca="false">B2291&amp;"|"&amp;C2291</f>
        <v>tdbR00000247 Leu-UAG|14</v>
      </c>
      <c r="B2291" s="4" t="s">
        <v>68</v>
      </c>
      <c r="C2291" s="4" t="s">
        <v>787</v>
      </c>
      <c r="D2291" s="4" t="n">
        <v>14</v>
      </c>
      <c r="E2291" s="19" t="s">
        <v>780</v>
      </c>
      <c r="F2291" s="20" t="s">
        <v>788</v>
      </c>
    </row>
    <row r="2292" customFormat="false" ht="15" hidden="false" customHeight="false" outlineLevel="0" collapsed="false">
      <c r="A2292" s="4" t="str">
        <f aca="false">B2292&amp;"|"&amp;C2292</f>
        <v>tdbR00000247 Leu-UAG|15</v>
      </c>
      <c r="B2292" s="4" t="s">
        <v>68</v>
      </c>
      <c r="C2292" s="4" t="s">
        <v>789</v>
      </c>
      <c r="D2292" s="4" t="n">
        <v>15</v>
      </c>
      <c r="E2292" s="19" t="s">
        <v>459</v>
      </c>
      <c r="F2292" s="20" t="s">
        <v>788</v>
      </c>
    </row>
    <row r="2293" customFormat="false" ht="15" hidden="false" customHeight="false" outlineLevel="0" collapsed="false">
      <c r="A2293" s="4" t="str">
        <f aca="false">B2293&amp;"|"&amp;C2293</f>
        <v>tdbR00000247 Leu-UAG|16</v>
      </c>
      <c r="B2293" s="4" t="s">
        <v>68</v>
      </c>
      <c r="C2293" s="4" t="s">
        <v>790</v>
      </c>
      <c r="D2293" s="4" t="n">
        <v>16</v>
      </c>
      <c r="E2293" s="19" t="s">
        <v>777</v>
      </c>
      <c r="F2293" s="20" t="s">
        <v>788</v>
      </c>
    </row>
    <row r="2294" customFormat="false" ht="15" hidden="false" customHeight="false" outlineLevel="0" collapsed="false">
      <c r="A2294" s="4" t="str">
        <f aca="false">B2294&amp;"|"&amp;C2294</f>
        <v>tdbR00000247 Leu-UAG|17</v>
      </c>
      <c r="B2294" s="4" t="s">
        <v>68</v>
      </c>
      <c r="C2294" s="4" t="s">
        <v>791</v>
      </c>
      <c r="D2294" s="4" t="n">
        <v>17</v>
      </c>
      <c r="E2294" s="19" t="s">
        <v>780</v>
      </c>
      <c r="F2294" s="20" t="s">
        <v>788</v>
      </c>
    </row>
    <row r="2295" customFormat="false" ht="15" hidden="false" customHeight="false" outlineLevel="0" collapsed="false">
      <c r="A2295" s="4" t="str">
        <f aca="false">B2295&amp;"|"&amp;C2295</f>
        <v>tdbR00000247 Leu-UAG|18</v>
      </c>
      <c r="B2295" s="4" t="s">
        <v>68</v>
      </c>
      <c r="C2295" s="4" t="s">
        <v>793</v>
      </c>
      <c r="D2295" s="4" t="n">
        <v>18</v>
      </c>
      <c r="E2295" s="19" t="s">
        <v>459</v>
      </c>
      <c r="F2295" s="20" t="s">
        <v>788</v>
      </c>
    </row>
    <row r="2296" customFormat="false" ht="15" hidden="false" customHeight="false" outlineLevel="0" collapsed="false">
      <c r="A2296" s="4" t="str">
        <f aca="false">B2296&amp;"|"&amp;C2296</f>
        <v>tdbR00000247 Leu-UAG|19</v>
      </c>
      <c r="B2296" s="4" t="s">
        <v>68</v>
      </c>
      <c r="C2296" s="4" t="s">
        <v>794</v>
      </c>
      <c r="D2296" s="4" t="n">
        <v>19</v>
      </c>
      <c r="E2296" s="19" t="s">
        <v>777</v>
      </c>
      <c r="F2296" s="20" t="s">
        <v>788</v>
      </c>
    </row>
    <row r="2297" customFormat="false" ht="15" hidden="false" customHeight="false" outlineLevel="0" collapsed="false">
      <c r="A2297" s="4" t="str">
        <f aca="false">B2297&amp;"|"&amp;C2297</f>
        <v>tdbR00000247 Leu-UAG|20</v>
      </c>
      <c r="B2297" s="4" t="s">
        <v>68</v>
      </c>
      <c r="C2297" s="4" t="s">
        <v>795</v>
      </c>
      <c r="D2297" s="4" t="n">
        <v>20</v>
      </c>
      <c r="E2297" s="19" t="s">
        <v>777</v>
      </c>
      <c r="F2297" s="20" t="s">
        <v>788</v>
      </c>
    </row>
    <row r="2298" customFormat="false" ht="15" hidden="false" customHeight="false" outlineLevel="0" collapsed="false">
      <c r="A2298" s="4" t="str">
        <f aca="false">B2298&amp;"|"&amp;C2298</f>
        <v>tdbR00000247 Leu-UAG|21</v>
      </c>
      <c r="B2298" s="4" t="s">
        <v>68</v>
      </c>
      <c r="C2298" s="4" t="s">
        <v>797</v>
      </c>
      <c r="D2298" s="4" t="n">
        <v>21</v>
      </c>
      <c r="E2298" s="19" t="s">
        <v>777</v>
      </c>
      <c r="F2298" s="20" t="s">
        <v>788</v>
      </c>
    </row>
    <row r="2299" customFormat="false" ht="15" hidden="false" customHeight="false" outlineLevel="0" collapsed="false">
      <c r="A2299" s="4" t="str">
        <f aca="false">B2299&amp;"|"&amp;C2299</f>
        <v>tdbR00000247 Leu-UAG|22</v>
      </c>
      <c r="B2299" s="4" t="s">
        <v>68</v>
      </c>
      <c r="C2299" s="4" t="s">
        <v>798</v>
      </c>
      <c r="D2299" s="4" t="n">
        <v>22</v>
      </c>
      <c r="E2299" s="8" t="s">
        <v>780</v>
      </c>
      <c r="F2299" s="7" t="s">
        <v>783</v>
      </c>
    </row>
    <row r="2300" customFormat="false" ht="15" hidden="false" customHeight="false" outlineLevel="0" collapsed="false">
      <c r="A2300" s="4" t="str">
        <f aca="false">B2300&amp;"|"&amp;C2300</f>
        <v>tdbR00000247 Leu-UAG|23</v>
      </c>
      <c r="B2300" s="4" t="s">
        <v>68</v>
      </c>
      <c r="C2300" s="4" t="s">
        <v>799</v>
      </c>
      <c r="D2300" s="4" t="n">
        <v>23</v>
      </c>
      <c r="E2300" s="8" t="s">
        <v>777</v>
      </c>
      <c r="F2300" s="7" t="s">
        <v>783</v>
      </c>
    </row>
    <row r="2301" customFormat="false" ht="15" hidden="false" customHeight="false" outlineLevel="0" collapsed="false">
      <c r="A2301" s="4" t="str">
        <f aca="false">B2301&amp;"|"&amp;C2301</f>
        <v>tdbR00000247 Leu-UAG|24</v>
      </c>
      <c r="B2301" s="4" t="s">
        <v>68</v>
      </c>
      <c r="C2301" s="4" t="s">
        <v>800</v>
      </c>
      <c r="D2301" s="4" t="n">
        <v>24</v>
      </c>
      <c r="E2301" s="8" t="s">
        <v>772</v>
      </c>
      <c r="F2301" s="7" t="s">
        <v>783</v>
      </c>
    </row>
    <row r="2302" customFormat="false" ht="15" hidden="false" customHeight="false" outlineLevel="0" collapsed="false">
      <c r="A2302" s="4" t="str">
        <f aca="false">B2302&amp;"|"&amp;C2302</f>
        <v>tdbR00000247 Leu-UAG|25</v>
      </c>
      <c r="B2302" s="4" t="s">
        <v>68</v>
      </c>
      <c r="C2302" s="4" t="s">
        <v>801</v>
      </c>
      <c r="D2302" s="4" t="n">
        <v>25</v>
      </c>
      <c r="E2302" s="8" t="s">
        <v>772</v>
      </c>
      <c r="F2302" s="7" t="s">
        <v>783</v>
      </c>
    </row>
    <row r="2303" customFormat="false" ht="15" hidden="false" customHeight="false" outlineLevel="0" collapsed="false">
      <c r="A2303" s="4" t="str">
        <f aca="false">B2303&amp;"|"&amp;C2303</f>
        <v>tdbR00000247 Leu-UAG|26</v>
      </c>
      <c r="B2303" s="4" t="s">
        <v>68</v>
      </c>
      <c r="C2303" s="4" t="s">
        <v>802</v>
      </c>
      <c r="D2303" s="4" t="n">
        <v>26</v>
      </c>
      <c r="E2303" s="3" t="s">
        <v>459</v>
      </c>
      <c r="F2303" s="4" t="s">
        <v>803</v>
      </c>
    </row>
    <row r="2304" customFormat="false" ht="15" hidden="false" customHeight="false" outlineLevel="0" collapsed="false">
      <c r="A2304" s="4" t="str">
        <f aca="false">B2304&amp;"|"&amp;C2304</f>
        <v>tdbR00000247 Leu-UAG|27</v>
      </c>
      <c r="B2304" s="4" t="s">
        <v>68</v>
      </c>
      <c r="C2304" s="4" t="s">
        <v>804</v>
      </c>
      <c r="D2304" s="4" t="n">
        <v>27</v>
      </c>
      <c r="E2304" s="21" t="s">
        <v>777</v>
      </c>
      <c r="F2304" s="22" t="s">
        <v>805</v>
      </c>
    </row>
    <row r="2305" customFormat="false" ht="15" hidden="false" customHeight="false" outlineLevel="0" collapsed="false">
      <c r="A2305" s="4" t="str">
        <f aca="false">B2305&amp;"|"&amp;C2305</f>
        <v>tdbR00000247 Leu-UAG|28</v>
      </c>
      <c r="B2305" s="4" t="s">
        <v>68</v>
      </c>
      <c r="C2305" s="4" t="s">
        <v>806</v>
      </c>
      <c r="D2305" s="4" t="n">
        <v>28</v>
      </c>
      <c r="E2305" s="21" t="s">
        <v>777</v>
      </c>
      <c r="F2305" s="22" t="s">
        <v>805</v>
      </c>
    </row>
    <row r="2306" customFormat="false" ht="15" hidden="false" customHeight="false" outlineLevel="0" collapsed="false">
      <c r="A2306" s="4" t="str">
        <f aca="false">B2306&amp;"|"&amp;C2306</f>
        <v>tdbR00000247 Leu-UAG|29</v>
      </c>
      <c r="B2306" s="4" t="s">
        <v>68</v>
      </c>
      <c r="C2306" s="4" t="s">
        <v>807</v>
      </c>
      <c r="D2306" s="4" t="n">
        <v>29</v>
      </c>
      <c r="E2306" s="21" t="s">
        <v>459</v>
      </c>
      <c r="F2306" s="22" t="s">
        <v>805</v>
      </c>
    </row>
    <row r="2307" customFormat="false" ht="15" hidden="false" customHeight="false" outlineLevel="0" collapsed="false">
      <c r="A2307" s="4" t="str">
        <f aca="false">B2307&amp;"|"&amp;C2307</f>
        <v>tdbR00000247 Leu-UAG|30</v>
      </c>
      <c r="B2307" s="4" t="s">
        <v>68</v>
      </c>
      <c r="C2307" s="4" t="s">
        <v>808</v>
      </c>
      <c r="D2307" s="4" t="n">
        <v>30</v>
      </c>
      <c r="E2307" s="21" t="s">
        <v>459</v>
      </c>
      <c r="F2307" s="22" t="s">
        <v>805</v>
      </c>
    </row>
    <row r="2308" customFormat="false" ht="15" hidden="false" customHeight="false" outlineLevel="0" collapsed="false">
      <c r="A2308" s="4" t="str">
        <f aca="false">B2308&amp;"|"&amp;C2308</f>
        <v>tdbR00000247 Leu-UAG|31</v>
      </c>
      <c r="B2308" s="4" t="s">
        <v>68</v>
      </c>
      <c r="C2308" s="4" t="s">
        <v>809</v>
      </c>
      <c r="D2308" s="4" t="n">
        <v>31</v>
      </c>
      <c r="E2308" s="21" t="s">
        <v>777</v>
      </c>
      <c r="F2308" s="22" t="s">
        <v>805</v>
      </c>
    </row>
    <row r="2309" customFormat="false" ht="15" hidden="false" customHeight="false" outlineLevel="0" collapsed="false">
      <c r="A2309" s="4" t="str">
        <f aca="false">B2309&amp;"|"&amp;C2309</f>
        <v>tdbR00000247 Leu-UAG|32</v>
      </c>
      <c r="B2309" s="4" t="s">
        <v>68</v>
      </c>
      <c r="C2309" s="4" t="s">
        <v>810</v>
      </c>
      <c r="D2309" s="4" t="n">
        <v>32</v>
      </c>
      <c r="E2309" s="19" t="s">
        <v>772</v>
      </c>
      <c r="F2309" s="20" t="s">
        <v>811</v>
      </c>
    </row>
    <row r="2310" customFormat="false" ht="15" hidden="false" customHeight="false" outlineLevel="0" collapsed="false">
      <c r="A2310" s="4" t="str">
        <f aca="false">B2310&amp;"|"&amp;C2310</f>
        <v>tdbR00000247 Leu-UAG|33</v>
      </c>
      <c r="B2310" s="4" t="s">
        <v>68</v>
      </c>
      <c r="C2310" s="4" t="s">
        <v>812</v>
      </c>
      <c r="D2310" s="4" t="n">
        <v>33</v>
      </c>
      <c r="E2310" s="19" t="s">
        <v>777</v>
      </c>
      <c r="F2310" s="20" t="s">
        <v>811</v>
      </c>
    </row>
    <row r="2311" customFormat="false" ht="15" hidden="false" customHeight="false" outlineLevel="0" collapsed="false">
      <c r="A2311" s="4" t="str">
        <f aca="false">B2311&amp;"|"&amp;C2311</f>
        <v>tdbR00000247 Leu-UAG|34</v>
      </c>
      <c r="B2311" s="4" t="s">
        <v>68</v>
      </c>
      <c r="C2311" s="4" t="s">
        <v>813</v>
      </c>
      <c r="D2311" s="4" t="n">
        <v>34</v>
      </c>
      <c r="E2311" s="19" t="s">
        <v>777</v>
      </c>
      <c r="F2311" s="20" t="s">
        <v>811</v>
      </c>
    </row>
    <row r="2312" customFormat="false" ht="15" hidden="false" customHeight="false" outlineLevel="0" collapsed="false">
      <c r="A2312" s="4" t="str">
        <f aca="false">B2312&amp;"|"&amp;C2312</f>
        <v>tdbR00000247 Leu-UAG|35</v>
      </c>
      <c r="B2312" s="4" t="s">
        <v>68</v>
      </c>
      <c r="C2312" s="4" t="s">
        <v>814</v>
      </c>
      <c r="D2312" s="4" t="n">
        <v>35</v>
      </c>
      <c r="E2312" s="19" t="s">
        <v>780</v>
      </c>
      <c r="F2312" s="20" t="s">
        <v>811</v>
      </c>
    </row>
    <row r="2313" customFormat="false" ht="15" hidden="false" customHeight="false" outlineLevel="0" collapsed="false">
      <c r="A2313" s="4" t="str">
        <f aca="false">B2313&amp;"|"&amp;C2313</f>
        <v>tdbR00000247 Leu-UAG|36</v>
      </c>
      <c r="B2313" s="4" t="s">
        <v>68</v>
      </c>
      <c r="C2313" s="4" t="s">
        <v>815</v>
      </c>
      <c r="D2313" s="4" t="n">
        <v>36</v>
      </c>
      <c r="E2313" s="19" t="s">
        <v>459</v>
      </c>
      <c r="F2313" s="20" t="s">
        <v>811</v>
      </c>
    </row>
    <row r="2314" customFormat="false" ht="15" hidden="false" customHeight="false" outlineLevel="0" collapsed="false">
      <c r="A2314" s="4" t="str">
        <f aca="false">B2314&amp;"|"&amp;C2314</f>
        <v>tdbR00000247 Leu-UAG|37</v>
      </c>
      <c r="B2314" s="4" t="s">
        <v>68</v>
      </c>
      <c r="C2314" s="4" t="s">
        <v>816</v>
      </c>
      <c r="D2314" s="4" t="n">
        <v>37</v>
      </c>
      <c r="E2314" s="19" t="s">
        <v>459</v>
      </c>
      <c r="F2314" s="20" t="s">
        <v>811</v>
      </c>
    </row>
    <row r="2315" customFormat="false" ht="15" hidden="false" customHeight="false" outlineLevel="0" collapsed="false">
      <c r="A2315" s="4" t="str">
        <f aca="false">B2315&amp;"|"&amp;C2315</f>
        <v>tdbR00000247 Leu-UAG|38</v>
      </c>
      <c r="B2315" s="4" t="s">
        <v>68</v>
      </c>
      <c r="C2315" s="4" t="s">
        <v>817</v>
      </c>
      <c r="D2315" s="4" t="n">
        <v>38</v>
      </c>
      <c r="E2315" s="19" t="s">
        <v>780</v>
      </c>
      <c r="F2315" s="20" t="s">
        <v>811</v>
      </c>
    </row>
    <row r="2316" customFormat="false" ht="15" hidden="false" customHeight="false" outlineLevel="0" collapsed="false">
      <c r="A2316" s="4" t="str">
        <f aca="false">B2316&amp;"|"&amp;C2316</f>
        <v>tdbR00000247 Leu-UAG|39</v>
      </c>
      <c r="B2316" s="4" t="s">
        <v>68</v>
      </c>
      <c r="C2316" s="4" t="s">
        <v>818</v>
      </c>
      <c r="D2316" s="4" t="n">
        <v>39</v>
      </c>
      <c r="E2316" s="21" t="s">
        <v>780</v>
      </c>
      <c r="F2316" s="22" t="s">
        <v>805</v>
      </c>
    </row>
    <row r="2317" customFormat="false" ht="15" hidden="false" customHeight="false" outlineLevel="0" collapsed="false">
      <c r="A2317" s="4" t="str">
        <f aca="false">B2317&amp;"|"&amp;C2317</f>
        <v>tdbR00000247 Leu-UAG|40</v>
      </c>
      <c r="B2317" s="4" t="s">
        <v>68</v>
      </c>
      <c r="C2317" s="4" t="s">
        <v>819</v>
      </c>
      <c r="D2317" s="4" t="n">
        <v>40</v>
      </c>
      <c r="E2317" s="21" t="s">
        <v>772</v>
      </c>
      <c r="F2317" s="22" t="s">
        <v>805</v>
      </c>
    </row>
    <row r="2318" customFormat="false" ht="15" hidden="false" customHeight="false" outlineLevel="0" collapsed="false">
      <c r="A2318" s="4" t="str">
        <f aca="false">B2318&amp;"|"&amp;C2318</f>
        <v>tdbR00000247 Leu-UAG|41</v>
      </c>
      <c r="B2318" s="4" t="s">
        <v>68</v>
      </c>
      <c r="C2318" s="4" t="s">
        <v>820</v>
      </c>
      <c r="D2318" s="4" t="n">
        <v>41</v>
      </c>
      <c r="E2318" s="21" t="s">
        <v>772</v>
      </c>
      <c r="F2318" s="22" t="s">
        <v>805</v>
      </c>
    </row>
    <row r="2319" customFormat="false" ht="15" hidden="false" customHeight="false" outlineLevel="0" collapsed="false">
      <c r="A2319" s="4" t="str">
        <f aca="false">B2319&amp;"|"&amp;C2319</f>
        <v>tdbR00000247 Leu-UAG|42</v>
      </c>
      <c r="B2319" s="4" t="s">
        <v>68</v>
      </c>
      <c r="C2319" s="4" t="s">
        <v>821</v>
      </c>
      <c r="D2319" s="4" t="n">
        <v>42</v>
      </c>
      <c r="E2319" s="21" t="s">
        <v>780</v>
      </c>
      <c r="F2319" s="22" t="s">
        <v>805</v>
      </c>
    </row>
    <row r="2320" customFormat="false" ht="15" hidden="false" customHeight="false" outlineLevel="0" collapsed="false">
      <c r="A2320" s="4" t="str">
        <f aca="false">B2320&amp;"|"&amp;C2320</f>
        <v>tdbR00000247 Leu-UAG|43</v>
      </c>
      <c r="B2320" s="4" t="s">
        <v>68</v>
      </c>
      <c r="C2320" s="4" t="s">
        <v>822</v>
      </c>
      <c r="D2320" s="4" t="n">
        <v>43</v>
      </c>
      <c r="E2320" s="21" t="s">
        <v>780</v>
      </c>
      <c r="F2320" s="22" t="s">
        <v>805</v>
      </c>
    </row>
    <row r="2321" customFormat="false" ht="15" hidden="false" customHeight="false" outlineLevel="0" collapsed="false">
      <c r="A2321" s="4" t="str">
        <f aca="false">B2321&amp;"|"&amp;C2321</f>
        <v>tdbR00000247 Leu-UAG|44</v>
      </c>
      <c r="B2321" s="4" t="s">
        <v>68</v>
      </c>
      <c r="C2321" s="4" t="s">
        <v>823</v>
      </c>
      <c r="D2321" s="4" t="n">
        <v>44</v>
      </c>
      <c r="E2321" s="19" t="s">
        <v>780</v>
      </c>
      <c r="F2321" s="20" t="s">
        <v>824</v>
      </c>
    </row>
    <row r="2322" customFormat="false" ht="15" hidden="false" customHeight="false" outlineLevel="0" collapsed="false">
      <c r="A2322" s="4" t="str">
        <f aca="false">B2322&amp;"|"&amp;C2322</f>
        <v>tdbR00000247 Leu-UAG|45</v>
      </c>
      <c r="B2322" s="4" t="s">
        <v>68</v>
      </c>
      <c r="C2322" s="4" t="s">
        <v>825</v>
      </c>
      <c r="D2322" s="4" t="n">
        <v>45</v>
      </c>
      <c r="E2322" s="19" t="s">
        <v>780</v>
      </c>
      <c r="F2322" s="20" t="s">
        <v>824</v>
      </c>
    </row>
    <row r="2323" customFormat="false" ht="15" hidden="false" customHeight="false" outlineLevel="0" collapsed="false">
      <c r="A2323" s="4" t="str">
        <f aca="false">B2323&amp;"|"&amp;C2323</f>
        <v>tdbR00000247 Leu-UAG|48</v>
      </c>
      <c r="B2323" s="4" t="s">
        <v>68</v>
      </c>
      <c r="C2323" s="4" t="s">
        <v>828</v>
      </c>
      <c r="D2323" s="4" t="n">
        <v>46</v>
      </c>
      <c r="E2323" s="19" t="s">
        <v>780</v>
      </c>
      <c r="F2323" s="20" t="s">
        <v>824</v>
      </c>
    </row>
    <row r="2324" customFormat="false" ht="15" hidden="false" customHeight="false" outlineLevel="0" collapsed="false">
      <c r="A2324" s="4" t="str">
        <f aca="false">B2324&amp;"|"&amp;C2324</f>
        <v>tdbR00000247 Leu-UAG|49</v>
      </c>
      <c r="B2324" s="4" t="s">
        <v>68</v>
      </c>
      <c r="C2324" s="4" t="s">
        <v>829</v>
      </c>
      <c r="D2324" s="4" t="n">
        <v>47</v>
      </c>
      <c r="E2324" s="23" t="s">
        <v>780</v>
      </c>
      <c r="F2324" s="10" t="s">
        <v>830</v>
      </c>
    </row>
    <row r="2325" customFormat="false" ht="15" hidden="false" customHeight="false" outlineLevel="0" collapsed="false">
      <c r="A2325" s="4" t="str">
        <f aca="false">B2325&amp;"|"&amp;C2325</f>
        <v>tdbR00000247 Leu-UAG|50</v>
      </c>
      <c r="B2325" s="4" t="s">
        <v>68</v>
      </c>
      <c r="C2325" s="4" t="s">
        <v>831</v>
      </c>
      <c r="D2325" s="4" t="n">
        <v>48</v>
      </c>
      <c r="E2325" s="23" t="s">
        <v>777</v>
      </c>
      <c r="F2325" s="10" t="s">
        <v>830</v>
      </c>
    </row>
    <row r="2326" customFormat="false" ht="15" hidden="false" customHeight="false" outlineLevel="0" collapsed="false">
      <c r="A2326" s="4" t="str">
        <f aca="false">B2326&amp;"|"&amp;C2326</f>
        <v>tdbR00000247 Leu-UAG|51</v>
      </c>
      <c r="B2326" s="4" t="s">
        <v>68</v>
      </c>
      <c r="C2326" s="4" t="s">
        <v>832</v>
      </c>
      <c r="D2326" s="4" t="n">
        <v>49</v>
      </c>
      <c r="E2326" s="23" t="s">
        <v>777</v>
      </c>
      <c r="F2326" s="10" t="s">
        <v>830</v>
      </c>
    </row>
    <row r="2327" customFormat="false" ht="15" hidden="false" customHeight="false" outlineLevel="0" collapsed="false">
      <c r="A2327" s="4" t="str">
        <f aca="false">B2327&amp;"|"&amp;C2327</f>
        <v>tdbR00000247 Leu-UAG|52</v>
      </c>
      <c r="B2327" s="4" t="s">
        <v>68</v>
      </c>
      <c r="C2327" s="4" t="s">
        <v>833</v>
      </c>
      <c r="D2327" s="4" t="n">
        <v>50</v>
      </c>
      <c r="E2327" s="23" t="s">
        <v>459</v>
      </c>
      <c r="F2327" s="10" t="s">
        <v>830</v>
      </c>
    </row>
    <row r="2328" customFormat="false" ht="15" hidden="false" customHeight="false" outlineLevel="0" collapsed="false">
      <c r="A2328" s="4" t="str">
        <f aca="false">B2328&amp;"|"&amp;C2328</f>
        <v>tdbR00000247 Leu-UAG|53</v>
      </c>
      <c r="B2328" s="4" t="s">
        <v>68</v>
      </c>
      <c r="C2328" s="4" t="s">
        <v>834</v>
      </c>
      <c r="D2328" s="4" t="n">
        <v>51</v>
      </c>
      <c r="E2328" s="23" t="s">
        <v>459</v>
      </c>
      <c r="F2328" s="10" t="s">
        <v>830</v>
      </c>
    </row>
    <row r="2329" customFormat="false" ht="15" hidden="false" customHeight="false" outlineLevel="0" collapsed="false">
      <c r="A2329" s="4" t="str">
        <f aca="false">B2329&amp;"|"&amp;C2329</f>
        <v>tdbR00000247 Leu-UAG|54</v>
      </c>
      <c r="B2329" s="4" t="s">
        <v>68</v>
      </c>
      <c r="C2329" s="4" t="s">
        <v>835</v>
      </c>
      <c r="D2329" s="4" t="n">
        <v>52</v>
      </c>
      <c r="E2329" s="19" t="s">
        <v>777</v>
      </c>
      <c r="F2329" s="20" t="s">
        <v>836</v>
      </c>
    </row>
    <row r="2330" customFormat="false" ht="15" hidden="false" customHeight="false" outlineLevel="0" collapsed="false">
      <c r="A2330" s="4" t="str">
        <f aca="false">B2330&amp;"|"&amp;C2330</f>
        <v>tdbR00000247 Leu-UAG|55</v>
      </c>
      <c r="B2330" s="4" t="s">
        <v>68</v>
      </c>
      <c r="C2330" s="4" t="s">
        <v>837</v>
      </c>
      <c r="D2330" s="4" t="n">
        <v>53</v>
      </c>
      <c r="E2330" s="19" t="s">
        <v>459</v>
      </c>
      <c r="F2330" s="20" t="s">
        <v>836</v>
      </c>
    </row>
    <row r="2331" customFormat="false" ht="15" hidden="false" customHeight="false" outlineLevel="0" collapsed="false">
      <c r="A2331" s="4" t="str">
        <f aca="false">B2331&amp;"|"&amp;C2331</f>
        <v>tdbR00000247 Leu-UAG|56</v>
      </c>
      <c r="B2331" s="4" t="s">
        <v>68</v>
      </c>
      <c r="C2331" s="4" t="s">
        <v>838</v>
      </c>
      <c r="D2331" s="4" t="n">
        <v>54</v>
      </c>
      <c r="E2331" s="19" t="s">
        <v>772</v>
      </c>
      <c r="F2331" s="20" t="s">
        <v>836</v>
      </c>
    </row>
    <row r="2332" customFormat="false" ht="15" hidden="false" customHeight="false" outlineLevel="0" collapsed="false">
      <c r="A2332" s="4" t="str">
        <f aca="false">B2332&amp;"|"&amp;C2332</f>
        <v>tdbR00000247 Leu-UAG|57</v>
      </c>
      <c r="B2332" s="4" t="s">
        <v>68</v>
      </c>
      <c r="C2332" s="4" t="s">
        <v>839</v>
      </c>
      <c r="D2332" s="4" t="n">
        <v>55</v>
      </c>
      <c r="E2332" s="19" t="s">
        <v>780</v>
      </c>
      <c r="F2332" s="20" t="s">
        <v>836</v>
      </c>
    </row>
    <row r="2333" customFormat="false" ht="15" hidden="false" customHeight="false" outlineLevel="0" collapsed="false">
      <c r="A2333" s="4" t="str">
        <f aca="false">B2333&amp;"|"&amp;C2333</f>
        <v>tdbR00000247 Leu-UAG|58</v>
      </c>
      <c r="B2333" s="4" t="s">
        <v>68</v>
      </c>
      <c r="C2333" s="4" t="s">
        <v>840</v>
      </c>
      <c r="D2333" s="4" t="n">
        <v>56</v>
      </c>
      <c r="E2333" s="19" t="s">
        <v>780</v>
      </c>
      <c r="F2333" s="20" t="s">
        <v>836</v>
      </c>
    </row>
    <row r="2334" customFormat="false" ht="15" hidden="false" customHeight="false" outlineLevel="0" collapsed="false">
      <c r="A2334" s="4" t="str">
        <f aca="false">B2334&amp;"|"&amp;C2334</f>
        <v>tdbR00000247 Leu-UAG|59</v>
      </c>
      <c r="B2334" s="4" t="s">
        <v>68</v>
      </c>
      <c r="C2334" s="4" t="s">
        <v>841</v>
      </c>
      <c r="D2334" s="4" t="n">
        <v>57</v>
      </c>
      <c r="E2334" s="19" t="s">
        <v>772</v>
      </c>
      <c r="F2334" s="20" t="s">
        <v>836</v>
      </c>
    </row>
    <row r="2335" customFormat="false" ht="15" hidden="false" customHeight="false" outlineLevel="0" collapsed="false">
      <c r="A2335" s="4" t="str">
        <f aca="false">B2335&amp;"|"&amp;C2335</f>
        <v>tdbR00000247 Leu-UAG|60</v>
      </c>
      <c r="B2335" s="4" t="s">
        <v>68</v>
      </c>
      <c r="C2335" s="4" t="s">
        <v>842</v>
      </c>
      <c r="D2335" s="4" t="n">
        <v>58</v>
      </c>
      <c r="E2335" s="19" t="s">
        <v>777</v>
      </c>
      <c r="F2335" s="20" t="s">
        <v>836</v>
      </c>
    </row>
    <row r="2336" customFormat="false" ht="15" hidden="false" customHeight="false" outlineLevel="0" collapsed="false">
      <c r="A2336" s="4" t="str">
        <f aca="false">B2336&amp;"|"&amp;C2336</f>
        <v>tdbR00000247 Leu-UAG|61</v>
      </c>
      <c r="B2336" s="4" t="s">
        <v>68</v>
      </c>
      <c r="C2336" s="4" t="s">
        <v>843</v>
      </c>
      <c r="D2336" s="4" t="n">
        <v>59</v>
      </c>
      <c r="E2336" s="23" t="s">
        <v>772</v>
      </c>
      <c r="F2336" s="10" t="s">
        <v>830</v>
      </c>
    </row>
    <row r="2337" customFormat="false" ht="15" hidden="false" customHeight="false" outlineLevel="0" collapsed="false">
      <c r="A2337" s="4" t="str">
        <f aca="false">B2337&amp;"|"&amp;C2337</f>
        <v>tdbR00000247 Leu-UAG|62</v>
      </c>
      <c r="B2337" s="4" t="s">
        <v>68</v>
      </c>
      <c r="C2337" s="4" t="s">
        <v>844</v>
      </c>
      <c r="D2337" s="4" t="n">
        <v>60</v>
      </c>
      <c r="E2337" s="23" t="s">
        <v>772</v>
      </c>
      <c r="F2337" s="10" t="s">
        <v>830</v>
      </c>
    </row>
    <row r="2338" customFormat="false" ht="15" hidden="false" customHeight="false" outlineLevel="0" collapsed="false">
      <c r="A2338" s="4" t="str">
        <f aca="false">B2338&amp;"|"&amp;C2338</f>
        <v>tdbR00000247 Leu-UAG|63</v>
      </c>
      <c r="B2338" s="4" t="s">
        <v>68</v>
      </c>
      <c r="C2338" s="4" t="s">
        <v>845</v>
      </c>
      <c r="D2338" s="4" t="n">
        <v>61</v>
      </c>
      <c r="E2338" s="23" t="s">
        <v>780</v>
      </c>
      <c r="F2338" s="10" t="s">
        <v>830</v>
      </c>
    </row>
    <row r="2339" customFormat="false" ht="15" hidden="false" customHeight="false" outlineLevel="0" collapsed="false">
      <c r="A2339" s="4" t="str">
        <f aca="false">B2339&amp;"|"&amp;C2339</f>
        <v>tdbR00000247 Leu-UAG|64</v>
      </c>
      <c r="B2339" s="4" t="s">
        <v>68</v>
      </c>
      <c r="C2339" s="4" t="s">
        <v>846</v>
      </c>
      <c r="D2339" s="4" t="n">
        <v>62</v>
      </c>
      <c r="E2339" s="23" t="s">
        <v>780</v>
      </c>
      <c r="F2339" s="10" t="s">
        <v>830</v>
      </c>
    </row>
    <row r="2340" customFormat="false" ht="15" hidden="false" customHeight="false" outlineLevel="0" collapsed="false">
      <c r="A2340" s="4" t="str">
        <f aca="false">B2340&amp;"|"&amp;C2340</f>
        <v>tdbR00000247 Leu-UAG|65</v>
      </c>
      <c r="B2340" s="4" t="s">
        <v>68</v>
      </c>
      <c r="C2340" s="4" t="s">
        <v>847</v>
      </c>
      <c r="D2340" s="4" t="n">
        <v>63</v>
      </c>
      <c r="E2340" s="23" t="s">
        <v>780</v>
      </c>
      <c r="F2340" s="10" t="s">
        <v>830</v>
      </c>
    </row>
    <row r="2341" customFormat="false" ht="15" hidden="false" customHeight="false" outlineLevel="0" collapsed="false">
      <c r="A2341" s="4" t="str">
        <f aca="false">B2341&amp;"|"&amp;C2341</f>
        <v>tdbR00000247 Leu-UAG|66</v>
      </c>
      <c r="B2341" s="4" t="s">
        <v>68</v>
      </c>
      <c r="C2341" s="4" t="s">
        <v>848</v>
      </c>
      <c r="D2341" s="4" t="n">
        <v>64</v>
      </c>
      <c r="E2341" s="17" t="s">
        <v>777</v>
      </c>
      <c r="F2341" s="18" t="s">
        <v>768</v>
      </c>
    </row>
    <row r="2342" customFormat="false" ht="15" hidden="false" customHeight="false" outlineLevel="0" collapsed="false">
      <c r="A2342" s="4" t="str">
        <f aca="false">B2342&amp;"|"&amp;C2342</f>
        <v>tdbR00000247 Leu-UAG|67</v>
      </c>
      <c r="B2342" s="4" t="s">
        <v>68</v>
      </c>
      <c r="C2342" s="4" t="s">
        <v>849</v>
      </c>
      <c r="D2342" s="4" t="n">
        <v>65</v>
      </c>
      <c r="E2342" s="17" t="s">
        <v>780</v>
      </c>
      <c r="F2342" s="18" t="s">
        <v>768</v>
      </c>
    </row>
    <row r="2343" customFormat="false" ht="15" hidden="false" customHeight="false" outlineLevel="0" collapsed="false">
      <c r="A2343" s="4" t="str">
        <f aca="false">B2343&amp;"|"&amp;C2343</f>
        <v>tdbR00000247 Leu-UAG|68</v>
      </c>
      <c r="B2343" s="4" t="s">
        <v>68</v>
      </c>
      <c r="C2343" s="4" t="s">
        <v>850</v>
      </c>
      <c r="D2343" s="4" t="n">
        <v>66</v>
      </c>
      <c r="E2343" s="17" t="s">
        <v>780</v>
      </c>
      <c r="F2343" s="18" t="s">
        <v>768</v>
      </c>
    </row>
    <row r="2344" customFormat="false" ht="15" hidden="false" customHeight="false" outlineLevel="0" collapsed="false">
      <c r="A2344" s="4" t="str">
        <f aca="false">B2344&amp;"|"&amp;C2344</f>
        <v>tdbR00000247 Leu-UAG|69</v>
      </c>
      <c r="B2344" s="4" t="s">
        <v>68</v>
      </c>
      <c r="C2344" s="4" t="s">
        <v>851</v>
      </c>
      <c r="D2344" s="4" t="n">
        <v>67</v>
      </c>
      <c r="E2344" s="17" t="s">
        <v>780</v>
      </c>
      <c r="F2344" s="18" t="s">
        <v>768</v>
      </c>
    </row>
    <row r="2345" customFormat="false" ht="15" hidden="false" customHeight="false" outlineLevel="0" collapsed="false">
      <c r="A2345" s="4" t="str">
        <f aca="false">B2345&amp;"|"&amp;C2345</f>
        <v>tdbR00000247 Leu-UAG|70</v>
      </c>
      <c r="B2345" s="4" t="s">
        <v>68</v>
      </c>
      <c r="C2345" s="4" t="s">
        <v>852</v>
      </c>
      <c r="D2345" s="4" t="n">
        <v>68</v>
      </c>
      <c r="E2345" s="17" t="s">
        <v>780</v>
      </c>
      <c r="F2345" s="18" t="s">
        <v>768</v>
      </c>
    </row>
    <row r="2346" customFormat="false" ht="15" hidden="false" customHeight="false" outlineLevel="0" collapsed="false">
      <c r="A2346" s="4" t="str">
        <f aca="false">B2346&amp;"|"&amp;C2346</f>
        <v>tdbR00000247 Leu-UAG|71</v>
      </c>
      <c r="B2346" s="4" t="s">
        <v>68</v>
      </c>
      <c r="C2346" s="4" t="s">
        <v>853</v>
      </c>
      <c r="D2346" s="4" t="n">
        <v>69</v>
      </c>
      <c r="E2346" s="17" t="s">
        <v>459</v>
      </c>
      <c r="F2346" s="18" t="s">
        <v>768</v>
      </c>
    </row>
    <row r="2347" customFormat="false" ht="15" hidden="false" customHeight="false" outlineLevel="0" collapsed="false">
      <c r="A2347" s="4" t="str">
        <f aca="false">B2347&amp;"|"&amp;C2347</f>
        <v>tdbR00000247 Leu-UAG|72</v>
      </c>
      <c r="B2347" s="4" t="s">
        <v>68</v>
      </c>
      <c r="C2347" s="4" t="s">
        <v>854</v>
      </c>
      <c r="D2347" s="4" t="n">
        <v>70</v>
      </c>
      <c r="E2347" s="17" t="s">
        <v>777</v>
      </c>
      <c r="F2347" s="18" t="s">
        <v>768</v>
      </c>
    </row>
    <row r="2348" customFormat="false" ht="15" hidden="false" customHeight="false" outlineLevel="0" collapsed="false">
      <c r="A2348" s="4" t="str">
        <f aca="false">B2348&amp;"|"&amp;C2348</f>
        <v>tdbR00000266 Leu-AAG|1</v>
      </c>
      <c r="B2348" s="4" t="s">
        <v>69</v>
      </c>
      <c r="C2348" s="4" t="s">
        <v>767</v>
      </c>
      <c r="D2348" s="4" t="n">
        <v>1</v>
      </c>
      <c r="E2348" s="17" t="s">
        <v>459</v>
      </c>
      <c r="F2348" s="18" t="s">
        <v>768</v>
      </c>
    </row>
    <row r="2349" customFormat="false" ht="15" hidden="false" customHeight="false" outlineLevel="0" collapsed="false">
      <c r="A2349" s="4" t="str">
        <f aca="false">B2349&amp;"|"&amp;C2349</f>
        <v>tdbR00000266 Leu-AAG|2</v>
      </c>
      <c r="B2349" s="4" t="s">
        <v>69</v>
      </c>
      <c r="C2349" s="4" t="s">
        <v>769</v>
      </c>
      <c r="D2349" s="4" t="n">
        <v>2</v>
      </c>
      <c r="E2349" s="17" t="s">
        <v>777</v>
      </c>
      <c r="F2349" s="18" t="s">
        <v>768</v>
      </c>
    </row>
    <row r="2350" customFormat="false" ht="15" hidden="false" customHeight="false" outlineLevel="0" collapsed="false">
      <c r="A2350" s="4" t="str">
        <f aca="false">B2350&amp;"|"&amp;C2350</f>
        <v>tdbR00000266 Leu-AAG|3</v>
      </c>
      <c r="B2350" s="4" t="s">
        <v>69</v>
      </c>
      <c r="C2350" s="4" t="s">
        <v>770</v>
      </c>
      <c r="D2350" s="4" t="n">
        <v>3</v>
      </c>
      <c r="E2350" s="17" t="s">
        <v>772</v>
      </c>
      <c r="F2350" s="18" t="s">
        <v>768</v>
      </c>
    </row>
    <row r="2351" customFormat="false" ht="15" hidden="false" customHeight="false" outlineLevel="0" collapsed="false">
      <c r="A2351" s="4" t="str">
        <f aca="false">B2351&amp;"|"&amp;C2351</f>
        <v>tdbR00000266 Leu-AAG|4</v>
      </c>
      <c r="B2351" s="4" t="s">
        <v>69</v>
      </c>
      <c r="C2351" s="4" t="s">
        <v>771</v>
      </c>
      <c r="D2351" s="4" t="n">
        <v>4</v>
      </c>
      <c r="E2351" s="17" t="s">
        <v>780</v>
      </c>
      <c r="F2351" s="18" t="s">
        <v>768</v>
      </c>
    </row>
    <row r="2352" customFormat="false" ht="15" hidden="false" customHeight="false" outlineLevel="0" collapsed="false">
      <c r="A2352" s="4" t="str">
        <f aca="false">B2352&amp;"|"&amp;C2352</f>
        <v>tdbR00000266 Leu-AAG|5</v>
      </c>
      <c r="B2352" s="4" t="s">
        <v>69</v>
      </c>
      <c r="C2352" s="4" t="s">
        <v>773</v>
      </c>
      <c r="D2352" s="4" t="n">
        <v>5</v>
      </c>
      <c r="E2352" s="17" t="s">
        <v>459</v>
      </c>
      <c r="F2352" s="18" t="s">
        <v>768</v>
      </c>
    </row>
    <row r="2353" customFormat="false" ht="15" hidden="false" customHeight="false" outlineLevel="0" collapsed="false">
      <c r="A2353" s="4" t="str">
        <f aca="false">B2353&amp;"|"&amp;C2353</f>
        <v>tdbR00000266 Leu-AAG|6</v>
      </c>
      <c r="B2353" s="4" t="s">
        <v>69</v>
      </c>
      <c r="C2353" s="4" t="s">
        <v>774</v>
      </c>
      <c r="D2353" s="4" t="n">
        <v>6</v>
      </c>
      <c r="E2353" s="17" t="s">
        <v>459</v>
      </c>
      <c r="F2353" s="18" t="s">
        <v>768</v>
      </c>
    </row>
    <row r="2354" customFormat="false" ht="15" hidden="false" customHeight="false" outlineLevel="0" collapsed="false">
      <c r="A2354" s="4" t="str">
        <f aca="false">B2354&amp;"|"&amp;C2354</f>
        <v>tdbR00000266 Leu-AAG|7</v>
      </c>
      <c r="B2354" s="4" t="s">
        <v>69</v>
      </c>
      <c r="C2354" s="4" t="s">
        <v>775</v>
      </c>
      <c r="D2354" s="4" t="n">
        <v>7</v>
      </c>
      <c r="E2354" s="17" t="s">
        <v>780</v>
      </c>
      <c r="F2354" s="18" t="s">
        <v>768</v>
      </c>
    </row>
    <row r="2355" customFormat="false" ht="15" hidden="false" customHeight="false" outlineLevel="0" collapsed="false">
      <c r="A2355" s="4" t="str">
        <f aca="false">B2355&amp;"|"&amp;C2355</f>
        <v>tdbR00000266 Leu-AAG|8</v>
      </c>
      <c r="B2355" s="4" t="s">
        <v>69</v>
      </c>
      <c r="C2355" s="4" t="s">
        <v>776</v>
      </c>
      <c r="D2355" s="4" t="n">
        <v>8</v>
      </c>
      <c r="E2355" s="3" t="s">
        <v>777</v>
      </c>
      <c r="F2355" s="4" t="s">
        <v>778</v>
      </c>
    </row>
    <row r="2356" customFormat="false" ht="15" hidden="false" customHeight="false" outlineLevel="0" collapsed="false">
      <c r="A2356" s="4" t="str">
        <f aca="false">B2356&amp;"|"&amp;C2356</f>
        <v>tdbR00000266 Leu-AAG|9</v>
      </c>
      <c r="B2356" s="4" t="s">
        <v>69</v>
      </c>
      <c r="C2356" s="4" t="s">
        <v>779</v>
      </c>
      <c r="D2356" s="4" t="n">
        <v>9</v>
      </c>
      <c r="E2356" s="3" t="s">
        <v>459</v>
      </c>
      <c r="F2356" s="4" t="s">
        <v>781</v>
      </c>
    </row>
    <row r="2357" customFormat="false" ht="15" hidden="false" customHeight="false" outlineLevel="0" collapsed="false">
      <c r="A2357" s="4" t="str">
        <f aca="false">B2357&amp;"|"&amp;C2357</f>
        <v>tdbR00000266 Leu-AAG|10</v>
      </c>
      <c r="B2357" s="4" t="s">
        <v>69</v>
      </c>
      <c r="C2357" s="4" t="s">
        <v>782</v>
      </c>
      <c r="D2357" s="4" t="n">
        <v>10</v>
      </c>
      <c r="E2357" s="8" t="s">
        <v>459</v>
      </c>
      <c r="F2357" s="7" t="s">
        <v>783</v>
      </c>
    </row>
    <row r="2358" customFormat="false" ht="15" hidden="false" customHeight="false" outlineLevel="0" collapsed="false">
      <c r="A2358" s="4" t="str">
        <f aca="false">B2358&amp;"|"&amp;C2358</f>
        <v>tdbR00000266 Leu-AAG|11</v>
      </c>
      <c r="B2358" s="4" t="s">
        <v>69</v>
      </c>
      <c r="C2358" s="4" t="s">
        <v>784</v>
      </c>
      <c r="D2358" s="4" t="n">
        <v>11</v>
      </c>
      <c r="E2358" s="8" t="s">
        <v>772</v>
      </c>
      <c r="F2358" s="7" t="s">
        <v>783</v>
      </c>
    </row>
    <row r="2359" customFormat="false" ht="15" hidden="false" customHeight="false" outlineLevel="0" collapsed="false">
      <c r="A2359" s="4" t="str">
        <f aca="false">B2359&amp;"|"&amp;C2359</f>
        <v>tdbR00000266 Leu-AAG|12</v>
      </c>
      <c r="B2359" s="4" t="s">
        <v>69</v>
      </c>
      <c r="C2359" s="4" t="s">
        <v>785</v>
      </c>
      <c r="D2359" s="4" t="n">
        <v>12</v>
      </c>
      <c r="E2359" s="8" t="s">
        <v>772</v>
      </c>
      <c r="F2359" s="7" t="s">
        <v>783</v>
      </c>
    </row>
    <row r="2360" customFormat="false" ht="15" hidden="false" customHeight="false" outlineLevel="0" collapsed="false">
      <c r="A2360" s="4" t="str">
        <f aca="false">B2360&amp;"|"&amp;C2360</f>
        <v>tdbR00000266 Leu-AAG|13</v>
      </c>
      <c r="B2360" s="4" t="s">
        <v>69</v>
      </c>
      <c r="C2360" s="4" t="s">
        <v>786</v>
      </c>
      <c r="D2360" s="4" t="n">
        <v>13</v>
      </c>
      <c r="E2360" s="8" t="s">
        <v>459</v>
      </c>
      <c r="F2360" s="7" t="s">
        <v>783</v>
      </c>
    </row>
    <row r="2361" customFormat="false" ht="15" hidden="false" customHeight="false" outlineLevel="0" collapsed="false">
      <c r="A2361" s="4" t="str">
        <f aca="false">B2361&amp;"|"&amp;C2361</f>
        <v>tdbR00000266 Leu-AAG|14</v>
      </c>
      <c r="B2361" s="4" t="s">
        <v>69</v>
      </c>
      <c r="C2361" s="4" t="s">
        <v>787</v>
      </c>
      <c r="D2361" s="4" t="n">
        <v>14</v>
      </c>
      <c r="E2361" s="19" t="s">
        <v>780</v>
      </c>
      <c r="F2361" s="20" t="s">
        <v>788</v>
      </c>
    </row>
    <row r="2362" customFormat="false" ht="15" hidden="false" customHeight="false" outlineLevel="0" collapsed="false">
      <c r="A2362" s="4" t="str">
        <f aca="false">B2362&amp;"|"&amp;C2362</f>
        <v>tdbR00000266 Leu-AAG|15</v>
      </c>
      <c r="B2362" s="4" t="s">
        <v>69</v>
      </c>
      <c r="C2362" s="4" t="s">
        <v>789</v>
      </c>
      <c r="D2362" s="4" t="n">
        <v>15</v>
      </c>
      <c r="E2362" s="19" t="s">
        <v>459</v>
      </c>
      <c r="F2362" s="20" t="s">
        <v>788</v>
      </c>
    </row>
    <row r="2363" customFormat="false" ht="15" hidden="false" customHeight="false" outlineLevel="0" collapsed="false">
      <c r="A2363" s="4" t="str">
        <f aca="false">B2363&amp;"|"&amp;C2363</f>
        <v>tdbR00000266 Leu-AAG|16</v>
      </c>
      <c r="B2363" s="4" t="s">
        <v>69</v>
      </c>
      <c r="C2363" s="4" t="s">
        <v>790</v>
      </c>
      <c r="D2363" s="4" t="n">
        <v>16</v>
      </c>
      <c r="E2363" s="19" t="s">
        <v>777</v>
      </c>
      <c r="F2363" s="20" t="s">
        <v>788</v>
      </c>
    </row>
    <row r="2364" customFormat="false" ht="15" hidden="false" customHeight="false" outlineLevel="0" collapsed="false">
      <c r="A2364" s="4" t="str">
        <f aca="false">B2364&amp;"|"&amp;C2364</f>
        <v>tdbR00000266 Leu-AAG|18</v>
      </c>
      <c r="B2364" s="4" t="s">
        <v>69</v>
      </c>
      <c r="C2364" s="4" t="s">
        <v>793</v>
      </c>
      <c r="D2364" s="4" t="n">
        <v>17</v>
      </c>
      <c r="E2364" s="19" t="s">
        <v>459</v>
      </c>
      <c r="F2364" s="20" t="s">
        <v>788</v>
      </c>
    </row>
    <row r="2365" customFormat="false" ht="15" hidden="false" customHeight="false" outlineLevel="0" collapsed="false">
      <c r="A2365" s="4" t="str">
        <f aca="false">B2365&amp;"|"&amp;C2365</f>
        <v>tdbR00000266 Leu-AAG|19</v>
      </c>
      <c r="B2365" s="4" t="s">
        <v>69</v>
      </c>
      <c r="C2365" s="4" t="s">
        <v>794</v>
      </c>
      <c r="D2365" s="4" t="n">
        <v>18</v>
      </c>
      <c r="E2365" s="19" t="s">
        <v>459</v>
      </c>
      <c r="F2365" s="20" t="s">
        <v>788</v>
      </c>
    </row>
    <row r="2366" customFormat="false" ht="15" hidden="false" customHeight="false" outlineLevel="0" collapsed="false">
      <c r="A2366" s="4" t="str">
        <f aca="false">B2366&amp;"|"&amp;C2366</f>
        <v>tdbR00000266 Leu-AAG|20</v>
      </c>
      <c r="B2366" s="4" t="s">
        <v>69</v>
      </c>
      <c r="C2366" s="4" t="s">
        <v>795</v>
      </c>
      <c r="D2366" s="4" t="n">
        <v>19</v>
      </c>
      <c r="E2366" s="19" t="s">
        <v>777</v>
      </c>
      <c r="F2366" s="20" t="s">
        <v>788</v>
      </c>
    </row>
    <row r="2367" customFormat="false" ht="15" hidden="false" customHeight="false" outlineLevel="0" collapsed="false">
      <c r="A2367" s="4" t="str">
        <f aca="false">B2367&amp;"|"&amp;C2367</f>
        <v>tdbR00000266 Leu-AAG|20a</v>
      </c>
      <c r="B2367" s="4" t="s">
        <v>69</v>
      </c>
      <c r="C2367" s="4" t="s">
        <v>796</v>
      </c>
      <c r="D2367" s="4" t="n">
        <v>20</v>
      </c>
      <c r="E2367" s="19" t="s">
        <v>772</v>
      </c>
      <c r="F2367" s="20" t="s">
        <v>788</v>
      </c>
    </row>
    <row r="2368" customFormat="false" ht="15" hidden="false" customHeight="false" outlineLevel="0" collapsed="false">
      <c r="A2368" s="4" t="str">
        <f aca="false">B2368&amp;"|"&amp;C2368</f>
        <v>tdbR00000266 Leu-AAG|20b</v>
      </c>
      <c r="B2368" s="4" t="s">
        <v>69</v>
      </c>
      <c r="C2368" s="4" t="s">
        <v>855</v>
      </c>
      <c r="D2368" s="4" t="n">
        <v>21</v>
      </c>
      <c r="E2368" s="19" t="s">
        <v>777</v>
      </c>
      <c r="F2368" s="20" t="s">
        <v>788</v>
      </c>
    </row>
    <row r="2369" customFormat="false" ht="15" hidden="false" customHeight="false" outlineLevel="0" collapsed="false">
      <c r="A2369" s="4" t="str">
        <f aca="false">B2369&amp;"|"&amp;C2369</f>
        <v>tdbR00000266 Leu-AAG|21</v>
      </c>
      <c r="B2369" s="4" t="s">
        <v>69</v>
      </c>
      <c r="C2369" s="4" t="s">
        <v>797</v>
      </c>
      <c r="D2369" s="4" t="n">
        <v>22</v>
      </c>
      <c r="E2369" s="19" t="s">
        <v>780</v>
      </c>
      <c r="F2369" s="20" t="s">
        <v>788</v>
      </c>
    </row>
    <row r="2370" customFormat="false" ht="15" hidden="false" customHeight="false" outlineLevel="0" collapsed="false">
      <c r="A2370" s="4" t="str">
        <f aca="false">B2370&amp;"|"&amp;C2370</f>
        <v>tdbR00000266 Leu-AAG|22</v>
      </c>
      <c r="B2370" s="4" t="s">
        <v>69</v>
      </c>
      <c r="C2370" s="4" t="s">
        <v>798</v>
      </c>
      <c r="D2370" s="4" t="n">
        <v>23</v>
      </c>
      <c r="E2370" s="8" t="s">
        <v>780</v>
      </c>
      <c r="F2370" s="7" t="s">
        <v>783</v>
      </c>
    </row>
    <row r="2371" customFormat="false" ht="15" hidden="false" customHeight="false" outlineLevel="0" collapsed="false">
      <c r="A2371" s="4" t="str">
        <f aca="false">B2371&amp;"|"&amp;C2371</f>
        <v>tdbR00000266 Leu-AAG|23</v>
      </c>
      <c r="B2371" s="4" t="s">
        <v>69</v>
      </c>
      <c r="C2371" s="4" t="s">
        <v>799</v>
      </c>
      <c r="D2371" s="4" t="n">
        <v>24</v>
      </c>
      <c r="E2371" s="8" t="s">
        <v>459</v>
      </c>
      <c r="F2371" s="7" t="s">
        <v>783</v>
      </c>
    </row>
    <row r="2372" customFormat="false" ht="15" hidden="false" customHeight="false" outlineLevel="0" collapsed="false">
      <c r="A2372" s="4" t="str">
        <f aca="false">B2372&amp;"|"&amp;C2372</f>
        <v>tdbR00000266 Leu-AAG|24</v>
      </c>
      <c r="B2372" s="4" t="s">
        <v>69</v>
      </c>
      <c r="C2372" s="4" t="s">
        <v>800</v>
      </c>
      <c r="D2372" s="4" t="n">
        <v>25</v>
      </c>
      <c r="E2372" s="8" t="s">
        <v>459</v>
      </c>
      <c r="F2372" s="7" t="s">
        <v>783</v>
      </c>
    </row>
    <row r="2373" customFormat="false" ht="15" hidden="false" customHeight="false" outlineLevel="0" collapsed="false">
      <c r="A2373" s="4" t="str">
        <f aca="false">B2373&amp;"|"&amp;C2373</f>
        <v>tdbR00000266 Leu-AAG|25</v>
      </c>
      <c r="B2373" s="4" t="s">
        <v>69</v>
      </c>
      <c r="C2373" s="4" t="s">
        <v>801</v>
      </c>
      <c r="D2373" s="4" t="n">
        <v>26</v>
      </c>
      <c r="E2373" s="8" t="s">
        <v>772</v>
      </c>
      <c r="F2373" s="7" t="s">
        <v>783</v>
      </c>
    </row>
    <row r="2374" customFormat="false" ht="15" hidden="false" customHeight="false" outlineLevel="0" collapsed="false">
      <c r="A2374" s="4" t="str">
        <f aca="false">B2374&amp;"|"&amp;C2374</f>
        <v>tdbR00000266 Leu-AAG|26</v>
      </c>
      <c r="B2374" s="4" t="s">
        <v>69</v>
      </c>
      <c r="C2374" s="4" t="s">
        <v>802</v>
      </c>
      <c r="D2374" s="4" t="n">
        <v>27</v>
      </c>
      <c r="E2374" s="3" t="s">
        <v>459</v>
      </c>
      <c r="F2374" s="4" t="s">
        <v>803</v>
      </c>
    </row>
    <row r="2375" customFormat="false" ht="15" hidden="false" customHeight="false" outlineLevel="0" collapsed="false">
      <c r="A2375" s="4" t="str">
        <f aca="false">B2375&amp;"|"&amp;C2375</f>
        <v>tdbR00000266 Leu-AAG|27</v>
      </c>
      <c r="B2375" s="4" t="s">
        <v>69</v>
      </c>
      <c r="C2375" s="4" t="s">
        <v>804</v>
      </c>
      <c r="D2375" s="4" t="n">
        <v>28</v>
      </c>
      <c r="E2375" s="21" t="s">
        <v>772</v>
      </c>
      <c r="F2375" s="22" t="s">
        <v>805</v>
      </c>
    </row>
    <row r="2376" customFormat="false" ht="15" hidden="false" customHeight="false" outlineLevel="0" collapsed="false">
      <c r="A2376" s="4" t="str">
        <f aca="false">B2376&amp;"|"&amp;C2376</f>
        <v>tdbR00000266 Leu-AAG|28</v>
      </c>
      <c r="B2376" s="4" t="s">
        <v>69</v>
      </c>
      <c r="C2376" s="4" t="s">
        <v>806</v>
      </c>
      <c r="D2376" s="4" t="n">
        <v>29</v>
      </c>
      <c r="E2376" s="21" t="s">
        <v>772</v>
      </c>
      <c r="F2376" s="22" t="s">
        <v>805</v>
      </c>
    </row>
    <row r="2377" customFormat="false" ht="15" hidden="false" customHeight="false" outlineLevel="0" collapsed="false">
      <c r="A2377" s="4" t="str">
        <f aca="false">B2377&amp;"|"&amp;C2377</f>
        <v>tdbR00000266 Leu-AAG|29</v>
      </c>
      <c r="B2377" s="4" t="s">
        <v>69</v>
      </c>
      <c r="C2377" s="4" t="s">
        <v>807</v>
      </c>
      <c r="D2377" s="4" t="n">
        <v>30</v>
      </c>
      <c r="E2377" s="21" t="s">
        <v>780</v>
      </c>
      <c r="F2377" s="22" t="s">
        <v>805</v>
      </c>
    </row>
    <row r="2378" customFormat="false" ht="15" hidden="false" customHeight="false" outlineLevel="0" collapsed="false">
      <c r="A2378" s="4" t="str">
        <f aca="false">B2378&amp;"|"&amp;C2378</f>
        <v>tdbR00000266 Leu-AAG|30</v>
      </c>
      <c r="B2378" s="4" t="s">
        <v>69</v>
      </c>
      <c r="C2378" s="4" t="s">
        <v>808</v>
      </c>
      <c r="D2378" s="4" t="n">
        <v>31</v>
      </c>
      <c r="E2378" s="21" t="s">
        <v>459</v>
      </c>
      <c r="F2378" s="22" t="s">
        <v>805</v>
      </c>
    </row>
    <row r="2379" customFormat="false" ht="15" hidden="false" customHeight="false" outlineLevel="0" collapsed="false">
      <c r="A2379" s="4" t="str">
        <f aca="false">B2379&amp;"|"&amp;C2379</f>
        <v>tdbR00000266 Leu-AAG|31</v>
      </c>
      <c r="B2379" s="4" t="s">
        <v>69</v>
      </c>
      <c r="C2379" s="4" t="s">
        <v>809</v>
      </c>
      <c r="D2379" s="4" t="n">
        <v>32</v>
      </c>
      <c r="E2379" s="21" t="s">
        <v>780</v>
      </c>
      <c r="F2379" s="22" t="s">
        <v>805</v>
      </c>
    </row>
    <row r="2380" customFormat="false" ht="15" hidden="false" customHeight="false" outlineLevel="0" collapsed="false">
      <c r="A2380" s="4" t="str">
        <f aca="false">B2380&amp;"|"&amp;C2380</f>
        <v>tdbR00000266 Leu-AAG|32</v>
      </c>
      <c r="B2380" s="4" t="s">
        <v>69</v>
      </c>
      <c r="C2380" s="4" t="s">
        <v>810</v>
      </c>
      <c r="D2380" s="4" t="n">
        <v>33</v>
      </c>
      <c r="E2380" s="19" t="s">
        <v>772</v>
      </c>
      <c r="F2380" s="20" t="s">
        <v>811</v>
      </c>
    </row>
    <row r="2381" customFormat="false" ht="15" hidden="false" customHeight="false" outlineLevel="0" collapsed="false">
      <c r="A2381" s="4" t="str">
        <f aca="false">B2381&amp;"|"&amp;C2381</f>
        <v>tdbR00000266 Leu-AAG|33</v>
      </c>
      <c r="B2381" s="4" t="s">
        <v>69</v>
      </c>
      <c r="C2381" s="4" t="s">
        <v>812</v>
      </c>
      <c r="D2381" s="4" t="n">
        <v>34</v>
      </c>
      <c r="E2381" s="19" t="s">
        <v>777</v>
      </c>
      <c r="F2381" s="20" t="s">
        <v>811</v>
      </c>
    </row>
    <row r="2382" customFormat="false" ht="15" hidden="false" customHeight="false" outlineLevel="0" collapsed="false">
      <c r="A2382" s="4" t="str">
        <f aca="false">B2382&amp;"|"&amp;C2382</f>
        <v>tdbR00000266 Leu-AAG|34</v>
      </c>
      <c r="B2382" s="4" t="s">
        <v>69</v>
      </c>
      <c r="C2382" s="4" t="s">
        <v>813</v>
      </c>
      <c r="D2382" s="4" t="n">
        <v>35</v>
      </c>
      <c r="E2382" s="19" t="s">
        <v>772</v>
      </c>
      <c r="F2382" s="20" t="s">
        <v>811</v>
      </c>
    </row>
    <row r="2383" customFormat="false" ht="15" hidden="false" customHeight="false" outlineLevel="0" collapsed="false">
      <c r="A2383" s="4" t="str">
        <f aca="false">B2383&amp;"|"&amp;C2383</f>
        <v>tdbR00000266 Leu-AAG|35</v>
      </c>
      <c r="B2383" s="4" t="s">
        <v>69</v>
      </c>
      <c r="C2383" s="4" t="s">
        <v>814</v>
      </c>
      <c r="D2383" s="4" t="n">
        <v>36</v>
      </c>
      <c r="E2383" s="19" t="s">
        <v>780</v>
      </c>
      <c r="F2383" s="20" t="s">
        <v>811</v>
      </c>
    </row>
    <row r="2384" customFormat="false" ht="15" hidden="false" customHeight="false" outlineLevel="0" collapsed="false">
      <c r="A2384" s="4" t="str">
        <f aca="false">B2384&amp;"|"&amp;C2384</f>
        <v>tdbR00000266 Leu-AAG|36</v>
      </c>
      <c r="B2384" s="4" t="s">
        <v>69</v>
      </c>
      <c r="C2384" s="4" t="s">
        <v>815</v>
      </c>
      <c r="D2384" s="4" t="n">
        <v>37</v>
      </c>
      <c r="E2384" s="19" t="s">
        <v>780</v>
      </c>
      <c r="F2384" s="20" t="s">
        <v>811</v>
      </c>
    </row>
    <row r="2385" customFormat="false" ht="15" hidden="false" customHeight="false" outlineLevel="0" collapsed="false">
      <c r="A2385" s="4" t="str">
        <f aca="false">B2385&amp;"|"&amp;C2385</f>
        <v>tdbR00000266 Leu-AAG|37</v>
      </c>
      <c r="B2385" s="4" t="s">
        <v>69</v>
      </c>
      <c r="C2385" s="4" t="s">
        <v>816</v>
      </c>
      <c r="D2385" s="4" t="n">
        <v>38</v>
      </c>
      <c r="E2385" s="19" t="s">
        <v>459</v>
      </c>
      <c r="F2385" s="20" t="s">
        <v>811</v>
      </c>
    </row>
    <row r="2386" customFormat="false" ht="15" hidden="false" customHeight="false" outlineLevel="0" collapsed="false">
      <c r="A2386" s="4" t="str">
        <f aca="false">B2386&amp;"|"&amp;C2386</f>
        <v>tdbR00000266 Leu-AAG|38</v>
      </c>
      <c r="B2386" s="4" t="s">
        <v>69</v>
      </c>
      <c r="C2386" s="4" t="s">
        <v>817</v>
      </c>
      <c r="D2386" s="4" t="n">
        <v>39</v>
      </c>
      <c r="E2386" s="19" t="s">
        <v>777</v>
      </c>
      <c r="F2386" s="20" t="s">
        <v>811</v>
      </c>
    </row>
    <row r="2387" customFormat="false" ht="15" hidden="false" customHeight="false" outlineLevel="0" collapsed="false">
      <c r="A2387" s="4" t="str">
        <f aca="false">B2387&amp;"|"&amp;C2387</f>
        <v>tdbR00000266 Leu-AAG|39</v>
      </c>
      <c r="B2387" s="4" t="s">
        <v>69</v>
      </c>
      <c r="C2387" s="4" t="s">
        <v>818</v>
      </c>
      <c r="D2387" s="4" t="n">
        <v>40</v>
      </c>
      <c r="E2387" s="21" t="s">
        <v>777</v>
      </c>
      <c r="F2387" s="22" t="s">
        <v>805</v>
      </c>
    </row>
    <row r="2388" customFormat="false" ht="15" hidden="false" customHeight="false" outlineLevel="0" collapsed="false">
      <c r="A2388" s="4" t="str">
        <f aca="false">B2388&amp;"|"&amp;C2388</f>
        <v>tdbR00000266 Leu-AAG|40</v>
      </c>
      <c r="B2388" s="4" t="s">
        <v>69</v>
      </c>
      <c r="C2388" s="4" t="s">
        <v>819</v>
      </c>
      <c r="D2388" s="4" t="n">
        <v>41</v>
      </c>
      <c r="E2388" s="21" t="s">
        <v>772</v>
      </c>
      <c r="F2388" s="22" t="s">
        <v>805</v>
      </c>
    </row>
    <row r="2389" customFormat="false" ht="15" hidden="false" customHeight="false" outlineLevel="0" collapsed="false">
      <c r="A2389" s="4" t="str">
        <f aca="false">B2389&amp;"|"&amp;C2389</f>
        <v>tdbR00000266 Leu-AAG|41</v>
      </c>
      <c r="B2389" s="4" t="s">
        <v>69</v>
      </c>
      <c r="C2389" s="4" t="s">
        <v>820</v>
      </c>
      <c r="D2389" s="4" t="n">
        <v>42</v>
      </c>
      <c r="E2389" s="21" t="s">
        <v>777</v>
      </c>
      <c r="F2389" s="22" t="s">
        <v>805</v>
      </c>
    </row>
    <row r="2390" customFormat="false" ht="15" hidden="false" customHeight="false" outlineLevel="0" collapsed="false">
      <c r="A2390" s="4" t="str">
        <f aca="false">B2390&amp;"|"&amp;C2390</f>
        <v>tdbR00000266 Leu-AAG|42</v>
      </c>
      <c r="B2390" s="4" t="s">
        <v>69</v>
      </c>
      <c r="C2390" s="4" t="s">
        <v>821</v>
      </c>
      <c r="D2390" s="4" t="n">
        <v>43</v>
      </c>
      <c r="E2390" s="21" t="s">
        <v>459</v>
      </c>
      <c r="F2390" s="22" t="s">
        <v>805</v>
      </c>
    </row>
    <row r="2391" customFormat="false" ht="15" hidden="false" customHeight="false" outlineLevel="0" collapsed="false">
      <c r="A2391" s="4" t="str">
        <f aca="false">B2391&amp;"|"&amp;C2391</f>
        <v>tdbR00000266 Leu-AAG|43</v>
      </c>
      <c r="B2391" s="4" t="s">
        <v>69</v>
      </c>
      <c r="C2391" s="4" t="s">
        <v>822</v>
      </c>
      <c r="D2391" s="4" t="n">
        <v>44</v>
      </c>
      <c r="E2391" s="21" t="s">
        <v>459</v>
      </c>
      <c r="F2391" s="22" t="s">
        <v>805</v>
      </c>
    </row>
    <row r="2392" customFormat="false" ht="15" hidden="false" customHeight="false" outlineLevel="0" collapsed="false">
      <c r="A2392" s="4" t="str">
        <f aca="false">B2392&amp;"|"&amp;C2392</f>
        <v>tdbR00000266 Leu-AAG|44</v>
      </c>
      <c r="B2392" s="4" t="s">
        <v>69</v>
      </c>
      <c r="C2392" s="4" t="s">
        <v>823</v>
      </c>
      <c r="D2392" s="4" t="n">
        <v>45</v>
      </c>
      <c r="E2392" s="19" t="s">
        <v>777</v>
      </c>
      <c r="F2392" s="20" t="s">
        <v>824</v>
      </c>
    </row>
    <row r="2393" customFormat="false" ht="15" hidden="false" customHeight="false" outlineLevel="0" collapsed="false">
      <c r="A2393" s="4" t="str">
        <f aca="false">B2393&amp;"|"&amp;C2393</f>
        <v>tdbR00000266 Leu-AAG|45</v>
      </c>
      <c r="B2393" s="4" t="s">
        <v>69</v>
      </c>
      <c r="C2393" s="4" t="s">
        <v>825</v>
      </c>
      <c r="D2393" s="4" t="n">
        <v>46</v>
      </c>
      <c r="E2393" s="19" t="s">
        <v>772</v>
      </c>
      <c r="F2393" s="20" t="s">
        <v>824</v>
      </c>
    </row>
    <row r="2394" customFormat="false" ht="15" hidden="false" customHeight="false" outlineLevel="0" collapsed="false">
      <c r="A2394" s="4" t="str">
        <f aca="false">B2394&amp;"|"&amp;C2394</f>
        <v>tdbR00000266 Leu-AAG|e1</v>
      </c>
      <c r="B2394" s="4" t="s">
        <v>69</v>
      </c>
      <c r="C2394" s="4" t="s">
        <v>856</v>
      </c>
      <c r="D2394" s="4" t="n">
        <v>47</v>
      </c>
      <c r="E2394" s="19" t="s">
        <v>777</v>
      </c>
      <c r="F2394" s="20" t="s">
        <v>824</v>
      </c>
    </row>
    <row r="2395" customFormat="false" ht="15" hidden="false" customHeight="false" outlineLevel="0" collapsed="false">
      <c r="A2395" s="4" t="str">
        <f aca="false">B2395&amp;"|"&amp;C2395</f>
        <v>tdbR00000266 Leu-AAG|e2</v>
      </c>
      <c r="B2395" s="4" t="s">
        <v>69</v>
      </c>
      <c r="C2395" s="4" t="s">
        <v>857</v>
      </c>
      <c r="D2395" s="4" t="n">
        <v>48</v>
      </c>
      <c r="E2395" s="19" t="s">
        <v>772</v>
      </c>
      <c r="F2395" s="20" t="s">
        <v>824</v>
      </c>
    </row>
    <row r="2396" customFormat="false" ht="15" hidden="false" customHeight="false" outlineLevel="0" collapsed="false">
      <c r="A2396" s="4" t="str">
        <f aca="false">B2396&amp;"|"&amp;C2396</f>
        <v>tdbR00000266 Leu-AAG|e3</v>
      </c>
      <c r="B2396" s="4" t="s">
        <v>69</v>
      </c>
      <c r="C2396" s="4" t="s">
        <v>858</v>
      </c>
      <c r="D2396" s="4" t="n">
        <v>49</v>
      </c>
      <c r="E2396" s="19" t="s">
        <v>772</v>
      </c>
      <c r="F2396" s="20" t="s">
        <v>824</v>
      </c>
    </row>
    <row r="2397" customFormat="false" ht="15" hidden="false" customHeight="false" outlineLevel="0" collapsed="false">
      <c r="A2397" s="4" t="str">
        <f aca="false">B2397&amp;"|"&amp;C2397</f>
        <v>tdbR00000266 Leu-AAG|e4</v>
      </c>
      <c r="B2397" s="4" t="s">
        <v>69</v>
      </c>
      <c r="C2397" s="4" t="s">
        <v>859</v>
      </c>
      <c r="D2397" s="4" t="n">
        <v>50</v>
      </c>
      <c r="E2397" s="19" t="s">
        <v>459</v>
      </c>
      <c r="F2397" s="20" t="s">
        <v>824</v>
      </c>
    </row>
    <row r="2398" customFormat="false" ht="15" hidden="false" customHeight="false" outlineLevel="0" collapsed="false">
      <c r="A2398" s="4" t="str">
        <f aca="false">B2398&amp;"|"&amp;C2398</f>
        <v>tdbR00000266 Leu-AAG|e5</v>
      </c>
      <c r="B2398" s="4" t="s">
        <v>69</v>
      </c>
      <c r="C2398" s="4" t="s">
        <v>860</v>
      </c>
      <c r="D2398" s="4" t="n">
        <v>51</v>
      </c>
      <c r="E2398" s="19" t="s">
        <v>777</v>
      </c>
      <c r="F2398" s="20" t="s">
        <v>824</v>
      </c>
    </row>
    <row r="2399" customFormat="false" ht="15" hidden="false" customHeight="false" outlineLevel="0" collapsed="false">
      <c r="A2399" s="4" t="str">
        <f aca="false">B2399&amp;"|"&amp;C2399</f>
        <v>tdbR00000266 Leu-AAG|e6</v>
      </c>
      <c r="B2399" s="4" t="s">
        <v>69</v>
      </c>
      <c r="C2399" s="4" t="s">
        <v>861</v>
      </c>
      <c r="D2399" s="4" t="n">
        <v>52</v>
      </c>
      <c r="E2399" s="19" t="s">
        <v>780</v>
      </c>
      <c r="F2399" s="20" t="s">
        <v>824</v>
      </c>
    </row>
    <row r="2400" customFormat="false" ht="15" hidden="false" customHeight="false" outlineLevel="0" collapsed="false">
      <c r="A2400" s="4" t="str">
        <f aca="false">B2400&amp;"|"&amp;C2400</f>
        <v>tdbR00000266 Leu-AAG|e7</v>
      </c>
      <c r="B2400" s="4" t="s">
        <v>69</v>
      </c>
      <c r="C2400" s="4" t="s">
        <v>862</v>
      </c>
      <c r="D2400" s="4" t="n">
        <v>53</v>
      </c>
      <c r="E2400" s="19" t="s">
        <v>777</v>
      </c>
      <c r="F2400" s="20" t="s">
        <v>824</v>
      </c>
    </row>
    <row r="2401" customFormat="false" ht="15" hidden="false" customHeight="false" outlineLevel="0" collapsed="false">
      <c r="A2401" s="4" t="str">
        <f aca="false">B2401&amp;"|"&amp;C2401</f>
        <v>tdbR00000266 Leu-AAG|e8</v>
      </c>
      <c r="B2401" s="4" t="s">
        <v>69</v>
      </c>
      <c r="C2401" s="4" t="s">
        <v>863</v>
      </c>
      <c r="D2401" s="4" t="n">
        <v>54</v>
      </c>
      <c r="E2401" s="19" t="s">
        <v>459</v>
      </c>
      <c r="F2401" s="20" t="s">
        <v>824</v>
      </c>
    </row>
    <row r="2402" customFormat="false" ht="15" hidden="false" customHeight="false" outlineLevel="0" collapsed="false">
      <c r="A2402" s="4" t="str">
        <f aca="false">B2402&amp;"|"&amp;C2402</f>
        <v>tdbR00000266 Leu-AAG|e9</v>
      </c>
      <c r="B2402" s="4" t="s">
        <v>69</v>
      </c>
      <c r="C2402" s="4" t="s">
        <v>864</v>
      </c>
      <c r="D2402" s="4" t="n">
        <v>55</v>
      </c>
      <c r="E2402" s="19" t="s">
        <v>459</v>
      </c>
      <c r="F2402" s="20" t="s">
        <v>824</v>
      </c>
    </row>
    <row r="2403" customFormat="false" ht="15" hidden="false" customHeight="false" outlineLevel="0" collapsed="false">
      <c r="A2403" s="4" t="str">
        <f aca="false">B2403&amp;"|"&amp;C2403</f>
        <v>tdbR00000266 Leu-AAG|e10</v>
      </c>
      <c r="B2403" s="4" t="s">
        <v>69</v>
      </c>
      <c r="C2403" s="4" t="s">
        <v>865</v>
      </c>
      <c r="D2403" s="4" t="n">
        <v>56</v>
      </c>
      <c r="E2403" s="19" t="s">
        <v>780</v>
      </c>
      <c r="F2403" s="20" t="s">
        <v>824</v>
      </c>
    </row>
    <row r="2404" customFormat="false" ht="15" hidden="false" customHeight="false" outlineLevel="0" collapsed="false">
      <c r="A2404" s="4" t="str">
        <f aca="false">B2404&amp;"|"&amp;C2404</f>
        <v>tdbR00000266 Leu-AAG|46</v>
      </c>
      <c r="B2404" s="4" t="s">
        <v>69</v>
      </c>
      <c r="C2404" s="4" t="s">
        <v>826</v>
      </c>
      <c r="D2404" s="4" t="n">
        <v>57</v>
      </c>
      <c r="E2404" s="19" t="s">
        <v>459</v>
      </c>
      <c r="F2404" s="20" t="s">
        <v>824</v>
      </c>
    </row>
    <row r="2405" customFormat="false" ht="15" hidden="false" customHeight="false" outlineLevel="0" collapsed="false">
      <c r="A2405" s="4" t="str">
        <f aca="false">B2405&amp;"|"&amp;C2405</f>
        <v>tdbR00000266 Leu-AAG|47</v>
      </c>
      <c r="B2405" s="4" t="s">
        <v>69</v>
      </c>
      <c r="C2405" s="4" t="s">
        <v>827</v>
      </c>
      <c r="D2405" s="4" t="n">
        <v>58</v>
      </c>
      <c r="E2405" s="19" t="s">
        <v>459</v>
      </c>
      <c r="F2405" s="20" t="s">
        <v>824</v>
      </c>
    </row>
    <row r="2406" customFormat="false" ht="15" hidden="false" customHeight="false" outlineLevel="0" collapsed="false">
      <c r="A2406" s="4" t="str">
        <f aca="false">B2406&amp;"|"&amp;C2406</f>
        <v>tdbR00000266 Leu-AAG|48</v>
      </c>
      <c r="B2406" s="4" t="s">
        <v>69</v>
      </c>
      <c r="C2406" s="4" t="s">
        <v>828</v>
      </c>
      <c r="D2406" s="4" t="n">
        <v>59</v>
      </c>
      <c r="E2406" s="19" t="s">
        <v>772</v>
      </c>
      <c r="F2406" s="20" t="s">
        <v>824</v>
      </c>
    </row>
    <row r="2407" customFormat="false" ht="15" hidden="false" customHeight="false" outlineLevel="0" collapsed="false">
      <c r="A2407" s="4" t="str">
        <f aca="false">B2407&amp;"|"&amp;C2407</f>
        <v>tdbR00000266 Leu-AAG|49</v>
      </c>
      <c r="B2407" s="4" t="s">
        <v>69</v>
      </c>
      <c r="C2407" s="4" t="s">
        <v>829</v>
      </c>
      <c r="D2407" s="4" t="n">
        <v>60</v>
      </c>
      <c r="E2407" s="23" t="s">
        <v>459</v>
      </c>
      <c r="F2407" s="10" t="s">
        <v>830</v>
      </c>
    </row>
    <row r="2408" customFormat="false" ht="15" hidden="false" customHeight="false" outlineLevel="0" collapsed="false">
      <c r="A2408" s="4" t="str">
        <f aca="false">B2408&amp;"|"&amp;C2408</f>
        <v>tdbR00000266 Leu-AAG|50</v>
      </c>
      <c r="B2408" s="4" t="s">
        <v>69</v>
      </c>
      <c r="C2408" s="4" t="s">
        <v>831</v>
      </c>
      <c r="D2408" s="4" t="n">
        <v>61</v>
      </c>
      <c r="E2408" s="23" t="s">
        <v>777</v>
      </c>
      <c r="F2408" s="10" t="s">
        <v>830</v>
      </c>
    </row>
    <row r="2409" customFormat="false" ht="15" hidden="false" customHeight="false" outlineLevel="0" collapsed="false">
      <c r="A2409" s="4" t="str">
        <f aca="false">B2409&amp;"|"&amp;C2409</f>
        <v>tdbR00000266 Leu-AAG|51</v>
      </c>
      <c r="B2409" s="4" t="s">
        <v>69</v>
      </c>
      <c r="C2409" s="4" t="s">
        <v>832</v>
      </c>
      <c r="D2409" s="4" t="n">
        <v>62</v>
      </c>
      <c r="E2409" s="23" t="s">
        <v>459</v>
      </c>
      <c r="F2409" s="10" t="s">
        <v>830</v>
      </c>
    </row>
    <row r="2410" customFormat="false" ht="15" hidden="false" customHeight="false" outlineLevel="0" collapsed="false">
      <c r="A2410" s="4" t="str">
        <f aca="false">B2410&amp;"|"&amp;C2410</f>
        <v>tdbR00000266 Leu-AAG|52</v>
      </c>
      <c r="B2410" s="4" t="s">
        <v>69</v>
      </c>
      <c r="C2410" s="4" t="s">
        <v>833</v>
      </c>
      <c r="D2410" s="4" t="n">
        <v>63</v>
      </c>
      <c r="E2410" s="23" t="s">
        <v>459</v>
      </c>
      <c r="F2410" s="10" t="s">
        <v>830</v>
      </c>
    </row>
    <row r="2411" customFormat="false" ht="15" hidden="false" customHeight="false" outlineLevel="0" collapsed="false">
      <c r="A2411" s="4" t="str">
        <f aca="false">B2411&amp;"|"&amp;C2411</f>
        <v>tdbR00000266 Leu-AAG|53</v>
      </c>
      <c r="B2411" s="4" t="s">
        <v>69</v>
      </c>
      <c r="C2411" s="4" t="s">
        <v>834</v>
      </c>
      <c r="D2411" s="4" t="n">
        <v>64</v>
      </c>
      <c r="E2411" s="23" t="s">
        <v>459</v>
      </c>
      <c r="F2411" s="10" t="s">
        <v>830</v>
      </c>
    </row>
    <row r="2412" customFormat="false" ht="15" hidden="false" customHeight="false" outlineLevel="0" collapsed="false">
      <c r="A2412" s="4" t="str">
        <f aca="false">B2412&amp;"|"&amp;C2412</f>
        <v>tdbR00000266 Leu-AAG|54</v>
      </c>
      <c r="B2412" s="4" t="s">
        <v>69</v>
      </c>
      <c r="C2412" s="4" t="s">
        <v>835</v>
      </c>
      <c r="D2412" s="4" t="n">
        <v>65</v>
      </c>
      <c r="E2412" s="19" t="s">
        <v>777</v>
      </c>
      <c r="F2412" s="20" t="s">
        <v>836</v>
      </c>
    </row>
    <row r="2413" customFormat="false" ht="15" hidden="false" customHeight="false" outlineLevel="0" collapsed="false">
      <c r="A2413" s="4" t="str">
        <f aca="false">B2413&amp;"|"&amp;C2413</f>
        <v>tdbR00000266 Leu-AAG|55</v>
      </c>
      <c r="B2413" s="4" t="s">
        <v>69</v>
      </c>
      <c r="C2413" s="4" t="s">
        <v>837</v>
      </c>
      <c r="D2413" s="4" t="n">
        <v>66</v>
      </c>
      <c r="E2413" s="19" t="s">
        <v>777</v>
      </c>
      <c r="F2413" s="20" t="s">
        <v>836</v>
      </c>
    </row>
    <row r="2414" customFormat="false" ht="15" hidden="false" customHeight="false" outlineLevel="0" collapsed="false">
      <c r="A2414" s="4" t="str">
        <f aca="false">B2414&amp;"|"&amp;C2414</f>
        <v>tdbR00000266 Leu-AAG|56</v>
      </c>
      <c r="B2414" s="4" t="s">
        <v>69</v>
      </c>
      <c r="C2414" s="4" t="s">
        <v>838</v>
      </c>
      <c r="D2414" s="4" t="n">
        <v>67</v>
      </c>
      <c r="E2414" s="19" t="s">
        <v>772</v>
      </c>
      <c r="F2414" s="20" t="s">
        <v>836</v>
      </c>
    </row>
    <row r="2415" customFormat="false" ht="15" hidden="false" customHeight="false" outlineLevel="0" collapsed="false">
      <c r="A2415" s="4" t="str">
        <f aca="false">B2415&amp;"|"&amp;C2415</f>
        <v>tdbR00000266 Leu-AAG|57</v>
      </c>
      <c r="B2415" s="4" t="s">
        <v>69</v>
      </c>
      <c r="C2415" s="4" t="s">
        <v>839</v>
      </c>
      <c r="D2415" s="4" t="n">
        <v>68</v>
      </c>
      <c r="E2415" s="19" t="s">
        <v>459</v>
      </c>
      <c r="F2415" s="20" t="s">
        <v>836</v>
      </c>
    </row>
    <row r="2416" customFormat="false" ht="15" hidden="false" customHeight="false" outlineLevel="0" collapsed="false">
      <c r="A2416" s="4" t="str">
        <f aca="false">B2416&amp;"|"&amp;C2416</f>
        <v>tdbR00000266 Leu-AAG|58</v>
      </c>
      <c r="B2416" s="4" t="s">
        <v>69</v>
      </c>
      <c r="C2416" s="4" t="s">
        <v>840</v>
      </c>
      <c r="D2416" s="4" t="n">
        <v>69</v>
      </c>
      <c r="E2416" s="19" t="s">
        <v>780</v>
      </c>
      <c r="F2416" s="20" t="s">
        <v>836</v>
      </c>
    </row>
    <row r="2417" customFormat="false" ht="15" hidden="false" customHeight="false" outlineLevel="0" collapsed="false">
      <c r="A2417" s="4" t="str">
        <f aca="false">B2417&amp;"|"&amp;C2417</f>
        <v>tdbR00000266 Leu-AAG|59</v>
      </c>
      <c r="B2417" s="4" t="s">
        <v>69</v>
      </c>
      <c r="C2417" s="4" t="s">
        <v>841</v>
      </c>
      <c r="D2417" s="4" t="n">
        <v>70</v>
      </c>
      <c r="E2417" s="19" t="s">
        <v>780</v>
      </c>
      <c r="F2417" s="20" t="s">
        <v>836</v>
      </c>
    </row>
    <row r="2418" customFormat="false" ht="15" hidden="false" customHeight="false" outlineLevel="0" collapsed="false">
      <c r="A2418" s="4" t="str">
        <f aca="false">B2418&amp;"|"&amp;C2418</f>
        <v>tdbR00000266 Leu-AAG|60</v>
      </c>
      <c r="B2418" s="4" t="s">
        <v>69</v>
      </c>
      <c r="C2418" s="4" t="s">
        <v>842</v>
      </c>
      <c r="D2418" s="4" t="n">
        <v>71</v>
      </c>
      <c r="E2418" s="19" t="s">
        <v>777</v>
      </c>
      <c r="F2418" s="20" t="s">
        <v>836</v>
      </c>
    </row>
    <row r="2419" customFormat="false" ht="15" hidden="false" customHeight="false" outlineLevel="0" collapsed="false">
      <c r="A2419" s="4" t="str">
        <f aca="false">B2419&amp;"|"&amp;C2419</f>
        <v>tdbR00000266 Leu-AAG|61</v>
      </c>
      <c r="B2419" s="4" t="s">
        <v>69</v>
      </c>
      <c r="C2419" s="4" t="s">
        <v>843</v>
      </c>
      <c r="D2419" s="4" t="n">
        <v>72</v>
      </c>
      <c r="E2419" s="23" t="s">
        <v>772</v>
      </c>
      <c r="F2419" s="10" t="s">
        <v>830</v>
      </c>
    </row>
    <row r="2420" customFormat="false" ht="15" hidden="false" customHeight="false" outlineLevel="0" collapsed="false">
      <c r="A2420" s="4" t="str">
        <f aca="false">B2420&amp;"|"&amp;C2420</f>
        <v>tdbR00000266 Leu-AAG|62</v>
      </c>
      <c r="B2420" s="4" t="s">
        <v>69</v>
      </c>
      <c r="C2420" s="4" t="s">
        <v>844</v>
      </c>
      <c r="D2420" s="4" t="n">
        <v>73</v>
      </c>
      <c r="E2420" s="23" t="s">
        <v>772</v>
      </c>
      <c r="F2420" s="10" t="s">
        <v>830</v>
      </c>
    </row>
    <row r="2421" customFormat="false" ht="15" hidden="false" customHeight="false" outlineLevel="0" collapsed="false">
      <c r="A2421" s="4" t="str">
        <f aca="false">B2421&amp;"|"&amp;C2421</f>
        <v>tdbR00000266 Leu-AAG|63</v>
      </c>
      <c r="B2421" s="4" t="s">
        <v>69</v>
      </c>
      <c r="C2421" s="4" t="s">
        <v>845</v>
      </c>
      <c r="D2421" s="4" t="n">
        <v>74</v>
      </c>
      <c r="E2421" s="23" t="s">
        <v>772</v>
      </c>
      <c r="F2421" s="10" t="s">
        <v>830</v>
      </c>
    </row>
    <row r="2422" customFormat="false" ht="15" hidden="false" customHeight="false" outlineLevel="0" collapsed="false">
      <c r="A2422" s="4" t="str">
        <f aca="false">B2422&amp;"|"&amp;C2422</f>
        <v>tdbR00000266 Leu-AAG|64</v>
      </c>
      <c r="B2422" s="4" t="s">
        <v>69</v>
      </c>
      <c r="C2422" s="4" t="s">
        <v>846</v>
      </c>
      <c r="D2422" s="4" t="n">
        <v>75</v>
      </c>
      <c r="E2422" s="23" t="s">
        <v>780</v>
      </c>
      <c r="F2422" s="10" t="s">
        <v>830</v>
      </c>
    </row>
    <row r="2423" customFormat="false" ht="15" hidden="false" customHeight="false" outlineLevel="0" collapsed="false">
      <c r="A2423" s="4" t="str">
        <f aca="false">B2423&amp;"|"&amp;C2423</f>
        <v>tdbR00000266 Leu-AAG|65</v>
      </c>
      <c r="B2423" s="4" t="s">
        <v>69</v>
      </c>
      <c r="C2423" s="4" t="s">
        <v>847</v>
      </c>
      <c r="D2423" s="4" t="n">
        <v>76</v>
      </c>
      <c r="E2423" s="23" t="s">
        <v>772</v>
      </c>
      <c r="F2423" s="10" t="s">
        <v>830</v>
      </c>
    </row>
    <row r="2424" customFormat="false" ht="15" hidden="false" customHeight="false" outlineLevel="0" collapsed="false">
      <c r="A2424" s="4" t="str">
        <f aca="false">B2424&amp;"|"&amp;C2424</f>
        <v>tdbR00000266 Leu-AAG|66</v>
      </c>
      <c r="B2424" s="4" t="s">
        <v>69</v>
      </c>
      <c r="C2424" s="4" t="s">
        <v>848</v>
      </c>
      <c r="D2424" s="4" t="n">
        <v>77</v>
      </c>
      <c r="E2424" s="17" t="s">
        <v>777</v>
      </c>
      <c r="F2424" s="18" t="s">
        <v>768</v>
      </c>
    </row>
    <row r="2425" customFormat="false" ht="15" hidden="false" customHeight="false" outlineLevel="0" collapsed="false">
      <c r="A2425" s="4" t="str">
        <f aca="false">B2425&amp;"|"&amp;C2425</f>
        <v>tdbR00000266 Leu-AAG|67</v>
      </c>
      <c r="B2425" s="4" t="s">
        <v>69</v>
      </c>
      <c r="C2425" s="4" t="s">
        <v>849</v>
      </c>
      <c r="D2425" s="4" t="n">
        <v>78</v>
      </c>
      <c r="E2425" s="17" t="s">
        <v>777</v>
      </c>
      <c r="F2425" s="18" t="s">
        <v>768</v>
      </c>
    </row>
    <row r="2426" customFormat="false" ht="15" hidden="false" customHeight="false" outlineLevel="0" collapsed="false">
      <c r="A2426" s="4" t="str">
        <f aca="false">B2426&amp;"|"&amp;C2426</f>
        <v>tdbR00000266 Leu-AAG|68</v>
      </c>
      <c r="B2426" s="4" t="s">
        <v>69</v>
      </c>
      <c r="C2426" s="4" t="s">
        <v>850</v>
      </c>
      <c r="D2426" s="4" t="n">
        <v>79</v>
      </c>
      <c r="E2426" s="17" t="s">
        <v>772</v>
      </c>
      <c r="F2426" s="18" t="s">
        <v>768</v>
      </c>
    </row>
    <row r="2427" customFormat="false" ht="15" hidden="false" customHeight="false" outlineLevel="0" collapsed="false">
      <c r="A2427" s="4" t="str">
        <f aca="false">B2427&amp;"|"&amp;C2427</f>
        <v>tdbR00000266 Leu-AAG|69</v>
      </c>
      <c r="B2427" s="4" t="s">
        <v>69</v>
      </c>
      <c r="C2427" s="4" t="s">
        <v>851</v>
      </c>
      <c r="D2427" s="4" t="n">
        <v>80</v>
      </c>
      <c r="E2427" s="17" t="s">
        <v>777</v>
      </c>
      <c r="F2427" s="18" t="s">
        <v>768</v>
      </c>
    </row>
    <row r="2428" customFormat="false" ht="15" hidden="false" customHeight="false" outlineLevel="0" collapsed="false">
      <c r="A2428" s="4" t="str">
        <f aca="false">B2428&amp;"|"&amp;C2428</f>
        <v>tdbR00000266 Leu-AAG|70</v>
      </c>
      <c r="B2428" s="4" t="s">
        <v>69</v>
      </c>
      <c r="C2428" s="4" t="s">
        <v>852</v>
      </c>
      <c r="D2428" s="4" t="n">
        <v>81</v>
      </c>
      <c r="E2428" s="17" t="s">
        <v>459</v>
      </c>
      <c r="F2428" s="18" t="s">
        <v>768</v>
      </c>
    </row>
    <row r="2429" customFormat="false" ht="15" hidden="false" customHeight="false" outlineLevel="0" collapsed="false">
      <c r="A2429" s="4" t="str">
        <f aca="false">B2429&amp;"|"&amp;C2429</f>
        <v>tdbR00000266 Leu-AAG|71</v>
      </c>
      <c r="B2429" s="4" t="s">
        <v>69</v>
      </c>
      <c r="C2429" s="4" t="s">
        <v>853</v>
      </c>
      <c r="D2429" s="4" t="n">
        <v>82</v>
      </c>
      <c r="E2429" s="17" t="s">
        <v>780</v>
      </c>
      <c r="F2429" s="18" t="s">
        <v>768</v>
      </c>
    </row>
    <row r="2430" customFormat="false" ht="15" hidden="false" customHeight="false" outlineLevel="0" collapsed="false">
      <c r="A2430" s="4" t="str">
        <f aca="false">B2430&amp;"|"&amp;C2430</f>
        <v>tdbR00000266 Leu-AAG|72</v>
      </c>
      <c r="B2430" s="4" t="s">
        <v>69</v>
      </c>
      <c r="C2430" s="4" t="s">
        <v>854</v>
      </c>
      <c r="D2430" s="4" t="n">
        <v>83</v>
      </c>
      <c r="E2430" s="17" t="s">
        <v>772</v>
      </c>
      <c r="F2430" s="18" t="s">
        <v>768</v>
      </c>
    </row>
    <row r="2431" customFormat="false" ht="15" hidden="false" customHeight="false" outlineLevel="0" collapsed="false">
      <c r="A2431" s="4" t="str">
        <f aca="false">B2431&amp;"|"&amp;C2431</f>
        <v>tdbR00000445 Thr-AGU|1</v>
      </c>
      <c r="B2431" s="4" t="s">
        <v>70</v>
      </c>
      <c r="C2431" s="4" t="s">
        <v>767</v>
      </c>
      <c r="D2431" s="4" t="n">
        <v>1</v>
      </c>
      <c r="E2431" s="17" t="s">
        <v>459</v>
      </c>
      <c r="F2431" s="18" t="s">
        <v>768</v>
      </c>
    </row>
    <row r="2432" customFormat="false" ht="15" hidden="false" customHeight="false" outlineLevel="0" collapsed="false">
      <c r="A2432" s="4" t="str">
        <f aca="false">B2432&amp;"|"&amp;C2432</f>
        <v>tdbR00000445 Thr-AGU|2</v>
      </c>
      <c r="B2432" s="4" t="s">
        <v>70</v>
      </c>
      <c r="C2432" s="4" t="s">
        <v>769</v>
      </c>
      <c r="D2432" s="4" t="n">
        <v>2</v>
      </c>
      <c r="E2432" s="17" t="s">
        <v>459</v>
      </c>
      <c r="F2432" s="18" t="s">
        <v>768</v>
      </c>
    </row>
    <row r="2433" customFormat="false" ht="15" hidden="false" customHeight="false" outlineLevel="0" collapsed="false">
      <c r="A2433" s="4" t="str">
        <f aca="false">B2433&amp;"|"&amp;C2433</f>
        <v>tdbR00000445 Thr-AGU|3</v>
      </c>
      <c r="B2433" s="4" t="s">
        <v>70</v>
      </c>
      <c r="C2433" s="4" t="s">
        <v>770</v>
      </c>
      <c r="D2433" s="4" t="n">
        <v>3</v>
      </c>
      <c r="E2433" s="17" t="s">
        <v>772</v>
      </c>
      <c r="F2433" s="18" t="s">
        <v>768</v>
      </c>
    </row>
    <row r="2434" customFormat="false" ht="15" hidden="false" customHeight="false" outlineLevel="0" collapsed="false">
      <c r="A2434" s="4" t="str">
        <f aca="false">B2434&amp;"|"&amp;C2434</f>
        <v>tdbR00000445 Thr-AGU|4</v>
      </c>
      <c r="B2434" s="4" t="s">
        <v>70</v>
      </c>
      <c r="C2434" s="4" t="s">
        <v>771</v>
      </c>
      <c r="D2434" s="4" t="n">
        <v>4</v>
      </c>
      <c r="E2434" s="17" t="s">
        <v>772</v>
      </c>
      <c r="F2434" s="18" t="s">
        <v>768</v>
      </c>
    </row>
    <row r="2435" customFormat="false" ht="15" hidden="false" customHeight="false" outlineLevel="0" collapsed="false">
      <c r="A2435" s="4" t="str">
        <f aca="false">B2435&amp;"|"&amp;C2435</f>
        <v>tdbR00000445 Thr-AGU|5</v>
      </c>
      <c r="B2435" s="4" t="s">
        <v>70</v>
      </c>
      <c r="C2435" s="4" t="s">
        <v>773</v>
      </c>
      <c r="D2435" s="4" t="n">
        <v>5</v>
      </c>
      <c r="E2435" s="17" t="s">
        <v>772</v>
      </c>
      <c r="F2435" s="18" t="s">
        <v>768</v>
      </c>
    </row>
    <row r="2436" customFormat="false" ht="15" hidden="false" customHeight="false" outlineLevel="0" collapsed="false">
      <c r="A2436" s="4" t="str">
        <f aca="false">B2436&amp;"|"&amp;C2436</f>
        <v>tdbR00000445 Thr-AGU|6</v>
      </c>
      <c r="B2436" s="4" t="s">
        <v>70</v>
      </c>
      <c r="C2436" s="4" t="s">
        <v>774</v>
      </c>
      <c r="D2436" s="4" t="n">
        <v>6</v>
      </c>
      <c r="E2436" s="17" t="s">
        <v>777</v>
      </c>
      <c r="F2436" s="18" t="s">
        <v>768</v>
      </c>
    </row>
    <row r="2437" customFormat="false" ht="15" hidden="false" customHeight="false" outlineLevel="0" collapsed="false">
      <c r="A2437" s="4" t="str">
        <f aca="false">B2437&amp;"|"&amp;C2437</f>
        <v>tdbR00000445 Thr-AGU|7</v>
      </c>
      <c r="B2437" s="4" t="s">
        <v>70</v>
      </c>
      <c r="C2437" s="4" t="s">
        <v>775</v>
      </c>
      <c r="D2437" s="4" t="n">
        <v>7</v>
      </c>
      <c r="E2437" s="17" t="s">
        <v>459</v>
      </c>
      <c r="F2437" s="18" t="s">
        <v>768</v>
      </c>
    </row>
    <row r="2438" customFormat="false" ht="15" hidden="false" customHeight="false" outlineLevel="0" collapsed="false">
      <c r="A2438" s="4" t="str">
        <f aca="false">B2438&amp;"|"&amp;C2438</f>
        <v>tdbR00000445 Thr-AGU|8</v>
      </c>
      <c r="B2438" s="4" t="s">
        <v>70</v>
      </c>
      <c r="C2438" s="4" t="s">
        <v>776</v>
      </c>
      <c r="D2438" s="4" t="n">
        <v>8</v>
      </c>
      <c r="E2438" s="3" t="s">
        <v>777</v>
      </c>
      <c r="F2438" s="4" t="s">
        <v>778</v>
      </c>
    </row>
    <row r="2439" customFormat="false" ht="15" hidden="false" customHeight="false" outlineLevel="0" collapsed="false">
      <c r="A2439" s="4" t="str">
        <f aca="false">B2439&amp;"|"&amp;C2439</f>
        <v>tdbR00000445 Thr-AGU|9</v>
      </c>
      <c r="B2439" s="4" t="s">
        <v>70</v>
      </c>
      <c r="C2439" s="4" t="s">
        <v>779</v>
      </c>
      <c r="D2439" s="4" t="n">
        <v>9</v>
      </c>
      <c r="E2439" s="3" t="s">
        <v>459</v>
      </c>
      <c r="F2439" s="4" t="s">
        <v>781</v>
      </c>
    </row>
    <row r="2440" customFormat="false" ht="15" hidden="false" customHeight="false" outlineLevel="0" collapsed="false">
      <c r="A2440" s="4" t="str">
        <f aca="false">B2440&amp;"|"&amp;C2440</f>
        <v>tdbR00000445 Thr-AGU|10</v>
      </c>
      <c r="B2440" s="4" t="s">
        <v>70</v>
      </c>
      <c r="C2440" s="4" t="s">
        <v>782</v>
      </c>
      <c r="D2440" s="4" t="n">
        <v>10</v>
      </c>
      <c r="E2440" s="8" t="s">
        <v>459</v>
      </c>
      <c r="F2440" s="7" t="s">
        <v>783</v>
      </c>
    </row>
    <row r="2441" customFormat="false" ht="15" hidden="false" customHeight="false" outlineLevel="0" collapsed="false">
      <c r="A2441" s="4" t="str">
        <f aca="false">B2441&amp;"|"&amp;C2441</f>
        <v>tdbR00000445 Thr-AGU|11</v>
      </c>
      <c r="B2441" s="4" t="s">
        <v>70</v>
      </c>
      <c r="C2441" s="4" t="s">
        <v>784</v>
      </c>
      <c r="D2441" s="4" t="n">
        <v>11</v>
      </c>
      <c r="E2441" s="8" t="s">
        <v>772</v>
      </c>
      <c r="F2441" s="7" t="s">
        <v>783</v>
      </c>
    </row>
    <row r="2442" customFormat="false" ht="15" hidden="false" customHeight="false" outlineLevel="0" collapsed="false">
      <c r="A2442" s="4" t="str">
        <f aca="false">B2442&amp;"|"&amp;C2442</f>
        <v>tdbR00000445 Thr-AGU|12</v>
      </c>
      <c r="B2442" s="4" t="s">
        <v>70</v>
      </c>
      <c r="C2442" s="4" t="s">
        <v>785</v>
      </c>
      <c r="D2442" s="4" t="n">
        <v>12</v>
      </c>
      <c r="E2442" s="8" t="s">
        <v>777</v>
      </c>
      <c r="F2442" s="7" t="s">
        <v>783</v>
      </c>
    </row>
    <row r="2443" customFormat="false" ht="15" hidden="false" customHeight="false" outlineLevel="0" collapsed="false">
      <c r="A2443" s="4" t="str">
        <f aca="false">B2443&amp;"|"&amp;C2443</f>
        <v>tdbR00000445 Thr-AGU|13</v>
      </c>
      <c r="B2443" s="4" t="s">
        <v>70</v>
      </c>
      <c r="C2443" s="4" t="s">
        <v>786</v>
      </c>
      <c r="D2443" s="4" t="n">
        <v>13</v>
      </c>
      <c r="E2443" s="8" t="s">
        <v>780</v>
      </c>
      <c r="F2443" s="7" t="s">
        <v>783</v>
      </c>
    </row>
    <row r="2444" customFormat="false" ht="15" hidden="false" customHeight="false" outlineLevel="0" collapsed="false">
      <c r="A2444" s="4" t="str">
        <f aca="false">B2444&amp;"|"&amp;C2444</f>
        <v>tdbR00000445 Thr-AGU|14</v>
      </c>
      <c r="B2444" s="4" t="s">
        <v>70</v>
      </c>
      <c r="C2444" s="4" t="s">
        <v>787</v>
      </c>
      <c r="D2444" s="4" t="n">
        <v>14</v>
      </c>
      <c r="E2444" s="19" t="s">
        <v>459</v>
      </c>
      <c r="F2444" s="20" t="s">
        <v>788</v>
      </c>
    </row>
    <row r="2445" customFormat="false" ht="15" hidden="false" customHeight="false" outlineLevel="0" collapsed="false">
      <c r="A2445" s="4" t="str">
        <f aca="false">B2445&amp;"|"&amp;C2445</f>
        <v>tdbR00000445 Thr-AGU|15</v>
      </c>
      <c r="B2445" s="4" t="s">
        <v>70</v>
      </c>
      <c r="C2445" s="4" t="s">
        <v>789</v>
      </c>
      <c r="D2445" s="4" t="n">
        <v>15</v>
      </c>
      <c r="E2445" s="19" t="s">
        <v>772</v>
      </c>
      <c r="F2445" s="20" t="s">
        <v>788</v>
      </c>
    </row>
    <row r="2446" customFormat="false" ht="15" hidden="false" customHeight="false" outlineLevel="0" collapsed="false">
      <c r="A2446" s="4" t="str">
        <f aca="false">B2446&amp;"|"&amp;C2446</f>
        <v>tdbR00000445 Thr-AGU|16</v>
      </c>
      <c r="B2446" s="4" t="s">
        <v>70</v>
      </c>
      <c r="C2446" s="4" t="s">
        <v>790</v>
      </c>
      <c r="D2446" s="4" t="n">
        <v>16</v>
      </c>
      <c r="E2446" s="19" t="s">
        <v>777</v>
      </c>
      <c r="F2446" s="20" t="s">
        <v>788</v>
      </c>
    </row>
    <row r="2447" customFormat="false" ht="15" hidden="false" customHeight="false" outlineLevel="0" collapsed="false">
      <c r="A2447" s="4" t="str">
        <f aca="false">B2447&amp;"|"&amp;C2447</f>
        <v>tdbR00000445 Thr-AGU|18</v>
      </c>
      <c r="B2447" s="4" t="s">
        <v>70</v>
      </c>
      <c r="C2447" s="4" t="s">
        <v>793</v>
      </c>
      <c r="D2447" s="4" t="n">
        <v>17</v>
      </c>
      <c r="E2447" s="19" t="s">
        <v>459</v>
      </c>
      <c r="F2447" s="20" t="s">
        <v>788</v>
      </c>
    </row>
    <row r="2448" customFormat="false" ht="15" hidden="false" customHeight="false" outlineLevel="0" collapsed="false">
      <c r="A2448" s="4" t="str">
        <f aca="false">B2448&amp;"|"&amp;C2448</f>
        <v>tdbR00000445 Thr-AGU|19</v>
      </c>
      <c r="B2448" s="4" t="s">
        <v>70</v>
      </c>
      <c r="C2448" s="4" t="s">
        <v>794</v>
      </c>
      <c r="D2448" s="4" t="n">
        <v>18</v>
      </c>
      <c r="E2448" s="19" t="s">
        <v>459</v>
      </c>
      <c r="F2448" s="20" t="s">
        <v>788</v>
      </c>
    </row>
    <row r="2449" customFormat="false" ht="15" hidden="false" customHeight="false" outlineLevel="0" collapsed="false">
      <c r="A2449" s="4" t="str">
        <f aca="false">B2449&amp;"|"&amp;C2449</f>
        <v>tdbR00000445 Thr-AGU|20</v>
      </c>
      <c r="B2449" s="4" t="s">
        <v>70</v>
      </c>
      <c r="C2449" s="4" t="s">
        <v>795</v>
      </c>
      <c r="D2449" s="4" t="n">
        <v>19</v>
      </c>
      <c r="E2449" s="19" t="s">
        <v>777</v>
      </c>
      <c r="F2449" s="20" t="s">
        <v>788</v>
      </c>
    </row>
    <row r="2450" customFormat="false" ht="15" hidden="false" customHeight="false" outlineLevel="0" collapsed="false">
      <c r="A2450" s="4" t="str">
        <f aca="false">B2450&amp;"|"&amp;C2450</f>
        <v>tdbR00000445 Thr-AGU|20a</v>
      </c>
      <c r="B2450" s="4" t="s">
        <v>70</v>
      </c>
      <c r="C2450" s="4" t="s">
        <v>796</v>
      </c>
      <c r="D2450" s="4" t="n">
        <v>20</v>
      </c>
      <c r="E2450" s="19" t="s">
        <v>772</v>
      </c>
      <c r="F2450" s="20" t="s">
        <v>788</v>
      </c>
    </row>
    <row r="2451" customFormat="false" ht="15" hidden="false" customHeight="false" outlineLevel="0" collapsed="false">
      <c r="A2451" s="4" t="str">
        <f aca="false">B2451&amp;"|"&amp;C2451</f>
        <v>tdbR00000445 Thr-AGU|21</v>
      </c>
      <c r="B2451" s="4" t="s">
        <v>70</v>
      </c>
      <c r="C2451" s="4" t="s">
        <v>797</v>
      </c>
      <c r="D2451" s="4" t="n">
        <v>21</v>
      </c>
      <c r="E2451" s="19" t="s">
        <v>780</v>
      </c>
      <c r="F2451" s="20" t="s">
        <v>788</v>
      </c>
    </row>
    <row r="2452" customFormat="false" ht="15" hidden="false" customHeight="false" outlineLevel="0" collapsed="false">
      <c r="A2452" s="4" t="str">
        <f aca="false">B2452&amp;"|"&amp;C2452</f>
        <v>tdbR00000445 Thr-AGU|22</v>
      </c>
      <c r="B2452" s="4" t="s">
        <v>70</v>
      </c>
      <c r="C2452" s="4" t="s">
        <v>798</v>
      </c>
      <c r="D2452" s="4" t="n">
        <v>22</v>
      </c>
      <c r="E2452" s="8" t="s">
        <v>780</v>
      </c>
      <c r="F2452" s="7" t="s">
        <v>783</v>
      </c>
    </row>
    <row r="2453" customFormat="false" ht="15" hidden="false" customHeight="false" outlineLevel="0" collapsed="false">
      <c r="A2453" s="4" t="str">
        <f aca="false">B2453&amp;"|"&amp;C2453</f>
        <v>tdbR00000445 Thr-AGU|23</v>
      </c>
      <c r="B2453" s="4" t="s">
        <v>70</v>
      </c>
      <c r="C2453" s="4" t="s">
        <v>799</v>
      </c>
      <c r="D2453" s="4" t="n">
        <v>23</v>
      </c>
      <c r="E2453" s="8" t="s">
        <v>780</v>
      </c>
      <c r="F2453" s="7" t="s">
        <v>783</v>
      </c>
    </row>
    <row r="2454" customFormat="false" ht="15" hidden="false" customHeight="false" outlineLevel="0" collapsed="false">
      <c r="A2454" s="4" t="str">
        <f aca="false">B2454&amp;"|"&amp;C2454</f>
        <v>tdbR00000445 Thr-AGU|24</v>
      </c>
      <c r="B2454" s="4" t="s">
        <v>70</v>
      </c>
      <c r="C2454" s="4" t="s">
        <v>800</v>
      </c>
      <c r="D2454" s="4" t="n">
        <v>24</v>
      </c>
      <c r="E2454" s="8" t="s">
        <v>459</v>
      </c>
      <c r="F2454" s="7" t="s">
        <v>783</v>
      </c>
    </row>
    <row r="2455" customFormat="false" ht="15" hidden="false" customHeight="false" outlineLevel="0" collapsed="false">
      <c r="A2455" s="4" t="str">
        <f aca="false">B2455&amp;"|"&amp;C2455</f>
        <v>tdbR00000445 Thr-AGU|25</v>
      </c>
      <c r="B2455" s="4" t="s">
        <v>70</v>
      </c>
      <c r="C2455" s="4" t="s">
        <v>801</v>
      </c>
      <c r="D2455" s="4" t="n">
        <v>25</v>
      </c>
      <c r="E2455" s="8" t="s">
        <v>772</v>
      </c>
      <c r="F2455" s="7" t="s">
        <v>783</v>
      </c>
    </row>
    <row r="2456" customFormat="false" ht="15" hidden="false" customHeight="false" outlineLevel="0" collapsed="false">
      <c r="A2456" s="4" t="str">
        <f aca="false">B2456&amp;"|"&amp;C2456</f>
        <v>tdbR00000445 Thr-AGU|26</v>
      </c>
      <c r="B2456" s="4" t="s">
        <v>70</v>
      </c>
      <c r="C2456" s="4" t="s">
        <v>802</v>
      </c>
      <c r="D2456" s="4" t="n">
        <v>26</v>
      </c>
      <c r="E2456" s="3" t="s">
        <v>459</v>
      </c>
      <c r="F2456" s="4" t="s">
        <v>803</v>
      </c>
    </row>
    <row r="2457" customFormat="false" ht="15" hidden="false" customHeight="false" outlineLevel="0" collapsed="false">
      <c r="A2457" s="4" t="str">
        <f aca="false">B2457&amp;"|"&amp;C2457</f>
        <v>tdbR00000445 Thr-AGU|27</v>
      </c>
      <c r="B2457" s="4" t="s">
        <v>70</v>
      </c>
      <c r="C2457" s="4" t="s">
        <v>804</v>
      </c>
      <c r="D2457" s="4" t="n">
        <v>27</v>
      </c>
      <c r="E2457" s="21" t="s">
        <v>772</v>
      </c>
      <c r="F2457" s="22" t="s">
        <v>805</v>
      </c>
    </row>
    <row r="2458" customFormat="false" ht="15" hidden="false" customHeight="false" outlineLevel="0" collapsed="false">
      <c r="A2458" s="4" t="str">
        <f aca="false">B2458&amp;"|"&amp;C2458</f>
        <v>tdbR00000445 Thr-AGU|28</v>
      </c>
      <c r="B2458" s="4" t="s">
        <v>70</v>
      </c>
      <c r="C2458" s="4" t="s">
        <v>806</v>
      </c>
      <c r="D2458" s="4" t="n">
        <v>28</v>
      </c>
      <c r="E2458" s="21" t="s">
        <v>772</v>
      </c>
      <c r="F2458" s="22" t="s">
        <v>805</v>
      </c>
    </row>
    <row r="2459" customFormat="false" ht="15" hidden="false" customHeight="false" outlineLevel="0" collapsed="false">
      <c r="A2459" s="4" t="str">
        <f aca="false">B2459&amp;"|"&amp;C2459</f>
        <v>tdbR00000445 Thr-AGU|29</v>
      </c>
      <c r="B2459" s="4" t="s">
        <v>70</v>
      </c>
      <c r="C2459" s="4" t="s">
        <v>807</v>
      </c>
      <c r="D2459" s="4" t="n">
        <v>29</v>
      </c>
      <c r="E2459" s="21" t="s">
        <v>777</v>
      </c>
      <c r="F2459" s="22" t="s">
        <v>805</v>
      </c>
    </row>
    <row r="2460" customFormat="false" ht="15" hidden="false" customHeight="false" outlineLevel="0" collapsed="false">
      <c r="A2460" s="4" t="str">
        <f aca="false">B2460&amp;"|"&amp;C2460</f>
        <v>tdbR00000445 Thr-AGU|30</v>
      </c>
      <c r="B2460" s="4" t="s">
        <v>70</v>
      </c>
      <c r="C2460" s="4" t="s">
        <v>808</v>
      </c>
      <c r="D2460" s="4" t="n">
        <v>30</v>
      </c>
      <c r="E2460" s="21" t="s">
        <v>459</v>
      </c>
      <c r="F2460" s="22" t="s">
        <v>805</v>
      </c>
    </row>
    <row r="2461" customFormat="false" ht="15" hidden="false" customHeight="false" outlineLevel="0" collapsed="false">
      <c r="A2461" s="4" t="str">
        <f aca="false">B2461&amp;"|"&amp;C2461</f>
        <v>tdbR00000445 Thr-AGU|31</v>
      </c>
      <c r="B2461" s="4" t="s">
        <v>70</v>
      </c>
      <c r="C2461" s="4" t="s">
        <v>809</v>
      </c>
      <c r="D2461" s="4" t="n">
        <v>31</v>
      </c>
      <c r="E2461" s="21" t="s">
        <v>777</v>
      </c>
      <c r="F2461" s="22" t="s">
        <v>805</v>
      </c>
    </row>
    <row r="2462" customFormat="false" ht="15" hidden="false" customHeight="false" outlineLevel="0" collapsed="false">
      <c r="A2462" s="4" t="str">
        <f aca="false">B2462&amp;"|"&amp;C2462</f>
        <v>tdbR00000445 Thr-AGU|32</v>
      </c>
      <c r="B2462" s="4" t="s">
        <v>70</v>
      </c>
      <c r="C2462" s="4" t="s">
        <v>810</v>
      </c>
      <c r="D2462" s="4" t="n">
        <v>32</v>
      </c>
      <c r="E2462" s="19" t="s">
        <v>772</v>
      </c>
      <c r="F2462" s="20" t="s">
        <v>811</v>
      </c>
    </row>
    <row r="2463" customFormat="false" ht="15" hidden="false" customHeight="false" outlineLevel="0" collapsed="false">
      <c r="A2463" s="4" t="str">
        <f aca="false">B2463&amp;"|"&amp;C2463</f>
        <v>tdbR00000445 Thr-AGU|33</v>
      </c>
      <c r="B2463" s="4" t="s">
        <v>70</v>
      </c>
      <c r="C2463" s="4" t="s">
        <v>812</v>
      </c>
      <c r="D2463" s="4" t="n">
        <v>33</v>
      </c>
      <c r="E2463" s="19" t="s">
        <v>777</v>
      </c>
      <c r="F2463" s="20" t="s">
        <v>811</v>
      </c>
    </row>
    <row r="2464" customFormat="false" ht="15" hidden="false" customHeight="false" outlineLevel="0" collapsed="false">
      <c r="A2464" s="4" t="str">
        <f aca="false">B2464&amp;"|"&amp;C2464</f>
        <v>tdbR00000445 Thr-AGU|34</v>
      </c>
      <c r="B2464" s="4" t="s">
        <v>70</v>
      </c>
      <c r="C2464" s="4" t="s">
        <v>813</v>
      </c>
      <c r="D2464" s="4" t="n">
        <v>34</v>
      </c>
      <c r="E2464" s="19" t="s">
        <v>780</v>
      </c>
      <c r="F2464" s="20" t="s">
        <v>811</v>
      </c>
    </row>
    <row r="2465" customFormat="false" ht="15" hidden="false" customHeight="false" outlineLevel="0" collapsed="false">
      <c r="A2465" s="4" t="str">
        <f aca="false">B2465&amp;"|"&amp;C2465</f>
        <v>tdbR00000445 Thr-AGU|35</v>
      </c>
      <c r="B2465" s="4" t="s">
        <v>70</v>
      </c>
      <c r="C2465" s="4" t="s">
        <v>814</v>
      </c>
      <c r="D2465" s="4" t="n">
        <v>35</v>
      </c>
      <c r="E2465" s="19" t="s">
        <v>459</v>
      </c>
      <c r="F2465" s="20" t="s">
        <v>811</v>
      </c>
    </row>
    <row r="2466" customFormat="false" ht="15" hidden="false" customHeight="false" outlineLevel="0" collapsed="false">
      <c r="A2466" s="4" t="str">
        <f aca="false">B2466&amp;"|"&amp;C2466</f>
        <v>tdbR00000445 Thr-AGU|36</v>
      </c>
      <c r="B2466" s="4" t="s">
        <v>70</v>
      </c>
      <c r="C2466" s="4" t="s">
        <v>815</v>
      </c>
      <c r="D2466" s="4" t="n">
        <v>36</v>
      </c>
      <c r="E2466" s="19" t="s">
        <v>777</v>
      </c>
      <c r="F2466" s="20" t="s">
        <v>811</v>
      </c>
    </row>
    <row r="2467" customFormat="false" ht="15" hidden="false" customHeight="false" outlineLevel="0" collapsed="false">
      <c r="A2467" s="4" t="str">
        <f aca="false">B2467&amp;"|"&amp;C2467</f>
        <v>tdbR00000445 Thr-AGU|37</v>
      </c>
      <c r="B2467" s="4" t="s">
        <v>70</v>
      </c>
      <c r="C2467" s="4" t="s">
        <v>816</v>
      </c>
      <c r="D2467" s="4" t="n">
        <v>37</v>
      </c>
      <c r="E2467" s="19" t="s">
        <v>780</v>
      </c>
      <c r="F2467" s="20" t="s">
        <v>811</v>
      </c>
    </row>
    <row r="2468" customFormat="false" ht="15" hidden="false" customHeight="false" outlineLevel="0" collapsed="false">
      <c r="A2468" s="4" t="str">
        <f aca="false">B2468&amp;"|"&amp;C2468</f>
        <v>tdbR00000445 Thr-AGU|38</v>
      </c>
      <c r="B2468" s="4" t="s">
        <v>70</v>
      </c>
      <c r="C2468" s="4" t="s">
        <v>817</v>
      </c>
      <c r="D2468" s="4" t="n">
        <v>38</v>
      </c>
      <c r="E2468" s="19" t="s">
        <v>780</v>
      </c>
      <c r="F2468" s="20" t="s">
        <v>811</v>
      </c>
    </row>
    <row r="2469" customFormat="false" ht="15" hidden="false" customHeight="false" outlineLevel="0" collapsed="false">
      <c r="A2469" s="4" t="str">
        <f aca="false">B2469&amp;"|"&amp;C2469</f>
        <v>tdbR00000445 Thr-AGU|39</v>
      </c>
      <c r="B2469" s="4" t="s">
        <v>70</v>
      </c>
      <c r="C2469" s="4" t="s">
        <v>818</v>
      </c>
      <c r="D2469" s="4" t="n">
        <v>39</v>
      </c>
      <c r="E2469" s="21" t="s">
        <v>780</v>
      </c>
      <c r="F2469" s="22" t="s">
        <v>805</v>
      </c>
    </row>
    <row r="2470" customFormat="false" ht="15" hidden="false" customHeight="false" outlineLevel="0" collapsed="false">
      <c r="A2470" s="4" t="str">
        <f aca="false">B2470&amp;"|"&amp;C2470</f>
        <v>tdbR00000445 Thr-AGU|40</v>
      </c>
      <c r="B2470" s="4" t="s">
        <v>70</v>
      </c>
      <c r="C2470" s="4" t="s">
        <v>819</v>
      </c>
      <c r="D2470" s="4" t="n">
        <v>40</v>
      </c>
      <c r="E2470" s="21" t="s">
        <v>772</v>
      </c>
      <c r="F2470" s="22" t="s">
        <v>805</v>
      </c>
    </row>
    <row r="2471" customFormat="false" ht="15" hidden="false" customHeight="false" outlineLevel="0" collapsed="false">
      <c r="A2471" s="4" t="str">
        <f aca="false">B2471&amp;"|"&amp;C2471</f>
        <v>tdbR00000445 Thr-AGU|41</v>
      </c>
      <c r="B2471" s="4" t="s">
        <v>70</v>
      </c>
      <c r="C2471" s="4" t="s">
        <v>820</v>
      </c>
      <c r="D2471" s="4" t="n">
        <v>41</v>
      </c>
      <c r="E2471" s="21" t="s">
        <v>780</v>
      </c>
      <c r="F2471" s="22" t="s">
        <v>805</v>
      </c>
    </row>
    <row r="2472" customFormat="false" ht="15" hidden="false" customHeight="false" outlineLevel="0" collapsed="false">
      <c r="A2472" s="4" t="str">
        <f aca="false">B2472&amp;"|"&amp;C2472</f>
        <v>tdbR00000445 Thr-AGU|42</v>
      </c>
      <c r="B2472" s="4" t="s">
        <v>70</v>
      </c>
      <c r="C2472" s="4" t="s">
        <v>821</v>
      </c>
      <c r="D2472" s="4" t="n">
        <v>42</v>
      </c>
      <c r="E2472" s="21" t="s">
        <v>459</v>
      </c>
      <c r="F2472" s="22" t="s">
        <v>805</v>
      </c>
    </row>
    <row r="2473" customFormat="false" ht="15" hidden="false" customHeight="false" outlineLevel="0" collapsed="false">
      <c r="A2473" s="4" t="str">
        <f aca="false">B2473&amp;"|"&amp;C2473</f>
        <v>tdbR00000445 Thr-AGU|43</v>
      </c>
      <c r="B2473" s="4" t="s">
        <v>70</v>
      </c>
      <c r="C2473" s="4" t="s">
        <v>822</v>
      </c>
      <c r="D2473" s="4" t="n">
        <v>43</v>
      </c>
      <c r="E2473" s="21" t="s">
        <v>459</v>
      </c>
      <c r="F2473" s="22" t="s">
        <v>805</v>
      </c>
    </row>
    <row r="2474" customFormat="false" ht="15" hidden="false" customHeight="false" outlineLevel="0" collapsed="false">
      <c r="A2474" s="4" t="str">
        <f aca="false">B2474&amp;"|"&amp;C2474</f>
        <v>tdbR00000445 Thr-AGU|44</v>
      </c>
      <c r="B2474" s="4" t="s">
        <v>70</v>
      </c>
      <c r="C2474" s="4" t="s">
        <v>823</v>
      </c>
      <c r="D2474" s="4" t="n">
        <v>44</v>
      </c>
      <c r="E2474" s="19" t="s">
        <v>780</v>
      </c>
      <c r="F2474" s="20" t="s">
        <v>824</v>
      </c>
    </row>
    <row r="2475" customFormat="false" ht="15" hidden="false" customHeight="false" outlineLevel="0" collapsed="false">
      <c r="A2475" s="4" t="str">
        <f aca="false">B2475&amp;"|"&amp;C2475</f>
        <v>tdbR00000445 Thr-AGU|45</v>
      </c>
      <c r="B2475" s="4" t="s">
        <v>70</v>
      </c>
      <c r="C2475" s="4" t="s">
        <v>825</v>
      </c>
      <c r="D2475" s="4" t="n">
        <v>45</v>
      </c>
      <c r="E2475" s="19" t="s">
        <v>459</v>
      </c>
      <c r="F2475" s="20" t="s">
        <v>824</v>
      </c>
    </row>
    <row r="2476" customFormat="false" ht="15" hidden="false" customHeight="false" outlineLevel="0" collapsed="false">
      <c r="A2476" s="4" t="str">
        <f aca="false">B2476&amp;"|"&amp;C2476</f>
        <v>tdbR00000445 Thr-AGU|46</v>
      </c>
      <c r="B2476" s="4" t="s">
        <v>70</v>
      </c>
      <c r="C2476" s="4" t="s">
        <v>826</v>
      </c>
      <c r="D2476" s="4" t="n">
        <v>46</v>
      </c>
      <c r="E2476" s="19" t="s">
        <v>780</v>
      </c>
      <c r="F2476" s="20" t="s">
        <v>824</v>
      </c>
    </row>
    <row r="2477" customFormat="false" ht="15" hidden="false" customHeight="false" outlineLevel="0" collapsed="false">
      <c r="A2477" s="4" t="str">
        <f aca="false">B2477&amp;"|"&amp;C2477</f>
        <v>tdbR00000445 Thr-AGU|47</v>
      </c>
      <c r="B2477" s="4" t="s">
        <v>70</v>
      </c>
      <c r="C2477" s="4" t="s">
        <v>827</v>
      </c>
      <c r="D2477" s="4" t="n">
        <v>47</v>
      </c>
      <c r="E2477" s="19" t="s">
        <v>777</v>
      </c>
      <c r="F2477" s="20" t="s">
        <v>824</v>
      </c>
    </row>
    <row r="2478" customFormat="false" ht="15" hidden="false" customHeight="false" outlineLevel="0" collapsed="false">
      <c r="A2478" s="4" t="str">
        <f aca="false">B2478&amp;"|"&amp;C2478</f>
        <v>tdbR00000445 Thr-AGU|48</v>
      </c>
      <c r="B2478" s="4" t="s">
        <v>70</v>
      </c>
      <c r="C2478" s="4" t="s">
        <v>828</v>
      </c>
      <c r="D2478" s="4" t="n">
        <v>48</v>
      </c>
      <c r="E2478" s="19" t="s">
        <v>772</v>
      </c>
      <c r="F2478" s="20" t="s">
        <v>824</v>
      </c>
    </row>
    <row r="2479" customFormat="false" ht="15" hidden="false" customHeight="false" outlineLevel="0" collapsed="false">
      <c r="A2479" s="4" t="str">
        <f aca="false">B2479&amp;"|"&amp;C2479</f>
        <v>tdbR00000445 Thr-AGU|49</v>
      </c>
      <c r="B2479" s="4" t="s">
        <v>70</v>
      </c>
      <c r="C2479" s="4" t="s">
        <v>829</v>
      </c>
      <c r="D2479" s="4" t="n">
        <v>49</v>
      </c>
      <c r="E2479" s="23" t="s">
        <v>772</v>
      </c>
      <c r="F2479" s="10" t="s">
        <v>830</v>
      </c>
    </row>
    <row r="2480" customFormat="false" ht="15" hidden="false" customHeight="false" outlineLevel="0" collapsed="false">
      <c r="A2480" s="4" t="str">
        <f aca="false">B2480&amp;"|"&amp;C2480</f>
        <v>tdbR00000445 Thr-AGU|50</v>
      </c>
      <c r="B2480" s="4" t="s">
        <v>70</v>
      </c>
      <c r="C2480" s="4" t="s">
        <v>831</v>
      </c>
      <c r="D2480" s="4" t="n">
        <v>50</v>
      </c>
      <c r="E2480" s="23" t="s">
        <v>777</v>
      </c>
      <c r="F2480" s="10" t="s">
        <v>830</v>
      </c>
    </row>
    <row r="2481" customFormat="false" ht="15" hidden="false" customHeight="false" outlineLevel="0" collapsed="false">
      <c r="A2481" s="4" t="str">
        <f aca="false">B2481&amp;"|"&amp;C2481</f>
        <v>tdbR00000445 Thr-AGU|51</v>
      </c>
      <c r="B2481" s="4" t="s">
        <v>70</v>
      </c>
      <c r="C2481" s="4" t="s">
        <v>832</v>
      </c>
      <c r="D2481" s="4" t="n">
        <v>51</v>
      </c>
      <c r="E2481" s="23" t="s">
        <v>459</v>
      </c>
      <c r="F2481" s="10" t="s">
        <v>830</v>
      </c>
    </row>
    <row r="2482" customFormat="false" ht="15" hidden="false" customHeight="false" outlineLevel="0" collapsed="false">
      <c r="A2482" s="4" t="str">
        <f aca="false">B2482&amp;"|"&amp;C2482</f>
        <v>tdbR00000445 Thr-AGU|52</v>
      </c>
      <c r="B2482" s="4" t="s">
        <v>70</v>
      </c>
      <c r="C2482" s="4" t="s">
        <v>833</v>
      </c>
      <c r="D2482" s="4" t="n">
        <v>52</v>
      </c>
      <c r="E2482" s="23" t="s">
        <v>459</v>
      </c>
      <c r="F2482" s="10" t="s">
        <v>830</v>
      </c>
    </row>
    <row r="2483" customFormat="false" ht="15" hidden="false" customHeight="false" outlineLevel="0" collapsed="false">
      <c r="A2483" s="4" t="str">
        <f aca="false">B2483&amp;"|"&amp;C2483</f>
        <v>tdbR00000445 Thr-AGU|53</v>
      </c>
      <c r="B2483" s="4" t="s">
        <v>70</v>
      </c>
      <c r="C2483" s="4" t="s">
        <v>834</v>
      </c>
      <c r="D2483" s="4" t="n">
        <v>53</v>
      </c>
      <c r="E2483" s="23" t="s">
        <v>459</v>
      </c>
      <c r="F2483" s="10" t="s">
        <v>830</v>
      </c>
    </row>
    <row r="2484" customFormat="false" ht="15" hidden="false" customHeight="false" outlineLevel="0" collapsed="false">
      <c r="A2484" s="4" t="str">
        <f aca="false">B2484&amp;"|"&amp;C2484</f>
        <v>tdbR00000445 Thr-AGU|54</v>
      </c>
      <c r="B2484" s="4" t="s">
        <v>70</v>
      </c>
      <c r="C2484" s="4" t="s">
        <v>835</v>
      </c>
      <c r="D2484" s="4" t="n">
        <v>54</v>
      </c>
      <c r="E2484" s="19" t="s">
        <v>777</v>
      </c>
      <c r="F2484" s="20" t="s">
        <v>836</v>
      </c>
    </row>
    <row r="2485" customFormat="false" ht="15" hidden="false" customHeight="false" outlineLevel="0" collapsed="false">
      <c r="A2485" s="4" t="str">
        <f aca="false">B2485&amp;"|"&amp;C2485</f>
        <v>tdbR00000445 Thr-AGU|55</v>
      </c>
      <c r="B2485" s="4" t="s">
        <v>70</v>
      </c>
      <c r="C2485" s="4" t="s">
        <v>837</v>
      </c>
      <c r="D2485" s="4" t="n">
        <v>55</v>
      </c>
      <c r="E2485" s="19" t="s">
        <v>777</v>
      </c>
      <c r="F2485" s="20" t="s">
        <v>836</v>
      </c>
    </row>
    <row r="2486" customFormat="false" ht="15" hidden="false" customHeight="false" outlineLevel="0" collapsed="false">
      <c r="A2486" s="4" t="str">
        <f aca="false">B2486&amp;"|"&amp;C2486</f>
        <v>tdbR00000445 Thr-AGU|56</v>
      </c>
      <c r="B2486" s="4" t="s">
        <v>70</v>
      </c>
      <c r="C2486" s="4" t="s">
        <v>838</v>
      </c>
      <c r="D2486" s="4" t="n">
        <v>56</v>
      </c>
      <c r="E2486" s="19" t="s">
        <v>772</v>
      </c>
      <c r="F2486" s="20" t="s">
        <v>836</v>
      </c>
    </row>
    <row r="2487" customFormat="false" ht="15" hidden="false" customHeight="false" outlineLevel="0" collapsed="false">
      <c r="A2487" s="4" t="str">
        <f aca="false">B2487&amp;"|"&amp;C2487</f>
        <v>tdbR00000445 Thr-AGU|57</v>
      </c>
      <c r="B2487" s="4" t="s">
        <v>70</v>
      </c>
      <c r="C2487" s="4" t="s">
        <v>839</v>
      </c>
      <c r="D2487" s="4" t="n">
        <v>57</v>
      </c>
      <c r="E2487" s="19" t="s">
        <v>459</v>
      </c>
      <c r="F2487" s="20" t="s">
        <v>836</v>
      </c>
    </row>
    <row r="2488" customFormat="false" ht="15" hidden="false" customHeight="false" outlineLevel="0" collapsed="false">
      <c r="A2488" s="4" t="str">
        <f aca="false">B2488&amp;"|"&amp;C2488</f>
        <v>tdbR00000445 Thr-AGU|58</v>
      </c>
      <c r="B2488" s="4" t="s">
        <v>70</v>
      </c>
      <c r="C2488" s="4" t="s">
        <v>840</v>
      </c>
      <c r="D2488" s="4" t="n">
        <v>58</v>
      </c>
      <c r="E2488" s="19" t="s">
        <v>780</v>
      </c>
      <c r="F2488" s="20" t="s">
        <v>836</v>
      </c>
    </row>
    <row r="2489" customFormat="false" ht="15" hidden="false" customHeight="false" outlineLevel="0" collapsed="false">
      <c r="A2489" s="4" t="str">
        <f aca="false">B2489&amp;"|"&amp;C2489</f>
        <v>tdbR00000445 Thr-AGU|59</v>
      </c>
      <c r="B2489" s="4" t="s">
        <v>70</v>
      </c>
      <c r="C2489" s="4" t="s">
        <v>841</v>
      </c>
      <c r="D2489" s="4" t="n">
        <v>59</v>
      </c>
      <c r="E2489" s="19" t="s">
        <v>780</v>
      </c>
      <c r="F2489" s="20" t="s">
        <v>836</v>
      </c>
    </row>
    <row r="2490" customFormat="false" ht="15" hidden="false" customHeight="false" outlineLevel="0" collapsed="false">
      <c r="A2490" s="4" t="str">
        <f aca="false">B2490&amp;"|"&amp;C2490</f>
        <v>tdbR00000445 Thr-AGU|60</v>
      </c>
      <c r="B2490" s="4" t="s">
        <v>70</v>
      </c>
      <c r="C2490" s="4" t="s">
        <v>842</v>
      </c>
      <c r="D2490" s="4" t="n">
        <v>60</v>
      </c>
      <c r="E2490" s="19" t="s">
        <v>777</v>
      </c>
      <c r="F2490" s="20" t="s">
        <v>836</v>
      </c>
    </row>
    <row r="2491" customFormat="false" ht="15" hidden="false" customHeight="false" outlineLevel="0" collapsed="false">
      <c r="A2491" s="4" t="str">
        <f aca="false">B2491&amp;"|"&amp;C2491</f>
        <v>tdbR00000445 Thr-AGU|61</v>
      </c>
      <c r="B2491" s="4" t="s">
        <v>70</v>
      </c>
      <c r="C2491" s="4" t="s">
        <v>843</v>
      </c>
      <c r="D2491" s="4" t="n">
        <v>61</v>
      </c>
      <c r="E2491" s="23" t="s">
        <v>772</v>
      </c>
      <c r="F2491" s="10" t="s">
        <v>830</v>
      </c>
    </row>
    <row r="2492" customFormat="false" ht="15" hidden="false" customHeight="false" outlineLevel="0" collapsed="false">
      <c r="A2492" s="4" t="str">
        <f aca="false">B2492&amp;"|"&amp;C2492</f>
        <v>tdbR00000445 Thr-AGU|62</v>
      </c>
      <c r="B2492" s="4" t="s">
        <v>70</v>
      </c>
      <c r="C2492" s="4" t="s">
        <v>844</v>
      </c>
      <c r="D2492" s="4" t="n">
        <v>62</v>
      </c>
      <c r="E2492" s="23" t="s">
        <v>772</v>
      </c>
      <c r="F2492" s="10" t="s">
        <v>830</v>
      </c>
    </row>
    <row r="2493" customFormat="false" ht="15" hidden="false" customHeight="false" outlineLevel="0" collapsed="false">
      <c r="A2493" s="4" t="str">
        <f aca="false">B2493&amp;"|"&amp;C2493</f>
        <v>tdbR00000445 Thr-AGU|63</v>
      </c>
      <c r="B2493" s="4" t="s">
        <v>70</v>
      </c>
      <c r="C2493" s="4" t="s">
        <v>845</v>
      </c>
      <c r="D2493" s="4" t="n">
        <v>63</v>
      </c>
      <c r="E2493" s="23" t="s">
        <v>772</v>
      </c>
      <c r="F2493" s="10" t="s">
        <v>830</v>
      </c>
    </row>
    <row r="2494" customFormat="false" ht="15" hidden="false" customHeight="false" outlineLevel="0" collapsed="false">
      <c r="A2494" s="4" t="str">
        <f aca="false">B2494&amp;"|"&amp;C2494</f>
        <v>tdbR00000445 Thr-AGU|64</v>
      </c>
      <c r="B2494" s="4" t="s">
        <v>70</v>
      </c>
      <c r="C2494" s="4" t="s">
        <v>846</v>
      </c>
      <c r="D2494" s="4" t="n">
        <v>64</v>
      </c>
      <c r="E2494" s="23" t="s">
        <v>780</v>
      </c>
      <c r="F2494" s="10" t="s">
        <v>830</v>
      </c>
    </row>
    <row r="2495" customFormat="false" ht="15" hidden="false" customHeight="false" outlineLevel="0" collapsed="false">
      <c r="A2495" s="4" t="str">
        <f aca="false">B2495&amp;"|"&amp;C2495</f>
        <v>tdbR00000445 Thr-AGU|65</v>
      </c>
      <c r="B2495" s="4" t="s">
        <v>70</v>
      </c>
      <c r="C2495" s="4" t="s">
        <v>847</v>
      </c>
      <c r="D2495" s="4" t="n">
        <v>65</v>
      </c>
      <c r="E2495" s="23" t="s">
        <v>459</v>
      </c>
      <c r="F2495" s="10" t="s">
        <v>830</v>
      </c>
    </row>
    <row r="2496" customFormat="false" ht="15" hidden="false" customHeight="false" outlineLevel="0" collapsed="false">
      <c r="A2496" s="4" t="str">
        <f aca="false">B2496&amp;"|"&amp;C2496</f>
        <v>tdbR00000445 Thr-AGU|66</v>
      </c>
      <c r="B2496" s="4" t="s">
        <v>70</v>
      </c>
      <c r="C2496" s="4" t="s">
        <v>848</v>
      </c>
      <c r="D2496" s="4" t="n">
        <v>66</v>
      </c>
      <c r="E2496" s="17" t="s">
        <v>772</v>
      </c>
      <c r="F2496" s="18" t="s">
        <v>768</v>
      </c>
    </row>
    <row r="2497" customFormat="false" ht="15" hidden="false" customHeight="false" outlineLevel="0" collapsed="false">
      <c r="A2497" s="4" t="str">
        <f aca="false">B2497&amp;"|"&amp;C2497</f>
        <v>tdbR00000445 Thr-AGU|67</v>
      </c>
      <c r="B2497" s="4" t="s">
        <v>70</v>
      </c>
      <c r="C2497" s="4" t="s">
        <v>849</v>
      </c>
      <c r="D2497" s="4" t="n">
        <v>67</v>
      </c>
      <c r="E2497" s="17" t="s">
        <v>459</v>
      </c>
      <c r="F2497" s="18" t="s">
        <v>768</v>
      </c>
    </row>
    <row r="2498" customFormat="false" ht="15" hidden="false" customHeight="false" outlineLevel="0" collapsed="false">
      <c r="A2498" s="4" t="str">
        <f aca="false">B2498&amp;"|"&amp;C2498</f>
        <v>tdbR00000445 Thr-AGU|68</v>
      </c>
      <c r="B2498" s="4" t="s">
        <v>70</v>
      </c>
      <c r="C2498" s="4" t="s">
        <v>850</v>
      </c>
      <c r="D2498" s="4" t="n">
        <v>68</v>
      </c>
      <c r="E2498" s="17" t="s">
        <v>459</v>
      </c>
      <c r="F2498" s="18" t="s">
        <v>768</v>
      </c>
    </row>
    <row r="2499" customFormat="false" ht="15" hidden="false" customHeight="false" outlineLevel="0" collapsed="false">
      <c r="A2499" s="4" t="str">
        <f aca="false">B2499&amp;"|"&amp;C2499</f>
        <v>tdbR00000445 Thr-AGU|69</v>
      </c>
      <c r="B2499" s="4" t="s">
        <v>70</v>
      </c>
      <c r="C2499" s="4" t="s">
        <v>851</v>
      </c>
      <c r="D2499" s="4" t="n">
        <v>69</v>
      </c>
      <c r="E2499" s="17" t="s">
        <v>459</v>
      </c>
      <c r="F2499" s="18" t="s">
        <v>768</v>
      </c>
    </row>
    <row r="2500" customFormat="false" ht="15" hidden="false" customHeight="false" outlineLevel="0" collapsed="false">
      <c r="A2500" s="4" t="str">
        <f aca="false">B2500&amp;"|"&amp;C2500</f>
        <v>tdbR00000445 Thr-AGU|70</v>
      </c>
      <c r="B2500" s="4" t="s">
        <v>70</v>
      </c>
      <c r="C2500" s="4" t="s">
        <v>852</v>
      </c>
      <c r="D2500" s="4" t="n">
        <v>70</v>
      </c>
      <c r="E2500" s="17" t="s">
        <v>459</v>
      </c>
      <c r="F2500" s="18" t="s">
        <v>768</v>
      </c>
    </row>
    <row r="2501" customFormat="false" ht="15" hidden="false" customHeight="false" outlineLevel="0" collapsed="false">
      <c r="A2501" s="4" t="str">
        <f aca="false">B2501&amp;"|"&amp;C2501</f>
        <v>tdbR00000445 Thr-AGU|71</v>
      </c>
      <c r="B2501" s="4" t="s">
        <v>70</v>
      </c>
      <c r="C2501" s="4" t="s">
        <v>853</v>
      </c>
      <c r="D2501" s="4" t="n">
        <v>71</v>
      </c>
      <c r="E2501" s="17" t="s">
        <v>772</v>
      </c>
      <c r="F2501" s="18" t="s">
        <v>768</v>
      </c>
    </row>
    <row r="2502" customFormat="false" ht="15" hidden="false" customHeight="false" outlineLevel="0" collapsed="false">
      <c r="A2502" s="4" t="str">
        <f aca="false">B2502&amp;"|"&amp;C2502</f>
        <v>tdbR00000445 Thr-AGU|72</v>
      </c>
      <c r="B2502" s="4" t="s">
        <v>70</v>
      </c>
      <c r="C2502" s="4" t="s">
        <v>854</v>
      </c>
      <c r="D2502" s="4" t="n">
        <v>72</v>
      </c>
      <c r="E2502" s="17" t="s">
        <v>772</v>
      </c>
      <c r="F2502" s="18" t="s">
        <v>768</v>
      </c>
    </row>
    <row r="2503" customFormat="false" ht="15" hidden="false" customHeight="false" outlineLevel="0" collapsed="false">
      <c r="A2503" s="4" t="str">
        <f aca="false">B2503&amp;"|"&amp;C2503</f>
        <v>tdbR00000497 Trp-CCA|1</v>
      </c>
      <c r="B2503" s="4" t="s">
        <v>71</v>
      </c>
      <c r="C2503" s="4" t="s">
        <v>767</v>
      </c>
      <c r="D2503" s="4" t="n">
        <v>1</v>
      </c>
      <c r="E2503" s="17" t="s">
        <v>459</v>
      </c>
      <c r="F2503" s="18" t="s">
        <v>768</v>
      </c>
    </row>
    <row r="2504" customFormat="false" ht="15" hidden="false" customHeight="false" outlineLevel="0" collapsed="false">
      <c r="A2504" s="4" t="str">
        <f aca="false">B2504&amp;"|"&amp;C2504</f>
        <v>tdbR00000497 Trp-CCA|2</v>
      </c>
      <c r="B2504" s="4" t="s">
        <v>71</v>
      </c>
      <c r="C2504" s="4" t="s">
        <v>769</v>
      </c>
      <c r="D2504" s="4" t="n">
        <v>2</v>
      </c>
      <c r="E2504" s="17" t="s">
        <v>780</v>
      </c>
      <c r="F2504" s="18" t="s">
        <v>768</v>
      </c>
    </row>
    <row r="2505" customFormat="false" ht="15" hidden="false" customHeight="false" outlineLevel="0" collapsed="false">
      <c r="A2505" s="4" t="str">
        <f aca="false">B2505&amp;"|"&amp;C2505</f>
        <v>tdbR00000497 Trp-CCA|3</v>
      </c>
      <c r="B2505" s="4" t="s">
        <v>71</v>
      </c>
      <c r="C2505" s="4" t="s">
        <v>770</v>
      </c>
      <c r="D2505" s="4" t="n">
        <v>3</v>
      </c>
      <c r="E2505" s="17" t="s">
        <v>772</v>
      </c>
      <c r="F2505" s="18" t="s">
        <v>768</v>
      </c>
    </row>
    <row r="2506" customFormat="false" ht="15" hidden="false" customHeight="false" outlineLevel="0" collapsed="false">
      <c r="A2506" s="4" t="str">
        <f aca="false">B2506&amp;"|"&amp;C2506</f>
        <v>tdbR00000497 Trp-CCA|4</v>
      </c>
      <c r="B2506" s="4" t="s">
        <v>71</v>
      </c>
      <c r="C2506" s="4" t="s">
        <v>771</v>
      </c>
      <c r="D2506" s="4" t="n">
        <v>4</v>
      </c>
      <c r="E2506" s="17" t="s">
        <v>772</v>
      </c>
      <c r="F2506" s="18" t="s">
        <v>768</v>
      </c>
    </row>
    <row r="2507" customFormat="false" ht="15" hidden="false" customHeight="false" outlineLevel="0" collapsed="false">
      <c r="A2507" s="4" t="str">
        <f aca="false">B2507&amp;"|"&amp;C2507</f>
        <v>tdbR00000497 Trp-CCA|5</v>
      </c>
      <c r="B2507" s="4" t="s">
        <v>71</v>
      </c>
      <c r="C2507" s="4" t="s">
        <v>773</v>
      </c>
      <c r="D2507" s="4" t="n">
        <v>5</v>
      </c>
      <c r="E2507" s="17" t="s">
        <v>777</v>
      </c>
      <c r="F2507" s="18" t="s">
        <v>768</v>
      </c>
    </row>
    <row r="2508" customFormat="false" ht="15" hidden="false" customHeight="false" outlineLevel="0" collapsed="false">
      <c r="A2508" s="4" t="str">
        <f aca="false">B2508&amp;"|"&amp;C2508</f>
        <v>tdbR00000497 Trp-CCA|6</v>
      </c>
      <c r="B2508" s="4" t="s">
        <v>71</v>
      </c>
      <c r="C2508" s="4" t="s">
        <v>774</v>
      </c>
      <c r="D2508" s="4" t="n">
        <v>6</v>
      </c>
      <c r="E2508" s="17" t="s">
        <v>772</v>
      </c>
      <c r="F2508" s="18" t="s">
        <v>768</v>
      </c>
    </row>
    <row r="2509" customFormat="false" ht="15" hidden="false" customHeight="false" outlineLevel="0" collapsed="false">
      <c r="A2509" s="4" t="str">
        <f aca="false">B2509&amp;"|"&amp;C2509</f>
        <v>tdbR00000497 Trp-CCA|7</v>
      </c>
      <c r="B2509" s="4" t="s">
        <v>71</v>
      </c>
      <c r="C2509" s="4" t="s">
        <v>775</v>
      </c>
      <c r="D2509" s="4" t="n">
        <v>7</v>
      </c>
      <c r="E2509" s="17" t="s">
        <v>459</v>
      </c>
      <c r="F2509" s="18" t="s">
        <v>768</v>
      </c>
    </row>
    <row r="2510" customFormat="false" ht="15" hidden="false" customHeight="false" outlineLevel="0" collapsed="false">
      <c r="A2510" s="4" t="str">
        <f aca="false">B2510&amp;"|"&amp;C2510</f>
        <v>tdbR00000497 Trp-CCA|8</v>
      </c>
      <c r="B2510" s="4" t="s">
        <v>71</v>
      </c>
      <c r="C2510" s="4" t="s">
        <v>776</v>
      </c>
      <c r="D2510" s="4" t="n">
        <v>8</v>
      </c>
      <c r="E2510" s="3" t="s">
        <v>777</v>
      </c>
      <c r="F2510" s="4" t="s">
        <v>778</v>
      </c>
    </row>
    <row r="2511" customFormat="false" ht="15" hidden="false" customHeight="false" outlineLevel="0" collapsed="false">
      <c r="A2511" s="4" t="str">
        <f aca="false">B2511&amp;"|"&amp;C2511</f>
        <v>tdbR00000497 Trp-CCA|9</v>
      </c>
      <c r="B2511" s="4" t="s">
        <v>71</v>
      </c>
      <c r="C2511" s="4" t="s">
        <v>779</v>
      </c>
      <c r="D2511" s="4" t="n">
        <v>9</v>
      </c>
      <c r="E2511" s="3" t="s">
        <v>459</v>
      </c>
      <c r="F2511" s="4" t="s">
        <v>781</v>
      </c>
    </row>
    <row r="2512" customFormat="false" ht="15" hidden="false" customHeight="false" outlineLevel="0" collapsed="false">
      <c r="A2512" s="4" t="str">
        <f aca="false">B2512&amp;"|"&amp;C2512</f>
        <v>tdbR00000497 Trp-CCA|10</v>
      </c>
      <c r="B2512" s="4" t="s">
        <v>71</v>
      </c>
      <c r="C2512" s="4" t="s">
        <v>782</v>
      </c>
      <c r="D2512" s="4" t="n">
        <v>10</v>
      </c>
      <c r="E2512" s="8" t="s">
        <v>459</v>
      </c>
      <c r="F2512" s="7" t="s">
        <v>783</v>
      </c>
    </row>
    <row r="2513" customFormat="false" ht="15" hidden="false" customHeight="false" outlineLevel="0" collapsed="false">
      <c r="A2513" s="4" t="str">
        <f aca="false">B2513&amp;"|"&amp;C2513</f>
        <v>tdbR00000497 Trp-CCA|11</v>
      </c>
      <c r="B2513" s="4" t="s">
        <v>71</v>
      </c>
      <c r="C2513" s="4" t="s">
        <v>784</v>
      </c>
      <c r="D2513" s="4" t="n">
        <v>11</v>
      </c>
      <c r="E2513" s="8" t="s">
        <v>772</v>
      </c>
      <c r="F2513" s="7" t="s">
        <v>783</v>
      </c>
    </row>
    <row r="2514" customFormat="false" ht="15" hidden="false" customHeight="false" outlineLevel="0" collapsed="false">
      <c r="A2514" s="4" t="str">
        <f aca="false">B2514&amp;"|"&amp;C2514</f>
        <v>tdbR00000497 Trp-CCA|12</v>
      </c>
      <c r="B2514" s="4" t="s">
        <v>71</v>
      </c>
      <c r="C2514" s="4" t="s">
        <v>785</v>
      </c>
      <c r="D2514" s="4" t="n">
        <v>12</v>
      </c>
      <c r="E2514" s="8" t="s">
        <v>459</v>
      </c>
      <c r="F2514" s="7" t="s">
        <v>783</v>
      </c>
    </row>
    <row r="2515" customFormat="false" ht="15" hidden="false" customHeight="false" outlineLevel="0" collapsed="false">
      <c r="A2515" s="4" t="str">
        <f aca="false">B2515&amp;"|"&amp;C2515</f>
        <v>tdbR00000497 Trp-CCA|13</v>
      </c>
      <c r="B2515" s="4" t="s">
        <v>71</v>
      </c>
      <c r="C2515" s="4" t="s">
        <v>786</v>
      </c>
      <c r="D2515" s="4" t="n">
        <v>13</v>
      </c>
      <c r="E2515" s="8" t="s">
        <v>772</v>
      </c>
      <c r="F2515" s="7" t="s">
        <v>783</v>
      </c>
    </row>
    <row r="2516" customFormat="false" ht="15" hidden="false" customHeight="false" outlineLevel="0" collapsed="false">
      <c r="A2516" s="4" t="str">
        <f aca="false">B2516&amp;"|"&amp;C2516</f>
        <v>tdbR00000497 Trp-CCA|14</v>
      </c>
      <c r="B2516" s="4" t="s">
        <v>71</v>
      </c>
      <c r="C2516" s="4" t="s">
        <v>787</v>
      </c>
      <c r="D2516" s="4" t="n">
        <v>14</v>
      </c>
      <c r="E2516" s="19" t="s">
        <v>780</v>
      </c>
      <c r="F2516" s="20" t="s">
        <v>788</v>
      </c>
    </row>
    <row r="2517" customFormat="false" ht="15" hidden="false" customHeight="false" outlineLevel="0" collapsed="false">
      <c r="A2517" s="4" t="str">
        <f aca="false">B2517&amp;"|"&amp;C2517</f>
        <v>tdbR00000497 Trp-CCA|15</v>
      </c>
      <c r="B2517" s="4" t="s">
        <v>71</v>
      </c>
      <c r="C2517" s="4" t="s">
        <v>789</v>
      </c>
      <c r="D2517" s="4" t="n">
        <v>15</v>
      </c>
      <c r="E2517" s="19" t="s">
        <v>780</v>
      </c>
      <c r="F2517" s="20" t="s">
        <v>788</v>
      </c>
    </row>
    <row r="2518" customFormat="false" ht="15" hidden="false" customHeight="false" outlineLevel="0" collapsed="false">
      <c r="A2518" s="4" t="str">
        <f aca="false">B2518&amp;"|"&amp;C2518</f>
        <v>tdbR00000497 Trp-CCA|16</v>
      </c>
      <c r="B2518" s="4" t="s">
        <v>71</v>
      </c>
      <c r="C2518" s="4" t="s">
        <v>790</v>
      </c>
      <c r="D2518" s="4" t="n">
        <v>16</v>
      </c>
      <c r="E2518" s="19" t="s">
        <v>777</v>
      </c>
      <c r="F2518" s="20" t="s">
        <v>788</v>
      </c>
    </row>
    <row r="2519" customFormat="false" ht="15" hidden="false" customHeight="false" outlineLevel="0" collapsed="false">
      <c r="A2519" s="4" t="str">
        <f aca="false">B2519&amp;"|"&amp;C2519</f>
        <v>tdbR00000497 Trp-CCA|18</v>
      </c>
      <c r="B2519" s="4" t="s">
        <v>71</v>
      </c>
      <c r="C2519" s="4" t="s">
        <v>793</v>
      </c>
      <c r="D2519" s="4" t="n">
        <v>17</v>
      </c>
      <c r="E2519" s="19" t="s">
        <v>459</v>
      </c>
      <c r="F2519" s="20" t="s">
        <v>788</v>
      </c>
    </row>
    <row r="2520" customFormat="false" ht="15" hidden="false" customHeight="false" outlineLevel="0" collapsed="false">
      <c r="A2520" s="4" t="str">
        <f aca="false">B2520&amp;"|"&amp;C2520</f>
        <v>tdbR00000497 Trp-CCA|19</v>
      </c>
      <c r="B2520" s="4" t="s">
        <v>71</v>
      </c>
      <c r="C2520" s="4" t="s">
        <v>794</v>
      </c>
      <c r="D2520" s="4" t="n">
        <v>18</v>
      </c>
      <c r="E2520" s="19" t="s">
        <v>459</v>
      </c>
      <c r="F2520" s="20" t="s">
        <v>788</v>
      </c>
    </row>
    <row r="2521" customFormat="false" ht="15" hidden="false" customHeight="false" outlineLevel="0" collapsed="false">
      <c r="A2521" s="4" t="str">
        <f aca="false">B2521&amp;"|"&amp;C2521</f>
        <v>tdbR00000497 Trp-CCA|20</v>
      </c>
      <c r="B2521" s="4" t="s">
        <v>71</v>
      </c>
      <c r="C2521" s="4" t="s">
        <v>795</v>
      </c>
      <c r="D2521" s="4" t="n">
        <v>19</v>
      </c>
      <c r="E2521" s="19" t="s">
        <v>777</v>
      </c>
      <c r="F2521" s="20" t="s">
        <v>788</v>
      </c>
    </row>
    <row r="2522" customFormat="false" ht="15" hidden="false" customHeight="false" outlineLevel="0" collapsed="false">
      <c r="A2522" s="4" t="str">
        <f aca="false">B2522&amp;"|"&amp;C2522</f>
        <v>tdbR00000497 Trp-CCA|21</v>
      </c>
      <c r="B2522" s="4" t="s">
        <v>71</v>
      </c>
      <c r="C2522" s="4" t="s">
        <v>797</v>
      </c>
      <c r="D2522" s="4" t="n">
        <v>20</v>
      </c>
      <c r="E2522" s="19" t="s">
        <v>780</v>
      </c>
      <c r="F2522" s="20" t="s">
        <v>788</v>
      </c>
    </row>
    <row r="2523" customFormat="false" ht="15" hidden="false" customHeight="false" outlineLevel="0" collapsed="false">
      <c r="A2523" s="4" t="str">
        <f aca="false">B2523&amp;"|"&amp;C2523</f>
        <v>tdbR00000497 Trp-CCA|22</v>
      </c>
      <c r="B2523" s="4" t="s">
        <v>71</v>
      </c>
      <c r="C2523" s="4" t="s">
        <v>798</v>
      </c>
      <c r="D2523" s="4" t="n">
        <v>21</v>
      </c>
      <c r="E2523" s="8" t="s">
        <v>459</v>
      </c>
      <c r="F2523" s="7" t="s">
        <v>783</v>
      </c>
    </row>
    <row r="2524" customFormat="false" ht="15" hidden="false" customHeight="false" outlineLevel="0" collapsed="false">
      <c r="A2524" s="4" t="str">
        <f aca="false">B2524&amp;"|"&amp;C2524</f>
        <v>tdbR00000497 Trp-CCA|23</v>
      </c>
      <c r="B2524" s="4" t="s">
        <v>71</v>
      </c>
      <c r="C2524" s="4" t="s">
        <v>799</v>
      </c>
      <c r="D2524" s="4" t="n">
        <v>22</v>
      </c>
      <c r="E2524" s="8" t="s">
        <v>772</v>
      </c>
      <c r="F2524" s="7" t="s">
        <v>783</v>
      </c>
    </row>
    <row r="2525" customFormat="false" ht="15" hidden="false" customHeight="false" outlineLevel="0" collapsed="false">
      <c r="A2525" s="4" t="str">
        <f aca="false">B2525&amp;"|"&amp;C2525</f>
        <v>tdbR00000497 Trp-CCA|24</v>
      </c>
      <c r="B2525" s="4" t="s">
        <v>71</v>
      </c>
      <c r="C2525" s="4" t="s">
        <v>800</v>
      </c>
      <c r="D2525" s="4" t="n">
        <v>23</v>
      </c>
      <c r="E2525" s="8" t="s">
        <v>459</v>
      </c>
      <c r="F2525" s="7" t="s">
        <v>783</v>
      </c>
    </row>
    <row r="2526" customFormat="false" ht="15" hidden="false" customHeight="false" outlineLevel="0" collapsed="false">
      <c r="A2526" s="4" t="str">
        <f aca="false">B2526&amp;"|"&amp;C2526</f>
        <v>tdbR00000497 Trp-CCA|25</v>
      </c>
      <c r="B2526" s="4" t="s">
        <v>71</v>
      </c>
      <c r="C2526" s="4" t="s">
        <v>801</v>
      </c>
      <c r="D2526" s="4" t="n">
        <v>24</v>
      </c>
      <c r="E2526" s="8" t="s">
        <v>772</v>
      </c>
      <c r="F2526" s="7" t="s">
        <v>783</v>
      </c>
    </row>
    <row r="2527" customFormat="false" ht="15" hidden="false" customHeight="false" outlineLevel="0" collapsed="false">
      <c r="A2527" s="4" t="str">
        <f aca="false">B2527&amp;"|"&amp;C2527</f>
        <v>tdbR00000497 Trp-CCA|26</v>
      </c>
      <c r="B2527" s="4" t="s">
        <v>71</v>
      </c>
      <c r="C2527" s="4" t="s">
        <v>802</v>
      </c>
      <c r="D2527" s="4" t="n">
        <v>25</v>
      </c>
      <c r="E2527" s="3" t="s">
        <v>459</v>
      </c>
      <c r="F2527" s="4" t="s">
        <v>803</v>
      </c>
    </row>
    <row r="2528" customFormat="false" ht="15" hidden="false" customHeight="false" outlineLevel="0" collapsed="false">
      <c r="A2528" s="4" t="str">
        <f aca="false">B2528&amp;"|"&amp;C2528</f>
        <v>tdbR00000497 Trp-CCA|27</v>
      </c>
      <c r="B2528" s="4" t="s">
        <v>71</v>
      </c>
      <c r="C2528" s="4" t="s">
        <v>804</v>
      </c>
      <c r="D2528" s="4" t="n">
        <v>26</v>
      </c>
      <c r="E2528" s="21" t="s">
        <v>777</v>
      </c>
      <c r="F2528" s="22" t="s">
        <v>805</v>
      </c>
    </row>
    <row r="2529" customFormat="false" ht="15" hidden="false" customHeight="false" outlineLevel="0" collapsed="false">
      <c r="A2529" s="4" t="str">
        <f aca="false">B2529&amp;"|"&amp;C2529</f>
        <v>tdbR00000497 Trp-CCA|28</v>
      </c>
      <c r="B2529" s="4" t="s">
        <v>71</v>
      </c>
      <c r="C2529" s="4" t="s">
        <v>806</v>
      </c>
      <c r="D2529" s="4" t="n">
        <v>27</v>
      </c>
      <c r="E2529" s="21" t="s">
        <v>772</v>
      </c>
      <c r="F2529" s="22" t="s">
        <v>805</v>
      </c>
    </row>
    <row r="2530" customFormat="false" ht="15" hidden="false" customHeight="false" outlineLevel="0" collapsed="false">
      <c r="A2530" s="4" t="str">
        <f aca="false">B2530&amp;"|"&amp;C2530</f>
        <v>tdbR00000497 Trp-CCA|29</v>
      </c>
      <c r="B2530" s="4" t="s">
        <v>71</v>
      </c>
      <c r="C2530" s="4" t="s">
        <v>807</v>
      </c>
      <c r="D2530" s="4" t="n">
        <v>28</v>
      </c>
      <c r="E2530" s="21" t="s">
        <v>777</v>
      </c>
      <c r="F2530" s="22" t="s">
        <v>805</v>
      </c>
    </row>
    <row r="2531" customFormat="false" ht="15" hidden="false" customHeight="false" outlineLevel="0" collapsed="false">
      <c r="A2531" s="4" t="str">
        <f aca="false">B2531&amp;"|"&amp;C2531</f>
        <v>tdbR00000497 Trp-CCA|30</v>
      </c>
      <c r="B2531" s="4" t="s">
        <v>71</v>
      </c>
      <c r="C2531" s="4" t="s">
        <v>808</v>
      </c>
      <c r="D2531" s="4" t="n">
        <v>29</v>
      </c>
      <c r="E2531" s="21" t="s">
        <v>459</v>
      </c>
      <c r="F2531" s="22" t="s">
        <v>805</v>
      </c>
    </row>
    <row r="2532" customFormat="false" ht="15" hidden="false" customHeight="false" outlineLevel="0" collapsed="false">
      <c r="A2532" s="4" t="str">
        <f aca="false">B2532&amp;"|"&amp;C2532</f>
        <v>tdbR00000497 Trp-CCA|31</v>
      </c>
      <c r="B2532" s="4" t="s">
        <v>71</v>
      </c>
      <c r="C2532" s="4" t="s">
        <v>809</v>
      </c>
      <c r="D2532" s="4" t="n">
        <v>30</v>
      </c>
      <c r="E2532" s="21" t="s">
        <v>780</v>
      </c>
      <c r="F2532" s="22" t="s">
        <v>805</v>
      </c>
    </row>
    <row r="2533" customFormat="false" ht="15" hidden="false" customHeight="false" outlineLevel="0" collapsed="false">
      <c r="A2533" s="4" t="str">
        <f aca="false">B2533&amp;"|"&amp;C2533</f>
        <v>tdbR00000497 Trp-CCA|32</v>
      </c>
      <c r="B2533" s="4" t="s">
        <v>71</v>
      </c>
      <c r="C2533" s="4" t="s">
        <v>810</v>
      </c>
      <c r="D2533" s="4" t="n">
        <v>31</v>
      </c>
      <c r="E2533" s="19" t="s">
        <v>772</v>
      </c>
      <c r="F2533" s="20" t="s">
        <v>811</v>
      </c>
    </row>
    <row r="2534" customFormat="false" ht="15" hidden="false" customHeight="false" outlineLevel="0" collapsed="false">
      <c r="A2534" s="4" t="str">
        <f aca="false">B2534&amp;"|"&amp;C2534</f>
        <v>tdbR00000497 Trp-CCA|33</v>
      </c>
      <c r="B2534" s="4" t="s">
        <v>71</v>
      </c>
      <c r="C2534" s="4" t="s">
        <v>812</v>
      </c>
      <c r="D2534" s="4" t="n">
        <v>32</v>
      </c>
      <c r="E2534" s="19" t="s">
        <v>777</v>
      </c>
      <c r="F2534" s="20" t="s">
        <v>811</v>
      </c>
    </row>
    <row r="2535" customFormat="false" ht="15" hidden="false" customHeight="false" outlineLevel="0" collapsed="false">
      <c r="A2535" s="4" t="str">
        <f aca="false">B2535&amp;"|"&amp;C2535</f>
        <v>tdbR00000497 Trp-CCA|34</v>
      </c>
      <c r="B2535" s="4" t="s">
        <v>71</v>
      </c>
      <c r="C2535" s="4" t="s">
        <v>813</v>
      </c>
      <c r="D2535" s="4" t="n">
        <v>33</v>
      </c>
      <c r="E2535" s="19" t="s">
        <v>772</v>
      </c>
      <c r="F2535" s="20" t="s">
        <v>811</v>
      </c>
    </row>
    <row r="2536" customFormat="false" ht="15" hidden="false" customHeight="false" outlineLevel="0" collapsed="false">
      <c r="A2536" s="4" t="str">
        <f aca="false">B2536&amp;"|"&amp;C2536</f>
        <v>tdbR00000497 Trp-CCA|35</v>
      </c>
      <c r="B2536" s="4" t="s">
        <v>71</v>
      </c>
      <c r="C2536" s="4" t="s">
        <v>814</v>
      </c>
      <c r="D2536" s="4" t="n">
        <v>34</v>
      </c>
      <c r="E2536" s="19" t="s">
        <v>772</v>
      </c>
      <c r="F2536" s="20" t="s">
        <v>811</v>
      </c>
    </row>
    <row r="2537" customFormat="false" ht="15" hidden="false" customHeight="false" outlineLevel="0" collapsed="false">
      <c r="A2537" s="4" t="str">
        <f aca="false">B2537&amp;"|"&amp;C2537</f>
        <v>tdbR00000497 Trp-CCA|36</v>
      </c>
      <c r="B2537" s="4" t="s">
        <v>71</v>
      </c>
      <c r="C2537" s="4" t="s">
        <v>815</v>
      </c>
      <c r="D2537" s="4" t="n">
        <v>35</v>
      </c>
      <c r="E2537" s="19" t="s">
        <v>780</v>
      </c>
      <c r="F2537" s="20" t="s">
        <v>811</v>
      </c>
    </row>
    <row r="2538" customFormat="false" ht="15" hidden="false" customHeight="false" outlineLevel="0" collapsed="false">
      <c r="A2538" s="4" t="str">
        <f aca="false">B2538&amp;"|"&amp;C2538</f>
        <v>tdbR00000497 Trp-CCA|37</v>
      </c>
      <c r="B2538" s="4" t="s">
        <v>71</v>
      </c>
      <c r="C2538" s="4" t="s">
        <v>816</v>
      </c>
      <c r="D2538" s="4" t="n">
        <v>36</v>
      </c>
      <c r="E2538" s="19" t="s">
        <v>459</v>
      </c>
      <c r="F2538" s="20" t="s">
        <v>811</v>
      </c>
    </row>
    <row r="2539" customFormat="false" ht="15" hidden="false" customHeight="false" outlineLevel="0" collapsed="false">
      <c r="A2539" s="4" t="str">
        <f aca="false">B2539&amp;"|"&amp;C2539</f>
        <v>tdbR00000497 Trp-CCA|38</v>
      </c>
      <c r="B2539" s="4" t="s">
        <v>71</v>
      </c>
      <c r="C2539" s="4" t="s">
        <v>817</v>
      </c>
      <c r="D2539" s="4" t="n">
        <v>37</v>
      </c>
      <c r="E2539" s="19" t="s">
        <v>780</v>
      </c>
      <c r="F2539" s="20" t="s">
        <v>811</v>
      </c>
    </row>
    <row r="2540" customFormat="false" ht="15" hidden="false" customHeight="false" outlineLevel="0" collapsed="false">
      <c r="A2540" s="4" t="str">
        <f aca="false">B2540&amp;"|"&amp;C2540</f>
        <v>tdbR00000497 Trp-CCA|39</v>
      </c>
      <c r="B2540" s="4" t="s">
        <v>71</v>
      </c>
      <c r="C2540" s="4" t="s">
        <v>818</v>
      </c>
      <c r="D2540" s="4" t="n">
        <v>38</v>
      </c>
      <c r="E2540" s="21" t="s">
        <v>777</v>
      </c>
      <c r="F2540" s="22" t="s">
        <v>805</v>
      </c>
    </row>
    <row r="2541" customFormat="false" ht="15" hidden="false" customHeight="false" outlineLevel="0" collapsed="false">
      <c r="A2541" s="4" t="str">
        <f aca="false">B2541&amp;"|"&amp;C2541</f>
        <v>tdbR00000497 Trp-CCA|40</v>
      </c>
      <c r="B2541" s="4" t="s">
        <v>71</v>
      </c>
      <c r="C2541" s="4" t="s">
        <v>819</v>
      </c>
      <c r="D2541" s="4" t="n">
        <v>39</v>
      </c>
      <c r="E2541" s="21" t="s">
        <v>772</v>
      </c>
      <c r="F2541" s="22" t="s">
        <v>805</v>
      </c>
    </row>
    <row r="2542" customFormat="false" ht="15" hidden="false" customHeight="false" outlineLevel="0" collapsed="false">
      <c r="A2542" s="4" t="str">
        <f aca="false">B2542&amp;"|"&amp;C2542</f>
        <v>tdbR00000497 Trp-CCA|41</v>
      </c>
      <c r="B2542" s="4" t="s">
        <v>71</v>
      </c>
      <c r="C2542" s="4" t="s">
        <v>820</v>
      </c>
      <c r="D2542" s="4" t="n">
        <v>40</v>
      </c>
      <c r="E2542" s="21" t="s">
        <v>780</v>
      </c>
      <c r="F2542" s="22" t="s">
        <v>805</v>
      </c>
    </row>
    <row r="2543" customFormat="false" ht="15" hidden="false" customHeight="false" outlineLevel="0" collapsed="false">
      <c r="A2543" s="4" t="str">
        <f aca="false">B2543&amp;"|"&amp;C2543</f>
        <v>tdbR00000497 Trp-CCA|42</v>
      </c>
      <c r="B2543" s="4" t="s">
        <v>71</v>
      </c>
      <c r="C2543" s="4" t="s">
        <v>821</v>
      </c>
      <c r="D2543" s="4" t="n">
        <v>41</v>
      </c>
      <c r="E2543" s="21" t="s">
        <v>459</v>
      </c>
      <c r="F2543" s="22" t="s">
        <v>805</v>
      </c>
    </row>
    <row r="2544" customFormat="false" ht="15" hidden="false" customHeight="false" outlineLevel="0" collapsed="false">
      <c r="A2544" s="4" t="str">
        <f aca="false">B2544&amp;"|"&amp;C2544</f>
        <v>tdbR00000497 Trp-CCA|43</v>
      </c>
      <c r="B2544" s="4" t="s">
        <v>71</v>
      </c>
      <c r="C2544" s="4" t="s">
        <v>822</v>
      </c>
      <c r="D2544" s="4" t="n">
        <v>42</v>
      </c>
      <c r="E2544" s="21" t="s">
        <v>780</v>
      </c>
      <c r="F2544" s="22" t="s">
        <v>805</v>
      </c>
    </row>
    <row r="2545" customFormat="false" ht="15" hidden="false" customHeight="false" outlineLevel="0" collapsed="false">
      <c r="A2545" s="4" t="str">
        <f aca="false">B2545&amp;"|"&amp;C2545</f>
        <v>tdbR00000497 Trp-CCA|44</v>
      </c>
      <c r="B2545" s="4" t="s">
        <v>71</v>
      </c>
      <c r="C2545" s="4" t="s">
        <v>823</v>
      </c>
      <c r="D2545" s="4" t="n">
        <v>43</v>
      </c>
      <c r="E2545" s="19" t="s">
        <v>780</v>
      </c>
      <c r="F2545" s="20" t="s">
        <v>824</v>
      </c>
    </row>
    <row r="2546" customFormat="false" ht="15" hidden="false" customHeight="false" outlineLevel="0" collapsed="false">
      <c r="A2546" s="4" t="str">
        <f aca="false">B2546&amp;"|"&amp;C2546</f>
        <v>tdbR00000497 Trp-CCA|45</v>
      </c>
      <c r="B2546" s="4" t="s">
        <v>71</v>
      </c>
      <c r="C2546" s="4" t="s">
        <v>825</v>
      </c>
      <c r="D2546" s="4" t="n">
        <v>44</v>
      </c>
      <c r="E2546" s="19" t="s">
        <v>459</v>
      </c>
      <c r="F2546" s="20" t="s">
        <v>824</v>
      </c>
    </row>
    <row r="2547" customFormat="false" ht="15" hidden="false" customHeight="false" outlineLevel="0" collapsed="false">
      <c r="A2547" s="4" t="str">
        <f aca="false">B2547&amp;"|"&amp;C2547</f>
        <v>tdbR00000497 Trp-CCA|46</v>
      </c>
      <c r="B2547" s="4" t="s">
        <v>71</v>
      </c>
      <c r="C2547" s="4" t="s">
        <v>826</v>
      </c>
      <c r="D2547" s="4" t="n">
        <v>45</v>
      </c>
      <c r="E2547" s="19" t="s">
        <v>459</v>
      </c>
      <c r="F2547" s="20" t="s">
        <v>824</v>
      </c>
    </row>
    <row r="2548" customFormat="false" ht="15" hidden="false" customHeight="false" outlineLevel="0" collapsed="false">
      <c r="A2548" s="4" t="str">
        <f aca="false">B2548&amp;"|"&amp;C2548</f>
        <v>tdbR00000497 Trp-CCA|47</v>
      </c>
      <c r="B2548" s="4" t="s">
        <v>71</v>
      </c>
      <c r="C2548" s="4" t="s">
        <v>827</v>
      </c>
      <c r="D2548" s="4" t="n">
        <v>46</v>
      </c>
      <c r="E2548" s="19" t="s">
        <v>777</v>
      </c>
      <c r="F2548" s="20" t="s">
        <v>824</v>
      </c>
    </row>
    <row r="2549" customFormat="false" ht="15" hidden="false" customHeight="false" outlineLevel="0" collapsed="false">
      <c r="A2549" s="4" t="str">
        <f aca="false">B2549&amp;"|"&amp;C2549</f>
        <v>tdbR00000497 Trp-CCA|48</v>
      </c>
      <c r="B2549" s="4" t="s">
        <v>71</v>
      </c>
      <c r="C2549" s="4" t="s">
        <v>828</v>
      </c>
      <c r="D2549" s="4" t="n">
        <v>47</v>
      </c>
      <c r="E2549" s="19" t="s">
        <v>777</v>
      </c>
      <c r="F2549" s="20" t="s">
        <v>824</v>
      </c>
    </row>
    <row r="2550" customFormat="false" ht="15" hidden="false" customHeight="false" outlineLevel="0" collapsed="false">
      <c r="A2550" s="4" t="str">
        <f aca="false">B2550&amp;"|"&amp;C2550</f>
        <v>tdbR00000497 Trp-CCA|49</v>
      </c>
      <c r="B2550" s="4" t="s">
        <v>71</v>
      </c>
      <c r="C2550" s="4" t="s">
        <v>829</v>
      </c>
      <c r="D2550" s="4" t="n">
        <v>48</v>
      </c>
      <c r="E2550" s="23" t="s">
        <v>459</v>
      </c>
      <c r="F2550" s="10" t="s">
        <v>830</v>
      </c>
    </row>
    <row r="2551" customFormat="false" ht="15" hidden="false" customHeight="false" outlineLevel="0" collapsed="false">
      <c r="A2551" s="4" t="str">
        <f aca="false">B2551&amp;"|"&amp;C2551</f>
        <v>tdbR00000497 Trp-CCA|50</v>
      </c>
      <c r="B2551" s="4" t="s">
        <v>71</v>
      </c>
      <c r="C2551" s="4" t="s">
        <v>831</v>
      </c>
      <c r="D2551" s="4" t="n">
        <v>49</v>
      </c>
      <c r="E2551" s="23" t="s">
        <v>772</v>
      </c>
      <c r="F2551" s="10" t="s">
        <v>830</v>
      </c>
    </row>
    <row r="2552" customFormat="false" ht="15" hidden="false" customHeight="false" outlineLevel="0" collapsed="false">
      <c r="A2552" s="4" t="str">
        <f aca="false">B2552&amp;"|"&amp;C2552</f>
        <v>tdbR00000497 Trp-CCA|51</v>
      </c>
      <c r="B2552" s="4" t="s">
        <v>71</v>
      </c>
      <c r="C2552" s="4" t="s">
        <v>832</v>
      </c>
      <c r="D2552" s="4" t="n">
        <v>50</v>
      </c>
      <c r="E2552" s="23" t="s">
        <v>459</v>
      </c>
      <c r="F2552" s="10" t="s">
        <v>830</v>
      </c>
    </row>
    <row r="2553" customFormat="false" ht="15" hidden="false" customHeight="false" outlineLevel="0" collapsed="false">
      <c r="A2553" s="4" t="str">
        <f aca="false">B2553&amp;"|"&amp;C2553</f>
        <v>tdbR00000497 Trp-CCA|52</v>
      </c>
      <c r="B2553" s="4" t="s">
        <v>71</v>
      </c>
      <c r="C2553" s="4" t="s">
        <v>833</v>
      </c>
      <c r="D2553" s="4" t="n">
        <v>51</v>
      </c>
      <c r="E2553" s="23" t="s">
        <v>777</v>
      </c>
      <c r="F2553" s="10" t="s">
        <v>830</v>
      </c>
    </row>
    <row r="2554" customFormat="false" ht="15" hidden="false" customHeight="false" outlineLevel="0" collapsed="false">
      <c r="A2554" s="4" t="str">
        <f aca="false">B2554&amp;"|"&amp;C2554</f>
        <v>tdbR00000497 Trp-CCA|53</v>
      </c>
      <c r="B2554" s="4" t="s">
        <v>71</v>
      </c>
      <c r="C2554" s="4" t="s">
        <v>834</v>
      </c>
      <c r="D2554" s="4" t="n">
        <v>52</v>
      </c>
      <c r="E2554" s="23" t="s">
        <v>459</v>
      </c>
      <c r="F2554" s="10" t="s">
        <v>830</v>
      </c>
    </row>
    <row r="2555" customFormat="false" ht="15" hidden="false" customHeight="false" outlineLevel="0" collapsed="false">
      <c r="A2555" s="4" t="str">
        <f aca="false">B2555&amp;"|"&amp;C2555</f>
        <v>tdbR00000497 Trp-CCA|54</v>
      </c>
      <c r="B2555" s="4" t="s">
        <v>71</v>
      </c>
      <c r="C2555" s="4" t="s">
        <v>835</v>
      </c>
      <c r="D2555" s="4" t="n">
        <v>53</v>
      </c>
      <c r="E2555" s="19" t="s">
        <v>777</v>
      </c>
      <c r="F2555" s="20" t="s">
        <v>836</v>
      </c>
    </row>
    <row r="2556" customFormat="false" ht="15" hidden="false" customHeight="false" outlineLevel="0" collapsed="false">
      <c r="A2556" s="4" t="str">
        <f aca="false">B2556&amp;"|"&amp;C2556</f>
        <v>tdbR00000497 Trp-CCA|55</v>
      </c>
      <c r="B2556" s="4" t="s">
        <v>71</v>
      </c>
      <c r="C2556" s="4" t="s">
        <v>837</v>
      </c>
      <c r="D2556" s="4" t="n">
        <v>54</v>
      </c>
      <c r="E2556" s="19" t="s">
        <v>777</v>
      </c>
      <c r="F2556" s="20" t="s">
        <v>836</v>
      </c>
    </row>
    <row r="2557" customFormat="false" ht="15" hidden="false" customHeight="false" outlineLevel="0" collapsed="false">
      <c r="A2557" s="4" t="str">
        <f aca="false">B2557&amp;"|"&amp;C2557</f>
        <v>tdbR00000497 Trp-CCA|56</v>
      </c>
      <c r="B2557" s="4" t="s">
        <v>71</v>
      </c>
      <c r="C2557" s="4" t="s">
        <v>838</v>
      </c>
      <c r="D2557" s="4" t="n">
        <v>55</v>
      </c>
      <c r="E2557" s="19" t="s">
        <v>772</v>
      </c>
      <c r="F2557" s="20" t="s">
        <v>836</v>
      </c>
    </row>
    <row r="2558" customFormat="false" ht="15" hidden="false" customHeight="false" outlineLevel="0" collapsed="false">
      <c r="A2558" s="4" t="str">
        <f aca="false">B2558&amp;"|"&amp;C2558</f>
        <v>tdbR00000497 Trp-CCA|57</v>
      </c>
      <c r="B2558" s="4" t="s">
        <v>71</v>
      </c>
      <c r="C2558" s="4" t="s">
        <v>839</v>
      </c>
      <c r="D2558" s="4" t="n">
        <v>56</v>
      </c>
      <c r="E2558" s="19" t="s">
        <v>459</v>
      </c>
      <c r="F2558" s="20" t="s">
        <v>836</v>
      </c>
    </row>
    <row r="2559" customFormat="false" ht="15" hidden="false" customHeight="false" outlineLevel="0" collapsed="false">
      <c r="A2559" s="4" t="str">
        <f aca="false">B2559&amp;"|"&amp;C2559</f>
        <v>tdbR00000497 Trp-CCA|58</v>
      </c>
      <c r="B2559" s="4" t="s">
        <v>71</v>
      </c>
      <c r="C2559" s="4" t="s">
        <v>840</v>
      </c>
      <c r="D2559" s="4" t="n">
        <v>57</v>
      </c>
      <c r="E2559" s="19" t="s">
        <v>780</v>
      </c>
      <c r="F2559" s="20" t="s">
        <v>836</v>
      </c>
    </row>
    <row r="2560" customFormat="false" ht="15" hidden="false" customHeight="false" outlineLevel="0" collapsed="false">
      <c r="A2560" s="4" t="str">
        <f aca="false">B2560&amp;"|"&amp;C2560</f>
        <v>tdbR00000497 Trp-CCA|59</v>
      </c>
      <c r="B2560" s="4" t="s">
        <v>71</v>
      </c>
      <c r="C2560" s="4" t="s">
        <v>841</v>
      </c>
      <c r="D2560" s="4" t="n">
        <v>58</v>
      </c>
      <c r="E2560" s="19" t="s">
        <v>780</v>
      </c>
      <c r="F2560" s="20" t="s">
        <v>836</v>
      </c>
    </row>
    <row r="2561" customFormat="false" ht="15" hidden="false" customHeight="false" outlineLevel="0" collapsed="false">
      <c r="A2561" s="4" t="str">
        <f aca="false">B2561&amp;"|"&amp;C2561</f>
        <v>tdbR00000497 Trp-CCA|60</v>
      </c>
      <c r="B2561" s="4" t="s">
        <v>71</v>
      </c>
      <c r="C2561" s="4" t="s">
        <v>842</v>
      </c>
      <c r="D2561" s="4" t="n">
        <v>59</v>
      </c>
      <c r="E2561" s="19" t="s">
        <v>777</v>
      </c>
      <c r="F2561" s="20" t="s">
        <v>836</v>
      </c>
    </row>
    <row r="2562" customFormat="false" ht="15" hidden="false" customHeight="false" outlineLevel="0" collapsed="false">
      <c r="A2562" s="4" t="str">
        <f aca="false">B2562&amp;"|"&amp;C2562</f>
        <v>tdbR00000497 Trp-CCA|61</v>
      </c>
      <c r="B2562" s="4" t="s">
        <v>71</v>
      </c>
      <c r="C2562" s="4" t="s">
        <v>843</v>
      </c>
      <c r="D2562" s="4" t="n">
        <v>60</v>
      </c>
      <c r="E2562" s="23" t="s">
        <v>772</v>
      </c>
      <c r="F2562" s="10" t="s">
        <v>830</v>
      </c>
    </row>
    <row r="2563" customFormat="false" ht="15" hidden="false" customHeight="false" outlineLevel="0" collapsed="false">
      <c r="A2563" s="4" t="str">
        <f aca="false">B2563&amp;"|"&amp;C2563</f>
        <v>tdbR00000497 Trp-CCA|62</v>
      </c>
      <c r="B2563" s="4" t="s">
        <v>71</v>
      </c>
      <c r="C2563" s="4" t="s">
        <v>844</v>
      </c>
      <c r="D2563" s="4" t="n">
        <v>61</v>
      </c>
      <c r="E2563" s="23" t="s">
        <v>780</v>
      </c>
      <c r="F2563" s="10" t="s">
        <v>830</v>
      </c>
    </row>
    <row r="2564" customFormat="false" ht="15" hidden="false" customHeight="false" outlineLevel="0" collapsed="false">
      <c r="A2564" s="4" t="str">
        <f aca="false">B2564&amp;"|"&amp;C2564</f>
        <v>tdbR00000497 Trp-CCA|63</v>
      </c>
      <c r="B2564" s="4" t="s">
        <v>71</v>
      </c>
      <c r="C2564" s="4" t="s">
        <v>845</v>
      </c>
      <c r="D2564" s="4" t="n">
        <v>62</v>
      </c>
      <c r="E2564" s="23" t="s">
        <v>772</v>
      </c>
      <c r="F2564" s="10" t="s">
        <v>830</v>
      </c>
    </row>
    <row r="2565" customFormat="false" ht="15" hidden="false" customHeight="false" outlineLevel="0" collapsed="false">
      <c r="A2565" s="4" t="str">
        <f aca="false">B2565&amp;"|"&amp;C2565</f>
        <v>tdbR00000497 Trp-CCA|64</v>
      </c>
      <c r="B2565" s="4" t="s">
        <v>71</v>
      </c>
      <c r="C2565" s="4" t="s">
        <v>846</v>
      </c>
      <c r="D2565" s="4" t="n">
        <v>63</v>
      </c>
      <c r="E2565" s="23" t="s">
        <v>459</v>
      </c>
      <c r="F2565" s="10" t="s">
        <v>830</v>
      </c>
    </row>
    <row r="2566" customFormat="false" ht="15" hidden="false" customHeight="false" outlineLevel="0" collapsed="false">
      <c r="A2566" s="4" t="str">
        <f aca="false">B2566&amp;"|"&amp;C2566</f>
        <v>tdbR00000497 Trp-CCA|65</v>
      </c>
      <c r="B2566" s="4" t="s">
        <v>71</v>
      </c>
      <c r="C2566" s="4" t="s">
        <v>847</v>
      </c>
      <c r="D2566" s="4" t="n">
        <v>64</v>
      </c>
      <c r="E2566" s="23" t="s">
        <v>777</v>
      </c>
      <c r="F2566" s="10" t="s">
        <v>830</v>
      </c>
    </row>
    <row r="2567" customFormat="false" ht="15" hidden="false" customHeight="false" outlineLevel="0" collapsed="false">
      <c r="A2567" s="4" t="str">
        <f aca="false">B2567&amp;"|"&amp;C2567</f>
        <v>tdbR00000497 Trp-CCA|66</v>
      </c>
      <c r="B2567" s="4" t="s">
        <v>71</v>
      </c>
      <c r="C2567" s="4" t="s">
        <v>848</v>
      </c>
      <c r="D2567" s="4" t="n">
        <v>65</v>
      </c>
      <c r="E2567" s="17" t="s">
        <v>772</v>
      </c>
      <c r="F2567" s="18" t="s">
        <v>768</v>
      </c>
    </row>
    <row r="2568" customFormat="false" ht="15" hidden="false" customHeight="false" outlineLevel="0" collapsed="false">
      <c r="A2568" s="4" t="str">
        <f aca="false">B2568&amp;"|"&amp;C2568</f>
        <v>tdbR00000497 Trp-CCA|67</v>
      </c>
      <c r="B2568" s="4" t="s">
        <v>71</v>
      </c>
      <c r="C2568" s="4" t="s">
        <v>849</v>
      </c>
      <c r="D2568" s="4" t="n">
        <v>66</v>
      </c>
      <c r="E2568" s="17" t="s">
        <v>459</v>
      </c>
      <c r="F2568" s="18" t="s">
        <v>768</v>
      </c>
    </row>
    <row r="2569" customFormat="false" ht="15" hidden="false" customHeight="false" outlineLevel="0" collapsed="false">
      <c r="A2569" s="4" t="str">
        <f aca="false">B2569&amp;"|"&amp;C2569</f>
        <v>tdbR00000497 Trp-CCA|68</v>
      </c>
      <c r="B2569" s="4" t="s">
        <v>71</v>
      </c>
      <c r="C2569" s="4" t="s">
        <v>850</v>
      </c>
      <c r="D2569" s="4" t="n">
        <v>67</v>
      </c>
      <c r="E2569" s="17" t="s">
        <v>459</v>
      </c>
      <c r="F2569" s="18" t="s">
        <v>768</v>
      </c>
    </row>
    <row r="2570" customFormat="false" ht="15" hidden="false" customHeight="false" outlineLevel="0" collapsed="false">
      <c r="A2570" s="4" t="str">
        <f aca="false">B2570&amp;"|"&amp;C2570</f>
        <v>tdbR00000497 Trp-CCA|69</v>
      </c>
      <c r="B2570" s="4" t="s">
        <v>71</v>
      </c>
      <c r="C2570" s="4" t="s">
        <v>851</v>
      </c>
      <c r="D2570" s="4" t="n">
        <v>68</v>
      </c>
      <c r="E2570" s="17" t="s">
        <v>459</v>
      </c>
      <c r="F2570" s="18" t="s">
        <v>768</v>
      </c>
    </row>
    <row r="2571" customFormat="false" ht="15" hidden="false" customHeight="false" outlineLevel="0" collapsed="false">
      <c r="A2571" s="4" t="str">
        <f aca="false">B2571&amp;"|"&amp;C2571</f>
        <v>tdbR00000497 Trp-CCA|70</v>
      </c>
      <c r="B2571" s="4" t="s">
        <v>71</v>
      </c>
      <c r="C2571" s="4" t="s">
        <v>852</v>
      </c>
      <c r="D2571" s="4" t="n">
        <v>69</v>
      </c>
      <c r="E2571" s="17" t="s">
        <v>459</v>
      </c>
      <c r="F2571" s="18" t="s">
        <v>768</v>
      </c>
    </row>
    <row r="2572" customFormat="false" ht="15" hidden="false" customHeight="false" outlineLevel="0" collapsed="false">
      <c r="A2572" s="4" t="str">
        <f aca="false">B2572&amp;"|"&amp;C2572</f>
        <v>tdbR00000497 Trp-CCA|71</v>
      </c>
      <c r="B2572" s="4" t="s">
        <v>71</v>
      </c>
      <c r="C2572" s="4" t="s">
        <v>853</v>
      </c>
      <c r="D2572" s="4" t="n">
        <v>70</v>
      </c>
      <c r="E2572" s="17" t="s">
        <v>777</v>
      </c>
      <c r="F2572" s="18" t="s">
        <v>768</v>
      </c>
    </row>
    <row r="2573" customFormat="false" ht="15" hidden="false" customHeight="false" outlineLevel="0" collapsed="false">
      <c r="A2573" s="4" t="str">
        <f aca="false">B2573&amp;"|"&amp;C2573</f>
        <v>tdbR00000497 Trp-CCA|72</v>
      </c>
      <c r="B2573" s="4" t="s">
        <v>71</v>
      </c>
      <c r="C2573" s="4" t="s">
        <v>854</v>
      </c>
      <c r="D2573" s="4" t="n">
        <v>71</v>
      </c>
      <c r="E2573" s="17" t="s">
        <v>772</v>
      </c>
      <c r="F2573" s="18" t="s">
        <v>768</v>
      </c>
    </row>
    <row r="2574" customFormat="false" ht="15" hidden="false" customHeight="false" outlineLevel="0" collapsed="false">
      <c r="A2574" s="4" t="str">
        <f aca="false">B2574&amp;"|"&amp;C2574</f>
        <v>tdbR00000565 Tyr-GUA|1</v>
      </c>
      <c r="B2574" s="4" t="s">
        <v>72</v>
      </c>
      <c r="C2574" s="4" t="s">
        <v>767</v>
      </c>
      <c r="D2574" s="4" t="n">
        <v>1</v>
      </c>
      <c r="E2574" s="17" t="s">
        <v>772</v>
      </c>
      <c r="F2574" s="18" t="s">
        <v>768</v>
      </c>
    </row>
    <row r="2575" customFormat="false" ht="15" hidden="false" customHeight="false" outlineLevel="0" collapsed="false">
      <c r="A2575" s="4" t="str">
        <f aca="false">B2575&amp;"|"&amp;C2575</f>
        <v>tdbR00000565 Tyr-GUA|2</v>
      </c>
      <c r="B2575" s="4" t="s">
        <v>72</v>
      </c>
      <c r="C2575" s="4" t="s">
        <v>769</v>
      </c>
      <c r="D2575" s="4" t="n">
        <v>2</v>
      </c>
      <c r="E2575" s="17" t="s">
        <v>772</v>
      </c>
      <c r="F2575" s="18" t="s">
        <v>768</v>
      </c>
    </row>
    <row r="2576" customFormat="false" ht="15" hidden="false" customHeight="false" outlineLevel="0" collapsed="false">
      <c r="A2576" s="4" t="str">
        <f aca="false">B2576&amp;"|"&amp;C2576</f>
        <v>tdbR00000565 Tyr-GUA|3</v>
      </c>
      <c r="B2576" s="4" t="s">
        <v>72</v>
      </c>
      <c r="C2576" s="4" t="s">
        <v>770</v>
      </c>
      <c r="D2576" s="4" t="n">
        <v>3</v>
      </c>
      <c r="E2576" s="17" t="s">
        <v>777</v>
      </c>
      <c r="F2576" s="18" t="s">
        <v>768</v>
      </c>
    </row>
    <row r="2577" customFormat="false" ht="15" hidden="false" customHeight="false" outlineLevel="0" collapsed="false">
      <c r="A2577" s="4" t="str">
        <f aca="false">B2577&amp;"|"&amp;C2577</f>
        <v>tdbR00000565 Tyr-GUA|4</v>
      </c>
      <c r="B2577" s="4" t="s">
        <v>72</v>
      </c>
      <c r="C2577" s="4" t="s">
        <v>771</v>
      </c>
      <c r="D2577" s="4" t="n">
        <v>4</v>
      </c>
      <c r="E2577" s="17" t="s">
        <v>777</v>
      </c>
      <c r="F2577" s="18" t="s">
        <v>768</v>
      </c>
    </row>
    <row r="2578" customFormat="false" ht="15" hidden="false" customHeight="false" outlineLevel="0" collapsed="false">
      <c r="A2578" s="4" t="str">
        <f aca="false">B2578&amp;"|"&amp;C2578</f>
        <v>tdbR00000565 Tyr-GUA|5</v>
      </c>
      <c r="B2578" s="4" t="s">
        <v>72</v>
      </c>
      <c r="C2578" s="4" t="s">
        <v>773</v>
      </c>
      <c r="D2578" s="4" t="n">
        <v>5</v>
      </c>
      <c r="E2578" s="17" t="s">
        <v>772</v>
      </c>
      <c r="F2578" s="18" t="s">
        <v>768</v>
      </c>
    </row>
    <row r="2579" customFormat="false" ht="15" hidden="false" customHeight="false" outlineLevel="0" collapsed="false">
      <c r="A2579" s="4" t="str">
        <f aca="false">B2579&amp;"|"&amp;C2579</f>
        <v>tdbR00000565 Tyr-GUA|6</v>
      </c>
      <c r="B2579" s="4" t="s">
        <v>72</v>
      </c>
      <c r="C2579" s="4" t="s">
        <v>774</v>
      </c>
      <c r="D2579" s="4" t="n">
        <v>6</v>
      </c>
      <c r="E2579" s="17" t="s">
        <v>459</v>
      </c>
      <c r="F2579" s="18" t="s">
        <v>768</v>
      </c>
    </row>
    <row r="2580" customFormat="false" ht="15" hidden="false" customHeight="false" outlineLevel="0" collapsed="false">
      <c r="A2580" s="4" t="str">
        <f aca="false">B2580&amp;"|"&amp;C2580</f>
        <v>tdbR00000565 Tyr-GUA|7</v>
      </c>
      <c r="B2580" s="4" t="s">
        <v>72</v>
      </c>
      <c r="C2580" s="4" t="s">
        <v>775</v>
      </c>
      <c r="D2580" s="4" t="n">
        <v>7</v>
      </c>
      <c r="E2580" s="17" t="s">
        <v>780</v>
      </c>
      <c r="F2580" s="18" t="s">
        <v>768</v>
      </c>
    </row>
    <row r="2581" customFormat="false" ht="15" hidden="false" customHeight="false" outlineLevel="0" collapsed="false">
      <c r="A2581" s="4" t="str">
        <f aca="false">B2581&amp;"|"&amp;C2581</f>
        <v>tdbR00000565 Tyr-GUA|8</v>
      </c>
      <c r="B2581" s="4" t="s">
        <v>72</v>
      </c>
      <c r="C2581" s="4" t="s">
        <v>776</v>
      </c>
      <c r="D2581" s="4" t="n">
        <v>8</v>
      </c>
      <c r="E2581" s="3" t="s">
        <v>777</v>
      </c>
      <c r="F2581" s="4" t="s">
        <v>778</v>
      </c>
    </row>
    <row r="2582" customFormat="false" ht="15" hidden="false" customHeight="false" outlineLevel="0" collapsed="false">
      <c r="A2582" s="4" t="str">
        <f aca="false">B2582&amp;"|"&amp;C2582</f>
        <v>tdbR00000565 Tyr-GUA|9</v>
      </c>
      <c r="B2582" s="4" t="s">
        <v>72</v>
      </c>
      <c r="C2582" s="4" t="s">
        <v>779</v>
      </c>
      <c r="D2582" s="4" t="n">
        <v>9</v>
      </c>
      <c r="E2582" s="3" t="s">
        <v>780</v>
      </c>
      <c r="F2582" s="4" t="s">
        <v>781</v>
      </c>
    </row>
    <row r="2583" customFormat="false" ht="15" hidden="false" customHeight="false" outlineLevel="0" collapsed="false">
      <c r="A2583" s="4" t="str">
        <f aca="false">B2583&amp;"|"&amp;C2583</f>
        <v>tdbR00000565 Tyr-GUA|10</v>
      </c>
      <c r="B2583" s="4" t="s">
        <v>72</v>
      </c>
      <c r="C2583" s="4" t="s">
        <v>782</v>
      </c>
      <c r="D2583" s="4" t="n">
        <v>10</v>
      </c>
      <c r="E2583" s="8" t="s">
        <v>459</v>
      </c>
      <c r="F2583" s="7" t="s">
        <v>783</v>
      </c>
    </row>
    <row r="2584" customFormat="false" ht="15" hidden="false" customHeight="false" outlineLevel="0" collapsed="false">
      <c r="A2584" s="4" t="str">
        <f aca="false">B2584&amp;"|"&amp;C2584</f>
        <v>tdbR00000565 Tyr-GUA|11</v>
      </c>
      <c r="B2584" s="4" t="s">
        <v>72</v>
      </c>
      <c r="C2584" s="4" t="s">
        <v>784</v>
      </c>
      <c r="D2584" s="4" t="n">
        <v>11</v>
      </c>
      <c r="E2584" s="8" t="s">
        <v>772</v>
      </c>
      <c r="F2584" s="7" t="s">
        <v>783</v>
      </c>
    </row>
    <row r="2585" customFormat="false" ht="15" hidden="false" customHeight="false" outlineLevel="0" collapsed="false">
      <c r="A2585" s="4" t="str">
        <f aca="false">B2585&amp;"|"&amp;C2585</f>
        <v>tdbR00000565 Tyr-GUA|12</v>
      </c>
      <c r="B2585" s="4" t="s">
        <v>72</v>
      </c>
      <c r="C2585" s="4" t="s">
        <v>785</v>
      </c>
      <c r="D2585" s="4" t="n">
        <v>12</v>
      </c>
      <c r="E2585" s="8" t="s">
        <v>777</v>
      </c>
      <c r="F2585" s="7" t="s">
        <v>783</v>
      </c>
    </row>
    <row r="2586" customFormat="false" ht="15" hidden="false" customHeight="false" outlineLevel="0" collapsed="false">
      <c r="A2586" s="4" t="str">
        <f aca="false">B2586&amp;"|"&amp;C2586</f>
        <v>tdbR00000565 Tyr-GUA|13</v>
      </c>
      <c r="B2586" s="4" t="s">
        <v>72</v>
      </c>
      <c r="C2586" s="4" t="s">
        <v>786</v>
      </c>
      <c r="D2586" s="4" t="n">
        <v>13</v>
      </c>
      <c r="E2586" s="8" t="s">
        <v>772</v>
      </c>
      <c r="F2586" s="7" t="s">
        <v>783</v>
      </c>
    </row>
    <row r="2587" customFormat="false" ht="15" hidden="false" customHeight="false" outlineLevel="0" collapsed="false">
      <c r="A2587" s="4" t="str">
        <f aca="false">B2587&amp;"|"&amp;C2587</f>
        <v>tdbR00000565 Tyr-GUA|14</v>
      </c>
      <c r="B2587" s="4" t="s">
        <v>72</v>
      </c>
      <c r="C2587" s="4" t="s">
        <v>787</v>
      </c>
      <c r="D2587" s="4" t="n">
        <v>14</v>
      </c>
      <c r="E2587" s="19" t="s">
        <v>780</v>
      </c>
      <c r="F2587" s="20" t="s">
        <v>788</v>
      </c>
    </row>
    <row r="2588" customFormat="false" ht="15" hidden="false" customHeight="false" outlineLevel="0" collapsed="false">
      <c r="A2588" s="4" t="str">
        <f aca="false">B2588&amp;"|"&amp;C2588</f>
        <v>tdbR00000565 Tyr-GUA|15</v>
      </c>
      <c r="B2588" s="4" t="s">
        <v>72</v>
      </c>
      <c r="C2588" s="4" t="s">
        <v>789</v>
      </c>
      <c r="D2588" s="4" t="n">
        <v>15</v>
      </c>
      <c r="E2588" s="19" t="s">
        <v>459</v>
      </c>
      <c r="F2588" s="20" t="s">
        <v>788</v>
      </c>
    </row>
    <row r="2589" customFormat="false" ht="15" hidden="false" customHeight="false" outlineLevel="0" collapsed="false">
      <c r="A2589" s="4" t="str">
        <f aca="false">B2589&amp;"|"&amp;C2589</f>
        <v>tdbR00000565 Tyr-GUA|16</v>
      </c>
      <c r="B2589" s="4" t="s">
        <v>72</v>
      </c>
      <c r="C2589" s="4" t="s">
        <v>790</v>
      </c>
      <c r="D2589" s="4" t="n">
        <v>16</v>
      </c>
      <c r="E2589" s="19" t="s">
        <v>777</v>
      </c>
      <c r="F2589" s="20" t="s">
        <v>788</v>
      </c>
    </row>
    <row r="2590" customFormat="false" ht="15" hidden="false" customHeight="false" outlineLevel="0" collapsed="false">
      <c r="A2590" s="4" t="str">
        <f aca="false">B2590&amp;"|"&amp;C2590</f>
        <v>tdbR00000565 Tyr-GUA|17</v>
      </c>
      <c r="B2590" s="4" t="s">
        <v>72</v>
      </c>
      <c r="C2590" s="4" t="s">
        <v>791</v>
      </c>
      <c r="D2590" s="4" t="n">
        <v>17</v>
      </c>
      <c r="E2590" s="19" t="s">
        <v>777</v>
      </c>
      <c r="F2590" s="20" t="s">
        <v>788</v>
      </c>
    </row>
    <row r="2591" customFormat="false" ht="15" hidden="false" customHeight="false" outlineLevel="0" collapsed="false">
      <c r="A2591" s="4" t="str">
        <f aca="false">B2591&amp;"|"&amp;C2591</f>
        <v>tdbR00000565 Tyr-GUA|18</v>
      </c>
      <c r="B2591" s="4" t="s">
        <v>72</v>
      </c>
      <c r="C2591" s="4" t="s">
        <v>793</v>
      </c>
      <c r="D2591" s="4" t="n">
        <v>18</v>
      </c>
      <c r="E2591" s="19" t="s">
        <v>459</v>
      </c>
      <c r="F2591" s="20" t="s">
        <v>788</v>
      </c>
    </row>
    <row r="2592" customFormat="false" ht="15" hidden="false" customHeight="false" outlineLevel="0" collapsed="false">
      <c r="A2592" s="4" t="str">
        <f aca="false">B2592&amp;"|"&amp;C2592</f>
        <v>tdbR00000565 Tyr-GUA|19</v>
      </c>
      <c r="B2592" s="4" t="s">
        <v>72</v>
      </c>
      <c r="C2592" s="4" t="s">
        <v>794</v>
      </c>
      <c r="D2592" s="4" t="n">
        <v>19</v>
      </c>
      <c r="E2592" s="19" t="s">
        <v>459</v>
      </c>
      <c r="F2592" s="20" t="s">
        <v>788</v>
      </c>
    </row>
    <row r="2593" customFormat="false" ht="15" hidden="false" customHeight="false" outlineLevel="0" collapsed="false">
      <c r="A2593" s="4" t="str">
        <f aca="false">B2593&amp;"|"&amp;C2593</f>
        <v>tdbR00000565 Tyr-GUA|20</v>
      </c>
      <c r="B2593" s="4" t="s">
        <v>72</v>
      </c>
      <c r="C2593" s="4" t="s">
        <v>795</v>
      </c>
      <c r="D2593" s="4" t="n">
        <v>20</v>
      </c>
      <c r="E2593" s="19" t="s">
        <v>777</v>
      </c>
      <c r="F2593" s="20" t="s">
        <v>788</v>
      </c>
    </row>
    <row r="2594" customFormat="false" ht="15" hidden="false" customHeight="false" outlineLevel="0" collapsed="false">
      <c r="A2594" s="4" t="str">
        <f aca="false">B2594&amp;"|"&amp;C2594</f>
        <v>tdbR00000565 Tyr-GUA|20a</v>
      </c>
      <c r="B2594" s="4" t="s">
        <v>72</v>
      </c>
      <c r="C2594" s="4" t="s">
        <v>796</v>
      </c>
      <c r="D2594" s="4" t="n">
        <v>21</v>
      </c>
      <c r="E2594" s="19" t="s">
        <v>777</v>
      </c>
      <c r="F2594" s="20" t="s">
        <v>788</v>
      </c>
    </row>
    <row r="2595" customFormat="false" ht="15" hidden="false" customHeight="false" outlineLevel="0" collapsed="false">
      <c r="A2595" s="4" t="str">
        <f aca="false">B2595&amp;"|"&amp;C2595</f>
        <v>tdbR00000565 Tyr-GUA|21</v>
      </c>
      <c r="B2595" s="4" t="s">
        <v>72</v>
      </c>
      <c r="C2595" s="4" t="s">
        <v>797</v>
      </c>
      <c r="D2595" s="4" t="n">
        <v>22</v>
      </c>
      <c r="E2595" s="19" t="s">
        <v>780</v>
      </c>
      <c r="F2595" s="20" t="s">
        <v>788</v>
      </c>
    </row>
    <row r="2596" customFormat="false" ht="15" hidden="false" customHeight="false" outlineLevel="0" collapsed="false">
      <c r="A2596" s="4" t="str">
        <f aca="false">B2596&amp;"|"&amp;C2596</f>
        <v>tdbR00000565 Tyr-GUA|22</v>
      </c>
      <c r="B2596" s="4" t="s">
        <v>72</v>
      </c>
      <c r="C2596" s="4" t="s">
        <v>798</v>
      </c>
      <c r="D2596" s="4" t="n">
        <v>23</v>
      </c>
      <c r="E2596" s="8" t="s">
        <v>459</v>
      </c>
      <c r="F2596" s="7" t="s">
        <v>783</v>
      </c>
    </row>
    <row r="2597" customFormat="false" ht="15" hidden="false" customHeight="false" outlineLevel="0" collapsed="false">
      <c r="A2597" s="4" t="str">
        <f aca="false">B2597&amp;"|"&amp;C2597</f>
        <v>tdbR00000565 Tyr-GUA|23</v>
      </c>
      <c r="B2597" s="4" t="s">
        <v>72</v>
      </c>
      <c r="C2597" s="4" t="s">
        <v>799</v>
      </c>
      <c r="D2597" s="4" t="n">
        <v>24</v>
      </c>
      <c r="E2597" s="8" t="s">
        <v>780</v>
      </c>
      <c r="F2597" s="7" t="s">
        <v>783</v>
      </c>
    </row>
    <row r="2598" customFormat="false" ht="15" hidden="false" customHeight="false" outlineLevel="0" collapsed="false">
      <c r="A2598" s="4" t="str">
        <f aca="false">B2598&amp;"|"&amp;C2598</f>
        <v>tdbR00000565 Tyr-GUA|24</v>
      </c>
      <c r="B2598" s="4" t="s">
        <v>72</v>
      </c>
      <c r="C2598" s="4" t="s">
        <v>800</v>
      </c>
      <c r="D2598" s="4" t="n">
        <v>25</v>
      </c>
      <c r="E2598" s="8" t="s">
        <v>459</v>
      </c>
      <c r="F2598" s="7" t="s">
        <v>783</v>
      </c>
    </row>
    <row r="2599" customFormat="false" ht="15" hidden="false" customHeight="false" outlineLevel="0" collapsed="false">
      <c r="A2599" s="4" t="str">
        <f aca="false">B2599&amp;"|"&amp;C2599</f>
        <v>tdbR00000565 Tyr-GUA|25</v>
      </c>
      <c r="B2599" s="4" t="s">
        <v>72</v>
      </c>
      <c r="C2599" s="4" t="s">
        <v>801</v>
      </c>
      <c r="D2599" s="4" t="n">
        <v>26</v>
      </c>
      <c r="E2599" s="8" t="s">
        <v>772</v>
      </c>
      <c r="F2599" s="7" t="s">
        <v>783</v>
      </c>
    </row>
    <row r="2600" customFormat="false" ht="15" hidden="false" customHeight="false" outlineLevel="0" collapsed="false">
      <c r="A2600" s="4" t="str">
        <f aca="false">B2600&amp;"|"&amp;C2600</f>
        <v>tdbR00000565 Tyr-GUA|26</v>
      </c>
      <c r="B2600" s="4" t="s">
        <v>72</v>
      </c>
      <c r="C2600" s="4" t="s">
        <v>802</v>
      </c>
      <c r="D2600" s="4" t="n">
        <v>27</v>
      </c>
      <c r="E2600" s="3" t="s">
        <v>459</v>
      </c>
      <c r="F2600" s="4" t="s">
        <v>803</v>
      </c>
    </row>
    <row r="2601" customFormat="false" ht="15" hidden="false" customHeight="false" outlineLevel="0" collapsed="false">
      <c r="A2601" s="4" t="str">
        <f aca="false">B2601&amp;"|"&amp;C2601</f>
        <v>tdbR00000565 Tyr-GUA|27</v>
      </c>
      <c r="B2601" s="4" t="s">
        <v>72</v>
      </c>
      <c r="C2601" s="4" t="s">
        <v>804</v>
      </c>
      <c r="D2601" s="4" t="n">
        <v>28</v>
      </c>
      <c r="E2601" s="21" t="s">
        <v>459</v>
      </c>
      <c r="F2601" s="22" t="s">
        <v>805</v>
      </c>
    </row>
    <row r="2602" customFormat="false" ht="15" hidden="false" customHeight="false" outlineLevel="0" collapsed="false">
      <c r="A2602" s="4" t="str">
        <f aca="false">B2602&amp;"|"&amp;C2602</f>
        <v>tdbR00000565 Tyr-GUA|28</v>
      </c>
      <c r="B2602" s="4" t="s">
        <v>72</v>
      </c>
      <c r="C2602" s="4" t="s">
        <v>806</v>
      </c>
      <c r="D2602" s="4" t="n">
        <v>29</v>
      </c>
      <c r="E2602" s="21" t="s">
        <v>780</v>
      </c>
      <c r="F2602" s="22" t="s">
        <v>805</v>
      </c>
    </row>
    <row r="2603" customFormat="false" ht="15" hidden="false" customHeight="false" outlineLevel="0" collapsed="false">
      <c r="A2603" s="4" t="str">
        <f aca="false">B2603&amp;"|"&amp;C2603</f>
        <v>tdbR00000565 Tyr-GUA|29</v>
      </c>
      <c r="B2603" s="4" t="s">
        <v>72</v>
      </c>
      <c r="C2603" s="4" t="s">
        <v>807</v>
      </c>
      <c r="D2603" s="4" t="n">
        <v>30</v>
      </c>
      <c r="E2603" s="21" t="s">
        <v>459</v>
      </c>
      <c r="F2603" s="22" t="s">
        <v>805</v>
      </c>
    </row>
    <row r="2604" customFormat="false" ht="15" hidden="false" customHeight="false" outlineLevel="0" collapsed="false">
      <c r="A2604" s="4" t="str">
        <f aca="false">B2604&amp;"|"&amp;C2604</f>
        <v>tdbR00000565 Tyr-GUA|30</v>
      </c>
      <c r="B2604" s="4" t="s">
        <v>72</v>
      </c>
      <c r="C2604" s="4" t="s">
        <v>808</v>
      </c>
      <c r="D2604" s="4" t="n">
        <v>31</v>
      </c>
      <c r="E2604" s="21" t="s">
        <v>459</v>
      </c>
      <c r="F2604" s="22" t="s">
        <v>805</v>
      </c>
    </row>
    <row r="2605" customFormat="false" ht="15" hidden="false" customHeight="false" outlineLevel="0" collapsed="false">
      <c r="A2605" s="4" t="str">
        <f aca="false">B2605&amp;"|"&amp;C2605</f>
        <v>tdbR00000565 Tyr-GUA|31</v>
      </c>
      <c r="B2605" s="4" t="s">
        <v>72</v>
      </c>
      <c r="C2605" s="4" t="s">
        <v>809</v>
      </c>
      <c r="D2605" s="4" t="n">
        <v>32</v>
      </c>
      <c r="E2605" s="21" t="s">
        <v>780</v>
      </c>
      <c r="F2605" s="22" t="s">
        <v>805</v>
      </c>
    </row>
    <row r="2606" customFormat="false" ht="15" hidden="false" customHeight="false" outlineLevel="0" collapsed="false">
      <c r="A2606" s="4" t="str">
        <f aca="false">B2606&amp;"|"&amp;C2606</f>
        <v>tdbR00000565 Tyr-GUA|32</v>
      </c>
      <c r="B2606" s="4" t="s">
        <v>72</v>
      </c>
      <c r="C2606" s="4" t="s">
        <v>810</v>
      </c>
      <c r="D2606" s="4" t="n">
        <v>33</v>
      </c>
      <c r="E2606" s="19" t="s">
        <v>772</v>
      </c>
      <c r="F2606" s="20" t="s">
        <v>811</v>
      </c>
    </row>
    <row r="2607" customFormat="false" ht="15" hidden="false" customHeight="false" outlineLevel="0" collapsed="false">
      <c r="A2607" s="4" t="str">
        <f aca="false">B2607&amp;"|"&amp;C2607</f>
        <v>tdbR00000565 Tyr-GUA|33</v>
      </c>
      <c r="B2607" s="4" t="s">
        <v>72</v>
      </c>
      <c r="C2607" s="4" t="s">
        <v>812</v>
      </c>
      <c r="D2607" s="4" t="n">
        <v>34</v>
      </c>
      <c r="E2607" s="19" t="s">
        <v>777</v>
      </c>
      <c r="F2607" s="20" t="s">
        <v>811</v>
      </c>
    </row>
    <row r="2608" customFormat="false" ht="15" hidden="false" customHeight="false" outlineLevel="0" collapsed="false">
      <c r="A2608" s="4" t="str">
        <f aca="false">B2608&amp;"|"&amp;C2608</f>
        <v>tdbR00000565 Tyr-GUA|34</v>
      </c>
      <c r="B2608" s="4" t="s">
        <v>72</v>
      </c>
      <c r="C2608" s="4" t="s">
        <v>813</v>
      </c>
      <c r="D2608" s="4" t="n">
        <v>35</v>
      </c>
      <c r="E2608" s="19" t="s">
        <v>459</v>
      </c>
      <c r="F2608" s="20" t="s">
        <v>811</v>
      </c>
    </row>
    <row r="2609" customFormat="false" ht="15" hidden="false" customHeight="false" outlineLevel="0" collapsed="false">
      <c r="A2609" s="4" t="str">
        <f aca="false">B2609&amp;"|"&amp;C2609</f>
        <v>tdbR00000565 Tyr-GUA|35</v>
      </c>
      <c r="B2609" s="4" t="s">
        <v>72</v>
      </c>
      <c r="C2609" s="4" t="s">
        <v>814</v>
      </c>
      <c r="D2609" s="4" t="n">
        <v>36</v>
      </c>
      <c r="E2609" s="19" t="s">
        <v>777</v>
      </c>
      <c r="F2609" s="20" t="s">
        <v>811</v>
      </c>
    </row>
    <row r="2610" customFormat="false" ht="15" hidden="false" customHeight="false" outlineLevel="0" collapsed="false">
      <c r="A2610" s="4" t="str">
        <f aca="false">B2610&amp;"|"&amp;C2610</f>
        <v>tdbR00000565 Tyr-GUA|36</v>
      </c>
      <c r="B2610" s="4" t="s">
        <v>72</v>
      </c>
      <c r="C2610" s="4" t="s">
        <v>815</v>
      </c>
      <c r="D2610" s="4" t="n">
        <v>37</v>
      </c>
      <c r="E2610" s="19" t="s">
        <v>780</v>
      </c>
      <c r="F2610" s="20" t="s">
        <v>811</v>
      </c>
    </row>
    <row r="2611" customFormat="false" ht="15" hidden="false" customHeight="false" outlineLevel="0" collapsed="false">
      <c r="A2611" s="4" t="str">
        <f aca="false">B2611&amp;"|"&amp;C2611</f>
        <v>tdbR00000565 Tyr-GUA|37</v>
      </c>
      <c r="B2611" s="4" t="s">
        <v>72</v>
      </c>
      <c r="C2611" s="4" t="s">
        <v>816</v>
      </c>
      <c r="D2611" s="4" t="n">
        <v>38</v>
      </c>
      <c r="E2611" s="19" t="s">
        <v>459</v>
      </c>
      <c r="F2611" s="20" t="s">
        <v>811</v>
      </c>
    </row>
    <row r="2612" customFormat="false" ht="15" hidden="false" customHeight="false" outlineLevel="0" collapsed="false">
      <c r="A2612" s="4" t="str">
        <f aca="false">B2612&amp;"|"&amp;C2612</f>
        <v>tdbR00000565 Tyr-GUA|38</v>
      </c>
      <c r="B2612" s="4" t="s">
        <v>72</v>
      </c>
      <c r="C2612" s="4" t="s">
        <v>817</v>
      </c>
      <c r="D2612" s="4" t="n">
        <v>39</v>
      </c>
      <c r="E2612" s="19" t="s">
        <v>780</v>
      </c>
      <c r="F2612" s="20" t="s">
        <v>811</v>
      </c>
    </row>
    <row r="2613" customFormat="false" ht="15" hidden="false" customHeight="false" outlineLevel="0" collapsed="false">
      <c r="A2613" s="4" t="str">
        <f aca="false">B2613&amp;"|"&amp;C2613</f>
        <v>tdbR00000565 Tyr-GUA|39</v>
      </c>
      <c r="B2613" s="4" t="s">
        <v>72</v>
      </c>
      <c r="C2613" s="4" t="s">
        <v>818</v>
      </c>
      <c r="D2613" s="4" t="n">
        <v>40</v>
      </c>
      <c r="E2613" s="21" t="s">
        <v>777</v>
      </c>
      <c r="F2613" s="22" t="s">
        <v>805</v>
      </c>
    </row>
    <row r="2614" customFormat="false" ht="15" hidden="false" customHeight="false" outlineLevel="0" collapsed="false">
      <c r="A2614" s="4" t="str">
        <f aca="false">B2614&amp;"|"&amp;C2614</f>
        <v>tdbR00000565 Tyr-GUA|40</v>
      </c>
      <c r="B2614" s="4" t="s">
        <v>72</v>
      </c>
      <c r="C2614" s="4" t="s">
        <v>819</v>
      </c>
      <c r="D2614" s="4" t="n">
        <v>41</v>
      </c>
      <c r="E2614" s="21" t="s">
        <v>772</v>
      </c>
      <c r="F2614" s="22" t="s">
        <v>805</v>
      </c>
    </row>
    <row r="2615" customFormat="false" ht="15" hidden="false" customHeight="false" outlineLevel="0" collapsed="false">
      <c r="A2615" s="4" t="str">
        <f aca="false">B2615&amp;"|"&amp;C2615</f>
        <v>tdbR00000565 Tyr-GUA|41</v>
      </c>
      <c r="B2615" s="4" t="s">
        <v>72</v>
      </c>
      <c r="C2615" s="4" t="s">
        <v>820</v>
      </c>
      <c r="D2615" s="4" t="n">
        <v>42</v>
      </c>
      <c r="E2615" s="21" t="s">
        <v>772</v>
      </c>
      <c r="F2615" s="22" t="s">
        <v>805</v>
      </c>
    </row>
    <row r="2616" customFormat="false" ht="15" hidden="false" customHeight="false" outlineLevel="0" collapsed="false">
      <c r="A2616" s="4" t="str">
        <f aca="false">B2616&amp;"|"&amp;C2616</f>
        <v>tdbR00000565 Tyr-GUA|42</v>
      </c>
      <c r="B2616" s="4" t="s">
        <v>72</v>
      </c>
      <c r="C2616" s="4" t="s">
        <v>821</v>
      </c>
      <c r="D2616" s="4" t="n">
        <v>43</v>
      </c>
      <c r="E2616" s="21" t="s">
        <v>777</v>
      </c>
      <c r="F2616" s="22" t="s">
        <v>805</v>
      </c>
    </row>
    <row r="2617" customFormat="false" ht="15" hidden="false" customHeight="false" outlineLevel="0" collapsed="false">
      <c r="A2617" s="4" t="str">
        <f aca="false">B2617&amp;"|"&amp;C2617</f>
        <v>tdbR00000565 Tyr-GUA|43</v>
      </c>
      <c r="B2617" s="4" t="s">
        <v>72</v>
      </c>
      <c r="C2617" s="4" t="s">
        <v>822</v>
      </c>
      <c r="D2617" s="4" t="n">
        <v>44</v>
      </c>
      <c r="E2617" s="21" t="s">
        <v>777</v>
      </c>
      <c r="F2617" s="22" t="s">
        <v>805</v>
      </c>
    </row>
    <row r="2618" customFormat="false" ht="15" hidden="false" customHeight="false" outlineLevel="0" collapsed="false">
      <c r="A2618" s="4" t="str">
        <f aca="false">B2618&amp;"|"&amp;C2618</f>
        <v>tdbR00000565 Tyr-GUA|44</v>
      </c>
      <c r="B2618" s="4" t="s">
        <v>72</v>
      </c>
      <c r="C2618" s="4" t="s">
        <v>823</v>
      </c>
      <c r="D2618" s="4" t="n">
        <v>45</v>
      </c>
      <c r="E2618" s="19" t="s">
        <v>780</v>
      </c>
      <c r="F2618" s="20" t="s">
        <v>824</v>
      </c>
    </row>
    <row r="2619" customFormat="false" ht="15" hidden="false" customHeight="false" outlineLevel="0" collapsed="false">
      <c r="A2619" s="4" t="str">
        <f aca="false">B2619&amp;"|"&amp;C2619</f>
        <v>tdbR00000565 Tyr-GUA|45</v>
      </c>
      <c r="B2619" s="4" t="s">
        <v>72</v>
      </c>
      <c r="C2619" s="4" t="s">
        <v>825</v>
      </c>
      <c r="D2619" s="4" t="n">
        <v>46</v>
      </c>
      <c r="E2619" s="19" t="s">
        <v>459</v>
      </c>
      <c r="F2619" s="20" t="s">
        <v>824</v>
      </c>
    </row>
    <row r="2620" customFormat="false" ht="15" hidden="false" customHeight="false" outlineLevel="0" collapsed="false">
      <c r="A2620" s="4" t="str">
        <f aca="false">B2620&amp;"|"&amp;C2620</f>
        <v>tdbR00000565 Tyr-GUA|46</v>
      </c>
      <c r="B2620" s="4" t="s">
        <v>72</v>
      </c>
      <c r="C2620" s="4" t="s">
        <v>826</v>
      </c>
      <c r="D2620" s="4" t="n">
        <v>47</v>
      </c>
      <c r="E2620" s="19" t="s">
        <v>459</v>
      </c>
      <c r="F2620" s="20" t="s">
        <v>824</v>
      </c>
    </row>
    <row r="2621" customFormat="false" ht="15" hidden="false" customHeight="false" outlineLevel="0" collapsed="false">
      <c r="A2621" s="4" t="str">
        <f aca="false">B2621&amp;"|"&amp;C2621</f>
        <v>tdbR00000565 Tyr-GUA|47</v>
      </c>
      <c r="B2621" s="4" t="s">
        <v>72</v>
      </c>
      <c r="C2621" s="4" t="s">
        <v>827</v>
      </c>
      <c r="D2621" s="4" t="n">
        <v>48</v>
      </c>
      <c r="E2621" s="19" t="s">
        <v>777</v>
      </c>
      <c r="F2621" s="20" t="s">
        <v>824</v>
      </c>
    </row>
    <row r="2622" customFormat="false" ht="15" hidden="false" customHeight="false" outlineLevel="0" collapsed="false">
      <c r="A2622" s="4" t="str">
        <f aca="false">B2622&amp;"|"&amp;C2622</f>
        <v>tdbR00000565 Tyr-GUA|48</v>
      </c>
      <c r="B2622" s="4" t="s">
        <v>72</v>
      </c>
      <c r="C2622" s="4" t="s">
        <v>828</v>
      </c>
      <c r="D2622" s="4" t="n">
        <v>49</v>
      </c>
      <c r="E2622" s="19" t="s">
        <v>772</v>
      </c>
      <c r="F2622" s="20" t="s">
        <v>824</v>
      </c>
    </row>
    <row r="2623" customFormat="false" ht="15" hidden="false" customHeight="false" outlineLevel="0" collapsed="false">
      <c r="A2623" s="4" t="str">
        <f aca="false">B2623&amp;"|"&amp;C2623</f>
        <v>tdbR00000565 Tyr-GUA|49</v>
      </c>
      <c r="B2623" s="4" t="s">
        <v>72</v>
      </c>
      <c r="C2623" s="4" t="s">
        <v>829</v>
      </c>
      <c r="D2623" s="4" t="n">
        <v>50</v>
      </c>
      <c r="E2623" s="23" t="s">
        <v>459</v>
      </c>
      <c r="F2623" s="10" t="s">
        <v>830</v>
      </c>
    </row>
    <row r="2624" customFormat="false" ht="15" hidden="false" customHeight="false" outlineLevel="0" collapsed="false">
      <c r="A2624" s="4" t="str">
        <f aca="false">B2624&amp;"|"&amp;C2624</f>
        <v>tdbR00000565 Tyr-GUA|50</v>
      </c>
      <c r="B2624" s="4" t="s">
        <v>72</v>
      </c>
      <c r="C2624" s="4" t="s">
        <v>831</v>
      </c>
      <c r="D2624" s="4" t="n">
        <v>51</v>
      </c>
      <c r="E2624" s="23" t="s">
        <v>772</v>
      </c>
      <c r="F2624" s="10" t="s">
        <v>830</v>
      </c>
    </row>
    <row r="2625" customFormat="false" ht="15" hidden="false" customHeight="false" outlineLevel="0" collapsed="false">
      <c r="A2625" s="4" t="str">
        <f aca="false">B2625&amp;"|"&amp;C2625</f>
        <v>tdbR00000565 Tyr-GUA|51</v>
      </c>
      <c r="B2625" s="4" t="s">
        <v>72</v>
      </c>
      <c r="C2625" s="4" t="s">
        <v>832</v>
      </c>
      <c r="D2625" s="4" t="n">
        <v>52</v>
      </c>
      <c r="E2625" s="23" t="s">
        <v>777</v>
      </c>
      <c r="F2625" s="10" t="s">
        <v>830</v>
      </c>
    </row>
    <row r="2626" customFormat="false" ht="15" hidden="false" customHeight="false" outlineLevel="0" collapsed="false">
      <c r="A2626" s="4" t="str">
        <f aca="false">B2626&amp;"|"&amp;C2626</f>
        <v>tdbR00000565 Tyr-GUA|52</v>
      </c>
      <c r="B2626" s="4" t="s">
        <v>72</v>
      </c>
      <c r="C2626" s="4" t="s">
        <v>833</v>
      </c>
      <c r="D2626" s="4" t="n">
        <v>53</v>
      </c>
      <c r="E2626" s="23" t="s">
        <v>459</v>
      </c>
      <c r="F2626" s="10" t="s">
        <v>830</v>
      </c>
    </row>
    <row r="2627" customFormat="false" ht="15" hidden="false" customHeight="false" outlineLevel="0" collapsed="false">
      <c r="A2627" s="4" t="str">
        <f aca="false">B2627&amp;"|"&amp;C2627</f>
        <v>tdbR00000565 Tyr-GUA|53</v>
      </c>
      <c r="B2627" s="4" t="s">
        <v>72</v>
      </c>
      <c r="C2627" s="4" t="s">
        <v>834</v>
      </c>
      <c r="D2627" s="4" t="n">
        <v>54</v>
      </c>
      <c r="E2627" s="23" t="s">
        <v>459</v>
      </c>
      <c r="F2627" s="10" t="s">
        <v>830</v>
      </c>
    </row>
    <row r="2628" customFormat="false" ht="15" hidden="false" customHeight="false" outlineLevel="0" collapsed="false">
      <c r="A2628" s="4" t="str">
        <f aca="false">B2628&amp;"|"&amp;C2628</f>
        <v>tdbR00000565 Tyr-GUA|54</v>
      </c>
      <c r="B2628" s="4" t="s">
        <v>72</v>
      </c>
      <c r="C2628" s="4" t="s">
        <v>835</v>
      </c>
      <c r="D2628" s="4" t="n">
        <v>55</v>
      </c>
      <c r="E2628" s="19" t="s">
        <v>777</v>
      </c>
      <c r="F2628" s="20" t="s">
        <v>836</v>
      </c>
    </row>
    <row r="2629" customFormat="false" ht="15" hidden="false" customHeight="false" outlineLevel="0" collapsed="false">
      <c r="A2629" s="4" t="str">
        <f aca="false">B2629&amp;"|"&amp;C2629</f>
        <v>tdbR00000565 Tyr-GUA|55</v>
      </c>
      <c r="B2629" s="4" t="s">
        <v>72</v>
      </c>
      <c r="C2629" s="4" t="s">
        <v>837</v>
      </c>
      <c r="D2629" s="4" t="n">
        <v>56</v>
      </c>
      <c r="E2629" s="19" t="s">
        <v>777</v>
      </c>
      <c r="F2629" s="20" t="s">
        <v>836</v>
      </c>
    </row>
    <row r="2630" customFormat="false" ht="15" hidden="false" customHeight="false" outlineLevel="0" collapsed="false">
      <c r="A2630" s="4" t="str">
        <f aca="false">B2630&amp;"|"&amp;C2630</f>
        <v>tdbR00000565 Tyr-GUA|56</v>
      </c>
      <c r="B2630" s="4" t="s">
        <v>72</v>
      </c>
      <c r="C2630" s="4" t="s">
        <v>838</v>
      </c>
      <c r="D2630" s="4" t="n">
        <v>57</v>
      </c>
      <c r="E2630" s="19" t="s">
        <v>772</v>
      </c>
      <c r="F2630" s="20" t="s">
        <v>836</v>
      </c>
    </row>
    <row r="2631" customFormat="false" ht="15" hidden="false" customHeight="false" outlineLevel="0" collapsed="false">
      <c r="A2631" s="4" t="str">
        <f aca="false">B2631&amp;"|"&amp;C2631</f>
        <v>tdbR00000565 Tyr-GUA|57</v>
      </c>
      <c r="B2631" s="4" t="s">
        <v>72</v>
      </c>
      <c r="C2631" s="4" t="s">
        <v>839</v>
      </c>
      <c r="D2631" s="4" t="n">
        <v>58</v>
      </c>
      <c r="E2631" s="19" t="s">
        <v>459</v>
      </c>
      <c r="F2631" s="20" t="s">
        <v>836</v>
      </c>
    </row>
    <row r="2632" customFormat="false" ht="15" hidden="false" customHeight="false" outlineLevel="0" collapsed="false">
      <c r="A2632" s="4" t="str">
        <f aca="false">B2632&amp;"|"&amp;C2632</f>
        <v>tdbR00000565 Tyr-GUA|58</v>
      </c>
      <c r="B2632" s="4" t="s">
        <v>72</v>
      </c>
      <c r="C2632" s="4" t="s">
        <v>840</v>
      </c>
      <c r="D2632" s="4" t="n">
        <v>59</v>
      </c>
      <c r="E2632" s="19" t="s">
        <v>780</v>
      </c>
      <c r="F2632" s="20" t="s">
        <v>836</v>
      </c>
    </row>
    <row r="2633" customFormat="false" ht="15" hidden="false" customHeight="false" outlineLevel="0" collapsed="false">
      <c r="A2633" s="4" t="str">
        <f aca="false">B2633&amp;"|"&amp;C2633</f>
        <v>tdbR00000565 Tyr-GUA|59</v>
      </c>
      <c r="B2633" s="4" t="s">
        <v>72</v>
      </c>
      <c r="C2633" s="4" t="s">
        <v>841</v>
      </c>
      <c r="D2633" s="4" t="n">
        <v>60</v>
      </c>
      <c r="E2633" s="19" t="s">
        <v>777</v>
      </c>
      <c r="F2633" s="20" t="s">
        <v>836</v>
      </c>
    </row>
    <row r="2634" customFormat="false" ht="15" hidden="false" customHeight="false" outlineLevel="0" collapsed="false">
      <c r="A2634" s="4" t="str">
        <f aca="false">B2634&amp;"|"&amp;C2634</f>
        <v>tdbR00000565 Tyr-GUA|60</v>
      </c>
      <c r="B2634" s="4" t="s">
        <v>72</v>
      </c>
      <c r="C2634" s="4" t="s">
        <v>842</v>
      </c>
      <c r="D2634" s="4" t="n">
        <v>61</v>
      </c>
      <c r="E2634" s="19" t="s">
        <v>777</v>
      </c>
      <c r="F2634" s="20" t="s">
        <v>836</v>
      </c>
    </row>
    <row r="2635" customFormat="false" ht="15" hidden="false" customHeight="false" outlineLevel="0" collapsed="false">
      <c r="A2635" s="4" t="str">
        <f aca="false">B2635&amp;"|"&amp;C2635</f>
        <v>tdbR00000565 Tyr-GUA|61</v>
      </c>
      <c r="B2635" s="4" t="s">
        <v>72</v>
      </c>
      <c r="C2635" s="4" t="s">
        <v>843</v>
      </c>
      <c r="D2635" s="4" t="n">
        <v>62</v>
      </c>
      <c r="E2635" s="23" t="s">
        <v>772</v>
      </c>
      <c r="F2635" s="10" t="s">
        <v>830</v>
      </c>
    </row>
    <row r="2636" customFormat="false" ht="15" hidden="false" customHeight="false" outlineLevel="0" collapsed="false">
      <c r="A2636" s="4" t="str">
        <f aca="false">B2636&amp;"|"&amp;C2636</f>
        <v>tdbR00000565 Tyr-GUA|62</v>
      </c>
      <c r="B2636" s="4" t="s">
        <v>72</v>
      </c>
      <c r="C2636" s="4" t="s">
        <v>844</v>
      </c>
      <c r="D2636" s="4" t="n">
        <v>63</v>
      </c>
      <c r="E2636" s="23" t="s">
        <v>772</v>
      </c>
      <c r="F2636" s="10" t="s">
        <v>830</v>
      </c>
    </row>
    <row r="2637" customFormat="false" ht="15" hidden="false" customHeight="false" outlineLevel="0" collapsed="false">
      <c r="A2637" s="4" t="str">
        <f aca="false">B2637&amp;"|"&amp;C2637</f>
        <v>tdbR00000565 Tyr-GUA|63</v>
      </c>
      <c r="B2637" s="4" t="s">
        <v>72</v>
      </c>
      <c r="C2637" s="4" t="s">
        <v>845</v>
      </c>
      <c r="D2637" s="4" t="n">
        <v>64</v>
      </c>
      <c r="E2637" s="23" t="s">
        <v>459</v>
      </c>
      <c r="F2637" s="10" t="s">
        <v>830</v>
      </c>
    </row>
    <row r="2638" customFormat="false" ht="15" hidden="false" customHeight="false" outlineLevel="0" collapsed="false">
      <c r="A2638" s="4" t="str">
        <f aca="false">B2638&amp;"|"&amp;C2638</f>
        <v>tdbR00000565 Tyr-GUA|64</v>
      </c>
      <c r="B2638" s="4" t="s">
        <v>72</v>
      </c>
      <c r="C2638" s="4" t="s">
        <v>846</v>
      </c>
      <c r="D2638" s="4" t="n">
        <v>65</v>
      </c>
      <c r="E2638" s="23" t="s">
        <v>459</v>
      </c>
      <c r="F2638" s="10" t="s">
        <v>830</v>
      </c>
    </row>
    <row r="2639" customFormat="false" ht="15" hidden="false" customHeight="false" outlineLevel="0" collapsed="false">
      <c r="A2639" s="4" t="str">
        <f aca="false">B2639&amp;"|"&amp;C2639</f>
        <v>tdbR00000565 Tyr-GUA|65</v>
      </c>
      <c r="B2639" s="4" t="s">
        <v>72</v>
      </c>
      <c r="C2639" s="4" t="s">
        <v>847</v>
      </c>
      <c r="D2639" s="4" t="n">
        <v>66</v>
      </c>
      <c r="E2639" s="23" t="s">
        <v>772</v>
      </c>
      <c r="F2639" s="10" t="s">
        <v>830</v>
      </c>
    </row>
    <row r="2640" customFormat="false" ht="15" hidden="false" customHeight="false" outlineLevel="0" collapsed="false">
      <c r="A2640" s="4" t="str">
        <f aca="false">B2640&amp;"|"&amp;C2640</f>
        <v>tdbR00000565 Tyr-GUA|66</v>
      </c>
      <c r="B2640" s="4" t="s">
        <v>72</v>
      </c>
      <c r="C2640" s="4" t="s">
        <v>848</v>
      </c>
      <c r="D2640" s="4" t="n">
        <v>67</v>
      </c>
      <c r="E2640" s="17" t="s">
        <v>777</v>
      </c>
      <c r="F2640" s="18" t="s">
        <v>768</v>
      </c>
    </row>
    <row r="2641" customFormat="false" ht="15" hidden="false" customHeight="false" outlineLevel="0" collapsed="false">
      <c r="A2641" s="4" t="str">
        <f aca="false">B2641&amp;"|"&amp;C2641</f>
        <v>tdbR00000565 Tyr-GUA|67</v>
      </c>
      <c r="B2641" s="4" t="s">
        <v>72</v>
      </c>
      <c r="C2641" s="4" t="s">
        <v>849</v>
      </c>
      <c r="D2641" s="4" t="n">
        <v>68</v>
      </c>
      <c r="E2641" s="17" t="s">
        <v>772</v>
      </c>
      <c r="F2641" s="18" t="s">
        <v>768</v>
      </c>
    </row>
    <row r="2642" customFormat="false" ht="15" hidden="false" customHeight="false" outlineLevel="0" collapsed="false">
      <c r="A2642" s="4" t="str">
        <f aca="false">B2642&amp;"|"&amp;C2642</f>
        <v>tdbR00000565 Tyr-GUA|68</v>
      </c>
      <c r="B2642" s="4" t="s">
        <v>72</v>
      </c>
      <c r="C2642" s="4" t="s">
        <v>850</v>
      </c>
      <c r="D2642" s="4" t="n">
        <v>69</v>
      </c>
      <c r="E2642" s="17" t="s">
        <v>459</v>
      </c>
      <c r="F2642" s="18" t="s">
        <v>768</v>
      </c>
    </row>
    <row r="2643" customFormat="false" ht="15" hidden="false" customHeight="false" outlineLevel="0" collapsed="false">
      <c r="A2643" s="4" t="str">
        <f aca="false">B2643&amp;"|"&amp;C2643</f>
        <v>tdbR00000565 Tyr-GUA|69</v>
      </c>
      <c r="B2643" s="4" t="s">
        <v>72</v>
      </c>
      <c r="C2643" s="4" t="s">
        <v>851</v>
      </c>
      <c r="D2643" s="4" t="n">
        <v>70</v>
      </c>
      <c r="E2643" s="17" t="s">
        <v>780</v>
      </c>
      <c r="F2643" s="18" t="s">
        <v>768</v>
      </c>
    </row>
    <row r="2644" customFormat="false" ht="15" hidden="false" customHeight="false" outlineLevel="0" collapsed="false">
      <c r="A2644" s="4" t="str">
        <f aca="false">B2644&amp;"|"&amp;C2644</f>
        <v>tdbR00000565 Tyr-GUA|70</v>
      </c>
      <c r="B2644" s="4" t="s">
        <v>72</v>
      </c>
      <c r="C2644" s="4" t="s">
        <v>852</v>
      </c>
      <c r="D2644" s="4" t="n">
        <v>71</v>
      </c>
      <c r="E2644" s="17" t="s">
        <v>780</v>
      </c>
      <c r="F2644" s="18" t="s">
        <v>768</v>
      </c>
    </row>
    <row r="2645" customFormat="false" ht="15" hidden="false" customHeight="false" outlineLevel="0" collapsed="false">
      <c r="A2645" s="4" t="str">
        <f aca="false">B2645&amp;"|"&amp;C2645</f>
        <v>tdbR00000565 Tyr-GUA|71</v>
      </c>
      <c r="B2645" s="4" t="s">
        <v>72</v>
      </c>
      <c r="C2645" s="4" t="s">
        <v>853</v>
      </c>
      <c r="D2645" s="4" t="n">
        <v>72</v>
      </c>
      <c r="E2645" s="17" t="s">
        <v>459</v>
      </c>
      <c r="F2645" s="18" t="s">
        <v>768</v>
      </c>
    </row>
    <row r="2646" customFormat="false" ht="15" hidden="false" customHeight="false" outlineLevel="0" collapsed="false">
      <c r="A2646" s="4" t="str">
        <f aca="false">B2646&amp;"|"&amp;C2646</f>
        <v>tdbR00000565 Tyr-GUA|72</v>
      </c>
      <c r="B2646" s="4" t="s">
        <v>72</v>
      </c>
      <c r="C2646" s="4" t="s">
        <v>854</v>
      </c>
      <c r="D2646" s="4" t="n">
        <v>73</v>
      </c>
      <c r="E2646" s="17" t="s">
        <v>459</v>
      </c>
      <c r="F2646" s="18" t="s">
        <v>768</v>
      </c>
    </row>
    <row r="2647" customFormat="false" ht="15" hidden="false" customHeight="false" outlineLevel="0" collapsed="false">
      <c r="A2647" s="4" t="str">
        <f aca="false">B2647&amp;"|"&amp;C2647</f>
        <v>tdbR00000008 Ala-GGC|1</v>
      </c>
      <c r="B2647" s="4" t="s">
        <v>73</v>
      </c>
      <c r="C2647" s="4" t="s">
        <v>767</v>
      </c>
      <c r="D2647" s="4" t="n">
        <v>1</v>
      </c>
      <c r="E2647" s="17" t="s">
        <v>459</v>
      </c>
      <c r="F2647" s="18" t="s">
        <v>768</v>
      </c>
    </row>
    <row r="2648" customFormat="false" ht="15" hidden="false" customHeight="false" outlineLevel="0" collapsed="false">
      <c r="A2648" s="4" t="str">
        <f aca="false">B2648&amp;"|"&amp;C2648</f>
        <v>tdbR00000008 Ala-GGC|2</v>
      </c>
      <c r="B2648" s="4" t="s">
        <v>73</v>
      </c>
      <c r="C2648" s="4" t="s">
        <v>769</v>
      </c>
      <c r="D2648" s="4" t="n">
        <v>2</v>
      </c>
      <c r="E2648" s="17" t="s">
        <v>459</v>
      </c>
      <c r="F2648" s="18" t="s">
        <v>768</v>
      </c>
    </row>
    <row r="2649" customFormat="false" ht="15" hidden="false" customHeight="false" outlineLevel="0" collapsed="false">
      <c r="A2649" s="4" t="str">
        <f aca="false">B2649&amp;"|"&amp;C2649</f>
        <v>tdbR00000008 Ala-GGC|3</v>
      </c>
      <c r="B2649" s="4" t="s">
        <v>73</v>
      </c>
      <c r="C2649" s="4" t="s">
        <v>770</v>
      </c>
      <c r="D2649" s="4" t="n">
        <v>3</v>
      </c>
      <c r="E2649" s="17" t="s">
        <v>459</v>
      </c>
      <c r="F2649" s="18" t="s">
        <v>768</v>
      </c>
    </row>
    <row r="2650" customFormat="false" ht="15" hidden="false" customHeight="false" outlineLevel="0" collapsed="false">
      <c r="A2650" s="4" t="str">
        <f aca="false">B2650&amp;"|"&amp;C2650</f>
        <v>tdbR00000008 Ala-GGC|4</v>
      </c>
      <c r="B2650" s="4" t="s">
        <v>73</v>
      </c>
      <c r="C2650" s="4" t="s">
        <v>771</v>
      </c>
      <c r="D2650" s="4" t="n">
        <v>4</v>
      </c>
      <c r="E2650" s="17" t="s">
        <v>459</v>
      </c>
      <c r="F2650" s="18" t="s">
        <v>768</v>
      </c>
    </row>
    <row r="2651" customFormat="false" ht="15" hidden="false" customHeight="false" outlineLevel="0" collapsed="false">
      <c r="A2651" s="4" t="str">
        <f aca="false">B2651&amp;"|"&amp;C2651</f>
        <v>tdbR00000008 Ala-GGC|5</v>
      </c>
      <c r="B2651" s="4" t="s">
        <v>73</v>
      </c>
      <c r="C2651" s="4" t="s">
        <v>773</v>
      </c>
      <c r="D2651" s="4" t="n">
        <v>5</v>
      </c>
      <c r="E2651" s="17" t="s">
        <v>772</v>
      </c>
      <c r="F2651" s="18" t="s">
        <v>768</v>
      </c>
    </row>
    <row r="2652" customFormat="false" ht="15" hidden="false" customHeight="false" outlineLevel="0" collapsed="false">
      <c r="A2652" s="4" t="str">
        <f aca="false">B2652&amp;"|"&amp;C2652</f>
        <v>tdbR00000008 Ala-GGC|6</v>
      </c>
      <c r="B2652" s="4" t="s">
        <v>73</v>
      </c>
      <c r="C2652" s="4" t="s">
        <v>774</v>
      </c>
      <c r="D2652" s="4" t="n">
        <v>6</v>
      </c>
      <c r="E2652" s="17" t="s">
        <v>777</v>
      </c>
      <c r="F2652" s="18" t="s">
        <v>768</v>
      </c>
    </row>
    <row r="2653" customFormat="false" ht="15" hidden="false" customHeight="false" outlineLevel="0" collapsed="false">
      <c r="A2653" s="4" t="str">
        <f aca="false">B2653&amp;"|"&amp;C2653</f>
        <v>tdbR00000008 Ala-GGC|7</v>
      </c>
      <c r="B2653" s="4" t="s">
        <v>73</v>
      </c>
      <c r="C2653" s="4" t="s">
        <v>775</v>
      </c>
      <c r="D2653" s="4" t="n">
        <v>7</v>
      </c>
      <c r="E2653" s="17" t="s">
        <v>780</v>
      </c>
      <c r="F2653" s="18" t="s">
        <v>768</v>
      </c>
    </row>
    <row r="2654" customFormat="false" ht="15" hidden="false" customHeight="false" outlineLevel="0" collapsed="false">
      <c r="A2654" s="4" t="str">
        <f aca="false">B2654&amp;"|"&amp;C2654</f>
        <v>tdbR00000008 Ala-GGC|8</v>
      </c>
      <c r="B2654" s="4" t="s">
        <v>73</v>
      </c>
      <c r="C2654" s="4" t="s">
        <v>776</v>
      </c>
      <c r="D2654" s="4" t="n">
        <v>8</v>
      </c>
      <c r="E2654" s="3" t="s">
        <v>777</v>
      </c>
      <c r="F2654" s="4" t="s">
        <v>778</v>
      </c>
    </row>
    <row r="2655" customFormat="false" ht="15" hidden="false" customHeight="false" outlineLevel="0" collapsed="false">
      <c r="A2655" s="4" t="str">
        <f aca="false">B2655&amp;"|"&amp;C2655</f>
        <v>tdbR00000008 Ala-GGC|9</v>
      </c>
      <c r="B2655" s="4" t="s">
        <v>73</v>
      </c>
      <c r="C2655" s="4" t="s">
        <v>779</v>
      </c>
      <c r="D2655" s="4" t="n">
        <v>9</v>
      </c>
      <c r="E2655" s="3" t="s">
        <v>780</v>
      </c>
      <c r="F2655" s="4" t="s">
        <v>781</v>
      </c>
    </row>
    <row r="2656" customFormat="false" ht="15" hidden="false" customHeight="false" outlineLevel="0" collapsed="false">
      <c r="A2656" s="4" t="str">
        <f aca="false">B2656&amp;"|"&amp;C2656</f>
        <v>tdbR00000008 Ala-GGC|10</v>
      </c>
      <c r="B2656" s="4" t="s">
        <v>73</v>
      </c>
      <c r="C2656" s="4" t="s">
        <v>782</v>
      </c>
      <c r="D2656" s="4" t="n">
        <v>10</v>
      </c>
      <c r="E2656" s="8" t="s">
        <v>459</v>
      </c>
      <c r="F2656" s="7" t="s">
        <v>783</v>
      </c>
    </row>
    <row r="2657" customFormat="false" ht="15" hidden="false" customHeight="false" outlineLevel="0" collapsed="false">
      <c r="A2657" s="4" t="str">
        <f aca="false">B2657&amp;"|"&amp;C2657</f>
        <v>tdbR00000008 Ala-GGC|11</v>
      </c>
      <c r="B2657" s="4" t="s">
        <v>73</v>
      </c>
      <c r="C2657" s="4" t="s">
        <v>784</v>
      </c>
      <c r="D2657" s="4" t="n">
        <v>11</v>
      </c>
      <c r="E2657" s="8" t="s">
        <v>772</v>
      </c>
      <c r="F2657" s="7" t="s">
        <v>783</v>
      </c>
    </row>
    <row r="2658" customFormat="false" ht="15" hidden="false" customHeight="false" outlineLevel="0" collapsed="false">
      <c r="A2658" s="4" t="str">
        <f aca="false">B2658&amp;"|"&amp;C2658</f>
        <v>tdbR00000008 Ala-GGC|12</v>
      </c>
      <c r="B2658" s="4" t="s">
        <v>73</v>
      </c>
      <c r="C2658" s="4" t="s">
        <v>785</v>
      </c>
      <c r="D2658" s="4" t="n">
        <v>12</v>
      </c>
      <c r="E2658" s="8" t="s">
        <v>777</v>
      </c>
      <c r="F2658" s="7" t="s">
        <v>783</v>
      </c>
    </row>
    <row r="2659" customFormat="false" ht="15" hidden="false" customHeight="false" outlineLevel="0" collapsed="false">
      <c r="A2659" s="4" t="str">
        <f aca="false">B2659&amp;"|"&amp;C2659</f>
        <v>tdbR00000008 Ala-GGC|13</v>
      </c>
      <c r="B2659" s="4" t="s">
        <v>73</v>
      </c>
      <c r="C2659" s="4" t="s">
        <v>786</v>
      </c>
      <c r="D2659" s="4" t="n">
        <v>13</v>
      </c>
      <c r="E2659" s="8" t="s">
        <v>772</v>
      </c>
      <c r="F2659" s="7" t="s">
        <v>783</v>
      </c>
    </row>
    <row r="2660" customFormat="false" ht="15" hidden="false" customHeight="false" outlineLevel="0" collapsed="false">
      <c r="A2660" s="4" t="str">
        <f aca="false">B2660&amp;"|"&amp;C2660</f>
        <v>tdbR00000008 Ala-GGC|14</v>
      </c>
      <c r="B2660" s="4" t="s">
        <v>73</v>
      </c>
      <c r="C2660" s="4" t="s">
        <v>787</v>
      </c>
      <c r="D2660" s="4" t="n">
        <v>14</v>
      </c>
      <c r="E2660" s="19" t="s">
        <v>780</v>
      </c>
      <c r="F2660" s="20" t="s">
        <v>788</v>
      </c>
    </row>
    <row r="2661" customFormat="false" ht="15" hidden="false" customHeight="false" outlineLevel="0" collapsed="false">
      <c r="A2661" s="4" t="str">
        <f aca="false">B2661&amp;"|"&amp;C2661</f>
        <v>tdbR00000008 Ala-GGC|15</v>
      </c>
      <c r="B2661" s="4" t="s">
        <v>73</v>
      </c>
      <c r="C2661" s="4" t="s">
        <v>789</v>
      </c>
      <c r="D2661" s="4" t="n">
        <v>15</v>
      </c>
      <c r="E2661" s="19" t="s">
        <v>459</v>
      </c>
      <c r="F2661" s="20" t="s">
        <v>788</v>
      </c>
    </row>
    <row r="2662" customFormat="false" ht="15" hidden="false" customHeight="false" outlineLevel="0" collapsed="false">
      <c r="A2662" s="4" t="str">
        <f aca="false">B2662&amp;"|"&amp;C2662</f>
        <v>tdbR00000008 Ala-GGC|16</v>
      </c>
      <c r="B2662" s="4" t="s">
        <v>73</v>
      </c>
      <c r="C2662" s="4" t="s">
        <v>790</v>
      </c>
      <c r="D2662" s="4" t="n">
        <v>16</v>
      </c>
      <c r="E2662" s="19" t="s">
        <v>772</v>
      </c>
      <c r="F2662" s="20" t="s">
        <v>788</v>
      </c>
    </row>
    <row r="2663" customFormat="false" ht="15" hidden="false" customHeight="false" outlineLevel="0" collapsed="false">
      <c r="A2663" s="4" t="str">
        <f aca="false">B2663&amp;"|"&amp;C2663</f>
        <v>tdbR00000008 Ala-GGC|17</v>
      </c>
      <c r="B2663" s="4" t="s">
        <v>73</v>
      </c>
      <c r="C2663" s="4" t="s">
        <v>791</v>
      </c>
      <c r="D2663" s="4" t="n">
        <v>17</v>
      </c>
      <c r="E2663" s="19" t="s">
        <v>777</v>
      </c>
      <c r="F2663" s="20" t="s">
        <v>788</v>
      </c>
    </row>
    <row r="2664" customFormat="false" ht="15" hidden="false" customHeight="false" outlineLevel="0" collapsed="false">
      <c r="A2664" s="4" t="str">
        <f aca="false">B2664&amp;"|"&amp;C2664</f>
        <v>tdbR00000008 Ala-GGC|18</v>
      </c>
      <c r="B2664" s="4" t="s">
        <v>73</v>
      </c>
      <c r="C2664" s="4" t="s">
        <v>793</v>
      </c>
      <c r="D2664" s="4" t="n">
        <v>18</v>
      </c>
      <c r="E2664" s="19" t="s">
        <v>459</v>
      </c>
      <c r="F2664" s="20" t="s">
        <v>788</v>
      </c>
    </row>
    <row r="2665" customFormat="false" ht="15" hidden="false" customHeight="false" outlineLevel="0" collapsed="false">
      <c r="A2665" s="4" t="str">
        <f aca="false">B2665&amp;"|"&amp;C2665</f>
        <v>tdbR00000008 Ala-GGC|19</v>
      </c>
      <c r="B2665" s="4" t="s">
        <v>73</v>
      </c>
      <c r="C2665" s="4" t="s">
        <v>794</v>
      </c>
      <c r="D2665" s="4" t="n">
        <v>19</v>
      </c>
      <c r="E2665" s="19" t="s">
        <v>459</v>
      </c>
      <c r="F2665" s="20" t="s">
        <v>788</v>
      </c>
    </row>
    <row r="2666" customFormat="false" ht="15" hidden="false" customHeight="false" outlineLevel="0" collapsed="false">
      <c r="A2666" s="4" t="str">
        <f aca="false">B2666&amp;"|"&amp;C2666</f>
        <v>tdbR00000008 Ala-GGC|20</v>
      </c>
      <c r="B2666" s="4" t="s">
        <v>73</v>
      </c>
      <c r="C2666" s="4" t="s">
        <v>795</v>
      </c>
      <c r="D2666" s="4" t="n">
        <v>20</v>
      </c>
      <c r="E2666" s="19" t="s">
        <v>459</v>
      </c>
      <c r="F2666" s="20" t="s">
        <v>788</v>
      </c>
    </row>
    <row r="2667" customFormat="false" ht="15" hidden="false" customHeight="false" outlineLevel="0" collapsed="false">
      <c r="A2667" s="4" t="str">
        <f aca="false">B2667&amp;"|"&amp;C2667</f>
        <v>tdbR00000008 Ala-GGC|21</v>
      </c>
      <c r="B2667" s="4" t="s">
        <v>73</v>
      </c>
      <c r="C2667" s="4" t="s">
        <v>797</v>
      </c>
      <c r="D2667" s="4" t="n">
        <v>21</v>
      </c>
      <c r="E2667" s="19" t="s">
        <v>780</v>
      </c>
      <c r="F2667" s="20" t="s">
        <v>788</v>
      </c>
    </row>
    <row r="2668" customFormat="false" ht="15" hidden="false" customHeight="false" outlineLevel="0" collapsed="false">
      <c r="A2668" s="4" t="str">
        <f aca="false">B2668&amp;"|"&amp;C2668</f>
        <v>tdbR00000008 Ala-GGC|22</v>
      </c>
      <c r="B2668" s="4" t="s">
        <v>73</v>
      </c>
      <c r="C2668" s="4" t="s">
        <v>798</v>
      </c>
      <c r="D2668" s="4" t="n">
        <v>22</v>
      </c>
      <c r="E2668" s="8" t="s">
        <v>459</v>
      </c>
      <c r="F2668" s="7" t="s">
        <v>783</v>
      </c>
    </row>
    <row r="2669" customFormat="false" ht="15" hidden="false" customHeight="false" outlineLevel="0" collapsed="false">
      <c r="A2669" s="4" t="str">
        <f aca="false">B2669&amp;"|"&amp;C2669</f>
        <v>tdbR00000008 Ala-GGC|23</v>
      </c>
      <c r="B2669" s="4" t="s">
        <v>73</v>
      </c>
      <c r="C2669" s="4" t="s">
        <v>799</v>
      </c>
      <c r="D2669" s="4" t="n">
        <v>23</v>
      </c>
      <c r="E2669" s="8" t="s">
        <v>780</v>
      </c>
      <c r="F2669" s="7" t="s">
        <v>783</v>
      </c>
    </row>
    <row r="2670" customFormat="false" ht="15" hidden="false" customHeight="false" outlineLevel="0" collapsed="false">
      <c r="A2670" s="4" t="str">
        <f aca="false">B2670&amp;"|"&amp;C2670</f>
        <v>tdbR00000008 Ala-GGC|24</v>
      </c>
      <c r="B2670" s="4" t="s">
        <v>73</v>
      </c>
      <c r="C2670" s="4" t="s">
        <v>800</v>
      </c>
      <c r="D2670" s="4" t="n">
        <v>24</v>
      </c>
      <c r="E2670" s="8" t="s">
        <v>459</v>
      </c>
      <c r="F2670" s="7" t="s">
        <v>783</v>
      </c>
    </row>
    <row r="2671" customFormat="false" ht="15" hidden="false" customHeight="false" outlineLevel="0" collapsed="false">
      <c r="A2671" s="4" t="str">
        <f aca="false">B2671&amp;"|"&amp;C2671</f>
        <v>tdbR00000008 Ala-GGC|25</v>
      </c>
      <c r="B2671" s="4" t="s">
        <v>73</v>
      </c>
      <c r="C2671" s="4" t="s">
        <v>801</v>
      </c>
      <c r="D2671" s="4" t="n">
        <v>25</v>
      </c>
      <c r="E2671" s="8" t="s">
        <v>772</v>
      </c>
      <c r="F2671" s="7" t="s">
        <v>783</v>
      </c>
    </row>
    <row r="2672" customFormat="false" ht="15" hidden="false" customHeight="false" outlineLevel="0" collapsed="false">
      <c r="A2672" s="4" t="str">
        <f aca="false">B2672&amp;"|"&amp;C2672</f>
        <v>tdbR00000008 Ala-GGC|26</v>
      </c>
      <c r="B2672" s="4" t="s">
        <v>73</v>
      </c>
      <c r="C2672" s="4" t="s">
        <v>802</v>
      </c>
      <c r="D2672" s="4" t="n">
        <v>26</v>
      </c>
      <c r="E2672" s="3" t="s">
        <v>459</v>
      </c>
      <c r="F2672" s="4" t="s">
        <v>803</v>
      </c>
    </row>
    <row r="2673" customFormat="false" ht="15" hidden="false" customHeight="false" outlineLevel="0" collapsed="false">
      <c r="A2673" s="4" t="str">
        <f aca="false">B2673&amp;"|"&amp;C2673</f>
        <v>tdbR00000008 Ala-GGC|27</v>
      </c>
      <c r="B2673" s="4" t="s">
        <v>73</v>
      </c>
      <c r="C2673" s="4" t="s">
        <v>804</v>
      </c>
      <c r="D2673" s="4" t="n">
        <v>27</v>
      </c>
      <c r="E2673" s="21" t="s">
        <v>772</v>
      </c>
      <c r="F2673" s="22" t="s">
        <v>805</v>
      </c>
    </row>
    <row r="2674" customFormat="false" ht="15" hidden="false" customHeight="false" outlineLevel="0" collapsed="false">
      <c r="A2674" s="4" t="str">
        <f aca="false">B2674&amp;"|"&amp;C2674</f>
        <v>tdbR00000008 Ala-GGC|28</v>
      </c>
      <c r="B2674" s="4" t="s">
        <v>73</v>
      </c>
      <c r="C2674" s="4" t="s">
        <v>806</v>
      </c>
      <c r="D2674" s="4" t="n">
        <v>28</v>
      </c>
      <c r="E2674" s="21" t="s">
        <v>777</v>
      </c>
      <c r="F2674" s="22" t="s">
        <v>805</v>
      </c>
    </row>
    <row r="2675" customFormat="false" ht="15" hidden="false" customHeight="false" outlineLevel="0" collapsed="false">
      <c r="A2675" s="4" t="str">
        <f aca="false">B2675&amp;"|"&amp;C2675</f>
        <v>tdbR00000008 Ala-GGC|29</v>
      </c>
      <c r="B2675" s="4" t="s">
        <v>73</v>
      </c>
      <c r="C2675" s="4" t="s">
        <v>807</v>
      </c>
      <c r="D2675" s="4" t="n">
        <v>29</v>
      </c>
      <c r="E2675" s="21" t="s">
        <v>777</v>
      </c>
      <c r="F2675" s="22" t="s">
        <v>805</v>
      </c>
    </row>
    <row r="2676" customFormat="false" ht="15" hidden="false" customHeight="false" outlineLevel="0" collapsed="false">
      <c r="A2676" s="4" t="str">
        <f aca="false">B2676&amp;"|"&amp;C2676</f>
        <v>tdbR00000008 Ala-GGC|30</v>
      </c>
      <c r="B2676" s="4" t="s">
        <v>73</v>
      </c>
      <c r="C2676" s="4" t="s">
        <v>808</v>
      </c>
      <c r="D2676" s="4" t="n">
        <v>30</v>
      </c>
      <c r="E2676" s="21" t="s">
        <v>459</v>
      </c>
      <c r="F2676" s="22" t="s">
        <v>805</v>
      </c>
    </row>
    <row r="2677" customFormat="false" ht="15" hidden="false" customHeight="false" outlineLevel="0" collapsed="false">
      <c r="A2677" s="4" t="str">
        <f aca="false">B2677&amp;"|"&amp;C2677</f>
        <v>tdbR00000008 Ala-GGC|31</v>
      </c>
      <c r="B2677" s="4" t="s">
        <v>73</v>
      </c>
      <c r="C2677" s="4" t="s">
        <v>809</v>
      </c>
      <c r="D2677" s="4" t="n">
        <v>31</v>
      </c>
      <c r="E2677" s="21" t="s">
        <v>772</v>
      </c>
      <c r="F2677" s="22" t="s">
        <v>805</v>
      </c>
    </row>
    <row r="2678" customFormat="false" ht="15" hidden="false" customHeight="false" outlineLevel="0" collapsed="false">
      <c r="A2678" s="4" t="str">
        <f aca="false">B2678&amp;"|"&amp;C2678</f>
        <v>tdbR00000008 Ala-GGC|32</v>
      </c>
      <c r="B2678" s="4" t="s">
        <v>73</v>
      </c>
      <c r="C2678" s="4" t="s">
        <v>810</v>
      </c>
      <c r="D2678" s="4" t="n">
        <v>32</v>
      </c>
      <c r="E2678" s="19" t="s">
        <v>780</v>
      </c>
      <c r="F2678" s="20" t="s">
        <v>811</v>
      </c>
    </row>
    <row r="2679" customFormat="false" ht="15" hidden="false" customHeight="false" outlineLevel="0" collapsed="false">
      <c r="A2679" s="4" t="str">
        <f aca="false">B2679&amp;"|"&amp;C2679</f>
        <v>tdbR00000008 Ala-GGC|33</v>
      </c>
      <c r="B2679" s="4" t="s">
        <v>73</v>
      </c>
      <c r="C2679" s="4" t="s">
        <v>812</v>
      </c>
      <c r="D2679" s="4" t="n">
        <v>33</v>
      </c>
      <c r="E2679" s="19" t="s">
        <v>777</v>
      </c>
      <c r="F2679" s="20" t="s">
        <v>811</v>
      </c>
    </row>
    <row r="2680" customFormat="false" ht="15" hidden="false" customHeight="false" outlineLevel="0" collapsed="false">
      <c r="A2680" s="4" t="str">
        <f aca="false">B2680&amp;"|"&amp;C2680</f>
        <v>tdbR00000008 Ala-GGC|34</v>
      </c>
      <c r="B2680" s="4" t="s">
        <v>73</v>
      </c>
      <c r="C2680" s="4" t="s">
        <v>813</v>
      </c>
      <c r="D2680" s="4" t="n">
        <v>34</v>
      </c>
      <c r="E2680" s="19" t="s">
        <v>459</v>
      </c>
      <c r="F2680" s="20" t="s">
        <v>811</v>
      </c>
    </row>
    <row r="2681" customFormat="false" ht="15" hidden="false" customHeight="false" outlineLevel="0" collapsed="false">
      <c r="A2681" s="4" t="str">
        <f aca="false">B2681&amp;"|"&amp;C2681</f>
        <v>tdbR00000008 Ala-GGC|35</v>
      </c>
      <c r="B2681" s="4" t="s">
        <v>73</v>
      </c>
      <c r="C2681" s="4" t="s">
        <v>814</v>
      </c>
      <c r="D2681" s="4" t="n">
        <v>35</v>
      </c>
      <c r="E2681" s="19" t="s">
        <v>459</v>
      </c>
      <c r="F2681" s="20" t="s">
        <v>811</v>
      </c>
    </row>
    <row r="2682" customFormat="false" ht="15" hidden="false" customHeight="false" outlineLevel="0" collapsed="false">
      <c r="A2682" s="4" t="str">
        <f aca="false">B2682&amp;"|"&amp;C2682</f>
        <v>tdbR00000008 Ala-GGC|36</v>
      </c>
      <c r="B2682" s="4" t="s">
        <v>73</v>
      </c>
      <c r="C2682" s="4" t="s">
        <v>815</v>
      </c>
      <c r="D2682" s="4" t="n">
        <v>36</v>
      </c>
      <c r="E2682" s="19" t="s">
        <v>772</v>
      </c>
      <c r="F2682" s="20" t="s">
        <v>811</v>
      </c>
    </row>
    <row r="2683" customFormat="false" ht="15" hidden="false" customHeight="false" outlineLevel="0" collapsed="false">
      <c r="A2683" s="4" t="str">
        <f aca="false">B2683&amp;"|"&amp;C2683</f>
        <v>tdbR00000008 Ala-GGC|37</v>
      </c>
      <c r="B2683" s="4" t="s">
        <v>73</v>
      </c>
      <c r="C2683" s="4" t="s">
        <v>816</v>
      </c>
      <c r="D2683" s="4" t="n">
        <v>37</v>
      </c>
      <c r="E2683" s="19" t="s">
        <v>780</v>
      </c>
      <c r="F2683" s="20" t="s">
        <v>811</v>
      </c>
    </row>
    <row r="2684" customFormat="false" ht="15" hidden="false" customHeight="false" outlineLevel="0" collapsed="false">
      <c r="A2684" s="4" t="str">
        <f aca="false">B2684&amp;"|"&amp;C2684</f>
        <v>tdbR00000008 Ala-GGC|38</v>
      </c>
      <c r="B2684" s="4" t="s">
        <v>73</v>
      </c>
      <c r="C2684" s="4" t="s">
        <v>817</v>
      </c>
      <c r="D2684" s="4" t="n">
        <v>38</v>
      </c>
      <c r="E2684" s="19" t="s">
        <v>777</v>
      </c>
      <c r="F2684" s="20" t="s">
        <v>811</v>
      </c>
    </row>
    <row r="2685" customFormat="false" ht="15" hidden="false" customHeight="false" outlineLevel="0" collapsed="false">
      <c r="A2685" s="4" t="str">
        <f aca="false">B2685&amp;"|"&amp;C2685</f>
        <v>tdbR00000008 Ala-GGC|39</v>
      </c>
      <c r="B2685" s="4" t="s">
        <v>73</v>
      </c>
      <c r="C2685" s="4" t="s">
        <v>818</v>
      </c>
      <c r="D2685" s="4" t="n">
        <v>39</v>
      </c>
      <c r="E2685" s="21" t="s">
        <v>459</v>
      </c>
      <c r="F2685" s="22" t="s">
        <v>805</v>
      </c>
    </row>
    <row r="2686" customFormat="false" ht="15" hidden="false" customHeight="false" outlineLevel="0" collapsed="false">
      <c r="A2686" s="4" t="str">
        <f aca="false">B2686&amp;"|"&amp;C2686</f>
        <v>tdbR00000008 Ala-GGC|40</v>
      </c>
      <c r="B2686" s="4" t="s">
        <v>73</v>
      </c>
      <c r="C2686" s="4" t="s">
        <v>819</v>
      </c>
      <c r="D2686" s="4" t="n">
        <v>40</v>
      </c>
      <c r="E2686" s="21" t="s">
        <v>772</v>
      </c>
      <c r="F2686" s="22" t="s">
        <v>805</v>
      </c>
    </row>
    <row r="2687" customFormat="false" ht="15" hidden="false" customHeight="false" outlineLevel="0" collapsed="false">
      <c r="A2687" s="4" t="str">
        <f aca="false">B2687&amp;"|"&amp;C2687</f>
        <v>tdbR00000008 Ala-GGC|41</v>
      </c>
      <c r="B2687" s="4" t="s">
        <v>73</v>
      </c>
      <c r="C2687" s="4" t="s">
        <v>820</v>
      </c>
      <c r="D2687" s="4" t="n">
        <v>41</v>
      </c>
      <c r="E2687" s="21" t="s">
        <v>780</v>
      </c>
      <c r="F2687" s="22" t="s">
        <v>805</v>
      </c>
    </row>
    <row r="2688" customFormat="false" ht="15" hidden="false" customHeight="false" outlineLevel="0" collapsed="false">
      <c r="A2688" s="4" t="str">
        <f aca="false">B2688&amp;"|"&amp;C2688</f>
        <v>tdbR00000008 Ala-GGC|42</v>
      </c>
      <c r="B2688" s="4" t="s">
        <v>73</v>
      </c>
      <c r="C2688" s="4" t="s">
        <v>821</v>
      </c>
      <c r="D2688" s="4" t="n">
        <v>42</v>
      </c>
      <c r="E2688" s="21" t="s">
        <v>780</v>
      </c>
      <c r="F2688" s="22" t="s">
        <v>805</v>
      </c>
    </row>
    <row r="2689" customFormat="false" ht="15" hidden="false" customHeight="false" outlineLevel="0" collapsed="false">
      <c r="A2689" s="4" t="str">
        <f aca="false">B2689&amp;"|"&amp;C2689</f>
        <v>tdbR00000008 Ala-GGC|43</v>
      </c>
      <c r="B2689" s="4" t="s">
        <v>73</v>
      </c>
      <c r="C2689" s="4" t="s">
        <v>822</v>
      </c>
      <c r="D2689" s="4" t="n">
        <v>43</v>
      </c>
      <c r="E2689" s="21" t="s">
        <v>459</v>
      </c>
      <c r="F2689" s="22" t="s">
        <v>805</v>
      </c>
    </row>
    <row r="2690" customFormat="false" ht="15" hidden="false" customHeight="false" outlineLevel="0" collapsed="false">
      <c r="A2690" s="4" t="str">
        <f aca="false">B2690&amp;"|"&amp;C2690</f>
        <v>tdbR00000008 Ala-GGC|44</v>
      </c>
      <c r="B2690" s="4" t="s">
        <v>73</v>
      </c>
      <c r="C2690" s="4" t="s">
        <v>823</v>
      </c>
      <c r="D2690" s="4" t="n">
        <v>44</v>
      </c>
      <c r="E2690" s="19" t="s">
        <v>780</v>
      </c>
      <c r="F2690" s="20" t="s">
        <v>824</v>
      </c>
    </row>
    <row r="2691" customFormat="false" ht="15" hidden="false" customHeight="false" outlineLevel="0" collapsed="false">
      <c r="A2691" s="4" t="str">
        <f aca="false">B2691&amp;"|"&amp;C2691</f>
        <v>tdbR00000008 Ala-GGC|45</v>
      </c>
      <c r="B2691" s="4" t="s">
        <v>73</v>
      </c>
      <c r="C2691" s="4" t="s">
        <v>825</v>
      </c>
      <c r="D2691" s="4" t="n">
        <v>45</v>
      </c>
      <c r="E2691" s="19" t="s">
        <v>459</v>
      </c>
      <c r="F2691" s="20" t="s">
        <v>824</v>
      </c>
    </row>
    <row r="2692" customFormat="false" ht="15" hidden="false" customHeight="false" outlineLevel="0" collapsed="false">
      <c r="A2692" s="4" t="str">
        <f aca="false">B2692&amp;"|"&amp;C2692</f>
        <v>tdbR00000008 Ala-GGC|46</v>
      </c>
      <c r="B2692" s="4" t="s">
        <v>73</v>
      </c>
      <c r="C2692" s="4" t="s">
        <v>826</v>
      </c>
      <c r="D2692" s="4" t="n">
        <v>46</v>
      </c>
      <c r="E2692" s="19" t="s">
        <v>459</v>
      </c>
      <c r="F2692" s="20" t="s">
        <v>824</v>
      </c>
    </row>
    <row r="2693" customFormat="false" ht="15" hidden="false" customHeight="false" outlineLevel="0" collapsed="false">
      <c r="A2693" s="4" t="str">
        <f aca="false">B2693&amp;"|"&amp;C2693</f>
        <v>tdbR00000008 Ala-GGC|47</v>
      </c>
      <c r="B2693" s="4" t="s">
        <v>73</v>
      </c>
      <c r="C2693" s="4" t="s">
        <v>827</v>
      </c>
      <c r="D2693" s="4" t="n">
        <v>47</v>
      </c>
      <c r="E2693" s="19" t="s">
        <v>777</v>
      </c>
      <c r="F2693" s="20" t="s">
        <v>824</v>
      </c>
    </row>
    <row r="2694" customFormat="false" ht="15" hidden="false" customHeight="false" outlineLevel="0" collapsed="false">
      <c r="A2694" s="4" t="str">
        <f aca="false">B2694&amp;"|"&amp;C2694</f>
        <v>tdbR00000008 Ala-GGC|48</v>
      </c>
      <c r="B2694" s="4" t="s">
        <v>73</v>
      </c>
      <c r="C2694" s="4" t="s">
        <v>828</v>
      </c>
      <c r="D2694" s="4" t="n">
        <v>48</v>
      </c>
      <c r="E2694" s="19" t="s">
        <v>772</v>
      </c>
      <c r="F2694" s="20" t="s">
        <v>824</v>
      </c>
    </row>
    <row r="2695" customFormat="false" ht="15" hidden="false" customHeight="false" outlineLevel="0" collapsed="false">
      <c r="A2695" s="4" t="str">
        <f aca="false">B2695&amp;"|"&amp;C2695</f>
        <v>tdbR00000008 Ala-GGC|49</v>
      </c>
      <c r="B2695" s="4" t="s">
        <v>73</v>
      </c>
      <c r="C2695" s="4" t="s">
        <v>829</v>
      </c>
      <c r="D2695" s="4" t="n">
        <v>49</v>
      </c>
      <c r="E2695" s="23" t="s">
        <v>780</v>
      </c>
      <c r="F2695" s="10" t="s">
        <v>830</v>
      </c>
    </row>
    <row r="2696" customFormat="false" ht="15" hidden="false" customHeight="false" outlineLevel="0" collapsed="false">
      <c r="A2696" s="4" t="str">
        <f aca="false">B2696&amp;"|"&amp;C2696</f>
        <v>tdbR00000008 Ala-GGC|50</v>
      </c>
      <c r="B2696" s="4" t="s">
        <v>73</v>
      </c>
      <c r="C2696" s="4" t="s">
        <v>831</v>
      </c>
      <c r="D2696" s="4" t="n">
        <v>50</v>
      </c>
      <c r="E2696" s="23" t="s">
        <v>459</v>
      </c>
      <c r="F2696" s="10" t="s">
        <v>830</v>
      </c>
    </row>
    <row r="2697" customFormat="false" ht="15" hidden="false" customHeight="false" outlineLevel="0" collapsed="false">
      <c r="A2697" s="4" t="str">
        <f aca="false">B2697&amp;"|"&amp;C2697</f>
        <v>tdbR00000008 Ala-GGC|51</v>
      </c>
      <c r="B2697" s="4" t="s">
        <v>73</v>
      </c>
      <c r="C2697" s="4" t="s">
        <v>832</v>
      </c>
      <c r="D2697" s="4" t="n">
        <v>51</v>
      </c>
      <c r="E2697" s="23" t="s">
        <v>772</v>
      </c>
      <c r="F2697" s="10" t="s">
        <v>830</v>
      </c>
    </row>
    <row r="2698" customFormat="false" ht="15" hidden="false" customHeight="false" outlineLevel="0" collapsed="false">
      <c r="A2698" s="4" t="str">
        <f aca="false">B2698&amp;"|"&amp;C2698</f>
        <v>tdbR00000008 Ala-GGC|52</v>
      </c>
      <c r="B2698" s="4" t="s">
        <v>73</v>
      </c>
      <c r="C2698" s="4" t="s">
        <v>833</v>
      </c>
      <c r="D2698" s="4" t="n">
        <v>52</v>
      </c>
      <c r="E2698" s="23" t="s">
        <v>459</v>
      </c>
      <c r="F2698" s="10" t="s">
        <v>830</v>
      </c>
    </row>
    <row r="2699" customFormat="false" ht="15" hidden="false" customHeight="false" outlineLevel="0" collapsed="false">
      <c r="A2699" s="4" t="str">
        <f aca="false">B2699&amp;"|"&amp;C2699</f>
        <v>tdbR00000008 Ala-GGC|53</v>
      </c>
      <c r="B2699" s="4" t="s">
        <v>73</v>
      </c>
      <c r="C2699" s="4" t="s">
        <v>834</v>
      </c>
      <c r="D2699" s="4" t="n">
        <v>53</v>
      </c>
      <c r="E2699" s="23" t="s">
        <v>459</v>
      </c>
      <c r="F2699" s="10" t="s">
        <v>830</v>
      </c>
    </row>
    <row r="2700" customFormat="false" ht="15" hidden="false" customHeight="false" outlineLevel="0" collapsed="false">
      <c r="A2700" s="4" t="str">
        <f aca="false">B2700&amp;"|"&amp;C2700</f>
        <v>tdbR00000008 Ala-GGC|54</v>
      </c>
      <c r="B2700" s="4" t="s">
        <v>73</v>
      </c>
      <c r="C2700" s="4" t="s">
        <v>835</v>
      </c>
      <c r="D2700" s="4" t="n">
        <v>54</v>
      </c>
      <c r="E2700" s="19" t="s">
        <v>777</v>
      </c>
      <c r="F2700" s="20" t="s">
        <v>836</v>
      </c>
    </row>
    <row r="2701" customFormat="false" ht="15" hidden="false" customHeight="false" outlineLevel="0" collapsed="false">
      <c r="A2701" s="4" t="str">
        <f aca="false">B2701&amp;"|"&amp;C2701</f>
        <v>tdbR00000008 Ala-GGC|55</v>
      </c>
      <c r="B2701" s="4" t="s">
        <v>73</v>
      </c>
      <c r="C2701" s="4" t="s">
        <v>837</v>
      </c>
      <c r="D2701" s="4" t="n">
        <v>55</v>
      </c>
      <c r="E2701" s="19" t="s">
        <v>777</v>
      </c>
      <c r="F2701" s="20" t="s">
        <v>836</v>
      </c>
    </row>
    <row r="2702" customFormat="false" ht="15" hidden="false" customHeight="false" outlineLevel="0" collapsed="false">
      <c r="A2702" s="4" t="str">
        <f aca="false">B2702&amp;"|"&amp;C2702</f>
        <v>tdbR00000008 Ala-GGC|56</v>
      </c>
      <c r="B2702" s="4" t="s">
        <v>73</v>
      </c>
      <c r="C2702" s="4" t="s">
        <v>838</v>
      </c>
      <c r="D2702" s="4" t="n">
        <v>56</v>
      </c>
      <c r="E2702" s="19" t="s">
        <v>772</v>
      </c>
      <c r="F2702" s="20" t="s">
        <v>836</v>
      </c>
    </row>
    <row r="2703" customFormat="false" ht="15" hidden="false" customHeight="false" outlineLevel="0" collapsed="false">
      <c r="A2703" s="4" t="str">
        <f aca="false">B2703&amp;"|"&amp;C2703</f>
        <v>tdbR00000008 Ala-GGC|57</v>
      </c>
      <c r="B2703" s="4" t="s">
        <v>73</v>
      </c>
      <c r="C2703" s="4" t="s">
        <v>839</v>
      </c>
      <c r="D2703" s="4" t="n">
        <v>57</v>
      </c>
      <c r="E2703" s="19" t="s">
        <v>459</v>
      </c>
      <c r="F2703" s="20" t="s">
        <v>836</v>
      </c>
    </row>
    <row r="2704" customFormat="false" ht="15" hidden="false" customHeight="false" outlineLevel="0" collapsed="false">
      <c r="A2704" s="4" t="str">
        <f aca="false">B2704&amp;"|"&amp;C2704</f>
        <v>tdbR00000008 Ala-GGC|58</v>
      </c>
      <c r="B2704" s="4" t="s">
        <v>73</v>
      </c>
      <c r="C2704" s="4" t="s">
        <v>840</v>
      </c>
      <c r="D2704" s="4" t="n">
        <v>58</v>
      </c>
      <c r="E2704" s="19" t="s">
        <v>780</v>
      </c>
      <c r="F2704" s="20" t="s">
        <v>836</v>
      </c>
    </row>
    <row r="2705" customFormat="false" ht="15" hidden="false" customHeight="false" outlineLevel="0" collapsed="false">
      <c r="A2705" s="4" t="str">
        <f aca="false">B2705&amp;"|"&amp;C2705</f>
        <v>tdbR00000008 Ala-GGC|59</v>
      </c>
      <c r="B2705" s="4" t="s">
        <v>73</v>
      </c>
      <c r="C2705" s="4" t="s">
        <v>841</v>
      </c>
      <c r="D2705" s="4" t="n">
        <v>59</v>
      </c>
      <c r="E2705" s="19" t="s">
        <v>777</v>
      </c>
      <c r="F2705" s="20" t="s">
        <v>836</v>
      </c>
    </row>
    <row r="2706" customFormat="false" ht="15" hidden="false" customHeight="false" outlineLevel="0" collapsed="false">
      <c r="A2706" s="4" t="str">
        <f aca="false">B2706&amp;"|"&amp;C2706</f>
        <v>tdbR00000008 Ala-GGC|60</v>
      </c>
      <c r="B2706" s="4" t="s">
        <v>73</v>
      </c>
      <c r="C2706" s="4" t="s">
        <v>842</v>
      </c>
      <c r="D2706" s="4" t="n">
        <v>60</v>
      </c>
      <c r="E2706" s="19" t="s">
        <v>772</v>
      </c>
      <c r="F2706" s="20" t="s">
        <v>836</v>
      </c>
    </row>
    <row r="2707" customFormat="false" ht="15" hidden="false" customHeight="false" outlineLevel="0" collapsed="false">
      <c r="A2707" s="4" t="str">
        <f aca="false">B2707&amp;"|"&amp;C2707</f>
        <v>tdbR00000008 Ala-GGC|61</v>
      </c>
      <c r="B2707" s="4" t="s">
        <v>73</v>
      </c>
      <c r="C2707" s="4" t="s">
        <v>843</v>
      </c>
      <c r="D2707" s="4" t="n">
        <v>61</v>
      </c>
      <c r="E2707" s="23" t="s">
        <v>772</v>
      </c>
      <c r="F2707" s="10" t="s">
        <v>830</v>
      </c>
    </row>
    <row r="2708" customFormat="false" ht="15" hidden="false" customHeight="false" outlineLevel="0" collapsed="false">
      <c r="A2708" s="4" t="str">
        <f aca="false">B2708&amp;"|"&amp;C2708</f>
        <v>tdbR00000008 Ala-GGC|62</v>
      </c>
      <c r="B2708" s="4" t="s">
        <v>73</v>
      </c>
      <c r="C2708" s="4" t="s">
        <v>844</v>
      </c>
      <c r="D2708" s="4" t="n">
        <v>62</v>
      </c>
      <c r="E2708" s="23" t="s">
        <v>772</v>
      </c>
      <c r="F2708" s="10" t="s">
        <v>830</v>
      </c>
    </row>
    <row r="2709" customFormat="false" ht="15" hidden="false" customHeight="false" outlineLevel="0" collapsed="false">
      <c r="A2709" s="4" t="str">
        <f aca="false">B2709&amp;"|"&amp;C2709</f>
        <v>tdbR00000008 Ala-GGC|63</v>
      </c>
      <c r="B2709" s="4" t="s">
        <v>73</v>
      </c>
      <c r="C2709" s="4" t="s">
        <v>845</v>
      </c>
      <c r="D2709" s="4" t="n">
        <v>63</v>
      </c>
      <c r="E2709" s="23" t="s">
        <v>459</v>
      </c>
      <c r="F2709" s="10" t="s">
        <v>830</v>
      </c>
    </row>
    <row r="2710" customFormat="false" ht="15" hidden="false" customHeight="false" outlineLevel="0" collapsed="false">
      <c r="A2710" s="4" t="str">
        <f aca="false">B2710&amp;"|"&amp;C2710</f>
        <v>tdbR00000008 Ala-GGC|64</v>
      </c>
      <c r="B2710" s="4" t="s">
        <v>73</v>
      </c>
      <c r="C2710" s="4" t="s">
        <v>846</v>
      </c>
      <c r="D2710" s="4" t="n">
        <v>64</v>
      </c>
      <c r="E2710" s="23" t="s">
        <v>772</v>
      </c>
      <c r="F2710" s="10" t="s">
        <v>830</v>
      </c>
    </row>
    <row r="2711" customFormat="false" ht="15" hidden="false" customHeight="false" outlineLevel="0" collapsed="false">
      <c r="A2711" s="4" t="str">
        <f aca="false">B2711&amp;"|"&amp;C2711</f>
        <v>tdbR00000008 Ala-GGC|65</v>
      </c>
      <c r="B2711" s="4" t="s">
        <v>73</v>
      </c>
      <c r="C2711" s="4" t="s">
        <v>847</v>
      </c>
      <c r="D2711" s="4" t="n">
        <v>65</v>
      </c>
      <c r="E2711" s="23" t="s">
        <v>777</v>
      </c>
      <c r="F2711" s="10" t="s">
        <v>830</v>
      </c>
    </row>
    <row r="2712" customFormat="false" ht="15" hidden="false" customHeight="false" outlineLevel="0" collapsed="false">
      <c r="A2712" s="4" t="str">
        <f aca="false">B2712&amp;"|"&amp;C2712</f>
        <v>tdbR00000008 Ala-GGC|66</v>
      </c>
      <c r="B2712" s="4" t="s">
        <v>73</v>
      </c>
      <c r="C2712" s="4" t="s">
        <v>848</v>
      </c>
      <c r="D2712" s="4" t="n">
        <v>66</v>
      </c>
      <c r="E2712" s="17" t="s">
        <v>777</v>
      </c>
      <c r="F2712" s="18" t="s">
        <v>768</v>
      </c>
    </row>
    <row r="2713" customFormat="false" ht="15" hidden="false" customHeight="false" outlineLevel="0" collapsed="false">
      <c r="A2713" s="4" t="str">
        <f aca="false">B2713&amp;"|"&amp;C2713</f>
        <v>tdbR00000008 Ala-GGC|67</v>
      </c>
      <c r="B2713" s="4" t="s">
        <v>73</v>
      </c>
      <c r="C2713" s="4" t="s">
        <v>849</v>
      </c>
      <c r="D2713" s="4" t="n">
        <v>67</v>
      </c>
      <c r="E2713" s="17" t="s">
        <v>780</v>
      </c>
      <c r="F2713" s="18" t="s">
        <v>768</v>
      </c>
    </row>
    <row r="2714" customFormat="false" ht="15" hidden="false" customHeight="false" outlineLevel="0" collapsed="false">
      <c r="A2714" s="4" t="str">
        <f aca="false">B2714&amp;"|"&amp;C2714</f>
        <v>tdbR00000008 Ala-GGC|68</v>
      </c>
      <c r="B2714" s="4" t="s">
        <v>73</v>
      </c>
      <c r="C2714" s="4" t="s">
        <v>850</v>
      </c>
      <c r="D2714" s="4" t="n">
        <v>68</v>
      </c>
      <c r="E2714" s="17" t="s">
        <v>459</v>
      </c>
      <c r="F2714" s="18" t="s">
        <v>768</v>
      </c>
    </row>
    <row r="2715" customFormat="false" ht="15" hidden="false" customHeight="false" outlineLevel="0" collapsed="false">
      <c r="A2715" s="4" t="str">
        <f aca="false">B2715&amp;"|"&amp;C2715</f>
        <v>tdbR00000008 Ala-GGC|69</v>
      </c>
      <c r="B2715" s="4" t="s">
        <v>73</v>
      </c>
      <c r="C2715" s="4" t="s">
        <v>851</v>
      </c>
      <c r="D2715" s="4" t="n">
        <v>69</v>
      </c>
      <c r="E2715" s="17" t="s">
        <v>772</v>
      </c>
      <c r="F2715" s="18" t="s">
        <v>768</v>
      </c>
    </row>
    <row r="2716" customFormat="false" ht="15" hidden="false" customHeight="false" outlineLevel="0" collapsed="false">
      <c r="A2716" s="4" t="str">
        <f aca="false">B2716&amp;"|"&amp;C2716</f>
        <v>tdbR00000008 Ala-GGC|70</v>
      </c>
      <c r="B2716" s="4" t="s">
        <v>73</v>
      </c>
      <c r="C2716" s="4" t="s">
        <v>852</v>
      </c>
      <c r="D2716" s="4" t="n">
        <v>70</v>
      </c>
      <c r="E2716" s="17" t="s">
        <v>777</v>
      </c>
      <c r="F2716" s="18" t="s">
        <v>768</v>
      </c>
    </row>
    <row r="2717" customFormat="false" ht="15" hidden="false" customHeight="false" outlineLevel="0" collapsed="false">
      <c r="A2717" s="4" t="str">
        <f aca="false">B2717&amp;"|"&amp;C2717</f>
        <v>tdbR00000008 Ala-GGC|71</v>
      </c>
      <c r="B2717" s="4" t="s">
        <v>73</v>
      </c>
      <c r="C2717" s="4" t="s">
        <v>853</v>
      </c>
      <c r="D2717" s="4" t="n">
        <v>71</v>
      </c>
      <c r="E2717" s="17" t="s">
        <v>772</v>
      </c>
      <c r="F2717" s="18" t="s">
        <v>768</v>
      </c>
    </row>
    <row r="2718" customFormat="false" ht="15" hidden="false" customHeight="false" outlineLevel="0" collapsed="false">
      <c r="A2718" s="4" t="str">
        <f aca="false">B2718&amp;"|"&amp;C2718</f>
        <v>tdbR00000008 Ala-GGC|72</v>
      </c>
      <c r="B2718" s="4" t="s">
        <v>73</v>
      </c>
      <c r="C2718" s="4" t="s">
        <v>854</v>
      </c>
      <c r="D2718" s="4" t="n">
        <v>72</v>
      </c>
      <c r="E2718" s="17" t="s">
        <v>772</v>
      </c>
      <c r="F2718" s="18" t="s">
        <v>768</v>
      </c>
    </row>
    <row r="2719" customFormat="false" ht="15" hidden="false" customHeight="false" outlineLevel="0" collapsed="false">
      <c r="A2719" s="4" t="str">
        <f aca="false">B2719&amp;"|"&amp;C2719</f>
        <v>tdbR00000359 Arg-CCG|1</v>
      </c>
      <c r="B2719" s="4" t="s">
        <v>74</v>
      </c>
      <c r="C2719" s="4" t="s">
        <v>767</v>
      </c>
      <c r="D2719" s="4" t="n">
        <v>1</v>
      </c>
      <c r="E2719" s="17" t="s">
        <v>459</v>
      </c>
      <c r="F2719" s="18" t="s">
        <v>768</v>
      </c>
    </row>
    <row r="2720" customFormat="false" ht="15" hidden="false" customHeight="false" outlineLevel="0" collapsed="false">
      <c r="A2720" s="4" t="str">
        <f aca="false">B2720&amp;"|"&amp;C2720</f>
        <v>tdbR00000359 Arg-CCG|2</v>
      </c>
      <c r="B2720" s="4" t="s">
        <v>74</v>
      </c>
      <c r="C2720" s="4" t="s">
        <v>769</v>
      </c>
      <c r="D2720" s="4" t="n">
        <v>2</v>
      </c>
      <c r="E2720" s="17" t="s">
        <v>772</v>
      </c>
      <c r="F2720" s="18" t="s">
        <v>768</v>
      </c>
    </row>
    <row r="2721" customFormat="false" ht="15" hidden="false" customHeight="false" outlineLevel="0" collapsed="false">
      <c r="A2721" s="4" t="str">
        <f aca="false">B2721&amp;"|"&amp;C2721</f>
        <v>tdbR00000359 Arg-CCG|3</v>
      </c>
      <c r="B2721" s="4" t="s">
        <v>74</v>
      </c>
      <c r="C2721" s="4" t="s">
        <v>770</v>
      </c>
      <c r="D2721" s="4" t="n">
        <v>3</v>
      </c>
      <c r="E2721" s="17" t="s">
        <v>459</v>
      </c>
      <c r="F2721" s="18" t="s">
        <v>768</v>
      </c>
    </row>
    <row r="2722" customFormat="false" ht="15" hidden="false" customHeight="false" outlineLevel="0" collapsed="false">
      <c r="A2722" s="4" t="str">
        <f aca="false">B2722&amp;"|"&amp;C2722</f>
        <v>tdbR00000359 Arg-CCG|4</v>
      </c>
      <c r="B2722" s="4" t="s">
        <v>74</v>
      </c>
      <c r="C2722" s="4" t="s">
        <v>771</v>
      </c>
      <c r="D2722" s="4" t="n">
        <v>4</v>
      </c>
      <c r="E2722" s="17" t="s">
        <v>772</v>
      </c>
      <c r="F2722" s="18" t="s">
        <v>768</v>
      </c>
    </row>
    <row r="2723" customFormat="false" ht="15" hidden="false" customHeight="false" outlineLevel="0" collapsed="false">
      <c r="A2723" s="4" t="str">
        <f aca="false">B2723&amp;"|"&amp;C2723</f>
        <v>tdbR00000359 Arg-CCG|5</v>
      </c>
      <c r="B2723" s="4" t="s">
        <v>74</v>
      </c>
      <c r="C2723" s="4" t="s">
        <v>773</v>
      </c>
      <c r="D2723" s="4" t="n">
        <v>5</v>
      </c>
      <c r="E2723" s="17" t="s">
        <v>772</v>
      </c>
      <c r="F2723" s="18" t="s">
        <v>768</v>
      </c>
    </row>
    <row r="2724" customFormat="false" ht="15" hidden="false" customHeight="false" outlineLevel="0" collapsed="false">
      <c r="A2724" s="4" t="str">
        <f aca="false">B2724&amp;"|"&amp;C2724</f>
        <v>tdbR00000359 Arg-CCG|6</v>
      </c>
      <c r="B2724" s="4" t="s">
        <v>74</v>
      </c>
      <c r="C2724" s="4" t="s">
        <v>774</v>
      </c>
      <c r="D2724" s="4" t="n">
        <v>6</v>
      </c>
      <c r="E2724" s="17" t="s">
        <v>772</v>
      </c>
      <c r="F2724" s="18" t="s">
        <v>768</v>
      </c>
    </row>
    <row r="2725" customFormat="false" ht="15" hidden="false" customHeight="false" outlineLevel="0" collapsed="false">
      <c r="A2725" s="4" t="str">
        <f aca="false">B2725&amp;"|"&amp;C2725</f>
        <v>tdbR00000359 Arg-CCG|7</v>
      </c>
      <c r="B2725" s="4" t="s">
        <v>74</v>
      </c>
      <c r="C2725" s="4" t="s">
        <v>775</v>
      </c>
      <c r="D2725" s="4" t="n">
        <v>7</v>
      </c>
      <c r="E2725" s="17" t="s">
        <v>459</v>
      </c>
      <c r="F2725" s="18" t="s">
        <v>768</v>
      </c>
    </row>
    <row r="2726" customFormat="false" ht="15" hidden="false" customHeight="false" outlineLevel="0" collapsed="false">
      <c r="A2726" s="4" t="str">
        <f aca="false">B2726&amp;"|"&amp;C2726</f>
        <v>tdbR00000359 Arg-CCG|8</v>
      </c>
      <c r="B2726" s="4" t="s">
        <v>74</v>
      </c>
      <c r="C2726" s="4" t="s">
        <v>776</v>
      </c>
      <c r="D2726" s="4" t="n">
        <v>8</v>
      </c>
      <c r="E2726" s="3" t="s">
        <v>777</v>
      </c>
      <c r="F2726" s="4" t="s">
        <v>778</v>
      </c>
    </row>
    <row r="2727" customFormat="false" ht="15" hidden="false" customHeight="false" outlineLevel="0" collapsed="false">
      <c r="A2727" s="4" t="str">
        <f aca="false">B2727&amp;"|"&amp;C2727</f>
        <v>tdbR00000359 Arg-CCG|9</v>
      </c>
      <c r="B2727" s="4" t="s">
        <v>74</v>
      </c>
      <c r="C2727" s="4" t="s">
        <v>779</v>
      </c>
      <c r="D2727" s="4" t="n">
        <v>9</v>
      </c>
      <c r="E2727" s="3" t="s">
        <v>780</v>
      </c>
      <c r="F2727" s="4" t="s">
        <v>781</v>
      </c>
    </row>
    <row r="2728" customFormat="false" ht="15" hidden="false" customHeight="false" outlineLevel="0" collapsed="false">
      <c r="A2728" s="4" t="str">
        <f aca="false">B2728&amp;"|"&amp;C2728</f>
        <v>tdbR00000359 Arg-CCG|10</v>
      </c>
      <c r="B2728" s="4" t="s">
        <v>74</v>
      </c>
      <c r="C2728" s="4" t="s">
        <v>782</v>
      </c>
      <c r="D2728" s="4" t="n">
        <v>10</v>
      </c>
      <c r="E2728" s="8" t="s">
        <v>459</v>
      </c>
      <c r="F2728" s="7" t="s">
        <v>783</v>
      </c>
    </row>
    <row r="2729" customFormat="false" ht="15" hidden="false" customHeight="false" outlineLevel="0" collapsed="false">
      <c r="A2729" s="4" t="str">
        <f aca="false">B2729&amp;"|"&amp;C2729</f>
        <v>tdbR00000359 Arg-CCG|11</v>
      </c>
      <c r="B2729" s="4" t="s">
        <v>74</v>
      </c>
      <c r="C2729" s="4" t="s">
        <v>784</v>
      </c>
      <c r="D2729" s="4" t="n">
        <v>11</v>
      </c>
      <c r="E2729" s="8" t="s">
        <v>772</v>
      </c>
      <c r="F2729" s="7" t="s">
        <v>783</v>
      </c>
    </row>
    <row r="2730" customFormat="false" ht="15" hidden="false" customHeight="false" outlineLevel="0" collapsed="false">
      <c r="A2730" s="4" t="str">
        <f aca="false">B2730&amp;"|"&amp;C2730</f>
        <v>tdbR00000359 Arg-CCG|12</v>
      </c>
      <c r="B2730" s="4" t="s">
        <v>74</v>
      </c>
      <c r="C2730" s="4" t="s">
        <v>785</v>
      </c>
      <c r="D2730" s="4" t="n">
        <v>12</v>
      </c>
      <c r="E2730" s="8" t="s">
        <v>777</v>
      </c>
      <c r="F2730" s="7" t="s">
        <v>783</v>
      </c>
    </row>
    <row r="2731" customFormat="false" ht="15" hidden="false" customHeight="false" outlineLevel="0" collapsed="false">
      <c r="A2731" s="4" t="str">
        <f aca="false">B2731&amp;"|"&amp;C2731</f>
        <v>tdbR00000359 Arg-CCG|13</v>
      </c>
      <c r="B2731" s="4" t="s">
        <v>74</v>
      </c>
      <c r="C2731" s="4" t="s">
        <v>786</v>
      </c>
      <c r="D2731" s="4" t="n">
        <v>13</v>
      </c>
      <c r="E2731" s="8" t="s">
        <v>772</v>
      </c>
      <c r="F2731" s="7" t="s">
        <v>783</v>
      </c>
    </row>
    <row r="2732" customFormat="false" ht="15" hidden="false" customHeight="false" outlineLevel="0" collapsed="false">
      <c r="A2732" s="4" t="str">
        <f aca="false">B2732&amp;"|"&amp;C2732</f>
        <v>tdbR00000359 Arg-CCG|14</v>
      </c>
      <c r="B2732" s="4" t="s">
        <v>74</v>
      </c>
      <c r="C2732" s="4" t="s">
        <v>787</v>
      </c>
      <c r="D2732" s="4" t="n">
        <v>14</v>
      </c>
      <c r="E2732" s="19" t="s">
        <v>780</v>
      </c>
      <c r="F2732" s="20" t="s">
        <v>788</v>
      </c>
    </row>
    <row r="2733" customFormat="false" ht="15" hidden="false" customHeight="false" outlineLevel="0" collapsed="false">
      <c r="A2733" s="4" t="str">
        <f aca="false">B2733&amp;"|"&amp;C2733</f>
        <v>tdbR00000359 Arg-CCG|15</v>
      </c>
      <c r="B2733" s="4" t="s">
        <v>74</v>
      </c>
      <c r="C2733" s="4" t="s">
        <v>789</v>
      </c>
      <c r="D2733" s="4" t="n">
        <v>15</v>
      </c>
      <c r="E2733" s="19" t="s">
        <v>459</v>
      </c>
      <c r="F2733" s="20" t="s">
        <v>788</v>
      </c>
    </row>
    <row r="2734" customFormat="false" ht="15" hidden="false" customHeight="false" outlineLevel="0" collapsed="false">
      <c r="A2734" s="4" t="str">
        <f aca="false">B2734&amp;"|"&amp;C2734</f>
        <v>tdbR00000359 Arg-CCG|16</v>
      </c>
      <c r="B2734" s="4" t="s">
        <v>74</v>
      </c>
      <c r="C2734" s="4" t="s">
        <v>790</v>
      </c>
      <c r="D2734" s="4" t="n">
        <v>16</v>
      </c>
      <c r="E2734" s="19" t="s">
        <v>772</v>
      </c>
      <c r="F2734" s="20" t="s">
        <v>788</v>
      </c>
    </row>
    <row r="2735" customFormat="false" ht="15" hidden="false" customHeight="false" outlineLevel="0" collapsed="false">
      <c r="A2735" s="4" t="str">
        <f aca="false">B2735&amp;"|"&amp;C2735</f>
        <v>tdbR00000359 Arg-CCG|17</v>
      </c>
      <c r="B2735" s="4" t="s">
        <v>74</v>
      </c>
      <c r="C2735" s="4" t="s">
        <v>791</v>
      </c>
      <c r="D2735" s="4" t="n">
        <v>17</v>
      </c>
      <c r="E2735" s="19" t="s">
        <v>777</v>
      </c>
      <c r="F2735" s="20" t="s">
        <v>788</v>
      </c>
    </row>
    <row r="2736" customFormat="false" ht="15" hidden="false" customHeight="false" outlineLevel="0" collapsed="false">
      <c r="A2736" s="4" t="str">
        <f aca="false">B2736&amp;"|"&amp;C2736</f>
        <v>tdbR00000359 Arg-CCG|18</v>
      </c>
      <c r="B2736" s="4" t="s">
        <v>74</v>
      </c>
      <c r="C2736" s="4" t="s">
        <v>793</v>
      </c>
      <c r="D2736" s="4" t="n">
        <v>18</v>
      </c>
      <c r="E2736" s="19" t="s">
        <v>459</v>
      </c>
      <c r="F2736" s="20" t="s">
        <v>788</v>
      </c>
    </row>
    <row r="2737" customFormat="false" ht="15" hidden="false" customHeight="false" outlineLevel="0" collapsed="false">
      <c r="A2737" s="4" t="str">
        <f aca="false">B2737&amp;"|"&amp;C2737</f>
        <v>tdbR00000359 Arg-CCG|19</v>
      </c>
      <c r="B2737" s="4" t="s">
        <v>74</v>
      </c>
      <c r="C2737" s="4" t="s">
        <v>794</v>
      </c>
      <c r="D2737" s="4" t="n">
        <v>19</v>
      </c>
      <c r="E2737" s="19" t="s">
        <v>459</v>
      </c>
      <c r="F2737" s="20" t="s">
        <v>788</v>
      </c>
    </row>
    <row r="2738" customFormat="false" ht="15" hidden="false" customHeight="false" outlineLevel="0" collapsed="false">
      <c r="A2738" s="4" t="str">
        <f aca="false">B2738&amp;"|"&amp;C2738</f>
        <v>tdbR00000359 Arg-CCG|20</v>
      </c>
      <c r="B2738" s="4" t="s">
        <v>74</v>
      </c>
      <c r="C2738" s="4" t="s">
        <v>795</v>
      </c>
      <c r="D2738" s="4" t="n">
        <v>20</v>
      </c>
      <c r="E2738" s="19" t="s">
        <v>780</v>
      </c>
      <c r="F2738" s="20" t="s">
        <v>788</v>
      </c>
    </row>
    <row r="2739" customFormat="false" ht="15" hidden="false" customHeight="false" outlineLevel="0" collapsed="false">
      <c r="A2739" s="4" t="str">
        <f aca="false">B2739&amp;"|"&amp;C2739</f>
        <v>tdbR00000359 Arg-CCG|20a</v>
      </c>
      <c r="B2739" s="4" t="s">
        <v>74</v>
      </c>
      <c r="C2739" s="4" t="s">
        <v>796</v>
      </c>
      <c r="D2739" s="4" t="n">
        <v>21</v>
      </c>
      <c r="E2739" s="19" t="s">
        <v>777</v>
      </c>
      <c r="F2739" s="20" t="s">
        <v>788</v>
      </c>
    </row>
    <row r="2740" customFormat="false" ht="15" hidden="false" customHeight="false" outlineLevel="0" collapsed="false">
      <c r="A2740" s="4" t="str">
        <f aca="false">B2740&amp;"|"&amp;C2740</f>
        <v>tdbR00000359 Arg-CCG|21</v>
      </c>
      <c r="B2740" s="4" t="s">
        <v>74</v>
      </c>
      <c r="C2740" s="4" t="s">
        <v>797</v>
      </c>
      <c r="D2740" s="4" t="n">
        <v>22</v>
      </c>
      <c r="E2740" s="19" t="s">
        <v>780</v>
      </c>
      <c r="F2740" s="20" t="s">
        <v>788</v>
      </c>
    </row>
    <row r="2741" customFormat="false" ht="15" hidden="false" customHeight="false" outlineLevel="0" collapsed="false">
      <c r="A2741" s="4" t="str">
        <f aca="false">B2741&amp;"|"&amp;C2741</f>
        <v>tdbR00000359 Arg-CCG|22</v>
      </c>
      <c r="B2741" s="4" t="s">
        <v>74</v>
      </c>
      <c r="C2741" s="4" t="s">
        <v>798</v>
      </c>
      <c r="D2741" s="4" t="n">
        <v>23</v>
      </c>
      <c r="E2741" s="8" t="s">
        <v>459</v>
      </c>
      <c r="F2741" s="7" t="s">
        <v>783</v>
      </c>
    </row>
    <row r="2742" customFormat="false" ht="15" hidden="false" customHeight="false" outlineLevel="0" collapsed="false">
      <c r="A2742" s="4" t="str">
        <f aca="false">B2742&amp;"|"&amp;C2742</f>
        <v>tdbR00000359 Arg-CCG|23</v>
      </c>
      <c r="B2742" s="4" t="s">
        <v>74</v>
      </c>
      <c r="C2742" s="4" t="s">
        <v>799</v>
      </c>
      <c r="D2742" s="4" t="n">
        <v>24</v>
      </c>
      <c r="E2742" s="8" t="s">
        <v>780</v>
      </c>
      <c r="F2742" s="7" t="s">
        <v>783</v>
      </c>
    </row>
    <row r="2743" customFormat="false" ht="15" hidden="false" customHeight="false" outlineLevel="0" collapsed="false">
      <c r="A2743" s="4" t="str">
        <f aca="false">B2743&amp;"|"&amp;C2743</f>
        <v>tdbR00000359 Arg-CCG|24</v>
      </c>
      <c r="B2743" s="4" t="s">
        <v>74</v>
      </c>
      <c r="C2743" s="4" t="s">
        <v>800</v>
      </c>
      <c r="D2743" s="4" t="n">
        <v>25</v>
      </c>
      <c r="E2743" s="8" t="s">
        <v>459</v>
      </c>
      <c r="F2743" s="7" t="s">
        <v>783</v>
      </c>
    </row>
    <row r="2744" customFormat="false" ht="15" hidden="false" customHeight="false" outlineLevel="0" collapsed="false">
      <c r="A2744" s="4" t="str">
        <f aca="false">B2744&amp;"|"&amp;C2744</f>
        <v>tdbR00000359 Arg-CCG|25</v>
      </c>
      <c r="B2744" s="4" t="s">
        <v>74</v>
      </c>
      <c r="C2744" s="4" t="s">
        <v>801</v>
      </c>
      <c r="D2744" s="4" t="n">
        <v>26</v>
      </c>
      <c r="E2744" s="8" t="s">
        <v>772</v>
      </c>
      <c r="F2744" s="7" t="s">
        <v>783</v>
      </c>
    </row>
    <row r="2745" customFormat="false" ht="15" hidden="false" customHeight="false" outlineLevel="0" collapsed="false">
      <c r="A2745" s="4" t="str">
        <f aca="false">B2745&amp;"|"&amp;C2745</f>
        <v>tdbR00000359 Arg-CCG|26</v>
      </c>
      <c r="B2745" s="4" t="s">
        <v>74</v>
      </c>
      <c r="C2745" s="4" t="s">
        <v>802</v>
      </c>
      <c r="D2745" s="4" t="n">
        <v>27</v>
      </c>
      <c r="E2745" s="3" t="s">
        <v>459</v>
      </c>
      <c r="F2745" s="4" t="s">
        <v>803</v>
      </c>
    </row>
    <row r="2746" customFormat="false" ht="15" hidden="false" customHeight="false" outlineLevel="0" collapsed="false">
      <c r="A2746" s="4" t="str">
        <f aca="false">B2746&amp;"|"&amp;C2746</f>
        <v>tdbR00000359 Arg-CCG|27</v>
      </c>
      <c r="B2746" s="4" t="s">
        <v>74</v>
      </c>
      <c r="C2746" s="4" t="s">
        <v>804</v>
      </c>
      <c r="D2746" s="4" t="n">
        <v>28</v>
      </c>
      <c r="E2746" s="21" t="s">
        <v>772</v>
      </c>
      <c r="F2746" s="22" t="s">
        <v>805</v>
      </c>
    </row>
    <row r="2747" customFormat="false" ht="15" hidden="false" customHeight="false" outlineLevel="0" collapsed="false">
      <c r="A2747" s="4" t="str">
        <f aca="false">B2747&amp;"|"&amp;C2747</f>
        <v>tdbR00000359 Arg-CCG|28</v>
      </c>
      <c r="B2747" s="4" t="s">
        <v>74</v>
      </c>
      <c r="C2747" s="4" t="s">
        <v>806</v>
      </c>
      <c r="D2747" s="4" t="n">
        <v>29</v>
      </c>
      <c r="E2747" s="21" t="s">
        <v>777</v>
      </c>
      <c r="F2747" s="22" t="s">
        <v>805</v>
      </c>
    </row>
    <row r="2748" customFormat="false" ht="15" hidden="false" customHeight="false" outlineLevel="0" collapsed="false">
      <c r="A2748" s="4" t="str">
        <f aca="false">B2748&amp;"|"&amp;C2748</f>
        <v>tdbR00000359 Arg-CCG|29</v>
      </c>
      <c r="B2748" s="4" t="s">
        <v>74</v>
      </c>
      <c r="C2748" s="4" t="s">
        <v>807</v>
      </c>
      <c r="D2748" s="4" t="n">
        <v>30</v>
      </c>
      <c r="E2748" s="21" t="s">
        <v>459</v>
      </c>
      <c r="F2748" s="22" t="s">
        <v>805</v>
      </c>
    </row>
    <row r="2749" customFormat="false" ht="15" hidden="false" customHeight="false" outlineLevel="0" collapsed="false">
      <c r="A2749" s="4" t="str">
        <f aca="false">B2749&amp;"|"&amp;C2749</f>
        <v>tdbR00000359 Arg-CCG|30</v>
      </c>
      <c r="B2749" s="4" t="s">
        <v>74</v>
      </c>
      <c r="C2749" s="4" t="s">
        <v>808</v>
      </c>
      <c r="D2749" s="4" t="n">
        <v>31</v>
      </c>
      <c r="E2749" s="21" t="s">
        <v>772</v>
      </c>
      <c r="F2749" s="22" t="s">
        <v>805</v>
      </c>
    </row>
    <row r="2750" customFormat="false" ht="15" hidden="false" customHeight="false" outlineLevel="0" collapsed="false">
      <c r="A2750" s="4" t="str">
        <f aca="false">B2750&amp;"|"&amp;C2750</f>
        <v>tdbR00000359 Arg-CCG|31</v>
      </c>
      <c r="B2750" s="4" t="s">
        <v>74</v>
      </c>
      <c r="C2750" s="4" t="s">
        <v>809</v>
      </c>
      <c r="D2750" s="4" t="n">
        <v>32</v>
      </c>
      <c r="E2750" s="21" t="s">
        <v>772</v>
      </c>
      <c r="F2750" s="22" t="s">
        <v>805</v>
      </c>
    </row>
    <row r="2751" customFormat="false" ht="15" hidden="false" customHeight="false" outlineLevel="0" collapsed="false">
      <c r="A2751" s="4" t="str">
        <f aca="false">B2751&amp;"|"&amp;C2751</f>
        <v>tdbR00000359 Arg-CCG|32</v>
      </c>
      <c r="B2751" s="4" t="s">
        <v>74</v>
      </c>
      <c r="C2751" s="4" t="s">
        <v>810</v>
      </c>
      <c r="D2751" s="4" t="n">
        <v>33</v>
      </c>
      <c r="E2751" s="19" t="s">
        <v>772</v>
      </c>
      <c r="F2751" s="20" t="s">
        <v>811</v>
      </c>
    </row>
    <row r="2752" customFormat="false" ht="15" hidden="false" customHeight="false" outlineLevel="0" collapsed="false">
      <c r="A2752" s="4" t="str">
        <f aca="false">B2752&amp;"|"&amp;C2752</f>
        <v>tdbR00000359 Arg-CCG|33</v>
      </c>
      <c r="B2752" s="4" t="s">
        <v>74</v>
      </c>
      <c r="C2752" s="4" t="s">
        <v>812</v>
      </c>
      <c r="D2752" s="4" t="n">
        <v>34</v>
      </c>
      <c r="E2752" s="19" t="s">
        <v>777</v>
      </c>
      <c r="F2752" s="20" t="s">
        <v>811</v>
      </c>
    </row>
    <row r="2753" customFormat="false" ht="15" hidden="false" customHeight="false" outlineLevel="0" collapsed="false">
      <c r="A2753" s="4" t="str">
        <f aca="false">B2753&amp;"|"&amp;C2753</f>
        <v>tdbR00000359 Arg-CCG|34</v>
      </c>
      <c r="B2753" s="4" t="s">
        <v>74</v>
      </c>
      <c r="C2753" s="4" t="s">
        <v>813</v>
      </c>
      <c r="D2753" s="4" t="n">
        <v>35</v>
      </c>
      <c r="E2753" s="19" t="s">
        <v>772</v>
      </c>
      <c r="F2753" s="20" t="s">
        <v>811</v>
      </c>
    </row>
    <row r="2754" customFormat="false" ht="15" hidden="false" customHeight="false" outlineLevel="0" collapsed="false">
      <c r="A2754" s="4" t="str">
        <f aca="false">B2754&amp;"|"&amp;C2754</f>
        <v>tdbR00000359 Arg-CCG|35</v>
      </c>
      <c r="B2754" s="4" t="s">
        <v>74</v>
      </c>
      <c r="C2754" s="4" t="s">
        <v>814</v>
      </c>
      <c r="D2754" s="4" t="n">
        <v>36</v>
      </c>
      <c r="E2754" s="19" t="s">
        <v>772</v>
      </c>
      <c r="F2754" s="20" t="s">
        <v>811</v>
      </c>
    </row>
    <row r="2755" customFormat="false" ht="15" hidden="false" customHeight="false" outlineLevel="0" collapsed="false">
      <c r="A2755" s="4" t="str">
        <f aca="false">B2755&amp;"|"&amp;C2755</f>
        <v>tdbR00000359 Arg-CCG|36</v>
      </c>
      <c r="B2755" s="4" t="s">
        <v>74</v>
      </c>
      <c r="C2755" s="4" t="s">
        <v>815</v>
      </c>
      <c r="D2755" s="4" t="n">
        <v>37</v>
      </c>
      <c r="E2755" s="19" t="s">
        <v>459</v>
      </c>
      <c r="F2755" s="20" t="s">
        <v>811</v>
      </c>
    </row>
    <row r="2756" customFormat="false" ht="15" hidden="false" customHeight="false" outlineLevel="0" collapsed="false">
      <c r="A2756" s="4" t="str">
        <f aca="false">B2756&amp;"|"&amp;C2756</f>
        <v>tdbR00000359 Arg-CCG|37</v>
      </c>
      <c r="B2756" s="4" t="s">
        <v>74</v>
      </c>
      <c r="C2756" s="4" t="s">
        <v>816</v>
      </c>
      <c r="D2756" s="4" t="n">
        <v>38</v>
      </c>
      <c r="E2756" s="19" t="s">
        <v>459</v>
      </c>
      <c r="F2756" s="20" t="s">
        <v>811</v>
      </c>
    </row>
    <row r="2757" customFormat="false" ht="15" hidden="false" customHeight="false" outlineLevel="0" collapsed="false">
      <c r="A2757" s="4" t="str">
        <f aca="false">B2757&amp;"|"&amp;C2757</f>
        <v>tdbR00000359 Arg-CCG|38</v>
      </c>
      <c r="B2757" s="4" t="s">
        <v>74</v>
      </c>
      <c r="C2757" s="4" t="s">
        <v>817</v>
      </c>
      <c r="D2757" s="4" t="n">
        <v>39</v>
      </c>
      <c r="E2757" s="19" t="s">
        <v>780</v>
      </c>
      <c r="F2757" s="20" t="s">
        <v>811</v>
      </c>
    </row>
    <row r="2758" customFormat="false" ht="15" hidden="false" customHeight="false" outlineLevel="0" collapsed="false">
      <c r="A2758" s="4" t="str">
        <f aca="false">B2758&amp;"|"&amp;C2758</f>
        <v>tdbR00000359 Arg-CCG|39</v>
      </c>
      <c r="B2758" s="4" t="s">
        <v>74</v>
      </c>
      <c r="C2758" s="4" t="s">
        <v>818</v>
      </c>
      <c r="D2758" s="4" t="n">
        <v>40</v>
      </c>
      <c r="E2758" s="21" t="s">
        <v>459</v>
      </c>
      <c r="F2758" s="22" t="s">
        <v>805</v>
      </c>
    </row>
    <row r="2759" customFormat="false" ht="15" hidden="false" customHeight="false" outlineLevel="0" collapsed="false">
      <c r="A2759" s="4" t="str">
        <f aca="false">B2759&amp;"|"&amp;C2759</f>
        <v>tdbR00000359 Arg-CCG|40</v>
      </c>
      <c r="B2759" s="4" t="s">
        <v>74</v>
      </c>
      <c r="C2759" s="4" t="s">
        <v>819</v>
      </c>
      <c r="D2759" s="4" t="n">
        <v>41</v>
      </c>
      <c r="E2759" s="21" t="s">
        <v>459</v>
      </c>
      <c r="F2759" s="22" t="s">
        <v>805</v>
      </c>
    </row>
    <row r="2760" customFormat="false" ht="15" hidden="false" customHeight="false" outlineLevel="0" collapsed="false">
      <c r="A2760" s="4" t="str">
        <f aca="false">B2760&amp;"|"&amp;C2760</f>
        <v>tdbR00000359 Arg-CCG|41</v>
      </c>
      <c r="B2760" s="4" t="s">
        <v>74</v>
      </c>
      <c r="C2760" s="4" t="s">
        <v>820</v>
      </c>
      <c r="D2760" s="4" t="n">
        <v>42</v>
      </c>
      <c r="E2760" s="21" t="s">
        <v>772</v>
      </c>
      <c r="F2760" s="22" t="s">
        <v>805</v>
      </c>
    </row>
    <row r="2761" customFormat="false" ht="15" hidden="false" customHeight="false" outlineLevel="0" collapsed="false">
      <c r="A2761" s="4" t="str">
        <f aca="false">B2761&amp;"|"&amp;C2761</f>
        <v>tdbR00000359 Arg-CCG|42</v>
      </c>
      <c r="B2761" s="4" t="s">
        <v>74</v>
      </c>
      <c r="C2761" s="4" t="s">
        <v>821</v>
      </c>
      <c r="D2761" s="4" t="n">
        <v>43</v>
      </c>
      <c r="E2761" s="21" t="s">
        <v>780</v>
      </c>
      <c r="F2761" s="22" t="s">
        <v>805</v>
      </c>
    </row>
    <row r="2762" customFormat="false" ht="15" hidden="false" customHeight="false" outlineLevel="0" collapsed="false">
      <c r="A2762" s="4" t="str">
        <f aca="false">B2762&amp;"|"&amp;C2762</f>
        <v>tdbR00000359 Arg-CCG|43</v>
      </c>
      <c r="B2762" s="4" t="s">
        <v>74</v>
      </c>
      <c r="C2762" s="4" t="s">
        <v>822</v>
      </c>
      <c r="D2762" s="4" t="n">
        <v>44</v>
      </c>
      <c r="E2762" s="21" t="s">
        <v>459</v>
      </c>
      <c r="F2762" s="22" t="s">
        <v>805</v>
      </c>
    </row>
    <row r="2763" customFormat="false" ht="15" hidden="false" customHeight="false" outlineLevel="0" collapsed="false">
      <c r="A2763" s="4" t="str">
        <f aca="false">B2763&amp;"|"&amp;C2763</f>
        <v>tdbR00000359 Arg-CCG|44</v>
      </c>
      <c r="B2763" s="4" t="s">
        <v>74</v>
      </c>
      <c r="C2763" s="4" t="s">
        <v>823</v>
      </c>
      <c r="D2763" s="4" t="n">
        <v>45</v>
      </c>
      <c r="E2763" s="19" t="s">
        <v>780</v>
      </c>
      <c r="F2763" s="20" t="s">
        <v>824</v>
      </c>
    </row>
    <row r="2764" customFormat="false" ht="15" hidden="false" customHeight="false" outlineLevel="0" collapsed="false">
      <c r="A2764" s="4" t="str">
        <f aca="false">B2764&amp;"|"&amp;C2764</f>
        <v>tdbR00000359 Arg-CCG|45</v>
      </c>
      <c r="B2764" s="4" t="s">
        <v>74</v>
      </c>
      <c r="C2764" s="4" t="s">
        <v>825</v>
      </c>
      <c r="D2764" s="4" t="n">
        <v>46</v>
      </c>
      <c r="E2764" s="19" t="s">
        <v>459</v>
      </c>
      <c r="F2764" s="20" t="s">
        <v>824</v>
      </c>
    </row>
    <row r="2765" customFormat="false" ht="15" hidden="false" customHeight="false" outlineLevel="0" collapsed="false">
      <c r="A2765" s="4" t="str">
        <f aca="false">B2765&amp;"|"&amp;C2765</f>
        <v>tdbR00000359 Arg-CCG|46</v>
      </c>
      <c r="B2765" s="4" t="s">
        <v>74</v>
      </c>
      <c r="C2765" s="4" t="s">
        <v>826</v>
      </c>
      <c r="D2765" s="4" t="n">
        <v>47</v>
      </c>
      <c r="E2765" s="19" t="s">
        <v>459</v>
      </c>
      <c r="F2765" s="20" t="s">
        <v>824</v>
      </c>
    </row>
    <row r="2766" customFormat="false" ht="15" hidden="false" customHeight="false" outlineLevel="0" collapsed="false">
      <c r="A2766" s="4" t="str">
        <f aca="false">B2766&amp;"|"&amp;C2766</f>
        <v>tdbR00000359 Arg-CCG|47</v>
      </c>
      <c r="B2766" s="4" t="s">
        <v>74</v>
      </c>
      <c r="C2766" s="4" t="s">
        <v>827</v>
      </c>
      <c r="D2766" s="4" t="n">
        <v>48</v>
      </c>
      <c r="E2766" s="19" t="s">
        <v>777</v>
      </c>
      <c r="F2766" s="20" t="s">
        <v>824</v>
      </c>
    </row>
    <row r="2767" customFormat="false" ht="15" hidden="false" customHeight="false" outlineLevel="0" collapsed="false">
      <c r="A2767" s="4" t="str">
        <f aca="false">B2767&amp;"|"&amp;C2767</f>
        <v>tdbR00000359 Arg-CCG|48</v>
      </c>
      <c r="B2767" s="4" t="s">
        <v>74</v>
      </c>
      <c r="C2767" s="4" t="s">
        <v>828</v>
      </c>
      <c r="D2767" s="4" t="n">
        <v>49</v>
      </c>
      <c r="E2767" s="19" t="s">
        <v>772</v>
      </c>
      <c r="F2767" s="20" t="s">
        <v>824</v>
      </c>
    </row>
    <row r="2768" customFormat="false" ht="15" hidden="false" customHeight="false" outlineLevel="0" collapsed="false">
      <c r="A2768" s="4" t="str">
        <f aca="false">B2768&amp;"|"&amp;C2768</f>
        <v>tdbR00000359 Arg-CCG|49</v>
      </c>
      <c r="B2768" s="4" t="s">
        <v>74</v>
      </c>
      <c r="C2768" s="4" t="s">
        <v>829</v>
      </c>
      <c r="D2768" s="4" t="n">
        <v>50</v>
      </c>
      <c r="E2768" s="23" t="s">
        <v>777</v>
      </c>
      <c r="F2768" s="10" t="s">
        <v>830</v>
      </c>
    </row>
    <row r="2769" customFormat="false" ht="15" hidden="false" customHeight="false" outlineLevel="0" collapsed="false">
      <c r="A2769" s="4" t="str">
        <f aca="false">B2769&amp;"|"&amp;C2769</f>
        <v>tdbR00000359 Arg-CCG|50</v>
      </c>
      <c r="B2769" s="4" t="s">
        <v>74</v>
      </c>
      <c r="C2769" s="4" t="s">
        <v>831</v>
      </c>
      <c r="D2769" s="4" t="n">
        <v>51</v>
      </c>
      <c r="E2769" s="23" t="s">
        <v>772</v>
      </c>
      <c r="F2769" s="10" t="s">
        <v>830</v>
      </c>
    </row>
    <row r="2770" customFormat="false" ht="15" hidden="false" customHeight="false" outlineLevel="0" collapsed="false">
      <c r="A2770" s="4" t="str">
        <f aca="false">B2770&amp;"|"&amp;C2770</f>
        <v>tdbR00000359 Arg-CCG|51</v>
      </c>
      <c r="B2770" s="4" t="s">
        <v>74</v>
      </c>
      <c r="C2770" s="4" t="s">
        <v>832</v>
      </c>
      <c r="D2770" s="4" t="n">
        <v>52</v>
      </c>
      <c r="E2770" s="23" t="s">
        <v>780</v>
      </c>
      <c r="F2770" s="10" t="s">
        <v>830</v>
      </c>
    </row>
    <row r="2771" customFormat="false" ht="15" hidden="false" customHeight="false" outlineLevel="0" collapsed="false">
      <c r="A2771" s="4" t="str">
        <f aca="false">B2771&amp;"|"&amp;C2771</f>
        <v>tdbR00000359 Arg-CCG|52</v>
      </c>
      <c r="B2771" s="4" t="s">
        <v>74</v>
      </c>
      <c r="C2771" s="4" t="s">
        <v>833</v>
      </c>
      <c r="D2771" s="4" t="n">
        <v>53</v>
      </c>
      <c r="E2771" s="23" t="s">
        <v>459</v>
      </c>
      <c r="F2771" s="10" t="s">
        <v>830</v>
      </c>
    </row>
    <row r="2772" customFormat="false" ht="15" hidden="false" customHeight="false" outlineLevel="0" collapsed="false">
      <c r="A2772" s="4" t="str">
        <f aca="false">B2772&amp;"|"&amp;C2772</f>
        <v>tdbR00000359 Arg-CCG|53</v>
      </c>
      <c r="B2772" s="4" t="s">
        <v>74</v>
      </c>
      <c r="C2772" s="4" t="s">
        <v>834</v>
      </c>
      <c r="D2772" s="4" t="n">
        <v>54</v>
      </c>
      <c r="E2772" s="23" t="s">
        <v>459</v>
      </c>
      <c r="F2772" s="10" t="s">
        <v>830</v>
      </c>
    </row>
    <row r="2773" customFormat="false" ht="15" hidden="false" customHeight="false" outlineLevel="0" collapsed="false">
      <c r="A2773" s="4" t="str">
        <f aca="false">B2773&amp;"|"&amp;C2773</f>
        <v>tdbR00000359 Arg-CCG|54</v>
      </c>
      <c r="B2773" s="4" t="s">
        <v>74</v>
      </c>
      <c r="C2773" s="4" t="s">
        <v>835</v>
      </c>
      <c r="D2773" s="4" t="n">
        <v>55</v>
      </c>
      <c r="E2773" s="19" t="s">
        <v>777</v>
      </c>
      <c r="F2773" s="20" t="s">
        <v>836</v>
      </c>
    </row>
    <row r="2774" customFormat="false" ht="15" hidden="false" customHeight="false" outlineLevel="0" collapsed="false">
      <c r="A2774" s="4" t="str">
        <f aca="false">B2774&amp;"|"&amp;C2774</f>
        <v>tdbR00000359 Arg-CCG|55</v>
      </c>
      <c r="B2774" s="4" t="s">
        <v>74</v>
      </c>
      <c r="C2774" s="4" t="s">
        <v>837</v>
      </c>
      <c r="D2774" s="4" t="n">
        <v>56</v>
      </c>
      <c r="E2774" s="19" t="s">
        <v>777</v>
      </c>
      <c r="F2774" s="20" t="s">
        <v>836</v>
      </c>
    </row>
    <row r="2775" customFormat="false" ht="15" hidden="false" customHeight="false" outlineLevel="0" collapsed="false">
      <c r="A2775" s="4" t="str">
        <f aca="false">B2775&amp;"|"&amp;C2775</f>
        <v>tdbR00000359 Arg-CCG|56</v>
      </c>
      <c r="B2775" s="4" t="s">
        <v>74</v>
      </c>
      <c r="C2775" s="4" t="s">
        <v>838</v>
      </c>
      <c r="D2775" s="4" t="n">
        <v>57</v>
      </c>
      <c r="E2775" s="19" t="s">
        <v>772</v>
      </c>
      <c r="F2775" s="20" t="s">
        <v>836</v>
      </c>
    </row>
    <row r="2776" customFormat="false" ht="15" hidden="false" customHeight="false" outlineLevel="0" collapsed="false">
      <c r="A2776" s="4" t="str">
        <f aca="false">B2776&amp;"|"&amp;C2776</f>
        <v>tdbR00000359 Arg-CCG|57</v>
      </c>
      <c r="B2776" s="4" t="s">
        <v>74</v>
      </c>
      <c r="C2776" s="4" t="s">
        <v>839</v>
      </c>
      <c r="D2776" s="4" t="n">
        <v>58</v>
      </c>
      <c r="E2776" s="19" t="s">
        <v>459</v>
      </c>
      <c r="F2776" s="20" t="s">
        <v>836</v>
      </c>
    </row>
    <row r="2777" customFormat="false" ht="15" hidden="false" customHeight="false" outlineLevel="0" collapsed="false">
      <c r="A2777" s="4" t="str">
        <f aca="false">B2777&amp;"|"&amp;C2777</f>
        <v>tdbR00000359 Arg-CCG|58</v>
      </c>
      <c r="B2777" s="4" t="s">
        <v>74</v>
      </c>
      <c r="C2777" s="4" t="s">
        <v>840</v>
      </c>
      <c r="D2777" s="4" t="n">
        <v>59</v>
      </c>
      <c r="E2777" s="19" t="s">
        <v>780</v>
      </c>
      <c r="F2777" s="20" t="s">
        <v>836</v>
      </c>
    </row>
    <row r="2778" customFormat="false" ht="15" hidden="false" customHeight="false" outlineLevel="0" collapsed="false">
      <c r="A2778" s="4" t="str">
        <f aca="false">B2778&amp;"|"&amp;C2778</f>
        <v>tdbR00000359 Arg-CCG|59</v>
      </c>
      <c r="B2778" s="4" t="s">
        <v>74</v>
      </c>
      <c r="C2778" s="4" t="s">
        <v>841</v>
      </c>
      <c r="D2778" s="4" t="n">
        <v>60</v>
      </c>
      <c r="E2778" s="19" t="s">
        <v>780</v>
      </c>
      <c r="F2778" s="20" t="s">
        <v>836</v>
      </c>
    </row>
    <row r="2779" customFormat="false" ht="15" hidden="false" customHeight="false" outlineLevel="0" collapsed="false">
      <c r="A2779" s="4" t="str">
        <f aca="false">B2779&amp;"|"&amp;C2779</f>
        <v>tdbR00000359 Arg-CCG|60</v>
      </c>
      <c r="B2779" s="4" t="s">
        <v>74</v>
      </c>
      <c r="C2779" s="4" t="s">
        <v>842</v>
      </c>
      <c r="D2779" s="4" t="n">
        <v>61</v>
      </c>
      <c r="E2779" s="19" t="s">
        <v>777</v>
      </c>
      <c r="F2779" s="20" t="s">
        <v>836</v>
      </c>
    </row>
    <row r="2780" customFormat="false" ht="15" hidden="false" customHeight="false" outlineLevel="0" collapsed="false">
      <c r="A2780" s="4" t="str">
        <f aca="false">B2780&amp;"|"&amp;C2780</f>
        <v>tdbR00000359 Arg-CCG|61</v>
      </c>
      <c r="B2780" s="4" t="s">
        <v>74</v>
      </c>
      <c r="C2780" s="4" t="s">
        <v>843</v>
      </c>
      <c r="D2780" s="4" t="n">
        <v>62</v>
      </c>
      <c r="E2780" s="23" t="s">
        <v>772</v>
      </c>
      <c r="F2780" s="10" t="s">
        <v>830</v>
      </c>
    </row>
    <row r="2781" customFormat="false" ht="15" hidden="false" customHeight="false" outlineLevel="0" collapsed="false">
      <c r="A2781" s="4" t="str">
        <f aca="false">B2781&amp;"|"&amp;C2781</f>
        <v>tdbR00000359 Arg-CCG|62</v>
      </c>
      <c r="B2781" s="4" t="s">
        <v>74</v>
      </c>
      <c r="C2781" s="4" t="s">
        <v>844</v>
      </c>
      <c r="D2781" s="4" t="n">
        <v>63</v>
      </c>
      <c r="E2781" s="23" t="s">
        <v>772</v>
      </c>
      <c r="F2781" s="10" t="s">
        <v>830</v>
      </c>
    </row>
    <row r="2782" customFormat="false" ht="15" hidden="false" customHeight="false" outlineLevel="0" collapsed="false">
      <c r="A2782" s="4" t="str">
        <f aca="false">B2782&amp;"|"&amp;C2782</f>
        <v>tdbR00000359 Arg-CCG|63</v>
      </c>
      <c r="B2782" s="4" t="s">
        <v>74</v>
      </c>
      <c r="C2782" s="4" t="s">
        <v>845</v>
      </c>
      <c r="D2782" s="4" t="n">
        <v>64</v>
      </c>
      <c r="E2782" s="23" t="s">
        <v>777</v>
      </c>
      <c r="F2782" s="10" t="s">
        <v>830</v>
      </c>
    </row>
    <row r="2783" customFormat="false" ht="15" hidden="false" customHeight="false" outlineLevel="0" collapsed="false">
      <c r="A2783" s="4" t="str">
        <f aca="false">B2783&amp;"|"&amp;C2783</f>
        <v>tdbR00000359 Arg-CCG|64</v>
      </c>
      <c r="B2783" s="4" t="s">
        <v>74</v>
      </c>
      <c r="C2783" s="4" t="s">
        <v>846</v>
      </c>
      <c r="D2783" s="4" t="n">
        <v>65</v>
      </c>
      <c r="E2783" s="23" t="s">
        <v>459</v>
      </c>
      <c r="F2783" s="10" t="s">
        <v>830</v>
      </c>
    </row>
    <row r="2784" customFormat="false" ht="15" hidden="false" customHeight="false" outlineLevel="0" collapsed="false">
      <c r="A2784" s="4" t="str">
        <f aca="false">B2784&amp;"|"&amp;C2784</f>
        <v>tdbR00000359 Arg-CCG|65</v>
      </c>
      <c r="B2784" s="4" t="s">
        <v>74</v>
      </c>
      <c r="C2784" s="4" t="s">
        <v>847</v>
      </c>
      <c r="D2784" s="4" t="n">
        <v>66</v>
      </c>
      <c r="E2784" s="23" t="s">
        <v>777</v>
      </c>
      <c r="F2784" s="10" t="s">
        <v>830</v>
      </c>
    </row>
    <row r="2785" customFormat="false" ht="15" hidden="false" customHeight="false" outlineLevel="0" collapsed="false">
      <c r="A2785" s="4" t="str">
        <f aca="false">B2785&amp;"|"&amp;C2785</f>
        <v>tdbR00000359 Arg-CCG|66</v>
      </c>
      <c r="B2785" s="4" t="s">
        <v>74</v>
      </c>
      <c r="C2785" s="4" t="s">
        <v>848</v>
      </c>
      <c r="D2785" s="4" t="n">
        <v>67</v>
      </c>
      <c r="E2785" s="17" t="s">
        <v>772</v>
      </c>
      <c r="F2785" s="18" t="s">
        <v>768</v>
      </c>
    </row>
    <row r="2786" customFormat="false" ht="15" hidden="false" customHeight="false" outlineLevel="0" collapsed="false">
      <c r="A2786" s="4" t="str">
        <f aca="false">B2786&amp;"|"&amp;C2786</f>
        <v>tdbR00000359 Arg-CCG|67</v>
      </c>
      <c r="B2786" s="4" t="s">
        <v>74</v>
      </c>
      <c r="C2786" s="4" t="s">
        <v>849</v>
      </c>
      <c r="D2786" s="4" t="n">
        <v>68</v>
      </c>
      <c r="E2786" s="17" t="s">
        <v>459</v>
      </c>
      <c r="F2786" s="18" t="s">
        <v>768</v>
      </c>
    </row>
    <row r="2787" customFormat="false" ht="15" hidden="false" customHeight="false" outlineLevel="0" collapsed="false">
      <c r="A2787" s="4" t="str">
        <f aca="false">B2787&amp;"|"&amp;C2787</f>
        <v>tdbR00000359 Arg-CCG|68</v>
      </c>
      <c r="B2787" s="4" t="s">
        <v>74</v>
      </c>
      <c r="C2787" s="4" t="s">
        <v>850</v>
      </c>
      <c r="D2787" s="4" t="n">
        <v>69</v>
      </c>
      <c r="E2787" s="17" t="s">
        <v>459</v>
      </c>
      <c r="F2787" s="18" t="s">
        <v>768</v>
      </c>
    </row>
    <row r="2788" customFormat="false" ht="15" hidden="false" customHeight="false" outlineLevel="0" collapsed="false">
      <c r="A2788" s="4" t="str">
        <f aca="false">B2788&amp;"|"&amp;C2788</f>
        <v>tdbR00000359 Arg-CCG|69</v>
      </c>
      <c r="B2788" s="4" t="s">
        <v>74</v>
      </c>
      <c r="C2788" s="4" t="s">
        <v>851</v>
      </c>
      <c r="D2788" s="4" t="n">
        <v>70</v>
      </c>
      <c r="E2788" s="17" t="s">
        <v>459</v>
      </c>
      <c r="F2788" s="18" t="s">
        <v>768</v>
      </c>
    </row>
    <row r="2789" customFormat="false" ht="15" hidden="false" customHeight="false" outlineLevel="0" collapsed="false">
      <c r="A2789" s="4" t="str">
        <f aca="false">B2789&amp;"|"&amp;C2789</f>
        <v>tdbR00000359 Arg-CCG|70</v>
      </c>
      <c r="B2789" s="4" t="s">
        <v>74</v>
      </c>
      <c r="C2789" s="4" t="s">
        <v>852</v>
      </c>
      <c r="D2789" s="4" t="n">
        <v>71</v>
      </c>
      <c r="E2789" s="17" t="s">
        <v>772</v>
      </c>
      <c r="F2789" s="18" t="s">
        <v>768</v>
      </c>
    </row>
    <row r="2790" customFormat="false" ht="15" hidden="false" customHeight="false" outlineLevel="0" collapsed="false">
      <c r="A2790" s="4" t="str">
        <f aca="false">B2790&amp;"|"&amp;C2790</f>
        <v>tdbR00000359 Arg-CCG|71</v>
      </c>
      <c r="B2790" s="4" t="s">
        <v>74</v>
      </c>
      <c r="C2790" s="4" t="s">
        <v>853</v>
      </c>
      <c r="D2790" s="4" t="n">
        <v>72</v>
      </c>
      <c r="E2790" s="17" t="s">
        <v>459</v>
      </c>
      <c r="F2790" s="18" t="s">
        <v>768</v>
      </c>
    </row>
    <row r="2791" customFormat="false" ht="15" hidden="false" customHeight="false" outlineLevel="0" collapsed="false">
      <c r="A2791" s="4" t="str">
        <f aca="false">B2791&amp;"|"&amp;C2791</f>
        <v>tdbR00000359 Arg-CCG|72</v>
      </c>
      <c r="B2791" s="4" t="s">
        <v>74</v>
      </c>
      <c r="C2791" s="4" t="s">
        <v>854</v>
      </c>
      <c r="D2791" s="4" t="n">
        <v>73</v>
      </c>
      <c r="E2791" s="17" t="s">
        <v>772</v>
      </c>
      <c r="F2791" s="18" t="s">
        <v>768</v>
      </c>
    </row>
    <row r="2792" customFormat="false" ht="15" hidden="false" customHeight="false" outlineLevel="0" collapsed="false">
      <c r="A2792" s="4" t="str">
        <f aca="false">B2792&amp;"|"&amp;C2792</f>
        <v>tdbR00000332 Gln-CUG|1</v>
      </c>
      <c r="B2792" s="4" t="s">
        <v>75</v>
      </c>
      <c r="C2792" s="4" t="s">
        <v>767</v>
      </c>
      <c r="D2792" s="4" t="n">
        <v>1</v>
      </c>
      <c r="E2792" s="17" t="s">
        <v>777</v>
      </c>
      <c r="F2792" s="18" t="s">
        <v>768</v>
      </c>
    </row>
    <row r="2793" customFormat="false" ht="15" hidden="false" customHeight="false" outlineLevel="0" collapsed="false">
      <c r="A2793" s="4" t="str">
        <f aca="false">B2793&amp;"|"&amp;C2793</f>
        <v>tdbR00000332 Gln-CUG|2</v>
      </c>
      <c r="B2793" s="4" t="s">
        <v>75</v>
      </c>
      <c r="C2793" s="4" t="s">
        <v>769</v>
      </c>
      <c r="D2793" s="4" t="n">
        <v>2</v>
      </c>
      <c r="E2793" s="17" t="s">
        <v>459</v>
      </c>
      <c r="F2793" s="18" t="s">
        <v>768</v>
      </c>
    </row>
    <row r="2794" customFormat="false" ht="15" hidden="false" customHeight="false" outlineLevel="0" collapsed="false">
      <c r="A2794" s="4" t="str">
        <f aca="false">B2794&amp;"|"&amp;C2794</f>
        <v>tdbR00000332 Gln-CUG|3</v>
      </c>
      <c r="B2794" s="4" t="s">
        <v>75</v>
      </c>
      <c r="C2794" s="4" t="s">
        <v>770</v>
      </c>
      <c r="D2794" s="4" t="n">
        <v>3</v>
      </c>
      <c r="E2794" s="17" t="s">
        <v>459</v>
      </c>
      <c r="F2794" s="18" t="s">
        <v>768</v>
      </c>
    </row>
    <row r="2795" customFormat="false" ht="15" hidden="false" customHeight="false" outlineLevel="0" collapsed="false">
      <c r="A2795" s="4" t="str">
        <f aca="false">B2795&amp;"|"&amp;C2795</f>
        <v>tdbR00000332 Gln-CUG|4</v>
      </c>
      <c r="B2795" s="4" t="s">
        <v>75</v>
      </c>
      <c r="C2795" s="4" t="s">
        <v>771</v>
      </c>
      <c r="D2795" s="4" t="n">
        <v>4</v>
      </c>
      <c r="E2795" s="17" t="s">
        <v>459</v>
      </c>
      <c r="F2795" s="18" t="s">
        <v>768</v>
      </c>
    </row>
    <row r="2796" customFormat="false" ht="15" hidden="false" customHeight="false" outlineLevel="0" collapsed="false">
      <c r="A2796" s="4" t="str">
        <f aca="false">B2796&amp;"|"&amp;C2796</f>
        <v>tdbR00000332 Gln-CUG|5</v>
      </c>
      <c r="B2796" s="4" t="s">
        <v>75</v>
      </c>
      <c r="C2796" s="4" t="s">
        <v>773</v>
      </c>
      <c r="D2796" s="4" t="n">
        <v>5</v>
      </c>
      <c r="E2796" s="17" t="s">
        <v>459</v>
      </c>
      <c r="F2796" s="18" t="s">
        <v>768</v>
      </c>
    </row>
    <row r="2797" customFormat="false" ht="15" hidden="false" customHeight="false" outlineLevel="0" collapsed="false">
      <c r="A2797" s="4" t="str">
        <f aca="false">B2797&amp;"|"&amp;C2797</f>
        <v>tdbR00000332 Gln-CUG|6</v>
      </c>
      <c r="B2797" s="4" t="s">
        <v>75</v>
      </c>
      <c r="C2797" s="4" t="s">
        <v>774</v>
      </c>
      <c r="D2797" s="4" t="n">
        <v>6</v>
      </c>
      <c r="E2797" s="17" t="s">
        <v>777</v>
      </c>
      <c r="F2797" s="18" t="s">
        <v>768</v>
      </c>
    </row>
    <row r="2798" customFormat="false" ht="15" hidden="false" customHeight="false" outlineLevel="0" collapsed="false">
      <c r="A2798" s="4" t="str">
        <f aca="false">B2798&amp;"|"&amp;C2798</f>
        <v>tdbR00000332 Gln-CUG|7</v>
      </c>
      <c r="B2798" s="4" t="s">
        <v>75</v>
      </c>
      <c r="C2798" s="4" t="s">
        <v>775</v>
      </c>
      <c r="D2798" s="4" t="n">
        <v>7</v>
      </c>
      <c r="E2798" s="17" t="s">
        <v>780</v>
      </c>
      <c r="F2798" s="18" t="s">
        <v>768</v>
      </c>
    </row>
    <row r="2799" customFormat="false" ht="15" hidden="false" customHeight="false" outlineLevel="0" collapsed="false">
      <c r="A2799" s="4" t="str">
        <f aca="false">B2799&amp;"|"&amp;C2799</f>
        <v>tdbR00000332 Gln-CUG|8</v>
      </c>
      <c r="B2799" s="4" t="s">
        <v>75</v>
      </c>
      <c r="C2799" s="4" t="s">
        <v>776</v>
      </c>
      <c r="D2799" s="4" t="n">
        <v>8</v>
      </c>
      <c r="E2799" s="3" t="s">
        <v>777</v>
      </c>
      <c r="F2799" s="4" t="s">
        <v>778</v>
      </c>
    </row>
    <row r="2800" customFormat="false" ht="15" hidden="false" customHeight="false" outlineLevel="0" collapsed="false">
      <c r="A2800" s="4" t="str">
        <f aca="false">B2800&amp;"|"&amp;C2800</f>
        <v>tdbR00000332 Gln-CUG|9</v>
      </c>
      <c r="B2800" s="4" t="s">
        <v>75</v>
      </c>
      <c r="C2800" s="4" t="s">
        <v>779</v>
      </c>
      <c r="D2800" s="4" t="n">
        <v>9</v>
      </c>
      <c r="E2800" s="3" t="s">
        <v>772</v>
      </c>
      <c r="F2800" s="4" t="s">
        <v>781</v>
      </c>
    </row>
    <row r="2801" customFormat="false" ht="15" hidden="false" customHeight="false" outlineLevel="0" collapsed="false">
      <c r="A2801" s="4" t="str">
        <f aca="false">B2801&amp;"|"&amp;C2801</f>
        <v>tdbR00000332 Gln-CUG|10</v>
      </c>
      <c r="B2801" s="4" t="s">
        <v>75</v>
      </c>
      <c r="C2801" s="4" t="s">
        <v>782</v>
      </c>
      <c r="D2801" s="4" t="n">
        <v>10</v>
      </c>
      <c r="E2801" s="8" t="s">
        <v>459</v>
      </c>
      <c r="F2801" s="7" t="s">
        <v>783</v>
      </c>
    </row>
    <row r="2802" customFormat="false" ht="15" hidden="false" customHeight="false" outlineLevel="0" collapsed="false">
      <c r="A2802" s="4" t="str">
        <f aca="false">B2802&amp;"|"&amp;C2802</f>
        <v>tdbR00000332 Gln-CUG|11</v>
      </c>
      <c r="B2802" s="4" t="s">
        <v>75</v>
      </c>
      <c r="C2802" s="4" t="s">
        <v>784</v>
      </c>
      <c r="D2802" s="4" t="n">
        <v>11</v>
      </c>
      <c r="E2802" s="8" t="s">
        <v>772</v>
      </c>
      <c r="F2802" s="7" t="s">
        <v>783</v>
      </c>
    </row>
    <row r="2803" customFormat="false" ht="15" hidden="false" customHeight="false" outlineLevel="0" collapsed="false">
      <c r="A2803" s="4" t="str">
        <f aca="false">B2803&amp;"|"&amp;C2803</f>
        <v>tdbR00000332 Gln-CUG|12</v>
      </c>
      <c r="B2803" s="4" t="s">
        <v>75</v>
      </c>
      <c r="C2803" s="4" t="s">
        <v>785</v>
      </c>
      <c r="D2803" s="4" t="n">
        <v>12</v>
      </c>
      <c r="E2803" s="8" t="s">
        <v>772</v>
      </c>
      <c r="F2803" s="7" t="s">
        <v>783</v>
      </c>
    </row>
    <row r="2804" customFormat="false" ht="15" hidden="false" customHeight="false" outlineLevel="0" collapsed="false">
      <c r="A2804" s="4" t="str">
        <f aca="false">B2804&amp;"|"&amp;C2804</f>
        <v>tdbR00000332 Gln-CUG|13</v>
      </c>
      <c r="B2804" s="4" t="s">
        <v>75</v>
      </c>
      <c r="C2804" s="4" t="s">
        <v>786</v>
      </c>
      <c r="D2804" s="4" t="n">
        <v>13</v>
      </c>
      <c r="E2804" s="8" t="s">
        <v>780</v>
      </c>
      <c r="F2804" s="7" t="s">
        <v>783</v>
      </c>
    </row>
    <row r="2805" customFormat="false" ht="15" hidden="false" customHeight="false" outlineLevel="0" collapsed="false">
      <c r="A2805" s="4" t="str">
        <f aca="false">B2805&amp;"|"&amp;C2805</f>
        <v>tdbR00000332 Gln-CUG|14</v>
      </c>
      <c r="B2805" s="4" t="s">
        <v>75</v>
      </c>
      <c r="C2805" s="4" t="s">
        <v>787</v>
      </c>
      <c r="D2805" s="4" t="n">
        <v>14</v>
      </c>
      <c r="E2805" s="19" t="s">
        <v>780</v>
      </c>
      <c r="F2805" s="20" t="s">
        <v>788</v>
      </c>
    </row>
    <row r="2806" customFormat="false" ht="15" hidden="false" customHeight="false" outlineLevel="0" collapsed="false">
      <c r="A2806" s="4" t="str">
        <f aca="false">B2806&amp;"|"&amp;C2806</f>
        <v>tdbR00000332 Gln-CUG|15</v>
      </c>
      <c r="B2806" s="4" t="s">
        <v>75</v>
      </c>
      <c r="C2806" s="4" t="s">
        <v>789</v>
      </c>
      <c r="D2806" s="4" t="n">
        <v>15</v>
      </c>
      <c r="E2806" s="19" t="s">
        <v>459</v>
      </c>
      <c r="F2806" s="20" t="s">
        <v>788</v>
      </c>
    </row>
    <row r="2807" customFormat="false" ht="15" hidden="false" customHeight="false" outlineLevel="0" collapsed="false">
      <c r="A2807" s="4" t="str">
        <f aca="false">B2807&amp;"|"&amp;C2807</f>
        <v>tdbR00000332 Gln-CUG|16</v>
      </c>
      <c r="B2807" s="4" t="s">
        <v>75</v>
      </c>
      <c r="C2807" s="4" t="s">
        <v>790</v>
      </c>
      <c r="D2807" s="4" t="n">
        <v>16</v>
      </c>
      <c r="E2807" s="19" t="s">
        <v>772</v>
      </c>
      <c r="F2807" s="20" t="s">
        <v>788</v>
      </c>
    </row>
    <row r="2808" customFormat="false" ht="15" hidden="false" customHeight="false" outlineLevel="0" collapsed="false">
      <c r="A2808" s="4" t="str">
        <f aca="false">B2808&amp;"|"&amp;C2808</f>
        <v>tdbR00000332 Gln-CUG|18</v>
      </c>
      <c r="B2808" s="4" t="s">
        <v>75</v>
      </c>
      <c r="C2808" s="4" t="s">
        <v>793</v>
      </c>
      <c r="D2808" s="4" t="n">
        <v>17</v>
      </c>
      <c r="E2808" s="19" t="s">
        <v>459</v>
      </c>
      <c r="F2808" s="20" t="s">
        <v>788</v>
      </c>
    </row>
    <row r="2809" customFormat="false" ht="15" hidden="false" customHeight="false" outlineLevel="0" collapsed="false">
      <c r="A2809" s="4" t="str">
        <f aca="false">B2809&amp;"|"&amp;C2809</f>
        <v>tdbR00000332 Gln-CUG|19</v>
      </c>
      <c r="B2809" s="4" t="s">
        <v>75</v>
      </c>
      <c r="C2809" s="4" t="s">
        <v>794</v>
      </c>
      <c r="D2809" s="4" t="n">
        <v>18</v>
      </c>
      <c r="E2809" s="19" t="s">
        <v>459</v>
      </c>
      <c r="F2809" s="20" t="s">
        <v>788</v>
      </c>
    </row>
    <row r="2810" customFormat="false" ht="15" hidden="false" customHeight="false" outlineLevel="0" collapsed="false">
      <c r="A2810" s="4" t="str">
        <f aca="false">B2810&amp;"|"&amp;C2810</f>
        <v>tdbR00000332 Gln-CUG|20</v>
      </c>
      <c r="B2810" s="4" t="s">
        <v>75</v>
      </c>
      <c r="C2810" s="4" t="s">
        <v>795</v>
      </c>
      <c r="D2810" s="4" t="n">
        <v>19</v>
      </c>
      <c r="E2810" s="19" t="s">
        <v>777</v>
      </c>
      <c r="F2810" s="20" t="s">
        <v>788</v>
      </c>
    </row>
    <row r="2811" customFormat="false" ht="15" hidden="false" customHeight="false" outlineLevel="0" collapsed="false">
      <c r="A2811" s="4" t="str">
        <f aca="false">B2811&amp;"|"&amp;C2811</f>
        <v>tdbR00000332 Gln-CUG|21</v>
      </c>
      <c r="B2811" s="4" t="s">
        <v>75</v>
      </c>
      <c r="C2811" s="4" t="s">
        <v>797</v>
      </c>
      <c r="D2811" s="4" t="n">
        <v>20</v>
      </c>
      <c r="E2811" s="19" t="s">
        <v>780</v>
      </c>
      <c r="F2811" s="20" t="s">
        <v>788</v>
      </c>
    </row>
    <row r="2812" customFormat="false" ht="15" hidden="false" customHeight="false" outlineLevel="0" collapsed="false">
      <c r="A2812" s="4" t="str">
        <f aca="false">B2812&amp;"|"&amp;C2812</f>
        <v>tdbR00000332 Gln-CUG|22</v>
      </c>
      <c r="B2812" s="4" t="s">
        <v>75</v>
      </c>
      <c r="C2812" s="4" t="s">
        <v>798</v>
      </c>
      <c r="D2812" s="4" t="n">
        <v>21</v>
      </c>
      <c r="E2812" s="8" t="s">
        <v>780</v>
      </c>
      <c r="F2812" s="7" t="s">
        <v>783</v>
      </c>
    </row>
    <row r="2813" customFormat="false" ht="15" hidden="false" customHeight="false" outlineLevel="0" collapsed="false">
      <c r="A2813" s="4" t="str">
        <f aca="false">B2813&amp;"|"&amp;C2813</f>
        <v>tdbR00000332 Gln-CUG|23</v>
      </c>
      <c r="B2813" s="4" t="s">
        <v>75</v>
      </c>
      <c r="C2813" s="4" t="s">
        <v>799</v>
      </c>
      <c r="D2813" s="4" t="n">
        <v>22</v>
      </c>
      <c r="E2813" s="8" t="s">
        <v>459</v>
      </c>
      <c r="F2813" s="7" t="s">
        <v>783</v>
      </c>
    </row>
    <row r="2814" customFormat="false" ht="15" hidden="false" customHeight="false" outlineLevel="0" collapsed="false">
      <c r="A2814" s="4" t="str">
        <f aca="false">B2814&amp;"|"&amp;C2814</f>
        <v>tdbR00000332 Gln-CUG|24</v>
      </c>
      <c r="B2814" s="4" t="s">
        <v>75</v>
      </c>
      <c r="C2814" s="4" t="s">
        <v>800</v>
      </c>
      <c r="D2814" s="4" t="n">
        <v>23</v>
      </c>
      <c r="E2814" s="8" t="s">
        <v>459</v>
      </c>
      <c r="F2814" s="7" t="s">
        <v>783</v>
      </c>
    </row>
    <row r="2815" customFormat="false" ht="15" hidden="false" customHeight="false" outlineLevel="0" collapsed="false">
      <c r="A2815" s="4" t="str">
        <f aca="false">B2815&amp;"|"&amp;C2815</f>
        <v>tdbR00000332 Gln-CUG|25</v>
      </c>
      <c r="B2815" s="4" t="s">
        <v>75</v>
      </c>
      <c r="C2815" s="4" t="s">
        <v>801</v>
      </c>
      <c r="D2815" s="4" t="n">
        <v>24</v>
      </c>
      <c r="E2815" s="8" t="s">
        <v>772</v>
      </c>
      <c r="F2815" s="7" t="s">
        <v>783</v>
      </c>
    </row>
    <row r="2816" customFormat="false" ht="15" hidden="false" customHeight="false" outlineLevel="0" collapsed="false">
      <c r="A2816" s="4" t="str">
        <f aca="false">B2816&amp;"|"&amp;C2816</f>
        <v>tdbR00000332 Gln-CUG|26</v>
      </c>
      <c r="B2816" s="4" t="s">
        <v>75</v>
      </c>
      <c r="C2816" s="4" t="s">
        <v>802</v>
      </c>
      <c r="D2816" s="4" t="n">
        <v>25</v>
      </c>
      <c r="E2816" s="3" t="s">
        <v>780</v>
      </c>
      <c r="F2816" s="4" t="s">
        <v>803</v>
      </c>
    </row>
    <row r="2817" customFormat="false" ht="15" hidden="false" customHeight="false" outlineLevel="0" collapsed="false">
      <c r="A2817" s="4" t="str">
        <f aca="false">B2817&amp;"|"&amp;C2817</f>
        <v>tdbR00000332 Gln-CUG|27</v>
      </c>
      <c r="B2817" s="4" t="s">
        <v>75</v>
      </c>
      <c r="C2817" s="4" t="s">
        <v>804</v>
      </c>
      <c r="D2817" s="4" t="n">
        <v>26</v>
      </c>
      <c r="E2817" s="21" t="s">
        <v>772</v>
      </c>
      <c r="F2817" s="22" t="s">
        <v>805</v>
      </c>
    </row>
    <row r="2818" customFormat="false" ht="15" hidden="false" customHeight="false" outlineLevel="0" collapsed="false">
      <c r="A2818" s="4" t="str">
        <f aca="false">B2818&amp;"|"&amp;C2818</f>
        <v>tdbR00000332 Gln-CUG|28</v>
      </c>
      <c r="B2818" s="4" t="s">
        <v>75</v>
      </c>
      <c r="C2818" s="4" t="s">
        <v>806</v>
      </c>
      <c r="D2818" s="4" t="n">
        <v>27</v>
      </c>
      <c r="E2818" s="21" t="s">
        <v>772</v>
      </c>
      <c r="F2818" s="22" t="s">
        <v>805</v>
      </c>
    </row>
    <row r="2819" customFormat="false" ht="15" hidden="false" customHeight="false" outlineLevel="0" collapsed="false">
      <c r="A2819" s="4" t="str">
        <f aca="false">B2819&amp;"|"&amp;C2819</f>
        <v>tdbR00000332 Gln-CUG|29</v>
      </c>
      <c r="B2819" s="4" t="s">
        <v>75</v>
      </c>
      <c r="C2819" s="4" t="s">
        <v>807</v>
      </c>
      <c r="D2819" s="4" t="n">
        <v>28</v>
      </c>
      <c r="E2819" s="21" t="s">
        <v>459</v>
      </c>
      <c r="F2819" s="22" t="s">
        <v>805</v>
      </c>
    </row>
    <row r="2820" customFormat="false" ht="15" hidden="false" customHeight="false" outlineLevel="0" collapsed="false">
      <c r="A2820" s="4" t="str">
        <f aca="false">B2820&amp;"|"&amp;C2820</f>
        <v>tdbR00000332 Gln-CUG|30</v>
      </c>
      <c r="B2820" s="4" t="s">
        <v>75</v>
      </c>
      <c r="C2820" s="4" t="s">
        <v>808</v>
      </c>
      <c r="D2820" s="4" t="n">
        <v>29</v>
      </c>
      <c r="E2820" s="21" t="s">
        <v>459</v>
      </c>
      <c r="F2820" s="22" t="s">
        <v>805</v>
      </c>
    </row>
    <row r="2821" customFormat="false" ht="15" hidden="false" customHeight="false" outlineLevel="0" collapsed="false">
      <c r="A2821" s="4" t="str">
        <f aca="false">B2821&amp;"|"&amp;C2821</f>
        <v>tdbR00000332 Gln-CUG|31</v>
      </c>
      <c r="B2821" s="4" t="s">
        <v>75</v>
      </c>
      <c r="C2821" s="4" t="s">
        <v>809</v>
      </c>
      <c r="D2821" s="4" t="n">
        <v>30</v>
      </c>
      <c r="E2821" s="21" t="s">
        <v>780</v>
      </c>
      <c r="F2821" s="22" t="s">
        <v>805</v>
      </c>
    </row>
    <row r="2822" customFormat="false" ht="15" hidden="false" customHeight="false" outlineLevel="0" collapsed="false">
      <c r="A2822" s="4" t="str">
        <f aca="false">B2822&amp;"|"&amp;C2822</f>
        <v>tdbR00000332 Gln-CUG|32</v>
      </c>
      <c r="B2822" s="4" t="s">
        <v>75</v>
      </c>
      <c r="C2822" s="4" t="s">
        <v>810</v>
      </c>
      <c r="D2822" s="4" t="n">
        <v>31</v>
      </c>
      <c r="E2822" s="19" t="s">
        <v>777</v>
      </c>
      <c r="F2822" s="20" t="s">
        <v>811</v>
      </c>
    </row>
    <row r="2823" customFormat="false" ht="15" hidden="false" customHeight="false" outlineLevel="0" collapsed="false">
      <c r="A2823" s="4" t="str">
        <f aca="false">B2823&amp;"|"&amp;C2823</f>
        <v>tdbR00000332 Gln-CUG|33</v>
      </c>
      <c r="B2823" s="4" t="s">
        <v>75</v>
      </c>
      <c r="C2823" s="4" t="s">
        <v>812</v>
      </c>
      <c r="D2823" s="4" t="n">
        <v>32</v>
      </c>
      <c r="E2823" s="19" t="s">
        <v>777</v>
      </c>
      <c r="F2823" s="20" t="s">
        <v>811</v>
      </c>
    </row>
    <row r="2824" customFormat="false" ht="15" hidden="false" customHeight="false" outlineLevel="0" collapsed="false">
      <c r="A2824" s="4" t="str">
        <f aca="false">B2824&amp;"|"&amp;C2824</f>
        <v>tdbR00000332 Gln-CUG|34</v>
      </c>
      <c r="B2824" s="4" t="s">
        <v>75</v>
      </c>
      <c r="C2824" s="4" t="s">
        <v>813</v>
      </c>
      <c r="D2824" s="4" t="n">
        <v>33</v>
      </c>
      <c r="E2824" s="19" t="s">
        <v>772</v>
      </c>
      <c r="F2824" s="20" t="s">
        <v>811</v>
      </c>
    </row>
    <row r="2825" customFormat="false" ht="15" hidden="false" customHeight="false" outlineLevel="0" collapsed="false">
      <c r="A2825" s="4" t="str">
        <f aca="false">B2825&amp;"|"&amp;C2825</f>
        <v>tdbR00000332 Gln-CUG|35</v>
      </c>
      <c r="B2825" s="4" t="s">
        <v>75</v>
      </c>
      <c r="C2825" s="4" t="s">
        <v>814</v>
      </c>
      <c r="D2825" s="4" t="n">
        <v>34</v>
      </c>
      <c r="E2825" s="19" t="s">
        <v>777</v>
      </c>
      <c r="F2825" s="20" t="s">
        <v>811</v>
      </c>
    </row>
    <row r="2826" customFormat="false" ht="15" hidden="false" customHeight="false" outlineLevel="0" collapsed="false">
      <c r="A2826" s="4" t="str">
        <f aca="false">B2826&amp;"|"&amp;C2826</f>
        <v>tdbR00000332 Gln-CUG|36</v>
      </c>
      <c r="B2826" s="4" t="s">
        <v>75</v>
      </c>
      <c r="C2826" s="4" t="s">
        <v>815</v>
      </c>
      <c r="D2826" s="4" t="n">
        <v>35</v>
      </c>
      <c r="E2826" s="19" t="s">
        <v>459</v>
      </c>
      <c r="F2826" s="20" t="s">
        <v>811</v>
      </c>
    </row>
    <row r="2827" customFormat="false" ht="15" hidden="false" customHeight="false" outlineLevel="0" collapsed="false">
      <c r="A2827" s="4" t="str">
        <f aca="false">B2827&amp;"|"&amp;C2827</f>
        <v>tdbR00000332 Gln-CUG|37</v>
      </c>
      <c r="B2827" s="4" t="s">
        <v>75</v>
      </c>
      <c r="C2827" s="4" t="s">
        <v>816</v>
      </c>
      <c r="D2827" s="4" t="n">
        <v>36</v>
      </c>
      <c r="E2827" s="19" t="s">
        <v>780</v>
      </c>
      <c r="F2827" s="20" t="s">
        <v>811</v>
      </c>
    </row>
    <row r="2828" customFormat="false" ht="15" hidden="false" customHeight="false" outlineLevel="0" collapsed="false">
      <c r="A2828" s="4" t="str">
        <f aca="false">B2828&amp;"|"&amp;C2828</f>
        <v>tdbR00000332 Gln-CUG|38</v>
      </c>
      <c r="B2828" s="4" t="s">
        <v>75</v>
      </c>
      <c r="C2828" s="4" t="s">
        <v>817</v>
      </c>
      <c r="D2828" s="4" t="n">
        <v>37</v>
      </c>
      <c r="E2828" s="19" t="s">
        <v>777</v>
      </c>
      <c r="F2828" s="20" t="s">
        <v>811</v>
      </c>
    </row>
    <row r="2829" customFormat="false" ht="15" hidden="false" customHeight="false" outlineLevel="0" collapsed="false">
      <c r="A2829" s="4" t="str">
        <f aca="false">B2829&amp;"|"&amp;C2829</f>
        <v>tdbR00000332 Gln-CUG|39</v>
      </c>
      <c r="B2829" s="4" t="s">
        <v>75</v>
      </c>
      <c r="C2829" s="4" t="s">
        <v>818</v>
      </c>
      <c r="D2829" s="4" t="n">
        <v>38</v>
      </c>
      <c r="E2829" s="21" t="s">
        <v>777</v>
      </c>
      <c r="F2829" s="22" t="s">
        <v>805</v>
      </c>
    </row>
    <row r="2830" customFormat="false" ht="15" hidden="false" customHeight="false" outlineLevel="0" collapsed="false">
      <c r="A2830" s="4" t="str">
        <f aca="false">B2830&amp;"|"&amp;C2830</f>
        <v>tdbR00000332 Gln-CUG|40</v>
      </c>
      <c r="B2830" s="4" t="s">
        <v>75</v>
      </c>
      <c r="C2830" s="4" t="s">
        <v>819</v>
      </c>
      <c r="D2830" s="4" t="n">
        <v>39</v>
      </c>
      <c r="E2830" s="21" t="s">
        <v>772</v>
      </c>
      <c r="F2830" s="22" t="s">
        <v>805</v>
      </c>
    </row>
    <row r="2831" customFormat="false" ht="15" hidden="false" customHeight="false" outlineLevel="0" collapsed="false">
      <c r="A2831" s="4" t="str">
        <f aca="false">B2831&amp;"|"&amp;C2831</f>
        <v>tdbR00000332 Gln-CUG|41</v>
      </c>
      <c r="B2831" s="4" t="s">
        <v>75</v>
      </c>
      <c r="C2831" s="4" t="s">
        <v>820</v>
      </c>
      <c r="D2831" s="4" t="n">
        <v>40</v>
      </c>
      <c r="E2831" s="21" t="s">
        <v>772</v>
      </c>
      <c r="F2831" s="22" t="s">
        <v>805</v>
      </c>
    </row>
    <row r="2832" customFormat="false" ht="15" hidden="false" customHeight="false" outlineLevel="0" collapsed="false">
      <c r="A2832" s="4" t="str">
        <f aca="false">B2832&amp;"|"&amp;C2832</f>
        <v>tdbR00000332 Gln-CUG|42</v>
      </c>
      <c r="B2832" s="4" t="s">
        <v>75</v>
      </c>
      <c r="C2832" s="4" t="s">
        <v>821</v>
      </c>
      <c r="D2832" s="4" t="n">
        <v>41</v>
      </c>
      <c r="E2832" s="21" t="s">
        <v>459</v>
      </c>
      <c r="F2832" s="22" t="s">
        <v>805</v>
      </c>
    </row>
    <row r="2833" customFormat="false" ht="15" hidden="false" customHeight="false" outlineLevel="0" collapsed="false">
      <c r="A2833" s="4" t="str">
        <f aca="false">B2833&amp;"|"&amp;C2833</f>
        <v>tdbR00000332 Gln-CUG|43</v>
      </c>
      <c r="B2833" s="4" t="s">
        <v>75</v>
      </c>
      <c r="C2833" s="4" t="s">
        <v>822</v>
      </c>
      <c r="D2833" s="4" t="n">
        <v>42</v>
      </c>
      <c r="E2833" s="21" t="s">
        <v>459</v>
      </c>
      <c r="F2833" s="22" t="s">
        <v>805</v>
      </c>
    </row>
    <row r="2834" customFormat="false" ht="15" hidden="false" customHeight="false" outlineLevel="0" collapsed="false">
      <c r="A2834" s="4" t="str">
        <f aca="false">B2834&amp;"|"&amp;C2834</f>
        <v>tdbR00000332 Gln-CUG|44</v>
      </c>
      <c r="B2834" s="4" t="s">
        <v>75</v>
      </c>
      <c r="C2834" s="4" t="s">
        <v>823</v>
      </c>
      <c r="D2834" s="4" t="n">
        <v>43</v>
      </c>
      <c r="E2834" s="19" t="s">
        <v>772</v>
      </c>
      <c r="F2834" s="20" t="s">
        <v>824</v>
      </c>
    </row>
    <row r="2835" customFormat="false" ht="15" hidden="false" customHeight="false" outlineLevel="0" collapsed="false">
      <c r="A2835" s="4" t="str">
        <f aca="false">B2835&amp;"|"&amp;C2835</f>
        <v>tdbR00000332 Gln-CUG|45</v>
      </c>
      <c r="B2835" s="4" t="s">
        <v>75</v>
      </c>
      <c r="C2835" s="4" t="s">
        <v>825</v>
      </c>
      <c r="D2835" s="4" t="n">
        <v>44</v>
      </c>
      <c r="E2835" s="19" t="s">
        <v>780</v>
      </c>
      <c r="F2835" s="20" t="s">
        <v>824</v>
      </c>
    </row>
    <row r="2836" customFormat="false" ht="15" hidden="false" customHeight="false" outlineLevel="0" collapsed="false">
      <c r="A2836" s="4" t="str">
        <f aca="false">B2836&amp;"|"&amp;C2836</f>
        <v>tdbR00000332 Gln-CUG|46</v>
      </c>
      <c r="B2836" s="4" t="s">
        <v>75</v>
      </c>
      <c r="C2836" s="4" t="s">
        <v>826</v>
      </c>
      <c r="D2836" s="4" t="n">
        <v>45</v>
      </c>
      <c r="E2836" s="19" t="s">
        <v>777</v>
      </c>
      <c r="F2836" s="20" t="s">
        <v>824</v>
      </c>
    </row>
    <row r="2837" customFormat="false" ht="15" hidden="false" customHeight="false" outlineLevel="0" collapsed="false">
      <c r="A2837" s="4" t="str">
        <f aca="false">B2837&amp;"|"&amp;C2837</f>
        <v>tdbR00000332 Gln-CUG|47</v>
      </c>
      <c r="B2837" s="4" t="s">
        <v>75</v>
      </c>
      <c r="C2837" s="4" t="s">
        <v>827</v>
      </c>
      <c r="D2837" s="4" t="n">
        <v>46</v>
      </c>
      <c r="E2837" s="19" t="s">
        <v>777</v>
      </c>
      <c r="F2837" s="20" t="s">
        <v>824</v>
      </c>
    </row>
    <row r="2838" customFormat="false" ht="15" hidden="false" customHeight="false" outlineLevel="0" collapsed="false">
      <c r="A2838" s="4" t="str">
        <f aca="false">B2838&amp;"|"&amp;C2838</f>
        <v>tdbR00000332 Gln-CUG|48</v>
      </c>
      <c r="B2838" s="4" t="s">
        <v>75</v>
      </c>
      <c r="C2838" s="4" t="s">
        <v>828</v>
      </c>
      <c r="D2838" s="4" t="n">
        <v>47</v>
      </c>
      <c r="E2838" s="19" t="s">
        <v>772</v>
      </c>
      <c r="F2838" s="20" t="s">
        <v>824</v>
      </c>
    </row>
    <row r="2839" customFormat="false" ht="15" hidden="false" customHeight="false" outlineLevel="0" collapsed="false">
      <c r="A2839" s="4" t="str">
        <f aca="false">B2839&amp;"|"&amp;C2839</f>
        <v>tdbR00000332 Gln-CUG|49</v>
      </c>
      <c r="B2839" s="4" t="s">
        <v>75</v>
      </c>
      <c r="C2839" s="4" t="s">
        <v>829</v>
      </c>
      <c r="D2839" s="4" t="n">
        <v>48</v>
      </c>
      <c r="E2839" s="23" t="s">
        <v>772</v>
      </c>
      <c r="F2839" s="10" t="s">
        <v>830</v>
      </c>
    </row>
    <row r="2840" customFormat="false" ht="15" hidden="false" customHeight="false" outlineLevel="0" collapsed="false">
      <c r="A2840" s="4" t="str">
        <f aca="false">B2840&amp;"|"&amp;C2840</f>
        <v>tdbR00000332 Gln-CUG|50</v>
      </c>
      <c r="B2840" s="4" t="s">
        <v>75</v>
      </c>
      <c r="C2840" s="4" t="s">
        <v>831</v>
      </c>
      <c r="D2840" s="4" t="n">
        <v>49</v>
      </c>
      <c r="E2840" s="23" t="s">
        <v>459</v>
      </c>
      <c r="F2840" s="10" t="s">
        <v>830</v>
      </c>
    </row>
    <row r="2841" customFormat="false" ht="15" hidden="false" customHeight="false" outlineLevel="0" collapsed="false">
      <c r="A2841" s="4" t="str">
        <f aca="false">B2841&amp;"|"&amp;C2841</f>
        <v>tdbR00000332 Gln-CUG|51</v>
      </c>
      <c r="B2841" s="4" t="s">
        <v>75</v>
      </c>
      <c r="C2841" s="4" t="s">
        <v>832</v>
      </c>
      <c r="D2841" s="4" t="n">
        <v>50</v>
      </c>
      <c r="E2841" s="23" t="s">
        <v>780</v>
      </c>
      <c r="F2841" s="10" t="s">
        <v>830</v>
      </c>
    </row>
    <row r="2842" customFormat="false" ht="15" hidden="false" customHeight="false" outlineLevel="0" collapsed="false">
      <c r="A2842" s="4" t="str">
        <f aca="false">B2842&amp;"|"&amp;C2842</f>
        <v>tdbR00000332 Gln-CUG|52</v>
      </c>
      <c r="B2842" s="4" t="s">
        <v>75</v>
      </c>
      <c r="C2842" s="4" t="s">
        <v>833</v>
      </c>
      <c r="D2842" s="4" t="n">
        <v>51</v>
      </c>
      <c r="E2842" s="23" t="s">
        <v>459</v>
      </c>
      <c r="F2842" s="10" t="s">
        <v>830</v>
      </c>
    </row>
    <row r="2843" customFormat="false" ht="15" hidden="false" customHeight="false" outlineLevel="0" collapsed="false">
      <c r="A2843" s="4" t="str">
        <f aca="false">B2843&amp;"|"&amp;C2843</f>
        <v>tdbR00000332 Gln-CUG|53</v>
      </c>
      <c r="B2843" s="4" t="s">
        <v>75</v>
      </c>
      <c r="C2843" s="4" t="s">
        <v>834</v>
      </c>
      <c r="D2843" s="4" t="n">
        <v>52</v>
      </c>
      <c r="E2843" s="23" t="s">
        <v>459</v>
      </c>
      <c r="F2843" s="10" t="s">
        <v>830</v>
      </c>
    </row>
    <row r="2844" customFormat="false" ht="15" hidden="false" customHeight="false" outlineLevel="0" collapsed="false">
      <c r="A2844" s="4" t="str">
        <f aca="false">B2844&amp;"|"&amp;C2844</f>
        <v>tdbR00000332 Gln-CUG|54</v>
      </c>
      <c r="B2844" s="4" t="s">
        <v>75</v>
      </c>
      <c r="C2844" s="4" t="s">
        <v>835</v>
      </c>
      <c r="D2844" s="4" t="n">
        <v>53</v>
      </c>
      <c r="E2844" s="19" t="s">
        <v>777</v>
      </c>
      <c r="F2844" s="20" t="s">
        <v>836</v>
      </c>
    </row>
    <row r="2845" customFormat="false" ht="15" hidden="false" customHeight="false" outlineLevel="0" collapsed="false">
      <c r="A2845" s="4" t="str">
        <f aca="false">B2845&amp;"|"&amp;C2845</f>
        <v>tdbR00000332 Gln-CUG|55</v>
      </c>
      <c r="B2845" s="4" t="s">
        <v>75</v>
      </c>
      <c r="C2845" s="4" t="s">
        <v>837</v>
      </c>
      <c r="D2845" s="4" t="n">
        <v>54</v>
      </c>
      <c r="E2845" s="19" t="s">
        <v>777</v>
      </c>
      <c r="F2845" s="20" t="s">
        <v>836</v>
      </c>
    </row>
    <row r="2846" customFormat="false" ht="15" hidden="false" customHeight="false" outlineLevel="0" collapsed="false">
      <c r="A2846" s="4" t="str">
        <f aca="false">B2846&amp;"|"&amp;C2846</f>
        <v>tdbR00000332 Gln-CUG|56</v>
      </c>
      <c r="B2846" s="4" t="s">
        <v>75</v>
      </c>
      <c r="C2846" s="4" t="s">
        <v>838</v>
      </c>
      <c r="D2846" s="4" t="n">
        <v>55</v>
      </c>
      <c r="E2846" s="19" t="s">
        <v>772</v>
      </c>
      <c r="F2846" s="20" t="s">
        <v>836</v>
      </c>
    </row>
    <row r="2847" customFormat="false" ht="15" hidden="false" customHeight="false" outlineLevel="0" collapsed="false">
      <c r="A2847" s="4" t="str">
        <f aca="false">B2847&amp;"|"&amp;C2847</f>
        <v>tdbR00000332 Gln-CUG|57</v>
      </c>
      <c r="B2847" s="4" t="s">
        <v>75</v>
      </c>
      <c r="C2847" s="4" t="s">
        <v>839</v>
      </c>
      <c r="D2847" s="4" t="n">
        <v>56</v>
      </c>
      <c r="E2847" s="19" t="s">
        <v>459</v>
      </c>
      <c r="F2847" s="20" t="s">
        <v>836</v>
      </c>
    </row>
    <row r="2848" customFormat="false" ht="15" hidden="false" customHeight="false" outlineLevel="0" collapsed="false">
      <c r="A2848" s="4" t="str">
        <f aca="false">B2848&amp;"|"&amp;C2848</f>
        <v>tdbR00000332 Gln-CUG|58</v>
      </c>
      <c r="B2848" s="4" t="s">
        <v>75</v>
      </c>
      <c r="C2848" s="4" t="s">
        <v>840</v>
      </c>
      <c r="D2848" s="4" t="n">
        <v>57</v>
      </c>
      <c r="E2848" s="19" t="s">
        <v>780</v>
      </c>
      <c r="F2848" s="20" t="s">
        <v>836</v>
      </c>
    </row>
    <row r="2849" customFormat="false" ht="15" hidden="false" customHeight="false" outlineLevel="0" collapsed="false">
      <c r="A2849" s="4" t="str">
        <f aca="false">B2849&amp;"|"&amp;C2849</f>
        <v>tdbR00000332 Gln-CUG|59</v>
      </c>
      <c r="B2849" s="4" t="s">
        <v>75</v>
      </c>
      <c r="C2849" s="4" t="s">
        <v>841</v>
      </c>
      <c r="D2849" s="4" t="n">
        <v>58</v>
      </c>
      <c r="E2849" s="19" t="s">
        <v>780</v>
      </c>
      <c r="F2849" s="20" t="s">
        <v>836</v>
      </c>
    </row>
    <row r="2850" customFormat="false" ht="15" hidden="false" customHeight="false" outlineLevel="0" collapsed="false">
      <c r="A2850" s="4" t="str">
        <f aca="false">B2850&amp;"|"&amp;C2850</f>
        <v>tdbR00000332 Gln-CUG|60</v>
      </c>
      <c r="B2850" s="4" t="s">
        <v>75</v>
      </c>
      <c r="C2850" s="4" t="s">
        <v>842</v>
      </c>
      <c r="D2850" s="4" t="n">
        <v>59</v>
      </c>
      <c r="E2850" s="19" t="s">
        <v>777</v>
      </c>
      <c r="F2850" s="20" t="s">
        <v>836</v>
      </c>
    </row>
    <row r="2851" customFormat="false" ht="15" hidden="false" customHeight="false" outlineLevel="0" collapsed="false">
      <c r="A2851" s="4" t="str">
        <f aca="false">B2851&amp;"|"&amp;C2851</f>
        <v>tdbR00000332 Gln-CUG|61</v>
      </c>
      <c r="B2851" s="4" t="s">
        <v>75</v>
      </c>
      <c r="C2851" s="4" t="s">
        <v>843</v>
      </c>
      <c r="D2851" s="4" t="n">
        <v>60</v>
      </c>
      <c r="E2851" s="23" t="s">
        <v>772</v>
      </c>
      <c r="F2851" s="10" t="s">
        <v>830</v>
      </c>
    </row>
    <row r="2852" customFormat="false" ht="15" hidden="false" customHeight="false" outlineLevel="0" collapsed="false">
      <c r="A2852" s="4" t="str">
        <f aca="false">B2852&amp;"|"&amp;C2852</f>
        <v>tdbR00000332 Gln-CUG|62</v>
      </c>
      <c r="B2852" s="4" t="s">
        <v>75</v>
      </c>
      <c r="C2852" s="4" t="s">
        <v>844</v>
      </c>
      <c r="D2852" s="4" t="n">
        <v>61</v>
      </c>
      <c r="E2852" s="23" t="s">
        <v>772</v>
      </c>
      <c r="F2852" s="10" t="s">
        <v>830</v>
      </c>
    </row>
    <row r="2853" customFormat="false" ht="15" hidden="false" customHeight="false" outlineLevel="0" collapsed="false">
      <c r="A2853" s="4" t="str">
        <f aca="false">B2853&amp;"|"&amp;C2853</f>
        <v>tdbR00000332 Gln-CUG|63</v>
      </c>
      <c r="B2853" s="4" t="s">
        <v>75</v>
      </c>
      <c r="C2853" s="4" t="s">
        <v>845</v>
      </c>
      <c r="D2853" s="4" t="n">
        <v>62</v>
      </c>
      <c r="E2853" s="23" t="s">
        <v>777</v>
      </c>
      <c r="F2853" s="10" t="s">
        <v>830</v>
      </c>
    </row>
    <row r="2854" customFormat="false" ht="15" hidden="false" customHeight="false" outlineLevel="0" collapsed="false">
      <c r="A2854" s="4" t="str">
        <f aca="false">B2854&amp;"|"&amp;C2854</f>
        <v>tdbR00000332 Gln-CUG|64</v>
      </c>
      <c r="B2854" s="4" t="s">
        <v>75</v>
      </c>
      <c r="C2854" s="4" t="s">
        <v>846</v>
      </c>
      <c r="D2854" s="4" t="n">
        <v>63</v>
      </c>
      <c r="E2854" s="23" t="s">
        <v>772</v>
      </c>
      <c r="F2854" s="10" t="s">
        <v>830</v>
      </c>
    </row>
    <row r="2855" customFormat="false" ht="15" hidden="false" customHeight="false" outlineLevel="0" collapsed="false">
      <c r="A2855" s="4" t="str">
        <f aca="false">B2855&amp;"|"&amp;C2855</f>
        <v>tdbR00000332 Gln-CUG|65</v>
      </c>
      <c r="B2855" s="4" t="s">
        <v>75</v>
      </c>
      <c r="C2855" s="4" t="s">
        <v>847</v>
      </c>
      <c r="D2855" s="4" t="n">
        <v>64</v>
      </c>
      <c r="E2855" s="23" t="s">
        <v>459</v>
      </c>
      <c r="F2855" s="10" t="s">
        <v>830</v>
      </c>
    </row>
    <row r="2856" customFormat="false" ht="15" hidden="false" customHeight="false" outlineLevel="0" collapsed="false">
      <c r="A2856" s="4" t="str">
        <f aca="false">B2856&amp;"|"&amp;C2856</f>
        <v>tdbR00000332 Gln-CUG|66</v>
      </c>
      <c r="B2856" s="4" t="s">
        <v>75</v>
      </c>
      <c r="C2856" s="4" t="s">
        <v>848</v>
      </c>
      <c r="D2856" s="4" t="n">
        <v>65</v>
      </c>
      <c r="E2856" s="17" t="s">
        <v>777</v>
      </c>
      <c r="F2856" s="18" t="s">
        <v>768</v>
      </c>
    </row>
    <row r="2857" customFormat="false" ht="15" hidden="false" customHeight="false" outlineLevel="0" collapsed="false">
      <c r="A2857" s="4" t="str">
        <f aca="false">B2857&amp;"|"&amp;C2857</f>
        <v>tdbR00000332 Gln-CUG|67</v>
      </c>
      <c r="B2857" s="4" t="s">
        <v>75</v>
      </c>
      <c r="C2857" s="4" t="s">
        <v>849</v>
      </c>
      <c r="D2857" s="4" t="n">
        <v>66</v>
      </c>
      <c r="E2857" s="17" t="s">
        <v>780</v>
      </c>
      <c r="F2857" s="18" t="s">
        <v>768</v>
      </c>
    </row>
    <row r="2858" customFormat="false" ht="15" hidden="false" customHeight="false" outlineLevel="0" collapsed="false">
      <c r="A2858" s="4" t="str">
        <f aca="false">B2858&amp;"|"&amp;C2858</f>
        <v>tdbR00000332 Gln-CUG|68</v>
      </c>
      <c r="B2858" s="4" t="s">
        <v>75</v>
      </c>
      <c r="C2858" s="4" t="s">
        <v>850</v>
      </c>
      <c r="D2858" s="4" t="n">
        <v>67</v>
      </c>
      <c r="E2858" s="17" t="s">
        <v>772</v>
      </c>
      <c r="F2858" s="18" t="s">
        <v>768</v>
      </c>
    </row>
    <row r="2859" customFormat="false" ht="15" hidden="false" customHeight="false" outlineLevel="0" collapsed="false">
      <c r="A2859" s="4" t="str">
        <f aca="false">B2859&amp;"|"&amp;C2859</f>
        <v>tdbR00000332 Gln-CUG|69</v>
      </c>
      <c r="B2859" s="4" t="s">
        <v>75</v>
      </c>
      <c r="C2859" s="4" t="s">
        <v>851</v>
      </c>
      <c r="D2859" s="4" t="n">
        <v>68</v>
      </c>
      <c r="E2859" s="17" t="s">
        <v>772</v>
      </c>
      <c r="F2859" s="18" t="s">
        <v>768</v>
      </c>
    </row>
    <row r="2860" customFormat="false" ht="15" hidden="false" customHeight="false" outlineLevel="0" collapsed="false">
      <c r="A2860" s="4" t="str">
        <f aca="false">B2860&amp;"|"&amp;C2860</f>
        <v>tdbR00000332 Gln-CUG|70</v>
      </c>
      <c r="B2860" s="4" t="s">
        <v>75</v>
      </c>
      <c r="C2860" s="4" t="s">
        <v>852</v>
      </c>
      <c r="D2860" s="4" t="n">
        <v>69</v>
      </c>
      <c r="E2860" s="17" t="s">
        <v>772</v>
      </c>
      <c r="F2860" s="18" t="s">
        <v>768</v>
      </c>
    </row>
    <row r="2861" customFormat="false" ht="15" hidden="false" customHeight="false" outlineLevel="0" collapsed="false">
      <c r="A2861" s="4" t="str">
        <f aca="false">B2861&amp;"|"&amp;C2861</f>
        <v>tdbR00000332 Gln-CUG|71</v>
      </c>
      <c r="B2861" s="4" t="s">
        <v>75</v>
      </c>
      <c r="C2861" s="4" t="s">
        <v>853</v>
      </c>
      <c r="D2861" s="4" t="n">
        <v>70</v>
      </c>
      <c r="E2861" s="17" t="s">
        <v>772</v>
      </c>
      <c r="F2861" s="18" t="s">
        <v>768</v>
      </c>
    </row>
    <row r="2862" customFormat="false" ht="15" hidden="false" customHeight="false" outlineLevel="0" collapsed="false">
      <c r="A2862" s="4" t="str">
        <f aca="false">B2862&amp;"|"&amp;C2862</f>
        <v>tdbR00000332 Gln-CUG|72</v>
      </c>
      <c r="B2862" s="4" t="s">
        <v>75</v>
      </c>
      <c r="C2862" s="4" t="s">
        <v>854</v>
      </c>
      <c r="D2862" s="4" t="n">
        <v>71</v>
      </c>
      <c r="E2862" s="17" t="s">
        <v>780</v>
      </c>
      <c r="F2862" s="18" t="s">
        <v>768</v>
      </c>
    </row>
    <row r="2863" customFormat="false" ht="15" hidden="false" customHeight="false" outlineLevel="0" collapsed="false">
      <c r="A2863" s="4" t="str">
        <f aca="false">B2863&amp;"|"&amp;C2863</f>
        <v>tdbR00000117 Gly-CCC|1</v>
      </c>
      <c r="B2863" s="4" t="s">
        <v>76</v>
      </c>
      <c r="C2863" s="4" t="s">
        <v>767</v>
      </c>
      <c r="D2863" s="4" t="n">
        <v>1</v>
      </c>
      <c r="E2863" s="17" t="s">
        <v>459</v>
      </c>
      <c r="F2863" s="18" t="s">
        <v>768</v>
      </c>
    </row>
    <row r="2864" customFormat="false" ht="15" hidden="false" customHeight="false" outlineLevel="0" collapsed="false">
      <c r="A2864" s="4" t="str">
        <f aca="false">B2864&amp;"|"&amp;C2864</f>
        <v>tdbR00000117 Gly-CCC|2</v>
      </c>
      <c r="B2864" s="4" t="s">
        <v>76</v>
      </c>
      <c r="C2864" s="4" t="s">
        <v>769</v>
      </c>
      <c r="D2864" s="4" t="n">
        <v>2</v>
      </c>
      <c r="E2864" s="17" t="s">
        <v>772</v>
      </c>
      <c r="F2864" s="18" t="s">
        <v>768</v>
      </c>
    </row>
    <row r="2865" customFormat="false" ht="15" hidden="false" customHeight="false" outlineLevel="0" collapsed="false">
      <c r="A2865" s="4" t="str">
        <f aca="false">B2865&amp;"|"&amp;C2865</f>
        <v>tdbR00000117 Gly-CCC|3</v>
      </c>
      <c r="B2865" s="4" t="s">
        <v>76</v>
      </c>
      <c r="C2865" s="4" t="s">
        <v>770</v>
      </c>
      <c r="D2865" s="4" t="n">
        <v>3</v>
      </c>
      <c r="E2865" s="17" t="s">
        <v>459</v>
      </c>
      <c r="F2865" s="18" t="s">
        <v>768</v>
      </c>
    </row>
    <row r="2866" customFormat="false" ht="15" hidden="false" customHeight="false" outlineLevel="0" collapsed="false">
      <c r="A2866" s="4" t="str">
        <f aca="false">B2866&amp;"|"&amp;C2866</f>
        <v>tdbR00000117 Gly-CCC|4</v>
      </c>
      <c r="B2866" s="4" t="s">
        <v>76</v>
      </c>
      <c r="C2866" s="4" t="s">
        <v>771</v>
      </c>
      <c r="D2866" s="4" t="n">
        <v>4</v>
      </c>
      <c r="E2866" s="17" t="s">
        <v>459</v>
      </c>
      <c r="F2866" s="18" t="s">
        <v>768</v>
      </c>
    </row>
    <row r="2867" customFormat="false" ht="15" hidden="false" customHeight="false" outlineLevel="0" collapsed="false">
      <c r="A2867" s="4" t="str">
        <f aca="false">B2867&amp;"|"&amp;C2867</f>
        <v>tdbR00000117 Gly-CCC|5</v>
      </c>
      <c r="B2867" s="4" t="s">
        <v>76</v>
      </c>
      <c r="C2867" s="4" t="s">
        <v>773</v>
      </c>
      <c r="D2867" s="4" t="n">
        <v>5</v>
      </c>
      <c r="E2867" s="17" t="s">
        <v>459</v>
      </c>
      <c r="F2867" s="18" t="s">
        <v>768</v>
      </c>
    </row>
    <row r="2868" customFormat="false" ht="15" hidden="false" customHeight="false" outlineLevel="0" collapsed="false">
      <c r="A2868" s="4" t="str">
        <f aca="false">B2868&amp;"|"&amp;C2868</f>
        <v>tdbR00000117 Gly-CCC|6</v>
      </c>
      <c r="B2868" s="4" t="s">
        <v>76</v>
      </c>
      <c r="C2868" s="4" t="s">
        <v>774</v>
      </c>
      <c r="D2868" s="4" t="n">
        <v>6</v>
      </c>
      <c r="E2868" s="17" t="s">
        <v>772</v>
      </c>
      <c r="F2868" s="18" t="s">
        <v>768</v>
      </c>
    </row>
    <row r="2869" customFormat="false" ht="15" hidden="false" customHeight="false" outlineLevel="0" collapsed="false">
      <c r="A2869" s="4" t="str">
        <f aca="false">B2869&amp;"|"&amp;C2869</f>
        <v>tdbR00000117 Gly-CCC|7</v>
      </c>
      <c r="B2869" s="4" t="s">
        <v>76</v>
      </c>
      <c r="C2869" s="4" t="s">
        <v>775</v>
      </c>
      <c r="D2869" s="4" t="n">
        <v>7</v>
      </c>
      <c r="E2869" s="17" t="s">
        <v>459</v>
      </c>
      <c r="F2869" s="18" t="s">
        <v>768</v>
      </c>
    </row>
    <row r="2870" customFormat="false" ht="15" hidden="false" customHeight="false" outlineLevel="0" collapsed="false">
      <c r="A2870" s="4" t="str">
        <f aca="false">B2870&amp;"|"&amp;C2870</f>
        <v>tdbR00000117 Gly-CCC|8</v>
      </c>
      <c r="B2870" s="4" t="s">
        <v>76</v>
      </c>
      <c r="C2870" s="4" t="s">
        <v>776</v>
      </c>
      <c r="D2870" s="4" t="n">
        <v>8</v>
      </c>
      <c r="E2870" s="3" t="s">
        <v>777</v>
      </c>
      <c r="F2870" s="4" t="s">
        <v>778</v>
      </c>
    </row>
    <row r="2871" customFormat="false" ht="15" hidden="false" customHeight="false" outlineLevel="0" collapsed="false">
      <c r="A2871" s="4" t="str">
        <f aca="false">B2871&amp;"|"&amp;C2871</f>
        <v>tdbR00000117 Gly-CCC|9</v>
      </c>
      <c r="B2871" s="4" t="s">
        <v>76</v>
      </c>
      <c r="C2871" s="4" t="s">
        <v>779</v>
      </c>
      <c r="D2871" s="4" t="n">
        <v>9</v>
      </c>
      <c r="E2871" s="3" t="s">
        <v>780</v>
      </c>
      <c r="F2871" s="4" t="s">
        <v>781</v>
      </c>
    </row>
    <row r="2872" customFormat="false" ht="15" hidden="false" customHeight="false" outlineLevel="0" collapsed="false">
      <c r="A2872" s="4" t="str">
        <f aca="false">B2872&amp;"|"&amp;C2872</f>
        <v>tdbR00000117 Gly-CCC|10</v>
      </c>
      <c r="B2872" s="4" t="s">
        <v>76</v>
      </c>
      <c r="C2872" s="4" t="s">
        <v>782</v>
      </c>
      <c r="D2872" s="4" t="n">
        <v>10</v>
      </c>
      <c r="E2872" s="8" t="s">
        <v>459</v>
      </c>
      <c r="F2872" s="7" t="s">
        <v>783</v>
      </c>
    </row>
    <row r="2873" customFormat="false" ht="15" hidden="false" customHeight="false" outlineLevel="0" collapsed="false">
      <c r="A2873" s="4" t="str">
        <f aca="false">B2873&amp;"|"&amp;C2873</f>
        <v>tdbR00000117 Gly-CCC|11</v>
      </c>
      <c r="B2873" s="4" t="s">
        <v>76</v>
      </c>
      <c r="C2873" s="4" t="s">
        <v>784</v>
      </c>
      <c r="D2873" s="4" t="n">
        <v>11</v>
      </c>
      <c r="E2873" s="8" t="s">
        <v>777</v>
      </c>
      <c r="F2873" s="7" t="s">
        <v>783</v>
      </c>
    </row>
    <row r="2874" customFormat="false" ht="15" hidden="false" customHeight="false" outlineLevel="0" collapsed="false">
      <c r="A2874" s="4" t="str">
        <f aca="false">B2874&amp;"|"&amp;C2874</f>
        <v>tdbR00000117 Gly-CCC|12</v>
      </c>
      <c r="B2874" s="4" t="s">
        <v>76</v>
      </c>
      <c r="C2874" s="4" t="s">
        <v>785</v>
      </c>
      <c r="D2874" s="4" t="n">
        <v>12</v>
      </c>
      <c r="E2874" s="8" t="s">
        <v>777</v>
      </c>
      <c r="F2874" s="7" t="s">
        <v>783</v>
      </c>
    </row>
    <row r="2875" customFormat="false" ht="15" hidden="false" customHeight="false" outlineLevel="0" collapsed="false">
      <c r="A2875" s="4" t="str">
        <f aca="false">B2875&amp;"|"&amp;C2875</f>
        <v>tdbR00000117 Gly-CCC|13</v>
      </c>
      <c r="B2875" s="4" t="s">
        <v>76</v>
      </c>
      <c r="C2875" s="4" t="s">
        <v>786</v>
      </c>
      <c r="D2875" s="4" t="n">
        <v>13</v>
      </c>
      <c r="E2875" s="8" t="s">
        <v>772</v>
      </c>
      <c r="F2875" s="7" t="s">
        <v>783</v>
      </c>
    </row>
    <row r="2876" customFormat="false" ht="15" hidden="false" customHeight="false" outlineLevel="0" collapsed="false">
      <c r="A2876" s="4" t="str">
        <f aca="false">B2876&amp;"|"&amp;C2876</f>
        <v>tdbR00000117 Gly-CCC|14</v>
      </c>
      <c r="B2876" s="4" t="s">
        <v>76</v>
      </c>
      <c r="C2876" s="4" t="s">
        <v>787</v>
      </c>
      <c r="D2876" s="4" t="n">
        <v>14</v>
      </c>
      <c r="E2876" s="19" t="s">
        <v>780</v>
      </c>
      <c r="F2876" s="20" t="s">
        <v>788</v>
      </c>
    </row>
    <row r="2877" customFormat="false" ht="15" hidden="false" customHeight="false" outlineLevel="0" collapsed="false">
      <c r="A2877" s="4" t="str">
        <f aca="false">B2877&amp;"|"&amp;C2877</f>
        <v>tdbR00000117 Gly-CCC|15</v>
      </c>
      <c r="B2877" s="4" t="s">
        <v>76</v>
      </c>
      <c r="C2877" s="4" t="s">
        <v>789</v>
      </c>
      <c r="D2877" s="4" t="n">
        <v>15</v>
      </c>
      <c r="E2877" s="19" t="s">
        <v>780</v>
      </c>
      <c r="F2877" s="20" t="s">
        <v>788</v>
      </c>
    </row>
    <row r="2878" customFormat="false" ht="15" hidden="false" customHeight="false" outlineLevel="0" collapsed="false">
      <c r="A2878" s="4" t="str">
        <f aca="false">B2878&amp;"|"&amp;C2878</f>
        <v>tdbR00000117 Gly-CCC|16</v>
      </c>
      <c r="B2878" s="4" t="s">
        <v>76</v>
      </c>
      <c r="C2878" s="4" t="s">
        <v>790</v>
      </c>
      <c r="D2878" s="4" t="n">
        <v>16</v>
      </c>
      <c r="E2878" s="19" t="s">
        <v>777</v>
      </c>
      <c r="F2878" s="20" t="s">
        <v>788</v>
      </c>
    </row>
    <row r="2879" customFormat="false" ht="15" hidden="false" customHeight="false" outlineLevel="0" collapsed="false">
      <c r="A2879" s="4" t="str">
        <f aca="false">B2879&amp;"|"&amp;C2879</f>
        <v>tdbR00000117 Gly-CCC|18</v>
      </c>
      <c r="B2879" s="4" t="s">
        <v>76</v>
      </c>
      <c r="C2879" s="4" t="s">
        <v>793</v>
      </c>
      <c r="D2879" s="4" t="n">
        <v>17</v>
      </c>
      <c r="E2879" s="19" t="s">
        <v>459</v>
      </c>
      <c r="F2879" s="20" t="s">
        <v>788</v>
      </c>
    </row>
    <row r="2880" customFormat="false" ht="15" hidden="false" customHeight="false" outlineLevel="0" collapsed="false">
      <c r="A2880" s="4" t="str">
        <f aca="false">B2880&amp;"|"&amp;C2880</f>
        <v>tdbR00000117 Gly-CCC|19</v>
      </c>
      <c r="B2880" s="4" t="s">
        <v>76</v>
      </c>
      <c r="C2880" s="4" t="s">
        <v>794</v>
      </c>
      <c r="D2880" s="4" t="n">
        <v>18</v>
      </c>
      <c r="E2880" s="19" t="s">
        <v>459</v>
      </c>
      <c r="F2880" s="20" t="s">
        <v>788</v>
      </c>
    </row>
    <row r="2881" customFormat="false" ht="15" hidden="false" customHeight="false" outlineLevel="0" collapsed="false">
      <c r="A2881" s="4" t="str">
        <f aca="false">B2881&amp;"|"&amp;C2881</f>
        <v>tdbR00000117 Gly-CCC|20</v>
      </c>
      <c r="B2881" s="4" t="s">
        <v>76</v>
      </c>
      <c r="C2881" s="4" t="s">
        <v>795</v>
      </c>
      <c r="D2881" s="4" t="n">
        <v>19</v>
      </c>
      <c r="E2881" s="19" t="s">
        <v>777</v>
      </c>
      <c r="F2881" s="20" t="s">
        <v>788</v>
      </c>
    </row>
    <row r="2882" customFormat="false" ht="15" hidden="false" customHeight="false" outlineLevel="0" collapsed="false">
      <c r="A2882" s="4" t="str">
        <f aca="false">B2882&amp;"|"&amp;C2882</f>
        <v>tdbR00000117 Gly-CCC|21</v>
      </c>
      <c r="B2882" s="4" t="s">
        <v>76</v>
      </c>
      <c r="C2882" s="4" t="s">
        <v>797</v>
      </c>
      <c r="D2882" s="4" t="n">
        <v>20</v>
      </c>
      <c r="E2882" s="19" t="s">
        <v>780</v>
      </c>
      <c r="F2882" s="20" t="s">
        <v>788</v>
      </c>
    </row>
    <row r="2883" customFormat="false" ht="15" hidden="false" customHeight="false" outlineLevel="0" collapsed="false">
      <c r="A2883" s="4" t="str">
        <f aca="false">B2883&amp;"|"&amp;C2883</f>
        <v>tdbR00000117 Gly-CCC|22</v>
      </c>
      <c r="B2883" s="4" t="s">
        <v>76</v>
      </c>
      <c r="C2883" s="4" t="s">
        <v>798</v>
      </c>
      <c r="D2883" s="4" t="n">
        <v>21</v>
      </c>
      <c r="E2883" s="8" t="s">
        <v>459</v>
      </c>
      <c r="F2883" s="7" t="s">
        <v>783</v>
      </c>
    </row>
    <row r="2884" customFormat="false" ht="15" hidden="false" customHeight="false" outlineLevel="0" collapsed="false">
      <c r="A2884" s="4" t="str">
        <f aca="false">B2884&amp;"|"&amp;C2884</f>
        <v>tdbR00000117 Gly-CCC|23</v>
      </c>
      <c r="B2884" s="4" t="s">
        <v>76</v>
      </c>
      <c r="C2884" s="4" t="s">
        <v>799</v>
      </c>
      <c r="D2884" s="4" t="n">
        <v>22</v>
      </c>
      <c r="E2884" s="8" t="s">
        <v>780</v>
      </c>
      <c r="F2884" s="7" t="s">
        <v>783</v>
      </c>
    </row>
    <row r="2885" customFormat="false" ht="15" hidden="false" customHeight="false" outlineLevel="0" collapsed="false">
      <c r="A2885" s="4" t="str">
        <f aca="false">B2885&amp;"|"&amp;C2885</f>
        <v>tdbR00000117 Gly-CCC|24</v>
      </c>
      <c r="B2885" s="4" t="s">
        <v>76</v>
      </c>
      <c r="C2885" s="4" t="s">
        <v>800</v>
      </c>
      <c r="D2885" s="4" t="n">
        <v>23</v>
      </c>
      <c r="E2885" s="8" t="s">
        <v>780</v>
      </c>
      <c r="F2885" s="7" t="s">
        <v>783</v>
      </c>
    </row>
    <row r="2886" customFormat="false" ht="15" hidden="false" customHeight="false" outlineLevel="0" collapsed="false">
      <c r="A2886" s="4" t="str">
        <f aca="false">B2886&amp;"|"&amp;C2886</f>
        <v>tdbR00000117 Gly-CCC|25</v>
      </c>
      <c r="B2886" s="4" t="s">
        <v>76</v>
      </c>
      <c r="C2886" s="4" t="s">
        <v>801</v>
      </c>
      <c r="D2886" s="4" t="n">
        <v>24</v>
      </c>
      <c r="E2886" s="8" t="s">
        <v>772</v>
      </c>
      <c r="F2886" s="7" t="s">
        <v>783</v>
      </c>
    </row>
    <row r="2887" customFormat="false" ht="15" hidden="false" customHeight="false" outlineLevel="0" collapsed="false">
      <c r="A2887" s="4" t="str">
        <f aca="false">B2887&amp;"|"&amp;C2887</f>
        <v>tdbR00000117 Gly-CCC|26</v>
      </c>
      <c r="B2887" s="4" t="s">
        <v>76</v>
      </c>
      <c r="C2887" s="4" t="s">
        <v>802</v>
      </c>
      <c r="D2887" s="4" t="n">
        <v>25</v>
      </c>
      <c r="E2887" s="3" t="s">
        <v>459</v>
      </c>
      <c r="F2887" s="4" t="s">
        <v>803</v>
      </c>
    </row>
    <row r="2888" customFormat="false" ht="15" hidden="false" customHeight="false" outlineLevel="0" collapsed="false">
      <c r="A2888" s="4" t="str">
        <f aca="false">B2888&amp;"|"&amp;C2888</f>
        <v>tdbR00000117 Gly-CCC|27</v>
      </c>
      <c r="B2888" s="4" t="s">
        <v>76</v>
      </c>
      <c r="C2888" s="4" t="s">
        <v>804</v>
      </c>
      <c r="D2888" s="4" t="n">
        <v>26</v>
      </c>
      <c r="E2888" s="21" t="s">
        <v>780</v>
      </c>
      <c r="F2888" s="22" t="s">
        <v>805</v>
      </c>
    </row>
    <row r="2889" customFormat="false" ht="15" hidden="false" customHeight="false" outlineLevel="0" collapsed="false">
      <c r="A2889" s="4" t="str">
        <f aca="false">B2889&amp;"|"&amp;C2889</f>
        <v>tdbR00000117 Gly-CCC|28</v>
      </c>
      <c r="B2889" s="4" t="s">
        <v>76</v>
      </c>
      <c r="C2889" s="4" t="s">
        <v>806</v>
      </c>
      <c r="D2889" s="4" t="n">
        <v>27</v>
      </c>
      <c r="E2889" s="21" t="s">
        <v>459</v>
      </c>
      <c r="F2889" s="22" t="s">
        <v>805</v>
      </c>
    </row>
    <row r="2890" customFormat="false" ht="15" hidden="false" customHeight="false" outlineLevel="0" collapsed="false">
      <c r="A2890" s="4" t="str">
        <f aca="false">B2890&amp;"|"&amp;C2890</f>
        <v>tdbR00000117 Gly-CCC|29</v>
      </c>
      <c r="B2890" s="4" t="s">
        <v>76</v>
      </c>
      <c r="C2890" s="4" t="s">
        <v>807</v>
      </c>
      <c r="D2890" s="4" t="n">
        <v>28</v>
      </c>
      <c r="E2890" s="21" t="s">
        <v>780</v>
      </c>
      <c r="F2890" s="22" t="s">
        <v>805</v>
      </c>
    </row>
    <row r="2891" customFormat="false" ht="15" hidden="false" customHeight="false" outlineLevel="0" collapsed="false">
      <c r="A2891" s="4" t="str">
        <f aca="false">B2891&amp;"|"&amp;C2891</f>
        <v>tdbR00000117 Gly-CCC|30</v>
      </c>
      <c r="B2891" s="4" t="s">
        <v>76</v>
      </c>
      <c r="C2891" s="4" t="s">
        <v>808</v>
      </c>
      <c r="D2891" s="4" t="n">
        <v>29</v>
      </c>
      <c r="E2891" s="21" t="s">
        <v>459</v>
      </c>
      <c r="F2891" s="22" t="s">
        <v>805</v>
      </c>
    </row>
    <row r="2892" customFormat="false" ht="15" hidden="false" customHeight="false" outlineLevel="0" collapsed="false">
      <c r="A2892" s="4" t="str">
        <f aca="false">B2892&amp;"|"&amp;C2892</f>
        <v>tdbR00000117 Gly-CCC|31</v>
      </c>
      <c r="B2892" s="4" t="s">
        <v>76</v>
      </c>
      <c r="C2892" s="4" t="s">
        <v>809</v>
      </c>
      <c r="D2892" s="4" t="n">
        <v>30</v>
      </c>
      <c r="E2892" s="21" t="s">
        <v>772</v>
      </c>
      <c r="F2892" s="22" t="s">
        <v>805</v>
      </c>
    </row>
    <row r="2893" customFormat="false" ht="15" hidden="false" customHeight="false" outlineLevel="0" collapsed="false">
      <c r="A2893" s="4" t="str">
        <f aca="false">B2893&amp;"|"&amp;C2893</f>
        <v>tdbR00000117 Gly-CCC|32</v>
      </c>
      <c r="B2893" s="4" t="s">
        <v>76</v>
      </c>
      <c r="C2893" s="4" t="s">
        <v>810</v>
      </c>
      <c r="D2893" s="4" t="n">
        <v>31</v>
      </c>
      <c r="E2893" s="19" t="s">
        <v>777</v>
      </c>
      <c r="F2893" s="20" t="s">
        <v>811</v>
      </c>
    </row>
    <row r="2894" customFormat="false" ht="15" hidden="false" customHeight="false" outlineLevel="0" collapsed="false">
      <c r="A2894" s="4" t="str">
        <f aca="false">B2894&amp;"|"&amp;C2894</f>
        <v>tdbR00000117 Gly-CCC|33</v>
      </c>
      <c r="B2894" s="4" t="s">
        <v>76</v>
      </c>
      <c r="C2894" s="4" t="s">
        <v>812</v>
      </c>
      <c r="D2894" s="4" t="n">
        <v>32</v>
      </c>
      <c r="E2894" s="19" t="s">
        <v>777</v>
      </c>
      <c r="F2894" s="20" t="s">
        <v>811</v>
      </c>
    </row>
    <row r="2895" customFormat="false" ht="15" hidden="false" customHeight="false" outlineLevel="0" collapsed="false">
      <c r="A2895" s="4" t="str">
        <f aca="false">B2895&amp;"|"&amp;C2895</f>
        <v>tdbR00000117 Gly-CCC|34</v>
      </c>
      <c r="B2895" s="4" t="s">
        <v>76</v>
      </c>
      <c r="C2895" s="4" t="s">
        <v>813</v>
      </c>
      <c r="D2895" s="4" t="n">
        <v>33</v>
      </c>
      <c r="E2895" s="19" t="s">
        <v>772</v>
      </c>
      <c r="F2895" s="20" t="s">
        <v>811</v>
      </c>
    </row>
    <row r="2896" customFormat="false" ht="15" hidden="false" customHeight="false" outlineLevel="0" collapsed="false">
      <c r="A2896" s="4" t="str">
        <f aca="false">B2896&amp;"|"&amp;C2896</f>
        <v>tdbR00000117 Gly-CCC|35</v>
      </c>
      <c r="B2896" s="4" t="s">
        <v>76</v>
      </c>
      <c r="C2896" s="4" t="s">
        <v>814</v>
      </c>
      <c r="D2896" s="4" t="n">
        <v>34</v>
      </c>
      <c r="E2896" s="19" t="s">
        <v>772</v>
      </c>
      <c r="F2896" s="20" t="s">
        <v>811</v>
      </c>
    </row>
    <row r="2897" customFormat="false" ht="15" hidden="false" customHeight="false" outlineLevel="0" collapsed="false">
      <c r="A2897" s="4" t="str">
        <f aca="false">B2897&amp;"|"&amp;C2897</f>
        <v>tdbR00000117 Gly-CCC|36</v>
      </c>
      <c r="B2897" s="4" t="s">
        <v>76</v>
      </c>
      <c r="C2897" s="4" t="s">
        <v>815</v>
      </c>
      <c r="D2897" s="4" t="n">
        <v>35</v>
      </c>
      <c r="E2897" s="19" t="s">
        <v>772</v>
      </c>
      <c r="F2897" s="20" t="s">
        <v>811</v>
      </c>
    </row>
    <row r="2898" customFormat="false" ht="15" hidden="false" customHeight="false" outlineLevel="0" collapsed="false">
      <c r="A2898" s="4" t="str">
        <f aca="false">B2898&amp;"|"&amp;C2898</f>
        <v>tdbR00000117 Gly-CCC|37</v>
      </c>
      <c r="B2898" s="4" t="s">
        <v>76</v>
      </c>
      <c r="C2898" s="4" t="s">
        <v>816</v>
      </c>
      <c r="D2898" s="4" t="n">
        <v>36</v>
      </c>
      <c r="E2898" s="19" t="s">
        <v>780</v>
      </c>
      <c r="F2898" s="20" t="s">
        <v>811</v>
      </c>
    </row>
    <row r="2899" customFormat="false" ht="15" hidden="false" customHeight="false" outlineLevel="0" collapsed="false">
      <c r="A2899" s="4" t="str">
        <f aca="false">B2899&amp;"|"&amp;C2899</f>
        <v>tdbR00000117 Gly-CCC|38</v>
      </c>
      <c r="B2899" s="4" t="s">
        <v>76</v>
      </c>
      <c r="C2899" s="4" t="s">
        <v>817</v>
      </c>
      <c r="D2899" s="4" t="n">
        <v>37</v>
      </c>
      <c r="E2899" s="19" t="s">
        <v>780</v>
      </c>
      <c r="F2899" s="20" t="s">
        <v>811</v>
      </c>
    </row>
    <row r="2900" customFormat="false" ht="15" hidden="false" customHeight="false" outlineLevel="0" collapsed="false">
      <c r="A2900" s="4" t="str">
        <f aca="false">B2900&amp;"|"&amp;C2900</f>
        <v>tdbR00000117 Gly-CCC|39</v>
      </c>
      <c r="B2900" s="4" t="s">
        <v>76</v>
      </c>
      <c r="C2900" s="4" t="s">
        <v>818</v>
      </c>
      <c r="D2900" s="4" t="n">
        <v>38</v>
      </c>
      <c r="E2900" s="21" t="s">
        <v>459</v>
      </c>
      <c r="F2900" s="22" t="s">
        <v>805</v>
      </c>
    </row>
    <row r="2901" customFormat="false" ht="15" hidden="false" customHeight="false" outlineLevel="0" collapsed="false">
      <c r="A2901" s="4" t="str">
        <f aca="false">B2901&amp;"|"&amp;C2901</f>
        <v>tdbR00000117 Gly-CCC|40</v>
      </c>
      <c r="B2901" s="4" t="s">
        <v>76</v>
      </c>
      <c r="C2901" s="4" t="s">
        <v>819</v>
      </c>
      <c r="D2901" s="4" t="n">
        <v>39</v>
      </c>
      <c r="E2901" s="21" t="s">
        <v>772</v>
      </c>
      <c r="F2901" s="22" t="s">
        <v>805</v>
      </c>
    </row>
    <row r="2902" customFormat="false" ht="15" hidden="false" customHeight="false" outlineLevel="0" collapsed="false">
      <c r="A2902" s="4" t="str">
        <f aca="false">B2902&amp;"|"&amp;C2902</f>
        <v>tdbR00000117 Gly-CCC|41</v>
      </c>
      <c r="B2902" s="4" t="s">
        <v>76</v>
      </c>
      <c r="C2902" s="4" t="s">
        <v>820</v>
      </c>
      <c r="D2902" s="4" t="n">
        <v>40</v>
      </c>
      <c r="E2902" s="21" t="s">
        <v>777</v>
      </c>
      <c r="F2902" s="22" t="s">
        <v>805</v>
      </c>
    </row>
    <row r="2903" customFormat="false" ht="15" hidden="false" customHeight="false" outlineLevel="0" collapsed="false">
      <c r="A2903" s="4" t="str">
        <f aca="false">B2903&amp;"|"&amp;C2903</f>
        <v>tdbR00000117 Gly-CCC|42</v>
      </c>
      <c r="B2903" s="4" t="s">
        <v>76</v>
      </c>
      <c r="C2903" s="4" t="s">
        <v>821</v>
      </c>
      <c r="D2903" s="4" t="n">
        <v>41</v>
      </c>
      <c r="E2903" s="21" t="s">
        <v>772</v>
      </c>
      <c r="F2903" s="22" t="s">
        <v>805</v>
      </c>
    </row>
    <row r="2904" customFormat="false" ht="15" hidden="false" customHeight="false" outlineLevel="0" collapsed="false">
      <c r="A2904" s="4" t="str">
        <f aca="false">B2904&amp;"|"&amp;C2904</f>
        <v>tdbR00000117 Gly-CCC|43</v>
      </c>
      <c r="B2904" s="4" t="s">
        <v>76</v>
      </c>
      <c r="C2904" s="4" t="s">
        <v>822</v>
      </c>
      <c r="D2904" s="4" t="n">
        <v>42</v>
      </c>
      <c r="E2904" s="21" t="s">
        <v>777</v>
      </c>
      <c r="F2904" s="22" t="s">
        <v>805</v>
      </c>
    </row>
    <row r="2905" customFormat="false" ht="15" hidden="false" customHeight="false" outlineLevel="0" collapsed="false">
      <c r="A2905" s="4" t="str">
        <f aca="false">B2905&amp;"|"&amp;C2905</f>
        <v>tdbR00000117 Gly-CCC|44</v>
      </c>
      <c r="B2905" s="4" t="s">
        <v>76</v>
      </c>
      <c r="C2905" s="4" t="s">
        <v>823</v>
      </c>
      <c r="D2905" s="4" t="n">
        <v>43</v>
      </c>
      <c r="E2905" s="19" t="s">
        <v>780</v>
      </c>
      <c r="F2905" s="20" t="s">
        <v>824</v>
      </c>
    </row>
    <row r="2906" customFormat="false" ht="15" hidden="false" customHeight="false" outlineLevel="0" collapsed="false">
      <c r="A2906" s="4" t="str">
        <f aca="false">B2906&amp;"|"&amp;C2906</f>
        <v>tdbR00000117 Gly-CCC|45</v>
      </c>
      <c r="B2906" s="4" t="s">
        <v>76</v>
      </c>
      <c r="C2906" s="4" t="s">
        <v>825</v>
      </c>
      <c r="D2906" s="4" t="n">
        <v>44</v>
      </c>
      <c r="E2906" s="19" t="s">
        <v>777</v>
      </c>
      <c r="F2906" s="20" t="s">
        <v>824</v>
      </c>
    </row>
    <row r="2907" customFormat="false" ht="15" hidden="false" customHeight="false" outlineLevel="0" collapsed="false">
      <c r="A2907" s="4" t="str">
        <f aca="false">B2907&amp;"|"&amp;C2907</f>
        <v>tdbR00000117 Gly-CCC|46</v>
      </c>
      <c r="B2907" s="4" t="s">
        <v>76</v>
      </c>
      <c r="C2907" s="4" t="s">
        <v>826</v>
      </c>
      <c r="D2907" s="4" t="n">
        <v>45</v>
      </c>
      <c r="E2907" s="19" t="s">
        <v>780</v>
      </c>
      <c r="F2907" s="20" t="s">
        <v>824</v>
      </c>
    </row>
    <row r="2908" customFormat="false" ht="15" hidden="false" customHeight="false" outlineLevel="0" collapsed="false">
      <c r="A2908" s="4" t="str">
        <f aca="false">B2908&amp;"|"&amp;C2908</f>
        <v>tdbR00000117 Gly-CCC|48</v>
      </c>
      <c r="B2908" s="4" t="s">
        <v>76</v>
      </c>
      <c r="C2908" s="4" t="s">
        <v>828</v>
      </c>
      <c r="D2908" s="4" t="n">
        <v>46</v>
      </c>
      <c r="E2908" s="19" t="s">
        <v>772</v>
      </c>
      <c r="F2908" s="20" t="s">
        <v>824</v>
      </c>
    </row>
    <row r="2909" customFormat="false" ht="15" hidden="false" customHeight="false" outlineLevel="0" collapsed="false">
      <c r="A2909" s="4" t="str">
        <f aca="false">B2909&amp;"|"&amp;C2909</f>
        <v>tdbR00000117 Gly-CCC|49</v>
      </c>
      <c r="B2909" s="4" t="s">
        <v>76</v>
      </c>
      <c r="C2909" s="4" t="s">
        <v>829</v>
      </c>
      <c r="D2909" s="4" t="n">
        <v>47</v>
      </c>
      <c r="E2909" s="23" t="s">
        <v>459</v>
      </c>
      <c r="F2909" s="10" t="s">
        <v>830</v>
      </c>
    </row>
    <row r="2910" customFormat="false" ht="15" hidden="false" customHeight="false" outlineLevel="0" collapsed="false">
      <c r="A2910" s="4" t="str">
        <f aca="false">B2910&amp;"|"&amp;C2910</f>
        <v>tdbR00000117 Gly-CCC|50</v>
      </c>
      <c r="B2910" s="4" t="s">
        <v>76</v>
      </c>
      <c r="C2910" s="4" t="s">
        <v>831</v>
      </c>
      <c r="D2910" s="4" t="n">
        <v>48</v>
      </c>
      <c r="E2910" s="23" t="s">
        <v>780</v>
      </c>
      <c r="F2910" s="10" t="s">
        <v>830</v>
      </c>
    </row>
    <row r="2911" customFormat="false" ht="15" hidden="false" customHeight="false" outlineLevel="0" collapsed="false">
      <c r="A2911" s="4" t="str">
        <f aca="false">B2911&amp;"|"&amp;C2911</f>
        <v>tdbR00000117 Gly-CCC|51</v>
      </c>
      <c r="B2911" s="4" t="s">
        <v>76</v>
      </c>
      <c r="C2911" s="4" t="s">
        <v>832</v>
      </c>
      <c r="D2911" s="4" t="n">
        <v>49</v>
      </c>
      <c r="E2911" s="23" t="s">
        <v>459</v>
      </c>
      <c r="F2911" s="10" t="s">
        <v>830</v>
      </c>
    </row>
    <row r="2912" customFormat="false" ht="15" hidden="false" customHeight="false" outlineLevel="0" collapsed="false">
      <c r="A2912" s="4" t="str">
        <f aca="false">B2912&amp;"|"&amp;C2912</f>
        <v>tdbR00000117 Gly-CCC|52</v>
      </c>
      <c r="B2912" s="4" t="s">
        <v>76</v>
      </c>
      <c r="C2912" s="4" t="s">
        <v>833</v>
      </c>
      <c r="D2912" s="4" t="n">
        <v>50</v>
      </c>
      <c r="E2912" s="23" t="s">
        <v>459</v>
      </c>
      <c r="F2912" s="10" t="s">
        <v>830</v>
      </c>
    </row>
    <row r="2913" customFormat="false" ht="15" hidden="false" customHeight="false" outlineLevel="0" collapsed="false">
      <c r="A2913" s="4" t="str">
        <f aca="false">B2913&amp;"|"&amp;C2913</f>
        <v>tdbR00000117 Gly-CCC|53</v>
      </c>
      <c r="B2913" s="4" t="s">
        <v>76</v>
      </c>
      <c r="C2913" s="4" t="s">
        <v>834</v>
      </c>
      <c r="D2913" s="4" t="n">
        <v>51</v>
      </c>
      <c r="E2913" s="23" t="s">
        <v>459</v>
      </c>
      <c r="F2913" s="10" t="s">
        <v>830</v>
      </c>
    </row>
    <row r="2914" customFormat="false" ht="15" hidden="false" customHeight="false" outlineLevel="0" collapsed="false">
      <c r="A2914" s="4" t="str">
        <f aca="false">B2914&amp;"|"&amp;C2914</f>
        <v>tdbR00000117 Gly-CCC|54</v>
      </c>
      <c r="B2914" s="4" t="s">
        <v>76</v>
      </c>
      <c r="C2914" s="4" t="s">
        <v>835</v>
      </c>
      <c r="D2914" s="4" t="n">
        <v>52</v>
      </c>
      <c r="E2914" s="19" t="s">
        <v>777</v>
      </c>
      <c r="F2914" s="20" t="s">
        <v>836</v>
      </c>
    </row>
    <row r="2915" customFormat="false" ht="15" hidden="false" customHeight="false" outlineLevel="0" collapsed="false">
      <c r="A2915" s="4" t="str">
        <f aca="false">B2915&amp;"|"&amp;C2915</f>
        <v>tdbR00000117 Gly-CCC|55</v>
      </c>
      <c r="B2915" s="4" t="s">
        <v>76</v>
      </c>
      <c r="C2915" s="4" t="s">
        <v>837</v>
      </c>
      <c r="D2915" s="4" t="n">
        <v>53</v>
      </c>
      <c r="E2915" s="19" t="s">
        <v>777</v>
      </c>
      <c r="F2915" s="20" t="s">
        <v>836</v>
      </c>
    </row>
    <row r="2916" customFormat="false" ht="15" hidden="false" customHeight="false" outlineLevel="0" collapsed="false">
      <c r="A2916" s="4" t="str">
        <f aca="false">B2916&amp;"|"&amp;C2916</f>
        <v>tdbR00000117 Gly-CCC|56</v>
      </c>
      <c r="B2916" s="4" t="s">
        <v>76</v>
      </c>
      <c r="C2916" s="4" t="s">
        <v>838</v>
      </c>
      <c r="D2916" s="4" t="n">
        <v>54</v>
      </c>
      <c r="E2916" s="19" t="s">
        <v>772</v>
      </c>
      <c r="F2916" s="20" t="s">
        <v>836</v>
      </c>
    </row>
    <row r="2917" customFormat="false" ht="15" hidden="false" customHeight="false" outlineLevel="0" collapsed="false">
      <c r="A2917" s="4" t="str">
        <f aca="false">B2917&amp;"|"&amp;C2917</f>
        <v>tdbR00000117 Gly-CCC|57</v>
      </c>
      <c r="B2917" s="4" t="s">
        <v>76</v>
      </c>
      <c r="C2917" s="4" t="s">
        <v>839</v>
      </c>
      <c r="D2917" s="4" t="n">
        <v>55</v>
      </c>
      <c r="E2917" s="19" t="s">
        <v>459</v>
      </c>
      <c r="F2917" s="20" t="s">
        <v>836</v>
      </c>
    </row>
    <row r="2918" customFormat="false" ht="15" hidden="false" customHeight="false" outlineLevel="0" collapsed="false">
      <c r="A2918" s="4" t="str">
        <f aca="false">B2918&amp;"|"&amp;C2918</f>
        <v>tdbR00000117 Gly-CCC|58</v>
      </c>
      <c r="B2918" s="4" t="s">
        <v>76</v>
      </c>
      <c r="C2918" s="4" t="s">
        <v>840</v>
      </c>
      <c r="D2918" s="4" t="n">
        <v>56</v>
      </c>
      <c r="E2918" s="19" t="s">
        <v>780</v>
      </c>
      <c r="F2918" s="20" t="s">
        <v>836</v>
      </c>
    </row>
    <row r="2919" customFormat="false" ht="15" hidden="false" customHeight="false" outlineLevel="0" collapsed="false">
      <c r="A2919" s="4" t="str">
        <f aca="false">B2919&amp;"|"&amp;C2919</f>
        <v>tdbR00000117 Gly-CCC|59</v>
      </c>
      <c r="B2919" s="4" t="s">
        <v>76</v>
      </c>
      <c r="C2919" s="4" t="s">
        <v>841</v>
      </c>
      <c r="D2919" s="4" t="n">
        <v>57</v>
      </c>
      <c r="E2919" s="19" t="s">
        <v>777</v>
      </c>
      <c r="F2919" s="20" t="s">
        <v>836</v>
      </c>
    </row>
    <row r="2920" customFormat="false" ht="15" hidden="false" customHeight="false" outlineLevel="0" collapsed="false">
      <c r="A2920" s="4" t="str">
        <f aca="false">B2920&amp;"|"&amp;C2920</f>
        <v>tdbR00000117 Gly-CCC|60</v>
      </c>
      <c r="B2920" s="4" t="s">
        <v>76</v>
      </c>
      <c r="C2920" s="4" t="s">
        <v>842</v>
      </c>
      <c r="D2920" s="4" t="n">
        <v>58</v>
      </c>
      <c r="E2920" s="19" t="s">
        <v>777</v>
      </c>
      <c r="F2920" s="20" t="s">
        <v>836</v>
      </c>
    </row>
    <row r="2921" customFormat="false" ht="15" hidden="false" customHeight="false" outlineLevel="0" collapsed="false">
      <c r="A2921" s="4" t="str">
        <f aca="false">B2921&amp;"|"&amp;C2921</f>
        <v>tdbR00000117 Gly-CCC|61</v>
      </c>
      <c r="B2921" s="4" t="s">
        <v>76</v>
      </c>
      <c r="C2921" s="4" t="s">
        <v>843</v>
      </c>
      <c r="D2921" s="4" t="n">
        <v>59</v>
      </c>
      <c r="E2921" s="23" t="s">
        <v>772</v>
      </c>
      <c r="F2921" s="10" t="s">
        <v>830</v>
      </c>
    </row>
    <row r="2922" customFormat="false" ht="15" hidden="false" customHeight="false" outlineLevel="0" collapsed="false">
      <c r="A2922" s="4" t="str">
        <f aca="false">B2922&amp;"|"&amp;C2922</f>
        <v>tdbR00000117 Gly-CCC|62</v>
      </c>
      <c r="B2922" s="4" t="s">
        <v>76</v>
      </c>
      <c r="C2922" s="4" t="s">
        <v>844</v>
      </c>
      <c r="D2922" s="4" t="n">
        <v>60</v>
      </c>
      <c r="E2922" s="23" t="s">
        <v>772</v>
      </c>
      <c r="F2922" s="10" t="s">
        <v>830</v>
      </c>
    </row>
    <row r="2923" customFormat="false" ht="15" hidden="false" customHeight="false" outlineLevel="0" collapsed="false">
      <c r="A2923" s="4" t="str">
        <f aca="false">B2923&amp;"|"&amp;C2923</f>
        <v>tdbR00000117 Gly-CCC|63</v>
      </c>
      <c r="B2923" s="4" t="s">
        <v>76</v>
      </c>
      <c r="C2923" s="4" t="s">
        <v>845</v>
      </c>
      <c r="D2923" s="4" t="n">
        <v>61</v>
      </c>
      <c r="E2923" s="23" t="s">
        <v>772</v>
      </c>
      <c r="F2923" s="10" t="s">
        <v>830</v>
      </c>
    </row>
    <row r="2924" customFormat="false" ht="15" hidden="false" customHeight="false" outlineLevel="0" collapsed="false">
      <c r="A2924" s="4" t="str">
        <f aca="false">B2924&amp;"|"&amp;C2924</f>
        <v>tdbR00000117 Gly-CCC|64</v>
      </c>
      <c r="B2924" s="4" t="s">
        <v>76</v>
      </c>
      <c r="C2924" s="4" t="s">
        <v>846</v>
      </c>
      <c r="D2924" s="4" t="n">
        <v>62</v>
      </c>
      <c r="E2924" s="23" t="s">
        <v>777</v>
      </c>
      <c r="F2924" s="10" t="s">
        <v>830</v>
      </c>
    </row>
    <row r="2925" customFormat="false" ht="15" hidden="false" customHeight="false" outlineLevel="0" collapsed="false">
      <c r="A2925" s="4" t="str">
        <f aca="false">B2925&amp;"|"&amp;C2925</f>
        <v>tdbR00000117 Gly-CCC|65</v>
      </c>
      <c r="B2925" s="4" t="s">
        <v>76</v>
      </c>
      <c r="C2925" s="4" t="s">
        <v>847</v>
      </c>
      <c r="D2925" s="4" t="n">
        <v>63</v>
      </c>
      <c r="E2925" s="23" t="s">
        <v>777</v>
      </c>
      <c r="F2925" s="10" t="s">
        <v>830</v>
      </c>
    </row>
    <row r="2926" customFormat="false" ht="15" hidden="false" customHeight="false" outlineLevel="0" collapsed="false">
      <c r="A2926" s="4" t="str">
        <f aca="false">B2926&amp;"|"&amp;C2926</f>
        <v>tdbR00000117 Gly-CCC|66</v>
      </c>
      <c r="B2926" s="4" t="s">
        <v>76</v>
      </c>
      <c r="C2926" s="4" t="s">
        <v>848</v>
      </c>
      <c r="D2926" s="4" t="n">
        <v>64</v>
      </c>
      <c r="E2926" s="17" t="s">
        <v>772</v>
      </c>
      <c r="F2926" s="18" t="s">
        <v>768</v>
      </c>
    </row>
    <row r="2927" customFormat="false" ht="15" hidden="false" customHeight="false" outlineLevel="0" collapsed="false">
      <c r="A2927" s="4" t="str">
        <f aca="false">B2927&amp;"|"&amp;C2927</f>
        <v>tdbR00000117 Gly-CCC|67</v>
      </c>
      <c r="B2927" s="4" t="s">
        <v>76</v>
      </c>
      <c r="C2927" s="4" t="s">
        <v>849</v>
      </c>
      <c r="D2927" s="4" t="n">
        <v>65</v>
      </c>
      <c r="E2927" s="17" t="s">
        <v>459</v>
      </c>
      <c r="F2927" s="18" t="s">
        <v>768</v>
      </c>
    </row>
    <row r="2928" customFormat="false" ht="15" hidden="false" customHeight="false" outlineLevel="0" collapsed="false">
      <c r="A2928" s="4" t="str">
        <f aca="false">B2928&amp;"|"&amp;C2928</f>
        <v>tdbR00000117 Gly-CCC|68</v>
      </c>
      <c r="B2928" s="4" t="s">
        <v>76</v>
      </c>
      <c r="C2928" s="4" t="s">
        <v>850</v>
      </c>
      <c r="D2928" s="4" t="n">
        <v>66</v>
      </c>
      <c r="E2928" s="17" t="s">
        <v>772</v>
      </c>
      <c r="F2928" s="18" t="s">
        <v>768</v>
      </c>
    </row>
    <row r="2929" customFormat="false" ht="15" hidden="false" customHeight="false" outlineLevel="0" collapsed="false">
      <c r="A2929" s="4" t="str">
        <f aca="false">B2929&amp;"|"&amp;C2929</f>
        <v>tdbR00000117 Gly-CCC|69</v>
      </c>
      <c r="B2929" s="4" t="s">
        <v>76</v>
      </c>
      <c r="C2929" s="4" t="s">
        <v>851</v>
      </c>
      <c r="D2929" s="4" t="n">
        <v>67</v>
      </c>
      <c r="E2929" s="17" t="s">
        <v>772</v>
      </c>
      <c r="F2929" s="18" t="s">
        <v>768</v>
      </c>
    </row>
    <row r="2930" customFormat="false" ht="15" hidden="false" customHeight="false" outlineLevel="0" collapsed="false">
      <c r="A2930" s="4" t="str">
        <f aca="false">B2930&amp;"|"&amp;C2930</f>
        <v>tdbR00000117 Gly-CCC|70</v>
      </c>
      <c r="B2930" s="4" t="s">
        <v>76</v>
      </c>
      <c r="C2930" s="4" t="s">
        <v>852</v>
      </c>
      <c r="D2930" s="4" t="n">
        <v>68</v>
      </c>
      <c r="E2930" s="17" t="s">
        <v>772</v>
      </c>
      <c r="F2930" s="18" t="s">
        <v>768</v>
      </c>
    </row>
    <row r="2931" customFormat="false" ht="15" hidden="false" customHeight="false" outlineLevel="0" collapsed="false">
      <c r="A2931" s="4" t="str">
        <f aca="false">B2931&amp;"|"&amp;C2931</f>
        <v>tdbR00000117 Gly-CCC|71</v>
      </c>
      <c r="B2931" s="4" t="s">
        <v>76</v>
      </c>
      <c r="C2931" s="4" t="s">
        <v>853</v>
      </c>
      <c r="D2931" s="4" t="n">
        <v>69</v>
      </c>
      <c r="E2931" s="17" t="s">
        <v>459</v>
      </c>
      <c r="F2931" s="18" t="s">
        <v>768</v>
      </c>
    </row>
    <row r="2932" customFormat="false" ht="15" hidden="false" customHeight="false" outlineLevel="0" collapsed="false">
      <c r="A2932" s="4" t="str">
        <f aca="false">B2932&amp;"|"&amp;C2932</f>
        <v>tdbR00000117 Gly-CCC|72</v>
      </c>
      <c r="B2932" s="4" t="s">
        <v>76</v>
      </c>
      <c r="C2932" s="4" t="s">
        <v>854</v>
      </c>
      <c r="D2932" s="4" t="n">
        <v>70</v>
      </c>
      <c r="E2932" s="17" t="s">
        <v>772</v>
      </c>
      <c r="F2932" s="18" t="s">
        <v>768</v>
      </c>
    </row>
    <row r="2933" customFormat="false" ht="15" hidden="false" customHeight="false" outlineLevel="0" collapsed="false">
      <c r="A2933" s="4" t="str">
        <f aca="false">B2933&amp;"|"&amp;C2933</f>
        <v>tdbR00000118 Gly-GCC|1</v>
      </c>
      <c r="B2933" s="4" t="s">
        <v>77</v>
      </c>
      <c r="C2933" s="4" t="s">
        <v>767</v>
      </c>
      <c r="D2933" s="4" t="n">
        <v>1</v>
      </c>
      <c r="E2933" s="17" t="s">
        <v>459</v>
      </c>
      <c r="F2933" s="18" t="s">
        <v>768</v>
      </c>
    </row>
    <row r="2934" customFormat="false" ht="15" hidden="false" customHeight="false" outlineLevel="0" collapsed="false">
      <c r="A2934" s="4" t="str">
        <f aca="false">B2934&amp;"|"&amp;C2934</f>
        <v>tdbR00000118 Gly-GCC|2</v>
      </c>
      <c r="B2934" s="4" t="s">
        <v>77</v>
      </c>
      <c r="C2934" s="4" t="s">
        <v>769</v>
      </c>
      <c r="D2934" s="4" t="n">
        <v>2</v>
      </c>
      <c r="E2934" s="17" t="s">
        <v>772</v>
      </c>
      <c r="F2934" s="18" t="s">
        <v>768</v>
      </c>
    </row>
    <row r="2935" customFormat="false" ht="15" hidden="false" customHeight="false" outlineLevel="0" collapsed="false">
      <c r="A2935" s="4" t="str">
        <f aca="false">B2935&amp;"|"&amp;C2935</f>
        <v>tdbR00000118 Gly-GCC|3</v>
      </c>
      <c r="B2935" s="4" t="s">
        <v>77</v>
      </c>
      <c r="C2935" s="4" t="s">
        <v>770</v>
      </c>
      <c r="D2935" s="4" t="n">
        <v>3</v>
      </c>
      <c r="E2935" s="17" t="s">
        <v>459</v>
      </c>
      <c r="F2935" s="18" t="s">
        <v>768</v>
      </c>
    </row>
    <row r="2936" customFormat="false" ht="15" hidden="false" customHeight="false" outlineLevel="0" collapsed="false">
      <c r="A2936" s="4" t="str">
        <f aca="false">B2936&amp;"|"&amp;C2936</f>
        <v>tdbR00000118 Gly-GCC|4</v>
      </c>
      <c r="B2936" s="4" t="s">
        <v>77</v>
      </c>
      <c r="C2936" s="4" t="s">
        <v>771</v>
      </c>
      <c r="D2936" s="4" t="n">
        <v>4</v>
      </c>
      <c r="E2936" s="17" t="s">
        <v>459</v>
      </c>
      <c r="F2936" s="18" t="s">
        <v>768</v>
      </c>
    </row>
    <row r="2937" customFormat="false" ht="15" hidden="false" customHeight="false" outlineLevel="0" collapsed="false">
      <c r="A2937" s="4" t="str">
        <f aca="false">B2937&amp;"|"&amp;C2937</f>
        <v>tdbR00000118 Gly-GCC|5</v>
      </c>
      <c r="B2937" s="4" t="s">
        <v>77</v>
      </c>
      <c r="C2937" s="4" t="s">
        <v>773</v>
      </c>
      <c r="D2937" s="4" t="n">
        <v>5</v>
      </c>
      <c r="E2937" s="17" t="s">
        <v>459</v>
      </c>
      <c r="F2937" s="18" t="s">
        <v>768</v>
      </c>
    </row>
    <row r="2938" customFormat="false" ht="15" hidden="false" customHeight="false" outlineLevel="0" collapsed="false">
      <c r="A2938" s="4" t="str">
        <f aca="false">B2938&amp;"|"&amp;C2938</f>
        <v>tdbR00000118 Gly-GCC|6</v>
      </c>
      <c r="B2938" s="4" t="s">
        <v>77</v>
      </c>
      <c r="C2938" s="4" t="s">
        <v>774</v>
      </c>
      <c r="D2938" s="4" t="n">
        <v>6</v>
      </c>
      <c r="E2938" s="17" t="s">
        <v>780</v>
      </c>
      <c r="F2938" s="18" t="s">
        <v>768</v>
      </c>
    </row>
    <row r="2939" customFormat="false" ht="15" hidden="false" customHeight="false" outlineLevel="0" collapsed="false">
      <c r="A2939" s="4" t="str">
        <f aca="false">B2939&amp;"|"&amp;C2939</f>
        <v>tdbR00000118 Gly-GCC|7</v>
      </c>
      <c r="B2939" s="4" t="s">
        <v>77</v>
      </c>
      <c r="C2939" s="4" t="s">
        <v>775</v>
      </c>
      <c r="D2939" s="4" t="n">
        <v>7</v>
      </c>
      <c r="E2939" s="17" t="s">
        <v>780</v>
      </c>
      <c r="F2939" s="18" t="s">
        <v>768</v>
      </c>
    </row>
    <row r="2940" customFormat="false" ht="15" hidden="false" customHeight="false" outlineLevel="0" collapsed="false">
      <c r="A2940" s="4" t="str">
        <f aca="false">B2940&amp;"|"&amp;C2940</f>
        <v>tdbR00000118 Gly-GCC|8</v>
      </c>
      <c r="B2940" s="4" t="s">
        <v>77</v>
      </c>
      <c r="C2940" s="4" t="s">
        <v>776</v>
      </c>
      <c r="D2940" s="4" t="n">
        <v>8</v>
      </c>
      <c r="E2940" s="3" t="s">
        <v>777</v>
      </c>
      <c r="F2940" s="4" t="s">
        <v>778</v>
      </c>
    </row>
    <row r="2941" customFormat="false" ht="15" hidden="false" customHeight="false" outlineLevel="0" collapsed="false">
      <c r="A2941" s="4" t="str">
        <f aca="false">B2941&amp;"|"&amp;C2941</f>
        <v>tdbR00000118 Gly-GCC|9</v>
      </c>
      <c r="B2941" s="4" t="s">
        <v>77</v>
      </c>
      <c r="C2941" s="4" t="s">
        <v>779</v>
      </c>
      <c r="D2941" s="4" t="n">
        <v>9</v>
      </c>
      <c r="E2941" s="3" t="s">
        <v>780</v>
      </c>
      <c r="F2941" s="4" t="s">
        <v>781</v>
      </c>
    </row>
    <row r="2942" customFormat="false" ht="15" hidden="false" customHeight="false" outlineLevel="0" collapsed="false">
      <c r="A2942" s="4" t="str">
        <f aca="false">B2942&amp;"|"&amp;C2942</f>
        <v>tdbR00000118 Gly-GCC|10</v>
      </c>
      <c r="B2942" s="4" t="s">
        <v>77</v>
      </c>
      <c r="C2942" s="4" t="s">
        <v>782</v>
      </c>
      <c r="D2942" s="4" t="n">
        <v>10</v>
      </c>
      <c r="E2942" s="8" t="s">
        <v>459</v>
      </c>
      <c r="F2942" s="7" t="s">
        <v>783</v>
      </c>
    </row>
    <row r="2943" customFormat="false" ht="15" hidden="false" customHeight="false" outlineLevel="0" collapsed="false">
      <c r="A2943" s="4" t="str">
        <f aca="false">B2943&amp;"|"&amp;C2943</f>
        <v>tdbR00000118 Gly-GCC|11</v>
      </c>
      <c r="B2943" s="4" t="s">
        <v>77</v>
      </c>
      <c r="C2943" s="4" t="s">
        <v>784</v>
      </c>
      <c r="D2943" s="4" t="n">
        <v>11</v>
      </c>
      <c r="E2943" s="8" t="s">
        <v>772</v>
      </c>
      <c r="F2943" s="7" t="s">
        <v>783</v>
      </c>
    </row>
    <row r="2944" customFormat="false" ht="15" hidden="false" customHeight="false" outlineLevel="0" collapsed="false">
      <c r="A2944" s="4" t="str">
        <f aca="false">B2944&amp;"|"&amp;C2944</f>
        <v>tdbR00000118 Gly-GCC|12</v>
      </c>
      <c r="B2944" s="4" t="s">
        <v>77</v>
      </c>
      <c r="C2944" s="4" t="s">
        <v>785</v>
      </c>
      <c r="D2944" s="4" t="n">
        <v>12</v>
      </c>
      <c r="E2944" s="8" t="s">
        <v>777</v>
      </c>
      <c r="F2944" s="7" t="s">
        <v>783</v>
      </c>
    </row>
    <row r="2945" customFormat="false" ht="15" hidden="false" customHeight="false" outlineLevel="0" collapsed="false">
      <c r="A2945" s="4" t="str">
        <f aca="false">B2945&amp;"|"&amp;C2945</f>
        <v>tdbR00000118 Gly-GCC|13</v>
      </c>
      <c r="B2945" s="4" t="s">
        <v>77</v>
      </c>
      <c r="C2945" s="4" t="s">
        <v>786</v>
      </c>
      <c r="D2945" s="4" t="n">
        <v>13</v>
      </c>
      <c r="E2945" s="8" t="s">
        <v>772</v>
      </c>
      <c r="F2945" s="7" t="s">
        <v>783</v>
      </c>
    </row>
    <row r="2946" customFormat="false" ht="15" hidden="false" customHeight="false" outlineLevel="0" collapsed="false">
      <c r="A2946" s="4" t="str">
        <f aca="false">B2946&amp;"|"&amp;C2946</f>
        <v>tdbR00000118 Gly-GCC|14</v>
      </c>
      <c r="B2946" s="4" t="s">
        <v>77</v>
      </c>
      <c r="C2946" s="4" t="s">
        <v>787</v>
      </c>
      <c r="D2946" s="4" t="n">
        <v>14</v>
      </c>
      <c r="E2946" s="19" t="s">
        <v>780</v>
      </c>
      <c r="F2946" s="20" t="s">
        <v>788</v>
      </c>
    </row>
    <row r="2947" customFormat="false" ht="15" hidden="false" customHeight="false" outlineLevel="0" collapsed="false">
      <c r="A2947" s="4" t="str">
        <f aca="false">B2947&amp;"|"&amp;C2947</f>
        <v>tdbR00000118 Gly-GCC|15</v>
      </c>
      <c r="B2947" s="4" t="s">
        <v>77</v>
      </c>
      <c r="C2947" s="4" t="s">
        <v>789</v>
      </c>
      <c r="D2947" s="4" t="n">
        <v>15</v>
      </c>
      <c r="E2947" s="19" t="s">
        <v>459</v>
      </c>
      <c r="F2947" s="20" t="s">
        <v>788</v>
      </c>
    </row>
    <row r="2948" customFormat="false" ht="15" hidden="false" customHeight="false" outlineLevel="0" collapsed="false">
      <c r="A2948" s="4" t="str">
        <f aca="false">B2948&amp;"|"&amp;C2948</f>
        <v>tdbR00000118 Gly-GCC|16</v>
      </c>
      <c r="B2948" s="4" t="s">
        <v>77</v>
      </c>
      <c r="C2948" s="4" t="s">
        <v>790</v>
      </c>
      <c r="D2948" s="4" t="n">
        <v>16</v>
      </c>
      <c r="E2948" s="19" t="s">
        <v>777</v>
      </c>
      <c r="F2948" s="20" t="s">
        <v>788</v>
      </c>
    </row>
    <row r="2949" customFormat="false" ht="15" hidden="false" customHeight="false" outlineLevel="0" collapsed="false">
      <c r="A2949" s="4" t="str">
        <f aca="false">B2949&amp;"|"&amp;C2949</f>
        <v>tdbR00000118 Gly-GCC|17</v>
      </c>
      <c r="B2949" s="4" t="s">
        <v>77</v>
      </c>
      <c r="C2949" s="4" t="s">
        <v>791</v>
      </c>
      <c r="D2949" s="4" t="n">
        <v>17</v>
      </c>
      <c r="E2949" s="19" t="s">
        <v>777</v>
      </c>
      <c r="F2949" s="20" t="s">
        <v>788</v>
      </c>
    </row>
    <row r="2950" customFormat="false" ht="15" hidden="false" customHeight="false" outlineLevel="0" collapsed="false">
      <c r="A2950" s="4" t="str">
        <f aca="false">B2950&amp;"|"&amp;C2950</f>
        <v>tdbR00000118 Gly-GCC|18</v>
      </c>
      <c r="B2950" s="4" t="s">
        <v>77</v>
      </c>
      <c r="C2950" s="4" t="s">
        <v>793</v>
      </c>
      <c r="D2950" s="4" t="n">
        <v>18</v>
      </c>
      <c r="E2950" s="19" t="s">
        <v>459</v>
      </c>
      <c r="F2950" s="20" t="s">
        <v>788</v>
      </c>
    </row>
    <row r="2951" customFormat="false" ht="15" hidden="false" customHeight="false" outlineLevel="0" collapsed="false">
      <c r="A2951" s="4" t="str">
        <f aca="false">B2951&amp;"|"&amp;C2951</f>
        <v>tdbR00000118 Gly-GCC|19</v>
      </c>
      <c r="B2951" s="4" t="s">
        <v>77</v>
      </c>
      <c r="C2951" s="4" t="s">
        <v>794</v>
      </c>
      <c r="D2951" s="4" t="n">
        <v>19</v>
      </c>
      <c r="E2951" s="19" t="s">
        <v>459</v>
      </c>
      <c r="F2951" s="20" t="s">
        <v>788</v>
      </c>
    </row>
    <row r="2952" customFormat="false" ht="15" hidden="false" customHeight="false" outlineLevel="0" collapsed="false">
      <c r="A2952" s="4" t="str">
        <f aca="false">B2952&amp;"|"&amp;C2952</f>
        <v>tdbR00000118 Gly-GCC|20</v>
      </c>
      <c r="B2952" s="4" t="s">
        <v>77</v>
      </c>
      <c r="C2952" s="4" t="s">
        <v>795</v>
      </c>
      <c r="D2952" s="4" t="n">
        <v>20</v>
      </c>
      <c r="E2952" s="19" t="s">
        <v>777</v>
      </c>
      <c r="F2952" s="20" t="s">
        <v>788</v>
      </c>
    </row>
    <row r="2953" customFormat="false" ht="15" hidden="false" customHeight="false" outlineLevel="0" collapsed="false">
      <c r="A2953" s="4" t="str">
        <f aca="false">B2953&amp;"|"&amp;C2953</f>
        <v>tdbR00000118 Gly-GCC|21</v>
      </c>
      <c r="B2953" s="4" t="s">
        <v>77</v>
      </c>
      <c r="C2953" s="4" t="s">
        <v>797</v>
      </c>
      <c r="D2953" s="4" t="n">
        <v>21</v>
      </c>
      <c r="E2953" s="19" t="s">
        <v>780</v>
      </c>
      <c r="F2953" s="20" t="s">
        <v>788</v>
      </c>
    </row>
    <row r="2954" customFormat="false" ht="15" hidden="false" customHeight="false" outlineLevel="0" collapsed="false">
      <c r="A2954" s="4" t="str">
        <f aca="false">B2954&amp;"|"&amp;C2954</f>
        <v>tdbR00000118 Gly-GCC|22</v>
      </c>
      <c r="B2954" s="4" t="s">
        <v>77</v>
      </c>
      <c r="C2954" s="4" t="s">
        <v>798</v>
      </c>
      <c r="D2954" s="4" t="n">
        <v>22</v>
      </c>
      <c r="E2954" s="8" t="s">
        <v>459</v>
      </c>
      <c r="F2954" s="7" t="s">
        <v>783</v>
      </c>
    </row>
    <row r="2955" customFormat="false" ht="15" hidden="false" customHeight="false" outlineLevel="0" collapsed="false">
      <c r="A2955" s="4" t="str">
        <f aca="false">B2955&amp;"|"&amp;C2955</f>
        <v>tdbR00000118 Gly-GCC|23</v>
      </c>
      <c r="B2955" s="4" t="s">
        <v>77</v>
      </c>
      <c r="C2955" s="4" t="s">
        <v>799</v>
      </c>
      <c r="D2955" s="4" t="n">
        <v>23</v>
      </c>
      <c r="E2955" s="8" t="s">
        <v>780</v>
      </c>
      <c r="F2955" s="7" t="s">
        <v>783</v>
      </c>
    </row>
    <row r="2956" customFormat="false" ht="15" hidden="false" customHeight="false" outlineLevel="0" collapsed="false">
      <c r="A2956" s="4" t="str">
        <f aca="false">B2956&amp;"|"&amp;C2956</f>
        <v>tdbR00000118 Gly-GCC|24</v>
      </c>
      <c r="B2956" s="4" t="s">
        <v>77</v>
      </c>
      <c r="C2956" s="4" t="s">
        <v>800</v>
      </c>
      <c r="D2956" s="4" t="n">
        <v>24</v>
      </c>
      <c r="E2956" s="8" t="s">
        <v>459</v>
      </c>
      <c r="F2956" s="7" t="s">
        <v>783</v>
      </c>
    </row>
    <row r="2957" customFormat="false" ht="15" hidden="false" customHeight="false" outlineLevel="0" collapsed="false">
      <c r="A2957" s="4" t="str">
        <f aca="false">B2957&amp;"|"&amp;C2957</f>
        <v>tdbR00000118 Gly-GCC|25</v>
      </c>
      <c r="B2957" s="4" t="s">
        <v>77</v>
      </c>
      <c r="C2957" s="4" t="s">
        <v>801</v>
      </c>
      <c r="D2957" s="4" t="n">
        <v>25</v>
      </c>
      <c r="E2957" s="8" t="s">
        <v>772</v>
      </c>
      <c r="F2957" s="7" t="s">
        <v>783</v>
      </c>
    </row>
    <row r="2958" customFormat="false" ht="15" hidden="false" customHeight="false" outlineLevel="0" collapsed="false">
      <c r="A2958" s="4" t="str">
        <f aca="false">B2958&amp;"|"&amp;C2958</f>
        <v>tdbR00000118 Gly-GCC|26</v>
      </c>
      <c r="B2958" s="4" t="s">
        <v>77</v>
      </c>
      <c r="C2958" s="4" t="s">
        <v>802</v>
      </c>
      <c r="D2958" s="4" t="n">
        <v>26</v>
      </c>
      <c r="E2958" s="3" t="s">
        <v>780</v>
      </c>
      <c r="F2958" s="4" t="s">
        <v>803</v>
      </c>
    </row>
    <row r="2959" customFormat="false" ht="15" hidden="false" customHeight="false" outlineLevel="0" collapsed="false">
      <c r="A2959" s="4" t="str">
        <f aca="false">B2959&amp;"|"&amp;C2959</f>
        <v>tdbR00000118 Gly-GCC|27</v>
      </c>
      <c r="B2959" s="4" t="s">
        <v>77</v>
      </c>
      <c r="C2959" s="4" t="s">
        <v>804</v>
      </c>
      <c r="D2959" s="4" t="n">
        <v>27</v>
      </c>
      <c r="E2959" s="21" t="s">
        <v>772</v>
      </c>
      <c r="F2959" s="22" t="s">
        <v>805</v>
      </c>
    </row>
    <row r="2960" customFormat="false" ht="15" hidden="false" customHeight="false" outlineLevel="0" collapsed="false">
      <c r="A2960" s="4" t="str">
        <f aca="false">B2960&amp;"|"&amp;C2960</f>
        <v>tdbR00000118 Gly-GCC|28</v>
      </c>
      <c r="B2960" s="4" t="s">
        <v>77</v>
      </c>
      <c r="C2960" s="4" t="s">
        <v>806</v>
      </c>
      <c r="D2960" s="4" t="n">
        <v>28</v>
      </c>
      <c r="E2960" s="21" t="s">
        <v>459</v>
      </c>
      <c r="F2960" s="22" t="s">
        <v>805</v>
      </c>
    </row>
    <row r="2961" customFormat="false" ht="15" hidden="false" customHeight="false" outlineLevel="0" collapsed="false">
      <c r="A2961" s="4" t="str">
        <f aca="false">B2961&amp;"|"&amp;C2961</f>
        <v>tdbR00000118 Gly-GCC|29</v>
      </c>
      <c r="B2961" s="4" t="s">
        <v>77</v>
      </c>
      <c r="C2961" s="4" t="s">
        <v>807</v>
      </c>
      <c r="D2961" s="4" t="n">
        <v>29</v>
      </c>
      <c r="E2961" s="21" t="s">
        <v>780</v>
      </c>
      <c r="F2961" s="22" t="s">
        <v>805</v>
      </c>
    </row>
    <row r="2962" customFormat="false" ht="15" hidden="false" customHeight="false" outlineLevel="0" collapsed="false">
      <c r="A2962" s="4" t="str">
        <f aca="false">B2962&amp;"|"&amp;C2962</f>
        <v>tdbR00000118 Gly-GCC|30</v>
      </c>
      <c r="B2962" s="4" t="s">
        <v>77</v>
      </c>
      <c r="C2962" s="4" t="s">
        <v>808</v>
      </c>
      <c r="D2962" s="4" t="n">
        <v>30</v>
      </c>
      <c r="E2962" s="21" t="s">
        <v>772</v>
      </c>
      <c r="F2962" s="22" t="s">
        <v>805</v>
      </c>
    </row>
    <row r="2963" customFormat="false" ht="15" hidden="false" customHeight="false" outlineLevel="0" collapsed="false">
      <c r="A2963" s="4" t="str">
        <f aca="false">B2963&amp;"|"&amp;C2963</f>
        <v>tdbR00000118 Gly-GCC|31</v>
      </c>
      <c r="B2963" s="4" t="s">
        <v>77</v>
      </c>
      <c r="C2963" s="4" t="s">
        <v>809</v>
      </c>
      <c r="D2963" s="4" t="n">
        <v>31</v>
      </c>
      <c r="E2963" s="21" t="s">
        <v>772</v>
      </c>
      <c r="F2963" s="22" t="s">
        <v>805</v>
      </c>
    </row>
    <row r="2964" customFormat="false" ht="15" hidden="false" customHeight="false" outlineLevel="0" collapsed="false">
      <c r="A2964" s="4" t="str">
        <f aca="false">B2964&amp;"|"&amp;C2964</f>
        <v>tdbR00000118 Gly-GCC|32</v>
      </c>
      <c r="B2964" s="4" t="s">
        <v>77</v>
      </c>
      <c r="C2964" s="4" t="s">
        <v>810</v>
      </c>
      <c r="D2964" s="4" t="n">
        <v>32</v>
      </c>
      <c r="E2964" s="19" t="s">
        <v>777</v>
      </c>
      <c r="F2964" s="20" t="s">
        <v>811</v>
      </c>
    </row>
    <row r="2965" customFormat="false" ht="15" hidden="false" customHeight="false" outlineLevel="0" collapsed="false">
      <c r="A2965" s="4" t="str">
        <f aca="false">B2965&amp;"|"&amp;C2965</f>
        <v>tdbR00000118 Gly-GCC|33</v>
      </c>
      <c r="B2965" s="4" t="s">
        <v>77</v>
      </c>
      <c r="C2965" s="4" t="s">
        <v>812</v>
      </c>
      <c r="D2965" s="4" t="n">
        <v>33</v>
      </c>
      <c r="E2965" s="19" t="s">
        <v>777</v>
      </c>
      <c r="F2965" s="20" t="s">
        <v>811</v>
      </c>
    </row>
    <row r="2966" customFormat="false" ht="15" hidden="false" customHeight="false" outlineLevel="0" collapsed="false">
      <c r="A2966" s="4" t="str">
        <f aca="false">B2966&amp;"|"&amp;C2966</f>
        <v>tdbR00000118 Gly-GCC|34</v>
      </c>
      <c r="B2966" s="4" t="s">
        <v>77</v>
      </c>
      <c r="C2966" s="4" t="s">
        <v>813</v>
      </c>
      <c r="D2966" s="4" t="n">
        <v>34</v>
      </c>
      <c r="E2966" s="19" t="s">
        <v>459</v>
      </c>
      <c r="F2966" s="20" t="s">
        <v>811</v>
      </c>
    </row>
    <row r="2967" customFormat="false" ht="15" hidden="false" customHeight="false" outlineLevel="0" collapsed="false">
      <c r="A2967" s="4" t="str">
        <f aca="false">B2967&amp;"|"&amp;C2967</f>
        <v>tdbR00000118 Gly-GCC|35</v>
      </c>
      <c r="B2967" s="4" t="s">
        <v>77</v>
      </c>
      <c r="C2967" s="4" t="s">
        <v>814</v>
      </c>
      <c r="D2967" s="4" t="n">
        <v>35</v>
      </c>
      <c r="E2967" s="19" t="s">
        <v>772</v>
      </c>
      <c r="F2967" s="20" t="s">
        <v>811</v>
      </c>
    </row>
    <row r="2968" customFormat="false" ht="15" hidden="false" customHeight="false" outlineLevel="0" collapsed="false">
      <c r="A2968" s="4" t="str">
        <f aca="false">B2968&amp;"|"&amp;C2968</f>
        <v>tdbR00000118 Gly-GCC|36</v>
      </c>
      <c r="B2968" s="4" t="s">
        <v>77</v>
      </c>
      <c r="C2968" s="4" t="s">
        <v>815</v>
      </c>
      <c r="D2968" s="4" t="n">
        <v>36</v>
      </c>
      <c r="E2968" s="19" t="s">
        <v>772</v>
      </c>
      <c r="F2968" s="20" t="s">
        <v>811</v>
      </c>
    </row>
    <row r="2969" customFormat="false" ht="15" hidden="false" customHeight="false" outlineLevel="0" collapsed="false">
      <c r="A2969" s="4" t="str">
        <f aca="false">B2969&amp;"|"&amp;C2969</f>
        <v>tdbR00000118 Gly-GCC|37</v>
      </c>
      <c r="B2969" s="4" t="s">
        <v>77</v>
      </c>
      <c r="C2969" s="4" t="s">
        <v>816</v>
      </c>
      <c r="D2969" s="4" t="n">
        <v>37</v>
      </c>
      <c r="E2969" s="19" t="s">
        <v>780</v>
      </c>
      <c r="F2969" s="20" t="s">
        <v>811</v>
      </c>
    </row>
    <row r="2970" customFormat="false" ht="15" hidden="false" customHeight="false" outlineLevel="0" collapsed="false">
      <c r="A2970" s="4" t="str">
        <f aca="false">B2970&amp;"|"&amp;C2970</f>
        <v>tdbR00000118 Gly-GCC|38</v>
      </c>
      <c r="B2970" s="4" t="s">
        <v>77</v>
      </c>
      <c r="C2970" s="4" t="s">
        <v>817</v>
      </c>
      <c r="D2970" s="4" t="n">
        <v>38</v>
      </c>
      <c r="E2970" s="19" t="s">
        <v>780</v>
      </c>
      <c r="F2970" s="20" t="s">
        <v>811</v>
      </c>
    </row>
    <row r="2971" customFormat="false" ht="15" hidden="false" customHeight="false" outlineLevel="0" collapsed="false">
      <c r="A2971" s="4" t="str">
        <f aca="false">B2971&amp;"|"&amp;C2971</f>
        <v>tdbR00000118 Gly-GCC|39</v>
      </c>
      <c r="B2971" s="4" t="s">
        <v>77</v>
      </c>
      <c r="C2971" s="4" t="s">
        <v>818</v>
      </c>
      <c r="D2971" s="4" t="n">
        <v>39</v>
      </c>
      <c r="E2971" s="21" t="s">
        <v>459</v>
      </c>
      <c r="F2971" s="22" t="s">
        <v>805</v>
      </c>
    </row>
    <row r="2972" customFormat="false" ht="15" hidden="false" customHeight="false" outlineLevel="0" collapsed="false">
      <c r="A2972" s="4" t="str">
        <f aca="false">B2972&amp;"|"&amp;C2972</f>
        <v>tdbR00000118 Gly-GCC|40</v>
      </c>
      <c r="B2972" s="4" t="s">
        <v>77</v>
      </c>
      <c r="C2972" s="4" t="s">
        <v>819</v>
      </c>
      <c r="D2972" s="4" t="n">
        <v>40</v>
      </c>
      <c r="E2972" s="21" t="s">
        <v>459</v>
      </c>
      <c r="F2972" s="22" t="s">
        <v>805</v>
      </c>
    </row>
    <row r="2973" customFormat="false" ht="15" hidden="false" customHeight="false" outlineLevel="0" collapsed="false">
      <c r="A2973" s="4" t="str">
        <f aca="false">B2973&amp;"|"&amp;C2973</f>
        <v>tdbR00000118 Gly-GCC|41</v>
      </c>
      <c r="B2973" s="4" t="s">
        <v>77</v>
      </c>
      <c r="C2973" s="4" t="s">
        <v>820</v>
      </c>
      <c r="D2973" s="4" t="n">
        <v>41</v>
      </c>
      <c r="E2973" s="21" t="s">
        <v>777</v>
      </c>
      <c r="F2973" s="22" t="s">
        <v>805</v>
      </c>
    </row>
    <row r="2974" customFormat="false" ht="15" hidden="false" customHeight="false" outlineLevel="0" collapsed="false">
      <c r="A2974" s="4" t="str">
        <f aca="false">B2974&amp;"|"&amp;C2974</f>
        <v>tdbR00000118 Gly-GCC|42</v>
      </c>
      <c r="B2974" s="4" t="s">
        <v>77</v>
      </c>
      <c r="C2974" s="4" t="s">
        <v>821</v>
      </c>
      <c r="D2974" s="4" t="n">
        <v>42</v>
      </c>
      <c r="E2974" s="21" t="s">
        <v>772</v>
      </c>
      <c r="F2974" s="22" t="s">
        <v>805</v>
      </c>
    </row>
    <row r="2975" customFormat="false" ht="15" hidden="false" customHeight="false" outlineLevel="0" collapsed="false">
      <c r="A2975" s="4" t="str">
        <f aca="false">B2975&amp;"|"&amp;C2975</f>
        <v>tdbR00000118 Gly-GCC|43</v>
      </c>
      <c r="B2975" s="4" t="s">
        <v>77</v>
      </c>
      <c r="C2975" s="4" t="s">
        <v>822</v>
      </c>
      <c r="D2975" s="4" t="n">
        <v>43</v>
      </c>
      <c r="E2975" s="21" t="s">
        <v>459</v>
      </c>
      <c r="F2975" s="22" t="s">
        <v>805</v>
      </c>
    </row>
    <row r="2976" customFormat="false" ht="15" hidden="false" customHeight="false" outlineLevel="0" collapsed="false">
      <c r="A2976" s="4" t="str">
        <f aca="false">B2976&amp;"|"&amp;C2976</f>
        <v>tdbR00000118 Gly-GCC|44</v>
      </c>
      <c r="B2976" s="4" t="s">
        <v>77</v>
      </c>
      <c r="C2976" s="4" t="s">
        <v>823</v>
      </c>
      <c r="D2976" s="4" t="n">
        <v>44</v>
      </c>
      <c r="E2976" s="19" t="s">
        <v>459</v>
      </c>
      <c r="F2976" s="20" t="s">
        <v>824</v>
      </c>
    </row>
    <row r="2977" customFormat="false" ht="15" hidden="false" customHeight="false" outlineLevel="0" collapsed="false">
      <c r="A2977" s="4" t="str">
        <f aca="false">B2977&amp;"|"&amp;C2977</f>
        <v>tdbR00000118 Gly-GCC|45</v>
      </c>
      <c r="B2977" s="4" t="s">
        <v>77</v>
      </c>
      <c r="C2977" s="4" t="s">
        <v>825</v>
      </c>
      <c r="D2977" s="4" t="n">
        <v>45</v>
      </c>
      <c r="E2977" s="19" t="s">
        <v>459</v>
      </c>
      <c r="F2977" s="20" t="s">
        <v>824</v>
      </c>
    </row>
    <row r="2978" customFormat="false" ht="15" hidden="false" customHeight="false" outlineLevel="0" collapsed="false">
      <c r="A2978" s="4" t="str">
        <f aca="false">B2978&amp;"|"&amp;C2978</f>
        <v>tdbR00000118 Gly-GCC|46</v>
      </c>
      <c r="B2978" s="4" t="s">
        <v>77</v>
      </c>
      <c r="C2978" s="4" t="s">
        <v>826</v>
      </c>
      <c r="D2978" s="4" t="n">
        <v>46</v>
      </c>
      <c r="E2978" s="19" t="s">
        <v>459</v>
      </c>
      <c r="F2978" s="20" t="s">
        <v>824</v>
      </c>
    </row>
    <row r="2979" customFormat="false" ht="15" hidden="false" customHeight="false" outlineLevel="0" collapsed="false">
      <c r="A2979" s="4" t="str">
        <f aca="false">B2979&amp;"|"&amp;C2979</f>
        <v>tdbR00000118 Gly-GCC|47</v>
      </c>
      <c r="B2979" s="4" t="s">
        <v>77</v>
      </c>
      <c r="C2979" s="4" t="s">
        <v>827</v>
      </c>
      <c r="D2979" s="4" t="n">
        <v>47</v>
      </c>
      <c r="E2979" s="19" t="s">
        <v>777</v>
      </c>
      <c r="F2979" s="20" t="s">
        <v>824</v>
      </c>
    </row>
    <row r="2980" customFormat="false" ht="15" hidden="false" customHeight="false" outlineLevel="0" collapsed="false">
      <c r="A2980" s="4" t="str">
        <f aca="false">B2980&amp;"|"&amp;C2980</f>
        <v>tdbR00000118 Gly-GCC|48</v>
      </c>
      <c r="B2980" s="4" t="s">
        <v>77</v>
      </c>
      <c r="C2980" s="4" t="s">
        <v>828</v>
      </c>
      <c r="D2980" s="4" t="n">
        <v>48</v>
      </c>
      <c r="E2980" s="19" t="s">
        <v>772</v>
      </c>
      <c r="F2980" s="20" t="s">
        <v>824</v>
      </c>
    </row>
    <row r="2981" customFormat="false" ht="15" hidden="false" customHeight="false" outlineLevel="0" collapsed="false">
      <c r="A2981" s="4" t="str">
        <f aca="false">B2981&amp;"|"&amp;C2981</f>
        <v>tdbR00000118 Gly-GCC|49</v>
      </c>
      <c r="B2981" s="4" t="s">
        <v>77</v>
      </c>
      <c r="C2981" s="4" t="s">
        <v>829</v>
      </c>
      <c r="D2981" s="4" t="n">
        <v>49</v>
      </c>
      <c r="E2981" s="23" t="s">
        <v>459</v>
      </c>
      <c r="F2981" s="10" t="s">
        <v>830</v>
      </c>
    </row>
    <row r="2982" customFormat="false" ht="15" hidden="false" customHeight="false" outlineLevel="0" collapsed="false">
      <c r="A2982" s="4" t="str">
        <f aca="false">B2982&amp;"|"&amp;C2982</f>
        <v>tdbR00000118 Gly-GCC|50</v>
      </c>
      <c r="B2982" s="4" t="s">
        <v>77</v>
      </c>
      <c r="C2982" s="4" t="s">
        <v>831</v>
      </c>
      <c r="D2982" s="4" t="n">
        <v>50</v>
      </c>
      <c r="E2982" s="23" t="s">
        <v>772</v>
      </c>
      <c r="F2982" s="10" t="s">
        <v>830</v>
      </c>
    </row>
    <row r="2983" customFormat="false" ht="15" hidden="false" customHeight="false" outlineLevel="0" collapsed="false">
      <c r="A2983" s="4" t="str">
        <f aca="false">B2983&amp;"|"&amp;C2983</f>
        <v>tdbR00000118 Gly-GCC|51</v>
      </c>
      <c r="B2983" s="4" t="s">
        <v>77</v>
      </c>
      <c r="C2983" s="4" t="s">
        <v>832</v>
      </c>
      <c r="D2983" s="4" t="n">
        <v>51</v>
      </c>
      <c r="E2983" s="23" t="s">
        <v>459</v>
      </c>
      <c r="F2983" s="10" t="s">
        <v>830</v>
      </c>
    </row>
    <row r="2984" customFormat="false" ht="15" hidden="false" customHeight="false" outlineLevel="0" collapsed="false">
      <c r="A2984" s="4" t="str">
        <f aca="false">B2984&amp;"|"&amp;C2984</f>
        <v>tdbR00000118 Gly-GCC|52</v>
      </c>
      <c r="B2984" s="4" t="s">
        <v>77</v>
      </c>
      <c r="C2984" s="4" t="s">
        <v>833</v>
      </c>
      <c r="D2984" s="4" t="n">
        <v>52</v>
      </c>
      <c r="E2984" s="23" t="s">
        <v>780</v>
      </c>
      <c r="F2984" s="10" t="s">
        <v>830</v>
      </c>
    </row>
    <row r="2985" customFormat="false" ht="15" hidden="false" customHeight="false" outlineLevel="0" collapsed="false">
      <c r="A2985" s="4" t="str">
        <f aca="false">B2985&amp;"|"&amp;C2985</f>
        <v>tdbR00000118 Gly-GCC|53</v>
      </c>
      <c r="B2985" s="4" t="s">
        <v>77</v>
      </c>
      <c r="C2985" s="4" t="s">
        <v>834</v>
      </c>
      <c r="D2985" s="4" t="n">
        <v>53</v>
      </c>
      <c r="E2985" s="23" t="s">
        <v>459</v>
      </c>
      <c r="F2985" s="10" t="s">
        <v>830</v>
      </c>
    </row>
    <row r="2986" customFormat="false" ht="15" hidden="false" customHeight="false" outlineLevel="0" collapsed="false">
      <c r="A2986" s="4" t="str">
        <f aca="false">B2986&amp;"|"&amp;C2986</f>
        <v>tdbR00000118 Gly-GCC|54</v>
      </c>
      <c r="B2986" s="4" t="s">
        <v>77</v>
      </c>
      <c r="C2986" s="4" t="s">
        <v>835</v>
      </c>
      <c r="D2986" s="4" t="n">
        <v>54</v>
      </c>
      <c r="E2986" s="19" t="s">
        <v>777</v>
      </c>
      <c r="F2986" s="20" t="s">
        <v>836</v>
      </c>
    </row>
    <row r="2987" customFormat="false" ht="15" hidden="false" customHeight="false" outlineLevel="0" collapsed="false">
      <c r="A2987" s="4" t="str">
        <f aca="false">B2987&amp;"|"&amp;C2987</f>
        <v>tdbR00000118 Gly-GCC|55</v>
      </c>
      <c r="B2987" s="4" t="s">
        <v>77</v>
      </c>
      <c r="C2987" s="4" t="s">
        <v>837</v>
      </c>
      <c r="D2987" s="4" t="n">
        <v>55</v>
      </c>
      <c r="E2987" s="19" t="s">
        <v>777</v>
      </c>
      <c r="F2987" s="20" t="s">
        <v>836</v>
      </c>
    </row>
    <row r="2988" customFormat="false" ht="15" hidden="false" customHeight="false" outlineLevel="0" collapsed="false">
      <c r="A2988" s="4" t="str">
        <f aca="false">B2988&amp;"|"&amp;C2988</f>
        <v>tdbR00000118 Gly-GCC|56</v>
      </c>
      <c r="B2988" s="4" t="s">
        <v>77</v>
      </c>
      <c r="C2988" s="4" t="s">
        <v>838</v>
      </c>
      <c r="D2988" s="4" t="n">
        <v>56</v>
      </c>
      <c r="E2988" s="19" t="s">
        <v>772</v>
      </c>
      <c r="F2988" s="20" t="s">
        <v>836</v>
      </c>
    </row>
    <row r="2989" customFormat="false" ht="15" hidden="false" customHeight="false" outlineLevel="0" collapsed="false">
      <c r="A2989" s="4" t="str">
        <f aca="false">B2989&amp;"|"&amp;C2989</f>
        <v>tdbR00000118 Gly-GCC|57</v>
      </c>
      <c r="B2989" s="4" t="s">
        <v>77</v>
      </c>
      <c r="C2989" s="4" t="s">
        <v>839</v>
      </c>
      <c r="D2989" s="4" t="n">
        <v>57</v>
      </c>
      <c r="E2989" s="19" t="s">
        <v>459</v>
      </c>
      <c r="F2989" s="20" t="s">
        <v>836</v>
      </c>
    </row>
    <row r="2990" customFormat="false" ht="15" hidden="false" customHeight="false" outlineLevel="0" collapsed="false">
      <c r="A2990" s="4" t="str">
        <f aca="false">B2990&amp;"|"&amp;C2990</f>
        <v>tdbR00000118 Gly-GCC|58</v>
      </c>
      <c r="B2990" s="4" t="s">
        <v>77</v>
      </c>
      <c r="C2990" s="4" t="s">
        <v>840</v>
      </c>
      <c r="D2990" s="4" t="n">
        <v>58</v>
      </c>
      <c r="E2990" s="19" t="s">
        <v>780</v>
      </c>
      <c r="F2990" s="20" t="s">
        <v>836</v>
      </c>
    </row>
    <row r="2991" customFormat="false" ht="15" hidden="false" customHeight="false" outlineLevel="0" collapsed="false">
      <c r="A2991" s="4" t="str">
        <f aca="false">B2991&amp;"|"&amp;C2991</f>
        <v>tdbR00000118 Gly-GCC|59</v>
      </c>
      <c r="B2991" s="4" t="s">
        <v>77</v>
      </c>
      <c r="C2991" s="4" t="s">
        <v>841</v>
      </c>
      <c r="D2991" s="4" t="n">
        <v>59</v>
      </c>
      <c r="E2991" s="19" t="s">
        <v>459</v>
      </c>
      <c r="F2991" s="20" t="s">
        <v>836</v>
      </c>
    </row>
    <row r="2992" customFormat="false" ht="15" hidden="false" customHeight="false" outlineLevel="0" collapsed="false">
      <c r="A2992" s="4" t="str">
        <f aca="false">B2992&amp;"|"&amp;C2992</f>
        <v>tdbR00000118 Gly-GCC|60</v>
      </c>
      <c r="B2992" s="4" t="s">
        <v>77</v>
      </c>
      <c r="C2992" s="4" t="s">
        <v>842</v>
      </c>
      <c r="D2992" s="4" t="n">
        <v>60</v>
      </c>
      <c r="E2992" s="19" t="s">
        <v>777</v>
      </c>
      <c r="F2992" s="20" t="s">
        <v>836</v>
      </c>
    </row>
    <row r="2993" customFormat="false" ht="15" hidden="false" customHeight="false" outlineLevel="0" collapsed="false">
      <c r="A2993" s="4" t="str">
        <f aca="false">B2993&amp;"|"&amp;C2993</f>
        <v>tdbR00000118 Gly-GCC|61</v>
      </c>
      <c r="B2993" s="4" t="s">
        <v>77</v>
      </c>
      <c r="C2993" s="4" t="s">
        <v>843</v>
      </c>
      <c r="D2993" s="4" t="n">
        <v>61</v>
      </c>
      <c r="E2993" s="23" t="s">
        <v>772</v>
      </c>
      <c r="F2993" s="10" t="s">
        <v>830</v>
      </c>
    </row>
    <row r="2994" customFormat="false" ht="15" hidden="false" customHeight="false" outlineLevel="0" collapsed="false">
      <c r="A2994" s="4" t="str">
        <f aca="false">B2994&amp;"|"&amp;C2994</f>
        <v>tdbR00000118 Gly-GCC|62</v>
      </c>
      <c r="B2994" s="4" t="s">
        <v>77</v>
      </c>
      <c r="C2994" s="4" t="s">
        <v>844</v>
      </c>
      <c r="D2994" s="4" t="n">
        <v>62</v>
      </c>
      <c r="E2994" s="23" t="s">
        <v>777</v>
      </c>
      <c r="F2994" s="10" t="s">
        <v>830</v>
      </c>
    </row>
    <row r="2995" customFormat="false" ht="15" hidden="false" customHeight="false" outlineLevel="0" collapsed="false">
      <c r="A2995" s="4" t="str">
        <f aca="false">B2995&amp;"|"&amp;C2995</f>
        <v>tdbR00000118 Gly-GCC|63</v>
      </c>
      <c r="B2995" s="4" t="s">
        <v>77</v>
      </c>
      <c r="C2995" s="4" t="s">
        <v>845</v>
      </c>
      <c r="D2995" s="4" t="n">
        <v>63</v>
      </c>
      <c r="E2995" s="23" t="s">
        <v>772</v>
      </c>
      <c r="F2995" s="10" t="s">
        <v>830</v>
      </c>
    </row>
    <row r="2996" customFormat="false" ht="15" hidden="false" customHeight="false" outlineLevel="0" collapsed="false">
      <c r="A2996" s="4" t="str">
        <f aca="false">B2996&amp;"|"&amp;C2996</f>
        <v>tdbR00000118 Gly-GCC|64</v>
      </c>
      <c r="B2996" s="4" t="s">
        <v>77</v>
      </c>
      <c r="C2996" s="4" t="s">
        <v>846</v>
      </c>
      <c r="D2996" s="4" t="n">
        <v>64</v>
      </c>
      <c r="E2996" s="23" t="s">
        <v>459</v>
      </c>
      <c r="F2996" s="10" t="s">
        <v>830</v>
      </c>
    </row>
    <row r="2997" customFormat="false" ht="15" hidden="false" customHeight="false" outlineLevel="0" collapsed="false">
      <c r="A2997" s="4" t="str">
        <f aca="false">B2997&amp;"|"&amp;C2997</f>
        <v>tdbR00000118 Gly-GCC|65</v>
      </c>
      <c r="B2997" s="4" t="s">
        <v>77</v>
      </c>
      <c r="C2997" s="4" t="s">
        <v>847</v>
      </c>
      <c r="D2997" s="4" t="n">
        <v>65</v>
      </c>
      <c r="E2997" s="23" t="s">
        <v>777</v>
      </c>
      <c r="F2997" s="10" t="s">
        <v>830</v>
      </c>
    </row>
    <row r="2998" customFormat="false" ht="15" hidden="false" customHeight="false" outlineLevel="0" collapsed="false">
      <c r="A2998" s="4" t="str">
        <f aca="false">B2998&amp;"|"&amp;C2998</f>
        <v>tdbR00000118 Gly-GCC|66</v>
      </c>
      <c r="B2998" s="4" t="s">
        <v>77</v>
      </c>
      <c r="C2998" s="4" t="s">
        <v>848</v>
      </c>
      <c r="D2998" s="4" t="n">
        <v>66</v>
      </c>
      <c r="E2998" s="17" t="s">
        <v>777</v>
      </c>
      <c r="F2998" s="18" t="s">
        <v>768</v>
      </c>
    </row>
    <row r="2999" customFormat="false" ht="15" hidden="false" customHeight="false" outlineLevel="0" collapsed="false">
      <c r="A2999" s="4" t="str">
        <f aca="false">B2999&amp;"|"&amp;C2999</f>
        <v>tdbR00000118 Gly-GCC|67</v>
      </c>
      <c r="B2999" s="4" t="s">
        <v>77</v>
      </c>
      <c r="C2999" s="4" t="s">
        <v>849</v>
      </c>
      <c r="D2999" s="4" t="n">
        <v>67</v>
      </c>
      <c r="E2999" s="17" t="s">
        <v>777</v>
      </c>
      <c r="F2999" s="18" t="s">
        <v>768</v>
      </c>
    </row>
    <row r="3000" customFormat="false" ht="15" hidden="false" customHeight="false" outlineLevel="0" collapsed="false">
      <c r="A3000" s="4" t="str">
        <f aca="false">B3000&amp;"|"&amp;C3000</f>
        <v>tdbR00000118 Gly-GCC|68</v>
      </c>
      <c r="B3000" s="4" t="s">
        <v>77</v>
      </c>
      <c r="C3000" s="4" t="s">
        <v>850</v>
      </c>
      <c r="D3000" s="4" t="n">
        <v>68</v>
      </c>
      <c r="E3000" s="17" t="s">
        <v>772</v>
      </c>
      <c r="F3000" s="18" t="s">
        <v>768</v>
      </c>
    </row>
    <row r="3001" customFormat="false" ht="15" hidden="false" customHeight="false" outlineLevel="0" collapsed="false">
      <c r="A3001" s="4" t="str">
        <f aca="false">B3001&amp;"|"&amp;C3001</f>
        <v>tdbR00000118 Gly-GCC|69</v>
      </c>
      <c r="B3001" s="4" t="s">
        <v>77</v>
      </c>
      <c r="C3001" s="4" t="s">
        <v>851</v>
      </c>
      <c r="D3001" s="4" t="n">
        <v>69</v>
      </c>
      <c r="E3001" s="17" t="s">
        <v>772</v>
      </c>
      <c r="F3001" s="18" t="s">
        <v>768</v>
      </c>
    </row>
    <row r="3002" customFormat="false" ht="15" hidden="false" customHeight="false" outlineLevel="0" collapsed="false">
      <c r="A3002" s="4" t="str">
        <f aca="false">B3002&amp;"|"&amp;C3002</f>
        <v>tdbR00000118 Gly-GCC|70</v>
      </c>
      <c r="B3002" s="4" t="s">
        <v>77</v>
      </c>
      <c r="C3002" s="4" t="s">
        <v>852</v>
      </c>
      <c r="D3002" s="4" t="n">
        <v>70</v>
      </c>
      <c r="E3002" s="17" t="s">
        <v>772</v>
      </c>
      <c r="F3002" s="18" t="s">
        <v>768</v>
      </c>
    </row>
    <row r="3003" customFormat="false" ht="15" hidden="false" customHeight="false" outlineLevel="0" collapsed="false">
      <c r="A3003" s="4" t="str">
        <f aca="false">B3003&amp;"|"&amp;C3003</f>
        <v>tdbR00000118 Gly-GCC|71</v>
      </c>
      <c r="B3003" s="4" t="s">
        <v>77</v>
      </c>
      <c r="C3003" s="4" t="s">
        <v>853</v>
      </c>
      <c r="D3003" s="4" t="n">
        <v>71</v>
      </c>
      <c r="E3003" s="17" t="s">
        <v>459</v>
      </c>
      <c r="F3003" s="18" t="s">
        <v>768</v>
      </c>
    </row>
    <row r="3004" customFormat="false" ht="15" hidden="false" customHeight="false" outlineLevel="0" collapsed="false">
      <c r="A3004" s="4" t="str">
        <f aca="false">B3004&amp;"|"&amp;C3004</f>
        <v>tdbR00000118 Gly-GCC|72</v>
      </c>
      <c r="B3004" s="4" t="s">
        <v>77</v>
      </c>
      <c r="C3004" s="4" t="s">
        <v>854</v>
      </c>
      <c r="D3004" s="4" t="n">
        <v>72</v>
      </c>
      <c r="E3004" s="17" t="s">
        <v>772</v>
      </c>
      <c r="F3004" s="18" t="s">
        <v>768</v>
      </c>
    </row>
    <row r="3005" customFormat="false" ht="15" hidden="false" customHeight="false" outlineLevel="0" collapsed="false">
      <c r="A3005" s="4" t="str">
        <f aca="false">B3005&amp;"|"&amp;C3005</f>
        <v>tdbR00000159 Ile-GAU|1</v>
      </c>
      <c r="B3005" s="4" t="s">
        <v>78</v>
      </c>
      <c r="C3005" s="4" t="s">
        <v>767</v>
      </c>
      <c r="D3005" s="4" t="n">
        <v>1</v>
      </c>
      <c r="E3005" s="17" t="s">
        <v>780</v>
      </c>
      <c r="F3005" s="18" t="s">
        <v>768</v>
      </c>
    </row>
    <row r="3006" customFormat="false" ht="15" hidden="false" customHeight="false" outlineLevel="0" collapsed="false">
      <c r="A3006" s="4" t="str">
        <f aca="false">B3006&amp;"|"&amp;C3006</f>
        <v>tdbR00000159 Ile-GAU|2</v>
      </c>
      <c r="B3006" s="4" t="s">
        <v>78</v>
      </c>
      <c r="C3006" s="4" t="s">
        <v>769</v>
      </c>
      <c r="D3006" s="4" t="n">
        <v>2</v>
      </c>
      <c r="E3006" s="17" t="s">
        <v>459</v>
      </c>
      <c r="F3006" s="18" t="s">
        <v>768</v>
      </c>
    </row>
    <row r="3007" customFormat="false" ht="15" hidden="false" customHeight="false" outlineLevel="0" collapsed="false">
      <c r="A3007" s="4" t="str">
        <f aca="false">B3007&amp;"|"&amp;C3007</f>
        <v>tdbR00000159 Ile-GAU|3</v>
      </c>
      <c r="B3007" s="4" t="s">
        <v>78</v>
      </c>
      <c r="C3007" s="4" t="s">
        <v>770</v>
      </c>
      <c r="D3007" s="4" t="n">
        <v>3</v>
      </c>
      <c r="E3007" s="17" t="s">
        <v>459</v>
      </c>
      <c r="F3007" s="18" t="s">
        <v>768</v>
      </c>
    </row>
    <row r="3008" customFormat="false" ht="15" hidden="false" customHeight="false" outlineLevel="0" collapsed="false">
      <c r="A3008" s="4" t="str">
        <f aca="false">B3008&amp;"|"&amp;C3008</f>
        <v>tdbR00000159 Ile-GAU|4</v>
      </c>
      <c r="B3008" s="4" t="s">
        <v>78</v>
      </c>
      <c r="C3008" s="4" t="s">
        <v>771</v>
      </c>
      <c r="D3008" s="4" t="n">
        <v>4</v>
      </c>
      <c r="E3008" s="17" t="s">
        <v>772</v>
      </c>
      <c r="F3008" s="18" t="s">
        <v>768</v>
      </c>
    </row>
    <row r="3009" customFormat="false" ht="15" hidden="false" customHeight="false" outlineLevel="0" collapsed="false">
      <c r="A3009" s="4" t="str">
        <f aca="false">B3009&amp;"|"&amp;C3009</f>
        <v>tdbR00000159 Ile-GAU|5</v>
      </c>
      <c r="B3009" s="4" t="s">
        <v>78</v>
      </c>
      <c r="C3009" s="4" t="s">
        <v>773</v>
      </c>
      <c r="D3009" s="4" t="n">
        <v>5</v>
      </c>
      <c r="E3009" s="17" t="s">
        <v>777</v>
      </c>
      <c r="F3009" s="18" t="s">
        <v>768</v>
      </c>
    </row>
    <row r="3010" customFormat="false" ht="15" hidden="false" customHeight="false" outlineLevel="0" collapsed="false">
      <c r="A3010" s="4" t="str">
        <f aca="false">B3010&amp;"|"&amp;C3010</f>
        <v>tdbR00000159 Ile-GAU|6</v>
      </c>
      <c r="B3010" s="4" t="s">
        <v>78</v>
      </c>
      <c r="C3010" s="4" t="s">
        <v>774</v>
      </c>
      <c r="D3010" s="4" t="n">
        <v>6</v>
      </c>
      <c r="E3010" s="17" t="s">
        <v>777</v>
      </c>
      <c r="F3010" s="18" t="s">
        <v>768</v>
      </c>
    </row>
    <row r="3011" customFormat="false" ht="15" hidden="false" customHeight="false" outlineLevel="0" collapsed="false">
      <c r="A3011" s="4" t="str">
        <f aca="false">B3011&amp;"|"&amp;C3011</f>
        <v>tdbR00000159 Ile-GAU|7</v>
      </c>
      <c r="B3011" s="4" t="s">
        <v>78</v>
      </c>
      <c r="C3011" s="4" t="s">
        <v>775</v>
      </c>
      <c r="D3011" s="4" t="n">
        <v>7</v>
      </c>
      <c r="E3011" s="17" t="s">
        <v>459</v>
      </c>
      <c r="F3011" s="18" t="s">
        <v>768</v>
      </c>
    </row>
    <row r="3012" customFormat="false" ht="15" hidden="false" customHeight="false" outlineLevel="0" collapsed="false">
      <c r="A3012" s="4" t="str">
        <f aca="false">B3012&amp;"|"&amp;C3012</f>
        <v>tdbR00000159 Ile-GAU|8</v>
      </c>
      <c r="B3012" s="4" t="s">
        <v>78</v>
      </c>
      <c r="C3012" s="4" t="s">
        <v>776</v>
      </c>
      <c r="D3012" s="4" t="n">
        <v>8</v>
      </c>
      <c r="E3012" s="3" t="s">
        <v>777</v>
      </c>
      <c r="F3012" s="4" t="s">
        <v>778</v>
      </c>
    </row>
    <row r="3013" customFormat="false" ht="15" hidden="false" customHeight="false" outlineLevel="0" collapsed="false">
      <c r="A3013" s="4" t="str">
        <f aca="false">B3013&amp;"|"&amp;C3013</f>
        <v>tdbR00000159 Ile-GAU|9</v>
      </c>
      <c r="B3013" s="4" t="s">
        <v>78</v>
      </c>
      <c r="C3013" s="4" t="s">
        <v>779</v>
      </c>
      <c r="D3013" s="4" t="n">
        <v>9</v>
      </c>
      <c r="E3013" s="3" t="s">
        <v>780</v>
      </c>
      <c r="F3013" s="4" t="s">
        <v>781</v>
      </c>
    </row>
    <row r="3014" customFormat="false" ht="15" hidden="false" customHeight="false" outlineLevel="0" collapsed="false">
      <c r="A3014" s="4" t="str">
        <f aca="false">B3014&amp;"|"&amp;C3014</f>
        <v>tdbR00000159 Ile-GAU|10</v>
      </c>
      <c r="B3014" s="4" t="s">
        <v>78</v>
      </c>
      <c r="C3014" s="4" t="s">
        <v>782</v>
      </c>
      <c r="D3014" s="4" t="n">
        <v>10</v>
      </c>
      <c r="E3014" s="8" t="s">
        <v>459</v>
      </c>
      <c r="F3014" s="7" t="s">
        <v>783</v>
      </c>
    </row>
    <row r="3015" customFormat="false" ht="15" hidden="false" customHeight="false" outlineLevel="0" collapsed="false">
      <c r="A3015" s="4" t="str">
        <f aca="false">B3015&amp;"|"&amp;C3015</f>
        <v>tdbR00000159 Ile-GAU|11</v>
      </c>
      <c r="B3015" s="4" t="s">
        <v>78</v>
      </c>
      <c r="C3015" s="4" t="s">
        <v>784</v>
      </c>
      <c r="D3015" s="4" t="n">
        <v>11</v>
      </c>
      <c r="E3015" s="8" t="s">
        <v>772</v>
      </c>
      <c r="F3015" s="7" t="s">
        <v>783</v>
      </c>
    </row>
    <row r="3016" customFormat="false" ht="15" hidden="false" customHeight="false" outlineLevel="0" collapsed="false">
      <c r="A3016" s="4" t="str">
        <f aca="false">B3016&amp;"|"&amp;C3016</f>
        <v>tdbR00000159 Ile-GAU|12</v>
      </c>
      <c r="B3016" s="4" t="s">
        <v>78</v>
      </c>
      <c r="C3016" s="4" t="s">
        <v>785</v>
      </c>
      <c r="D3016" s="4" t="n">
        <v>12</v>
      </c>
      <c r="E3016" s="8" t="s">
        <v>777</v>
      </c>
      <c r="F3016" s="7" t="s">
        <v>783</v>
      </c>
    </row>
    <row r="3017" customFormat="false" ht="15" hidden="false" customHeight="false" outlineLevel="0" collapsed="false">
      <c r="A3017" s="4" t="str">
        <f aca="false">B3017&amp;"|"&amp;C3017</f>
        <v>tdbR00000159 Ile-GAU|13</v>
      </c>
      <c r="B3017" s="4" t="s">
        <v>78</v>
      </c>
      <c r="C3017" s="4" t="s">
        <v>786</v>
      </c>
      <c r="D3017" s="4" t="n">
        <v>13</v>
      </c>
      <c r="E3017" s="8" t="s">
        <v>772</v>
      </c>
      <c r="F3017" s="7" t="s">
        <v>783</v>
      </c>
    </row>
    <row r="3018" customFormat="false" ht="15" hidden="false" customHeight="false" outlineLevel="0" collapsed="false">
      <c r="A3018" s="4" t="str">
        <f aca="false">B3018&amp;"|"&amp;C3018</f>
        <v>tdbR00000159 Ile-GAU|14</v>
      </c>
      <c r="B3018" s="4" t="s">
        <v>78</v>
      </c>
      <c r="C3018" s="4" t="s">
        <v>787</v>
      </c>
      <c r="D3018" s="4" t="n">
        <v>14</v>
      </c>
      <c r="E3018" s="19" t="s">
        <v>780</v>
      </c>
      <c r="F3018" s="20" t="s">
        <v>788</v>
      </c>
    </row>
    <row r="3019" customFormat="false" ht="15" hidden="false" customHeight="false" outlineLevel="0" collapsed="false">
      <c r="A3019" s="4" t="str">
        <f aca="false">B3019&amp;"|"&amp;C3019</f>
        <v>tdbR00000159 Ile-GAU|15</v>
      </c>
      <c r="B3019" s="4" t="s">
        <v>78</v>
      </c>
      <c r="C3019" s="4" t="s">
        <v>789</v>
      </c>
      <c r="D3019" s="4" t="n">
        <v>15</v>
      </c>
      <c r="E3019" s="19" t="s">
        <v>459</v>
      </c>
      <c r="F3019" s="20" t="s">
        <v>788</v>
      </c>
    </row>
    <row r="3020" customFormat="false" ht="15" hidden="false" customHeight="false" outlineLevel="0" collapsed="false">
      <c r="A3020" s="4" t="str">
        <f aca="false">B3020&amp;"|"&amp;C3020</f>
        <v>tdbR00000159 Ile-GAU|16</v>
      </c>
      <c r="B3020" s="4" t="s">
        <v>78</v>
      </c>
      <c r="C3020" s="4" t="s">
        <v>790</v>
      </c>
      <c r="D3020" s="4" t="n">
        <v>16</v>
      </c>
      <c r="E3020" s="19" t="s">
        <v>459</v>
      </c>
      <c r="F3020" s="20" t="s">
        <v>788</v>
      </c>
    </row>
    <row r="3021" customFormat="false" ht="15" hidden="false" customHeight="false" outlineLevel="0" collapsed="false">
      <c r="A3021" s="4" t="str">
        <f aca="false">B3021&amp;"|"&amp;C3021</f>
        <v>tdbR00000159 Ile-GAU|17</v>
      </c>
      <c r="B3021" s="4" t="s">
        <v>78</v>
      </c>
      <c r="C3021" s="4" t="s">
        <v>791</v>
      </c>
      <c r="D3021" s="4" t="n">
        <v>17</v>
      </c>
      <c r="E3021" s="19" t="s">
        <v>777</v>
      </c>
      <c r="F3021" s="20" t="s">
        <v>788</v>
      </c>
    </row>
    <row r="3022" customFormat="false" ht="15" hidden="false" customHeight="false" outlineLevel="0" collapsed="false">
      <c r="A3022" s="4" t="str">
        <f aca="false">B3022&amp;"|"&amp;C3022</f>
        <v>tdbR00000159 Ile-GAU|18</v>
      </c>
      <c r="B3022" s="4" t="s">
        <v>78</v>
      </c>
      <c r="C3022" s="4" t="s">
        <v>793</v>
      </c>
      <c r="D3022" s="4" t="n">
        <v>18</v>
      </c>
      <c r="E3022" s="19" t="s">
        <v>459</v>
      </c>
      <c r="F3022" s="20" t="s">
        <v>788</v>
      </c>
    </row>
    <row r="3023" customFormat="false" ht="15" hidden="false" customHeight="false" outlineLevel="0" collapsed="false">
      <c r="A3023" s="4" t="str">
        <f aca="false">B3023&amp;"|"&amp;C3023</f>
        <v>tdbR00000159 Ile-GAU|19</v>
      </c>
      <c r="B3023" s="4" t="s">
        <v>78</v>
      </c>
      <c r="C3023" s="4" t="s">
        <v>794</v>
      </c>
      <c r="D3023" s="4" t="n">
        <v>19</v>
      </c>
      <c r="E3023" s="19" t="s">
        <v>459</v>
      </c>
      <c r="F3023" s="20" t="s">
        <v>788</v>
      </c>
    </row>
    <row r="3024" customFormat="false" ht="15" hidden="false" customHeight="false" outlineLevel="0" collapsed="false">
      <c r="A3024" s="4" t="str">
        <f aca="false">B3024&amp;"|"&amp;C3024</f>
        <v>tdbR00000159 Ile-GAU|20</v>
      </c>
      <c r="B3024" s="4" t="s">
        <v>78</v>
      </c>
      <c r="C3024" s="4" t="s">
        <v>795</v>
      </c>
      <c r="D3024" s="4" t="n">
        <v>20</v>
      </c>
      <c r="E3024" s="19" t="s">
        <v>777</v>
      </c>
      <c r="F3024" s="20" t="s">
        <v>788</v>
      </c>
    </row>
    <row r="3025" customFormat="false" ht="15" hidden="false" customHeight="false" outlineLevel="0" collapsed="false">
      <c r="A3025" s="4" t="str">
        <f aca="false">B3025&amp;"|"&amp;C3025</f>
        <v>tdbR00000159 Ile-GAU|20a</v>
      </c>
      <c r="B3025" s="4" t="s">
        <v>78</v>
      </c>
      <c r="C3025" s="4" t="s">
        <v>796</v>
      </c>
      <c r="D3025" s="4" t="n">
        <v>21</v>
      </c>
      <c r="E3025" s="19" t="s">
        <v>777</v>
      </c>
      <c r="F3025" s="20" t="s">
        <v>788</v>
      </c>
    </row>
    <row r="3026" customFormat="false" ht="15" hidden="false" customHeight="false" outlineLevel="0" collapsed="false">
      <c r="A3026" s="4" t="str">
        <f aca="false">B3026&amp;"|"&amp;C3026</f>
        <v>tdbR00000159 Ile-GAU|21</v>
      </c>
      <c r="B3026" s="4" t="s">
        <v>78</v>
      </c>
      <c r="C3026" s="4" t="s">
        <v>797</v>
      </c>
      <c r="D3026" s="4" t="n">
        <v>22</v>
      </c>
      <c r="E3026" s="19" t="s">
        <v>780</v>
      </c>
      <c r="F3026" s="20" t="s">
        <v>788</v>
      </c>
    </row>
    <row r="3027" customFormat="false" ht="15" hidden="false" customHeight="false" outlineLevel="0" collapsed="false">
      <c r="A3027" s="4" t="str">
        <f aca="false">B3027&amp;"|"&amp;C3027</f>
        <v>tdbR00000159 Ile-GAU|22</v>
      </c>
      <c r="B3027" s="4" t="s">
        <v>78</v>
      </c>
      <c r="C3027" s="4" t="s">
        <v>798</v>
      </c>
      <c r="D3027" s="4" t="n">
        <v>23</v>
      </c>
      <c r="E3027" s="8" t="s">
        <v>459</v>
      </c>
      <c r="F3027" s="7" t="s">
        <v>783</v>
      </c>
    </row>
    <row r="3028" customFormat="false" ht="15" hidden="false" customHeight="false" outlineLevel="0" collapsed="false">
      <c r="A3028" s="4" t="str">
        <f aca="false">B3028&amp;"|"&amp;C3028</f>
        <v>tdbR00000159 Ile-GAU|23</v>
      </c>
      <c r="B3028" s="4" t="s">
        <v>78</v>
      </c>
      <c r="C3028" s="4" t="s">
        <v>799</v>
      </c>
      <c r="D3028" s="4" t="n">
        <v>24</v>
      </c>
      <c r="E3028" s="8" t="s">
        <v>780</v>
      </c>
      <c r="F3028" s="7" t="s">
        <v>783</v>
      </c>
    </row>
    <row r="3029" customFormat="false" ht="15" hidden="false" customHeight="false" outlineLevel="0" collapsed="false">
      <c r="A3029" s="4" t="str">
        <f aca="false">B3029&amp;"|"&amp;C3029</f>
        <v>tdbR00000159 Ile-GAU|24</v>
      </c>
      <c r="B3029" s="4" t="s">
        <v>78</v>
      </c>
      <c r="C3029" s="4" t="s">
        <v>800</v>
      </c>
      <c r="D3029" s="4" t="n">
        <v>25</v>
      </c>
      <c r="E3029" s="8" t="s">
        <v>459</v>
      </c>
      <c r="F3029" s="7" t="s">
        <v>783</v>
      </c>
    </row>
    <row r="3030" customFormat="false" ht="15" hidden="false" customHeight="false" outlineLevel="0" collapsed="false">
      <c r="A3030" s="4" t="str">
        <f aca="false">B3030&amp;"|"&amp;C3030</f>
        <v>tdbR00000159 Ile-GAU|25</v>
      </c>
      <c r="B3030" s="4" t="s">
        <v>78</v>
      </c>
      <c r="C3030" s="4" t="s">
        <v>801</v>
      </c>
      <c r="D3030" s="4" t="n">
        <v>26</v>
      </c>
      <c r="E3030" s="8" t="s">
        <v>772</v>
      </c>
      <c r="F3030" s="7" t="s">
        <v>783</v>
      </c>
    </row>
    <row r="3031" customFormat="false" ht="15" hidden="false" customHeight="false" outlineLevel="0" collapsed="false">
      <c r="A3031" s="4" t="str">
        <f aca="false">B3031&amp;"|"&amp;C3031</f>
        <v>tdbR00000159 Ile-GAU|26</v>
      </c>
      <c r="B3031" s="4" t="s">
        <v>78</v>
      </c>
      <c r="C3031" s="4" t="s">
        <v>802</v>
      </c>
      <c r="D3031" s="4" t="n">
        <v>27</v>
      </c>
      <c r="E3031" s="3" t="s">
        <v>459</v>
      </c>
      <c r="F3031" s="4" t="s">
        <v>803</v>
      </c>
    </row>
    <row r="3032" customFormat="false" ht="15" hidden="false" customHeight="false" outlineLevel="0" collapsed="false">
      <c r="A3032" s="4" t="str">
        <f aca="false">B3032&amp;"|"&amp;C3032</f>
        <v>tdbR00000159 Ile-GAU|27</v>
      </c>
      <c r="B3032" s="4" t="s">
        <v>78</v>
      </c>
      <c r="C3032" s="4" t="s">
        <v>804</v>
      </c>
      <c r="D3032" s="4" t="n">
        <v>28</v>
      </c>
      <c r="E3032" s="21" t="s">
        <v>772</v>
      </c>
      <c r="F3032" s="22" t="s">
        <v>805</v>
      </c>
    </row>
    <row r="3033" customFormat="false" ht="15" hidden="false" customHeight="false" outlineLevel="0" collapsed="false">
      <c r="A3033" s="4" t="str">
        <f aca="false">B3033&amp;"|"&amp;C3033</f>
        <v>tdbR00000159 Ile-GAU|28</v>
      </c>
      <c r="B3033" s="4" t="s">
        <v>78</v>
      </c>
      <c r="C3033" s="4" t="s">
        <v>806</v>
      </c>
      <c r="D3033" s="4" t="n">
        <v>29</v>
      </c>
      <c r="E3033" s="21" t="s">
        <v>780</v>
      </c>
      <c r="F3033" s="22" t="s">
        <v>805</v>
      </c>
    </row>
    <row r="3034" customFormat="false" ht="15" hidden="false" customHeight="false" outlineLevel="0" collapsed="false">
      <c r="A3034" s="4" t="str">
        <f aca="false">B3034&amp;"|"&amp;C3034</f>
        <v>tdbR00000159 Ile-GAU|29</v>
      </c>
      <c r="B3034" s="4" t="s">
        <v>78</v>
      </c>
      <c r="C3034" s="4" t="s">
        <v>807</v>
      </c>
      <c r="D3034" s="4" t="n">
        <v>30</v>
      </c>
      <c r="E3034" s="21" t="s">
        <v>772</v>
      </c>
      <c r="F3034" s="22" t="s">
        <v>805</v>
      </c>
    </row>
    <row r="3035" customFormat="false" ht="15" hidden="false" customHeight="false" outlineLevel="0" collapsed="false">
      <c r="A3035" s="4" t="str">
        <f aca="false">B3035&amp;"|"&amp;C3035</f>
        <v>tdbR00000159 Ile-GAU|30</v>
      </c>
      <c r="B3035" s="4" t="s">
        <v>78</v>
      </c>
      <c r="C3035" s="4" t="s">
        <v>808</v>
      </c>
      <c r="D3035" s="4" t="n">
        <v>31</v>
      </c>
      <c r="E3035" s="21" t="s">
        <v>772</v>
      </c>
      <c r="F3035" s="22" t="s">
        <v>805</v>
      </c>
    </row>
    <row r="3036" customFormat="false" ht="15" hidden="false" customHeight="false" outlineLevel="0" collapsed="false">
      <c r="A3036" s="4" t="str">
        <f aca="false">B3036&amp;"|"&amp;C3036</f>
        <v>tdbR00000159 Ile-GAU|31</v>
      </c>
      <c r="B3036" s="4" t="s">
        <v>78</v>
      </c>
      <c r="C3036" s="4" t="s">
        <v>809</v>
      </c>
      <c r="D3036" s="4" t="n">
        <v>32</v>
      </c>
      <c r="E3036" s="21" t="s">
        <v>772</v>
      </c>
      <c r="F3036" s="22" t="s">
        <v>805</v>
      </c>
    </row>
    <row r="3037" customFormat="false" ht="15" hidden="false" customHeight="false" outlineLevel="0" collapsed="false">
      <c r="A3037" s="4" t="str">
        <f aca="false">B3037&amp;"|"&amp;C3037</f>
        <v>tdbR00000159 Ile-GAU|32</v>
      </c>
      <c r="B3037" s="4" t="s">
        <v>78</v>
      </c>
      <c r="C3037" s="4" t="s">
        <v>810</v>
      </c>
      <c r="D3037" s="4" t="n">
        <v>33</v>
      </c>
      <c r="E3037" s="19" t="s">
        <v>772</v>
      </c>
      <c r="F3037" s="20" t="s">
        <v>811</v>
      </c>
    </row>
    <row r="3038" customFormat="false" ht="15" hidden="false" customHeight="false" outlineLevel="0" collapsed="false">
      <c r="A3038" s="4" t="str">
        <f aca="false">B3038&amp;"|"&amp;C3038</f>
        <v>tdbR00000159 Ile-GAU|33</v>
      </c>
      <c r="B3038" s="4" t="s">
        <v>78</v>
      </c>
      <c r="C3038" s="4" t="s">
        <v>812</v>
      </c>
      <c r="D3038" s="4" t="n">
        <v>34</v>
      </c>
      <c r="E3038" s="19" t="s">
        <v>777</v>
      </c>
      <c r="F3038" s="20" t="s">
        <v>811</v>
      </c>
    </row>
    <row r="3039" customFormat="false" ht="15" hidden="false" customHeight="false" outlineLevel="0" collapsed="false">
      <c r="A3039" s="4" t="str">
        <f aca="false">B3039&amp;"|"&amp;C3039</f>
        <v>tdbR00000159 Ile-GAU|34</v>
      </c>
      <c r="B3039" s="4" t="s">
        <v>78</v>
      </c>
      <c r="C3039" s="4" t="s">
        <v>813</v>
      </c>
      <c r="D3039" s="4" t="n">
        <v>35</v>
      </c>
      <c r="E3039" s="19" t="s">
        <v>459</v>
      </c>
      <c r="F3039" s="20" t="s">
        <v>811</v>
      </c>
    </row>
    <row r="3040" customFormat="false" ht="15" hidden="false" customHeight="false" outlineLevel="0" collapsed="false">
      <c r="A3040" s="4" t="str">
        <f aca="false">B3040&amp;"|"&amp;C3040</f>
        <v>tdbR00000159 Ile-GAU|35</v>
      </c>
      <c r="B3040" s="4" t="s">
        <v>78</v>
      </c>
      <c r="C3040" s="4" t="s">
        <v>814</v>
      </c>
      <c r="D3040" s="4" t="n">
        <v>36</v>
      </c>
      <c r="E3040" s="19" t="s">
        <v>780</v>
      </c>
      <c r="F3040" s="20" t="s">
        <v>811</v>
      </c>
    </row>
    <row r="3041" customFormat="false" ht="15" hidden="false" customHeight="false" outlineLevel="0" collapsed="false">
      <c r="A3041" s="4" t="str">
        <f aca="false">B3041&amp;"|"&amp;C3041</f>
        <v>tdbR00000159 Ile-GAU|36</v>
      </c>
      <c r="B3041" s="4" t="s">
        <v>78</v>
      </c>
      <c r="C3041" s="4" t="s">
        <v>815</v>
      </c>
      <c r="D3041" s="4" t="n">
        <v>37</v>
      </c>
      <c r="E3041" s="19" t="s">
        <v>777</v>
      </c>
      <c r="F3041" s="20" t="s">
        <v>811</v>
      </c>
    </row>
    <row r="3042" customFormat="false" ht="15" hidden="false" customHeight="false" outlineLevel="0" collapsed="false">
      <c r="A3042" s="4" t="str">
        <f aca="false">B3042&amp;"|"&amp;C3042</f>
        <v>tdbR00000159 Ile-GAU|37</v>
      </c>
      <c r="B3042" s="4" t="s">
        <v>78</v>
      </c>
      <c r="C3042" s="4" t="s">
        <v>816</v>
      </c>
      <c r="D3042" s="4" t="n">
        <v>38</v>
      </c>
      <c r="E3042" s="19" t="s">
        <v>780</v>
      </c>
      <c r="F3042" s="20" t="s">
        <v>811</v>
      </c>
    </row>
    <row r="3043" customFormat="false" ht="15" hidden="false" customHeight="false" outlineLevel="0" collapsed="false">
      <c r="A3043" s="4" t="str">
        <f aca="false">B3043&amp;"|"&amp;C3043</f>
        <v>tdbR00000159 Ile-GAU|38</v>
      </c>
      <c r="B3043" s="4" t="s">
        <v>78</v>
      </c>
      <c r="C3043" s="4" t="s">
        <v>817</v>
      </c>
      <c r="D3043" s="4" t="n">
        <v>39</v>
      </c>
      <c r="E3043" s="19" t="s">
        <v>780</v>
      </c>
      <c r="F3043" s="20" t="s">
        <v>811</v>
      </c>
    </row>
    <row r="3044" customFormat="false" ht="15" hidden="false" customHeight="false" outlineLevel="0" collapsed="false">
      <c r="A3044" s="4" t="str">
        <f aca="false">B3044&amp;"|"&amp;C3044</f>
        <v>tdbR00000159 Ile-GAU|39</v>
      </c>
      <c r="B3044" s="4" t="s">
        <v>78</v>
      </c>
      <c r="C3044" s="4" t="s">
        <v>818</v>
      </c>
      <c r="D3044" s="4" t="n">
        <v>40</v>
      </c>
      <c r="E3044" s="21" t="s">
        <v>459</v>
      </c>
      <c r="F3044" s="22" t="s">
        <v>805</v>
      </c>
    </row>
    <row r="3045" customFormat="false" ht="15" hidden="false" customHeight="false" outlineLevel="0" collapsed="false">
      <c r="A3045" s="4" t="str">
        <f aca="false">B3045&amp;"|"&amp;C3045</f>
        <v>tdbR00000159 Ile-GAU|40</v>
      </c>
      <c r="B3045" s="4" t="s">
        <v>78</v>
      </c>
      <c r="C3045" s="4" t="s">
        <v>819</v>
      </c>
      <c r="D3045" s="4" t="n">
        <v>41</v>
      </c>
      <c r="E3045" s="21" t="s">
        <v>459</v>
      </c>
      <c r="F3045" s="22" t="s">
        <v>805</v>
      </c>
    </row>
    <row r="3046" customFormat="false" ht="15" hidden="false" customHeight="false" outlineLevel="0" collapsed="false">
      <c r="A3046" s="4" t="str">
        <f aca="false">B3046&amp;"|"&amp;C3046</f>
        <v>tdbR00000159 Ile-GAU|41</v>
      </c>
      <c r="B3046" s="4" t="s">
        <v>78</v>
      </c>
      <c r="C3046" s="4" t="s">
        <v>820</v>
      </c>
      <c r="D3046" s="4" t="n">
        <v>42</v>
      </c>
      <c r="E3046" s="21" t="s">
        <v>459</v>
      </c>
      <c r="F3046" s="22" t="s">
        <v>805</v>
      </c>
    </row>
    <row r="3047" customFormat="false" ht="15" hidden="false" customHeight="false" outlineLevel="0" collapsed="false">
      <c r="A3047" s="4" t="str">
        <f aca="false">B3047&amp;"|"&amp;C3047</f>
        <v>tdbR00000159 Ile-GAU|42</v>
      </c>
      <c r="B3047" s="4" t="s">
        <v>78</v>
      </c>
      <c r="C3047" s="4" t="s">
        <v>821</v>
      </c>
      <c r="D3047" s="4" t="n">
        <v>43</v>
      </c>
      <c r="E3047" s="21" t="s">
        <v>777</v>
      </c>
      <c r="F3047" s="22" t="s">
        <v>805</v>
      </c>
    </row>
    <row r="3048" customFormat="false" ht="15" hidden="false" customHeight="false" outlineLevel="0" collapsed="false">
      <c r="A3048" s="4" t="str">
        <f aca="false">B3048&amp;"|"&amp;C3048</f>
        <v>tdbR00000159 Ile-GAU|43</v>
      </c>
      <c r="B3048" s="4" t="s">
        <v>78</v>
      </c>
      <c r="C3048" s="4" t="s">
        <v>822</v>
      </c>
      <c r="D3048" s="4" t="n">
        <v>44</v>
      </c>
      <c r="E3048" s="21" t="s">
        <v>459</v>
      </c>
      <c r="F3048" s="22" t="s">
        <v>805</v>
      </c>
    </row>
    <row r="3049" customFormat="false" ht="15" hidden="false" customHeight="false" outlineLevel="0" collapsed="false">
      <c r="A3049" s="4" t="str">
        <f aca="false">B3049&amp;"|"&amp;C3049</f>
        <v>tdbR00000159 Ile-GAU|44</v>
      </c>
      <c r="B3049" s="4" t="s">
        <v>78</v>
      </c>
      <c r="C3049" s="4" t="s">
        <v>823</v>
      </c>
      <c r="D3049" s="4" t="n">
        <v>45</v>
      </c>
      <c r="E3049" s="19" t="s">
        <v>780</v>
      </c>
      <c r="F3049" s="20" t="s">
        <v>824</v>
      </c>
    </row>
    <row r="3050" customFormat="false" ht="15" hidden="false" customHeight="false" outlineLevel="0" collapsed="false">
      <c r="A3050" s="4" t="str">
        <f aca="false">B3050&amp;"|"&amp;C3050</f>
        <v>tdbR00000159 Ile-GAU|45</v>
      </c>
      <c r="B3050" s="4" t="s">
        <v>78</v>
      </c>
      <c r="C3050" s="4" t="s">
        <v>825</v>
      </c>
      <c r="D3050" s="4" t="n">
        <v>46</v>
      </c>
      <c r="E3050" s="19" t="s">
        <v>459</v>
      </c>
      <c r="F3050" s="20" t="s">
        <v>824</v>
      </c>
    </row>
    <row r="3051" customFormat="false" ht="15" hidden="false" customHeight="false" outlineLevel="0" collapsed="false">
      <c r="A3051" s="4" t="str">
        <f aca="false">B3051&amp;"|"&amp;C3051</f>
        <v>tdbR00000159 Ile-GAU|46</v>
      </c>
      <c r="B3051" s="4" t="s">
        <v>78</v>
      </c>
      <c r="C3051" s="4" t="s">
        <v>826</v>
      </c>
      <c r="D3051" s="4" t="n">
        <v>47</v>
      </c>
      <c r="E3051" s="19" t="s">
        <v>459</v>
      </c>
      <c r="F3051" s="20" t="s">
        <v>824</v>
      </c>
    </row>
    <row r="3052" customFormat="false" ht="15" hidden="false" customHeight="false" outlineLevel="0" collapsed="false">
      <c r="A3052" s="4" t="str">
        <f aca="false">B3052&amp;"|"&amp;C3052</f>
        <v>tdbR00000159 Ile-GAU|47</v>
      </c>
      <c r="B3052" s="4" t="s">
        <v>78</v>
      </c>
      <c r="C3052" s="4" t="s">
        <v>827</v>
      </c>
      <c r="D3052" s="4" t="n">
        <v>48</v>
      </c>
      <c r="E3052" s="19" t="s">
        <v>777</v>
      </c>
      <c r="F3052" s="20" t="s">
        <v>824</v>
      </c>
    </row>
    <row r="3053" customFormat="false" ht="15" hidden="false" customHeight="false" outlineLevel="0" collapsed="false">
      <c r="A3053" s="4" t="str">
        <f aca="false">B3053&amp;"|"&amp;C3053</f>
        <v>tdbR00000159 Ile-GAU|48</v>
      </c>
      <c r="B3053" s="4" t="s">
        <v>78</v>
      </c>
      <c r="C3053" s="4" t="s">
        <v>828</v>
      </c>
      <c r="D3053" s="4" t="n">
        <v>49</v>
      </c>
      <c r="E3053" s="19" t="s">
        <v>772</v>
      </c>
      <c r="F3053" s="20" t="s">
        <v>824</v>
      </c>
    </row>
    <row r="3054" customFormat="false" ht="15" hidden="false" customHeight="false" outlineLevel="0" collapsed="false">
      <c r="A3054" s="4" t="str">
        <f aca="false">B3054&amp;"|"&amp;C3054</f>
        <v>tdbR00000159 Ile-GAU|49</v>
      </c>
      <c r="B3054" s="4" t="s">
        <v>78</v>
      </c>
      <c r="C3054" s="4" t="s">
        <v>829</v>
      </c>
      <c r="D3054" s="4" t="n">
        <v>50</v>
      </c>
      <c r="E3054" s="23" t="s">
        <v>459</v>
      </c>
      <c r="F3054" s="10" t="s">
        <v>830</v>
      </c>
    </row>
    <row r="3055" customFormat="false" ht="15" hidden="false" customHeight="false" outlineLevel="0" collapsed="false">
      <c r="A3055" s="4" t="str">
        <f aca="false">B3055&amp;"|"&amp;C3055</f>
        <v>tdbR00000159 Ile-GAU|50</v>
      </c>
      <c r="B3055" s="4" t="s">
        <v>78</v>
      </c>
      <c r="C3055" s="4" t="s">
        <v>831</v>
      </c>
      <c r="D3055" s="4" t="n">
        <v>51</v>
      </c>
      <c r="E3055" s="23" t="s">
        <v>459</v>
      </c>
      <c r="F3055" s="10" t="s">
        <v>830</v>
      </c>
    </row>
    <row r="3056" customFormat="false" ht="15" hidden="false" customHeight="false" outlineLevel="0" collapsed="false">
      <c r="A3056" s="4" t="str">
        <f aca="false">B3056&amp;"|"&amp;C3056</f>
        <v>tdbR00000159 Ile-GAU|51</v>
      </c>
      <c r="B3056" s="4" t="s">
        <v>78</v>
      </c>
      <c r="C3056" s="4" t="s">
        <v>832</v>
      </c>
      <c r="D3056" s="4" t="n">
        <v>52</v>
      </c>
      <c r="E3056" s="23" t="s">
        <v>777</v>
      </c>
      <c r="F3056" s="10" t="s">
        <v>830</v>
      </c>
    </row>
    <row r="3057" customFormat="false" ht="15" hidden="false" customHeight="false" outlineLevel="0" collapsed="false">
      <c r="A3057" s="4" t="str">
        <f aca="false">B3057&amp;"|"&amp;C3057</f>
        <v>tdbR00000159 Ile-GAU|52</v>
      </c>
      <c r="B3057" s="4" t="s">
        <v>78</v>
      </c>
      <c r="C3057" s="4" t="s">
        <v>833</v>
      </c>
      <c r="D3057" s="4" t="n">
        <v>53</v>
      </c>
      <c r="E3057" s="23" t="s">
        <v>459</v>
      </c>
      <c r="F3057" s="10" t="s">
        <v>830</v>
      </c>
    </row>
    <row r="3058" customFormat="false" ht="15" hidden="false" customHeight="false" outlineLevel="0" collapsed="false">
      <c r="A3058" s="4" t="str">
        <f aca="false">B3058&amp;"|"&amp;C3058</f>
        <v>tdbR00000159 Ile-GAU|53</v>
      </c>
      <c r="B3058" s="4" t="s">
        <v>78</v>
      </c>
      <c r="C3058" s="4" t="s">
        <v>834</v>
      </c>
      <c r="D3058" s="4" t="n">
        <v>54</v>
      </c>
      <c r="E3058" s="23" t="s">
        <v>459</v>
      </c>
      <c r="F3058" s="10" t="s">
        <v>830</v>
      </c>
    </row>
    <row r="3059" customFormat="false" ht="15" hidden="false" customHeight="false" outlineLevel="0" collapsed="false">
      <c r="A3059" s="4" t="str">
        <f aca="false">B3059&amp;"|"&amp;C3059</f>
        <v>tdbR00000159 Ile-GAU|54</v>
      </c>
      <c r="B3059" s="4" t="s">
        <v>78</v>
      </c>
      <c r="C3059" s="4" t="s">
        <v>835</v>
      </c>
      <c r="D3059" s="4" t="n">
        <v>55</v>
      </c>
      <c r="E3059" s="19" t="s">
        <v>777</v>
      </c>
      <c r="F3059" s="20" t="s">
        <v>836</v>
      </c>
    </row>
    <row r="3060" customFormat="false" ht="15" hidden="false" customHeight="false" outlineLevel="0" collapsed="false">
      <c r="A3060" s="4" t="str">
        <f aca="false">B3060&amp;"|"&amp;C3060</f>
        <v>tdbR00000159 Ile-GAU|55</v>
      </c>
      <c r="B3060" s="4" t="s">
        <v>78</v>
      </c>
      <c r="C3060" s="4" t="s">
        <v>837</v>
      </c>
      <c r="D3060" s="4" t="n">
        <v>56</v>
      </c>
      <c r="E3060" s="19" t="s">
        <v>777</v>
      </c>
      <c r="F3060" s="20" t="s">
        <v>836</v>
      </c>
    </row>
    <row r="3061" customFormat="false" ht="15" hidden="false" customHeight="false" outlineLevel="0" collapsed="false">
      <c r="A3061" s="4" t="str">
        <f aca="false">B3061&amp;"|"&amp;C3061</f>
        <v>tdbR00000159 Ile-GAU|56</v>
      </c>
      <c r="B3061" s="4" t="s">
        <v>78</v>
      </c>
      <c r="C3061" s="4" t="s">
        <v>838</v>
      </c>
      <c r="D3061" s="4" t="n">
        <v>57</v>
      </c>
      <c r="E3061" s="19" t="s">
        <v>772</v>
      </c>
      <c r="F3061" s="20" t="s">
        <v>836</v>
      </c>
    </row>
    <row r="3062" customFormat="false" ht="15" hidden="false" customHeight="false" outlineLevel="0" collapsed="false">
      <c r="A3062" s="4" t="str">
        <f aca="false">B3062&amp;"|"&amp;C3062</f>
        <v>tdbR00000159 Ile-GAU|57</v>
      </c>
      <c r="B3062" s="4" t="s">
        <v>78</v>
      </c>
      <c r="C3062" s="4" t="s">
        <v>839</v>
      </c>
      <c r="D3062" s="4" t="n">
        <v>58</v>
      </c>
      <c r="E3062" s="19" t="s">
        <v>780</v>
      </c>
      <c r="F3062" s="20" t="s">
        <v>836</v>
      </c>
    </row>
    <row r="3063" customFormat="false" ht="15" hidden="false" customHeight="false" outlineLevel="0" collapsed="false">
      <c r="A3063" s="4" t="str">
        <f aca="false">B3063&amp;"|"&amp;C3063</f>
        <v>tdbR00000159 Ile-GAU|58</v>
      </c>
      <c r="B3063" s="4" t="s">
        <v>78</v>
      </c>
      <c r="C3063" s="4" t="s">
        <v>840</v>
      </c>
      <c r="D3063" s="4" t="n">
        <v>59</v>
      </c>
      <c r="E3063" s="19" t="s">
        <v>780</v>
      </c>
      <c r="F3063" s="20" t="s">
        <v>836</v>
      </c>
    </row>
    <row r="3064" customFormat="false" ht="15" hidden="false" customHeight="false" outlineLevel="0" collapsed="false">
      <c r="A3064" s="4" t="str">
        <f aca="false">B3064&amp;"|"&amp;C3064</f>
        <v>tdbR00000159 Ile-GAU|59</v>
      </c>
      <c r="B3064" s="4" t="s">
        <v>78</v>
      </c>
      <c r="C3064" s="4" t="s">
        <v>841</v>
      </c>
      <c r="D3064" s="4" t="n">
        <v>60</v>
      </c>
      <c r="E3064" s="19" t="s">
        <v>459</v>
      </c>
      <c r="F3064" s="20" t="s">
        <v>836</v>
      </c>
    </row>
    <row r="3065" customFormat="false" ht="15" hidden="false" customHeight="false" outlineLevel="0" collapsed="false">
      <c r="A3065" s="4" t="str">
        <f aca="false">B3065&amp;"|"&amp;C3065</f>
        <v>tdbR00000159 Ile-GAU|60</v>
      </c>
      <c r="B3065" s="4" t="s">
        <v>78</v>
      </c>
      <c r="C3065" s="4" t="s">
        <v>842</v>
      </c>
      <c r="D3065" s="4" t="n">
        <v>61</v>
      </c>
      <c r="E3065" s="19" t="s">
        <v>777</v>
      </c>
      <c r="F3065" s="20" t="s">
        <v>836</v>
      </c>
    </row>
    <row r="3066" customFormat="false" ht="15" hidden="false" customHeight="false" outlineLevel="0" collapsed="false">
      <c r="A3066" s="4" t="str">
        <f aca="false">B3066&amp;"|"&amp;C3066</f>
        <v>tdbR00000159 Ile-GAU|61</v>
      </c>
      <c r="B3066" s="4" t="s">
        <v>78</v>
      </c>
      <c r="C3066" s="4" t="s">
        <v>843</v>
      </c>
      <c r="D3066" s="4" t="n">
        <v>62</v>
      </c>
      <c r="E3066" s="23" t="s">
        <v>772</v>
      </c>
      <c r="F3066" s="10" t="s">
        <v>830</v>
      </c>
    </row>
    <row r="3067" customFormat="false" ht="15" hidden="false" customHeight="false" outlineLevel="0" collapsed="false">
      <c r="A3067" s="4" t="str">
        <f aca="false">B3067&amp;"|"&amp;C3067</f>
        <v>tdbR00000159 Ile-GAU|62</v>
      </c>
      <c r="B3067" s="4" t="s">
        <v>78</v>
      </c>
      <c r="C3067" s="4" t="s">
        <v>844</v>
      </c>
      <c r="D3067" s="4" t="n">
        <v>63</v>
      </c>
      <c r="E3067" s="23" t="s">
        <v>772</v>
      </c>
      <c r="F3067" s="10" t="s">
        <v>830</v>
      </c>
    </row>
    <row r="3068" customFormat="false" ht="15" hidden="false" customHeight="false" outlineLevel="0" collapsed="false">
      <c r="A3068" s="4" t="str">
        <f aca="false">B3068&amp;"|"&amp;C3068</f>
        <v>tdbR00000159 Ile-GAU|63</v>
      </c>
      <c r="B3068" s="4" t="s">
        <v>78</v>
      </c>
      <c r="C3068" s="4" t="s">
        <v>845</v>
      </c>
      <c r="D3068" s="4" t="n">
        <v>64</v>
      </c>
      <c r="E3068" s="23" t="s">
        <v>780</v>
      </c>
      <c r="F3068" s="10" t="s">
        <v>830</v>
      </c>
    </row>
    <row r="3069" customFormat="false" ht="15" hidden="false" customHeight="false" outlineLevel="0" collapsed="false">
      <c r="A3069" s="4" t="str">
        <f aca="false">B3069&amp;"|"&amp;C3069</f>
        <v>tdbR00000159 Ile-GAU|64</v>
      </c>
      <c r="B3069" s="4" t="s">
        <v>78</v>
      </c>
      <c r="C3069" s="4" t="s">
        <v>846</v>
      </c>
      <c r="D3069" s="4" t="n">
        <v>65</v>
      </c>
      <c r="E3069" s="23" t="s">
        <v>772</v>
      </c>
      <c r="F3069" s="10" t="s">
        <v>830</v>
      </c>
    </row>
    <row r="3070" customFormat="false" ht="15" hidden="false" customHeight="false" outlineLevel="0" collapsed="false">
      <c r="A3070" s="4" t="str">
        <f aca="false">B3070&amp;"|"&amp;C3070</f>
        <v>tdbR00000159 Ile-GAU|65</v>
      </c>
      <c r="B3070" s="4" t="s">
        <v>78</v>
      </c>
      <c r="C3070" s="4" t="s">
        <v>847</v>
      </c>
      <c r="D3070" s="4" t="n">
        <v>66</v>
      </c>
      <c r="E3070" s="23" t="s">
        <v>777</v>
      </c>
      <c r="F3070" s="10" t="s">
        <v>830</v>
      </c>
    </row>
    <row r="3071" customFormat="false" ht="15" hidden="false" customHeight="false" outlineLevel="0" collapsed="false">
      <c r="A3071" s="4" t="str">
        <f aca="false">B3071&amp;"|"&amp;C3071</f>
        <v>tdbR00000159 Ile-GAU|66</v>
      </c>
      <c r="B3071" s="4" t="s">
        <v>78</v>
      </c>
      <c r="C3071" s="4" t="s">
        <v>848</v>
      </c>
      <c r="D3071" s="4" t="n">
        <v>67</v>
      </c>
      <c r="E3071" s="17" t="s">
        <v>772</v>
      </c>
      <c r="F3071" s="18" t="s">
        <v>768</v>
      </c>
    </row>
    <row r="3072" customFormat="false" ht="15" hidden="false" customHeight="false" outlineLevel="0" collapsed="false">
      <c r="A3072" s="4" t="str">
        <f aca="false">B3072&amp;"|"&amp;C3072</f>
        <v>tdbR00000159 Ile-GAU|67</v>
      </c>
      <c r="B3072" s="4" t="s">
        <v>78</v>
      </c>
      <c r="C3072" s="4" t="s">
        <v>849</v>
      </c>
      <c r="D3072" s="4" t="n">
        <v>68</v>
      </c>
      <c r="E3072" s="17" t="s">
        <v>780</v>
      </c>
      <c r="F3072" s="18" t="s">
        <v>768</v>
      </c>
    </row>
    <row r="3073" customFormat="false" ht="15" hidden="false" customHeight="false" outlineLevel="0" collapsed="false">
      <c r="A3073" s="4" t="str">
        <f aca="false">B3073&amp;"|"&amp;C3073</f>
        <v>tdbR00000159 Ile-GAU|68</v>
      </c>
      <c r="B3073" s="4" t="s">
        <v>78</v>
      </c>
      <c r="C3073" s="4" t="s">
        <v>850</v>
      </c>
      <c r="D3073" s="4" t="n">
        <v>69</v>
      </c>
      <c r="E3073" s="17" t="s">
        <v>459</v>
      </c>
      <c r="F3073" s="18" t="s">
        <v>768</v>
      </c>
    </row>
    <row r="3074" customFormat="false" ht="15" hidden="false" customHeight="false" outlineLevel="0" collapsed="false">
      <c r="A3074" s="4" t="str">
        <f aca="false">B3074&amp;"|"&amp;C3074</f>
        <v>tdbR00000159 Ile-GAU|69</v>
      </c>
      <c r="B3074" s="4" t="s">
        <v>78</v>
      </c>
      <c r="C3074" s="4" t="s">
        <v>851</v>
      </c>
      <c r="D3074" s="4" t="n">
        <v>70</v>
      </c>
      <c r="E3074" s="17" t="s">
        <v>459</v>
      </c>
      <c r="F3074" s="18" t="s">
        <v>768</v>
      </c>
    </row>
    <row r="3075" customFormat="false" ht="15" hidden="false" customHeight="false" outlineLevel="0" collapsed="false">
      <c r="A3075" s="4" t="str">
        <f aca="false">B3075&amp;"|"&amp;C3075</f>
        <v>tdbR00000159 Ile-GAU|70</v>
      </c>
      <c r="B3075" s="4" t="s">
        <v>78</v>
      </c>
      <c r="C3075" s="4" t="s">
        <v>852</v>
      </c>
      <c r="D3075" s="4" t="n">
        <v>71</v>
      </c>
      <c r="E3075" s="17" t="s">
        <v>772</v>
      </c>
      <c r="F3075" s="18" t="s">
        <v>768</v>
      </c>
    </row>
    <row r="3076" customFormat="false" ht="15" hidden="false" customHeight="false" outlineLevel="0" collapsed="false">
      <c r="A3076" s="4" t="str">
        <f aca="false">B3076&amp;"|"&amp;C3076</f>
        <v>tdbR00000159 Ile-GAU|71</v>
      </c>
      <c r="B3076" s="4" t="s">
        <v>78</v>
      </c>
      <c r="C3076" s="4" t="s">
        <v>853</v>
      </c>
      <c r="D3076" s="4" t="n">
        <v>72</v>
      </c>
      <c r="E3076" s="17" t="s">
        <v>772</v>
      </c>
      <c r="F3076" s="18" t="s">
        <v>768</v>
      </c>
    </row>
    <row r="3077" customFormat="false" ht="15" hidden="false" customHeight="false" outlineLevel="0" collapsed="false">
      <c r="A3077" s="4" t="str">
        <f aca="false">B3077&amp;"|"&amp;C3077</f>
        <v>tdbR00000159 Ile-GAU|72</v>
      </c>
      <c r="B3077" s="4" t="s">
        <v>78</v>
      </c>
      <c r="C3077" s="4" t="s">
        <v>854</v>
      </c>
      <c r="D3077" s="4" t="n">
        <v>73</v>
      </c>
      <c r="E3077" s="17" t="s">
        <v>777</v>
      </c>
      <c r="F3077" s="18" t="s">
        <v>768</v>
      </c>
    </row>
    <row r="3078" customFormat="false" ht="15" hidden="false" customHeight="false" outlineLevel="0" collapsed="false">
      <c r="A3078" s="4" t="str">
        <f aca="false">B3078&amp;"|"&amp;C3078</f>
        <v>tdbR00000623 Pro-CGG|1</v>
      </c>
      <c r="B3078" s="4" t="s">
        <v>79</v>
      </c>
      <c r="C3078" s="4" t="s">
        <v>767</v>
      </c>
      <c r="D3078" s="4" t="n">
        <v>1</v>
      </c>
      <c r="E3078" s="17" t="s">
        <v>772</v>
      </c>
      <c r="F3078" s="18" t="s">
        <v>768</v>
      </c>
    </row>
    <row r="3079" customFormat="false" ht="15" hidden="false" customHeight="false" outlineLevel="0" collapsed="false">
      <c r="A3079" s="4" t="str">
        <f aca="false">B3079&amp;"|"&amp;C3079</f>
        <v>tdbR00000623 Pro-CGG|2</v>
      </c>
      <c r="B3079" s="4" t="s">
        <v>79</v>
      </c>
      <c r="C3079" s="4" t="s">
        <v>769</v>
      </c>
      <c r="D3079" s="4" t="n">
        <v>2</v>
      </c>
      <c r="E3079" s="17" t="s">
        <v>459</v>
      </c>
      <c r="F3079" s="18" t="s">
        <v>768</v>
      </c>
    </row>
    <row r="3080" customFormat="false" ht="15" hidden="false" customHeight="false" outlineLevel="0" collapsed="false">
      <c r="A3080" s="4" t="str">
        <f aca="false">B3080&amp;"|"&amp;C3080</f>
        <v>tdbR00000623 Pro-CGG|3</v>
      </c>
      <c r="B3080" s="4" t="s">
        <v>79</v>
      </c>
      <c r="C3080" s="4" t="s">
        <v>770</v>
      </c>
      <c r="D3080" s="4" t="n">
        <v>3</v>
      </c>
      <c r="E3080" s="17" t="s">
        <v>459</v>
      </c>
      <c r="F3080" s="18" t="s">
        <v>768</v>
      </c>
    </row>
    <row r="3081" customFormat="false" ht="15" hidden="false" customHeight="false" outlineLevel="0" collapsed="false">
      <c r="A3081" s="4" t="str">
        <f aca="false">B3081&amp;"|"&amp;C3081</f>
        <v>tdbR00000623 Pro-CGG|4</v>
      </c>
      <c r="B3081" s="4" t="s">
        <v>79</v>
      </c>
      <c r="C3081" s="4" t="s">
        <v>771</v>
      </c>
      <c r="D3081" s="4" t="n">
        <v>4</v>
      </c>
      <c r="E3081" s="17" t="s">
        <v>777</v>
      </c>
      <c r="F3081" s="18" t="s">
        <v>768</v>
      </c>
    </row>
    <row r="3082" customFormat="false" ht="15" hidden="false" customHeight="false" outlineLevel="0" collapsed="false">
      <c r="A3082" s="4" t="str">
        <f aca="false">B3082&amp;"|"&amp;C3082</f>
        <v>tdbR00000623 Pro-CGG|5</v>
      </c>
      <c r="B3082" s="4" t="s">
        <v>79</v>
      </c>
      <c r="C3082" s="4" t="s">
        <v>773</v>
      </c>
      <c r="D3082" s="4" t="n">
        <v>5</v>
      </c>
      <c r="E3082" s="17" t="s">
        <v>459</v>
      </c>
      <c r="F3082" s="18" t="s">
        <v>768</v>
      </c>
    </row>
    <row r="3083" customFormat="false" ht="15" hidden="false" customHeight="false" outlineLevel="0" collapsed="false">
      <c r="A3083" s="4" t="str">
        <f aca="false">B3083&amp;"|"&amp;C3083</f>
        <v>tdbR00000623 Pro-CGG|6</v>
      </c>
      <c r="B3083" s="4" t="s">
        <v>79</v>
      </c>
      <c r="C3083" s="4" t="s">
        <v>774</v>
      </c>
      <c r="D3083" s="4" t="n">
        <v>6</v>
      </c>
      <c r="E3083" s="17" t="s">
        <v>780</v>
      </c>
      <c r="F3083" s="18" t="s">
        <v>768</v>
      </c>
    </row>
    <row r="3084" customFormat="false" ht="15" hidden="false" customHeight="false" outlineLevel="0" collapsed="false">
      <c r="A3084" s="4" t="str">
        <f aca="false">B3084&amp;"|"&amp;C3084</f>
        <v>tdbR00000623 Pro-CGG|7</v>
      </c>
      <c r="B3084" s="4" t="s">
        <v>79</v>
      </c>
      <c r="C3084" s="4" t="s">
        <v>775</v>
      </c>
      <c r="D3084" s="4" t="n">
        <v>7</v>
      </c>
      <c r="E3084" s="17" t="s">
        <v>777</v>
      </c>
      <c r="F3084" s="18" t="s">
        <v>768</v>
      </c>
    </row>
    <row r="3085" customFormat="false" ht="15" hidden="false" customHeight="false" outlineLevel="0" collapsed="false">
      <c r="A3085" s="4" t="str">
        <f aca="false">B3085&amp;"|"&amp;C3085</f>
        <v>tdbR00000623 Pro-CGG|8</v>
      </c>
      <c r="B3085" s="4" t="s">
        <v>79</v>
      </c>
      <c r="C3085" s="4" t="s">
        <v>776</v>
      </c>
      <c r="D3085" s="4" t="n">
        <v>8</v>
      </c>
      <c r="E3085" s="3" t="s">
        <v>777</v>
      </c>
      <c r="F3085" s="4" t="s">
        <v>778</v>
      </c>
    </row>
    <row r="3086" customFormat="false" ht="15" hidden="false" customHeight="false" outlineLevel="0" collapsed="false">
      <c r="A3086" s="4" t="str">
        <f aca="false">B3086&amp;"|"&amp;C3086</f>
        <v>tdbR00000623 Pro-CGG|9</v>
      </c>
      <c r="B3086" s="4" t="s">
        <v>79</v>
      </c>
      <c r="C3086" s="4" t="s">
        <v>779</v>
      </c>
      <c r="D3086" s="4" t="n">
        <v>9</v>
      </c>
      <c r="E3086" s="3" t="s">
        <v>459</v>
      </c>
      <c r="F3086" s="4" t="s">
        <v>781</v>
      </c>
    </row>
    <row r="3087" customFormat="false" ht="15" hidden="false" customHeight="false" outlineLevel="0" collapsed="false">
      <c r="A3087" s="4" t="str">
        <f aca="false">B3087&amp;"|"&amp;C3087</f>
        <v>tdbR00000623 Pro-CGG|10</v>
      </c>
      <c r="B3087" s="4" t="s">
        <v>79</v>
      </c>
      <c r="C3087" s="4" t="s">
        <v>782</v>
      </c>
      <c r="D3087" s="4" t="n">
        <v>10</v>
      </c>
      <c r="E3087" s="8" t="s">
        <v>459</v>
      </c>
      <c r="F3087" s="7" t="s">
        <v>783</v>
      </c>
    </row>
    <row r="3088" customFormat="false" ht="15" hidden="false" customHeight="false" outlineLevel="0" collapsed="false">
      <c r="A3088" s="4" t="str">
        <f aca="false">B3088&amp;"|"&amp;C3088</f>
        <v>tdbR00000623 Pro-CGG|11</v>
      </c>
      <c r="B3088" s="4" t="s">
        <v>79</v>
      </c>
      <c r="C3088" s="4" t="s">
        <v>784</v>
      </c>
      <c r="D3088" s="4" t="n">
        <v>11</v>
      </c>
      <c r="E3088" s="8" t="s">
        <v>772</v>
      </c>
      <c r="F3088" s="7" t="s">
        <v>783</v>
      </c>
    </row>
    <row r="3089" customFormat="false" ht="15" hidden="false" customHeight="false" outlineLevel="0" collapsed="false">
      <c r="A3089" s="4" t="str">
        <f aca="false">B3089&amp;"|"&amp;C3089</f>
        <v>tdbR00000623 Pro-CGG|12</v>
      </c>
      <c r="B3089" s="4" t="s">
        <v>79</v>
      </c>
      <c r="C3089" s="4" t="s">
        <v>785</v>
      </c>
      <c r="D3089" s="4" t="n">
        <v>12</v>
      </c>
      <c r="E3089" s="8" t="s">
        <v>459</v>
      </c>
      <c r="F3089" s="7" t="s">
        <v>783</v>
      </c>
    </row>
    <row r="3090" customFormat="false" ht="15" hidden="false" customHeight="false" outlineLevel="0" collapsed="false">
      <c r="A3090" s="4" t="str">
        <f aca="false">B3090&amp;"|"&amp;C3090</f>
        <v>tdbR00000623 Pro-CGG|13</v>
      </c>
      <c r="B3090" s="4" t="s">
        <v>79</v>
      </c>
      <c r="C3090" s="4" t="s">
        <v>786</v>
      </c>
      <c r="D3090" s="4" t="n">
        <v>13</v>
      </c>
      <c r="E3090" s="8" t="s">
        <v>772</v>
      </c>
      <c r="F3090" s="7" t="s">
        <v>783</v>
      </c>
    </row>
    <row r="3091" customFormat="false" ht="15" hidden="false" customHeight="false" outlineLevel="0" collapsed="false">
      <c r="A3091" s="4" t="str">
        <f aca="false">B3091&amp;"|"&amp;C3091</f>
        <v>tdbR00000623 Pro-CGG|14</v>
      </c>
      <c r="B3091" s="4" t="s">
        <v>79</v>
      </c>
      <c r="C3091" s="4" t="s">
        <v>787</v>
      </c>
      <c r="D3091" s="4" t="n">
        <v>14</v>
      </c>
      <c r="E3091" s="19" t="s">
        <v>780</v>
      </c>
      <c r="F3091" s="20" t="s">
        <v>788</v>
      </c>
    </row>
    <row r="3092" customFormat="false" ht="15" hidden="false" customHeight="false" outlineLevel="0" collapsed="false">
      <c r="A3092" s="4" t="str">
        <f aca="false">B3092&amp;"|"&amp;C3092</f>
        <v>tdbR00000623 Pro-CGG|15</v>
      </c>
      <c r="B3092" s="4" t="s">
        <v>79</v>
      </c>
      <c r="C3092" s="4" t="s">
        <v>789</v>
      </c>
      <c r="D3092" s="4" t="n">
        <v>15</v>
      </c>
      <c r="E3092" s="19" t="s">
        <v>459</v>
      </c>
      <c r="F3092" s="20" t="s">
        <v>788</v>
      </c>
    </row>
    <row r="3093" customFormat="false" ht="15" hidden="false" customHeight="false" outlineLevel="0" collapsed="false">
      <c r="A3093" s="4" t="str">
        <f aca="false">B3093&amp;"|"&amp;C3093</f>
        <v>tdbR00000623 Pro-CGG|16</v>
      </c>
      <c r="B3093" s="4" t="s">
        <v>79</v>
      </c>
      <c r="C3093" s="4" t="s">
        <v>790</v>
      </c>
      <c r="D3093" s="4" t="n">
        <v>16</v>
      </c>
      <c r="E3093" s="19" t="s">
        <v>772</v>
      </c>
      <c r="F3093" s="20" t="s">
        <v>788</v>
      </c>
    </row>
    <row r="3094" customFormat="false" ht="15" hidden="false" customHeight="false" outlineLevel="0" collapsed="false">
      <c r="A3094" s="4" t="str">
        <f aca="false">B3094&amp;"|"&amp;C3094</f>
        <v>tdbR00000623 Pro-CGG|17</v>
      </c>
      <c r="B3094" s="4" t="s">
        <v>79</v>
      </c>
      <c r="C3094" s="4" t="s">
        <v>791</v>
      </c>
      <c r="D3094" s="4" t="n">
        <v>17</v>
      </c>
      <c r="E3094" s="19" t="s">
        <v>772</v>
      </c>
      <c r="F3094" s="20" t="s">
        <v>788</v>
      </c>
    </row>
    <row r="3095" customFormat="false" ht="15" hidden="false" customHeight="false" outlineLevel="0" collapsed="false">
      <c r="A3095" s="4" t="str">
        <f aca="false">B3095&amp;"|"&amp;C3095</f>
        <v>tdbR00000623 Pro-CGG|17a</v>
      </c>
      <c r="B3095" s="4" t="s">
        <v>79</v>
      </c>
      <c r="C3095" s="4" t="s">
        <v>792</v>
      </c>
      <c r="D3095" s="4" t="n">
        <v>18</v>
      </c>
      <c r="E3095" s="19" t="s">
        <v>777</v>
      </c>
      <c r="F3095" s="20" t="s">
        <v>788</v>
      </c>
    </row>
    <row r="3096" customFormat="false" ht="15" hidden="false" customHeight="false" outlineLevel="0" collapsed="false">
      <c r="A3096" s="4" t="str">
        <f aca="false">B3096&amp;"|"&amp;C3096</f>
        <v>tdbR00000623 Pro-CGG|18</v>
      </c>
      <c r="B3096" s="4" t="s">
        <v>79</v>
      </c>
      <c r="C3096" s="4" t="s">
        <v>793</v>
      </c>
      <c r="D3096" s="4" t="n">
        <v>19</v>
      </c>
      <c r="E3096" s="19" t="s">
        <v>459</v>
      </c>
      <c r="F3096" s="20" t="s">
        <v>788</v>
      </c>
    </row>
    <row r="3097" customFormat="false" ht="15" hidden="false" customHeight="false" outlineLevel="0" collapsed="false">
      <c r="A3097" s="4" t="str">
        <f aca="false">B3097&amp;"|"&amp;C3097</f>
        <v>tdbR00000623 Pro-CGG|19</v>
      </c>
      <c r="B3097" s="4" t="s">
        <v>79</v>
      </c>
      <c r="C3097" s="4" t="s">
        <v>794</v>
      </c>
      <c r="D3097" s="4" t="n">
        <v>20</v>
      </c>
      <c r="E3097" s="19" t="s">
        <v>459</v>
      </c>
      <c r="F3097" s="20" t="s">
        <v>788</v>
      </c>
    </row>
    <row r="3098" customFormat="false" ht="15" hidden="false" customHeight="false" outlineLevel="0" collapsed="false">
      <c r="A3098" s="4" t="str">
        <f aca="false">B3098&amp;"|"&amp;C3098</f>
        <v>tdbR00000623 Pro-CGG|20</v>
      </c>
      <c r="B3098" s="4" t="s">
        <v>79</v>
      </c>
      <c r="C3098" s="4" t="s">
        <v>795</v>
      </c>
      <c r="D3098" s="4" t="n">
        <v>21</v>
      </c>
      <c r="E3098" s="19" t="s">
        <v>777</v>
      </c>
      <c r="F3098" s="20" t="s">
        <v>788</v>
      </c>
    </row>
    <row r="3099" customFormat="false" ht="15" hidden="false" customHeight="false" outlineLevel="0" collapsed="false">
      <c r="A3099" s="4" t="str">
        <f aca="false">B3099&amp;"|"&amp;C3099</f>
        <v>tdbR00000623 Pro-CGG|21</v>
      </c>
      <c r="B3099" s="4" t="s">
        <v>79</v>
      </c>
      <c r="C3099" s="4" t="s">
        <v>797</v>
      </c>
      <c r="D3099" s="4" t="n">
        <v>22</v>
      </c>
      <c r="E3099" s="19" t="s">
        <v>780</v>
      </c>
      <c r="F3099" s="20" t="s">
        <v>788</v>
      </c>
    </row>
    <row r="3100" customFormat="false" ht="15" hidden="false" customHeight="false" outlineLevel="0" collapsed="false">
      <c r="A3100" s="4" t="str">
        <f aca="false">B3100&amp;"|"&amp;C3100</f>
        <v>tdbR00000623 Pro-CGG|22</v>
      </c>
      <c r="B3100" s="4" t="s">
        <v>79</v>
      </c>
      <c r="C3100" s="4" t="s">
        <v>798</v>
      </c>
      <c r="D3100" s="4" t="n">
        <v>23</v>
      </c>
      <c r="E3100" s="8" t="s">
        <v>459</v>
      </c>
      <c r="F3100" s="7" t="s">
        <v>783</v>
      </c>
    </row>
    <row r="3101" customFormat="false" ht="15" hidden="false" customHeight="false" outlineLevel="0" collapsed="false">
      <c r="A3101" s="4" t="str">
        <f aca="false">B3101&amp;"|"&amp;C3101</f>
        <v>tdbR00000623 Pro-CGG|23</v>
      </c>
      <c r="B3101" s="4" t="s">
        <v>79</v>
      </c>
      <c r="C3101" s="4" t="s">
        <v>799</v>
      </c>
      <c r="D3101" s="4" t="n">
        <v>24</v>
      </c>
      <c r="E3101" s="8" t="s">
        <v>772</v>
      </c>
      <c r="F3101" s="7" t="s">
        <v>783</v>
      </c>
    </row>
    <row r="3102" customFormat="false" ht="15" hidden="false" customHeight="false" outlineLevel="0" collapsed="false">
      <c r="A3102" s="4" t="str">
        <f aca="false">B3102&amp;"|"&amp;C3102</f>
        <v>tdbR00000623 Pro-CGG|24</v>
      </c>
      <c r="B3102" s="4" t="s">
        <v>79</v>
      </c>
      <c r="C3102" s="4" t="s">
        <v>800</v>
      </c>
      <c r="D3102" s="4" t="n">
        <v>25</v>
      </c>
      <c r="E3102" s="8" t="s">
        <v>459</v>
      </c>
      <c r="F3102" s="7" t="s">
        <v>783</v>
      </c>
    </row>
    <row r="3103" customFormat="false" ht="15" hidden="false" customHeight="false" outlineLevel="0" collapsed="false">
      <c r="A3103" s="4" t="str">
        <f aca="false">B3103&amp;"|"&amp;C3103</f>
        <v>tdbR00000623 Pro-CGG|25</v>
      </c>
      <c r="B3103" s="4" t="s">
        <v>79</v>
      </c>
      <c r="C3103" s="4" t="s">
        <v>801</v>
      </c>
      <c r="D3103" s="4" t="n">
        <v>26</v>
      </c>
      <c r="E3103" s="8" t="s">
        <v>772</v>
      </c>
      <c r="F3103" s="7" t="s">
        <v>783</v>
      </c>
    </row>
    <row r="3104" customFormat="false" ht="15" hidden="false" customHeight="false" outlineLevel="0" collapsed="false">
      <c r="A3104" s="4" t="str">
        <f aca="false">B3104&amp;"|"&amp;C3104</f>
        <v>tdbR00000623 Pro-CGG|26</v>
      </c>
      <c r="B3104" s="4" t="s">
        <v>79</v>
      </c>
      <c r="C3104" s="4" t="s">
        <v>802</v>
      </c>
      <c r="D3104" s="4" t="n">
        <v>27</v>
      </c>
      <c r="E3104" s="3" t="s">
        <v>780</v>
      </c>
      <c r="F3104" s="4" t="s">
        <v>803</v>
      </c>
    </row>
    <row r="3105" customFormat="false" ht="15" hidden="false" customHeight="false" outlineLevel="0" collapsed="false">
      <c r="A3105" s="4" t="str">
        <f aca="false">B3105&amp;"|"&amp;C3105</f>
        <v>tdbR00000623 Pro-CGG|27</v>
      </c>
      <c r="B3105" s="4" t="s">
        <v>79</v>
      </c>
      <c r="C3105" s="4" t="s">
        <v>804</v>
      </c>
      <c r="D3105" s="4" t="n">
        <v>28</v>
      </c>
      <c r="E3105" s="21" t="s">
        <v>772</v>
      </c>
      <c r="F3105" s="22" t="s">
        <v>805</v>
      </c>
    </row>
    <row r="3106" customFormat="false" ht="15" hidden="false" customHeight="false" outlineLevel="0" collapsed="false">
      <c r="A3106" s="4" t="str">
        <f aca="false">B3106&amp;"|"&amp;C3106</f>
        <v>tdbR00000623 Pro-CGG|28</v>
      </c>
      <c r="B3106" s="4" t="s">
        <v>79</v>
      </c>
      <c r="C3106" s="4" t="s">
        <v>806</v>
      </c>
      <c r="D3106" s="4" t="n">
        <v>29</v>
      </c>
      <c r="E3106" s="21" t="s">
        <v>777</v>
      </c>
      <c r="F3106" s="22" t="s">
        <v>805</v>
      </c>
    </row>
    <row r="3107" customFormat="false" ht="15" hidden="false" customHeight="false" outlineLevel="0" collapsed="false">
      <c r="A3107" s="4" t="str">
        <f aca="false">B3107&amp;"|"&amp;C3107</f>
        <v>tdbR00000623 Pro-CGG|29</v>
      </c>
      <c r="B3107" s="4" t="s">
        <v>79</v>
      </c>
      <c r="C3107" s="4" t="s">
        <v>807</v>
      </c>
      <c r="D3107" s="4" t="n">
        <v>30</v>
      </c>
      <c r="E3107" s="21" t="s">
        <v>777</v>
      </c>
      <c r="F3107" s="22" t="s">
        <v>805</v>
      </c>
    </row>
    <row r="3108" customFormat="false" ht="15" hidden="false" customHeight="false" outlineLevel="0" collapsed="false">
      <c r="A3108" s="4" t="str">
        <f aca="false">B3108&amp;"|"&amp;C3108</f>
        <v>tdbR00000623 Pro-CGG|30</v>
      </c>
      <c r="B3108" s="4" t="s">
        <v>79</v>
      </c>
      <c r="C3108" s="4" t="s">
        <v>808</v>
      </c>
      <c r="D3108" s="4" t="n">
        <v>31</v>
      </c>
      <c r="E3108" s="21" t="s">
        <v>772</v>
      </c>
      <c r="F3108" s="22" t="s">
        <v>805</v>
      </c>
    </row>
    <row r="3109" customFormat="false" ht="15" hidden="false" customHeight="false" outlineLevel="0" collapsed="false">
      <c r="A3109" s="4" t="str">
        <f aca="false">B3109&amp;"|"&amp;C3109</f>
        <v>tdbR00000623 Pro-CGG|31</v>
      </c>
      <c r="B3109" s="4" t="s">
        <v>79</v>
      </c>
      <c r="C3109" s="4" t="s">
        <v>809</v>
      </c>
      <c r="D3109" s="4" t="n">
        <v>32</v>
      </c>
      <c r="E3109" s="21" t="s">
        <v>459</v>
      </c>
      <c r="F3109" s="22" t="s">
        <v>805</v>
      </c>
    </row>
    <row r="3110" customFormat="false" ht="15" hidden="false" customHeight="false" outlineLevel="0" collapsed="false">
      <c r="A3110" s="4" t="str">
        <f aca="false">B3110&amp;"|"&amp;C3110</f>
        <v>tdbR00000623 Pro-CGG|32</v>
      </c>
      <c r="B3110" s="4" t="s">
        <v>79</v>
      </c>
      <c r="C3110" s="4" t="s">
        <v>810</v>
      </c>
      <c r="D3110" s="4" t="n">
        <v>33</v>
      </c>
      <c r="E3110" s="19" t="s">
        <v>777</v>
      </c>
      <c r="F3110" s="20" t="s">
        <v>811</v>
      </c>
    </row>
    <row r="3111" customFormat="false" ht="15" hidden="false" customHeight="false" outlineLevel="0" collapsed="false">
      <c r="A3111" s="4" t="str">
        <f aca="false">B3111&amp;"|"&amp;C3111</f>
        <v>tdbR00000623 Pro-CGG|33</v>
      </c>
      <c r="B3111" s="4" t="s">
        <v>79</v>
      </c>
      <c r="C3111" s="4" t="s">
        <v>812</v>
      </c>
      <c r="D3111" s="4" t="n">
        <v>34</v>
      </c>
      <c r="E3111" s="19" t="s">
        <v>777</v>
      </c>
      <c r="F3111" s="20" t="s">
        <v>811</v>
      </c>
    </row>
    <row r="3112" customFormat="false" ht="15" hidden="false" customHeight="false" outlineLevel="0" collapsed="false">
      <c r="A3112" s="4" t="str">
        <f aca="false">B3112&amp;"|"&amp;C3112</f>
        <v>tdbR00000623 Pro-CGG|34</v>
      </c>
      <c r="B3112" s="4" t="s">
        <v>79</v>
      </c>
      <c r="C3112" s="4" t="s">
        <v>813</v>
      </c>
      <c r="D3112" s="4" t="n">
        <v>35</v>
      </c>
      <c r="E3112" s="19" t="s">
        <v>772</v>
      </c>
      <c r="F3112" s="20" t="s">
        <v>811</v>
      </c>
    </row>
    <row r="3113" customFormat="false" ht="15" hidden="false" customHeight="false" outlineLevel="0" collapsed="false">
      <c r="A3113" s="4" t="str">
        <f aca="false">B3113&amp;"|"&amp;C3113</f>
        <v>tdbR00000623 Pro-CGG|35</v>
      </c>
      <c r="B3113" s="4" t="s">
        <v>79</v>
      </c>
      <c r="C3113" s="4" t="s">
        <v>814</v>
      </c>
      <c r="D3113" s="4" t="n">
        <v>36</v>
      </c>
      <c r="E3113" s="19" t="s">
        <v>459</v>
      </c>
      <c r="F3113" s="20" t="s">
        <v>811</v>
      </c>
    </row>
    <row r="3114" customFormat="false" ht="15" hidden="false" customHeight="false" outlineLevel="0" collapsed="false">
      <c r="A3114" s="4" t="str">
        <f aca="false">B3114&amp;"|"&amp;C3114</f>
        <v>tdbR00000623 Pro-CGG|36</v>
      </c>
      <c r="B3114" s="4" t="s">
        <v>79</v>
      </c>
      <c r="C3114" s="4" t="s">
        <v>815</v>
      </c>
      <c r="D3114" s="4" t="n">
        <v>37</v>
      </c>
      <c r="E3114" s="19" t="s">
        <v>459</v>
      </c>
      <c r="F3114" s="20" t="s">
        <v>811</v>
      </c>
    </row>
    <row r="3115" customFormat="false" ht="15" hidden="false" customHeight="false" outlineLevel="0" collapsed="false">
      <c r="A3115" s="4" t="str">
        <f aca="false">B3115&amp;"|"&amp;C3115</f>
        <v>tdbR00000623 Pro-CGG|37</v>
      </c>
      <c r="B3115" s="4" t="s">
        <v>79</v>
      </c>
      <c r="C3115" s="4" t="s">
        <v>816</v>
      </c>
      <c r="D3115" s="4" t="n">
        <v>38</v>
      </c>
      <c r="E3115" s="19" t="s">
        <v>459</v>
      </c>
      <c r="F3115" s="20" t="s">
        <v>811</v>
      </c>
    </row>
    <row r="3116" customFormat="false" ht="15" hidden="false" customHeight="false" outlineLevel="0" collapsed="false">
      <c r="A3116" s="4" t="str">
        <f aca="false">B3116&amp;"|"&amp;C3116</f>
        <v>tdbR00000623 Pro-CGG|38</v>
      </c>
      <c r="B3116" s="4" t="s">
        <v>79</v>
      </c>
      <c r="C3116" s="4" t="s">
        <v>817</v>
      </c>
      <c r="D3116" s="4" t="n">
        <v>39</v>
      </c>
      <c r="E3116" s="19" t="s">
        <v>780</v>
      </c>
      <c r="F3116" s="20" t="s">
        <v>811</v>
      </c>
    </row>
    <row r="3117" customFormat="false" ht="15" hidden="false" customHeight="false" outlineLevel="0" collapsed="false">
      <c r="A3117" s="4" t="str">
        <f aca="false">B3117&amp;"|"&amp;C3117</f>
        <v>tdbR00000623 Pro-CGG|39</v>
      </c>
      <c r="B3117" s="4" t="s">
        <v>79</v>
      </c>
      <c r="C3117" s="4" t="s">
        <v>818</v>
      </c>
      <c r="D3117" s="4" t="n">
        <v>40</v>
      </c>
      <c r="E3117" s="21" t="s">
        <v>772</v>
      </c>
      <c r="F3117" s="22" t="s">
        <v>805</v>
      </c>
    </row>
    <row r="3118" customFormat="false" ht="15" hidden="false" customHeight="false" outlineLevel="0" collapsed="false">
      <c r="A3118" s="4" t="str">
        <f aca="false">B3118&amp;"|"&amp;C3118</f>
        <v>tdbR00000623 Pro-CGG|40</v>
      </c>
      <c r="B3118" s="4" t="s">
        <v>79</v>
      </c>
      <c r="C3118" s="4" t="s">
        <v>819</v>
      </c>
      <c r="D3118" s="4" t="n">
        <v>41</v>
      </c>
      <c r="E3118" s="21" t="s">
        <v>459</v>
      </c>
      <c r="F3118" s="22" t="s">
        <v>805</v>
      </c>
    </row>
    <row r="3119" customFormat="false" ht="15" hidden="false" customHeight="false" outlineLevel="0" collapsed="false">
      <c r="A3119" s="4" t="str">
        <f aca="false">B3119&amp;"|"&amp;C3119</f>
        <v>tdbR00000623 Pro-CGG|41</v>
      </c>
      <c r="B3119" s="4" t="s">
        <v>79</v>
      </c>
      <c r="C3119" s="4" t="s">
        <v>820</v>
      </c>
      <c r="D3119" s="4" t="n">
        <v>42</v>
      </c>
      <c r="E3119" s="21" t="s">
        <v>780</v>
      </c>
      <c r="F3119" s="22" t="s">
        <v>805</v>
      </c>
    </row>
    <row r="3120" customFormat="false" ht="15" hidden="false" customHeight="false" outlineLevel="0" collapsed="false">
      <c r="A3120" s="4" t="str">
        <f aca="false">B3120&amp;"|"&amp;C3120</f>
        <v>tdbR00000623 Pro-CGG|42</v>
      </c>
      <c r="B3120" s="4" t="s">
        <v>79</v>
      </c>
      <c r="C3120" s="4" t="s">
        <v>821</v>
      </c>
      <c r="D3120" s="4" t="n">
        <v>43</v>
      </c>
      <c r="E3120" s="21" t="s">
        <v>780</v>
      </c>
      <c r="F3120" s="22" t="s">
        <v>805</v>
      </c>
    </row>
    <row r="3121" customFormat="false" ht="15" hidden="false" customHeight="false" outlineLevel="0" collapsed="false">
      <c r="A3121" s="4" t="str">
        <f aca="false">B3121&amp;"|"&amp;C3121</f>
        <v>tdbR00000623 Pro-CGG|43</v>
      </c>
      <c r="B3121" s="4" t="s">
        <v>79</v>
      </c>
      <c r="C3121" s="4" t="s">
        <v>822</v>
      </c>
      <c r="D3121" s="4" t="n">
        <v>44</v>
      </c>
      <c r="E3121" s="21" t="s">
        <v>459</v>
      </c>
      <c r="F3121" s="22" t="s">
        <v>805</v>
      </c>
    </row>
    <row r="3122" customFormat="false" ht="15" hidden="false" customHeight="false" outlineLevel="0" collapsed="false">
      <c r="A3122" s="4" t="str">
        <f aca="false">B3122&amp;"|"&amp;C3122</f>
        <v>tdbR00000623 Pro-CGG|44</v>
      </c>
      <c r="B3122" s="4" t="s">
        <v>79</v>
      </c>
      <c r="C3122" s="4" t="s">
        <v>823</v>
      </c>
      <c r="D3122" s="4" t="n">
        <v>45</v>
      </c>
      <c r="E3122" s="19" t="s">
        <v>459</v>
      </c>
      <c r="F3122" s="20" t="s">
        <v>824</v>
      </c>
    </row>
    <row r="3123" customFormat="false" ht="15" hidden="false" customHeight="false" outlineLevel="0" collapsed="false">
      <c r="A3123" s="4" t="str">
        <f aca="false">B3123&amp;"|"&amp;C3123</f>
        <v>tdbR00000623 Pro-CGG|45</v>
      </c>
      <c r="B3123" s="4" t="s">
        <v>79</v>
      </c>
      <c r="C3123" s="4" t="s">
        <v>825</v>
      </c>
      <c r="D3123" s="4" t="n">
        <v>46</v>
      </c>
      <c r="E3123" s="19" t="s">
        <v>459</v>
      </c>
      <c r="F3123" s="20" t="s">
        <v>824</v>
      </c>
    </row>
    <row r="3124" customFormat="false" ht="15" hidden="false" customHeight="false" outlineLevel="0" collapsed="false">
      <c r="A3124" s="4" t="str">
        <f aca="false">B3124&amp;"|"&amp;C3124</f>
        <v>tdbR00000623 Pro-CGG|46</v>
      </c>
      <c r="B3124" s="4" t="s">
        <v>79</v>
      </c>
      <c r="C3124" s="4" t="s">
        <v>826</v>
      </c>
      <c r="D3124" s="4" t="n">
        <v>47</v>
      </c>
      <c r="E3124" s="19" t="s">
        <v>459</v>
      </c>
      <c r="F3124" s="20" t="s">
        <v>824</v>
      </c>
    </row>
    <row r="3125" customFormat="false" ht="15" hidden="false" customHeight="false" outlineLevel="0" collapsed="false">
      <c r="A3125" s="4" t="str">
        <f aca="false">B3125&amp;"|"&amp;C3125</f>
        <v>tdbR00000623 Pro-CGG|47</v>
      </c>
      <c r="B3125" s="4" t="s">
        <v>79</v>
      </c>
      <c r="C3125" s="4" t="s">
        <v>827</v>
      </c>
      <c r="D3125" s="4" t="n">
        <v>48</v>
      </c>
      <c r="E3125" s="19" t="s">
        <v>777</v>
      </c>
      <c r="F3125" s="20" t="s">
        <v>824</v>
      </c>
    </row>
    <row r="3126" customFormat="false" ht="15" hidden="false" customHeight="false" outlineLevel="0" collapsed="false">
      <c r="A3126" s="4" t="str">
        <f aca="false">B3126&amp;"|"&amp;C3126</f>
        <v>tdbR00000623 Pro-CGG|48</v>
      </c>
      <c r="B3126" s="4" t="s">
        <v>79</v>
      </c>
      <c r="C3126" s="4" t="s">
        <v>828</v>
      </c>
      <c r="D3126" s="4" t="n">
        <v>49</v>
      </c>
      <c r="E3126" s="19" t="s">
        <v>772</v>
      </c>
      <c r="F3126" s="20" t="s">
        <v>824</v>
      </c>
    </row>
    <row r="3127" customFormat="false" ht="15" hidden="false" customHeight="false" outlineLevel="0" collapsed="false">
      <c r="A3127" s="4" t="str">
        <f aca="false">B3127&amp;"|"&amp;C3127</f>
        <v>tdbR00000623 Pro-CGG|49</v>
      </c>
      <c r="B3127" s="4" t="s">
        <v>79</v>
      </c>
      <c r="C3127" s="4" t="s">
        <v>829</v>
      </c>
      <c r="D3127" s="4" t="n">
        <v>50</v>
      </c>
      <c r="E3127" s="23" t="s">
        <v>459</v>
      </c>
      <c r="F3127" s="10" t="s">
        <v>830</v>
      </c>
    </row>
    <row r="3128" customFormat="false" ht="15" hidden="false" customHeight="false" outlineLevel="0" collapsed="false">
      <c r="A3128" s="4" t="str">
        <f aca="false">B3128&amp;"|"&amp;C3128</f>
        <v>tdbR00000623 Pro-CGG|50</v>
      </c>
      <c r="B3128" s="4" t="s">
        <v>79</v>
      </c>
      <c r="C3128" s="4" t="s">
        <v>831</v>
      </c>
      <c r="D3128" s="4" t="n">
        <v>51</v>
      </c>
      <c r="E3128" s="23" t="s">
        <v>459</v>
      </c>
      <c r="F3128" s="10" t="s">
        <v>830</v>
      </c>
    </row>
    <row r="3129" customFormat="false" ht="15" hidden="false" customHeight="false" outlineLevel="0" collapsed="false">
      <c r="A3129" s="4" t="str">
        <f aca="false">B3129&amp;"|"&amp;C3129</f>
        <v>tdbR00000623 Pro-CGG|51</v>
      </c>
      <c r="B3129" s="4" t="s">
        <v>79</v>
      </c>
      <c r="C3129" s="4" t="s">
        <v>832</v>
      </c>
      <c r="D3129" s="4" t="n">
        <v>52</v>
      </c>
      <c r="E3129" s="23" t="s">
        <v>780</v>
      </c>
      <c r="F3129" s="10" t="s">
        <v>830</v>
      </c>
    </row>
    <row r="3130" customFormat="false" ht="15" hidden="false" customHeight="false" outlineLevel="0" collapsed="false">
      <c r="A3130" s="4" t="str">
        <f aca="false">B3130&amp;"|"&amp;C3130</f>
        <v>tdbR00000623 Pro-CGG|52</v>
      </c>
      <c r="B3130" s="4" t="s">
        <v>79</v>
      </c>
      <c r="C3130" s="4" t="s">
        <v>833</v>
      </c>
      <c r="D3130" s="4" t="n">
        <v>53</v>
      </c>
      <c r="E3130" s="23" t="s">
        <v>459</v>
      </c>
      <c r="F3130" s="10" t="s">
        <v>830</v>
      </c>
    </row>
    <row r="3131" customFormat="false" ht="15" hidden="false" customHeight="false" outlineLevel="0" collapsed="false">
      <c r="A3131" s="4" t="str">
        <f aca="false">B3131&amp;"|"&amp;C3131</f>
        <v>tdbR00000623 Pro-CGG|53</v>
      </c>
      <c r="B3131" s="4" t="s">
        <v>79</v>
      </c>
      <c r="C3131" s="4" t="s">
        <v>834</v>
      </c>
      <c r="D3131" s="4" t="n">
        <v>54</v>
      </c>
      <c r="E3131" s="23" t="s">
        <v>459</v>
      </c>
      <c r="F3131" s="10" t="s">
        <v>830</v>
      </c>
    </row>
    <row r="3132" customFormat="false" ht="15" hidden="false" customHeight="false" outlineLevel="0" collapsed="false">
      <c r="A3132" s="4" t="str">
        <f aca="false">B3132&amp;"|"&amp;C3132</f>
        <v>tdbR00000623 Pro-CGG|54</v>
      </c>
      <c r="B3132" s="4" t="s">
        <v>79</v>
      </c>
      <c r="C3132" s="4" t="s">
        <v>835</v>
      </c>
      <c r="D3132" s="4" t="n">
        <v>55</v>
      </c>
      <c r="E3132" s="19" t="s">
        <v>777</v>
      </c>
      <c r="F3132" s="20" t="s">
        <v>836</v>
      </c>
    </row>
    <row r="3133" customFormat="false" ht="15" hidden="false" customHeight="false" outlineLevel="0" collapsed="false">
      <c r="A3133" s="4" t="str">
        <f aca="false">B3133&amp;"|"&amp;C3133</f>
        <v>tdbR00000623 Pro-CGG|55</v>
      </c>
      <c r="B3133" s="4" t="s">
        <v>79</v>
      </c>
      <c r="C3133" s="4" t="s">
        <v>837</v>
      </c>
      <c r="D3133" s="4" t="n">
        <v>56</v>
      </c>
      <c r="E3133" s="19" t="s">
        <v>777</v>
      </c>
      <c r="F3133" s="20" t="s">
        <v>836</v>
      </c>
    </row>
    <row r="3134" customFormat="false" ht="15" hidden="false" customHeight="false" outlineLevel="0" collapsed="false">
      <c r="A3134" s="4" t="str">
        <f aca="false">B3134&amp;"|"&amp;C3134</f>
        <v>tdbR00000623 Pro-CGG|56</v>
      </c>
      <c r="B3134" s="4" t="s">
        <v>79</v>
      </c>
      <c r="C3134" s="4" t="s">
        <v>838</v>
      </c>
      <c r="D3134" s="4" t="n">
        <v>57</v>
      </c>
      <c r="E3134" s="19" t="s">
        <v>772</v>
      </c>
      <c r="F3134" s="20" t="s">
        <v>836</v>
      </c>
    </row>
    <row r="3135" customFormat="false" ht="15" hidden="false" customHeight="false" outlineLevel="0" collapsed="false">
      <c r="A3135" s="4" t="str">
        <f aca="false">B3135&amp;"|"&amp;C3135</f>
        <v>tdbR00000623 Pro-CGG|57</v>
      </c>
      <c r="B3135" s="4" t="s">
        <v>79</v>
      </c>
      <c r="C3135" s="4" t="s">
        <v>839</v>
      </c>
      <c r="D3135" s="4" t="n">
        <v>58</v>
      </c>
      <c r="E3135" s="19" t="s">
        <v>459</v>
      </c>
      <c r="F3135" s="20" t="s">
        <v>836</v>
      </c>
    </row>
    <row r="3136" customFormat="false" ht="15" hidden="false" customHeight="false" outlineLevel="0" collapsed="false">
      <c r="A3136" s="4" t="str">
        <f aca="false">B3136&amp;"|"&amp;C3136</f>
        <v>tdbR00000623 Pro-CGG|58</v>
      </c>
      <c r="B3136" s="4" t="s">
        <v>79</v>
      </c>
      <c r="C3136" s="4" t="s">
        <v>840</v>
      </c>
      <c r="D3136" s="4" t="n">
        <v>59</v>
      </c>
      <c r="E3136" s="19" t="s">
        <v>780</v>
      </c>
      <c r="F3136" s="20" t="s">
        <v>836</v>
      </c>
    </row>
    <row r="3137" customFormat="false" ht="15" hidden="false" customHeight="false" outlineLevel="0" collapsed="false">
      <c r="A3137" s="4" t="str">
        <f aca="false">B3137&amp;"|"&amp;C3137</f>
        <v>tdbR00000623 Pro-CGG|59</v>
      </c>
      <c r="B3137" s="4" t="s">
        <v>79</v>
      </c>
      <c r="C3137" s="4" t="s">
        <v>841</v>
      </c>
      <c r="D3137" s="4" t="n">
        <v>60</v>
      </c>
      <c r="E3137" s="19" t="s">
        <v>780</v>
      </c>
      <c r="F3137" s="20" t="s">
        <v>836</v>
      </c>
    </row>
    <row r="3138" customFormat="false" ht="15" hidden="false" customHeight="false" outlineLevel="0" collapsed="false">
      <c r="A3138" s="4" t="str">
        <f aca="false">B3138&amp;"|"&amp;C3138</f>
        <v>tdbR00000623 Pro-CGG|60</v>
      </c>
      <c r="B3138" s="4" t="s">
        <v>79</v>
      </c>
      <c r="C3138" s="4" t="s">
        <v>842</v>
      </c>
      <c r="D3138" s="4" t="n">
        <v>61</v>
      </c>
      <c r="E3138" s="19" t="s">
        <v>777</v>
      </c>
      <c r="F3138" s="20" t="s">
        <v>836</v>
      </c>
    </row>
    <row r="3139" customFormat="false" ht="15" hidden="false" customHeight="false" outlineLevel="0" collapsed="false">
      <c r="A3139" s="4" t="str">
        <f aca="false">B3139&amp;"|"&amp;C3139</f>
        <v>tdbR00000623 Pro-CGG|61</v>
      </c>
      <c r="B3139" s="4" t="s">
        <v>79</v>
      </c>
      <c r="C3139" s="4" t="s">
        <v>843</v>
      </c>
      <c r="D3139" s="4" t="n">
        <v>62</v>
      </c>
      <c r="E3139" s="23" t="s">
        <v>772</v>
      </c>
      <c r="F3139" s="10" t="s">
        <v>830</v>
      </c>
    </row>
    <row r="3140" customFormat="false" ht="15" hidden="false" customHeight="false" outlineLevel="0" collapsed="false">
      <c r="A3140" s="4" t="str">
        <f aca="false">B3140&amp;"|"&amp;C3140</f>
        <v>tdbR00000623 Pro-CGG|62</v>
      </c>
      <c r="B3140" s="4" t="s">
        <v>79</v>
      </c>
      <c r="C3140" s="4" t="s">
        <v>844</v>
      </c>
      <c r="D3140" s="4" t="n">
        <v>63</v>
      </c>
      <c r="E3140" s="23" t="s">
        <v>772</v>
      </c>
      <c r="F3140" s="10" t="s">
        <v>830</v>
      </c>
    </row>
    <row r="3141" customFormat="false" ht="15" hidden="false" customHeight="false" outlineLevel="0" collapsed="false">
      <c r="A3141" s="4" t="str">
        <f aca="false">B3141&amp;"|"&amp;C3141</f>
        <v>tdbR00000623 Pro-CGG|63</v>
      </c>
      <c r="B3141" s="4" t="s">
        <v>79</v>
      </c>
      <c r="C3141" s="4" t="s">
        <v>845</v>
      </c>
      <c r="D3141" s="4" t="n">
        <v>64</v>
      </c>
      <c r="E3141" s="23" t="s">
        <v>777</v>
      </c>
      <c r="F3141" s="10" t="s">
        <v>830</v>
      </c>
    </row>
    <row r="3142" customFormat="false" ht="15" hidden="false" customHeight="false" outlineLevel="0" collapsed="false">
      <c r="A3142" s="4" t="str">
        <f aca="false">B3142&amp;"|"&amp;C3142</f>
        <v>tdbR00000623 Pro-CGG|64</v>
      </c>
      <c r="B3142" s="4" t="s">
        <v>79</v>
      </c>
      <c r="C3142" s="4" t="s">
        <v>846</v>
      </c>
      <c r="D3142" s="4" t="n">
        <v>65</v>
      </c>
      <c r="E3142" s="23" t="s">
        <v>772</v>
      </c>
      <c r="F3142" s="10" t="s">
        <v>830</v>
      </c>
    </row>
    <row r="3143" customFormat="false" ht="15" hidden="false" customHeight="false" outlineLevel="0" collapsed="false">
      <c r="A3143" s="4" t="str">
        <f aca="false">B3143&amp;"|"&amp;C3143</f>
        <v>tdbR00000623 Pro-CGG|65</v>
      </c>
      <c r="B3143" s="4" t="s">
        <v>79</v>
      </c>
      <c r="C3143" s="4" t="s">
        <v>847</v>
      </c>
      <c r="D3143" s="4" t="n">
        <v>66</v>
      </c>
      <c r="E3143" s="23" t="s">
        <v>777</v>
      </c>
      <c r="F3143" s="10" t="s">
        <v>830</v>
      </c>
    </row>
    <row r="3144" customFormat="false" ht="15" hidden="false" customHeight="false" outlineLevel="0" collapsed="false">
      <c r="A3144" s="4" t="str">
        <f aca="false">B3144&amp;"|"&amp;C3144</f>
        <v>tdbR00000623 Pro-CGG|66</v>
      </c>
      <c r="B3144" s="4" t="s">
        <v>79</v>
      </c>
      <c r="C3144" s="4" t="s">
        <v>848</v>
      </c>
      <c r="D3144" s="4" t="n">
        <v>67</v>
      </c>
      <c r="E3144" s="17" t="s">
        <v>780</v>
      </c>
      <c r="F3144" s="18" t="s">
        <v>768</v>
      </c>
    </row>
    <row r="3145" customFormat="false" ht="15" hidden="false" customHeight="false" outlineLevel="0" collapsed="false">
      <c r="A3145" s="4" t="str">
        <f aca="false">B3145&amp;"|"&amp;C3145</f>
        <v>tdbR00000623 Pro-CGG|67</v>
      </c>
      <c r="B3145" s="4" t="s">
        <v>79</v>
      </c>
      <c r="C3145" s="4" t="s">
        <v>849</v>
      </c>
      <c r="D3145" s="4" t="n">
        <v>68</v>
      </c>
      <c r="E3145" s="17" t="s">
        <v>777</v>
      </c>
      <c r="F3145" s="18" t="s">
        <v>768</v>
      </c>
    </row>
    <row r="3146" customFormat="false" ht="15" hidden="false" customHeight="false" outlineLevel="0" collapsed="false">
      <c r="A3146" s="4" t="str">
        <f aca="false">B3146&amp;"|"&amp;C3146</f>
        <v>tdbR00000623 Pro-CGG|68</v>
      </c>
      <c r="B3146" s="4" t="s">
        <v>79</v>
      </c>
      <c r="C3146" s="4" t="s">
        <v>850</v>
      </c>
      <c r="D3146" s="4" t="n">
        <v>69</v>
      </c>
      <c r="E3146" s="17" t="s">
        <v>772</v>
      </c>
      <c r="F3146" s="18" t="s">
        <v>768</v>
      </c>
    </row>
    <row r="3147" customFormat="false" ht="15" hidden="false" customHeight="false" outlineLevel="0" collapsed="false">
      <c r="A3147" s="4" t="str">
        <f aca="false">B3147&amp;"|"&amp;C3147</f>
        <v>tdbR00000623 Pro-CGG|69</v>
      </c>
      <c r="B3147" s="4" t="s">
        <v>79</v>
      </c>
      <c r="C3147" s="4" t="s">
        <v>851</v>
      </c>
      <c r="D3147" s="4" t="n">
        <v>70</v>
      </c>
      <c r="E3147" s="17" t="s">
        <v>780</v>
      </c>
      <c r="F3147" s="18" t="s">
        <v>768</v>
      </c>
    </row>
    <row r="3148" customFormat="false" ht="15" hidden="false" customHeight="false" outlineLevel="0" collapsed="false">
      <c r="A3148" s="4" t="str">
        <f aca="false">B3148&amp;"|"&amp;C3148</f>
        <v>tdbR00000623 Pro-CGG|70</v>
      </c>
      <c r="B3148" s="4" t="s">
        <v>79</v>
      </c>
      <c r="C3148" s="4" t="s">
        <v>852</v>
      </c>
      <c r="D3148" s="4" t="n">
        <v>71</v>
      </c>
      <c r="E3148" s="17" t="s">
        <v>772</v>
      </c>
      <c r="F3148" s="18" t="s">
        <v>768</v>
      </c>
    </row>
    <row r="3149" customFormat="false" ht="15" hidden="false" customHeight="false" outlineLevel="0" collapsed="false">
      <c r="A3149" s="4" t="str">
        <f aca="false">B3149&amp;"|"&amp;C3149</f>
        <v>tdbR00000623 Pro-CGG|71</v>
      </c>
      <c r="B3149" s="4" t="s">
        <v>79</v>
      </c>
      <c r="C3149" s="4" t="s">
        <v>853</v>
      </c>
      <c r="D3149" s="4" t="n">
        <v>72</v>
      </c>
      <c r="E3149" s="17" t="s">
        <v>772</v>
      </c>
      <c r="F3149" s="18" t="s">
        <v>768</v>
      </c>
    </row>
    <row r="3150" customFormat="false" ht="15" hidden="false" customHeight="false" outlineLevel="0" collapsed="false">
      <c r="A3150" s="4" t="str">
        <f aca="false">B3150&amp;"|"&amp;C3150</f>
        <v>tdbR00000623 Pro-CGG|72</v>
      </c>
      <c r="B3150" s="4" t="s">
        <v>79</v>
      </c>
      <c r="C3150" s="4" t="s">
        <v>854</v>
      </c>
      <c r="D3150" s="4" t="n">
        <v>73</v>
      </c>
      <c r="E3150" s="17" t="s">
        <v>459</v>
      </c>
      <c r="F3150" s="18" t="s">
        <v>768</v>
      </c>
    </row>
    <row r="3151" customFormat="false" ht="15" hidden="false" customHeight="false" outlineLevel="0" collapsed="false">
      <c r="A3151" s="4" t="str">
        <f aca="false">B3151&amp;"|"&amp;C3151</f>
        <v>tdbR00000390 Ser-CGA|1</v>
      </c>
      <c r="B3151" s="4" t="s">
        <v>80</v>
      </c>
      <c r="C3151" s="4" t="s">
        <v>767</v>
      </c>
      <c r="D3151" s="4" t="n">
        <v>1</v>
      </c>
      <c r="E3151" s="17" t="s">
        <v>459</v>
      </c>
      <c r="F3151" s="18" t="s">
        <v>768</v>
      </c>
    </row>
    <row r="3152" customFormat="false" ht="15" hidden="false" customHeight="false" outlineLevel="0" collapsed="false">
      <c r="A3152" s="4" t="str">
        <f aca="false">B3152&amp;"|"&amp;C3152</f>
        <v>tdbR00000390 Ser-CGA|2</v>
      </c>
      <c r="B3152" s="4" t="s">
        <v>80</v>
      </c>
      <c r="C3152" s="4" t="s">
        <v>769</v>
      </c>
      <c r="D3152" s="4" t="n">
        <v>2</v>
      </c>
      <c r="E3152" s="17" t="s">
        <v>459</v>
      </c>
      <c r="F3152" s="18" t="s">
        <v>768</v>
      </c>
    </row>
    <row r="3153" customFormat="false" ht="15" hidden="false" customHeight="false" outlineLevel="0" collapsed="false">
      <c r="A3153" s="4" t="str">
        <f aca="false">B3153&amp;"|"&amp;C3153</f>
        <v>tdbR00000390 Ser-CGA|3</v>
      </c>
      <c r="B3153" s="4" t="s">
        <v>80</v>
      </c>
      <c r="C3153" s="4" t="s">
        <v>770</v>
      </c>
      <c r="D3153" s="4" t="n">
        <v>3</v>
      </c>
      <c r="E3153" s="17" t="s">
        <v>780</v>
      </c>
      <c r="F3153" s="18" t="s">
        <v>768</v>
      </c>
    </row>
    <row r="3154" customFormat="false" ht="15" hidden="false" customHeight="false" outlineLevel="0" collapsed="false">
      <c r="A3154" s="4" t="str">
        <f aca="false">B3154&amp;"|"&amp;C3154</f>
        <v>tdbR00000390 Ser-CGA|4</v>
      </c>
      <c r="B3154" s="4" t="s">
        <v>80</v>
      </c>
      <c r="C3154" s="4" t="s">
        <v>771</v>
      </c>
      <c r="D3154" s="4" t="n">
        <v>4</v>
      </c>
      <c r="E3154" s="17" t="s">
        <v>459</v>
      </c>
      <c r="F3154" s="18" t="s">
        <v>768</v>
      </c>
    </row>
    <row r="3155" customFormat="false" ht="15" hidden="false" customHeight="false" outlineLevel="0" collapsed="false">
      <c r="A3155" s="4" t="str">
        <f aca="false">B3155&amp;"|"&amp;C3155</f>
        <v>tdbR00000390 Ser-CGA|5</v>
      </c>
      <c r="B3155" s="4" t="s">
        <v>80</v>
      </c>
      <c r="C3155" s="4" t="s">
        <v>773</v>
      </c>
      <c r="D3155" s="4" t="n">
        <v>5</v>
      </c>
      <c r="E3155" s="17" t="s">
        <v>780</v>
      </c>
      <c r="F3155" s="18" t="s">
        <v>768</v>
      </c>
    </row>
    <row r="3156" customFormat="false" ht="15" hidden="false" customHeight="false" outlineLevel="0" collapsed="false">
      <c r="A3156" s="4" t="str">
        <f aca="false">B3156&amp;"|"&amp;C3156</f>
        <v>tdbR00000390 Ser-CGA|6</v>
      </c>
      <c r="B3156" s="4" t="s">
        <v>80</v>
      </c>
      <c r="C3156" s="4" t="s">
        <v>774</v>
      </c>
      <c r="D3156" s="4" t="n">
        <v>6</v>
      </c>
      <c r="E3156" s="17" t="s">
        <v>459</v>
      </c>
      <c r="F3156" s="18" t="s">
        <v>768</v>
      </c>
    </row>
    <row r="3157" customFormat="false" ht="15" hidden="false" customHeight="false" outlineLevel="0" collapsed="false">
      <c r="A3157" s="4" t="str">
        <f aca="false">B3157&amp;"|"&amp;C3157</f>
        <v>tdbR00000390 Ser-CGA|7</v>
      </c>
      <c r="B3157" s="4" t="s">
        <v>80</v>
      </c>
      <c r="C3157" s="4" t="s">
        <v>775</v>
      </c>
      <c r="D3157" s="4" t="n">
        <v>7</v>
      </c>
      <c r="E3157" s="17" t="s">
        <v>780</v>
      </c>
      <c r="F3157" s="18" t="s">
        <v>768</v>
      </c>
    </row>
    <row r="3158" customFormat="false" ht="15" hidden="false" customHeight="false" outlineLevel="0" collapsed="false">
      <c r="A3158" s="4" t="str">
        <f aca="false">B3158&amp;"|"&amp;C3158</f>
        <v>tdbR00000390 Ser-CGA|8</v>
      </c>
      <c r="B3158" s="4" t="s">
        <v>80</v>
      </c>
      <c r="C3158" s="4" t="s">
        <v>776</v>
      </c>
      <c r="D3158" s="4" t="n">
        <v>8</v>
      </c>
      <c r="E3158" s="3" t="s">
        <v>777</v>
      </c>
      <c r="F3158" s="4" t="s">
        <v>778</v>
      </c>
    </row>
    <row r="3159" customFormat="false" ht="15" hidden="false" customHeight="false" outlineLevel="0" collapsed="false">
      <c r="A3159" s="4" t="str">
        <f aca="false">B3159&amp;"|"&amp;C3159</f>
        <v>tdbR00000390 Ser-CGA|9</v>
      </c>
      <c r="B3159" s="4" t="s">
        <v>80</v>
      </c>
      <c r="C3159" s="4" t="s">
        <v>779</v>
      </c>
      <c r="D3159" s="4" t="n">
        <v>9</v>
      </c>
      <c r="E3159" s="3" t="s">
        <v>459</v>
      </c>
      <c r="F3159" s="4" t="s">
        <v>781</v>
      </c>
    </row>
    <row r="3160" customFormat="false" ht="15" hidden="false" customHeight="false" outlineLevel="0" collapsed="false">
      <c r="A3160" s="4" t="str">
        <f aca="false">B3160&amp;"|"&amp;C3160</f>
        <v>tdbR00000390 Ser-CGA|10</v>
      </c>
      <c r="B3160" s="4" t="s">
        <v>80</v>
      </c>
      <c r="C3160" s="4" t="s">
        <v>782</v>
      </c>
      <c r="D3160" s="4" t="n">
        <v>10</v>
      </c>
      <c r="E3160" s="8" t="s">
        <v>772</v>
      </c>
      <c r="F3160" s="7" t="s">
        <v>783</v>
      </c>
    </row>
    <row r="3161" customFormat="false" ht="15" hidden="false" customHeight="false" outlineLevel="0" collapsed="false">
      <c r="A3161" s="4" t="str">
        <f aca="false">B3161&amp;"|"&amp;C3161</f>
        <v>tdbR00000390 Ser-CGA|11</v>
      </c>
      <c r="B3161" s="4" t="s">
        <v>80</v>
      </c>
      <c r="C3161" s="4" t="s">
        <v>784</v>
      </c>
      <c r="D3161" s="4" t="n">
        <v>11</v>
      </c>
      <c r="E3161" s="8" t="s">
        <v>772</v>
      </c>
      <c r="F3161" s="7" t="s">
        <v>783</v>
      </c>
    </row>
    <row r="3162" customFormat="false" ht="15" hidden="false" customHeight="false" outlineLevel="0" collapsed="false">
      <c r="A3162" s="4" t="str">
        <f aca="false">B3162&amp;"|"&amp;C3162</f>
        <v>tdbR00000390 Ser-CGA|12</v>
      </c>
      <c r="B3162" s="4" t="s">
        <v>80</v>
      </c>
      <c r="C3162" s="4" t="s">
        <v>785</v>
      </c>
      <c r="D3162" s="4" t="n">
        <v>12</v>
      </c>
      <c r="E3162" s="8" t="s">
        <v>459</v>
      </c>
      <c r="F3162" s="7" t="s">
        <v>783</v>
      </c>
    </row>
    <row r="3163" customFormat="false" ht="15" hidden="false" customHeight="false" outlineLevel="0" collapsed="false">
      <c r="A3163" s="4" t="str">
        <f aca="false">B3163&amp;"|"&amp;C3163</f>
        <v>tdbR00000390 Ser-CGA|13</v>
      </c>
      <c r="B3163" s="4" t="s">
        <v>80</v>
      </c>
      <c r="C3163" s="4" t="s">
        <v>786</v>
      </c>
      <c r="D3163" s="4" t="n">
        <v>13</v>
      </c>
      <c r="E3163" s="8" t="s">
        <v>459</v>
      </c>
      <c r="F3163" s="7" t="s">
        <v>783</v>
      </c>
    </row>
    <row r="3164" customFormat="false" ht="15" hidden="false" customHeight="false" outlineLevel="0" collapsed="false">
      <c r="A3164" s="4" t="str">
        <f aca="false">B3164&amp;"|"&amp;C3164</f>
        <v>tdbR00000390 Ser-CGA|14</v>
      </c>
      <c r="B3164" s="4" t="s">
        <v>80</v>
      </c>
      <c r="C3164" s="4" t="s">
        <v>787</v>
      </c>
      <c r="D3164" s="4" t="n">
        <v>14</v>
      </c>
      <c r="E3164" s="19" t="s">
        <v>780</v>
      </c>
      <c r="F3164" s="20" t="s">
        <v>788</v>
      </c>
    </row>
    <row r="3165" customFormat="false" ht="15" hidden="false" customHeight="false" outlineLevel="0" collapsed="false">
      <c r="A3165" s="4" t="str">
        <f aca="false">B3165&amp;"|"&amp;C3165</f>
        <v>tdbR00000390 Ser-CGA|15</v>
      </c>
      <c r="B3165" s="4" t="s">
        <v>80</v>
      </c>
      <c r="C3165" s="4" t="s">
        <v>789</v>
      </c>
      <c r="D3165" s="4" t="n">
        <v>15</v>
      </c>
      <c r="E3165" s="19" t="s">
        <v>459</v>
      </c>
      <c r="F3165" s="20" t="s">
        <v>788</v>
      </c>
    </row>
    <row r="3166" customFormat="false" ht="15" hidden="false" customHeight="false" outlineLevel="0" collapsed="false">
      <c r="A3166" s="4" t="str">
        <f aca="false">B3166&amp;"|"&amp;C3166</f>
        <v>tdbR00000390 Ser-CGA|16</v>
      </c>
      <c r="B3166" s="4" t="s">
        <v>80</v>
      </c>
      <c r="C3166" s="4" t="s">
        <v>790</v>
      </c>
      <c r="D3166" s="4" t="n">
        <v>16</v>
      </c>
      <c r="E3166" s="19" t="s">
        <v>772</v>
      </c>
      <c r="F3166" s="20" t="s">
        <v>788</v>
      </c>
    </row>
    <row r="3167" customFormat="false" ht="15" hidden="false" customHeight="false" outlineLevel="0" collapsed="false">
      <c r="A3167" s="4" t="str">
        <f aca="false">B3167&amp;"|"&amp;C3167</f>
        <v>tdbR00000390 Ser-CGA|18</v>
      </c>
      <c r="B3167" s="4" t="s">
        <v>80</v>
      </c>
      <c r="C3167" s="4" t="s">
        <v>793</v>
      </c>
      <c r="D3167" s="4" t="n">
        <v>17</v>
      </c>
      <c r="E3167" s="19" t="s">
        <v>459</v>
      </c>
      <c r="F3167" s="20" t="s">
        <v>788</v>
      </c>
    </row>
    <row r="3168" customFormat="false" ht="15" hidden="false" customHeight="false" outlineLevel="0" collapsed="false">
      <c r="A3168" s="4" t="str">
        <f aca="false">B3168&amp;"|"&amp;C3168</f>
        <v>tdbR00000390 Ser-CGA|19</v>
      </c>
      <c r="B3168" s="4" t="s">
        <v>80</v>
      </c>
      <c r="C3168" s="4" t="s">
        <v>794</v>
      </c>
      <c r="D3168" s="4" t="n">
        <v>18</v>
      </c>
      <c r="E3168" s="19" t="s">
        <v>459</v>
      </c>
      <c r="F3168" s="20" t="s">
        <v>788</v>
      </c>
    </row>
    <row r="3169" customFormat="false" ht="15" hidden="false" customHeight="false" outlineLevel="0" collapsed="false">
      <c r="A3169" s="4" t="str">
        <f aca="false">B3169&amp;"|"&amp;C3169</f>
        <v>tdbR00000390 Ser-CGA|20</v>
      </c>
      <c r="B3169" s="4" t="s">
        <v>80</v>
      </c>
      <c r="C3169" s="4" t="s">
        <v>795</v>
      </c>
      <c r="D3169" s="4" t="n">
        <v>19</v>
      </c>
      <c r="E3169" s="19" t="s">
        <v>772</v>
      </c>
      <c r="F3169" s="20" t="s">
        <v>788</v>
      </c>
    </row>
    <row r="3170" customFormat="false" ht="15" hidden="false" customHeight="false" outlineLevel="0" collapsed="false">
      <c r="A3170" s="4" t="str">
        <f aca="false">B3170&amp;"|"&amp;C3170</f>
        <v>tdbR00000390 Ser-CGA|20a</v>
      </c>
      <c r="B3170" s="4" t="s">
        <v>80</v>
      </c>
      <c r="C3170" s="4" t="s">
        <v>796</v>
      </c>
      <c r="D3170" s="4" t="n">
        <v>20</v>
      </c>
      <c r="E3170" s="19" t="s">
        <v>777</v>
      </c>
      <c r="F3170" s="20" t="s">
        <v>788</v>
      </c>
    </row>
    <row r="3171" customFormat="false" ht="15" hidden="false" customHeight="false" outlineLevel="0" collapsed="false">
      <c r="A3171" s="4" t="str">
        <f aca="false">B3171&amp;"|"&amp;C3171</f>
        <v>tdbR00000390 Ser-CGA|20b</v>
      </c>
      <c r="B3171" s="4" t="s">
        <v>80</v>
      </c>
      <c r="C3171" s="4" t="s">
        <v>855</v>
      </c>
      <c r="D3171" s="4" t="n">
        <v>21</v>
      </c>
      <c r="E3171" s="19" t="s">
        <v>459</v>
      </c>
      <c r="F3171" s="20" t="s">
        <v>788</v>
      </c>
    </row>
    <row r="3172" customFormat="false" ht="15" hidden="false" customHeight="false" outlineLevel="0" collapsed="false">
      <c r="A3172" s="4" t="str">
        <f aca="false">B3172&amp;"|"&amp;C3172</f>
        <v>tdbR00000390 Ser-CGA|21</v>
      </c>
      <c r="B3172" s="4" t="s">
        <v>80</v>
      </c>
      <c r="C3172" s="4" t="s">
        <v>797</v>
      </c>
      <c r="D3172" s="4" t="n">
        <v>22</v>
      </c>
      <c r="E3172" s="19" t="s">
        <v>780</v>
      </c>
      <c r="F3172" s="20" t="s">
        <v>788</v>
      </c>
    </row>
    <row r="3173" customFormat="false" ht="15" hidden="false" customHeight="false" outlineLevel="0" collapsed="false">
      <c r="A3173" s="4" t="str">
        <f aca="false">B3173&amp;"|"&amp;C3173</f>
        <v>tdbR00000390 Ser-CGA|22</v>
      </c>
      <c r="B3173" s="4" t="s">
        <v>80</v>
      </c>
      <c r="C3173" s="4" t="s">
        <v>798</v>
      </c>
      <c r="D3173" s="4" t="n">
        <v>23</v>
      </c>
      <c r="E3173" s="8" t="s">
        <v>780</v>
      </c>
      <c r="F3173" s="7" t="s">
        <v>783</v>
      </c>
    </row>
    <row r="3174" customFormat="false" ht="15" hidden="false" customHeight="false" outlineLevel="0" collapsed="false">
      <c r="A3174" s="4" t="str">
        <f aca="false">B3174&amp;"|"&amp;C3174</f>
        <v>tdbR00000390 Ser-CGA|23</v>
      </c>
      <c r="B3174" s="4" t="s">
        <v>80</v>
      </c>
      <c r="C3174" s="4" t="s">
        <v>799</v>
      </c>
      <c r="D3174" s="4" t="n">
        <v>24</v>
      </c>
      <c r="E3174" s="8" t="s">
        <v>772</v>
      </c>
      <c r="F3174" s="7" t="s">
        <v>783</v>
      </c>
    </row>
    <row r="3175" customFormat="false" ht="15" hidden="false" customHeight="false" outlineLevel="0" collapsed="false">
      <c r="A3175" s="4" t="str">
        <f aca="false">B3175&amp;"|"&amp;C3175</f>
        <v>tdbR00000390 Ser-CGA|24</v>
      </c>
      <c r="B3175" s="4" t="s">
        <v>80</v>
      </c>
      <c r="C3175" s="4" t="s">
        <v>800</v>
      </c>
      <c r="D3175" s="4" t="n">
        <v>25</v>
      </c>
      <c r="E3175" s="8" t="s">
        <v>459</v>
      </c>
      <c r="F3175" s="7" t="s">
        <v>783</v>
      </c>
    </row>
    <row r="3176" customFormat="false" ht="15" hidden="false" customHeight="false" outlineLevel="0" collapsed="false">
      <c r="A3176" s="4" t="str">
        <f aca="false">B3176&amp;"|"&amp;C3176</f>
        <v>tdbR00000390 Ser-CGA|25</v>
      </c>
      <c r="B3176" s="4" t="s">
        <v>80</v>
      </c>
      <c r="C3176" s="4" t="s">
        <v>801</v>
      </c>
      <c r="D3176" s="4" t="n">
        <v>26</v>
      </c>
      <c r="E3176" s="8" t="s">
        <v>459</v>
      </c>
      <c r="F3176" s="7" t="s">
        <v>783</v>
      </c>
    </row>
    <row r="3177" customFormat="false" ht="15" hidden="false" customHeight="false" outlineLevel="0" collapsed="false">
      <c r="A3177" s="4" t="str">
        <f aca="false">B3177&amp;"|"&amp;C3177</f>
        <v>tdbR00000390 Ser-CGA|26</v>
      </c>
      <c r="B3177" s="4" t="s">
        <v>80</v>
      </c>
      <c r="C3177" s="4" t="s">
        <v>802</v>
      </c>
      <c r="D3177" s="4" t="n">
        <v>27</v>
      </c>
      <c r="E3177" s="3" t="s">
        <v>780</v>
      </c>
      <c r="F3177" s="4" t="s">
        <v>803</v>
      </c>
    </row>
    <row r="3178" customFormat="false" ht="15" hidden="false" customHeight="false" outlineLevel="0" collapsed="false">
      <c r="A3178" s="4" t="str">
        <f aca="false">B3178&amp;"|"&amp;C3178</f>
        <v>tdbR00000390 Ser-CGA|27</v>
      </c>
      <c r="B3178" s="4" t="s">
        <v>80</v>
      </c>
      <c r="C3178" s="4" t="s">
        <v>804</v>
      </c>
      <c r="D3178" s="4" t="n">
        <v>28</v>
      </c>
      <c r="E3178" s="21" t="s">
        <v>772</v>
      </c>
      <c r="F3178" s="22" t="s">
        <v>805</v>
      </c>
    </row>
    <row r="3179" customFormat="false" ht="15" hidden="false" customHeight="false" outlineLevel="0" collapsed="false">
      <c r="A3179" s="4" t="str">
        <f aca="false">B3179&amp;"|"&amp;C3179</f>
        <v>tdbR00000390 Ser-CGA|28</v>
      </c>
      <c r="B3179" s="4" t="s">
        <v>80</v>
      </c>
      <c r="C3179" s="4" t="s">
        <v>806</v>
      </c>
      <c r="D3179" s="4" t="n">
        <v>29</v>
      </c>
      <c r="E3179" s="21" t="s">
        <v>772</v>
      </c>
      <c r="F3179" s="22" t="s">
        <v>805</v>
      </c>
    </row>
    <row r="3180" customFormat="false" ht="15" hidden="false" customHeight="false" outlineLevel="0" collapsed="false">
      <c r="A3180" s="4" t="str">
        <f aca="false">B3180&amp;"|"&amp;C3180</f>
        <v>tdbR00000390 Ser-CGA|29</v>
      </c>
      <c r="B3180" s="4" t="s">
        <v>80</v>
      </c>
      <c r="C3180" s="4" t="s">
        <v>807</v>
      </c>
      <c r="D3180" s="4" t="n">
        <v>30</v>
      </c>
      <c r="E3180" s="21" t="s">
        <v>459</v>
      </c>
      <c r="F3180" s="22" t="s">
        <v>805</v>
      </c>
    </row>
    <row r="3181" customFormat="false" ht="15" hidden="false" customHeight="false" outlineLevel="0" collapsed="false">
      <c r="A3181" s="4" t="str">
        <f aca="false">B3181&amp;"|"&amp;C3181</f>
        <v>tdbR00000390 Ser-CGA|30</v>
      </c>
      <c r="B3181" s="4" t="s">
        <v>80</v>
      </c>
      <c r="C3181" s="4" t="s">
        <v>808</v>
      </c>
      <c r="D3181" s="4" t="n">
        <v>31</v>
      </c>
      <c r="E3181" s="21" t="s">
        <v>459</v>
      </c>
      <c r="F3181" s="22" t="s">
        <v>805</v>
      </c>
    </row>
    <row r="3182" customFormat="false" ht="15" hidden="false" customHeight="false" outlineLevel="0" collapsed="false">
      <c r="A3182" s="4" t="str">
        <f aca="false">B3182&amp;"|"&amp;C3182</f>
        <v>tdbR00000390 Ser-CGA|31</v>
      </c>
      <c r="B3182" s="4" t="s">
        <v>80</v>
      </c>
      <c r="C3182" s="4" t="s">
        <v>809</v>
      </c>
      <c r="D3182" s="4" t="n">
        <v>32</v>
      </c>
      <c r="E3182" s="21" t="s">
        <v>777</v>
      </c>
      <c r="F3182" s="22" t="s">
        <v>805</v>
      </c>
    </row>
    <row r="3183" customFormat="false" ht="15" hidden="false" customHeight="false" outlineLevel="0" collapsed="false">
      <c r="A3183" s="4" t="str">
        <f aca="false">B3183&amp;"|"&amp;C3183</f>
        <v>tdbR00000390 Ser-CGA|32</v>
      </c>
      <c r="B3183" s="4" t="s">
        <v>80</v>
      </c>
      <c r="C3183" s="4" t="s">
        <v>810</v>
      </c>
      <c r="D3183" s="4" t="n">
        <v>33</v>
      </c>
      <c r="E3183" s="19" t="s">
        <v>772</v>
      </c>
      <c r="F3183" s="20" t="s">
        <v>811</v>
      </c>
    </row>
    <row r="3184" customFormat="false" ht="15" hidden="false" customHeight="false" outlineLevel="0" collapsed="false">
      <c r="A3184" s="4" t="str">
        <f aca="false">B3184&amp;"|"&amp;C3184</f>
        <v>tdbR00000390 Ser-CGA|33</v>
      </c>
      <c r="B3184" s="4" t="s">
        <v>80</v>
      </c>
      <c r="C3184" s="4" t="s">
        <v>812</v>
      </c>
      <c r="D3184" s="4" t="n">
        <v>34</v>
      </c>
      <c r="E3184" s="19" t="s">
        <v>777</v>
      </c>
      <c r="F3184" s="20" t="s">
        <v>811</v>
      </c>
    </row>
    <row r="3185" customFormat="false" ht="15" hidden="false" customHeight="false" outlineLevel="0" collapsed="false">
      <c r="A3185" s="4" t="str">
        <f aca="false">B3185&amp;"|"&amp;C3185</f>
        <v>tdbR00000390 Ser-CGA|34</v>
      </c>
      <c r="B3185" s="4" t="s">
        <v>80</v>
      </c>
      <c r="C3185" s="4" t="s">
        <v>813</v>
      </c>
      <c r="D3185" s="4" t="n">
        <v>35</v>
      </c>
      <c r="E3185" s="19" t="s">
        <v>772</v>
      </c>
      <c r="F3185" s="20" t="s">
        <v>811</v>
      </c>
    </row>
    <row r="3186" customFormat="false" ht="15" hidden="false" customHeight="false" outlineLevel="0" collapsed="false">
      <c r="A3186" s="4" t="str">
        <f aca="false">B3186&amp;"|"&amp;C3186</f>
        <v>tdbR00000390 Ser-CGA|35</v>
      </c>
      <c r="B3186" s="4" t="s">
        <v>80</v>
      </c>
      <c r="C3186" s="4" t="s">
        <v>814</v>
      </c>
      <c r="D3186" s="4" t="n">
        <v>36</v>
      </c>
      <c r="E3186" s="19" t="s">
        <v>459</v>
      </c>
      <c r="F3186" s="20" t="s">
        <v>811</v>
      </c>
    </row>
    <row r="3187" customFormat="false" ht="15" hidden="false" customHeight="false" outlineLevel="0" collapsed="false">
      <c r="A3187" s="4" t="str">
        <f aca="false">B3187&amp;"|"&amp;C3187</f>
        <v>tdbR00000390 Ser-CGA|36</v>
      </c>
      <c r="B3187" s="4" t="s">
        <v>80</v>
      </c>
      <c r="C3187" s="4" t="s">
        <v>815</v>
      </c>
      <c r="D3187" s="4" t="n">
        <v>37</v>
      </c>
      <c r="E3187" s="19" t="s">
        <v>780</v>
      </c>
      <c r="F3187" s="20" t="s">
        <v>811</v>
      </c>
    </row>
    <row r="3188" customFormat="false" ht="15" hidden="false" customHeight="false" outlineLevel="0" collapsed="false">
      <c r="A3188" s="4" t="str">
        <f aca="false">B3188&amp;"|"&amp;C3188</f>
        <v>tdbR00000390 Ser-CGA|37</v>
      </c>
      <c r="B3188" s="4" t="s">
        <v>80</v>
      </c>
      <c r="C3188" s="4" t="s">
        <v>816</v>
      </c>
      <c r="D3188" s="4" t="n">
        <v>38</v>
      </c>
      <c r="E3188" s="19" t="s">
        <v>780</v>
      </c>
      <c r="F3188" s="20" t="s">
        <v>811</v>
      </c>
    </row>
    <row r="3189" customFormat="false" ht="15" hidden="false" customHeight="false" outlineLevel="0" collapsed="false">
      <c r="A3189" s="4" t="str">
        <f aca="false">B3189&amp;"|"&amp;C3189</f>
        <v>tdbR00000390 Ser-CGA|38</v>
      </c>
      <c r="B3189" s="4" t="s">
        <v>80</v>
      </c>
      <c r="C3189" s="4" t="s">
        <v>817</v>
      </c>
      <c r="D3189" s="4" t="n">
        <v>39</v>
      </c>
      <c r="E3189" s="19" t="s">
        <v>780</v>
      </c>
      <c r="F3189" s="20" t="s">
        <v>811</v>
      </c>
    </row>
    <row r="3190" customFormat="false" ht="15" hidden="false" customHeight="false" outlineLevel="0" collapsed="false">
      <c r="A3190" s="4" t="str">
        <f aca="false">B3190&amp;"|"&amp;C3190</f>
        <v>tdbR00000390 Ser-CGA|39</v>
      </c>
      <c r="B3190" s="4" t="s">
        <v>80</v>
      </c>
      <c r="C3190" s="4" t="s">
        <v>818</v>
      </c>
      <c r="D3190" s="4" t="n">
        <v>40</v>
      </c>
      <c r="E3190" s="21" t="s">
        <v>780</v>
      </c>
      <c r="F3190" s="22" t="s">
        <v>805</v>
      </c>
    </row>
    <row r="3191" customFormat="false" ht="15" hidden="false" customHeight="false" outlineLevel="0" collapsed="false">
      <c r="A3191" s="4" t="str">
        <f aca="false">B3191&amp;"|"&amp;C3191</f>
        <v>tdbR00000390 Ser-CGA|40</v>
      </c>
      <c r="B3191" s="4" t="s">
        <v>80</v>
      </c>
      <c r="C3191" s="4" t="s">
        <v>819</v>
      </c>
      <c r="D3191" s="4" t="n">
        <v>41</v>
      </c>
      <c r="E3191" s="21" t="s">
        <v>772</v>
      </c>
      <c r="F3191" s="22" t="s">
        <v>805</v>
      </c>
    </row>
    <row r="3192" customFormat="false" ht="15" hidden="false" customHeight="false" outlineLevel="0" collapsed="false">
      <c r="A3192" s="4" t="str">
        <f aca="false">B3192&amp;"|"&amp;C3192</f>
        <v>tdbR00000390 Ser-CGA|41</v>
      </c>
      <c r="B3192" s="4" t="s">
        <v>80</v>
      </c>
      <c r="C3192" s="4" t="s">
        <v>820</v>
      </c>
      <c r="D3192" s="4" t="n">
        <v>42</v>
      </c>
      <c r="E3192" s="21" t="s">
        <v>772</v>
      </c>
      <c r="F3192" s="22" t="s">
        <v>805</v>
      </c>
    </row>
    <row r="3193" customFormat="false" ht="15" hidden="false" customHeight="false" outlineLevel="0" collapsed="false">
      <c r="A3193" s="4" t="str">
        <f aca="false">B3193&amp;"|"&amp;C3193</f>
        <v>tdbR00000390 Ser-CGA|42</v>
      </c>
      <c r="B3193" s="4" t="s">
        <v>80</v>
      </c>
      <c r="C3193" s="4" t="s">
        <v>821</v>
      </c>
      <c r="D3193" s="4" t="n">
        <v>43</v>
      </c>
      <c r="E3193" s="21" t="s">
        <v>459</v>
      </c>
      <c r="F3193" s="22" t="s">
        <v>805</v>
      </c>
    </row>
    <row r="3194" customFormat="false" ht="15" hidden="false" customHeight="false" outlineLevel="0" collapsed="false">
      <c r="A3194" s="4" t="str">
        <f aca="false">B3194&amp;"|"&amp;C3194</f>
        <v>tdbR00000390 Ser-CGA|43</v>
      </c>
      <c r="B3194" s="4" t="s">
        <v>80</v>
      </c>
      <c r="C3194" s="4" t="s">
        <v>822</v>
      </c>
      <c r="D3194" s="4" t="n">
        <v>44</v>
      </c>
      <c r="E3194" s="21" t="s">
        <v>459</v>
      </c>
      <c r="F3194" s="22" t="s">
        <v>805</v>
      </c>
    </row>
    <row r="3195" customFormat="false" ht="15" hidden="false" customHeight="false" outlineLevel="0" collapsed="false">
      <c r="A3195" s="4" t="str">
        <f aca="false">B3195&amp;"|"&amp;C3195</f>
        <v>tdbR00000390 Ser-CGA|44</v>
      </c>
      <c r="B3195" s="4" t="s">
        <v>80</v>
      </c>
      <c r="C3195" s="4" t="s">
        <v>823</v>
      </c>
      <c r="D3195" s="4" t="n">
        <v>45</v>
      </c>
      <c r="E3195" s="19" t="s">
        <v>780</v>
      </c>
      <c r="F3195" s="20" t="s">
        <v>824</v>
      </c>
    </row>
    <row r="3196" customFormat="false" ht="15" hidden="false" customHeight="false" outlineLevel="0" collapsed="false">
      <c r="A3196" s="4" t="str">
        <f aca="false">B3196&amp;"|"&amp;C3196</f>
        <v>tdbR00000390 Ser-CGA|45</v>
      </c>
      <c r="B3196" s="4" t="s">
        <v>80</v>
      </c>
      <c r="C3196" s="4" t="s">
        <v>825</v>
      </c>
      <c r="D3196" s="4" t="n">
        <v>46</v>
      </c>
      <c r="E3196" s="19" t="s">
        <v>459</v>
      </c>
      <c r="F3196" s="20" t="s">
        <v>824</v>
      </c>
    </row>
    <row r="3197" customFormat="false" ht="15" hidden="false" customHeight="false" outlineLevel="0" collapsed="false">
      <c r="A3197" s="4" t="str">
        <f aca="false">B3197&amp;"|"&amp;C3197</f>
        <v>tdbR00000390 Ser-CGA|e1</v>
      </c>
      <c r="B3197" s="4" t="s">
        <v>80</v>
      </c>
      <c r="C3197" s="4" t="s">
        <v>856</v>
      </c>
      <c r="D3197" s="4" t="n">
        <v>47</v>
      </c>
      <c r="E3197" s="19" t="s">
        <v>777</v>
      </c>
      <c r="F3197" s="20" t="s">
        <v>824</v>
      </c>
    </row>
    <row r="3198" customFormat="false" ht="15" hidden="false" customHeight="false" outlineLevel="0" collapsed="false">
      <c r="A3198" s="4" t="str">
        <f aca="false">B3198&amp;"|"&amp;C3198</f>
        <v>tdbR00000390 Ser-CGA|e2</v>
      </c>
      <c r="B3198" s="4" t="s">
        <v>80</v>
      </c>
      <c r="C3198" s="4" t="s">
        <v>857</v>
      </c>
      <c r="D3198" s="4" t="n">
        <v>48</v>
      </c>
      <c r="E3198" s="19" t="s">
        <v>780</v>
      </c>
      <c r="F3198" s="20" t="s">
        <v>824</v>
      </c>
    </row>
    <row r="3199" customFormat="false" ht="15" hidden="false" customHeight="false" outlineLevel="0" collapsed="false">
      <c r="A3199" s="4" t="str">
        <f aca="false">B3199&amp;"|"&amp;C3199</f>
        <v>tdbR00000390 Ser-CGA|e3</v>
      </c>
      <c r="B3199" s="4" t="s">
        <v>80</v>
      </c>
      <c r="C3199" s="4" t="s">
        <v>858</v>
      </c>
      <c r="D3199" s="4" t="n">
        <v>49</v>
      </c>
      <c r="E3199" s="19" t="s">
        <v>459</v>
      </c>
      <c r="F3199" s="20" t="s">
        <v>824</v>
      </c>
    </row>
    <row r="3200" customFormat="false" ht="15" hidden="false" customHeight="false" outlineLevel="0" collapsed="false">
      <c r="A3200" s="4" t="str">
        <f aca="false">B3200&amp;"|"&amp;C3200</f>
        <v>tdbR00000390 Ser-CGA|e4</v>
      </c>
      <c r="B3200" s="4" t="s">
        <v>80</v>
      </c>
      <c r="C3200" s="4" t="s">
        <v>859</v>
      </c>
      <c r="D3200" s="4" t="n">
        <v>50</v>
      </c>
      <c r="E3200" s="19" t="s">
        <v>459</v>
      </c>
      <c r="F3200" s="20" t="s">
        <v>824</v>
      </c>
    </row>
    <row r="3201" customFormat="false" ht="15" hidden="false" customHeight="false" outlineLevel="0" collapsed="false">
      <c r="A3201" s="4" t="str">
        <f aca="false">B3201&amp;"|"&amp;C3201</f>
        <v>tdbR00000390 Ser-CGA|e5</v>
      </c>
      <c r="B3201" s="4" t="s">
        <v>80</v>
      </c>
      <c r="C3201" s="4" t="s">
        <v>860</v>
      </c>
      <c r="D3201" s="4" t="n">
        <v>51</v>
      </c>
      <c r="E3201" s="19" t="s">
        <v>459</v>
      </c>
      <c r="F3201" s="20" t="s">
        <v>824</v>
      </c>
    </row>
    <row r="3202" customFormat="false" ht="15" hidden="false" customHeight="false" outlineLevel="0" collapsed="false">
      <c r="A3202" s="4" t="str">
        <f aca="false">B3202&amp;"|"&amp;C3202</f>
        <v>tdbR00000390 Ser-CGA|e6</v>
      </c>
      <c r="B3202" s="4" t="s">
        <v>80</v>
      </c>
      <c r="C3202" s="4" t="s">
        <v>861</v>
      </c>
      <c r="D3202" s="4" t="n">
        <v>52</v>
      </c>
      <c r="E3202" s="19" t="s">
        <v>459</v>
      </c>
      <c r="F3202" s="20" t="s">
        <v>824</v>
      </c>
    </row>
    <row r="3203" customFormat="false" ht="15" hidden="false" customHeight="false" outlineLevel="0" collapsed="false">
      <c r="A3203" s="4" t="str">
        <f aca="false">B3203&amp;"|"&amp;C3203</f>
        <v>tdbR00000390 Ser-CGA|e7</v>
      </c>
      <c r="B3203" s="4" t="s">
        <v>80</v>
      </c>
      <c r="C3203" s="4" t="s">
        <v>862</v>
      </c>
      <c r="D3203" s="4" t="n">
        <v>53</v>
      </c>
      <c r="E3203" s="19" t="s">
        <v>772</v>
      </c>
      <c r="F3203" s="20" t="s">
        <v>824</v>
      </c>
    </row>
    <row r="3204" customFormat="false" ht="15" hidden="false" customHeight="false" outlineLevel="0" collapsed="false">
      <c r="A3204" s="4" t="str">
        <f aca="false">B3204&amp;"|"&amp;C3204</f>
        <v>tdbR00000390 Ser-CGA|e8</v>
      </c>
      <c r="B3204" s="4" t="s">
        <v>80</v>
      </c>
      <c r="C3204" s="4" t="s">
        <v>863</v>
      </c>
      <c r="D3204" s="4" t="n">
        <v>54</v>
      </c>
      <c r="E3204" s="19" t="s">
        <v>780</v>
      </c>
      <c r="F3204" s="20" t="s">
        <v>824</v>
      </c>
    </row>
    <row r="3205" customFormat="false" ht="15" hidden="false" customHeight="false" outlineLevel="0" collapsed="false">
      <c r="A3205" s="4" t="str">
        <f aca="false">B3205&amp;"|"&amp;C3205</f>
        <v>tdbR00000390 Ser-CGA|e9</v>
      </c>
      <c r="B3205" s="4" t="s">
        <v>80</v>
      </c>
      <c r="C3205" s="4" t="s">
        <v>864</v>
      </c>
      <c r="D3205" s="4" t="n">
        <v>55</v>
      </c>
      <c r="E3205" s="19" t="s">
        <v>780</v>
      </c>
      <c r="F3205" s="20" t="s">
        <v>824</v>
      </c>
    </row>
    <row r="3206" customFormat="false" ht="15" hidden="false" customHeight="false" outlineLevel="0" collapsed="false">
      <c r="A3206" s="4" t="str">
        <f aca="false">B3206&amp;"|"&amp;C3206</f>
        <v>tdbR00000390 Ser-CGA|e10</v>
      </c>
      <c r="B3206" s="4" t="s">
        <v>80</v>
      </c>
      <c r="C3206" s="4" t="s">
        <v>865</v>
      </c>
      <c r="D3206" s="4" t="n">
        <v>56</v>
      </c>
      <c r="E3206" s="19" t="s">
        <v>772</v>
      </c>
      <c r="F3206" s="20" t="s">
        <v>824</v>
      </c>
    </row>
    <row r="3207" customFormat="false" ht="15" hidden="false" customHeight="false" outlineLevel="0" collapsed="false">
      <c r="A3207" s="4" t="str">
        <f aca="false">B3207&amp;"|"&amp;C3207</f>
        <v>tdbR00000390 Ser-CGA|e11</v>
      </c>
      <c r="B3207" s="4" t="s">
        <v>80</v>
      </c>
      <c r="C3207" s="4" t="s">
        <v>866</v>
      </c>
      <c r="D3207" s="4" t="n">
        <v>57</v>
      </c>
      <c r="E3207" s="19" t="s">
        <v>777</v>
      </c>
      <c r="F3207" s="20" t="s">
        <v>824</v>
      </c>
    </row>
    <row r="3208" customFormat="false" ht="15" hidden="false" customHeight="false" outlineLevel="0" collapsed="false">
      <c r="A3208" s="4" t="str">
        <f aca="false">B3208&amp;"|"&amp;C3208</f>
        <v>tdbR00000390 Ser-CGA|e12</v>
      </c>
      <c r="B3208" s="4" t="s">
        <v>80</v>
      </c>
      <c r="C3208" s="4" t="s">
        <v>867</v>
      </c>
      <c r="D3208" s="4" t="n">
        <v>58</v>
      </c>
      <c r="E3208" s="19" t="s">
        <v>772</v>
      </c>
      <c r="F3208" s="20" t="s">
        <v>824</v>
      </c>
    </row>
    <row r="3209" customFormat="false" ht="15" hidden="false" customHeight="false" outlineLevel="0" collapsed="false">
      <c r="A3209" s="4" t="str">
        <f aca="false">B3209&amp;"|"&amp;C3209</f>
        <v>tdbR00000390 Ser-CGA|e13</v>
      </c>
      <c r="B3209" s="4" t="s">
        <v>80</v>
      </c>
      <c r="C3209" s="4" t="s">
        <v>868</v>
      </c>
      <c r="D3209" s="4" t="n">
        <v>59</v>
      </c>
      <c r="E3209" s="19" t="s">
        <v>777</v>
      </c>
      <c r="F3209" s="20" t="s">
        <v>824</v>
      </c>
    </row>
    <row r="3210" customFormat="false" ht="15" hidden="false" customHeight="false" outlineLevel="0" collapsed="false">
      <c r="A3210" s="4" t="str">
        <f aca="false">B3210&amp;"|"&amp;C3210</f>
        <v>tdbR00000390 Ser-CGA|46</v>
      </c>
      <c r="B3210" s="4" t="s">
        <v>80</v>
      </c>
      <c r="C3210" s="4" t="s">
        <v>826</v>
      </c>
      <c r="D3210" s="4" t="n">
        <v>60</v>
      </c>
      <c r="E3210" s="19" t="s">
        <v>780</v>
      </c>
      <c r="F3210" s="20" t="s">
        <v>824</v>
      </c>
    </row>
    <row r="3211" customFormat="false" ht="15" hidden="false" customHeight="false" outlineLevel="0" collapsed="false">
      <c r="A3211" s="4" t="str">
        <f aca="false">B3211&amp;"|"&amp;C3211</f>
        <v>tdbR00000390 Ser-CGA|47</v>
      </c>
      <c r="B3211" s="4" t="s">
        <v>80</v>
      </c>
      <c r="C3211" s="4" t="s">
        <v>827</v>
      </c>
      <c r="D3211" s="4" t="n">
        <v>61</v>
      </c>
      <c r="E3211" s="19" t="s">
        <v>772</v>
      </c>
      <c r="F3211" s="20" t="s">
        <v>824</v>
      </c>
    </row>
    <row r="3212" customFormat="false" ht="15" hidden="false" customHeight="false" outlineLevel="0" collapsed="false">
      <c r="A3212" s="4" t="str">
        <f aca="false">B3212&amp;"|"&amp;C3212</f>
        <v>tdbR00000390 Ser-CGA|48</v>
      </c>
      <c r="B3212" s="4" t="s">
        <v>80</v>
      </c>
      <c r="C3212" s="4" t="s">
        <v>828</v>
      </c>
      <c r="D3212" s="4" t="n">
        <v>62</v>
      </c>
      <c r="E3212" s="19" t="s">
        <v>772</v>
      </c>
      <c r="F3212" s="20" t="s">
        <v>824</v>
      </c>
    </row>
    <row r="3213" customFormat="false" ht="15" hidden="false" customHeight="false" outlineLevel="0" collapsed="false">
      <c r="A3213" s="4" t="str">
        <f aca="false">B3213&amp;"|"&amp;C3213</f>
        <v>tdbR00000390 Ser-CGA|49</v>
      </c>
      <c r="B3213" s="4" t="s">
        <v>80</v>
      </c>
      <c r="C3213" s="4" t="s">
        <v>829</v>
      </c>
      <c r="D3213" s="4" t="n">
        <v>63</v>
      </c>
      <c r="E3213" s="23" t="s">
        <v>459</v>
      </c>
      <c r="F3213" s="10" t="s">
        <v>830</v>
      </c>
    </row>
    <row r="3214" customFormat="false" ht="15" hidden="false" customHeight="false" outlineLevel="0" collapsed="false">
      <c r="A3214" s="4" t="str">
        <f aca="false">B3214&amp;"|"&amp;C3214</f>
        <v>tdbR00000390 Ser-CGA|50</v>
      </c>
      <c r="B3214" s="4" t="s">
        <v>80</v>
      </c>
      <c r="C3214" s="4" t="s">
        <v>831</v>
      </c>
      <c r="D3214" s="4" t="n">
        <v>64</v>
      </c>
      <c r="E3214" s="23" t="s">
        <v>459</v>
      </c>
      <c r="F3214" s="10" t="s">
        <v>830</v>
      </c>
    </row>
    <row r="3215" customFormat="false" ht="15" hidden="false" customHeight="false" outlineLevel="0" collapsed="false">
      <c r="A3215" s="4" t="str">
        <f aca="false">B3215&amp;"|"&amp;C3215</f>
        <v>tdbR00000390 Ser-CGA|51</v>
      </c>
      <c r="B3215" s="4" t="s">
        <v>80</v>
      </c>
      <c r="C3215" s="4" t="s">
        <v>832</v>
      </c>
      <c r="D3215" s="4" t="n">
        <v>65</v>
      </c>
      <c r="E3215" s="23" t="s">
        <v>459</v>
      </c>
      <c r="F3215" s="10" t="s">
        <v>830</v>
      </c>
    </row>
    <row r="3216" customFormat="false" ht="15" hidden="false" customHeight="false" outlineLevel="0" collapsed="false">
      <c r="A3216" s="4" t="str">
        <f aca="false">B3216&amp;"|"&amp;C3216</f>
        <v>tdbR00000390 Ser-CGA|52</v>
      </c>
      <c r="B3216" s="4" t="s">
        <v>80</v>
      </c>
      <c r="C3216" s="4" t="s">
        <v>833</v>
      </c>
      <c r="D3216" s="4" t="n">
        <v>66</v>
      </c>
      <c r="E3216" s="23" t="s">
        <v>459</v>
      </c>
      <c r="F3216" s="10" t="s">
        <v>830</v>
      </c>
    </row>
    <row r="3217" customFormat="false" ht="15" hidden="false" customHeight="false" outlineLevel="0" collapsed="false">
      <c r="A3217" s="4" t="str">
        <f aca="false">B3217&amp;"|"&amp;C3217</f>
        <v>tdbR00000390 Ser-CGA|53</v>
      </c>
      <c r="B3217" s="4" t="s">
        <v>80</v>
      </c>
      <c r="C3217" s="4" t="s">
        <v>834</v>
      </c>
      <c r="D3217" s="4" t="n">
        <v>67</v>
      </c>
      <c r="E3217" s="23" t="s">
        <v>459</v>
      </c>
      <c r="F3217" s="10" t="s">
        <v>830</v>
      </c>
    </row>
    <row r="3218" customFormat="false" ht="15" hidden="false" customHeight="false" outlineLevel="0" collapsed="false">
      <c r="A3218" s="4" t="str">
        <f aca="false">B3218&amp;"|"&amp;C3218</f>
        <v>tdbR00000390 Ser-CGA|54</v>
      </c>
      <c r="B3218" s="4" t="s">
        <v>80</v>
      </c>
      <c r="C3218" s="4" t="s">
        <v>835</v>
      </c>
      <c r="D3218" s="4" t="n">
        <v>68</v>
      </c>
      <c r="E3218" s="19" t="s">
        <v>777</v>
      </c>
      <c r="F3218" s="20" t="s">
        <v>836</v>
      </c>
    </row>
    <row r="3219" customFormat="false" ht="15" hidden="false" customHeight="false" outlineLevel="0" collapsed="false">
      <c r="A3219" s="4" t="str">
        <f aca="false">B3219&amp;"|"&amp;C3219</f>
        <v>tdbR00000390 Ser-CGA|55</v>
      </c>
      <c r="B3219" s="4" t="s">
        <v>80</v>
      </c>
      <c r="C3219" s="4" t="s">
        <v>837</v>
      </c>
      <c r="D3219" s="4" t="n">
        <v>69</v>
      </c>
      <c r="E3219" s="19" t="s">
        <v>777</v>
      </c>
      <c r="F3219" s="20" t="s">
        <v>836</v>
      </c>
    </row>
    <row r="3220" customFormat="false" ht="15" hidden="false" customHeight="false" outlineLevel="0" collapsed="false">
      <c r="A3220" s="4" t="str">
        <f aca="false">B3220&amp;"|"&amp;C3220</f>
        <v>tdbR00000390 Ser-CGA|56</v>
      </c>
      <c r="B3220" s="4" t="s">
        <v>80</v>
      </c>
      <c r="C3220" s="4" t="s">
        <v>838</v>
      </c>
      <c r="D3220" s="4" t="n">
        <v>70</v>
      </c>
      <c r="E3220" s="19" t="s">
        <v>772</v>
      </c>
      <c r="F3220" s="20" t="s">
        <v>836</v>
      </c>
    </row>
    <row r="3221" customFormat="false" ht="15" hidden="false" customHeight="false" outlineLevel="0" collapsed="false">
      <c r="A3221" s="4" t="str">
        <f aca="false">B3221&amp;"|"&amp;C3221</f>
        <v>tdbR00000390 Ser-CGA|57</v>
      </c>
      <c r="B3221" s="4" t="s">
        <v>80</v>
      </c>
      <c r="C3221" s="4" t="s">
        <v>839</v>
      </c>
      <c r="D3221" s="4" t="n">
        <v>71</v>
      </c>
      <c r="E3221" s="19" t="s">
        <v>780</v>
      </c>
      <c r="F3221" s="20" t="s">
        <v>836</v>
      </c>
    </row>
    <row r="3222" customFormat="false" ht="15" hidden="false" customHeight="false" outlineLevel="0" collapsed="false">
      <c r="A3222" s="4" t="str">
        <f aca="false">B3222&amp;"|"&amp;C3222</f>
        <v>tdbR00000390 Ser-CGA|58</v>
      </c>
      <c r="B3222" s="4" t="s">
        <v>80</v>
      </c>
      <c r="C3222" s="4" t="s">
        <v>840</v>
      </c>
      <c r="D3222" s="4" t="n">
        <v>72</v>
      </c>
      <c r="E3222" s="19" t="s">
        <v>780</v>
      </c>
      <c r="F3222" s="20" t="s">
        <v>836</v>
      </c>
    </row>
    <row r="3223" customFormat="false" ht="15" hidden="false" customHeight="false" outlineLevel="0" collapsed="false">
      <c r="A3223" s="4" t="str">
        <f aca="false">B3223&amp;"|"&amp;C3223</f>
        <v>tdbR00000390 Ser-CGA|59</v>
      </c>
      <c r="B3223" s="4" t="s">
        <v>80</v>
      </c>
      <c r="C3223" s="4" t="s">
        <v>841</v>
      </c>
      <c r="D3223" s="4" t="n">
        <v>73</v>
      </c>
      <c r="E3223" s="19" t="s">
        <v>780</v>
      </c>
      <c r="F3223" s="20" t="s">
        <v>836</v>
      </c>
    </row>
    <row r="3224" customFormat="false" ht="15" hidden="false" customHeight="false" outlineLevel="0" collapsed="false">
      <c r="A3224" s="4" t="str">
        <f aca="false">B3224&amp;"|"&amp;C3224</f>
        <v>tdbR00000390 Ser-CGA|60</v>
      </c>
      <c r="B3224" s="4" t="s">
        <v>80</v>
      </c>
      <c r="C3224" s="4" t="s">
        <v>842</v>
      </c>
      <c r="D3224" s="4" t="n">
        <v>74</v>
      </c>
      <c r="E3224" s="19" t="s">
        <v>777</v>
      </c>
      <c r="F3224" s="20" t="s">
        <v>836</v>
      </c>
    </row>
    <row r="3225" customFormat="false" ht="15" hidden="false" customHeight="false" outlineLevel="0" collapsed="false">
      <c r="A3225" s="4" t="str">
        <f aca="false">B3225&amp;"|"&amp;C3225</f>
        <v>tdbR00000390 Ser-CGA|61</v>
      </c>
      <c r="B3225" s="4" t="s">
        <v>80</v>
      </c>
      <c r="C3225" s="4" t="s">
        <v>843</v>
      </c>
      <c r="D3225" s="4" t="n">
        <v>75</v>
      </c>
      <c r="E3225" s="23" t="s">
        <v>772</v>
      </c>
      <c r="F3225" s="10" t="s">
        <v>830</v>
      </c>
    </row>
    <row r="3226" customFormat="false" ht="15" hidden="false" customHeight="false" outlineLevel="0" collapsed="false">
      <c r="A3226" s="4" t="str">
        <f aca="false">B3226&amp;"|"&amp;C3226</f>
        <v>tdbR00000390 Ser-CGA|62</v>
      </c>
      <c r="B3226" s="4" t="s">
        <v>80</v>
      </c>
      <c r="C3226" s="4" t="s">
        <v>844</v>
      </c>
      <c r="D3226" s="4" t="n">
        <v>76</v>
      </c>
      <c r="E3226" s="23" t="s">
        <v>772</v>
      </c>
      <c r="F3226" s="10" t="s">
        <v>830</v>
      </c>
    </row>
    <row r="3227" customFormat="false" ht="15" hidden="false" customHeight="false" outlineLevel="0" collapsed="false">
      <c r="A3227" s="4" t="str">
        <f aca="false">B3227&amp;"|"&amp;C3227</f>
        <v>tdbR00000390 Ser-CGA|63</v>
      </c>
      <c r="B3227" s="4" t="s">
        <v>80</v>
      </c>
      <c r="C3227" s="4" t="s">
        <v>845</v>
      </c>
      <c r="D3227" s="4" t="n">
        <v>77</v>
      </c>
      <c r="E3227" s="23" t="s">
        <v>772</v>
      </c>
      <c r="F3227" s="10" t="s">
        <v>830</v>
      </c>
    </row>
    <row r="3228" customFormat="false" ht="15" hidden="false" customHeight="false" outlineLevel="0" collapsed="false">
      <c r="A3228" s="4" t="str">
        <f aca="false">B3228&amp;"|"&amp;C3228</f>
        <v>tdbR00000390 Ser-CGA|64</v>
      </c>
      <c r="B3228" s="4" t="s">
        <v>80</v>
      </c>
      <c r="C3228" s="4" t="s">
        <v>846</v>
      </c>
      <c r="D3228" s="4" t="n">
        <v>78</v>
      </c>
      <c r="E3228" s="23" t="s">
        <v>772</v>
      </c>
      <c r="F3228" s="10" t="s">
        <v>830</v>
      </c>
    </row>
    <row r="3229" customFormat="false" ht="15" hidden="false" customHeight="false" outlineLevel="0" collapsed="false">
      <c r="A3229" s="4" t="str">
        <f aca="false">B3229&amp;"|"&amp;C3229</f>
        <v>tdbR00000390 Ser-CGA|65</v>
      </c>
      <c r="B3229" s="4" t="s">
        <v>80</v>
      </c>
      <c r="C3229" s="4" t="s">
        <v>847</v>
      </c>
      <c r="D3229" s="4" t="n">
        <v>79</v>
      </c>
      <c r="E3229" s="23" t="s">
        <v>772</v>
      </c>
      <c r="F3229" s="10" t="s">
        <v>830</v>
      </c>
    </row>
    <row r="3230" customFormat="false" ht="15" hidden="false" customHeight="false" outlineLevel="0" collapsed="false">
      <c r="A3230" s="4" t="str">
        <f aca="false">B3230&amp;"|"&amp;C3230</f>
        <v>tdbR00000390 Ser-CGA|66</v>
      </c>
      <c r="B3230" s="4" t="s">
        <v>80</v>
      </c>
      <c r="C3230" s="4" t="s">
        <v>848</v>
      </c>
      <c r="D3230" s="4" t="n">
        <v>80</v>
      </c>
      <c r="E3230" s="17" t="s">
        <v>777</v>
      </c>
      <c r="F3230" s="18" t="s">
        <v>768</v>
      </c>
    </row>
    <row r="3231" customFormat="false" ht="15" hidden="false" customHeight="false" outlineLevel="0" collapsed="false">
      <c r="A3231" s="4" t="str">
        <f aca="false">B3231&amp;"|"&amp;C3231</f>
        <v>tdbR00000390 Ser-CGA|67</v>
      </c>
      <c r="B3231" s="4" t="s">
        <v>80</v>
      </c>
      <c r="C3231" s="4" t="s">
        <v>849</v>
      </c>
      <c r="D3231" s="4" t="n">
        <v>81</v>
      </c>
      <c r="E3231" s="17" t="s">
        <v>772</v>
      </c>
      <c r="F3231" s="18" t="s">
        <v>768</v>
      </c>
    </row>
    <row r="3232" customFormat="false" ht="15" hidden="false" customHeight="false" outlineLevel="0" collapsed="false">
      <c r="A3232" s="4" t="str">
        <f aca="false">B3232&amp;"|"&amp;C3232</f>
        <v>tdbR00000390 Ser-CGA|68</v>
      </c>
      <c r="B3232" s="4" t="s">
        <v>80</v>
      </c>
      <c r="C3232" s="4" t="s">
        <v>850</v>
      </c>
      <c r="D3232" s="4" t="n">
        <v>82</v>
      </c>
      <c r="E3232" s="17" t="s">
        <v>777</v>
      </c>
      <c r="F3232" s="18" t="s">
        <v>768</v>
      </c>
    </row>
    <row r="3233" customFormat="false" ht="15" hidden="false" customHeight="false" outlineLevel="0" collapsed="false">
      <c r="A3233" s="4" t="str">
        <f aca="false">B3233&amp;"|"&amp;C3233</f>
        <v>tdbR00000390 Ser-CGA|69</v>
      </c>
      <c r="B3233" s="4" t="s">
        <v>80</v>
      </c>
      <c r="C3233" s="4" t="s">
        <v>851</v>
      </c>
      <c r="D3233" s="4" t="n">
        <v>83</v>
      </c>
      <c r="E3233" s="17" t="s">
        <v>772</v>
      </c>
      <c r="F3233" s="18" t="s">
        <v>768</v>
      </c>
    </row>
    <row r="3234" customFormat="false" ht="15" hidden="false" customHeight="false" outlineLevel="0" collapsed="false">
      <c r="A3234" s="4" t="str">
        <f aca="false">B3234&amp;"|"&amp;C3234</f>
        <v>tdbR00000390 Ser-CGA|70</v>
      </c>
      <c r="B3234" s="4" t="s">
        <v>80</v>
      </c>
      <c r="C3234" s="4" t="s">
        <v>852</v>
      </c>
      <c r="D3234" s="4" t="n">
        <v>84</v>
      </c>
      <c r="E3234" s="17" t="s">
        <v>777</v>
      </c>
      <c r="F3234" s="18" t="s">
        <v>768</v>
      </c>
    </row>
    <row r="3235" customFormat="false" ht="15" hidden="false" customHeight="false" outlineLevel="0" collapsed="false">
      <c r="A3235" s="4" t="str">
        <f aca="false">B3235&amp;"|"&amp;C3235</f>
        <v>tdbR00000390 Ser-CGA|71</v>
      </c>
      <c r="B3235" s="4" t="s">
        <v>80</v>
      </c>
      <c r="C3235" s="4" t="s">
        <v>853</v>
      </c>
      <c r="D3235" s="4" t="n">
        <v>85</v>
      </c>
      <c r="E3235" s="17" t="s">
        <v>772</v>
      </c>
      <c r="F3235" s="18" t="s">
        <v>768</v>
      </c>
    </row>
    <row r="3236" customFormat="false" ht="15" hidden="false" customHeight="false" outlineLevel="0" collapsed="false">
      <c r="A3236" s="4" t="str">
        <f aca="false">B3236&amp;"|"&amp;C3236</f>
        <v>tdbR00000390 Ser-CGA|72</v>
      </c>
      <c r="B3236" s="4" t="s">
        <v>80</v>
      </c>
      <c r="C3236" s="4" t="s">
        <v>854</v>
      </c>
      <c r="D3236" s="4" t="n">
        <v>86</v>
      </c>
      <c r="E3236" s="17" t="s">
        <v>772</v>
      </c>
      <c r="F3236" s="18" t="s">
        <v>768</v>
      </c>
    </row>
    <row r="3237" customFormat="false" ht="15" hidden="false" customHeight="false" outlineLevel="0" collapsed="false">
      <c r="A3237" s="4" t="str">
        <f aca="false">B3237&amp;"|"&amp;C3237</f>
        <v>tdbR00000437 Thr-GGU|1</v>
      </c>
      <c r="B3237" s="4" t="s">
        <v>81</v>
      </c>
      <c r="C3237" s="4" t="s">
        <v>767</v>
      </c>
      <c r="D3237" s="4" t="n">
        <v>1</v>
      </c>
      <c r="E3237" s="17" t="s">
        <v>459</v>
      </c>
      <c r="F3237" s="18" t="s">
        <v>768</v>
      </c>
    </row>
    <row r="3238" customFormat="false" ht="15" hidden="false" customHeight="false" outlineLevel="0" collapsed="false">
      <c r="A3238" s="4" t="str">
        <f aca="false">B3238&amp;"|"&amp;C3238</f>
        <v>tdbR00000437 Thr-GGU|2</v>
      </c>
      <c r="B3238" s="4" t="s">
        <v>81</v>
      </c>
      <c r="C3238" s="4" t="s">
        <v>769</v>
      </c>
      <c r="D3238" s="4" t="n">
        <v>2</v>
      </c>
      <c r="E3238" s="17" t="s">
        <v>772</v>
      </c>
      <c r="F3238" s="18" t="s">
        <v>768</v>
      </c>
    </row>
    <row r="3239" customFormat="false" ht="15" hidden="false" customHeight="false" outlineLevel="0" collapsed="false">
      <c r="A3239" s="4" t="str">
        <f aca="false">B3239&amp;"|"&amp;C3239</f>
        <v>tdbR00000437 Thr-GGU|3</v>
      </c>
      <c r="B3239" s="4" t="s">
        <v>81</v>
      </c>
      <c r="C3239" s="4" t="s">
        <v>770</v>
      </c>
      <c r="D3239" s="4" t="n">
        <v>3</v>
      </c>
      <c r="E3239" s="17" t="s">
        <v>777</v>
      </c>
      <c r="F3239" s="18" t="s">
        <v>768</v>
      </c>
    </row>
    <row r="3240" customFormat="false" ht="15" hidden="false" customHeight="false" outlineLevel="0" collapsed="false">
      <c r="A3240" s="4" t="str">
        <f aca="false">B3240&amp;"|"&amp;C3240</f>
        <v>tdbR00000437 Thr-GGU|4</v>
      </c>
      <c r="B3240" s="4" t="s">
        <v>81</v>
      </c>
      <c r="C3240" s="4" t="s">
        <v>771</v>
      </c>
      <c r="D3240" s="4" t="n">
        <v>4</v>
      </c>
      <c r="E3240" s="17" t="s">
        <v>459</v>
      </c>
      <c r="F3240" s="18" t="s">
        <v>768</v>
      </c>
    </row>
    <row r="3241" customFormat="false" ht="15" hidden="false" customHeight="false" outlineLevel="0" collapsed="false">
      <c r="A3241" s="4" t="str">
        <f aca="false">B3241&amp;"|"&amp;C3241</f>
        <v>tdbR00000437 Thr-GGU|5</v>
      </c>
      <c r="B3241" s="4" t="s">
        <v>81</v>
      </c>
      <c r="C3241" s="4" t="s">
        <v>773</v>
      </c>
      <c r="D3241" s="4" t="n">
        <v>5</v>
      </c>
      <c r="E3241" s="17" t="s">
        <v>780</v>
      </c>
      <c r="F3241" s="18" t="s">
        <v>768</v>
      </c>
    </row>
    <row r="3242" customFormat="false" ht="15" hidden="false" customHeight="false" outlineLevel="0" collapsed="false">
      <c r="A3242" s="4" t="str">
        <f aca="false">B3242&amp;"|"&amp;C3242</f>
        <v>tdbR00000437 Thr-GGU|6</v>
      </c>
      <c r="B3242" s="4" t="s">
        <v>81</v>
      </c>
      <c r="C3242" s="4" t="s">
        <v>774</v>
      </c>
      <c r="D3242" s="4" t="n">
        <v>6</v>
      </c>
      <c r="E3242" s="17" t="s">
        <v>777</v>
      </c>
      <c r="F3242" s="18" t="s">
        <v>768</v>
      </c>
    </row>
    <row r="3243" customFormat="false" ht="15" hidden="false" customHeight="false" outlineLevel="0" collapsed="false">
      <c r="A3243" s="4" t="str">
        <f aca="false">B3243&amp;"|"&amp;C3243</f>
        <v>tdbR00000437 Thr-GGU|7</v>
      </c>
      <c r="B3243" s="4" t="s">
        <v>81</v>
      </c>
      <c r="C3243" s="4" t="s">
        <v>775</v>
      </c>
      <c r="D3243" s="4" t="n">
        <v>7</v>
      </c>
      <c r="E3243" s="17" t="s">
        <v>780</v>
      </c>
      <c r="F3243" s="18" t="s">
        <v>768</v>
      </c>
    </row>
    <row r="3244" customFormat="false" ht="15" hidden="false" customHeight="false" outlineLevel="0" collapsed="false">
      <c r="A3244" s="4" t="str">
        <f aca="false">B3244&amp;"|"&amp;C3244</f>
        <v>tdbR00000437 Thr-GGU|8</v>
      </c>
      <c r="B3244" s="4" t="s">
        <v>81</v>
      </c>
      <c r="C3244" s="4" t="s">
        <v>776</v>
      </c>
      <c r="D3244" s="4" t="n">
        <v>8</v>
      </c>
      <c r="E3244" s="3" t="s">
        <v>777</v>
      </c>
      <c r="F3244" s="4" t="s">
        <v>778</v>
      </c>
    </row>
    <row r="3245" customFormat="false" ht="15" hidden="false" customHeight="false" outlineLevel="0" collapsed="false">
      <c r="A3245" s="4" t="str">
        <f aca="false">B3245&amp;"|"&amp;C3245</f>
        <v>tdbR00000437 Thr-GGU|9</v>
      </c>
      <c r="B3245" s="4" t="s">
        <v>81</v>
      </c>
      <c r="C3245" s="4" t="s">
        <v>779</v>
      </c>
      <c r="D3245" s="4" t="n">
        <v>9</v>
      </c>
      <c r="E3245" s="3" t="s">
        <v>780</v>
      </c>
      <c r="F3245" s="4" t="s">
        <v>781</v>
      </c>
    </row>
    <row r="3246" customFormat="false" ht="15" hidden="false" customHeight="false" outlineLevel="0" collapsed="false">
      <c r="A3246" s="4" t="str">
        <f aca="false">B3246&amp;"|"&amp;C3246</f>
        <v>tdbR00000437 Thr-GGU|10</v>
      </c>
      <c r="B3246" s="4" t="s">
        <v>81</v>
      </c>
      <c r="C3246" s="4" t="s">
        <v>782</v>
      </c>
      <c r="D3246" s="4" t="n">
        <v>10</v>
      </c>
      <c r="E3246" s="8" t="s">
        <v>459</v>
      </c>
      <c r="F3246" s="7" t="s">
        <v>783</v>
      </c>
    </row>
    <row r="3247" customFormat="false" ht="15" hidden="false" customHeight="false" outlineLevel="0" collapsed="false">
      <c r="A3247" s="4" t="str">
        <f aca="false">B3247&amp;"|"&amp;C3247</f>
        <v>tdbR00000437 Thr-GGU|11</v>
      </c>
      <c r="B3247" s="4" t="s">
        <v>81</v>
      </c>
      <c r="C3247" s="4" t="s">
        <v>784</v>
      </c>
      <c r="D3247" s="4" t="n">
        <v>11</v>
      </c>
      <c r="E3247" s="8" t="s">
        <v>772</v>
      </c>
      <c r="F3247" s="7" t="s">
        <v>783</v>
      </c>
    </row>
    <row r="3248" customFormat="false" ht="15" hidden="false" customHeight="false" outlineLevel="0" collapsed="false">
      <c r="A3248" s="4" t="str">
        <f aca="false">B3248&amp;"|"&amp;C3248</f>
        <v>tdbR00000437 Thr-GGU|12</v>
      </c>
      <c r="B3248" s="4" t="s">
        <v>81</v>
      </c>
      <c r="C3248" s="4" t="s">
        <v>785</v>
      </c>
      <c r="D3248" s="4" t="n">
        <v>12</v>
      </c>
      <c r="E3248" s="8" t="s">
        <v>777</v>
      </c>
      <c r="F3248" s="7" t="s">
        <v>783</v>
      </c>
    </row>
    <row r="3249" customFormat="false" ht="15" hidden="false" customHeight="false" outlineLevel="0" collapsed="false">
      <c r="A3249" s="4" t="str">
        <f aca="false">B3249&amp;"|"&amp;C3249</f>
        <v>tdbR00000437 Thr-GGU|13</v>
      </c>
      <c r="B3249" s="4" t="s">
        <v>81</v>
      </c>
      <c r="C3249" s="4" t="s">
        <v>786</v>
      </c>
      <c r="D3249" s="4" t="n">
        <v>13</v>
      </c>
      <c r="E3249" s="8" t="s">
        <v>772</v>
      </c>
      <c r="F3249" s="7" t="s">
        <v>783</v>
      </c>
    </row>
    <row r="3250" customFormat="false" ht="15" hidden="false" customHeight="false" outlineLevel="0" collapsed="false">
      <c r="A3250" s="4" t="str">
        <f aca="false">B3250&amp;"|"&amp;C3250</f>
        <v>tdbR00000437 Thr-GGU|14</v>
      </c>
      <c r="B3250" s="4" t="s">
        <v>81</v>
      </c>
      <c r="C3250" s="4" t="s">
        <v>787</v>
      </c>
      <c r="D3250" s="4" t="n">
        <v>14</v>
      </c>
      <c r="E3250" s="19" t="s">
        <v>780</v>
      </c>
      <c r="F3250" s="20" t="s">
        <v>788</v>
      </c>
    </row>
    <row r="3251" customFormat="false" ht="15" hidden="false" customHeight="false" outlineLevel="0" collapsed="false">
      <c r="A3251" s="4" t="str">
        <f aca="false">B3251&amp;"|"&amp;C3251</f>
        <v>tdbR00000437 Thr-GGU|15</v>
      </c>
      <c r="B3251" s="4" t="s">
        <v>81</v>
      </c>
      <c r="C3251" s="4" t="s">
        <v>789</v>
      </c>
      <c r="D3251" s="4" t="n">
        <v>15</v>
      </c>
      <c r="E3251" s="19" t="s">
        <v>459</v>
      </c>
      <c r="F3251" s="20" t="s">
        <v>788</v>
      </c>
    </row>
    <row r="3252" customFormat="false" ht="15" hidden="false" customHeight="false" outlineLevel="0" collapsed="false">
      <c r="A3252" s="4" t="str">
        <f aca="false">B3252&amp;"|"&amp;C3252</f>
        <v>tdbR00000437 Thr-GGU|16</v>
      </c>
      <c r="B3252" s="4" t="s">
        <v>81</v>
      </c>
      <c r="C3252" s="4" t="s">
        <v>790</v>
      </c>
      <c r="D3252" s="4" t="n">
        <v>16</v>
      </c>
      <c r="E3252" s="19" t="s">
        <v>777</v>
      </c>
      <c r="F3252" s="20" t="s">
        <v>788</v>
      </c>
    </row>
    <row r="3253" customFormat="false" ht="15" hidden="false" customHeight="false" outlineLevel="0" collapsed="false">
      <c r="A3253" s="4" t="str">
        <f aca="false">B3253&amp;"|"&amp;C3253</f>
        <v>tdbR00000437 Thr-GGU|17</v>
      </c>
      <c r="B3253" s="4" t="s">
        <v>81</v>
      </c>
      <c r="C3253" s="4" t="s">
        <v>791</v>
      </c>
      <c r="D3253" s="4" t="n">
        <v>17</v>
      </c>
      <c r="E3253" s="19" t="s">
        <v>777</v>
      </c>
      <c r="F3253" s="20" t="s">
        <v>788</v>
      </c>
    </row>
    <row r="3254" customFormat="false" ht="15" hidden="false" customHeight="false" outlineLevel="0" collapsed="false">
      <c r="A3254" s="4" t="str">
        <f aca="false">B3254&amp;"|"&amp;C3254</f>
        <v>tdbR00000437 Thr-GGU|18</v>
      </c>
      <c r="B3254" s="4" t="s">
        <v>81</v>
      </c>
      <c r="C3254" s="4" t="s">
        <v>793</v>
      </c>
      <c r="D3254" s="4" t="n">
        <v>18</v>
      </c>
      <c r="E3254" s="19" t="s">
        <v>459</v>
      </c>
      <c r="F3254" s="20" t="s">
        <v>788</v>
      </c>
    </row>
    <row r="3255" customFormat="false" ht="15" hidden="false" customHeight="false" outlineLevel="0" collapsed="false">
      <c r="A3255" s="4" t="str">
        <f aca="false">B3255&amp;"|"&amp;C3255</f>
        <v>tdbR00000437 Thr-GGU|19</v>
      </c>
      <c r="B3255" s="4" t="s">
        <v>81</v>
      </c>
      <c r="C3255" s="4" t="s">
        <v>794</v>
      </c>
      <c r="D3255" s="4" t="n">
        <v>19</v>
      </c>
      <c r="E3255" s="19" t="s">
        <v>459</v>
      </c>
      <c r="F3255" s="20" t="s">
        <v>788</v>
      </c>
    </row>
    <row r="3256" customFormat="false" ht="15" hidden="false" customHeight="false" outlineLevel="0" collapsed="false">
      <c r="A3256" s="4" t="str">
        <f aca="false">B3256&amp;"|"&amp;C3256</f>
        <v>tdbR00000437 Thr-GGU|20</v>
      </c>
      <c r="B3256" s="4" t="s">
        <v>81</v>
      </c>
      <c r="C3256" s="4" t="s">
        <v>795</v>
      </c>
      <c r="D3256" s="4" t="n">
        <v>20</v>
      </c>
      <c r="E3256" s="19" t="s">
        <v>777</v>
      </c>
      <c r="F3256" s="20" t="s">
        <v>788</v>
      </c>
    </row>
    <row r="3257" customFormat="false" ht="15" hidden="false" customHeight="false" outlineLevel="0" collapsed="false">
      <c r="A3257" s="4" t="str">
        <f aca="false">B3257&amp;"|"&amp;C3257</f>
        <v>tdbR00000437 Thr-GGU|21</v>
      </c>
      <c r="B3257" s="4" t="s">
        <v>81</v>
      </c>
      <c r="C3257" s="4" t="s">
        <v>797</v>
      </c>
      <c r="D3257" s="4" t="n">
        <v>21</v>
      </c>
      <c r="E3257" s="19" t="s">
        <v>780</v>
      </c>
      <c r="F3257" s="20" t="s">
        <v>788</v>
      </c>
    </row>
    <row r="3258" customFormat="false" ht="15" hidden="false" customHeight="false" outlineLevel="0" collapsed="false">
      <c r="A3258" s="4" t="str">
        <f aca="false">B3258&amp;"|"&amp;C3258</f>
        <v>tdbR00000437 Thr-GGU|22</v>
      </c>
      <c r="B3258" s="4" t="s">
        <v>81</v>
      </c>
      <c r="C3258" s="4" t="s">
        <v>798</v>
      </c>
      <c r="D3258" s="4" t="n">
        <v>22</v>
      </c>
      <c r="E3258" s="8" t="s">
        <v>459</v>
      </c>
      <c r="F3258" s="7" t="s">
        <v>783</v>
      </c>
    </row>
    <row r="3259" customFormat="false" ht="15" hidden="false" customHeight="false" outlineLevel="0" collapsed="false">
      <c r="A3259" s="4" t="str">
        <f aca="false">B3259&amp;"|"&amp;C3259</f>
        <v>tdbR00000437 Thr-GGU|23</v>
      </c>
      <c r="B3259" s="4" t="s">
        <v>81</v>
      </c>
      <c r="C3259" s="4" t="s">
        <v>799</v>
      </c>
      <c r="D3259" s="4" t="n">
        <v>23</v>
      </c>
      <c r="E3259" s="8" t="s">
        <v>780</v>
      </c>
      <c r="F3259" s="7" t="s">
        <v>783</v>
      </c>
    </row>
    <row r="3260" customFormat="false" ht="15" hidden="false" customHeight="false" outlineLevel="0" collapsed="false">
      <c r="A3260" s="4" t="str">
        <f aca="false">B3260&amp;"|"&amp;C3260</f>
        <v>tdbR00000437 Thr-GGU|24</v>
      </c>
      <c r="B3260" s="4" t="s">
        <v>81</v>
      </c>
      <c r="C3260" s="4" t="s">
        <v>800</v>
      </c>
      <c r="D3260" s="4" t="n">
        <v>24</v>
      </c>
      <c r="E3260" s="8" t="s">
        <v>459</v>
      </c>
      <c r="F3260" s="7" t="s">
        <v>783</v>
      </c>
    </row>
    <row r="3261" customFormat="false" ht="15" hidden="false" customHeight="false" outlineLevel="0" collapsed="false">
      <c r="A3261" s="4" t="str">
        <f aca="false">B3261&amp;"|"&amp;C3261</f>
        <v>tdbR00000437 Thr-GGU|25</v>
      </c>
      <c r="B3261" s="4" t="s">
        <v>81</v>
      </c>
      <c r="C3261" s="4" t="s">
        <v>801</v>
      </c>
      <c r="D3261" s="4" t="n">
        <v>25</v>
      </c>
      <c r="E3261" s="8" t="s">
        <v>772</v>
      </c>
      <c r="F3261" s="7" t="s">
        <v>783</v>
      </c>
    </row>
    <row r="3262" customFormat="false" ht="15" hidden="false" customHeight="false" outlineLevel="0" collapsed="false">
      <c r="A3262" s="4" t="str">
        <f aca="false">B3262&amp;"|"&amp;C3262</f>
        <v>tdbR00000437 Thr-GGU|26</v>
      </c>
      <c r="B3262" s="4" t="s">
        <v>81</v>
      </c>
      <c r="C3262" s="4" t="s">
        <v>802</v>
      </c>
      <c r="D3262" s="4" t="n">
        <v>26</v>
      </c>
      <c r="E3262" s="3" t="s">
        <v>459</v>
      </c>
      <c r="F3262" s="4" t="s">
        <v>803</v>
      </c>
    </row>
    <row r="3263" customFormat="false" ht="15" hidden="false" customHeight="false" outlineLevel="0" collapsed="false">
      <c r="A3263" s="4" t="str">
        <f aca="false">B3263&amp;"|"&amp;C3263</f>
        <v>tdbR00000437 Thr-GGU|27</v>
      </c>
      <c r="B3263" s="4" t="s">
        <v>81</v>
      </c>
      <c r="C3263" s="4" t="s">
        <v>804</v>
      </c>
      <c r="D3263" s="4" t="n">
        <v>27</v>
      </c>
      <c r="E3263" s="21" t="s">
        <v>772</v>
      </c>
      <c r="F3263" s="22" t="s">
        <v>805</v>
      </c>
    </row>
    <row r="3264" customFormat="false" ht="15" hidden="false" customHeight="false" outlineLevel="0" collapsed="false">
      <c r="A3264" s="4" t="str">
        <f aca="false">B3264&amp;"|"&amp;C3264</f>
        <v>tdbR00000437 Thr-GGU|28</v>
      </c>
      <c r="B3264" s="4" t="s">
        <v>81</v>
      </c>
      <c r="C3264" s="4" t="s">
        <v>806</v>
      </c>
      <c r="D3264" s="4" t="n">
        <v>28</v>
      </c>
      <c r="E3264" s="21" t="s">
        <v>780</v>
      </c>
      <c r="F3264" s="22" t="s">
        <v>805</v>
      </c>
    </row>
    <row r="3265" customFormat="false" ht="15" hidden="false" customHeight="false" outlineLevel="0" collapsed="false">
      <c r="A3265" s="4" t="str">
        <f aca="false">B3265&amp;"|"&amp;C3265</f>
        <v>tdbR00000437 Thr-GGU|29</v>
      </c>
      <c r="B3265" s="4" t="s">
        <v>81</v>
      </c>
      <c r="C3265" s="4" t="s">
        <v>807</v>
      </c>
      <c r="D3265" s="4" t="n">
        <v>29</v>
      </c>
      <c r="E3265" s="21" t="s">
        <v>772</v>
      </c>
      <c r="F3265" s="22" t="s">
        <v>805</v>
      </c>
    </row>
    <row r="3266" customFormat="false" ht="15" hidden="false" customHeight="false" outlineLevel="0" collapsed="false">
      <c r="A3266" s="4" t="str">
        <f aca="false">B3266&amp;"|"&amp;C3266</f>
        <v>tdbR00000437 Thr-GGU|30</v>
      </c>
      <c r="B3266" s="4" t="s">
        <v>81</v>
      </c>
      <c r="C3266" s="4" t="s">
        <v>808</v>
      </c>
      <c r="D3266" s="4" t="n">
        <v>30</v>
      </c>
      <c r="E3266" s="21" t="s">
        <v>772</v>
      </c>
      <c r="F3266" s="22" t="s">
        <v>805</v>
      </c>
    </row>
    <row r="3267" customFormat="false" ht="15" hidden="false" customHeight="false" outlineLevel="0" collapsed="false">
      <c r="A3267" s="4" t="str">
        <f aca="false">B3267&amp;"|"&amp;C3267</f>
        <v>tdbR00000437 Thr-GGU|31</v>
      </c>
      <c r="B3267" s="4" t="s">
        <v>81</v>
      </c>
      <c r="C3267" s="4" t="s">
        <v>809</v>
      </c>
      <c r="D3267" s="4" t="n">
        <v>31</v>
      </c>
      <c r="E3267" s="21" t="s">
        <v>772</v>
      </c>
      <c r="F3267" s="22" t="s">
        <v>805</v>
      </c>
    </row>
    <row r="3268" customFormat="false" ht="15" hidden="false" customHeight="false" outlineLevel="0" collapsed="false">
      <c r="A3268" s="4" t="str">
        <f aca="false">B3268&amp;"|"&amp;C3268</f>
        <v>tdbR00000437 Thr-GGU|32</v>
      </c>
      <c r="B3268" s="4" t="s">
        <v>81</v>
      </c>
      <c r="C3268" s="4" t="s">
        <v>810</v>
      </c>
      <c r="D3268" s="4" t="n">
        <v>32</v>
      </c>
      <c r="E3268" s="19" t="s">
        <v>777</v>
      </c>
      <c r="F3268" s="20" t="s">
        <v>811</v>
      </c>
    </row>
    <row r="3269" customFormat="false" ht="15" hidden="false" customHeight="false" outlineLevel="0" collapsed="false">
      <c r="A3269" s="4" t="str">
        <f aca="false">B3269&amp;"|"&amp;C3269</f>
        <v>tdbR00000437 Thr-GGU|33</v>
      </c>
      <c r="B3269" s="4" t="s">
        <v>81</v>
      </c>
      <c r="C3269" s="4" t="s">
        <v>812</v>
      </c>
      <c r="D3269" s="4" t="n">
        <v>33</v>
      </c>
      <c r="E3269" s="19" t="s">
        <v>777</v>
      </c>
      <c r="F3269" s="20" t="s">
        <v>811</v>
      </c>
    </row>
    <row r="3270" customFormat="false" ht="15" hidden="false" customHeight="false" outlineLevel="0" collapsed="false">
      <c r="A3270" s="4" t="str">
        <f aca="false">B3270&amp;"|"&amp;C3270</f>
        <v>tdbR00000437 Thr-GGU|34</v>
      </c>
      <c r="B3270" s="4" t="s">
        <v>81</v>
      </c>
      <c r="C3270" s="4" t="s">
        <v>813</v>
      </c>
      <c r="D3270" s="4" t="n">
        <v>34</v>
      </c>
      <c r="E3270" s="19" t="s">
        <v>459</v>
      </c>
      <c r="F3270" s="20" t="s">
        <v>811</v>
      </c>
    </row>
    <row r="3271" customFormat="false" ht="15" hidden="false" customHeight="false" outlineLevel="0" collapsed="false">
      <c r="A3271" s="4" t="str">
        <f aca="false">B3271&amp;"|"&amp;C3271</f>
        <v>tdbR00000437 Thr-GGU|35</v>
      </c>
      <c r="B3271" s="4" t="s">
        <v>81</v>
      </c>
      <c r="C3271" s="4" t="s">
        <v>814</v>
      </c>
      <c r="D3271" s="4" t="n">
        <v>35</v>
      </c>
      <c r="E3271" s="19" t="s">
        <v>459</v>
      </c>
      <c r="F3271" s="20" t="s">
        <v>811</v>
      </c>
    </row>
    <row r="3272" customFormat="false" ht="15" hidden="false" customHeight="false" outlineLevel="0" collapsed="false">
      <c r="A3272" s="4" t="str">
        <f aca="false">B3272&amp;"|"&amp;C3272</f>
        <v>tdbR00000437 Thr-GGU|36</v>
      </c>
      <c r="B3272" s="4" t="s">
        <v>81</v>
      </c>
      <c r="C3272" s="4" t="s">
        <v>815</v>
      </c>
      <c r="D3272" s="4" t="n">
        <v>36</v>
      </c>
      <c r="E3272" s="19" t="s">
        <v>777</v>
      </c>
      <c r="F3272" s="20" t="s">
        <v>811</v>
      </c>
    </row>
    <row r="3273" customFormat="false" ht="15" hidden="false" customHeight="false" outlineLevel="0" collapsed="false">
      <c r="A3273" s="4" t="str">
        <f aca="false">B3273&amp;"|"&amp;C3273</f>
        <v>tdbR00000437 Thr-GGU|37</v>
      </c>
      <c r="B3273" s="4" t="s">
        <v>81</v>
      </c>
      <c r="C3273" s="4" t="s">
        <v>816</v>
      </c>
      <c r="D3273" s="4" t="n">
        <v>37</v>
      </c>
      <c r="E3273" s="19" t="s">
        <v>780</v>
      </c>
      <c r="F3273" s="20" t="s">
        <v>811</v>
      </c>
    </row>
    <row r="3274" customFormat="false" ht="15" hidden="false" customHeight="false" outlineLevel="0" collapsed="false">
      <c r="A3274" s="4" t="str">
        <f aca="false">B3274&amp;"|"&amp;C3274</f>
        <v>tdbR00000437 Thr-GGU|38</v>
      </c>
      <c r="B3274" s="4" t="s">
        <v>81</v>
      </c>
      <c r="C3274" s="4" t="s">
        <v>817</v>
      </c>
      <c r="D3274" s="4" t="n">
        <v>38</v>
      </c>
      <c r="E3274" s="19" t="s">
        <v>780</v>
      </c>
      <c r="F3274" s="20" t="s">
        <v>811</v>
      </c>
    </row>
    <row r="3275" customFormat="false" ht="15" hidden="false" customHeight="false" outlineLevel="0" collapsed="false">
      <c r="A3275" s="4" t="str">
        <f aca="false">B3275&amp;"|"&amp;C3275</f>
        <v>tdbR00000437 Thr-GGU|39</v>
      </c>
      <c r="B3275" s="4" t="s">
        <v>81</v>
      </c>
      <c r="C3275" s="4" t="s">
        <v>818</v>
      </c>
      <c r="D3275" s="4" t="n">
        <v>39</v>
      </c>
      <c r="E3275" s="21" t="s">
        <v>459</v>
      </c>
      <c r="F3275" s="22" t="s">
        <v>805</v>
      </c>
    </row>
    <row r="3276" customFormat="false" ht="15" hidden="false" customHeight="false" outlineLevel="0" collapsed="false">
      <c r="A3276" s="4" t="str">
        <f aca="false">B3276&amp;"|"&amp;C3276</f>
        <v>tdbR00000437 Thr-GGU|40</v>
      </c>
      <c r="B3276" s="4" t="s">
        <v>81</v>
      </c>
      <c r="C3276" s="4" t="s">
        <v>819</v>
      </c>
      <c r="D3276" s="4" t="n">
        <v>40</v>
      </c>
      <c r="E3276" s="21" t="s">
        <v>459</v>
      </c>
      <c r="F3276" s="22" t="s">
        <v>805</v>
      </c>
    </row>
    <row r="3277" customFormat="false" ht="15" hidden="false" customHeight="false" outlineLevel="0" collapsed="false">
      <c r="A3277" s="4" t="str">
        <f aca="false">B3277&amp;"|"&amp;C3277</f>
        <v>tdbR00000437 Thr-GGU|41</v>
      </c>
      <c r="B3277" s="4" t="s">
        <v>81</v>
      </c>
      <c r="C3277" s="4" t="s">
        <v>820</v>
      </c>
      <c r="D3277" s="4" t="n">
        <v>41</v>
      </c>
      <c r="E3277" s="21" t="s">
        <v>459</v>
      </c>
      <c r="F3277" s="22" t="s">
        <v>805</v>
      </c>
    </row>
    <row r="3278" customFormat="false" ht="15" hidden="false" customHeight="false" outlineLevel="0" collapsed="false">
      <c r="A3278" s="4" t="str">
        <f aca="false">B3278&amp;"|"&amp;C3278</f>
        <v>tdbR00000437 Thr-GGU|42</v>
      </c>
      <c r="B3278" s="4" t="s">
        <v>81</v>
      </c>
      <c r="C3278" s="4" t="s">
        <v>821</v>
      </c>
      <c r="D3278" s="4" t="n">
        <v>42</v>
      </c>
      <c r="E3278" s="21" t="s">
        <v>777</v>
      </c>
      <c r="F3278" s="22" t="s">
        <v>805</v>
      </c>
    </row>
    <row r="3279" customFormat="false" ht="15" hidden="false" customHeight="false" outlineLevel="0" collapsed="false">
      <c r="A3279" s="4" t="str">
        <f aca="false">B3279&amp;"|"&amp;C3279</f>
        <v>tdbR00000437 Thr-GGU|43</v>
      </c>
      <c r="B3279" s="4" t="s">
        <v>81</v>
      </c>
      <c r="C3279" s="4" t="s">
        <v>822</v>
      </c>
      <c r="D3279" s="4" t="n">
        <v>43</v>
      </c>
      <c r="E3279" s="21" t="s">
        <v>459</v>
      </c>
      <c r="F3279" s="22" t="s">
        <v>805</v>
      </c>
    </row>
    <row r="3280" customFormat="false" ht="15" hidden="false" customHeight="false" outlineLevel="0" collapsed="false">
      <c r="A3280" s="4" t="str">
        <f aca="false">B3280&amp;"|"&amp;C3280</f>
        <v>tdbR00000437 Thr-GGU|44</v>
      </c>
      <c r="B3280" s="4" t="s">
        <v>81</v>
      </c>
      <c r="C3280" s="4" t="s">
        <v>823</v>
      </c>
      <c r="D3280" s="4" t="n">
        <v>44</v>
      </c>
      <c r="E3280" s="19" t="s">
        <v>780</v>
      </c>
      <c r="F3280" s="20" t="s">
        <v>824</v>
      </c>
    </row>
    <row r="3281" customFormat="false" ht="15" hidden="false" customHeight="false" outlineLevel="0" collapsed="false">
      <c r="A3281" s="4" t="str">
        <f aca="false">B3281&amp;"|"&amp;C3281</f>
        <v>tdbR00000437 Thr-GGU|45</v>
      </c>
      <c r="B3281" s="4" t="s">
        <v>81</v>
      </c>
      <c r="C3281" s="4" t="s">
        <v>825</v>
      </c>
      <c r="D3281" s="4" t="n">
        <v>45</v>
      </c>
      <c r="E3281" s="19" t="s">
        <v>459</v>
      </c>
      <c r="F3281" s="20" t="s">
        <v>824</v>
      </c>
    </row>
    <row r="3282" customFormat="false" ht="15" hidden="false" customHeight="false" outlineLevel="0" collapsed="false">
      <c r="A3282" s="4" t="str">
        <f aca="false">B3282&amp;"|"&amp;C3282</f>
        <v>tdbR00000437 Thr-GGU|46</v>
      </c>
      <c r="B3282" s="4" t="s">
        <v>81</v>
      </c>
      <c r="C3282" s="4" t="s">
        <v>826</v>
      </c>
      <c r="D3282" s="4" t="n">
        <v>46</v>
      </c>
      <c r="E3282" s="19" t="s">
        <v>459</v>
      </c>
      <c r="F3282" s="20" t="s">
        <v>824</v>
      </c>
    </row>
    <row r="3283" customFormat="false" ht="15" hidden="false" customHeight="false" outlineLevel="0" collapsed="false">
      <c r="A3283" s="4" t="str">
        <f aca="false">B3283&amp;"|"&amp;C3283</f>
        <v>tdbR00000437 Thr-GGU|47</v>
      </c>
      <c r="B3283" s="4" t="s">
        <v>81</v>
      </c>
      <c r="C3283" s="4" t="s">
        <v>827</v>
      </c>
      <c r="D3283" s="4" t="n">
        <v>47</v>
      </c>
      <c r="E3283" s="19" t="s">
        <v>777</v>
      </c>
      <c r="F3283" s="20" t="s">
        <v>824</v>
      </c>
    </row>
    <row r="3284" customFormat="false" ht="15" hidden="false" customHeight="false" outlineLevel="0" collapsed="false">
      <c r="A3284" s="4" t="str">
        <f aca="false">B3284&amp;"|"&amp;C3284</f>
        <v>tdbR00000437 Thr-GGU|48</v>
      </c>
      <c r="B3284" s="4" t="s">
        <v>81</v>
      </c>
      <c r="C3284" s="4" t="s">
        <v>828</v>
      </c>
      <c r="D3284" s="4" t="n">
        <v>48</v>
      </c>
      <c r="E3284" s="19" t="s">
        <v>772</v>
      </c>
      <c r="F3284" s="20" t="s">
        <v>824</v>
      </c>
    </row>
    <row r="3285" customFormat="false" ht="15" hidden="false" customHeight="false" outlineLevel="0" collapsed="false">
      <c r="A3285" s="4" t="str">
        <f aca="false">B3285&amp;"|"&amp;C3285</f>
        <v>tdbR00000437 Thr-GGU|49</v>
      </c>
      <c r="B3285" s="4" t="s">
        <v>81</v>
      </c>
      <c r="C3285" s="4" t="s">
        <v>829</v>
      </c>
      <c r="D3285" s="4" t="n">
        <v>49</v>
      </c>
      <c r="E3285" s="23" t="s">
        <v>459</v>
      </c>
      <c r="F3285" s="10" t="s">
        <v>830</v>
      </c>
    </row>
    <row r="3286" customFormat="false" ht="15" hidden="false" customHeight="false" outlineLevel="0" collapsed="false">
      <c r="A3286" s="4" t="str">
        <f aca="false">B3286&amp;"|"&amp;C3286</f>
        <v>tdbR00000437 Thr-GGU|50</v>
      </c>
      <c r="B3286" s="4" t="s">
        <v>81</v>
      </c>
      <c r="C3286" s="4" t="s">
        <v>831</v>
      </c>
      <c r="D3286" s="4" t="n">
        <v>50</v>
      </c>
      <c r="E3286" s="23" t="s">
        <v>459</v>
      </c>
      <c r="F3286" s="10" t="s">
        <v>830</v>
      </c>
    </row>
    <row r="3287" customFormat="false" ht="15" hidden="false" customHeight="false" outlineLevel="0" collapsed="false">
      <c r="A3287" s="4" t="str">
        <f aca="false">B3287&amp;"|"&amp;C3287</f>
        <v>tdbR00000437 Thr-GGU|51</v>
      </c>
      <c r="B3287" s="4" t="s">
        <v>81</v>
      </c>
      <c r="C3287" s="4" t="s">
        <v>832</v>
      </c>
      <c r="D3287" s="4" t="n">
        <v>51</v>
      </c>
      <c r="E3287" s="23" t="s">
        <v>772</v>
      </c>
      <c r="F3287" s="10" t="s">
        <v>830</v>
      </c>
    </row>
    <row r="3288" customFormat="false" ht="15" hidden="false" customHeight="false" outlineLevel="0" collapsed="false">
      <c r="A3288" s="4" t="str">
        <f aca="false">B3288&amp;"|"&amp;C3288</f>
        <v>tdbR00000437 Thr-GGU|52</v>
      </c>
      <c r="B3288" s="4" t="s">
        <v>81</v>
      </c>
      <c r="C3288" s="4" t="s">
        <v>833</v>
      </c>
      <c r="D3288" s="4" t="n">
        <v>52</v>
      </c>
      <c r="E3288" s="23" t="s">
        <v>780</v>
      </c>
      <c r="F3288" s="10" t="s">
        <v>830</v>
      </c>
    </row>
    <row r="3289" customFormat="false" ht="15" hidden="false" customHeight="false" outlineLevel="0" collapsed="false">
      <c r="A3289" s="4" t="str">
        <f aca="false">B3289&amp;"|"&amp;C3289</f>
        <v>tdbR00000437 Thr-GGU|53</v>
      </c>
      <c r="B3289" s="4" t="s">
        <v>81</v>
      </c>
      <c r="C3289" s="4" t="s">
        <v>834</v>
      </c>
      <c r="D3289" s="4" t="n">
        <v>53</v>
      </c>
      <c r="E3289" s="23" t="s">
        <v>459</v>
      </c>
      <c r="F3289" s="10" t="s">
        <v>830</v>
      </c>
    </row>
    <row r="3290" customFormat="false" ht="15" hidden="false" customHeight="false" outlineLevel="0" collapsed="false">
      <c r="A3290" s="4" t="str">
        <f aca="false">B3290&amp;"|"&amp;C3290</f>
        <v>tdbR00000437 Thr-GGU|54</v>
      </c>
      <c r="B3290" s="4" t="s">
        <v>81</v>
      </c>
      <c r="C3290" s="4" t="s">
        <v>835</v>
      </c>
      <c r="D3290" s="4" t="n">
        <v>54</v>
      </c>
      <c r="E3290" s="19" t="s">
        <v>777</v>
      </c>
      <c r="F3290" s="20" t="s">
        <v>836</v>
      </c>
    </row>
    <row r="3291" customFormat="false" ht="15" hidden="false" customHeight="false" outlineLevel="0" collapsed="false">
      <c r="A3291" s="4" t="str">
        <f aca="false">B3291&amp;"|"&amp;C3291</f>
        <v>tdbR00000437 Thr-GGU|55</v>
      </c>
      <c r="B3291" s="4" t="s">
        <v>81</v>
      </c>
      <c r="C3291" s="4" t="s">
        <v>837</v>
      </c>
      <c r="D3291" s="4" t="n">
        <v>55</v>
      </c>
      <c r="E3291" s="19" t="s">
        <v>777</v>
      </c>
      <c r="F3291" s="20" t="s">
        <v>836</v>
      </c>
    </row>
    <row r="3292" customFormat="false" ht="15" hidden="false" customHeight="false" outlineLevel="0" collapsed="false">
      <c r="A3292" s="4" t="str">
        <f aca="false">B3292&amp;"|"&amp;C3292</f>
        <v>tdbR00000437 Thr-GGU|56</v>
      </c>
      <c r="B3292" s="4" t="s">
        <v>81</v>
      </c>
      <c r="C3292" s="4" t="s">
        <v>838</v>
      </c>
      <c r="D3292" s="4" t="n">
        <v>56</v>
      </c>
      <c r="E3292" s="19" t="s">
        <v>772</v>
      </c>
      <c r="F3292" s="20" t="s">
        <v>836</v>
      </c>
    </row>
    <row r="3293" customFormat="false" ht="15" hidden="false" customHeight="false" outlineLevel="0" collapsed="false">
      <c r="A3293" s="4" t="str">
        <f aca="false">B3293&amp;"|"&amp;C3293</f>
        <v>tdbR00000437 Thr-GGU|57</v>
      </c>
      <c r="B3293" s="4" t="s">
        <v>81</v>
      </c>
      <c r="C3293" s="4" t="s">
        <v>839</v>
      </c>
      <c r="D3293" s="4" t="n">
        <v>57</v>
      </c>
      <c r="E3293" s="19" t="s">
        <v>459</v>
      </c>
      <c r="F3293" s="20" t="s">
        <v>836</v>
      </c>
    </row>
    <row r="3294" customFormat="false" ht="15" hidden="false" customHeight="false" outlineLevel="0" collapsed="false">
      <c r="A3294" s="4" t="str">
        <f aca="false">B3294&amp;"|"&amp;C3294</f>
        <v>tdbR00000437 Thr-GGU|58</v>
      </c>
      <c r="B3294" s="4" t="s">
        <v>81</v>
      </c>
      <c r="C3294" s="4" t="s">
        <v>840</v>
      </c>
      <c r="D3294" s="4" t="n">
        <v>58</v>
      </c>
      <c r="E3294" s="19" t="s">
        <v>780</v>
      </c>
      <c r="F3294" s="20" t="s">
        <v>836</v>
      </c>
    </row>
    <row r="3295" customFormat="false" ht="15" hidden="false" customHeight="false" outlineLevel="0" collapsed="false">
      <c r="A3295" s="4" t="str">
        <f aca="false">B3295&amp;"|"&amp;C3295</f>
        <v>tdbR00000437 Thr-GGU|59</v>
      </c>
      <c r="B3295" s="4" t="s">
        <v>81</v>
      </c>
      <c r="C3295" s="4" t="s">
        <v>841</v>
      </c>
      <c r="D3295" s="4" t="n">
        <v>59</v>
      </c>
      <c r="E3295" s="19" t="s">
        <v>780</v>
      </c>
      <c r="F3295" s="20" t="s">
        <v>836</v>
      </c>
    </row>
    <row r="3296" customFormat="false" ht="15" hidden="false" customHeight="false" outlineLevel="0" collapsed="false">
      <c r="A3296" s="4" t="str">
        <f aca="false">B3296&amp;"|"&amp;C3296</f>
        <v>tdbR00000437 Thr-GGU|60</v>
      </c>
      <c r="B3296" s="4" t="s">
        <v>81</v>
      </c>
      <c r="C3296" s="4" t="s">
        <v>842</v>
      </c>
      <c r="D3296" s="4" t="n">
        <v>60</v>
      </c>
      <c r="E3296" s="19" t="s">
        <v>777</v>
      </c>
      <c r="F3296" s="20" t="s">
        <v>836</v>
      </c>
    </row>
    <row r="3297" customFormat="false" ht="15" hidden="false" customHeight="false" outlineLevel="0" collapsed="false">
      <c r="A3297" s="4" t="str">
        <f aca="false">B3297&amp;"|"&amp;C3297</f>
        <v>tdbR00000437 Thr-GGU|61</v>
      </c>
      <c r="B3297" s="4" t="s">
        <v>81</v>
      </c>
      <c r="C3297" s="4" t="s">
        <v>843</v>
      </c>
      <c r="D3297" s="4" t="n">
        <v>61</v>
      </c>
      <c r="E3297" s="23" t="s">
        <v>772</v>
      </c>
      <c r="F3297" s="10" t="s">
        <v>830</v>
      </c>
    </row>
    <row r="3298" customFormat="false" ht="15" hidden="false" customHeight="false" outlineLevel="0" collapsed="false">
      <c r="A3298" s="4" t="str">
        <f aca="false">B3298&amp;"|"&amp;C3298</f>
        <v>tdbR00000437 Thr-GGU|62</v>
      </c>
      <c r="B3298" s="4" t="s">
        <v>81</v>
      </c>
      <c r="C3298" s="4" t="s">
        <v>844</v>
      </c>
      <c r="D3298" s="4" t="n">
        <v>62</v>
      </c>
      <c r="E3298" s="23" t="s">
        <v>777</v>
      </c>
      <c r="F3298" s="10" t="s">
        <v>830</v>
      </c>
    </row>
    <row r="3299" customFormat="false" ht="15" hidden="false" customHeight="false" outlineLevel="0" collapsed="false">
      <c r="A3299" s="4" t="str">
        <f aca="false">B3299&amp;"|"&amp;C3299</f>
        <v>tdbR00000437 Thr-GGU|63</v>
      </c>
      <c r="B3299" s="4" t="s">
        <v>81</v>
      </c>
      <c r="C3299" s="4" t="s">
        <v>845</v>
      </c>
      <c r="D3299" s="4" t="n">
        <v>63</v>
      </c>
      <c r="E3299" s="23" t="s">
        <v>459</v>
      </c>
      <c r="F3299" s="10" t="s">
        <v>830</v>
      </c>
    </row>
    <row r="3300" customFormat="false" ht="15" hidden="false" customHeight="false" outlineLevel="0" collapsed="false">
      <c r="A3300" s="4" t="str">
        <f aca="false">B3300&amp;"|"&amp;C3300</f>
        <v>tdbR00000437 Thr-GGU|64</v>
      </c>
      <c r="B3300" s="4" t="s">
        <v>81</v>
      </c>
      <c r="C3300" s="4" t="s">
        <v>846</v>
      </c>
      <c r="D3300" s="4" t="n">
        <v>64</v>
      </c>
      <c r="E3300" s="23" t="s">
        <v>772</v>
      </c>
      <c r="F3300" s="10" t="s">
        <v>830</v>
      </c>
    </row>
    <row r="3301" customFormat="false" ht="15" hidden="false" customHeight="false" outlineLevel="0" collapsed="false">
      <c r="A3301" s="4" t="str">
        <f aca="false">B3301&amp;"|"&amp;C3301</f>
        <v>tdbR00000437 Thr-GGU|65</v>
      </c>
      <c r="B3301" s="4" t="s">
        <v>81</v>
      </c>
      <c r="C3301" s="4" t="s">
        <v>847</v>
      </c>
      <c r="D3301" s="4" t="n">
        <v>65</v>
      </c>
      <c r="E3301" s="23" t="s">
        <v>772</v>
      </c>
      <c r="F3301" s="10" t="s">
        <v>830</v>
      </c>
    </row>
    <row r="3302" customFormat="false" ht="15" hidden="false" customHeight="false" outlineLevel="0" collapsed="false">
      <c r="A3302" s="4" t="str">
        <f aca="false">B3302&amp;"|"&amp;C3302</f>
        <v>tdbR00000437 Thr-GGU|66</v>
      </c>
      <c r="B3302" s="4" t="s">
        <v>81</v>
      </c>
      <c r="C3302" s="4" t="s">
        <v>848</v>
      </c>
      <c r="D3302" s="4" t="n">
        <v>66</v>
      </c>
      <c r="E3302" s="17" t="s">
        <v>777</v>
      </c>
      <c r="F3302" s="18" t="s">
        <v>768</v>
      </c>
    </row>
    <row r="3303" customFormat="false" ht="15" hidden="false" customHeight="false" outlineLevel="0" collapsed="false">
      <c r="A3303" s="4" t="str">
        <f aca="false">B3303&amp;"|"&amp;C3303</f>
        <v>tdbR00000437 Thr-GGU|67</v>
      </c>
      <c r="B3303" s="4" t="s">
        <v>81</v>
      </c>
      <c r="C3303" s="4" t="s">
        <v>849</v>
      </c>
      <c r="D3303" s="4" t="n">
        <v>67</v>
      </c>
      <c r="E3303" s="17" t="s">
        <v>780</v>
      </c>
      <c r="F3303" s="18" t="s">
        <v>768</v>
      </c>
    </row>
    <row r="3304" customFormat="false" ht="15" hidden="false" customHeight="false" outlineLevel="0" collapsed="false">
      <c r="A3304" s="4" t="str">
        <f aca="false">B3304&amp;"|"&amp;C3304</f>
        <v>tdbR00000437 Thr-GGU|68</v>
      </c>
      <c r="B3304" s="4" t="s">
        <v>81</v>
      </c>
      <c r="C3304" s="4" t="s">
        <v>850</v>
      </c>
      <c r="D3304" s="4" t="n">
        <v>68</v>
      </c>
      <c r="E3304" s="17" t="s">
        <v>777</v>
      </c>
      <c r="F3304" s="18" t="s">
        <v>768</v>
      </c>
    </row>
    <row r="3305" customFormat="false" ht="15" hidden="false" customHeight="false" outlineLevel="0" collapsed="false">
      <c r="A3305" s="4" t="str">
        <f aca="false">B3305&amp;"|"&amp;C3305</f>
        <v>tdbR00000437 Thr-GGU|69</v>
      </c>
      <c r="B3305" s="4" t="s">
        <v>81</v>
      </c>
      <c r="C3305" s="4" t="s">
        <v>851</v>
      </c>
      <c r="D3305" s="4" t="n">
        <v>69</v>
      </c>
      <c r="E3305" s="17" t="s">
        <v>772</v>
      </c>
      <c r="F3305" s="18" t="s">
        <v>768</v>
      </c>
    </row>
    <row r="3306" customFormat="false" ht="15" hidden="false" customHeight="false" outlineLevel="0" collapsed="false">
      <c r="A3306" s="4" t="str">
        <f aca="false">B3306&amp;"|"&amp;C3306</f>
        <v>tdbR00000437 Thr-GGU|70</v>
      </c>
      <c r="B3306" s="4" t="s">
        <v>81</v>
      </c>
      <c r="C3306" s="4" t="s">
        <v>852</v>
      </c>
      <c r="D3306" s="4" t="n">
        <v>70</v>
      </c>
      <c r="E3306" s="17" t="s">
        <v>780</v>
      </c>
      <c r="F3306" s="18" t="s">
        <v>768</v>
      </c>
    </row>
    <row r="3307" customFormat="false" ht="15" hidden="false" customHeight="false" outlineLevel="0" collapsed="false">
      <c r="A3307" s="4" t="str">
        <f aca="false">B3307&amp;"|"&amp;C3307</f>
        <v>tdbR00000437 Thr-GGU|71</v>
      </c>
      <c r="B3307" s="4" t="s">
        <v>81</v>
      </c>
      <c r="C3307" s="4" t="s">
        <v>853</v>
      </c>
      <c r="D3307" s="4" t="n">
        <v>71</v>
      </c>
      <c r="E3307" s="17" t="s">
        <v>459</v>
      </c>
      <c r="F3307" s="18" t="s">
        <v>768</v>
      </c>
    </row>
    <row r="3308" customFormat="false" ht="15" hidden="false" customHeight="false" outlineLevel="0" collapsed="false">
      <c r="A3308" s="4" t="str">
        <f aca="false">B3308&amp;"|"&amp;C3308</f>
        <v>tdbR00000437 Thr-GGU|72</v>
      </c>
      <c r="B3308" s="4" t="s">
        <v>81</v>
      </c>
      <c r="C3308" s="4" t="s">
        <v>854</v>
      </c>
      <c r="D3308" s="4" t="n">
        <v>72</v>
      </c>
      <c r="E3308" s="17" t="s">
        <v>772</v>
      </c>
      <c r="F3308" s="18" t="s">
        <v>768</v>
      </c>
    </row>
    <row r="3309" customFormat="false" ht="15" hidden="false" customHeight="false" outlineLevel="0" collapsed="false">
      <c r="A3309" s="4" t="str">
        <f aca="false">B3309&amp;"|"&amp;C3309</f>
        <v>tdbR00000438 Thr-GGU|1</v>
      </c>
      <c r="B3309" s="4" t="s">
        <v>82</v>
      </c>
      <c r="C3309" s="4" t="s">
        <v>767</v>
      </c>
      <c r="D3309" s="4" t="n">
        <v>1</v>
      </c>
      <c r="E3309" s="17" t="s">
        <v>459</v>
      </c>
      <c r="F3309" s="18" t="s">
        <v>768</v>
      </c>
    </row>
    <row r="3310" customFormat="false" ht="15" hidden="false" customHeight="false" outlineLevel="0" collapsed="false">
      <c r="A3310" s="4" t="str">
        <f aca="false">B3310&amp;"|"&amp;C3310</f>
        <v>tdbR00000438 Thr-GGU|2</v>
      </c>
      <c r="B3310" s="4" t="s">
        <v>82</v>
      </c>
      <c r="C3310" s="4" t="s">
        <v>769</v>
      </c>
      <c r="D3310" s="4" t="n">
        <v>2</v>
      </c>
      <c r="E3310" s="17" t="s">
        <v>772</v>
      </c>
      <c r="F3310" s="18" t="s">
        <v>768</v>
      </c>
    </row>
    <row r="3311" customFormat="false" ht="15" hidden="false" customHeight="false" outlineLevel="0" collapsed="false">
      <c r="A3311" s="4" t="str">
        <f aca="false">B3311&amp;"|"&amp;C3311</f>
        <v>tdbR00000438 Thr-GGU|3</v>
      </c>
      <c r="B3311" s="4" t="s">
        <v>82</v>
      </c>
      <c r="C3311" s="4" t="s">
        <v>770</v>
      </c>
      <c r="D3311" s="4" t="n">
        <v>3</v>
      </c>
      <c r="E3311" s="17" t="s">
        <v>777</v>
      </c>
      <c r="F3311" s="18" t="s">
        <v>768</v>
      </c>
    </row>
    <row r="3312" customFormat="false" ht="15" hidden="false" customHeight="false" outlineLevel="0" collapsed="false">
      <c r="A3312" s="4" t="str">
        <f aca="false">B3312&amp;"|"&amp;C3312</f>
        <v>tdbR00000438 Thr-GGU|4</v>
      </c>
      <c r="B3312" s="4" t="s">
        <v>82</v>
      </c>
      <c r="C3312" s="4" t="s">
        <v>771</v>
      </c>
      <c r="D3312" s="4" t="n">
        <v>4</v>
      </c>
      <c r="E3312" s="17" t="s">
        <v>459</v>
      </c>
      <c r="F3312" s="18" t="s">
        <v>768</v>
      </c>
    </row>
    <row r="3313" customFormat="false" ht="15" hidden="false" customHeight="false" outlineLevel="0" collapsed="false">
      <c r="A3313" s="4" t="str">
        <f aca="false">B3313&amp;"|"&amp;C3313</f>
        <v>tdbR00000438 Thr-GGU|5</v>
      </c>
      <c r="B3313" s="4" t="s">
        <v>82</v>
      </c>
      <c r="C3313" s="4" t="s">
        <v>773</v>
      </c>
      <c r="D3313" s="4" t="n">
        <v>5</v>
      </c>
      <c r="E3313" s="17" t="s">
        <v>780</v>
      </c>
      <c r="F3313" s="18" t="s">
        <v>768</v>
      </c>
    </row>
    <row r="3314" customFormat="false" ht="15" hidden="false" customHeight="false" outlineLevel="0" collapsed="false">
      <c r="A3314" s="4" t="str">
        <f aca="false">B3314&amp;"|"&amp;C3314</f>
        <v>tdbR00000438 Thr-GGU|6</v>
      </c>
      <c r="B3314" s="4" t="s">
        <v>82</v>
      </c>
      <c r="C3314" s="4" t="s">
        <v>774</v>
      </c>
      <c r="D3314" s="4" t="n">
        <v>6</v>
      </c>
      <c r="E3314" s="17" t="s">
        <v>777</v>
      </c>
      <c r="F3314" s="18" t="s">
        <v>768</v>
      </c>
    </row>
    <row r="3315" customFormat="false" ht="15" hidden="false" customHeight="false" outlineLevel="0" collapsed="false">
      <c r="A3315" s="4" t="str">
        <f aca="false">B3315&amp;"|"&amp;C3315</f>
        <v>tdbR00000438 Thr-GGU|7</v>
      </c>
      <c r="B3315" s="4" t="s">
        <v>82</v>
      </c>
      <c r="C3315" s="4" t="s">
        <v>775</v>
      </c>
      <c r="D3315" s="4" t="n">
        <v>7</v>
      </c>
      <c r="E3315" s="17" t="s">
        <v>780</v>
      </c>
      <c r="F3315" s="18" t="s">
        <v>768</v>
      </c>
    </row>
    <row r="3316" customFormat="false" ht="15" hidden="false" customHeight="false" outlineLevel="0" collapsed="false">
      <c r="A3316" s="4" t="str">
        <f aca="false">B3316&amp;"|"&amp;C3316</f>
        <v>tdbR00000438 Thr-GGU|8</v>
      </c>
      <c r="B3316" s="4" t="s">
        <v>82</v>
      </c>
      <c r="C3316" s="4" t="s">
        <v>776</v>
      </c>
      <c r="D3316" s="4" t="n">
        <v>8</v>
      </c>
      <c r="E3316" s="3" t="s">
        <v>777</v>
      </c>
      <c r="F3316" s="4" t="s">
        <v>778</v>
      </c>
    </row>
    <row r="3317" customFormat="false" ht="15" hidden="false" customHeight="false" outlineLevel="0" collapsed="false">
      <c r="A3317" s="4" t="str">
        <f aca="false">B3317&amp;"|"&amp;C3317</f>
        <v>tdbR00000438 Thr-GGU|9</v>
      </c>
      <c r="B3317" s="4" t="s">
        <v>82</v>
      </c>
      <c r="C3317" s="4" t="s">
        <v>779</v>
      </c>
      <c r="D3317" s="4" t="n">
        <v>9</v>
      </c>
      <c r="E3317" s="3" t="s">
        <v>459</v>
      </c>
      <c r="F3317" s="4" t="s">
        <v>781</v>
      </c>
    </row>
    <row r="3318" customFormat="false" ht="15" hidden="false" customHeight="false" outlineLevel="0" collapsed="false">
      <c r="A3318" s="4" t="str">
        <f aca="false">B3318&amp;"|"&amp;C3318</f>
        <v>tdbR00000438 Thr-GGU|10</v>
      </c>
      <c r="B3318" s="4" t="s">
        <v>82</v>
      </c>
      <c r="C3318" s="4" t="s">
        <v>782</v>
      </c>
      <c r="D3318" s="4" t="n">
        <v>10</v>
      </c>
      <c r="E3318" s="8" t="s">
        <v>459</v>
      </c>
      <c r="F3318" s="7" t="s">
        <v>783</v>
      </c>
    </row>
    <row r="3319" customFormat="false" ht="15" hidden="false" customHeight="false" outlineLevel="0" collapsed="false">
      <c r="A3319" s="4" t="str">
        <f aca="false">B3319&amp;"|"&amp;C3319</f>
        <v>tdbR00000438 Thr-GGU|11</v>
      </c>
      <c r="B3319" s="4" t="s">
        <v>82</v>
      </c>
      <c r="C3319" s="4" t="s">
        <v>784</v>
      </c>
      <c r="D3319" s="4" t="n">
        <v>11</v>
      </c>
      <c r="E3319" s="8" t="s">
        <v>772</v>
      </c>
      <c r="F3319" s="7" t="s">
        <v>783</v>
      </c>
    </row>
    <row r="3320" customFormat="false" ht="15" hidden="false" customHeight="false" outlineLevel="0" collapsed="false">
      <c r="A3320" s="4" t="str">
        <f aca="false">B3320&amp;"|"&amp;C3320</f>
        <v>tdbR00000438 Thr-GGU|12</v>
      </c>
      <c r="B3320" s="4" t="s">
        <v>82</v>
      </c>
      <c r="C3320" s="4" t="s">
        <v>785</v>
      </c>
      <c r="D3320" s="4" t="n">
        <v>12</v>
      </c>
      <c r="E3320" s="8" t="s">
        <v>777</v>
      </c>
      <c r="F3320" s="7" t="s">
        <v>783</v>
      </c>
    </row>
    <row r="3321" customFormat="false" ht="15" hidden="false" customHeight="false" outlineLevel="0" collapsed="false">
      <c r="A3321" s="4" t="str">
        <f aca="false">B3321&amp;"|"&amp;C3321</f>
        <v>tdbR00000438 Thr-GGU|13</v>
      </c>
      <c r="B3321" s="4" t="s">
        <v>82</v>
      </c>
      <c r="C3321" s="4" t="s">
        <v>786</v>
      </c>
      <c r="D3321" s="4" t="n">
        <v>13</v>
      </c>
      <c r="E3321" s="8" t="s">
        <v>772</v>
      </c>
      <c r="F3321" s="7" t="s">
        <v>783</v>
      </c>
    </row>
    <row r="3322" customFormat="false" ht="15" hidden="false" customHeight="false" outlineLevel="0" collapsed="false">
      <c r="A3322" s="4" t="str">
        <f aca="false">B3322&amp;"|"&amp;C3322</f>
        <v>tdbR00000438 Thr-GGU|14</v>
      </c>
      <c r="B3322" s="4" t="s">
        <v>82</v>
      </c>
      <c r="C3322" s="4" t="s">
        <v>787</v>
      </c>
      <c r="D3322" s="4" t="n">
        <v>14</v>
      </c>
      <c r="E3322" s="19" t="s">
        <v>780</v>
      </c>
      <c r="F3322" s="20" t="s">
        <v>788</v>
      </c>
    </row>
    <row r="3323" customFormat="false" ht="15" hidden="false" customHeight="false" outlineLevel="0" collapsed="false">
      <c r="A3323" s="4" t="str">
        <f aca="false">B3323&amp;"|"&amp;C3323</f>
        <v>tdbR00000438 Thr-GGU|15</v>
      </c>
      <c r="B3323" s="4" t="s">
        <v>82</v>
      </c>
      <c r="C3323" s="4" t="s">
        <v>789</v>
      </c>
      <c r="D3323" s="4" t="n">
        <v>15</v>
      </c>
      <c r="E3323" s="19" t="s">
        <v>459</v>
      </c>
      <c r="F3323" s="20" t="s">
        <v>788</v>
      </c>
    </row>
    <row r="3324" customFormat="false" ht="15" hidden="false" customHeight="false" outlineLevel="0" collapsed="false">
      <c r="A3324" s="4" t="str">
        <f aca="false">B3324&amp;"|"&amp;C3324</f>
        <v>tdbR00000438 Thr-GGU|16</v>
      </c>
      <c r="B3324" s="4" t="s">
        <v>82</v>
      </c>
      <c r="C3324" s="4" t="s">
        <v>790</v>
      </c>
      <c r="D3324" s="4" t="n">
        <v>16</v>
      </c>
      <c r="E3324" s="19" t="s">
        <v>777</v>
      </c>
      <c r="F3324" s="20" t="s">
        <v>788</v>
      </c>
    </row>
    <row r="3325" customFormat="false" ht="15" hidden="false" customHeight="false" outlineLevel="0" collapsed="false">
      <c r="A3325" s="4" t="str">
        <f aca="false">B3325&amp;"|"&amp;C3325</f>
        <v>tdbR00000438 Thr-GGU|17</v>
      </c>
      <c r="B3325" s="4" t="s">
        <v>82</v>
      </c>
      <c r="C3325" s="4" t="s">
        <v>791</v>
      </c>
      <c r="D3325" s="4" t="n">
        <v>17</v>
      </c>
      <c r="E3325" s="19" t="s">
        <v>777</v>
      </c>
      <c r="F3325" s="20" t="s">
        <v>788</v>
      </c>
    </row>
    <row r="3326" customFormat="false" ht="15" hidden="false" customHeight="false" outlineLevel="0" collapsed="false">
      <c r="A3326" s="4" t="str">
        <f aca="false">B3326&amp;"|"&amp;C3326</f>
        <v>tdbR00000438 Thr-GGU|18</v>
      </c>
      <c r="B3326" s="4" t="s">
        <v>82</v>
      </c>
      <c r="C3326" s="4" t="s">
        <v>793</v>
      </c>
      <c r="D3326" s="4" t="n">
        <v>18</v>
      </c>
      <c r="E3326" s="19" t="s">
        <v>459</v>
      </c>
      <c r="F3326" s="20" t="s">
        <v>788</v>
      </c>
    </row>
    <row r="3327" customFormat="false" ht="15" hidden="false" customHeight="false" outlineLevel="0" collapsed="false">
      <c r="A3327" s="4" t="str">
        <f aca="false">B3327&amp;"|"&amp;C3327</f>
        <v>tdbR00000438 Thr-GGU|19</v>
      </c>
      <c r="B3327" s="4" t="s">
        <v>82</v>
      </c>
      <c r="C3327" s="4" t="s">
        <v>794</v>
      </c>
      <c r="D3327" s="4" t="n">
        <v>19</v>
      </c>
      <c r="E3327" s="19" t="s">
        <v>459</v>
      </c>
      <c r="F3327" s="20" t="s">
        <v>788</v>
      </c>
    </row>
    <row r="3328" customFormat="false" ht="15" hidden="false" customHeight="false" outlineLevel="0" collapsed="false">
      <c r="A3328" s="4" t="str">
        <f aca="false">B3328&amp;"|"&amp;C3328</f>
        <v>tdbR00000438 Thr-GGU|20</v>
      </c>
      <c r="B3328" s="4" t="s">
        <v>82</v>
      </c>
      <c r="C3328" s="4" t="s">
        <v>795</v>
      </c>
      <c r="D3328" s="4" t="n">
        <v>20</v>
      </c>
      <c r="E3328" s="19" t="s">
        <v>777</v>
      </c>
      <c r="F3328" s="20" t="s">
        <v>788</v>
      </c>
    </row>
    <row r="3329" customFormat="false" ht="15" hidden="false" customHeight="false" outlineLevel="0" collapsed="false">
      <c r="A3329" s="4" t="str">
        <f aca="false">B3329&amp;"|"&amp;C3329</f>
        <v>tdbR00000438 Thr-GGU|21</v>
      </c>
      <c r="B3329" s="4" t="s">
        <v>82</v>
      </c>
      <c r="C3329" s="4" t="s">
        <v>797</v>
      </c>
      <c r="D3329" s="4" t="n">
        <v>21</v>
      </c>
      <c r="E3329" s="19" t="s">
        <v>780</v>
      </c>
      <c r="F3329" s="20" t="s">
        <v>788</v>
      </c>
    </row>
    <row r="3330" customFormat="false" ht="15" hidden="false" customHeight="false" outlineLevel="0" collapsed="false">
      <c r="A3330" s="4" t="str">
        <f aca="false">B3330&amp;"|"&amp;C3330</f>
        <v>tdbR00000438 Thr-GGU|22</v>
      </c>
      <c r="B3330" s="4" t="s">
        <v>82</v>
      </c>
      <c r="C3330" s="4" t="s">
        <v>798</v>
      </c>
      <c r="D3330" s="4" t="n">
        <v>22</v>
      </c>
      <c r="E3330" s="8" t="s">
        <v>459</v>
      </c>
      <c r="F3330" s="7" t="s">
        <v>783</v>
      </c>
    </row>
    <row r="3331" customFormat="false" ht="15" hidden="false" customHeight="false" outlineLevel="0" collapsed="false">
      <c r="A3331" s="4" t="str">
        <f aca="false">B3331&amp;"|"&amp;C3331</f>
        <v>tdbR00000438 Thr-GGU|23</v>
      </c>
      <c r="B3331" s="4" t="s">
        <v>82</v>
      </c>
      <c r="C3331" s="4" t="s">
        <v>799</v>
      </c>
      <c r="D3331" s="4" t="n">
        <v>23</v>
      </c>
      <c r="E3331" s="8" t="s">
        <v>780</v>
      </c>
      <c r="F3331" s="7" t="s">
        <v>783</v>
      </c>
    </row>
    <row r="3332" customFormat="false" ht="15" hidden="false" customHeight="false" outlineLevel="0" collapsed="false">
      <c r="A3332" s="4" t="str">
        <f aca="false">B3332&amp;"|"&amp;C3332</f>
        <v>tdbR00000438 Thr-GGU|24</v>
      </c>
      <c r="B3332" s="4" t="s">
        <v>82</v>
      </c>
      <c r="C3332" s="4" t="s">
        <v>800</v>
      </c>
      <c r="D3332" s="4" t="n">
        <v>24</v>
      </c>
      <c r="E3332" s="8" t="s">
        <v>459</v>
      </c>
      <c r="F3332" s="7" t="s">
        <v>783</v>
      </c>
    </row>
    <row r="3333" customFormat="false" ht="15" hidden="false" customHeight="false" outlineLevel="0" collapsed="false">
      <c r="A3333" s="4" t="str">
        <f aca="false">B3333&amp;"|"&amp;C3333</f>
        <v>tdbR00000438 Thr-GGU|25</v>
      </c>
      <c r="B3333" s="4" t="s">
        <v>82</v>
      </c>
      <c r="C3333" s="4" t="s">
        <v>801</v>
      </c>
      <c r="D3333" s="4" t="n">
        <v>25</v>
      </c>
      <c r="E3333" s="8" t="s">
        <v>772</v>
      </c>
      <c r="F3333" s="7" t="s">
        <v>783</v>
      </c>
    </row>
    <row r="3334" customFormat="false" ht="15" hidden="false" customHeight="false" outlineLevel="0" collapsed="false">
      <c r="A3334" s="4" t="str">
        <f aca="false">B3334&amp;"|"&amp;C3334</f>
        <v>tdbR00000438 Thr-GGU|26</v>
      </c>
      <c r="B3334" s="4" t="s">
        <v>82</v>
      </c>
      <c r="C3334" s="4" t="s">
        <v>802</v>
      </c>
      <c r="D3334" s="4" t="n">
        <v>26</v>
      </c>
      <c r="E3334" s="3" t="s">
        <v>459</v>
      </c>
      <c r="F3334" s="4" t="s">
        <v>803</v>
      </c>
    </row>
    <row r="3335" customFormat="false" ht="15" hidden="false" customHeight="false" outlineLevel="0" collapsed="false">
      <c r="A3335" s="4" t="str">
        <f aca="false">B3335&amp;"|"&amp;C3335</f>
        <v>tdbR00000438 Thr-GGU|27</v>
      </c>
      <c r="B3335" s="4" t="s">
        <v>82</v>
      </c>
      <c r="C3335" s="4" t="s">
        <v>804</v>
      </c>
      <c r="D3335" s="4" t="n">
        <v>27</v>
      </c>
      <c r="E3335" s="21" t="s">
        <v>772</v>
      </c>
      <c r="F3335" s="22" t="s">
        <v>805</v>
      </c>
    </row>
    <row r="3336" customFormat="false" ht="15" hidden="false" customHeight="false" outlineLevel="0" collapsed="false">
      <c r="A3336" s="4" t="str">
        <f aca="false">B3336&amp;"|"&amp;C3336</f>
        <v>tdbR00000438 Thr-GGU|28</v>
      </c>
      <c r="B3336" s="4" t="s">
        <v>82</v>
      </c>
      <c r="C3336" s="4" t="s">
        <v>806</v>
      </c>
      <c r="D3336" s="4" t="n">
        <v>28</v>
      </c>
      <c r="E3336" s="21" t="s">
        <v>780</v>
      </c>
      <c r="F3336" s="22" t="s">
        <v>805</v>
      </c>
    </row>
    <row r="3337" customFormat="false" ht="15" hidden="false" customHeight="false" outlineLevel="0" collapsed="false">
      <c r="A3337" s="4" t="str">
        <f aca="false">B3337&amp;"|"&amp;C3337</f>
        <v>tdbR00000438 Thr-GGU|29</v>
      </c>
      <c r="B3337" s="4" t="s">
        <v>82</v>
      </c>
      <c r="C3337" s="4" t="s">
        <v>807</v>
      </c>
      <c r="D3337" s="4" t="n">
        <v>29</v>
      </c>
      <c r="E3337" s="21" t="s">
        <v>772</v>
      </c>
      <c r="F3337" s="22" t="s">
        <v>805</v>
      </c>
    </row>
    <row r="3338" customFormat="false" ht="15" hidden="false" customHeight="false" outlineLevel="0" collapsed="false">
      <c r="A3338" s="4" t="str">
        <f aca="false">B3338&amp;"|"&amp;C3338</f>
        <v>tdbR00000438 Thr-GGU|30</v>
      </c>
      <c r="B3338" s="4" t="s">
        <v>82</v>
      </c>
      <c r="C3338" s="4" t="s">
        <v>808</v>
      </c>
      <c r="D3338" s="4" t="n">
        <v>30</v>
      </c>
      <c r="E3338" s="21" t="s">
        <v>772</v>
      </c>
      <c r="F3338" s="22" t="s">
        <v>805</v>
      </c>
    </row>
    <row r="3339" customFormat="false" ht="15" hidden="false" customHeight="false" outlineLevel="0" collapsed="false">
      <c r="A3339" s="4" t="str">
        <f aca="false">B3339&amp;"|"&amp;C3339</f>
        <v>tdbR00000438 Thr-GGU|31</v>
      </c>
      <c r="B3339" s="4" t="s">
        <v>82</v>
      </c>
      <c r="C3339" s="4" t="s">
        <v>809</v>
      </c>
      <c r="D3339" s="4" t="n">
        <v>31</v>
      </c>
      <c r="E3339" s="21" t="s">
        <v>772</v>
      </c>
      <c r="F3339" s="22" t="s">
        <v>805</v>
      </c>
    </row>
    <row r="3340" customFormat="false" ht="15" hidden="false" customHeight="false" outlineLevel="0" collapsed="false">
      <c r="A3340" s="4" t="str">
        <f aca="false">B3340&amp;"|"&amp;C3340</f>
        <v>tdbR00000438 Thr-GGU|32</v>
      </c>
      <c r="B3340" s="4" t="s">
        <v>82</v>
      </c>
      <c r="C3340" s="4" t="s">
        <v>810</v>
      </c>
      <c r="D3340" s="4" t="n">
        <v>32</v>
      </c>
      <c r="E3340" s="19" t="s">
        <v>777</v>
      </c>
      <c r="F3340" s="20" t="s">
        <v>811</v>
      </c>
    </row>
    <row r="3341" customFormat="false" ht="15" hidden="false" customHeight="false" outlineLevel="0" collapsed="false">
      <c r="A3341" s="4" t="str">
        <f aca="false">B3341&amp;"|"&amp;C3341</f>
        <v>tdbR00000438 Thr-GGU|33</v>
      </c>
      <c r="B3341" s="4" t="s">
        <v>82</v>
      </c>
      <c r="C3341" s="4" t="s">
        <v>812</v>
      </c>
      <c r="D3341" s="4" t="n">
        <v>33</v>
      </c>
      <c r="E3341" s="19" t="s">
        <v>777</v>
      </c>
      <c r="F3341" s="20" t="s">
        <v>811</v>
      </c>
    </row>
    <row r="3342" customFormat="false" ht="15" hidden="false" customHeight="false" outlineLevel="0" collapsed="false">
      <c r="A3342" s="4" t="str">
        <f aca="false">B3342&amp;"|"&amp;C3342</f>
        <v>tdbR00000438 Thr-GGU|34</v>
      </c>
      <c r="B3342" s="4" t="s">
        <v>82</v>
      </c>
      <c r="C3342" s="4" t="s">
        <v>813</v>
      </c>
      <c r="D3342" s="4" t="n">
        <v>34</v>
      </c>
      <c r="E3342" s="19" t="s">
        <v>459</v>
      </c>
      <c r="F3342" s="20" t="s">
        <v>811</v>
      </c>
    </row>
    <row r="3343" customFormat="false" ht="15" hidden="false" customHeight="false" outlineLevel="0" collapsed="false">
      <c r="A3343" s="4" t="str">
        <f aca="false">B3343&amp;"|"&amp;C3343</f>
        <v>tdbR00000438 Thr-GGU|35</v>
      </c>
      <c r="B3343" s="4" t="s">
        <v>82</v>
      </c>
      <c r="C3343" s="4" t="s">
        <v>814</v>
      </c>
      <c r="D3343" s="4" t="n">
        <v>35</v>
      </c>
      <c r="E3343" s="19" t="s">
        <v>459</v>
      </c>
      <c r="F3343" s="20" t="s">
        <v>811</v>
      </c>
    </row>
    <row r="3344" customFormat="false" ht="15" hidden="false" customHeight="false" outlineLevel="0" collapsed="false">
      <c r="A3344" s="4" t="str">
        <f aca="false">B3344&amp;"|"&amp;C3344</f>
        <v>tdbR00000438 Thr-GGU|36</v>
      </c>
      <c r="B3344" s="4" t="s">
        <v>82</v>
      </c>
      <c r="C3344" s="4" t="s">
        <v>815</v>
      </c>
      <c r="D3344" s="4" t="n">
        <v>36</v>
      </c>
      <c r="E3344" s="19" t="s">
        <v>777</v>
      </c>
      <c r="F3344" s="20" t="s">
        <v>811</v>
      </c>
    </row>
    <row r="3345" customFormat="false" ht="15" hidden="false" customHeight="false" outlineLevel="0" collapsed="false">
      <c r="A3345" s="4" t="str">
        <f aca="false">B3345&amp;"|"&amp;C3345</f>
        <v>tdbR00000438 Thr-GGU|37</v>
      </c>
      <c r="B3345" s="4" t="s">
        <v>82</v>
      </c>
      <c r="C3345" s="4" t="s">
        <v>816</v>
      </c>
      <c r="D3345" s="4" t="n">
        <v>37</v>
      </c>
      <c r="E3345" s="19" t="s">
        <v>780</v>
      </c>
      <c r="F3345" s="20" t="s">
        <v>811</v>
      </c>
    </row>
    <row r="3346" customFormat="false" ht="15" hidden="false" customHeight="false" outlineLevel="0" collapsed="false">
      <c r="A3346" s="4" t="str">
        <f aca="false">B3346&amp;"|"&amp;C3346</f>
        <v>tdbR00000438 Thr-GGU|38</v>
      </c>
      <c r="B3346" s="4" t="s">
        <v>82</v>
      </c>
      <c r="C3346" s="4" t="s">
        <v>817</v>
      </c>
      <c r="D3346" s="4" t="n">
        <v>38</v>
      </c>
      <c r="E3346" s="19" t="s">
        <v>780</v>
      </c>
      <c r="F3346" s="20" t="s">
        <v>811</v>
      </c>
    </row>
    <row r="3347" customFormat="false" ht="15" hidden="false" customHeight="false" outlineLevel="0" collapsed="false">
      <c r="A3347" s="4" t="str">
        <f aca="false">B3347&amp;"|"&amp;C3347</f>
        <v>tdbR00000438 Thr-GGU|39</v>
      </c>
      <c r="B3347" s="4" t="s">
        <v>82</v>
      </c>
      <c r="C3347" s="4" t="s">
        <v>818</v>
      </c>
      <c r="D3347" s="4" t="n">
        <v>39</v>
      </c>
      <c r="E3347" s="21" t="s">
        <v>459</v>
      </c>
      <c r="F3347" s="22" t="s">
        <v>805</v>
      </c>
    </row>
    <row r="3348" customFormat="false" ht="15" hidden="false" customHeight="false" outlineLevel="0" collapsed="false">
      <c r="A3348" s="4" t="str">
        <f aca="false">B3348&amp;"|"&amp;C3348</f>
        <v>tdbR00000438 Thr-GGU|40</v>
      </c>
      <c r="B3348" s="4" t="s">
        <v>82</v>
      </c>
      <c r="C3348" s="4" t="s">
        <v>819</v>
      </c>
      <c r="D3348" s="4" t="n">
        <v>40</v>
      </c>
      <c r="E3348" s="21" t="s">
        <v>459</v>
      </c>
      <c r="F3348" s="22" t="s">
        <v>805</v>
      </c>
    </row>
    <row r="3349" customFormat="false" ht="15" hidden="false" customHeight="false" outlineLevel="0" collapsed="false">
      <c r="A3349" s="4" t="str">
        <f aca="false">B3349&amp;"|"&amp;C3349</f>
        <v>tdbR00000438 Thr-GGU|41</v>
      </c>
      <c r="B3349" s="4" t="s">
        <v>82</v>
      </c>
      <c r="C3349" s="4" t="s">
        <v>820</v>
      </c>
      <c r="D3349" s="4" t="n">
        <v>41</v>
      </c>
      <c r="E3349" s="21" t="s">
        <v>459</v>
      </c>
      <c r="F3349" s="22" t="s">
        <v>805</v>
      </c>
    </row>
    <row r="3350" customFormat="false" ht="15" hidden="false" customHeight="false" outlineLevel="0" collapsed="false">
      <c r="A3350" s="4" t="str">
        <f aca="false">B3350&amp;"|"&amp;C3350</f>
        <v>tdbR00000438 Thr-GGU|42</v>
      </c>
      <c r="B3350" s="4" t="s">
        <v>82</v>
      </c>
      <c r="C3350" s="4" t="s">
        <v>821</v>
      </c>
      <c r="D3350" s="4" t="n">
        <v>42</v>
      </c>
      <c r="E3350" s="21" t="s">
        <v>777</v>
      </c>
      <c r="F3350" s="22" t="s">
        <v>805</v>
      </c>
    </row>
    <row r="3351" customFormat="false" ht="15" hidden="false" customHeight="false" outlineLevel="0" collapsed="false">
      <c r="A3351" s="4" t="str">
        <f aca="false">B3351&amp;"|"&amp;C3351</f>
        <v>tdbR00000438 Thr-GGU|43</v>
      </c>
      <c r="B3351" s="4" t="s">
        <v>82</v>
      </c>
      <c r="C3351" s="4" t="s">
        <v>822</v>
      </c>
      <c r="D3351" s="4" t="n">
        <v>43</v>
      </c>
      <c r="E3351" s="21" t="s">
        <v>459</v>
      </c>
      <c r="F3351" s="22" t="s">
        <v>805</v>
      </c>
    </row>
    <row r="3352" customFormat="false" ht="15" hidden="false" customHeight="false" outlineLevel="0" collapsed="false">
      <c r="A3352" s="4" t="str">
        <f aca="false">B3352&amp;"|"&amp;C3352</f>
        <v>tdbR00000438 Thr-GGU|44</v>
      </c>
      <c r="B3352" s="4" t="s">
        <v>82</v>
      </c>
      <c r="C3352" s="4" t="s">
        <v>823</v>
      </c>
      <c r="D3352" s="4" t="n">
        <v>44</v>
      </c>
      <c r="E3352" s="19" t="s">
        <v>780</v>
      </c>
      <c r="F3352" s="20" t="s">
        <v>824</v>
      </c>
    </row>
    <row r="3353" customFormat="false" ht="15" hidden="false" customHeight="false" outlineLevel="0" collapsed="false">
      <c r="A3353" s="4" t="str">
        <f aca="false">B3353&amp;"|"&amp;C3353</f>
        <v>tdbR00000438 Thr-GGU|45</v>
      </c>
      <c r="B3353" s="4" t="s">
        <v>82</v>
      </c>
      <c r="C3353" s="4" t="s">
        <v>825</v>
      </c>
      <c r="D3353" s="4" t="n">
        <v>45</v>
      </c>
      <c r="E3353" s="19" t="s">
        <v>459</v>
      </c>
      <c r="F3353" s="20" t="s">
        <v>824</v>
      </c>
    </row>
    <row r="3354" customFormat="false" ht="15" hidden="false" customHeight="false" outlineLevel="0" collapsed="false">
      <c r="A3354" s="4" t="str">
        <f aca="false">B3354&amp;"|"&amp;C3354</f>
        <v>tdbR00000438 Thr-GGU|46</v>
      </c>
      <c r="B3354" s="4" t="s">
        <v>82</v>
      </c>
      <c r="C3354" s="4" t="s">
        <v>826</v>
      </c>
      <c r="D3354" s="4" t="n">
        <v>46</v>
      </c>
      <c r="E3354" s="19" t="s">
        <v>459</v>
      </c>
      <c r="F3354" s="20" t="s">
        <v>824</v>
      </c>
    </row>
    <row r="3355" customFormat="false" ht="15" hidden="false" customHeight="false" outlineLevel="0" collapsed="false">
      <c r="A3355" s="4" t="str">
        <f aca="false">B3355&amp;"|"&amp;C3355</f>
        <v>tdbR00000438 Thr-GGU|48</v>
      </c>
      <c r="B3355" s="4" t="s">
        <v>82</v>
      </c>
      <c r="C3355" s="4" t="s">
        <v>828</v>
      </c>
      <c r="D3355" s="4" t="n">
        <v>47</v>
      </c>
      <c r="E3355" s="19" t="s">
        <v>777</v>
      </c>
      <c r="F3355" s="20" t="s">
        <v>824</v>
      </c>
    </row>
    <row r="3356" customFormat="false" ht="15" hidden="false" customHeight="false" outlineLevel="0" collapsed="false">
      <c r="A3356" s="4" t="str">
        <f aca="false">B3356&amp;"|"&amp;C3356</f>
        <v>tdbR00000438 Thr-GGU|49</v>
      </c>
      <c r="B3356" s="4" t="s">
        <v>82</v>
      </c>
      <c r="C3356" s="4" t="s">
        <v>829</v>
      </c>
      <c r="D3356" s="4" t="n">
        <v>48</v>
      </c>
      <c r="E3356" s="23" t="s">
        <v>772</v>
      </c>
      <c r="F3356" s="10" t="s">
        <v>830</v>
      </c>
    </row>
    <row r="3357" customFormat="false" ht="15" hidden="false" customHeight="false" outlineLevel="0" collapsed="false">
      <c r="A3357" s="4" t="str">
        <f aca="false">B3357&amp;"|"&amp;C3357</f>
        <v>tdbR00000438 Thr-GGU|50</v>
      </c>
      <c r="B3357" s="4" t="s">
        <v>82</v>
      </c>
      <c r="C3357" s="4" t="s">
        <v>831</v>
      </c>
      <c r="D3357" s="4" t="n">
        <v>49</v>
      </c>
      <c r="E3357" s="23" t="s">
        <v>772</v>
      </c>
      <c r="F3357" s="10" t="s">
        <v>830</v>
      </c>
    </row>
    <row r="3358" customFormat="false" ht="15" hidden="false" customHeight="false" outlineLevel="0" collapsed="false">
      <c r="A3358" s="4" t="str">
        <f aca="false">B3358&amp;"|"&amp;C3358</f>
        <v>tdbR00000438 Thr-GGU|51</v>
      </c>
      <c r="B3358" s="4" t="s">
        <v>82</v>
      </c>
      <c r="C3358" s="4" t="s">
        <v>832</v>
      </c>
      <c r="D3358" s="4" t="n">
        <v>50</v>
      </c>
      <c r="E3358" s="23" t="s">
        <v>772</v>
      </c>
      <c r="F3358" s="10" t="s">
        <v>830</v>
      </c>
    </row>
    <row r="3359" customFormat="false" ht="15" hidden="false" customHeight="false" outlineLevel="0" collapsed="false">
      <c r="A3359" s="4" t="str">
        <f aca="false">B3359&amp;"|"&amp;C3359</f>
        <v>tdbR00000438 Thr-GGU|52</v>
      </c>
      <c r="B3359" s="4" t="s">
        <v>82</v>
      </c>
      <c r="C3359" s="4" t="s">
        <v>833</v>
      </c>
      <c r="D3359" s="4" t="n">
        <v>51</v>
      </c>
      <c r="E3359" s="23" t="s">
        <v>780</v>
      </c>
      <c r="F3359" s="10" t="s">
        <v>830</v>
      </c>
    </row>
    <row r="3360" customFormat="false" ht="15" hidden="false" customHeight="false" outlineLevel="0" collapsed="false">
      <c r="A3360" s="4" t="str">
        <f aca="false">B3360&amp;"|"&amp;C3360</f>
        <v>tdbR00000438 Thr-GGU|53</v>
      </c>
      <c r="B3360" s="4" t="s">
        <v>82</v>
      </c>
      <c r="C3360" s="4" t="s">
        <v>834</v>
      </c>
      <c r="D3360" s="4" t="n">
        <v>52</v>
      </c>
      <c r="E3360" s="23" t="s">
        <v>459</v>
      </c>
      <c r="F3360" s="10" t="s">
        <v>830</v>
      </c>
    </row>
    <row r="3361" customFormat="false" ht="15" hidden="false" customHeight="false" outlineLevel="0" collapsed="false">
      <c r="A3361" s="4" t="str">
        <f aca="false">B3361&amp;"|"&amp;C3361</f>
        <v>tdbR00000438 Thr-GGU|54</v>
      </c>
      <c r="B3361" s="4" t="s">
        <v>82</v>
      </c>
      <c r="C3361" s="4" t="s">
        <v>835</v>
      </c>
      <c r="D3361" s="4" t="n">
        <v>53</v>
      </c>
      <c r="E3361" s="19" t="s">
        <v>777</v>
      </c>
      <c r="F3361" s="20" t="s">
        <v>836</v>
      </c>
    </row>
    <row r="3362" customFormat="false" ht="15" hidden="false" customHeight="false" outlineLevel="0" collapsed="false">
      <c r="A3362" s="4" t="str">
        <f aca="false">B3362&amp;"|"&amp;C3362</f>
        <v>tdbR00000438 Thr-GGU|55</v>
      </c>
      <c r="B3362" s="4" t="s">
        <v>82</v>
      </c>
      <c r="C3362" s="4" t="s">
        <v>837</v>
      </c>
      <c r="D3362" s="4" t="n">
        <v>54</v>
      </c>
      <c r="E3362" s="19" t="s">
        <v>777</v>
      </c>
      <c r="F3362" s="20" t="s">
        <v>836</v>
      </c>
    </row>
    <row r="3363" customFormat="false" ht="15" hidden="false" customHeight="false" outlineLevel="0" collapsed="false">
      <c r="A3363" s="4" t="str">
        <f aca="false">B3363&amp;"|"&amp;C3363</f>
        <v>tdbR00000438 Thr-GGU|56</v>
      </c>
      <c r="B3363" s="4" t="s">
        <v>82</v>
      </c>
      <c r="C3363" s="4" t="s">
        <v>838</v>
      </c>
      <c r="D3363" s="4" t="n">
        <v>55</v>
      </c>
      <c r="E3363" s="19" t="s">
        <v>772</v>
      </c>
      <c r="F3363" s="20" t="s">
        <v>836</v>
      </c>
    </row>
    <row r="3364" customFormat="false" ht="15" hidden="false" customHeight="false" outlineLevel="0" collapsed="false">
      <c r="A3364" s="4" t="str">
        <f aca="false">B3364&amp;"|"&amp;C3364</f>
        <v>tdbR00000438 Thr-GGU|57</v>
      </c>
      <c r="B3364" s="4" t="s">
        <v>82</v>
      </c>
      <c r="C3364" s="4" t="s">
        <v>839</v>
      </c>
      <c r="D3364" s="4" t="n">
        <v>56</v>
      </c>
      <c r="E3364" s="19" t="s">
        <v>459</v>
      </c>
      <c r="F3364" s="20" t="s">
        <v>836</v>
      </c>
    </row>
    <row r="3365" customFormat="false" ht="15" hidden="false" customHeight="false" outlineLevel="0" collapsed="false">
      <c r="A3365" s="4" t="str">
        <f aca="false">B3365&amp;"|"&amp;C3365</f>
        <v>tdbR00000438 Thr-GGU|58</v>
      </c>
      <c r="B3365" s="4" t="s">
        <v>82</v>
      </c>
      <c r="C3365" s="4" t="s">
        <v>840</v>
      </c>
      <c r="D3365" s="4" t="n">
        <v>57</v>
      </c>
      <c r="E3365" s="19" t="s">
        <v>780</v>
      </c>
      <c r="F3365" s="20" t="s">
        <v>836</v>
      </c>
    </row>
    <row r="3366" customFormat="false" ht="15" hidden="false" customHeight="false" outlineLevel="0" collapsed="false">
      <c r="A3366" s="4" t="str">
        <f aca="false">B3366&amp;"|"&amp;C3366</f>
        <v>tdbR00000438 Thr-GGU|59</v>
      </c>
      <c r="B3366" s="4" t="s">
        <v>82</v>
      </c>
      <c r="C3366" s="4" t="s">
        <v>841</v>
      </c>
      <c r="D3366" s="4" t="n">
        <v>58</v>
      </c>
      <c r="E3366" s="19" t="s">
        <v>772</v>
      </c>
      <c r="F3366" s="20" t="s">
        <v>836</v>
      </c>
    </row>
    <row r="3367" customFormat="false" ht="15" hidden="false" customHeight="false" outlineLevel="0" collapsed="false">
      <c r="A3367" s="4" t="str">
        <f aca="false">B3367&amp;"|"&amp;C3367</f>
        <v>tdbR00000438 Thr-GGU|60</v>
      </c>
      <c r="B3367" s="4" t="s">
        <v>82</v>
      </c>
      <c r="C3367" s="4" t="s">
        <v>842</v>
      </c>
      <c r="D3367" s="4" t="n">
        <v>59</v>
      </c>
      <c r="E3367" s="19" t="s">
        <v>777</v>
      </c>
      <c r="F3367" s="20" t="s">
        <v>836</v>
      </c>
    </row>
    <row r="3368" customFormat="false" ht="15" hidden="false" customHeight="false" outlineLevel="0" collapsed="false">
      <c r="A3368" s="4" t="str">
        <f aca="false">B3368&amp;"|"&amp;C3368</f>
        <v>tdbR00000438 Thr-GGU|61</v>
      </c>
      <c r="B3368" s="4" t="s">
        <v>82</v>
      </c>
      <c r="C3368" s="4" t="s">
        <v>843</v>
      </c>
      <c r="D3368" s="4" t="n">
        <v>60</v>
      </c>
      <c r="E3368" s="23" t="s">
        <v>772</v>
      </c>
      <c r="F3368" s="10" t="s">
        <v>830</v>
      </c>
    </row>
    <row r="3369" customFormat="false" ht="15" hidden="false" customHeight="false" outlineLevel="0" collapsed="false">
      <c r="A3369" s="4" t="str">
        <f aca="false">B3369&amp;"|"&amp;C3369</f>
        <v>tdbR00000438 Thr-GGU|62</v>
      </c>
      <c r="B3369" s="4" t="s">
        <v>82</v>
      </c>
      <c r="C3369" s="4" t="s">
        <v>844</v>
      </c>
      <c r="D3369" s="4" t="n">
        <v>61</v>
      </c>
      <c r="E3369" s="23" t="s">
        <v>777</v>
      </c>
      <c r="F3369" s="10" t="s">
        <v>830</v>
      </c>
    </row>
    <row r="3370" customFormat="false" ht="15" hidden="false" customHeight="false" outlineLevel="0" collapsed="false">
      <c r="A3370" s="4" t="str">
        <f aca="false">B3370&amp;"|"&amp;C3370</f>
        <v>tdbR00000438 Thr-GGU|63</v>
      </c>
      <c r="B3370" s="4" t="s">
        <v>82</v>
      </c>
      <c r="C3370" s="4" t="s">
        <v>845</v>
      </c>
      <c r="D3370" s="4" t="n">
        <v>62</v>
      </c>
      <c r="E3370" s="23" t="s">
        <v>459</v>
      </c>
      <c r="F3370" s="10" t="s">
        <v>830</v>
      </c>
    </row>
    <row r="3371" customFormat="false" ht="15" hidden="false" customHeight="false" outlineLevel="0" collapsed="false">
      <c r="A3371" s="4" t="str">
        <f aca="false">B3371&amp;"|"&amp;C3371</f>
        <v>tdbR00000438 Thr-GGU|64</v>
      </c>
      <c r="B3371" s="4" t="s">
        <v>82</v>
      </c>
      <c r="C3371" s="4" t="s">
        <v>846</v>
      </c>
      <c r="D3371" s="4" t="n">
        <v>63</v>
      </c>
      <c r="E3371" s="23" t="s">
        <v>459</v>
      </c>
      <c r="F3371" s="10" t="s">
        <v>830</v>
      </c>
    </row>
    <row r="3372" customFormat="false" ht="15" hidden="false" customHeight="false" outlineLevel="0" collapsed="false">
      <c r="A3372" s="4" t="str">
        <f aca="false">B3372&amp;"|"&amp;C3372</f>
        <v>tdbR00000438 Thr-GGU|65</v>
      </c>
      <c r="B3372" s="4" t="s">
        <v>82</v>
      </c>
      <c r="C3372" s="4" t="s">
        <v>847</v>
      </c>
      <c r="D3372" s="4" t="n">
        <v>64</v>
      </c>
      <c r="E3372" s="23" t="s">
        <v>459</v>
      </c>
      <c r="F3372" s="10" t="s">
        <v>830</v>
      </c>
    </row>
    <row r="3373" customFormat="false" ht="15" hidden="false" customHeight="false" outlineLevel="0" collapsed="false">
      <c r="A3373" s="4" t="str">
        <f aca="false">B3373&amp;"|"&amp;C3373</f>
        <v>tdbR00000438 Thr-GGU|66</v>
      </c>
      <c r="B3373" s="4" t="s">
        <v>82</v>
      </c>
      <c r="C3373" s="4" t="s">
        <v>848</v>
      </c>
      <c r="D3373" s="4" t="n">
        <v>65</v>
      </c>
      <c r="E3373" s="17" t="s">
        <v>777</v>
      </c>
      <c r="F3373" s="18" t="s">
        <v>768</v>
      </c>
    </row>
    <row r="3374" customFormat="false" ht="15" hidden="false" customHeight="false" outlineLevel="0" collapsed="false">
      <c r="A3374" s="4" t="str">
        <f aca="false">B3374&amp;"|"&amp;C3374</f>
        <v>tdbR00000438 Thr-GGU|67</v>
      </c>
      <c r="B3374" s="4" t="s">
        <v>82</v>
      </c>
      <c r="C3374" s="4" t="s">
        <v>849</v>
      </c>
      <c r="D3374" s="4" t="n">
        <v>66</v>
      </c>
      <c r="E3374" s="17" t="s">
        <v>780</v>
      </c>
      <c r="F3374" s="18" t="s">
        <v>768</v>
      </c>
    </row>
    <row r="3375" customFormat="false" ht="15" hidden="false" customHeight="false" outlineLevel="0" collapsed="false">
      <c r="A3375" s="4" t="str">
        <f aca="false">B3375&amp;"|"&amp;C3375</f>
        <v>tdbR00000438 Thr-GGU|68</v>
      </c>
      <c r="B3375" s="4" t="s">
        <v>82</v>
      </c>
      <c r="C3375" s="4" t="s">
        <v>850</v>
      </c>
      <c r="D3375" s="4" t="n">
        <v>67</v>
      </c>
      <c r="E3375" s="17" t="s">
        <v>777</v>
      </c>
      <c r="F3375" s="18" t="s">
        <v>768</v>
      </c>
    </row>
    <row r="3376" customFormat="false" ht="15" hidden="false" customHeight="false" outlineLevel="0" collapsed="false">
      <c r="A3376" s="4" t="str">
        <f aca="false">B3376&amp;"|"&amp;C3376</f>
        <v>tdbR00000438 Thr-GGU|69</v>
      </c>
      <c r="B3376" s="4" t="s">
        <v>82</v>
      </c>
      <c r="C3376" s="4" t="s">
        <v>851</v>
      </c>
      <c r="D3376" s="4" t="n">
        <v>68</v>
      </c>
      <c r="E3376" s="17" t="s">
        <v>772</v>
      </c>
      <c r="F3376" s="18" t="s">
        <v>768</v>
      </c>
    </row>
    <row r="3377" customFormat="false" ht="15" hidden="false" customHeight="false" outlineLevel="0" collapsed="false">
      <c r="A3377" s="4" t="str">
        <f aca="false">B3377&amp;"|"&amp;C3377</f>
        <v>tdbR00000438 Thr-GGU|70</v>
      </c>
      <c r="B3377" s="4" t="s">
        <v>82</v>
      </c>
      <c r="C3377" s="4" t="s">
        <v>852</v>
      </c>
      <c r="D3377" s="4" t="n">
        <v>69</v>
      </c>
      <c r="E3377" s="17" t="s">
        <v>780</v>
      </c>
      <c r="F3377" s="18" t="s">
        <v>768</v>
      </c>
    </row>
    <row r="3378" customFormat="false" ht="15" hidden="false" customHeight="false" outlineLevel="0" collapsed="false">
      <c r="A3378" s="4" t="str">
        <f aca="false">B3378&amp;"|"&amp;C3378</f>
        <v>tdbR00000438 Thr-GGU|71</v>
      </c>
      <c r="B3378" s="4" t="s">
        <v>82</v>
      </c>
      <c r="C3378" s="4" t="s">
        <v>853</v>
      </c>
      <c r="D3378" s="4" t="n">
        <v>70</v>
      </c>
      <c r="E3378" s="17" t="s">
        <v>459</v>
      </c>
      <c r="F3378" s="18" t="s">
        <v>768</v>
      </c>
    </row>
    <row r="3379" customFormat="false" ht="15" hidden="false" customHeight="false" outlineLevel="0" collapsed="false">
      <c r="A3379" s="4" t="str">
        <f aca="false">B3379&amp;"|"&amp;C3379</f>
        <v>tdbR00000438 Thr-GGU|72</v>
      </c>
      <c r="B3379" s="4" t="s">
        <v>82</v>
      </c>
      <c r="C3379" s="4" t="s">
        <v>854</v>
      </c>
      <c r="D3379" s="4" t="n">
        <v>71</v>
      </c>
      <c r="E3379" s="17" t="s">
        <v>772</v>
      </c>
      <c r="F3379" s="18" t="s">
        <v>768</v>
      </c>
    </row>
    <row r="3380" customFormat="false" ht="15" hidden="false" customHeight="false" outlineLevel="0" collapsed="false">
      <c r="A3380" s="4" t="str">
        <f aca="false">B3380&amp;"|"&amp;C3380</f>
        <v>tdbR00000454 Val-GAC|1</v>
      </c>
      <c r="B3380" s="4" t="s">
        <v>83</v>
      </c>
      <c r="C3380" s="4" t="s">
        <v>767</v>
      </c>
      <c r="D3380" s="4" t="n">
        <v>1</v>
      </c>
      <c r="E3380" s="17" t="s">
        <v>459</v>
      </c>
      <c r="F3380" s="18" t="s">
        <v>768</v>
      </c>
    </row>
    <row r="3381" customFormat="false" ht="15" hidden="false" customHeight="false" outlineLevel="0" collapsed="false">
      <c r="A3381" s="4" t="str">
        <f aca="false">B3381&amp;"|"&amp;C3381</f>
        <v>tdbR00000454 Val-GAC|2</v>
      </c>
      <c r="B3381" s="4" t="s">
        <v>83</v>
      </c>
      <c r="C3381" s="4" t="s">
        <v>769</v>
      </c>
      <c r="D3381" s="4" t="n">
        <v>2</v>
      </c>
      <c r="E3381" s="17" t="s">
        <v>772</v>
      </c>
      <c r="F3381" s="18" t="s">
        <v>768</v>
      </c>
    </row>
    <row r="3382" customFormat="false" ht="15" hidden="false" customHeight="false" outlineLevel="0" collapsed="false">
      <c r="A3382" s="4" t="str">
        <f aca="false">B3382&amp;"|"&amp;C3382</f>
        <v>tdbR00000454 Val-GAC|3</v>
      </c>
      <c r="B3382" s="4" t="s">
        <v>83</v>
      </c>
      <c r="C3382" s="4" t="s">
        <v>770</v>
      </c>
      <c r="D3382" s="4" t="n">
        <v>3</v>
      </c>
      <c r="E3382" s="17" t="s">
        <v>459</v>
      </c>
      <c r="F3382" s="18" t="s">
        <v>768</v>
      </c>
    </row>
    <row r="3383" customFormat="false" ht="15" hidden="false" customHeight="false" outlineLevel="0" collapsed="false">
      <c r="A3383" s="4" t="str">
        <f aca="false">B3383&amp;"|"&amp;C3383</f>
        <v>tdbR00000454 Val-GAC|4</v>
      </c>
      <c r="B3383" s="4" t="s">
        <v>83</v>
      </c>
      <c r="C3383" s="4" t="s">
        <v>771</v>
      </c>
      <c r="D3383" s="4" t="n">
        <v>4</v>
      </c>
      <c r="E3383" s="17" t="s">
        <v>777</v>
      </c>
      <c r="F3383" s="18" t="s">
        <v>768</v>
      </c>
    </row>
    <row r="3384" customFormat="false" ht="15" hidden="false" customHeight="false" outlineLevel="0" collapsed="false">
      <c r="A3384" s="4" t="str">
        <f aca="false">B3384&amp;"|"&amp;C3384</f>
        <v>tdbR00000454 Val-GAC|5</v>
      </c>
      <c r="B3384" s="4" t="s">
        <v>83</v>
      </c>
      <c r="C3384" s="4" t="s">
        <v>773</v>
      </c>
      <c r="D3384" s="4" t="n">
        <v>5</v>
      </c>
      <c r="E3384" s="17" t="s">
        <v>772</v>
      </c>
      <c r="F3384" s="18" t="s">
        <v>768</v>
      </c>
    </row>
    <row r="3385" customFormat="false" ht="15" hidden="false" customHeight="false" outlineLevel="0" collapsed="false">
      <c r="A3385" s="4" t="str">
        <f aca="false">B3385&amp;"|"&amp;C3385</f>
        <v>tdbR00000454 Val-GAC|6</v>
      </c>
      <c r="B3385" s="4" t="s">
        <v>83</v>
      </c>
      <c r="C3385" s="4" t="s">
        <v>774</v>
      </c>
      <c r="D3385" s="4" t="n">
        <v>6</v>
      </c>
      <c r="E3385" s="17" t="s">
        <v>772</v>
      </c>
      <c r="F3385" s="18" t="s">
        <v>768</v>
      </c>
    </row>
    <row r="3386" customFormat="false" ht="15" hidden="false" customHeight="false" outlineLevel="0" collapsed="false">
      <c r="A3386" s="4" t="str">
        <f aca="false">B3386&amp;"|"&amp;C3386</f>
        <v>tdbR00000454 Val-GAC|7</v>
      </c>
      <c r="B3386" s="4" t="s">
        <v>83</v>
      </c>
      <c r="C3386" s="4" t="s">
        <v>775</v>
      </c>
      <c r="D3386" s="4" t="n">
        <v>7</v>
      </c>
      <c r="E3386" s="17" t="s">
        <v>459</v>
      </c>
      <c r="F3386" s="18" t="s">
        <v>768</v>
      </c>
    </row>
    <row r="3387" customFormat="false" ht="15" hidden="false" customHeight="false" outlineLevel="0" collapsed="false">
      <c r="A3387" s="4" t="str">
        <f aca="false">B3387&amp;"|"&amp;C3387</f>
        <v>tdbR00000454 Val-GAC|8</v>
      </c>
      <c r="B3387" s="4" t="s">
        <v>83</v>
      </c>
      <c r="C3387" s="4" t="s">
        <v>776</v>
      </c>
      <c r="D3387" s="4" t="n">
        <v>8</v>
      </c>
      <c r="E3387" s="3" t="s">
        <v>777</v>
      </c>
      <c r="F3387" s="4" t="s">
        <v>778</v>
      </c>
    </row>
    <row r="3388" customFormat="false" ht="15" hidden="false" customHeight="false" outlineLevel="0" collapsed="false">
      <c r="A3388" s="4" t="str">
        <f aca="false">B3388&amp;"|"&amp;C3388</f>
        <v>tdbR00000454 Val-GAC|9</v>
      </c>
      <c r="B3388" s="4" t="s">
        <v>83</v>
      </c>
      <c r="C3388" s="4" t="s">
        <v>779</v>
      </c>
      <c r="D3388" s="4" t="n">
        <v>9</v>
      </c>
      <c r="E3388" s="3" t="s">
        <v>780</v>
      </c>
      <c r="F3388" s="4" t="s">
        <v>781</v>
      </c>
    </row>
    <row r="3389" customFormat="false" ht="15" hidden="false" customHeight="false" outlineLevel="0" collapsed="false">
      <c r="A3389" s="4" t="str">
        <f aca="false">B3389&amp;"|"&amp;C3389</f>
        <v>tdbR00000454 Val-GAC|10</v>
      </c>
      <c r="B3389" s="4" t="s">
        <v>83</v>
      </c>
      <c r="C3389" s="4" t="s">
        <v>782</v>
      </c>
      <c r="D3389" s="4" t="n">
        <v>10</v>
      </c>
      <c r="E3389" s="8" t="s">
        <v>459</v>
      </c>
      <c r="F3389" s="7" t="s">
        <v>783</v>
      </c>
    </row>
    <row r="3390" customFormat="false" ht="15" hidden="false" customHeight="false" outlineLevel="0" collapsed="false">
      <c r="A3390" s="4" t="str">
        <f aca="false">B3390&amp;"|"&amp;C3390</f>
        <v>tdbR00000454 Val-GAC|11</v>
      </c>
      <c r="B3390" s="4" t="s">
        <v>83</v>
      </c>
      <c r="C3390" s="4" t="s">
        <v>784</v>
      </c>
      <c r="D3390" s="4" t="n">
        <v>11</v>
      </c>
      <c r="E3390" s="8" t="s">
        <v>772</v>
      </c>
      <c r="F3390" s="7" t="s">
        <v>783</v>
      </c>
    </row>
    <row r="3391" customFormat="false" ht="15" hidden="false" customHeight="false" outlineLevel="0" collapsed="false">
      <c r="A3391" s="4" t="str">
        <f aca="false">B3391&amp;"|"&amp;C3391</f>
        <v>tdbR00000454 Val-GAC|12</v>
      </c>
      <c r="B3391" s="4" t="s">
        <v>83</v>
      </c>
      <c r="C3391" s="4" t="s">
        <v>785</v>
      </c>
      <c r="D3391" s="4" t="n">
        <v>12</v>
      </c>
      <c r="E3391" s="8" t="s">
        <v>777</v>
      </c>
      <c r="F3391" s="7" t="s">
        <v>783</v>
      </c>
    </row>
    <row r="3392" customFormat="false" ht="15" hidden="false" customHeight="false" outlineLevel="0" collapsed="false">
      <c r="A3392" s="4" t="str">
        <f aca="false">B3392&amp;"|"&amp;C3392</f>
        <v>tdbR00000454 Val-GAC|13</v>
      </c>
      <c r="B3392" s="4" t="s">
        <v>83</v>
      </c>
      <c r="C3392" s="4" t="s">
        <v>786</v>
      </c>
      <c r="D3392" s="4" t="n">
        <v>13</v>
      </c>
      <c r="E3392" s="8" t="s">
        <v>772</v>
      </c>
      <c r="F3392" s="7" t="s">
        <v>783</v>
      </c>
    </row>
    <row r="3393" customFormat="false" ht="15" hidden="false" customHeight="false" outlineLevel="0" collapsed="false">
      <c r="A3393" s="4" t="str">
        <f aca="false">B3393&amp;"|"&amp;C3393</f>
        <v>tdbR00000454 Val-GAC|14</v>
      </c>
      <c r="B3393" s="4" t="s">
        <v>83</v>
      </c>
      <c r="C3393" s="4" t="s">
        <v>787</v>
      </c>
      <c r="D3393" s="4" t="n">
        <v>14</v>
      </c>
      <c r="E3393" s="19" t="s">
        <v>780</v>
      </c>
      <c r="F3393" s="20" t="s">
        <v>788</v>
      </c>
    </row>
    <row r="3394" customFormat="false" ht="15" hidden="false" customHeight="false" outlineLevel="0" collapsed="false">
      <c r="A3394" s="4" t="str">
        <f aca="false">B3394&amp;"|"&amp;C3394</f>
        <v>tdbR00000454 Val-GAC|15</v>
      </c>
      <c r="B3394" s="4" t="s">
        <v>83</v>
      </c>
      <c r="C3394" s="4" t="s">
        <v>789</v>
      </c>
      <c r="D3394" s="4" t="n">
        <v>15</v>
      </c>
      <c r="E3394" s="19" t="s">
        <v>459</v>
      </c>
      <c r="F3394" s="20" t="s">
        <v>788</v>
      </c>
    </row>
    <row r="3395" customFormat="false" ht="15" hidden="false" customHeight="false" outlineLevel="0" collapsed="false">
      <c r="A3395" s="4" t="str">
        <f aca="false">B3395&amp;"|"&amp;C3395</f>
        <v>tdbR00000454 Val-GAC|16</v>
      </c>
      <c r="B3395" s="4" t="s">
        <v>83</v>
      </c>
      <c r="C3395" s="4" t="s">
        <v>790</v>
      </c>
      <c r="D3395" s="4" t="n">
        <v>16</v>
      </c>
      <c r="E3395" s="19" t="s">
        <v>777</v>
      </c>
      <c r="F3395" s="20" t="s">
        <v>788</v>
      </c>
    </row>
    <row r="3396" customFormat="false" ht="15" hidden="false" customHeight="false" outlineLevel="0" collapsed="false">
      <c r="A3396" s="4" t="str">
        <f aca="false">B3396&amp;"|"&amp;C3396</f>
        <v>tdbR00000454 Val-GAC|17</v>
      </c>
      <c r="B3396" s="4" t="s">
        <v>83</v>
      </c>
      <c r="C3396" s="4" t="s">
        <v>791</v>
      </c>
      <c r="D3396" s="4" t="n">
        <v>17</v>
      </c>
      <c r="E3396" s="19" t="s">
        <v>777</v>
      </c>
      <c r="F3396" s="20" t="s">
        <v>788</v>
      </c>
    </row>
    <row r="3397" customFormat="false" ht="15" hidden="false" customHeight="false" outlineLevel="0" collapsed="false">
      <c r="A3397" s="4" t="str">
        <f aca="false">B3397&amp;"|"&amp;C3397</f>
        <v>tdbR00000454 Val-GAC|18</v>
      </c>
      <c r="B3397" s="4" t="s">
        <v>83</v>
      </c>
      <c r="C3397" s="4" t="s">
        <v>793</v>
      </c>
      <c r="D3397" s="4" t="n">
        <v>18</v>
      </c>
      <c r="E3397" s="19" t="s">
        <v>459</v>
      </c>
      <c r="F3397" s="20" t="s">
        <v>788</v>
      </c>
    </row>
    <row r="3398" customFormat="false" ht="15" hidden="false" customHeight="false" outlineLevel="0" collapsed="false">
      <c r="A3398" s="4" t="str">
        <f aca="false">B3398&amp;"|"&amp;C3398</f>
        <v>tdbR00000454 Val-GAC|19</v>
      </c>
      <c r="B3398" s="4" t="s">
        <v>83</v>
      </c>
      <c r="C3398" s="4" t="s">
        <v>794</v>
      </c>
      <c r="D3398" s="4" t="n">
        <v>19</v>
      </c>
      <c r="E3398" s="19" t="s">
        <v>459</v>
      </c>
      <c r="F3398" s="20" t="s">
        <v>788</v>
      </c>
    </row>
    <row r="3399" customFormat="false" ht="15" hidden="false" customHeight="false" outlineLevel="0" collapsed="false">
      <c r="A3399" s="4" t="str">
        <f aca="false">B3399&amp;"|"&amp;C3399</f>
        <v>tdbR00000454 Val-GAC|20</v>
      </c>
      <c r="B3399" s="4" t="s">
        <v>83</v>
      </c>
      <c r="C3399" s="4" t="s">
        <v>795</v>
      </c>
      <c r="D3399" s="4" t="n">
        <v>20</v>
      </c>
      <c r="E3399" s="19" t="s">
        <v>777</v>
      </c>
      <c r="F3399" s="20" t="s">
        <v>788</v>
      </c>
    </row>
    <row r="3400" customFormat="false" ht="15" hidden="false" customHeight="false" outlineLevel="0" collapsed="false">
      <c r="A3400" s="4" t="str">
        <f aca="false">B3400&amp;"|"&amp;C3400</f>
        <v>tdbR00000454 Val-GAC|20a</v>
      </c>
      <c r="B3400" s="4" t="s">
        <v>83</v>
      </c>
      <c r="C3400" s="4" t="s">
        <v>796</v>
      </c>
      <c r="D3400" s="4" t="n">
        <v>21</v>
      </c>
      <c r="E3400" s="19" t="s">
        <v>777</v>
      </c>
      <c r="F3400" s="20" t="s">
        <v>788</v>
      </c>
    </row>
    <row r="3401" customFormat="false" ht="15" hidden="false" customHeight="false" outlineLevel="0" collapsed="false">
      <c r="A3401" s="4" t="str">
        <f aca="false">B3401&amp;"|"&amp;C3401</f>
        <v>tdbR00000454 Val-GAC|21</v>
      </c>
      <c r="B3401" s="4" t="s">
        <v>83</v>
      </c>
      <c r="C3401" s="4" t="s">
        <v>797</v>
      </c>
      <c r="D3401" s="4" t="n">
        <v>22</v>
      </c>
      <c r="E3401" s="19" t="s">
        <v>780</v>
      </c>
      <c r="F3401" s="20" t="s">
        <v>788</v>
      </c>
    </row>
    <row r="3402" customFormat="false" ht="15" hidden="false" customHeight="false" outlineLevel="0" collapsed="false">
      <c r="A3402" s="4" t="str">
        <f aca="false">B3402&amp;"|"&amp;C3402</f>
        <v>tdbR00000454 Val-GAC|22</v>
      </c>
      <c r="B3402" s="4" t="s">
        <v>83</v>
      </c>
      <c r="C3402" s="4" t="s">
        <v>798</v>
      </c>
      <c r="D3402" s="4" t="n">
        <v>23</v>
      </c>
      <c r="E3402" s="8" t="s">
        <v>459</v>
      </c>
      <c r="F3402" s="7" t="s">
        <v>783</v>
      </c>
    </row>
    <row r="3403" customFormat="false" ht="15" hidden="false" customHeight="false" outlineLevel="0" collapsed="false">
      <c r="A3403" s="4" t="str">
        <f aca="false">B3403&amp;"|"&amp;C3403</f>
        <v>tdbR00000454 Val-GAC|23</v>
      </c>
      <c r="B3403" s="4" t="s">
        <v>83</v>
      </c>
      <c r="C3403" s="4" t="s">
        <v>799</v>
      </c>
      <c r="D3403" s="4" t="n">
        <v>24</v>
      </c>
      <c r="E3403" s="8" t="s">
        <v>780</v>
      </c>
      <c r="F3403" s="7" t="s">
        <v>783</v>
      </c>
    </row>
    <row r="3404" customFormat="false" ht="15" hidden="false" customHeight="false" outlineLevel="0" collapsed="false">
      <c r="A3404" s="4" t="str">
        <f aca="false">B3404&amp;"|"&amp;C3404</f>
        <v>tdbR00000454 Val-GAC|24</v>
      </c>
      <c r="B3404" s="4" t="s">
        <v>83</v>
      </c>
      <c r="C3404" s="4" t="s">
        <v>800</v>
      </c>
      <c r="D3404" s="4" t="n">
        <v>25</v>
      </c>
      <c r="E3404" s="8" t="s">
        <v>459</v>
      </c>
      <c r="F3404" s="7" t="s">
        <v>783</v>
      </c>
    </row>
    <row r="3405" customFormat="false" ht="15" hidden="false" customHeight="false" outlineLevel="0" collapsed="false">
      <c r="A3405" s="4" t="str">
        <f aca="false">B3405&amp;"|"&amp;C3405</f>
        <v>tdbR00000454 Val-GAC|25</v>
      </c>
      <c r="B3405" s="4" t="s">
        <v>83</v>
      </c>
      <c r="C3405" s="4" t="s">
        <v>801</v>
      </c>
      <c r="D3405" s="4" t="n">
        <v>26</v>
      </c>
      <c r="E3405" s="8" t="s">
        <v>772</v>
      </c>
      <c r="F3405" s="7" t="s">
        <v>783</v>
      </c>
    </row>
    <row r="3406" customFormat="false" ht="15" hidden="false" customHeight="false" outlineLevel="0" collapsed="false">
      <c r="A3406" s="4" t="str">
        <f aca="false">B3406&amp;"|"&amp;C3406</f>
        <v>tdbR00000454 Val-GAC|26</v>
      </c>
      <c r="B3406" s="4" t="s">
        <v>83</v>
      </c>
      <c r="C3406" s="4" t="s">
        <v>802</v>
      </c>
      <c r="D3406" s="4" t="n">
        <v>27</v>
      </c>
      <c r="E3406" s="3" t="s">
        <v>780</v>
      </c>
      <c r="F3406" s="4" t="s">
        <v>803</v>
      </c>
    </row>
    <row r="3407" customFormat="false" ht="15" hidden="false" customHeight="false" outlineLevel="0" collapsed="false">
      <c r="A3407" s="4" t="str">
        <f aca="false">B3407&amp;"|"&amp;C3407</f>
        <v>tdbR00000454 Val-GAC|27</v>
      </c>
      <c r="B3407" s="4" t="s">
        <v>83</v>
      </c>
      <c r="C3407" s="4" t="s">
        <v>804</v>
      </c>
      <c r="D3407" s="4" t="n">
        <v>28</v>
      </c>
      <c r="E3407" s="21" t="s">
        <v>772</v>
      </c>
      <c r="F3407" s="22" t="s">
        <v>805</v>
      </c>
    </row>
    <row r="3408" customFormat="false" ht="15" hidden="false" customHeight="false" outlineLevel="0" collapsed="false">
      <c r="A3408" s="4" t="str">
        <f aca="false">B3408&amp;"|"&amp;C3408</f>
        <v>tdbR00000454 Val-GAC|28</v>
      </c>
      <c r="B3408" s="4" t="s">
        <v>83</v>
      </c>
      <c r="C3408" s="4" t="s">
        <v>806</v>
      </c>
      <c r="D3408" s="4" t="n">
        <v>29</v>
      </c>
      <c r="E3408" s="21" t="s">
        <v>772</v>
      </c>
      <c r="F3408" s="22" t="s">
        <v>805</v>
      </c>
    </row>
    <row r="3409" customFormat="false" ht="15" hidden="false" customHeight="false" outlineLevel="0" collapsed="false">
      <c r="A3409" s="4" t="str">
        <f aca="false">B3409&amp;"|"&amp;C3409</f>
        <v>tdbR00000454 Val-GAC|29</v>
      </c>
      <c r="B3409" s="4" t="s">
        <v>83</v>
      </c>
      <c r="C3409" s="4" t="s">
        <v>807</v>
      </c>
      <c r="D3409" s="4" t="n">
        <v>30</v>
      </c>
      <c r="E3409" s="21" t="s">
        <v>780</v>
      </c>
      <c r="F3409" s="22" t="s">
        <v>805</v>
      </c>
    </row>
    <row r="3410" customFormat="false" ht="15" hidden="false" customHeight="false" outlineLevel="0" collapsed="false">
      <c r="A3410" s="4" t="str">
        <f aca="false">B3410&amp;"|"&amp;C3410</f>
        <v>tdbR00000454 Val-GAC|30</v>
      </c>
      <c r="B3410" s="4" t="s">
        <v>83</v>
      </c>
      <c r="C3410" s="4" t="s">
        <v>808</v>
      </c>
      <c r="D3410" s="4" t="n">
        <v>31</v>
      </c>
      <c r="E3410" s="21" t="s">
        <v>772</v>
      </c>
      <c r="F3410" s="22" t="s">
        <v>805</v>
      </c>
    </row>
    <row r="3411" customFormat="false" ht="15" hidden="false" customHeight="false" outlineLevel="0" collapsed="false">
      <c r="A3411" s="4" t="str">
        <f aca="false">B3411&amp;"|"&amp;C3411</f>
        <v>tdbR00000454 Val-GAC|31</v>
      </c>
      <c r="B3411" s="4" t="s">
        <v>83</v>
      </c>
      <c r="C3411" s="4" t="s">
        <v>809</v>
      </c>
      <c r="D3411" s="4" t="n">
        <v>32</v>
      </c>
      <c r="E3411" s="21" t="s">
        <v>772</v>
      </c>
      <c r="F3411" s="22" t="s">
        <v>805</v>
      </c>
    </row>
    <row r="3412" customFormat="false" ht="15" hidden="false" customHeight="false" outlineLevel="0" collapsed="false">
      <c r="A3412" s="4" t="str">
        <f aca="false">B3412&amp;"|"&amp;C3412</f>
        <v>tdbR00000454 Val-GAC|32</v>
      </c>
      <c r="B3412" s="4" t="s">
        <v>83</v>
      </c>
      <c r="C3412" s="4" t="s">
        <v>810</v>
      </c>
      <c r="D3412" s="4" t="n">
        <v>33</v>
      </c>
      <c r="E3412" s="19" t="s">
        <v>777</v>
      </c>
      <c r="F3412" s="20" t="s">
        <v>811</v>
      </c>
    </row>
    <row r="3413" customFormat="false" ht="15" hidden="false" customHeight="false" outlineLevel="0" collapsed="false">
      <c r="A3413" s="4" t="str">
        <f aca="false">B3413&amp;"|"&amp;C3413</f>
        <v>tdbR00000454 Val-GAC|33</v>
      </c>
      <c r="B3413" s="4" t="s">
        <v>83</v>
      </c>
      <c r="C3413" s="4" t="s">
        <v>812</v>
      </c>
      <c r="D3413" s="4" t="n">
        <v>34</v>
      </c>
      <c r="E3413" s="19" t="s">
        <v>777</v>
      </c>
      <c r="F3413" s="20" t="s">
        <v>811</v>
      </c>
    </row>
    <row r="3414" customFormat="false" ht="15" hidden="false" customHeight="false" outlineLevel="0" collapsed="false">
      <c r="A3414" s="4" t="str">
        <f aca="false">B3414&amp;"|"&amp;C3414</f>
        <v>tdbR00000454 Val-GAC|34</v>
      </c>
      <c r="B3414" s="4" t="s">
        <v>83</v>
      </c>
      <c r="C3414" s="4" t="s">
        <v>813</v>
      </c>
      <c r="D3414" s="4" t="n">
        <v>35</v>
      </c>
      <c r="E3414" s="19" t="s">
        <v>459</v>
      </c>
      <c r="F3414" s="20" t="s">
        <v>811</v>
      </c>
    </row>
    <row r="3415" customFormat="false" ht="15" hidden="false" customHeight="false" outlineLevel="0" collapsed="false">
      <c r="A3415" s="4" t="str">
        <f aca="false">B3415&amp;"|"&amp;C3415</f>
        <v>tdbR00000454 Val-GAC|35</v>
      </c>
      <c r="B3415" s="4" t="s">
        <v>83</v>
      </c>
      <c r="C3415" s="4" t="s">
        <v>814</v>
      </c>
      <c r="D3415" s="4" t="n">
        <v>36</v>
      </c>
      <c r="E3415" s="19" t="s">
        <v>780</v>
      </c>
      <c r="F3415" s="20" t="s">
        <v>811</v>
      </c>
    </row>
    <row r="3416" customFormat="false" ht="15" hidden="false" customHeight="false" outlineLevel="0" collapsed="false">
      <c r="A3416" s="4" t="str">
        <f aca="false">B3416&amp;"|"&amp;C3416</f>
        <v>tdbR00000454 Val-GAC|36</v>
      </c>
      <c r="B3416" s="4" t="s">
        <v>83</v>
      </c>
      <c r="C3416" s="4" t="s">
        <v>815</v>
      </c>
      <c r="D3416" s="4" t="n">
        <v>37</v>
      </c>
      <c r="E3416" s="19" t="s">
        <v>772</v>
      </c>
      <c r="F3416" s="20" t="s">
        <v>811</v>
      </c>
    </row>
    <row r="3417" customFormat="false" ht="15" hidden="false" customHeight="false" outlineLevel="0" collapsed="false">
      <c r="A3417" s="4" t="str">
        <f aca="false">B3417&amp;"|"&amp;C3417</f>
        <v>tdbR00000454 Val-GAC|37</v>
      </c>
      <c r="B3417" s="4" t="s">
        <v>83</v>
      </c>
      <c r="C3417" s="4" t="s">
        <v>816</v>
      </c>
      <c r="D3417" s="4" t="n">
        <v>38</v>
      </c>
      <c r="E3417" s="19" t="s">
        <v>780</v>
      </c>
      <c r="F3417" s="20" t="s">
        <v>811</v>
      </c>
    </row>
    <row r="3418" customFormat="false" ht="15" hidden="false" customHeight="false" outlineLevel="0" collapsed="false">
      <c r="A3418" s="4" t="str">
        <f aca="false">B3418&amp;"|"&amp;C3418</f>
        <v>tdbR00000454 Val-GAC|38</v>
      </c>
      <c r="B3418" s="4" t="s">
        <v>83</v>
      </c>
      <c r="C3418" s="4" t="s">
        <v>817</v>
      </c>
      <c r="D3418" s="4" t="n">
        <v>39</v>
      </c>
      <c r="E3418" s="19" t="s">
        <v>777</v>
      </c>
      <c r="F3418" s="20" t="s">
        <v>811</v>
      </c>
    </row>
    <row r="3419" customFormat="false" ht="15" hidden="false" customHeight="false" outlineLevel="0" collapsed="false">
      <c r="A3419" s="4" t="str">
        <f aca="false">B3419&amp;"|"&amp;C3419</f>
        <v>tdbR00000454 Val-GAC|39</v>
      </c>
      <c r="B3419" s="4" t="s">
        <v>83</v>
      </c>
      <c r="C3419" s="4" t="s">
        <v>818</v>
      </c>
      <c r="D3419" s="4" t="n">
        <v>40</v>
      </c>
      <c r="E3419" s="21" t="s">
        <v>459</v>
      </c>
      <c r="F3419" s="22" t="s">
        <v>805</v>
      </c>
    </row>
    <row r="3420" customFormat="false" ht="15" hidden="false" customHeight="false" outlineLevel="0" collapsed="false">
      <c r="A3420" s="4" t="str">
        <f aca="false">B3420&amp;"|"&amp;C3420</f>
        <v>tdbR00000454 Val-GAC|40</v>
      </c>
      <c r="B3420" s="4" t="s">
        <v>83</v>
      </c>
      <c r="C3420" s="4" t="s">
        <v>819</v>
      </c>
      <c r="D3420" s="4" t="n">
        <v>41</v>
      </c>
      <c r="E3420" s="21" t="s">
        <v>459</v>
      </c>
      <c r="F3420" s="22" t="s">
        <v>805</v>
      </c>
    </row>
    <row r="3421" customFormat="false" ht="15" hidden="false" customHeight="false" outlineLevel="0" collapsed="false">
      <c r="A3421" s="4" t="str">
        <f aca="false">B3421&amp;"|"&amp;C3421</f>
        <v>tdbR00000454 Val-GAC|41</v>
      </c>
      <c r="B3421" s="4" t="s">
        <v>83</v>
      </c>
      <c r="C3421" s="4" t="s">
        <v>820</v>
      </c>
      <c r="D3421" s="4" t="n">
        <v>42</v>
      </c>
      <c r="E3421" s="21" t="s">
        <v>777</v>
      </c>
      <c r="F3421" s="22" t="s">
        <v>805</v>
      </c>
    </row>
    <row r="3422" customFormat="false" ht="15" hidden="false" customHeight="false" outlineLevel="0" collapsed="false">
      <c r="A3422" s="4" t="str">
        <f aca="false">B3422&amp;"|"&amp;C3422</f>
        <v>tdbR00000454 Val-GAC|42</v>
      </c>
      <c r="B3422" s="4" t="s">
        <v>83</v>
      </c>
      <c r="C3422" s="4" t="s">
        <v>821</v>
      </c>
      <c r="D3422" s="4" t="n">
        <v>43</v>
      </c>
      <c r="E3422" s="21" t="s">
        <v>459</v>
      </c>
      <c r="F3422" s="22" t="s">
        <v>805</v>
      </c>
    </row>
    <row r="3423" customFormat="false" ht="15" hidden="false" customHeight="false" outlineLevel="0" collapsed="false">
      <c r="A3423" s="4" t="str">
        <f aca="false">B3423&amp;"|"&amp;C3423</f>
        <v>tdbR00000454 Val-GAC|43</v>
      </c>
      <c r="B3423" s="4" t="s">
        <v>83</v>
      </c>
      <c r="C3423" s="4" t="s">
        <v>822</v>
      </c>
      <c r="D3423" s="4" t="n">
        <v>44</v>
      </c>
      <c r="E3423" s="21" t="s">
        <v>459</v>
      </c>
      <c r="F3423" s="22" t="s">
        <v>805</v>
      </c>
    </row>
    <row r="3424" customFormat="false" ht="15" hidden="false" customHeight="false" outlineLevel="0" collapsed="false">
      <c r="A3424" s="4" t="str">
        <f aca="false">B3424&amp;"|"&amp;C3424</f>
        <v>tdbR00000454 Val-GAC|44</v>
      </c>
      <c r="B3424" s="4" t="s">
        <v>83</v>
      </c>
      <c r="C3424" s="4" t="s">
        <v>823</v>
      </c>
      <c r="D3424" s="4" t="n">
        <v>45</v>
      </c>
      <c r="E3424" s="19" t="s">
        <v>459</v>
      </c>
      <c r="F3424" s="20" t="s">
        <v>824</v>
      </c>
    </row>
    <row r="3425" customFormat="false" ht="15" hidden="false" customHeight="false" outlineLevel="0" collapsed="false">
      <c r="A3425" s="4" t="str">
        <f aca="false">B3425&amp;"|"&amp;C3425</f>
        <v>tdbR00000454 Val-GAC|45</v>
      </c>
      <c r="B3425" s="4" t="s">
        <v>83</v>
      </c>
      <c r="C3425" s="4" t="s">
        <v>825</v>
      </c>
      <c r="D3425" s="4" t="n">
        <v>46</v>
      </c>
      <c r="E3425" s="19" t="s">
        <v>459</v>
      </c>
      <c r="F3425" s="20" t="s">
        <v>824</v>
      </c>
    </row>
    <row r="3426" customFormat="false" ht="15" hidden="false" customHeight="false" outlineLevel="0" collapsed="false">
      <c r="A3426" s="4" t="str">
        <f aca="false">B3426&amp;"|"&amp;C3426</f>
        <v>tdbR00000454 Val-GAC|46</v>
      </c>
      <c r="B3426" s="4" t="s">
        <v>83</v>
      </c>
      <c r="C3426" s="4" t="s">
        <v>826</v>
      </c>
      <c r="D3426" s="4" t="n">
        <v>47</v>
      </c>
      <c r="E3426" s="19" t="s">
        <v>459</v>
      </c>
      <c r="F3426" s="20" t="s">
        <v>824</v>
      </c>
    </row>
    <row r="3427" customFormat="false" ht="15" hidden="false" customHeight="false" outlineLevel="0" collapsed="false">
      <c r="A3427" s="4" t="str">
        <f aca="false">B3427&amp;"|"&amp;C3427</f>
        <v>tdbR00000454 Val-GAC|47</v>
      </c>
      <c r="B3427" s="4" t="s">
        <v>83</v>
      </c>
      <c r="C3427" s="4" t="s">
        <v>827</v>
      </c>
      <c r="D3427" s="4" t="n">
        <v>48</v>
      </c>
      <c r="E3427" s="19" t="s">
        <v>777</v>
      </c>
      <c r="F3427" s="20" t="s">
        <v>824</v>
      </c>
    </row>
    <row r="3428" customFormat="false" ht="15" hidden="false" customHeight="false" outlineLevel="0" collapsed="false">
      <c r="A3428" s="4" t="str">
        <f aca="false">B3428&amp;"|"&amp;C3428</f>
        <v>tdbR00000454 Val-GAC|48</v>
      </c>
      <c r="B3428" s="4" t="s">
        <v>83</v>
      </c>
      <c r="C3428" s="4" t="s">
        <v>828</v>
      </c>
      <c r="D3428" s="4" t="n">
        <v>49</v>
      </c>
      <c r="E3428" s="19" t="s">
        <v>772</v>
      </c>
      <c r="F3428" s="20" t="s">
        <v>824</v>
      </c>
    </row>
    <row r="3429" customFormat="false" ht="15" hidden="false" customHeight="false" outlineLevel="0" collapsed="false">
      <c r="A3429" s="4" t="str">
        <f aca="false">B3429&amp;"|"&amp;C3429</f>
        <v>tdbR00000454 Val-GAC|49</v>
      </c>
      <c r="B3429" s="4" t="s">
        <v>83</v>
      </c>
      <c r="C3429" s="4" t="s">
        <v>829</v>
      </c>
      <c r="D3429" s="4" t="n">
        <v>50</v>
      </c>
      <c r="E3429" s="23" t="s">
        <v>459</v>
      </c>
      <c r="F3429" s="10" t="s">
        <v>830</v>
      </c>
    </row>
    <row r="3430" customFormat="false" ht="15" hidden="false" customHeight="false" outlineLevel="0" collapsed="false">
      <c r="A3430" s="4" t="str">
        <f aca="false">B3430&amp;"|"&amp;C3430</f>
        <v>tdbR00000454 Val-GAC|50</v>
      </c>
      <c r="B3430" s="4" t="s">
        <v>83</v>
      </c>
      <c r="C3430" s="4" t="s">
        <v>831</v>
      </c>
      <c r="D3430" s="4" t="n">
        <v>51</v>
      </c>
      <c r="E3430" s="23" t="s">
        <v>459</v>
      </c>
      <c r="F3430" s="10" t="s">
        <v>830</v>
      </c>
    </row>
    <row r="3431" customFormat="false" ht="15" hidden="false" customHeight="false" outlineLevel="0" collapsed="false">
      <c r="A3431" s="4" t="str">
        <f aca="false">B3431&amp;"|"&amp;C3431</f>
        <v>tdbR00000454 Val-GAC|51</v>
      </c>
      <c r="B3431" s="4" t="s">
        <v>83</v>
      </c>
      <c r="C3431" s="4" t="s">
        <v>832</v>
      </c>
      <c r="D3431" s="4" t="n">
        <v>52</v>
      </c>
      <c r="E3431" s="23" t="s">
        <v>777</v>
      </c>
      <c r="F3431" s="10" t="s">
        <v>830</v>
      </c>
    </row>
    <row r="3432" customFormat="false" ht="15" hidden="false" customHeight="false" outlineLevel="0" collapsed="false">
      <c r="A3432" s="4" t="str">
        <f aca="false">B3432&amp;"|"&amp;C3432</f>
        <v>tdbR00000454 Val-GAC|52</v>
      </c>
      <c r="B3432" s="4" t="s">
        <v>83</v>
      </c>
      <c r="C3432" s="4" t="s">
        <v>833</v>
      </c>
      <c r="D3432" s="4" t="n">
        <v>53</v>
      </c>
      <c r="E3432" s="23" t="s">
        <v>459</v>
      </c>
      <c r="F3432" s="10" t="s">
        <v>830</v>
      </c>
    </row>
    <row r="3433" customFormat="false" ht="15" hidden="false" customHeight="false" outlineLevel="0" collapsed="false">
      <c r="A3433" s="4" t="str">
        <f aca="false">B3433&amp;"|"&amp;C3433</f>
        <v>tdbR00000454 Val-GAC|53</v>
      </c>
      <c r="B3433" s="4" t="s">
        <v>83</v>
      </c>
      <c r="C3433" s="4" t="s">
        <v>834</v>
      </c>
      <c r="D3433" s="4" t="n">
        <v>54</v>
      </c>
      <c r="E3433" s="23" t="s">
        <v>459</v>
      </c>
      <c r="F3433" s="10" t="s">
        <v>830</v>
      </c>
    </row>
    <row r="3434" customFormat="false" ht="15" hidden="false" customHeight="false" outlineLevel="0" collapsed="false">
      <c r="A3434" s="4" t="str">
        <f aca="false">B3434&amp;"|"&amp;C3434</f>
        <v>tdbR00000454 Val-GAC|54</v>
      </c>
      <c r="B3434" s="4" t="s">
        <v>83</v>
      </c>
      <c r="C3434" s="4" t="s">
        <v>835</v>
      </c>
      <c r="D3434" s="4" t="n">
        <v>55</v>
      </c>
      <c r="E3434" s="19" t="s">
        <v>777</v>
      </c>
      <c r="F3434" s="20" t="s">
        <v>836</v>
      </c>
    </row>
    <row r="3435" customFormat="false" ht="15" hidden="false" customHeight="false" outlineLevel="0" collapsed="false">
      <c r="A3435" s="4" t="str">
        <f aca="false">B3435&amp;"|"&amp;C3435</f>
        <v>tdbR00000454 Val-GAC|55</v>
      </c>
      <c r="B3435" s="4" t="s">
        <v>83</v>
      </c>
      <c r="C3435" s="4" t="s">
        <v>837</v>
      </c>
      <c r="D3435" s="4" t="n">
        <v>56</v>
      </c>
      <c r="E3435" s="19" t="s">
        <v>777</v>
      </c>
      <c r="F3435" s="20" t="s">
        <v>836</v>
      </c>
    </row>
    <row r="3436" customFormat="false" ht="15" hidden="false" customHeight="false" outlineLevel="0" collapsed="false">
      <c r="A3436" s="4" t="str">
        <f aca="false">B3436&amp;"|"&amp;C3436</f>
        <v>tdbR00000454 Val-GAC|56</v>
      </c>
      <c r="B3436" s="4" t="s">
        <v>83</v>
      </c>
      <c r="C3436" s="4" t="s">
        <v>838</v>
      </c>
      <c r="D3436" s="4" t="n">
        <v>57</v>
      </c>
      <c r="E3436" s="19" t="s">
        <v>772</v>
      </c>
      <c r="F3436" s="20" t="s">
        <v>836</v>
      </c>
    </row>
    <row r="3437" customFormat="false" ht="15" hidden="false" customHeight="false" outlineLevel="0" collapsed="false">
      <c r="A3437" s="4" t="str">
        <f aca="false">B3437&amp;"|"&amp;C3437</f>
        <v>tdbR00000454 Val-GAC|57</v>
      </c>
      <c r="B3437" s="4" t="s">
        <v>83</v>
      </c>
      <c r="C3437" s="4" t="s">
        <v>839</v>
      </c>
      <c r="D3437" s="4" t="n">
        <v>58</v>
      </c>
      <c r="E3437" s="19" t="s">
        <v>459</v>
      </c>
      <c r="F3437" s="20" t="s">
        <v>836</v>
      </c>
    </row>
    <row r="3438" customFormat="false" ht="15" hidden="false" customHeight="false" outlineLevel="0" collapsed="false">
      <c r="A3438" s="4" t="str">
        <f aca="false">B3438&amp;"|"&amp;C3438</f>
        <v>tdbR00000454 Val-GAC|58</v>
      </c>
      <c r="B3438" s="4" t="s">
        <v>83</v>
      </c>
      <c r="C3438" s="4" t="s">
        <v>840</v>
      </c>
      <c r="D3438" s="4" t="n">
        <v>59</v>
      </c>
      <c r="E3438" s="19" t="s">
        <v>780</v>
      </c>
      <c r="F3438" s="20" t="s">
        <v>836</v>
      </c>
    </row>
    <row r="3439" customFormat="false" ht="15" hidden="false" customHeight="false" outlineLevel="0" collapsed="false">
      <c r="A3439" s="4" t="str">
        <f aca="false">B3439&amp;"|"&amp;C3439</f>
        <v>tdbR00000454 Val-GAC|59</v>
      </c>
      <c r="B3439" s="4" t="s">
        <v>83</v>
      </c>
      <c r="C3439" s="4" t="s">
        <v>841</v>
      </c>
      <c r="D3439" s="4" t="n">
        <v>60</v>
      </c>
      <c r="E3439" s="19" t="s">
        <v>459</v>
      </c>
      <c r="F3439" s="20" t="s">
        <v>836</v>
      </c>
    </row>
    <row r="3440" customFormat="false" ht="15" hidden="false" customHeight="false" outlineLevel="0" collapsed="false">
      <c r="A3440" s="4" t="str">
        <f aca="false">B3440&amp;"|"&amp;C3440</f>
        <v>tdbR00000454 Val-GAC|60</v>
      </c>
      <c r="B3440" s="4" t="s">
        <v>83</v>
      </c>
      <c r="C3440" s="4" t="s">
        <v>842</v>
      </c>
      <c r="D3440" s="4" t="n">
        <v>61</v>
      </c>
      <c r="E3440" s="19" t="s">
        <v>777</v>
      </c>
      <c r="F3440" s="20" t="s">
        <v>836</v>
      </c>
    </row>
    <row r="3441" customFormat="false" ht="15" hidden="false" customHeight="false" outlineLevel="0" collapsed="false">
      <c r="A3441" s="4" t="str">
        <f aca="false">B3441&amp;"|"&amp;C3441</f>
        <v>tdbR00000454 Val-GAC|61</v>
      </c>
      <c r="B3441" s="4" t="s">
        <v>83</v>
      </c>
      <c r="C3441" s="4" t="s">
        <v>843</v>
      </c>
      <c r="D3441" s="4" t="n">
        <v>62</v>
      </c>
      <c r="E3441" s="23" t="s">
        <v>772</v>
      </c>
      <c r="F3441" s="10" t="s">
        <v>830</v>
      </c>
    </row>
    <row r="3442" customFormat="false" ht="15" hidden="false" customHeight="false" outlineLevel="0" collapsed="false">
      <c r="A3442" s="4" t="str">
        <f aca="false">B3442&amp;"|"&amp;C3442</f>
        <v>tdbR00000454 Val-GAC|62</v>
      </c>
      <c r="B3442" s="4" t="s">
        <v>83</v>
      </c>
      <c r="C3442" s="4" t="s">
        <v>844</v>
      </c>
      <c r="D3442" s="4" t="n">
        <v>63</v>
      </c>
      <c r="E3442" s="23" t="s">
        <v>772</v>
      </c>
      <c r="F3442" s="10" t="s">
        <v>830</v>
      </c>
    </row>
    <row r="3443" customFormat="false" ht="15" hidden="false" customHeight="false" outlineLevel="0" collapsed="false">
      <c r="A3443" s="4" t="str">
        <f aca="false">B3443&amp;"|"&amp;C3443</f>
        <v>tdbR00000454 Val-GAC|63</v>
      </c>
      <c r="B3443" s="4" t="s">
        <v>83</v>
      </c>
      <c r="C3443" s="4" t="s">
        <v>845</v>
      </c>
      <c r="D3443" s="4" t="n">
        <v>64</v>
      </c>
      <c r="E3443" s="23" t="s">
        <v>780</v>
      </c>
      <c r="F3443" s="10" t="s">
        <v>830</v>
      </c>
    </row>
    <row r="3444" customFormat="false" ht="15" hidden="false" customHeight="false" outlineLevel="0" collapsed="false">
      <c r="A3444" s="4" t="str">
        <f aca="false">B3444&amp;"|"&amp;C3444</f>
        <v>tdbR00000454 Val-GAC|64</v>
      </c>
      <c r="B3444" s="4" t="s">
        <v>83</v>
      </c>
      <c r="C3444" s="4" t="s">
        <v>846</v>
      </c>
      <c r="D3444" s="4" t="n">
        <v>65</v>
      </c>
      <c r="E3444" s="23" t="s">
        <v>772</v>
      </c>
      <c r="F3444" s="10" t="s">
        <v>830</v>
      </c>
    </row>
    <row r="3445" customFormat="false" ht="15" hidden="false" customHeight="false" outlineLevel="0" collapsed="false">
      <c r="A3445" s="4" t="str">
        <f aca="false">B3445&amp;"|"&amp;C3445</f>
        <v>tdbR00000454 Val-GAC|65</v>
      </c>
      <c r="B3445" s="4" t="s">
        <v>83</v>
      </c>
      <c r="C3445" s="4" t="s">
        <v>847</v>
      </c>
      <c r="D3445" s="4" t="n">
        <v>66</v>
      </c>
      <c r="E3445" s="23" t="s">
        <v>777</v>
      </c>
      <c r="F3445" s="10" t="s">
        <v>830</v>
      </c>
    </row>
    <row r="3446" customFormat="false" ht="15" hidden="false" customHeight="false" outlineLevel="0" collapsed="false">
      <c r="A3446" s="4" t="str">
        <f aca="false">B3446&amp;"|"&amp;C3446</f>
        <v>tdbR00000454 Val-GAC|66</v>
      </c>
      <c r="B3446" s="4" t="s">
        <v>83</v>
      </c>
      <c r="C3446" s="4" t="s">
        <v>848</v>
      </c>
      <c r="D3446" s="4" t="n">
        <v>67</v>
      </c>
      <c r="E3446" s="17" t="s">
        <v>772</v>
      </c>
      <c r="F3446" s="18" t="s">
        <v>768</v>
      </c>
    </row>
    <row r="3447" customFormat="false" ht="15" hidden="false" customHeight="false" outlineLevel="0" collapsed="false">
      <c r="A3447" s="4" t="str">
        <f aca="false">B3447&amp;"|"&amp;C3447</f>
        <v>tdbR00000454 Val-GAC|67</v>
      </c>
      <c r="B3447" s="4" t="s">
        <v>83</v>
      </c>
      <c r="C3447" s="4" t="s">
        <v>849</v>
      </c>
      <c r="D3447" s="4" t="n">
        <v>68</v>
      </c>
      <c r="E3447" s="17" t="s">
        <v>459</v>
      </c>
      <c r="F3447" s="18" t="s">
        <v>768</v>
      </c>
    </row>
    <row r="3448" customFormat="false" ht="15" hidden="false" customHeight="false" outlineLevel="0" collapsed="false">
      <c r="A3448" s="4" t="str">
        <f aca="false">B3448&amp;"|"&amp;C3448</f>
        <v>tdbR00000454 Val-GAC|68</v>
      </c>
      <c r="B3448" s="4" t="s">
        <v>83</v>
      </c>
      <c r="C3448" s="4" t="s">
        <v>850</v>
      </c>
      <c r="D3448" s="4" t="n">
        <v>69</v>
      </c>
      <c r="E3448" s="17" t="s">
        <v>459</v>
      </c>
      <c r="F3448" s="18" t="s">
        <v>768</v>
      </c>
    </row>
    <row r="3449" customFormat="false" ht="15" hidden="false" customHeight="false" outlineLevel="0" collapsed="false">
      <c r="A3449" s="4" t="str">
        <f aca="false">B3449&amp;"|"&amp;C3449</f>
        <v>tdbR00000454 Val-GAC|69</v>
      </c>
      <c r="B3449" s="4" t="s">
        <v>83</v>
      </c>
      <c r="C3449" s="4" t="s">
        <v>851</v>
      </c>
      <c r="D3449" s="4" t="n">
        <v>70</v>
      </c>
      <c r="E3449" s="17" t="s">
        <v>780</v>
      </c>
      <c r="F3449" s="18" t="s">
        <v>768</v>
      </c>
    </row>
    <row r="3450" customFormat="false" ht="15" hidden="false" customHeight="false" outlineLevel="0" collapsed="false">
      <c r="A3450" s="4" t="str">
        <f aca="false">B3450&amp;"|"&amp;C3450</f>
        <v>tdbR00000454 Val-GAC|70</v>
      </c>
      <c r="B3450" s="4" t="s">
        <v>83</v>
      </c>
      <c r="C3450" s="4" t="s">
        <v>852</v>
      </c>
      <c r="D3450" s="4" t="n">
        <v>71</v>
      </c>
      <c r="E3450" s="17" t="s">
        <v>772</v>
      </c>
      <c r="F3450" s="18" t="s">
        <v>768</v>
      </c>
    </row>
    <row r="3451" customFormat="false" ht="15" hidden="false" customHeight="false" outlineLevel="0" collapsed="false">
      <c r="A3451" s="4" t="str">
        <f aca="false">B3451&amp;"|"&amp;C3451</f>
        <v>tdbR00000454 Val-GAC|71</v>
      </c>
      <c r="B3451" s="4" t="s">
        <v>83</v>
      </c>
      <c r="C3451" s="4" t="s">
        <v>853</v>
      </c>
      <c r="D3451" s="4" t="n">
        <v>72</v>
      </c>
      <c r="E3451" s="17" t="s">
        <v>459</v>
      </c>
      <c r="F3451" s="18" t="s">
        <v>768</v>
      </c>
    </row>
    <row r="3452" customFormat="false" ht="15" hidden="false" customHeight="false" outlineLevel="0" collapsed="false">
      <c r="A3452" s="4" t="str">
        <f aca="false">B3452&amp;"|"&amp;C3452</f>
        <v>tdbR00000454 Val-GAC|72</v>
      </c>
      <c r="B3452" s="4" t="s">
        <v>83</v>
      </c>
      <c r="C3452" s="4" t="s">
        <v>854</v>
      </c>
      <c r="D3452" s="4" t="n">
        <v>73</v>
      </c>
      <c r="E3452" s="17" t="s">
        <v>772</v>
      </c>
      <c r="F3452" s="18" t="s">
        <v>768</v>
      </c>
    </row>
    <row r="3453" customFormat="false" ht="15" hidden="false" customHeight="false" outlineLevel="0" collapsed="false">
      <c r="A3453" s="4" t="str">
        <f aca="false">B3453&amp;"|"&amp;C3453</f>
        <v>tdbR00000002 Ala-CGC|1</v>
      </c>
      <c r="B3453" s="4" t="s">
        <v>84</v>
      </c>
      <c r="C3453" s="4" t="s">
        <v>767</v>
      </c>
      <c r="D3453" s="4" t="n">
        <v>1</v>
      </c>
      <c r="E3453" s="17" t="s">
        <v>459</v>
      </c>
      <c r="F3453" s="18" t="s">
        <v>768</v>
      </c>
    </row>
    <row r="3454" customFormat="false" ht="15" hidden="false" customHeight="false" outlineLevel="0" collapsed="false">
      <c r="A3454" s="4" t="str">
        <f aca="false">B3454&amp;"|"&amp;C3454</f>
        <v>tdbR00000002 Ala-CGC|2</v>
      </c>
      <c r="B3454" s="4" t="s">
        <v>84</v>
      </c>
      <c r="C3454" s="4" t="s">
        <v>769</v>
      </c>
      <c r="D3454" s="4" t="n">
        <v>2</v>
      </c>
      <c r="E3454" s="17" t="s">
        <v>459</v>
      </c>
      <c r="F3454" s="18" t="s">
        <v>768</v>
      </c>
    </row>
    <row r="3455" customFormat="false" ht="15" hidden="false" customHeight="false" outlineLevel="0" collapsed="false">
      <c r="A3455" s="4" t="str">
        <f aca="false">B3455&amp;"|"&amp;C3455</f>
        <v>tdbR00000002 Ala-CGC|3</v>
      </c>
      <c r="B3455" s="4" t="s">
        <v>84</v>
      </c>
      <c r="C3455" s="4" t="s">
        <v>770</v>
      </c>
      <c r="D3455" s="4" t="n">
        <v>3</v>
      </c>
      <c r="E3455" s="17" t="s">
        <v>459</v>
      </c>
      <c r="F3455" s="18" t="s">
        <v>768</v>
      </c>
    </row>
    <row r="3456" customFormat="false" ht="15" hidden="false" customHeight="false" outlineLevel="0" collapsed="false">
      <c r="A3456" s="4" t="str">
        <f aca="false">B3456&amp;"|"&amp;C3456</f>
        <v>tdbR00000002 Ala-CGC|4</v>
      </c>
      <c r="B3456" s="4" t="s">
        <v>84</v>
      </c>
      <c r="C3456" s="4" t="s">
        <v>771</v>
      </c>
      <c r="D3456" s="4" t="n">
        <v>4</v>
      </c>
      <c r="E3456" s="17" t="s">
        <v>772</v>
      </c>
      <c r="F3456" s="18" t="s">
        <v>768</v>
      </c>
    </row>
    <row r="3457" customFormat="false" ht="15" hidden="false" customHeight="false" outlineLevel="0" collapsed="false">
      <c r="A3457" s="4" t="str">
        <f aca="false">B3457&amp;"|"&amp;C3457</f>
        <v>tdbR00000002 Ala-CGC|5</v>
      </c>
      <c r="B3457" s="4" t="s">
        <v>84</v>
      </c>
      <c r="C3457" s="4" t="s">
        <v>773</v>
      </c>
      <c r="D3457" s="4" t="n">
        <v>5</v>
      </c>
      <c r="E3457" s="17" t="s">
        <v>777</v>
      </c>
      <c r="F3457" s="18" t="s">
        <v>768</v>
      </c>
    </row>
    <row r="3458" customFormat="false" ht="15" hidden="false" customHeight="false" outlineLevel="0" collapsed="false">
      <c r="A3458" s="4" t="str">
        <f aca="false">B3458&amp;"|"&amp;C3458</f>
        <v>tdbR00000002 Ala-CGC|6</v>
      </c>
      <c r="B3458" s="4" t="s">
        <v>84</v>
      </c>
      <c r="C3458" s="4" t="s">
        <v>774</v>
      </c>
      <c r="D3458" s="4" t="n">
        <v>6</v>
      </c>
      <c r="E3458" s="17" t="s">
        <v>772</v>
      </c>
      <c r="F3458" s="18" t="s">
        <v>768</v>
      </c>
    </row>
    <row r="3459" customFormat="false" ht="15" hidden="false" customHeight="false" outlineLevel="0" collapsed="false">
      <c r="A3459" s="4" t="str">
        <f aca="false">B3459&amp;"|"&amp;C3459</f>
        <v>tdbR00000002 Ala-CGC|7</v>
      </c>
      <c r="B3459" s="4" t="s">
        <v>84</v>
      </c>
      <c r="C3459" s="4" t="s">
        <v>775</v>
      </c>
      <c r="D3459" s="4" t="n">
        <v>7</v>
      </c>
      <c r="E3459" s="17" t="s">
        <v>459</v>
      </c>
      <c r="F3459" s="18" t="s">
        <v>768</v>
      </c>
    </row>
    <row r="3460" customFormat="false" ht="15" hidden="false" customHeight="false" outlineLevel="0" collapsed="false">
      <c r="A3460" s="4" t="str">
        <f aca="false">B3460&amp;"|"&amp;C3460</f>
        <v>tdbR00000002 Ala-CGC|8</v>
      </c>
      <c r="B3460" s="4" t="s">
        <v>84</v>
      </c>
      <c r="C3460" s="4" t="s">
        <v>776</v>
      </c>
      <c r="D3460" s="4" t="n">
        <v>8</v>
      </c>
      <c r="E3460" s="3" t="s">
        <v>777</v>
      </c>
      <c r="F3460" s="4" t="s">
        <v>778</v>
      </c>
    </row>
    <row r="3461" customFormat="false" ht="15" hidden="false" customHeight="false" outlineLevel="0" collapsed="false">
      <c r="A3461" s="4" t="str">
        <f aca="false">B3461&amp;"|"&amp;C3461</f>
        <v>tdbR00000002 Ala-CGC|9</v>
      </c>
      <c r="B3461" s="4" t="s">
        <v>84</v>
      </c>
      <c r="C3461" s="4" t="s">
        <v>779</v>
      </c>
      <c r="D3461" s="4" t="n">
        <v>9</v>
      </c>
      <c r="E3461" s="3" t="s">
        <v>780</v>
      </c>
      <c r="F3461" s="4" t="s">
        <v>781</v>
      </c>
    </row>
    <row r="3462" customFormat="false" ht="15" hidden="false" customHeight="false" outlineLevel="0" collapsed="false">
      <c r="A3462" s="4" t="str">
        <f aca="false">B3462&amp;"|"&amp;C3462</f>
        <v>tdbR00000002 Ala-CGC|10</v>
      </c>
      <c r="B3462" s="4" t="s">
        <v>84</v>
      </c>
      <c r="C3462" s="4" t="s">
        <v>782</v>
      </c>
      <c r="D3462" s="4" t="n">
        <v>10</v>
      </c>
      <c r="E3462" s="8" t="s">
        <v>459</v>
      </c>
      <c r="F3462" s="7" t="s">
        <v>783</v>
      </c>
    </row>
    <row r="3463" customFormat="false" ht="15" hidden="false" customHeight="false" outlineLevel="0" collapsed="false">
      <c r="A3463" s="4" t="str">
        <f aca="false">B3463&amp;"|"&amp;C3463</f>
        <v>tdbR00000002 Ala-CGC|11</v>
      </c>
      <c r="B3463" s="4" t="s">
        <v>84</v>
      </c>
      <c r="C3463" s="4" t="s">
        <v>784</v>
      </c>
      <c r="D3463" s="4" t="n">
        <v>11</v>
      </c>
      <c r="E3463" s="8" t="s">
        <v>780</v>
      </c>
      <c r="F3463" s="7" t="s">
        <v>783</v>
      </c>
    </row>
    <row r="3464" customFormat="false" ht="15" hidden="false" customHeight="false" outlineLevel="0" collapsed="false">
      <c r="A3464" s="4" t="str">
        <f aca="false">B3464&amp;"|"&amp;C3464</f>
        <v>tdbR00000002 Ala-CGC|12</v>
      </c>
      <c r="B3464" s="4" t="s">
        <v>84</v>
      </c>
      <c r="C3464" s="4" t="s">
        <v>785</v>
      </c>
      <c r="D3464" s="4" t="n">
        <v>12</v>
      </c>
      <c r="E3464" s="8" t="s">
        <v>777</v>
      </c>
      <c r="F3464" s="7" t="s">
        <v>783</v>
      </c>
    </row>
    <row r="3465" customFormat="false" ht="15" hidden="false" customHeight="false" outlineLevel="0" collapsed="false">
      <c r="A3465" s="4" t="str">
        <f aca="false">B3465&amp;"|"&amp;C3465</f>
        <v>tdbR00000002 Ala-CGC|13</v>
      </c>
      <c r="B3465" s="4" t="s">
        <v>84</v>
      </c>
      <c r="C3465" s="4" t="s">
        <v>786</v>
      </c>
      <c r="D3465" s="4" t="n">
        <v>13</v>
      </c>
      <c r="E3465" s="8" t="s">
        <v>772</v>
      </c>
      <c r="F3465" s="7" t="s">
        <v>783</v>
      </c>
    </row>
    <row r="3466" customFormat="false" ht="15" hidden="false" customHeight="false" outlineLevel="0" collapsed="false">
      <c r="A3466" s="4" t="str">
        <f aca="false">B3466&amp;"|"&amp;C3466</f>
        <v>tdbR00000002 Ala-CGC|14</v>
      </c>
      <c r="B3466" s="4" t="s">
        <v>84</v>
      </c>
      <c r="C3466" s="4" t="s">
        <v>787</v>
      </c>
      <c r="D3466" s="4" t="n">
        <v>14</v>
      </c>
      <c r="E3466" s="19" t="s">
        <v>780</v>
      </c>
      <c r="F3466" s="20" t="s">
        <v>788</v>
      </c>
    </row>
    <row r="3467" customFormat="false" ht="15" hidden="false" customHeight="false" outlineLevel="0" collapsed="false">
      <c r="A3467" s="4" t="str">
        <f aca="false">B3467&amp;"|"&amp;C3467</f>
        <v>tdbR00000002 Ala-CGC|15</v>
      </c>
      <c r="B3467" s="4" t="s">
        <v>84</v>
      </c>
      <c r="C3467" s="4" t="s">
        <v>789</v>
      </c>
      <c r="D3467" s="4" t="n">
        <v>15</v>
      </c>
      <c r="E3467" s="19" t="s">
        <v>459</v>
      </c>
      <c r="F3467" s="20" t="s">
        <v>788</v>
      </c>
    </row>
    <row r="3468" customFormat="false" ht="15" hidden="false" customHeight="false" outlineLevel="0" collapsed="false">
      <c r="A3468" s="4" t="str">
        <f aca="false">B3468&amp;"|"&amp;C3468</f>
        <v>tdbR00000002 Ala-CGC|16</v>
      </c>
      <c r="B3468" s="4" t="s">
        <v>84</v>
      </c>
      <c r="C3468" s="4" t="s">
        <v>790</v>
      </c>
      <c r="D3468" s="4" t="n">
        <v>16</v>
      </c>
      <c r="E3468" s="19" t="s">
        <v>777</v>
      </c>
      <c r="F3468" s="20" t="s">
        <v>788</v>
      </c>
    </row>
    <row r="3469" customFormat="false" ht="15" hidden="false" customHeight="false" outlineLevel="0" collapsed="false">
      <c r="A3469" s="4" t="str">
        <f aca="false">B3469&amp;"|"&amp;C3469</f>
        <v>tdbR00000002 Ala-CGC|18</v>
      </c>
      <c r="B3469" s="4" t="s">
        <v>84</v>
      </c>
      <c r="C3469" s="4" t="s">
        <v>793</v>
      </c>
      <c r="D3469" s="4" t="n">
        <v>17</v>
      </c>
      <c r="E3469" s="19" t="s">
        <v>459</v>
      </c>
      <c r="F3469" s="20" t="s">
        <v>788</v>
      </c>
    </row>
    <row r="3470" customFormat="false" ht="15" hidden="false" customHeight="false" outlineLevel="0" collapsed="false">
      <c r="A3470" s="4" t="str">
        <f aca="false">B3470&amp;"|"&amp;C3470</f>
        <v>tdbR00000002 Ala-CGC|19</v>
      </c>
      <c r="B3470" s="4" t="s">
        <v>84</v>
      </c>
      <c r="C3470" s="4" t="s">
        <v>794</v>
      </c>
      <c r="D3470" s="4" t="n">
        <v>18</v>
      </c>
      <c r="E3470" s="19" t="s">
        <v>459</v>
      </c>
      <c r="F3470" s="20" t="s">
        <v>788</v>
      </c>
    </row>
    <row r="3471" customFormat="false" ht="15" hidden="false" customHeight="false" outlineLevel="0" collapsed="false">
      <c r="A3471" s="4" t="str">
        <f aca="false">B3471&amp;"|"&amp;C3471</f>
        <v>tdbR00000002 Ala-CGC|20</v>
      </c>
      <c r="B3471" s="4" t="s">
        <v>84</v>
      </c>
      <c r="C3471" s="4" t="s">
        <v>795</v>
      </c>
      <c r="D3471" s="4" t="n">
        <v>19</v>
      </c>
      <c r="E3471" s="19" t="s">
        <v>772</v>
      </c>
      <c r="F3471" s="20" t="s">
        <v>788</v>
      </c>
    </row>
    <row r="3472" customFormat="false" ht="15" hidden="false" customHeight="false" outlineLevel="0" collapsed="false">
      <c r="A3472" s="4" t="str">
        <f aca="false">B3472&amp;"|"&amp;C3472</f>
        <v>tdbR00000002 Ala-CGC|21</v>
      </c>
      <c r="B3472" s="4" t="s">
        <v>84</v>
      </c>
      <c r="C3472" s="4" t="s">
        <v>797</v>
      </c>
      <c r="D3472" s="4" t="n">
        <v>20</v>
      </c>
      <c r="E3472" s="19" t="s">
        <v>780</v>
      </c>
      <c r="F3472" s="20" t="s">
        <v>788</v>
      </c>
    </row>
    <row r="3473" customFormat="false" ht="15" hidden="false" customHeight="false" outlineLevel="0" collapsed="false">
      <c r="A3473" s="4" t="str">
        <f aca="false">B3473&amp;"|"&amp;C3473</f>
        <v>tdbR00000002 Ala-CGC|22</v>
      </c>
      <c r="B3473" s="4" t="s">
        <v>84</v>
      </c>
      <c r="C3473" s="4" t="s">
        <v>798</v>
      </c>
      <c r="D3473" s="4" t="n">
        <v>21</v>
      </c>
      <c r="E3473" s="8" t="s">
        <v>459</v>
      </c>
      <c r="F3473" s="7" t="s">
        <v>783</v>
      </c>
    </row>
    <row r="3474" customFormat="false" ht="15" hidden="false" customHeight="false" outlineLevel="0" collapsed="false">
      <c r="A3474" s="4" t="str">
        <f aca="false">B3474&amp;"|"&amp;C3474</f>
        <v>tdbR00000002 Ala-CGC|23</v>
      </c>
      <c r="B3474" s="4" t="s">
        <v>84</v>
      </c>
      <c r="C3474" s="4" t="s">
        <v>799</v>
      </c>
      <c r="D3474" s="4" t="n">
        <v>22</v>
      </c>
      <c r="E3474" s="8" t="s">
        <v>780</v>
      </c>
      <c r="F3474" s="7" t="s">
        <v>783</v>
      </c>
    </row>
    <row r="3475" customFormat="false" ht="15" hidden="false" customHeight="false" outlineLevel="0" collapsed="false">
      <c r="A3475" s="4" t="str">
        <f aca="false">B3475&amp;"|"&amp;C3475</f>
        <v>tdbR00000002 Ala-CGC|24</v>
      </c>
      <c r="B3475" s="4" t="s">
        <v>84</v>
      </c>
      <c r="C3475" s="4" t="s">
        <v>800</v>
      </c>
      <c r="D3475" s="4" t="n">
        <v>23</v>
      </c>
      <c r="E3475" s="8" t="s">
        <v>777</v>
      </c>
      <c r="F3475" s="7" t="s">
        <v>783</v>
      </c>
    </row>
    <row r="3476" customFormat="false" ht="15" hidden="false" customHeight="false" outlineLevel="0" collapsed="false">
      <c r="A3476" s="4" t="str">
        <f aca="false">B3476&amp;"|"&amp;C3476</f>
        <v>tdbR00000002 Ala-CGC|25</v>
      </c>
      <c r="B3476" s="4" t="s">
        <v>84</v>
      </c>
      <c r="C3476" s="4" t="s">
        <v>801</v>
      </c>
      <c r="D3476" s="4" t="n">
        <v>24</v>
      </c>
      <c r="E3476" s="8" t="s">
        <v>772</v>
      </c>
      <c r="F3476" s="7" t="s">
        <v>783</v>
      </c>
    </row>
    <row r="3477" customFormat="false" ht="15" hidden="false" customHeight="false" outlineLevel="0" collapsed="false">
      <c r="A3477" s="4" t="str">
        <f aca="false">B3477&amp;"|"&amp;C3477</f>
        <v>tdbR00000002 Ala-CGC|26</v>
      </c>
      <c r="B3477" s="4" t="s">
        <v>84</v>
      </c>
      <c r="C3477" s="4" t="s">
        <v>802</v>
      </c>
      <c r="D3477" s="4" t="n">
        <v>25</v>
      </c>
      <c r="E3477" s="3" t="s">
        <v>459</v>
      </c>
      <c r="F3477" s="4" t="s">
        <v>803</v>
      </c>
    </row>
    <row r="3478" customFormat="false" ht="15" hidden="false" customHeight="false" outlineLevel="0" collapsed="false">
      <c r="A3478" s="4" t="str">
        <f aca="false">B3478&amp;"|"&amp;C3478</f>
        <v>tdbR00000002 Ala-CGC|27</v>
      </c>
      <c r="B3478" s="4" t="s">
        <v>84</v>
      </c>
      <c r="C3478" s="4" t="s">
        <v>804</v>
      </c>
      <c r="D3478" s="4" t="n">
        <v>26</v>
      </c>
      <c r="E3478" s="21" t="s">
        <v>772</v>
      </c>
      <c r="F3478" s="22" t="s">
        <v>805</v>
      </c>
    </row>
    <row r="3479" customFormat="false" ht="15" hidden="false" customHeight="false" outlineLevel="0" collapsed="false">
      <c r="A3479" s="4" t="str">
        <f aca="false">B3479&amp;"|"&amp;C3479</f>
        <v>tdbR00000002 Ala-CGC|28</v>
      </c>
      <c r="B3479" s="4" t="s">
        <v>84</v>
      </c>
      <c r="C3479" s="4" t="s">
        <v>806</v>
      </c>
      <c r="D3479" s="4" t="n">
        <v>27</v>
      </c>
      <c r="E3479" s="21" t="s">
        <v>777</v>
      </c>
      <c r="F3479" s="22" t="s">
        <v>805</v>
      </c>
    </row>
    <row r="3480" customFormat="false" ht="15" hidden="false" customHeight="false" outlineLevel="0" collapsed="false">
      <c r="A3480" s="4" t="str">
        <f aca="false">B3480&amp;"|"&amp;C3480</f>
        <v>tdbR00000002 Ala-CGC|29</v>
      </c>
      <c r="B3480" s="4" t="s">
        <v>84</v>
      </c>
      <c r="C3480" s="4" t="s">
        <v>807</v>
      </c>
      <c r="D3480" s="4" t="n">
        <v>28</v>
      </c>
      <c r="E3480" s="21" t="s">
        <v>777</v>
      </c>
      <c r="F3480" s="22" t="s">
        <v>805</v>
      </c>
    </row>
    <row r="3481" customFormat="false" ht="15" hidden="false" customHeight="false" outlineLevel="0" collapsed="false">
      <c r="A3481" s="4" t="str">
        <f aca="false">B3481&amp;"|"&amp;C3481</f>
        <v>tdbR00000002 Ala-CGC|30</v>
      </c>
      <c r="B3481" s="4" t="s">
        <v>84</v>
      </c>
      <c r="C3481" s="4" t="s">
        <v>808</v>
      </c>
      <c r="D3481" s="4" t="n">
        <v>29</v>
      </c>
      <c r="E3481" s="21" t="s">
        <v>772</v>
      </c>
      <c r="F3481" s="22" t="s">
        <v>805</v>
      </c>
    </row>
    <row r="3482" customFormat="false" ht="15" hidden="false" customHeight="false" outlineLevel="0" collapsed="false">
      <c r="A3482" s="4" t="str">
        <f aca="false">B3482&amp;"|"&amp;C3482</f>
        <v>tdbR00000002 Ala-CGC|31</v>
      </c>
      <c r="B3482" s="4" t="s">
        <v>84</v>
      </c>
      <c r="C3482" s="4" t="s">
        <v>809</v>
      </c>
      <c r="D3482" s="4" t="n">
        <v>30</v>
      </c>
      <c r="E3482" s="21" t="s">
        <v>772</v>
      </c>
      <c r="F3482" s="22" t="s">
        <v>805</v>
      </c>
    </row>
    <row r="3483" customFormat="false" ht="15" hidden="false" customHeight="false" outlineLevel="0" collapsed="false">
      <c r="A3483" s="4" t="str">
        <f aca="false">B3483&amp;"|"&amp;C3483</f>
        <v>tdbR00000002 Ala-CGC|32</v>
      </c>
      <c r="B3483" s="4" t="s">
        <v>84</v>
      </c>
      <c r="C3483" s="4" t="s">
        <v>810</v>
      </c>
      <c r="D3483" s="4" t="n">
        <v>31</v>
      </c>
      <c r="E3483" s="19" t="s">
        <v>777</v>
      </c>
      <c r="F3483" s="20" t="s">
        <v>811</v>
      </c>
    </row>
    <row r="3484" customFormat="false" ht="15" hidden="false" customHeight="false" outlineLevel="0" collapsed="false">
      <c r="A3484" s="4" t="str">
        <f aca="false">B3484&amp;"|"&amp;C3484</f>
        <v>tdbR00000002 Ala-CGC|33</v>
      </c>
      <c r="B3484" s="4" t="s">
        <v>84</v>
      </c>
      <c r="C3484" s="4" t="s">
        <v>812</v>
      </c>
      <c r="D3484" s="4" t="n">
        <v>32</v>
      </c>
      <c r="E3484" s="19" t="s">
        <v>777</v>
      </c>
      <c r="F3484" s="20" t="s">
        <v>811</v>
      </c>
    </row>
    <row r="3485" customFormat="false" ht="15" hidden="false" customHeight="false" outlineLevel="0" collapsed="false">
      <c r="A3485" s="4" t="str">
        <f aca="false">B3485&amp;"|"&amp;C3485</f>
        <v>tdbR00000002 Ala-CGC|34</v>
      </c>
      <c r="B3485" s="4" t="s">
        <v>84</v>
      </c>
      <c r="C3485" s="4" t="s">
        <v>813</v>
      </c>
      <c r="D3485" s="4" t="n">
        <v>33</v>
      </c>
      <c r="E3485" s="19" t="s">
        <v>772</v>
      </c>
      <c r="F3485" s="20" t="s">
        <v>811</v>
      </c>
    </row>
    <row r="3486" customFormat="false" ht="15" hidden="false" customHeight="false" outlineLevel="0" collapsed="false">
      <c r="A3486" s="4" t="str">
        <f aca="false">B3486&amp;"|"&amp;C3486</f>
        <v>tdbR00000002 Ala-CGC|35</v>
      </c>
      <c r="B3486" s="4" t="s">
        <v>84</v>
      </c>
      <c r="C3486" s="4" t="s">
        <v>814</v>
      </c>
      <c r="D3486" s="4" t="n">
        <v>34</v>
      </c>
      <c r="E3486" s="19" t="s">
        <v>459</v>
      </c>
      <c r="F3486" s="20" t="s">
        <v>811</v>
      </c>
    </row>
    <row r="3487" customFormat="false" ht="15" hidden="false" customHeight="false" outlineLevel="0" collapsed="false">
      <c r="A3487" s="4" t="str">
        <f aca="false">B3487&amp;"|"&amp;C3487</f>
        <v>tdbR00000002 Ala-CGC|36</v>
      </c>
      <c r="B3487" s="4" t="s">
        <v>84</v>
      </c>
      <c r="C3487" s="4" t="s">
        <v>815</v>
      </c>
      <c r="D3487" s="4" t="n">
        <v>35</v>
      </c>
      <c r="E3487" s="19" t="s">
        <v>772</v>
      </c>
      <c r="F3487" s="20" t="s">
        <v>811</v>
      </c>
    </row>
    <row r="3488" customFormat="false" ht="15" hidden="false" customHeight="false" outlineLevel="0" collapsed="false">
      <c r="A3488" s="4" t="str">
        <f aca="false">B3488&amp;"|"&amp;C3488</f>
        <v>tdbR00000002 Ala-CGC|37</v>
      </c>
      <c r="B3488" s="4" t="s">
        <v>84</v>
      </c>
      <c r="C3488" s="4" t="s">
        <v>816</v>
      </c>
      <c r="D3488" s="4" t="n">
        <v>36</v>
      </c>
      <c r="E3488" s="19" t="s">
        <v>780</v>
      </c>
      <c r="F3488" s="20" t="s">
        <v>811</v>
      </c>
    </row>
    <row r="3489" customFormat="false" ht="15" hidden="false" customHeight="false" outlineLevel="0" collapsed="false">
      <c r="A3489" s="4" t="str">
        <f aca="false">B3489&amp;"|"&amp;C3489</f>
        <v>tdbR00000002 Ala-CGC|38</v>
      </c>
      <c r="B3489" s="4" t="s">
        <v>84</v>
      </c>
      <c r="C3489" s="4" t="s">
        <v>817</v>
      </c>
      <c r="D3489" s="4" t="n">
        <v>37</v>
      </c>
      <c r="E3489" s="19" t="s">
        <v>780</v>
      </c>
      <c r="F3489" s="20" t="s">
        <v>811</v>
      </c>
    </row>
    <row r="3490" customFormat="false" ht="15" hidden="false" customHeight="false" outlineLevel="0" collapsed="false">
      <c r="A3490" s="4" t="str">
        <f aca="false">B3490&amp;"|"&amp;C3490</f>
        <v>tdbR00000002 Ala-CGC|39</v>
      </c>
      <c r="B3490" s="4" t="s">
        <v>84</v>
      </c>
      <c r="C3490" s="4" t="s">
        <v>818</v>
      </c>
      <c r="D3490" s="4" t="n">
        <v>38</v>
      </c>
      <c r="E3490" s="21" t="s">
        <v>459</v>
      </c>
      <c r="F3490" s="22" t="s">
        <v>805</v>
      </c>
    </row>
    <row r="3491" customFormat="false" ht="15" hidden="false" customHeight="false" outlineLevel="0" collapsed="false">
      <c r="A3491" s="4" t="str">
        <f aca="false">B3491&amp;"|"&amp;C3491</f>
        <v>tdbR00000002 Ala-CGC|40</v>
      </c>
      <c r="B3491" s="4" t="s">
        <v>84</v>
      </c>
      <c r="C3491" s="4" t="s">
        <v>819</v>
      </c>
      <c r="D3491" s="4" t="n">
        <v>39</v>
      </c>
      <c r="E3491" s="21" t="s">
        <v>459</v>
      </c>
      <c r="F3491" s="22" t="s">
        <v>805</v>
      </c>
    </row>
    <row r="3492" customFormat="false" ht="15" hidden="false" customHeight="false" outlineLevel="0" collapsed="false">
      <c r="A3492" s="4" t="str">
        <f aca="false">B3492&amp;"|"&amp;C3492</f>
        <v>tdbR00000002 Ala-CGC|41</v>
      </c>
      <c r="B3492" s="4" t="s">
        <v>84</v>
      </c>
      <c r="C3492" s="4" t="s">
        <v>820</v>
      </c>
      <c r="D3492" s="4" t="n">
        <v>40</v>
      </c>
      <c r="E3492" s="21" t="s">
        <v>780</v>
      </c>
      <c r="F3492" s="22" t="s">
        <v>805</v>
      </c>
    </row>
    <row r="3493" customFormat="false" ht="15" hidden="false" customHeight="false" outlineLevel="0" collapsed="false">
      <c r="A3493" s="4" t="str">
        <f aca="false">B3493&amp;"|"&amp;C3493</f>
        <v>tdbR00000002 Ala-CGC|42</v>
      </c>
      <c r="B3493" s="4" t="s">
        <v>84</v>
      </c>
      <c r="C3493" s="4" t="s">
        <v>821</v>
      </c>
      <c r="D3493" s="4" t="n">
        <v>41</v>
      </c>
      <c r="E3493" s="21" t="s">
        <v>780</v>
      </c>
      <c r="F3493" s="22" t="s">
        <v>805</v>
      </c>
    </row>
    <row r="3494" customFormat="false" ht="15" hidden="false" customHeight="false" outlineLevel="0" collapsed="false">
      <c r="A3494" s="4" t="str">
        <f aca="false">B3494&amp;"|"&amp;C3494</f>
        <v>tdbR00000002 Ala-CGC|43</v>
      </c>
      <c r="B3494" s="4" t="s">
        <v>84</v>
      </c>
      <c r="C3494" s="4" t="s">
        <v>822</v>
      </c>
      <c r="D3494" s="4" t="n">
        <v>42</v>
      </c>
      <c r="E3494" s="21" t="s">
        <v>459</v>
      </c>
      <c r="F3494" s="22" t="s">
        <v>805</v>
      </c>
    </row>
    <row r="3495" customFormat="false" ht="15" hidden="false" customHeight="false" outlineLevel="0" collapsed="false">
      <c r="A3495" s="4" t="str">
        <f aca="false">B3495&amp;"|"&amp;C3495</f>
        <v>tdbR00000002 Ala-CGC|44</v>
      </c>
      <c r="B3495" s="4" t="s">
        <v>84</v>
      </c>
      <c r="C3495" s="4" t="s">
        <v>823</v>
      </c>
      <c r="D3495" s="4" t="n">
        <v>43</v>
      </c>
      <c r="E3495" s="19" t="s">
        <v>780</v>
      </c>
      <c r="F3495" s="20" t="s">
        <v>824</v>
      </c>
    </row>
    <row r="3496" customFormat="false" ht="15" hidden="false" customHeight="false" outlineLevel="0" collapsed="false">
      <c r="A3496" s="4" t="str">
        <f aca="false">B3496&amp;"|"&amp;C3496</f>
        <v>tdbR00000002 Ala-CGC|45</v>
      </c>
      <c r="B3496" s="4" t="s">
        <v>84</v>
      </c>
      <c r="C3496" s="4" t="s">
        <v>825</v>
      </c>
      <c r="D3496" s="4" t="n">
        <v>44</v>
      </c>
      <c r="E3496" s="19" t="s">
        <v>459</v>
      </c>
      <c r="F3496" s="20" t="s">
        <v>824</v>
      </c>
    </row>
    <row r="3497" customFormat="false" ht="15" hidden="false" customHeight="false" outlineLevel="0" collapsed="false">
      <c r="A3497" s="4" t="str">
        <f aca="false">B3497&amp;"|"&amp;C3497</f>
        <v>tdbR00000002 Ala-CGC|46</v>
      </c>
      <c r="B3497" s="4" t="s">
        <v>84</v>
      </c>
      <c r="C3497" s="4" t="s">
        <v>826</v>
      </c>
      <c r="D3497" s="4" t="n">
        <v>45</v>
      </c>
      <c r="E3497" s="19" t="s">
        <v>459</v>
      </c>
      <c r="F3497" s="20" t="s">
        <v>824</v>
      </c>
    </row>
    <row r="3498" customFormat="false" ht="15" hidden="false" customHeight="false" outlineLevel="0" collapsed="false">
      <c r="A3498" s="4" t="str">
        <f aca="false">B3498&amp;"|"&amp;C3498</f>
        <v>tdbR00000002 Ala-CGC|47</v>
      </c>
      <c r="B3498" s="4" t="s">
        <v>84</v>
      </c>
      <c r="C3498" s="4" t="s">
        <v>827</v>
      </c>
      <c r="D3498" s="4" t="n">
        <v>46</v>
      </c>
      <c r="E3498" s="19" t="s">
        <v>772</v>
      </c>
      <c r="F3498" s="20" t="s">
        <v>824</v>
      </c>
    </row>
    <row r="3499" customFormat="false" ht="15" hidden="false" customHeight="false" outlineLevel="0" collapsed="false">
      <c r="A3499" s="4" t="str">
        <f aca="false">B3499&amp;"|"&amp;C3499</f>
        <v>tdbR00000002 Ala-CGC|48</v>
      </c>
      <c r="B3499" s="4" t="s">
        <v>84</v>
      </c>
      <c r="C3499" s="4" t="s">
        <v>828</v>
      </c>
      <c r="D3499" s="4" t="n">
        <v>47</v>
      </c>
      <c r="E3499" s="19" t="s">
        <v>772</v>
      </c>
      <c r="F3499" s="20" t="s">
        <v>824</v>
      </c>
    </row>
    <row r="3500" customFormat="false" ht="15" hidden="false" customHeight="false" outlineLevel="0" collapsed="false">
      <c r="A3500" s="4" t="str">
        <f aca="false">B3500&amp;"|"&amp;C3500</f>
        <v>tdbR00000002 Ala-CGC|49</v>
      </c>
      <c r="B3500" s="4" t="s">
        <v>84</v>
      </c>
      <c r="C3500" s="4" t="s">
        <v>829</v>
      </c>
      <c r="D3500" s="4" t="n">
        <v>48</v>
      </c>
      <c r="E3500" s="23" t="s">
        <v>772</v>
      </c>
      <c r="F3500" s="10" t="s">
        <v>830</v>
      </c>
    </row>
    <row r="3501" customFormat="false" ht="15" hidden="false" customHeight="false" outlineLevel="0" collapsed="false">
      <c r="A3501" s="4" t="str">
        <f aca="false">B3501&amp;"|"&amp;C3501</f>
        <v>tdbR00000002 Ala-CGC|50</v>
      </c>
      <c r="B3501" s="4" t="s">
        <v>84</v>
      </c>
      <c r="C3501" s="4" t="s">
        <v>831</v>
      </c>
      <c r="D3501" s="4" t="n">
        <v>49</v>
      </c>
      <c r="E3501" s="23" t="s">
        <v>459</v>
      </c>
      <c r="F3501" s="10" t="s">
        <v>830</v>
      </c>
    </row>
    <row r="3502" customFormat="false" ht="15" hidden="false" customHeight="false" outlineLevel="0" collapsed="false">
      <c r="A3502" s="4" t="str">
        <f aca="false">B3502&amp;"|"&amp;C3502</f>
        <v>tdbR00000002 Ala-CGC|51</v>
      </c>
      <c r="B3502" s="4" t="s">
        <v>84</v>
      </c>
      <c r="C3502" s="4" t="s">
        <v>832</v>
      </c>
      <c r="D3502" s="4" t="n">
        <v>50</v>
      </c>
      <c r="E3502" s="23" t="s">
        <v>459</v>
      </c>
      <c r="F3502" s="10" t="s">
        <v>830</v>
      </c>
    </row>
    <row r="3503" customFormat="false" ht="15" hidden="false" customHeight="false" outlineLevel="0" collapsed="false">
      <c r="A3503" s="4" t="str">
        <f aca="false">B3503&amp;"|"&amp;C3503</f>
        <v>tdbR00000002 Ala-CGC|52</v>
      </c>
      <c r="B3503" s="4" t="s">
        <v>84</v>
      </c>
      <c r="C3503" s="4" t="s">
        <v>833</v>
      </c>
      <c r="D3503" s="4" t="n">
        <v>51</v>
      </c>
      <c r="E3503" s="23" t="s">
        <v>459</v>
      </c>
      <c r="F3503" s="10" t="s">
        <v>830</v>
      </c>
    </row>
    <row r="3504" customFormat="false" ht="15" hidden="false" customHeight="false" outlineLevel="0" collapsed="false">
      <c r="A3504" s="4" t="str">
        <f aca="false">B3504&amp;"|"&amp;C3504</f>
        <v>tdbR00000002 Ala-CGC|53</v>
      </c>
      <c r="B3504" s="4" t="s">
        <v>84</v>
      </c>
      <c r="C3504" s="4" t="s">
        <v>834</v>
      </c>
      <c r="D3504" s="4" t="n">
        <v>52</v>
      </c>
      <c r="E3504" s="23" t="s">
        <v>459</v>
      </c>
      <c r="F3504" s="10" t="s">
        <v>830</v>
      </c>
    </row>
    <row r="3505" customFormat="false" ht="15" hidden="false" customHeight="false" outlineLevel="0" collapsed="false">
      <c r="A3505" s="4" t="str">
        <f aca="false">B3505&amp;"|"&amp;C3505</f>
        <v>tdbR00000002 Ala-CGC|54</v>
      </c>
      <c r="B3505" s="4" t="s">
        <v>84</v>
      </c>
      <c r="C3505" s="4" t="s">
        <v>835</v>
      </c>
      <c r="D3505" s="4" t="n">
        <v>53</v>
      </c>
      <c r="E3505" s="19" t="s">
        <v>777</v>
      </c>
      <c r="F3505" s="20" t="s">
        <v>836</v>
      </c>
    </row>
    <row r="3506" customFormat="false" ht="15" hidden="false" customHeight="false" outlineLevel="0" collapsed="false">
      <c r="A3506" s="4" t="str">
        <f aca="false">B3506&amp;"|"&amp;C3506</f>
        <v>tdbR00000002 Ala-CGC|55</v>
      </c>
      <c r="B3506" s="4" t="s">
        <v>84</v>
      </c>
      <c r="C3506" s="4" t="s">
        <v>837</v>
      </c>
      <c r="D3506" s="4" t="n">
        <v>54</v>
      </c>
      <c r="E3506" s="19" t="s">
        <v>777</v>
      </c>
      <c r="F3506" s="20" t="s">
        <v>836</v>
      </c>
    </row>
    <row r="3507" customFormat="false" ht="15" hidden="false" customHeight="false" outlineLevel="0" collapsed="false">
      <c r="A3507" s="4" t="str">
        <f aca="false">B3507&amp;"|"&amp;C3507</f>
        <v>tdbR00000002 Ala-CGC|56</v>
      </c>
      <c r="B3507" s="4" t="s">
        <v>84</v>
      </c>
      <c r="C3507" s="4" t="s">
        <v>838</v>
      </c>
      <c r="D3507" s="4" t="n">
        <v>55</v>
      </c>
      <c r="E3507" s="19" t="s">
        <v>772</v>
      </c>
      <c r="F3507" s="20" t="s">
        <v>836</v>
      </c>
    </row>
    <row r="3508" customFormat="false" ht="15" hidden="false" customHeight="false" outlineLevel="0" collapsed="false">
      <c r="A3508" s="4" t="str">
        <f aca="false">B3508&amp;"|"&amp;C3508</f>
        <v>tdbR00000002 Ala-CGC|57</v>
      </c>
      <c r="B3508" s="4" t="s">
        <v>84</v>
      </c>
      <c r="C3508" s="4" t="s">
        <v>839</v>
      </c>
      <c r="D3508" s="4" t="n">
        <v>56</v>
      </c>
      <c r="E3508" s="19" t="s">
        <v>780</v>
      </c>
      <c r="F3508" s="20" t="s">
        <v>836</v>
      </c>
    </row>
    <row r="3509" customFormat="false" ht="15" hidden="false" customHeight="false" outlineLevel="0" collapsed="false">
      <c r="A3509" s="4" t="str">
        <f aca="false">B3509&amp;"|"&amp;C3509</f>
        <v>tdbR00000002 Ala-CGC|58</v>
      </c>
      <c r="B3509" s="4" t="s">
        <v>84</v>
      </c>
      <c r="C3509" s="4" t="s">
        <v>840</v>
      </c>
      <c r="D3509" s="4" t="n">
        <v>57</v>
      </c>
      <c r="E3509" s="19" t="s">
        <v>780</v>
      </c>
      <c r="F3509" s="20" t="s">
        <v>836</v>
      </c>
    </row>
    <row r="3510" customFormat="false" ht="15" hidden="false" customHeight="false" outlineLevel="0" collapsed="false">
      <c r="A3510" s="4" t="str">
        <f aca="false">B3510&amp;"|"&amp;C3510</f>
        <v>tdbR00000002 Ala-CGC|59</v>
      </c>
      <c r="B3510" s="4" t="s">
        <v>84</v>
      </c>
      <c r="C3510" s="4" t="s">
        <v>841</v>
      </c>
      <c r="D3510" s="4" t="n">
        <v>58</v>
      </c>
      <c r="E3510" s="19" t="s">
        <v>780</v>
      </c>
      <c r="F3510" s="20" t="s">
        <v>836</v>
      </c>
    </row>
    <row r="3511" customFormat="false" ht="15" hidden="false" customHeight="false" outlineLevel="0" collapsed="false">
      <c r="A3511" s="4" t="str">
        <f aca="false">B3511&amp;"|"&amp;C3511</f>
        <v>tdbR00000002 Ala-CGC|60</v>
      </c>
      <c r="B3511" s="4" t="s">
        <v>84</v>
      </c>
      <c r="C3511" s="4" t="s">
        <v>842</v>
      </c>
      <c r="D3511" s="4" t="n">
        <v>59</v>
      </c>
      <c r="E3511" s="19" t="s">
        <v>777</v>
      </c>
      <c r="F3511" s="20" t="s">
        <v>836</v>
      </c>
    </row>
    <row r="3512" customFormat="false" ht="15" hidden="false" customHeight="false" outlineLevel="0" collapsed="false">
      <c r="A3512" s="4" t="str">
        <f aca="false">B3512&amp;"|"&amp;C3512</f>
        <v>tdbR00000002 Ala-CGC|61</v>
      </c>
      <c r="B3512" s="4" t="s">
        <v>84</v>
      </c>
      <c r="C3512" s="4" t="s">
        <v>843</v>
      </c>
      <c r="D3512" s="4" t="n">
        <v>60</v>
      </c>
      <c r="E3512" s="23" t="s">
        <v>772</v>
      </c>
      <c r="F3512" s="10" t="s">
        <v>830</v>
      </c>
    </row>
    <row r="3513" customFormat="false" ht="15" hidden="false" customHeight="false" outlineLevel="0" collapsed="false">
      <c r="A3513" s="4" t="str">
        <f aca="false">B3513&amp;"|"&amp;C3513</f>
        <v>tdbR00000002 Ala-CGC|62</v>
      </c>
      <c r="B3513" s="4" t="s">
        <v>84</v>
      </c>
      <c r="C3513" s="4" t="s">
        <v>844</v>
      </c>
      <c r="D3513" s="4" t="n">
        <v>61</v>
      </c>
      <c r="E3513" s="23" t="s">
        <v>772</v>
      </c>
      <c r="F3513" s="10" t="s">
        <v>830</v>
      </c>
    </row>
    <row r="3514" customFormat="false" ht="15" hidden="false" customHeight="false" outlineLevel="0" collapsed="false">
      <c r="A3514" s="4" t="str">
        <f aca="false">B3514&amp;"|"&amp;C3514</f>
        <v>tdbR00000002 Ala-CGC|63</v>
      </c>
      <c r="B3514" s="4" t="s">
        <v>84</v>
      </c>
      <c r="C3514" s="4" t="s">
        <v>845</v>
      </c>
      <c r="D3514" s="4" t="n">
        <v>62</v>
      </c>
      <c r="E3514" s="23" t="s">
        <v>772</v>
      </c>
      <c r="F3514" s="10" t="s">
        <v>830</v>
      </c>
    </row>
    <row r="3515" customFormat="false" ht="15" hidden="false" customHeight="false" outlineLevel="0" collapsed="false">
      <c r="A3515" s="4" t="str">
        <f aca="false">B3515&amp;"|"&amp;C3515</f>
        <v>tdbR00000002 Ala-CGC|64</v>
      </c>
      <c r="B3515" s="4" t="s">
        <v>84</v>
      </c>
      <c r="C3515" s="4" t="s">
        <v>846</v>
      </c>
      <c r="D3515" s="4" t="n">
        <v>63</v>
      </c>
      <c r="E3515" s="23" t="s">
        <v>772</v>
      </c>
      <c r="F3515" s="10" t="s">
        <v>830</v>
      </c>
    </row>
    <row r="3516" customFormat="false" ht="15" hidden="false" customHeight="false" outlineLevel="0" collapsed="false">
      <c r="A3516" s="4" t="str">
        <f aca="false">B3516&amp;"|"&amp;C3516</f>
        <v>tdbR00000002 Ala-CGC|65</v>
      </c>
      <c r="B3516" s="4" t="s">
        <v>84</v>
      </c>
      <c r="C3516" s="4" t="s">
        <v>847</v>
      </c>
      <c r="D3516" s="4" t="n">
        <v>64</v>
      </c>
      <c r="E3516" s="23" t="s">
        <v>459</v>
      </c>
      <c r="F3516" s="10" t="s">
        <v>830</v>
      </c>
    </row>
    <row r="3517" customFormat="false" ht="15" hidden="false" customHeight="false" outlineLevel="0" collapsed="false">
      <c r="A3517" s="4" t="str">
        <f aca="false">B3517&amp;"|"&amp;C3517</f>
        <v>tdbR00000002 Ala-CGC|66</v>
      </c>
      <c r="B3517" s="4" t="s">
        <v>84</v>
      </c>
      <c r="C3517" s="4" t="s">
        <v>848</v>
      </c>
      <c r="D3517" s="4" t="n">
        <v>65</v>
      </c>
      <c r="E3517" s="17" t="s">
        <v>772</v>
      </c>
      <c r="F3517" s="18" t="s">
        <v>768</v>
      </c>
    </row>
    <row r="3518" customFormat="false" ht="15" hidden="false" customHeight="false" outlineLevel="0" collapsed="false">
      <c r="A3518" s="4" t="str">
        <f aca="false">B3518&amp;"|"&amp;C3518</f>
        <v>tdbR00000002 Ala-CGC|67</v>
      </c>
      <c r="B3518" s="4" t="s">
        <v>84</v>
      </c>
      <c r="C3518" s="4" t="s">
        <v>849</v>
      </c>
      <c r="D3518" s="4" t="n">
        <v>66</v>
      </c>
      <c r="E3518" s="17" t="s">
        <v>459</v>
      </c>
      <c r="F3518" s="18" t="s">
        <v>768</v>
      </c>
    </row>
    <row r="3519" customFormat="false" ht="15" hidden="false" customHeight="false" outlineLevel="0" collapsed="false">
      <c r="A3519" s="4" t="str">
        <f aca="false">B3519&amp;"|"&amp;C3519</f>
        <v>tdbR00000002 Ala-CGC|68</v>
      </c>
      <c r="B3519" s="4" t="s">
        <v>84</v>
      </c>
      <c r="C3519" s="4" t="s">
        <v>850</v>
      </c>
      <c r="D3519" s="4" t="n">
        <v>67</v>
      </c>
      <c r="E3519" s="17" t="s">
        <v>780</v>
      </c>
      <c r="F3519" s="18" t="s">
        <v>768</v>
      </c>
    </row>
    <row r="3520" customFormat="false" ht="15" hidden="false" customHeight="false" outlineLevel="0" collapsed="false">
      <c r="A3520" s="4" t="str">
        <f aca="false">B3520&amp;"|"&amp;C3520</f>
        <v>tdbR00000002 Ala-CGC|69</v>
      </c>
      <c r="B3520" s="4" t="s">
        <v>84</v>
      </c>
      <c r="C3520" s="4" t="s">
        <v>851</v>
      </c>
      <c r="D3520" s="4" t="n">
        <v>68</v>
      </c>
      <c r="E3520" s="17" t="s">
        <v>459</v>
      </c>
      <c r="F3520" s="18" t="s">
        <v>768</v>
      </c>
    </row>
    <row r="3521" customFormat="false" ht="15" hidden="false" customHeight="false" outlineLevel="0" collapsed="false">
      <c r="A3521" s="4" t="str">
        <f aca="false">B3521&amp;"|"&amp;C3521</f>
        <v>tdbR00000002 Ala-CGC|70</v>
      </c>
      <c r="B3521" s="4" t="s">
        <v>84</v>
      </c>
      <c r="C3521" s="4" t="s">
        <v>852</v>
      </c>
      <c r="D3521" s="4" t="n">
        <v>69</v>
      </c>
      <c r="E3521" s="17" t="s">
        <v>777</v>
      </c>
      <c r="F3521" s="18" t="s">
        <v>768</v>
      </c>
    </row>
    <row r="3522" customFormat="false" ht="15" hidden="false" customHeight="false" outlineLevel="0" collapsed="false">
      <c r="A3522" s="4" t="str">
        <f aca="false">B3522&amp;"|"&amp;C3522</f>
        <v>tdbR00000002 Ala-CGC|71</v>
      </c>
      <c r="B3522" s="4" t="s">
        <v>84</v>
      </c>
      <c r="C3522" s="4" t="s">
        <v>853</v>
      </c>
      <c r="D3522" s="4" t="n">
        <v>70</v>
      </c>
      <c r="E3522" s="17" t="s">
        <v>772</v>
      </c>
      <c r="F3522" s="18" t="s">
        <v>768</v>
      </c>
    </row>
    <row r="3523" customFormat="false" ht="15" hidden="false" customHeight="false" outlineLevel="0" collapsed="false">
      <c r="A3523" s="4" t="str">
        <f aca="false">B3523&amp;"|"&amp;C3523</f>
        <v>tdbR00000002 Ala-CGC|72</v>
      </c>
      <c r="B3523" s="4" t="s">
        <v>84</v>
      </c>
      <c r="C3523" s="4" t="s">
        <v>854</v>
      </c>
      <c r="D3523" s="4" t="n">
        <v>71</v>
      </c>
      <c r="E3523" s="17" t="s">
        <v>772</v>
      </c>
      <c r="F3523" s="18" t="s">
        <v>768</v>
      </c>
    </row>
    <row r="3524" customFormat="false" ht="15" hidden="false" customHeight="false" outlineLevel="0" collapsed="false">
      <c r="A3524" s="4" t="str">
        <f aca="false">B3524&amp;"|"&amp;C3524</f>
        <v>tdbR00000003 Ala-GGC|1</v>
      </c>
      <c r="B3524" s="4" t="s">
        <v>85</v>
      </c>
      <c r="C3524" s="4" t="s">
        <v>767</v>
      </c>
      <c r="D3524" s="4" t="n">
        <v>1</v>
      </c>
      <c r="E3524" s="17" t="s">
        <v>459</v>
      </c>
      <c r="F3524" s="18" t="s">
        <v>768</v>
      </c>
    </row>
    <row r="3525" customFormat="false" ht="15" hidden="false" customHeight="false" outlineLevel="0" collapsed="false">
      <c r="A3525" s="4" t="str">
        <f aca="false">B3525&amp;"|"&amp;C3525</f>
        <v>tdbR00000003 Ala-GGC|2</v>
      </c>
      <c r="B3525" s="4" t="s">
        <v>85</v>
      </c>
      <c r="C3525" s="4" t="s">
        <v>769</v>
      </c>
      <c r="D3525" s="4" t="n">
        <v>2</v>
      </c>
      <c r="E3525" s="17" t="s">
        <v>459</v>
      </c>
      <c r="F3525" s="18" t="s">
        <v>768</v>
      </c>
    </row>
    <row r="3526" customFormat="false" ht="15" hidden="false" customHeight="false" outlineLevel="0" collapsed="false">
      <c r="A3526" s="4" t="str">
        <f aca="false">B3526&amp;"|"&amp;C3526</f>
        <v>tdbR00000003 Ala-GGC|3</v>
      </c>
      <c r="B3526" s="4" t="s">
        <v>85</v>
      </c>
      <c r="C3526" s="4" t="s">
        <v>770</v>
      </c>
      <c r="D3526" s="4" t="n">
        <v>3</v>
      </c>
      <c r="E3526" s="17" t="s">
        <v>459</v>
      </c>
      <c r="F3526" s="18" t="s">
        <v>768</v>
      </c>
    </row>
    <row r="3527" customFormat="false" ht="15" hidden="false" customHeight="false" outlineLevel="0" collapsed="false">
      <c r="A3527" s="4" t="str">
        <f aca="false">B3527&amp;"|"&amp;C3527</f>
        <v>tdbR00000003 Ala-GGC|4</v>
      </c>
      <c r="B3527" s="4" t="s">
        <v>85</v>
      </c>
      <c r="C3527" s="4" t="s">
        <v>771</v>
      </c>
      <c r="D3527" s="4" t="n">
        <v>4</v>
      </c>
      <c r="E3527" s="17" t="s">
        <v>772</v>
      </c>
      <c r="F3527" s="18" t="s">
        <v>768</v>
      </c>
    </row>
    <row r="3528" customFormat="false" ht="15" hidden="false" customHeight="false" outlineLevel="0" collapsed="false">
      <c r="A3528" s="4" t="str">
        <f aca="false">B3528&amp;"|"&amp;C3528</f>
        <v>tdbR00000003 Ala-GGC|5</v>
      </c>
      <c r="B3528" s="4" t="s">
        <v>85</v>
      </c>
      <c r="C3528" s="4" t="s">
        <v>773</v>
      </c>
      <c r="D3528" s="4" t="n">
        <v>5</v>
      </c>
      <c r="E3528" s="17" t="s">
        <v>777</v>
      </c>
      <c r="F3528" s="18" t="s">
        <v>768</v>
      </c>
    </row>
    <row r="3529" customFormat="false" ht="15" hidden="false" customHeight="false" outlineLevel="0" collapsed="false">
      <c r="A3529" s="4" t="str">
        <f aca="false">B3529&amp;"|"&amp;C3529</f>
        <v>tdbR00000003 Ala-GGC|6</v>
      </c>
      <c r="B3529" s="4" t="s">
        <v>85</v>
      </c>
      <c r="C3529" s="4" t="s">
        <v>774</v>
      </c>
      <c r="D3529" s="4" t="n">
        <v>6</v>
      </c>
      <c r="E3529" s="17" t="s">
        <v>772</v>
      </c>
      <c r="F3529" s="18" t="s">
        <v>768</v>
      </c>
    </row>
    <row r="3530" customFormat="false" ht="15" hidden="false" customHeight="false" outlineLevel="0" collapsed="false">
      <c r="A3530" s="4" t="str">
        <f aca="false">B3530&amp;"|"&amp;C3530</f>
        <v>tdbR00000003 Ala-GGC|7</v>
      </c>
      <c r="B3530" s="4" t="s">
        <v>85</v>
      </c>
      <c r="C3530" s="4" t="s">
        <v>775</v>
      </c>
      <c r="D3530" s="4" t="n">
        <v>7</v>
      </c>
      <c r="E3530" s="17" t="s">
        <v>459</v>
      </c>
      <c r="F3530" s="18" t="s">
        <v>768</v>
      </c>
    </row>
    <row r="3531" customFormat="false" ht="15" hidden="false" customHeight="false" outlineLevel="0" collapsed="false">
      <c r="A3531" s="4" t="str">
        <f aca="false">B3531&amp;"|"&amp;C3531</f>
        <v>tdbR00000003 Ala-GGC|8</v>
      </c>
      <c r="B3531" s="4" t="s">
        <v>85</v>
      </c>
      <c r="C3531" s="4" t="s">
        <v>776</v>
      </c>
      <c r="D3531" s="4" t="n">
        <v>8</v>
      </c>
      <c r="E3531" s="3" t="s">
        <v>777</v>
      </c>
      <c r="F3531" s="4" t="s">
        <v>778</v>
      </c>
    </row>
    <row r="3532" customFormat="false" ht="15" hidden="false" customHeight="false" outlineLevel="0" collapsed="false">
      <c r="A3532" s="4" t="str">
        <f aca="false">B3532&amp;"|"&amp;C3532</f>
        <v>tdbR00000003 Ala-GGC|9</v>
      </c>
      <c r="B3532" s="4" t="s">
        <v>85</v>
      </c>
      <c r="C3532" s="4" t="s">
        <v>779</v>
      </c>
      <c r="D3532" s="4" t="n">
        <v>9</v>
      </c>
      <c r="E3532" s="3" t="s">
        <v>780</v>
      </c>
      <c r="F3532" s="4" t="s">
        <v>781</v>
      </c>
    </row>
    <row r="3533" customFormat="false" ht="15" hidden="false" customHeight="false" outlineLevel="0" collapsed="false">
      <c r="A3533" s="4" t="str">
        <f aca="false">B3533&amp;"|"&amp;C3533</f>
        <v>tdbR00000003 Ala-GGC|10</v>
      </c>
      <c r="B3533" s="4" t="s">
        <v>85</v>
      </c>
      <c r="C3533" s="4" t="s">
        <v>782</v>
      </c>
      <c r="D3533" s="4" t="n">
        <v>10</v>
      </c>
      <c r="E3533" s="8" t="s">
        <v>459</v>
      </c>
      <c r="F3533" s="7" t="s">
        <v>783</v>
      </c>
    </row>
    <row r="3534" customFormat="false" ht="15" hidden="false" customHeight="false" outlineLevel="0" collapsed="false">
      <c r="A3534" s="4" t="str">
        <f aca="false">B3534&amp;"|"&amp;C3534</f>
        <v>tdbR00000003 Ala-GGC|11</v>
      </c>
      <c r="B3534" s="4" t="s">
        <v>85</v>
      </c>
      <c r="C3534" s="4" t="s">
        <v>784</v>
      </c>
      <c r="D3534" s="4" t="n">
        <v>11</v>
      </c>
      <c r="E3534" s="8" t="s">
        <v>780</v>
      </c>
      <c r="F3534" s="7" t="s">
        <v>783</v>
      </c>
    </row>
    <row r="3535" customFormat="false" ht="15" hidden="false" customHeight="false" outlineLevel="0" collapsed="false">
      <c r="A3535" s="4" t="str">
        <f aca="false">B3535&amp;"|"&amp;C3535</f>
        <v>tdbR00000003 Ala-GGC|12</v>
      </c>
      <c r="B3535" s="4" t="s">
        <v>85</v>
      </c>
      <c r="C3535" s="4" t="s">
        <v>785</v>
      </c>
      <c r="D3535" s="4" t="n">
        <v>12</v>
      </c>
      <c r="E3535" s="8" t="s">
        <v>777</v>
      </c>
      <c r="F3535" s="7" t="s">
        <v>783</v>
      </c>
    </row>
    <row r="3536" customFormat="false" ht="15" hidden="false" customHeight="false" outlineLevel="0" collapsed="false">
      <c r="A3536" s="4" t="str">
        <f aca="false">B3536&amp;"|"&amp;C3536</f>
        <v>tdbR00000003 Ala-GGC|13</v>
      </c>
      <c r="B3536" s="4" t="s">
        <v>85</v>
      </c>
      <c r="C3536" s="4" t="s">
        <v>786</v>
      </c>
      <c r="D3536" s="4" t="n">
        <v>13</v>
      </c>
      <c r="E3536" s="8" t="s">
        <v>772</v>
      </c>
      <c r="F3536" s="7" t="s">
        <v>783</v>
      </c>
    </row>
    <row r="3537" customFormat="false" ht="15" hidden="false" customHeight="false" outlineLevel="0" collapsed="false">
      <c r="A3537" s="4" t="str">
        <f aca="false">B3537&amp;"|"&amp;C3537</f>
        <v>tdbR00000003 Ala-GGC|14</v>
      </c>
      <c r="B3537" s="4" t="s">
        <v>85</v>
      </c>
      <c r="C3537" s="4" t="s">
        <v>787</v>
      </c>
      <c r="D3537" s="4" t="n">
        <v>14</v>
      </c>
      <c r="E3537" s="19" t="s">
        <v>780</v>
      </c>
      <c r="F3537" s="20" t="s">
        <v>788</v>
      </c>
    </row>
    <row r="3538" customFormat="false" ht="15" hidden="false" customHeight="false" outlineLevel="0" collapsed="false">
      <c r="A3538" s="4" t="str">
        <f aca="false">B3538&amp;"|"&amp;C3538</f>
        <v>tdbR00000003 Ala-GGC|15</v>
      </c>
      <c r="B3538" s="4" t="s">
        <v>85</v>
      </c>
      <c r="C3538" s="4" t="s">
        <v>789</v>
      </c>
      <c r="D3538" s="4" t="n">
        <v>15</v>
      </c>
      <c r="E3538" s="19" t="s">
        <v>459</v>
      </c>
      <c r="F3538" s="20" t="s">
        <v>788</v>
      </c>
    </row>
    <row r="3539" customFormat="false" ht="15" hidden="false" customHeight="false" outlineLevel="0" collapsed="false">
      <c r="A3539" s="4" t="str">
        <f aca="false">B3539&amp;"|"&amp;C3539</f>
        <v>tdbR00000003 Ala-GGC|18</v>
      </c>
      <c r="B3539" s="4" t="s">
        <v>85</v>
      </c>
      <c r="C3539" s="4" t="s">
        <v>793</v>
      </c>
      <c r="D3539" s="4" t="n">
        <v>16</v>
      </c>
      <c r="E3539" s="19" t="s">
        <v>459</v>
      </c>
      <c r="F3539" s="20" t="s">
        <v>788</v>
      </c>
    </row>
    <row r="3540" customFormat="false" ht="15" hidden="false" customHeight="false" outlineLevel="0" collapsed="false">
      <c r="A3540" s="4" t="str">
        <f aca="false">B3540&amp;"|"&amp;C3540</f>
        <v>tdbR00000003 Ala-GGC|19</v>
      </c>
      <c r="B3540" s="4" t="s">
        <v>85</v>
      </c>
      <c r="C3540" s="4" t="s">
        <v>794</v>
      </c>
      <c r="D3540" s="4" t="n">
        <v>17</v>
      </c>
      <c r="E3540" s="19" t="s">
        <v>459</v>
      </c>
      <c r="F3540" s="20" t="s">
        <v>788</v>
      </c>
    </row>
    <row r="3541" customFormat="false" ht="15" hidden="false" customHeight="false" outlineLevel="0" collapsed="false">
      <c r="A3541" s="4" t="str">
        <f aca="false">B3541&amp;"|"&amp;C3541</f>
        <v>tdbR00000003 Ala-GGC|20</v>
      </c>
      <c r="B3541" s="4" t="s">
        <v>85</v>
      </c>
      <c r="C3541" s="4" t="s">
        <v>795</v>
      </c>
      <c r="D3541" s="4" t="n">
        <v>18</v>
      </c>
      <c r="E3541" s="19" t="s">
        <v>459</v>
      </c>
      <c r="F3541" s="20" t="s">
        <v>788</v>
      </c>
    </row>
    <row r="3542" customFormat="false" ht="15" hidden="false" customHeight="false" outlineLevel="0" collapsed="false">
      <c r="A3542" s="4" t="str">
        <f aca="false">B3542&amp;"|"&amp;C3542</f>
        <v>tdbR00000003 Ala-GGC|20a</v>
      </c>
      <c r="B3542" s="4" t="s">
        <v>85</v>
      </c>
      <c r="C3542" s="4" t="s">
        <v>796</v>
      </c>
      <c r="D3542" s="4" t="n">
        <v>19</v>
      </c>
      <c r="E3542" s="19" t="s">
        <v>777</v>
      </c>
      <c r="F3542" s="20" t="s">
        <v>788</v>
      </c>
    </row>
    <row r="3543" customFormat="false" ht="15" hidden="false" customHeight="false" outlineLevel="0" collapsed="false">
      <c r="A3543" s="4" t="str">
        <f aca="false">B3543&amp;"|"&amp;C3543</f>
        <v>tdbR00000003 Ala-GGC|21</v>
      </c>
      <c r="B3543" s="4" t="s">
        <v>85</v>
      </c>
      <c r="C3543" s="4" t="s">
        <v>797</v>
      </c>
      <c r="D3543" s="4" t="n">
        <v>20</v>
      </c>
      <c r="E3543" s="19" t="s">
        <v>780</v>
      </c>
      <c r="F3543" s="20" t="s">
        <v>788</v>
      </c>
    </row>
    <row r="3544" customFormat="false" ht="15" hidden="false" customHeight="false" outlineLevel="0" collapsed="false">
      <c r="A3544" s="4" t="str">
        <f aca="false">B3544&amp;"|"&amp;C3544</f>
        <v>tdbR00000003 Ala-GGC|22</v>
      </c>
      <c r="B3544" s="4" t="s">
        <v>85</v>
      </c>
      <c r="C3544" s="4" t="s">
        <v>798</v>
      </c>
      <c r="D3544" s="4" t="n">
        <v>21</v>
      </c>
      <c r="E3544" s="8" t="s">
        <v>459</v>
      </c>
      <c r="F3544" s="7" t="s">
        <v>783</v>
      </c>
    </row>
    <row r="3545" customFormat="false" ht="15" hidden="false" customHeight="false" outlineLevel="0" collapsed="false">
      <c r="A3545" s="4" t="str">
        <f aca="false">B3545&amp;"|"&amp;C3545</f>
        <v>tdbR00000003 Ala-GGC|23</v>
      </c>
      <c r="B3545" s="4" t="s">
        <v>85</v>
      </c>
      <c r="C3545" s="4" t="s">
        <v>799</v>
      </c>
      <c r="D3545" s="4" t="n">
        <v>22</v>
      </c>
      <c r="E3545" s="8" t="s">
        <v>780</v>
      </c>
      <c r="F3545" s="7" t="s">
        <v>783</v>
      </c>
    </row>
    <row r="3546" customFormat="false" ht="15" hidden="false" customHeight="false" outlineLevel="0" collapsed="false">
      <c r="A3546" s="4" t="str">
        <f aca="false">B3546&amp;"|"&amp;C3546</f>
        <v>tdbR00000003 Ala-GGC|24</v>
      </c>
      <c r="B3546" s="4" t="s">
        <v>85</v>
      </c>
      <c r="C3546" s="4" t="s">
        <v>800</v>
      </c>
      <c r="D3546" s="4" t="n">
        <v>23</v>
      </c>
      <c r="E3546" s="8" t="s">
        <v>777</v>
      </c>
      <c r="F3546" s="7" t="s">
        <v>783</v>
      </c>
    </row>
    <row r="3547" customFormat="false" ht="15" hidden="false" customHeight="false" outlineLevel="0" collapsed="false">
      <c r="A3547" s="4" t="str">
        <f aca="false">B3547&amp;"|"&amp;C3547</f>
        <v>tdbR00000003 Ala-GGC|25</v>
      </c>
      <c r="B3547" s="4" t="s">
        <v>85</v>
      </c>
      <c r="C3547" s="4" t="s">
        <v>801</v>
      </c>
      <c r="D3547" s="4" t="n">
        <v>24</v>
      </c>
      <c r="E3547" s="8" t="s">
        <v>772</v>
      </c>
      <c r="F3547" s="7" t="s">
        <v>783</v>
      </c>
    </row>
    <row r="3548" customFormat="false" ht="15" hidden="false" customHeight="false" outlineLevel="0" collapsed="false">
      <c r="A3548" s="4" t="str">
        <f aca="false">B3548&amp;"|"&amp;C3548</f>
        <v>tdbR00000003 Ala-GGC|26</v>
      </c>
      <c r="B3548" s="4" t="s">
        <v>85</v>
      </c>
      <c r="C3548" s="4" t="s">
        <v>802</v>
      </c>
      <c r="D3548" s="4" t="n">
        <v>25</v>
      </c>
      <c r="E3548" s="3" t="s">
        <v>780</v>
      </c>
      <c r="F3548" s="4" t="s">
        <v>803</v>
      </c>
    </row>
    <row r="3549" customFormat="false" ht="15" hidden="false" customHeight="false" outlineLevel="0" collapsed="false">
      <c r="A3549" s="4" t="str">
        <f aca="false">B3549&amp;"|"&amp;C3549</f>
        <v>tdbR00000003 Ala-GGC|27</v>
      </c>
      <c r="B3549" s="4" t="s">
        <v>85</v>
      </c>
      <c r="C3549" s="4" t="s">
        <v>804</v>
      </c>
      <c r="D3549" s="4" t="n">
        <v>26</v>
      </c>
      <c r="E3549" s="21" t="s">
        <v>772</v>
      </c>
      <c r="F3549" s="22" t="s">
        <v>805</v>
      </c>
    </row>
    <row r="3550" customFormat="false" ht="15" hidden="false" customHeight="false" outlineLevel="0" collapsed="false">
      <c r="A3550" s="4" t="str">
        <f aca="false">B3550&amp;"|"&amp;C3550</f>
        <v>tdbR00000003 Ala-GGC|28</v>
      </c>
      <c r="B3550" s="4" t="s">
        <v>85</v>
      </c>
      <c r="C3550" s="4" t="s">
        <v>806</v>
      </c>
      <c r="D3550" s="4" t="n">
        <v>27</v>
      </c>
      <c r="E3550" s="21" t="s">
        <v>777</v>
      </c>
      <c r="F3550" s="22" t="s">
        <v>805</v>
      </c>
    </row>
    <row r="3551" customFormat="false" ht="15" hidden="false" customHeight="false" outlineLevel="0" collapsed="false">
      <c r="A3551" s="4" t="str">
        <f aca="false">B3551&amp;"|"&amp;C3551</f>
        <v>tdbR00000003 Ala-GGC|29</v>
      </c>
      <c r="B3551" s="4" t="s">
        <v>85</v>
      </c>
      <c r="C3551" s="4" t="s">
        <v>807</v>
      </c>
      <c r="D3551" s="4" t="n">
        <v>28</v>
      </c>
      <c r="E3551" s="21" t="s">
        <v>772</v>
      </c>
      <c r="F3551" s="22" t="s">
        <v>805</v>
      </c>
    </row>
    <row r="3552" customFormat="false" ht="15" hidden="false" customHeight="false" outlineLevel="0" collapsed="false">
      <c r="A3552" s="4" t="str">
        <f aca="false">B3552&amp;"|"&amp;C3552</f>
        <v>tdbR00000003 Ala-GGC|30</v>
      </c>
      <c r="B3552" s="4" t="s">
        <v>85</v>
      </c>
      <c r="C3552" s="4" t="s">
        <v>808</v>
      </c>
      <c r="D3552" s="4" t="n">
        <v>29</v>
      </c>
      <c r="E3552" s="21" t="s">
        <v>772</v>
      </c>
      <c r="F3552" s="22" t="s">
        <v>805</v>
      </c>
    </row>
    <row r="3553" customFormat="false" ht="15" hidden="false" customHeight="false" outlineLevel="0" collapsed="false">
      <c r="A3553" s="4" t="str">
        <f aca="false">B3553&amp;"|"&amp;C3553</f>
        <v>tdbR00000003 Ala-GGC|31</v>
      </c>
      <c r="B3553" s="4" t="s">
        <v>85</v>
      </c>
      <c r="C3553" s="4" t="s">
        <v>809</v>
      </c>
      <c r="D3553" s="4" t="n">
        <v>30</v>
      </c>
      <c r="E3553" s="21" t="s">
        <v>772</v>
      </c>
      <c r="F3553" s="22" t="s">
        <v>805</v>
      </c>
    </row>
    <row r="3554" customFormat="false" ht="15" hidden="false" customHeight="false" outlineLevel="0" collapsed="false">
      <c r="A3554" s="4" t="str">
        <f aca="false">B3554&amp;"|"&amp;C3554</f>
        <v>tdbR00000003 Ala-GGC|32</v>
      </c>
      <c r="B3554" s="4" t="s">
        <v>85</v>
      </c>
      <c r="C3554" s="4" t="s">
        <v>810</v>
      </c>
      <c r="D3554" s="4" t="n">
        <v>31</v>
      </c>
      <c r="E3554" s="19" t="s">
        <v>777</v>
      </c>
      <c r="F3554" s="20" t="s">
        <v>811</v>
      </c>
    </row>
    <row r="3555" customFormat="false" ht="15" hidden="false" customHeight="false" outlineLevel="0" collapsed="false">
      <c r="A3555" s="4" t="str">
        <f aca="false">B3555&amp;"|"&amp;C3555</f>
        <v>tdbR00000003 Ala-GGC|33</v>
      </c>
      <c r="B3555" s="4" t="s">
        <v>85</v>
      </c>
      <c r="C3555" s="4" t="s">
        <v>812</v>
      </c>
      <c r="D3555" s="4" t="n">
        <v>32</v>
      </c>
      <c r="E3555" s="19" t="s">
        <v>777</v>
      </c>
      <c r="F3555" s="20" t="s">
        <v>811</v>
      </c>
    </row>
    <row r="3556" customFormat="false" ht="15" hidden="false" customHeight="false" outlineLevel="0" collapsed="false">
      <c r="A3556" s="4" t="str">
        <f aca="false">B3556&amp;"|"&amp;C3556</f>
        <v>tdbR00000003 Ala-GGC|34</v>
      </c>
      <c r="B3556" s="4" t="s">
        <v>85</v>
      </c>
      <c r="C3556" s="4" t="s">
        <v>813</v>
      </c>
      <c r="D3556" s="4" t="n">
        <v>33</v>
      </c>
      <c r="E3556" s="19" t="s">
        <v>459</v>
      </c>
      <c r="F3556" s="20" t="s">
        <v>811</v>
      </c>
    </row>
    <row r="3557" customFormat="false" ht="15" hidden="false" customHeight="false" outlineLevel="0" collapsed="false">
      <c r="A3557" s="4" t="str">
        <f aca="false">B3557&amp;"|"&amp;C3557</f>
        <v>tdbR00000003 Ala-GGC|35</v>
      </c>
      <c r="B3557" s="4" t="s">
        <v>85</v>
      </c>
      <c r="C3557" s="4" t="s">
        <v>814</v>
      </c>
      <c r="D3557" s="4" t="n">
        <v>34</v>
      </c>
      <c r="E3557" s="19" t="s">
        <v>459</v>
      </c>
      <c r="F3557" s="20" t="s">
        <v>811</v>
      </c>
    </row>
    <row r="3558" customFormat="false" ht="15" hidden="false" customHeight="false" outlineLevel="0" collapsed="false">
      <c r="A3558" s="4" t="str">
        <f aca="false">B3558&amp;"|"&amp;C3558</f>
        <v>tdbR00000003 Ala-GGC|36</v>
      </c>
      <c r="B3558" s="4" t="s">
        <v>85</v>
      </c>
      <c r="C3558" s="4" t="s">
        <v>815</v>
      </c>
      <c r="D3558" s="4" t="n">
        <v>35</v>
      </c>
      <c r="E3558" s="19" t="s">
        <v>772</v>
      </c>
      <c r="F3558" s="20" t="s">
        <v>811</v>
      </c>
    </row>
    <row r="3559" customFormat="false" ht="15" hidden="false" customHeight="false" outlineLevel="0" collapsed="false">
      <c r="A3559" s="4" t="str">
        <f aca="false">B3559&amp;"|"&amp;C3559</f>
        <v>tdbR00000003 Ala-GGC|37</v>
      </c>
      <c r="B3559" s="4" t="s">
        <v>85</v>
      </c>
      <c r="C3559" s="4" t="s">
        <v>816</v>
      </c>
      <c r="D3559" s="4" t="n">
        <v>36</v>
      </c>
      <c r="E3559" s="19" t="s">
        <v>780</v>
      </c>
      <c r="F3559" s="20" t="s">
        <v>811</v>
      </c>
    </row>
    <row r="3560" customFormat="false" ht="15" hidden="false" customHeight="false" outlineLevel="0" collapsed="false">
      <c r="A3560" s="4" t="str">
        <f aca="false">B3560&amp;"|"&amp;C3560</f>
        <v>tdbR00000003 Ala-GGC|38</v>
      </c>
      <c r="B3560" s="4" t="s">
        <v>85</v>
      </c>
      <c r="C3560" s="4" t="s">
        <v>817</v>
      </c>
      <c r="D3560" s="4" t="n">
        <v>37</v>
      </c>
      <c r="E3560" s="19" t="s">
        <v>777</v>
      </c>
      <c r="F3560" s="20" t="s">
        <v>811</v>
      </c>
    </row>
    <row r="3561" customFormat="false" ht="15" hidden="false" customHeight="false" outlineLevel="0" collapsed="false">
      <c r="A3561" s="4" t="str">
        <f aca="false">B3561&amp;"|"&amp;C3561</f>
        <v>tdbR00000003 Ala-GGC|39</v>
      </c>
      <c r="B3561" s="4" t="s">
        <v>85</v>
      </c>
      <c r="C3561" s="4" t="s">
        <v>818</v>
      </c>
      <c r="D3561" s="4" t="n">
        <v>38</v>
      </c>
      <c r="E3561" s="21" t="s">
        <v>459</v>
      </c>
      <c r="F3561" s="22" t="s">
        <v>805</v>
      </c>
    </row>
    <row r="3562" customFormat="false" ht="15" hidden="false" customHeight="false" outlineLevel="0" collapsed="false">
      <c r="A3562" s="4" t="str">
        <f aca="false">B3562&amp;"|"&amp;C3562</f>
        <v>tdbR00000003 Ala-GGC|40</v>
      </c>
      <c r="B3562" s="4" t="s">
        <v>85</v>
      </c>
      <c r="C3562" s="4" t="s">
        <v>819</v>
      </c>
      <c r="D3562" s="4" t="n">
        <v>39</v>
      </c>
      <c r="E3562" s="21" t="s">
        <v>459</v>
      </c>
      <c r="F3562" s="22" t="s">
        <v>805</v>
      </c>
    </row>
    <row r="3563" customFormat="false" ht="15" hidden="false" customHeight="false" outlineLevel="0" collapsed="false">
      <c r="A3563" s="4" t="str">
        <f aca="false">B3563&amp;"|"&amp;C3563</f>
        <v>tdbR00000003 Ala-GGC|41</v>
      </c>
      <c r="B3563" s="4" t="s">
        <v>85</v>
      </c>
      <c r="C3563" s="4" t="s">
        <v>820</v>
      </c>
      <c r="D3563" s="4" t="n">
        <v>40</v>
      </c>
      <c r="E3563" s="21" t="s">
        <v>459</v>
      </c>
      <c r="F3563" s="22" t="s">
        <v>805</v>
      </c>
    </row>
    <row r="3564" customFormat="false" ht="15" hidden="false" customHeight="false" outlineLevel="0" collapsed="false">
      <c r="A3564" s="4" t="str">
        <f aca="false">B3564&amp;"|"&amp;C3564</f>
        <v>tdbR00000003 Ala-GGC|42</v>
      </c>
      <c r="B3564" s="4" t="s">
        <v>85</v>
      </c>
      <c r="C3564" s="4" t="s">
        <v>821</v>
      </c>
      <c r="D3564" s="4" t="n">
        <v>41</v>
      </c>
      <c r="E3564" s="21" t="s">
        <v>780</v>
      </c>
      <c r="F3564" s="22" t="s">
        <v>805</v>
      </c>
    </row>
    <row r="3565" customFormat="false" ht="15" hidden="false" customHeight="false" outlineLevel="0" collapsed="false">
      <c r="A3565" s="4" t="str">
        <f aca="false">B3565&amp;"|"&amp;C3565</f>
        <v>tdbR00000003 Ala-GGC|43</v>
      </c>
      <c r="B3565" s="4" t="s">
        <v>85</v>
      </c>
      <c r="C3565" s="4" t="s">
        <v>822</v>
      </c>
      <c r="D3565" s="4" t="n">
        <v>42</v>
      </c>
      <c r="E3565" s="21" t="s">
        <v>459</v>
      </c>
      <c r="F3565" s="22" t="s">
        <v>805</v>
      </c>
    </row>
    <row r="3566" customFormat="false" ht="15" hidden="false" customHeight="false" outlineLevel="0" collapsed="false">
      <c r="A3566" s="4" t="str">
        <f aca="false">B3566&amp;"|"&amp;C3566</f>
        <v>tdbR00000003 Ala-GGC|44</v>
      </c>
      <c r="B3566" s="4" t="s">
        <v>85</v>
      </c>
      <c r="C3566" s="4" t="s">
        <v>823</v>
      </c>
      <c r="D3566" s="4" t="n">
        <v>43</v>
      </c>
      <c r="E3566" s="19" t="s">
        <v>780</v>
      </c>
      <c r="F3566" s="20" t="s">
        <v>824</v>
      </c>
    </row>
    <row r="3567" customFormat="false" ht="15" hidden="false" customHeight="false" outlineLevel="0" collapsed="false">
      <c r="A3567" s="4" t="str">
        <f aca="false">B3567&amp;"|"&amp;C3567</f>
        <v>tdbR00000003 Ala-GGC|45</v>
      </c>
      <c r="B3567" s="4" t="s">
        <v>85</v>
      </c>
      <c r="C3567" s="4" t="s">
        <v>825</v>
      </c>
      <c r="D3567" s="4" t="n">
        <v>44</v>
      </c>
      <c r="E3567" s="19" t="s">
        <v>459</v>
      </c>
      <c r="F3567" s="20" t="s">
        <v>824</v>
      </c>
    </row>
    <row r="3568" customFormat="false" ht="15" hidden="false" customHeight="false" outlineLevel="0" collapsed="false">
      <c r="A3568" s="4" t="str">
        <f aca="false">B3568&amp;"|"&amp;C3568</f>
        <v>tdbR00000003 Ala-GGC|46</v>
      </c>
      <c r="B3568" s="4" t="s">
        <v>85</v>
      </c>
      <c r="C3568" s="4" t="s">
        <v>826</v>
      </c>
      <c r="D3568" s="4" t="n">
        <v>45</v>
      </c>
      <c r="E3568" s="19" t="s">
        <v>459</v>
      </c>
      <c r="F3568" s="20" t="s">
        <v>824</v>
      </c>
    </row>
    <row r="3569" customFormat="false" ht="15" hidden="false" customHeight="false" outlineLevel="0" collapsed="false">
      <c r="A3569" s="4" t="str">
        <f aca="false">B3569&amp;"|"&amp;C3569</f>
        <v>tdbR00000003 Ala-GGC|47</v>
      </c>
      <c r="B3569" s="4" t="s">
        <v>85</v>
      </c>
      <c r="C3569" s="4" t="s">
        <v>827</v>
      </c>
      <c r="D3569" s="4" t="n">
        <v>46</v>
      </c>
      <c r="E3569" s="19" t="s">
        <v>772</v>
      </c>
      <c r="F3569" s="20" t="s">
        <v>824</v>
      </c>
    </row>
    <row r="3570" customFormat="false" ht="15" hidden="false" customHeight="false" outlineLevel="0" collapsed="false">
      <c r="A3570" s="4" t="str">
        <f aca="false">B3570&amp;"|"&amp;C3570</f>
        <v>tdbR00000003 Ala-GGC|48</v>
      </c>
      <c r="B3570" s="4" t="s">
        <v>85</v>
      </c>
      <c r="C3570" s="4" t="s">
        <v>828</v>
      </c>
      <c r="D3570" s="4" t="n">
        <v>47</v>
      </c>
      <c r="E3570" s="19" t="s">
        <v>772</v>
      </c>
      <c r="F3570" s="20" t="s">
        <v>824</v>
      </c>
    </row>
    <row r="3571" customFormat="false" ht="15" hidden="false" customHeight="false" outlineLevel="0" collapsed="false">
      <c r="A3571" s="4" t="str">
        <f aca="false">B3571&amp;"|"&amp;C3571</f>
        <v>tdbR00000003 Ala-GGC|49</v>
      </c>
      <c r="B3571" s="4" t="s">
        <v>85</v>
      </c>
      <c r="C3571" s="4" t="s">
        <v>829</v>
      </c>
      <c r="D3571" s="4" t="n">
        <v>48</v>
      </c>
      <c r="E3571" s="23" t="s">
        <v>772</v>
      </c>
      <c r="F3571" s="10" t="s">
        <v>830</v>
      </c>
    </row>
    <row r="3572" customFormat="false" ht="15" hidden="false" customHeight="false" outlineLevel="0" collapsed="false">
      <c r="A3572" s="4" t="str">
        <f aca="false">B3572&amp;"|"&amp;C3572</f>
        <v>tdbR00000003 Ala-GGC|50</v>
      </c>
      <c r="B3572" s="4" t="s">
        <v>85</v>
      </c>
      <c r="C3572" s="4" t="s">
        <v>831</v>
      </c>
      <c r="D3572" s="4" t="n">
        <v>49</v>
      </c>
      <c r="E3572" s="23" t="s">
        <v>772</v>
      </c>
      <c r="F3572" s="10" t="s">
        <v>830</v>
      </c>
    </row>
    <row r="3573" customFormat="false" ht="15" hidden="false" customHeight="false" outlineLevel="0" collapsed="false">
      <c r="A3573" s="4" t="str">
        <f aca="false">B3573&amp;"|"&amp;C3573</f>
        <v>tdbR00000003 Ala-GGC|51</v>
      </c>
      <c r="B3573" s="4" t="s">
        <v>85</v>
      </c>
      <c r="C3573" s="4" t="s">
        <v>832</v>
      </c>
      <c r="D3573" s="4" t="n">
        <v>50</v>
      </c>
      <c r="E3573" s="23" t="s">
        <v>459</v>
      </c>
      <c r="F3573" s="10" t="s">
        <v>830</v>
      </c>
    </row>
    <row r="3574" customFormat="false" ht="15" hidden="false" customHeight="false" outlineLevel="0" collapsed="false">
      <c r="A3574" s="4" t="str">
        <f aca="false">B3574&amp;"|"&amp;C3574</f>
        <v>tdbR00000003 Ala-GGC|52</v>
      </c>
      <c r="B3574" s="4" t="s">
        <v>85</v>
      </c>
      <c r="C3574" s="4" t="s">
        <v>833</v>
      </c>
      <c r="D3574" s="4" t="n">
        <v>51</v>
      </c>
      <c r="E3574" s="23" t="s">
        <v>459</v>
      </c>
      <c r="F3574" s="10" t="s">
        <v>830</v>
      </c>
    </row>
    <row r="3575" customFormat="false" ht="15" hidden="false" customHeight="false" outlineLevel="0" collapsed="false">
      <c r="A3575" s="4" t="str">
        <f aca="false">B3575&amp;"|"&amp;C3575</f>
        <v>tdbR00000003 Ala-GGC|53</v>
      </c>
      <c r="B3575" s="4" t="s">
        <v>85</v>
      </c>
      <c r="C3575" s="4" t="s">
        <v>834</v>
      </c>
      <c r="D3575" s="4" t="n">
        <v>52</v>
      </c>
      <c r="E3575" s="23" t="s">
        <v>459</v>
      </c>
      <c r="F3575" s="10" t="s">
        <v>830</v>
      </c>
    </row>
    <row r="3576" customFormat="false" ht="15" hidden="false" customHeight="false" outlineLevel="0" collapsed="false">
      <c r="A3576" s="4" t="str">
        <f aca="false">B3576&amp;"|"&amp;C3576</f>
        <v>tdbR00000003 Ala-GGC|54</v>
      </c>
      <c r="B3576" s="4" t="s">
        <v>85</v>
      </c>
      <c r="C3576" s="4" t="s">
        <v>835</v>
      </c>
      <c r="D3576" s="4" t="n">
        <v>53</v>
      </c>
      <c r="E3576" s="19" t="s">
        <v>777</v>
      </c>
      <c r="F3576" s="20" t="s">
        <v>836</v>
      </c>
    </row>
    <row r="3577" customFormat="false" ht="15" hidden="false" customHeight="false" outlineLevel="0" collapsed="false">
      <c r="A3577" s="4" t="str">
        <f aca="false">B3577&amp;"|"&amp;C3577</f>
        <v>tdbR00000003 Ala-GGC|55</v>
      </c>
      <c r="B3577" s="4" t="s">
        <v>85</v>
      </c>
      <c r="C3577" s="4" t="s">
        <v>837</v>
      </c>
      <c r="D3577" s="4" t="n">
        <v>54</v>
      </c>
      <c r="E3577" s="19" t="s">
        <v>777</v>
      </c>
      <c r="F3577" s="20" t="s">
        <v>836</v>
      </c>
    </row>
    <row r="3578" customFormat="false" ht="15" hidden="false" customHeight="false" outlineLevel="0" collapsed="false">
      <c r="A3578" s="4" t="str">
        <f aca="false">B3578&amp;"|"&amp;C3578</f>
        <v>tdbR00000003 Ala-GGC|56</v>
      </c>
      <c r="B3578" s="4" t="s">
        <v>85</v>
      </c>
      <c r="C3578" s="4" t="s">
        <v>838</v>
      </c>
      <c r="D3578" s="4" t="n">
        <v>55</v>
      </c>
      <c r="E3578" s="19" t="s">
        <v>772</v>
      </c>
      <c r="F3578" s="20" t="s">
        <v>836</v>
      </c>
    </row>
    <row r="3579" customFormat="false" ht="15" hidden="false" customHeight="false" outlineLevel="0" collapsed="false">
      <c r="A3579" s="4" t="str">
        <f aca="false">B3579&amp;"|"&amp;C3579</f>
        <v>tdbR00000003 Ala-GGC|57</v>
      </c>
      <c r="B3579" s="4" t="s">
        <v>85</v>
      </c>
      <c r="C3579" s="4" t="s">
        <v>839</v>
      </c>
      <c r="D3579" s="4" t="n">
        <v>56</v>
      </c>
      <c r="E3579" s="19" t="s">
        <v>780</v>
      </c>
      <c r="F3579" s="20" t="s">
        <v>836</v>
      </c>
    </row>
    <row r="3580" customFormat="false" ht="15" hidden="false" customHeight="false" outlineLevel="0" collapsed="false">
      <c r="A3580" s="4" t="str">
        <f aca="false">B3580&amp;"|"&amp;C3580</f>
        <v>tdbR00000003 Ala-GGC|58</v>
      </c>
      <c r="B3580" s="4" t="s">
        <v>85</v>
      </c>
      <c r="C3580" s="4" t="s">
        <v>840</v>
      </c>
      <c r="D3580" s="4" t="n">
        <v>57</v>
      </c>
      <c r="E3580" s="19" t="s">
        <v>780</v>
      </c>
      <c r="F3580" s="20" t="s">
        <v>836</v>
      </c>
    </row>
    <row r="3581" customFormat="false" ht="15" hidden="false" customHeight="false" outlineLevel="0" collapsed="false">
      <c r="A3581" s="4" t="str">
        <f aca="false">B3581&amp;"|"&amp;C3581</f>
        <v>tdbR00000003 Ala-GGC|59</v>
      </c>
      <c r="B3581" s="4" t="s">
        <v>85</v>
      </c>
      <c r="C3581" s="4" t="s">
        <v>841</v>
      </c>
      <c r="D3581" s="4" t="n">
        <v>58</v>
      </c>
      <c r="E3581" s="19" t="s">
        <v>780</v>
      </c>
      <c r="F3581" s="20" t="s">
        <v>836</v>
      </c>
    </row>
    <row r="3582" customFormat="false" ht="15" hidden="false" customHeight="false" outlineLevel="0" collapsed="false">
      <c r="A3582" s="4" t="str">
        <f aca="false">B3582&amp;"|"&amp;C3582</f>
        <v>tdbR00000003 Ala-GGC|60</v>
      </c>
      <c r="B3582" s="4" t="s">
        <v>85</v>
      </c>
      <c r="C3582" s="4" t="s">
        <v>842</v>
      </c>
      <c r="D3582" s="4" t="n">
        <v>59</v>
      </c>
      <c r="E3582" s="19" t="s">
        <v>777</v>
      </c>
      <c r="F3582" s="20" t="s">
        <v>836</v>
      </c>
    </row>
    <row r="3583" customFormat="false" ht="15" hidden="false" customHeight="false" outlineLevel="0" collapsed="false">
      <c r="A3583" s="4" t="str">
        <f aca="false">B3583&amp;"|"&amp;C3583</f>
        <v>tdbR00000003 Ala-GGC|61</v>
      </c>
      <c r="B3583" s="4" t="s">
        <v>85</v>
      </c>
      <c r="C3583" s="4" t="s">
        <v>843</v>
      </c>
      <c r="D3583" s="4" t="n">
        <v>60</v>
      </c>
      <c r="E3583" s="23" t="s">
        <v>772</v>
      </c>
      <c r="F3583" s="10" t="s">
        <v>830</v>
      </c>
    </row>
    <row r="3584" customFormat="false" ht="15" hidden="false" customHeight="false" outlineLevel="0" collapsed="false">
      <c r="A3584" s="4" t="str">
        <f aca="false">B3584&amp;"|"&amp;C3584</f>
        <v>tdbR00000003 Ala-GGC|62</v>
      </c>
      <c r="B3584" s="4" t="s">
        <v>85</v>
      </c>
      <c r="C3584" s="4" t="s">
        <v>844</v>
      </c>
      <c r="D3584" s="4" t="n">
        <v>61</v>
      </c>
      <c r="E3584" s="23" t="s">
        <v>772</v>
      </c>
      <c r="F3584" s="10" t="s">
        <v>830</v>
      </c>
    </row>
    <row r="3585" customFormat="false" ht="15" hidden="false" customHeight="false" outlineLevel="0" collapsed="false">
      <c r="A3585" s="4" t="str">
        <f aca="false">B3585&amp;"|"&amp;C3585</f>
        <v>tdbR00000003 Ala-GGC|63</v>
      </c>
      <c r="B3585" s="4" t="s">
        <v>85</v>
      </c>
      <c r="C3585" s="4" t="s">
        <v>845</v>
      </c>
      <c r="D3585" s="4" t="n">
        <v>62</v>
      </c>
      <c r="E3585" s="23" t="s">
        <v>772</v>
      </c>
      <c r="F3585" s="10" t="s">
        <v>830</v>
      </c>
    </row>
    <row r="3586" customFormat="false" ht="15" hidden="false" customHeight="false" outlineLevel="0" collapsed="false">
      <c r="A3586" s="4" t="str">
        <f aca="false">B3586&amp;"|"&amp;C3586</f>
        <v>tdbR00000003 Ala-GGC|64</v>
      </c>
      <c r="B3586" s="4" t="s">
        <v>85</v>
      </c>
      <c r="C3586" s="4" t="s">
        <v>846</v>
      </c>
      <c r="D3586" s="4" t="n">
        <v>63</v>
      </c>
      <c r="E3586" s="23" t="s">
        <v>459</v>
      </c>
      <c r="F3586" s="10" t="s">
        <v>830</v>
      </c>
    </row>
    <row r="3587" customFormat="false" ht="15" hidden="false" customHeight="false" outlineLevel="0" collapsed="false">
      <c r="A3587" s="4" t="str">
        <f aca="false">B3587&amp;"|"&amp;C3587</f>
        <v>tdbR00000003 Ala-GGC|65</v>
      </c>
      <c r="B3587" s="4" t="s">
        <v>85</v>
      </c>
      <c r="C3587" s="4" t="s">
        <v>847</v>
      </c>
      <c r="D3587" s="4" t="n">
        <v>64</v>
      </c>
      <c r="E3587" s="23" t="s">
        <v>459</v>
      </c>
      <c r="F3587" s="10" t="s">
        <v>830</v>
      </c>
    </row>
    <row r="3588" customFormat="false" ht="15" hidden="false" customHeight="false" outlineLevel="0" collapsed="false">
      <c r="A3588" s="4" t="str">
        <f aca="false">B3588&amp;"|"&amp;C3588</f>
        <v>tdbR00000003 Ala-GGC|66</v>
      </c>
      <c r="B3588" s="4" t="s">
        <v>85</v>
      </c>
      <c r="C3588" s="4" t="s">
        <v>848</v>
      </c>
      <c r="D3588" s="4" t="n">
        <v>65</v>
      </c>
      <c r="E3588" s="17" t="s">
        <v>772</v>
      </c>
      <c r="F3588" s="18" t="s">
        <v>768</v>
      </c>
    </row>
    <row r="3589" customFormat="false" ht="15" hidden="false" customHeight="false" outlineLevel="0" collapsed="false">
      <c r="A3589" s="4" t="str">
        <f aca="false">B3589&amp;"|"&amp;C3589</f>
        <v>tdbR00000003 Ala-GGC|67</v>
      </c>
      <c r="B3589" s="4" t="s">
        <v>85</v>
      </c>
      <c r="C3589" s="4" t="s">
        <v>849</v>
      </c>
      <c r="D3589" s="4" t="n">
        <v>66</v>
      </c>
      <c r="E3589" s="17" t="s">
        <v>459</v>
      </c>
      <c r="F3589" s="18" t="s">
        <v>768</v>
      </c>
    </row>
    <row r="3590" customFormat="false" ht="15" hidden="false" customHeight="false" outlineLevel="0" collapsed="false">
      <c r="A3590" s="4" t="str">
        <f aca="false">B3590&amp;"|"&amp;C3590</f>
        <v>tdbR00000003 Ala-GGC|68</v>
      </c>
      <c r="B3590" s="4" t="s">
        <v>85</v>
      </c>
      <c r="C3590" s="4" t="s">
        <v>850</v>
      </c>
      <c r="D3590" s="4" t="n">
        <v>67</v>
      </c>
      <c r="E3590" s="17" t="s">
        <v>780</v>
      </c>
      <c r="F3590" s="18" t="s">
        <v>768</v>
      </c>
    </row>
    <row r="3591" customFormat="false" ht="15" hidden="false" customHeight="false" outlineLevel="0" collapsed="false">
      <c r="A3591" s="4" t="str">
        <f aca="false">B3591&amp;"|"&amp;C3591</f>
        <v>tdbR00000003 Ala-GGC|69</v>
      </c>
      <c r="B3591" s="4" t="s">
        <v>85</v>
      </c>
      <c r="C3591" s="4" t="s">
        <v>851</v>
      </c>
      <c r="D3591" s="4" t="n">
        <v>68</v>
      </c>
      <c r="E3591" s="17" t="s">
        <v>459</v>
      </c>
      <c r="F3591" s="18" t="s">
        <v>768</v>
      </c>
    </row>
    <row r="3592" customFormat="false" ht="15" hidden="false" customHeight="false" outlineLevel="0" collapsed="false">
      <c r="A3592" s="4" t="str">
        <f aca="false">B3592&amp;"|"&amp;C3592</f>
        <v>tdbR00000003 Ala-GGC|70</v>
      </c>
      <c r="B3592" s="4" t="s">
        <v>85</v>
      </c>
      <c r="C3592" s="4" t="s">
        <v>852</v>
      </c>
      <c r="D3592" s="4" t="n">
        <v>69</v>
      </c>
      <c r="E3592" s="17" t="s">
        <v>777</v>
      </c>
      <c r="F3592" s="18" t="s">
        <v>768</v>
      </c>
    </row>
    <row r="3593" customFormat="false" ht="15" hidden="false" customHeight="false" outlineLevel="0" collapsed="false">
      <c r="A3593" s="4" t="str">
        <f aca="false">B3593&amp;"|"&amp;C3593</f>
        <v>tdbR00000003 Ala-GGC|71</v>
      </c>
      <c r="B3593" s="4" t="s">
        <v>85</v>
      </c>
      <c r="C3593" s="4" t="s">
        <v>853</v>
      </c>
      <c r="D3593" s="4" t="n">
        <v>70</v>
      </c>
      <c r="E3593" s="17" t="s">
        <v>772</v>
      </c>
      <c r="F3593" s="18" t="s">
        <v>768</v>
      </c>
    </row>
    <row r="3594" customFormat="false" ht="15" hidden="false" customHeight="false" outlineLevel="0" collapsed="false">
      <c r="A3594" s="4" t="str">
        <f aca="false">B3594&amp;"|"&amp;C3594</f>
        <v>tdbR00000003 Ala-GGC|72</v>
      </c>
      <c r="B3594" s="4" t="s">
        <v>85</v>
      </c>
      <c r="C3594" s="4" t="s">
        <v>854</v>
      </c>
      <c r="D3594" s="4" t="n">
        <v>71</v>
      </c>
      <c r="E3594" s="17" t="s">
        <v>772</v>
      </c>
      <c r="F3594" s="18" t="s">
        <v>768</v>
      </c>
    </row>
    <row r="3595" customFormat="false" ht="15" hidden="false" customHeight="false" outlineLevel="0" collapsed="false">
      <c r="A3595" s="4" t="str">
        <f aca="false">B3595&amp;"|"&amp;C3595</f>
        <v>tdbR00000004 Ala-UGC|1</v>
      </c>
      <c r="B3595" s="4" t="s">
        <v>86</v>
      </c>
      <c r="C3595" s="4" t="s">
        <v>767</v>
      </c>
      <c r="D3595" s="4" t="n">
        <v>1</v>
      </c>
      <c r="E3595" s="17" t="s">
        <v>459</v>
      </c>
      <c r="F3595" s="18" t="s">
        <v>768</v>
      </c>
    </row>
    <row r="3596" customFormat="false" ht="15" hidden="false" customHeight="false" outlineLevel="0" collapsed="false">
      <c r="A3596" s="4" t="str">
        <f aca="false">B3596&amp;"|"&amp;C3596</f>
        <v>tdbR00000004 Ala-UGC|2</v>
      </c>
      <c r="B3596" s="4" t="s">
        <v>86</v>
      </c>
      <c r="C3596" s="4" t="s">
        <v>769</v>
      </c>
      <c r="D3596" s="4" t="n">
        <v>2</v>
      </c>
      <c r="E3596" s="17" t="s">
        <v>459</v>
      </c>
      <c r="F3596" s="18" t="s">
        <v>768</v>
      </c>
    </row>
    <row r="3597" customFormat="false" ht="15" hidden="false" customHeight="false" outlineLevel="0" collapsed="false">
      <c r="A3597" s="4" t="str">
        <f aca="false">B3597&amp;"|"&amp;C3597</f>
        <v>tdbR00000004 Ala-UGC|3</v>
      </c>
      <c r="B3597" s="4" t="s">
        <v>86</v>
      </c>
      <c r="C3597" s="4" t="s">
        <v>770</v>
      </c>
      <c r="D3597" s="4" t="n">
        <v>3</v>
      </c>
      <c r="E3597" s="17" t="s">
        <v>459</v>
      </c>
      <c r="F3597" s="18" t="s">
        <v>768</v>
      </c>
    </row>
    <row r="3598" customFormat="false" ht="15" hidden="false" customHeight="false" outlineLevel="0" collapsed="false">
      <c r="A3598" s="4" t="str">
        <f aca="false">B3598&amp;"|"&amp;C3598</f>
        <v>tdbR00000004 Ala-UGC|4</v>
      </c>
      <c r="B3598" s="4" t="s">
        <v>86</v>
      </c>
      <c r="C3598" s="4" t="s">
        <v>771</v>
      </c>
      <c r="D3598" s="4" t="n">
        <v>4</v>
      </c>
      <c r="E3598" s="17" t="s">
        <v>772</v>
      </c>
      <c r="F3598" s="18" t="s">
        <v>768</v>
      </c>
    </row>
    <row r="3599" customFormat="false" ht="15" hidden="false" customHeight="false" outlineLevel="0" collapsed="false">
      <c r="A3599" s="4" t="str">
        <f aca="false">B3599&amp;"|"&amp;C3599</f>
        <v>tdbR00000004 Ala-UGC|5</v>
      </c>
      <c r="B3599" s="4" t="s">
        <v>86</v>
      </c>
      <c r="C3599" s="4" t="s">
        <v>773</v>
      </c>
      <c r="D3599" s="4" t="n">
        <v>5</v>
      </c>
      <c r="E3599" s="17" t="s">
        <v>772</v>
      </c>
      <c r="F3599" s="18" t="s">
        <v>768</v>
      </c>
    </row>
    <row r="3600" customFormat="false" ht="15" hidden="false" customHeight="false" outlineLevel="0" collapsed="false">
      <c r="A3600" s="4" t="str">
        <f aca="false">B3600&amp;"|"&amp;C3600</f>
        <v>tdbR00000004 Ala-UGC|6</v>
      </c>
      <c r="B3600" s="4" t="s">
        <v>86</v>
      </c>
      <c r="C3600" s="4" t="s">
        <v>774</v>
      </c>
      <c r="D3600" s="4" t="n">
        <v>6</v>
      </c>
      <c r="E3600" s="17" t="s">
        <v>772</v>
      </c>
      <c r="F3600" s="18" t="s">
        <v>768</v>
      </c>
    </row>
    <row r="3601" customFormat="false" ht="15" hidden="false" customHeight="false" outlineLevel="0" collapsed="false">
      <c r="A3601" s="4" t="str">
        <f aca="false">B3601&amp;"|"&amp;C3601</f>
        <v>tdbR00000004 Ala-UGC|7</v>
      </c>
      <c r="B3601" s="4" t="s">
        <v>86</v>
      </c>
      <c r="C3601" s="4" t="s">
        <v>775</v>
      </c>
      <c r="D3601" s="4" t="n">
        <v>7</v>
      </c>
      <c r="E3601" s="17" t="s">
        <v>780</v>
      </c>
      <c r="F3601" s="18" t="s">
        <v>768</v>
      </c>
    </row>
    <row r="3602" customFormat="false" ht="15" hidden="false" customHeight="false" outlineLevel="0" collapsed="false">
      <c r="A3602" s="4" t="str">
        <f aca="false">B3602&amp;"|"&amp;C3602</f>
        <v>tdbR00000004 Ala-UGC|8</v>
      </c>
      <c r="B3602" s="4" t="s">
        <v>86</v>
      </c>
      <c r="C3602" s="4" t="s">
        <v>776</v>
      </c>
      <c r="D3602" s="4" t="n">
        <v>8</v>
      </c>
      <c r="E3602" s="3" t="s">
        <v>777</v>
      </c>
      <c r="F3602" s="4" t="s">
        <v>778</v>
      </c>
    </row>
    <row r="3603" customFormat="false" ht="15" hidden="false" customHeight="false" outlineLevel="0" collapsed="false">
      <c r="A3603" s="4" t="str">
        <f aca="false">B3603&amp;"|"&amp;C3603</f>
        <v>tdbR00000004 Ala-UGC|9</v>
      </c>
      <c r="B3603" s="4" t="s">
        <v>86</v>
      </c>
      <c r="C3603" s="4" t="s">
        <v>779</v>
      </c>
      <c r="D3603" s="4" t="n">
        <v>9</v>
      </c>
      <c r="E3603" s="3" t="s">
        <v>780</v>
      </c>
      <c r="F3603" s="4" t="s">
        <v>781</v>
      </c>
    </row>
    <row r="3604" customFormat="false" ht="15" hidden="false" customHeight="false" outlineLevel="0" collapsed="false">
      <c r="A3604" s="4" t="str">
        <f aca="false">B3604&amp;"|"&amp;C3604</f>
        <v>tdbR00000004 Ala-UGC|10</v>
      </c>
      <c r="B3604" s="4" t="s">
        <v>86</v>
      </c>
      <c r="C3604" s="4" t="s">
        <v>782</v>
      </c>
      <c r="D3604" s="4" t="n">
        <v>10</v>
      </c>
      <c r="E3604" s="8" t="s">
        <v>459</v>
      </c>
      <c r="F3604" s="7" t="s">
        <v>783</v>
      </c>
    </row>
    <row r="3605" customFormat="false" ht="15" hidden="false" customHeight="false" outlineLevel="0" collapsed="false">
      <c r="A3605" s="4" t="str">
        <f aca="false">B3605&amp;"|"&amp;C3605</f>
        <v>tdbR00000004 Ala-UGC|11</v>
      </c>
      <c r="B3605" s="4" t="s">
        <v>86</v>
      </c>
      <c r="C3605" s="4" t="s">
        <v>784</v>
      </c>
      <c r="D3605" s="4" t="n">
        <v>11</v>
      </c>
      <c r="E3605" s="8" t="s">
        <v>772</v>
      </c>
      <c r="F3605" s="7" t="s">
        <v>783</v>
      </c>
    </row>
    <row r="3606" customFormat="false" ht="15" hidden="false" customHeight="false" outlineLevel="0" collapsed="false">
      <c r="A3606" s="4" t="str">
        <f aca="false">B3606&amp;"|"&amp;C3606</f>
        <v>tdbR00000004 Ala-UGC|12</v>
      </c>
      <c r="B3606" s="4" t="s">
        <v>86</v>
      </c>
      <c r="C3606" s="4" t="s">
        <v>785</v>
      </c>
      <c r="D3606" s="4" t="n">
        <v>12</v>
      </c>
      <c r="E3606" s="8" t="s">
        <v>777</v>
      </c>
      <c r="F3606" s="7" t="s">
        <v>783</v>
      </c>
    </row>
    <row r="3607" customFormat="false" ht="15" hidden="false" customHeight="false" outlineLevel="0" collapsed="false">
      <c r="A3607" s="4" t="str">
        <f aca="false">B3607&amp;"|"&amp;C3607</f>
        <v>tdbR00000004 Ala-UGC|13</v>
      </c>
      <c r="B3607" s="4" t="s">
        <v>86</v>
      </c>
      <c r="C3607" s="4" t="s">
        <v>786</v>
      </c>
      <c r="D3607" s="4" t="n">
        <v>13</v>
      </c>
      <c r="E3607" s="8" t="s">
        <v>772</v>
      </c>
      <c r="F3607" s="7" t="s">
        <v>783</v>
      </c>
    </row>
    <row r="3608" customFormat="false" ht="15" hidden="false" customHeight="false" outlineLevel="0" collapsed="false">
      <c r="A3608" s="4" t="str">
        <f aca="false">B3608&amp;"|"&amp;C3608</f>
        <v>tdbR00000004 Ala-UGC|14</v>
      </c>
      <c r="B3608" s="4" t="s">
        <v>86</v>
      </c>
      <c r="C3608" s="4" t="s">
        <v>787</v>
      </c>
      <c r="D3608" s="4" t="n">
        <v>14</v>
      </c>
      <c r="E3608" s="19" t="s">
        <v>780</v>
      </c>
      <c r="F3608" s="20" t="s">
        <v>788</v>
      </c>
    </row>
    <row r="3609" customFormat="false" ht="15" hidden="false" customHeight="false" outlineLevel="0" collapsed="false">
      <c r="A3609" s="4" t="str">
        <f aca="false">B3609&amp;"|"&amp;C3609</f>
        <v>tdbR00000004 Ala-UGC|15</v>
      </c>
      <c r="B3609" s="4" t="s">
        <v>86</v>
      </c>
      <c r="C3609" s="4" t="s">
        <v>789</v>
      </c>
      <c r="D3609" s="4" t="n">
        <v>15</v>
      </c>
      <c r="E3609" s="19" t="s">
        <v>459</v>
      </c>
      <c r="F3609" s="20" t="s">
        <v>788</v>
      </c>
    </row>
    <row r="3610" customFormat="false" ht="15" hidden="false" customHeight="false" outlineLevel="0" collapsed="false">
      <c r="A3610" s="4" t="str">
        <f aca="false">B3610&amp;"|"&amp;C3610</f>
        <v>tdbR00000004 Ala-UGC|16</v>
      </c>
      <c r="B3610" s="4" t="s">
        <v>86</v>
      </c>
      <c r="C3610" s="4" t="s">
        <v>790</v>
      </c>
      <c r="D3610" s="4" t="n">
        <v>16</v>
      </c>
      <c r="E3610" s="19" t="s">
        <v>777</v>
      </c>
      <c r="F3610" s="20" t="s">
        <v>788</v>
      </c>
    </row>
    <row r="3611" customFormat="false" ht="15" hidden="false" customHeight="false" outlineLevel="0" collapsed="false">
      <c r="A3611" s="4" t="str">
        <f aca="false">B3611&amp;"|"&amp;C3611</f>
        <v>tdbR00000004 Ala-UGC|18</v>
      </c>
      <c r="B3611" s="4" t="s">
        <v>86</v>
      </c>
      <c r="C3611" s="4" t="s">
        <v>793</v>
      </c>
      <c r="D3611" s="4" t="n">
        <v>17</v>
      </c>
      <c r="E3611" s="19" t="s">
        <v>459</v>
      </c>
      <c r="F3611" s="20" t="s">
        <v>788</v>
      </c>
    </row>
    <row r="3612" customFormat="false" ht="15" hidden="false" customHeight="false" outlineLevel="0" collapsed="false">
      <c r="A3612" s="4" t="str">
        <f aca="false">B3612&amp;"|"&amp;C3612</f>
        <v>tdbR00000004 Ala-UGC|19</v>
      </c>
      <c r="B3612" s="4" t="s">
        <v>86</v>
      </c>
      <c r="C3612" s="4" t="s">
        <v>794</v>
      </c>
      <c r="D3612" s="4" t="n">
        <v>18</v>
      </c>
      <c r="E3612" s="19" t="s">
        <v>459</v>
      </c>
      <c r="F3612" s="20" t="s">
        <v>788</v>
      </c>
    </row>
    <row r="3613" customFormat="false" ht="15" hidden="false" customHeight="false" outlineLevel="0" collapsed="false">
      <c r="A3613" s="4" t="str">
        <f aca="false">B3613&amp;"|"&amp;C3613</f>
        <v>tdbR00000004 Ala-UGC|20</v>
      </c>
      <c r="B3613" s="4" t="s">
        <v>86</v>
      </c>
      <c r="C3613" s="4" t="s">
        <v>795</v>
      </c>
      <c r="D3613" s="4" t="n">
        <v>19</v>
      </c>
      <c r="E3613" s="19" t="s">
        <v>777</v>
      </c>
      <c r="F3613" s="20" t="s">
        <v>788</v>
      </c>
    </row>
    <row r="3614" customFormat="false" ht="15" hidden="false" customHeight="false" outlineLevel="0" collapsed="false">
      <c r="A3614" s="4" t="str">
        <f aca="false">B3614&amp;"|"&amp;C3614</f>
        <v>tdbR00000004 Ala-UGC|21</v>
      </c>
      <c r="B3614" s="4" t="s">
        <v>86</v>
      </c>
      <c r="C3614" s="4" t="s">
        <v>797</v>
      </c>
      <c r="D3614" s="4" t="n">
        <v>20</v>
      </c>
      <c r="E3614" s="19" t="s">
        <v>780</v>
      </c>
      <c r="F3614" s="20" t="s">
        <v>788</v>
      </c>
    </row>
    <row r="3615" customFormat="false" ht="15" hidden="false" customHeight="false" outlineLevel="0" collapsed="false">
      <c r="A3615" s="4" t="str">
        <f aca="false">B3615&amp;"|"&amp;C3615</f>
        <v>tdbR00000004 Ala-UGC|22</v>
      </c>
      <c r="B3615" s="4" t="s">
        <v>86</v>
      </c>
      <c r="C3615" s="4" t="s">
        <v>798</v>
      </c>
      <c r="D3615" s="4" t="n">
        <v>21</v>
      </c>
      <c r="E3615" s="8" t="s">
        <v>459</v>
      </c>
      <c r="F3615" s="7" t="s">
        <v>783</v>
      </c>
    </row>
    <row r="3616" customFormat="false" ht="15" hidden="false" customHeight="false" outlineLevel="0" collapsed="false">
      <c r="A3616" s="4" t="str">
        <f aca="false">B3616&amp;"|"&amp;C3616</f>
        <v>tdbR00000004 Ala-UGC|23</v>
      </c>
      <c r="B3616" s="4" t="s">
        <v>86</v>
      </c>
      <c r="C3616" s="4" t="s">
        <v>799</v>
      </c>
      <c r="D3616" s="4" t="n">
        <v>22</v>
      </c>
      <c r="E3616" s="8" t="s">
        <v>780</v>
      </c>
      <c r="F3616" s="7" t="s">
        <v>783</v>
      </c>
    </row>
    <row r="3617" customFormat="false" ht="15" hidden="false" customHeight="false" outlineLevel="0" collapsed="false">
      <c r="A3617" s="4" t="str">
        <f aca="false">B3617&amp;"|"&amp;C3617</f>
        <v>tdbR00000004 Ala-UGC|24</v>
      </c>
      <c r="B3617" s="4" t="s">
        <v>86</v>
      </c>
      <c r="C3617" s="4" t="s">
        <v>800</v>
      </c>
      <c r="D3617" s="4" t="n">
        <v>23</v>
      </c>
      <c r="E3617" s="8" t="s">
        <v>459</v>
      </c>
      <c r="F3617" s="7" t="s">
        <v>783</v>
      </c>
    </row>
    <row r="3618" customFormat="false" ht="15" hidden="false" customHeight="false" outlineLevel="0" collapsed="false">
      <c r="A3618" s="4" t="str">
        <f aca="false">B3618&amp;"|"&amp;C3618</f>
        <v>tdbR00000004 Ala-UGC|25</v>
      </c>
      <c r="B3618" s="4" t="s">
        <v>86</v>
      </c>
      <c r="C3618" s="4" t="s">
        <v>801</v>
      </c>
      <c r="D3618" s="4" t="n">
        <v>24</v>
      </c>
      <c r="E3618" s="8" t="s">
        <v>777</v>
      </c>
      <c r="F3618" s="7" t="s">
        <v>783</v>
      </c>
    </row>
    <row r="3619" customFormat="false" ht="15" hidden="false" customHeight="false" outlineLevel="0" collapsed="false">
      <c r="A3619" s="4" t="str">
        <f aca="false">B3619&amp;"|"&amp;C3619</f>
        <v>tdbR00000004 Ala-UGC|26</v>
      </c>
      <c r="B3619" s="4" t="s">
        <v>86</v>
      </c>
      <c r="C3619" s="4" t="s">
        <v>802</v>
      </c>
      <c r="D3619" s="4" t="n">
        <v>25</v>
      </c>
      <c r="E3619" s="3" t="s">
        <v>459</v>
      </c>
      <c r="F3619" s="4" t="s">
        <v>803</v>
      </c>
    </row>
    <row r="3620" customFormat="false" ht="15" hidden="false" customHeight="false" outlineLevel="0" collapsed="false">
      <c r="A3620" s="4" t="str">
        <f aca="false">B3620&amp;"|"&amp;C3620</f>
        <v>tdbR00000004 Ala-UGC|27</v>
      </c>
      <c r="B3620" s="4" t="s">
        <v>86</v>
      </c>
      <c r="C3620" s="4" t="s">
        <v>804</v>
      </c>
      <c r="D3620" s="4" t="n">
        <v>26</v>
      </c>
      <c r="E3620" s="21" t="s">
        <v>772</v>
      </c>
      <c r="F3620" s="22" t="s">
        <v>805</v>
      </c>
    </row>
    <row r="3621" customFormat="false" ht="15" hidden="false" customHeight="false" outlineLevel="0" collapsed="false">
      <c r="A3621" s="4" t="str">
        <f aca="false">B3621&amp;"|"&amp;C3621</f>
        <v>tdbR00000004 Ala-UGC|28</v>
      </c>
      <c r="B3621" s="4" t="s">
        <v>86</v>
      </c>
      <c r="C3621" s="4" t="s">
        <v>806</v>
      </c>
      <c r="D3621" s="4" t="n">
        <v>27</v>
      </c>
      <c r="E3621" s="21" t="s">
        <v>772</v>
      </c>
      <c r="F3621" s="22" t="s">
        <v>805</v>
      </c>
    </row>
    <row r="3622" customFormat="false" ht="15" hidden="false" customHeight="false" outlineLevel="0" collapsed="false">
      <c r="A3622" s="4" t="str">
        <f aca="false">B3622&amp;"|"&amp;C3622</f>
        <v>tdbR00000004 Ala-UGC|29</v>
      </c>
      <c r="B3622" s="4" t="s">
        <v>86</v>
      </c>
      <c r="C3622" s="4" t="s">
        <v>807</v>
      </c>
      <c r="D3622" s="4" t="n">
        <v>28</v>
      </c>
      <c r="E3622" s="21" t="s">
        <v>777</v>
      </c>
      <c r="F3622" s="22" t="s">
        <v>805</v>
      </c>
    </row>
    <row r="3623" customFormat="false" ht="15" hidden="false" customHeight="false" outlineLevel="0" collapsed="false">
      <c r="A3623" s="4" t="str">
        <f aca="false">B3623&amp;"|"&amp;C3623</f>
        <v>tdbR00000004 Ala-UGC|30</v>
      </c>
      <c r="B3623" s="4" t="s">
        <v>86</v>
      </c>
      <c r="C3623" s="4" t="s">
        <v>808</v>
      </c>
      <c r="D3623" s="4" t="n">
        <v>29</v>
      </c>
      <c r="E3623" s="21" t="s">
        <v>772</v>
      </c>
      <c r="F3623" s="22" t="s">
        <v>805</v>
      </c>
    </row>
    <row r="3624" customFormat="false" ht="15" hidden="false" customHeight="false" outlineLevel="0" collapsed="false">
      <c r="A3624" s="4" t="str">
        <f aca="false">B3624&amp;"|"&amp;C3624</f>
        <v>tdbR00000004 Ala-UGC|31</v>
      </c>
      <c r="B3624" s="4" t="s">
        <v>86</v>
      </c>
      <c r="C3624" s="4" t="s">
        <v>809</v>
      </c>
      <c r="D3624" s="4" t="n">
        <v>30</v>
      </c>
      <c r="E3624" s="21" t="s">
        <v>772</v>
      </c>
      <c r="F3624" s="22" t="s">
        <v>805</v>
      </c>
    </row>
    <row r="3625" customFormat="false" ht="15" hidden="false" customHeight="false" outlineLevel="0" collapsed="false">
      <c r="A3625" s="4" t="str">
        <f aca="false">B3625&amp;"|"&amp;C3625</f>
        <v>tdbR00000004 Ala-UGC|32</v>
      </c>
      <c r="B3625" s="4" t="s">
        <v>86</v>
      </c>
      <c r="C3625" s="4" t="s">
        <v>810</v>
      </c>
      <c r="D3625" s="4" t="n">
        <v>31</v>
      </c>
      <c r="E3625" s="19" t="s">
        <v>777</v>
      </c>
      <c r="F3625" s="20" t="s">
        <v>811</v>
      </c>
    </row>
    <row r="3626" customFormat="false" ht="15" hidden="false" customHeight="false" outlineLevel="0" collapsed="false">
      <c r="A3626" s="4" t="str">
        <f aca="false">B3626&amp;"|"&amp;C3626</f>
        <v>tdbR00000004 Ala-UGC|33</v>
      </c>
      <c r="B3626" s="4" t="s">
        <v>86</v>
      </c>
      <c r="C3626" s="4" t="s">
        <v>812</v>
      </c>
      <c r="D3626" s="4" t="n">
        <v>32</v>
      </c>
      <c r="E3626" s="19" t="s">
        <v>777</v>
      </c>
      <c r="F3626" s="20" t="s">
        <v>811</v>
      </c>
    </row>
    <row r="3627" customFormat="false" ht="15" hidden="false" customHeight="false" outlineLevel="0" collapsed="false">
      <c r="A3627" s="4" t="str">
        <f aca="false">B3627&amp;"|"&amp;C3627</f>
        <v>tdbR00000004 Ala-UGC|34</v>
      </c>
      <c r="B3627" s="4" t="s">
        <v>86</v>
      </c>
      <c r="C3627" s="4" t="s">
        <v>813</v>
      </c>
      <c r="D3627" s="4" t="n">
        <v>33</v>
      </c>
      <c r="E3627" s="19" t="s">
        <v>777</v>
      </c>
      <c r="F3627" s="20" t="s">
        <v>811</v>
      </c>
    </row>
    <row r="3628" customFormat="false" ht="15" hidden="false" customHeight="false" outlineLevel="0" collapsed="false">
      <c r="A3628" s="4" t="str">
        <f aca="false">B3628&amp;"|"&amp;C3628</f>
        <v>tdbR00000004 Ala-UGC|35</v>
      </c>
      <c r="B3628" s="4" t="s">
        <v>86</v>
      </c>
      <c r="C3628" s="4" t="s">
        <v>814</v>
      </c>
      <c r="D3628" s="4" t="n">
        <v>34</v>
      </c>
      <c r="E3628" s="19" t="s">
        <v>459</v>
      </c>
      <c r="F3628" s="20" t="s">
        <v>811</v>
      </c>
    </row>
    <row r="3629" customFormat="false" ht="15" hidden="false" customHeight="false" outlineLevel="0" collapsed="false">
      <c r="A3629" s="4" t="str">
        <f aca="false">B3629&amp;"|"&amp;C3629</f>
        <v>tdbR00000004 Ala-UGC|36</v>
      </c>
      <c r="B3629" s="4" t="s">
        <v>86</v>
      </c>
      <c r="C3629" s="4" t="s">
        <v>815</v>
      </c>
      <c r="D3629" s="4" t="n">
        <v>35</v>
      </c>
      <c r="E3629" s="19" t="s">
        <v>772</v>
      </c>
      <c r="F3629" s="20" t="s">
        <v>811</v>
      </c>
    </row>
    <row r="3630" customFormat="false" ht="15" hidden="false" customHeight="false" outlineLevel="0" collapsed="false">
      <c r="A3630" s="4" t="str">
        <f aca="false">B3630&amp;"|"&amp;C3630</f>
        <v>tdbR00000004 Ala-UGC|37</v>
      </c>
      <c r="B3630" s="4" t="s">
        <v>86</v>
      </c>
      <c r="C3630" s="4" t="s">
        <v>816</v>
      </c>
      <c r="D3630" s="4" t="n">
        <v>36</v>
      </c>
      <c r="E3630" s="19" t="s">
        <v>780</v>
      </c>
      <c r="F3630" s="20" t="s">
        <v>811</v>
      </c>
    </row>
    <row r="3631" customFormat="false" ht="15" hidden="false" customHeight="false" outlineLevel="0" collapsed="false">
      <c r="A3631" s="4" t="str">
        <f aca="false">B3631&amp;"|"&amp;C3631</f>
        <v>tdbR00000004 Ala-UGC|38</v>
      </c>
      <c r="B3631" s="4" t="s">
        <v>86</v>
      </c>
      <c r="C3631" s="4" t="s">
        <v>817</v>
      </c>
      <c r="D3631" s="4" t="n">
        <v>37</v>
      </c>
      <c r="E3631" s="19" t="s">
        <v>780</v>
      </c>
      <c r="F3631" s="20" t="s">
        <v>811</v>
      </c>
    </row>
    <row r="3632" customFormat="false" ht="15" hidden="false" customHeight="false" outlineLevel="0" collapsed="false">
      <c r="A3632" s="4" t="str">
        <f aca="false">B3632&amp;"|"&amp;C3632</f>
        <v>tdbR00000004 Ala-UGC|39</v>
      </c>
      <c r="B3632" s="4" t="s">
        <v>86</v>
      </c>
      <c r="C3632" s="4" t="s">
        <v>818</v>
      </c>
      <c r="D3632" s="4" t="n">
        <v>38</v>
      </c>
      <c r="E3632" s="21" t="s">
        <v>459</v>
      </c>
      <c r="F3632" s="22" t="s">
        <v>805</v>
      </c>
    </row>
    <row r="3633" customFormat="false" ht="15" hidden="false" customHeight="false" outlineLevel="0" collapsed="false">
      <c r="A3633" s="4" t="str">
        <f aca="false">B3633&amp;"|"&amp;C3633</f>
        <v>tdbR00000004 Ala-UGC|40</v>
      </c>
      <c r="B3633" s="4" t="s">
        <v>86</v>
      </c>
      <c r="C3633" s="4" t="s">
        <v>819</v>
      </c>
      <c r="D3633" s="4" t="n">
        <v>39</v>
      </c>
      <c r="E3633" s="21" t="s">
        <v>459</v>
      </c>
      <c r="F3633" s="22" t="s">
        <v>805</v>
      </c>
    </row>
    <row r="3634" customFormat="false" ht="15" hidden="false" customHeight="false" outlineLevel="0" collapsed="false">
      <c r="A3634" s="4" t="str">
        <f aca="false">B3634&amp;"|"&amp;C3634</f>
        <v>tdbR00000004 Ala-UGC|41</v>
      </c>
      <c r="B3634" s="4" t="s">
        <v>86</v>
      </c>
      <c r="C3634" s="4" t="s">
        <v>820</v>
      </c>
      <c r="D3634" s="4" t="n">
        <v>40</v>
      </c>
      <c r="E3634" s="21" t="s">
        <v>780</v>
      </c>
      <c r="F3634" s="22" t="s">
        <v>805</v>
      </c>
    </row>
    <row r="3635" customFormat="false" ht="15" hidden="false" customHeight="false" outlineLevel="0" collapsed="false">
      <c r="A3635" s="4" t="str">
        <f aca="false">B3635&amp;"|"&amp;C3635</f>
        <v>tdbR00000004 Ala-UGC|42</v>
      </c>
      <c r="B3635" s="4" t="s">
        <v>86</v>
      </c>
      <c r="C3635" s="4" t="s">
        <v>821</v>
      </c>
      <c r="D3635" s="4" t="n">
        <v>41</v>
      </c>
      <c r="E3635" s="21" t="s">
        <v>459</v>
      </c>
      <c r="F3635" s="22" t="s">
        <v>805</v>
      </c>
    </row>
    <row r="3636" customFormat="false" ht="15" hidden="false" customHeight="false" outlineLevel="0" collapsed="false">
      <c r="A3636" s="4" t="str">
        <f aca="false">B3636&amp;"|"&amp;C3636</f>
        <v>tdbR00000004 Ala-UGC|43</v>
      </c>
      <c r="B3636" s="4" t="s">
        <v>86</v>
      </c>
      <c r="C3636" s="4" t="s">
        <v>822</v>
      </c>
      <c r="D3636" s="4" t="n">
        <v>42</v>
      </c>
      <c r="E3636" s="21" t="s">
        <v>459</v>
      </c>
      <c r="F3636" s="22" t="s">
        <v>805</v>
      </c>
    </row>
    <row r="3637" customFormat="false" ht="15" hidden="false" customHeight="false" outlineLevel="0" collapsed="false">
      <c r="A3637" s="4" t="str">
        <f aca="false">B3637&amp;"|"&amp;C3637</f>
        <v>tdbR00000004 Ala-UGC|44</v>
      </c>
      <c r="B3637" s="4" t="s">
        <v>86</v>
      </c>
      <c r="C3637" s="4" t="s">
        <v>823</v>
      </c>
      <c r="D3637" s="4" t="n">
        <v>43</v>
      </c>
      <c r="E3637" s="19" t="s">
        <v>780</v>
      </c>
      <c r="F3637" s="20" t="s">
        <v>824</v>
      </c>
    </row>
    <row r="3638" customFormat="false" ht="15" hidden="false" customHeight="false" outlineLevel="0" collapsed="false">
      <c r="A3638" s="4" t="str">
        <f aca="false">B3638&amp;"|"&amp;C3638</f>
        <v>tdbR00000004 Ala-UGC|45</v>
      </c>
      <c r="B3638" s="4" t="s">
        <v>86</v>
      </c>
      <c r="C3638" s="4" t="s">
        <v>825</v>
      </c>
      <c r="D3638" s="4" t="n">
        <v>44</v>
      </c>
      <c r="E3638" s="19" t="s">
        <v>777</v>
      </c>
      <c r="F3638" s="20" t="s">
        <v>824</v>
      </c>
    </row>
    <row r="3639" customFormat="false" ht="15" hidden="false" customHeight="false" outlineLevel="0" collapsed="false">
      <c r="A3639" s="4" t="str">
        <f aca="false">B3639&amp;"|"&amp;C3639</f>
        <v>tdbR00000004 Ala-UGC|46</v>
      </c>
      <c r="B3639" s="4" t="s">
        <v>86</v>
      </c>
      <c r="C3639" s="4" t="s">
        <v>826</v>
      </c>
      <c r="D3639" s="4" t="n">
        <v>45</v>
      </c>
      <c r="E3639" s="19" t="s">
        <v>459</v>
      </c>
      <c r="F3639" s="20" t="s">
        <v>824</v>
      </c>
    </row>
    <row r="3640" customFormat="false" ht="15" hidden="false" customHeight="false" outlineLevel="0" collapsed="false">
      <c r="A3640" s="4" t="str">
        <f aca="false">B3640&amp;"|"&amp;C3640</f>
        <v>tdbR00000004 Ala-UGC|47</v>
      </c>
      <c r="B3640" s="4" t="s">
        <v>86</v>
      </c>
      <c r="C3640" s="4" t="s">
        <v>827</v>
      </c>
      <c r="D3640" s="4" t="n">
        <v>46</v>
      </c>
      <c r="E3640" s="19" t="s">
        <v>772</v>
      </c>
      <c r="F3640" s="20" t="s">
        <v>824</v>
      </c>
    </row>
    <row r="3641" customFormat="false" ht="15" hidden="false" customHeight="false" outlineLevel="0" collapsed="false">
      <c r="A3641" s="4" t="str">
        <f aca="false">B3641&amp;"|"&amp;C3641</f>
        <v>tdbR00000004 Ala-UGC|48</v>
      </c>
      <c r="B3641" s="4" t="s">
        <v>86</v>
      </c>
      <c r="C3641" s="4" t="s">
        <v>828</v>
      </c>
      <c r="D3641" s="4" t="n">
        <v>47</v>
      </c>
      <c r="E3641" s="19" t="s">
        <v>772</v>
      </c>
      <c r="F3641" s="20" t="s">
        <v>824</v>
      </c>
    </row>
    <row r="3642" customFormat="false" ht="15" hidden="false" customHeight="false" outlineLevel="0" collapsed="false">
      <c r="A3642" s="4" t="str">
        <f aca="false">B3642&amp;"|"&amp;C3642</f>
        <v>tdbR00000004 Ala-UGC|49</v>
      </c>
      <c r="B3642" s="4" t="s">
        <v>86</v>
      </c>
      <c r="C3642" s="4" t="s">
        <v>829</v>
      </c>
      <c r="D3642" s="4" t="n">
        <v>48</v>
      </c>
      <c r="E3642" s="23" t="s">
        <v>772</v>
      </c>
      <c r="F3642" s="10" t="s">
        <v>830</v>
      </c>
    </row>
    <row r="3643" customFormat="false" ht="15" hidden="false" customHeight="false" outlineLevel="0" collapsed="false">
      <c r="A3643" s="4" t="str">
        <f aca="false">B3643&amp;"|"&amp;C3643</f>
        <v>tdbR00000004 Ala-UGC|50</v>
      </c>
      <c r="B3643" s="4" t="s">
        <v>86</v>
      </c>
      <c r="C3643" s="4" t="s">
        <v>831</v>
      </c>
      <c r="D3643" s="4" t="n">
        <v>49</v>
      </c>
      <c r="E3643" s="23" t="s">
        <v>780</v>
      </c>
      <c r="F3643" s="10" t="s">
        <v>830</v>
      </c>
    </row>
    <row r="3644" customFormat="false" ht="15" hidden="false" customHeight="false" outlineLevel="0" collapsed="false">
      <c r="A3644" s="4" t="str">
        <f aca="false">B3644&amp;"|"&amp;C3644</f>
        <v>tdbR00000004 Ala-UGC|51</v>
      </c>
      <c r="B3644" s="4" t="s">
        <v>86</v>
      </c>
      <c r="C3644" s="4" t="s">
        <v>832</v>
      </c>
      <c r="D3644" s="4" t="n">
        <v>50</v>
      </c>
      <c r="E3644" s="23" t="s">
        <v>459</v>
      </c>
      <c r="F3644" s="10" t="s">
        <v>830</v>
      </c>
    </row>
    <row r="3645" customFormat="false" ht="15" hidden="false" customHeight="false" outlineLevel="0" collapsed="false">
      <c r="A3645" s="4" t="str">
        <f aca="false">B3645&amp;"|"&amp;C3645</f>
        <v>tdbR00000004 Ala-UGC|52</v>
      </c>
      <c r="B3645" s="4" t="s">
        <v>86</v>
      </c>
      <c r="C3645" s="4" t="s">
        <v>833</v>
      </c>
      <c r="D3645" s="4" t="n">
        <v>51</v>
      </c>
      <c r="E3645" s="23" t="s">
        <v>459</v>
      </c>
      <c r="F3645" s="10" t="s">
        <v>830</v>
      </c>
    </row>
    <row r="3646" customFormat="false" ht="15" hidden="false" customHeight="false" outlineLevel="0" collapsed="false">
      <c r="A3646" s="4" t="str">
        <f aca="false">B3646&amp;"|"&amp;C3646</f>
        <v>tdbR00000004 Ala-UGC|53</v>
      </c>
      <c r="B3646" s="4" t="s">
        <v>86</v>
      </c>
      <c r="C3646" s="4" t="s">
        <v>834</v>
      </c>
      <c r="D3646" s="4" t="n">
        <v>52</v>
      </c>
      <c r="E3646" s="23" t="s">
        <v>459</v>
      </c>
      <c r="F3646" s="10" t="s">
        <v>830</v>
      </c>
    </row>
    <row r="3647" customFormat="false" ht="15" hidden="false" customHeight="false" outlineLevel="0" collapsed="false">
      <c r="A3647" s="4" t="str">
        <f aca="false">B3647&amp;"|"&amp;C3647</f>
        <v>tdbR00000004 Ala-UGC|54</v>
      </c>
      <c r="B3647" s="4" t="s">
        <v>86</v>
      </c>
      <c r="C3647" s="4" t="s">
        <v>835</v>
      </c>
      <c r="D3647" s="4" t="n">
        <v>53</v>
      </c>
      <c r="E3647" s="19" t="s">
        <v>777</v>
      </c>
      <c r="F3647" s="20" t="s">
        <v>836</v>
      </c>
    </row>
    <row r="3648" customFormat="false" ht="15" hidden="false" customHeight="false" outlineLevel="0" collapsed="false">
      <c r="A3648" s="4" t="str">
        <f aca="false">B3648&amp;"|"&amp;C3648</f>
        <v>tdbR00000004 Ala-UGC|55</v>
      </c>
      <c r="B3648" s="4" t="s">
        <v>86</v>
      </c>
      <c r="C3648" s="4" t="s">
        <v>837</v>
      </c>
      <c r="D3648" s="4" t="n">
        <v>54</v>
      </c>
      <c r="E3648" s="19" t="s">
        <v>777</v>
      </c>
      <c r="F3648" s="20" t="s">
        <v>836</v>
      </c>
    </row>
    <row r="3649" customFormat="false" ht="15" hidden="false" customHeight="false" outlineLevel="0" collapsed="false">
      <c r="A3649" s="4" t="str">
        <f aca="false">B3649&amp;"|"&amp;C3649</f>
        <v>tdbR00000004 Ala-UGC|56</v>
      </c>
      <c r="B3649" s="4" t="s">
        <v>86</v>
      </c>
      <c r="C3649" s="4" t="s">
        <v>838</v>
      </c>
      <c r="D3649" s="4" t="n">
        <v>55</v>
      </c>
      <c r="E3649" s="19" t="s">
        <v>772</v>
      </c>
      <c r="F3649" s="20" t="s">
        <v>836</v>
      </c>
    </row>
    <row r="3650" customFormat="false" ht="15" hidden="false" customHeight="false" outlineLevel="0" collapsed="false">
      <c r="A3650" s="4" t="str">
        <f aca="false">B3650&amp;"|"&amp;C3650</f>
        <v>tdbR00000004 Ala-UGC|57</v>
      </c>
      <c r="B3650" s="4" t="s">
        <v>86</v>
      </c>
      <c r="C3650" s="4" t="s">
        <v>839</v>
      </c>
      <c r="D3650" s="4" t="n">
        <v>56</v>
      </c>
      <c r="E3650" s="19" t="s">
        <v>459</v>
      </c>
      <c r="F3650" s="20" t="s">
        <v>836</v>
      </c>
    </row>
    <row r="3651" customFormat="false" ht="15" hidden="false" customHeight="false" outlineLevel="0" collapsed="false">
      <c r="A3651" s="4" t="str">
        <f aca="false">B3651&amp;"|"&amp;C3651</f>
        <v>tdbR00000004 Ala-UGC|58</v>
      </c>
      <c r="B3651" s="4" t="s">
        <v>86</v>
      </c>
      <c r="C3651" s="4" t="s">
        <v>840</v>
      </c>
      <c r="D3651" s="4" t="n">
        <v>57</v>
      </c>
      <c r="E3651" s="19" t="s">
        <v>780</v>
      </c>
      <c r="F3651" s="20" t="s">
        <v>836</v>
      </c>
    </row>
    <row r="3652" customFormat="false" ht="15" hidden="false" customHeight="false" outlineLevel="0" collapsed="false">
      <c r="A3652" s="4" t="str">
        <f aca="false">B3652&amp;"|"&amp;C3652</f>
        <v>tdbR00000004 Ala-UGC|59</v>
      </c>
      <c r="B3652" s="4" t="s">
        <v>86</v>
      </c>
      <c r="C3652" s="4" t="s">
        <v>841</v>
      </c>
      <c r="D3652" s="4" t="n">
        <v>58</v>
      </c>
      <c r="E3652" s="19" t="s">
        <v>780</v>
      </c>
      <c r="F3652" s="20" t="s">
        <v>836</v>
      </c>
    </row>
    <row r="3653" customFormat="false" ht="15" hidden="false" customHeight="false" outlineLevel="0" collapsed="false">
      <c r="A3653" s="4" t="str">
        <f aca="false">B3653&amp;"|"&amp;C3653</f>
        <v>tdbR00000004 Ala-UGC|60</v>
      </c>
      <c r="B3653" s="4" t="s">
        <v>86</v>
      </c>
      <c r="C3653" s="4" t="s">
        <v>842</v>
      </c>
      <c r="D3653" s="4" t="n">
        <v>59</v>
      </c>
      <c r="E3653" s="19" t="s">
        <v>777</v>
      </c>
      <c r="F3653" s="20" t="s">
        <v>836</v>
      </c>
    </row>
    <row r="3654" customFormat="false" ht="15" hidden="false" customHeight="false" outlineLevel="0" collapsed="false">
      <c r="A3654" s="4" t="str">
        <f aca="false">B3654&amp;"|"&amp;C3654</f>
        <v>tdbR00000004 Ala-UGC|61</v>
      </c>
      <c r="B3654" s="4" t="s">
        <v>86</v>
      </c>
      <c r="C3654" s="4" t="s">
        <v>843</v>
      </c>
      <c r="D3654" s="4" t="n">
        <v>60</v>
      </c>
      <c r="E3654" s="23" t="s">
        <v>772</v>
      </c>
      <c r="F3654" s="10" t="s">
        <v>830</v>
      </c>
    </row>
    <row r="3655" customFormat="false" ht="15" hidden="false" customHeight="false" outlineLevel="0" collapsed="false">
      <c r="A3655" s="4" t="str">
        <f aca="false">B3655&amp;"|"&amp;C3655</f>
        <v>tdbR00000004 Ala-UGC|62</v>
      </c>
      <c r="B3655" s="4" t="s">
        <v>86</v>
      </c>
      <c r="C3655" s="4" t="s">
        <v>844</v>
      </c>
      <c r="D3655" s="4" t="n">
        <v>61</v>
      </c>
      <c r="E3655" s="23" t="s">
        <v>772</v>
      </c>
      <c r="F3655" s="10" t="s">
        <v>830</v>
      </c>
    </row>
    <row r="3656" customFormat="false" ht="15" hidden="false" customHeight="false" outlineLevel="0" collapsed="false">
      <c r="A3656" s="4" t="str">
        <f aca="false">B3656&amp;"|"&amp;C3656</f>
        <v>tdbR00000004 Ala-UGC|63</v>
      </c>
      <c r="B3656" s="4" t="s">
        <v>86</v>
      </c>
      <c r="C3656" s="4" t="s">
        <v>845</v>
      </c>
      <c r="D3656" s="4" t="n">
        <v>62</v>
      </c>
      <c r="E3656" s="23" t="s">
        <v>772</v>
      </c>
      <c r="F3656" s="10" t="s">
        <v>830</v>
      </c>
    </row>
    <row r="3657" customFormat="false" ht="15" hidden="false" customHeight="false" outlineLevel="0" collapsed="false">
      <c r="A3657" s="4" t="str">
        <f aca="false">B3657&amp;"|"&amp;C3657</f>
        <v>tdbR00000004 Ala-UGC|64</v>
      </c>
      <c r="B3657" s="4" t="s">
        <v>86</v>
      </c>
      <c r="C3657" s="4" t="s">
        <v>846</v>
      </c>
      <c r="D3657" s="4" t="n">
        <v>63</v>
      </c>
      <c r="E3657" s="23" t="s">
        <v>777</v>
      </c>
      <c r="F3657" s="10" t="s">
        <v>830</v>
      </c>
    </row>
    <row r="3658" customFormat="false" ht="15" hidden="false" customHeight="false" outlineLevel="0" collapsed="false">
      <c r="A3658" s="4" t="str">
        <f aca="false">B3658&amp;"|"&amp;C3658</f>
        <v>tdbR00000004 Ala-UGC|65</v>
      </c>
      <c r="B3658" s="4" t="s">
        <v>86</v>
      </c>
      <c r="C3658" s="4" t="s">
        <v>847</v>
      </c>
      <c r="D3658" s="4" t="n">
        <v>64</v>
      </c>
      <c r="E3658" s="23" t="s">
        <v>459</v>
      </c>
      <c r="F3658" s="10" t="s">
        <v>830</v>
      </c>
    </row>
    <row r="3659" customFormat="false" ht="15" hidden="false" customHeight="false" outlineLevel="0" collapsed="false">
      <c r="A3659" s="4" t="str">
        <f aca="false">B3659&amp;"|"&amp;C3659</f>
        <v>tdbR00000004 Ala-UGC|66</v>
      </c>
      <c r="B3659" s="4" t="s">
        <v>86</v>
      </c>
      <c r="C3659" s="4" t="s">
        <v>848</v>
      </c>
      <c r="D3659" s="4" t="n">
        <v>65</v>
      </c>
      <c r="E3659" s="17" t="s">
        <v>777</v>
      </c>
      <c r="F3659" s="18" t="s">
        <v>768</v>
      </c>
    </row>
    <row r="3660" customFormat="false" ht="15" hidden="false" customHeight="false" outlineLevel="0" collapsed="false">
      <c r="A3660" s="4" t="str">
        <f aca="false">B3660&amp;"|"&amp;C3660</f>
        <v>tdbR00000004 Ala-UGC|67</v>
      </c>
      <c r="B3660" s="4" t="s">
        <v>86</v>
      </c>
      <c r="C3660" s="4" t="s">
        <v>849</v>
      </c>
      <c r="D3660" s="4" t="n">
        <v>66</v>
      </c>
      <c r="E3660" s="17" t="s">
        <v>459</v>
      </c>
      <c r="F3660" s="18" t="s">
        <v>768</v>
      </c>
    </row>
    <row r="3661" customFormat="false" ht="15" hidden="false" customHeight="false" outlineLevel="0" collapsed="false">
      <c r="A3661" s="4" t="str">
        <f aca="false">B3661&amp;"|"&amp;C3661</f>
        <v>tdbR00000004 Ala-UGC|68</v>
      </c>
      <c r="B3661" s="4" t="s">
        <v>86</v>
      </c>
      <c r="C3661" s="4" t="s">
        <v>850</v>
      </c>
      <c r="D3661" s="4" t="n">
        <v>67</v>
      </c>
      <c r="E3661" s="17" t="s">
        <v>459</v>
      </c>
      <c r="F3661" s="18" t="s">
        <v>768</v>
      </c>
    </row>
    <row r="3662" customFormat="false" ht="15" hidden="false" customHeight="false" outlineLevel="0" collapsed="false">
      <c r="A3662" s="4" t="str">
        <f aca="false">B3662&amp;"|"&amp;C3662</f>
        <v>tdbR00000004 Ala-UGC|69</v>
      </c>
      <c r="B3662" s="4" t="s">
        <v>86</v>
      </c>
      <c r="C3662" s="4" t="s">
        <v>851</v>
      </c>
      <c r="D3662" s="4" t="n">
        <v>68</v>
      </c>
      <c r="E3662" s="17" t="s">
        <v>459</v>
      </c>
      <c r="F3662" s="18" t="s">
        <v>768</v>
      </c>
    </row>
    <row r="3663" customFormat="false" ht="15" hidden="false" customHeight="false" outlineLevel="0" collapsed="false">
      <c r="A3663" s="4" t="str">
        <f aca="false">B3663&amp;"|"&amp;C3663</f>
        <v>tdbR00000004 Ala-UGC|70</v>
      </c>
      <c r="B3663" s="4" t="s">
        <v>86</v>
      </c>
      <c r="C3663" s="4" t="s">
        <v>852</v>
      </c>
      <c r="D3663" s="4" t="n">
        <v>69</v>
      </c>
      <c r="E3663" s="17" t="s">
        <v>777</v>
      </c>
      <c r="F3663" s="18" t="s">
        <v>768</v>
      </c>
    </row>
    <row r="3664" customFormat="false" ht="15" hidden="false" customHeight="false" outlineLevel="0" collapsed="false">
      <c r="A3664" s="4" t="str">
        <f aca="false">B3664&amp;"|"&amp;C3664</f>
        <v>tdbR00000004 Ala-UGC|71</v>
      </c>
      <c r="B3664" s="4" t="s">
        <v>86</v>
      </c>
      <c r="C3664" s="4" t="s">
        <v>853</v>
      </c>
      <c r="D3664" s="4" t="n">
        <v>70</v>
      </c>
      <c r="E3664" s="17" t="s">
        <v>772</v>
      </c>
      <c r="F3664" s="18" t="s">
        <v>768</v>
      </c>
    </row>
    <row r="3665" customFormat="false" ht="15" hidden="false" customHeight="false" outlineLevel="0" collapsed="false">
      <c r="A3665" s="4" t="str">
        <f aca="false">B3665&amp;"|"&amp;C3665</f>
        <v>tdbR00000004 Ala-UGC|72</v>
      </c>
      <c r="B3665" s="4" t="s">
        <v>86</v>
      </c>
      <c r="C3665" s="4" t="s">
        <v>854</v>
      </c>
      <c r="D3665" s="4" t="n">
        <v>71</v>
      </c>
      <c r="E3665" s="17" t="s">
        <v>772</v>
      </c>
      <c r="F3665" s="18" t="s">
        <v>768</v>
      </c>
    </row>
    <row r="3666" customFormat="false" ht="15" hidden="false" customHeight="false" outlineLevel="0" collapsed="false">
      <c r="A3666" s="4" t="str">
        <f aca="false">B3666&amp;"|"&amp;C3666</f>
        <v>tdbR00000349 Arg-CCG|1</v>
      </c>
      <c r="B3666" s="4" t="s">
        <v>87</v>
      </c>
      <c r="C3666" s="4" t="s">
        <v>767</v>
      </c>
      <c r="D3666" s="4" t="n">
        <v>1</v>
      </c>
      <c r="E3666" s="17" t="s">
        <v>459</v>
      </c>
      <c r="F3666" s="18" t="s">
        <v>768</v>
      </c>
    </row>
    <row r="3667" customFormat="false" ht="15" hidden="false" customHeight="false" outlineLevel="0" collapsed="false">
      <c r="A3667" s="4" t="str">
        <f aca="false">B3667&amp;"|"&amp;C3667</f>
        <v>tdbR00000349 Arg-CCG|2</v>
      </c>
      <c r="B3667" s="4" t="s">
        <v>87</v>
      </c>
      <c r="C3667" s="4" t="s">
        <v>769</v>
      </c>
      <c r="D3667" s="4" t="n">
        <v>2</v>
      </c>
      <c r="E3667" s="17" t="s">
        <v>459</v>
      </c>
      <c r="F3667" s="18" t="s">
        <v>768</v>
      </c>
    </row>
    <row r="3668" customFormat="false" ht="15" hidden="false" customHeight="false" outlineLevel="0" collapsed="false">
      <c r="A3668" s="4" t="str">
        <f aca="false">B3668&amp;"|"&amp;C3668</f>
        <v>tdbR00000349 Arg-CCG|3</v>
      </c>
      <c r="B3668" s="4" t="s">
        <v>87</v>
      </c>
      <c r="C3668" s="4" t="s">
        <v>770</v>
      </c>
      <c r="D3668" s="4" t="n">
        <v>3</v>
      </c>
      <c r="E3668" s="17" t="s">
        <v>459</v>
      </c>
      <c r="F3668" s="18" t="s">
        <v>768</v>
      </c>
    </row>
    <row r="3669" customFormat="false" ht="15" hidden="false" customHeight="false" outlineLevel="0" collapsed="false">
      <c r="A3669" s="4" t="str">
        <f aca="false">B3669&amp;"|"&amp;C3669</f>
        <v>tdbR00000349 Arg-CCG|4</v>
      </c>
      <c r="B3669" s="4" t="s">
        <v>87</v>
      </c>
      <c r="C3669" s="4" t="s">
        <v>771</v>
      </c>
      <c r="D3669" s="4" t="n">
        <v>4</v>
      </c>
      <c r="E3669" s="17" t="s">
        <v>772</v>
      </c>
      <c r="F3669" s="18" t="s">
        <v>768</v>
      </c>
    </row>
    <row r="3670" customFormat="false" ht="15" hidden="false" customHeight="false" outlineLevel="0" collapsed="false">
      <c r="A3670" s="4" t="str">
        <f aca="false">B3670&amp;"|"&amp;C3670</f>
        <v>tdbR00000349 Arg-CCG|5</v>
      </c>
      <c r="B3670" s="4" t="s">
        <v>87</v>
      </c>
      <c r="C3670" s="4" t="s">
        <v>773</v>
      </c>
      <c r="D3670" s="4" t="n">
        <v>5</v>
      </c>
      <c r="E3670" s="17" t="s">
        <v>772</v>
      </c>
      <c r="F3670" s="18" t="s">
        <v>768</v>
      </c>
    </row>
    <row r="3671" customFormat="false" ht="15" hidden="false" customHeight="false" outlineLevel="0" collapsed="false">
      <c r="A3671" s="4" t="str">
        <f aca="false">B3671&amp;"|"&amp;C3671</f>
        <v>tdbR00000349 Arg-CCG|6</v>
      </c>
      <c r="B3671" s="4" t="s">
        <v>87</v>
      </c>
      <c r="C3671" s="4" t="s">
        <v>774</v>
      </c>
      <c r="D3671" s="4" t="n">
        <v>6</v>
      </c>
      <c r="E3671" s="17" t="s">
        <v>772</v>
      </c>
      <c r="F3671" s="18" t="s">
        <v>768</v>
      </c>
    </row>
    <row r="3672" customFormat="false" ht="15" hidden="false" customHeight="false" outlineLevel="0" collapsed="false">
      <c r="A3672" s="4" t="str">
        <f aca="false">B3672&amp;"|"&amp;C3672</f>
        <v>tdbR00000349 Arg-CCG|7</v>
      </c>
      <c r="B3672" s="4" t="s">
        <v>87</v>
      </c>
      <c r="C3672" s="4" t="s">
        <v>775</v>
      </c>
      <c r="D3672" s="4" t="n">
        <v>7</v>
      </c>
      <c r="E3672" s="17" t="s">
        <v>459</v>
      </c>
      <c r="F3672" s="18" t="s">
        <v>768</v>
      </c>
    </row>
    <row r="3673" customFormat="false" ht="15" hidden="false" customHeight="false" outlineLevel="0" collapsed="false">
      <c r="A3673" s="4" t="str">
        <f aca="false">B3673&amp;"|"&amp;C3673</f>
        <v>tdbR00000349 Arg-CCG|8</v>
      </c>
      <c r="B3673" s="4" t="s">
        <v>87</v>
      </c>
      <c r="C3673" s="4" t="s">
        <v>776</v>
      </c>
      <c r="D3673" s="4" t="n">
        <v>8</v>
      </c>
      <c r="E3673" s="3" t="s">
        <v>777</v>
      </c>
      <c r="F3673" s="4" t="s">
        <v>778</v>
      </c>
    </row>
    <row r="3674" customFormat="false" ht="15" hidden="false" customHeight="false" outlineLevel="0" collapsed="false">
      <c r="A3674" s="4" t="str">
        <f aca="false">B3674&amp;"|"&amp;C3674</f>
        <v>tdbR00000349 Arg-CCG|9</v>
      </c>
      <c r="B3674" s="4" t="s">
        <v>87</v>
      </c>
      <c r="C3674" s="4" t="s">
        <v>779</v>
      </c>
      <c r="D3674" s="4" t="n">
        <v>9</v>
      </c>
      <c r="E3674" s="3" t="s">
        <v>780</v>
      </c>
      <c r="F3674" s="4" t="s">
        <v>781</v>
      </c>
    </row>
    <row r="3675" customFormat="false" ht="15" hidden="false" customHeight="false" outlineLevel="0" collapsed="false">
      <c r="A3675" s="4" t="str">
        <f aca="false">B3675&amp;"|"&amp;C3675</f>
        <v>tdbR00000349 Arg-CCG|10</v>
      </c>
      <c r="B3675" s="4" t="s">
        <v>87</v>
      </c>
      <c r="C3675" s="4" t="s">
        <v>782</v>
      </c>
      <c r="D3675" s="4" t="n">
        <v>10</v>
      </c>
      <c r="E3675" s="8" t="s">
        <v>459</v>
      </c>
      <c r="F3675" s="7" t="s">
        <v>783</v>
      </c>
    </row>
    <row r="3676" customFormat="false" ht="15" hidden="false" customHeight="false" outlineLevel="0" collapsed="false">
      <c r="A3676" s="4" t="str">
        <f aca="false">B3676&amp;"|"&amp;C3676</f>
        <v>tdbR00000349 Arg-CCG|11</v>
      </c>
      <c r="B3676" s="4" t="s">
        <v>87</v>
      </c>
      <c r="C3676" s="4" t="s">
        <v>784</v>
      </c>
      <c r="D3676" s="4" t="n">
        <v>11</v>
      </c>
      <c r="E3676" s="8" t="s">
        <v>772</v>
      </c>
      <c r="F3676" s="7" t="s">
        <v>783</v>
      </c>
    </row>
    <row r="3677" customFormat="false" ht="15" hidden="false" customHeight="false" outlineLevel="0" collapsed="false">
      <c r="A3677" s="4" t="str">
        <f aca="false">B3677&amp;"|"&amp;C3677</f>
        <v>tdbR00000349 Arg-CCG|12</v>
      </c>
      <c r="B3677" s="4" t="s">
        <v>87</v>
      </c>
      <c r="C3677" s="4" t="s">
        <v>785</v>
      </c>
      <c r="D3677" s="4" t="n">
        <v>12</v>
      </c>
      <c r="E3677" s="8" t="s">
        <v>777</v>
      </c>
      <c r="F3677" s="7" t="s">
        <v>783</v>
      </c>
    </row>
    <row r="3678" customFormat="false" ht="15" hidden="false" customHeight="false" outlineLevel="0" collapsed="false">
      <c r="A3678" s="4" t="str">
        <f aca="false">B3678&amp;"|"&amp;C3678</f>
        <v>tdbR00000349 Arg-CCG|13</v>
      </c>
      <c r="B3678" s="4" t="s">
        <v>87</v>
      </c>
      <c r="C3678" s="4" t="s">
        <v>786</v>
      </c>
      <c r="D3678" s="4" t="n">
        <v>13</v>
      </c>
      <c r="E3678" s="8" t="s">
        <v>772</v>
      </c>
      <c r="F3678" s="7" t="s">
        <v>783</v>
      </c>
    </row>
    <row r="3679" customFormat="false" ht="15" hidden="false" customHeight="false" outlineLevel="0" collapsed="false">
      <c r="A3679" s="4" t="str">
        <f aca="false">B3679&amp;"|"&amp;C3679</f>
        <v>tdbR00000349 Arg-CCG|14</v>
      </c>
      <c r="B3679" s="4" t="s">
        <v>87</v>
      </c>
      <c r="C3679" s="4" t="s">
        <v>787</v>
      </c>
      <c r="D3679" s="4" t="n">
        <v>14</v>
      </c>
      <c r="E3679" s="19" t="s">
        <v>780</v>
      </c>
      <c r="F3679" s="20" t="s">
        <v>788</v>
      </c>
    </row>
    <row r="3680" customFormat="false" ht="15" hidden="false" customHeight="false" outlineLevel="0" collapsed="false">
      <c r="A3680" s="4" t="str">
        <f aca="false">B3680&amp;"|"&amp;C3680</f>
        <v>tdbR00000349 Arg-CCG|15</v>
      </c>
      <c r="B3680" s="4" t="s">
        <v>87</v>
      </c>
      <c r="C3680" s="4" t="s">
        <v>789</v>
      </c>
      <c r="D3680" s="4" t="n">
        <v>15</v>
      </c>
      <c r="E3680" s="19" t="s">
        <v>459</v>
      </c>
      <c r="F3680" s="20" t="s">
        <v>788</v>
      </c>
    </row>
    <row r="3681" customFormat="false" ht="15" hidden="false" customHeight="false" outlineLevel="0" collapsed="false">
      <c r="A3681" s="4" t="str">
        <f aca="false">B3681&amp;"|"&amp;C3681</f>
        <v>tdbR00000349 Arg-CCG|16</v>
      </c>
      <c r="B3681" s="4" t="s">
        <v>87</v>
      </c>
      <c r="C3681" s="4" t="s">
        <v>790</v>
      </c>
      <c r="D3681" s="4" t="n">
        <v>16</v>
      </c>
      <c r="E3681" s="19" t="s">
        <v>777</v>
      </c>
      <c r="F3681" s="20" t="s">
        <v>788</v>
      </c>
    </row>
    <row r="3682" customFormat="false" ht="15" hidden="false" customHeight="false" outlineLevel="0" collapsed="false">
      <c r="A3682" s="4" t="str">
        <f aca="false">B3682&amp;"|"&amp;C3682</f>
        <v>tdbR00000349 Arg-CCG|18</v>
      </c>
      <c r="B3682" s="4" t="s">
        <v>87</v>
      </c>
      <c r="C3682" s="4" t="s">
        <v>793</v>
      </c>
      <c r="D3682" s="4" t="n">
        <v>17</v>
      </c>
      <c r="E3682" s="19" t="s">
        <v>459</v>
      </c>
      <c r="F3682" s="20" t="s">
        <v>788</v>
      </c>
    </row>
    <row r="3683" customFormat="false" ht="15" hidden="false" customHeight="false" outlineLevel="0" collapsed="false">
      <c r="A3683" s="4" t="str">
        <f aca="false">B3683&amp;"|"&amp;C3683</f>
        <v>tdbR00000349 Arg-CCG|19</v>
      </c>
      <c r="B3683" s="4" t="s">
        <v>87</v>
      </c>
      <c r="C3683" s="4" t="s">
        <v>794</v>
      </c>
      <c r="D3683" s="4" t="n">
        <v>18</v>
      </c>
      <c r="E3683" s="19" t="s">
        <v>459</v>
      </c>
      <c r="F3683" s="20" t="s">
        <v>788</v>
      </c>
    </row>
    <row r="3684" customFormat="false" ht="15" hidden="false" customHeight="false" outlineLevel="0" collapsed="false">
      <c r="A3684" s="4" t="str">
        <f aca="false">B3684&amp;"|"&amp;C3684</f>
        <v>tdbR00000349 Arg-CCG|20</v>
      </c>
      <c r="B3684" s="4" t="s">
        <v>87</v>
      </c>
      <c r="C3684" s="4" t="s">
        <v>795</v>
      </c>
      <c r="D3684" s="4" t="n">
        <v>19</v>
      </c>
      <c r="E3684" s="19" t="s">
        <v>780</v>
      </c>
      <c r="F3684" s="20" t="s">
        <v>788</v>
      </c>
    </row>
    <row r="3685" customFormat="false" ht="15" hidden="false" customHeight="false" outlineLevel="0" collapsed="false">
      <c r="A3685" s="4" t="str">
        <f aca="false">B3685&amp;"|"&amp;C3685</f>
        <v>tdbR00000349 Arg-CCG|20a</v>
      </c>
      <c r="B3685" s="4" t="s">
        <v>87</v>
      </c>
      <c r="C3685" s="4" t="s">
        <v>796</v>
      </c>
      <c r="D3685" s="4" t="n">
        <v>20</v>
      </c>
      <c r="E3685" s="19" t="s">
        <v>772</v>
      </c>
      <c r="F3685" s="20" t="s">
        <v>788</v>
      </c>
    </row>
    <row r="3686" customFormat="false" ht="15" hidden="false" customHeight="false" outlineLevel="0" collapsed="false">
      <c r="A3686" s="4" t="str">
        <f aca="false">B3686&amp;"|"&amp;C3686</f>
        <v>tdbR00000349 Arg-CCG|21</v>
      </c>
      <c r="B3686" s="4" t="s">
        <v>87</v>
      </c>
      <c r="C3686" s="4" t="s">
        <v>797</v>
      </c>
      <c r="D3686" s="4" t="n">
        <v>21</v>
      </c>
      <c r="E3686" s="19" t="s">
        <v>780</v>
      </c>
      <c r="F3686" s="20" t="s">
        <v>788</v>
      </c>
    </row>
    <row r="3687" customFormat="false" ht="15" hidden="false" customHeight="false" outlineLevel="0" collapsed="false">
      <c r="A3687" s="4" t="str">
        <f aca="false">B3687&amp;"|"&amp;C3687</f>
        <v>tdbR00000349 Arg-CCG|22</v>
      </c>
      <c r="B3687" s="4" t="s">
        <v>87</v>
      </c>
      <c r="C3687" s="4" t="s">
        <v>798</v>
      </c>
      <c r="D3687" s="4" t="n">
        <v>22</v>
      </c>
      <c r="E3687" s="8" t="s">
        <v>459</v>
      </c>
      <c r="F3687" s="7" t="s">
        <v>783</v>
      </c>
    </row>
    <row r="3688" customFormat="false" ht="15" hidden="false" customHeight="false" outlineLevel="0" collapsed="false">
      <c r="A3688" s="4" t="str">
        <f aca="false">B3688&amp;"|"&amp;C3688</f>
        <v>tdbR00000349 Arg-CCG|23</v>
      </c>
      <c r="B3688" s="4" t="s">
        <v>87</v>
      </c>
      <c r="C3688" s="4" t="s">
        <v>799</v>
      </c>
      <c r="D3688" s="4" t="n">
        <v>23</v>
      </c>
      <c r="E3688" s="8" t="s">
        <v>780</v>
      </c>
      <c r="F3688" s="7" t="s">
        <v>783</v>
      </c>
    </row>
    <row r="3689" customFormat="false" ht="15" hidden="false" customHeight="false" outlineLevel="0" collapsed="false">
      <c r="A3689" s="4" t="str">
        <f aca="false">B3689&amp;"|"&amp;C3689</f>
        <v>tdbR00000349 Arg-CCG|24</v>
      </c>
      <c r="B3689" s="4" t="s">
        <v>87</v>
      </c>
      <c r="C3689" s="4" t="s">
        <v>800</v>
      </c>
      <c r="D3689" s="4" t="n">
        <v>24</v>
      </c>
      <c r="E3689" s="8" t="s">
        <v>459</v>
      </c>
      <c r="F3689" s="7" t="s">
        <v>783</v>
      </c>
    </row>
    <row r="3690" customFormat="false" ht="15" hidden="false" customHeight="false" outlineLevel="0" collapsed="false">
      <c r="A3690" s="4" t="str">
        <f aca="false">B3690&amp;"|"&amp;C3690</f>
        <v>tdbR00000349 Arg-CCG|25</v>
      </c>
      <c r="B3690" s="4" t="s">
        <v>87</v>
      </c>
      <c r="C3690" s="4" t="s">
        <v>801</v>
      </c>
      <c r="D3690" s="4" t="n">
        <v>25</v>
      </c>
      <c r="E3690" s="8" t="s">
        <v>777</v>
      </c>
      <c r="F3690" s="7" t="s">
        <v>783</v>
      </c>
    </row>
    <row r="3691" customFormat="false" ht="15" hidden="false" customHeight="false" outlineLevel="0" collapsed="false">
      <c r="A3691" s="4" t="str">
        <f aca="false">B3691&amp;"|"&amp;C3691</f>
        <v>tdbR00000349 Arg-CCG|26</v>
      </c>
      <c r="B3691" s="4" t="s">
        <v>87</v>
      </c>
      <c r="C3691" s="4" t="s">
        <v>802</v>
      </c>
      <c r="D3691" s="4" t="n">
        <v>26</v>
      </c>
      <c r="E3691" s="3" t="s">
        <v>459</v>
      </c>
      <c r="F3691" s="4" t="s">
        <v>803</v>
      </c>
    </row>
    <row r="3692" customFormat="false" ht="15" hidden="false" customHeight="false" outlineLevel="0" collapsed="false">
      <c r="A3692" s="4" t="str">
        <f aca="false">B3692&amp;"|"&amp;C3692</f>
        <v>tdbR00000349 Arg-CCG|27</v>
      </c>
      <c r="B3692" s="4" t="s">
        <v>87</v>
      </c>
      <c r="C3692" s="4" t="s">
        <v>804</v>
      </c>
      <c r="D3692" s="4" t="n">
        <v>27</v>
      </c>
      <c r="E3692" s="21" t="s">
        <v>772</v>
      </c>
      <c r="F3692" s="22" t="s">
        <v>805</v>
      </c>
    </row>
    <row r="3693" customFormat="false" ht="15" hidden="false" customHeight="false" outlineLevel="0" collapsed="false">
      <c r="A3693" s="4" t="str">
        <f aca="false">B3693&amp;"|"&amp;C3693</f>
        <v>tdbR00000349 Arg-CCG|28</v>
      </c>
      <c r="B3693" s="4" t="s">
        <v>87</v>
      </c>
      <c r="C3693" s="4" t="s">
        <v>806</v>
      </c>
      <c r="D3693" s="4" t="n">
        <v>28</v>
      </c>
      <c r="E3693" s="21" t="s">
        <v>777</v>
      </c>
      <c r="F3693" s="22" t="s">
        <v>805</v>
      </c>
    </row>
    <row r="3694" customFormat="false" ht="15" hidden="false" customHeight="false" outlineLevel="0" collapsed="false">
      <c r="A3694" s="4" t="str">
        <f aca="false">B3694&amp;"|"&amp;C3694</f>
        <v>tdbR00000349 Arg-CCG|29</v>
      </c>
      <c r="B3694" s="4" t="s">
        <v>87</v>
      </c>
      <c r="C3694" s="4" t="s">
        <v>807</v>
      </c>
      <c r="D3694" s="4" t="n">
        <v>29</v>
      </c>
      <c r="E3694" s="21" t="s">
        <v>777</v>
      </c>
      <c r="F3694" s="22" t="s">
        <v>805</v>
      </c>
    </row>
    <row r="3695" customFormat="false" ht="15" hidden="false" customHeight="false" outlineLevel="0" collapsed="false">
      <c r="A3695" s="4" t="str">
        <f aca="false">B3695&amp;"|"&amp;C3695</f>
        <v>tdbR00000349 Arg-CCG|30</v>
      </c>
      <c r="B3695" s="4" t="s">
        <v>87</v>
      </c>
      <c r="C3695" s="4" t="s">
        <v>808</v>
      </c>
      <c r="D3695" s="4" t="n">
        <v>30</v>
      </c>
      <c r="E3695" s="21" t="s">
        <v>459</v>
      </c>
      <c r="F3695" s="22" t="s">
        <v>805</v>
      </c>
    </row>
    <row r="3696" customFormat="false" ht="15" hidden="false" customHeight="false" outlineLevel="0" collapsed="false">
      <c r="A3696" s="4" t="str">
        <f aca="false">B3696&amp;"|"&amp;C3696</f>
        <v>tdbR00000349 Arg-CCG|31</v>
      </c>
      <c r="B3696" s="4" t="s">
        <v>87</v>
      </c>
      <c r="C3696" s="4" t="s">
        <v>809</v>
      </c>
      <c r="D3696" s="4" t="n">
        <v>31</v>
      </c>
      <c r="E3696" s="21" t="s">
        <v>459</v>
      </c>
      <c r="F3696" s="22" t="s">
        <v>805</v>
      </c>
    </row>
    <row r="3697" customFormat="false" ht="15" hidden="false" customHeight="false" outlineLevel="0" collapsed="false">
      <c r="A3697" s="4" t="str">
        <f aca="false">B3697&amp;"|"&amp;C3697</f>
        <v>tdbR00000349 Arg-CCG|32</v>
      </c>
      <c r="B3697" s="4" t="s">
        <v>87</v>
      </c>
      <c r="C3697" s="4" t="s">
        <v>810</v>
      </c>
      <c r="D3697" s="4" t="n">
        <v>32</v>
      </c>
      <c r="E3697" s="19" t="s">
        <v>777</v>
      </c>
      <c r="F3697" s="20" t="s">
        <v>811</v>
      </c>
    </row>
    <row r="3698" customFormat="false" ht="15" hidden="false" customHeight="false" outlineLevel="0" collapsed="false">
      <c r="A3698" s="4" t="str">
        <f aca="false">B3698&amp;"|"&amp;C3698</f>
        <v>tdbR00000349 Arg-CCG|33</v>
      </c>
      <c r="B3698" s="4" t="s">
        <v>87</v>
      </c>
      <c r="C3698" s="4" t="s">
        <v>812</v>
      </c>
      <c r="D3698" s="4" t="n">
        <v>33</v>
      </c>
      <c r="E3698" s="19" t="s">
        <v>777</v>
      </c>
      <c r="F3698" s="20" t="s">
        <v>811</v>
      </c>
    </row>
    <row r="3699" customFormat="false" ht="15" hidden="false" customHeight="false" outlineLevel="0" collapsed="false">
      <c r="A3699" s="4" t="str">
        <f aca="false">B3699&amp;"|"&amp;C3699</f>
        <v>tdbR00000349 Arg-CCG|34</v>
      </c>
      <c r="B3699" s="4" t="s">
        <v>87</v>
      </c>
      <c r="C3699" s="4" t="s">
        <v>813</v>
      </c>
      <c r="D3699" s="4" t="n">
        <v>34</v>
      </c>
      <c r="E3699" s="19" t="s">
        <v>772</v>
      </c>
      <c r="F3699" s="20" t="s">
        <v>811</v>
      </c>
    </row>
    <row r="3700" customFormat="false" ht="15" hidden="false" customHeight="false" outlineLevel="0" collapsed="false">
      <c r="A3700" s="4" t="str">
        <f aca="false">B3700&amp;"|"&amp;C3700</f>
        <v>tdbR00000349 Arg-CCG|35</v>
      </c>
      <c r="B3700" s="4" t="s">
        <v>87</v>
      </c>
      <c r="C3700" s="4" t="s">
        <v>814</v>
      </c>
      <c r="D3700" s="4" t="n">
        <v>35</v>
      </c>
      <c r="E3700" s="19" t="s">
        <v>772</v>
      </c>
      <c r="F3700" s="20" t="s">
        <v>811</v>
      </c>
    </row>
    <row r="3701" customFormat="false" ht="15" hidden="false" customHeight="false" outlineLevel="0" collapsed="false">
      <c r="A3701" s="4" t="str">
        <f aca="false">B3701&amp;"|"&amp;C3701</f>
        <v>tdbR00000349 Arg-CCG|36</v>
      </c>
      <c r="B3701" s="4" t="s">
        <v>87</v>
      </c>
      <c r="C3701" s="4" t="s">
        <v>815</v>
      </c>
      <c r="D3701" s="4" t="n">
        <v>36</v>
      </c>
      <c r="E3701" s="19" t="s">
        <v>459</v>
      </c>
      <c r="F3701" s="20" t="s">
        <v>811</v>
      </c>
    </row>
    <row r="3702" customFormat="false" ht="15" hidden="false" customHeight="false" outlineLevel="0" collapsed="false">
      <c r="A3702" s="4" t="str">
        <f aca="false">B3702&amp;"|"&amp;C3702</f>
        <v>tdbR00000349 Arg-CCG|37</v>
      </c>
      <c r="B3702" s="4" t="s">
        <v>87</v>
      </c>
      <c r="C3702" s="4" t="s">
        <v>816</v>
      </c>
      <c r="D3702" s="4" t="n">
        <v>37</v>
      </c>
      <c r="E3702" s="19" t="s">
        <v>459</v>
      </c>
      <c r="F3702" s="20" t="s">
        <v>811</v>
      </c>
    </row>
    <row r="3703" customFormat="false" ht="15" hidden="false" customHeight="false" outlineLevel="0" collapsed="false">
      <c r="A3703" s="4" t="str">
        <f aca="false">B3703&amp;"|"&amp;C3703</f>
        <v>tdbR00000349 Arg-CCG|38</v>
      </c>
      <c r="B3703" s="4" t="s">
        <v>87</v>
      </c>
      <c r="C3703" s="4" t="s">
        <v>817</v>
      </c>
      <c r="D3703" s="4" t="n">
        <v>38</v>
      </c>
      <c r="E3703" s="19" t="s">
        <v>780</v>
      </c>
      <c r="F3703" s="20" t="s">
        <v>811</v>
      </c>
    </row>
    <row r="3704" customFormat="false" ht="15" hidden="false" customHeight="false" outlineLevel="0" collapsed="false">
      <c r="A3704" s="4" t="str">
        <f aca="false">B3704&amp;"|"&amp;C3704</f>
        <v>tdbR00000349 Arg-CCG|39</v>
      </c>
      <c r="B3704" s="4" t="s">
        <v>87</v>
      </c>
      <c r="C3704" s="4" t="s">
        <v>818</v>
      </c>
      <c r="D3704" s="4" t="n">
        <v>39</v>
      </c>
      <c r="E3704" s="21" t="s">
        <v>772</v>
      </c>
      <c r="F3704" s="22" t="s">
        <v>805</v>
      </c>
    </row>
    <row r="3705" customFormat="false" ht="15" hidden="false" customHeight="false" outlineLevel="0" collapsed="false">
      <c r="A3705" s="4" t="str">
        <f aca="false">B3705&amp;"|"&amp;C3705</f>
        <v>tdbR00000349 Arg-CCG|40</v>
      </c>
      <c r="B3705" s="4" t="s">
        <v>87</v>
      </c>
      <c r="C3705" s="4" t="s">
        <v>819</v>
      </c>
      <c r="D3705" s="4" t="n">
        <v>40</v>
      </c>
      <c r="E3705" s="21" t="s">
        <v>772</v>
      </c>
      <c r="F3705" s="22" t="s">
        <v>805</v>
      </c>
    </row>
    <row r="3706" customFormat="false" ht="15" hidden="false" customHeight="false" outlineLevel="0" collapsed="false">
      <c r="A3706" s="4" t="str">
        <f aca="false">B3706&amp;"|"&amp;C3706</f>
        <v>tdbR00000349 Arg-CCG|41</v>
      </c>
      <c r="B3706" s="4" t="s">
        <v>87</v>
      </c>
      <c r="C3706" s="4" t="s">
        <v>820</v>
      </c>
      <c r="D3706" s="4" t="n">
        <v>41</v>
      </c>
      <c r="E3706" s="21" t="s">
        <v>780</v>
      </c>
      <c r="F3706" s="22" t="s">
        <v>805</v>
      </c>
    </row>
    <row r="3707" customFormat="false" ht="15" hidden="false" customHeight="false" outlineLevel="0" collapsed="false">
      <c r="A3707" s="4" t="str">
        <f aca="false">B3707&amp;"|"&amp;C3707</f>
        <v>tdbR00000349 Arg-CCG|42</v>
      </c>
      <c r="B3707" s="4" t="s">
        <v>87</v>
      </c>
      <c r="C3707" s="4" t="s">
        <v>821</v>
      </c>
      <c r="D3707" s="4" t="n">
        <v>42</v>
      </c>
      <c r="E3707" s="21" t="s">
        <v>780</v>
      </c>
      <c r="F3707" s="22" t="s">
        <v>805</v>
      </c>
    </row>
    <row r="3708" customFormat="false" ht="15" hidden="false" customHeight="false" outlineLevel="0" collapsed="false">
      <c r="A3708" s="4" t="str">
        <f aca="false">B3708&amp;"|"&amp;C3708</f>
        <v>tdbR00000349 Arg-CCG|43</v>
      </c>
      <c r="B3708" s="4" t="s">
        <v>87</v>
      </c>
      <c r="C3708" s="4" t="s">
        <v>822</v>
      </c>
      <c r="D3708" s="4" t="n">
        <v>43</v>
      </c>
      <c r="E3708" s="21" t="s">
        <v>459</v>
      </c>
      <c r="F3708" s="22" t="s">
        <v>805</v>
      </c>
    </row>
    <row r="3709" customFormat="false" ht="15" hidden="false" customHeight="false" outlineLevel="0" collapsed="false">
      <c r="A3709" s="4" t="str">
        <f aca="false">B3709&amp;"|"&amp;C3709</f>
        <v>tdbR00000349 Arg-CCG|44</v>
      </c>
      <c r="B3709" s="4" t="s">
        <v>87</v>
      </c>
      <c r="C3709" s="4" t="s">
        <v>823</v>
      </c>
      <c r="D3709" s="4" t="n">
        <v>44</v>
      </c>
      <c r="E3709" s="19" t="s">
        <v>780</v>
      </c>
      <c r="F3709" s="20" t="s">
        <v>824</v>
      </c>
    </row>
    <row r="3710" customFormat="false" ht="15" hidden="false" customHeight="false" outlineLevel="0" collapsed="false">
      <c r="A3710" s="4" t="str">
        <f aca="false">B3710&amp;"|"&amp;C3710</f>
        <v>tdbR00000349 Arg-CCG|45</v>
      </c>
      <c r="B3710" s="4" t="s">
        <v>87</v>
      </c>
      <c r="C3710" s="4" t="s">
        <v>825</v>
      </c>
      <c r="D3710" s="4" t="n">
        <v>45</v>
      </c>
      <c r="E3710" s="19" t="s">
        <v>777</v>
      </c>
      <c r="F3710" s="20" t="s">
        <v>824</v>
      </c>
    </row>
    <row r="3711" customFormat="false" ht="15" hidden="false" customHeight="false" outlineLevel="0" collapsed="false">
      <c r="A3711" s="4" t="str">
        <f aca="false">B3711&amp;"|"&amp;C3711</f>
        <v>tdbR00000349 Arg-CCG|46</v>
      </c>
      <c r="B3711" s="4" t="s">
        <v>87</v>
      </c>
      <c r="C3711" s="4" t="s">
        <v>826</v>
      </c>
      <c r="D3711" s="4" t="n">
        <v>46</v>
      </c>
      <c r="E3711" s="19" t="s">
        <v>459</v>
      </c>
      <c r="F3711" s="20" t="s">
        <v>824</v>
      </c>
    </row>
    <row r="3712" customFormat="false" ht="15" hidden="false" customHeight="false" outlineLevel="0" collapsed="false">
      <c r="A3712" s="4" t="str">
        <f aca="false">B3712&amp;"|"&amp;C3712</f>
        <v>tdbR00000349 Arg-CCG|47</v>
      </c>
      <c r="B3712" s="4" t="s">
        <v>87</v>
      </c>
      <c r="C3712" s="4" t="s">
        <v>827</v>
      </c>
      <c r="D3712" s="4" t="n">
        <v>47</v>
      </c>
      <c r="E3712" s="19" t="s">
        <v>772</v>
      </c>
      <c r="F3712" s="20" t="s">
        <v>824</v>
      </c>
    </row>
    <row r="3713" customFormat="false" ht="15" hidden="false" customHeight="false" outlineLevel="0" collapsed="false">
      <c r="A3713" s="4" t="str">
        <f aca="false">B3713&amp;"|"&amp;C3713</f>
        <v>tdbR00000349 Arg-CCG|48</v>
      </c>
      <c r="B3713" s="4" t="s">
        <v>87</v>
      </c>
      <c r="C3713" s="4" t="s">
        <v>828</v>
      </c>
      <c r="D3713" s="4" t="n">
        <v>48</v>
      </c>
      <c r="E3713" s="19" t="s">
        <v>772</v>
      </c>
      <c r="F3713" s="20" t="s">
        <v>824</v>
      </c>
    </row>
    <row r="3714" customFormat="false" ht="15" hidden="false" customHeight="false" outlineLevel="0" collapsed="false">
      <c r="A3714" s="4" t="str">
        <f aca="false">B3714&amp;"|"&amp;C3714</f>
        <v>tdbR00000349 Arg-CCG|49</v>
      </c>
      <c r="B3714" s="4" t="s">
        <v>87</v>
      </c>
      <c r="C3714" s="4" t="s">
        <v>829</v>
      </c>
      <c r="D3714" s="4" t="n">
        <v>49</v>
      </c>
      <c r="E3714" s="23" t="s">
        <v>459</v>
      </c>
      <c r="F3714" s="10" t="s">
        <v>830</v>
      </c>
    </row>
    <row r="3715" customFormat="false" ht="15" hidden="false" customHeight="false" outlineLevel="0" collapsed="false">
      <c r="A3715" s="4" t="str">
        <f aca="false">B3715&amp;"|"&amp;C3715</f>
        <v>tdbR00000349 Arg-CCG|50</v>
      </c>
      <c r="B3715" s="4" t="s">
        <v>87</v>
      </c>
      <c r="C3715" s="4" t="s">
        <v>831</v>
      </c>
      <c r="D3715" s="4" t="n">
        <v>50</v>
      </c>
      <c r="E3715" s="23" t="s">
        <v>772</v>
      </c>
      <c r="F3715" s="10" t="s">
        <v>830</v>
      </c>
    </row>
    <row r="3716" customFormat="false" ht="15" hidden="false" customHeight="false" outlineLevel="0" collapsed="false">
      <c r="A3716" s="4" t="str">
        <f aca="false">B3716&amp;"|"&amp;C3716</f>
        <v>tdbR00000349 Arg-CCG|51</v>
      </c>
      <c r="B3716" s="4" t="s">
        <v>87</v>
      </c>
      <c r="C3716" s="4" t="s">
        <v>832</v>
      </c>
      <c r="D3716" s="4" t="n">
        <v>51</v>
      </c>
      <c r="E3716" s="23" t="s">
        <v>459</v>
      </c>
      <c r="F3716" s="10" t="s">
        <v>830</v>
      </c>
    </row>
    <row r="3717" customFormat="false" ht="15" hidden="false" customHeight="false" outlineLevel="0" collapsed="false">
      <c r="A3717" s="4" t="str">
        <f aca="false">B3717&amp;"|"&amp;C3717</f>
        <v>tdbR00000349 Arg-CCG|52</v>
      </c>
      <c r="B3717" s="4" t="s">
        <v>87</v>
      </c>
      <c r="C3717" s="4" t="s">
        <v>833</v>
      </c>
      <c r="D3717" s="4" t="n">
        <v>52</v>
      </c>
      <c r="E3717" s="23" t="s">
        <v>459</v>
      </c>
      <c r="F3717" s="10" t="s">
        <v>830</v>
      </c>
    </row>
    <row r="3718" customFormat="false" ht="15" hidden="false" customHeight="false" outlineLevel="0" collapsed="false">
      <c r="A3718" s="4" t="str">
        <f aca="false">B3718&amp;"|"&amp;C3718</f>
        <v>tdbR00000349 Arg-CCG|53</v>
      </c>
      <c r="B3718" s="4" t="s">
        <v>87</v>
      </c>
      <c r="C3718" s="4" t="s">
        <v>834</v>
      </c>
      <c r="D3718" s="4" t="n">
        <v>53</v>
      </c>
      <c r="E3718" s="23" t="s">
        <v>459</v>
      </c>
      <c r="F3718" s="10" t="s">
        <v>830</v>
      </c>
    </row>
    <row r="3719" customFormat="false" ht="15" hidden="false" customHeight="false" outlineLevel="0" collapsed="false">
      <c r="A3719" s="4" t="str">
        <f aca="false">B3719&amp;"|"&amp;C3719</f>
        <v>tdbR00000349 Arg-CCG|54</v>
      </c>
      <c r="B3719" s="4" t="s">
        <v>87</v>
      </c>
      <c r="C3719" s="4" t="s">
        <v>835</v>
      </c>
      <c r="D3719" s="4" t="n">
        <v>54</v>
      </c>
      <c r="E3719" s="19" t="s">
        <v>777</v>
      </c>
      <c r="F3719" s="20" t="s">
        <v>836</v>
      </c>
    </row>
    <row r="3720" customFormat="false" ht="15" hidden="false" customHeight="false" outlineLevel="0" collapsed="false">
      <c r="A3720" s="4" t="str">
        <f aca="false">B3720&amp;"|"&amp;C3720</f>
        <v>tdbR00000349 Arg-CCG|55</v>
      </c>
      <c r="B3720" s="4" t="s">
        <v>87</v>
      </c>
      <c r="C3720" s="4" t="s">
        <v>837</v>
      </c>
      <c r="D3720" s="4" t="n">
        <v>55</v>
      </c>
      <c r="E3720" s="19" t="s">
        <v>777</v>
      </c>
      <c r="F3720" s="20" t="s">
        <v>836</v>
      </c>
    </row>
    <row r="3721" customFormat="false" ht="15" hidden="false" customHeight="false" outlineLevel="0" collapsed="false">
      <c r="A3721" s="4" t="str">
        <f aca="false">B3721&amp;"|"&amp;C3721</f>
        <v>tdbR00000349 Arg-CCG|56</v>
      </c>
      <c r="B3721" s="4" t="s">
        <v>87</v>
      </c>
      <c r="C3721" s="4" t="s">
        <v>838</v>
      </c>
      <c r="D3721" s="4" t="n">
        <v>56</v>
      </c>
      <c r="E3721" s="19" t="s">
        <v>772</v>
      </c>
      <c r="F3721" s="20" t="s">
        <v>836</v>
      </c>
    </row>
    <row r="3722" customFormat="false" ht="15" hidden="false" customHeight="false" outlineLevel="0" collapsed="false">
      <c r="A3722" s="4" t="str">
        <f aca="false">B3722&amp;"|"&amp;C3722</f>
        <v>tdbR00000349 Arg-CCG|57</v>
      </c>
      <c r="B3722" s="4" t="s">
        <v>87</v>
      </c>
      <c r="C3722" s="4" t="s">
        <v>839</v>
      </c>
      <c r="D3722" s="4" t="n">
        <v>57</v>
      </c>
      <c r="E3722" s="19" t="s">
        <v>780</v>
      </c>
      <c r="F3722" s="20" t="s">
        <v>836</v>
      </c>
    </row>
    <row r="3723" customFormat="false" ht="15" hidden="false" customHeight="false" outlineLevel="0" collapsed="false">
      <c r="A3723" s="4" t="str">
        <f aca="false">B3723&amp;"|"&amp;C3723</f>
        <v>tdbR00000349 Arg-CCG|58</v>
      </c>
      <c r="B3723" s="4" t="s">
        <v>87</v>
      </c>
      <c r="C3723" s="4" t="s">
        <v>840</v>
      </c>
      <c r="D3723" s="4" t="n">
        <v>58</v>
      </c>
      <c r="E3723" s="19" t="s">
        <v>780</v>
      </c>
      <c r="F3723" s="20" t="s">
        <v>836</v>
      </c>
    </row>
    <row r="3724" customFormat="false" ht="15" hidden="false" customHeight="false" outlineLevel="0" collapsed="false">
      <c r="A3724" s="4" t="str">
        <f aca="false">B3724&amp;"|"&amp;C3724</f>
        <v>tdbR00000349 Arg-CCG|59</v>
      </c>
      <c r="B3724" s="4" t="s">
        <v>87</v>
      </c>
      <c r="C3724" s="4" t="s">
        <v>841</v>
      </c>
      <c r="D3724" s="4" t="n">
        <v>59</v>
      </c>
      <c r="E3724" s="19" t="s">
        <v>780</v>
      </c>
      <c r="F3724" s="20" t="s">
        <v>836</v>
      </c>
    </row>
    <row r="3725" customFormat="false" ht="15" hidden="false" customHeight="false" outlineLevel="0" collapsed="false">
      <c r="A3725" s="4" t="str">
        <f aca="false">B3725&amp;"|"&amp;C3725</f>
        <v>tdbR00000349 Arg-CCG|60</v>
      </c>
      <c r="B3725" s="4" t="s">
        <v>87</v>
      </c>
      <c r="C3725" s="4" t="s">
        <v>842</v>
      </c>
      <c r="D3725" s="4" t="n">
        <v>60</v>
      </c>
      <c r="E3725" s="19" t="s">
        <v>777</v>
      </c>
      <c r="F3725" s="20" t="s">
        <v>836</v>
      </c>
    </row>
    <row r="3726" customFormat="false" ht="15" hidden="false" customHeight="false" outlineLevel="0" collapsed="false">
      <c r="A3726" s="4" t="str">
        <f aca="false">B3726&amp;"|"&amp;C3726</f>
        <v>tdbR00000349 Arg-CCG|61</v>
      </c>
      <c r="B3726" s="4" t="s">
        <v>87</v>
      </c>
      <c r="C3726" s="4" t="s">
        <v>843</v>
      </c>
      <c r="D3726" s="4" t="n">
        <v>61</v>
      </c>
      <c r="E3726" s="23" t="s">
        <v>772</v>
      </c>
      <c r="F3726" s="10" t="s">
        <v>830</v>
      </c>
    </row>
    <row r="3727" customFormat="false" ht="15" hidden="false" customHeight="false" outlineLevel="0" collapsed="false">
      <c r="A3727" s="4" t="str">
        <f aca="false">B3727&amp;"|"&amp;C3727</f>
        <v>tdbR00000349 Arg-CCG|62</v>
      </c>
      <c r="B3727" s="4" t="s">
        <v>87</v>
      </c>
      <c r="C3727" s="4" t="s">
        <v>844</v>
      </c>
      <c r="D3727" s="4" t="n">
        <v>62</v>
      </c>
      <c r="E3727" s="23" t="s">
        <v>772</v>
      </c>
      <c r="F3727" s="10" t="s">
        <v>830</v>
      </c>
    </row>
    <row r="3728" customFormat="false" ht="15" hidden="false" customHeight="false" outlineLevel="0" collapsed="false">
      <c r="A3728" s="4" t="str">
        <f aca="false">B3728&amp;"|"&amp;C3728</f>
        <v>tdbR00000349 Arg-CCG|63</v>
      </c>
      <c r="B3728" s="4" t="s">
        <v>87</v>
      </c>
      <c r="C3728" s="4" t="s">
        <v>845</v>
      </c>
      <c r="D3728" s="4" t="n">
        <v>63</v>
      </c>
      <c r="E3728" s="23" t="s">
        <v>772</v>
      </c>
      <c r="F3728" s="10" t="s">
        <v>830</v>
      </c>
    </row>
    <row r="3729" customFormat="false" ht="15" hidden="false" customHeight="false" outlineLevel="0" collapsed="false">
      <c r="A3729" s="4" t="str">
        <f aca="false">B3729&amp;"|"&amp;C3729</f>
        <v>tdbR00000349 Arg-CCG|64</v>
      </c>
      <c r="B3729" s="4" t="s">
        <v>87</v>
      </c>
      <c r="C3729" s="4" t="s">
        <v>846</v>
      </c>
      <c r="D3729" s="4" t="n">
        <v>64</v>
      </c>
      <c r="E3729" s="23" t="s">
        <v>459</v>
      </c>
      <c r="F3729" s="10" t="s">
        <v>830</v>
      </c>
    </row>
    <row r="3730" customFormat="false" ht="15" hidden="false" customHeight="false" outlineLevel="0" collapsed="false">
      <c r="A3730" s="4" t="str">
        <f aca="false">B3730&amp;"|"&amp;C3730</f>
        <v>tdbR00000349 Arg-CCG|65</v>
      </c>
      <c r="B3730" s="4" t="s">
        <v>87</v>
      </c>
      <c r="C3730" s="4" t="s">
        <v>847</v>
      </c>
      <c r="D3730" s="4" t="n">
        <v>65</v>
      </c>
      <c r="E3730" s="23" t="s">
        <v>777</v>
      </c>
      <c r="F3730" s="10" t="s">
        <v>830</v>
      </c>
    </row>
    <row r="3731" customFormat="false" ht="15" hidden="false" customHeight="false" outlineLevel="0" collapsed="false">
      <c r="A3731" s="4" t="str">
        <f aca="false">B3731&amp;"|"&amp;C3731</f>
        <v>tdbR00000349 Arg-CCG|66</v>
      </c>
      <c r="B3731" s="4" t="s">
        <v>87</v>
      </c>
      <c r="C3731" s="4" t="s">
        <v>848</v>
      </c>
      <c r="D3731" s="4" t="n">
        <v>66</v>
      </c>
      <c r="E3731" s="17" t="s">
        <v>772</v>
      </c>
      <c r="F3731" s="18" t="s">
        <v>768</v>
      </c>
    </row>
    <row r="3732" customFormat="false" ht="15" hidden="false" customHeight="false" outlineLevel="0" collapsed="false">
      <c r="A3732" s="4" t="str">
        <f aca="false">B3732&amp;"|"&amp;C3732</f>
        <v>tdbR00000349 Arg-CCG|67</v>
      </c>
      <c r="B3732" s="4" t="s">
        <v>87</v>
      </c>
      <c r="C3732" s="4" t="s">
        <v>849</v>
      </c>
      <c r="D3732" s="4" t="n">
        <v>67</v>
      </c>
      <c r="E3732" s="17" t="s">
        <v>459</v>
      </c>
      <c r="F3732" s="18" t="s">
        <v>768</v>
      </c>
    </row>
    <row r="3733" customFormat="false" ht="15" hidden="false" customHeight="false" outlineLevel="0" collapsed="false">
      <c r="A3733" s="4" t="str">
        <f aca="false">B3733&amp;"|"&amp;C3733</f>
        <v>tdbR00000349 Arg-CCG|68</v>
      </c>
      <c r="B3733" s="4" t="s">
        <v>87</v>
      </c>
      <c r="C3733" s="4" t="s">
        <v>850</v>
      </c>
      <c r="D3733" s="4" t="n">
        <v>68</v>
      </c>
      <c r="E3733" s="17" t="s">
        <v>459</v>
      </c>
      <c r="F3733" s="18" t="s">
        <v>768</v>
      </c>
    </row>
    <row r="3734" customFormat="false" ht="15" hidden="false" customHeight="false" outlineLevel="0" collapsed="false">
      <c r="A3734" s="4" t="str">
        <f aca="false">B3734&amp;"|"&amp;C3734</f>
        <v>tdbR00000349 Arg-CCG|69</v>
      </c>
      <c r="B3734" s="4" t="s">
        <v>87</v>
      </c>
      <c r="C3734" s="4" t="s">
        <v>851</v>
      </c>
      <c r="D3734" s="4" t="n">
        <v>69</v>
      </c>
      <c r="E3734" s="17" t="s">
        <v>459</v>
      </c>
      <c r="F3734" s="18" t="s">
        <v>768</v>
      </c>
    </row>
    <row r="3735" customFormat="false" ht="15" hidden="false" customHeight="false" outlineLevel="0" collapsed="false">
      <c r="A3735" s="4" t="str">
        <f aca="false">B3735&amp;"|"&amp;C3735</f>
        <v>tdbR00000349 Arg-CCG|70</v>
      </c>
      <c r="B3735" s="4" t="s">
        <v>87</v>
      </c>
      <c r="C3735" s="4" t="s">
        <v>852</v>
      </c>
      <c r="D3735" s="4" t="n">
        <v>70</v>
      </c>
      <c r="E3735" s="17" t="s">
        <v>777</v>
      </c>
      <c r="F3735" s="18" t="s">
        <v>768</v>
      </c>
    </row>
    <row r="3736" customFormat="false" ht="15" hidden="false" customHeight="false" outlineLevel="0" collapsed="false">
      <c r="A3736" s="4" t="str">
        <f aca="false">B3736&amp;"|"&amp;C3736</f>
        <v>tdbR00000349 Arg-CCG|71</v>
      </c>
      <c r="B3736" s="4" t="s">
        <v>87</v>
      </c>
      <c r="C3736" s="4" t="s">
        <v>853</v>
      </c>
      <c r="D3736" s="4" t="n">
        <v>71</v>
      </c>
      <c r="E3736" s="17" t="s">
        <v>772</v>
      </c>
      <c r="F3736" s="18" t="s">
        <v>768</v>
      </c>
    </row>
    <row r="3737" customFormat="false" ht="15" hidden="false" customHeight="false" outlineLevel="0" collapsed="false">
      <c r="A3737" s="4" t="str">
        <f aca="false">B3737&amp;"|"&amp;C3737</f>
        <v>tdbR00000349 Arg-CCG|72</v>
      </c>
      <c r="B3737" s="4" t="s">
        <v>87</v>
      </c>
      <c r="C3737" s="4" t="s">
        <v>854</v>
      </c>
      <c r="D3737" s="4" t="n">
        <v>72</v>
      </c>
      <c r="E3737" s="17" t="s">
        <v>772</v>
      </c>
      <c r="F3737" s="18" t="s">
        <v>768</v>
      </c>
    </row>
    <row r="3738" customFormat="false" ht="15" hidden="false" customHeight="false" outlineLevel="0" collapsed="false">
      <c r="A3738" s="4" t="str">
        <f aca="false">B3738&amp;"|"&amp;C3738</f>
        <v>tdbR00000106 Gly-CCC|1</v>
      </c>
      <c r="B3738" s="4" t="s">
        <v>88</v>
      </c>
      <c r="C3738" s="4" t="s">
        <v>767</v>
      </c>
      <c r="D3738" s="4" t="n">
        <v>1</v>
      </c>
      <c r="E3738" s="17" t="s">
        <v>459</v>
      </c>
      <c r="F3738" s="18" t="s">
        <v>768</v>
      </c>
    </row>
    <row r="3739" customFormat="false" ht="15" hidden="false" customHeight="false" outlineLevel="0" collapsed="false">
      <c r="A3739" s="4" t="str">
        <f aca="false">B3739&amp;"|"&amp;C3739</f>
        <v>tdbR00000106 Gly-CCC|2</v>
      </c>
      <c r="B3739" s="4" t="s">
        <v>88</v>
      </c>
      <c r="C3739" s="4" t="s">
        <v>769</v>
      </c>
      <c r="D3739" s="4" t="n">
        <v>2</v>
      </c>
      <c r="E3739" s="17" t="s">
        <v>772</v>
      </c>
      <c r="F3739" s="18" t="s">
        <v>768</v>
      </c>
    </row>
    <row r="3740" customFormat="false" ht="15" hidden="false" customHeight="false" outlineLevel="0" collapsed="false">
      <c r="A3740" s="4" t="str">
        <f aca="false">B3740&amp;"|"&amp;C3740</f>
        <v>tdbR00000106 Gly-CCC|3</v>
      </c>
      <c r="B3740" s="4" t="s">
        <v>88</v>
      </c>
      <c r="C3740" s="4" t="s">
        <v>770</v>
      </c>
      <c r="D3740" s="4" t="n">
        <v>3</v>
      </c>
      <c r="E3740" s="17" t="s">
        <v>459</v>
      </c>
      <c r="F3740" s="18" t="s">
        <v>768</v>
      </c>
    </row>
    <row r="3741" customFormat="false" ht="15" hidden="false" customHeight="false" outlineLevel="0" collapsed="false">
      <c r="A3741" s="4" t="str">
        <f aca="false">B3741&amp;"|"&amp;C3741</f>
        <v>tdbR00000106 Gly-CCC|4</v>
      </c>
      <c r="B3741" s="4" t="s">
        <v>88</v>
      </c>
      <c r="C3741" s="4" t="s">
        <v>771</v>
      </c>
      <c r="D3741" s="4" t="n">
        <v>4</v>
      </c>
      <c r="E3741" s="17" t="s">
        <v>772</v>
      </c>
      <c r="F3741" s="18" t="s">
        <v>768</v>
      </c>
    </row>
    <row r="3742" customFormat="false" ht="15" hidden="false" customHeight="false" outlineLevel="0" collapsed="false">
      <c r="A3742" s="4" t="str">
        <f aca="false">B3742&amp;"|"&amp;C3742</f>
        <v>tdbR00000106 Gly-CCC|5</v>
      </c>
      <c r="B3742" s="4" t="s">
        <v>88</v>
      </c>
      <c r="C3742" s="4" t="s">
        <v>773</v>
      </c>
      <c r="D3742" s="4" t="n">
        <v>5</v>
      </c>
      <c r="E3742" s="17" t="s">
        <v>772</v>
      </c>
      <c r="F3742" s="18" t="s">
        <v>768</v>
      </c>
    </row>
    <row r="3743" customFormat="false" ht="15" hidden="false" customHeight="false" outlineLevel="0" collapsed="false">
      <c r="A3743" s="4" t="str">
        <f aca="false">B3743&amp;"|"&amp;C3743</f>
        <v>tdbR00000106 Gly-CCC|6</v>
      </c>
      <c r="B3743" s="4" t="s">
        <v>88</v>
      </c>
      <c r="C3743" s="4" t="s">
        <v>774</v>
      </c>
      <c r="D3743" s="4" t="n">
        <v>6</v>
      </c>
      <c r="E3743" s="17" t="s">
        <v>459</v>
      </c>
      <c r="F3743" s="18" t="s">
        <v>768</v>
      </c>
    </row>
    <row r="3744" customFormat="false" ht="15" hidden="false" customHeight="false" outlineLevel="0" collapsed="false">
      <c r="A3744" s="4" t="str">
        <f aca="false">B3744&amp;"|"&amp;C3744</f>
        <v>tdbR00000106 Gly-CCC|7</v>
      </c>
      <c r="B3744" s="4" t="s">
        <v>88</v>
      </c>
      <c r="C3744" s="4" t="s">
        <v>775</v>
      </c>
      <c r="D3744" s="4" t="n">
        <v>7</v>
      </c>
      <c r="E3744" s="17" t="s">
        <v>780</v>
      </c>
      <c r="F3744" s="18" t="s">
        <v>768</v>
      </c>
    </row>
    <row r="3745" customFormat="false" ht="15" hidden="false" customHeight="false" outlineLevel="0" collapsed="false">
      <c r="A3745" s="4" t="str">
        <f aca="false">B3745&amp;"|"&amp;C3745</f>
        <v>tdbR00000106 Gly-CCC|8</v>
      </c>
      <c r="B3745" s="4" t="s">
        <v>88</v>
      </c>
      <c r="C3745" s="4" t="s">
        <v>776</v>
      </c>
      <c r="D3745" s="4" t="n">
        <v>8</v>
      </c>
      <c r="E3745" s="3" t="s">
        <v>777</v>
      </c>
      <c r="F3745" s="4" t="s">
        <v>778</v>
      </c>
    </row>
    <row r="3746" customFormat="false" ht="15" hidden="false" customHeight="false" outlineLevel="0" collapsed="false">
      <c r="A3746" s="4" t="str">
        <f aca="false">B3746&amp;"|"&amp;C3746</f>
        <v>tdbR00000106 Gly-CCC|9</v>
      </c>
      <c r="B3746" s="4" t="s">
        <v>88</v>
      </c>
      <c r="C3746" s="4" t="s">
        <v>779</v>
      </c>
      <c r="D3746" s="4" t="n">
        <v>9</v>
      </c>
      <c r="E3746" s="3" t="s">
        <v>459</v>
      </c>
      <c r="F3746" s="4" t="s">
        <v>781</v>
      </c>
    </row>
    <row r="3747" customFormat="false" ht="15" hidden="false" customHeight="false" outlineLevel="0" collapsed="false">
      <c r="A3747" s="4" t="str">
        <f aca="false">B3747&amp;"|"&amp;C3747</f>
        <v>tdbR00000106 Gly-CCC|10</v>
      </c>
      <c r="B3747" s="4" t="s">
        <v>88</v>
      </c>
      <c r="C3747" s="4" t="s">
        <v>782</v>
      </c>
      <c r="D3747" s="4" t="n">
        <v>10</v>
      </c>
      <c r="E3747" s="8" t="s">
        <v>459</v>
      </c>
      <c r="F3747" s="7" t="s">
        <v>783</v>
      </c>
    </row>
    <row r="3748" customFormat="false" ht="15" hidden="false" customHeight="false" outlineLevel="0" collapsed="false">
      <c r="A3748" s="4" t="str">
        <f aca="false">B3748&amp;"|"&amp;C3748</f>
        <v>tdbR00000106 Gly-CCC|11</v>
      </c>
      <c r="B3748" s="4" t="s">
        <v>88</v>
      </c>
      <c r="C3748" s="4" t="s">
        <v>784</v>
      </c>
      <c r="D3748" s="4" t="n">
        <v>11</v>
      </c>
      <c r="E3748" s="8" t="s">
        <v>777</v>
      </c>
      <c r="F3748" s="7" t="s">
        <v>783</v>
      </c>
    </row>
    <row r="3749" customFormat="false" ht="15" hidden="false" customHeight="false" outlineLevel="0" collapsed="false">
      <c r="A3749" s="4" t="str">
        <f aca="false">B3749&amp;"|"&amp;C3749</f>
        <v>tdbR00000106 Gly-CCC|12</v>
      </c>
      <c r="B3749" s="4" t="s">
        <v>88</v>
      </c>
      <c r="C3749" s="4" t="s">
        <v>785</v>
      </c>
      <c r="D3749" s="4" t="n">
        <v>12</v>
      </c>
      <c r="E3749" s="8" t="s">
        <v>772</v>
      </c>
      <c r="F3749" s="7" t="s">
        <v>783</v>
      </c>
    </row>
    <row r="3750" customFormat="false" ht="15" hidden="false" customHeight="false" outlineLevel="0" collapsed="false">
      <c r="A3750" s="4" t="str">
        <f aca="false">B3750&amp;"|"&amp;C3750</f>
        <v>tdbR00000106 Gly-CCC|13</v>
      </c>
      <c r="B3750" s="4" t="s">
        <v>88</v>
      </c>
      <c r="C3750" s="4" t="s">
        <v>786</v>
      </c>
      <c r="D3750" s="4" t="n">
        <v>13</v>
      </c>
      <c r="E3750" s="8" t="s">
        <v>772</v>
      </c>
      <c r="F3750" s="7" t="s">
        <v>783</v>
      </c>
    </row>
    <row r="3751" customFormat="false" ht="15" hidden="false" customHeight="false" outlineLevel="0" collapsed="false">
      <c r="A3751" s="4" t="str">
        <f aca="false">B3751&amp;"|"&amp;C3751</f>
        <v>tdbR00000106 Gly-CCC|14</v>
      </c>
      <c r="B3751" s="4" t="s">
        <v>88</v>
      </c>
      <c r="C3751" s="4" t="s">
        <v>787</v>
      </c>
      <c r="D3751" s="4" t="n">
        <v>14</v>
      </c>
      <c r="E3751" s="19" t="s">
        <v>780</v>
      </c>
      <c r="F3751" s="20" t="s">
        <v>788</v>
      </c>
    </row>
    <row r="3752" customFormat="false" ht="15" hidden="false" customHeight="false" outlineLevel="0" collapsed="false">
      <c r="A3752" s="4" t="str">
        <f aca="false">B3752&amp;"|"&amp;C3752</f>
        <v>tdbR00000106 Gly-CCC|15</v>
      </c>
      <c r="B3752" s="4" t="s">
        <v>88</v>
      </c>
      <c r="C3752" s="4" t="s">
        <v>789</v>
      </c>
      <c r="D3752" s="4" t="n">
        <v>15</v>
      </c>
      <c r="E3752" s="19" t="s">
        <v>459</v>
      </c>
      <c r="F3752" s="20" t="s">
        <v>788</v>
      </c>
    </row>
    <row r="3753" customFormat="false" ht="15" hidden="false" customHeight="false" outlineLevel="0" collapsed="false">
      <c r="A3753" s="4" t="str">
        <f aca="false">B3753&amp;"|"&amp;C3753</f>
        <v>tdbR00000106 Gly-CCC|16</v>
      </c>
      <c r="B3753" s="4" t="s">
        <v>88</v>
      </c>
      <c r="C3753" s="4" t="s">
        <v>790</v>
      </c>
      <c r="D3753" s="4" t="n">
        <v>16</v>
      </c>
      <c r="E3753" s="19" t="s">
        <v>777</v>
      </c>
      <c r="F3753" s="20" t="s">
        <v>788</v>
      </c>
    </row>
    <row r="3754" customFormat="false" ht="15" hidden="false" customHeight="false" outlineLevel="0" collapsed="false">
      <c r="A3754" s="4" t="str">
        <f aca="false">B3754&amp;"|"&amp;C3754</f>
        <v>tdbR00000106 Gly-CCC|18</v>
      </c>
      <c r="B3754" s="4" t="s">
        <v>88</v>
      </c>
      <c r="C3754" s="4" t="s">
        <v>793</v>
      </c>
      <c r="D3754" s="4" t="n">
        <v>17</v>
      </c>
      <c r="E3754" s="19" t="s">
        <v>459</v>
      </c>
      <c r="F3754" s="20" t="s">
        <v>788</v>
      </c>
    </row>
    <row r="3755" customFormat="false" ht="15" hidden="false" customHeight="false" outlineLevel="0" collapsed="false">
      <c r="A3755" s="4" t="str">
        <f aca="false">B3755&amp;"|"&amp;C3755</f>
        <v>tdbR00000106 Gly-CCC|19</v>
      </c>
      <c r="B3755" s="4" t="s">
        <v>88</v>
      </c>
      <c r="C3755" s="4" t="s">
        <v>794</v>
      </c>
      <c r="D3755" s="4" t="n">
        <v>18</v>
      </c>
      <c r="E3755" s="19" t="s">
        <v>459</v>
      </c>
      <c r="F3755" s="20" t="s">
        <v>788</v>
      </c>
    </row>
    <row r="3756" customFormat="false" ht="15" hidden="false" customHeight="false" outlineLevel="0" collapsed="false">
      <c r="A3756" s="4" t="str">
        <f aca="false">B3756&amp;"|"&amp;C3756</f>
        <v>tdbR00000106 Gly-CCC|20</v>
      </c>
      <c r="B3756" s="4" t="s">
        <v>88</v>
      </c>
      <c r="C3756" s="4" t="s">
        <v>795</v>
      </c>
      <c r="D3756" s="4" t="n">
        <v>19</v>
      </c>
      <c r="E3756" s="19" t="s">
        <v>777</v>
      </c>
      <c r="F3756" s="20" t="s">
        <v>788</v>
      </c>
    </row>
    <row r="3757" customFormat="false" ht="15" hidden="false" customHeight="false" outlineLevel="0" collapsed="false">
      <c r="A3757" s="4" t="str">
        <f aca="false">B3757&amp;"|"&amp;C3757</f>
        <v>tdbR00000106 Gly-CCC|21</v>
      </c>
      <c r="B3757" s="4" t="s">
        <v>88</v>
      </c>
      <c r="C3757" s="4" t="s">
        <v>797</v>
      </c>
      <c r="D3757" s="4" t="n">
        <v>20</v>
      </c>
      <c r="E3757" s="19" t="s">
        <v>780</v>
      </c>
      <c r="F3757" s="20" t="s">
        <v>788</v>
      </c>
    </row>
    <row r="3758" customFormat="false" ht="15" hidden="false" customHeight="false" outlineLevel="0" collapsed="false">
      <c r="A3758" s="4" t="str">
        <f aca="false">B3758&amp;"|"&amp;C3758</f>
        <v>tdbR00000106 Gly-CCC|22</v>
      </c>
      <c r="B3758" s="4" t="s">
        <v>88</v>
      </c>
      <c r="C3758" s="4" t="s">
        <v>798</v>
      </c>
      <c r="D3758" s="4" t="n">
        <v>21</v>
      </c>
      <c r="E3758" s="8" t="s">
        <v>459</v>
      </c>
      <c r="F3758" s="7" t="s">
        <v>783</v>
      </c>
    </row>
    <row r="3759" customFormat="false" ht="15" hidden="false" customHeight="false" outlineLevel="0" collapsed="false">
      <c r="A3759" s="4" t="str">
        <f aca="false">B3759&amp;"|"&amp;C3759</f>
        <v>tdbR00000106 Gly-CCC|23</v>
      </c>
      <c r="B3759" s="4" t="s">
        <v>88</v>
      </c>
      <c r="C3759" s="4" t="s">
        <v>799</v>
      </c>
      <c r="D3759" s="4" t="n">
        <v>22</v>
      </c>
      <c r="E3759" s="8" t="s">
        <v>459</v>
      </c>
      <c r="F3759" s="7" t="s">
        <v>783</v>
      </c>
    </row>
    <row r="3760" customFormat="false" ht="15" hidden="false" customHeight="false" outlineLevel="0" collapsed="false">
      <c r="A3760" s="4" t="str">
        <f aca="false">B3760&amp;"|"&amp;C3760</f>
        <v>tdbR00000106 Gly-CCC|24</v>
      </c>
      <c r="B3760" s="4" t="s">
        <v>88</v>
      </c>
      <c r="C3760" s="4" t="s">
        <v>800</v>
      </c>
      <c r="D3760" s="4" t="n">
        <v>23</v>
      </c>
      <c r="E3760" s="8" t="s">
        <v>780</v>
      </c>
      <c r="F3760" s="7" t="s">
        <v>783</v>
      </c>
    </row>
    <row r="3761" customFormat="false" ht="15" hidden="false" customHeight="false" outlineLevel="0" collapsed="false">
      <c r="A3761" s="4" t="str">
        <f aca="false">B3761&amp;"|"&amp;C3761</f>
        <v>tdbR00000106 Gly-CCC|25</v>
      </c>
      <c r="B3761" s="4" t="s">
        <v>88</v>
      </c>
      <c r="C3761" s="4" t="s">
        <v>801</v>
      </c>
      <c r="D3761" s="4" t="n">
        <v>24</v>
      </c>
      <c r="E3761" s="8" t="s">
        <v>772</v>
      </c>
      <c r="F3761" s="7" t="s">
        <v>783</v>
      </c>
    </row>
    <row r="3762" customFormat="false" ht="15" hidden="false" customHeight="false" outlineLevel="0" collapsed="false">
      <c r="A3762" s="4" t="str">
        <f aca="false">B3762&amp;"|"&amp;C3762</f>
        <v>tdbR00000106 Gly-CCC|26</v>
      </c>
      <c r="B3762" s="4" t="s">
        <v>88</v>
      </c>
      <c r="C3762" s="4" t="s">
        <v>802</v>
      </c>
      <c r="D3762" s="4" t="n">
        <v>25</v>
      </c>
      <c r="E3762" s="3" t="s">
        <v>780</v>
      </c>
      <c r="F3762" s="4" t="s">
        <v>803</v>
      </c>
    </row>
    <row r="3763" customFormat="false" ht="15" hidden="false" customHeight="false" outlineLevel="0" collapsed="false">
      <c r="A3763" s="4" t="str">
        <f aca="false">B3763&amp;"|"&amp;C3763</f>
        <v>tdbR00000106 Gly-CCC|27</v>
      </c>
      <c r="B3763" s="4" t="s">
        <v>88</v>
      </c>
      <c r="C3763" s="4" t="s">
        <v>804</v>
      </c>
      <c r="D3763" s="4" t="n">
        <v>26</v>
      </c>
      <c r="E3763" s="21" t="s">
        <v>772</v>
      </c>
      <c r="F3763" s="22" t="s">
        <v>805</v>
      </c>
    </row>
    <row r="3764" customFormat="false" ht="15" hidden="false" customHeight="false" outlineLevel="0" collapsed="false">
      <c r="A3764" s="4" t="str">
        <f aca="false">B3764&amp;"|"&amp;C3764</f>
        <v>tdbR00000106 Gly-CCC|28</v>
      </c>
      <c r="B3764" s="4" t="s">
        <v>88</v>
      </c>
      <c r="C3764" s="4" t="s">
        <v>806</v>
      </c>
      <c r="D3764" s="4" t="n">
        <v>27</v>
      </c>
      <c r="E3764" s="21" t="s">
        <v>459</v>
      </c>
      <c r="F3764" s="22" t="s">
        <v>805</v>
      </c>
    </row>
    <row r="3765" customFormat="false" ht="15" hidden="false" customHeight="false" outlineLevel="0" collapsed="false">
      <c r="A3765" s="4" t="str">
        <f aca="false">B3765&amp;"|"&amp;C3765</f>
        <v>tdbR00000106 Gly-CCC|29</v>
      </c>
      <c r="B3765" s="4" t="s">
        <v>88</v>
      </c>
      <c r="C3765" s="4" t="s">
        <v>807</v>
      </c>
      <c r="D3765" s="4" t="n">
        <v>28</v>
      </c>
      <c r="E3765" s="21" t="s">
        <v>780</v>
      </c>
      <c r="F3765" s="22" t="s">
        <v>805</v>
      </c>
    </row>
    <row r="3766" customFormat="false" ht="15" hidden="false" customHeight="false" outlineLevel="0" collapsed="false">
      <c r="A3766" s="4" t="str">
        <f aca="false">B3766&amp;"|"&amp;C3766</f>
        <v>tdbR00000106 Gly-CCC|30</v>
      </c>
      <c r="B3766" s="4" t="s">
        <v>88</v>
      </c>
      <c r="C3766" s="4" t="s">
        <v>808</v>
      </c>
      <c r="D3766" s="4" t="n">
        <v>29</v>
      </c>
      <c r="E3766" s="21" t="s">
        <v>459</v>
      </c>
      <c r="F3766" s="22" t="s">
        <v>805</v>
      </c>
    </row>
    <row r="3767" customFormat="false" ht="15" hidden="false" customHeight="false" outlineLevel="0" collapsed="false">
      <c r="A3767" s="4" t="str">
        <f aca="false">B3767&amp;"|"&amp;C3767</f>
        <v>tdbR00000106 Gly-CCC|31</v>
      </c>
      <c r="B3767" s="4" t="s">
        <v>88</v>
      </c>
      <c r="C3767" s="4" t="s">
        <v>809</v>
      </c>
      <c r="D3767" s="4" t="n">
        <v>30</v>
      </c>
      <c r="E3767" s="21" t="s">
        <v>772</v>
      </c>
      <c r="F3767" s="22" t="s">
        <v>805</v>
      </c>
    </row>
    <row r="3768" customFormat="false" ht="15" hidden="false" customHeight="false" outlineLevel="0" collapsed="false">
      <c r="A3768" s="4" t="str">
        <f aca="false">B3768&amp;"|"&amp;C3768</f>
        <v>tdbR00000106 Gly-CCC|32</v>
      </c>
      <c r="B3768" s="4" t="s">
        <v>88</v>
      </c>
      <c r="C3768" s="4" t="s">
        <v>810</v>
      </c>
      <c r="D3768" s="4" t="n">
        <v>31</v>
      </c>
      <c r="E3768" s="19" t="s">
        <v>777</v>
      </c>
      <c r="F3768" s="20" t="s">
        <v>811</v>
      </c>
    </row>
    <row r="3769" customFormat="false" ht="15" hidden="false" customHeight="false" outlineLevel="0" collapsed="false">
      <c r="A3769" s="4" t="str">
        <f aca="false">B3769&amp;"|"&amp;C3769</f>
        <v>tdbR00000106 Gly-CCC|33</v>
      </c>
      <c r="B3769" s="4" t="s">
        <v>88</v>
      </c>
      <c r="C3769" s="4" t="s">
        <v>812</v>
      </c>
      <c r="D3769" s="4" t="n">
        <v>32</v>
      </c>
      <c r="E3769" s="19" t="s">
        <v>777</v>
      </c>
      <c r="F3769" s="20" t="s">
        <v>811</v>
      </c>
    </row>
    <row r="3770" customFormat="false" ht="15" hidden="false" customHeight="false" outlineLevel="0" collapsed="false">
      <c r="A3770" s="4" t="str">
        <f aca="false">B3770&amp;"|"&amp;C3770</f>
        <v>tdbR00000106 Gly-CCC|34</v>
      </c>
      <c r="B3770" s="4" t="s">
        <v>88</v>
      </c>
      <c r="C3770" s="4" t="s">
        <v>813</v>
      </c>
      <c r="D3770" s="4" t="n">
        <v>33</v>
      </c>
      <c r="E3770" s="19" t="s">
        <v>772</v>
      </c>
      <c r="F3770" s="20" t="s">
        <v>811</v>
      </c>
    </row>
    <row r="3771" customFormat="false" ht="15" hidden="false" customHeight="false" outlineLevel="0" collapsed="false">
      <c r="A3771" s="4" t="str">
        <f aca="false">B3771&amp;"|"&amp;C3771</f>
        <v>tdbR00000106 Gly-CCC|35</v>
      </c>
      <c r="B3771" s="4" t="s">
        <v>88</v>
      </c>
      <c r="C3771" s="4" t="s">
        <v>814</v>
      </c>
      <c r="D3771" s="4" t="n">
        <v>34</v>
      </c>
      <c r="E3771" s="19" t="s">
        <v>772</v>
      </c>
      <c r="F3771" s="20" t="s">
        <v>811</v>
      </c>
    </row>
    <row r="3772" customFormat="false" ht="15" hidden="false" customHeight="false" outlineLevel="0" collapsed="false">
      <c r="A3772" s="4" t="str">
        <f aca="false">B3772&amp;"|"&amp;C3772</f>
        <v>tdbR00000106 Gly-CCC|36</v>
      </c>
      <c r="B3772" s="4" t="s">
        <v>88</v>
      </c>
      <c r="C3772" s="4" t="s">
        <v>815</v>
      </c>
      <c r="D3772" s="4" t="n">
        <v>35</v>
      </c>
      <c r="E3772" s="19" t="s">
        <v>772</v>
      </c>
      <c r="F3772" s="20" t="s">
        <v>811</v>
      </c>
    </row>
    <row r="3773" customFormat="false" ht="15" hidden="false" customHeight="false" outlineLevel="0" collapsed="false">
      <c r="A3773" s="4" t="str">
        <f aca="false">B3773&amp;"|"&amp;C3773</f>
        <v>tdbR00000106 Gly-CCC|37</v>
      </c>
      <c r="B3773" s="4" t="s">
        <v>88</v>
      </c>
      <c r="C3773" s="4" t="s">
        <v>816</v>
      </c>
      <c r="D3773" s="4" t="n">
        <v>36</v>
      </c>
      <c r="E3773" s="19" t="s">
        <v>780</v>
      </c>
      <c r="F3773" s="20" t="s">
        <v>811</v>
      </c>
    </row>
    <row r="3774" customFormat="false" ht="15" hidden="false" customHeight="false" outlineLevel="0" collapsed="false">
      <c r="A3774" s="4" t="str">
        <f aca="false">B3774&amp;"|"&amp;C3774</f>
        <v>tdbR00000106 Gly-CCC|38</v>
      </c>
      <c r="B3774" s="4" t="s">
        <v>88</v>
      </c>
      <c r="C3774" s="4" t="s">
        <v>817</v>
      </c>
      <c r="D3774" s="4" t="n">
        <v>37</v>
      </c>
      <c r="E3774" s="19" t="s">
        <v>780</v>
      </c>
      <c r="F3774" s="20" t="s">
        <v>811</v>
      </c>
    </row>
    <row r="3775" customFormat="false" ht="15" hidden="false" customHeight="false" outlineLevel="0" collapsed="false">
      <c r="A3775" s="4" t="str">
        <f aca="false">B3775&amp;"|"&amp;C3775</f>
        <v>tdbR00000106 Gly-CCC|39</v>
      </c>
      <c r="B3775" s="4" t="s">
        <v>88</v>
      </c>
      <c r="C3775" s="4" t="s">
        <v>818</v>
      </c>
      <c r="D3775" s="4" t="n">
        <v>38</v>
      </c>
      <c r="E3775" s="21" t="s">
        <v>459</v>
      </c>
      <c r="F3775" s="22" t="s">
        <v>805</v>
      </c>
    </row>
    <row r="3776" customFormat="false" ht="15" hidden="false" customHeight="false" outlineLevel="0" collapsed="false">
      <c r="A3776" s="4" t="str">
        <f aca="false">B3776&amp;"|"&amp;C3776</f>
        <v>tdbR00000106 Gly-CCC|40</v>
      </c>
      <c r="B3776" s="4" t="s">
        <v>88</v>
      </c>
      <c r="C3776" s="4" t="s">
        <v>819</v>
      </c>
      <c r="D3776" s="4" t="n">
        <v>39</v>
      </c>
      <c r="E3776" s="21" t="s">
        <v>772</v>
      </c>
      <c r="F3776" s="22" t="s">
        <v>805</v>
      </c>
    </row>
    <row r="3777" customFormat="false" ht="15" hidden="false" customHeight="false" outlineLevel="0" collapsed="false">
      <c r="A3777" s="4" t="str">
        <f aca="false">B3777&amp;"|"&amp;C3777</f>
        <v>tdbR00000106 Gly-CCC|41</v>
      </c>
      <c r="B3777" s="4" t="s">
        <v>88</v>
      </c>
      <c r="C3777" s="4" t="s">
        <v>820</v>
      </c>
      <c r="D3777" s="4" t="n">
        <v>40</v>
      </c>
      <c r="E3777" s="21" t="s">
        <v>777</v>
      </c>
      <c r="F3777" s="22" t="s">
        <v>805</v>
      </c>
    </row>
    <row r="3778" customFormat="false" ht="15" hidden="false" customHeight="false" outlineLevel="0" collapsed="false">
      <c r="A3778" s="4" t="str">
        <f aca="false">B3778&amp;"|"&amp;C3778</f>
        <v>tdbR00000106 Gly-CCC|42</v>
      </c>
      <c r="B3778" s="4" t="s">
        <v>88</v>
      </c>
      <c r="C3778" s="4" t="s">
        <v>821</v>
      </c>
      <c r="D3778" s="4" t="n">
        <v>41</v>
      </c>
      <c r="E3778" s="21" t="s">
        <v>772</v>
      </c>
      <c r="F3778" s="22" t="s">
        <v>805</v>
      </c>
    </row>
    <row r="3779" customFormat="false" ht="15" hidden="false" customHeight="false" outlineLevel="0" collapsed="false">
      <c r="A3779" s="4" t="str">
        <f aca="false">B3779&amp;"|"&amp;C3779</f>
        <v>tdbR00000106 Gly-CCC|43</v>
      </c>
      <c r="B3779" s="4" t="s">
        <v>88</v>
      </c>
      <c r="C3779" s="4" t="s">
        <v>822</v>
      </c>
      <c r="D3779" s="4" t="n">
        <v>42</v>
      </c>
      <c r="E3779" s="21" t="s">
        <v>459</v>
      </c>
      <c r="F3779" s="22" t="s">
        <v>805</v>
      </c>
    </row>
    <row r="3780" customFormat="false" ht="15" hidden="false" customHeight="false" outlineLevel="0" collapsed="false">
      <c r="A3780" s="4" t="str">
        <f aca="false">B3780&amp;"|"&amp;C3780</f>
        <v>tdbR00000106 Gly-CCC|44</v>
      </c>
      <c r="B3780" s="4" t="s">
        <v>88</v>
      </c>
      <c r="C3780" s="4" t="s">
        <v>823</v>
      </c>
      <c r="D3780" s="4" t="n">
        <v>43</v>
      </c>
      <c r="E3780" s="19" t="s">
        <v>459</v>
      </c>
      <c r="F3780" s="20" t="s">
        <v>824</v>
      </c>
    </row>
    <row r="3781" customFormat="false" ht="15" hidden="false" customHeight="false" outlineLevel="0" collapsed="false">
      <c r="A3781" s="4" t="str">
        <f aca="false">B3781&amp;"|"&amp;C3781</f>
        <v>tdbR00000106 Gly-CCC|45</v>
      </c>
      <c r="B3781" s="4" t="s">
        <v>88</v>
      </c>
      <c r="C3781" s="4" t="s">
        <v>825</v>
      </c>
      <c r="D3781" s="4" t="n">
        <v>44</v>
      </c>
      <c r="E3781" s="19" t="s">
        <v>780</v>
      </c>
      <c r="F3781" s="20" t="s">
        <v>824</v>
      </c>
    </row>
    <row r="3782" customFormat="false" ht="15" hidden="false" customHeight="false" outlineLevel="0" collapsed="false">
      <c r="A3782" s="4" t="str">
        <f aca="false">B3782&amp;"|"&amp;C3782</f>
        <v>tdbR00000106 Gly-CCC|46</v>
      </c>
      <c r="B3782" s="4" t="s">
        <v>88</v>
      </c>
      <c r="C3782" s="4" t="s">
        <v>826</v>
      </c>
      <c r="D3782" s="4" t="n">
        <v>45</v>
      </c>
      <c r="E3782" s="19" t="s">
        <v>459</v>
      </c>
      <c r="F3782" s="20" t="s">
        <v>824</v>
      </c>
    </row>
    <row r="3783" customFormat="false" ht="15" hidden="false" customHeight="false" outlineLevel="0" collapsed="false">
      <c r="A3783" s="4" t="str">
        <f aca="false">B3783&amp;"|"&amp;C3783</f>
        <v>tdbR00000106 Gly-CCC|48</v>
      </c>
      <c r="B3783" s="4" t="s">
        <v>88</v>
      </c>
      <c r="C3783" s="4" t="s">
        <v>828</v>
      </c>
      <c r="D3783" s="4" t="n">
        <v>46</v>
      </c>
      <c r="E3783" s="19" t="s">
        <v>772</v>
      </c>
      <c r="F3783" s="20" t="s">
        <v>824</v>
      </c>
    </row>
    <row r="3784" customFormat="false" ht="15" hidden="false" customHeight="false" outlineLevel="0" collapsed="false">
      <c r="A3784" s="4" t="str">
        <f aca="false">B3784&amp;"|"&amp;C3784</f>
        <v>tdbR00000106 Gly-CCC|49</v>
      </c>
      <c r="B3784" s="4" t="s">
        <v>88</v>
      </c>
      <c r="C3784" s="4" t="s">
        <v>829</v>
      </c>
      <c r="D3784" s="4" t="n">
        <v>47</v>
      </c>
      <c r="E3784" s="23" t="s">
        <v>772</v>
      </c>
      <c r="F3784" s="10" t="s">
        <v>830</v>
      </c>
    </row>
    <row r="3785" customFormat="false" ht="15" hidden="false" customHeight="false" outlineLevel="0" collapsed="false">
      <c r="A3785" s="4" t="str">
        <f aca="false">B3785&amp;"|"&amp;C3785</f>
        <v>tdbR00000106 Gly-CCC|50</v>
      </c>
      <c r="B3785" s="4" t="s">
        <v>88</v>
      </c>
      <c r="C3785" s="4" t="s">
        <v>831</v>
      </c>
      <c r="D3785" s="4" t="n">
        <v>48</v>
      </c>
      <c r="E3785" s="23" t="s">
        <v>772</v>
      </c>
      <c r="F3785" s="10" t="s">
        <v>830</v>
      </c>
    </row>
    <row r="3786" customFormat="false" ht="15" hidden="false" customHeight="false" outlineLevel="0" collapsed="false">
      <c r="A3786" s="4" t="str">
        <f aca="false">B3786&amp;"|"&amp;C3786</f>
        <v>tdbR00000106 Gly-CCC|51</v>
      </c>
      <c r="B3786" s="4" t="s">
        <v>88</v>
      </c>
      <c r="C3786" s="4" t="s">
        <v>832</v>
      </c>
      <c r="D3786" s="4" t="n">
        <v>49</v>
      </c>
      <c r="E3786" s="23" t="s">
        <v>459</v>
      </c>
      <c r="F3786" s="10" t="s">
        <v>830</v>
      </c>
    </row>
    <row r="3787" customFormat="false" ht="15" hidden="false" customHeight="false" outlineLevel="0" collapsed="false">
      <c r="A3787" s="4" t="str">
        <f aca="false">B3787&amp;"|"&amp;C3787</f>
        <v>tdbR00000106 Gly-CCC|52</v>
      </c>
      <c r="B3787" s="4" t="s">
        <v>88</v>
      </c>
      <c r="C3787" s="4" t="s">
        <v>833</v>
      </c>
      <c r="D3787" s="4" t="n">
        <v>50</v>
      </c>
      <c r="E3787" s="23" t="s">
        <v>459</v>
      </c>
      <c r="F3787" s="10" t="s">
        <v>830</v>
      </c>
    </row>
    <row r="3788" customFormat="false" ht="15" hidden="false" customHeight="false" outlineLevel="0" collapsed="false">
      <c r="A3788" s="4" t="str">
        <f aca="false">B3788&amp;"|"&amp;C3788</f>
        <v>tdbR00000106 Gly-CCC|53</v>
      </c>
      <c r="B3788" s="4" t="s">
        <v>88</v>
      </c>
      <c r="C3788" s="4" t="s">
        <v>834</v>
      </c>
      <c r="D3788" s="4" t="n">
        <v>51</v>
      </c>
      <c r="E3788" s="23" t="s">
        <v>459</v>
      </c>
      <c r="F3788" s="10" t="s">
        <v>830</v>
      </c>
    </row>
    <row r="3789" customFormat="false" ht="15" hidden="false" customHeight="false" outlineLevel="0" collapsed="false">
      <c r="A3789" s="4" t="str">
        <f aca="false">B3789&amp;"|"&amp;C3789</f>
        <v>tdbR00000106 Gly-CCC|54</v>
      </c>
      <c r="B3789" s="4" t="s">
        <v>88</v>
      </c>
      <c r="C3789" s="4" t="s">
        <v>835</v>
      </c>
      <c r="D3789" s="4" t="n">
        <v>52</v>
      </c>
      <c r="E3789" s="19" t="s">
        <v>777</v>
      </c>
      <c r="F3789" s="20" t="s">
        <v>836</v>
      </c>
    </row>
    <row r="3790" customFormat="false" ht="15" hidden="false" customHeight="false" outlineLevel="0" collapsed="false">
      <c r="A3790" s="4" t="str">
        <f aca="false">B3790&amp;"|"&amp;C3790</f>
        <v>tdbR00000106 Gly-CCC|55</v>
      </c>
      <c r="B3790" s="4" t="s">
        <v>88</v>
      </c>
      <c r="C3790" s="4" t="s">
        <v>837</v>
      </c>
      <c r="D3790" s="4" t="n">
        <v>53</v>
      </c>
      <c r="E3790" s="19" t="s">
        <v>777</v>
      </c>
      <c r="F3790" s="20" t="s">
        <v>836</v>
      </c>
    </row>
    <row r="3791" customFormat="false" ht="15" hidden="false" customHeight="false" outlineLevel="0" collapsed="false">
      <c r="A3791" s="4" t="str">
        <f aca="false">B3791&amp;"|"&amp;C3791</f>
        <v>tdbR00000106 Gly-CCC|56</v>
      </c>
      <c r="B3791" s="4" t="s">
        <v>88</v>
      </c>
      <c r="C3791" s="4" t="s">
        <v>838</v>
      </c>
      <c r="D3791" s="4" t="n">
        <v>54</v>
      </c>
      <c r="E3791" s="19" t="s">
        <v>772</v>
      </c>
      <c r="F3791" s="20" t="s">
        <v>836</v>
      </c>
    </row>
    <row r="3792" customFormat="false" ht="15" hidden="false" customHeight="false" outlineLevel="0" collapsed="false">
      <c r="A3792" s="4" t="str">
        <f aca="false">B3792&amp;"|"&amp;C3792</f>
        <v>tdbR00000106 Gly-CCC|57</v>
      </c>
      <c r="B3792" s="4" t="s">
        <v>88</v>
      </c>
      <c r="C3792" s="4" t="s">
        <v>839</v>
      </c>
      <c r="D3792" s="4" t="n">
        <v>55</v>
      </c>
      <c r="E3792" s="19" t="s">
        <v>780</v>
      </c>
      <c r="F3792" s="20" t="s">
        <v>836</v>
      </c>
    </row>
    <row r="3793" customFormat="false" ht="15" hidden="false" customHeight="false" outlineLevel="0" collapsed="false">
      <c r="A3793" s="4" t="str">
        <f aca="false">B3793&amp;"|"&amp;C3793</f>
        <v>tdbR00000106 Gly-CCC|58</v>
      </c>
      <c r="B3793" s="4" t="s">
        <v>88</v>
      </c>
      <c r="C3793" s="4" t="s">
        <v>840</v>
      </c>
      <c r="D3793" s="4" t="n">
        <v>56</v>
      </c>
      <c r="E3793" s="19" t="s">
        <v>780</v>
      </c>
      <c r="F3793" s="20" t="s">
        <v>836</v>
      </c>
    </row>
    <row r="3794" customFormat="false" ht="15" hidden="false" customHeight="false" outlineLevel="0" collapsed="false">
      <c r="A3794" s="4" t="str">
        <f aca="false">B3794&amp;"|"&amp;C3794</f>
        <v>tdbR00000106 Gly-CCC|59</v>
      </c>
      <c r="B3794" s="4" t="s">
        <v>88</v>
      </c>
      <c r="C3794" s="4" t="s">
        <v>841</v>
      </c>
      <c r="D3794" s="4" t="n">
        <v>57</v>
      </c>
      <c r="E3794" s="19" t="s">
        <v>777</v>
      </c>
      <c r="F3794" s="20" t="s">
        <v>836</v>
      </c>
    </row>
    <row r="3795" customFormat="false" ht="15" hidden="false" customHeight="false" outlineLevel="0" collapsed="false">
      <c r="A3795" s="4" t="str">
        <f aca="false">B3795&amp;"|"&amp;C3795</f>
        <v>tdbR00000106 Gly-CCC|60</v>
      </c>
      <c r="B3795" s="4" t="s">
        <v>88</v>
      </c>
      <c r="C3795" s="4" t="s">
        <v>842</v>
      </c>
      <c r="D3795" s="4" t="n">
        <v>58</v>
      </c>
      <c r="E3795" s="19" t="s">
        <v>777</v>
      </c>
      <c r="F3795" s="20" t="s">
        <v>836</v>
      </c>
    </row>
    <row r="3796" customFormat="false" ht="15" hidden="false" customHeight="false" outlineLevel="0" collapsed="false">
      <c r="A3796" s="4" t="str">
        <f aca="false">B3796&amp;"|"&amp;C3796</f>
        <v>tdbR00000106 Gly-CCC|61</v>
      </c>
      <c r="B3796" s="4" t="s">
        <v>88</v>
      </c>
      <c r="C3796" s="4" t="s">
        <v>843</v>
      </c>
      <c r="D3796" s="4" t="n">
        <v>59</v>
      </c>
      <c r="E3796" s="23" t="s">
        <v>772</v>
      </c>
      <c r="F3796" s="10" t="s">
        <v>830</v>
      </c>
    </row>
    <row r="3797" customFormat="false" ht="15" hidden="false" customHeight="false" outlineLevel="0" collapsed="false">
      <c r="A3797" s="4" t="str">
        <f aca="false">B3797&amp;"|"&amp;C3797</f>
        <v>tdbR00000106 Gly-CCC|62</v>
      </c>
      <c r="B3797" s="4" t="s">
        <v>88</v>
      </c>
      <c r="C3797" s="4" t="s">
        <v>844</v>
      </c>
      <c r="D3797" s="4" t="n">
        <v>60</v>
      </c>
      <c r="E3797" s="23" t="s">
        <v>772</v>
      </c>
      <c r="F3797" s="10" t="s">
        <v>830</v>
      </c>
    </row>
    <row r="3798" customFormat="false" ht="15" hidden="false" customHeight="false" outlineLevel="0" collapsed="false">
      <c r="A3798" s="4" t="str">
        <f aca="false">B3798&amp;"|"&amp;C3798</f>
        <v>tdbR00000106 Gly-CCC|63</v>
      </c>
      <c r="B3798" s="4" t="s">
        <v>88</v>
      </c>
      <c r="C3798" s="4" t="s">
        <v>845</v>
      </c>
      <c r="D3798" s="4" t="n">
        <v>61</v>
      </c>
      <c r="E3798" s="23" t="s">
        <v>772</v>
      </c>
      <c r="F3798" s="10" t="s">
        <v>830</v>
      </c>
    </row>
    <row r="3799" customFormat="false" ht="15" hidden="false" customHeight="false" outlineLevel="0" collapsed="false">
      <c r="A3799" s="4" t="str">
        <f aca="false">B3799&amp;"|"&amp;C3799</f>
        <v>tdbR00000106 Gly-CCC|64</v>
      </c>
      <c r="B3799" s="4" t="s">
        <v>88</v>
      </c>
      <c r="C3799" s="4" t="s">
        <v>846</v>
      </c>
      <c r="D3799" s="4" t="n">
        <v>62</v>
      </c>
      <c r="E3799" s="23" t="s">
        <v>459</v>
      </c>
      <c r="F3799" s="10" t="s">
        <v>830</v>
      </c>
    </row>
    <row r="3800" customFormat="false" ht="15" hidden="false" customHeight="false" outlineLevel="0" collapsed="false">
      <c r="A3800" s="4" t="str">
        <f aca="false">B3800&amp;"|"&amp;C3800</f>
        <v>tdbR00000106 Gly-CCC|65</v>
      </c>
      <c r="B3800" s="4" t="s">
        <v>88</v>
      </c>
      <c r="C3800" s="4" t="s">
        <v>847</v>
      </c>
      <c r="D3800" s="4" t="n">
        <v>63</v>
      </c>
      <c r="E3800" s="23" t="s">
        <v>459</v>
      </c>
      <c r="F3800" s="10" t="s">
        <v>830</v>
      </c>
    </row>
    <row r="3801" customFormat="false" ht="15" hidden="false" customHeight="false" outlineLevel="0" collapsed="false">
      <c r="A3801" s="4" t="str">
        <f aca="false">B3801&amp;"|"&amp;C3801</f>
        <v>tdbR00000106 Gly-CCC|66</v>
      </c>
      <c r="B3801" s="4" t="s">
        <v>88</v>
      </c>
      <c r="C3801" s="4" t="s">
        <v>848</v>
      </c>
      <c r="D3801" s="4" t="n">
        <v>64</v>
      </c>
      <c r="E3801" s="17" t="s">
        <v>777</v>
      </c>
      <c r="F3801" s="18" t="s">
        <v>768</v>
      </c>
    </row>
    <row r="3802" customFormat="false" ht="15" hidden="false" customHeight="false" outlineLevel="0" collapsed="false">
      <c r="A3802" s="4" t="str">
        <f aca="false">B3802&amp;"|"&amp;C3802</f>
        <v>tdbR00000106 Gly-CCC|67</v>
      </c>
      <c r="B3802" s="4" t="s">
        <v>88</v>
      </c>
      <c r="C3802" s="4" t="s">
        <v>849</v>
      </c>
      <c r="D3802" s="4" t="n">
        <v>65</v>
      </c>
      <c r="E3802" s="17" t="s">
        <v>772</v>
      </c>
      <c r="F3802" s="18" t="s">
        <v>768</v>
      </c>
    </row>
    <row r="3803" customFormat="false" ht="15" hidden="false" customHeight="false" outlineLevel="0" collapsed="false">
      <c r="A3803" s="4" t="str">
        <f aca="false">B3803&amp;"|"&amp;C3803</f>
        <v>tdbR00000106 Gly-CCC|68</v>
      </c>
      <c r="B3803" s="4" t="s">
        <v>88</v>
      </c>
      <c r="C3803" s="4" t="s">
        <v>850</v>
      </c>
      <c r="D3803" s="4" t="n">
        <v>66</v>
      </c>
      <c r="E3803" s="17" t="s">
        <v>459</v>
      </c>
      <c r="F3803" s="18" t="s">
        <v>768</v>
      </c>
    </row>
    <row r="3804" customFormat="false" ht="15" hidden="false" customHeight="false" outlineLevel="0" collapsed="false">
      <c r="A3804" s="4" t="str">
        <f aca="false">B3804&amp;"|"&amp;C3804</f>
        <v>tdbR00000106 Gly-CCC|69</v>
      </c>
      <c r="B3804" s="4" t="s">
        <v>88</v>
      </c>
      <c r="C3804" s="4" t="s">
        <v>851</v>
      </c>
      <c r="D3804" s="4" t="n">
        <v>67</v>
      </c>
      <c r="E3804" s="17" t="s">
        <v>459</v>
      </c>
      <c r="F3804" s="18" t="s">
        <v>768</v>
      </c>
    </row>
    <row r="3805" customFormat="false" ht="15" hidden="false" customHeight="false" outlineLevel="0" collapsed="false">
      <c r="A3805" s="4" t="str">
        <f aca="false">B3805&amp;"|"&amp;C3805</f>
        <v>tdbR00000106 Gly-CCC|70</v>
      </c>
      <c r="B3805" s="4" t="s">
        <v>88</v>
      </c>
      <c r="C3805" s="4" t="s">
        <v>852</v>
      </c>
      <c r="D3805" s="4" t="n">
        <v>68</v>
      </c>
      <c r="E3805" s="17" t="s">
        <v>772</v>
      </c>
      <c r="F3805" s="18" t="s">
        <v>768</v>
      </c>
    </row>
    <row r="3806" customFormat="false" ht="15" hidden="false" customHeight="false" outlineLevel="0" collapsed="false">
      <c r="A3806" s="4" t="str">
        <f aca="false">B3806&amp;"|"&amp;C3806</f>
        <v>tdbR00000106 Gly-CCC|71</v>
      </c>
      <c r="B3806" s="4" t="s">
        <v>88</v>
      </c>
      <c r="C3806" s="4" t="s">
        <v>853</v>
      </c>
      <c r="D3806" s="4" t="n">
        <v>69</v>
      </c>
      <c r="E3806" s="17" t="s">
        <v>459</v>
      </c>
      <c r="F3806" s="18" t="s">
        <v>768</v>
      </c>
    </row>
    <row r="3807" customFormat="false" ht="15" hidden="false" customHeight="false" outlineLevel="0" collapsed="false">
      <c r="A3807" s="4" t="str">
        <f aca="false">B3807&amp;"|"&amp;C3807</f>
        <v>tdbR00000106 Gly-CCC|72</v>
      </c>
      <c r="B3807" s="4" t="s">
        <v>88</v>
      </c>
      <c r="C3807" s="4" t="s">
        <v>854</v>
      </c>
      <c r="D3807" s="4" t="n">
        <v>70</v>
      </c>
      <c r="E3807" s="17" t="s">
        <v>772</v>
      </c>
      <c r="F3807" s="18" t="s">
        <v>768</v>
      </c>
    </row>
    <row r="3808" customFormat="false" ht="15" hidden="false" customHeight="false" outlineLevel="0" collapsed="false">
      <c r="A3808" s="4" t="str">
        <f aca="false">B3808&amp;"|"&amp;C3808</f>
        <v>tdbR00000151 Ile-GAU|1</v>
      </c>
      <c r="B3808" s="4" t="s">
        <v>89</v>
      </c>
      <c r="C3808" s="4" t="s">
        <v>767</v>
      </c>
      <c r="D3808" s="4" t="n">
        <v>1</v>
      </c>
      <c r="E3808" s="17" t="s">
        <v>459</v>
      </c>
      <c r="F3808" s="18" t="s">
        <v>768</v>
      </c>
    </row>
    <row r="3809" customFormat="false" ht="15" hidden="false" customHeight="false" outlineLevel="0" collapsed="false">
      <c r="A3809" s="4" t="str">
        <f aca="false">B3809&amp;"|"&amp;C3809</f>
        <v>tdbR00000151 Ile-GAU|2</v>
      </c>
      <c r="B3809" s="4" t="s">
        <v>89</v>
      </c>
      <c r="C3809" s="4" t="s">
        <v>769</v>
      </c>
      <c r="D3809" s="4" t="n">
        <v>2</v>
      </c>
      <c r="E3809" s="17" t="s">
        <v>459</v>
      </c>
      <c r="F3809" s="18" t="s">
        <v>768</v>
      </c>
    </row>
    <row r="3810" customFormat="false" ht="15" hidden="false" customHeight="false" outlineLevel="0" collapsed="false">
      <c r="A3810" s="4" t="str">
        <f aca="false">B3810&amp;"|"&amp;C3810</f>
        <v>tdbR00000151 Ile-GAU|3</v>
      </c>
      <c r="B3810" s="4" t="s">
        <v>89</v>
      </c>
      <c r="C3810" s="4" t="s">
        <v>770</v>
      </c>
      <c r="D3810" s="4" t="n">
        <v>3</v>
      </c>
      <c r="E3810" s="17" t="s">
        <v>459</v>
      </c>
      <c r="F3810" s="18" t="s">
        <v>768</v>
      </c>
    </row>
    <row r="3811" customFormat="false" ht="15" hidden="false" customHeight="false" outlineLevel="0" collapsed="false">
      <c r="A3811" s="4" t="str">
        <f aca="false">B3811&amp;"|"&amp;C3811</f>
        <v>tdbR00000151 Ile-GAU|4</v>
      </c>
      <c r="B3811" s="4" t="s">
        <v>89</v>
      </c>
      <c r="C3811" s="4" t="s">
        <v>771</v>
      </c>
      <c r="D3811" s="4" t="n">
        <v>4</v>
      </c>
      <c r="E3811" s="17" t="s">
        <v>772</v>
      </c>
      <c r="F3811" s="18" t="s">
        <v>768</v>
      </c>
    </row>
    <row r="3812" customFormat="false" ht="15" hidden="false" customHeight="false" outlineLevel="0" collapsed="false">
      <c r="A3812" s="4" t="str">
        <f aca="false">B3812&amp;"|"&amp;C3812</f>
        <v>tdbR00000151 Ile-GAU|5</v>
      </c>
      <c r="B3812" s="4" t="s">
        <v>89</v>
      </c>
      <c r="C3812" s="4" t="s">
        <v>773</v>
      </c>
      <c r="D3812" s="4" t="n">
        <v>5</v>
      </c>
      <c r="E3812" s="17" t="s">
        <v>772</v>
      </c>
      <c r="F3812" s="18" t="s">
        <v>768</v>
      </c>
    </row>
    <row r="3813" customFormat="false" ht="15" hidden="false" customHeight="false" outlineLevel="0" collapsed="false">
      <c r="A3813" s="4" t="str">
        <f aca="false">B3813&amp;"|"&amp;C3813</f>
        <v>tdbR00000151 Ile-GAU|6</v>
      </c>
      <c r="B3813" s="4" t="s">
        <v>89</v>
      </c>
      <c r="C3813" s="4" t="s">
        <v>774</v>
      </c>
      <c r="D3813" s="4" t="n">
        <v>6</v>
      </c>
      <c r="E3813" s="17" t="s">
        <v>780</v>
      </c>
      <c r="F3813" s="18" t="s">
        <v>768</v>
      </c>
    </row>
    <row r="3814" customFormat="false" ht="15" hidden="false" customHeight="false" outlineLevel="0" collapsed="false">
      <c r="A3814" s="4" t="str">
        <f aca="false">B3814&amp;"|"&amp;C3814</f>
        <v>tdbR00000151 Ile-GAU|7</v>
      </c>
      <c r="B3814" s="4" t="s">
        <v>89</v>
      </c>
      <c r="C3814" s="4" t="s">
        <v>775</v>
      </c>
      <c r="D3814" s="4" t="n">
        <v>7</v>
      </c>
      <c r="E3814" s="17" t="s">
        <v>780</v>
      </c>
      <c r="F3814" s="18" t="s">
        <v>768</v>
      </c>
    </row>
    <row r="3815" customFormat="false" ht="15" hidden="false" customHeight="false" outlineLevel="0" collapsed="false">
      <c r="A3815" s="4" t="str">
        <f aca="false">B3815&amp;"|"&amp;C3815</f>
        <v>tdbR00000151 Ile-GAU|8</v>
      </c>
      <c r="B3815" s="4" t="s">
        <v>89</v>
      </c>
      <c r="C3815" s="4" t="s">
        <v>776</v>
      </c>
      <c r="D3815" s="4" t="n">
        <v>8</v>
      </c>
      <c r="E3815" s="3" t="s">
        <v>777</v>
      </c>
      <c r="F3815" s="4" t="s">
        <v>778</v>
      </c>
    </row>
    <row r="3816" customFormat="false" ht="15" hidden="false" customHeight="false" outlineLevel="0" collapsed="false">
      <c r="A3816" s="4" t="str">
        <f aca="false">B3816&amp;"|"&amp;C3816</f>
        <v>tdbR00000151 Ile-GAU|9</v>
      </c>
      <c r="B3816" s="4" t="s">
        <v>89</v>
      </c>
      <c r="C3816" s="4" t="s">
        <v>779</v>
      </c>
      <c r="D3816" s="4" t="n">
        <v>9</v>
      </c>
      <c r="E3816" s="3" t="s">
        <v>780</v>
      </c>
      <c r="F3816" s="4" t="s">
        <v>781</v>
      </c>
    </row>
    <row r="3817" customFormat="false" ht="15" hidden="false" customHeight="false" outlineLevel="0" collapsed="false">
      <c r="A3817" s="4" t="str">
        <f aca="false">B3817&amp;"|"&amp;C3817</f>
        <v>tdbR00000151 Ile-GAU|10</v>
      </c>
      <c r="B3817" s="4" t="s">
        <v>89</v>
      </c>
      <c r="C3817" s="4" t="s">
        <v>782</v>
      </c>
      <c r="D3817" s="4" t="n">
        <v>10</v>
      </c>
      <c r="E3817" s="8" t="s">
        <v>459</v>
      </c>
      <c r="F3817" s="7" t="s">
        <v>783</v>
      </c>
    </row>
    <row r="3818" customFormat="false" ht="15" hidden="false" customHeight="false" outlineLevel="0" collapsed="false">
      <c r="A3818" s="4" t="str">
        <f aca="false">B3818&amp;"|"&amp;C3818</f>
        <v>tdbR00000151 Ile-GAU|11</v>
      </c>
      <c r="B3818" s="4" t="s">
        <v>89</v>
      </c>
      <c r="C3818" s="4" t="s">
        <v>784</v>
      </c>
      <c r="D3818" s="4" t="n">
        <v>11</v>
      </c>
      <c r="E3818" s="8" t="s">
        <v>772</v>
      </c>
      <c r="F3818" s="7" t="s">
        <v>783</v>
      </c>
    </row>
    <row r="3819" customFormat="false" ht="15" hidden="false" customHeight="false" outlineLevel="0" collapsed="false">
      <c r="A3819" s="4" t="str">
        <f aca="false">B3819&amp;"|"&amp;C3819</f>
        <v>tdbR00000151 Ile-GAU|12</v>
      </c>
      <c r="B3819" s="4" t="s">
        <v>89</v>
      </c>
      <c r="C3819" s="4" t="s">
        <v>785</v>
      </c>
      <c r="D3819" s="4" t="n">
        <v>12</v>
      </c>
      <c r="E3819" s="8" t="s">
        <v>777</v>
      </c>
      <c r="F3819" s="7" t="s">
        <v>783</v>
      </c>
    </row>
    <row r="3820" customFormat="false" ht="15" hidden="false" customHeight="false" outlineLevel="0" collapsed="false">
      <c r="A3820" s="4" t="str">
        <f aca="false">B3820&amp;"|"&amp;C3820</f>
        <v>tdbR00000151 Ile-GAU|13</v>
      </c>
      <c r="B3820" s="4" t="s">
        <v>89</v>
      </c>
      <c r="C3820" s="4" t="s">
        <v>786</v>
      </c>
      <c r="D3820" s="4" t="n">
        <v>13</v>
      </c>
      <c r="E3820" s="8" t="s">
        <v>772</v>
      </c>
      <c r="F3820" s="7" t="s">
        <v>783</v>
      </c>
    </row>
    <row r="3821" customFormat="false" ht="15" hidden="false" customHeight="false" outlineLevel="0" collapsed="false">
      <c r="A3821" s="4" t="str">
        <f aca="false">B3821&amp;"|"&amp;C3821</f>
        <v>tdbR00000151 Ile-GAU|14</v>
      </c>
      <c r="B3821" s="4" t="s">
        <v>89</v>
      </c>
      <c r="C3821" s="4" t="s">
        <v>787</v>
      </c>
      <c r="D3821" s="4" t="n">
        <v>14</v>
      </c>
      <c r="E3821" s="19" t="s">
        <v>780</v>
      </c>
      <c r="F3821" s="20" t="s">
        <v>788</v>
      </c>
    </row>
    <row r="3822" customFormat="false" ht="15" hidden="false" customHeight="false" outlineLevel="0" collapsed="false">
      <c r="A3822" s="4" t="str">
        <f aca="false">B3822&amp;"|"&amp;C3822</f>
        <v>tdbR00000151 Ile-GAU|15</v>
      </c>
      <c r="B3822" s="4" t="s">
        <v>89</v>
      </c>
      <c r="C3822" s="4" t="s">
        <v>789</v>
      </c>
      <c r="D3822" s="4" t="n">
        <v>15</v>
      </c>
      <c r="E3822" s="19" t="s">
        <v>459</v>
      </c>
      <c r="F3822" s="20" t="s">
        <v>788</v>
      </c>
    </row>
    <row r="3823" customFormat="false" ht="15" hidden="false" customHeight="false" outlineLevel="0" collapsed="false">
      <c r="A3823" s="4" t="str">
        <f aca="false">B3823&amp;"|"&amp;C3823</f>
        <v>tdbR00000151 Ile-GAU|16</v>
      </c>
      <c r="B3823" s="4" t="s">
        <v>89</v>
      </c>
      <c r="C3823" s="4" t="s">
        <v>790</v>
      </c>
      <c r="D3823" s="4" t="n">
        <v>16</v>
      </c>
      <c r="E3823" s="19" t="s">
        <v>777</v>
      </c>
      <c r="F3823" s="20" t="s">
        <v>788</v>
      </c>
    </row>
    <row r="3824" customFormat="false" ht="15" hidden="false" customHeight="false" outlineLevel="0" collapsed="false">
      <c r="A3824" s="4" t="str">
        <f aca="false">B3824&amp;"|"&amp;C3824</f>
        <v>tdbR00000151 Ile-GAU|17</v>
      </c>
      <c r="B3824" s="4" t="s">
        <v>89</v>
      </c>
      <c r="C3824" s="4" t="s">
        <v>791</v>
      </c>
      <c r="D3824" s="4" t="n">
        <v>17</v>
      </c>
      <c r="E3824" s="19" t="s">
        <v>772</v>
      </c>
      <c r="F3824" s="20" t="s">
        <v>788</v>
      </c>
    </row>
    <row r="3825" customFormat="false" ht="15" hidden="false" customHeight="false" outlineLevel="0" collapsed="false">
      <c r="A3825" s="4" t="str">
        <f aca="false">B3825&amp;"|"&amp;C3825</f>
        <v>tdbR00000151 Ile-GAU|17a</v>
      </c>
      <c r="B3825" s="4" t="s">
        <v>89</v>
      </c>
      <c r="C3825" s="4" t="s">
        <v>792</v>
      </c>
      <c r="D3825" s="4" t="n">
        <v>18</v>
      </c>
      <c r="E3825" s="19" t="s">
        <v>780</v>
      </c>
      <c r="F3825" s="20" t="s">
        <v>788</v>
      </c>
    </row>
    <row r="3826" customFormat="false" ht="15" hidden="false" customHeight="false" outlineLevel="0" collapsed="false">
      <c r="A3826" s="4" t="str">
        <f aca="false">B3826&amp;"|"&amp;C3826</f>
        <v>tdbR00000151 Ile-GAU|18</v>
      </c>
      <c r="B3826" s="4" t="s">
        <v>89</v>
      </c>
      <c r="C3826" s="4" t="s">
        <v>793</v>
      </c>
      <c r="D3826" s="4" t="n">
        <v>19</v>
      </c>
      <c r="E3826" s="19" t="s">
        <v>459</v>
      </c>
      <c r="F3826" s="20" t="s">
        <v>788</v>
      </c>
    </row>
    <row r="3827" customFormat="false" ht="15" hidden="false" customHeight="false" outlineLevel="0" collapsed="false">
      <c r="A3827" s="4" t="str">
        <f aca="false">B3827&amp;"|"&amp;C3827</f>
        <v>tdbR00000151 Ile-GAU|19</v>
      </c>
      <c r="B3827" s="4" t="s">
        <v>89</v>
      </c>
      <c r="C3827" s="4" t="s">
        <v>794</v>
      </c>
      <c r="D3827" s="4" t="n">
        <v>20</v>
      </c>
      <c r="E3827" s="19" t="s">
        <v>459</v>
      </c>
      <c r="F3827" s="20" t="s">
        <v>788</v>
      </c>
    </row>
    <row r="3828" customFormat="false" ht="15" hidden="false" customHeight="false" outlineLevel="0" collapsed="false">
      <c r="A3828" s="4" t="str">
        <f aca="false">B3828&amp;"|"&amp;C3828</f>
        <v>tdbR00000151 Ile-GAU|20</v>
      </c>
      <c r="B3828" s="4" t="s">
        <v>89</v>
      </c>
      <c r="C3828" s="4" t="s">
        <v>795</v>
      </c>
      <c r="D3828" s="4" t="n">
        <v>21</v>
      </c>
      <c r="E3828" s="19" t="s">
        <v>777</v>
      </c>
      <c r="F3828" s="20" t="s">
        <v>788</v>
      </c>
    </row>
    <row r="3829" customFormat="false" ht="15" hidden="false" customHeight="false" outlineLevel="0" collapsed="false">
      <c r="A3829" s="4" t="str">
        <f aca="false">B3829&amp;"|"&amp;C3829</f>
        <v>tdbR00000151 Ile-GAU|21</v>
      </c>
      <c r="B3829" s="4" t="s">
        <v>89</v>
      </c>
      <c r="C3829" s="4" t="s">
        <v>797</v>
      </c>
      <c r="D3829" s="4" t="n">
        <v>22</v>
      </c>
      <c r="E3829" s="19" t="s">
        <v>777</v>
      </c>
      <c r="F3829" s="20" t="s">
        <v>788</v>
      </c>
    </row>
    <row r="3830" customFormat="false" ht="15" hidden="false" customHeight="false" outlineLevel="0" collapsed="false">
      <c r="A3830" s="4" t="str">
        <f aca="false">B3830&amp;"|"&amp;C3830</f>
        <v>tdbR00000151 Ile-GAU|22</v>
      </c>
      <c r="B3830" s="4" t="s">
        <v>89</v>
      </c>
      <c r="C3830" s="4" t="s">
        <v>798</v>
      </c>
      <c r="D3830" s="4" t="n">
        <v>23</v>
      </c>
      <c r="E3830" s="8" t="s">
        <v>459</v>
      </c>
      <c r="F3830" s="7" t="s">
        <v>783</v>
      </c>
    </row>
    <row r="3831" customFormat="false" ht="15" hidden="false" customHeight="false" outlineLevel="0" collapsed="false">
      <c r="A3831" s="4" t="str">
        <f aca="false">B3831&amp;"|"&amp;C3831</f>
        <v>tdbR00000151 Ile-GAU|23</v>
      </c>
      <c r="B3831" s="4" t="s">
        <v>89</v>
      </c>
      <c r="C3831" s="4" t="s">
        <v>799</v>
      </c>
      <c r="D3831" s="4" t="n">
        <v>24</v>
      </c>
      <c r="E3831" s="8" t="s">
        <v>780</v>
      </c>
      <c r="F3831" s="7" t="s">
        <v>783</v>
      </c>
    </row>
    <row r="3832" customFormat="false" ht="15" hidden="false" customHeight="false" outlineLevel="0" collapsed="false">
      <c r="A3832" s="4" t="str">
        <f aca="false">B3832&amp;"|"&amp;C3832</f>
        <v>tdbR00000151 Ile-GAU|24</v>
      </c>
      <c r="B3832" s="4" t="s">
        <v>89</v>
      </c>
      <c r="C3832" s="4" t="s">
        <v>800</v>
      </c>
      <c r="D3832" s="4" t="n">
        <v>25</v>
      </c>
      <c r="E3832" s="8" t="s">
        <v>459</v>
      </c>
      <c r="F3832" s="7" t="s">
        <v>783</v>
      </c>
    </row>
    <row r="3833" customFormat="false" ht="15" hidden="false" customHeight="false" outlineLevel="0" collapsed="false">
      <c r="A3833" s="4" t="str">
        <f aca="false">B3833&amp;"|"&amp;C3833</f>
        <v>tdbR00000151 Ile-GAU|25</v>
      </c>
      <c r="B3833" s="4" t="s">
        <v>89</v>
      </c>
      <c r="C3833" s="4" t="s">
        <v>801</v>
      </c>
      <c r="D3833" s="4" t="n">
        <v>26</v>
      </c>
      <c r="E3833" s="8" t="s">
        <v>772</v>
      </c>
      <c r="F3833" s="7" t="s">
        <v>783</v>
      </c>
    </row>
    <row r="3834" customFormat="false" ht="15" hidden="false" customHeight="false" outlineLevel="0" collapsed="false">
      <c r="A3834" s="4" t="str">
        <f aca="false">B3834&amp;"|"&amp;C3834</f>
        <v>tdbR00000151 Ile-GAU|26</v>
      </c>
      <c r="B3834" s="4" t="s">
        <v>89</v>
      </c>
      <c r="C3834" s="4" t="s">
        <v>802</v>
      </c>
      <c r="D3834" s="4" t="n">
        <v>27</v>
      </c>
      <c r="E3834" s="3" t="s">
        <v>459</v>
      </c>
      <c r="F3834" s="4" t="s">
        <v>803</v>
      </c>
    </row>
    <row r="3835" customFormat="false" ht="15" hidden="false" customHeight="false" outlineLevel="0" collapsed="false">
      <c r="A3835" s="4" t="str">
        <f aca="false">B3835&amp;"|"&amp;C3835</f>
        <v>tdbR00000151 Ile-GAU|27</v>
      </c>
      <c r="B3835" s="4" t="s">
        <v>89</v>
      </c>
      <c r="C3835" s="4" t="s">
        <v>804</v>
      </c>
      <c r="D3835" s="4" t="n">
        <v>28</v>
      </c>
      <c r="E3835" s="21" t="s">
        <v>772</v>
      </c>
      <c r="F3835" s="22" t="s">
        <v>805</v>
      </c>
    </row>
    <row r="3836" customFormat="false" ht="15" hidden="false" customHeight="false" outlineLevel="0" collapsed="false">
      <c r="A3836" s="4" t="str">
        <f aca="false">B3836&amp;"|"&amp;C3836</f>
        <v>tdbR00000151 Ile-GAU|28</v>
      </c>
      <c r="B3836" s="4" t="s">
        <v>89</v>
      </c>
      <c r="C3836" s="4" t="s">
        <v>806</v>
      </c>
      <c r="D3836" s="4" t="n">
        <v>29</v>
      </c>
      <c r="E3836" s="21" t="s">
        <v>777</v>
      </c>
      <c r="F3836" s="22" t="s">
        <v>805</v>
      </c>
    </row>
    <row r="3837" customFormat="false" ht="15" hidden="false" customHeight="false" outlineLevel="0" collapsed="false">
      <c r="A3837" s="4" t="str">
        <f aca="false">B3837&amp;"|"&amp;C3837</f>
        <v>tdbR00000151 Ile-GAU|29</v>
      </c>
      <c r="B3837" s="4" t="s">
        <v>89</v>
      </c>
      <c r="C3837" s="4" t="s">
        <v>807</v>
      </c>
      <c r="D3837" s="4" t="n">
        <v>30</v>
      </c>
      <c r="E3837" s="21" t="s">
        <v>772</v>
      </c>
      <c r="F3837" s="22" t="s">
        <v>805</v>
      </c>
    </row>
    <row r="3838" customFormat="false" ht="15" hidden="false" customHeight="false" outlineLevel="0" collapsed="false">
      <c r="A3838" s="4" t="str">
        <f aca="false">B3838&amp;"|"&amp;C3838</f>
        <v>tdbR00000151 Ile-GAU|30</v>
      </c>
      <c r="B3838" s="4" t="s">
        <v>89</v>
      </c>
      <c r="C3838" s="4" t="s">
        <v>808</v>
      </c>
      <c r="D3838" s="4" t="n">
        <v>31</v>
      </c>
      <c r="E3838" s="21" t="s">
        <v>459</v>
      </c>
      <c r="F3838" s="22" t="s">
        <v>805</v>
      </c>
    </row>
    <row r="3839" customFormat="false" ht="15" hidden="false" customHeight="false" outlineLevel="0" collapsed="false">
      <c r="A3839" s="4" t="str">
        <f aca="false">B3839&amp;"|"&amp;C3839</f>
        <v>tdbR00000151 Ile-GAU|31</v>
      </c>
      <c r="B3839" s="4" t="s">
        <v>89</v>
      </c>
      <c r="C3839" s="4" t="s">
        <v>809</v>
      </c>
      <c r="D3839" s="4" t="n">
        <v>32</v>
      </c>
      <c r="E3839" s="21" t="s">
        <v>459</v>
      </c>
      <c r="F3839" s="22" t="s">
        <v>805</v>
      </c>
    </row>
    <row r="3840" customFormat="false" ht="15" hidden="false" customHeight="false" outlineLevel="0" collapsed="false">
      <c r="A3840" s="4" t="str">
        <f aca="false">B3840&amp;"|"&amp;C3840</f>
        <v>tdbR00000151 Ile-GAU|32</v>
      </c>
      <c r="B3840" s="4" t="s">
        <v>89</v>
      </c>
      <c r="C3840" s="4" t="s">
        <v>810</v>
      </c>
      <c r="D3840" s="4" t="n">
        <v>33</v>
      </c>
      <c r="E3840" s="19" t="s">
        <v>772</v>
      </c>
      <c r="F3840" s="20" t="s">
        <v>811</v>
      </c>
    </row>
    <row r="3841" customFormat="false" ht="15" hidden="false" customHeight="false" outlineLevel="0" collapsed="false">
      <c r="A3841" s="4" t="str">
        <f aca="false">B3841&amp;"|"&amp;C3841</f>
        <v>tdbR00000151 Ile-GAU|33</v>
      </c>
      <c r="B3841" s="4" t="s">
        <v>89</v>
      </c>
      <c r="C3841" s="4" t="s">
        <v>812</v>
      </c>
      <c r="D3841" s="4" t="n">
        <v>34</v>
      </c>
      <c r="E3841" s="19" t="s">
        <v>777</v>
      </c>
      <c r="F3841" s="20" t="s">
        <v>811</v>
      </c>
    </row>
    <row r="3842" customFormat="false" ht="15" hidden="false" customHeight="false" outlineLevel="0" collapsed="false">
      <c r="A3842" s="4" t="str">
        <f aca="false">B3842&amp;"|"&amp;C3842</f>
        <v>tdbR00000151 Ile-GAU|34</v>
      </c>
      <c r="B3842" s="4" t="s">
        <v>89</v>
      </c>
      <c r="C3842" s="4" t="s">
        <v>813</v>
      </c>
      <c r="D3842" s="4" t="n">
        <v>35</v>
      </c>
      <c r="E3842" s="19" t="s">
        <v>459</v>
      </c>
      <c r="F3842" s="20" t="s">
        <v>811</v>
      </c>
    </row>
    <row r="3843" customFormat="false" ht="15" hidden="false" customHeight="false" outlineLevel="0" collapsed="false">
      <c r="A3843" s="4" t="str">
        <f aca="false">B3843&amp;"|"&amp;C3843</f>
        <v>tdbR00000151 Ile-GAU|35</v>
      </c>
      <c r="B3843" s="4" t="s">
        <v>89</v>
      </c>
      <c r="C3843" s="4" t="s">
        <v>814</v>
      </c>
      <c r="D3843" s="4" t="n">
        <v>36</v>
      </c>
      <c r="E3843" s="19" t="s">
        <v>780</v>
      </c>
      <c r="F3843" s="20" t="s">
        <v>811</v>
      </c>
    </row>
    <row r="3844" customFormat="false" ht="15" hidden="false" customHeight="false" outlineLevel="0" collapsed="false">
      <c r="A3844" s="4" t="str">
        <f aca="false">B3844&amp;"|"&amp;C3844</f>
        <v>tdbR00000151 Ile-GAU|36</v>
      </c>
      <c r="B3844" s="4" t="s">
        <v>89</v>
      </c>
      <c r="C3844" s="4" t="s">
        <v>815</v>
      </c>
      <c r="D3844" s="4" t="n">
        <v>37</v>
      </c>
      <c r="E3844" s="19" t="s">
        <v>777</v>
      </c>
      <c r="F3844" s="20" t="s">
        <v>811</v>
      </c>
    </row>
    <row r="3845" customFormat="false" ht="15" hidden="false" customHeight="false" outlineLevel="0" collapsed="false">
      <c r="A3845" s="4" t="str">
        <f aca="false">B3845&amp;"|"&amp;C3845</f>
        <v>tdbR00000151 Ile-GAU|37</v>
      </c>
      <c r="B3845" s="4" t="s">
        <v>89</v>
      </c>
      <c r="C3845" s="4" t="s">
        <v>816</v>
      </c>
      <c r="D3845" s="4" t="n">
        <v>38</v>
      </c>
      <c r="E3845" s="19" t="s">
        <v>780</v>
      </c>
      <c r="F3845" s="20" t="s">
        <v>811</v>
      </c>
    </row>
    <row r="3846" customFormat="false" ht="15" hidden="false" customHeight="false" outlineLevel="0" collapsed="false">
      <c r="A3846" s="4" t="str">
        <f aca="false">B3846&amp;"|"&amp;C3846</f>
        <v>tdbR00000151 Ile-GAU|38</v>
      </c>
      <c r="B3846" s="4" t="s">
        <v>89</v>
      </c>
      <c r="C3846" s="4" t="s">
        <v>817</v>
      </c>
      <c r="D3846" s="4" t="n">
        <v>39</v>
      </c>
      <c r="E3846" s="19" t="s">
        <v>780</v>
      </c>
      <c r="F3846" s="20" t="s">
        <v>811</v>
      </c>
    </row>
    <row r="3847" customFormat="false" ht="15" hidden="false" customHeight="false" outlineLevel="0" collapsed="false">
      <c r="A3847" s="4" t="str">
        <f aca="false">B3847&amp;"|"&amp;C3847</f>
        <v>tdbR00000151 Ile-GAU|39</v>
      </c>
      <c r="B3847" s="4" t="s">
        <v>89</v>
      </c>
      <c r="C3847" s="4" t="s">
        <v>818</v>
      </c>
      <c r="D3847" s="4" t="n">
        <v>40</v>
      </c>
      <c r="E3847" s="21" t="s">
        <v>772</v>
      </c>
      <c r="F3847" s="22" t="s">
        <v>805</v>
      </c>
    </row>
    <row r="3848" customFormat="false" ht="15" hidden="false" customHeight="false" outlineLevel="0" collapsed="false">
      <c r="A3848" s="4" t="str">
        <f aca="false">B3848&amp;"|"&amp;C3848</f>
        <v>tdbR00000151 Ile-GAU|40</v>
      </c>
      <c r="B3848" s="4" t="s">
        <v>89</v>
      </c>
      <c r="C3848" s="4" t="s">
        <v>819</v>
      </c>
      <c r="D3848" s="4" t="n">
        <v>41</v>
      </c>
      <c r="E3848" s="21" t="s">
        <v>772</v>
      </c>
      <c r="F3848" s="22" t="s">
        <v>805</v>
      </c>
    </row>
    <row r="3849" customFormat="false" ht="15" hidden="false" customHeight="false" outlineLevel="0" collapsed="false">
      <c r="A3849" s="4" t="str">
        <f aca="false">B3849&amp;"|"&amp;C3849</f>
        <v>tdbR00000151 Ile-GAU|41</v>
      </c>
      <c r="B3849" s="4" t="s">
        <v>89</v>
      </c>
      <c r="C3849" s="4" t="s">
        <v>820</v>
      </c>
      <c r="D3849" s="4" t="n">
        <v>42</v>
      </c>
      <c r="E3849" s="21" t="s">
        <v>459</v>
      </c>
      <c r="F3849" s="22" t="s">
        <v>805</v>
      </c>
    </row>
    <row r="3850" customFormat="false" ht="15" hidden="false" customHeight="false" outlineLevel="0" collapsed="false">
      <c r="A3850" s="4" t="str">
        <f aca="false">B3850&amp;"|"&amp;C3850</f>
        <v>tdbR00000151 Ile-GAU|42</v>
      </c>
      <c r="B3850" s="4" t="s">
        <v>89</v>
      </c>
      <c r="C3850" s="4" t="s">
        <v>821</v>
      </c>
      <c r="D3850" s="4" t="n">
        <v>43</v>
      </c>
      <c r="E3850" s="21" t="s">
        <v>459</v>
      </c>
      <c r="F3850" s="22" t="s">
        <v>805</v>
      </c>
    </row>
    <row r="3851" customFormat="false" ht="15" hidden="false" customHeight="false" outlineLevel="0" collapsed="false">
      <c r="A3851" s="4" t="str">
        <f aca="false">B3851&amp;"|"&amp;C3851</f>
        <v>tdbR00000151 Ile-GAU|43</v>
      </c>
      <c r="B3851" s="4" t="s">
        <v>89</v>
      </c>
      <c r="C3851" s="4" t="s">
        <v>822</v>
      </c>
      <c r="D3851" s="4" t="n">
        <v>44</v>
      </c>
      <c r="E3851" s="21" t="s">
        <v>459</v>
      </c>
      <c r="F3851" s="22" t="s">
        <v>805</v>
      </c>
    </row>
    <row r="3852" customFormat="false" ht="15" hidden="false" customHeight="false" outlineLevel="0" collapsed="false">
      <c r="A3852" s="4" t="str">
        <f aca="false">B3852&amp;"|"&amp;C3852</f>
        <v>tdbR00000151 Ile-GAU|44</v>
      </c>
      <c r="B3852" s="4" t="s">
        <v>89</v>
      </c>
      <c r="C3852" s="4" t="s">
        <v>823</v>
      </c>
      <c r="D3852" s="4" t="n">
        <v>45</v>
      </c>
      <c r="E3852" s="19" t="s">
        <v>780</v>
      </c>
      <c r="F3852" s="20" t="s">
        <v>824</v>
      </c>
    </row>
    <row r="3853" customFormat="false" ht="15" hidden="false" customHeight="false" outlineLevel="0" collapsed="false">
      <c r="A3853" s="4" t="str">
        <f aca="false">B3853&amp;"|"&amp;C3853</f>
        <v>tdbR00000151 Ile-GAU|45</v>
      </c>
      <c r="B3853" s="4" t="s">
        <v>89</v>
      </c>
      <c r="C3853" s="4" t="s">
        <v>825</v>
      </c>
      <c r="D3853" s="4" t="n">
        <v>46</v>
      </c>
      <c r="E3853" s="19" t="s">
        <v>459</v>
      </c>
      <c r="F3853" s="20" t="s">
        <v>824</v>
      </c>
    </row>
    <row r="3854" customFormat="false" ht="15" hidden="false" customHeight="false" outlineLevel="0" collapsed="false">
      <c r="A3854" s="4" t="str">
        <f aca="false">B3854&amp;"|"&amp;C3854</f>
        <v>tdbR00000151 Ile-GAU|46</v>
      </c>
      <c r="B3854" s="4" t="s">
        <v>89</v>
      </c>
      <c r="C3854" s="4" t="s">
        <v>826</v>
      </c>
      <c r="D3854" s="4" t="n">
        <v>47</v>
      </c>
      <c r="E3854" s="19" t="s">
        <v>459</v>
      </c>
      <c r="F3854" s="20" t="s">
        <v>824</v>
      </c>
    </row>
    <row r="3855" customFormat="false" ht="15" hidden="false" customHeight="false" outlineLevel="0" collapsed="false">
      <c r="A3855" s="4" t="str">
        <f aca="false">B3855&amp;"|"&amp;C3855</f>
        <v>tdbR00000151 Ile-GAU|47</v>
      </c>
      <c r="B3855" s="4" t="s">
        <v>89</v>
      </c>
      <c r="C3855" s="4" t="s">
        <v>827</v>
      </c>
      <c r="D3855" s="4" t="n">
        <v>48</v>
      </c>
      <c r="E3855" s="19" t="s">
        <v>772</v>
      </c>
      <c r="F3855" s="20" t="s">
        <v>824</v>
      </c>
    </row>
    <row r="3856" customFormat="false" ht="15" hidden="false" customHeight="false" outlineLevel="0" collapsed="false">
      <c r="A3856" s="4" t="str">
        <f aca="false">B3856&amp;"|"&amp;C3856</f>
        <v>tdbR00000151 Ile-GAU|48</v>
      </c>
      <c r="B3856" s="4" t="s">
        <v>89</v>
      </c>
      <c r="C3856" s="4" t="s">
        <v>828</v>
      </c>
      <c r="D3856" s="4" t="n">
        <v>49</v>
      </c>
      <c r="E3856" s="19" t="s">
        <v>772</v>
      </c>
      <c r="F3856" s="20" t="s">
        <v>824</v>
      </c>
    </row>
    <row r="3857" customFormat="false" ht="15" hidden="false" customHeight="false" outlineLevel="0" collapsed="false">
      <c r="A3857" s="4" t="str">
        <f aca="false">B3857&amp;"|"&amp;C3857</f>
        <v>tdbR00000151 Ile-GAU|49</v>
      </c>
      <c r="B3857" s="4" t="s">
        <v>89</v>
      </c>
      <c r="C3857" s="4" t="s">
        <v>829</v>
      </c>
      <c r="D3857" s="4" t="n">
        <v>50</v>
      </c>
      <c r="E3857" s="23" t="s">
        <v>772</v>
      </c>
      <c r="F3857" s="10" t="s">
        <v>830</v>
      </c>
    </row>
    <row r="3858" customFormat="false" ht="15" hidden="false" customHeight="false" outlineLevel="0" collapsed="false">
      <c r="A3858" s="4" t="str">
        <f aca="false">B3858&amp;"|"&amp;C3858</f>
        <v>tdbR00000151 Ile-GAU|50</v>
      </c>
      <c r="B3858" s="4" t="s">
        <v>89</v>
      </c>
      <c r="C3858" s="4" t="s">
        <v>831</v>
      </c>
      <c r="D3858" s="4" t="n">
        <v>51</v>
      </c>
      <c r="E3858" s="23" t="s">
        <v>459</v>
      </c>
      <c r="F3858" s="10" t="s">
        <v>830</v>
      </c>
    </row>
    <row r="3859" customFormat="false" ht="15" hidden="false" customHeight="false" outlineLevel="0" collapsed="false">
      <c r="A3859" s="4" t="str">
        <f aca="false">B3859&amp;"|"&amp;C3859</f>
        <v>tdbR00000151 Ile-GAU|51</v>
      </c>
      <c r="B3859" s="4" t="s">
        <v>89</v>
      </c>
      <c r="C3859" s="4" t="s">
        <v>832</v>
      </c>
      <c r="D3859" s="4" t="n">
        <v>52</v>
      </c>
      <c r="E3859" s="23" t="s">
        <v>772</v>
      </c>
      <c r="F3859" s="10" t="s">
        <v>830</v>
      </c>
    </row>
    <row r="3860" customFormat="false" ht="15" hidden="false" customHeight="false" outlineLevel="0" collapsed="false">
      <c r="A3860" s="4" t="str">
        <f aca="false">B3860&amp;"|"&amp;C3860</f>
        <v>tdbR00000151 Ile-GAU|52</v>
      </c>
      <c r="B3860" s="4" t="s">
        <v>89</v>
      </c>
      <c r="C3860" s="4" t="s">
        <v>833</v>
      </c>
      <c r="D3860" s="4" t="n">
        <v>53</v>
      </c>
      <c r="E3860" s="23" t="s">
        <v>459</v>
      </c>
      <c r="F3860" s="10" t="s">
        <v>830</v>
      </c>
    </row>
    <row r="3861" customFormat="false" ht="15" hidden="false" customHeight="false" outlineLevel="0" collapsed="false">
      <c r="A3861" s="4" t="str">
        <f aca="false">B3861&amp;"|"&amp;C3861</f>
        <v>tdbR00000151 Ile-GAU|53</v>
      </c>
      <c r="B3861" s="4" t="s">
        <v>89</v>
      </c>
      <c r="C3861" s="4" t="s">
        <v>834</v>
      </c>
      <c r="D3861" s="4" t="n">
        <v>54</v>
      </c>
      <c r="E3861" s="23" t="s">
        <v>459</v>
      </c>
      <c r="F3861" s="10" t="s">
        <v>830</v>
      </c>
    </row>
    <row r="3862" customFormat="false" ht="15" hidden="false" customHeight="false" outlineLevel="0" collapsed="false">
      <c r="A3862" s="4" t="str">
        <f aca="false">B3862&amp;"|"&amp;C3862</f>
        <v>tdbR00000151 Ile-GAU|54</v>
      </c>
      <c r="B3862" s="4" t="s">
        <v>89</v>
      </c>
      <c r="C3862" s="4" t="s">
        <v>835</v>
      </c>
      <c r="D3862" s="4" t="n">
        <v>55</v>
      </c>
      <c r="E3862" s="19" t="s">
        <v>777</v>
      </c>
      <c r="F3862" s="20" t="s">
        <v>836</v>
      </c>
    </row>
    <row r="3863" customFormat="false" ht="15" hidden="false" customHeight="false" outlineLevel="0" collapsed="false">
      <c r="A3863" s="4" t="str">
        <f aca="false">B3863&amp;"|"&amp;C3863</f>
        <v>tdbR00000151 Ile-GAU|55</v>
      </c>
      <c r="B3863" s="4" t="s">
        <v>89</v>
      </c>
      <c r="C3863" s="4" t="s">
        <v>837</v>
      </c>
      <c r="D3863" s="4" t="n">
        <v>56</v>
      </c>
      <c r="E3863" s="19" t="s">
        <v>777</v>
      </c>
      <c r="F3863" s="20" t="s">
        <v>836</v>
      </c>
    </row>
    <row r="3864" customFormat="false" ht="15" hidden="false" customHeight="false" outlineLevel="0" collapsed="false">
      <c r="A3864" s="4" t="str">
        <f aca="false">B3864&amp;"|"&amp;C3864</f>
        <v>tdbR00000151 Ile-GAU|56</v>
      </c>
      <c r="B3864" s="4" t="s">
        <v>89</v>
      </c>
      <c r="C3864" s="4" t="s">
        <v>838</v>
      </c>
      <c r="D3864" s="4" t="n">
        <v>57</v>
      </c>
      <c r="E3864" s="19" t="s">
        <v>772</v>
      </c>
      <c r="F3864" s="20" t="s">
        <v>836</v>
      </c>
    </row>
    <row r="3865" customFormat="false" ht="15" hidden="false" customHeight="false" outlineLevel="0" collapsed="false">
      <c r="A3865" s="4" t="str">
        <f aca="false">B3865&amp;"|"&amp;C3865</f>
        <v>tdbR00000151 Ile-GAU|57</v>
      </c>
      <c r="B3865" s="4" t="s">
        <v>89</v>
      </c>
      <c r="C3865" s="4" t="s">
        <v>839</v>
      </c>
      <c r="D3865" s="4" t="n">
        <v>58</v>
      </c>
      <c r="E3865" s="19" t="s">
        <v>780</v>
      </c>
      <c r="F3865" s="20" t="s">
        <v>836</v>
      </c>
    </row>
    <row r="3866" customFormat="false" ht="15" hidden="false" customHeight="false" outlineLevel="0" collapsed="false">
      <c r="A3866" s="4" t="str">
        <f aca="false">B3866&amp;"|"&amp;C3866</f>
        <v>tdbR00000151 Ile-GAU|58</v>
      </c>
      <c r="B3866" s="4" t="s">
        <v>89</v>
      </c>
      <c r="C3866" s="4" t="s">
        <v>840</v>
      </c>
      <c r="D3866" s="4" t="n">
        <v>59</v>
      </c>
      <c r="E3866" s="19" t="s">
        <v>780</v>
      </c>
      <c r="F3866" s="20" t="s">
        <v>836</v>
      </c>
    </row>
    <row r="3867" customFormat="false" ht="15" hidden="false" customHeight="false" outlineLevel="0" collapsed="false">
      <c r="A3867" s="4" t="str">
        <f aca="false">B3867&amp;"|"&amp;C3867</f>
        <v>tdbR00000151 Ile-GAU|59</v>
      </c>
      <c r="B3867" s="4" t="s">
        <v>89</v>
      </c>
      <c r="C3867" s="4" t="s">
        <v>841</v>
      </c>
      <c r="D3867" s="4" t="n">
        <v>60</v>
      </c>
      <c r="E3867" s="19" t="s">
        <v>780</v>
      </c>
      <c r="F3867" s="20" t="s">
        <v>836</v>
      </c>
    </row>
    <row r="3868" customFormat="false" ht="15" hidden="false" customHeight="false" outlineLevel="0" collapsed="false">
      <c r="A3868" s="4" t="str">
        <f aca="false">B3868&amp;"|"&amp;C3868</f>
        <v>tdbR00000151 Ile-GAU|60</v>
      </c>
      <c r="B3868" s="4" t="s">
        <v>89</v>
      </c>
      <c r="C3868" s="4" t="s">
        <v>842</v>
      </c>
      <c r="D3868" s="4" t="n">
        <v>61</v>
      </c>
      <c r="E3868" s="19" t="s">
        <v>777</v>
      </c>
      <c r="F3868" s="20" t="s">
        <v>836</v>
      </c>
    </row>
    <row r="3869" customFormat="false" ht="15" hidden="false" customHeight="false" outlineLevel="0" collapsed="false">
      <c r="A3869" s="4" t="str">
        <f aca="false">B3869&amp;"|"&amp;C3869</f>
        <v>tdbR00000151 Ile-GAU|61</v>
      </c>
      <c r="B3869" s="4" t="s">
        <v>89</v>
      </c>
      <c r="C3869" s="4" t="s">
        <v>843</v>
      </c>
      <c r="D3869" s="4" t="n">
        <v>62</v>
      </c>
      <c r="E3869" s="23" t="s">
        <v>772</v>
      </c>
      <c r="F3869" s="10" t="s">
        <v>830</v>
      </c>
    </row>
    <row r="3870" customFormat="false" ht="15" hidden="false" customHeight="false" outlineLevel="0" collapsed="false">
      <c r="A3870" s="4" t="str">
        <f aca="false">B3870&amp;"|"&amp;C3870</f>
        <v>tdbR00000151 Ile-GAU|62</v>
      </c>
      <c r="B3870" s="4" t="s">
        <v>89</v>
      </c>
      <c r="C3870" s="4" t="s">
        <v>844</v>
      </c>
      <c r="D3870" s="4" t="n">
        <v>63</v>
      </c>
      <c r="E3870" s="23" t="s">
        <v>772</v>
      </c>
      <c r="F3870" s="10" t="s">
        <v>830</v>
      </c>
    </row>
    <row r="3871" customFormat="false" ht="15" hidden="false" customHeight="false" outlineLevel="0" collapsed="false">
      <c r="A3871" s="4" t="str">
        <f aca="false">B3871&amp;"|"&amp;C3871</f>
        <v>tdbR00000151 Ile-GAU|63</v>
      </c>
      <c r="B3871" s="4" t="s">
        <v>89</v>
      </c>
      <c r="C3871" s="4" t="s">
        <v>845</v>
      </c>
      <c r="D3871" s="4" t="n">
        <v>64</v>
      </c>
      <c r="E3871" s="23" t="s">
        <v>459</v>
      </c>
      <c r="F3871" s="10" t="s">
        <v>830</v>
      </c>
    </row>
    <row r="3872" customFormat="false" ht="15" hidden="false" customHeight="false" outlineLevel="0" collapsed="false">
      <c r="A3872" s="4" t="str">
        <f aca="false">B3872&amp;"|"&amp;C3872</f>
        <v>tdbR00000151 Ile-GAU|64</v>
      </c>
      <c r="B3872" s="4" t="s">
        <v>89</v>
      </c>
      <c r="C3872" s="4" t="s">
        <v>846</v>
      </c>
      <c r="D3872" s="4" t="n">
        <v>65</v>
      </c>
      <c r="E3872" s="23" t="s">
        <v>772</v>
      </c>
      <c r="F3872" s="10" t="s">
        <v>830</v>
      </c>
    </row>
    <row r="3873" customFormat="false" ht="15" hidden="false" customHeight="false" outlineLevel="0" collapsed="false">
      <c r="A3873" s="4" t="str">
        <f aca="false">B3873&amp;"|"&amp;C3873</f>
        <v>tdbR00000151 Ile-GAU|65</v>
      </c>
      <c r="B3873" s="4" t="s">
        <v>89</v>
      </c>
      <c r="C3873" s="4" t="s">
        <v>847</v>
      </c>
      <c r="D3873" s="4" t="n">
        <v>66</v>
      </c>
      <c r="E3873" s="23" t="s">
        <v>459</v>
      </c>
      <c r="F3873" s="10" t="s">
        <v>830</v>
      </c>
    </row>
    <row r="3874" customFormat="false" ht="15" hidden="false" customHeight="false" outlineLevel="0" collapsed="false">
      <c r="A3874" s="4" t="str">
        <f aca="false">B3874&amp;"|"&amp;C3874</f>
        <v>tdbR00000151 Ile-GAU|66</v>
      </c>
      <c r="B3874" s="4" t="s">
        <v>89</v>
      </c>
      <c r="C3874" s="4" t="s">
        <v>848</v>
      </c>
      <c r="D3874" s="4" t="n">
        <v>67</v>
      </c>
      <c r="E3874" s="17" t="s">
        <v>777</v>
      </c>
      <c r="F3874" s="18" t="s">
        <v>768</v>
      </c>
    </row>
    <row r="3875" customFormat="false" ht="15" hidden="false" customHeight="false" outlineLevel="0" collapsed="false">
      <c r="A3875" s="4" t="str">
        <f aca="false">B3875&amp;"|"&amp;C3875</f>
        <v>tdbR00000151 Ile-GAU|67</v>
      </c>
      <c r="B3875" s="4" t="s">
        <v>89</v>
      </c>
      <c r="C3875" s="4" t="s">
        <v>849</v>
      </c>
      <c r="D3875" s="4" t="n">
        <v>68</v>
      </c>
      <c r="E3875" s="17" t="s">
        <v>777</v>
      </c>
      <c r="F3875" s="18" t="s">
        <v>768</v>
      </c>
    </row>
    <row r="3876" customFormat="false" ht="15" hidden="false" customHeight="false" outlineLevel="0" collapsed="false">
      <c r="A3876" s="4" t="str">
        <f aca="false">B3876&amp;"|"&amp;C3876</f>
        <v>tdbR00000151 Ile-GAU|68</v>
      </c>
      <c r="B3876" s="4" t="s">
        <v>89</v>
      </c>
      <c r="C3876" s="4" t="s">
        <v>850</v>
      </c>
      <c r="D3876" s="4" t="n">
        <v>69</v>
      </c>
      <c r="E3876" s="17" t="s">
        <v>459</v>
      </c>
      <c r="F3876" s="18" t="s">
        <v>768</v>
      </c>
    </row>
    <row r="3877" customFormat="false" ht="15" hidden="false" customHeight="false" outlineLevel="0" collapsed="false">
      <c r="A3877" s="4" t="str">
        <f aca="false">B3877&amp;"|"&amp;C3877</f>
        <v>tdbR00000151 Ile-GAU|69</v>
      </c>
      <c r="B3877" s="4" t="s">
        <v>89</v>
      </c>
      <c r="C3877" s="4" t="s">
        <v>851</v>
      </c>
      <c r="D3877" s="4" t="n">
        <v>70</v>
      </c>
      <c r="E3877" s="17" t="s">
        <v>459</v>
      </c>
      <c r="F3877" s="18" t="s">
        <v>768</v>
      </c>
    </row>
    <row r="3878" customFormat="false" ht="15" hidden="false" customHeight="false" outlineLevel="0" collapsed="false">
      <c r="A3878" s="4" t="str">
        <f aca="false">B3878&amp;"|"&amp;C3878</f>
        <v>tdbR00000151 Ile-GAU|70</v>
      </c>
      <c r="B3878" s="4" t="s">
        <v>89</v>
      </c>
      <c r="C3878" s="4" t="s">
        <v>852</v>
      </c>
      <c r="D3878" s="4" t="n">
        <v>71</v>
      </c>
      <c r="E3878" s="17" t="s">
        <v>772</v>
      </c>
      <c r="F3878" s="18" t="s">
        <v>768</v>
      </c>
    </row>
    <row r="3879" customFormat="false" ht="15" hidden="false" customHeight="false" outlineLevel="0" collapsed="false">
      <c r="A3879" s="4" t="str">
        <f aca="false">B3879&amp;"|"&amp;C3879</f>
        <v>tdbR00000151 Ile-GAU|71</v>
      </c>
      <c r="B3879" s="4" t="s">
        <v>89</v>
      </c>
      <c r="C3879" s="4" t="s">
        <v>853</v>
      </c>
      <c r="D3879" s="4" t="n">
        <v>72</v>
      </c>
      <c r="E3879" s="17" t="s">
        <v>772</v>
      </c>
      <c r="F3879" s="18" t="s">
        <v>768</v>
      </c>
    </row>
    <row r="3880" customFormat="false" ht="15" hidden="false" customHeight="false" outlineLevel="0" collapsed="false">
      <c r="A3880" s="4" t="str">
        <f aca="false">B3880&amp;"|"&amp;C3880</f>
        <v>tdbR00000151 Ile-GAU|72</v>
      </c>
      <c r="B3880" s="4" t="s">
        <v>89</v>
      </c>
      <c r="C3880" s="4" t="s">
        <v>854</v>
      </c>
      <c r="D3880" s="4" t="n">
        <v>73</v>
      </c>
      <c r="E3880" s="17" t="s">
        <v>772</v>
      </c>
      <c r="F3880" s="18" t="s">
        <v>768</v>
      </c>
    </row>
    <row r="3881" customFormat="false" ht="15" hidden="false" customHeight="false" outlineLevel="0" collapsed="false">
      <c r="A3881" s="4" t="str">
        <f aca="false">B3881&amp;"|"&amp;C3881</f>
        <v>tdbR00000063 Phe-GAA|1</v>
      </c>
      <c r="B3881" s="4" t="s">
        <v>90</v>
      </c>
      <c r="C3881" s="4" t="s">
        <v>767</v>
      </c>
      <c r="D3881" s="4" t="n">
        <v>1</v>
      </c>
      <c r="E3881" s="17" t="s">
        <v>459</v>
      </c>
      <c r="F3881" s="18" t="s">
        <v>768</v>
      </c>
    </row>
    <row r="3882" customFormat="false" ht="15" hidden="false" customHeight="false" outlineLevel="0" collapsed="false">
      <c r="A3882" s="4" t="str">
        <f aca="false">B3882&amp;"|"&amp;C3882</f>
        <v>tdbR00000063 Phe-GAA|2</v>
      </c>
      <c r="B3882" s="4" t="s">
        <v>90</v>
      </c>
      <c r="C3882" s="4" t="s">
        <v>769</v>
      </c>
      <c r="D3882" s="4" t="n">
        <v>2</v>
      </c>
      <c r="E3882" s="17" t="s">
        <v>772</v>
      </c>
      <c r="F3882" s="18" t="s">
        <v>768</v>
      </c>
    </row>
    <row r="3883" customFormat="false" ht="15" hidden="false" customHeight="false" outlineLevel="0" collapsed="false">
      <c r="A3883" s="4" t="str">
        <f aca="false">B3883&amp;"|"&amp;C3883</f>
        <v>tdbR00000063 Phe-GAA|3</v>
      </c>
      <c r="B3883" s="4" t="s">
        <v>90</v>
      </c>
      <c r="C3883" s="4" t="s">
        <v>770</v>
      </c>
      <c r="D3883" s="4" t="n">
        <v>3</v>
      </c>
      <c r="E3883" s="17" t="s">
        <v>772</v>
      </c>
      <c r="F3883" s="18" t="s">
        <v>768</v>
      </c>
    </row>
    <row r="3884" customFormat="false" ht="15" hidden="false" customHeight="false" outlineLevel="0" collapsed="false">
      <c r="A3884" s="4" t="str">
        <f aca="false">B3884&amp;"|"&amp;C3884</f>
        <v>tdbR00000063 Phe-GAA|4</v>
      </c>
      <c r="B3884" s="4" t="s">
        <v>90</v>
      </c>
      <c r="C3884" s="4" t="s">
        <v>771</v>
      </c>
      <c r="D3884" s="4" t="n">
        <v>4</v>
      </c>
      <c r="E3884" s="17" t="s">
        <v>459</v>
      </c>
      <c r="F3884" s="18" t="s">
        <v>768</v>
      </c>
    </row>
    <row r="3885" customFormat="false" ht="15" hidden="false" customHeight="false" outlineLevel="0" collapsed="false">
      <c r="A3885" s="4" t="str">
        <f aca="false">B3885&amp;"|"&amp;C3885</f>
        <v>tdbR00000063 Phe-GAA|5</v>
      </c>
      <c r="B3885" s="4" t="s">
        <v>90</v>
      </c>
      <c r="C3885" s="4" t="s">
        <v>773</v>
      </c>
      <c r="D3885" s="4" t="n">
        <v>5</v>
      </c>
      <c r="E3885" s="17" t="s">
        <v>772</v>
      </c>
      <c r="F3885" s="18" t="s">
        <v>768</v>
      </c>
    </row>
    <row r="3886" customFormat="false" ht="15" hidden="false" customHeight="false" outlineLevel="0" collapsed="false">
      <c r="A3886" s="4" t="str">
        <f aca="false">B3886&amp;"|"&amp;C3886</f>
        <v>tdbR00000063 Phe-GAA|6</v>
      </c>
      <c r="B3886" s="4" t="s">
        <v>90</v>
      </c>
      <c r="C3886" s="4" t="s">
        <v>774</v>
      </c>
      <c r="D3886" s="4" t="n">
        <v>6</v>
      </c>
      <c r="E3886" s="17" t="s">
        <v>772</v>
      </c>
      <c r="F3886" s="18" t="s">
        <v>768</v>
      </c>
    </row>
    <row r="3887" customFormat="false" ht="15" hidden="false" customHeight="false" outlineLevel="0" collapsed="false">
      <c r="A3887" s="4" t="str">
        <f aca="false">B3887&amp;"|"&amp;C3887</f>
        <v>tdbR00000063 Phe-GAA|7</v>
      </c>
      <c r="B3887" s="4" t="s">
        <v>90</v>
      </c>
      <c r="C3887" s="4" t="s">
        <v>775</v>
      </c>
      <c r="D3887" s="4" t="n">
        <v>7</v>
      </c>
      <c r="E3887" s="17" t="s">
        <v>777</v>
      </c>
      <c r="F3887" s="18" t="s">
        <v>768</v>
      </c>
    </row>
    <row r="3888" customFormat="false" ht="15" hidden="false" customHeight="false" outlineLevel="0" collapsed="false">
      <c r="A3888" s="4" t="str">
        <f aca="false">B3888&amp;"|"&amp;C3888</f>
        <v>tdbR00000063 Phe-GAA|8</v>
      </c>
      <c r="B3888" s="4" t="s">
        <v>90</v>
      </c>
      <c r="C3888" s="4" t="s">
        <v>776</v>
      </c>
      <c r="D3888" s="4" t="n">
        <v>8</v>
      </c>
      <c r="E3888" s="3" t="s">
        <v>777</v>
      </c>
      <c r="F3888" s="4" t="s">
        <v>778</v>
      </c>
    </row>
    <row r="3889" customFormat="false" ht="15" hidden="false" customHeight="false" outlineLevel="0" collapsed="false">
      <c r="A3889" s="4" t="str">
        <f aca="false">B3889&amp;"|"&amp;C3889</f>
        <v>tdbR00000063 Phe-GAA|9</v>
      </c>
      <c r="B3889" s="4" t="s">
        <v>90</v>
      </c>
      <c r="C3889" s="4" t="s">
        <v>779</v>
      </c>
      <c r="D3889" s="4" t="n">
        <v>9</v>
      </c>
      <c r="E3889" s="3" t="s">
        <v>780</v>
      </c>
      <c r="F3889" s="4" t="s">
        <v>781</v>
      </c>
    </row>
    <row r="3890" customFormat="false" ht="15" hidden="false" customHeight="false" outlineLevel="0" collapsed="false">
      <c r="A3890" s="4" t="str">
        <f aca="false">B3890&amp;"|"&amp;C3890</f>
        <v>tdbR00000063 Phe-GAA|10</v>
      </c>
      <c r="B3890" s="4" t="s">
        <v>90</v>
      </c>
      <c r="C3890" s="4" t="s">
        <v>782</v>
      </c>
      <c r="D3890" s="4" t="n">
        <v>10</v>
      </c>
      <c r="E3890" s="8" t="s">
        <v>459</v>
      </c>
      <c r="F3890" s="7" t="s">
        <v>783</v>
      </c>
    </row>
    <row r="3891" customFormat="false" ht="15" hidden="false" customHeight="false" outlineLevel="0" collapsed="false">
      <c r="A3891" s="4" t="str">
        <f aca="false">B3891&amp;"|"&amp;C3891</f>
        <v>tdbR00000063 Phe-GAA|11</v>
      </c>
      <c r="B3891" s="4" t="s">
        <v>90</v>
      </c>
      <c r="C3891" s="4" t="s">
        <v>784</v>
      </c>
      <c r="D3891" s="4" t="n">
        <v>11</v>
      </c>
      <c r="E3891" s="8" t="s">
        <v>772</v>
      </c>
      <c r="F3891" s="7" t="s">
        <v>783</v>
      </c>
    </row>
    <row r="3892" customFormat="false" ht="15" hidden="false" customHeight="false" outlineLevel="0" collapsed="false">
      <c r="A3892" s="4" t="str">
        <f aca="false">B3892&amp;"|"&amp;C3892</f>
        <v>tdbR00000063 Phe-GAA|12</v>
      </c>
      <c r="B3892" s="4" t="s">
        <v>90</v>
      </c>
      <c r="C3892" s="4" t="s">
        <v>785</v>
      </c>
      <c r="D3892" s="4" t="n">
        <v>12</v>
      </c>
      <c r="E3892" s="8" t="s">
        <v>777</v>
      </c>
      <c r="F3892" s="7" t="s">
        <v>783</v>
      </c>
    </row>
    <row r="3893" customFormat="false" ht="15" hidden="false" customHeight="false" outlineLevel="0" collapsed="false">
      <c r="A3893" s="4" t="str">
        <f aca="false">B3893&amp;"|"&amp;C3893</f>
        <v>tdbR00000063 Phe-GAA|13</v>
      </c>
      <c r="B3893" s="4" t="s">
        <v>90</v>
      </c>
      <c r="C3893" s="4" t="s">
        <v>786</v>
      </c>
      <c r="D3893" s="4" t="n">
        <v>13</v>
      </c>
      <c r="E3893" s="8" t="s">
        <v>772</v>
      </c>
      <c r="F3893" s="7" t="s">
        <v>783</v>
      </c>
    </row>
    <row r="3894" customFormat="false" ht="15" hidden="false" customHeight="false" outlineLevel="0" collapsed="false">
      <c r="A3894" s="4" t="str">
        <f aca="false">B3894&amp;"|"&amp;C3894</f>
        <v>tdbR00000063 Phe-GAA|14</v>
      </c>
      <c r="B3894" s="4" t="s">
        <v>90</v>
      </c>
      <c r="C3894" s="4" t="s">
        <v>787</v>
      </c>
      <c r="D3894" s="4" t="n">
        <v>14</v>
      </c>
      <c r="E3894" s="19" t="s">
        <v>780</v>
      </c>
      <c r="F3894" s="20" t="s">
        <v>788</v>
      </c>
    </row>
    <row r="3895" customFormat="false" ht="15" hidden="false" customHeight="false" outlineLevel="0" collapsed="false">
      <c r="A3895" s="4" t="str">
        <f aca="false">B3895&amp;"|"&amp;C3895</f>
        <v>tdbR00000063 Phe-GAA|15</v>
      </c>
      <c r="B3895" s="4" t="s">
        <v>90</v>
      </c>
      <c r="C3895" s="4" t="s">
        <v>789</v>
      </c>
      <c r="D3895" s="4" t="n">
        <v>15</v>
      </c>
      <c r="E3895" s="19" t="s">
        <v>459</v>
      </c>
      <c r="F3895" s="20" t="s">
        <v>788</v>
      </c>
    </row>
    <row r="3896" customFormat="false" ht="15" hidden="false" customHeight="false" outlineLevel="0" collapsed="false">
      <c r="A3896" s="4" t="str">
        <f aca="false">B3896&amp;"|"&amp;C3896</f>
        <v>tdbR00000063 Phe-GAA|16</v>
      </c>
      <c r="B3896" s="4" t="s">
        <v>90</v>
      </c>
      <c r="C3896" s="4" t="s">
        <v>790</v>
      </c>
      <c r="D3896" s="4" t="n">
        <v>16</v>
      </c>
      <c r="E3896" s="19" t="s">
        <v>780</v>
      </c>
      <c r="F3896" s="20" t="s">
        <v>788</v>
      </c>
    </row>
    <row r="3897" customFormat="false" ht="15" hidden="false" customHeight="false" outlineLevel="0" collapsed="false">
      <c r="A3897" s="4" t="str">
        <f aca="false">B3897&amp;"|"&amp;C3897</f>
        <v>tdbR00000063 Phe-GAA|17</v>
      </c>
      <c r="B3897" s="4" t="s">
        <v>90</v>
      </c>
      <c r="C3897" s="4" t="s">
        <v>791</v>
      </c>
      <c r="D3897" s="4" t="n">
        <v>17</v>
      </c>
      <c r="E3897" s="19" t="s">
        <v>772</v>
      </c>
      <c r="F3897" s="20" t="s">
        <v>788</v>
      </c>
    </row>
    <row r="3898" customFormat="false" ht="15" hidden="false" customHeight="false" outlineLevel="0" collapsed="false">
      <c r="A3898" s="4" t="str">
        <f aca="false">B3898&amp;"|"&amp;C3898</f>
        <v>tdbR00000063 Phe-GAA|17a</v>
      </c>
      <c r="B3898" s="4" t="s">
        <v>90</v>
      </c>
      <c r="C3898" s="4" t="s">
        <v>792</v>
      </c>
      <c r="D3898" s="4" t="n">
        <v>18</v>
      </c>
      <c r="E3898" s="19" t="s">
        <v>777</v>
      </c>
      <c r="F3898" s="20" t="s">
        <v>788</v>
      </c>
    </row>
    <row r="3899" customFormat="false" ht="15" hidden="false" customHeight="false" outlineLevel="0" collapsed="false">
      <c r="A3899" s="4" t="str">
        <f aca="false">B3899&amp;"|"&amp;C3899</f>
        <v>tdbR00000063 Phe-GAA|18</v>
      </c>
      <c r="B3899" s="4" t="s">
        <v>90</v>
      </c>
      <c r="C3899" s="4" t="s">
        <v>793</v>
      </c>
      <c r="D3899" s="4" t="n">
        <v>19</v>
      </c>
      <c r="E3899" s="19" t="s">
        <v>459</v>
      </c>
      <c r="F3899" s="20" t="s">
        <v>788</v>
      </c>
    </row>
    <row r="3900" customFormat="false" ht="15" hidden="false" customHeight="false" outlineLevel="0" collapsed="false">
      <c r="A3900" s="4" t="str">
        <f aca="false">B3900&amp;"|"&amp;C3900</f>
        <v>tdbR00000063 Phe-GAA|19</v>
      </c>
      <c r="B3900" s="4" t="s">
        <v>90</v>
      </c>
      <c r="C3900" s="4" t="s">
        <v>794</v>
      </c>
      <c r="D3900" s="4" t="n">
        <v>20</v>
      </c>
      <c r="E3900" s="19" t="s">
        <v>459</v>
      </c>
      <c r="F3900" s="20" t="s">
        <v>788</v>
      </c>
    </row>
    <row r="3901" customFormat="false" ht="15" hidden="false" customHeight="false" outlineLevel="0" collapsed="false">
      <c r="A3901" s="4" t="str">
        <f aca="false">B3901&amp;"|"&amp;C3901</f>
        <v>tdbR00000063 Phe-GAA|20</v>
      </c>
      <c r="B3901" s="4" t="s">
        <v>90</v>
      </c>
      <c r="C3901" s="4" t="s">
        <v>795</v>
      </c>
      <c r="D3901" s="4" t="n">
        <v>21</v>
      </c>
      <c r="E3901" s="19" t="s">
        <v>459</v>
      </c>
      <c r="F3901" s="20" t="s">
        <v>788</v>
      </c>
    </row>
    <row r="3902" customFormat="false" ht="15" hidden="false" customHeight="false" outlineLevel="0" collapsed="false">
      <c r="A3902" s="4" t="str">
        <f aca="false">B3902&amp;"|"&amp;C3902</f>
        <v>tdbR00000063 Phe-GAA|21</v>
      </c>
      <c r="B3902" s="4" t="s">
        <v>90</v>
      </c>
      <c r="C3902" s="4" t="s">
        <v>797</v>
      </c>
      <c r="D3902" s="4" t="n">
        <v>22</v>
      </c>
      <c r="E3902" s="19" t="s">
        <v>780</v>
      </c>
      <c r="F3902" s="20" t="s">
        <v>788</v>
      </c>
    </row>
    <row r="3903" customFormat="false" ht="15" hidden="false" customHeight="false" outlineLevel="0" collapsed="false">
      <c r="A3903" s="4" t="str">
        <f aca="false">B3903&amp;"|"&amp;C3903</f>
        <v>tdbR00000063 Phe-GAA|22</v>
      </c>
      <c r="B3903" s="4" t="s">
        <v>90</v>
      </c>
      <c r="C3903" s="4" t="s">
        <v>798</v>
      </c>
      <c r="D3903" s="4" t="n">
        <v>23</v>
      </c>
      <c r="E3903" s="8" t="s">
        <v>459</v>
      </c>
      <c r="F3903" s="7" t="s">
        <v>783</v>
      </c>
    </row>
    <row r="3904" customFormat="false" ht="15" hidden="false" customHeight="false" outlineLevel="0" collapsed="false">
      <c r="A3904" s="4" t="str">
        <f aca="false">B3904&amp;"|"&amp;C3904</f>
        <v>tdbR00000063 Phe-GAA|23</v>
      </c>
      <c r="B3904" s="4" t="s">
        <v>90</v>
      </c>
      <c r="C3904" s="4" t="s">
        <v>799</v>
      </c>
      <c r="D3904" s="4" t="n">
        <v>24</v>
      </c>
      <c r="E3904" s="8" t="s">
        <v>780</v>
      </c>
      <c r="F3904" s="7" t="s">
        <v>783</v>
      </c>
    </row>
    <row r="3905" customFormat="false" ht="15" hidden="false" customHeight="false" outlineLevel="0" collapsed="false">
      <c r="A3905" s="4" t="str">
        <f aca="false">B3905&amp;"|"&amp;C3905</f>
        <v>tdbR00000063 Phe-GAA|24</v>
      </c>
      <c r="B3905" s="4" t="s">
        <v>90</v>
      </c>
      <c r="C3905" s="4" t="s">
        <v>800</v>
      </c>
      <c r="D3905" s="4" t="n">
        <v>25</v>
      </c>
      <c r="E3905" s="8" t="s">
        <v>459</v>
      </c>
      <c r="F3905" s="7" t="s">
        <v>783</v>
      </c>
    </row>
    <row r="3906" customFormat="false" ht="15" hidden="false" customHeight="false" outlineLevel="0" collapsed="false">
      <c r="A3906" s="4" t="str">
        <f aca="false">B3906&amp;"|"&amp;C3906</f>
        <v>tdbR00000063 Phe-GAA|25</v>
      </c>
      <c r="B3906" s="4" t="s">
        <v>90</v>
      </c>
      <c r="C3906" s="4" t="s">
        <v>801</v>
      </c>
      <c r="D3906" s="4" t="n">
        <v>26</v>
      </c>
      <c r="E3906" s="8" t="s">
        <v>772</v>
      </c>
      <c r="F3906" s="7" t="s">
        <v>783</v>
      </c>
    </row>
    <row r="3907" customFormat="false" ht="15" hidden="false" customHeight="false" outlineLevel="0" collapsed="false">
      <c r="A3907" s="4" t="str">
        <f aca="false">B3907&amp;"|"&amp;C3907</f>
        <v>tdbR00000063 Phe-GAA|26</v>
      </c>
      <c r="B3907" s="4" t="s">
        <v>90</v>
      </c>
      <c r="C3907" s="4" t="s">
        <v>802</v>
      </c>
      <c r="D3907" s="4" t="n">
        <v>27</v>
      </c>
      <c r="E3907" s="3" t="s">
        <v>780</v>
      </c>
      <c r="F3907" s="4" t="s">
        <v>803</v>
      </c>
    </row>
    <row r="3908" customFormat="false" ht="15" hidden="false" customHeight="false" outlineLevel="0" collapsed="false">
      <c r="A3908" s="4" t="str">
        <f aca="false">B3908&amp;"|"&amp;C3908</f>
        <v>tdbR00000063 Phe-GAA|27</v>
      </c>
      <c r="B3908" s="4" t="s">
        <v>90</v>
      </c>
      <c r="C3908" s="4" t="s">
        <v>804</v>
      </c>
      <c r="D3908" s="4" t="n">
        <v>28</v>
      </c>
      <c r="E3908" s="21" t="s">
        <v>772</v>
      </c>
      <c r="F3908" s="22" t="s">
        <v>805</v>
      </c>
    </row>
    <row r="3909" customFormat="false" ht="15" hidden="false" customHeight="false" outlineLevel="0" collapsed="false">
      <c r="A3909" s="4" t="str">
        <f aca="false">B3909&amp;"|"&amp;C3909</f>
        <v>tdbR00000063 Phe-GAA|28</v>
      </c>
      <c r="B3909" s="4" t="s">
        <v>90</v>
      </c>
      <c r="C3909" s="4" t="s">
        <v>806</v>
      </c>
      <c r="D3909" s="4" t="n">
        <v>29</v>
      </c>
      <c r="E3909" s="21" t="s">
        <v>777</v>
      </c>
      <c r="F3909" s="22" t="s">
        <v>805</v>
      </c>
    </row>
    <row r="3910" customFormat="false" ht="15" hidden="false" customHeight="false" outlineLevel="0" collapsed="false">
      <c r="A3910" s="4" t="str">
        <f aca="false">B3910&amp;"|"&amp;C3910</f>
        <v>tdbR00000063 Phe-GAA|29</v>
      </c>
      <c r="B3910" s="4" t="s">
        <v>90</v>
      </c>
      <c r="C3910" s="4" t="s">
        <v>807</v>
      </c>
      <c r="D3910" s="4" t="n">
        <v>30</v>
      </c>
      <c r="E3910" s="21" t="s">
        <v>772</v>
      </c>
      <c r="F3910" s="22" t="s">
        <v>805</v>
      </c>
    </row>
    <row r="3911" customFormat="false" ht="15" hidden="false" customHeight="false" outlineLevel="0" collapsed="false">
      <c r="A3911" s="4" t="str">
        <f aca="false">B3911&amp;"|"&amp;C3911</f>
        <v>tdbR00000063 Phe-GAA|30</v>
      </c>
      <c r="B3911" s="4" t="s">
        <v>90</v>
      </c>
      <c r="C3911" s="4" t="s">
        <v>808</v>
      </c>
      <c r="D3911" s="4" t="n">
        <v>31</v>
      </c>
      <c r="E3911" s="21" t="s">
        <v>459</v>
      </c>
      <c r="F3911" s="22" t="s">
        <v>805</v>
      </c>
    </row>
    <row r="3912" customFormat="false" ht="15" hidden="false" customHeight="false" outlineLevel="0" collapsed="false">
      <c r="A3912" s="4" t="str">
        <f aca="false">B3912&amp;"|"&amp;C3912</f>
        <v>tdbR00000063 Phe-GAA|31</v>
      </c>
      <c r="B3912" s="4" t="s">
        <v>90</v>
      </c>
      <c r="C3912" s="4" t="s">
        <v>809</v>
      </c>
      <c r="D3912" s="4" t="n">
        <v>32</v>
      </c>
      <c r="E3912" s="21" t="s">
        <v>780</v>
      </c>
      <c r="F3912" s="22" t="s">
        <v>805</v>
      </c>
    </row>
    <row r="3913" customFormat="false" ht="15" hidden="false" customHeight="false" outlineLevel="0" collapsed="false">
      <c r="A3913" s="4" t="str">
        <f aca="false">B3913&amp;"|"&amp;C3913</f>
        <v>tdbR00000063 Phe-GAA|32</v>
      </c>
      <c r="B3913" s="4" t="s">
        <v>90</v>
      </c>
      <c r="C3913" s="4" t="s">
        <v>810</v>
      </c>
      <c r="D3913" s="4" t="n">
        <v>33</v>
      </c>
      <c r="E3913" s="19" t="s">
        <v>772</v>
      </c>
      <c r="F3913" s="20" t="s">
        <v>811</v>
      </c>
    </row>
    <row r="3914" customFormat="false" ht="15" hidden="false" customHeight="false" outlineLevel="0" collapsed="false">
      <c r="A3914" s="4" t="str">
        <f aca="false">B3914&amp;"|"&amp;C3914</f>
        <v>tdbR00000063 Phe-GAA|33</v>
      </c>
      <c r="B3914" s="4" t="s">
        <v>90</v>
      </c>
      <c r="C3914" s="4" t="s">
        <v>812</v>
      </c>
      <c r="D3914" s="4" t="n">
        <v>34</v>
      </c>
      <c r="E3914" s="19" t="s">
        <v>777</v>
      </c>
      <c r="F3914" s="20" t="s">
        <v>811</v>
      </c>
    </row>
    <row r="3915" customFormat="false" ht="15" hidden="false" customHeight="false" outlineLevel="0" collapsed="false">
      <c r="A3915" s="4" t="str">
        <f aca="false">B3915&amp;"|"&amp;C3915</f>
        <v>tdbR00000063 Phe-GAA|34</v>
      </c>
      <c r="B3915" s="4" t="s">
        <v>90</v>
      </c>
      <c r="C3915" s="4" t="s">
        <v>813</v>
      </c>
      <c r="D3915" s="4" t="n">
        <v>35</v>
      </c>
      <c r="E3915" s="19" t="s">
        <v>459</v>
      </c>
      <c r="F3915" s="20" t="s">
        <v>811</v>
      </c>
    </row>
    <row r="3916" customFormat="false" ht="15" hidden="false" customHeight="false" outlineLevel="0" collapsed="false">
      <c r="A3916" s="4" t="str">
        <f aca="false">B3916&amp;"|"&amp;C3916</f>
        <v>tdbR00000063 Phe-GAA|35</v>
      </c>
      <c r="B3916" s="4" t="s">
        <v>90</v>
      </c>
      <c r="C3916" s="4" t="s">
        <v>814</v>
      </c>
      <c r="D3916" s="4" t="n">
        <v>36</v>
      </c>
      <c r="E3916" s="19" t="s">
        <v>780</v>
      </c>
      <c r="F3916" s="20" t="s">
        <v>811</v>
      </c>
    </row>
    <row r="3917" customFormat="false" ht="15" hidden="false" customHeight="false" outlineLevel="0" collapsed="false">
      <c r="A3917" s="4" t="str">
        <f aca="false">B3917&amp;"|"&amp;C3917</f>
        <v>tdbR00000063 Phe-GAA|36</v>
      </c>
      <c r="B3917" s="4" t="s">
        <v>90</v>
      </c>
      <c r="C3917" s="4" t="s">
        <v>815</v>
      </c>
      <c r="D3917" s="4" t="n">
        <v>37</v>
      </c>
      <c r="E3917" s="19" t="s">
        <v>780</v>
      </c>
      <c r="F3917" s="20" t="s">
        <v>811</v>
      </c>
    </row>
    <row r="3918" customFormat="false" ht="15" hidden="false" customHeight="false" outlineLevel="0" collapsed="false">
      <c r="A3918" s="4" t="str">
        <f aca="false">B3918&amp;"|"&amp;C3918</f>
        <v>tdbR00000063 Phe-GAA|37</v>
      </c>
      <c r="B3918" s="4" t="s">
        <v>90</v>
      </c>
      <c r="C3918" s="4" t="s">
        <v>816</v>
      </c>
      <c r="D3918" s="4" t="n">
        <v>38</v>
      </c>
      <c r="E3918" s="19" t="s">
        <v>459</v>
      </c>
      <c r="F3918" s="20" t="s">
        <v>811</v>
      </c>
    </row>
    <row r="3919" customFormat="false" ht="15" hidden="false" customHeight="false" outlineLevel="0" collapsed="false">
      <c r="A3919" s="4" t="str">
        <f aca="false">B3919&amp;"|"&amp;C3919</f>
        <v>tdbR00000063 Phe-GAA|38</v>
      </c>
      <c r="B3919" s="4" t="s">
        <v>90</v>
      </c>
      <c r="C3919" s="4" t="s">
        <v>817</v>
      </c>
      <c r="D3919" s="4" t="n">
        <v>39</v>
      </c>
      <c r="E3919" s="19" t="s">
        <v>780</v>
      </c>
      <c r="F3919" s="20" t="s">
        <v>811</v>
      </c>
    </row>
    <row r="3920" customFormat="false" ht="15" hidden="false" customHeight="false" outlineLevel="0" collapsed="false">
      <c r="A3920" s="4" t="str">
        <f aca="false">B3920&amp;"|"&amp;C3920</f>
        <v>tdbR00000063 Phe-GAA|39</v>
      </c>
      <c r="B3920" s="4" t="s">
        <v>90</v>
      </c>
      <c r="C3920" s="4" t="s">
        <v>818</v>
      </c>
      <c r="D3920" s="4" t="n">
        <v>40</v>
      </c>
      <c r="E3920" s="21" t="s">
        <v>777</v>
      </c>
      <c r="F3920" s="22" t="s">
        <v>805</v>
      </c>
    </row>
    <row r="3921" customFormat="false" ht="15" hidden="false" customHeight="false" outlineLevel="0" collapsed="false">
      <c r="A3921" s="4" t="str">
        <f aca="false">B3921&amp;"|"&amp;C3921</f>
        <v>tdbR00000063 Phe-GAA|40</v>
      </c>
      <c r="B3921" s="4" t="s">
        <v>90</v>
      </c>
      <c r="C3921" s="4" t="s">
        <v>819</v>
      </c>
      <c r="D3921" s="4" t="n">
        <v>41</v>
      </c>
      <c r="E3921" s="21" t="s">
        <v>772</v>
      </c>
      <c r="F3921" s="22" t="s">
        <v>805</v>
      </c>
    </row>
    <row r="3922" customFormat="false" ht="15" hidden="false" customHeight="false" outlineLevel="0" collapsed="false">
      <c r="A3922" s="4" t="str">
        <f aca="false">B3922&amp;"|"&amp;C3922</f>
        <v>tdbR00000063 Phe-GAA|41</v>
      </c>
      <c r="B3922" s="4" t="s">
        <v>90</v>
      </c>
      <c r="C3922" s="4" t="s">
        <v>820</v>
      </c>
      <c r="D3922" s="4" t="n">
        <v>42</v>
      </c>
      <c r="E3922" s="21" t="s">
        <v>459</v>
      </c>
      <c r="F3922" s="22" t="s">
        <v>805</v>
      </c>
    </row>
    <row r="3923" customFormat="false" ht="15" hidden="false" customHeight="false" outlineLevel="0" collapsed="false">
      <c r="A3923" s="4" t="str">
        <f aca="false">B3923&amp;"|"&amp;C3923</f>
        <v>tdbR00000063 Phe-GAA|42</v>
      </c>
      <c r="B3923" s="4" t="s">
        <v>90</v>
      </c>
      <c r="C3923" s="4" t="s">
        <v>821</v>
      </c>
      <c r="D3923" s="4" t="n">
        <v>43</v>
      </c>
      <c r="E3923" s="21" t="s">
        <v>780</v>
      </c>
      <c r="F3923" s="22" t="s">
        <v>805</v>
      </c>
    </row>
    <row r="3924" customFormat="false" ht="15" hidden="false" customHeight="false" outlineLevel="0" collapsed="false">
      <c r="A3924" s="4" t="str">
        <f aca="false">B3924&amp;"|"&amp;C3924</f>
        <v>tdbR00000063 Phe-GAA|43</v>
      </c>
      <c r="B3924" s="4" t="s">
        <v>90</v>
      </c>
      <c r="C3924" s="4" t="s">
        <v>822</v>
      </c>
      <c r="D3924" s="4" t="n">
        <v>44</v>
      </c>
      <c r="E3924" s="21" t="s">
        <v>459</v>
      </c>
      <c r="F3924" s="22" t="s">
        <v>805</v>
      </c>
    </row>
    <row r="3925" customFormat="false" ht="15" hidden="false" customHeight="false" outlineLevel="0" collapsed="false">
      <c r="A3925" s="4" t="str">
        <f aca="false">B3925&amp;"|"&amp;C3925</f>
        <v>tdbR00000063 Phe-GAA|44</v>
      </c>
      <c r="B3925" s="4" t="s">
        <v>90</v>
      </c>
      <c r="C3925" s="4" t="s">
        <v>823</v>
      </c>
      <c r="D3925" s="4" t="n">
        <v>45</v>
      </c>
      <c r="E3925" s="19" t="s">
        <v>772</v>
      </c>
      <c r="F3925" s="20" t="s">
        <v>824</v>
      </c>
    </row>
    <row r="3926" customFormat="false" ht="15" hidden="false" customHeight="false" outlineLevel="0" collapsed="false">
      <c r="A3926" s="4" t="str">
        <f aca="false">B3926&amp;"|"&amp;C3926</f>
        <v>tdbR00000063 Phe-GAA|45</v>
      </c>
      <c r="B3926" s="4" t="s">
        <v>90</v>
      </c>
      <c r="C3926" s="4" t="s">
        <v>825</v>
      </c>
      <c r="D3926" s="4" t="n">
        <v>46</v>
      </c>
      <c r="E3926" s="19" t="s">
        <v>777</v>
      </c>
      <c r="F3926" s="20" t="s">
        <v>824</v>
      </c>
    </row>
    <row r="3927" customFormat="false" ht="15" hidden="false" customHeight="false" outlineLevel="0" collapsed="false">
      <c r="A3927" s="4" t="str">
        <f aca="false">B3927&amp;"|"&amp;C3927</f>
        <v>tdbR00000063 Phe-GAA|46</v>
      </c>
      <c r="B3927" s="4" t="s">
        <v>90</v>
      </c>
      <c r="C3927" s="4" t="s">
        <v>826</v>
      </c>
      <c r="D3927" s="4" t="n">
        <v>47</v>
      </c>
      <c r="E3927" s="19" t="s">
        <v>459</v>
      </c>
      <c r="F3927" s="20" t="s">
        <v>824</v>
      </c>
    </row>
    <row r="3928" customFormat="false" ht="15" hidden="false" customHeight="false" outlineLevel="0" collapsed="false">
      <c r="A3928" s="4" t="str">
        <f aca="false">B3928&amp;"|"&amp;C3928</f>
        <v>tdbR00000063 Phe-GAA|47</v>
      </c>
      <c r="B3928" s="4" t="s">
        <v>90</v>
      </c>
      <c r="C3928" s="4" t="s">
        <v>827</v>
      </c>
      <c r="D3928" s="4" t="n">
        <v>48</v>
      </c>
      <c r="E3928" s="19" t="s">
        <v>777</v>
      </c>
      <c r="F3928" s="20" t="s">
        <v>824</v>
      </c>
    </row>
    <row r="3929" customFormat="false" ht="15" hidden="false" customHeight="false" outlineLevel="0" collapsed="false">
      <c r="A3929" s="4" t="str">
        <f aca="false">B3929&amp;"|"&amp;C3929</f>
        <v>tdbR00000063 Phe-GAA|48</v>
      </c>
      <c r="B3929" s="4" t="s">
        <v>90</v>
      </c>
      <c r="C3929" s="4" t="s">
        <v>828</v>
      </c>
      <c r="D3929" s="4" t="n">
        <v>49</v>
      </c>
      <c r="E3929" s="19" t="s">
        <v>772</v>
      </c>
      <c r="F3929" s="20" t="s">
        <v>824</v>
      </c>
    </row>
    <row r="3930" customFormat="false" ht="15" hidden="false" customHeight="false" outlineLevel="0" collapsed="false">
      <c r="A3930" s="4" t="str">
        <f aca="false">B3930&amp;"|"&amp;C3930</f>
        <v>tdbR00000063 Phe-GAA|49</v>
      </c>
      <c r="B3930" s="4" t="s">
        <v>90</v>
      </c>
      <c r="C3930" s="4" t="s">
        <v>829</v>
      </c>
      <c r="D3930" s="4" t="n">
        <v>50</v>
      </c>
      <c r="E3930" s="23" t="s">
        <v>772</v>
      </c>
      <c r="F3930" s="10" t="s">
        <v>830</v>
      </c>
    </row>
    <row r="3931" customFormat="false" ht="15" hidden="false" customHeight="false" outlineLevel="0" collapsed="false">
      <c r="A3931" s="4" t="str">
        <f aca="false">B3931&amp;"|"&amp;C3931</f>
        <v>tdbR00000063 Phe-GAA|50</v>
      </c>
      <c r="B3931" s="4" t="s">
        <v>90</v>
      </c>
      <c r="C3931" s="4" t="s">
        <v>831</v>
      </c>
      <c r="D3931" s="4" t="n">
        <v>51</v>
      </c>
      <c r="E3931" s="23" t="s">
        <v>772</v>
      </c>
      <c r="F3931" s="10" t="s">
        <v>830</v>
      </c>
    </row>
    <row r="3932" customFormat="false" ht="15" hidden="false" customHeight="false" outlineLevel="0" collapsed="false">
      <c r="A3932" s="4" t="str">
        <f aca="false">B3932&amp;"|"&amp;C3932</f>
        <v>tdbR00000063 Phe-GAA|51</v>
      </c>
      <c r="B3932" s="4" t="s">
        <v>90</v>
      </c>
      <c r="C3932" s="4" t="s">
        <v>832</v>
      </c>
      <c r="D3932" s="4" t="n">
        <v>52</v>
      </c>
      <c r="E3932" s="23" t="s">
        <v>772</v>
      </c>
      <c r="F3932" s="10" t="s">
        <v>830</v>
      </c>
    </row>
    <row r="3933" customFormat="false" ht="15" hidden="false" customHeight="false" outlineLevel="0" collapsed="false">
      <c r="A3933" s="4" t="str">
        <f aca="false">B3933&amp;"|"&amp;C3933</f>
        <v>tdbR00000063 Phe-GAA|52</v>
      </c>
      <c r="B3933" s="4" t="s">
        <v>90</v>
      </c>
      <c r="C3933" s="4" t="s">
        <v>833</v>
      </c>
      <c r="D3933" s="4" t="n">
        <v>53</v>
      </c>
      <c r="E3933" s="23" t="s">
        <v>459</v>
      </c>
      <c r="F3933" s="10" t="s">
        <v>830</v>
      </c>
    </row>
    <row r="3934" customFormat="false" ht="15" hidden="false" customHeight="false" outlineLevel="0" collapsed="false">
      <c r="A3934" s="4" t="str">
        <f aca="false">B3934&amp;"|"&amp;C3934</f>
        <v>tdbR00000063 Phe-GAA|53</v>
      </c>
      <c r="B3934" s="4" t="s">
        <v>90</v>
      </c>
      <c r="C3934" s="4" t="s">
        <v>834</v>
      </c>
      <c r="D3934" s="4" t="n">
        <v>54</v>
      </c>
      <c r="E3934" s="23" t="s">
        <v>459</v>
      </c>
      <c r="F3934" s="10" t="s">
        <v>830</v>
      </c>
    </row>
    <row r="3935" customFormat="false" ht="15" hidden="false" customHeight="false" outlineLevel="0" collapsed="false">
      <c r="A3935" s="4" t="str">
        <f aca="false">B3935&amp;"|"&amp;C3935</f>
        <v>tdbR00000063 Phe-GAA|54</v>
      </c>
      <c r="B3935" s="4" t="s">
        <v>90</v>
      </c>
      <c r="C3935" s="4" t="s">
        <v>835</v>
      </c>
      <c r="D3935" s="4" t="n">
        <v>55</v>
      </c>
      <c r="E3935" s="19" t="s">
        <v>777</v>
      </c>
      <c r="F3935" s="20" t="s">
        <v>836</v>
      </c>
    </row>
    <row r="3936" customFormat="false" ht="15" hidden="false" customHeight="false" outlineLevel="0" collapsed="false">
      <c r="A3936" s="4" t="str">
        <f aca="false">B3936&amp;"|"&amp;C3936</f>
        <v>tdbR00000063 Phe-GAA|55</v>
      </c>
      <c r="B3936" s="4" t="s">
        <v>90</v>
      </c>
      <c r="C3936" s="4" t="s">
        <v>837</v>
      </c>
      <c r="D3936" s="4" t="n">
        <v>56</v>
      </c>
      <c r="E3936" s="19" t="s">
        <v>777</v>
      </c>
      <c r="F3936" s="20" t="s">
        <v>836</v>
      </c>
    </row>
    <row r="3937" customFormat="false" ht="15" hidden="false" customHeight="false" outlineLevel="0" collapsed="false">
      <c r="A3937" s="4" t="str">
        <f aca="false">B3937&amp;"|"&amp;C3937</f>
        <v>tdbR00000063 Phe-GAA|56</v>
      </c>
      <c r="B3937" s="4" t="s">
        <v>90</v>
      </c>
      <c r="C3937" s="4" t="s">
        <v>838</v>
      </c>
      <c r="D3937" s="4" t="n">
        <v>57</v>
      </c>
      <c r="E3937" s="19" t="s">
        <v>772</v>
      </c>
      <c r="F3937" s="20" t="s">
        <v>836</v>
      </c>
    </row>
    <row r="3938" customFormat="false" ht="15" hidden="false" customHeight="false" outlineLevel="0" collapsed="false">
      <c r="A3938" s="4" t="str">
        <f aca="false">B3938&amp;"|"&amp;C3938</f>
        <v>tdbR00000063 Phe-GAA|57</v>
      </c>
      <c r="B3938" s="4" t="s">
        <v>90</v>
      </c>
      <c r="C3938" s="4" t="s">
        <v>839</v>
      </c>
      <c r="D3938" s="4" t="n">
        <v>58</v>
      </c>
      <c r="E3938" s="19" t="s">
        <v>780</v>
      </c>
      <c r="F3938" s="20" t="s">
        <v>836</v>
      </c>
    </row>
    <row r="3939" customFormat="false" ht="15" hidden="false" customHeight="false" outlineLevel="0" collapsed="false">
      <c r="A3939" s="4" t="str">
        <f aca="false">B3939&amp;"|"&amp;C3939</f>
        <v>tdbR00000063 Phe-GAA|58</v>
      </c>
      <c r="B3939" s="4" t="s">
        <v>90</v>
      </c>
      <c r="C3939" s="4" t="s">
        <v>840</v>
      </c>
      <c r="D3939" s="4" t="n">
        <v>59</v>
      </c>
      <c r="E3939" s="19" t="s">
        <v>780</v>
      </c>
      <c r="F3939" s="20" t="s">
        <v>836</v>
      </c>
    </row>
    <row r="3940" customFormat="false" ht="15" hidden="false" customHeight="false" outlineLevel="0" collapsed="false">
      <c r="A3940" s="4" t="str">
        <f aca="false">B3940&amp;"|"&amp;C3940</f>
        <v>tdbR00000063 Phe-GAA|59</v>
      </c>
      <c r="B3940" s="4" t="s">
        <v>90</v>
      </c>
      <c r="C3940" s="4" t="s">
        <v>841</v>
      </c>
      <c r="D3940" s="4" t="n">
        <v>60</v>
      </c>
      <c r="E3940" s="19" t="s">
        <v>780</v>
      </c>
      <c r="F3940" s="20" t="s">
        <v>836</v>
      </c>
    </row>
    <row r="3941" customFormat="false" ht="15" hidden="false" customHeight="false" outlineLevel="0" collapsed="false">
      <c r="A3941" s="4" t="str">
        <f aca="false">B3941&amp;"|"&amp;C3941</f>
        <v>tdbR00000063 Phe-GAA|60</v>
      </c>
      <c r="B3941" s="4" t="s">
        <v>90</v>
      </c>
      <c r="C3941" s="4" t="s">
        <v>842</v>
      </c>
      <c r="D3941" s="4" t="n">
        <v>61</v>
      </c>
      <c r="E3941" s="19" t="s">
        <v>777</v>
      </c>
      <c r="F3941" s="20" t="s">
        <v>836</v>
      </c>
    </row>
    <row r="3942" customFormat="false" ht="15" hidden="false" customHeight="false" outlineLevel="0" collapsed="false">
      <c r="A3942" s="4" t="str">
        <f aca="false">B3942&amp;"|"&amp;C3942</f>
        <v>tdbR00000063 Phe-GAA|61</v>
      </c>
      <c r="B3942" s="4" t="s">
        <v>90</v>
      </c>
      <c r="C3942" s="4" t="s">
        <v>843</v>
      </c>
      <c r="D3942" s="4" t="n">
        <v>62</v>
      </c>
      <c r="E3942" s="23" t="s">
        <v>772</v>
      </c>
      <c r="F3942" s="10" t="s">
        <v>830</v>
      </c>
    </row>
    <row r="3943" customFormat="false" ht="15" hidden="false" customHeight="false" outlineLevel="0" collapsed="false">
      <c r="A3943" s="4" t="str">
        <f aca="false">B3943&amp;"|"&amp;C3943</f>
        <v>tdbR00000063 Phe-GAA|62</v>
      </c>
      <c r="B3943" s="4" t="s">
        <v>90</v>
      </c>
      <c r="C3943" s="4" t="s">
        <v>844</v>
      </c>
      <c r="D3943" s="4" t="n">
        <v>63</v>
      </c>
      <c r="E3943" s="23" t="s">
        <v>772</v>
      </c>
      <c r="F3943" s="10" t="s">
        <v>830</v>
      </c>
    </row>
    <row r="3944" customFormat="false" ht="15" hidden="false" customHeight="false" outlineLevel="0" collapsed="false">
      <c r="A3944" s="4" t="str">
        <f aca="false">B3944&amp;"|"&amp;C3944</f>
        <v>tdbR00000063 Phe-GAA|63</v>
      </c>
      <c r="B3944" s="4" t="s">
        <v>90</v>
      </c>
      <c r="C3944" s="4" t="s">
        <v>845</v>
      </c>
      <c r="D3944" s="4" t="n">
        <v>64</v>
      </c>
      <c r="E3944" s="23" t="s">
        <v>459</v>
      </c>
      <c r="F3944" s="10" t="s">
        <v>830</v>
      </c>
    </row>
    <row r="3945" customFormat="false" ht="15" hidden="false" customHeight="false" outlineLevel="0" collapsed="false">
      <c r="A3945" s="4" t="str">
        <f aca="false">B3945&amp;"|"&amp;C3945</f>
        <v>tdbR00000063 Phe-GAA|64</v>
      </c>
      <c r="B3945" s="4" t="s">
        <v>90</v>
      </c>
      <c r="C3945" s="4" t="s">
        <v>846</v>
      </c>
      <c r="D3945" s="4" t="n">
        <v>65</v>
      </c>
      <c r="E3945" s="23" t="s">
        <v>459</v>
      </c>
      <c r="F3945" s="10" t="s">
        <v>830</v>
      </c>
    </row>
    <row r="3946" customFormat="false" ht="15" hidden="false" customHeight="false" outlineLevel="0" collapsed="false">
      <c r="A3946" s="4" t="str">
        <f aca="false">B3946&amp;"|"&amp;C3946</f>
        <v>tdbR00000063 Phe-GAA|65</v>
      </c>
      <c r="B3946" s="4" t="s">
        <v>90</v>
      </c>
      <c r="C3946" s="4" t="s">
        <v>847</v>
      </c>
      <c r="D3946" s="4" t="n">
        <v>66</v>
      </c>
      <c r="E3946" s="23" t="s">
        <v>459</v>
      </c>
      <c r="F3946" s="10" t="s">
        <v>830</v>
      </c>
    </row>
    <row r="3947" customFormat="false" ht="15" hidden="false" customHeight="false" outlineLevel="0" collapsed="false">
      <c r="A3947" s="4" t="str">
        <f aca="false">B3947&amp;"|"&amp;C3947</f>
        <v>tdbR00000063 Phe-GAA|66</v>
      </c>
      <c r="B3947" s="4" t="s">
        <v>90</v>
      </c>
      <c r="C3947" s="4" t="s">
        <v>848</v>
      </c>
      <c r="D3947" s="4" t="n">
        <v>67</v>
      </c>
      <c r="E3947" s="17" t="s">
        <v>780</v>
      </c>
      <c r="F3947" s="18" t="s">
        <v>768</v>
      </c>
    </row>
    <row r="3948" customFormat="false" ht="15" hidden="false" customHeight="false" outlineLevel="0" collapsed="false">
      <c r="A3948" s="4" t="str">
        <f aca="false">B3948&amp;"|"&amp;C3948</f>
        <v>tdbR00000063 Phe-GAA|67</v>
      </c>
      <c r="B3948" s="4" t="s">
        <v>90</v>
      </c>
      <c r="C3948" s="4" t="s">
        <v>849</v>
      </c>
      <c r="D3948" s="4" t="n">
        <v>68</v>
      </c>
      <c r="E3948" s="17" t="s">
        <v>459</v>
      </c>
      <c r="F3948" s="18" t="s">
        <v>768</v>
      </c>
    </row>
    <row r="3949" customFormat="false" ht="15" hidden="false" customHeight="false" outlineLevel="0" collapsed="false">
      <c r="A3949" s="4" t="str">
        <f aca="false">B3949&amp;"|"&amp;C3949</f>
        <v>tdbR00000063 Phe-GAA|68</v>
      </c>
      <c r="B3949" s="4" t="s">
        <v>90</v>
      </c>
      <c r="C3949" s="4" t="s">
        <v>850</v>
      </c>
      <c r="D3949" s="4" t="n">
        <v>69</v>
      </c>
      <c r="E3949" s="17" t="s">
        <v>459</v>
      </c>
      <c r="F3949" s="18" t="s">
        <v>768</v>
      </c>
    </row>
    <row r="3950" customFormat="false" ht="15" hidden="false" customHeight="false" outlineLevel="0" collapsed="false">
      <c r="A3950" s="4" t="str">
        <f aca="false">B3950&amp;"|"&amp;C3950</f>
        <v>tdbR00000063 Phe-GAA|69</v>
      </c>
      <c r="B3950" s="4" t="s">
        <v>90</v>
      </c>
      <c r="C3950" s="4" t="s">
        <v>851</v>
      </c>
      <c r="D3950" s="4" t="n">
        <v>70</v>
      </c>
      <c r="E3950" s="17" t="s">
        <v>772</v>
      </c>
      <c r="F3950" s="18" t="s">
        <v>768</v>
      </c>
    </row>
    <row r="3951" customFormat="false" ht="15" hidden="false" customHeight="false" outlineLevel="0" collapsed="false">
      <c r="A3951" s="4" t="str">
        <f aca="false">B3951&amp;"|"&amp;C3951</f>
        <v>tdbR00000063 Phe-GAA|70</v>
      </c>
      <c r="B3951" s="4" t="s">
        <v>90</v>
      </c>
      <c r="C3951" s="4" t="s">
        <v>852</v>
      </c>
      <c r="D3951" s="4" t="n">
        <v>71</v>
      </c>
      <c r="E3951" s="17" t="s">
        <v>459</v>
      </c>
      <c r="F3951" s="18" t="s">
        <v>768</v>
      </c>
    </row>
    <row r="3952" customFormat="false" ht="15" hidden="false" customHeight="false" outlineLevel="0" collapsed="false">
      <c r="A3952" s="4" t="str">
        <f aca="false">B3952&amp;"|"&amp;C3952</f>
        <v>tdbR00000063 Phe-GAA|71</v>
      </c>
      <c r="B3952" s="4" t="s">
        <v>90</v>
      </c>
      <c r="C3952" s="4" t="s">
        <v>853</v>
      </c>
      <c r="D3952" s="4" t="n">
        <v>72</v>
      </c>
      <c r="E3952" s="17" t="s">
        <v>459</v>
      </c>
      <c r="F3952" s="18" t="s">
        <v>768</v>
      </c>
    </row>
    <row r="3953" customFormat="false" ht="15" hidden="false" customHeight="false" outlineLevel="0" collapsed="false">
      <c r="A3953" s="4" t="str">
        <f aca="false">B3953&amp;"|"&amp;C3953</f>
        <v>tdbR00000063 Phe-GAA|72</v>
      </c>
      <c r="B3953" s="4" t="s">
        <v>90</v>
      </c>
      <c r="C3953" s="4" t="s">
        <v>854</v>
      </c>
      <c r="D3953" s="4" t="n">
        <v>73</v>
      </c>
      <c r="E3953" s="17" t="s">
        <v>772</v>
      </c>
      <c r="F3953" s="18" t="s">
        <v>768</v>
      </c>
    </row>
    <row r="3954" customFormat="false" ht="15" hidden="false" customHeight="false" outlineLevel="0" collapsed="false">
      <c r="A3954" s="4" t="str">
        <f aca="false">B3954&amp;"|"&amp;C3954</f>
        <v>tdbR00000313 Pro-UGG|1</v>
      </c>
      <c r="B3954" s="4" t="s">
        <v>91</v>
      </c>
      <c r="C3954" s="4" t="s">
        <v>767</v>
      </c>
      <c r="D3954" s="4" t="n">
        <v>1</v>
      </c>
      <c r="E3954" s="17" t="s">
        <v>459</v>
      </c>
      <c r="F3954" s="18" t="s">
        <v>768</v>
      </c>
    </row>
    <row r="3955" customFormat="false" ht="15" hidden="false" customHeight="false" outlineLevel="0" collapsed="false">
      <c r="A3955" s="4" t="str">
        <f aca="false">B3955&amp;"|"&amp;C3955</f>
        <v>tdbR00000313 Pro-UGG|2</v>
      </c>
      <c r="B3955" s="4" t="s">
        <v>91</v>
      </c>
      <c r="C3955" s="4" t="s">
        <v>769</v>
      </c>
      <c r="D3955" s="4" t="n">
        <v>2</v>
      </c>
      <c r="E3955" s="17" t="s">
        <v>459</v>
      </c>
      <c r="F3955" s="18" t="s">
        <v>768</v>
      </c>
    </row>
    <row r="3956" customFormat="false" ht="15" hidden="false" customHeight="false" outlineLevel="0" collapsed="false">
      <c r="A3956" s="4" t="str">
        <f aca="false">B3956&amp;"|"&amp;C3956</f>
        <v>tdbR00000313 Pro-UGG|3</v>
      </c>
      <c r="B3956" s="4" t="s">
        <v>91</v>
      </c>
      <c r="C3956" s="4" t="s">
        <v>770</v>
      </c>
      <c r="D3956" s="4" t="n">
        <v>3</v>
      </c>
      <c r="E3956" s="17" t="s">
        <v>459</v>
      </c>
      <c r="F3956" s="18" t="s">
        <v>768</v>
      </c>
    </row>
    <row r="3957" customFormat="false" ht="15" hidden="false" customHeight="false" outlineLevel="0" collapsed="false">
      <c r="A3957" s="4" t="str">
        <f aca="false">B3957&amp;"|"&amp;C3957</f>
        <v>tdbR00000313 Pro-UGG|4</v>
      </c>
      <c r="B3957" s="4" t="s">
        <v>91</v>
      </c>
      <c r="C3957" s="4" t="s">
        <v>771</v>
      </c>
      <c r="D3957" s="4" t="n">
        <v>4</v>
      </c>
      <c r="E3957" s="17" t="s">
        <v>780</v>
      </c>
      <c r="F3957" s="18" t="s">
        <v>768</v>
      </c>
    </row>
    <row r="3958" customFormat="false" ht="15" hidden="false" customHeight="false" outlineLevel="0" collapsed="false">
      <c r="A3958" s="4" t="str">
        <f aca="false">B3958&amp;"|"&amp;C3958</f>
        <v>tdbR00000313 Pro-UGG|5</v>
      </c>
      <c r="B3958" s="4" t="s">
        <v>91</v>
      </c>
      <c r="C3958" s="4" t="s">
        <v>773</v>
      </c>
      <c r="D3958" s="4" t="n">
        <v>5</v>
      </c>
      <c r="E3958" s="17" t="s">
        <v>772</v>
      </c>
      <c r="F3958" s="18" t="s">
        <v>768</v>
      </c>
    </row>
    <row r="3959" customFormat="false" ht="15" hidden="false" customHeight="false" outlineLevel="0" collapsed="false">
      <c r="A3959" s="4" t="str">
        <f aca="false">B3959&amp;"|"&amp;C3959</f>
        <v>tdbR00000313 Pro-UGG|6</v>
      </c>
      <c r="B3959" s="4" t="s">
        <v>91</v>
      </c>
      <c r="C3959" s="4" t="s">
        <v>774</v>
      </c>
      <c r="D3959" s="4" t="n">
        <v>6</v>
      </c>
      <c r="E3959" s="17" t="s">
        <v>772</v>
      </c>
      <c r="F3959" s="18" t="s">
        <v>768</v>
      </c>
    </row>
    <row r="3960" customFormat="false" ht="15" hidden="false" customHeight="false" outlineLevel="0" collapsed="false">
      <c r="A3960" s="4" t="str">
        <f aca="false">B3960&amp;"|"&amp;C3960</f>
        <v>tdbR00000313 Pro-UGG|7</v>
      </c>
      <c r="B3960" s="4" t="s">
        <v>91</v>
      </c>
      <c r="C3960" s="4" t="s">
        <v>775</v>
      </c>
      <c r="D3960" s="4" t="n">
        <v>7</v>
      </c>
      <c r="E3960" s="17" t="s">
        <v>459</v>
      </c>
      <c r="F3960" s="18" t="s">
        <v>768</v>
      </c>
    </row>
    <row r="3961" customFormat="false" ht="15" hidden="false" customHeight="false" outlineLevel="0" collapsed="false">
      <c r="A3961" s="4" t="str">
        <f aca="false">B3961&amp;"|"&amp;C3961</f>
        <v>tdbR00000313 Pro-UGG|8</v>
      </c>
      <c r="B3961" s="4" t="s">
        <v>91</v>
      </c>
      <c r="C3961" s="4" t="s">
        <v>776</v>
      </c>
      <c r="D3961" s="4" t="n">
        <v>8</v>
      </c>
      <c r="E3961" s="3" t="s">
        <v>777</v>
      </c>
      <c r="F3961" s="4" t="s">
        <v>778</v>
      </c>
    </row>
    <row r="3962" customFormat="false" ht="15" hidden="false" customHeight="false" outlineLevel="0" collapsed="false">
      <c r="A3962" s="4" t="str">
        <f aca="false">B3962&amp;"|"&amp;C3962</f>
        <v>tdbR00000313 Pro-UGG|9</v>
      </c>
      <c r="B3962" s="4" t="s">
        <v>91</v>
      </c>
      <c r="C3962" s="4" t="s">
        <v>779</v>
      </c>
      <c r="D3962" s="4" t="n">
        <v>9</v>
      </c>
      <c r="E3962" s="3" t="s">
        <v>459</v>
      </c>
      <c r="F3962" s="4" t="s">
        <v>781</v>
      </c>
    </row>
    <row r="3963" customFormat="false" ht="15" hidden="false" customHeight="false" outlineLevel="0" collapsed="false">
      <c r="A3963" s="4" t="str">
        <f aca="false">B3963&amp;"|"&amp;C3963</f>
        <v>tdbR00000313 Pro-UGG|10</v>
      </c>
      <c r="B3963" s="4" t="s">
        <v>91</v>
      </c>
      <c r="C3963" s="4" t="s">
        <v>782</v>
      </c>
      <c r="D3963" s="4" t="n">
        <v>10</v>
      </c>
      <c r="E3963" s="8" t="s">
        <v>459</v>
      </c>
      <c r="F3963" s="7" t="s">
        <v>783</v>
      </c>
    </row>
    <row r="3964" customFormat="false" ht="15" hidden="false" customHeight="false" outlineLevel="0" collapsed="false">
      <c r="A3964" s="4" t="str">
        <f aca="false">B3964&amp;"|"&amp;C3964</f>
        <v>tdbR00000313 Pro-UGG|11</v>
      </c>
      <c r="B3964" s="4" t="s">
        <v>91</v>
      </c>
      <c r="C3964" s="4" t="s">
        <v>784</v>
      </c>
      <c r="D3964" s="4" t="n">
        <v>11</v>
      </c>
      <c r="E3964" s="8" t="s">
        <v>459</v>
      </c>
      <c r="F3964" s="7" t="s">
        <v>783</v>
      </c>
    </row>
    <row r="3965" customFormat="false" ht="15" hidden="false" customHeight="false" outlineLevel="0" collapsed="false">
      <c r="A3965" s="4" t="str">
        <f aca="false">B3965&amp;"|"&amp;C3965</f>
        <v>tdbR00000313 Pro-UGG|12</v>
      </c>
      <c r="B3965" s="4" t="s">
        <v>91</v>
      </c>
      <c r="C3965" s="4" t="s">
        <v>785</v>
      </c>
      <c r="D3965" s="4" t="n">
        <v>12</v>
      </c>
      <c r="E3965" s="8" t="s">
        <v>777</v>
      </c>
      <c r="F3965" s="7" t="s">
        <v>783</v>
      </c>
    </row>
    <row r="3966" customFormat="false" ht="15" hidden="false" customHeight="false" outlineLevel="0" collapsed="false">
      <c r="A3966" s="4" t="str">
        <f aca="false">B3966&amp;"|"&amp;C3966</f>
        <v>tdbR00000313 Pro-UGG|13</v>
      </c>
      <c r="B3966" s="4" t="s">
        <v>91</v>
      </c>
      <c r="C3966" s="4" t="s">
        <v>786</v>
      </c>
      <c r="D3966" s="4" t="n">
        <v>13</v>
      </c>
      <c r="E3966" s="8" t="s">
        <v>777</v>
      </c>
      <c r="F3966" s="7" t="s">
        <v>783</v>
      </c>
    </row>
    <row r="3967" customFormat="false" ht="15" hidden="false" customHeight="false" outlineLevel="0" collapsed="false">
      <c r="A3967" s="4" t="str">
        <f aca="false">B3967&amp;"|"&amp;C3967</f>
        <v>tdbR00000313 Pro-UGG|14</v>
      </c>
      <c r="B3967" s="4" t="s">
        <v>91</v>
      </c>
      <c r="C3967" s="4" t="s">
        <v>787</v>
      </c>
      <c r="D3967" s="4" t="n">
        <v>14</v>
      </c>
      <c r="E3967" s="19" t="s">
        <v>780</v>
      </c>
      <c r="F3967" s="20" t="s">
        <v>788</v>
      </c>
    </row>
    <row r="3968" customFormat="false" ht="15" hidden="false" customHeight="false" outlineLevel="0" collapsed="false">
      <c r="A3968" s="4" t="str">
        <f aca="false">B3968&amp;"|"&amp;C3968</f>
        <v>tdbR00000313 Pro-UGG|15</v>
      </c>
      <c r="B3968" s="4" t="s">
        <v>91</v>
      </c>
      <c r="C3968" s="4" t="s">
        <v>789</v>
      </c>
      <c r="D3968" s="4" t="n">
        <v>15</v>
      </c>
      <c r="E3968" s="19" t="s">
        <v>459</v>
      </c>
      <c r="F3968" s="20" t="s">
        <v>788</v>
      </c>
    </row>
    <row r="3969" customFormat="false" ht="15" hidden="false" customHeight="false" outlineLevel="0" collapsed="false">
      <c r="A3969" s="4" t="str">
        <f aca="false">B3969&amp;"|"&amp;C3969</f>
        <v>tdbR00000313 Pro-UGG|16</v>
      </c>
      <c r="B3969" s="4" t="s">
        <v>91</v>
      </c>
      <c r="C3969" s="4" t="s">
        <v>790</v>
      </c>
      <c r="D3969" s="4" t="n">
        <v>16</v>
      </c>
      <c r="E3969" s="19" t="s">
        <v>772</v>
      </c>
      <c r="F3969" s="20" t="s">
        <v>788</v>
      </c>
    </row>
    <row r="3970" customFormat="false" ht="15" hidden="false" customHeight="false" outlineLevel="0" collapsed="false">
      <c r="A3970" s="4" t="str">
        <f aca="false">B3970&amp;"|"&amp;C3970</f>
        <v>tdbR00000313 Pro-UGG|17</v>
      </c>
      <c r="B3970" s="4" t="s">
        <v>91</v>
      </c>
      <c r="C3970" s="4" t="s">
        <v>791</v>
      </c>
      <c r="D3970" s="4" t="n">
        <v>17</v>
      </c>
      <c r="E3970" s="19" t="s">
        <v>772</v>
      </c>
      <c r="F3970" s="20" t="s">
        <v>788</v>
      </c>
    </row>
    <row r="3971" customFormat="false" ht="15" hidden="false" customHeight="false" outlineLevel="0" collapsed="false">
      <c r="A3971" s="4" t="str">
        <f aca="false">B3971&amp;"|"&amp;C3971</f>
        <v>tdbR00000313 Pro-UGG|17a</v>
      </c>
      <c r="B3971" s="4" t="s">
        <v>91</v>
      </c>
      <c r="C3971" s="4" t="s">
        <v>792</v>
      </c>
      <c r="D3971" s="4" t="n">
        <v>18</v>
      </c>
      <c r="E3971" s="19" t="s">
        <v>777</v>
      </c>
      <c r="F3971" s="20" t="s">
        <v>788</v>
      </c>
    </row>
    <row r="3972" customFormat="false" ht="15" hidden="false" customHeight="false" outlineLevel="0" collapsed="false">
      <c r="A3972" s="4" t="str">
        <f aca="false">B3972&amp;"|"&amp;C3972</f>
        <v>tdbR00000313 Pro-UGG|18</v>
      </c>
      <c r="B3972" s="4" t="s">
        <v>91</v>
      </c>
      <c r="C3972" s="4" t="s">
        <v>793</v>
      </c>
      <c r="D3972" s="4" t="n">
        <v>19</v>
      </c>
      <c r="E3972" s="19" t="s">
        <v>459</v>
      </c>
      <c r="F3972" s="20" t="s">
        <v>788</v>
      </c>
    </row>
    <row r="3973" customFormat="false" ht="15" hidden="false" customHeight="false" outlineLevel="0" collapsed="false">
      <c r="A3973" s="4" t="str">
        <f aca="false">B3973&amp;"|"&amp;C3973</f>
        <v>tdbR00000313 Pro-UGG|19</v>
      </c>
      <c r="B3973" s="4" t="s">
        <v>91</v>
      </c>
      <c r="C3973" s="4" t="s">
        <v>794</v>
      </c>
      <c r="D3973" s="4" t="n">
        <v>20</v>
      </c>
      <c r="E3973" s="19" t="s">
        <v>459</v>
      </c>
      <c r="F3973" s="20" t="s">
        <v>788</v>
      </c>
    </row>
    <row r="3974" customFormat="false" ht="15" hidden="false" customHeight="false" outlineLevel="0" collapsed="false">
      <c r="A3974" s="4" t="str">
        <f aca="false">B3974&amp;"|"&amp;C3974</f>
        <v>tdbR00000313 Pro-UGG|20</v>
      </c>
      <c r="B3974" s="4" t="s">
        <v>91</v>
      </c>
      <c r="C3974" s="4" t="s">
        <v>795</v>
      </c>
      <c r="D3974" s="4" t="n">
        <v>21</v>
      </c>
      <c r="E3974" s="19" t="s">
        <v>777</v>
      </c>
      <c r="F3974" s="20" t="s">
        <v>788</v>
      </c>
    </row>
    <row r="3975" customFormat="false" ht="15" hidden="false" customHeight="false" outlineLevel="0" collapsed="false">
      <c r="A3975" s="4" t="str">
        <f aca="false">B3975&amp;"|"&amp;C3975</f>
        <v>tdbR00000313 Pro-UGG|21</v>
      </c>
      <c r="B3975" s="4" t="s">
        <v>91</v>
      </c>
      <c r="C3975" s="4" t="s">
        <v>797</v>
      </c>
      <c r="D3975" s="4" t="n">
        <v>22</v>
      </c>
      <c r="E3975" s="19" t="s">
        <v>780</v>
      </c>
      <c r="F3975" s="20" t="s">
        <v>788</v>
      </c>
    </row>
    <row r="3976" customFormat="false" ht="15" hidden="false" customHeight="false" outlineLevel="0" collapsed="false">
      <c r="A3976" s="4" t="str">
        <f aca="false">B3976&amp;"|"&amp;C3976</f>
        <v>tdbR00000313 Pro-UGG|22</v>
      </c>
      <c r="B3976" s="4" t="s">
        <v>91</v>
      </c>
      <c r="C3976" s="4" t="s">
        <v>798</v>
      </c>
      <c r="D3976" s="4" t="n">
        <v>23</v>
      </c>
      <c r="E3976" s="8" t="s">
        <v>777</v>
      </c>
      <c r="F3976" s="7" t="s">
        <v>783</v>
      </c>
    </row>
    <row r="3977" customFormat="false" ht="15" hidden="false" customHeight="false" outlineLevel="0" collapsed="false">
      <c r="A3977" s="4" t="str">
        <f aca="false">B3977&amp;"|"&amp;C3977</f>
        <v>tdbR00000313 Pro-UGG|23</v>
      </c>
      <c r="B3977" s="4" t="s">
        <v>91</v>
      </c>
      <c r="C3977" s="4" t="s">
        <v>799</v>
      </c>
      <c r="D3977" s="4" t="n">
        <v>24</v>
      </c>
      <c r="E3977" s="8" t="s">
        <v>780</v>
      </c>
      <c r="F3977" s="7" t="s">
        <v>783</v>
      </c>
    </row>
    <row r="3978" customFormat="false" ht="15" hidden="false" customHeight="false" outlineLevel="0" collapsed="false">
      <c r="A3978" s="4" t="str">
        <f aca="false">B3978&amp;"|"&amp;C3978</f>
        <v>tdbR00000313 Pro-UGG|24</v>
      </c>
      <c r="B3978" s="4" t="s">
        <v>91</v>
      </c>
      <c r="C3978" s="4" t="s">
        <v>800</v>
      </c>
      <c r="D3978" s="4" t="n">
        <v>25</v>
      </c>
      <c r="E3978" s="8" t="s">
        <v>772</v>
      </c>
      <c r="F3978" s="7" t="s">
        <v>783</v>
      </c>
    </row>
    <row r="3979" customFormat="false" ht="15" hidden="false" customHeight="false" outlineLevel="0" collapsed="false">
      <c r="A3979" s="4" t="str">
        <f aca="false">B3979&amp;"|"&amp;C3979</f>
        <v>tdbR00000313 Pro-UGG|25</v>
      </c>
      <c r="B3979" s="4" t="s">
        <v>91</v>
      </c>
      <c r="C3979" s="4" t="s">
        <v>801</v>
      </c>
      <c r="D3979" s="4" t="n">
        <v>26</v>
      </c>
      <c r="E3979" s="8" t="s">
        <v>777</v>
      </c>
      <c r="F3979" s="7" t="s">
        <v>783</v>
      </c>
    </row>
    <row r="3980" customFormat="false" ht="15" hidden="false" customHeight="false" outlineLevel="0" collapsed="false">
      <c r="A3980" s="4" t="str">
        <f aca="false">B3980&amp;"|"&amp;C3980</f>
        <v>tdbR00000313 Pro-UGG|26</v>
      </c>
      <c r="B3980" s="4" t="s">
        <v>91</v>
      </c>
      <c r="C3980" s="4" t="s">
        <v>802</v>
      </c>
      <c r="D3980" s="4" t="n">
        <v>27</v>
      </c>
      <c r="E3980" s="3" t="s">
        <v>777</v>
      </c>
      <c r="F3980" s="4" t="s">
        <v>803</v>
      </c>
    </row>
    <row r="3981" customFormat="false" ht="15" hidden="false" customHeight="false" outlineLevel="0" collapsed="false">
      <c r="A3981" s="4" t="str">
        <f aca="false">B3981&amp;"|"&amp;C3981</f>
        <v>tdbR00000313 Pro-UGG|27</v>
      </c>
      <c r="B3981" s="4" t="s">
        <v>91</v>
      </c>
      <c r="C3981" s="4" t="s">
        <v>804</v>
      </c>
      <c r="D3981" s="4" t="n">
        <v>28</v>
      </c>
      <c r="E3981" s="21" t="s">
        <v>772</v>
      </c>
      <c r="F3981" s="22" t="s">
        <v>805</v>
      </c>
    </row>
    <row r="3982" customFormat="false" ht="15" hidden="false" customHeight="false" outlineLevel="0" collapsed="false">
      <c r="A3982" s="4" t="str">
        <f aca="false">B3982&amp;"|"&amp;C3982</f>
        <v>tdbR00000313 Pro-UGG|28</v>
      </c>
      <c r="B3982" s="4" t="s">
        <v>91</v>
      </c>
      <c r="C3982" s="4" t="s">
        <v>806</v>
      </c>
      <c r="D3982" s="4" t="n">
        <v>29</v>
      </c>
      <c r="E3982" s="21" t="s">
        <v>459</v>
      </c>
      <c r="F3982" s="22" t="s">
        <v>805</v>
      </c>
    </row>
    <row r="3983" customFormat="false" ht="15" hidden="false" customHeight="false" outlineLevel="0" collapsed="false">
      <c r="A3983" s="4" t="str">
        <f aca="false">B3983&amp;"|"&amp;C3983</f>
        <v>tdbR00000313 Pro-UGG|29</v>
      </c>
      <c r="B3983" s="4" t="s">
        <v>91</v>
      </c>
      <c r="C3983" s="4" t="s">
        <v>807</v>
      </c>
      <c r="D3983" s="4" t="n">
        <v>30</v>
      </c>
      <c r="E3983" s="21" t="s">
        <v>459</v>
      </c>
      <c r="F3983" s="22" t="s">
        <v>805</v>
      </c>
    </row>
    <row r="3984" customFormat="false" ht="15" hidden="false" customHeight="false" outlineLevel="0" collapsed="false">
      <c r="A3984" s="4" t="str">
        <f aca="false">B3984&amp;"|"&amp;C3984</f>
        <v>tdbR00000313 Pro-UGG|30</v>
      </c>
      <c r="B3984" s="4" t="s">
        <v>91</v>
      </c>
      <c r="C3984" s="4" t="s">
        <v>808</v>
      </c>
      <c r="D3984" s="4" t="n">
        <v>31</v>
      </c>
      <c r="E3984" s="21" t="s">
        <v>459</v>
      </c>
      <c r="F3984" s="22" t="s">
        <v>805</v>
      </c>
    </row>
    <row r="3985" customFormat="false" ht="15" hidden="false" customHeight="false" outlineLevel="0" collapsed="false">
      <c r="A3985" s="4" t="str">
        <f aca="false">B3985&amp;"|"&amp;C3985</f>
        <v>tdbR00000313 Pro-UGG|31</v>
      </c>
      <c r="B3985" s="4" t="s">
        <v>91</v>
      </c>
      <c r="C3985" s="4" t="s">
        <v>809</v>
      </c>
      <c r="D3985" s="4" t="n">
        <v>32</v>
      </c>
      <c r="E3985" s="21" t="s">
        <v>772</v>
      </c>
      <c r="F3985" s="22" t="s">
        <v>805</v>
      </c>
    </row>
    <row r="3986" customFormat="false" ht="15" hidden="false" customHeight="false" outlineLevel="0" collapsed="false">
      <c r="A3986" s="4" t="str">
        <f aca="false">B3986&amp;"|"&amp;C3986</f>
        <v>tdbR00000313 Pro-UGG|32</v>
      </c>
      <c r="B3986" s="4" t="s">
        <v>91</v>
      </c>
      <c r="C3986" s="4" t="s">
        <v>810</v>
      </c>
      <c r="D3986" s="4" t="n">
        <v>33</v>
      </c>
      <c r="E3986" s="19" t="s">
        <v>772</v>
      </c>
      <c r="F3986" s="20" t="s">
        <v>811</v>
      </c>
    </row>
    <row r="3987" customFormat="false" ht="15" hidden="false" customHeight="false" outlineLevel="0" collapsed="false">
      <c r="A3987" s="4" t="str">
        <f aca="false">B3987&amp;"|"&amp;C3987</f>
        <v>tdbR00000313 Pro-UGG|33</v>
      </c>
      <c r="B3987" s="4" t="s">
        <v>91</v>
      </c>
      <c r="C3987" s="4" t="s">
        <v>812</v>
      </c>
      <c r="D3987" s="4" t="n">
        <v>34</v>
      </c>
      <c r="E3987" s="19" t="s">
        <v>777</v>
      </c>
      <c r="F3987" s="20" t="s">
        <v>811</v>
      </c>
    </row>
    <row r="3988" customFormat="false" ht="15" hidden="false" customHeight="false" outlineLevel="0" collapsed="false">
      <c r="A3988" s="4" t="str">
        <f aca="false">B3988&amp;"|"&amp;C3988</f>
        <v>tdbR00000313 Pro-UGG|34</v>
      </c>
      <c r="B3988" s="4" t="s">
        <v>91</v>
      </c>
      <c r="C3988" s="4" t="s">
        <v>813</v>
      </c>
      <c r="D3988" s="4" t="n">
        <v>35</v>
      </c>
      <c r="E3988" s="19" t="s">
        <v>777</v>
      </c>
      <c r="F3988" s="20" t="s">
        <v>811</v>
      </c>
    </row>
    <row r="3989" customFormat="false" ht="15" hidden="false" customHeight="false" outlineLevel="0" collapsed="false">
      <c r="A3989" s="4" t="str">
        <f aca="false">B3989&amp;"|"&amp;C3989</f>
        <v>tdbR00000313 Pro-UGG|35</v>
      </c>
      <c r="B3989" s="4" t="s">
        <v>91</v>
      </c>
      <c r="C3989" s="4" t="s">
        <v>814</v>
      </c>
      <c r="D3989" s="4" t="n">
        <v>36</v>
      </c>
      <c r="E3989" s="19" t="s">
        <v>459</v>
      </c>
      <c r="F3989" s="20" t="s">
        <v>811</v>
      </c>
    </row>
    <row r="3990" customFormat="false" ht="15" hidden="false" customHeight="false" outlineLevel="0" collapsed="false">
      <c r="A3990" s="4" t="str">
        <f aca="false">B3990&amp;"|"&amp;C3990</f>
        <v>tdbR00000313 Pro-UGG|36</v>
      </c>
      <c r="B3990" s="4" t="s">
        <v>91</v>
      </c>
      <c r="C3990" s="4" t="s">
        <v>815</v>
      </c>
      <c r="D3990" s="4" t="n">
        <v>37</v>
      </c>
      <c r="E3990" s="19" t="s">
        <v>459</v>
      </c>
      <c r="F3990" s="20" t="s">
        <v>811</v>
      </c>
    </row>
    <row r="3991" customFormat="false" ht="15" hidden="false" customHeight="false" outlineLevel="0" collapsed="false">
      <c r="A3991" s="4" t="str">
        <f aca="false">B3991&amp;"|"&amp;C3991</f>
        <v>tdbR00000313 Pro-UGG|37</v>
      </c>
      <c r="B3991" s="4" t="s">
        <v>91</v>
      </c>
      <c r="C3991" s="4" t="s">
        <v>816</v>
      </c>
      <c r="D3991" s="4" t="n">
        <v>38</v>
      </c>
      <c r="E3991" s="19" t="s">
        <v>459</v>
      </c>
      <c r="F3991" s="20" t="s">
        <v>811</v>
      </c>
    </row>
    <row r="3992" customFormat="false" ht="15" hidden="false" customHeight="false" outlineLevel="0" collapsed="false">
      <c r="A3992" s="4" t="str">
        <f aca="false">B3992&amp;"|"&amp;C3992</f>
        <v>tdbR00000313 Pro-UGG|38</v>
      </c>
      <c r="B3992" s="4" t="s">
        <v>91</v>
      </c>
      <c r="C3992" s="4" t="s">
        <v>817</v>
      </c>
      <c r="D3992" s="4" t="n">
        <v>39</v>
      </c>
      <c r="E3992" s="19" t="s">
        <v>777</v>
      </c>
      <c r="F3992" s="20" t="s">
        <v>811</v>
      </c>
    </row>
    <row r="3993" customFormat="false" ht="15" hidden="false" customHeight="false" outlineLevel="0" collapsed="false">
      <c r="A3993" s="4" t="str">
        <f aca="false">B3993&amp;"|"&amp;C3993</f>
        <v>tdbR00000313 Pro-UGG|39</v>
      </c>
      <c r="B3993" s="4" t="s">
        <v>91</v>
      </c>
      <c r="C3993" s="4" t="s">
        <v>818</v>
      </c>
      <c r="D3993" s="4" t="n">
        <v>40</v>
      </c>
      <c r="E3993" s="21" t="s">
        <v>459</v>
      </c>
      <c r="F3993" s="22" t="s">
        <v>805</v>
      </c>
    </row>
    <row r="3994" customFormat="false" ht="15" hidden="false" customHeight="false" outlineLevel="0" collapsed="false">
      <c r="A3994" s="4" t="str">
        <f aca="false">B3994&amp;"|"&amp;C3994</f>
        <v>tdbR00000313 Pro-UGG|40</v>
      </c>
      <c r="B3994" s="4" t="s">
        <v>91</v>
      </c>
      <c r="C3994" s="4" t="s">
        <v>819</v>
      </c>
      <c r="D3994" s="4" t="n">
        <v>41</v>
      </c>
      <c r="E3994" s="21" t="s">
        <v>772</v>
      </c>
      <c r="F3994" s="22" t="s">
        <v>805</v>
      </c>
    </row>
    <row r="3995" customFormat="false" ht="15" hidden="false" customHeight="false" outlineLevel="0" collapsed="false">
      <c r="A3995" s="4" t="str">
        <f aca="false">B3995&amp;"|"&amp;C3995</f>
        <v>tdbR00000313 Pro-UGG|41</v>
      </c>
      <c r="B3995" s="4" t="s">
        <v>91</v>
      </c>
      <c r="C3995" s="4" t="s">
        <v>820</v>
      </c>
      <c r="D3995" s="4" t="n">
        <v>42</v>
      </c>
      <c r="E3995" s="21" t="s">
        <v>772</v>
      </c>
      <c r="F3995" s="22" t="s">
        <v>805</v>
      </c>
    </row>
    <row r="3996" customFormat="false" ht="15" hidden="false" customHeight="false" outlineLevel="0" collapsed="false">
      <c r="A3996" s="4" t="str">
        <f aca="false">B3996&amp;"|"&amp;C3996</f>
        <v>tdbR00000313 Pro-UGG|42</v>
      </c>
      <c r="B3996" s="4" t="s">
        <v>91</v>
      </c>
      <c r="C3996" s="4" t="s">
        <v>821</v>
      </c>
      <c r="D3996" s="4" t="n">
        <v>43</v>
      </c>
      <c r="E3996" s="21" t="s">
        <v>772</v>
      </c>
      <c r="F3996" s="22" t="s">
        <v>805</v>
      </c>
    </row>
    <row r="3997" customFormat="false" ht="15" hidden="false" customHeight="false" outlineLevel="0" collapsed="false">
      <c r="A3997" s="4" t="str">
        <f aca="false">B3997&amp;"|"&amp;C3997</f>
        <v>tdbR00000313 Pro-UGG|43</v>
      </c>
      <c r="B3997" s="4" t="s">
        <v>91</v>
      </c>
      <c r="C3997" s="4" t="s">
        <v>822</v>
      </c>
      <c r="D3997" s="4" t="n">
        <v>44</v>
      </c>
      <c r="E3997" s="21" t="s">
        <v>459</v>
      </c>
      <c r="F3997" s="22" t="s">
        <v>805</v>
      </c>
    </row>
    <row r="3998" customFormat="false" ht="15" hidden="false" customHeight="false" outlineLevel="0" collapsed="false">
      <c r="A3998" s="4" t="str">
        <f aca="false">B3998&amp;"|"&amp;C3998</f>
        <v>tdbR00000313 Pro-UGG|44</v>
      </c>
      <c r="B3998" s="4" t="s">
        <v>91</v>
      </c>
      <c r="C3998" s="4" t="s">
        <v>823</v>
      </c>
      <c r="D3998" s="4" t="n">
        <v>45</v>
      </c>
      <c r="E3998" s="19" t="s">
        <v>777</v>
      </c>
      <c r="F3998" s="20" t="s">
        <v>824</v>
      </c>
    </row>
    <row r="3999" customFormat="false" ht="15" hidden="false" customHeight="false" outlineLevel="0" collapsed="false">
      <c r="A3999" s="4" t="str">
        <f aca="false">B3999&amp;"|"&amp;C3999</f>
        <v>tdbR00000313 Pro-UGG|45</v>
      </c>
      <c r="B3999" s="4" t="s">
        <v>91</v>
      </c>
      <c r="C3999" s="4" t="s">
        <v>825</v>
      </c>
      <c r="D3999" s="4" t="n">
        <v>46</v>
      </c>
      <c r="E3999" s="19" t="s">
        <v>459</v>
      </c>
      <c r="F3999" s="20" t="s">
        <v>824</v>
      </c>
    </row>
    <row r="4000" customFormat="false" ht="15" hidden="false" customHeight="false" outlineLevel="0" collapsed="false">
      <c r="A4000" s="4" t="str">
        <f aca="false">B4000&amp;"|"&amp;C4000</f>
        <v>tdbR00000313 Pro-UGG|46</v>
      </c>
      <c r="B4000" s="4" t="s">
        <v>91</v>
      </c>
      <c r="C4000" s="4" t="s">
        <v>826</v>
      </c>
      <c r="D4000" s="4" t="n">
        <v>47</v>
      </c>
      <c r="E4000" s="19" t="s">
        <v>780</v>
      </c>
      <c r="F4000" s="20" t="s">
        <v>824</v>
      </c>
    </row>
    <row r="4001" customFormat="false" ht="15" hidden="false" customHeight="false" outlineLevel="0" collapsed="false">
      <c r="A4001" s="4" t="str">
        <f aca="false">B4001&amp;"|"&amp;C4001</f>
        <v>tdbR00000313 Pro-UGG|48</v>
      </c>
      <c r="B4001" s="4" t="s">
        <v>91</v>
      </c>
      <c r="C4001" s="4" t="s">
        <v>828</v>
      </c>
      <c r="D4001" s="4" t="n">
        <v>48</v>
      </c>
      <c r="E4001" s="19" t="s">
        <v>772</v>
      </c>
      <c r="F4001" s="20" t="s">
        <v>824</v>
      </c>
    </row>
    <row r="4002" customFormat="false" ht="15" hidden="false" customHeight="false" outlineLevel="0" collapsed="false">
      <c r="A4002" s="4" t="str">
        <f aca="false">B4002&amp;"|"&amp;C4002</f>
        <v>tdbR00000313 Pro-UGG|49</v>
      </c>
      <c r="B4002" s="4" t="s">
        <v>91</v>
      </c>
      <c r="C4002" s="4" t="s">
        <v>829</v>
      </c>
      <c r="D4002" s="4" t="n">
        <v>49</v>
      </c>
      <c r="E4002" s="23" t="s">
        <v>772</v>
      </c>
      <c r="F4002" s="10" t="s">
        <v>830</v>
      </c>
    </row>
    <row r="4003" customFormat="false" ht="15" hidden="false" customHeight="false" outlineLevel="0" collapsed="false">
      <c r="A4003" s="4" t="str">
        <f aca="false">B4003&amp;"|"&amp;C4003</f>
        <v>tdbR00000313 Pro-UGG|50</v>
      </c>
      <c r="B4003" s="4" t="s">
        <v>91</v>
      </c>
      <c r="C4003" s="4" t="s">
        <v>831</v>
      </c>
      <c r="D4003" s="4" t="n">
        <v>50</v>
      </c>
      <c r="E4003" s="23" t="s">
        <v>772</v>
      </c>
      <c r="F4003" s="10" t="s">
        <v>830</v>
      </c>
    </row>
    <row r="4004" customFormat="false" ht="15" hidden="false" customHeight="false" outlineLevel="0" collapsed="false">
      <c r="A4004" s="4" t="str">
        <f aca="false">B4004&amp;"|"&amp;C4004</f>
        <v>tdbR00000313 Pro-UGG|51</v>
      </c>
      <c r="B4004" s="4" t="s">
        <v>91</v>
      </c>
      <c r="C4004" s="4" t="s">
        <v>832</v>
      </c>
      <c r="D4004" s="4" t="n">
        <v>51</v>
      </c>
      <c r="E4004" s="23" t="s">
        <v>772</v>
      </c>
      <c r="F4004" s="10" t="s">
        <v>830</v>
      </c>
    </row>
    <row r="4005" customFormat="false" ht="15" hidden="false" customHeight="false" outlineLevel="0" collapsed="false">
      <c r="A4005" s="4" t="str">
        <f aca="false">B4005&amp;"|"&amp;C4005</f>
        <v>tdbR00000313 Pro-UGG|52</v>
      </c>
      <c r="B4005" s="4" t="s">
        <v>91</v>
      </c>
      <c r="C4005" s="4" t="s">
        <v>833</v>
      </c>
      <c r="D4005" s="4" t="n">
        <v>52</v>
      </c>
      <c r="E4005" s="23" t="s">
        <v>459</v>
      </c>
      <c r="F4005" s="10" t="s">
        <v>830</v>
      </c>
    </row>
    <row r="4006" customFormat="false" ht="15" hidden="false" customHeight="false" outlineLevel="0" collapsed="false">
      <c r="A4006" s="4" t="str">
        <f aca="false">B4006&amp;"|"&amp;C4006</f>
        <v>tdbR00000313 Pro-UGG|53</v>
      </c>
      <c r="B4006" s="4" t="s">
        <v>91</v>
      </c>
      <c r="C4006" s="4" t="s">
        <v>834</v>
      </c>
      <c r="D4006" s="4" t="n">
        <v>53</v>
      </c>
      <c r="E4006" s="23" t="s">
        <v>459</v>
      </c>
      <c r="F4006" s="10" t="s">
        <v>830</v>
      </c>
    </row>
    <row r="4007" customFormat="false" ht="15" hidden="false" customHeight="false" outlineLevel="0" collapsed="false">
      <c r="A4007" s="4" t="str">
        <f aca="false">B4007&amp;"|"&amp;C4007</f>
        <v>tdbR00000313 Pro-UGG|54</v>
      </c>
      <c r="B4007" s="4" t="s">
        <v>91</v>
      </c>
      <c r="C4007" s="4" t="s">
        <v>835</v>
      </c>
      <c r="D4007" s="4" t="n">
        <v>54</v>
      </c>
      <c r="E4007" s="19" t="s">
        <v>777</v>
      </c>
      <c r="F4007" s="20" t="s">
        <v>836</v>
      </c>
    </row>
    <row r="4008" customFormat="false" ht="15" hidden="false" customHeight="false" outlineLevel="0" collapsed="false">
      <c r="A4008" s="4" t="str">
        <f aca="false">B4008&amp;"|"&amp;C4008</f>
        <v>tdbR00000313 Pro-UGG|55</v>
      </c>
      <c r="B4008" s="4" t="s">
        <v>91</v>
      </c>
      <c r="C4008" s="4" t="s">
        <v>837</v>
      </c>
      <c r="D4008" s="4" t="n">
        <v>55</v>
      </c>
      <c r="E4008" s="19" t="s">
        <v>777</v>
      </c>
      <c r="F4008" s="20" t="s">
        <v>836</v>
      </c>
    </row>
    <row r="4009" customFormat="false" ht="15" hidden="false" customHeight="false" outlineLevel="0" collapsed="false">
      <c r="A4009" s="4" t="str">
        <f aca="false">B4009&amp;"|"&amp;C4009</f>
        <v>tdbR00000313 Pro-UGG|56</v>
      </c>
      <c r="B4009" s="4" t="s">
        <v>91</v>
      </c>
      <c r="C4009" s="4" t="s">
        <v>838</v>
      </c>
      <c r="D4009" s="4" t="n">
        <v>56</v>
      </c>
      <c r="E4009" s="19" t="s">
        <v>772</v>
      </c>
      <c r="F4009" s="20" t="s">
        <v>836</v>
      </c>
    </row>
    <row r="4010" customFormat="false" ht="15" hidden="false" customHeight="false" outlineLevel="0" collapsed="false">
      <c r="A4010" s="4" t="str">
        <f aca="false">B4010&amp;"|"&amp;C4010</f>
        <v>tdbR00000313 Pro-UGG|57</v>
      </c>
      <c r="B4010" s="4" t="s">
        <v>91</v>
      </c>
      <c r="C4010" s="4" t="s">
        <v>839</v>
      </c>
      <c r="D4010" s="4" t="n">
        <v>57</v>
      </c>
      <c r="E4010" s="19" t="s">
        <v>780</v>
      </c>
      <c r="F4010" s="20" t="s">
        <v>836</v>
      </c>
    </row>
    <row r="4011" customFormat="false" ht="15" hidden="false" customHeight="false" outlineLevel="0" collapsed="false">
      <c r="A4011" s="4" t="str">
        <f aca="false">B4011&amp;"|"&amp;C4011</f>
        <v>tdbR00000313 Pro-UGG|58</v>
      </c>
      <c r="B4011" s="4" t="s">
        <v>91</v>
      </c>
      <c r="C4011" s="4" t="s">
        <v>840</v>
      </c>
      <c r="D4011" s="4" t="n">
        <v>58</v>
      </c>
      <c r="E4011" s="19" t="s">
        <v>780</v>
      </c>
      <c r="F4011" s="20" t="s">
        <v>836</v>
      </c>
    </row>
    <row r="4012" customFormat="false" ht="15" hidden="false" customHeight="false" outlineLevel="0" collapsed="false">
      <c r="A4012" s="4" t="str">
        <f aca="false">B4012&amp;"|"&amp;C4012</f>
        <v>tdbR00000313 Pro-UGG|59</v>
      </c>
      <c r="B4012" s="4" t="s">
        <v>91</v>
      </c>
      <c r="C4012" s="4" t="s">
        <v>841</v>
      </c>
      <c r="D4012" s="4" t="n">
        <v>59</v>
      </c>
      <c r="E4012" s="19" t="s">
        <v>780</v>
      </c>
      <c r="F4012" s="20" t="s">
        <v>836</v>
      </c>
    </row>
    <row r="4013" customFormat="false" ht="15" hidden="false" customHeight="false" outlineLevel="0" collapsed="false">
      <c r="A4013" s="4" t="str">
        <f aca="false">B4013&amp;"|"&amp;C4013</f>
        <v>tdbR00000313 Pro-UGG|60</v>
      </c>
      <c r="B4013" s="4" t="s">
        <v>91</v>
      </c>
      <c r="C4013" s="4" t="s">
        <v>842</v>
      </c>
      <c r="D4013" s="4" t="n">
        <v>60</v>
      </c>
      <c r="E4013" s="19" t="s">
        <v>777</v>
      </c>
      <c r="F4013" s="20" t="s">
        <v>836</v>
      </c>
    </row>
    <row r="4014" customFormat="false" ht="15" hidden="false" customHeight="false" outlineLevel="0" collapsed="false">
      <c r="A4014" s="4" t="str">
        <f aca="false">B4014&amp;"|"&amp;C4014</f>
        <v>tdbR00000313 Pro-UGG|61</v>
      </c>
      <c r="B4014" s="4" t="s">
        <v>91</v>
      </c>
      <c r="C4014" s="4" t="s">
        <v>843</v>
      </c>
      <c r="D4014" s="4" t="n">
        <v>61</v>
      </c>
      <c r="E4014" s="23" t="s">
        <v>772</v>
      </c>
      <c r="F4014" s="10" t="s">
        <v>830</v>
      </c>
    </row>
    <row r="4015" customFormat="false" ht="15" hidden="false" customHeight="false" outlineLevel="0" collapsed="false">
      <c r="A4015" s="4" t="str">
        <f aca="false">B4015&amp;"|"&amp;C4015</f>
        <v>tdbR00000313 Pro-UGG|62</v>
      </c>
      <c r="B4015" s="4" t="s">
        <v>91</v>
      </c>
      <c r="C4015" s="4" t="s">
        <v>844</v>
      </c>
      <c r="D4015" s="4" t="n">
        <v>62</v>
      </c>
      <c r="E4015" s="23" t="s">
        <v>772</v>
      </c>
      <c r="F4015" s="10" t="s">
        <v>830</v>
      </c>
    </row>
    <row r="4016" customFormat="false" ht="15" hidden="false" customHeight="false" outlineLevel="0" collapsed="false">
      <c r="A4016" s="4" t="str">
        <f aca="false">B4016&amp;"|"&amp;C4016</f>
        <v>tdbR00000313 Pro-UGG|63</v>
      </c>
      <c r="B4016" s="4" t="s">
        <v>91</v>
      </c>
      <c r="C4016" s="4" t="s">
        <v>845</v>
      </c>
      <c r="D4016" s="4" t="n">
        <v>63</v>
      </c>
      <c r="E4016" s="23" t="s">
        <v>459</v>
      </c>
      <c r="F4016" s="10" t="s">
        <v>830</v>
      </c>
    </row>
    <row r="4017" customFormat="false" ht="15" hidden="false" customHeight="false" outlineLevel="0" collapsed="false">
      <c r="A4017" s="4" t="str">
        <f aca="false">B4017&amp;"|"&amp;C4017</f>
        <v>tdbR00000313 Pro-UGG|64</v>
      </c>
      <c r="B4017" s="4" t="s">
        <v>91</v>
      </c>
      <c r="C4017" s="4" t="s">
        <v>846</v>
      </c>
      <c r="D4017" s="4" t="n">
        <v>64</v>
      </c>
      <c r="E4017" s="23" t="s">
        <v>459</v>
      </c>
      <c r="F4017" s="10" t="s">
        <v>830</v>
      </c>
    </row>
    <row r="4018" customFormat="false" ht="15" hidden="false" customHeight="false" outlineLevel="0" collapsed="false">
      <c r="A4018" s="4" t="str">
        <f aca="false">B4018&amp;"|"&amp;C4018</f>
        <v>tdbR00000313 Pro-UGG|65</v>
      </c>
      <c r="B4018" s="4" t="s">
        <v>91</v>
      </c>
      <c r="C4018" s="4" t="s">
        <v>847</v>
      </c>
      <c r="D4018" s="4" t="n">
        <v>65</v>
      </c>
      <c r="E4018" s="23" t="s">
        <v>459</v>
      </c>
      <c r="F4018" s="10" t="s">
        <v>830</v>
      </c>
    </row>
    <row r="4019" customFormat="false" ht="15" hidden="false" customHeight="false" outlineLevel="0" collapsed="false">
      <c r="A4019" s="4" t="str">
        <f aca="false">B4019&amp;"|"&amp;C4019</f>
        <v>tdbR00000313 Pro-UGG|66</v>
      </c>
      <c r="B4019" s="4" t="s">
        <v>91</v>
      </c>
      <c r="C4019" s="4" t="s">
        <v>848</v>
      </c>
      <c r="D4019" s="4" t="n">
        <v>66</v>
      </c>
      <c r="E4019" s="17" t="s">
        <v>772</v>
      </c>
      <c r="F4019" s="18" t="s">
        <v>768</v>
      </c>
    </row>
    <row r="4020" customFormat="false" ht="15" hidden="false" customHeight="false" outlineLevel="0" collapsed="false">
      <c r="A4020" s="4" t="str">
        <f aca="false">B4020&amp;"|"&amp;C4020</f>
        <v>tdbR00000313 Pro-UGG|67</v>
      </c>
      <c r="B4020" s="4" t="s">
        <v>91</v>
      </c>
      <c r="C4020" s="4" t="s">
        <v>849</v>
      </c>
      <c r="D4020" s="4" t="n">
        <v>67</v>
      </c>
      <c r="E4020" s="17" t="s">
        <v>459</v>
      </c>
      <c r="F4020" s="18" t="s">
        <v>768</v>
      </c>
    </row>
    <row r="4021" customFormat="false" ht="15" hidden="false" customHeight="false" outlineLevel="0" collapsed="false">
      <c r="A4021" s="4" t="str">
        <f aca="false">B4021&amp;"|"&amp;C4021</f>
        <v>tdbR00000313 Pro-UGG|68</v>
      </c>
      <c r="B4021" s="4" t="s">
        <v>91</v>
      </c>
      <c r="C4021" s="4" t="s">
        <v>850</v>
      </c>
      <c r="D4021" s="4" t="n">
        <v>68</v>
      </c>
      <c r="E4021" s="17" t="s">
        <v>459</v>
      </c>
      <c r="F4021" s="18" t="s">
        <v>768</v>
      </c>
    </row>
    <row r="4022" customFormat="false" ht="15" hidden="false" customHeight="false" outlineLevel="0" collapsed="false">
      <c r="A4022" s="4" t="str">
        <f aca="false">B4022&amp;"|"&amp;C4022</f>
        <v>tdbR00000313 Pro-UGG|69</v>
      </c>
      <c r="B4022" s="4" t="s">
        <v>91</v>
      </c>
      <c r="C4022" s="4" t="s">
        <v>851</v>
      </c>
      <c r="D4022" s="4" t="n">
        <v>69</v>
      </c>
      <c r="E4022" s="17" t="s">
        <v>777</v>
      </c>
      <c r="F4022" s="18" t="s">
        <v>768</v>
      </c>
    </row>
    <row r="4023" customFormat="false" ht="15" hidden="false" customHeight="false" outlineLevel="0" collapsed="false">
      <c r="A4023" s="4" t="str">
        <f aca="false">B4023&amp;"|"&amp;C4023</f>
        <v>tdbR00000313 Pro-UGG|70</v>
      </c>
      <c r="B4023" s="4" t="s">
        <v>91</v>
      </c>
      <c r="C4023" s="4" t="s">
        <v>852</v>
      </c>
      <c r="D4023" s="4" t="n">
        <v>70</v>
      </c>
      <c r="E4023" s="17" t="s">
        <v>772</v>
      </c>
      <c r="F4023" s="18" t="s">
        <v>768</v>
      </c>
    </row>
    <row r="4024" customFormat="false" ht="15" hidden="false" customHeight="false" outlineLevel="0" collapsed="false">
      <c r="A4024" s="4" t="str">
        <f aca="false">B4024&amp;"|"&amp;C4024</f>
        <v>tdbR00000313 Pro-UGG|71</v>
      </c>
      <c r="B4024" s="4" t="s">
        <v>91</v>
      </c>
      <c r="C4024" s="4" t="s">
        <v>853</v>
      </c>
      <c r="D4024" s="4" t="n">
        <v>71</v>
      </c>
      <c r="E4024" s="17" t="s">
        <v>772</v>
      </c>
      <c r="F4024" s="18" t="s">
        <v>768</v>
      </c>
    </row>
    <row r="4025" customFormat="false" ht="15" hidden="false" customHeight="false" outlineLevel="0" collapsed="false">
      <c r="A4025" s="4" t="str">
        <f aca="false">B4025&amp;"|"&amp;C4025</f>
        <v>tdbR00000313 Pro-UGG|72</v>
      </c>
      <c r="B4025" s="4" t="s">
        <v>91</v>
      </c>
      <c r="C4025" s="4" t="s">
        <v>854</v>
      </c>
      <c r="D4025" s="4" t="n">
        <v>72</v>
      </c>
      <c r="E4025" s="17" t="s">
        <v>772</v>
      </c>
      <c r="F4025" s="18" t="s">
        <v>768</v>
      </c>
    </row>
    <row r="4026" customFormat="false" ht="15" hidden="false" customHeight="false" outlineLevel="0" collapsed="false">
      <c r="A4026" s="4" t="str">
        <f aca="false">B4026&amp;"|"&amp;C4026</f>
        <v>tdbR00000431 Thr-CGU|1</v>
      </c>
      <c r="B4026" s="4" t="s">
        <v>92</v>
      </c>
      <c r="C4026" s="4" t="s">
        <v>767</v>
      </c>
      <c r="D4026" s="4" t="n">
        <v>1</v>
      </c>
      <c r="E4026" s="17" t="s">
        <v>459</v>
      </c>
      <c r="F4026" s="18" t="s">
        <v>768</v>
      </c>
    </row>
    <row r="4027" customFormat="false" ht="15" hidden="false" customHeight="false" outlineLevel="0" collapsed="false">
      <c r="A4027" s="4" t="str">
        <f aca="false">B4027&amp;"|"&amp;C4027</f>
        <v>tdbR00000431 Thr-CGU|2</v>
      </c>
      <c r="B4027" s="4" t="s">
        <v>92</v>
      </c>
      <c r="C4027" s="4" t="s">
        <v>769</v>
      </c>
      <c r="D4027" s="4" t="n">
        <v>2</v>
      </c>
      <c r="E4027" s="17" t="s">
        <v>772</v>
      </c>
      <c r="F4027" s="18" t="s">
        <v>768</v>
      </c>
    </row>
    <row r="4028" customFormat="false" ht="15" hidden="false" customHeight="false" outlineLevel="0" collapsed="false">
      <c r="A4028" s="4" t="str">
        <f aca="false">B4028&amp;"|"&amp;C4028</f>
        <v>tdbR00000431 Thr-CGU|3</v>
      </c>
      <c r="B4028" s="4" t="s">
        <v>92</v>
      </c>
      <c r="C4028" s="4" t="s">
        <v>770</v>
      </c>
      <c r="D4028" s="4" t="n">
        <v>3</v>
      </c>
      <c r="E4028" s="17" t="s">
        <v>772</v>
      </c>
      <c r="F4028" s="18" t="s">
        <v>768</v>
      </c>
    </row>
    <row r="4029" customFormat="false" ht="15" hidden="false" customHeight="false" outlineLevel="0" collapsed="false">
      <c r="A4029" s="4" t="str">
        <f aca="false">B4029&amp;"|"&amp;C4029</f>
        <v>tdbR00000431 Thr-CGU|4</v>
      </c>
      <c r="B4029" s="4" t="s">
        <v>92</v>
      </c>
      <c r="C4029" s="4" t="s">
        <v>771</v>
      </c>
      <c r="D4029" s="4" t="n">
        <v>4</v>
      </c>
      <c r="E4029" s="17" t="s">
        <v>459</v>
      </c>
      <c r="F4029" s="18" t="s">
        <v>768</v>
      </c>
    </row>
    <row r="4030" customFormat="false" ht="15" hidden="false" customHeight="false" outlineLevel="0" collapsed="false">
      <c r="A4030" s="4" t="str">
        <f aca="false">B4030&amp;"|"&amp;C4030</f>
        <v>tdbR00000431 Thr-CGU|5</v>
      </c>
      <c r="B4030" s="4" t="s">
        <v>92</v>
      </c>
      <c r="C4030" s="4" t="s">
        <v>773</v>
      </c>
      <c r="D4030" s="4" t="n">
        <v>5</v>
      </c>
      <c r="E4030" s="17" t="s">
        <v>459</v>
      </c>
      <c r="F4030" s="18" t="s">
        <v>768</v>
      </c>
    </row>
    <row r="4031" customFormat="false" ht="15" hidden="false" customHeight="false" outlineLevel="0" collapsed="false">
      <c r="A4031" s="4" t="str">
        <f aca="false">B4031&amp;"|"&amp;C4031</f>
        <v>tdbR00000431 Thr-CGU|6</v>
      </c>
      <c r="B4031" s="4" t="s">
        <v>92</v>
      </c>
      <c r="C4031" s="4" t="s">
        <v>774</v>
      </c>
      <c r="D4031" s="4" t="n">
        <v>6</v>
      </c>
      <c r="E4031" s="17" t="s">
        <v>777</v>
      </c>
      <c r="F4031" s="18" t="s">
        <v>768</v>
      </c>
    </row>
    <row r="4032" customFormat="false" ht="15" hidden="false" customHeight="false" outlineLevel="0" collapsed="false">
      <c r="A4032" s="4" t="str">
        <f aca="false">B4032&amp;"|"&amp;C4032</f>
        <v>tdbR00000431 Thr-CGU|7</v>
      </c>
      <c r="B4032" s="4" t="s">
        <v>92</v>
      </c>
      <c r="C4032" s="4" t="s">
        <v>775</v>
      </c>
      <c r="D4032" s="4" t="n">
        <v>7</v>
      </c>
      <c r="E4032" s="17" t="s">
        <v>459</v>
      </c>
      <c r="F4032" s="18" t="s">
        <v>768</v>
      </c>
    </row>
    <row r="4033" customFormat="false" ht="15" hidden="false" customHeight="false" outlineLevel="0" collapsed="false">
      <c r="A4033" s="4" t="str">
        <f aca="false">B4033&amp;"|"&amp;C4033</f>
        <v>tdbR00000431 Thr-CGU|8</v>
      </c>
      <c r="B4033" s="4" t="s">
        <v>92</v>
      </c>
      <c r="C4033" s="4" t="s">
        <v>776</v>
      </c>
      <c r="D4033" s="4" t="n">
        <v>8</v>
      </c>
      <c r="E4033" s="3" t="s">
        <v>777</v>
      </c>
      <c r="F4033" s="4" t="s">
        <v>778</v>
      </c>
    </row>
    <row r="4034" customFormat="false" ht="15" hidden="false" customHeight="false" outlineLevel="0" collapsed="false">
      <c r="A4034" s="4" t="str">
        <f aca="false">B4034&amp;"|"&amp;C4034</f>
        <v>tdbR00000431 Thr-CGU|9</v>
      </c>
      <c r="B4034" s="4" t="s">
        <v>92</v>
      </c>
      <c r="C4034" s="4" t="s">
        <v>779</v>
      </c>
      <c r="D4034" s="4" t="n">
        <v>9</v>
      </c>
      <c r="E4034" s="3" t="s">
        <v>780</v>
      </c>
      <c r="F4034" s="4" t="s">
        <v>781</v>
      </c>
    </row>
    <row r="4035" customFormat="false" ht="15" hidden="false" customHeight="false" outlineLevel="0" collapsed="false">
      <c r="A4035" s="4" t="str">
        <f aca="false">B4035&amp;"|"&amp;C4035</f>
        <v>tdbR00000431 Thr-CGU|10</v>
      </c>
      <c r="B4035" s="4" t="s">
        <v>92</v>
      </c>
      <c r="C4035" s="4" t="s">
        <v>782</v>
      </c>
      <c r="D4035" s="4" t="n">
        <v>10</v>
      </c>
      <c r="E4035" s="8" t="s">
        <v>459</v>
      </c>
      <c r="F4035" s="7" t="s">
        <v>783</v>
      </c>
    </row>
    <row r="4036" customFormat="false" ht="15" hidden="false" customHeight="false" outlineLevel="0" collapsed="false">
      <c r="A4036" s="4" t="str">
        <f aca="false">B4036&amp;"|"&amp;C4036</f>
        <v>tdbR00000431 Thr-CGU|11</v>
      </c>
      <c r="B4036" s="4" t="s">
        <v>92</v>
      </c>
      <c r="C4036" s="4" t="s">
        <v>784</v>
      </c>
      <c r="D4036" s="4" t="n">
        <v>11</v>
      </c>
      <c r="E4036" s="8" t="s">
        <v>772</v>
      </c>
      <c r="F4036" s="7" t="s">
        <v>783</v>
      </c>
    </row>
    <row r="4037" customFormat="false" ht="15" hidden="false" customHeight="false" outlineLevel="0" collapsed="false">
      <c r="A4037" s="4" t="str">
        <f aca="false">B4037&amp;"|"&amp;C4037</f>
        <v>tdbR00000431 Thr-CGU|12</v>
      </c>
      <c r="B4037" s="4" t="s">
        <v>92</v>
      </c>
      <c r="C4037" s="4" t="s">
        <v>785</v>
      </c>
      <c r="D4037" s="4" t="n">
        <v>12</v>
      </c>
      <c r="E4037" s="8" t="s">
        <v>777</v>
      </c>
      <c r="F4037" s="7" t="s">
        <v>783</v>
      </c>
    </row>
    <row r="4038" customFormat="false" ht="15" hidden="false" customHeight="false" outlineLevel="0" collapsed="false">
      <c r="A4038" s="4" t="str">
        <f aca="false">B4038&amp;"|"&amp;C4038</f>
        <v>tdbR00000431 Thr-CGU|13</v>
      </c>
      <c r="B4038" s="4" t="s">
        <v>92</v>
      </c>
      <c r="C4038" s="4" t="s">
        <v>786</v>
      </c>
      <c r="D4038" s="4" t="n">
        <v>13</v>
      </c>
      <c r="E4038" s="8" t="s">
        <v>772</v>
      </c>
      <c r="F4038" s="7" t="s">
        <v>783</v>
      </c>
    </row>
    <row r="4039" customFormat="false" ht="15" hidden="false" customHeight="false" outlineLevel="0" collapsed="false">
      <c r="A4039" s="4" t="str">
        <f aca="false">B4039&amp;"|"&amp;C4039</f>
        <v>tdbR00000431 Thr-CGU|14</v>
      </c>
      <c r="B4039" s="4" t="s">
        <v>92</v>
      </c>
      <c r="C4039" s="4" t="s">
        <v>787</v>
      </c>
      <c r="D4039" s="4" t="n">
        <v>14</v>
      </c>
      <c r="E4039" s="19" t="s">
        <v>780</v>
      </c>
      <c r="F4039" s="20" t="s">
        <v>788</v>
      </c>
    </row>
    <row r="4040" customFormat="false" ht="15" hidden="false" customHeight="false" outlineLevel="0" collapsed="false">
      <c r="A4040" s="4" t="str">
        <f aca="false">B4040&amp;"|"&amp;C4040</f>
        <v>tdbR00000431 Thr-CGU|15</v>
      </c>
      <c r="B4040" s="4" t="s">
        <v>92</v>
      </c>
      <c r="C4040" s="4" t="s">
        <v>789</v>
      </c>
      <c r="D4040" s="4" t="n">
        <v>15</v>
      </c>
      <c r="E4040" s="19" t="s">
        <v>459</v>
      </c>
      <c r="F4040" s="20" t="s">
        <v>788</v>
      </c>
    </row>
    <row r="4041" customFormat="false" ht="15" hidden="false" customHeight="false" outlineLevel="0" collapsed="false">
      <c r="A4041" s="4" t="str">
        <f aca="false">B4041&amp;"|"&amp;C4041</f>
        <v>tdbR00000431 Thr-CGU|16</v>
      </c>
      <c r="B4041" s="4" t="s">
        <v>92</v>
      </c>
      <c r="C4041" s="4" t="s">
        <v>790</v>
      </c>
      <c r="D4041" s="4" t="n">
        <v>16</v>
      </c>
      <c r="E4041" s="19" t="s">
        <v>777</v>
      </c>
      <c r="F4041" s="20" t="s">
        <v>788</v>
      </c>
    </row>
    <row r="4042" customFormat="false" ht="15" hidden="false" customHeight="false" outlineLevel="0" collapsed="false">
      <c r="A4042" s="4" t="str">
        <f aca="false">B4042&amp;"|"&amp;C4042</f>
        <v>tdbR00000431 Thr-CGU|17</v>
      </c>
      <c r="B4042" s="4" t="s">
        <v>92</v>
      </c>
      <c r="C4042" s="4" t="s">
        <v>791</v>
      </c>
      <c r="D4042" s="4" t="n">
        <v>17</v>
      </c>
      <c r="E4042" s="19" t="s">
        <v>777</v>
      </c>
      <c r="F4042" s="20" t="s">
        <v>788</v>
      </c>
    </row>
    <row r="4043" customFormat="false" ht="15" hidden="false" customHeight="false" outlineLevel="0" collapsed="false">
      <c r="A4043" s="4" t="str">
        <f aca="false">B4043&amp;"|"&amp;C4043</f>
        <v>tdbR00000431 Thr-CGU|18</v>
      </c>
      <c r="B4043" s="4" t="s">
        <v>92</v>
      </c>
      <c r="C4043" s="4" t="s">
        <v>793</v>
      </c>
      <c r="D4043" s="4" t="n">
        <v>18</v>
      </c>
      <c r="E4043" s="19" t="s">
        <v>459</v>
      </c>
      <c r="F4043" s="20" t="s">
        <v>788</v>
      </c>
    </row>
    <row r="4044" customFormat="false" ht="15" hidden="false" customHeight="false" outlineLevel="0" collapsed="false">
      <c r="A4044" s="4" t="str">
        <f aca="false">B4044&amp;"|"&amp;C4044</f>
        <v>tdbR00000431 Thr-CGU|19</v>
      </c>
      <c r="B4044" s="4" t="s">
        <v>92</v>
      </c>
      <c r="C4044" s="4" t="s">
        <v>794</v>
      </c>
      <c r="D4044" s="4" t="n">
        <v>19</v>
      </c>
      <c r="E4044" s="19" t="s">
        <v>459</v>
      </c>
      <c r="F4044" s="20" t="s">
        <v>788</v>
      </c>
    </row>
    <row r="4045" customFormat="false" ht="15" hidden="false" customHeight="false" outlineLevel="0" collapsed="false">
      <c r="A4045" s="4" t="str">
        <f aca="false">B4045&amp;"|"&amp;C4045</f>
        <v>tdbR00000431 Thr-CGU|20</v>
      </c>
      <c r="B4045" s="4" t="s">
        <v>92</v>
      </c>
      <c r="C4045" s="4" t="s">
        <v>795</v>
      </c>
      <c r="D4045" s="4" t="n">
        <v>20</v>
      </c>
      <c r="E4045" s="19" t="s">
        <v>772</v>
      </c>
      <c r="F4045" s="20" t="s">
        <v>788</v>
      </c>
    </row>
    <row r="4046" customFormat="false" ht="15" hidden="false" customHeight="false" outlineLevel="0" collapsed="false">
      <c r="A4046" s="4" t="str">
        <f aca="false">B4046&amp;"|"&amp;C4046</f>
        <v>tdbR00000431 Thr-CGU|21</v>
      </c>
      <c r="B4046" s="4" t="s">
        <v>92</v>
      </c>
      <c r="C4046" s="4" t="s">
        <v>797</v>
      </c>
      <c r="D4046" s="4" t="n">
        <v>21</v>
      </c>
      <c r="E4046" s="19" t="s">
        <v>780</v>
      </c>
      <c r="F4046" s="20" t="s">
        <v>788</v>
      </c>
    </row>
    <row r="4047" customFormat="false" ht="15" hidden="false" customHeight="false" outlineLevel="0" collapsed="false">
      <c r="A4047" s="4" t="str">
        <f aca="false">B4047&amp;"|"&amp;C4047</f>
        <v>tdbR00000431 Thr-CGU|22</v>
      </c>
      <c r="B4047" s="4" t="s">
        <v>92</v>
      </c>
      <c r="C4047" s="4" t="s">
        <v>798</v>
      </c>
      <c r="D4047" s="4" t="n">
        <v>22</v>
      </c>
      <c r="E4047" s="8" t="s">
        <v>459</v>
      </c>
      <c r="F4047" s="7" t="s">
        <v>783</v>
      </c>
    </row>
    <row r="4048" customFormat="false" ht="15" hidden="false" customHeight="false" outlineLevel="0" collapsed="false">
      <c r="A4048" s="4" t="str">
        <f aca="false">B4048&amp;"|"&amp;C4048</f>
        <v>tdbR00000431 Thr-CGU|23</v>
      </c>
      <c r="B4048" s="4" t="s">
        <v>92</v>
      </c>
      <c r="C4048" s="4" t="s">
        <v>799</v>
      </c>
      <c r="D4048" s="4" t="n">
        <v>23</v>
      </c>
      <c r="E4048" s="8" t="s">
        <v>780</v>
      </c>
      <c r="F4048" s="7" t="s">
        <v>783</v>
      </c>
    </row>
    <row r="4049" customFormat="false" ht="15" hidden="false" customHeight="false" outlineLevel="0" collapsed="false">
      <c r="A4049" s="4" t="str">
        <f aca="false">B4049&amp;"|"&amp;C4049</f>
        <v>tdbR00000431 Thr-CGU|24</v>
      </c>
      <c r="B4049" s="4" t="s">
        <v>92</v>
      </c>
      <c r="C4049" s="4" t="s">
        <v>800</v>
      </c>
      <c r="D4049" s="4" t="n">
        <v>24</v>
      </c>
      <c r="E4049" s="8" t="s">
        <v>459</v>
      </c>
      <c r="F4049" s="7" t="s">
        <v>783</v>
      </c>
    </row>
    <row r="4050" customFormat="false" ht="15" hidden="false" customHeight="false" outlineLevel="0" collapsed="false">
      <c r="A4050" s="4" t="str">
        <f aca="false">B4050&amp;"|"&amp;C4050</f>
        <v>tdbR00000431 Thr-CGU|25</v>
      </c>
      <c r="B4050" s="4" t="s">
        <v>92</v>
      </c>
      <c r="C4050" s="4" t="s">
        <v>801</v>
      </c>
      <c r="D4050" s="4" t="n">
        <v>25</v>
      </c>
      <c r="E4050" s="8" t="s">
        <v>772</v>
      </c>
      <c r="F4050" s="7" t="s">
        <v>783</v>
      </c>
    </row>
    <row r="4051" customFormat="false" ht="15" hidden="false" customHeight="false" outlineLevel="0" collapsed="false">
      <c r="A4051" s="4" t="str">
        <f aca="false">B4051&amp;"|"&amp;C4051</f>
        <v>tdbR00000431 Thr-CGU|26</v>
      </c>
      <c r="B4051" s="4" t="s">
        <v>92</v>
      </c>
      <c r="C4051" s="4" t="s">
        <v>802</v>
      </c>
      <c r="D4051" s="4" t="n">
        <v>26</v>
      </c>
      <c r="E4051" s="3" t="s">
        <v>459</v>
      </c>
      <c r="F4051" s="4" t="s">
        <v>803</v>
      </c>
    </row>
    <row r="4052" customFormat="false" ht="15" hidden="false" customHeight="false" outlineLevel="0" collapsed="false">
      <c r="A4052" s="4" t="str">
        <f aca="false">B4052&amp;"|"&amp;C4052</f>
        <v>tdbR00000431 Thr-CGU|27</v>
      </c>
      <c r="B4052" s="4" t="s">
        <v>92</v>
      </c>
      <c r="C4052" s="4" t="s">
        <v>804</v>
      </c>
      <c r="D4052" s="4" t="n">
        <v>27</v>
      </c>
      <c r="E4052" s="21" t="s">
        <v>780</v>
      </c>
      <c r="F4052" s="22" t="s">
        <v>805</v>
      </c>
    </row>
    <row r="4053" customFormat="false" ht="15" hidden="false" customHeight="false" outlineLevel="0" collapsed="false">
      <c r="A4053" s="4" t="str">
        <f aca="false">B4053&amp;"|"&amp;C4053</f>
        <v>tdbR00000431 Thr-CGU|28</v>
      </c>
      <c r="B4053" s="4" t="s">
        <v>92</v>
      </c>
      <c r="C4053" s="4" t="s">
        <v>806</v>
      </c>
      <c r="D4053" s="4" t="n">
        <v>28</v>
      </c>
      <c r="E4053" s="21" t="s">
        <v>777</v>
      </c>
      <c r="F4053" s="22" t="s">
        <v>805</v>
      </c>
    </row>
    <row r="4054" customFormat="false" ht="15" hidden="false" customHeight="false" outlineLevel="0" collapsed="false">
      <c r="A4054" s="4" t="str">
        <f aca="false">B4054&amp;"|"&amp;C4054</f>
        <v>tdbR00000431 Thr-CGU|29</v>
      </c>
      <c r="B4054" s="4" t="s">
        <v>92</v>
      </c>
      <c r="C4054" s="4" t="s">
        <v>807</v>
      </c>
      <c r="D4054" s="4" t="n">
        <v>29</v>
      </c>
      <c r="E4054" s="21" t="s">
        <v>777</v>
      </c>
      <c r="F4054" s="22" t="s">
        <v>805</v>
      </c>
    </row>
    <row r="4055" customFormat="false" ht="15" hidden="false" customHeight="false" outlineLevel="0" collapsed="false">
      <c r="A4055" s="4" t="str">
        <f aca="false">B4055&amp;"|"&amp;C4055</f>
        <v>tdbR00000431 Thr-CGU|30</v>
      </c>
      <c r="B4055" s="4" t="s">
        <v>92</v>
      </c>
      <c r="C4055" s="4" t="s">
        <v>808</v>
      </c>
      <c r="D4055" s="4" t="n">
        <v>30</v>
      </c>
      <c r="E4055" s="21" t="s">
        <v>772</v>
      </c>
      <c r="F4055" s="22" t="s">
        <v>805</v>
      </c>
    </row>
    <row r="4056" customFormat="false" ht="15" hidden="false" customHeight="false" outlineLevel="0" collapsed="false">
      <c r="A4056" s="4" t="str">
        <f aca="false">B4056&amp;"|"&amp;C4056</f>
        <v>tdbR00000431 Thr-CGU|31</v>
      </c>
      <c r="B4056" s="4" t="s">
        <v>92</v>
      </c>
      <c r="C4056" s="4" t="s">
        <v>809</v>
      </c>
      <c r="D4056" s="4" t="n">
        <v>31</v>
      </c>
      <c r="E4056" s="21" t="s">
        <v>772</v>
      </c>
      <c r="F4056" s="22" t="s">
        <v>805</v>
      </c>
    </row>
    <row r="4057" customFormat="false" ht="15" hidden="false" customHeight="false" outlineLevel="0" collapsed="false">
      <c r="A4057" s="4" t="str">
        <f aca="false">B4057&amp;"|"&amp;C4057</f>
        <v>tdbR00000431 Thr-CGU|32</v>
      </c>
      <c r="B4057" s="4" t="s">
        <v>92</v>
      </c>
      <c r="C4057" s="4" t="s">
        <v>810</v>
      </c>
      <c r="D4057" s="4" t="n">
        <v>32</v>
      </c>
      <c r="E4057" s="19" t="s">
        <v>777</v>
      </c>
      <c r="F4057" s="20" t="s">
        <v>811</v>
      </c>
    </row>
    <row r="4058" customFormat="false" ht="15" hidden="false" customHeight="false" outlineLevel="0" collapsed="false">
      <c r="A4058" s="4" t="str">
        <f aca="false">B4058&amp;"|"&amp;C4058</f>
        <v>tdbR00000431 Thr-CGU|33</v>
      </c>
      <c r="B4058" s="4" t="s">
        <v>92</v>
      </c>
      <c r="C4058" s="4" t="s">
        <v>812</v>
      </c>
      <c r="D4058" s="4" t="n">
        <v>33</v>
      </c>
      <c r="E4058" s="19" t="s">
        <v>777</v>
      </c>
      <c r="F4058" s="20" t="s">
        <v>811</v>
      </c>
    </row>
    <row r="4059" customFormat="false" ht="15" hidden="false" customHeight="false" outlineLevel="0" collapsed="false">
      <c r="A4059" s="4" t="str">
        <f aca="false">B4059&amp;"|"&amp;C4059</f>
        <v>tdbR00000431 Thr-CGU|34</v>
      </c>
      <c r="B4059" s="4" t="s">
        <v>92</v>
      </c>
      <c r="C4059" s="4" t="s">
        <v>813</v>
      </c>
      <c r="D4059" s="4" t="n">
        <v>34</v>
      </c>
      <c r="E4059" s="19" t="s">
        <v>772</v>
      </c>
      <c r="F4059" s="20" t="s">
        <v>811</v>
      </c>
    </row>
    <row r="4060" customFormat="false" ht="15" hidden="false" customHeight="false" outlineLevel="0" collapsed="false">
      <c r="A4060" s="4" t="str">
        <f aca="false">B4060&amp;"|"&amp;C4060</f>
        <v>tdbR00000431 Thr-CGU|35</v>
      </c>
      <c r="B4060" s="4" t="s">
        <v>92</v>
      </c>
      <c r="C4060" s="4" t="s">
        <v>814</v>
      </c>
      <c r="D4060" s="4" t="n">
        <v>35</v>
      </c>
      <c r="E4060" s="19" t="s">
        <v>459</v>
      </c>
      <c r="F4060" s="20" t="s">
        <v>811</v>
      </c>
    </row>
    <row r="4061" customFormat="false" ht="15" hidden="false" customHeight="false" outlineLevel="0" collapsed="false">
      <c r="A4061" s="4" t="str">
        <f aca="false">B4061&amp;"|"&amp;C4061</f>
        <v>tdbR00000431 Thr-CGU|36</v>
      </c>
      <c r="B4061" s="4" t="s">
        <v>92</v>
      </c>
      <c r="C4061" s="4" t="s">
        <v>815</v>
      </c>
      <c r="D4061" s="4" t="n">
        <v>36</v>
      </c>
      <c r="E4061" s="19" t="s">
        <v>777</v>
      </c>
      <c r="F4061" s="20" t="s">
        <v>811</v>
      </c>
    </row>
    <row r="4062" customFormat="false" ht="15" hidden="false" customHeight="false" outlineLevel="0" collapsed="false">
      <c r="A4062" s="4" t="str">
        <f aca="false">B4062&amp;"|"&amp;C4062</f>
        <v>tdbR00000431 Thr-CGU|37</v>
      </c>
      <c r="B4062" s="4" t="s">
        <v>92</v>
      </c>
      <c r="C4062" s="4" t="s">
        <v>816</v>
      </c>
      <c r="D4062" s="4" t="n">
        <v>37</v>
      </c>
      <c r="E4062" s="19" t="s">
        <v>780</v>
      </c>
      <c r="F4062" s="20" t="s">
        <v>811</v>
      </c>
    </row>
    <row r="4063" customFormat="false" ht="15" hidden="false" customHeight="false" outlineLevel="0" collapsed="false">
      <c r="A4063" s="4" t="str">
        <f aca="false">B4063&amp;"|"&amp;C4063</f>
        <v>tdbR00000431 Thr-CGU|38</v>
      </c>
      <c r="B4063" s="4" t="s">
        <v>92</v>
      </c>
      <c r="C4063" s="4" t="s">
        <v>817</v>
      </c>
      <c r="D4063" s="4" t="n">
        <v>38</v>
      </c>
      <c r="E4063" s="19" t="s">
        <v>780</v>
      </c>
      <c r="F4063" s="20" t="s">
        <v>811</v>
      </c>
    </row>
    <row r="4064" customFormat="false" ht="15" hidden="false" customHeight="false" outlineLevel="0" collapsed="false">
      <c r="A4064" s="4" t="str">
        <f aca="false">B4064&amp;"|"&amp;C4064</f>
        <v>tdbR00000431 Thr-CGU|39</v>
      </c>
      <c r="B4064" s="4" t="s">
        <v>92</v>
      </c>
      <c r="C4064" s="4" t="s">
        <v>818</v>
      </c>
      <c r="D4064" s="4" t="n">
        <v>39</v>
      </c>
      <c r="E4064" s="21" t="s">
        <v>459</v>
      </c>
      <c r="F4064" s="22" t="s">
        <v>805</v>
      </c>
    </row>
    <row r="4065" customFormat="false" ht="15" hidden="false" customHeight="false" outlineLevel="0" collapsed="false">
      <c r="A4065" s="4" t="str">
        <f aca="false">B4065&amp;"|"&amp;C4065</f>
        <v>tdbR00000431 Thr-CGU|40</v>
      </c>
      <c r="B4065" s="4" t="s">
        <v>92</v>
      </c>
      <c r="C4065" s="4" t="s">
        <v>819</v>
      </c>
      <c r="D4065" s="4" t="n">
        <v>40</v>
      </c>
      <c r="E4065" s="21" t="s">
        <v>459</v>
      </c>
      <c r="F4065" s="22" t="s">
        <v>805</v>
      </c>
    </row>
    <row r="4066" customFormat="false" ht="15" hidden="false" customHeight="false" outlineLevel="0" collapsed="false">
      <c r="A4066" s="4" t="str">
        <f aca="false">B4066&amp;"|"&amp;C4066</f>
        <v>tdbR00000431 Thr-CGU|41</v>
      </c>
      <c r="B4066" s="4" t="s">
        <v>92</v>
      </c>
      <c r="C4066" s="4" t="s">
        <v>820</v>
      </c>
      <c r="D4066" s="4" t="n">
        <v>41</v>
      </c>
      <c r="E4066" s="21" t="s">
        <v>780</v>
      </c>
      <c r="F4066" s="22" t="s">
        <v>805</v>
      </c>
    </row>
    <row r="4067" customFormat="false" ht="15" hidden="false" customHeight="false" outlineLevel="0" collapsed="false">
      <c r="A4067" s="4" t="str">
        <f aca="false">B4067&amp;"|"&amp;C4067</f>
        <v>tdbR00000431 Thr-CGU|42</v>
      </c>
      <c r="B4067" s="4" t="s">
        <v>92</v>
      </c>
      <c r="C4067" s="4" t="s">
        <v>821</v>
      </c>
      <c r="D4067" s="4" t="n">
        <v>42</v>
      </c>
      <c r="E4067" s="21" t="s">
        <v>780</v>
      </c>
      <c r="F4067" s="22" t="s">
        <v>805</v>
      </c>
    </row>
    <row r="4068" customFormat="false" ht="15" hidden="false" customHeight="false" outlineLevel="0" collapsed="false">
      <c r="A4068" s="4" t="str">
        <f aca="false">B4068&amp;"|"&amp;C4068</f>
        <v>tdbR00000431 Thr-CGU|43</v>
      </c>
      <c r="B4068" s="4" t="s">
        <v>92</v>
      </c>
      <c r="C4068" s="4" t="s">
        <v>822</v>
      </c>
      <c r="D4068" s="4" t="n">
        <v>43</v>
      </c>
      <c r="E4068" s="21" t="s">
        <v>777</v>
      </c>
      <c r="F4068" s="22" t="s">
        <v>805</v>
      </c>
    </row>
    <row r="4069" customFormat="false" ht="15" hidden="false" customHeight="false" outlineLevel="0" collapsed="false">
      <c r="A4069" s="4" t="str">
        <f aca="false">B4069&amp;"|"&amp;C4069</f>
        <v>tdbR00000431 Thr-CGU|44</v>
      </c>
      <c r="B4069" s="4" t="s">
        <v>92</v>
      </c>
      <c r="C4069" s="4" t="s">
        <v>823</v>
      </c>
      <c r="D4069" s="4" t="n">
        <v>44</v>
      </c>
      <c r="E4069" s="19" t="s">
        <v>780</v>
      </c>
      <c r="F4069" s="20" t="s">
        <v>824</v>
      </c>
    </row>
    <row r="4070" customFormat="false" ht="15" hidden="false" customHeight="false" outlineLevel="0" collapsed="false">
      <c r="A4070" s="4" t="str">
        <f aca="false">B4070&amp;"|"&amp;C4070</f>
        <v>tdbR00000431 Thr-CGU|45</v>
      </c>
      <c r="B4070" s="4" t="s">
        <v>92</v>
      </c>
      <c r="C4070" s="4" t="s">
        <v>825</v>
      </c>
      <c r="D4070" s="4" t="n">
        <v>45</v>
      </c>
      <c r="E4070" s="19" t="s">
        <v>459</v>
      </c>
      <c r="F4070" s="20" t="s">
        <v>824</v>
      </c>
    </row>
    <row r="4071" customFormat="false" ht="15" hidden="false" customHeight="false" outlineLevel="0" collapsed="false">
      <c r="A4071" s="4" t="str">
        <f aca="false">B4071&amp;"|"&amp;C4071</f>
        <v>tdbR00000431 Thr-CGU|46</v>
      </c>
      <c r="B4071" s="4" t="s">
        <v>92</v>
      </c>
      <c r="C4071" s="4" t="s">
        <v>826</v>
      </c>
      <c r="D4071" s="4" t="n">
        <v>46</v>
      </c>
      <c r="E4071" s="19" t="s">
        <v>459</v>
      </c>
      <c r="F4071" s="20" t="s">
        <v>824</v>
      </c>
    </row>
    <row r="4072" customFormat="false" ht="15" hidden="false" customHeight="false" outlineLevel="0" collapsed="false">
      <c r="A4072" s="4" t="str">
        <f aca="false">B4072&amp;"|"&amp;C4072</f>
        <v>tdbR00000431 Thr-CGU|47</v>
      </c>
      <c r="B4072" s="4" t="s">
        <v>92</v>
      </c>
      <c r="C4072" s="4" t="s">
        <v>827</v>
      </c>
      <c r="D4072" s="4" t="n">
        <v>47</v>
      </c>
      <c r="E4072" s="19" t="s">
        <v>772</v>
      </c>
      <c r="F4072" s="20" t="s">
        <v>824</v>
      </c>
    </row>
    <row r="4073" customFormat="false" ht="15" hidden="false" customHeight="false" outlineLevel="0" collapsed="false">
      <c r="A4073" s="4" t="str">
        <f aca="false">B4073&amp;"|"&amp;C4073</f>
        <v>tdbR00000431 Thr-CGU|48</v>
      </c>
      <c r="B4073" s="4" t="s">
        <v>92</v>
      </c>
      <c r="C4073" s="4" t="s">
        <v>828</v>
      </c>
      <c r="D4073" s="4" t="n">
        <v>48</v>
      </c>
      <c r="E4073" s="19" t="s">
        <v>772</v>
      </c>
      <c r="F4073" s="20" t="s">
        <v>824</v>
      </c>
    </row>
    <row r="4074" customFormat="false" ht="15" hidden="false" customHeight="false" outlineLevel="0" collapsed="false">
      <c r="A4074" s="4" t="str">
        <f aca="false">B4074&amp;"|"&amp;C4074</f>
        <v>tdbR00000431 Thr-CGU|49</v>
      </c>
      <c r="B4074" s="4" t="s">
        <v>92</v>
      </c>
      <c r="C4074" s="4" t="s">
        <v>829</v>
      </c>
      <c r="D4074" s="4" t="n">
        <v>49</v>
      </c>
      <c r="E4074" s="23" t="s">
        <v>459</v>
      </c>
      <c r="F4074" s="10" t="s">
        <v>830</v>
      </c>
    </row>
    <row r="4075" customFormat="false" ht="15" hidden="false" customHeight="false" outlineLevel="0" collapsed="false">
      <c r="A4075" s="4" t="str">
        <f aca="false">B4075&amp;"|"&amp;C4075</f>
        <v>tdbR00000431 Thr-CGU|50</v>
      </c>
      <c r="B4075" s="4" t="s">
        <v>92</v>
      </c>
      <c r="C4075" s="4" t="s">
        <v>831</v>
      </c>
      <c r="D4075" s="4" t="n">
        <v>50</v>
      </c>
      <c r="E4075" s="23" t="s">
        <v>780</v>
      </c>
      <c r="F4075" s="10" t="s">
        <v>830</v>
      </c>
    </row>
    <row r="4076" customFormat="false" ht="15" hidden="false" customHeight="false" outlineLevel="0" collapsed="false">
      <c r="A4076" s="4" t="str">
        <f aca="false">B4076&amp;"|"&amp;C4076</f>
        <v>tdbR00000431 Thr-CGU|51</v>
      </c>
      <c r="B4076" s="4" t="s">
        <v>92</v>
      </c>
      <c r="C4076" s="4" t="s">
        <v>832</v>
      </c>
      <c r="D4076" s="4" t="n">
        <v>51</v>
      </c>
      <c r="E4076" s="23" t="s">
        <v>459</v>
      </c>
      <c r="F4076" s="10" t="s">
        <v>830</v>
      </c>
    </row>
    <row r="4077" customFormat="false" ht="15" hidden="false" customHeight="false" outlineLevel="0" collapsed="false">
      <c r="A4077" s="4" t="str">
        <f aca="false">B4077&amp;"|"&amp;C4077</f>
        <v>tdbR00000431 Thr-CGU|52</v>
      </c>
      <c r="B4077" s="4" t="s">
        <v>92</v>
      </c>
      <c r="C4077" s="4" t="s">
        <v>833</v>
      </c>
      <c r="D4077" s="4" t="n">
        <v>52</v>
      </c>
      <c r="E4077" s="23" t="s">
        <v>459</v>
      </c>
      <c r="F4077" s="10" t="s">
        <v>830</v>
      </c>
    </row>
    <row r="4078" customFormat="false" ht="15" hidden="false" customHeight="false" outlineLevel="0" collapsed="false">
      <c r="A4078" s="4" t="str">
        <f aca="false">B4078&amp;"|"&amp;C4078</f>
        <v>tdbR00000431 Thr-CGU|53</v>
      </c>
      <c r="B4078" s="4" t="s">
        <v>92</v>
      </c>
      <c r="C4078" s="4" t="s">
        <v>834</v>
      </c>
      <c r="D4078" s="4" t="n">
        <v>53</v>
      </c>
      <c r="E4078" s="23" t="s">
        <v>459</v>
      </c>
      <c r="F4078" s="10" t="s">
        <v>830</v>
      </c>
    </row>
    <row r="4079" customFormat="false" ht="15" hidden="false" customHeight="false" outlineLevel="0" collapsed="false">
      <c r="A4079" s="4" t="str">
        <f aca="false">B4079&amp;"|"&amp;C4079</f>
        <v>tdbR00000431 Thr-CGU|54</v>
      </c>
      <c r="B4079" s="4" t="s">
        <v>92</v>
      </c>
      <c r="C4079" s="4" t="s">
        <v>835</v>
      </c>
      <c r="D4079" s="4" t="n">
        <v>54</v>
      </c>
      <c r="E4079" s="19" t="s">
        <v>777</v>
      </c>
      <c r="F4079" s="20" t="s">
        <v>836</v>
      </c>
    </row>
    <row r="4080" customFormat="false" ht="15" hidden="false" customHeight="false" outlineLevel="0" collapsed="false">
      <c r="A4080" s="4" t="str">
        <f aca="false">B4080&amp;"|"&amp;C4080</f>
        <v>tdbR00000431 Thr-CGU|55</v>
      </c>
      <c r="B4080" s="4" t="s">
        <v>92</v>
      </c>
      <c r="C4080" s="4" t="s">
        <v>837</v>
      </c>
      <c r="D4080" s="4" t="n">
        <v>55</v>
      </c>
      <c r="E4080" s="19" t="s">
        <v>777</v>
      </c>
      <c r="F4080" s="20" t="s">
        <v>836</v>
      </c>
    </row>
    <row r="4081" customFormat="false" ht="15" hidden="false" customHeight="false" outlineLevel="0" collapsed="false">
      <c r="A4081" s="4" t="str">
        <f aca="false">B4081&amp;"|"&amp;C4081</f>
        <v>tdbR00000431 Thr-CGU|56</v>
      </c>
      <c r="B4081" s="4" t="s">
        <v>92</v>
      </c>
      <c r="C4081" s="4" t="s">
        <v>838</v>
      </c>
      <c r="D4081" s="4" t="n">
        <v>56</v>
      </c>
      <c r="E4081" s="19" t="s">
        <v>772</v>
      </c>
      <c r="F4081" s="20" t="s">
        <v>836</v>
      </c>
    </row>
    <row r="4082" customFormat="false" ht="15" hidden="false" customHeight="false" outlineLevel="0" collapsed="false">
      <c r="A4082" s="4" t="str">
        <f aca="false">B4082&amp;"|"&amp;C4082</f>
        <v>tdbR00000431 Thr-CGU|57</v>
      </c>
      <c r="B4082" s="4" t="s">
        <v>92</v>
      </c>
      <c r="C4082" s="4" t="s">
        <v>839</v>
      </c>
      <c r="D4082" s="4" t="n">
        <v>57</v>
      </c>
      <c r="E4082" s="19" t="s">
        <v>780</v>
      </c>
      <c r="F4082" s="20" t="s">
        <v>836</v>
      </c>
    </row>
    <row r="4083" customFormat="false" ht="15" hidden="false" customHeight="false" outlineLevel="0" collapsed="false">
      <c r="A4083" s="4" t="str">
        <f aca="false">B4083&amp;"|"&amp;C4083</f>
        <v>tdbR00000431 Thr-CGU|58</v>
      </c>
      <c r="B4083" s="4" t="s">
        <v>92</v>
      </c>
      <c r="C4083" s="4" t="s">
        <v>840</v>
      </c>
      <c r="D4083" s="4" t="n">
        <v>58</v>
      </c>
      <c r="E4083" s="19" t="s">
        <v>780</v>
      </c>
      <c r="F4083" s="20" t="s">
        <v>836</v>
      </c>
    </row>
    <row r="4084" customFormat="false" ht="15" hidden="false" customHeight="false" outlineLevel="0" collapsed="false">
      <c r="A4084" s="4" t="str">
        <f aca="false">B4084&amp;"|"&amp;C4084</f>
        <v>tdbR00000431 Thr-CGU|59</v>
      </c>
      <c r="B4084" s="4" t="s">
        <v>92</v>
      </c>
      <c r="C4084" s="4" t="s">
        <v>841</v>
      </c>
      <c r="D4084" s="4" t="n">
        <v>59</v>
      </c>
      <c r="E4084" s="19" t="s">
        <v>780</v>
      </c>
      <c r="F4084" s="20" t="s">
        <v>836</v>
      </c>
    </row>
    <row r="4085" customFormat="false" ht="15" hidden="false" customHeight="false" outlineLevel="0" collapsed="false">
      <c r="A4085" s="4" t="str">
        <f aca="false">B4085&amp;"|"&amp;C4085</f>
        <v>tdbR00000431 Thr-CGU|60</v>
      </c>
      <c r="B4085" s="4" t="s">
        <v>92</v>
      </c>
      <c r="C4085" s="4" t="s">
        <v>842</v>
      </c>
      <c r="D4085" s="4" t="n">
        <v>60</v>
      </c>
      <c r="E4085" s="19" t="s">
        <v>777</v>
      </c>
      <c r="F4085" s="20" t="s">
        <v>836</v>
      </c>
    </row>
    <row r="4086" customFormat="false" ht="15" hidden="false" customHeight="false" outlineLevel="0" collapsed="false">
      <c r="A4086" s="4" t="str">
        <f aca="false">B4086&amp;"|"&amp;C4086</f>
        <v>tdbR00000431 Thr-CGU|61</v>
      </c>
      <c r="B4086" s="4" t="s">
        <v>92</v>
      </c>
      <c r="C4086" s="4" t="s">
        <v>843</v>
      </c>
      <c r="D4086" s="4" t="n">
        <v>61</v>
      </c>
      <c r="E4086" s="23" t="s">
        <v>772</v>
      </c>
      <c r="F4086" s="10" t="s">
        <v>830</v>
      </c>
    </row>
    <row r="4087" customFormat="false" ht="15" hidden="false" customHeight="false" outlineLevel="0" collapsed="false">
      <c r="A4087" s="4" t="str">
        <f aca="false">B4087&amp;"|"&amp;C4087</f>
        <v>tdbR00000431 Thr-CGU|62</v>
      </c>
      <c r="B4087" s="4" t="s">
        <v>92</v>
      </c>
      <c r="C4087" s="4" t="s">
        <v>844</v>
      </c>
      <c r="D4087" s="4" t="n">
        <v>62</v>
      </c>
      <c r="E4087" s="23" t="s">
        <v>772</v>
      </c>
      <c r="F4087" s="10" t="s">
        <v>830</v>
      </c>
    </row>
    <row r="4088" customFormat="false" ht="15" hidden="false" customHeight="false" outlineLevel="0" collapsed="false">
      <c r="A4088" s="4" t="str">
        <f aca="false">B4088&amp;"|"&amp;C4088</f>
        <v>tdbR00000431 Thr-CGU|63</v>
      </c>
      <c r="B4088" s="4" t="s">
        <v>92</v>
      </c>
      <c r="C4088" s="4" t="s">
        <v>845</v>
      </c>
      <c r="D4088" s="4" t="n">
        <v>63</v>
      </c>
      <c r="E4088" s="23" t="s">
        <v>772</v>
      </c>
      <c r="F4088" s="10" t="s">
        <v>830</v>
      </c>
    </row>
    <row r="4089" customFormat="false" ht="15" hidden="false" customHeight="false" outlineLevel="0" collapsed="false">
      <c r="A4089" s="4" t="str">
        <f aca="false">B4089&amp;"|"&amp;C4089</f>
        <v>tdbR00000431 Thr-CGU|64</v>
      </c>
      <c r="B4089" s="4" t="s">
        <v>92</v>
      </c>
      <c r="C4089" s="4" t="s">
        <v>846</v>
      </c>
      <c r="D4089" s="4" t="n">
        <v>64</v>
      </c>
      <c r="E4089" s="23" t="s">
        <v>777</v>
      </c>
      <c r="F4089" s="10" t="s">
        <v>830</v>
      </c>
    </row>
    <row r="4090" customFormat="false" ht="15" hidden="false" customHeight="false" outlineLevel="0" collapsed="false">
      <c r="A4090" s="4" t="str">
        <f aca="false">B4090&amp;"|"&amp;C4090</f>
        <v>tdbR00000431 Thr-CGU|65</v>
      </c>
      <c r="B4090" s="4" t="s">
        <v>92</v>
      </c>
      <c r="C4090" s="4" t="s">
        <v>847</v>
      </c>
      <c r="D4090" s="4" t="n">
        <v>65</v>
      </c>
      <c r="E4090" s="23" t="s">
        <v>772</v>
      </c>
      <c r="F4090" s="10" t="s">
        <v>830</v>
      </c>
    </row>
    <row r="4091" customFormat="false" ht="15" hidden="false" customHeight="false" outlineLevel="0" collapsed="false">
      <c r="A4091" s="4" t="str">
        <f aca="false">B4091&amp;"|"&amp;C4091</f>
        <v>tdbR00000431 Thr-CGU|66</v>
      </c>
      <c r="B4091" s="4" t="s">
        <v>92</v>
      </c>
      <c r="C4091" s="4" t="s">
        <v>848</v>
      </c>
      <c r="D4091" s="4" t="n">
        <v>66</v>
      </c>
      <c r="E4091" s="17" t="s">
        <v>772</v>
      </c>
      <c r="F4091" s="18" t="s">
        <v>768</v>
      </c>
    </row>
    <row r="4092" customFormat="false" ht="15" hidden="false" customHeight="false" outlineLevel="0" collapsed="false">
      <c r="A4092" s="4" t="str">
        <f aca="false">B4092&amp;"|"&amp;C4092</f>
        <v>tdbR00000431 Thr-CGU|67</v>
      </c>
      <c r="B4092" s="4" t="s">
        <v>92</v>
      </c>
      <c r="C4092" s="4" t="s">
        <v>849</v>
      </c>
      <c r="D4092" s="4" t="n">
        <v>67</v>
      </c>
      <c r="E4092" s="17" t="s">
        <v>780</v>
      </c>
      <c r="F4092" s="18" t="s">
        <v>768</v>
      </c>
    </row>
    <row r="4093" customFormat="false" ht="15" hidden="false" customHeight="false" outlineLevel="0" collapsed="false">
      <c r="A4093" s="4" t="str">
        <f aca="false">B4093&amp;"|"&amp;C4093</f>
        <v>tdbR00000431 Thr-CGU|68</v>
      </c>
      <c r="B4093" s="4" t="s">
        <v>92</v>
      </c>
      <c r="C4093" s="4" t="s">
        <v>850</v>
      </c>
      <c r="D4093" s="4" t="n">
        <v>68</v>
      </c>
      <c r="E4093" s="17" t="s">
        <v>772</v>
      </c>
      <c r="F4093" s="18" t="s">
        <v>768</v>
      </c>
    </row>
    <row r="4094" customFormat="false" ht="15" hidden="false" customHeight="false" outlineLevel="0" collapsed="false">
      <c r="A4094" s="4" t="str">
        <f aca="false">B4094&amp;"|"&amp;C4094</f>
        <v>tdbR00000431 Thr-CGU|69</v>
      </c>
      <c r="B4094" s="4" t="s">
        <v>92</v>
      </c>
      <c r="C4094" s="4" t="s">
        <v>851</v>
      </c>
      <c r="D4094" s="4" t="n">
        <v>69</v>
      </c>
      <c r="E4094" s="17" t="s">
        <v>772</v>
      </c>
      <c r="F4094" s="18" t="s">
        <v>768</v>
      </c>
    </row>
    <row r="4095" customFormat="false" ht="15" hidden="false" customHeight="false" outlineLevel="0" collapsed="false">
      <c r="A4095" s="4" t="str">
        <f aca="false">B4095&amp;"|"&amp;C4095</f>
        <v>tdbR00000431 Thr-CGU|70</v>
      </c>
      <c r="B4095" s="4" t="s">
        <v>92</v>
      </c>
      <c r="C4095" s="4" t="s">
        <v>852</v>
      </c>
      <c r="D4095" s="4" t="n">
        <v>70</v>
      </c>
      <c r="E4095" s="17" t="s">
        <v>459</v>
      </c>
      <c r="F4095" s="18" t="s">
        <v>768</v>
      </c>
    </row>
    <row r="4096" customFormat="false" ht="15" hidden="false" customHeight="false" outlineLevel="0" collapsed="false">
      <c r="A4096" s="4" t="str">
        <f aca="false">B4096&amp;"|"&amp;C4096</f>
        <v>tdbR00000431 Thr-CGU|71</v>
      </c>
      <c r="B4096" s="4" t="s">
        <v>92</v>
      </c>
      <c r="C4096" s="4" t="s">
        <v>853</v>
      </c>
      <c r="D4096" s="4" t="n">
        <v>71</v>
      </c>
      <c r="E4096" s="17" t="s">
        <v>459</v>
      </c>
      <c r="F4096" s="18" t="s">
        <v>768</v>
      </c>
    </row>
    <row r="4097" customFormat="false" ht="15" hidden="false" customHeight="false" outlineLevel="0" collapsed="false">
      <c r="A4097" s="4" t="str">
        <f aca="false">B4097&amp;"|"&amp;C4097</f>
        <v>tdbR00000431 Thr-CGU|72</v>
      </c>
      <c r="B4097" s="4" t="s">
        <v>92</v>
      </c>
      <c r="C4097" s="4" t="s">
        <v>854</v>
      </c>
      <c r="D4097" s="4" t="n">
        <v>72</v>
      </c>
      <c r="E4097" s="17" t="s">
        <v>772</v>
      </c>
      <c r="F4097" s="18" t="s">
        <v>768</v>
      </c>
    </row>
    <row r="4098" customFormat="false" ht="15" hidden="false" customHeight="false" outlineLevel="0" collapsed="false">
      <c r="A4098" s="4" t="str">
        <f aca="false">B4098&amp;"|"&amp;C4098</f>
        <v>tdbR00000432 Thr-GGU|1</v>
      </c>
      <c r="B4098" s="4" t="s">
        <v>93</v>
      </c>
      <c r="C4098" s="4" t="s">
        <v>767</v>
      </c>
      <c r="D4098" s="4" t="n">
        <v>1</v>
      </c>
      <c r="E4098" s="17" t="s">
        <v>459</v>
      </c>
      <c r="F4098" s="18" t="s">
        <v>768</v>
      </c>
    </row>
    <row r="4099" customFormat="false" ht="15" hidden="false" customHeight="false" outlineLevel="0" collapsed="false">
      <c r="A4099" s="4" t="str">
        <f aca="false">B4099&amp;"|"&amp;C4099</f>
        <v>tdbR00000432 Thr-GGU|2</v>
      </c>
      <c r="B4099" s="4" t="s">
        <v>93</v>
      </c>
      <c r="C4099" s="4" t="s">
        <v>769</v>
      </c>
      <c r="D4099" s="4" t="n">
        <v>2</v>
      </c>
      <c r="E4099" s="17" t="s">
        <v>772</v>
      </c>
      <c r="F4099" s="18" t="s">
        <v>768</v>
      </c>
    </row>
    <row r="4100" customFormat="false" ht="15" hidden="false" customHeight="false" outlineLevel="0" collapsed="false">
      <c r="A4100" s="4" t="str">
        <f aca="false">B4100&amp;"|"&amp;C4100</f>
        <v>tdbR00000432 Thr-GGU|3</v>
      </c>
      <c r="B4100" s="4" t="s">
        <v>93</v>
      </c>
      <c r="C4100" s="4" t="s">
        <v>770</v>
      </c>
      <c r="D4100" s="4" t="n">
        <v>3</v>
      </c>
      <c r="E4100" s="17" t="s">
        <v>772</v>
      </c>
      <c r="F4100" s="18" t="s">
        <v>768</v>
      </c>
    </row>
    <row r="4101" customFormat="false" ht="15" hidden="false" customHeight="false" outlineLevel="0" collapsed="false">
      <c r="A4101" s="4" t="str">
        <f aca="false">B4101&amp;"|"&amp;C4101</f>
        <v>tdbR00000432 Thr-GGU|4</v>
      </c>
      <c r="B4101" s="4" t="s">
        <v>93</v>
      </c>
      <c r="C4101" s="4" t="s">
        <v>771</v>
      </c>
      <c r="D4101" s="4" t="n">
        <v>4</v>
      </c>
      <c r="E4101" s="17" t="s">
        <v>777</v>
      </c>
      <c r="F4101" s="18" t="s">
        <v>768</v>
      </c>
    </row>
    <row r="4102" customFormat="false" ht="15" hidden="false" customHeight="false" outlineLevel="0" collapsed="false">
      <c r="A4102" s="4" t="str">
        <f aca="false">B4102&amp;"|"&amp;C4102</f>
        <v>tdbR00000432 Thr-GGU|5</v>
      </c>
      <c r="B4102" s="4" t="s">
        <v>93</v>
      </c>
      <c r="C4102" s="4" t="s">
        <v>773</v>
      </c>
      <c r="D4102" s="4" t="n">
        <v>5</v>
      </c>
      <c r="E4102" s="17" t="s">
        <v>459</v>
      </c>
      <c r="F4102" s="18" t="s">
        <v>768</v>
      </c>
    </row>
    <row r="4103" customFormat="false" ht="15" hidden="false" customHeight="false" outlineLevel="0" collapsed="false">
      <c r="A4103" s="4" t="str">
        <f aca="false">B4103&amp;"|"&amp;C4103</f>
        <v>tdbR00000432 Thr-GGU|6</v>
      </c>
      <c r="B4103" s="4" t="s">
        <v>93</v>
      </c>
      <c r="C4103" s="4" t="s">
        <v>774</v>
      </c>
      <c r="D4103" s="4" t="n">
        <v>6</v>
      </c>
      <c r="E4103" s="17" t="s">
        <v>459</v>
      </c>
      <c r="F4103" s="18" t="s">
        <v>768</v>
      </c>
    </row>
    <row r="4104" customFormat="false" ht="15" hidden="false" customHeight="false" outlineLevel="0" collapsed="false">
      <c r="A4104" s="4" t="str">
        <f aca="false">B4104&amp;"|"&amp;C4104</f>
        <v>tdbR00000432 Thr-GGU|7</v>
      </c>
      <c r="B4104" s="4" t="s">
        <v>93</v>
      </c>
      <c r="C4104" s="4" t="s">
        <v>775</v>
      </c>
      <c r="D4104" s="4" t="n">
        <v>7</v>
      </c>
      <c r="E4104" s="17" t="s">
        <v>459</v>
      </c>
      <c r="F4104" s="18" t="s">
        <v>768</v>
      </c>
    </row>
    <row r="4105" customFormat="false" ht="15" hidden="false" customHeight="false" outlineLevel="0" collapsed="false">
      <c r="A4105" s="4" t="str">
        <f aca="false">B4105&amp;"|"&amp;C4105</f>
        <v>tdbR00000432 Thr-GGU|8</v>
      </c>
      <c r="B4105" s="4" t="s">
        <v>93</v>
      </c>
      <c r="C4105" s="4" t="s">
        <v>776</v>
      </c>
      <c r="D4105" s="4" t="n">
        <v>8</v>
      </c>
      <c r="E4105" s="3" t="s">
        <v>777</v>
      </c>
      <c r="F4105" s="4" t="s">
        <v>778</v>
      </c>
    </row>
    <row r="4106" customFormat="false" ht="15" hidden="false" customHeight="false" outlineLevel="0" collapsed="false">
      <c r="A4106" s="4" t="str">
        <f aca="false">B4106&amp;"|"&amp;C4106</f>
        <v>tdbR00000432 Thr-GGU|9</v>
      </c>
      <c r="B4106" s="4" t="s">
        <v>93</v>
      </c>
      <c r="C4106" s="4" t="s">
        <v>779</v>
      </c>
      <c r="D4106" s="4" t="n">
        <v>9</v>
      </c>
      <c r="E4106" s="3" t="s">
        <v>780</v>
      </c>
      <c r="F4106" s="4" t="s">
        <v>781</v>
      </c>
    </row>
    <row r="4107" customFormat="false" ht="15" hidden="false" customHeight="false" outlineLevel="0" collapsed="false">
      <c r="A4107" s="4" t="str">
        <f aca="false">B4107&amp;"|"&amp;C4107</f>
        <v>tdbR00000432 Thr-GGU|10</v>
      </c>
      <c r="B4107" s="4" t="s">
        <v>93</v>
      </c>
      <c r="C4107" s="4" t="s">
        <v>782</v>
      </c>
      <c r="D4107" s="4" t="n">
        <v>10</v>
      </c>
      <c r="E4107" s="8" t="s">
        <v>459</v>
      </c>
      <c r="F4107" s="7" t="s">
        <v>783</v>
      </c>
    </row>
    <row r="4108" customFormat="false" ht="15" hidden="false" customHeight="false" outlineLevel="0" collapsed="false">
      <c r="A4108" s="4" t="str">
        <f aca="false">B4108&amp;"|"&amp;C4108</f>
        <v>tdbR00000432 Thr-GGU|11</v>
      </c>
      <c r="B4108" s="4" t="s">
        <v>93</v>
      </c>
      <c r="C4108" s="4" t="s">
        <v>784</v>
      </c>
      <c r="D4108" s="4" t="n">
        <v>11</v>
      </c>
      <c r="E4108" s="8" t="s">
        <v>772</v>
      </c>
      <c r="F4108" s="7" t="s">
        <v>783</v>
      </c>
    </row>
    <row r="4109" customFormat="false" ht="15" hidden="false" customHeight="false" outlineLevel="0" collapsed="false">
      <c r="A4109" s="4" t="str">
        <f aca="false">B4109&amp;"|"&amp;C4109</f>
        <v>tdbR00000432 Thr-GGU|12</v>
      </c>
      <c r="B4109" s="4" t="s">
        <v>93</v>
      </c>
      <c r="C4109" s="4" t="s">
        <v>785</v>
      </c>
      <c r="D4109" s="4" t="n">
        <v>12</v>
      </c>
      <c r="E4109" s="8" t="s">
        <v>777</v>
      </c>
      <c r="F4109" s="7" t="s">
        <v>783</v>
      </c>
    </row>
    <row r="4110" customFormat="false" ht="15" hidden="false" customHeight="false" outlineLevel="0" collapsed="false">
      <c r="A4110" s="4" t="str">
        <f aca="false">B4110&amp;"|"&amp;C4110</f>
        <v>tdbR00000432 Thr-GGU|13</v>
      </c>
      <c r="B4110" s="4" t="s">
        <v>93</v>
      </c>
      <c r="C4110" s="4" t="s">
        <v>786</v>
      </c>
      <c r="D4110" s="4" t="n">
        <v>13</v>
      </c>
      <c r="E4110" s="8" t="s">
        <v>777</v>
      </c>
      <c r="F4110" s="7" t="s">
        <v>783</v>
      </c>
    </row>
    <row r="4111" customFormat="false" ht="15" hidden="false" customHeight="false" outlineLevel="0" collapsed="false">
      <c r="A4111" s="4" t="str">
        <f aca="false">B4111&amp;"|"&amp;C4111</f>
        <v>tdbR00000432 Thr-GGU|14</v>
      </c>
      <c r="B4111" s="4" t="s">
        <v>93</v>
      </c>
      <c r="C4111" s="4" t="s">
        <v>787</v>
      </c>
      <c r="D4111" s="4" t="n">
        <v>14</v>
      </c>
      <c r="E4111" s="19" t="s">
        <v>780</v>
      </c>
      <c r="F4111" s="20" t="s">
        <v>788</v>
      </c>
    </row>
    <row r="4112" customFormat="false" ht="15" hidden="false" customHeight="false" outlineLevel="0" collapsed="false">
      <c r="A4112" s="4" t="str">
        <f aca="false">B4112&amp;"|"&amp;C4112</f>
        <v>tdbR00000432 Thr-GGU|15</v>
      </c>
      <c r="B4112" s="4" t="s">
        <v>93</v>
      </c>
      <c r="C4112" s="4" t="s">
        <v>789</v>
      </c>
      <c r="D4112" s="4" t="n">
        <v>15</v>
      </c>
      <c r="E4112" s="19" t="s">
        <v>459</v>
      </c>
      <c r="F4112" s="20" t="s">
        <v>788</v>
      </c>
    </row>
    <row r="4113" customFormat="false" ht="15" hidden="false" customHeight="false" outlineLevel="0" collapsed="false">
      <c r="A4113" s="4" t="str">
        <f aca="false">B4113&amp;"|"&amp;C4113</f>
        <v>tdbR00000432 Thr-GGU|16</v>
      </c>
      <c r="B4113" s="4" t="s">
        <v>93</v>
      </c>
      <c r="C4113" s="4" t="s">
        <v>790</v>
      </c>
      <c r="D4113" s="4" t="n">
        <v>16</v>
      </c>
      <c r="E4113" s="19" t="s">
        <v>772</v>
      </c>
      <c r="F4113" s="20" t="s">
        <v>788</v>
      </c>
    </row>
    <row r="4114" customFormat="false" ht="15" hidden="false" customHeight="false" outlineLevel="0" collapsed="false">
      <c r="A4114" s="4" t="str">
        <f aca="false">B4114&amp;"|"&amp;C4114</f>
        <v>tdbR00000432 Thr-GGU|18</v>
      </c>
      <c r="B4114" s="4" t="s">
        <v>93</v>
      </c>
      <c r="C4114" s="4" t="s">
        <v>793</v>
      </c>
      <c r="D4114" s="4" t="n">
        <v>17</v>
      </c>
      <c r="E4114" s="19" t="s">
        <v>459</v>
      </c>
      <c r="F4114" s="20" t="s">
        <v>788</v>
      </c>
    </row>
    <row r="4115" customFormat="false" ht="15" hidden="false" customHeight="false" outlineLevel="0" collapsed="false">
      <c r="A4115" s="4" t="str">
        <f aca="false">B4115&amp;"|"&amp;C4115</f>
        <v>tdbR00000432 Thr-GGU|19</v>
      </c>
      <c r="B4115" s="4" t="s">
        <v>93</v>
      </c>
      <c r="C4115" s="4" t="s">
        <v>794</v>
      </c>
      <c r="D4115" s="4" t="n">
        <v>18</v>
      </c>
      <c r="E4115" s="19" t="s">
        <v>459</v>
      </c>
      <c r="F4115" s="20" t="s">
        <v>788</v>
      </c>
    </row>
    <row r="4116" customFormat="false" ht="15" hidden="false" customHeight="false" outlineLevel="0" collapsed="false">
      <c r="A4116" s="4" t="str">
        <f aca="false">B4116&amp;"|"&amp;C4116</f>
        <v>tdbR00000432 Thr-GGU|20</v>
      </c>
      <c r="B4116" s="4" t="s">
        <v>93</v>
      </c>
      <c r="C4116" s="4" t="s">
        <v>795</v>
      </c>
      <c r="D4116" s="4" t="n">
        <v>19</v>
      </c>
      <c r="E4116" s="19" t="s">
        <v>777</v>
      </c>
      <c r="F4116" s="20" t="s">
        <v>788</v>
      </c>
    </row>
    <row r="4117" customFormat="false" ht="15" hidden="false" customHeight="false" outlineLevel="0" collapsed="false">
      <c r="A4117" s="4" t="str">
        <f aca="false">B4117&amp;"|"&amp;C4117</f>
        <v>tdbR00000432 Thr-GGU|21</v>
      </c>
      <c r="B4117" s="4" t="s">
        <v>93</v>
      </c>
      <c r="C4117" s="4" t="s">
        <v>797</v>
      </c>
      <c r="D4117" s="4" t="n">
        <v>20</v>
      </c>
      <c r="E4117" s="19" t="s">
        <v>780</v>
      </c>
      <c r="F4117" s="20" t="s">
        <v>788</v>
      </c>
    </row>
    <row r="4118" customFormat="false" ht="15" hidden="false" customHeight="false" outlineLevel="0" collapsed="false">
      <c r="A4118" s="4" t="str">
        <f aca="false">B4118&amp;"|"&amp;C4118</f>
        <v>tdbR00000432 Thr-GGU|22</v>
      </c>
      <c r="B4118" s="4" t="s">
        <v>93</v>
      </c>
      <c r="C4118" s="4" t="s">
        <v>798</v>
      </c>
      <c r="D4118" s="4" t="n">
        <v>21</v>
      </c>
      <c r="E4118" s="8" t="s">
        <v>780</v>
      </c>
      <c r="F4118" s="7" t="s">
        <v>783</v>
      </c>
    </row>
    <row r="4119" customFormat="false" ht="15" hidden="false" customHeight="false" outlineLevel="0" collapsed="false">
      <c r="A4119" s="4" t="str">
        <f aca="false">B4119&amp;"|"&amp;C4119</f>
        <v>tdbR00000432 Thr-GGU|23</v>
      </c>
      <c r="B4119" s="4" t="s">
        <v>93</v>
      </c>
      <c r="C4119" s="4" t="s">
        <v>799</v>
      </c>
      <c r="D4119" s="4" t="n">
        <v>22</v>
      </c>
      <c r="E4119" s="8" t="s">
        <v>780</v>
      </c>
      <c r="F4119" s="7" t="s">
        <v>783</v>
      </c>
    </row>
    <row r="4120" customFormat="false" ht="15" hidden="false" customHeight="false" outlineLevel="0" collapsed="false">
      <c r="A4120" s="4" t="str">
        <f aca="false">B4120&amp;"|"&amp;C4120</f>
        <v>tdbR00000432 Thr-GGU|24</v>
      </c>
      <c r="B4120" s="4" t="s">
        <v>93</v>
      </c>
      <c r="C4120" s="4" t="s">
        <v>800</v>
      </c>
      <c r="D4120" s="4" t="n">
        <v>23</v>
      </c>
      <c r="E4120" s="8" t="s">
        <v>459</v>
      </c>
      <c r="F4120" s="7" t="s">
        <v>783</v>
      </c>
    </row>
    <row r="4121" customFormat="false" ht="15" hidden="false" customHeight="false" outlineLevel="0" collapsed="false">
      <c r="A4121" s="4" t="str">
        <f aca="false">B4121&amp;"|"&amp;C4121</f>
        <v>tdbR00000432 Thr-GGU|25</v>
      </c>
      <c r="B4121" s="4" t="s">
        <v>93</v>
      </c>
      <c r="C4121" s="4" t="s">
        <v>801</v>
      </c>
      <c r="D4121" s="4" t="n">
        <v>24</v>
      </c>
      <c r="E4121" s="8" t="s">
        <v>772</v>
      </c>
      <c r="F4121" s="7" t="s">
        <v>783</v>
      </c>
    </row>
    <row r="4122" customFormat="false" ht="15" hidden="false" customHeight="false" outlineLevel="0" collapsed="false">
      <c r="A4122" s="4" t="str">
        <f aca="false">B4122&amp;"|"&amp;C4122</f>
        <v>tdbR00000432 Thr-GGU|26</v>
      </c>
      <c r="B4122" s="4" t="s">
        <v>93</v>
      </c>
      <c r="C4122" s="4" t="s">
        <v>802</v>
      </c>
      <c r="D4122" s="4" t="n">
        <v>25</v>
      </c>
      <c r="E4122" s="3" t="s">
        <v>459</v>
      </c>
      <c r="F4122" s="4" t="s">
        <v>803</v>
      </c>
    </row>
    <row r="4123" customFormat="false" ht="15" hidden="false" customHeight="false" outlineLevel="0" collapsed="false">
      <c r="A4123" s="4" t="str">
        <f aca="false">B4123&amp;"|"&amp;C4123</f>
        <v>tdbR00000432 Thr-GGU|27</v>
      </c>
      <c r="B4123" s="4" t="s">
        <v>93</v>
      </c>
      <c r="C4123" s="4" t="s">
        <v>804</v>
      </c>
      <c r="D4123" s="4" t="n">
        <v>26</v>
      </c>
      <c r="E4123" s="21" t="s">
        <v>772</v>
      </c>
      <c r="F4123" s="22" t="s">
        <v>805</v>
      </c>
    </row>
    <row r="4124" customFormat="false" ht="15" hidden="false" customHeight="false" outlineLevel="0" collapsed="false">
      <c r="A4124" s="4" t="str">
        <f aca="false">B4124&amp;"|"&amp;C4124</f>
        <v>tdbR00000432 Thr-GGU|28</v>
      </c>
      <c r="B4124" s="4" t="s">
        <v>93</v>
      </c>
      <c r="C4124" s="4" t="s">
        <v>806</v>
      </c>
      <c r="D4124" s="4" t="n">
        <v>27</v>
      </c>
      <c r="E4124" s="21" t="s">
        <v>459</v>
      </c>
      <c r="F4124" s="22" t="s">
        <v>805</v>
      </c>
    </row>
    <row r="4125" customFormat="false" ht="15" hidden="false" customHeight="false" outlineLevel="0" collapsed="false">
      <c r="A4125" s="4" t="str">
        <f aca="false">B4125&amp;"|"&amp;C4125</f>
        <v>tdbR00000432 Thr-GGU|29</v>
      </c>
      <c r="B4125" s="4" t="s">
        <v>93</v>
      </c>
      <c r="C4125" s="4" t="s">
        <v>807</v>
      </c>
      <c r="D4125" s="4" t="n">
        <v>28</v>
      </c>
      <c r="E4125" s="21" t="s">
        <v>777</v>
      </c>
      <c r="F4125" s="22" t="s">
        <v>805</v>
      </c>
    </row>
    <row r="4126" customFormat="false" ht="15" hidden="false" customHeight="false" outlineLevel="0" collapsed="false">
      <c r="A4126" s="4" t="str">
        <f aca="false">B4126&amp;"|"&amp;C4126</f>
        <v>tdbR00000432 Thr-GGU|30</v>
      </c>
      <c r="B4126" s="4" t="s">
        <v>93</v>
      </c>
      <c r="C4126" s="4" t="s">
        <v>808</v>
      </c>
      <c r="D4126" s="4" t="n">
        <v>29</v>
      </c>
      <c r="E4126" s="21" t="s">
        <v>772</v>
      </c>
      <c r="F4126" s="22" t="s">
        <v>805</v>
      </c>
    </row>
    <row r="4127" customFormat="false" ht="15" hidden="false" customHeight="false" outlineLevel="0" collapsed="false">
      <c r="A4127" s="4" t="str">
        <f aca="false">B4127&amp;"|"&amp;C4127</f>
        <v>tdbR00000432 Thr-GGU|31</v>
      </c>
      <c r="B4127" s="4" t="s">
        <v>93</v>
      </c>
      <c r="C4127" s="4" t="s">
        <v>809</v>
      </c>
      <c r="D4127" s="4" t="n">
        <v>30</v>
      </c>
      <c r="E4127" s="21" t="s">
        <v>772</v>
      </c>
      <c r="F4127" s="22" t="s">
        <v>805</v>
      </c>
    </row>
    <row r="4128" customFormat="false" ht="15" hidden="false" customHeight="false" outlineLevel="0" collapsed="false">
      <c r="A4128" s="4" t="str">
        <f aca="false">B4128&amp;"|"&amp;C4128</f>
        <v>tdbR00000432 Thr-GGU|32</v>
      </c>
      <c r="B4128" s="4" t="s">
        <v>93</v>
      </c>
      <c r="C4128" s="4" t="s">
        <v>810</v>
      </c>
      <c r="D4128" s="4" t="n">
        <v>31</v>
      </c>
      <c r="E4128" s="19" t="s">
        <v>777</v>
      </c>
      <c r="F4128" s="20" t="s">
        <v>811</v>
      </c>
    </row>
    <row r="4129" customFormat="false" ht="15" hidden="false" customHeight="false" outlineLevel="0" collapsed="false">
      <c r="A4129" s="4" t="str">
        <f aca="false">B4129&amp;"|"&amp;C4129</f>
        <v>tdbR00000432 Thr-GGU|33</v>
      </c>
      <c r="B4129" s="4" t="s">
        <v>93</v>
      </c>
      <c r="C4129" s="4" t="s">
        <v>812</v>
      </c>
      <c r="D4129" s="4" t="n">
        <v>32</v>
      </c>
      <c r="E4129" s="19" t="s">
        <v>777</v>
      </c>
      <c r="F4129" s="20" t="s">
        <v>811</v>
      </c>
    </row>
    <row r="4130" customFormat="false" ht="15" hidden="false" customHeight="false" outlineLevel="0" collapsed="false">
      <c r="A4130" s="4" t="str">
        <f aca="false">B4130&amp;"|"&amp;C4130</f>
        <v>tdbR00000432 Thr-GGU|34</v>
      </c>
      <c r="B4130" s="4" t="s">
        <v>93</v>
      </c>
      <c r="C4130" s="4" t="s">
        <v>813</v>
      </c>
      <c r="D4130" s="4" t="n">
        <v>33</v>
      </c>
      <c r="E4130" s="19" t="s">
        <v>459</v>
      </c>
      <c r="F4130" s="20" t="s">
        <v>811</v>
      </c>
    </row>
    <row r="4131" customFormat="false" ht="15" hidden="false" customHeight="false" outlineLevel="0" collapsed="false">
      <c r="A4131" s="4" t="str">
        <f aca="false">B4131&amp;"|"&amp;C4131</f>
        <v>tdbR00000432 Thr-GGU|35</v>
      </c>
      <c r="B4131" s="4" t="s">
        <v>93</v>
      </c>
      <c r="C4131" s="4" t="s">
        <v>814</v>
      </c>
      <c r="D4131" s="4" t="n">
        <v>34</v>
      </c>
      <c r="E4131" s="19" t="s">
        <v>459</v>
      </c>
      <c r="F4131" s="20" t="s">
        <v>811</v>
      </c>
    </row>
    <row r="4132" customFormat="false" ht="15" hidden="false" customHeight="false" outlineLevel="0" collapsed="false">
      <c r="A4132" s="4" t="str">
        <f aca="false">B4132&amp;"|"&amp;C4132</f>
        <v>tdbR00000432 Thr-GGU|36</v>
      </c>
      <c r="B4132" s="4" t="s">
        <v>93</v>
      </c>
      <c r="C4132" s="4" t="s">
        <v>815</v>
      </c>
      <c r="D4132" s="4" t="n">
        <v>35</v>
      </c>
      <c r="E4132" s="19" t="s">
        <v>777</v>
      </c>
      <c r="F4132" s="20" t="s">
        <v>811</v>
      </c>
    </row>
    <row r="4133" customFormat="false" ht="15" hidden="false" customHeight="false" outlineLevel="0" collapsed="false">
      <c r="A4133" s="4" t="str">
        <f aca="false">B4133&amp;"|"&amp;C4133</f>
        <v>tdbR00000432 Thr-GGU|37</v>
      </c>
      <c r="B4133" s="4" t="s">
        <v>93</v>
      </c>
      <c r="C4133" s="4" t="s">
        <v>816</v>
      </c>
      <c r="D4133" s="4" t="n">
        <v>36</v>
      </c>
      <c r="E4133" s="19" t="s">
        <v>780</v>
      </c>
      <c r="F4133" s="20" t="s">
        <v>811</v>
      </c>
    </row>
    <row r="4134" customFormat="false" ht="15" hidden="false" customHeight="false" outlineLevel="0" collapsed="false">
      <c r="A4134" s="4" t="str">
        <f aca="false">B4134&amp;"|"&amp;C4134</f>
        <v>tdbR00000432 Thr-GGU|38</v>
      </c>
      <c r="B4134" s="4" t="s">
        <v>93</v>
      </c>
      <c r="C4134" s="4" t="s">
        <v>817</v>
      </c>
      <c r="D4134" s="4" t="n">
        <v>37</v>
      </c>
      <c r="E4134" s="19" t="s">
        <v>780</v>
      </c>
      <c r="F4134" s="20" t="s">
        <v>811</v>
      </c>
    </row>
    <row r="4135" customFormat="false" ht="15" hidden="false" customHeight="false" outlineLevel="0" collapsed="false">
      <c r="A4135" s="4" t="str">
        <f aca="false">B4135&amp;"|"&amp;C4135</f>
        <v>tdbR00000432 Thr-GGU|39</v>
      </c>
      <c r="B4135" s="4" t="s">
        <v>93</v>
      </c>
      <c r="C4135" s="4" t="s">
        <v>818</v>
      </c>
      <c r="D4135" s="4" t="n">
        <v>38</v>
      </c>
      <c r="E4135" s="21" t="s">
        <v>459</v>
      </c>
      <c r="F4135" s="22" t="s">
        <v>805</v>
      </c>
    </row>
    <row r="4136" customFormat="false" ht="15" hidden="false" customHeight="false" outlineLevel="0" collapsed="false">
      <c r="A4136" s="4" t="str">
        <f aca="false">B4136&amp;"|"&amp;C4136</f>
        <v>tdbR00000432 Thr-GGU|40</v>
      </c>
      <c r="B4136" s="4" t="s">
        <v>93</v>
      </c>
      <c r="C4136" s="4" t="s">
        <v>819</v>
      </c>
      <c r="D4136" s="4" t="n">
        <v>39</v>
      </c>
      <c r="E4136" s="21" t="s">
        <v>459</v>
      </c>
      <c r="F4136" s="22" t="s">
        <v>805</v>
      </c>
    </row>
    <row r="4137" customFormat="false" ht="15" hidden="false" customHeight="false" outlineLevel="0" collapsed="false">
      <c r="A4137" s="4" t="str">
        <f aca="false">B4137&amp;"|"&amp;C4137</f>
        <v>tdbR00000432 Thr-GGU|41</v>
      </c>
      <c r="B4137" s="4" t="s">
        <v>93</v>
      </c>
      <c r="C4137" s="4" t="s">
        <v>820</v>
      </c>
      <c r="D4137" s="4" t="n">
        <v>40</v>
      </c>
      <c r="E4137" s="21" t="s">
        <v>780</v>
      </c>
      <c r="F4137" s="22" t="s">
        <v>805</v>
      </c>
    </row>
    <row r="4138" customFormat="false" ht="15" hidden="false" customHeight="false" outlineLevel="0" collapsed="false">
      <c r="A4138" s="4" t="str">
        <f aca="false">B4138&amp;"|"&amp;C4138</f>
        <v>tdbR00000432 Thr-GGU|42</v>
      </c>
      <c r="B4138" s="4" t="s">
        <v>93</v>
      </c>
      <c r="C4138" s="4" t="s">
        <v>821</v>
      </c>
      <c r="D4138" s="4" t="n">
        <v>41</v>
      </c>
      <c r="E4138" s="21" t="s">
        <v>772</v>
      </c>
      <c r="F4138" s="22" t="s">
        <v>805</v>
      </c>
    </row>
    <row r="4139" customFormat="false" ht="15" hidden="false" customHeight="false" outlineLevel="0" collapsed="false">
      <c r="A4139" s="4" t="str">
        <f aca="false">B4139&amp;"|"&amp;C4139</f>
        <v>tdbR00000432 Thr-GGU|43</v>
      </c>
      <c r="B4139" s="4" t="s">
        <v>93</v>
      </c>
      <c r="C4139" s="4" t="s">
        <v>822</v>
      </c>
      <c r="D4139" s="4" t="n">
        <v>42</v>
      </c>
      <c r="E4139" s="21" t="s">
        <v>459</v>
      </c>
      <c r="F4139" s="22" t="s">
        <v>805</v>
      </c>
    </row>
    <row r="4140" customFormat="false" ht="15" hidden="false" customHeight="false" outlineLevel="0" collapsed="false">
      <c r="A4140" s="4" t="str">
        <f aca="false">B4140&amp;"|"&amp;C4140</f>
        <v>tdbR00000432 Thr-GGU|44</v>
      </c>
      <c r="B4140" s="4" t="s">
        <v>93</v>
      </c>
      <c r="C4140" s="4" t="s">
        <v>823</v>
      </c>
      <c r="D4140" s="4" t="n">
        <v>43</v>
      </c>
      <c r="E4140" s="19" t="s">
        <v>780</v>
      </c>
      <c r="F4140" s="20" t="s">
        <v>824</v>
      </c>
    </row>
    <row r="4141" customFormat="false" ht="15" hidden="false" customHeight="false" outlineLevel="0" collapsed="false">
      <c r="A4141" s="4" t="str">
        <f aca="false">B4141&amp;"|"&amp;C4141</f>
        <v>tdbR00000432 Thr-GGU|45</v>
      </c>
      <c r="B4141" s="4" t="s">
        <v>93</v>
      </c>
      <c r="C4141" s="4" t="s">
        <v>825</v>
      </c>
      <c r="D4141" s="4" t="n">
        <v>44</v>
      </c>
      <c r="E4141" s="19" t="s">
        <v>459</v>
      </c>
      <c r="F4141" s="20" t="s">
        <v>824</v>
      </c>
    </row>
    <row r="4142" customFormat="false" ht="15" hidden="false" customHeight="false" outlineLevel="0" collapsed="false">
      <c r="A4142" s="4" t="str">
        <f aca="false">B4142&amp;"|"&amp;C4142</f>
        <v>tdbR00000432 Thr-GGU|46</v>
      </c>
      <c r="B4142" s="4" t="s">
        <v>93</v>
      </c>
      <c r="C4142" s="4" t="s">
        <v>826</v>
      </c>
      <c r="D4142" s="4" t="n">
        <v>45</v>
      </c>
      <c r="E4142" s="19" t="s">
        <v>780</v>
      </c>
      <c r="F4142" s="20" t="s">
        <v>824</v>
      </c>
    </row>
    <row r="4143" customFormat="false" ht="15" hidden="false" customHeight="false" outlineLevel="0" collapsed="false">
      <c r="A4143" s="4" t="str">
        <f aca="false">B4143&amp;"|"&amp;C4143</f>
        <v>tdbR00000432 Thr-GGU|47</v>
      </c>
      <c r="B4143" s="4" t="s">
        <v>93</v>
      </c>
      <c r="C4143" s="4" t="s">
        <v>827</v>
      </c>
      <c r="D4143" s="4" t="n">
        <v>46</v>
      </c>
      <c r="E4143" s="19" t="s">
        <v>772</v>
      </c>
      <c r="F4143" s="20" t="s">
        <v>824</v>
      </c>
    </row>
    <row r="4144" customFormat="false" ht="15" hidden="false" customHeight="false" outlineLevel="0" collapsed="false">
      <c r="A4144" s="4" t="str">
        <f aca="false">B4144&amp;"|"&amp;C4144</f>
        <v>tdbR00000432 Thr-GGU|48</v>
      </c>
      <c r="B4144" s="4" t="s">
        <v>93</v>
      </c>
      <c r="C4144" s="4" t="s">
        <v>828</v>
      </c>
      <c r="D4144" s="4" t="n">
        <v>47</v>
      </c>
      <c r="E4144" s="19" t="s">
        <v>772</v>
      </c>
      <c r="F4144" s="20" t="s">
        <v>824</v>
      </c>
    </row>
    <row r="4145" customFormat="false" ht="15" hidden="false" customHeight="false" outlineLevel="0" collapsed="false">
      <c r="A4145" s="4" t="str">
        <f aca="false">B4145&amp;"|"&amp;C4145</f>
        <v>tdbR00000432 Thr-GGU|49</v>
      </c>
      <c r="B4145" s="4" t="s">
        <v>93</v>
      </c>
      <c r="C4145" s="4" t="s">
        <v>829</v>
      </c>
      <c r="D4145" s="4" t="n">
        <v>48</v>
      </c>
      <c r="E4145" s="23" t="s">
        <v>772</v>
      </c>
      <c r="F4145" s="10" t="s">
        <v>830</v>
      </c>
    </row>
    <row r="4146" customFormat="false" ht="15" hidden="false" customHeight="false" outlineLevel="0" collapsed="false">
      <c r="A4146" s="4" t="str">
        <f aca="false">B4146&amp;"|"&amp;C4146</f>
        <v>tdbR00000432 Thr-GGU|50</v>
      </c>
      <c r="B4146" s="4" t="s">
        <v>93</v>
      </c>
      <c r="C4146" s="4" t="s">
        <v>831</v>
      </c>
      <c r="D4146" s="4" t="n">
        <v>49</v>
      </c>
      <c r="E4146" s="23" t="s">
        <v>772</v>
      </c>
      <c r="F4146" s="10" t="s">
        <v>830</v>
      </c>
    </row>
    <row r="4147" customFormat="false" ht="15" hidden="false" customHeight="false" outlineLevel="0" collapsed="false">
      <c r="A4147" s="4" t="str">
        <f aca="false">B4147&amp;"|"&amp;C4147</f>
        <v>tdbR00000432 Thr-GGU|51</v>
      </c>
      <c r="B4147" s="4" t="s">
        <v>93</v>
      </c>
      <c r="C4147" s="4" t="s">
        <v>832</v>
      </c>
      <c r="D4147" s="4" t="n">
        <v>50</v>
      </c>
      <c r="E4147" s="23" t="s">
        <v>459</v>
      </c>
      <c r="F4147" s="10" t="s">
        <v>830</v>
      </c>
    </row>
    <row r="4148" customFormat="false" ht="15" hidden="false" customHeight="false" outlineLevel="0" collapsed="false">
      <c r="A4148" s="4" t="str">
        <f aca="false">B4148&amp;"|"&amp;C4148</f>
        <v>tdbR00000432 Thr-GGU|52</v>
      </c>
      <c r="B4148" s="4" t="s">
        <v>93</v>
      </c>
      <c r="C4148" s="4" t="s">
        <v>833</v>
      </c>
      <c r="D4148" s="4" t="n">
        <v>51</v>
      </c>
      <c r="E4148" s="23" t="s">
        <v>459</v>
      </c>
      <c r="F4148" s="10" t="s">
        <v>830</v>
      </c>
    </row>
    <row r="4149" customFormat="false" ht="15" hidden="false" customHeight="false" outlineLevel="0" collapsed="false">
      <c r="A4149" s="4" t="str">
        <f aca="false">B4149&amp;"|"&amp;C4149</f>
        <v>tdbR00000432 Thr-GGU|53</v>
      </c>
      <c r="B4149" s="4" t="s">
        <v>93</v>
      </c>
      <c r="C4149" s="4" t="s">
        <v>834</v>
      </c>
      <c r="D4149" s="4" t="n">
        <v>52</v>
      </c>
      <c r="E4149" s="23" t="s">
        <v>459</v>
      </c>
      <c r="F4149" s="10" t="s">
        <v>830</v>
      </c>
    </row>
    <row r="4150" customFormat="false" ht="15" hidden="false" customHeight="false" outlineLevel="0" collapsed="false">
      <c r="A4150" s="4" t="str">
        <f aca="false">B4150&amp;"|"&amp;C4150</f>
        <v>tdbR00000432 Thr-GGU|54</v>
      </c>
      <c r="B4150" s="4" t="s">
        <v>93</v>
      </c>
      <c r="C4150" s="4" t="s">
        <v>835</v>
      </c>
      <c r="D4150" s="4" t="n">
        <v>53</v>
      </c>
      <c r="E4150" s="19" t="s">
        <v>777</v>
      </c>
      <c r="F4150" s="20" t="s">
        <v>836</v>
      </c>
    </row>
    <row r="4151" customFormat="false" ht="15" hidden="false" customHeight="false" outlineLevel="0" collapsed="false">
      <c r="A4151" s="4" t="str">
        <f aca="false">B4151&amp;"|"&amp;C4151</f>
        <v>tdbR00000432 Thr-GGU|55</v>
      </c>
      <c r="B4151" s="4" t="s">
        <v>93</v>
      </c>
      <c r="C4151" s="4" t="s">
        <v>837</v>
      </c>
      <c r="D4151" s="4" t="n">
        <v>54</v>
      </c>
      <c r="E4151" s="19" t="s">
        <v>777</v>
      </c>
      <c r="F4151" s="20" t="s">
        <v>836</v>
      </c>
    </row>
    <row r="4152" customFormat="false" ht="15" hidden="false" customHeight="false" outlineLevel="0" collapsed="false">
      <c r="A4152" s="4" t="str">
        <f aca="false">B4152&amp;"|"&amp;C4152</f>
        <v>tdbR00000432 Thr-GGU|56</v>
      </c>
      <c r="B4152" s="4" t="s">
        <v>93</v>
      </c>
      <c r="C4152" s="4" t="s">
        <v>838</v>
      </c>
      <c r="D4152" s="4" t="n">
        <v>55</v>
      </c>
      <c r="E4152" s="19" t="s">
        <v>772</v>
      </c>
      <c r="F4152" s="20" t="s">
        <v>836</v>
      </c>
    </row>
    <row r="4153" customFormat="false" ht="15" hidden="false" customHeight="false" outlineLevel="0" collapsed="false">
      <c r="A4153" s="4" t="str">
        <f aca="false">B4153&amp;"|"&amp;C4153</f>
        <v>tdbR00000432 Thr-GGU|57</v>
      </c>
      <c r="B4153" s="4" t="s">
        <v>93</v>
      </c>
      <c r="C4153" s="4" t="s">
        <v>839</v>
      </c>
      <c r="D4153" s="4" t="n">
        <v>56</v>
      </c>
      <c r="E4153" s="19" t="s">
        <v>780</v>
      </c>
      <c r="F4153" s="20" t="s">
        <v>836</v>
      </c>
    </row>
    <row r="4154" customFormat="false" ht="15" hidden="false" customHeight="false" outlineLevel="0" collapsed="false">
      <c r="A4154" s="4" t="str">
        <f aca="false">B4154&amp;"|"&amp;C4154</f>
        <v>tdbR00000432 Thr-GGU|58</v>
      </c>
      <c r="B4154" s="4" t="s">
        <v>93</v>
      </c>
      <c r="C4154" s="4" t="s">
        <v>840</v>
      </c>
      <c r="D4154" s="4" t="n">
        <v>57</v>
      </c>
      <c r="E4154" s="19" t="s">
        <v>780</v>
      </c>
      <c r="F4154" s="20" t="s">
        <v>836</v>
      </c>
    </row>
    <row r="4155" customFormat="false" ht="15" hidden="false" customHeight="false" outlineLevel="0" collapsed="false">
      <c r="A4155" s="4" t="str">
        <f aca="false">B4155&amp;"|"&amp;C4155</f>
        <v>tdbR00000432 Thr-GGU|59</v>
      </c>
      <c r="B4155" s="4" t="s">
        <v>93</v>
      </c>
      <c r="C4155" s="4" t="s">
        <v>841</v>
      </c>
      <c r="D4155" s="4" t="n">
        <v>58</v>
      </c>
      <c r="E4155" s="19" t="s">
        <v>780</v>
      </c>
      <c r="F4155" s="20" t="s">
        <v>836</v>
      </c>
    </row>
    <row r="4156" customFormat="false" ht="15" hidden="false" customHeight="false" outlineLevel="0" collapsed="false">
      <c r="A4156" s="4" t="str">
        <f aca="false">B4156&amp;"|"&amp;C4156</f>
        <v>tdbR00000432 Thr-GGU|60</v>
      </c>
      <c r="B4156" s="4" t="s">
        <v>93</v>
      </c>
      <c r="C4156" s="4" t="s">
        <v>842</v>
      </c>
      <c r="D4156" s="4" t="n">
        <v>59</v>
      </c>
      <c r="E4156" s="19" t="s">
        <v>777</v>
      </c>
      <c r="F4156" s="20" t="s">
        <v>836</v>
      </c>
    </row>
    <row r="4157" customFormat="false" ht="15" hidden="false" customHeight="false" outlineLevel="0" collapsed="false">
      <c r="A4157" s="4" t="str">
        <f aca="false">B4157&amp;"|"&amp;C4157</f>
        <v>tdbR00000432 Thr-GGU|61</v>
      </c>
      <c r="B4157" s="4" t="s">
        <v>93</v>
      </c>
      <c r="C4157" s="4" t="s">
        <v>843</v>
      </c>
      <c r="D4157" s="4" t="n">
        <v>60</v>
      </c>
      <c r="E4157" s="23" t="s">
        <v>772</v>
      </c>
      <c r="F4157" s="10" t="s">
        <v>830</v>
      </c>
    </row>
    <row r="4158" customFormat="false" ht="15" hidden="false" customHeight="false" outlineLevel="0" collapsed="false">
      <c r="A4158" s="4" t="str">
        <f aca="false">B4158&amp;"|"&amp;C4158</f>
        <v>tdbR00000432 Thr-GGU|62</v>
      </c>
      <c r="B4158" s="4" t="s">
        <v>93</v>
      </c>
      <c r="C4158" s="4" t="s">
        <v>844</v>
      </c>
      <c r="D4158" s="4" t="n">
        <v>61</v>
      </c>
      <c r="E4158" s="23" t="s">
        <v>772</v>
      </c>
      <c r="F4158" s="10" t="s">
        <v>830</v>
      </c>
    </row>
    <row r="4159" customFormat="false" ht="15" hidden="false" customHeight="false" outlineLevel="0" collapsed="false">
      <c r="A4159" s="4" t="str">
        <f aca="false">B4159&amp;"|"&amp;C4159</f>
        <v>tdbR00000432 Thr-GGU|63</v>
      </c>
      <c r="B4159" s="4" t="s">
        <v>93</v>
      </c>
      <c r="C4159" s="4" t="s">
        <v>845</v>
      </c>
      <c r="D4159" s="4" t="n">
        <v>62</v>
      </c>
      <c r="E4159" s="23" t="s">
        <v>772</v>
      </c>
      <c r="F4159" s="10" t="s">
        <v>830</v>
      </c>
    </row>
    <row r="4160" customFormat="false" ht="15" hidden="false" customHeight="false" outlineLevel="0" collapsed="false">
      <c r="A4160" s="4" t="str">
        <f aca="false">B4160&amp;"|"&amp;C4160</f>
        <v>tdbR00000432 Thr-GGU|64</v>
      </c>
      <c r="B4160" s="4" t="s">
        <v>93</v>
      </c>
      <c r="C4160" s="4" t="s">
        <v>846</v>
      </c>
      <c r="D4160" s="4" t="n">
        <v>63</v>
      </c>
      <c r="E4160" s="23" t="s">
        <v>459</v>
      </c>
      <c r="F4160" s="10" t="s">
        <v>830</v>
      </c>
    </row>
    <row r="4161" customFormat="false" ht="15" hidden="false" customHeight="false" outlineLevel="0" collapsed="false">
      <c r="A4161" s="4" t="str">
        <f aca="false">B4161&amp;"|"&amp;C4161</f>
        <v>tdbR00000432 Thr-GGU|65</v>
      </c>
      <c r="B4161" s="4" t="s">
        <v>93</v>
      </c>
      <c r="C4161" s="4" t="s">
        <v>847</v>
      </c>
      <c r="D4161" s="4" t="n">
        <v>64</v>
      </c>
      <c r="E4161" s="23" t="s">
        <v>459</v>
      </c>
      <c r="F4161" s="10" t="s">
        <v>830</v>
      </c>
    </row>
    <row r="4162" customFormat="false" ht="15" hidden="false" customHeight="false" outlineLevel="0" collapsed="false">
      <c r="A4162" s="4" t="str">
        <f aca="false">B4162&amp;"|"&amp;C4162</f>
        <v>tdbR00000432 Thr-GGU|66</v>
      </c>
      <c r="B4162" s="4" t="s">
        <v>93</v>
      </c>
      <c r="C4162" s="4" t="s">
        <v>848</v>
      </c>
      <c r="D4162" s="4" t="n">
        <v>65</v>
      </c>
      <c r="E4162" s="17" t="s">
        <v>772</v>
      </c>
      <c r="F4162" s="18" t="s">
        <v>768</v>
      </c>
    </row>
    <row r="4163" customFormat="false" ht="15" hidden="false" customHeight="false" outlineLevel="0" collapsed="false">
      <c r="A4163" s="4" t="str">
        <f aca="false">B4163&amp;"|"&amp;C4163</f>
        <v>tdbR00000432 Thr-GGU|67</v>
      </c>
      <c r="B4163" s="4" t="s">
        <v>93</v>
      </c>
      <c r="C4163" s="4" t="s">
        <v>849</v>
      </c>
      <c r="D4163" s="4" t="n">
        <v>66</v>
      </c>
      <c r="E4163" s="17" t="s">
        <v>772</v>
      </c>
      <c r="F4163" s="18" t="s">
        <v>768</v>
      </c>
    </row>
    <row r="4164" customFormat="false" ht="15" hidden="false" customHeight="false" outlineLevel="0" collapsed="false">
      <c r="A4164" s="4" t="str">
        <f aca="false">B4164&amp;"|"&amp;C4164</f>
        <v>tdbR00000432 Thr-GGU|68</v>
      </c>
      <c r="B4164" s="4" t="s">
        <v>93</v>
      </c>
      <c r="C4164" s="4" t="s">
        <v>850</v>
      </c>
      <c r="D4164" s="4" t="n">
        <v>67</v>
      </c>
      <c r="E4164" s="17" t="s">
        <v>777</v>
      </c>
      <c r="F4164" s="18" t="s">
        <v>768</v>
      </c>
    </row>
    <row r="4165" customFormat="false" ht="15" hidden="false" customHeight="false" outlineLevel="0" collapsed="false">
      <c r="A4165" s="4" t="str">
        <f aca="false">B4165&amp;"|"&amp;C4165</f>
        <v>tdbR00000432 Thr-GGU|69</v>
      </c>
      <c r="B4165" s="4" t="s">
        <v>93</v>
      </c>
      <c r="C4165" s="4" t="s">
        <v>851</v>
      </c>
      <c r="D4165" s="4" t="n">
        <v>68</v>
      </c>
      <c r="E4165" s="17" t="s">
        <v>780</v>
      </c>
      <c r="F4165" s="18" t="s">
        <v>768</v>
      </c>
    </row>
    <row r="4166" customFormat="false" ht="15" hidden="false" customHeight="false" outlineLevel="0" collapsed="false">
      <c r="A4166" s="4" t="str">
        <f aca="false">B4166&amp;"|"&amp;C4166</f>
        <v>tdbR00000432 Thr-GGU|70</v>
      </c>
      <c r="B4166" s="4" t="s">
        <v>93</v>
      </c>
      <c r="C4166" s="4" t="s">
        <v>852</v>
      </c>
      <c r="D4166" s="4" t="n">
        <v>69</v>
      </c>
      <c r="E4166" s="17" t="s">
        <v>459</v>
      </c>
      <c r="F4166" s="18" t="s">
        <v>768</v>
      </c>
    </row>
    <row r="4167" customFormat="false" ht="15" hidden="false" customHeight="false" outlineLevel="0" collapsed="false">
      <c r="A4167" s="4" t="str">
        <f aca="false">B4167&amp;"|"&amp;C4167</f>
        <v>tdbR00000432 Thr-GGU|71</v>
      </c>
      <c r="B4167" s="4" t="s">
        <v>93</v>
      </c>
      <c r="C4167" s="4" t="s">
        <v>853</v>
      </c>
      <c r="D4167" s="4" t="n">
        <v>70</v>
      </c>
      <c r="E4167" s="17" t="s">
        <v>459</v>
      </c>
      <c r="F4167" s="18" t="s">
        <v>768</v>
      </c>
    </row>
    <row r="4168" customFormat="false" ht="15" hidden="false" customHeight="false" outlineLevel="0" collapsed="false">
      <c r="A4168" s="4" t="str">
        <f aca="false">B4168&amp;"|"&amp;C4168</f>
        <v>tdbR00000432 Thr-GGU|72</v>
      </c>
      <c r="B4168" s="4" t="s">
        <v>93</v>
      </c>
      <c r="C4168" s="4" t="s">
        <v>854</v>
      </c>
      <c r="D4168" s="4" t="n">
        <v>71</v>
      </c>
      <c r="E4168" s="17" t="s">
        <v>772</v>
      </c>
      <c r="F4168" s="18" t="s">
        <v>768</v>
      </c>
    </row>
    <row r="4169" customFormat="false" ht="15" hidden="false" customHeight="false" outlineLevel="0" collapsed="false">
      <c r="A4169" s="4" t="str">
        <f aca="false">B4169&amp;"|"&amp;C4169</f>
        <v>tdbR00000449 Val-CAC|1</v>
      </c>
      <c r="B4169" s="4" t="s">
        <v>94</v>
      </c>
      <c r="C4169" s="4" t="s">
        <v>767</v>
      </c>
      <c r="D4169" s="4" t="n">
        <v>1</v>
      </c>
      <c r="E4169" s="17" t="s">
        <v>459</v>
      </c>
      <c r="F4169" s="18" t="s">
        <v>768</v>
      </c>
    </row>
    <row r="4170" customFormat="false" ht="15" hidden="false" customHeight="false" outlineLevel="0" collapsed="false">
      <c r="A4170" s="4" t="str">
        <f aca="false">B4170&amp;"|"&amp;C4170</f>
        <v>tdbR00000449 Val-CAC|2</v>
      </c>
      <c r="B4170" s="4" t="s">
        <v>94</v>
      </c>
      <c r="C4170" s="4" t="s">
        <v>769</v>
      </c>
      <c r="D4170" s="4" t="n">
        <v>2</v>
      </c>
      <c r="E4170" s="17" t="s">
        <v>459</v>
      </c>
      <c r="F4170" s="18" t="s">
        <v>768</v>
      </c>
    </row>
    <row r="4171" customFormat="false" ht="15" hidden="false" customHeight="false" outlineLevel="0" collapsed="false">
      <c r="A4171" s="4" t="str">
        <f aca="false">B4171&amp;"|"&amp;C4171</f>
        <v>tdbR00000449 Val-CAC|3</v>
      </c>
      <c r="B4171" s="4" t="s">
        <v>94</v>
      </c>
      <c r="C4171" s="4" t="s">
        <v>770</v>
      </c>
      <c r="D4171" s="4" t="n">
        <v>3</v>
      </c>
      <c r="E4171" s="17" t="s">
        <v>459</v>
      </c>
      <c r="F4171" s="18" t="s">
        <v>768</v>
      </c>
    </row>
    <row r="4172" customFormat="false" ht="15" hidden="false" customHeight="false" outlineLevel="0" collapsed="false">
      <c r="A4172" s="4" t="str">
        <f aca="false">B4172&amp;"|"&amp;C4172</f>
        <v>tdbR00000449 Val-CAC|4</v>
      </c>
      <c r="B4172" s="4" t="s">
        <v>94</v>
      </c>
      <c r="C4172" s="4" t="s">
        <v>771</v>
      </c>
      <c r="D4172" s="4" t="n">
        <v>4</v>
      </c>
      <c r="E4172" s="17" t="s">
        <v>777</v>
      </c>
      <c r="F4172" s="18" t="s">
        <v>768</v>
      </c>
    </row>
    <row r="4173" customFormat="false" ht="15" hidden="false" customHeight="false" outlineLevel="0" collapsed="false">
      <c r="A4173" s="4" t="str">
        <f aca="false">B4173&amp;"|"&amp;C4173</f>
        <v>tdbR00000449 Val-CAC|5</v>
      </c>
      <c r="B4173" s="4" t="s">
        <v>94</v>
      </c>
      <c r="C4173" s="4" t="s">
        <v>773</v>
      </c>
      <c r="D4173" s="4" t="n">
        <v>5</v>
      </c>
      <c r="E4173" s="17" t="s">
        <v>777</v>
      </c>
      <c r="F4173" s="18" t="s">
        <v>768</v>
      </c>
    </row>
    <row r="4174" customFormat="false" ht="15" hidden="false" customHeight="false" outlineLevel="0" collapsed="false">
      <c r="A4174" s="4" t="str">
        <f aca="false">B4174&amp;"|"&amp;C4174</f>
        <v>tdbR00000449 Val-CAC|6</v>
      </c>
      <c r="B4174" s="4" t="s">
        <v>94</v>
      </c>
      <c r="C4174" s="4" t="s">
        <v>774</v>
      </c>
      <c r="D4174" s="4" t="n">
        <v>6</v>
      </c>
      <c r="E4174" s="17" t="s">
        <v>459</v>
      </c>
      <c r="F4174" s="18" t="s">
        <v>768</v>
      </c>
    </row>
    <row r="4175" customFormat="false" ht="15" hidden="false" customHeight="false" outlineLevel="0" collapsed="false">
      <c r="A4175" s="4" t="str">
        <f aca="false">B4175&amp;"|"&amp;C4175</f>
        <v>tdbR00000449 Val-CAC|7</v>
      </c>
      <c r="B4175" s="4" t="s">
        <v>94</v>
      </c>
      <c r="C4175" s="4" t="s">
        <v>775</v>
      </c>
      <c r="D4175" s="4" t="n">
        <v>7</v>
      </c>
      <c r="E4175" s="17" t="s">
        <v>459</v>
      </c>
      <c r="F4175" s="18" t="s">
        <v>768</v>
      </c>
    </row>
    <row r="4176" customFormat="false" ht="15" hidden="false" customHeight="false" outlineLevel="0" collapsed="false">
      <c r="A4176" s="4" t="str">
        <f aca="false">B4176&amp;"|"&amp;C4176</f>
        <v>tdbR00000449 Val-CAC|8</v>
      </c>
      <c r="B4176" s="4" t="s">
        <v>94</v>
      </c>
      <c r="C4176" s="4" t="s">
        <v>776</v>
      </c>
      <c r="D4176" s="4" t="n">
        <v>8</v>
      </c>
      <c r="E4176" s="3" t="s">
        <v>777</v>
      </c>
      <c r="F4176" s="4" t="s">
        <v>778</v>
      </c>
    </row>
    <row r="4177" customFormat="false" ht="15" hidden="false" customHeight="false" outlineLevel="0" collapsed="false">
      <c r="A4177" s="4" t="str">
        <f aca="false">B4177&amp;"|"&amp;C4177</f>
        <v>tdbR00000449 Val-CAC|9</v>
      </c>
      <c r="B4177" s="4" t="s">
        <v>94</v>
      </c>
      <c r="C4177" s="4" t="s">
        <v>779</v>
      </c>
      <c r="D4177" s="4" t="n">
        <v>9</v>
      </c>
      <c r="E4177" s="3" t="s">
        <v>459</v>
      </c>
      <c r="F4177" s="4" t="s">
        <v>781</v>
      </c>
    </row>
    <row r="4178" customFormat="false" ht="15" hidden="false" customHeight="false" outlineLevel="0" collapsed="false">
      <c r="A4178" s="4" t="str">
        <f aca="false">B4178&amp;"|"&amp;C4178</f>
        <v>tdbR00000449 Val-CAC|10</v>
      </c>
      <c r="B4178" s="4" t="s">
        <v>94</v>
      </c>
      <c r="C4178" s="4" t="s">
        <v>782</v>
      </c>
      <c r="D4178" s="4" t="n">
        <v>10</v>
      </c>
      <c r="E4178" s="8" t="s">
        <v>459</v>
      </c>
      <c r="F4178" s="7" t="s">
        <v>783</v>
      </c>
    </row>
    <row r="4179" customFormat="false" ht="15" hidden="false" customHeight="false" outlineLevel="0" collapsed="false">
      <c r="A4179" s="4" t="str">
        <f aca="false">B4179&amp;"|"&amp;C4179</f>
        <v>tdbR00000449 Val-CAC|11</v>
      </c>
      <c r="B4179" s="4" t="s">
        <v>94</v>
      </c>
      <c r="C4179" s="4" t="s">
        <v>784</v>
      </c>
      <c r="D4179" s="4" t="n">
        <v>11</v>
      </c>
      <c r="E4179" s="8" t="s">
        <v>777</v>
      </c>
      <c r="F4179" s="7" t="s">
        <v>783</v>
      </c>
    </row>
    <row r="4180" customFormat="false" ht="15" hidden="false" customHeight="false" outlineLevel="0" collapsed="false">
      <c r="A4180" s="4" t="str">
        <f aca="false">B4180&amp;"|"&amp;C4180</f>
        <v>tdbR00000449 Val-CAC|12</v>
      </c>
      <c r="B4180" s="4" t="s">
        <v>94</v>
      </c>
      <c r="C4180" s="4" t="s">
        <v>785</v>
      </c>
      <c r="D4180" s="4" t="n">
        <v>12</v>
      </c>
      <c r="E4180" s="8" t="s">
        <v>772</v>
      </c>
      <c r="F4180" s="7" t="s">
        <v>783</v>
      </c>
    </row>
    <row r="4181" customFormat="false" ht="15" hidden="false" customHeight="false" outlineLevel="0" collapsed="false">
      <c r="A4181" s="4" t="str">
        <f aca="false">B4181&amp;"|"&amp;C4181</f>
        <v>tdbR00000449 Val-CAC|13</v>
      </c>
      <c r="B4181" s="4" t="s">
        <v>94</v>
      </c>
      <c r="C4181" s="4" t="s">
        <v>786</v>
      </c>
      <c r="D4181" s="4" t="n">
        <v>13</v>
      </c>
      <c r="E4181" s="8" t="s">
        <v>777</v>
      </c>
      <c r="F4181" s="7" t="s">
        <v>783</v>
      </c>
    </row>
    <row r="4182" customFormat="false" ht="15" hidden="false" customHeight="false" outlineLevel="0" collapsed="false">
      <c r="A4182" s="4" t="str">
        <f aca="false">B4182&amp;"|"&amp;C4182</f>
        <v>tdbR00000449 Val-CAC|14</v>
      </c>
      <c r="B4182" s="4" t="s">
        <v>94</v>
      </c>
      <c r="C4182" s="4" t="s">
        <v>787</v>
      </c>
      <c r="D4182" s="4" t="n">
        <v>14</v>
      </c>
      <c r="E4182" s="19" t="s">
        <v>780</v>
      </c>
      <c r="F4182" s="20" t="s">
        <v>788</v>
      </c>
    </row>
    <row r="4183" customFormat="false" ht="15" hidden="false" customHeight="false" outlineLevel="0" collapsed="false">
      <c r="A4183" s="4" t="str">
        <f aca="false">B4183&amp;"|"&amp;C4183</f>
        <v>tdbR00000449 Val-CAC|15</v>
      </c>
      <c r="B4183" s="4" t="s">
        <v>94</v>
      </c>
      <c r="C4183" s="4" t="s">
        <v>789</v>
      </c>
      <c r="D4183" s="4" t="n">
        <v>15</v>
      </c>
      <c r="E4183" s="19" t="s">
        <v>459</v>
      </c>
      <c r="F4183" s="20" t="s">
        <v>788</v>
      </c>
    </row>
    <row r="4184" customFormat="false" ht="15" hidden="false" customHeight="false" outlineLevel="0" collapsed="false">
      <c r="A4184" s="4" t="str">
        <f aca="false">B4184&amp;"|"&amp;C4184</f>
        <v>tdbR00000449 Val-CAC|16</v>
      </c>
      <c r="B4184" s="4" t="s">
        <v>94</v>
      </c>
      <c r="C4184" s="4" t="s">
        <v>790</v>
      </c>
      <c r="D4184" s="4" t="n">
        <v>16</v>
      </c>
      <c r="E4184" s="19" t="s">
        <v>772</v>
      </c>
      <c r="F4184" s="20" t="s">
        <v>788</v>
      </c>
    </row>
    <row r="4185" customFormat="false" ht="15" hidden="false" customHeight="false" outlineLevel="0" collapsed="false">
      <c r="A4185" s="4" t="str">
        <f aca="false">B4185&amp;"|"&amp;C4185</f>
        <v>tdbR00000449 Val-CAC|17</v>
      </c>
      <c r="B4185" s="4" t="s">
        <v>94</v>
      </c>
      <c r="C4185" s="4" t="s">
        <v>791</v>
      </c>
      <c r="D4185" s="4" t="n">
        <v>17</v>
      </c>
      <c r="E4185" s="19" t="s">
        <v>772</v>
      </c>
      <c r="F4185" s="20" t="s">
        <v>788</v>
      </c>
    </row>
    <row r="4186" customFormat="false" ht="15" hidden="false" customHeight="false" outlineLevel="0" collapsed="false">
      <c r="A4186" s="4" t="str">
        <f aca="false">B4186&amp;"|"&amp;C4186</f>
        <v>tdbR00000449 Val-CAC|17a</v>
      </c>
      <c r="B4186" s="4" t="s">
        <v>94</v>
      </c>
      <c r="C4186" s="4" t="s">
        <v>792</v>
      </c>
      <c r="D4186" s="4" t="n">
        <v>18</v>
      </c>
      <c r="E4186" s="19" t="s">
        <v>780</v>
      </c>
      <c r="F4186" s="20" t="s">
        <v>788</v>
      </c>
    </row>
    <row r="4187" customFormat="false" ht="15" hidden="false" customHeight="false" outlineLevel="0" collapsed="false">
      <c r="A4187" s="4" t="str">
        <f aca="false">B4187&amp;"|"&amp;C4187</f>
        <v>tdbR00000449 Val-CAC|18</v>
      </c>
      <c r="B4187" s="4" t="s">
        <v>94</v>
      </c>
      <c r="C4187" s="4" t="s">
        <v>793</v>
      </c>
      <c r="D4187" s="4" t="n">
        <v>19</v>
      </c>
      <c r="E4187" s="19" t="s">
        <v>459</v>
      </c>
      <c r="F4187" s="20" t="s">
        <v>788</v>
      </c>
    </row>
    <row r="4188" customFormat="false" ht="15" hidden="false" customHeight="false" outlineLevel="0" collapsed="false">
      <c r="A4188" s="4" t="str">
        <f aca="false">B4188&amp;"|"&amp;C4188</f>
        <v>tdbR00000449 Val-CAC|19</v>
      </c>
      <c r="B4188" s="4" t="s">
        <v>94</v>
      </c>
      <c r="C4188" s="4" t="s">
        <v>794</v>
      </c>
      <c r="D4188" s="4" t="n">
        <v>20</v>
      </c>
      <c r="E4188" s="19" t="s">
        <v>459</v>
      </c>
      <c r="F4188" s="20" t="s">
        <v>788</v>
      </c>
    </row>
    <row r="4189" customFormat="false" ht="15" hidden="false" customHeight="false" outlineLevel="0" collapsed="false">
      <c r="A4189" s="4" t="str">
        <f aca="false">B4189&amp;"|"&amp;C4189</f>
        <v>tdbR00000449 Val-CAC|20</v>
      </c>
      <c r="B4189" s="4" t="s">
        <v>94</v>
      </c>
      <c r="C4189" s="4" t="s">
        <v>795</v>
      </c>
      <c r="D4189" s="4" t="n">
        <v>21</v>
      </c>
      <c r="E4189" s="19" t="s">
        <v>777</v>
      </c>
      <c r="F4189" s="20" t="s">
        <v>788</v>
      </c>
    </row>
    <row r="4190" customFormat="false" ht="15" hidden="false" customHeight="false" outlineLevel="0" collapsed="false">
      <c r="A4190" s="4" t="str">
        <f aca="false">B4190&amp;"|"&amp;C4190</f>
        <v>tdbR00000449 Val-CAC|20a</v>
      </c>
      <c r="B4190" s="4" t="s">
        <v>94</v>
      </c>
      <c r="C4190" s="4" t="s">
        <v>796</v>
      </c>
      <c r="D4190" s="4" t="n">
        <v>22</v>
      </c>
      <c r="E4190" s="19" t="s">
        <v>777</v>
      </c>
      <c r="F4190" s="20" t="s">
        <v>788</v>
      </c>
    </row>
    <row r="4191" customFormat="false" ht="15" hidden="false" customHeight="false" outlineLevel="0" collapsed="false">
      <c r="A4191" s="4" t="str">
        <f aca="false">B4191&amp;"|"&amp;C4191</f>
        <v>tdbR00000449 Val-CAC|21</v>
      </c>
      <c r="B4191" s="4" t="s">
        <v>94</v>
      </c>
      <c r="C4191" s="4" t="s">
        <v>797</v>
      </c>
      <c r="D4191" s="4" t="n">
        <v>23</v>
      </c>
      <c r="E4191" s="19" t="s">
        <v>780</v>
      </c>
      <c r="F4191" s="20" t="s">
        <v>788</v>
      </c>
    </row>
    <row r="4192" customFormat="false" ht="15" hidden="false" customHeight="false" outlineLevel="0" collapsed="false">
      <c r="A4192" s="4" t="str">
        <f aca="false">B4192&amp;"|"&amp;C4192</f>
        <v>tdbR00000449 Val-CAC|22</v>
      </c>
      <c r="B4192" s="4" t="s">
        <v>94</v>
      </c>
      <c r="C4192" s="4" t="s">
        <v>798</v>
      </c>
      <c r="D4192" s="4" t="n">
        <v>24</v>
      </c>
      <c r="E4192" s="8" t="s">
        <v>777</v>
      </c>
      <c r="F4192" s="7" t="s">
        <v>783</v>
      </c>
    </row>
    <row r="4193" customFormat="false" ht="15" hidden="false" customHeight="false" outlineLevel="0" collapsed="false">
      <c r="A4193" s="4" t="str">
        <f aca="false">B4193&amp;"|"&amp;C4193</f>
        <v>tdbR00000449 Val-CAC|23</v>
      </c>
      <c r="B4193" s="4" t="s">
        <v>94</v>
      </c>
      <c r="C4193" s="4" t="s">
        <v>799</v>
      </c>
      <c r="D4193" s="4" t="n">
        <v>25</v>
      </c>
      <c r="E4193" s="8" t="s">
        <v>459</v>
      </c>
      <c r="F4193" s="7" t="s">
        <v>783</v>
      </c>
    </row>
    <row r="4194" customFormat="false" ht="15" hidden="false" customHeight="false" outlineLevel="0" collapsed="false">
      <c r="A4194" s="4" t="str">
        <f aca="false">B4194&amp;"|"&amp;C4194</f>
        <v>tdbR00000449 Val-CAC|24</v>
      </c>
      <c r="B4194" s="4" t="s">
        <v>94</v>
      </c>
      <c r="C4194" s="4" t="s">
        <v>800</v>
      </c>
      <c r="D4194" s="4" t="n">
        <v>26</v>
      </c>
      <c r="E4194" s="8" t="s">
        <v>780</v>
      </c>
      <c r="F4194" s="7" t="s">
        <v>783</v>
      </c>
    </row>
    <row r="4195" customFormat="false" ht="15" hidden="false" customHeight="false" outlineLevel="0" collapsed="false">
      <c r="A4195" s="4" t="str">
        <f aca="false">B4195&amp;"|"&amp;C4195</f>
        <v>tdbR00000449 Val-CAC|25</v>
      </c>
      <c r="B4195" s="4" t="s">
        <v>94</v>
      </c>
      <c r="C4195" s="4" t="s">
        <v>801</v>
      </c>
      <c r="D4195" s="4" t="n">
        <v>27</v>
      </c>
      <c r="E4195" s="8" t="s">
        <v>772</v>
      </c>
      <c r="F4195" s="7" t="s">
        <v>783</v>
      </c>
    </row>
    <row r="4196" customFormat="false" ht="15" hidden="false" customHeight="false" outlineLevel="0" collapsed="false">
      <c r="A4196" s="4" t="str">
        <f aca="false">B4196&amp;"|"&amp;C4196</f>
        <v>tdbR00000449 Val-CAC|26</v>
      </c>
      <c r="B4196" s="4" t="s">
        <v>94</v>
      </c>
      <c r="C4196" s="4" t="s">
        <v>802</v>
      </c>
      <c r="D4196" s="4" t="n">
        <v>28</v>
      </c>
      <c r="E4196" s="3" t="s">
        <v>459</v>
      </c>
      <c r="F4196" s="4" t="s">
        <v>803</v>
      </c>
    </row>
    <row r="4197" customFormat="false" ht="15" hidden="false" customHeight="false" outlineLevel="0" collapsed="false">
      <c r="A4197" s="4" t="str">
        <f aca="false">B4197&amp;"|"&amp;C4197</f>
        <v>tdbR00000449 Val-CAC|27</v>
      </c>
      <c r="B4197" s="4" t="s">
        <v>94</v>
      </c>
      <c r="C4197" s="4" t="s">
        <v>804</v>
      </c>
      <c r="D4197" s="4" t="n">
        <v>29</v>
      </c>
      <c r="E4197" s="21" t="s">
        <v>459</v>
      </c>
      <c r="F4197" s="22" t="s">
        <v>805</v>
      </c>
    </row>
    <row r="4198" customFormat="false" ht="15" hidden="false" customHeight="false" outlineLevel="0" collapsed="false">
      <c r="A4198" s="4" t="str">
        <f aca="false">B4198&amp;"|"&amp;C4198</f>
        <v>tdbR00000449 Val-CAC|28</v>
      </c>
      <c r="B4198" s="4" t="s">
        <v>94</v>
      </c>
      <c r="C4198" s="4" t="s">
        <v>806</v>
      </c>
      <c r="D4198" s="4" t="n">
        <v>30</v>
      </c>
      <c r="E4198" s="21" t="s">
        <v>772</v>
      </c>
      <c r="F4198" s="22" t="s">
        <v>805</v>
      </c>
    </row>
    <row r="4199" customFormat="false" ht="15" hidden="false" customHeight="false" outlineLevel="0" collapsed="false">
      <c r="A4199" s="4" t="str">
        <f aca="false">B4199&amp;"|"&amp;C4199</f>
        <v>tdbR00000449 Val-CAC|29</v>
      </c>
      <c r="B4199" s="4" t="s">
        <v>94</v>
      </c>
      <c r="C4199" s="4" t="s">
        <v>807</v>
      </c>
      <c r="D4199" s="4" t="n">
        <v>31</v>
      </c>
      <c r="E4199" s="21" t="s">
        <v>777</v>
      </c>
      <c r="F4199" s="22" t="s">
        <v>805</v>
      </c>
    </row>
    <row r="4200" customFormat="false" ht="15" hidden="false" customHeight="false" outlineLevel="0" collapsed="false">
      <c r="A4200" s="4" t="str">
        <f aca="false">B4200&amp;"|"&amp;C4200</f>
        <v>tdbR00000449 Val-CAC|30</v>
      </c>
      <c r="B4200" s="4" t="s">
        <v>94</v>
      </c>
      <c r="C4200" s="4" t="s">
        <v>808</v>
      </c>
      <c r="D4200" s="4" t="n">
        <v>32</v>
      </c>
      <c r="E4200" s="21" t="s">
        <v>772</v>
      </c>
      <c r="F4200" s="22" t="s">
        <v>805</v>
      </c>
    </row>
    <row r="4201" customFormat="false" ht="15" hidden="false" customHeight="false" outlineLevel="0" collapsed="false">
      <c r="A4201" s="4" t="str">
        <f aca="false">B4201&amp;"|"&amp;C4201</f>
        <v>tdbR00000449 Val-CAC|31</v>
      </c>
      <c r="B4201" s="4" t="s">
        <v>94</v>
      </c>
      <c r="C4201" s="4" t="s">
        <v>809</v>
      </c>
      <c r="D4201" s="4" t="n">
        <v>33</v>
      </c>
      <c r="E4201" s="21" t="s">
        <v>772</v>
      </c>
      <c r="F4201" s="22" t="s">
        <v>805</v>
      </c>
    </row>
    <row r="4202" customFormat="false" ht="15" hidden="false" customHeight="false" outlineLevel="0" collapsed="false">
      <c r="A4202" s="4" t="str">
        <f aca="false">B4202&amp;"|"&amp;C4202</f>
        <v>tdbR00000449 Val-CAC|32</v>
      </c>
      <c r="B4202" s="4" t="s">
        <v>94</v>
      </c>
      <c r="C4202" s="4" t="s">
        <v>810</v>
      </c>
      <c r="D4202" s="4" t="n">
        <v>34</v>
      </c>
      <c r="E4202" s="19" t="s">
        <v>777</v>
      </c>
      <c r="F4202" s="20" t="s">
        <v>811</v>
      </c>
    </row>
    <row r="4203" customFormat="false" ht="15" hidden="false" customHeight="false" outlineLevel="0" collapsed="false">
      <c r="A4203" s="4" t="str">
        <f aca="false">B4203&amp;"|"&amp;C4203</f>
        <v>tdbR00000449 Val-CAC|33</v>
      </c>
      <c r="B4203" s="4" t="s">
        <v>94</v>
      </c>
      <c r="C4203" s="4" t="s">
        <v>812</v>
      </c>
      <c r="D4203" s="4" t="n">
        <v>35</v>
      </c>
      <c r="E4203" s="19" t="s">
        <v>777</v>
      </c>
      <c r="F4203" s="20" t="s">
        <v>811</v>
      </c>
    </row>
    <row r="4204" customFormat="false" ht="15" hidden="false" customHeight="false" outlineLevel="0" collapsed="false">
      <c r="A4204" s="4" t="str">
        <f aca="false">B4204&amp;"|"&amp;C4204</f>
        <v>tdbR00000449 Val-CAC|34</v>
      </c>
      <c r="B4204" s="4" t="s">
        <v>94</v>
      </c>
      <c r="C4204" s="4" t="s">
        <v>813</v>
      </c>
      <c r="D4204" s="4" t="n">
        <v>36</v>
      </c>
      <c r="E4204" s="19" t="s">
        <v>772</v>
      </c>
      <c r="F4204" s="20" t="s">
        <v>811</v>
      </c>
    </row>
    <row r="4205" customFormat="false" ht="15" hidden="false" customHeight="false" outlineLevel="0" collapsed="false">
      <c r="A4205" s="4" t="str">
        <f aca="false">B4205&amp;"|"&amp;C4205</f>
        <v>tdbR00000449 Val-CAC|35</v>
      </c>
      <c r="B4205" s="4" t="s">
        <v>94</v>
      </c>
      <c r="C4205" s="4" t="s">
        <v>814</v>
      </c>
      <c r="D4205" s="4" t="n">
        <v>37</v>
      </c>
      <c r="E4205" s="19" t="s">
        <v>780</v>
      </c>
      <c r="F4205" s="20" t="s">
        <v>811</v>
      </c>
    </row>
    <row r="4206" customFormat="false" ht="15" hidden="false" customHeight="false" outlineLevel="0" collapsed="false">
      <c r="A4206" s="4" t="str">
        <f aca="false">B4206&amp;"|"&amp;C4206</f>
        <v>tdbR00000449 Val-CAC|36</v>
      </c>
      <c r="B4206" s="4" t="s">
        <v>94</v>
      </c>
      <c r="C4206" s="4" t="s">
        <v>815</v>
      </c>
      <c r="D4206" s="4" t="n">
        <v>38</v>
      </c>
      <c r="E4206" s="19" t="s">
        <v>772</v>
      </c>
      <c r="F4206" s="20" t="s">
        <v>811</v>
      </c>
    </row>
    <row r="4207" customFormat="false" ht="15" hidden="false" customHeight="false" outlineLevel="0" collapsed="false">
      <c r="A4207" s="4" t="str">
        <f aca="false">B4207&amp;"|"&amp;C4207</f>
        <v>tdbR00000449 Val-CAC|37</v>
      </c>
      <c r="B4207" s="4" t="s">
        <v>94</v>
      </c>
      <c r="C4207" s="4" t="s">
        <v>816</v>
      </c>
      <c r="D4207" s="4" t="n">
        <v>39</v>
      </c>
      <c r="E4207" s="19" t="s">
        <v>780</v>
      </c>
      <c r="F4207" s="20" t="s">
        <v>811</v>
      </c>
    </row>
    <row r="4208" customFormat="false" ht="15" hidden="false" customHeight="false" outlineLevel="0" collapsed="false">
      <c r="A4208" s="4" t="str">
        <f aca="false">B4208&amp;"|"&amp;C4208</f>
        <v>tdbR00000449 Val-CAC|38</v>
      </c>
      <c r="B4208" s="4" t="s">
        <v>94</v>
      </c>
      <c r="C4208" s="4" t="s">
        <v>817</v>
      </c>
      <c r="D4208" s="4" t="n">
        <v>40</v>
      </c>
      <c r="E4208" s="19" t="s">
        <v>772</v>
      </c>
      <c r="F4208" s="20" t="s">
        <v>811</v>
      </c>
    </row>
    <row r="4209" customFormat="false" ht="15" hidden="false" customHeight="false" outlineLevel="0" collapsed="false">
      <c r="A4209" s="4" t="str">
        <f aca="false">B4209&amp;"|"&amp;C4209</f>
        <v>tdbR00000449 Val-CAC|39</v>
      </c>
      <c r="B4209" s="4" t="s">
        <v>94</v>
      </c>
      <c r="C4209" s="4" t="s">
        <v>818</v>
      </c>
      <c r="D4209" s="4" t="n">
        <v>41</v>
      </c>
      <c r="E4209" s="21" t="s">
        <v>459</v>
      </c>
      <c r="F4209" s="22" t="s">
        <v>805</v>
      </c>
    </row>
    <row r="4210" customFormat="false" ht="15" hidden="false" customHeight="false" outlineLevel="0" collapsed="false">
      <c r="A4210" s="4" t="str">
        <f aca="false">B4210&amp;"|"&amp;C4210</f>
        <v>tdbR00000449 Val-CAC|40</v>
      </c>
      <c r="B4210" s="4" t="s">
        <v>94</v>
      </c>
      <c r="C4210" s="4" t="s">
        <v>819</v>
      </c>
      <c r="D4210" s="4" t="n">
        <v>42</v>
      </c>
      <c r="E4210" s="21" t="s">
        <v>459</v>
      </c>
      <c r="F4210" s="22" t="s">
        <v>805</v>
      </c>
    </row>
    <row r="4211" customFormat="false" ht="15" hidden="false" customHeight="false" outlineLevel="0" collapsed="false">
      <c r="A4211" s="4" t="str">
        <f aca="false">B4211&amp;"|"&amp;C4211</f>
        <v>tdbR00000449 Val-CAC|41</v>
      </c>
      <c r="B4211" s="4" t="s">
        <v>94</v>
      </c>
      <c r="C4211" s="4" t="s">
        <v>820</v>
      </c>
      <c r="D4211" s="4" t="n">
        <v>43</v>
      </c>
      <c r="E4211" s="21" t="s">
        <v>780</v>
      </c>
      <c r="F4211" s="22" t="s">
        <v>805</v>
      </c>
    </row>
    <row r="4212" customFormat="false" ht="15" hidden="false" customHeight="false" outlineLevel="0" collapsed="false">
      <c r="A4212" s="4" t="str">
        <f aca="false">B4212&amp;"|"&amp;C4212</f>
        <v>tdbR00000449 Val-CAC|42</v>
      </c>
      <c r="B4212" s="4" t="s">
        <v>94</v>
      </c>
      <c r="C4212" s="4" t="s">
        <v>821</v>
      </c>
      <c r="D4212" s="4" t="n">
        <v>44</v>
      </c>
      <c r="E4212" s="21" t="s">
        <v>459</v>
      </c>
      <c r="F4212" s="22" t="s">
        <v>805</v>
      </c>
    </row>
    <row r="4213" customFormat="false" ht="15" hidden="false" customHeight="false" outlineLevel="0" collapsed="false">
      <c r="A4213" s="4" t="str">
        <f aca="false">B4213&amp;"|"&amp;C4213</f>
        <v>tdbR00000449 Val-CAC|43</v>
      </c>
      <c r="B4213" s="4" t="s">
        <v>94</v>
      </c>
      <c r="C4213" s="4" t="s">
        <v>822</v>
      </c>
      <c r="D4213" s="4" t="n">
        <v>45</v>
      </c>
      <c r="E4213" s="21" t="s">
        <v>772</v>
      </c>
      <c r="F4213" s="22" t="s">
        <v>805</v>
      </c>
    </row>
    <row r="4214" customFormat="false" ht="15" hidden="false" customHeight="false" outlineLevel="0" collapsed="false">
      <c r="A4214" s="4" t="str">
        <f aca="false">B4214&amp;"|"&amp;C4214</f>
        <v>tdbR00000449 Val-CAC|44</v>
      </c>
      <c r="B4214" s="4" t="s">
        <v>94</v>
      </c>
      <c r="C4214" s="4" t="s">
        <v>823</v>
      </c>
      <c r="D4214" s="4" t="n">
        <v>46</v>
      </c>
      <c r="E4214" s="19" t="s">
        <v>780</v>
      </c>
      <c r="F4214" s="20" t="s">
        <v>824</v>
      </c>
    </row>
    <row r="4215" customFormat="false" ht="15" hidden="false" customHeight="false" outlineLevel="0" collapsed="false">
      <c r="A4215" s="4" t="str">
        <f aca="false">B4215&amp;"|"&amp;C4215</f>
        <v>tdbR00000449 Val-CAC|45</v>
      </c>
      <c r="B4215" s="4" t="s">
        <v>94</v>
      </c>
      <c r="C4215" s="4" t="s">
        <v>825</v>
      </c>
      <c r="D4215" s="4" t="n">
        <v>47</v>
      </c>
      <c r="E4215" s="19" t="s">
        <v>459</v>
      </c>
      <c r="F4215" s="20" t="s">
        <v>824</v>
      </c>
    </row>
    <row r="4216" customFormat="false" ht="15" hidden="false" customHeight="false" outlineLevel="0" collapsed="false">
      <c r="A4216" s="4" t="str">
        <f aca="false">B4216&amp;"|"&amp;C4216</f>
        <v>tdbR00000449 Val-CAC|46</v>
      </c>
      <c r="B4216" s="4" t="s">
        <v>94</v>
      </c>
      <c r="C4216" s="4" t="s">
        <v>826</v>
      </c>
      <c r="D4216" s="4" t="n">
        <v>48</v>
      </c>
      <c r="E4216" s="19" t="s">
        <v>459</v>
      </c>
      <c r="F4216" s="20" t="s">
        <v>824</v>
      </c>
    </row>
    <row r="4217" customFormat="false" ht="15" hidden="false" customHeight="false" outlineLevel="0" collapsed="false">
      <c r="A4217" s="4" t="str">
        <f aca="false">B4217&amp;"|"&amp;C4217</f>
        <v>tdbR00000449 Val-CAC|47</v>
      </c>
      <c r="B4217" s="4" t="s">
        <v>94</v>
      </c>
      <c r="C4217" s="4" t="s">
        <v>827</v>
      </c>
      <c r="D4217" s="4" t="n">
        <v>49</v>
      </c>
      <c r="E4217" s="19" t="s">
        <v>772</v>
      </c>
      <c r="F4217" s="20" t="s">
        <v>824</v>
      </c>
    </row>
    <row r="4218" customFormat="false" ht="15" hidden="false" customHeight="false" outlineLevel="0" collapsed="false">
      <c r="A4218" s="4" t="str">
        <f aca="false">B4218&amp;"|"&amp;C4218</f>
        <v>tdbR00000449 Val-CAC|48</v>
      </c>
      <c r="B4218" s="4" t="s">
        <v>94</v>
      </c>
      <c r="C4218" s="4" t="s">
        <v>828</v>
      </c>
      <c r="D4218" s="4" t="n">
        <v>50</v>
      </c>
      <c r="E4218" s="19" t="s">
        <v>772</v>
      </c>
      <c r="F4218" s="20" t="s">
        <v>824</v>
      </c>
    </row>
    <row r="4219" customFormat="false" ht="15" hidden="false" customHeight="false" outlineLevel="0" collapsed="false">
      <c r="A4219" s="4" t="str">
        <f aca="false">B4219&amp;"|"&amp;C4219</f>
        <v>tdbR00000449 Val-CAC|49</v>
      </c>
      <c r="B4219" s="4" t="s">
        <v>94</v>
      </c>
      <c r="C4219" s="4" t="s">
        <v>829</v>
      </c>
      <c r="D4219" s="4" t="n">
        <v>51</v>
      </c>
      <c r="E4219" s="23" t="s">
        <v>459</v>
      </c>
      <c r="F4219" s="10" t="s">
        <v>830</v>
      </c>
    </row>
    <row r="4220" customFormat="false" ht="15" hidden="false" customHeight="false" outlineLevel="0" collapsed="false">
      <c r="A4220" s="4" t="str">
        <f aca="false">B4220&amp;"|"&amp;C4220</f>
        <v>tdbR00000449 Val-CAC|50</v>
      </c>
      <c r="B4220" s="4" t="s">
        <v>94</v>
      </c>
      <c r="C4220" s="4" t="s">
        <v>831</v>
      </c>
      <c r="D4220" s="4" t="n">
        <v>52</v>
      </c>
      <c r="E4220" s="23" t="s">
        <v>459</v>
      </c>
      <c r="F4220" s="10" t="s">
        <v>830</v>
      </c>
    </row>
    <row r="4221" customFormat="false" ht="15" hidden="false" customHeight="false" outlineLevel="0" collapsed="false">
      <c r="A4221" s="4" t="str">
        <f aca="false">B4221&amp;"|"&amp;C4221</f>
        <v>tdbR00000449 Val-CAC|51</v>
      </c>
      <c r="B4221" s="4" t="s">
        <v>94</v>
      </c>
      <c r="C4221" s="4" t="s">
        <v>832</v>
      </c>
      <c r="D4221" s="4" t="n">
        <v>53</v>
      </c>
      <c r="E4221" s="23" t="s">
        <v>772</v>
      </c>
      <c r="F4221" s="10" t="s">
        <v>830</v>
      </c>
    </row>
    <row r="4222" customFormat="false" ht="15" hidden="false" customHeight="false" outlineLevel="0" collapsed="false">
      <c r="A4222" s="4" t="str">
        <f aca="false">B4222&amp;"|"&amp;C4222</f>
        <v>tdbR00000449 Val-CAC|52</v>
      </c>
      <c r="B4222" s="4" t="s">
        <v>94</v>
      </c>
      <c r="C4222" s="4" t="s">
        <v>833</v>
      </c>
      <c r="D4222" s="4" t="n">
        <v>54</v>
      </c>
      <c r="E4222" s="23" t="s">
        <v>459</v>
      </c>
      <c r="F4222" s="10" t="s">
        <v>830</v>
      </c>
    </row>
    <row r="4223" customFormat="false" ht="15" hidden="false" customHeight="false" outlineLevel="0" collapsed="false">
      <c r="A4223" s="4" t="str">
        <f aca="false">B4223&amp;"|"&amp;C4223</f>
        <v>tdbR00000449 Val-CAC|53</v>
      </c>
      <c r="B4223" s="4" t="s">
        <v>94</v>
      </c>
      <c r="C4223" s="4" t="s">
        <v>834</v>
      </c>
      <c r="D4223" s="4" t="n">
        <v>55</v>
      </c>
      <c r="E4223" s="23" t="s">
        <v>459</v>
      </c>
      <c r="F4223" s="10" t="s">
        <v>830</v>
      </c>
    </row>
    <row r="4224" customFormat="false" ht="15" hidden="false" customHeight="false" outlineLevel="0" collapsed="false">
      <c r="A4224" s="4" t="str">
        <f aca="false">B4224&amp;"|"&amp;C4224</f>
        <v>tdbR00000449 Val-CAC|54</v>
      </c>
      <c r="B4224" s="4" t="s">
        <v>94</v>
      </c>
      <c r="C4224" s="4" t="s">
        <v>835</v>
      </c>
      <c r="D4224" s="4" t="n">
        <v>56</v>
      </c>
      <c r="E4224" s="19" t="s">
        <v>777</v>
      </c>
      <c r="F4224" s="20" t="s">
        <v>836</v>
      </c>
    </row>
    <row r="4225" customFormat="false" ht="15" hidden="false" customHeight="false" outlineLevel="0" collapsed="false">
      <c r="A4225" s="4" t="str">
        <f aca="false">B4225&amp;"|"&amp;C4225</f>
        <v>tdbR00000449 Val-CAC|55</v>
      </c>
      <c r="B4225" s="4" t="s">
        <v>94</v>
      </c>
      <c r="C4225" s="4" t="s">
        <v>837</v>
      </c>
      <c r="D4225" s="4" t="n">
        <v>57</v>
      </c>
      <c r="E4225" s="19" t="s">
        <v>777</v>
      </c>
      <c r="F4225" s="20" t="s">
        <v>836</v>
      </c>
    </row>
    <row r="4226" customFormat="false" ht="15" hidden="false" customHeight="false" outlineLevel="0" collapsed="false">
      <c r="A4226" s="4" t="str">
        <f aca="false">B4226&amp;"|"&amp;C4226</f>
        <v>tdbR00000449 Val-CAC|56</v>
      </c>
      <c r="B4226" s="4" t="s">
        <v>94</v>
      </c>
      <c r="C4226" s="4" t="s">
        <v>838</v>
      </c>
      <c r="D4226" s="4" t="n">
        <v>58</v>
      </c>
      <c r="E4226" s="19" t="s">
        <v>772</v>
      </c>
      <c r="F4226" s="20" t="s">
        <v>836</v>
      </c>
    </row>
    <row r="4227" customFormat="false" ht="15" hidden="false" customHeight="false" outlineLevel="0" collapsed="false">
      <c r="A4227" s="4" t="str">
        <f aca="false">B4227&amp;"|"&amp;C4227</f>
        <v>tdbR00000449 Val-CAC|57</v>
      </c>
      <c r="B4227" s="4" t="s">
        <v>94</v>
      </c>
      <c r="C4227" s="4" t="s">
        <v>839</v>
      </c>
      <c r="D4227" s="4" t="n">
        <v>59</v>
      </c>
      <c r="E4227" s="19" t="s">
        <v>459</v>
      </c>
      <c r="F4227" s="20" t="s">
        <v>836</v>
      </c>
    </row>
    <row r="4228" customFormat="false" ht="15" hidden="false" customHeight="false" outlineLevel="0" collapsed="false">
      <c r="A4228" s="4" t="str">
        <f aca="false">B4228&amp;"|"&amp;C4228</f>
        <v>tdbR00000449 Val-CAC|58</v>
      </c>
      <c r="B4228" s="4" t="s">
        <v>94</v>
      </c>
      <c r="C4228" s="4" t="s">
        <v>840</v>
      </c>
      <c r="D4228" s="4" t="n">
        <v>60</v>
      </c>
      <c r="E4228" s="19" t="s">
        <v>780</v>
      </c>
      <c r="F4228" s="20" t="s">
        <v>836</v>
      </c>
    </row>
    <row r="4229" customFormat="false" ht="15" hidden="false" customHeight="false" outlineLevel="0" collapsed="false">
      <c r="A4229" s="4" t="str">
        <f aca="false">B4229&amp;"|"&amp;C4229</f>
        <v>tdbR00000449 Val-CAC|59</v>
      </c>
      <c r="B4229" s="4" t="s">
        <v>94</v>
      </c>
      <c r="C4229" s="4" t="s">
        <v>841</v>
      </c>
      <c r="D4229" s="4" t="n">
        <v>61</v>
      </c>
      <c r="E4229" s="19" t="s">
        <v>780</v>
      </c>
      <c r="F4229" s="20" t="s">
        <v>836</v>
      </c>
    </row>
    <row r="4230" customFormat="false" ht="15" hidden="false" customHeight="false" outlineLevel="0" collapsed="false">
      <c r="A4230" s="4" t="str">
        <f aca="false">B4230&amp;"|"&amp;C4230</f>
        <v>tdbR00000449 Val-CAC|60</v>
      </c>
      <c r="B4230" s="4" t="s">
        <v>94</v>
      </c>
      <c r="C4230" s="4" t="s">
        <v>842</v>
      </c>
      <c r="D4230" s="4" t="n">
        <v>62</v>
      </c>
      <c r="E4230" s="19" t="s">
        <v>777</v>
      </c>
      <c r="F4230" s="20" t="s">
        <v>836</v>
      </c>
    </row>
    <row r="4231" customFormat="false" ht="15" hidden="false" customHeight="false" outlineLevel="0" collapsed="false">
      <c r="A4231" s="4" t="str">
        <f aca="false">B4231&amp;"|"&amp;C4231</f>
        <v>tdbR00000449 Val-CAC|61</v>
      </c>
      <c r="B4231" s="4" t="s">
        <v>94</v>
      </c>
      <c r="C4231" s="4" t="s">
        <v>843</v>
      </c>
      <c r="D4231" s="4" t="n">
        <v>63</v>
      </c>
      <c r="E4231" s="23" t="s">
        <v>772</v>
      </c>
      <c r="F4231" s="10" t="s">
        <v>830</v>
      </c>
    </row>
    <row r="4232" customFormat="false" ht="15" hidden="false" customHeight="false" outlineLevel="0" collapsed="false">
      <c r="A4232" s="4" t="str">
        <f aca="false">B4232&amp;"|"&amp;C4232</f>
        <v>tdbR00000449 Val-CAC|62</v>
      </c>
      <c r="B4232" s="4" t="s">
        <v>94</v>
      </c>
      <c r="C4232" s="4" t="s">
        <v>844</v>
      </c>
      <c r="D4232" s="4" t="n">
        <v>64</v>
      </c>
      <c r="E4232" s="23" t="s">
        <v>772</v>
      </c>
      <c r="F4232" s="10" t="s">
        <v>830</v>
      </c>
    </row>
    <row r="4233" customFormat="false" ht="15" hidden="false" customHeight="false" outlineLevel="0" collapsed="false">
      <c r="A4233" s="4" t="str">
        <f aca="false">B4233&amp;"|"&amp;C4233</f>
        <v>tdbR00000449 Val-CAC|63</v>
      </c>
      <c r="B4233" s="4" t="s">
        <v>94</v>
      </c>
      <c r="C4233" s="4" t="s">
        <v>845</v>
      </c>
      <c r="D4233" s="4" t="n">
        <v>65</v>
      </c>
      <c r="E4233" s="23" t="s">
        <v>459</v>
      </c>
      <c r="F4233" s="10" t="s">
        <v>830</v>
      </c>
    </row>
    <row r="4234" customFormat="false" ht="15" hidden="false" customHeight="false" outlineLevel="0" collapsed="false">
      <c r="A4234" s="4" t="str">
        <f aca="false">B4234&amp;"|"&amp;C4234</f>
        <v>tdbR00000449 Val-CAC|64</v>
      </c>
      <c r="B4234" s="4" t="s">
        <v>94</v>
      </c>
      <c r="C4234" s="4" t="s">
        <v>846</v>
      </c>
      <c r="D4234" s="4" t="n">
        <v>66</v>
      </c>
      <c r="E4234" s="23" t="s">
        <v>772</v>
      </c>
      <c r="F4234" s="10" t="s">
        <v>830</v>
      </c>
    </row>
    <row r="4235" customFormat="false" ht="15" hidden="false" customHeight="false" outlineLevel="0" collapsed="false">
      <c r="A4235" s="4" t="str">
        <f aca="false">B4235&amp;"|"&amp;C4235</f>
        <v>tdbR00000449 Val-CAC|65</v>
      </c>
      <c r="B4235" s="4" t="s">
        <v>94</v>
      </c>
      <c r="C4235" s="4" t="s">
        <v>847</v>
      </c>
      <c r="D4235" s="4" t="n">
        <v>67</v>
      </c>
      <c r="E4235" s="23" t="s">
        <v>772</v>
      </c>
      <c r="F4235" s="10" t="s">
        <v>830</v>
      </c>
    </row>
    <row r="4236" customFormat="false" ht="15" hidden="false" customHeight="false" outlineLevel="0" collapsed="false">
      <c r="A4236" s="4" t="str">
        <f aca="false">B4236&amp;"|"&amp;C4236</f>
        <v>tdbR00000449 Val-CAC|66</v>
      </c>
      <c r="B4236" s="4" t="s">
        <v>94</v>
      </c>
      <c r="C4236" s="4" t="s">
        <v>848</v>
      </c>
      <c r="D4236" s="4" t="n">
        <v>68</v>
      </c>
      <c r="E4236" s="17" t="s">
        <v>772</v>
      </c>
      <c r="F4236" s="18" t="s">
        <v>768</v>
      </c>
    </row>
    <row r="4237" customFormat="false" ht="15" hidden="false" customHeight="false" outlineLevel="0" collapsed="false">
      <c r="A4237" s="4" t="str">
        <f aca="false">B4237&amp;"|"&amp;C4237</f>
        <v>tdbR00000449 Val-CAC|67</v>
      </c>
      <c r="B4237" s="4" t="s">
        <v>94</v>
      </c>
      <c r="C4237" s="4" t="s">
        <v>849</v>
      </c>
      <c r="D4237" s="4" t="n">
        <v>69</v>
      </c>
      <c r="E4237" s="17" t="s">
        <v>772</v>
      </c>
      <c r="F4237" s="18" t="s">
        <v>768</v>
      </c>
    </row>
    <row r="4238" customFormat="false" ht="15" hidden="false" customHeight="false" outlineLevel="0" collapsed="false">
      <c r="A4238" s="4" t="str">
        <f aca="false">B4238&amp;"|"&amp;C4238</f>
        <v>tdbR00000449 Val-CAC|68</v>
      </c>
      <c r="B4238" s="4" t="s">
        <v>94</v>
      </c>
      <c r="C4238" s="4" t="s">
        <v>850</v>
      </c>
      <c r="D4238" s="4" t="n">
        <v>70</v>
      </c>
      <c r="E4238" s="17" t="s">
        <v>780</v>
      </c>
      <c r="F4238" s="18" t="s">
        <v>768</v>
      </c>
    </row>
    <row r="4239" customFormat="false" ht="15" hidden="false" customHeight="false" outlineLevel="0" collapsed="false">
      <c r="A4239" s="4" t="str">
        <f aca="false">B4239&amp;"|"&amp;C4239</f>
        <v>tdbR00000449 Val-CAC|69</v>
      </c>
      <c r="B4239" s="4" t="s">
        <v>94</v>
      </c>
      <c r="C4239" s="4" t="s">
        <v>851</v>
      </c>
      <c r="D4239" s="4" t="n">
        <v>71</v>
      </c>
      <c r="E4239" s="17" t="s">
        <v>780</v>
      </c>
      <c r="F4239" s="18" t="s">
        <v>768</v>
      </c>
    </row>
    <row r="4240" customFormat="false" ht="15" hidden="false" customHeight="false" outlineLevel="0" collapsed="false">
      <c r="A4240" s="4" t="str">
        <f aca="false">B4240&amp;"|"&amp;C4240</f>
        <v>tdbR00000449 Val-CAC|70</v>
      </c>
      <c r="B4240" s="4" t="s">
        <v>94</v>
      </c>
      <c r="C4240" s="4" t="s">
        <v>852</v>
      </c>
      <c r="D4240" s="4" t="n">
        <v>72</v>
      </c>
      <c r="E4240" s="17" t="s">
        <v>772</v>
      </c>
      <c r="F4240" s="18" t="s">
        <v>768</v>
      </c>
    </row>
    <row r="4241" customFormat="false" ht="15" hidden="false" customHeight="false" outlineLevel="0" collapsed="false">
      <c r="A4241" s="4" t="str">
        <f aca="false">B4241&amp;"|"&amp;C4241</f>
        <v>tdbR00000449 Val-CAC|71</v>
      </c>
      <c r="B4241" s="4" t="s">
        <v>94</v>
      </c>
      <c r="C4241" s="4" t="s">
        <v>853</v>
      </c>
      <c r="D4241" s="4" t="n">
        <v>73</v>
      </c>
      <c r="E4241" s="17" t="s">
        <v>772</v>
      </c>
      <c r="F4241" s="18" t="s">
        <v>768</v>
      </c>
    </row>
    <row r="4242" customFormat="false" ht="15" hidden="false" customHeight="false" outlineLevel="0" collapsed="false">
      <c r="A4242" s="4" t="str">
        <f aca="false">B4242&amp;"|"&amp;C4242</f>
        <v>tdbR00000449 Val-CAC|72</v>
      </c>
      <c r="B4242" s="4" t="s">
        <v>94</v>
      </c>
      <c r="C4242" s="4" t="s">
        <v>854</v>
      </c>
      <c r="D4242" s="4" t="n">
        <v>74</v>
      </c>
      <c r="E4242" s="17" t="s">
        <v>772</v>
      </c>
      <c r="F4242" s="18" t="s">
        <v>768</v>
      </c>
    </row>
    <row r="4243" customFormat="false" ht="15" hidden="false" customHeight="false" outlineLevel="0" collapsed="false">
      <c r="A4243" s="4" t="str">
        <f aca="false">B4243&amp;"|"&amp;C4243</f>
        <v>tdbR00000450 Val-GAC|1</v>
      </c>
      <c r="B4243" s="4" t="s">
        <v>95</v>
      </c>
      <c r="C4243" s="4" t="s">
        <v>767</v>
      </c>
      <c r="D4243" s="4" t="n">
        <v>1</v>
      </c>
      <c r="E4243" s="17" t="s">
        <v>459</v>
      </c>
      <c r="F4243" s="18" t="s">
        <v>768</v>
      </c>
    </row>
    <row r="4244" customFormat="false" ht="15" hidden="false" customHeight="false" outlineLevel="0" collapsed="false">
      <c r="A4244" s="4" t="str">
        <f aca="false">B4244&amp;"|"&amp;C4244</f>
        <v>tdbR00000450 Val-GAC|2</v>
      </c>
      <c r="B4244" s="4" t="s">
        <v>95</v>
      </c>
      <c r="C4244" s="4" t="s">
        <v>769</v>
      </c>
      <c r="D4244" s="4" t="n">
        <v>2</v>
      </c>
      <c r="E4244" s="17" t="s">
        <v>459</v>
      </c>
      <c r="F4244" s="18" t="s">
        <v>768</v>
      </c>
    </row>
    <row r="4245" customFormat="false" ht="15" hidden="false" customHeight="false" outlineLevel="0" collapsed="false">
      <c r="A4245" s="4" t="str">
        <f aca="false">B4245&amp;"|"&amp;C4245</f>
        <v>tdbR00000450 Val-GAC|3</v>
      </c>
      <c r="B4245" s="4" t="s">
        <v>95</v>
      </c>
      <c r="C4245" s="4" t="s">
        <v>770</v>
      </c>
      <c r="D4245" s="4" t="n">
        <v>3</v>
      </c>
      <c r="E4245" s="17" t="s">
        <v>459</v>
      </c>
      <c r="F4245" s="18" t="s">
        <v>768</v>
      </c>
    </row>
    <row r="4246" customFormat="false" ht="15" hidden="false" customHeight="false" outlineLevel="0" collapsed="false">
      <c r="A4246" s="4" t="str">
        <f aca="false">B4246&amp;"|"&amp;C4246</f>
        <v>tdbR00000450 Val-GAC|4</v>
      </c>
      <c r="B4246" s="4" t="s">
        <v>95</v>
      </c>
      <c r="C4246" s="4" t="s">
        <v>771</v>
      </c>
      <c r="D4246" s="4" t="n">
        <v>4</v>
      </c>
      <c r="E4246" s="17" t="s">
        <v>777</v>
      </c>
      <c r="F4246" s="18" t="s">
        <v>768</v>
      </c>
    </row>
    <row r="4247" customFormat="false" ht="15" hidden="false" customHeight="false" outlineLevel="0" collapsed="false">
      <c r="A4247" s="4" t="str">
        <f aca="false">B4247&amp;"|"&amp;C4247</f>
        <v>tdbR00000450 Val-GAC|5</v>
      </c>
      <c r="B4247" s="4" t="s">
        <v>95</v>
      </c>
      <c r="C4247" s="4" t="s">
        <v>773</v>
      </c>
      <c r="D4247" s="4" t="n">
        <v>5</v>
      </c>
      <c r="E4247" s="17" t="s">
        <v>777</v>
      </c>
      <c r="F4247" s="18" t="s">
        <v>768</v>
      </c>
    </row>
    <row r="4248" customFormat="false" ht="15" hidden="false" customHeight="false" outlineLevel="0" collapsed="false">
      <c r="A4248" s="4" t="str">
        <f aca="false">B4248&amp;"|"&amp;C4248</f>
        <v>tdbR00000450 Val-GAC|6</v>
      </c>
      <c r="B4248" s="4" t="s">
        <v>95</v>
      </c>
      <c r="C4248" s="4" t="s">
        <v>774</v>
      </c>
      <c r="D4248" s="4" t="n">
        <v>6</v>
      </c>
      <c r="E4248" s="17" t="s">
        <v>459</v>
      </c>
      <c r="F4248" s="18" t="s">
        <v>768</v>
      </c>
    </row>
    <row r="4249" customFormat="false" ht="15" hidden="false" customHeight="false" outlineLevel="0" collapsed="false">
      <c r="A4249" s="4" t="str">
        <f aca="false">B4249&amp;"|"&amp;C4249</f>
        <v>tdbR00000450 Val-GAC|7</v>
      </c>
      <c r="B4249" s="4" t="s">
        <v>95</v>
      </c>
      <c r="C4249" s="4" t="s">
        <v>775</v>
      </c>
      <c r="D4249" s="4" t="n">
        <v>7</v>
      </c>
      <c r="E4249" s="17" t="s">
        <v>459</v>
      </c>
      <c r="F4249" s="18" t="s">
        <v>768</v>
      </c>
    </row>
    <row r="4250" customFormat="false" ht="15" hidden="false" customHeight="false" outlineLevel="0" collapsed="false">
      <c r="A4250" s="4" t="str">
        <f aca="false">B4250&amp;"|"&amp;C4250</f>
        <v>tdbR00000450 Val-GAC|8</v>
      </c>
      <c r="B4250" s="4" t="s">
        <v>95</v>
      </c>
      <c r="C4250" s="4" t="s">
        <v>776</v>
      </c>
      <c r="D4250" s="4" t="n">
        <v>8</v>
      </c>
      <c r="E4250" s="3" t="s">
        <v>777</v>
      </c>
      <c r="F4250" s="4" t="s">
        <v>778</v>
      </c>
    </row>
    <row r="4251" customFormat="false" ht="15" hidden="false" customHeight="false" outlineLevel="0" collapsed="false">
      <c r="A4251" s="4" t="str">
        <f aca="false">B4251&amp;"|"&amp;C4251</f>
        <v>tdbR00000450 Val-GAC|9</v>
      </c>
      <c r="B4251" s="4" t="s">
        <v>95</v>
      </c>
      <c r="C4251" s="4" t="s">
        <v>779</v>
      </c>
      <c r="D4251" s="4" t="n">
        <v>9</v>
      </c>
      <c r="E4251" s="3" t="s">
        <v>459</v>
      </c>
      <c r="F4251" s="4" t="s">
        <v>781</v>
      </c>
    </row>
    <row r="4252" customFormat="false" ht="15" hidden="false" customHeight="false" outlineLevel="0" collapsed="false">
      <c r="A4252" s="4" t="str">
        <f aca="false">B4252&amp;"|"&amp;C4252</f>
        <v>tdbR00000450 Val-GAC|10</v>
      </c>
      <c r="B4252" s="4" t="s">
        <v>95</v>
      </c>
      <c r="C4252" s="4" t="s">
        <v>782</v>
      </c>
      <c r="D4252" s="4" t="n">
        <v>10</v>
      </c>
      <c r="E4252" s="8" t="s">
        <v>459</v>
      </c>
      <c r="F4252" s="7" t="s">
        <v>783</v>
      </c>
    </row>
    <row r="4253" customFormat="false" ht="15" hidden="false" customHeight="false" outlineLevel="0" collapsed="false">
      <c r="A4253" s="4" t="str">
        <f aca="false">B4253&amp;"|"&amp;C4253</f>
        <v>tdbR00000450 Val-GAC|11</v>
      </c>
      <c r="B4253" s="4" t="s">
        <v>95</v>
      </c>
      <c r="C4253" s="4" t="s">
        <v>784</v>
      </c>
      <c r="D4253" s="4" t="n">
        <v>11</v>
      </c>
      <c r="E4253" s="8" t="s">
        <v>777</v>
      </c>
      <c r="F4253" s="7" t="s">
        <v>783</v>
      </c>
    </row>
    <row r="4254" customFormat="false" ht="15" hidden="false" customHeight="false" outlineLevel="0" collapsed="false">
      <c r="A4254" s="4" t="str">
        <f aca="false">B4254&amp;"|"&amp;C4254</f>
        <v>tdbR00000450 Val-GAC|12</v>
      </c>
      <c r="B4254" s="4" t="s">
        <v>95</v>
      </c>
      <c r="C4254" s="4" t="s">
        <v>785</v>
      </c>
      <c r="D4254" s="4" t="n">
        <v>12</v>
      </c>
      <c r="E4254" s="8" t="s">
        <v>772</v>
      </c>
      <c r="F4254" s="7" t="s">
        <v>783</v>
      </c>
    </row>
    <row r="4255" customFormat="false" ht="15" hidden="false" customHeight="false" outlineLevel="0" collapsed="false">
      <c r="A4255" s="4" t="str">
        <f aca="false">B4255&amp;"|"&amp;C4255</f>
        <v>tdbR00000450 Val-GAC|13</v>
      </c>
      <c r="B4255" s="4" t="s">
        <v>95</v>
      </c>
      <c r="C4255" s="4" t="s">
        <v>786</v>
      </c>
      <c r="D4255" s="4" t="n">
        <v>13</v>
      </c>
      <c r="E4255" s="8" t="s">
        <v>777</v>
      </c>
      <c r="F4255" s="7" t="s">
        <v>783</v>
      </c>
    </row>
    <row r="4256" customFormat="false" ht="15" hidden="false" customHeight="false" outlineLevel="0" collapsed="false">
      <c r="A4256" s="4" t="str">
        <f aca="false">B4256&amp;"|"&amp;C4256</f>
        <v>tdbR00000450 Val-GAC|14</v>
      </c>
      <c r="B4256" s="4" t="s">
        <v>95</v>
      </c>
      <c r="C4256" s="4" t="s">
        <v>787</v>
      </c>
      <c r="D4256" s="4" t="n">
        <v>14</v>
      </c>
      <c r="E4256" s="19" t="s">
        <v>780</v>
      </c>
      <c r="F4256" s="20" t="s">
        <v>788</v>
      </c>
    </row>
    <row r="4257" customFormat="false" ht="15" hidden="false" customHeight="false" outlineLevel="0" collapsed="false">
      <c r="A4257" s="4" t="str">
        <f aca="false">B4257&amp;"|"&amp;C4257</f>
        <v>tdbR00000450 Val-GAC|15</v>
      </c>
      <c r="B4257" s="4" t="s">
        <v>95</v>
      </c>
      <c r="C4257" s="4" t="s">
        <v>789</v>
      </c>
      <c r="D4257" s="4" t="n">
        <v>15</v>
      </c>
      <c r="E4257" s="19" t="s">
        <v>459</v>
      </c>
      <c r="F4257" s="20" t="s">
        <v>788</v>
      </c>
    </row>
    <row r="4258" customFormat="false" ht="15" hidden="false" customHeight="false" outlineLevel="0" collapsed="false">
      <c r="A4258" s="4" t="str">
        <f aca="false">B4258&amp;"|"&amp;C4258</f>
        <v>tdbR00000450 Val-GAC|16</v>
      </c>
      <c r="B4258" s="4" t="s">
        <v>95</v>
      </c>
      <c r="C4258" s="4" t="s">
        <v>790</v>
      </c>
      <c r="D4258" s="4" t="n">
        <v>16</v>
      </c>
      <c r="E4258" s="19" t="s">
        <v>777</v>
      </c>
      <c r="F4258" s="20" t="s">
        <v>788</v>
      </c>
    </row>
    <row r="4259" customFormat="false" ht="15" hidden="false" customHeight="false" outlineLevel="0" collapsed="false">
      <c r="A4259" s="4" t="str">
        <f aca="false">B4259&amp;"|"&amp;C4259</f>
        <v>tdbR00000450 Val-GAC|17</v>
      </c>
      <c r="B4259" s="4" t="s">
        <v>95</v>
      </c>
      <c r="C4259" s="4" t="s">
        <v>791</v>
      </c>
      <c r="D4259" s="4" t="n">
        <v>17</v>
      </c>
      <c r="E4259" s="19" t="s">
        <v>772</v>
      </c>
      <c r="F4259" s="20" t="s">
        <v>788</v>
      </c>
    </row>
    <row r="4260" customFormat="false" ht="15" hidden="false" customHeight="false" outlineLevel="0" collapsed="false">
      <c r="A4260" s="4" t="str">
        <f aca="false">B4260&amp;"|"&amp;C4260</f>
        <v>tdbR00000450 Val-GAC|17a</v>
      </c>
      <c r="B4260" s="4" t="s">
        <v>95</v>
      </c>
      <c r="C4260" s="4" t="s">
        <v>792</v>
      </c>
      <c r="D4260" s="4" t="n">
        <v>18</v>
      </c>
      <c r="E4260" s="19" t="s">
        <v>777</v>
      </c>
      <c r="F4260" s="20" t="s">
        <v>788</v>
      </c>
    </row>
    <row r="4261" customFormat="false" ht="15" hidden="false" customHeight="false" outlineLevel="0" collapsed="false">
      <c r="A4261" s="4" t="str">
        <f aca="false">B4261&amp;"|"&amp;C4261</f>
        <v>tdbR00000450 Val-GAC|18</v>
      </c>
      <c r="B4261" s="4" t="s">
        <v>95</v>
      </c>
      <c r="C4261" s="4" t="s">
        <v>793</v>
      </c>
      <c r="D4261" s="4" t="n">
        <v>19</v>
      </c>
      <c r="E4261" s="19" t="s">
        <v>459</v>
      </c>
      <c r="F4261" s="20" t="s">
        <v>788</v>
      </c>
    </row>
    <row r="4262" customFormat="false" ht="15" hidden="false" customHeight="false" outlineLevel="0" collapsed="false">
      <c r="A4262" s="4" t="str">
        <f aca="false">B4262&amp;"|"&amp;C4262</f>
        <v>tdbR00000450 Val-GAC|19</v>
      </c>
      <c r="B4262" s="4" t="s">
        <v>95</v>
      </c>
      <c r="C4262" s="4" t="s">
        <v>794</v>
      </c>
      <c r="D4262" s="4" t="n">
        <v>20</v>
      </c>
      <c r="E4262" s="19" t="s">
        <v>459</v>
      </c>
      <c r="F4262" s="20" t="s">
        <v>788</v>
      </c>
    </row>
    <row r="4263" customFormat="false" ht="15" hidden="false" customHeight="false" outlineLevel="0" collapsed="false">
      <c r="A4263" s="4" t="str">
        <f aca="false">B4263&amp;"|"&amp;C4263</f>
        <v>tdbR00000450 Val-GAC|20</v>
      </c>
      <c r="B4263" s="4" t="s">
        <v>95</v>
      </c>
      <c r="C4263" s="4" t="s">
        <v>795</v>
      </c>
      <c r="D4263" s="4" t="n">
        <v>21</v>
      </c>
      <c r="E4263" s="19" t="s">
        <v>777</v>
      </c>
      <c r="F4263" s="20" t="s">
        <v>788</v>
      </c>
    </row>
    <row r="4264" customFormat="false" ht="15" hidden="false" customHeight="false" outlineLevel="0" collapsed="false">
      <c r="A4264" s="4" t="str">
        <f aca="false">B4264&amp;"|"&amp;C4264</f>
        <v>tdbR00000450 Val-GAC|20a</v>
      </c>
      <c r="B4264" s="4" t="s">
        <v>95</v>
      </c>
      <c r="C4264" s="4" t="s">
        <v>796</v>
      </c>
      <c r="D4264" s="4" t="n">
        <v>22</v>
      </c>
      <c r="E4264" s="19" t="s">
        <v>777</v>
      </c>
      <c r="F4264" s="20" t="s">
        <v>788</v>
      </c>
    </row>
    <row r="4265" customFormat="false" ht="15" hidden="false" customHeight="false" outlineLevel="0" collapsed="false">
      <c r="A4265" s="4" t="str">
        <f aca="false">B4265&amp;"|"&amp;C4265</f>
        <v>tdbR00000450 Val-GAC|21</v>
      </c>
      <c r="B4265" s="4" t="s">
        <v>95</v>
      </c>
      <c r="C4265" s="4" t="s">
        <v>797</v>
      </c>
      <c r="D4265" s="4" t="n">
        <v>23</v>
      </c>
      <c r="E4265" s="19" t="s">
        <v>780</v>
      </c>
      <c r="F4265" s="20" t="s">
        <v>788</v>
      </c>
    </row>
    <row r="4266" customFormat="false" ht="15" hidden="false" customHeight="false" outlineLevel="0" collapsed="false">
      <c r="A4266" s="4" t="str">
        <f aca="false">B4266&amp;"|"&amp;C4266</f>
        <v>tdbR00000450 Val-GAC|22</v>
      </c>
      <c r="B4266" s="4" t="s">
        <v>95</v>
      </c>
      <c r="C4266" s="4" t="s">
        <v>798</v>
      </c>
      <c r="D4266" s="4" t="n">
        <v>24</v>
      </c>
      <c r="E4266" s="8" t="s">
        <v>777</v>
      </c>
      <c r="F4266" s="7" t="s">
        <v>783</v>
      </c>
    </row>
    <row r="4267" customFormat="false" ht="15" hidden="false" customHeight="false" outlineLevel="0" collapsed="false">
      <c r="A4267" s="4" t="str">
        <f aca="false">B4267&amp;"|"&amp;C4267</f>
        <v>tdbR00000450 Val-GAC|23</v>
      </c>
      <c r="B4267" s="4" t="s">
        <v>95</v>
      </c>
      <c r="C4267" s="4" t="s">
        <v>799</v>
      </c>
      <c r="D4267" s="4" t="n">
        <v>25</v>
      </c>
      <c r="E4267" s="8" t="s">
        <v>459</v>
      </c>
      <c r="F4267" s="7" t="s">
        <v>783</v>
      </c>
    </row>
    <row r="4268" customFormat="false" ht="15" hidden="false" customHeight="false" outlineLevel="0" collapsed="false">
      <c r="A4268" s="4" t="str">
        <f aca="false">B4268&amp;"|"&amp;C4268</f>
        <v>tdbR00000450 Val-GAC|24</v>
      </c>
      <c r="B4268" s="4" t="s">
        <v>95</v>
      </c>
      <c r="C4268" s="4" t="s">
        <v>800</v>
      </c>
      <c r="D4268" s="4" t="n">
        <v>26</v>
      </c>
      <c r="E4268" s="8" t="s">
        <v>780</v>
      </c>
      <c r="F4268" s="7" t="s">
        <v>783</v>
      </c>
    </row>
    <row r="4269" customFormat="false" ht="15" hidden="false" customHeight="false" outlineLevel="0" collapsed="false">
      <c r="A4269" s="4" t="str">
        <f aca="false">B4269&amp;"|"&amp;C4269</f>
        <v>tdbR00000450 Val-GAC|25</v>
      </c>
      <c r="B4269" s="4" t="s">
        <v>95</v>
      </c>
      <c r="C4269" s="4" t="s">
        <v>801</v>
      </c>
      <c r="D4269" s="4" t="n">
        <v>27</v>
      </c>
      <c r="E4269" s="8" t="s">
        <v>772</v>
      </c>
      <c r="F4269" s="7" t="s">
        <v>783</v>
      </c>
    </row>
    <row r="4270" customFormat="false" ht="15" hidden="false" customHeight="false" outlineLevel="0" collapsed="false">
      <c r="A4270" s="4" t="str">
        <f aca="false">B4270&amp;"|"&amp;C4270</f>
        <v>tdbR00000450 Val-GAC|26</v>
      </c>
      <c r="B4270" s="4" t="s">
        <v>95</v>
      </c>
      <c r="C4270" s="4" t="s">
        <v>802</v>
      </c>
      <c r="D4270" s="4" t="n">
        <v>28</v>
      </c>
      <c r="E4270" s="3" t="s">
        <v>780</v>
      </c>
      <c r="F4270" s="4" t="s">
        <v>803</v>
      </c>
    </row>
    <row r="4271" customFormat="false" ht="15" hidden="false" customHeight="false" outlineLevel="0" collapsed="false">
      <c r="A4271" s="4" t="str">
        <f aca="false">B4271&amp;"|"&amp;C4271</f>
        <v>tdbR00000450 Val-GAC|27</v>
      </c>
      <c r="B4271" s="4" t="s">
        <v>95</v>
      </c>
      <c r="C4271" s="4" t="s">
        <v>804</v>
      </c>
      <c r="D4271" s="4" t="n">
        <v>29</v>
      </c>
      <c r="E4271" s="21" t="s">
        <v>772</v>
      </c>
      <c r="F4271" s="22" t="s">
        <v>805</v>
      </c>
    </row>
    <row r="4272" customFormat="false" ht="15" hidden="false" customHeight="false" outlineLevel="0" collapsed="false">
      <c r="A4272" s="4" t="str">
        <f aca="false">B4272&amp;"|"&amp;C4272</f>
        <v>tdbR00000450 Val-GAC|28</v>
      </c>
      <c r="B4272" s="4" t="s">
        <v>95</v>
      </c>
      <c r="C4272" s="4" t="s">
        <v>806</v>
      </c>
      <c r="D4272" s="4" t="n">
        <v>30</v>
      </c>
      <c r="E4272" s="21" t="s">
        <v>772</v>
      </c>
      <c r="F4272" s="22" t="s">
        <v>805</v>
      </c>
    </row>
    <row r="4273" customFormat="false" ht="15" hidden="false" customHeight="false" outlineLevel="0" collapsed="false">
      <c r="A4273" s="4" t="str">
        <f aca="false">B4273&amp;"|"&amp;C4273</f>
        <v>tdbR00000450 Val-GAC|29</v>
      </c>
      <c r="B4273" s="4" t="s">
        <v>95</v>
      </c>
      <c r="C4273" s="4" t="s">
        <v>807</v>
      </c>
      <c r="D4273" s="4" t="n">
        <v>31</v>
      </c>
      <c r="E4273" s="21" t="s">
        <v>777</v>
      </c>
      <c r="F4273" s="22" t="s">
        <v>805</v>
      </c>
    </row>
    <row r="4274" customFormat="false" ht="15" hidden="false" customHeight="false" outlineLevel="0" collapsed="false">
      <c r="A4274" s="4" t="str">
        <f aca="false">B4274&amp;"|"&amp;C4274</f>
        <v>tdbR00000450 Val-GAC|30</v>
      </c>
      <c r="B4274" s="4" t="s">
        <v>95</v>
      </c>
      <c r="C4274" s="4" t="s">
        <v>808</v>
      </c>
      <c r="D4274" s="4" t="n">
        <v>32</v>
      </c>
      <c r="E4274" s="21" t="s">
        <v>772</v>
      </c>
      <c r="F4274" s="22" t="s">
        <v>805</v>
      </c>
    </row>
    <row r="4275" customFormat="false" ht="15" hidden="false" customHeight="false" outlineLevel="0" collapsed="false">
      <c r="A4275" s="4" t="str">
        <f aca="false">B4275&amp;"|"&amp;C4275</f>
        <v>tdbR00000450 Val-GAC|31</v>
      </c>
      <c r="B4275" s="4" t="s">
        <v>95</v>
      </c>
      <c r="C4275" s="4" t="s">
        <v>809</v>
      </c>
      <c r="D4275" s="4" t="n">
        <v>33</v>
      </c>
      <c r="E4275" s="21" t="s">
        <v>772</v>
      </c>
      <c r="F4275" s="22" t="s">
        <v>805</v>
      </c>
    </row>
    <row r="4276" customFormat="false" ht="15" hidden="false" customHeight="false" outlineLevel="0" collapsed="false">
      <c r="A4276" s="4" t="str">
        <f aca="false">B4276&amp;"|"&amp;C4276</f>
        <v>tdbR00000450 Val-GAC|32</v>
      </c>
      <c r="B4276" s="4" t="s">
        <v>95</v>
      </c>
      <c r="C4276" s="4" t="s">
        <v>810</v>
      </c>
      <c r="D4276" s="4" t="n">
        <v>34</v>
      </c>
      <c r="E4276" s="19" t="s">
        <v>777</v>
      </c>
      <c r="F4276" s="20" t="s">
        <v>811</v>
      </c>
    </row>
    <row r="4277" customFormat="false" ht="15" hidden="false" customHeight="false" outlineLevel="0" collapsed="false">
      <c r="A4277" s="4" t="str">
        <f aca="false">B4277&amp;"|"&amp;C4277</f>
        <v>tdbR00000450 Val-GAC|33</v>
      </c>
      <c r="B4277" s="4" t="s">
        <v>95</v>
      </c>
      <c r="C4277" s="4" t="s">
        <v>812</v>
      </c>
      <c r="D4277" s="4" t="n">
        <v>35</v>
      </c>
      <c r="E4277" s="19" t="s">
        <v>777</v>
      </c>
      <c r="F4277" s="20" t="s">
        <v>811</v>
      </c>
    </row>
    <row r="4278" customFormat="false" ht="15" hidden="false" customHeight="false" outlineLevel="0" collapsed="false">
      <c r="A4278" s="4" t="str">
        <f aca="false">B4278&amp;"|"&amp;C4278</f>
        <v>tdbR00000450 Val-GAC|34</v>
      </c>
      <c r="B4278" s="4" t="s">
        <v>95</v>
      </c>
      <c r="C4278" s="4" t="s">
        <v>813</v>
      </c>
      <c r="D4278" s="4" t="n">
        <v>36</v>
      </c>
      <c r="E4278" s="19" t="s">
        <v>459</v>
      </c>
      <c r="F4278" s="20" t="s">
        <v>811</v>
      </c>
    </row>
    <row r="4279" customFormat="false" ht="15" hidden="false" customHeight="false" outlineLevel="0" collapsed="false">
      <c r="A4279" s="4" t="str">
        <f aca="false">B4279&amp;"|"&amp;C4279</f>
        <v>tdbR00000450 Val-GAC|35</v>
      </c>
      <c r="B4279" s="4" t="s">
        <v>95</v>
      </c>
      <c r="C4279" s="4" t="s">
        <v>814</v>
      </c>
      <c r="D4279" s="4" t="n">
        <v>37</v>
      </c>
      <c r="E4279" s="19" t="s">
        <v>780</v>
      </c>
      <c r="F4279" s="20" t="s">
        <v>811</v>
      </c>
    </row>
    <row r="4280" customFormat="false" ht="15" hidden="false" customHeight="false" outlineLevel="0" collapsed="false">
      <c r="A4280" s="4" t="str">
        <f aca="false">B4280&amp;"|"&amp;C4280</f>
        <v>tdbR00000450 Val-GAC|36</v>
      </c>
      <c r="B4280" s="4" t="s">
        <v>95</v>
      </c>
      <c r="C4280" s="4" t="s">
        <v>815</v>
      </c>
      <c r="D4280" s="4" t="n">
        <v>38</v>
      </c>
      <c r="E4280" s="19" t="s">
        <v>772</v>
      </c>
      <c r="F4280" s="20" t="s">
        <v>811</v>
      </c>
    </row>
    <row r="4281" customFormat="false" ht="15" hidden="false" customHeight="false" outlineLevel="0" collapsed="false">
      <c r="A4281" s="4" t="str">
        <f aca="false">B4281&amp;"|"&amp;C4281</f>
        <v>tdbR00000450 Val-GAC|37</v>
      </c>
      <c r="B4281" s="4" t="s">
        <v>95</v>
      </c>
      <c r="C4281" s="4" t="s">
        <v>816</v>
      </c>
      <c r="D4281" s="4" t="n">
        <v>39</v>
      </c>
      <c r="E4281" s="19" t="s">
        <v>780</v>
      </c>
      <c r="F4281" s="20" t="s">
        <v>811</v>
      </c>
    </row>
    <row r="4282" customFormat="false" ht="15" hidden="false" customHeight="false" outlineLevel="0" collapsed="false">
      <c r="A4282" s="4" t="str">
        <f aca="false">B4282&amp;"|"&amp;C4282</f>
        <v>tdbR00000450 Val-GAC|38</v>
      </c>
      <c r="B4282" s="4" t="s">
        <v>95</v>
      </c>
      <c r="C4282" s="4" t="s">
        <v>817</v>
      </c>
      <c r="D4282" s="4" t="n">
        <v>40</v>
      </c>
      <c r="E4282" s="19" t="s">
        <v>777</v>
      </c>
      <c r="F4282" s="20" t="s">
        <v>811</v>
      </c>
    </row>
    <row r="4283" customFormat="false" ht="15" hidden="false" customHeight="false" outlineLevel="0" collapsed="false">
      <c r="A4283" s="4" t="str">
        <f aca="false">B4283&amp;"|"&amp;C4283</f>
        <v>tdbR00000450 Val-GAC|39</v>
      </c>
      <c r="B4283" s="4" t="s">
        <v>95</v>
      </c>
      <c r="C4283" s="4" t="s">
        <v>818</v>
      </c>
      <c r="D4283" s="4" t="n">
        <v>41</v>
      </c>
      <c r="E4283" s="21" t="s">
        <v>459</v>
      </c>
      <c r="F4283" s="22" t="s">
        <v>805</v>
      </c>
    </row>
    <row r="4284" customFormat="false" ht="15" hidden="false" customHeight="false" outlineLevel="0" collapsed="false">
      <c r="A4284" s="4" t="str">
        <f aca="false">B4284&amp;"|"&amp;C4284</f>
        <v>tdbR00000450 Val-GAC|40</v>
      </c>
      <c r="B4284" s="4" t="s">
        <v>95</v>
      </c>
      <c r="C4284" s="4" t="s">
        <v>819</v>
      </c>
      <c r="D4284" s="4" t="n">
        <v>42</v>
      </c>
      <c r="E4284" s="21" t="s">
        <v>459</v>
      </c>
      <c r="F4284" s="22" t="s">
        <v>805</v>
      </c>
    </row>
    <row r="4285" customFormat="false" ht="15" hidden="false" customHeight="false" outlineLevel="0" collapsed="false">
      <c r="A4285" s="4" t="str">
        <f aca="false">B4285&amp;"|"&amp;C4285</f>
        <v>tdbR00000450 Val-GAC|41</v>
      </c>
      <c r="B4285" s="4" t="s">
        <v>95</v>
      </c>
      <c r="C4285" s="4" t="s">
        <v>820</v>
      </c>
      <c r="D4285" s="4" t="n">
        <v>43</v>
      </c>
      <c r="E4285" s="21" t="s">
        <v>780</v>
      </c>
      <c r="F4285" s="22" t="s">
        <v>805</v>
      </c>
    </row>
    <row r="4286" customFormat="false" ht="15" hidden="false" customHeight="false" outlineLevel="0" collapsed="false">
      <c r="A4286" s="4" t="str">
        <f aca="false">B4286&amp;"|"&amp;C4286</f>
        <v>tdbR00000450 Val-GAC|42</v>
      </c>
      <c r="B4286" s="4" t="s">
        <v>95</v>
      </c>
      <c r="C4286" s="4" t="s">
        <v>821</v>
      </c>
      <c r="D4286" s="4" t="n">
        <v>44</v>
      </c>
      <c r="E4286" s="21" t="s">
        <v>459</v>
      </c>
      <c r="F4286" s="22" t="s">
        <v>805</v>
      </c>
    </row>
    <row r="4287" customFormat="false" ht="15" hidden="false" customHeight="false" outlineLevel="0" collapsed="false">
      <c r="A4287" s="4" t="str">
        <f aca="false">B4287&amp;"|"&amp;C4287</f>
        <v>tdbR00000450 Val-GAC|43</v>
      </c>
      <c r="B4287" s="4" t="s">
        <v>95</v>
      </c>
      <c r="C4287" s="4" t="s">
        <v>822</v>
      </c>
      <c r="D4287" s="4" t="n">
        <v>45</v>
      </c>
      <c r="E4287" s="21" t="s">
        <v>459</v>
      </c>
      <c r="F4287" s="22" t="s">
        <v>805</v>
      </c>
    </row>
    <row r="4288" customFormat="false" ht="15" hidden="false" customHeight="false" outlineLevel="0" collapsed="false">
      <c r="A4288" s="4" t="str">
        <f aca="false">B4288&amp;"|"&amp;C4288</f>
        <v>tdbR00000450 Val-GAC|44</v>
      </c>
      <c r="B4288" s="4" t="s">
        <v>95</v>
      </c>
      <c r="C4288" s="4" t="s">
        <v>823</v>
      </c>
      <c r="D4288" s="4" t="n">
        <v>46</v>
      </c>
      <c r="E4288" s="19" t="s">
        <v>780</v>
      </c>
      <c r="F4288" s="20" t="s">
        <v>824</v>
      </c>
    </row>
    <row r="4289" customFormat="false" ht="15" hidden="false" customHeight="false" outlineLevel="0" collapsed="false">
      <c r="A4289" s="4" t="str">
        <f aca="false">B4289&amp;"|"&amp;C4289</f>
        <v>tdbR00000450 Val-GAC|45</v>
      </c>
      <c r="B4289" s="4" t="s">
        <v>95</v>
      </c>
      <c r="C4289" s="4" t="s">
        <v>825</v>
      </c>
      <c r="D4289" s="4" t="n">
        <v>47</v>
      </c>
      <c r="E4289" s="19" t="s">
        <v>459</v>
      </c>
      <c r="F4289" s="20" t="s">
        <v>824</v>
      </c>
    </row>
    <row r="4290" customFormat="false" ht="15" hidden="false" customHeight="false" outlineLevel="0" collapsed="false">
      <c r="A4290" s="4" t="str">
        <f aca="false">B4290&amp;"|"&amp;C4290</f>
        <v>tdbR00000450 Val-GAC|46</v>
      </c>
      <c r="B4290" s="4" t="s">
        <v>95</v>
      </c>
      <c r="C4290" s="4" t="s">
        <v>826</v>
      </c>
      <c r="D4290" s="4" t="n">
        <v>48</v>
      </c>
      <c r="E4290" s="19" t="s">
        <v>459</v>
      </c>
      <c r="F4290" s="20" t="s">
        <v>824</v>
      </c>
    </row>
    <row r="4291" customFormat="false" ht="15" hidden="false" customHeight="false" outlineLevel="0" collapsed="false">
      <c r="A4291" s="4" t="str">
        <f aca="false">B4291&amp;"|"&amp;C4291</f>
        <v>tdbR00000450 Val-GAC|47</v>
      </c>
      <c r="B4291" s="4" t="s">
        <v>95</v>
      </c>
      <c r="C4291" s="4" t="s">
        <v>827</v>
      </c>
      <c r="D4291" s="4" t="n">
        <v>49</v>
      </c>
      <c r="E4291" s="19" t="s">
        <v>772</v>
      </c>
      <c r="F4291" s="20" t="s">
        <v>824</v>
      </c>
    </row>
    <row r="4292" customFormat="false" ht="15" hidden="false" customHeight="false" outlineLevel="0" collapsed="false">
      <c r="A4292" s="4" t="str">
        <f aca="false">B4292&amp;"|"&amp;C4292</f>
        <v>tdbR00000450 Val-GAC|48</v>
      </c>
      <c r="B4292" s="4" t="s">
        <v>95</v>
      </c>
      <c r="C4292" s="4" t="s">
        <v>828</v>
      </c>
      <c r="D4292" s="4" t="n">
        <v>50</v>
      </c>
      <c r="E4292" s="19" t="s">
        <v>772</v>
      </c>
      <c r="F4292" s="20" t="s">
        <v>824</v>
      </c>
    </row>
    <row r="4293" customFormat="false" ht="15" hidden="false" customHeight="false" outlineLevel="0" collapsed="false">
      <c r="A4293" s="4" t="str">
        <f aca="false">B4293&amp;"|"&amp;C4293</f>
        <v>tdbR00000450 Val-GAC|49</v>
      </c>
      <c r="B4293" s="4" t="s">
        <v>95</v>
      </c>
      <c r="C4293" s="4" t="s">
        <v>829</v>
      </c>
      <c r="D4293" s="4" t="n">
        <v>51</v>
      </c>
      <c r="E4293" s="23" t="s">
        <v>459</v>
      </c>
      <c r="F4293" s="10" t="s">
        <v>830</v>
      </c>
    </row>
    <row r="4294" customFormat="false" ht="15" hidden="false" customHeight="false" outlineLevel="0" collapsed="false">
      <c r="A4294" s="4" t="str">
        <f aca="false">B4294&amp;"|"&amp;C4294</f>
        <v>tdbR00000450 Val-GAC|50</v>
      </c>
      <c r="B4294" s="4" t="s">
        <v>95</v>
      </c>
      <c r="C4294" s="4" t="s">
        <v>831</v>
      </c>
      <c r="D4294" s="4" t="n">
        <v>52</v>
      </c>
      <c r="E4294" s="23" t="s">
        <v>459</v>
      </c>
      <c r="F4294" s="10" t="s">
        <v>830</v>
      </c>
    </row>
    <row r="4295" customFormat="false" ht="15" hidden="false" customHeight="false" outlineLevel="0" collapsed="false">
      <c r="A4295" s="4" t="str">
        <f aca="false">B4295&amp;"|"&amp;C4295</f>
        <v>tdbR00000450 Val-GAC|51</v>
      </c>
      <c r="B4295" s="4" t="s">
        <v>95</v>
      </c>
      <c r="C4295" s="4" t="s">
        <v>832</v>
      </c>
      <c r="D4295" s="4" t="n">
        <v>53</v>
      </c>
      <c r="E4295" s="23" t="s">
        <v>772</v>
      </c>
      <c r="F4295" s="10" t="s">
        <v>830</v>
      </c>
    </row>
    <row r="4296" customFormat="false" ht="15" hidden="false" customHeight="false" outlineLevel="0" collapsed="false">
      <c r="A4296" s="4" t="str">
        <f aca="false">B4296&amp;"|"&amp;C4296</f>
        <v>tdbR00000450 Val-GAC|52</v>
      </c>
      <c r="B4296" s="4" t="s">
        <v>95</v>
      </c>
      <c r="C4296" s="4" t="s">
        <v>833</v>
      </c>
      <c r="D4296" s="4" t="n">
        <v>54</v>
      </c>
      <c r="E4296" s="23" t="s">
        <v>780</v>
      </c>
      <c r="F4296" s="10" t="s">
        <v>830</v>
      </c>
    </row>
    <row r="4297" customFormat="false" ht="15" hidden="false" customHeight="false" outlineLevel="0" collapsed="false">
      <c r="A4297" s="4" t="str">
        <f aca="false">B4297&amp;"|"&amp;C4297</f>
        <v>tdbR00000450 Val-GAC|53</v>
      </c>
      <c r="B4297" s="4" t="s">
        <v>95</v>
      </c>
      <c r="C4297" s="4" t="s">
        <v>834</v>
      </c>
      <c r="D4297" s="4" t="n">
        <v>55</v>
      </c>
      <c r="E4297" s="23" t="s">
        <v>459</v>
      </c>
      <c r="F4297" s="10" t="s">
        <v>830</v>
      </c>
    </row>
    <row r="4298" customFormat="false" ht="15" hidden="false" customHeight="false" outlineLevel="0" collapsed="false">
      <c r="A4298" s="4" t="str">
        <f aca="false">B4298&amp;"|"&amp;C4298</f>
        <v>tdbR00000450 Val-GAC|54</v>
      </c>
      <c r="B4298" s="4" t="s">
        <v>95</v>
      </c>
      <c r="C4298" s="4" t="s">
        <v>835</v>
      </c>
      <c r="D4298" s="4" t="n">
        <v>56</v>
      </c>
      <c r="E4298" s="19" t="s">
        <v>777</v>
      </c>
      <c r="F4298" s="20" t="s">
        <v>836</v>
      </c>
    </row>
    <row r="4299" customFormat="false" ht="15" hidden="false" customHeight="false" outlineLevel="0" collapsed="false">
      <c r="A4299" s="4" t="str">
        <f aca="false">B4299&amp;"|"&amp;C4299</f>
        <v>tdbR00000450 Val-GAC|55</v>
      </c>
      <c r="B4299" s="4" t="s">
        <v>95</v>
      </c>
      <c r="C4299" s="4" t="s">
        <v>837</v>
      </c>
      <c r="D4299" s="4" t="n">
        <v>57</v>
      </c>
      <c r="E4299" s="19" t="s">
        <v>777</v>
      </c>
      <c r="F4299" s="20" t="s">
        <v>836</v>
      </c>
    </row>
    <row r="4300" customFormat="false" ht="15" hidden="false" customHeight="false" outlineLevel="0" collapsed="false">
      <c r="A4300" s="4" t="str">
        <f aca="false">B4300&amp;"|"&amp;C4300</f>
        <v>tdbR00000450 Val-GAC|56</v>
      </c>
      <c r="B4300" s="4" t="s">
        <v>95</v>
      </c>
      <c r="C4300" s="4" t="s">
        <v>838</v>
      </c>
      <c r="D4300" s="4" t="n">
        <v>58</v>
      </c>
      <c r="E4300" s="19" t="s">
        <v>772</v>
      </c>
      <c r="F4300" s="20" t="s">
        <v>836</v>
      </c>
    </row>
    <row r="4301" customFormat="false" ht="15" hidden="false" customHeight="false" outlineLevel="0" collapsed="false">
      <c r="A4301" s="4" t="str">
        <f aca="false">B4301&amp;"|"&amp;C4301</f>
        <v>tdbR00000450 Val-GAC|57</v>
      </c>
      <c r="B4301" s="4" t="s">
        <v>95</v>
      </c>
      <c r="C4301" s="4" t="s">
        <v>839</v>
      </c>
      <c r="D4301" s="4" t="n">
        <v>59</v>
      </c>
      <c r="E4301" s="19" t="s">
        <v>780</v>
      </c>
      <c r="F4301" s="20" t="s">
        <v>836</v>
      </c>
    </row>
    <row r="4302" customFormat="false" ht="15" hidden="false" customHeight="false" outlineLevel="0" collapsed="false">
      <c r="A4302" s="4" t="str">
        <f aca="false">B4302&amp;"|"&amp;C4302</f>
        <v>tdbR00000450 Val-GAC|58</v>
      </c>
      <c r="B4302" s="4" t="s">
        <v>95</v>
      </c>
      <c r="C4302" s="4" t="s">
        <v>840</v>
      </c>
      <c r="D4302" s="4" t="n">
        <v>60</v>
      </c>
      <c r="E4302" s="19" t="s">
        <v>780</v>
      </c>
      <c r="F4302" s="20" t="s">
        <v>836</v>
      </c>
    </row>
    <row r="4303" customFormat="false" ht="15" hidden="false" customHeight="false" outlineLevel="0" collapsed="false">
      <c r="A4303" s="4" t="str">
        <f aca="false">B4303&amp;"|"&amp;C4303</f>
        <v>tdbR00000450 Val-GAC|59</v>
      </c>
      <c r="B4303" s="4" t="s">
        <v>95</v>
      </c>
      <c r="C4303" s="4" t="s">
        <v>841</v>
      </c>
      <c r="D4303" s="4" t="n">
        <v>61</v>
      </c>
      <c r="E4303" s="19" t="s">
        <v>780</v>
      </c>
      <c r="F4303" s="20" t="s">
        <v>836</v>
      </c>
    </row>
    <row r="4304" customFormat="false" ht="15" hidden="false" customHeight="false" outlineLevel="0" collapsed="false">
      <c r="A4304" s="4" t="str">
        <f aca="false">B4304&amp;"|"&amp;C4304</f>
        <v>tdbR00000450 Val-GAC|60</v>
      </c>
      <c r="B4304" s="4" t="s">
        <v>95</v>
      </c>
      <c r="C4304" s="4" t="s">
        <v>842</v>
      </c>
      <c r="D4304" s="4" t="n">
        <v>62</v>
      </c>
      <c r="E4304" s="19" t="s">
        <v>777</v>
      </c>
      <c r="F4304" s="20" t="s">
        <v>836</v>
      </c>
    </row>
    <row r="4305" customFormat="false" ht="15" hidden="false" customHeight="false" outlineLevel="0" collapsed="false">
      <c r="A4305" s="4" t="str">
        <f aca="false">B4305&amp;"|"&amp;C4305</f>
        <v>tdbR00000450 Val-GAC|61</v>
      </c>
      <c r="B4305" s="4" t="s">
        <v>95</v>
      </c>
      <c r="C4305" s="4" t="s">
        <v>843</v>
      </c>
      <c r="D4305" s="4" t="n">
        <v>63</v>
      </c>
      <c r="E4305" s="23" t="s">
        <v>772</v>
      </c>
      <c r="F4305" s="10" t="s">
        <v>830</v>
      </c>
    </row>
    <row r="4306" customFormat="false" ht="15" hidden="false" customHeight="false" outlineLevel="0" collapsed="false">
      <c r="A4306" s="4" t="str">
        <f aca="false">B4306&amp;"|"&amp;C4306</f>
        <v>tdbR00000450 Val-GAC|62</v>
      </c>
      <c r="B4306" s="4" t="s">
        <v>95</v>
      </c>
      <c r="C4306" s="4" t="s">
        <v>844</v>
      </c>
      <c r="D4306" s="4" t="n">
        <v>64</v>
      </c>
      <c r="E4306" s="23" t="s">
        <v>777</v>
      </c>
      <c r="F4306" s="10" t="s">
        <v>830</v>
      </c>
    </row>
    <row r="4307" customFormat="false" ht="15" hidden="false" customHeight="false" outlineLevel="0" collapsed="false">
      <c r="A4307" s="4" t="str">
        <f aca="false">B4307&amp;"|"&amp;C4307</f>
        <v>tdbR00000450 Val-GAC|63</v>
      </c>
      <c r="B4307" s="4" t="s">
        <v>95</v>
      </c>
      <c r="C4307" s="4" t="s">
        <v>845</v>
      </c>
      <c r="D4307" s="4" t="n">
        <v>65</v>
      </c>
      <c r="E4307" s="23" t="s">
        <v>459</v>
      </c>
      <c r="F4307" s="10" t="s">
        <v>830</v>
      </c>
    </row>
    <row r="4308" customFormat="false" ht="15" hidden="false" customHeight="false" outlineLevel="0" collapsed="false">
      <c r="A4308" s="4" t="str">
        <f aca="false">B4308&amp;"|"&amp;C4308</f>
        <v>tdbR00000450 Val-GAC|64</v>
      </c>
      <c r="B4308" s="4" t="s">
        <v>95</v>
      </c>
      <c r="C4308" s="4" t="s">
        <v>846</v>
      </c>
      <c r="D4308" s="4" t="n">
        <v>66</v>
      </c>
      <c r="E4308" s="23" t="s">
        <v>772</v>
      </c>
      <c r="F4308" s="10" t="s">
        <v>830</v>
      </c>
    </row>
    <row r="4309" customFormat="false" ht="15" hidden="false" customHeight="false" outlineLevel="0" collapsed="false">
      <c r="A4309" s="4" t="str">
        <f aca="false">B4309&amp;"|"&amp;C4309</f>
        <v>tdbR00000450 Val-GAC|65</v>
      </c>
      <c r="B4309" s="4" t="s">
        <v>95</v>
      </c>
      <c r="C4309" s="4" t="s">
        <v>847</v>
      </c>
      <c r="D4309" s="4" t="n">
        <v>67</v>
      </c>
      <c r="E4309" s="23" t="s">
        <v>772</v>
      </c>
      <c r="F4309" s="10" t="s">
        <v>830</v>
      </c>
    </row>
    <row r="4310" customFormat="false" ht="15" hidden="false" customHeight="false" outlineLevel="0" collapsed="false">
      <c r="A4310" s="4" t="str">
        <f aca="false">B4310&amp;"|"&amp;C4310</f>
        <v>tdbR00000450 Val-GAC|66</v>
      </c>
      <c r="B4310" s="4" t="s">
        <v>95</v>
      </c>
      <c r="C4310" s="4" t="s">
        <v>848</v>
      </c>
      <c r="D4310" s="4" t="n">
        <v>68</v>
      </c>
      <c r="E4310" s="17" t="s">
        <v>772</v>
      </c>
      <c r="F4310" s="18" t="s">
        <v>768</v>
      </c>
    </row>
    <row r="4311" customFormat="false" ht="15" hidden="false" customHeight="false" outlineLevel="0" collapsed="false">
      <c r="A4311" s="4" t="str">
        <f aca="false">B4311&amp;"|"&amp;C4311</f>
        <v>tdbR00000450 Val-GAC|67</v>
      </c>
      <c r="B4311" s="4" t="s">
        <v>95</v>
      </c>
      <c r="C4311" s="4" t="s">
        <v>849</v>
      </c>
      <c r="D4311" s="4" t="n">
        <v>69</v>
      </c>
      <c r="E4311" s="17" t="s">
        <v>772</v>
      </c>
      <c r="F4311" s="18" t="s">
        <v>768</v>
      </c>
    </row>
    <row r="4312" customFormat="false" ht="15" hidden="false" customHeight="false" outlineLevel="0" collapsed="false">
      <c r="A4312" s="4" t="str">
        <f aca="false">B4312&amp;"|"&amp;C4312</f>
        <v>tdbR00000450 Val-GAC|68</v>
      </c>
      <c r="B4312" s="4" t="s">
        <v>95</v>
      </c>
      <c r="C4312" s="4" t="s">
        <v>850</v>
      </c>
      <c r="D4312" s="4" t="n">
        <v>70</v>
      </c>
      <c r="E4312" s="17" t="s">
        <v>780</v>
      </c>
      <c r="F4312" s="18" t="s">
        <v>768</v>
      </c>
    </row>
    <row r="4313" customFormat="false" ht="15" hidden="false" customHeight="false" outlineLevel="0" collapsed="false">
      <c r="A4313" s="4" t="str">
        <f aca="false">B4313&amp;"|"&amp;C4313</f>
        <v>tdbR00000450 Val-GAC|69</v>
      </c>
      <c r="B4313" s="4" t="s">
        <v>95</v>
      </c>
      <c r="C4313" s="4" t="s">
        <v>851</v>
      </c>
      <c r="D4313" s="4" t="n">
        <v>71</v>
      </c>
      <c r="E4313" s="17" t="s">
        <v>780</v>
      </c>
      <c r="F4313" s="18" t="s">
        <v>768</v>
      </c>
    </row>
    <row r="4314" customFormat="false" ht="15" hidden="false" customHeight="false" outlineLevel="0" collapsed="false">
      <c r="A4314" s="4" t="str">
        <f aca="false">B4314&amp;"|"&amp;C4314</f>
        <v>tdbR00000450 Val-GAC|70</v>
      </c>
      <c r="B4314" s="4" t="s">
        <v>95</v>
      </c>
      <c r="C4314" s="4" t="s">
        <v>852</v>
      </c>
      <c r="D4314" s="4" t="n">
        <v>72</v>
      </c>
      <c r="E4314" s="17" t="s">
        <v>772</v>
      </c>
      <c r="F4314" s="18" t="s">
        <v>768</v>
      </c>
    </row>
    <row r="4315" customFormat="false" ht="15" hidden="false" customHeight="false" outlineLevel="0" collapsed="false">
      <c r="A4315" s="4" t="str">
        <f aca="false">B4315&amp;"|"&amp;C4315</f>
        <v>tdbR00000450 Val-GAC|71</v>
      </c>
      <c r="B4315" s="4" t="s">
        <v>95</v>
      </c>
      <c r="C4315" s="4" t="s">
        <v>853</v>
      </c>
      <c r="D4315" s="4" t="n">
        <v>73</v>
      </c>
      <c r="E4315" s="17" t="s">
        <v>772</v>
      </c>
      <c r="F4315" s="18" t="s">
        <v>768</v>
      </c>
    </row>
    <row r="4316" customFormat="false" ht="15" hidden="false" customHeight="false" outlineLevel="0" collapsed="false">
      <c r="A4316" s="4" t="str">
        <f aca="false">B4316&amp;"|"&amp;C4316</f>
        <v>tdbR00000450 Val-GAC|72</v>
      </c>
      <c r="B4316" s="4" t="s">
        <v>95</v>
      </c>
      <c r="C4316" s="4" t="s">
        <v>854</v>
      </c>
      <c r="D4316" s="4" t="n">
        <v>74</v>
      </c>
      <c r="E4316" s="17" t="s">
        <v>772</v>
      </c>
      <c r="F4316" s="18" t="s">
        <v>768</v>
      </c>
    </row>
    <row r="4317" customFormat="false" ht="15" hidden="false" customHeight="false" outlineLevel="0" collapsed="false">
      <c r="A4317" s="4" t="str">
        <f aca="false">B4317&amp;"|"&amp;C4317</f>
        <v>tdbR00000110 Gly-GCC|1</v>
      </c>
      <c r="B4317" s="4" t="s">
        <v>96</v>
      </c>
      <c r="C4317" s="4" t="s">
        <v>767</v>
      </c>
      <c r="D4317" s="4" t="n">
        <v>1</v>
      </c>
      <c r="E4317" s="17" t="s">
        <v>459</v>
      </c>
      <c r="F4317" s="18" t="s">
        <v>768</v>
      </c>
    </row>
    <row r="4318" customFormat="false" ht="15" hidden="false" customHeight="false" outlineLevel="0" collapsed="false">
      <c r="A4318" s="4" t="str">
        <f aca="false">B4318&amp;"|"&amp;C4318</f>
        <v>tdbR00000110 Gly-GCC|2</v>
      </c>
      <c r="B4318" s="4" t="s">
        <v>96</v>
      </c>
      <c r="C4318" s="4" t="s">
        <v>769</v>
      </c>
      <c r="D4318" s="4" t="n">
        <v>2</v>
      </c>
      <c r="E4318" s="17" t="s">
        <v>772</v>
      </c>
      <c r="F4318" s="18" t="s">
        <v>768</v>
      </c>
    </row>
    <row r="4319" customFormat="false" ht="15" hidden="false" customHeight="false" outlineLevel="0" collapsed="false">
      <c r="A4319" s="4" t="str">
        <f aca="false">B4319&amp;"|"&amp;C4319</f>
        <v>tdbR00000110 Gly-GCC|3</v>
      </c>
      <c r="B4319" s="4" t="s">
        <v>96</v>
      </c>
      <c r="C4319" s="4" t="s">
        <v>770</v>
      </c>
      <c r="D4319" s="4" t="n">
        <v>3</v>
      </c>
      <c r="E4319" s="17" t="s">
        <v>459</v>
      </c>
      <c r="F4319" s="18" t="s">
        <v>768</v>
      </c>
    </row>
    <row r="4320" customFormat="false" ht="15" hidden="false" customHeight="false" outlineLevel="0" collapsed="false">
      <c r="A4320" s="4" t="str">
        <f aca="false">B4320&amp;"|"&amp;C4320</f>
        <v>tdbR00000110 Gly-GCC|4</v>
      </c>
      <c r="B4320" s="4" t="s">
        <v>96</v>
      </c>
      <c r="C4320" s="4" t="s">
        <v>771</v>
      </c>
      <c r="D4320" s="4" t="n">
        <v>4</v>
      </c>
      <c r="E4320" s="17" t="s">
        <v>459</v>
      </c>
      <c r="F4320" s="18" t="s">
        <v>768</v>
      </c>
    </row>
    <row r="4321" customFormat="false" ht="15" hidden="false" customHeight="false" outlineLevel="0" collapsed="false">
      <c r="A4321" s="4" t="str">
        <f aca="false">B4321&amp;"|"&amp;C4321</f>
        <v>tdbR00000110 Gly-GCC|5</v>
      </c>
      <c r="B4321" s="4" t="s">
        <v>96</v>
      </c>
      <c r="C4321" s="4" t="s">
        <v>773</v>
      </c>
      <c r="D4321" s="4" t="n">
        <v>5</v>
      </c>
      <c r="E4321" s="17" t="s">
        <v>772</v>
      </c>
      <c r="F4321" s="18" t="s">
        <v>768</v>
      </c>
    </row>
    <row r="4322" customFormat="false" ht="15" hidden="false" customHeight="false" outlineLevel="0" collapsed="false">
      <c r="A4322" s="4" t="str">
        <f aca="false">B4322&amp;"|"&amp;C4322</f>
        <v>tdbR00000110 Gly-GCC|6</v>
      </c>
      <c r="B4322" s="4" t="s">
        <v>96</v>
      </c>
      <c r="C4322" s="4" t="s">
        <v>774</v>
      </c>
      <c r="D4322" s="4" t="n">
        <v>6</v>
      </c>
      <c r="E4322" s="17" t="s">
        <v>459</v>
      </c>
      <c r="F4322" s="18" t="s">
        <v>768</v>
      </c>
    </row>
    <row r="4323" customFormat="false" ht="15" hidden="false" customHeight="false" outlineLevel="0" collapsed="false">
      <c r="A4323" s="4" t="str">
        <f aca="false">B4323&amp;"|"&amp;C4323</f>
        <v>tdbR00000110 Gly-GCC|7</v>
      </c>
      <c r="B4323" s="4" t="s">
        <v>96</v>
      </c>
      <c r="C4323" s="4" t="s">
        <v>775</v>
      </c>
      <c r="D4323" s="4" t="n">
        <v>7</v>
      </c>
      <c r="E4323" s="17" t="s">
        <v>777</v>
      </c>
      <c r="F4323" s="18" t="s">
        <v>768</v>
      </c>
    </row>
    <row r="4324" customFormat="false" ht="15" hidden="false" customHeight="false" outlineLevel="0" collapsed="false">
      <c r="A4324" s="4" t="str">
        <f aca="false">B4324&amp;"|"&amp;C4324</f>
        <v>tdbR00000110 Gly-GCC|8</v>
      </c>
      <c r="B4324" s="4" t="s">
        <v>96</v>
      </c>
      <c r="C4324" s="4" t="s">
        <v>776</v>
      </c>
      <c r="D4324" s="4" t="n">
        <v>8</v>
      </c>
      <c r="E4324" s="3" t="s">
        <v>777</v>
      </c>
      <c r="F4324" s="4" t="s">
        <v>778</v>
      </c>
    </row>
    <row r="4325" customFormat="false" ht="15" hidden="false" customHeight="false" outlineLevel="0" collapsed="false">
      <c r="A4325" s="4" t="str">
        <f aca="false">B4325&amp;"|"&amp;C4325</f>
        <v>tdbR00000110 Gly-GCC|9</v>
      </c>
      <c r="B4325" s="4" t="s">
        <v>96</v>
      </c>
      <c r="C4325" s="4" t="s">
        <v>779</v>
      </c>
      <c r="D4325" s="4" t="n">
        <v>9</v>
      </c>
      <c r="E4325" s="3" t="s">
        <v>780</v>
      </c>
      <c r="F4325" s="4" t="s">
        <v>781</v>
      </c>
    </row>
    <row r="4326" customFormat="false" ht="15" hidden="false" customHeight="false" outlineLevel="0" collapsed="false">
      <c r="A4326" s="4" t="str">
        <f aca="false">B4326&amp;"|"&amp;C4326</f>
        <v>tdbR00000110 Gly-GCC|10</v>
      </c>
      <c r="B4326" s="4" t="s">
        <v>96</v>
      </c>
      <c r="C4326" s="4" t="s">
        <v>782</v>
      </c>
      <c r="D4326" s="4" t="n">
        <v>10</v>
      </c>
      <c r="E4326" s="8" t="s">
        <v>459</v>
      </c>
      <c r="F4326" s="7" t="s">
        <v>783</v>
      </c>
    </row>
    <row r="4327" customFormat="false" ht="15" hidden="false" customHeight="false" outlineLevel="0" collapsed="false">
      <c r="A4327" s="4" t="str">
        <f aca="false">B4327&amp;"|"&amp;C4327</f>
        <v>tdbR00000110 Gly-GCC|11</v>
      </c>
      <c r="B4327" s="4" t="s">
        <v>96</v>
      </c>
      <c r="C4327" s="4" t="s">
        <v>784</v>
      </c>
      <c r="D4327" s="4" t="n">
        <v>11</v>
      </c>
      <c r="E4327" s="8" t="s">
        <v>777</v>
      </c>
      <c r="F4327" s="7" t="s">
        <v>783</v>
      </c>
    </row>
    <row r="4328" customFormat="false" ht="15" hidden="false" customHeight="false" outlineLevel="0" collapsed="false">
      <c r="A4328" s="4" t="str">
        <f aca="false">B4328&amp;"|"&amp;C4328</f>
        <v>tdbR00000110 Gly-GCC|12</v>
      </c>
      <c r="B4328" s="4" t="s">
        <v>96</v>
      </c>
      <c r="C4328" s="4" t="s">
        <v>785</v>
      </c>
      <c r="D4328" s="4" t="n">
        <v>12</v>
      </c>
      <c r="E4328" s="8" t="s">
        <v>772</v>
      </c>
      <c r="F4328" s="7" t="s">
        <v>783</v>
      </c>
    </row>
    <row r="4329" customFormat="false" ht="15" hidden="false" customHeight="false" outlineLevel="0" collapsed="false">
      <c r="A4329" s="4" t="str">
        <f aca="false">B4329&amp;"|"&amp;C4329</f>
        <v>tdbR00000110 Gly-GCC|13</v>
      </c>
      <c r="B4329" s="4" t="s">
        <v>96</v>
      </c>
      <c r="C4329" s="4" t="s">
        <v>786</v>
      </c>
      <c r="D4329" s="4" t="n">
        <v>13</v>
      </c>
      <c r="E4329" s="8" t="s">
        <v>772</v>
      </c>
      <c r="F4329" s="7" t="s">
        <v>783</v>
      </c>
    </row>
    <row r="4330" customFormat="false" ht="15" hidden="false" customHeight="false" outlineLevel="0" collapsed="false">
      <c r="A4330" s="4" t="str">
        <f aca="false">B4330&amp;"|"&amp;C4330</f>
        <v>tdbR00000110 Gly-GCC|14</v>
      </c>
      <c r="B4330" s="4" t="s">
        <v>96</v>
      </c>
      <c r="C4330" s="4" t="s">
        <v>787</v>
      </c>
      <c r="D4330" s="4" t="n">
        <v>14</v>
      </c>
      <c r="E4330" s="19" t="s">
        <v>780</v>
      </c>
      <c r="F4330" s="20" t="s">
        <v>788</v>
      </c>
    </row>
    <row r="4331" customFormat="false" ht="15" hidden="false" customHeight="false" outlineLevel="0" collapsed="false">
      <c r="A4331" s="4" t="str">
        <f aca="false">B4331&amp;"|"&amp;C4331</f>
        <v>tdbR00000110 Gly-GCC|15</v>
      </c>
      <c r="B4331" s="4" t="s">
        <v>96</v>
      </c>
      <c r="C4331" s="4" t="s">
        <v>789</v>
      </c>
      <c r="D4331" s="4" t="n">
        <v>15</v>
      </c>
      <c r="E4331" s="19" t="s">
        <v>777</v>
      </c>
      <c r="F4331" s="20" t="s">
        <v>788</v>
      </c>
    </row>
    <row r="4332" customFormat="false" ht="15" hidden="false" customHeight="false" outlineLevel="0" collapsed="false">
      <c r="A4332" s="4" t="str">
        <f aca="false">B4332&amp;"|"&amp;C4332</f>
        <v>tdbR00000110 Gly-GCC|16</v>
      </c>
      <c r="B4332" s="4" t="s">
        <v>96</v>
      </c>
      <c r="C4332" s="4" t="s">
        <v>790</v>
      </c>
      <c r="D4332" s="4" t="n">
        <v>16</v>
      </c>
      <c r="E4332" s="19" t="s">
        <v>772</v>
      </c>
      <c r="F4332" s="20" t="s">
        <v>788</v>
      </c>
    </row>
    <row r="4333" customFormat="false" ht="15" hidden="false" customHeight="false" outlineLevel="0" collapsed="false">
      <c r="A4333" s="4" t="str">
        <f aca="false">B4333&amp;"|"&amp;C4333</f>
        <v>tdbR00000110 Gly-GCC|17</v>
      </c>
      <c r="B4333" s="4" t="s">
        <v>96</v>
      </c>
      <c r="C4333" s="4" t="s">
        <v>791</v>
      </c>
      <c r="D4333" s="4" t="n">
        <v>17</v>
      </c>
      <c r="E4333" s="19" t="s">
        <v>777</v>
      </c>
      <c r="F4333" s="20" t="s">
        <v>788</v>
      </c>
    </row>
    <row r="4334" customFormat="false" ht="15" hidden="false" customHeight="false" outlineLevel="0" collapsed="false">
      <c r="A4334" s="4" t="str">
        <f aca="false">B4334&amp;"|"&amp;C4334</f>
        <v>tdbR00000110 Gly-GCC|18</v>
      </c>
      <c r="B4334" s="4" t="s">
        <v>96</v>
      </c>
      <c r="C4334" s="4" t="s">
        <v>793</v>
      </c>
      <c r="D4334" s="4" t="n">
        <v>18</v>
      </c>
      <c r="E4334" s="19" t="s">
        <v>459</v>
      </c>
      <c r="F4334" s="20" t="s">
        <v>788</v>
      </c>
    </row>
    <row r="4335" customFormat="false" ht="15" hidden="false" customHeight="false" outlineLevel="0" collapsed="false">
      <c r="A4335" s="4" t="str">
        <f aca="false">B4335&amp;"|"&amp;C4335</f>
        <v>tdbR00000110 Gly-GCC|19</v>
      </c>
      <c r="B4335" s="4" t="s">
        <v>96</v>
      </c>
      <c r="C4335" s="4" t="s">
        <v>794</v>
      </c>
      <c r="D4335" s="4" t="n">
        <v>19</v>
      </c>
      <c r="E4335" s="19" t="s">
        <v>459</v>
      </c>
      <c r="F4335" s="20" t="s">
        <v>788</v>
      </c>
    </row>
    <row r="4336" customFormat="false" ht="15" hidden="false" customHeight="false" outlineLevel="0" collapsed="false">
      <c r="A4336" s="4" t="str">
        <f aca="false">B4336&amp;"|"&amp;C4336</f>
        <v>tdbR00000110 Gly-GCC|20</v>
      </c>
      <c r="B4336" s="4" t="s">
        <v>96</v>
      </c>
      <c r="C4336" s="4" t="s">
        <v>795</v>
      </c>
      <c r="D4336" s="4" t="n">
        <v>20</v>
      </c>
      <c r="E4336" s="19" t="s">
        <v>777</v>
      </c>
      <c r="F4336" s="20" t="s">
        <v>788</v>
      </c>
    </row>
    <row r="4337" customFormat="false" ht="15" hidden="false" customHeight="false" outlineLevel="0" collapsed="false">
      <c r="A4337" s="4" t="str">
        <f aca="false">B4337&amp;"|"&amp;C4337</f>
        <v>tdbR00000110 Gly-GCC|20a</v>
      </c>
      <c r="B4337" s="4" t="s">
        <v>96</v>
      </c>
      <c r="C4337" s="4" t="s">
        <v>796</v>
      </c>
      <c r="D4337" s="4" t="n">
        <v>21</v>
      </c>
      <c r="E4337" s="19" t="s">
        <v>777</v>
      </c>
      <c r="F4337" s="20" t="s">
        <v>788</v>
      </c>
    </row>
    <row r="4338" customFormat="false" ht="15" hidden="false" customHeight="false" outlineLevel="0" collapsed="false">
      <c r="A4338" s="4" t="str">
        <f aca="false">B4338&amp;"|"&amp;C4338</f>
        <v>tdbR00000110 Gly-GCC|21</v>
      </c>
      <c r="B4338" s="4" t="s">
        <v>96</v>
      </c>
      <c r="C4338" s="4" t="s">
        <v>797</v>
      </c>
      <c r="D4338" s="4" t="n">
        <v>22</v>
      </c>
      <c r="E4338" s="19" t="s">
        <v>780</v>
      </c>
      <c r="F4338" s="20" t="s">
        <v>788</v>
      </c>
    </row>
    <row r="4339" customFormat="false" ht="15" hidden="false" customHeight="false" outlineLevel="0" collapsed="false">
      <c r="A4339" s="4" t="str">
        <f aca="false">B4339&amp;"|"&amp;C4339</f>
        <v>tdbR00000110 Gly-GCC|22</v>
      </c>
      <c r="B4339" s="4" t="s">
        <v>96</v>
      </c>
      <c r="C4339" s="4" t="s">
        <v>798</v>
      </c>
      <c r="D4339" s="4" t="n">
        <v>23</v>
      </c>
      <c r="E4339" s="8" t="s">
        <v>780</v>
      </c>
      <c r="F4339" s="7" t="s">
        <v>783</v>
      </c>
    </row>
    <row r="4340" customFormat="false" ht="15" hidden="false" customHeight="false" outlineLevel="0" collapsed="false">
      <c r="A4340" s="4" t="str">
        <f aca="false">B4340&amp;"|"&amp;C4340</f>
        <v>tdbR00000110 Gly-GCC|23</v>
      </c>
      <c r="B4340" s="4" t="s">
        <v>96</v>
      </c>
      <c r="C4340" s="4" t="s">
        <v>799</v>
      </c>
      <c r="D4340" s="4" t="n">
        <v>24</v>
      </c>
      <c r="E4340" s="8" t="s">
        <v>459</v>
      </c>
      <c r="F4340" s="7" t="s">
        <v>783</v>
      </c>
    </row>
    <row r="4341" customFormat="false" ht="15" hidden="false" customHeight="false" outlineLevel="0" collapsed="false">
      <c r="A4341" s="4" t="str">
        <f aca="false">B4341&amp;"|"&amp;C4341</f>
        <v>tdbR00000110 Gly-GCC|24</v>
      </c>
      <c r="B4341" s="4" t="s">
        <v>96</v>
      </c>
      <c r="C4341" s="4" t="s">
        <v>800</v>
      </c>
      <c r="D4341" s="4" t="n">
        <v>25</v>
      </c>
      <c r="E4341" s="8" t="s">
        <v>780</v>
      </c>
      <c r="F4341" s="7" t="s">
        <v>783</v>
      </c>
    </row>
    <row r="4342" customFormat="false" ht="15" hidden="false" customHeight="false" outlineLevel="0" collapsed="false">
      <c r="A4342" s="4" t="str">
        <f aca="false">B4342&amp;"|"&amp;C4342</f>
        <v>tdbR00000110 Gly-GCC|25</v>
      </c>
      <c r="B4342" s="4" t="s">
        <v>96</v>
      </c>
      <c r="C4342" s="4" t="s">
        <v>801</v>
      </c>
      <c r="D4342" s="4" t="n">
        <v>26</v>
      </c>
      <c r="E4342" s="8" t="s">
        <v>772</v>
      </c>
      <c r="F4342" s="7" t="s">
        <v>783</v>
      </c>
    </row>
    <row r="4343" customFormat="false" ht="15" hidden="false" customHeight="false" outlineLevel="0" collapsed="false">
      <c r="A4343" s="4" t="str">
        <f aca="false">B4343&amp;"|"&amp;C4343</f>
        <v>tdbR00000110 Gly-GCC|26</v>
      </c>
      <c r="B4343" s="4" t="s">
        <v>96</v>
      </c>
      <c r="C4343" s="4" t="s">
        <v>802</v>
      </c>
      <c r="D4343" s="4" t="n">
        <v>27</v>
      </c>
      <c r="E4343" s="3" t="s">
        <v>780</v>
      </c>
      <c r="F4343" s="4" t="s">
        <v>803</v>
      </c>
    </row>
    <row r="4344" customFormat="false" ht="15" hidden="false" customHeight="false" outlineLevel="0" collapsed="false">
      <c r="A4344" s="4" t="str">
        <f aca="false">B4344&amp;"|"&amp;C4344</f>
        <v>tdbR00000110 Gly-GCC|27</v>
      </c>
      <c r="B4344" s="4" t="s">
        <v>96</v>
      </c>
      <c r="C4344" s="4" t="s">
        <v>804</v>
      </c>
      <c r="D4344" s="4" t="n">
        <v>28</v>
      </c>
      <c r="E4344" s="21" t="s">
        <v>772</v>
      </c>
      <c r="F4344" s="22" t="s">
        <v>805</v>
      </c>
    </row>
    <row r="4345" customFormat="false" ht="15" hidden="false" customHeight="false" outlineLevel="0" collapsed="false">
      <c r="A4345" s="4" t="str">
        <f aca="false">B4345&amp;"|"&amp;C4345</f>
        <v>tdbR00000110 Gly-GCC|28</v>
      </c>
      <c r="B4345" s="4" t="s">
        <v>96</v>
      </c>
      <c r="C4345" s="4" t="s">
        <v>806</v>
      </c>
      <c r="D4345" s="4" t="n">
        <v>29</v>
      </c>
      <c r="E4345" s="21" t="s">
        <v>777</v>
      </c>
      <c r="F4345" s="22" t="s">
        <v>805</v>
      </c>
    </row>
    <row r="4346" customFormat="false" ht="15" hidden="false" customHeight="false" outlineLevel="0" collapsed="false">
      <c r="A4346" s="4" t="str">
        <f aca="false">B4346&amp;"|"&amp;C4346</f>
        <v>tdbR00000110 Gly-GCC|29</v>
      </c>
      <c r="B4346" s="4" t="s">
        <v>96</v>
      </c>
      <c r="C4346" s="4" t="s">
        <v>807</v>
      </c>
      <c r="D4346" s="4" t="n">
        <v>30</v>
      </c>
      <c r="E4346" s="21" t="s">
        <v>459</v>
      </c>
      <c r="F4346" s="22" t="s">
        <v>805</v>
      </c>
    </row>
    <row r="4347" customFormat="false" ht="15" hidden="false" customHeight="false" outlineLevel="0" collapsed="false">
      <c r="A4347" s="4" t="str">
        <f aca="false">B4347&amp;"|"&amp;C4347</f>
        <v>tdbR00000110 Gly-GCC|30</v>
      </c>
      <c r="B4347" s="4" t="s">
        <v>96</v>
      </c>
      <c r="C4347" s="4" t="s">
        <v>808</v>
      </c>
      <c r="D4347" s="4" t="n">
        <v>31</v>
      </c>
      <c r="E4347" s="21" t="s">
        <v>459</v>
      </c>
      <c r="F4347" s="22" t="s">
        <v>805</v>
      </c>
    </row>
    <row r="4348" customFormat="false" ht="15" hidden="false" customHeight="false" outlineLevel="0" collapsed="false">
      <c r="A4348" s="4" t="str">
        <f aca="false">B4348&amp;"|"&amp;C4348</f>
        <v>tdbR00000110 Gly-GCC|31</v>
      </c>
      <c r="B4348" s="4" t="s">
        <v>96</v>
      </c>
      <c r="C4348" s="4" t="s">
        <v>809</v>
      </c>
      <c r="D4348" s="4" t="n">
        <v>32</v>
      </c>
      <c r="E4348" s="21" t="s">
        <v>772</v>
      </c>
      <c r="F4348" s="22" t="s">
        <v>805</v>
      </c>
    </row>
    <row r="4349" customFormat="false" ht="15" hidden="false" customHeight="false" outlineLevel="0" collapsed="false">
      <c r="A4349" s="4" t="str">
        <f aca="false">B4349&amp;"|"&amp;C4349</f>
        <v>tdbR00000110 Gly-GCC|32</v>
      </c>
      <c r="B4349" s="4" t="s">
        <v>96</v>
      </c>
      <c r="C4349" s="4" t="s">
        <v>810</v>
      </c>
      <c r="D4349" s="4" t="n">
        <v>33</v>
      </c>
      <c r="E4349" s="19" t="s">
        <v>772</v>
      </c>
      <c r="F4349" s="20" t="s">
        <v>811</v>
      </c>
    </row>
    <row r="4350" customFormat="false" ht="15" hidden="false" customHeight="false" outlineLevel="0" collapsed="false">
      <c r="A4350" s="4" t="str">
        <f aca="false">B4350&amp;"|"&amp;C4350</f>
        <v>tdbR00000110 Gly-GCC|33</v>
      </c>
      <c r="B4350" s="4" t="s">
        <v>96</v>
      </c>
      <c r="C4350" s="4" t="s">
        <v>812</v>
      </c>
      <c r="D4350" s="4" t="n">
        <v>34</v>
      </c>
      <c r="E4350" s="19" t="s">
        <v>777</v>
      </c>
      <c r="F4350" s="20" t="s">
        <v>811</v>
      </c>
    </row>
    <row r="4351" customFormat="false" ht="15" hidden="false" customHeight="false" outlineLevel="0" collapsed="false">
      <c r="A4351" s="4" t="str">
        <f aca="false">B4351&amp;"|"&amp;C4351</f>
        <v>tdbR00000110 Gly-GCC|34</v>
      </c>
      <c r="B4351" s="4" t="s">
        <v>96</v>
      </c>
      <c r="C4351" s="4" t="s">
        <v>813</v>
      </c>
      <c r="D4351" s="4" t="n">
        <v>35</v>
      </c>
      <c r="E4351" s="19" t="s">
        <v>459</v>
      </c>
      <c r="F4351" s="20" t="s">
        <v>811</v>
      </c>
    </row>
    <row r="4352" customFormat="false" ht="15" hidden="false" customHeight="false" outlineLevel="0" collapsed="false">
      <c r="A4352" s="4" t="str">
        <f aca="false">B4352&amp;"|"&amp;C4352</f>
        <v>tdbR00000110 Gly-GCC|35</v>
      </c>
      <c r="B4352" s="4" t="s">
        <v>96</v>
      </c>
      <c r="C4352" s="4" t="s">
        <v>814</v>
      </c>
      <c r="D4352" s="4" t="n">
        <v>36</v>
      </c>
      <c r="E4352" s="19" t="s">
        <v>772</v>
      </c>
      <c r="F4352" s="20" t="s">
        <v>811</v>
      </c>
    </row>
    <row r="4353" customFormat="false" ht="15" hidden="false" customHeight="false" outlineLevel="0" collapsed="false">
      <c r="A4353" s="4" t="str">
        <f aca="false">B4353&amp;"|"&amp;C4353</f>
        <v>tdbR00000110 Gly-GCC|36</v>
      </c>
      <c r="B4353" s="4" t="s">
        <v>96</v>
      </c>
      <c r="C4353" s="4" t="s">
        <v>815</v>
      </c>
      <c r="D4353" s="4" t="n">
        <v>37</v>
      </c>
      <c r="E4353" s="19" t="s">
        <v>772</v>
      </c>
      <c r="F4353" s="20" t="s">
        <v>811</v>
      </c>
    </row>
    <row r="4354" customFormat="false" ht="15" hidden="false" customHeight="false" outlineLevel="0" collapsed="false">
      <c r="A4354" s="4" t="str">
        <f aca="false">B4354&amp;"|"&amp;C4354</f>
        <v>tdbR00000110 Gly-GCC|37</v>
      </c>
      <c r="B4354" s="4" t="s">
        <v>96</v>
      </c>
      <c r="C4354" s="4" t="s">
        <v>816</v>
      </c>
      <c r="D4354" s="4" t="n">
        <v>38</v>
      </c>
      <c r="E4354" s="19" t="s">
        <v>780</v>
      </c>
      <c r="F4354" s="20" t="s">
        <v>811</v>
      </c>
    </row>
    <row r="4355" customFormat="false" ht="15" hidden="false" customHeight="false" outlineLevel="0" collapsed="false">
      <c r="A4355" s="4" t="str">
        <f aca="false">B4355&amp;"|"&amp;C4355</f>
        <v>tdbR00000110 Gly-GCC|38</v>
      </c>
      <c r="B4355" s="4" t="s">
        <v>96</v>
      </c>
      <c r="C4355" s="4" t="s">
        <v>817</v>
      </c>
      <c r="D4355" s="4" t="n">
        <v>39</v>
      </c>
      <c r="E4355" s="19" t="s">
        <v>772</v>
      </c>
      <c r="F4355" s="20" t="s">
        <v>811</v>
      </c>
    </row>
    <row r="4356" customFormat="false" ht="15" hidden="false" customHeight="false" outlineLevel="0" collapsed="false">
      <c r="A4356" s="4" t="str">
        <f aca="false">B4356&amp;"|"&amp;C4356</f>
        <v>tdbR00000110 Gly-GCC|39</v>
      </c>
      <c r="B4356" s="4" t="s">
        <v>96</v>
      </c>
      <c r="C4356" s="4" t="s">
        <v>818</v>
      </c>
      <c r="D4356" s="4" t="n">
        <v>40</v>
      </c>
      <c r="E4356" s="21" t="s">
        <v>459</v>
      </c>
      <c r="F4356" s="22" t="s">
        <v>805</v>
      </c>
    </row>
    <row r="4357" customFormat="false" ht="15" hidden="false" customHeight="false" outlineLevel="0" collapsed="false">
      <c r="A4357" s="4" t="str">
        <f aca="false">B4357&amp;"|"&amp;C4357</f>
        <v>tdbR00000110 Gly-GCC|40</v>
      </c>
      <c r="B4357" s="4" t="s">
        <v>96</v>
      </c>
      <c r="C4357" s="4" t="s">
        <v>819</v>
      </c>
      <c r="D4357" s="4" t="n">
        <v>41</v>
      </c>
      <c r="E4357" s="21" t="s">
        <v>772</v>
      </c>
      <c r="F4357" s="22" t="s">
        <v>805</v>
      </c>
    </row>
    <row r="4358" customFormat="false" ht="15" hidden="false" customHeight="false" outlineLevel="0" collapsed="false">
      <c r="A4358" s="4" t="str">
        <f aca="false">B4358&amp;"|"&amp;C4358</f>
        <v>tdbR00000110 Gly-GCC|41</v>
      </c>
      <c r="B4358" s="4" t="s">
        <v>96</v>
      </c>
      <c r="C4358" s="4" t="s">
        <v>820</v>
      </c>
      <c r="D4358" s="4" t="n">
        <v>42</v>
      </c>
      <c r="E4358" s="21" t="s">
        <v>772</v>
      </c>
      <c r="F4358" s="22" t="s">
        <v>805</v>
      </c>
    </row>
    <row r="4359" customFormat="false" ht="15" hidden="false" customHeight="false" outlineLevel="0" collapsed="false">
      <c r="A4359" s="4" t="str">
        <f aca="false">B4359&amp;"|"&amp;C4359</f>
        <v>tdbR00000110 Gly-GCC|42</v>
      </c>
      <c r="B4359" s="4" t="s">
        <v>96</v>
      </c>
      <c r="C4359" s="4" t="s">
        <v>821</v>
      </c>
      <c r="D4359" s="4" t="n">
        <v>43</v>
      </c>
      <c r="E4359" s="21" t="s">
        <v>780</v>
      </c>
      <c r="F4359" s="22" t="s">
        <v>805</v>
      </c>
    </row>
    <row r="4360" customFormat="false" ht="15" hidden="false" customHeight="false" outlineLevel="0" collapsed="false">
      <c r="A4360" s="4" t="str">
        <f aca="false">B4360&amp;"|"&amp;C4360</f>
        <v>tdbR00000110 Gly-GCC|43</v>
      </c>
      <c r="B4360" s="4" t="s">
        <v>96</v>
      </c>
      <c r="C4360" s="4" t="s">
        <v>822</v>
      </c>
      <c r="D4360" s="4" t="n">
        <v>44</v>
      </c>
      <c r="E4360" s="21" t="s">
        <v>459</v>
      </c>
      <c r="F4360" s="22" t="s">
        <v>805</v>
      </c>
    </row>
    <row r="4361" customFormat="false" ht="15" hidden="false" customHeight="false" outlineLevel="0" collapsed="false">
      <c r="A4361" s="4" t="str">
        <f aca="false">B4361&amp;"|"&amp;C4361</f>
        <v>tdbR00000110 Gly-GCC|44</v>
      </c>
      <c r="B4361" s="4" t="s">
        <v>96</v>
      </c>
      <c r="C4361" s="4" t="s">
        <v>823</v>
      </c>
      <c r="D4361" s="4" t="n">
        <v>45</v>
      </c>
      <c r="E4361" s="19" t="s">
        <v>772</v>
      </c>
      <c r="F4361" s="20" t="s">
        <v>824</v>
      </c>
    </row>
    <row r="4362" customFormat="false" ht="15" hidden="false" customHeight="false" outlineLevel="0" collapsed="false">
      <c r="A4362" s="4" t="str">
        <f aca="false">B4362&amp;"|"&amp;C4362</f>
        <v>tdbR00000110 Gly-GCC|45</v>
      </c>
      <c r="B4362" s="4" t="s">
        <v>96</v>
      </c>
      <c r="C4362" s="4" t="s">
        <v>825</v>
      </c>
      <c r="D4362" s="4" t="n">
        <v>46</v>
      </c>
      <c r="E4362" s="19" t="s">
        <v>459</v>
      </c>
      <c r="F4362" s="20" t="s">
        <v>824</v>
      </c>
    </row>
    <row r="4363" customFormat="false" ht="15" hidden="false" customHeight="false" outlineLevel="0" collapsed="false">
      <c r="A4363" s="4" t="str">
        <f aca="false">B4363&amp;"|"&amp;C4363</f>
        <v>tdbR00000110 Gly-GCC|46</v>
      </c>
      <c r="B4363" s="4" t="s">
        <v>96</v>
      </c>
      <c r="C4363" s="4" t="s">
        <v>826</v>
      </c>
      <c r="D4363" s="4" t="n">
        <v>47</v>
      </c>
      <c r="E4363" s="19" t="s">
        <v>777</v>
      </c>
      <c r="F4363" s="20" t="s">
        <v>824</v>
      </c>
    </row>
    <row r="4364" customFormat="false" ht="15" hidden="false" customHeight="false" outlineLevel="0" collapsed="false">
      <c r="A4364" s="4" t="str">
        <f aca="false">B4364&amp;"|"&amp;C4364</f>
        <v>tdbR00000110 Gly-GCC|48</v>
      </c>
      <c r="B4364" s="4" t="s">
        <v>96</v>
      </c>
      <c r="C4364" s="4" t="s">
        <v>828</v>
      </c>
      <c r="D4364" s="4" t="n">
        <v>48</v>
      </c>
      <c r="E4364" s="19" t="s">
        <v>772</v>
      </c>
      <c r="F4364" s="20" t="s">
        <v>824</v>
      </c>
    </row>
    <row r="4365" customFormat="false" ht="15" hidden="false" customHeight="false" outlineLevel="0" collapsed="false">
      <c r="A4365" s="4" t="str">
        <f aca="false">B4365&amp;"|"&amp;C4365</f>
        <v>tdbR00000110 Gly-GCC|49</v>
      </c>
      <c r="B4365" s="4" t="s">
        <v>96</v>
      </c>
      <c r="C4365" s="4" t="s">
        <v>829</v>
      </c>
      <c r="D4365" s="4" t="n">
        <v>49</v>
      </c>
      <c r="E4365" s="23" t="s">
        <v>772</v>
      </c>
      <c r="F4365" s="10" t="s">
        <v>830</v>
      </c>
    </row>
    <row r="4366" customFormat="false" ht="15" hidden="false" customHeight="false" outlineLevel="0" collapsed="false">
      <c r="A4366" s="4" t="str">
        <f aca="false">B4366&amp;"|"&amp;C4366</f>
        <v>tdbR00000110 Gly-GCC|50</v>
      </c>
      <c r="B4366" s="4" t="s">
        <v>96</v>
      </c>
      <c r="C4366" s="4" t="s">
        <v>831</v>
      </c>
      <c r="D4366" s="4" t="n">
        <v>50</v>
      </c>
      <c r="E4366" s="23" t="s">
        <v>772</v>
      </c>
      <c r="F4366" s="10" t="s">
        <v>830</v>
      </c>
    </row>
    <row r="4367" customFormat="false" ht="15" hidden="false" customHeight="false" outlineLevel="0" collapsed="false">
      <c r="A4367" s="4" t="str">
        <f aca="false">B4367&amp;"|"&amp;C4367</f>
        <v>tdbR00000110 Gly-GCC|51</v>
      </c>
      <c r="B4367" s="4" t="s">
        <v>96</v>
      </c>
      <c r="C4367" s="4" t="s">
        <v>832</v>
      </c>
      <c r="D4367" s="4" t="n">
        <v>51</v>
      </c>
      <c r="E4367" s="23" t="s">
        <v>459</v>
      </c>
      <c r="F4367" s="10" t="s">
        <v>830</v>
      </c>
    </row>
    <row r="4368" customFormat="false" ht="15" hidden="false" customHeight="false" outlineLevel="0" collapsed="false">
      <c r="A4368" s="4" t="str">
        <f aca="false">B4368&amp;"|"&amp;C4368</f>
        <v>tdbR00000110 Gly-GCC|52</v>
      </c>
      <c r="B4368" s="4" t="s">
        <v>96</v>
      </c>
      <c r="C4368" s="4" t="s">
        <v>833</v>
      </c>
      <c r="D4368" s="4" t="n">
        <v>52</v>
      </c>
      <c r="E4368" s="23" t="s">
        <v>459</v>
      </c>
      <c r="F4368" s="10" t="s">
        <v>830</v>
      </c>
    </row>
    <row r="4369" customFormat="false" ht="15" hidden="false" customHeight="false" outlineLevel="0" collapsed="false">
      <c r="A4369" s="4" t="str">
        <f aca="false">B4369&amp;"|"&amp;C4369</f>
        <v>tdbR00000110 Gly-GCC|53</v>
      </c>
      <c r="B4369" s="4" t="s">
        <v>96</v>
      </c>
      <c r="C4369" s="4" t="s">
        <v>834</v>
      </c>
      <c r="D4369" s="4" t="n">
        <v>53</v>
      </c>
      <c r="E4369" s="23" t="s">
        <v>459</v>
      </c>
      <c r="F4369" s="10" t="s">
        <v>830</v>
      </c>
    </row>
    <row r="4370" customFormat="false" ht="15" hidden="false" customHeight="false" outlineLevel="0" collapsed="false">
      <c r="A4370" s="4" t="str">
        <f aca="false">B4370&amp;"|"&amp;C4370</f>
        <v>tdbR00000110 Gly-GCC|54</v>
      </c>
      <c r="B4370" s="4" t="s">
        <v>96</v>
      </c>
      <c r="C4370" s="4" t="s">
        <v>835</v>
      </c>
      <c r="D4370" s="4" t="n">
        <v>54</v>
      </c>
      <c r="E4370" s="19" t="s">
        <v>777</v>
      </c>
      <c r="F4370" s="20" t="s">
        <v>836</v>
      </c>
    </row>
    <row r="4371" customFormat="false" ht="15" hidden="false" customHeight="false" outlineLevel="0" collapsed="false">
      <c r="A4371" s="4" t="str">
        <f aca="false">B4371&amp;"|"&amp;C4371</f>
        <v>tdbR00000110 Gly-GCC|55</v>
      </c>
      <c r="B4371" s="4" t="s">
        <v>96</v>
      </c>
      <c r="C4371" s="4" t="s">
        <v>837</v>
      </c>
      <c r="D4371" s="4" t="n">
        <v>55</v>
      </c>
      <c r="E4371" s="19" t="s">
        <v>777</v>
      </c>
      <c r="F4371" s="20" t="s">
        <v>836</v>
      </c>
    </row>
    <row r="4372" customFormat="false" ht="15" hidden="false" customHeight="false" outlineLevel="0" collapsed="false">
      <c r="A4372" s="4" t="str">
        <f aca="false">B4372&amp;"|"&amp;C4372</f>
        <v>tdbR00000110 Gly-GCC|56</v>
      </c>
      <c r="B4372" s="4" t="s">
        <v>96</v>
      </c>
      <c r="C4372" s="4" t="s">
        <v>838</v>
      </c>
      <c r="D4372" s="4" t="n">
        <v>56</v>
      </c>
      <c r="E4372" s="19" t="s">
        <v>772</v>
      </c>
      <c r="F4372" s="20" t="s">
        <v>836</v>
      </c>
    </row>
    <row r="4373" customFormat="false" ht="15" hidden="false" customHeight="false" outlineLevel="0" collapsed="false">
      <c r="A4373" s="4" t="str">
        <f aca="false">B4373&amp;"|"&amp;C4373</f>
        <v>tdbR00000110 Gly-GCC|57</v>
      </c>
      <c r="B4373" s="4" t="s">
        <v>96</v>
      </c>
      <c r="C4373" s="4" t="s">
        <v>839</v>
      </c>
      <c r="D4373" s="4" t="n">
        <v>57</v>
      </c>
      <c r="E4373" s="19" t="s">
        <v>780</v>
      </c>
      <c r="F4373" s="20" t="s">
        <v>836</v>
      </c>
    </row>
    <row r="4374" customFormat="false" ht="15" hidden="false" customHeight="false" outlineLevel="0" collapsed="false">
      <c r="A4374" s="4" t="str">
        <f aca="false">B4374&amp;"|"&amp;C4374</f>
        <v>tdbR00000110 Gly-GCC|58</v>
      </c>
      <c r="B4374" s="4" t="s">
        <v>96</v>
      </c>
      <c r="C4374" s="4" t="s">
        <v>840</v>
      </c>
      <c r="D4374" s="4" t="n">
        <v>58</v>
      </c>
      <c r="E4374" s="19" t="s">
        <v>780</v>
      </c>
      <c r="F4374" s="20" t="s">
        <v>836</v>
      </c>
    </row>
    <row r="4375" customFormat="false" ht="15" hidden="false" customHeight="false" outlineLevel="0" collapsed="false">
      <c r="A4375" s="4" t="str">
        <f aca="false">B4375&amp;"|"&amp;C4375</f>
        <v>tdbR00000110 Gly-GCC|59</v>
      </c>
      <c r="B4375" s="4" t="s">
        <v>96</v>
      </c>
      <c r="C4375" s="4" t="s">
        <v>841</v>
      </c>
      <c r="D4375" s="4" t="n">
        <v>59</v>
      </c>
      <c r="E4375" s="19" t="s">
        <v>780</v>
      </c>
      <c r="F4375" s="20" t="s">
        <v>836</v>
      </c>
    </row>
    <row r="4376" customFormat="false" ht="15" hidden="false" customHeight="false" outlineLevel="0" collapsed="false">
      <c r="A4376" s="4" t="str">
        <f aca="false">B4376&amp;"|"&amp;C4376</f>
        <v>tdbR00000110 Gly-GCC|60</v>
      </c>
      <c r="B4376" s="4" t="s">
        <v>96</v>
      </c>
      <c r="C4376" s="4" t="s">
        <v>842</v>
      </c>
      <c r="D4376" s="4" t="n">
        <v>60</v>
      </c>
      <c r="E4376" s="19" t="s">
        <v>777</v>
      </c>
      <c r="F4376" s="20" t="s">
        <v>836</v>
      </c>
    </row>
    <row r="4377" customFormat="false" ht="15" hidden="false" customHeight="false" outlineLevel="0" collapsed="false">
      <c r="A4377" s="4" t="str">
        <f aca="false">B4377&amp;"|"&amp;C4377</f>
        <v>tdbR00000110 Gly-GCC|61</v>
      </c>
      <c r="B4377" s="4" t="s">
        <v>96</v>
      </c>
      <c r="C4377" s="4" t="s">
        <v>843</v>
      </c>
      <c r="D4377" s="4" t="n">
        <v>61</v>
      </c>
      <c r="E4377" s="23" t="s">
        <v>772</v>
      </c>
      <c r="F4377" s="10" t="s">
        <v>830</v>
      </c>
    </row>
    <row r="4378" customFormat="false" ht="15" hidden="false" customHeight="false" outlineLevel="0" collapsed="false">
      <c r="A4378" s="4" t="str">
        <f aca="false">B4378&amp;"|"&amp;C4378</f>
        <v>tdbR00000110 Gly-GCC|62</v>
      </c>
      <c r="B4378" s="4" t="s">
        <v>96</v>
      </c>
      <c r="C4378" s="4" t="s">
        <v>844</v>
      </c>
      <c r="D4378" s="4" t="n">
        <v>62</v>
      </c>
      <c r="E4378" s="23" t="s">
        <v>772</v>
      </c>
      <c r="F4378" s="10" t="s">
        <v>830</v>
      </c>
    </row>
    <row r="4379" customFormat="false" ht="15" hidden="false" customHeight="false" outlineLevel="0" collapsed="false">
      <c r="A4379" s="4" t="str">
        <f aca="false">B4379&amp;"|"&amp;C4379</f>
        <v>tdbR00000110 Gly-GCC|63</v>
      </c>
      <c r="B4379" s="4" t="s">
        <v>96</v>
      </c>
      <c r="C4379" s="4" t="s">
        <v>845</v>
      </c>
      <c r="D4379" s="4" t="n">
        <v>63</v>
      </c>
      <c r="E4379" s="23" t="s">
        <v>772</v>
      </c>
      <c r="F4379" s="10" t="s">
        <v>830</v>
      </c>
    </row>
    <row r="4380" customFormat="false" ht="15" hidden="false" customHeight="false" outlineLevel="0" collapsed="false">
      <c r="A4380" s="4" t="str">
        <f aca="false">B4380&amp;"|"&amp;C4380</f>
        <v>tdbR00000110 Gly-GCC|64</v>
      </c>
      <c r="B4380" s="4" t="s">
        <v>96</v>
      </c>
      <c r="C4380" s="4" t="s">
        <v>846</v>
      </c>
      <c r="D4380" s="4" t="n">
        <v>64</v>
      </c>
      <c r="E4380" s="23" t="s">
        <v>459</v>
      </c>
      <c r="F4380" s="10" t="s">
        <v>830</v>
      </c>
    </row>
    <row r="4381" customFormat="false" ht="15" hidden="false" customHeight="false" outlineLevel="0" collapsed="false">
      <c r="A4381" s="4" t="str">
        <f aca="false">B4381&amp;"|"&amp;C4381</f>
        <v>tdbR00000110 Gly-GCC|65</v>
      </c>
      <c r="B4381" s="4" t="s">
        <v>96</v>
      </c>
      <c r="C4381" s="4" t="s">
        <v>847</v>
      </c>
      <c r="D4381" s="4" t="n">
        <v>65</v>
      </c>
      <c r="E4381" s="23" t="s">
        <v>459</v>
      </c>
      <c r="F4381" s="10" t="s">
        <v>830</v>
      </c>
    </row>
    <row r="4382" customFormat="false" ht="15" hidden="false" customHeight="false" outlineLevel="0" collapsed="false">
      <c r="A4382" s="4" t="str">
        <f aca="false">B4382&amp;"|"&amp;C4382</f>
        <v>tdbR00000110 Gly-GCC|66</v>
      </c>
      <c r="B4382" s="4" t="s">
        <v>96</v>
      </c>
      <c r="C4382" s="4" t="s">
        <v>848</v>
      </c>
      <c r="D4382" s="4" t="n">
        <v>66</v>
      </c>
      <c r="E4382" s="17" t="s">
        <v>780</v>
      </c>
      <c r="F4382" s="18" t="s">
        <v>768</v>
      </c>
    </row>
    <row r="4383" customFormat="false" ht="15" hidden="false" customHeight="false" outlineLevel="0" collapsed="false">
      <c r="A4383" s="4" t="str">
        <f aca="false">B4383&amp;"|"&amp;C4383</f>
        <v>tdbR00000110 Gly-GCC|67</v>
      </c>
      <c r="B4383" s="4" t="s">
        <v>96</v>
      </c>
      <c r="C4383" s="4" t="s">
        <v>849</v>
      </c>
      <c r="D4383" s="4" t="n">
        <v>67</v>
      </c>
      <c r="E4383" s="17" t="s">
        <v>772</v>
      </c>
      <c r="F4383" s="18" t="s">
        <v>768</v>
      </c>
    </row>
    <row r="4384" customFormat="false" ht="15" hidden="false" customHeight="false" outlineLevel="0" collapsed="false">
      <c r="A4384" s="4" t="str">
        <f aca="false">B4384&amp;"|"&amp;C4384</f>
        <v>tdbR00000110 Gly-GCC|68</v>
      </c>
      <c r="B4384" s="4" t="s">
        <v>96</v>
      </c>
      <c r="C4384" s="4" t="s">
        <v>850</v>
      </c>
      <c r="D4384" s="4" t="n">
        <v>68</v>
      </c>
      <c r="E4384" s="17" t="s">
        <v>459</v>
      </c>
      <c r="F4384" s="18" t="s">
        <v>768</v>
      </c>
    </row>
    <row r="4385" customFormat="false" ht="15" hidden="false" customHeight="false" outlineLevel="0" collapsed="false">
      <c r="A4385" s="4" t="str">
        <f aca="false">B4385&amp;"|"&amp;C4385</f>
        <v>tdbR00000110 Gly-GCC|69</v>
      </c>
      <c r="B4385" s="4" t="s">
        <v>96</v>
      </c>
      <c r="C4385" s="4" t="s">
        <v>851</v>
      </c>
      <c r="D4385" s="4" t="n">
        <v>69</v>
      </c>
      <c r="E4385" s="17" t="s">
        <v>772</v>
      </c>
      <c r="F4385" s="18" t="s">
        <v>768</v>
      </c>
    </row>
    <row r="4386" customFormat="false" ht="15" hidden="false" customHeight="false" outlineLevel="0" collapsed="false">
      <c r="A4386" s="4" t="str">
        <f aca="false">B4386&amp;"|"&amp;C4386</f>
        <v>tdbR00000110 Gly-GCC|70</v>
      </c>
      <c r="B4386" s="4" t="s">
        <v>96</v>
      </c>
      <c r="C4386" s="4" t="s">
        <v>852</v>
      </c>
      <c r="D4386" s="4" t="n">
        <v>70</v>
      </c>
      <c r="E4386" s="17" t="s">
        <v>772</v>
      </c>
      <c r="F4386" s="18" t="s">
        <v>768</v>
      </c>
    </row>
    <row r="4387" customFormat="false" ht="15" hidden="false" customHeight="false" outlineLevel="0" collapsed="false">
      <c r="A4387" s="4" t="str">
        <f aca="false">B4387&amp;"|"&amp;C4387</f>
        <v>tdbR00000110 Gly-GCC|71</v>
      </c>
      <c r="B4387" s="4" t="s">
        <v>96</v>
      </c>
      <c r="C4387" s="4" t="s">
        <v>853</v>
      </c>
      <c r="D4387" s="4" t="n">
        <v>71</v>
      </c>
      <c r="E4387" s="17" t="s">
        <v>459</v>
      </c>
      <c r="F4387" s="18" t="s">
        <v>768</v>
      </c>
    </row>
    <row r="4388" customFormat="false" ht="15" hidden="false" customHeight="false" outlineLevel="0" collapsed="false">
      <c r="A4388" s="4" t="str">
        <f aca="false">B4388&amp;"|"&amp;C4388</f>
        <v>tdbR00000110 Gly-GCC|72</v>
      </c>
      <c r="B4388" s="4" t="s">
        <v>96</v>
      </c>
      <c r="C4388" s="4" t="s">
        <v>854</v>
      </c>
      <c r="D4388" s="4" t="n">
        <v>72</v>
      </c>
      <c r="E4388" s="17" t="s">
        <v>772</v>
      </c>
      <c r="F4388" s="18" t="s">
        <v>768</v>
      </c>
    </row>
    <row r="4389" customFormat="false" ht="15" hidden="false" customHeight="false" outlineLevel="0" collapsed="false">
      <c r="A4389" s="4" t="str">
        <f aca="false">B4389&amp;"|"&amp;C4389</f>
        <v>tdbR00000005 Ala-UGC|1</v>
      </c>
      <c r="B4389" s="4" t="s">
        <v>97</v>
      </c>
      <c r="C4389" s="4" t="s">
        <v>767</v>
      </c>
      <c r="D4389" s="4" t="n">
        <v>1</v>
      </c>
      <c r="E4389" s="17" t="s">
        <v>459</v>
      </c>
      <c r="F4389" s="18" t="s">
        <v>768</v>
      </c>
    </row>
    <row r="4390" customFormat="false" ht="15" hidden="false" customHeight="false" outlineLevel="0" collapsed="false">
      <c r="A4390" s="4" t="str">
        <f aca="false">B4390&amp;"|"&amp;C4390</f>
        <v>tdbR00000005 Ala-UGC|2</v>
      </c>
      <c r="B4390" s="4" t="s">
        <v>97</v>
      </c>
      <c r="C4390" s="4" t="s">
        <v>769</v>
      </c>
      <c r="D4390" s="4" t="n">
        <v>2</v>
      </c>
      <c r="E4390" s="17" t="s">
        <v>459</v>
      </c>
      <c r="F4390" s="18" t="s">
        <v>768</v>
      </c>
    </row>
    <row r="4391" customFormat="false" ht="15" hidden="false" customHeight="false" outlineLevel="0" collapsed="false">
      <c r="A4391" s="4" t="str">
        <f aca="false">B4391&amp;"|"&amp;C4391</f>
        <v>tdbR00000005 Ala-UGC|3</v>
      </c>
      <c r="B4391" s="4" t="s">
        <v>97</v>
      </c>
      <c r="C4391" s="4" t="s">
        <v>770</v>
      </c>
      <c r="D4391" s="4" t="n">
        <v>3</v>
      </c>
      <c r="E4391" s="17" t="s">
        <v>459</v>
      </c>
      <c r="F4391" s="18" t="s">
        <v>768</v>
      </c>
    </row>
    <row r="4392" customFormat="false" ht="15" hidden="false" customHeight="false" outlineLevel="0" collapsed="false">
      <c r="A4392" s="4" t="str">
        <f aca="false">B4392&amp;"|"&amp;C4392</f>
        <v>tdbR00000005 Ala-UGC|4</v>
      </c>
      <c r="B4392" s="4" t="s">
        <v>97</v>
      </c>
      <c r="C4392" s="4" t="s">
        <v>771</v>
      </c>
      <c r="D4392" s="4" t="n">
        <v>4</v>
      </c>
      <c r="E4392" s="17" t="s">
        <v>772</v>
      </c>
      <c r="F4392" s="18" t="s">
        <v>768</v>
      </c>
    </row>
    <row r="4393" customFormat="false" ht="15" hidden="false" customHeight="false" outlineLevel="0" collapsed="false">
      <c r="A4393" s="4" t="str">
        <f aca="false">B4393&amp;"|"&amp;C4393</f>
        <v>tdbR00000005 Ala-UGC|5</v>
      </c>
      <c r="B4393" s="4" t="s">
        <v>97</v>
      </c>
      <c r="C4393" s="4" t="s">
        <v>773</v>
      </c>
      <c r="D4393" s="4" t="n">
        <v>5</v>
      </c>
      <c r="E4393" s="17" t="s">
        <v>772</v>
      </c>
      <c r="F4393" s="18" t="s">
        <v>768</v>
      </c>
    </row>
    <row r="4394" customFormat="false" ht="15" hidden="false" customHeight="false" outlineLevel="0" collapsed="false">
      <c r="A4394" s="4" t="str">
        <f aca="false">B4394&amp;"|"&amp;C4394</f>
        <v>tdbR00000005 Ala-UGC|6</v>
      </c>
      <c r="B4394" s="4" t="s">
        <v>97</v>
      </c>
      <c r="C4394" s="4" t="s">
        <v>774</v>
      </c>
      <c r="D4394" s="4" t="n">
        <v>6</v>
      </c>
      <c r="E4394" s="17" t="s">
        <v>772</v>
      </c>
      <c r="F4394" s="18" t="s">
        <v>768</v>
      </c>
    </row>
    <row r="4395" customFormat="false" ht="15" hidden="false" customHeight="false" outlineLevel="0" collapsed="false">
      <c r="A4395" s="4" t="str">
        <f aca="false">B4395&amp;"|"&amp;C4395</f>
        <v>tdbR00000005 Ala-UGC|7</v>
      </c>
      <c r="B4395" s="4" t="s">
        <v>97</v>
      </c>
      <c r="C4395" s="4" t="s">
        <v>775</v>
      </c>
      <c r="D4395" s="4" t="n">
        <v>7</v>
      </c>
      <c r="E4395" s="17" t="s">
        <v>777</v>
      </c>
      <c r="F4395" s="18" t="s">
        <v>768</v>
      </c>
    </row>
    <row r="4396" customFormat="false" ht="15" hidden="false" customHeight="false" outlineLevel="0" collapsed="false">
      <c r="A4396" s="4" t="str">
        <f aca="false">B4396&amp;"|"&amp;C4396</f>
        <v>tdbR00000005 Ala-UGC|8</v>
      </c>
      <c r="B4396" s="4" t="s">
        <v>97</v>
      </c>
      <c r="C4396" s="4" t="s">
        <v>776</v>
      </c>
      <c r="D4396" s="4" t="n">
        <v>8</v>
      </c>
      <c r="E4396" s="3" t="s">
        <v>777</v>
      </c>
      <c r="F4396" s="4" t="s">
        <v>778</v>
      </c>
    </row>
    <row r="4397" customFormat="false" ht="15" hidden="false" customHeight="false" outlineLevel="0" collapsed="false">
      <c r="A4397" s="4" t="str">
        <f aca="false">B4397&amp;"|"&amp;C4397</f>
        <v>tdbR00000005 Ala-UGC|9</v>
      </c>
      <c r="B4397" s="4" t="s">
        <v>97</v>
      </c>
      <c r="C4397" s="4" t="s">
        <v>779</v>
      </c>
      <c r="D4397" s="4" t="n">
        <v>9</v>
      </c>
      <c r="E4397" s="3" t="s">
        <v>780</v>
      </c>
      <c r="F4397" s="4" t="s">
        <v>781</v>
      </c>
    </row>
    <row r="4398" customFormat="false" ht="15" hidden="false" customHeight="false" outlineLevel="0" collapsed="false">
      <c r="A4398" s="4" t="str">
        <f aca="false">B4398&amp;"|"&amp;C4398</f>
        <v>tdbR00000005 Ala-UGC|10</v>
      </c>
      <c r="B4398" s="4" t="s">
        <v>97</v>
      </c>
      <c r="C4398" s="4" t="s">
        <v>782</v>
      </c>
      <c r="D4398" s="4" t="n">
        <v>10</v>
      </c>
      <c r="E4398" s="8" t="s">
        <v>459</v>
      </c>
      <c r="F4398" s="7" t="s">
        <v>783</v>
      </c>
    </row>
    <row r="4399" customFormat="false" ht="15" hidden="false" customHeight="false" outlineLevel="0" collapsed="false">
      <c r="A4399" s="4" t="str">
        <f aca="false">B4399&amp;"|"&amp;C4399</f>
        <v>tdbR00000005 Ala-UGC|11</v>
      </c>
      <c r="B4399" s="4" t="s">
        <v>97</v>
      </c>
      <c r="C4399" s="4" t="s">
        <v>784</v>
      </c>
      <c r="D4399" s="4" t="n">
        <v>11</v>
      </c>
      <c r="E4399" s="8" t="s">
        <v>772</v>
      </c>
      <c r="F4399" s="7" t="s">
        <v>783</v>
      </c>
    </row>
    <row r="4400" customFormat="false" ht="15" hidden="false" customHeight="false" outlineLevel="0" collapsed="false">
      <c r="A4400" s="4" t="str">
        <f aca="false">B4400&amp;"|"&amp;C4400</f>
        <v>tdbR00000005 Ala-UGC|12</v>
      </c>
      <c r="B4400" s="4" t="s">
        <v>97</v>
      </c>
      <c r="C4400" s="4" t="s">
        <v>785</v>
      </c>
      <c r="D4400" s="4" t="n">
        <v>12</v>
      </c>
      <c r="E4400" s="8" t="s">
        <v>777</v>
      </c>
      <c r="F4400" s="7" t="s">
        <v>783</v>
      </c>
    </row>
    <row r="4401" customFormat="false" ht="15" hidden="false" customHeight="false" outlineLevel="0" collapsed="false">
      <c r="A4401" s="4" t="str">
        <f aca="false">B4401&amp;"|"&amp;C4401</f>
        <v>tdbR00000005 Ala-UGC|13</v>
      </c>
      <c r="B4401" s="4" t="s">
        <v>97</v>
      </c>
      <c r="C4401" s="4" t="s">
        <v>786</v>
      </c>
      <c r="D4401" s="4" t="n">
        <v>13</v>
      </c>
      <c r="E4401" s="8" t="s">
        <v>772</v>
      </c>
      <c r="F4401" s="7" t="s">
        <v>783</v>
      </c>
    </row>
    <row r="4402" customFormat="false" ht="15" hidden="false" customHeight="false" outlineLevel="0" collapsed="false">
      <c r="A4402" s="4" t="str">
        <f aca="false">B4402&amp;"|"&amp;C4402</f>
        <v>tdbR00000005 Ala-UGC|14</v>
      </c>
      <c r="B4402" s="4" t="s">
        <v>97</v>
      </c>
      <c r="C4402" s="4" t="s">
        <v>787</v>
      </c>
      <c r="D4402" s="4" t="n">
        <v>14</v>
      </c>
      <c r="E4402" s="19" t="s">
        <v>780</v>
      </c>
      <c r="F4402" s="20" t="s">
        <v>788</v>
      </c>
    </row>
    <row r="4403" customFormat="false" ht="15" hidden="false" customHeight="false" outlineLevel="0" collapsed="false">
      <c r="A4403" s="4" t="str">
        <f aca="false">B4403&amp;"|"&amp;C4403</f>
        <v>tdbR00000005 Ala-UGC|15</v>
      </c>
      <c r="B4403" s="4" t="s">
        <v>97</v>
      </c>
      <c r="C4403" s="4" t="s">
        <v>789</v>
      </c>
      <c r="D4403" s="4" t="n">
        <v>15</v>
      </c>
      <c r="E4403" s="19" t="s">
        <v>459</v>
      </c>
      <c r="F4403" s="20" t="s">
        <v>788</v>
      </c>
    </row>
    <row r="4404" customFormat="false" ht="15" hidden="false" customHeight="false" outlineLevel="0" collapsed="false">
      <c r="A4404" s="4" t="str">
        <f aca="false">B4404&amp;"|"&amp;C4404</f>
        <v>tdbR00000005 Ala-UGC|16</v>
      </c>
      <c r="B4404" s="4" t="s">
        <v>97</v>
      </c>
      <c r="C4404" s="4" t="s">
        <v>790</v>
      </c>
      <c r="D4404" s="4" t="n">
        <v>16</v>
      </c>
      <c r="E4404" s="19" t="s">
        <v>772</v>
      </c>
      <c r="F4404" s="20" t="s">
        <v>788</v>
      </c>
    </row>
    <row r="4405" customFormat="false" ht="15" hidden="false" customHeight="false" outlineLevel="0" collapsed="false">
      <c r="A4405" s="4" t="str">
        <f aca="false">B4405&amp;"|"&amp;C4405</f>
        <v>tdbR00000005 Ala-UGC|17</v>
      </c>
      <c r="B4405" s="4" t="s">
        <v>97</v>
      </c>
      <c r="C4405" s="4" t="s">
        <v>791</v>
      </c>
      <c r="D4405" s="4" t="n">
        <v>17</v>
      </c>
      <c r="E4405" s="19" t="s">
        <v>777</v>
      </c>
      <c r="F4405" s="20" t="s">
        <v>788</v>
      </c>
    </row>
    <row r="4406" customFormat="false" ht="15" hidden="false" customHeight="false" outlineLevel="0" collapsed="false">
      <c r="A4406" s="4" t="str">
        <f aca="false">B4406&amp;"|"&amp;C4406</f>
        <v>tdbR00000005 Ala-UGC|18</v>
      </c>
      <c r="B4406" s="4" t="s">
        <v>97</v>
      </c>
      <c r="C4406" s="4" t="s">
        <v>793</v>
      </c>
      <c r="D4406" s="4" t="n">
        <v>18</v>
      </c>
      <c r="E4406" s="19" t="s">
        <v>459</v>
      </c>
      <c r="F4406" s="20" t="s">
        <v>788</v>
      </c>
    </row>
    <row r="4407" customFormat="false" ht="15" hidden="false" customHeight="false" outlineLevel="0" collapsed="false">
      <c r="A4407" s="4" t="str">
        <f aca="false">B4407&amp;"|"&amp;C4407</f>
        <v>tdbR00000005 Ala-UGC|19</v>
      </c>
      <c r="B4407" s="4" t="s">
        <v>97</v>
      </c>
      <c r="C4407" s="4" t="s">
        <v>794</v>
      </c>
      <c r="D4407" s="4" t="n">
        <v>19</v>
      </c>
      <c r="E4407" s="19" t="s">
        <v>459</v>
      </c>
      <c r="F4407" s="20" t="s">
        <v>788</v>
      </c>
    </row>
    <row r="4408" customFormat="false" ht="15" hidden="false" customHeight="false" outlineLevel="0" collapsed="false">
      <c r="A4408" s="4" t="str">
        <f aca="false">B4408&amp;"|"&amp;C4408</f>
        <v>tdbR00000005 Ala-UGC|20</v>
      </c>
      <c r="B4408" s="4" t="s">
        <v>97</v>
      </c>
      <c r="C4408" s="4" t="s">
        <v>795</v>
      </c>
      <c r="D4408" s="4" t="n">
        <v>20</v>
      </c>
      <c r="E4408" s="19" t="s">
        <v>459</v>
      </c>
      <c r="F4408" s="20" t="s">
        <v>788</v>
      </c>
    </row>
    <row r="4409" customFormat="false" ht="15" hidden="false" customHeight="false" outlineLevel="0" collapsed="false">
      <c r="A4409" s="4" t="str">
        <f aca="false">B4409&amp;"|"&amp;C4409</f>
        <v>tdbR00000005 Ala-UGC|21</v>
      </c>
      <c r="B4409" s="4" t="s">
        <v>97</v>
      </c>
      <c r="C4409" s="4" t="s">
        <v>797</v>
      </c>
      <c r="D4409" s="4" t="n">
        <v>21</v>
      </c>
      <c r="E4409" s="19" t="s">
        <v>780</v>
      </c>
      <c r="F4409" s="20" t="s">
        <v>788</v>
      </c>
    </row>
    <row r="4410" customFormat="false" ht="15" hidden="false" customHeight="false" outlineLevel="0" collapsed="false">
      <c r="A4410" s="4" t="str">
        <f aca="false">B4410&amp;"|"&amp;C4410</f>
        <v>tdbR00000005 Ala-UGC|22</v>
      </c>
      <c r="B4410" s="4" t="s">
        <v>97</v>
      </c>
      <c r="C4410" s="4" t="s">
        <v>798</v>
      </c>
      <c r="D4410" s="4" t="n">
        <v>22</v>
      </c>
      <c r="E4410" s="8" t="s">
        <v>459</v>
      </c>
      <c r="F4410" s="7" t="s">
        <v>783</v>
      </c>
    </row>
    <row r="4411" customFormat="false" ht="15" hidden="false" customHeight="false" outlineLevel="0" collapsed="false">
      <c r="A4411" s="4" t="str">
        <f aca="false">B4411&amp;"|"&amp;C4411</f>
        <v>tdbR00000005 Ala-UGC|23</v>
      </c>
      <c r="B4411" s="4" t="s">
        <v>97</v>
      </c>
      <c r="C4411" s="4" t="s">
        <v>799</v>
      </c>
      <c r="D4411" s="4" t="n">
        <v>23</v>
      </c>
      <c r="E4411" s="8" t="s">
        <v>780</v>
      </c>
      <c r="F4411" s="7" t="s">
        <v>783</v>
      </c>
    </row>
    <row r="4412" customFormat="false" ht="15" hidden="false" customHeight="false" outlineLevel="0" collapsed="false">
      <c r="A4412" s="4" t="str">
        <f aca="false">B4412&amp;"|"&amp;C4412</f>
        <v>tdbR00000005 Ala-UGC|24</v>
      </c>
      <c r="B4412" s="4" t="s">
        <v>97</v>
      </c>
      <c r="C4412" s="4" t="s">
        <v>800</v>
      </c>
      <c r="D4412" s="4" t="n">
        <v>24</v>
      </c>
      <c r="E4412" s="8" t="s">
        <v>459</v>
      </c>
      <c r="F4412" s="7" t="s">
        <v>783</v>
      </c>
    </row>
    <row r="4413" customFormat="false" ht="15" hidden="false" customHeight="false" outlineLevel="0" collapsed="false">
      <c r="A4413" s="4" t="str">
        <f aca="false">B4413&amp;"|"&amp;C4413</f>
        <v>tdbR00000005 Ala-UGC|25</v>
      </c>
      <c r="B4413" s="4" t="s">
        <v>97</v>
      </c>
      <c r="C4413" s="4" t="s">
        <v>801</v>
      </c>
      <c r="D4413" s="4" t="n">
        <v>25</v>
      </c>
      <c r="E4413" s="8" t="s">
        <v>772</v>
      </c>
      <c r="F4413" s="7" t="s">
        <v>783</v>
      </c>
    </row>
    <row r="4414" customFormat="false" ht="15" hidden="false" customHeight="false" outlineLevel="0" collapsed="false">
      <c r="A4414" s="4" t="str">
        <f aca="false">B4414&amp;"|"&amp;C4414</f>
        <v>tdbR00000005 Ala-UGC|26</v>
      </c>
      <c r="B4414" s="4" t="s">
        <v>97</v>
      </c>
      <c r="C4414" s="4" t="s">
        <v>802</v>
      </c>
      <c r="D4414" s="4" t="n">
        <v>26</v>
      </c>
      <c r="E4414" s="3" t="s">
        <v>780</v>
      </c>
      <c r="F4414" s="4" t="s">
        <v>803</v>
      </c>
    </row>
    <row r="4415" customFormat="false" ht="15" hidden="false" customHeight="false" outlineLevel="0" collapsed="false">
      <c r="A4415" s="4" t="str">
        <f aca="false">B4415&amp;"|"&amp;C4415</f>
        <v>tdbR00000005 Ala-UGC|27</v>
      </c>
      <c r="B4415" s="4" t="s">
        <v>97</v>
      </c>
      <c r="C4415" s="4" t="s">
        <v>804</v>
      </c>
      <c r="D4415" s="4" t="n">
        <v>27</v>
      </c>
      <c r="E4415" s="21" t="s">
        <v>772</v>
      </c>
      <c r="F4415" s="22" t="s">
        <v>805</v>
      </c>
    </row>
    <row r="4416" customFormat="false" ht="15" hidden="false" customHeight="false" outlineLevel="0" collapsed="false">
      <c r="A4416" s="4" t="str">
        <f aca="false">B4416&amp;"|"&amp;C4416</f>
        <v>tdbR00000005 Ala-UGC|28</v>
      </c>
      <c r="B4416" s="4" t="s">
        <v>97</v>
      </c>
      <c r="C4416" s="4" t="s">
        <v>806</v>
      </c>
      <c r="D4416" s="4" t="n">
        <v>28</v>
      </c>
      <c r="E4416" s="21" t="s">
        <v>772</v>
      </c>
      <c r="F4416" s="22" t="s">
        <v>805</v>
      </c>
    </row>
    <row r="4417" customFormat="false" ht="15" hidden="false" customHeight="false" outlineLevel="0" collapsed="false">
      <c r="A4417" s="4" t="str">
        <f aca="false">B4417&amp;"|"&amp;C4417</f>
        <v>tdbR00000005 Ala-UGC|29</v>
      </c>
      <c r="B4417" s="4" t="s">
        <v>97</v>
      </c>
      <c r="C4417" s="4" t="s">
        <v>807</v>
      </c>
      <c r="D4417" s="4" t="n">
        <v>29</v>
      </c>
      <c r="E4417" s="21" t="s">
        <v>777</v>
      </c>
      <c r="F4417" s="22" t="s">
        <v>805</v>
      </c>
    </row>
    <row r="4418" customFormat="false" ht="15" hidden="false" customHeight="false" outlineLevel="0" collapsed="false">
      <c r="A4418" s="4" t="str">
        <f aca="false">B4418&amp;"|"&amp;C4418</f>
        <v>tdbR00000005 Ala-UGC|30</v>
      </c>
      <c r="B4418" s="4" t="s">
        <v>97</v>
      </c>
      <c r="C4418" s="4" t="s">
        <v>808</v>
      </c>
      <c r="D4418" s="4" t="n">
        <v>30</v>
      </c>
      <c r="E4418" s="21" t="s">
        <v>459</v>
      </c>
      <c r="F4418" s="22" t="s">
        <v>805</v>
      </c>
    </row>
    <row r="4419" customFormat="false" ht="15" hidden="false" customHeight="false" outlineLevel="0" collapsed="false">
      <c r="A4419" s="4" t="str">
        <f aca="false">B4419&amp;"|"&amp;C4419</f>
        <v>tdbR00000005 Ala-UGC|31</v>
      </c>
      <c r="B4419" s="4" t="s">
        <v>97</v>
      </c>
      <c r="C4419" s="4" t="s">
        <v>809</v>
      </c>
      <c r="D4419" s="4" t="n">
        <v>31</v>
      </c>
      <c r="E4419" s="21" t="s">
        <v>772</v>
      </c>
      <c r="F4419" s="22" t="s">
        <v>805</v>
      </c>
    </row>
    <row r="4420" customFormat="false" ht="15" hidden="false" customHeight="false" outlineLevel="0" collapsed="false">
      <c r="A4420" s="4" t="str">
        <f aca="false">B4420&amp;"|"&amp;C4420</f>
        <v>tdbR00000005 Ala-UGC|32</v>
      </c>
      <c r="B4420" s="4" t="s">
        <v>97</v>
      </c>
      <c r="C4420" s="4" t="s">
        <v>810</v>
      </c>
      <c r="D4420" s="4" t="n">
        <v>32</v>
      </c>
      <c r="E4420" s="19" t="s">
        <v>772</v>
      </c>
      <c r="F4420" s="20" t="s">
        <v>811</v>
      </c>
    </row>
    <row r="4421" customFormat="false" ht="15" hidden="false" customHeight="false" outlineLevel="0" collapsed="false">
      <c r="A4421" s="4" t="str">
        <f aca="false">B4421&amp;"|"&amp;C4421</f>
        <v>tdbR00000005 Ala-UGC|33</v>
      </c>
      <c r="B4421" s="4" t="s">
        <v>97</v>
      </c>
      <c r="C4421" s="4" t="s">
        <v>812</v>
      </c>
      <c r="D4421" s="4" t="n">
        <v>33</v>
      </c>
      <c r="E4421" s="19" t="s">
        <v>777</v>
      </c>
      <c r="F4421" s="20" t="s">
        <v>811</v>
      </c>
    </row>
    <row r="4422" customFormat="false" ht="15" hidden="false" customHeight="false" outlineLevel="0" collapsed="false">
      <c r="A4422" s="4" t="str">
        <f aca="false">B4422&amp;"|"&amp;C4422</f>
        <v>tdbR00000005 Ala-UGC|34</v>
      </c>
      <c r="B4422" s="4" t="s">
        <v>97</v>
      </c>
      <c r="C4422" s="4" t="s">
        <v>813</v>
      </c>
      <c r="D4422" s="4" t="n">
        <v>34</v>
      </c>
      <c r="E4422" s="19" t="s">
        <v>777</v>
      </c>
      <c r="F4422" s="20" t="s">
        <v>811</v>
      </c>
    </row>
    <row r="4423" customFormat="false" ht="15" hidden="false" customHeight="false" outlineLevel="0" collapsed="false">
      <c r="A4423" s="4" t="str">
        <f aca="false">B4423&amp;"|"&amp;C4423</f>
        <v>tdbR00000005 Ala-UGC|35</v>
      </c>
      <c r="B4423" s="4" t="s">
        <v>97</v>
      </c>
      <c r="C4423" s="4" t="s">
        <v>814</v>
      </c>
      <c r="D4423" s="4" t="n">
        <v>35</v>
      </c>
      <c r="E4423" s="19" t="s">
        <v>459</v>
      </c>
      <c r="F4423" s="20" t="s">
        <v>811</v>
      </c>
    </row>
    <row r="4424" customFormat="false" ht="15" hidden="false" customHeight="false" outlineLevel="0" collapsed="false">
      <c r="A4424" s="4" t="str">
        <f aca="false">B4424&amp;"|"&amp;C4424</f>
        <v>tdbR00000005 Ala-UGC|36</v>
      </c>
      <c r="B4424" s="4" t="s">
        <v>97</v>
      </c>
      <c r="C4424" s="4" t="s">
        <v>815</v>
      </c>
      <c r="D4424" s="4" t="n">
        <v>36</v>
      </c>
      <c r="E4424" s="19" t="s">
        <v>772</v>
      </c>
      <c r="F4424" s="20" t="s">
        <v>811</v>
      </c>
    </row>
    <row r="4425" customFormat="false" ht="15" hidden="false" customHeight="false" outlineLevel="0" collapsed="false">
      <c r="A4425" s="4" t="str">
        <f aca="false">B4425&amp;"|"&amp;C4425</f>
        <v>tdbR00000005 Ala-UGC|37</v>
      </c>
      <c r="B4425" s="4" t="s">
        <v>97</v>
      </c>
      <c r="C4425" s="4" t="s">
        <v>816</v>
      </c>
      <c r="D4425" s="4" t="n">
        <v>37</v>
      </c>
      <c r="E4425" s="19" t="s">
        <v>780</v>
      </c>
      <c r="F4425" s="20" t="s">
        <v>811</v>
      </c>
    </row>
    <row r="4426" customFormat="false" ht="15" hidden="false" customHeight="false" outlineLevel="0" collapsed="false">
      <c r="A4426" s="4" t="str">
        <f aca="false">B4426&amp;"|"&amp;C4426</f>
        <v>tdbR00000005 Ala-UGC|38</v>
      </c>
      <c r="B4426" s="4" t="s">
        <v>97</v>
      </c>
      <c r="C4426" s="4" t="s">
        <v>817</v>
      </c>
      <c r="D4426" s="4" t="n">
        <v>38</v>
      </c>
      <c r="E4426" s="19" t="s">
        <v>772</v>
      </c>
      <c r="F4426" s="20" t="s">
        <v>811</v>
      </c>
    </row>
    <row r="4427" customFormat="false" ht="15" hidden="false" customHeight="false" outlineLevel="0" collapsed="false">
      <c r="A4427" s="4" t="str">
        <f aca="false">B4427&amp;"|"&amp;C4427</f>
        <v>tdbR00000005 Ala-UGC|39</v>
      </c>
      <c r="B4427" s="4" t="s">
        <v>97</v>
      </c>
      <c r="C4427" s="4" t="s">
        <v>818</v>
      </c>
      <c r="D4427" s="4" t="n">
        <v>39</v>
      </c>
      <c r="E4427" s="21" t="s">
        <v>459</v>
      </c>
      <c r="F4427" s="22" t="s">
        <v>805</v>
      </c>
    </row>
    <row r="4428" customFormat="false" ht="15" hidden="false" customHeight="false" outlineLevel="0" collapsed="false">
      <c r="A4428" s="4" t="str">
        <f aca="false">B4428&amp;"|"&amp;C4428</f>
        <v>tdbR00000005 Ala-UGC|40</v>
      </c>
      <c r="B4428" s="4" t="s">
        <v>97</v>
      </c>
      <c r="C4428" s="4" t="s">
        <v>819</v>
      </c>
      <c r="D4428" s="4" t="n">
        <v>40</v>
      </c>
      <c r="E4428" s="21" t="s">
        <v>772</v>
      </c>
      <c r="F4428" s="22" t="s">
        <v>805</v>
      </c>
    </row>
    <row r="4429" customFormat="false" ht="15" hidden="false" customHeight="false" outlineLevel="0" collapsed="false">
      <c r="A4429" s="4" t="str">
        <f aca="false">B4429&amp;"|"&amp;C4429</f>
        <v>tdbR00000005 Ala-UGC|41</v>
      </c>
      <c r="B4429" s="4" t="s">
        <v>97</v>
      </c>
      <c r="C4429" s="4" t="s">
        <v>820</v>
      </c>
      <c r="D4429" s="4" t="n">
        <v>41</v>
      </c>
      <c r="E4429" s="21" t="s">
        <v>780</v>
      </c>
      <c r="F4429" s="22" t="s">
        <v>805</v>
      </c>
    </row>
    <row r="4430" customFormat="false" ht="15" hidden="false" customHeight="false" outlineLevel="0" collapsed="false">
      <c r="A4430" s="4" t="str">
        <f aca="false">B4430&amp;"|"&amp;C4430</f>
        <v>tdbR00000005 Ala-UGC|42</v>
      </c>
      <c r="B4430" s="4" t="s">
        <v>97</v>
      </c>
      <c r="C4430" s="4" t="s">
        <v>821</v>
      </c>
      <c r="D4430" s="4" t="n">
        <v>42</v>
      </c>
      <c r="E4430" s="21" t="s">
        <v>459</v>
      </c>
      <c r="F4430" s="22" t="s">
        <v>805</v>
      </c>
    </row>
    <row r="4431" customFormat="false" ht="15" hidden="false" customHeight="false" outlineLevel="0" collapsed="false">
      <c r="A4431" s="4" t="str">
        <f aca="false">B4431&amp;"|"&amp;C4431</f>
        <v>tdbR00000005 Ala-UGC|43</v>
      </c>
      <c r="B4431" s="4" t="s">
        <v>97</v>
      </c>
      <c r="C4431" s="4" t="s">
        <v>822</v>
      </c>
      <c r="D4431" s="4" t="n">
        <v>43</v>
      </c>
      <c r="E4431" s="21" t="s">
        <v>459</v>
      </c>
      <c r="F4431" s="22" t="s">
        <v>805</v>
      </c>
    </row>
    <row r="4432" customFormat="false" ht="15" hidden="false" customHeight="false" outlineLevel="0" collapsed="false">
      <c r="A4432" s="4" t="str">
        <f aca="false">B4432&amp;"|"&amp;C4432</f>
        <v>tdbR00000005 Ala-UGC|44</v>
      </c>
      <c r="B4432" s="4" t="s">
        <v>97</v>
      </c>
      <c r="C4432" s="4" t="s">
        <v>823</v>
      </c>
      <c r="D4432" s="4" t="n">
        <v>44</v>
      </c>
      <c r="E4432" s="19" t="s">
        <v>459</v>
      </c>
      <c r="F4432" s="20" t="s">
        <v>824</v>
      </c>
    </row>
    <row r="4433" customFormat="false" ht="15" hidden="false" customHeight="false" outlineLevel="0" collapsed="false">
      <c r="A4433" s="4" t="str">
        <f aca="false">B4433&amp;"|"&amp;C4433</f>
        <v>tdbR00000005 Ala-UGC|45</v>
      </c>
      <c r="B4433" s="4" t="s">
        <v>97</v>
      </c>
      <c r="C4433" s="4" t="s">
        <v>825</v>
      </c>
      <c r="D4433" s="4" t="n">
        <v>45</v>
      </c>
      <c r="E4433" s="19" t="s">
        <v>459</v>
      </c>
      <c r="F4433" s="20" t="s">
        <v>824</v>
      </c>
    </row>
    <row r="4434" customFormat="false" ht="15" hidden="false" customHeight="false" outlineLevel="0" collapsed="false">
      <c r="A4434" s="4" t="str">
        <f aca="false">B4434&amp;"|"&amp;C4434</f>
        <v>tdbR00000005 Ala-UGC|46</v>
      </c>
      <c r="B4434" s="4" t="s">
        <v>97</v>
      </c>
      <c r="C4434" s="4" t="s">
        <v>826</v>
      </c>
      <c r="D4434" s="4" t="n">
        <v>46</v>
      </c>
      <c r="E4434" s="19" t="s">
        <v>459</v>
      </c>
      <c r="F4434" s="20" t="s">
        <v>824</v>
      </c>
    </row>
    <row r="4435" customFormat="false" ht="15" hidden="false" customHeight="false" outlineLevel="0" collapsed="false">
      <c r="A4435" s="4" t="str">
        <f aca="false">B4435&amp;"|"&amp;C4435</f>
        <v>tdbR00000005 Ala-UGC|47</v>
      </c>
      <c r="B4435" s="4" t="s">
        <v>97</v>
      </c>
      <c r="C4435" s="4" t="s">
        <v>827</v>
      </c>
      <c r="D4435" s="4" t="n">
        <v>47</v>
      </c>
      <c r="E4435" s="19" t="s">
        <v>777</v>
      </c>
      <c r="F4435" s="20" t="s">
        <v>824</v>
      </c>
    </row>
    <row r="4436" customFormat="false" ht="15" hidden="false" customHeight="false" outlineLevel="0" collapsed="false">
      <c r="A4436" s="4" t="str">
        <f aca="false">B4436&amp;"|"&amp;C4436</f>
        <v>tdbR00000005 Ala-UGC|48</v>
      </c>
      <c r="B4436" s="4" t="s">
        <v>97</v>
      </c>
      <c r="C4436" s="4" t="s">
        <v>828</v>
      </c>
      <c r="D4436" s="4" t="n">
        <v>48</v>
      </c>
      <c r="E4436" s="19" t="s">
        <v>772</v>
      </c>
      <c r="F4436" s="20" t="s">
        <v>824</v>
      </c>
    </row>
    <row r="4437" customFormat="false" ht="15" hidden="false" customHeight="false" outlineLevel="0" collapsed="false">
      <c r="A4437" s="4" t="str">
        <f aca="false">B4437&amp;"|"&amp;C4437</f>
        <v>tdbR00000005 Ala-UGC|49</v>
      </c>
      <c r="B4437" s="4" t="s">
        <v>97</v>
      </c>
      <c r="C4437" s="4" t="s">
        <v>829</v>
      </c>
      <c r="D4437" s="4" t="n">
        <v>49</v>
      </c>
      <c r="E4437" s="23" t="s">
        <v>459</v>
      </c>
      <c r="F4437" s="10" t="s">
        <v>830</v>
      </c>
    </row>
    <row r="4438" customFormat="false" ht="15" hidden="false" customHeight="false" outlineLevel="0" collapsed="false">
      <c r="A4438" s="4" t="str">
        <f aca="false">B4438&amp;"|"&amp;C4438</f>
        <v>tdbR00000005 Ala-UGC|50</v>
      </c>
      <c r="B4438" s="4" t="s">
        <v>97</v>
      </c>
      <c r="C4438" s="4" t="s">
        <v>831</v>
      </c>
      <c r="D4438" s="4" t="n">
        <v>50</v>
      </c>
      <c r="E4438" s="23" t="s">
        <v>780</v>
      </c>
      <c r="F4438" s="10" t="s">
        <v>830</v>
      </c>
    </row>
    <row r="4439" customFormat="false" ht="15" hidden="false" customHeight="false" outlineLevel="0" collapsed="false">
      <c r="A4439" s="4" t="str">
        <f aca="false">B4439&amp;"|"&amp;C4439</f>
        <v>tdbR00000005 Ala-UGC|51</v>
      </c>
      <c r="B4439" s="4" t="s">
        <v>97</v>
      </c>
      <c r="C4439" s="4" t="s">
        <v>832</v>
      </c>
      <c r="D4439" s="4" t="n">
        <v>51</v>
      </c>
      <c r="E4439" s="23" t="s">
        <v>772</v>
      </c>
      <c r="F4439" s="10" t="s">
        <v>830</v>
      </c>
    </row>
    <row r="4440" customFormat="false" ht="15" hidden="false" customHeight="false" outlineLevel="0" collapsed="false">
      <c r="A4440" s="4" t="str">
        <f aca="false">B4440&amp;"|"&amp;C4440</f>
        <v>tdbR00000005 Ala-UGC|52</v>
      </c>
      <c r="B4440" s="4" t="s">
        <v>97</v>
      </c>
      <c r="C4440" s="4" t="s">
        <v>833</v>
      </c>
      <c r="D4440" s="4" t="n">
        <v>52</v>
      </c>
      <c r="E4440" s="23" t="s">
        <v>459</v>
      </c>
      <c r="F4440" s="10" t="s">
        <v>830</v>
      </c>
    </row>
    <row r="4441" customFormat="false" ht="15" hidden="false" customHeight="false" outlineLevel="0" collapsed="false">
      <c r="A4441" s="4" t="str">
        <f aca="false">B4441&amp;"|"&amp;C4441</f>
        <v>tdbR00000005 Ala-UGC|53</v>
      </c>
      <c r="B4441" s="4" t="s">
        <v>97</v>
      </c>
      <c r="C4441" s="4" t="s">
        <v>834</v>
      </c>
      <c r="D4441" s="4" t="n">
        <v>53</v>
      </c>
      <c r="E4441" s="23" t="s">
        <v>459</v>
      </c>
      <c r="F4441" s="10" t="s">
        <v>830</v>
      </c>
    </row>
    <row r="4442" customFormat="false" ht="15" hidden="false" customHeight="false" outlineLevel="0" collapsed="false">
      <c r="A4442" s="4" t="str">
        <f aca="false">B4442&amp;"|"&amp;C4442</f>
        <v>tdbR00000005 Ala-UGC|54</v>
      </c>
      <c r="B4442" s="4" t="s">
        <v>97</v>
      </c>
      <c r="C4442" s="4" t="s">
        <v>835</v>
      </c>
      <c r="D4442" s="4" t="n">
        <v>54</v>
      </c>
      <c r="E4442" s="19" t="s">
        <v>777</v>
      </c>
      <c r="F4442" s="20" t="s">
        <v>836</v>
      </c>
    </row>
    <row r="4443" customFormat="false" ht="15" hidden="false" customHeight="false" outlineLevel="0" collapsed="false">
      <c r="A4443" s="4" t="str">
        <f aca="false">B4443&amp;"|"&amp;C4443</f>
        <v>tdbR00000005 Ala-UGC|55</v>
      </c>
      <c r="B4443" s="4" t="s">
        <v>97</v>
      </c>
      <c r="C4443" s="4" t="s">
        <v>837</v>
      </c>
      <c r="D4443" s="4" t="n">
        <v>55</v>
      </c>
      <c r="E4443" s="19" t="s">
        <v>777</v>
      </c>
      <c r="F4443" s="20" t="s">
        <v>836</v>
      </c>
    </row>
    <row r="4444" customFormat="false" ht="15" hidden="false" customHeight="false" outlineLevel="0" collapsed="false">
      <c r="A4444" s="4" t="str">
        <f aca="false">B4444&amp;"|"&amp;C4444</f>
        <v>tdbR00000005 Ala-UGC|56</v>
      </c>
      <c r="B4444" s="4" t="s">
        <v>97</v>
      </c>
      <c r="C4444" s="4" t="s">
        <v>838</v>
      </c>
      <c r="D4444" s="4" t="n">
        <v>56</v>
      </c>
      <c r="E4444" s="19" t="s">
        <v>772</v>
      </c>
      <c r="F4444" s="20" t="s">
        <v>836</v>
      </c>
    </row>
    <row r="4445" customFormat="false" ht="15" hidden="false" customHeight="false" outlineLevel="0" collapsed="false">
      <c r="A4445" s="4" t="str">
        <f aca="false">B4445&amp;"|"&amp;C4445</f>
        <v>tdbR00000005 Ala-UGC|57</v>
      </c>
      <c r="B4445" s="4" t="s">
        <v>97</v>
      </c>
      <c r="C4445" s="4" t="s">
        <v>839</v>
      </c>
      <c r="D4445" s="4" t="n">
        <v>57</v>
      </c>
      <c r="E4445" s="19" t="s">
        <v>459</v>
      </c>
      <c r="F4445" s="20" t="s">
        <v>836</v>
      </c>
    </row>
    <row r="4446" customFormat="false" ht="15" hidden="false" customHeight="false" outlineLevel="0" collapsed="false">
      <c r="A4446" s="4" t="str">
        <f aca="false">B4446&amp;"|"&amp;C4446</f>
        <v>tdbR00000005 Ala-UGC|58</v>
      </c>
      <c r="B4446" s="4" t="s">
        <v>97</v>
      </c>
      <c r="C4446" s="4" t="s">
        <v>840</v>
      </c>
      <c r="D4446" s="4" t="n">
        <v>58</v>
      </c>
      <c r="E4446" s="19" t="s">
        <v>780</v>
      </c>
      <c r="F4446" s="20" t="s">
        <v>836</v>
      </c>
    </row>
    <row r="4447" customFormat="false" ht="15" hidden="false" customHeight="false" outlineLevel="0" collapsed="false">
      <c r="A4447" s="4" t="str">
        <f aca="false">B4447&amp;"|"&amp;C4447</f>
        <v>tdbR00000005 Ala-UGC|59</v>
      </c>
      <c r="B4447" s="4" t="s">
        <v>97</v>
      </c>
      <c r="C4447" s="4" t="s">
        <v>841</v>
      </c>
      <c r="D4447" s="4" t="n">
        <v>59</v>
      </c>
      <c r="E4447" s="19" t="s">
        <v>777</v>
      </c>
      <c r="F4447" s="20" t="s">
        <v>836</v>
      </c>
    </row>
    <row r="4448" customFormat="false" ht="15" hidden="false" customHeight="false" outlineLevel="0" collapsed="false">
      <c r="A4448" s="4" t="str">
        <f aca="false">B4448&amp;"|"&amp;C4448</f>
        <v>tdbR00000005 Ala-UGC|60</v>
      </c>
      <c r="B4448" s="4" t="s">
        <v>97</v>
      </c>
      <c r="C4448" s="4" t="s">
        <v>842</v>
      </c>
      <c r="D4448" s="4" t="n">
        <v>60</v>
      </c>
      <c r="E4448" s="19" t="s">
        <v>772</v>
      </c>
      <c r="F4448" s="20" t="s">
        <v>836</v>
      </c>
    </row>
    <row r="4449" customFormat="false" ht="15" hidden="false" customHeight="false" outlineLevel="0" collapsed="false">
      <c r="A4449" s="4" t="str">
        <f aca="false">B4449&amp;"|"&amp;C4449</f>
        <v>tdbR00000005 Ala-UGC|61</v>
      </c>
      <c r="B4449" s="4" t="s">
        <v>97</v>
      </c>
      <c r="C4449" s="4" t="s">
        <v>843</v>
      </c>
      <c r="D4449" s="4" t="n">
        <v>61</v>
      </c>
      <c r="E4449" s="23" t="s">
        <v>772</v>
      </c>
      <c r="F4449" s="10" t="s">
        <v>830</v>
      </c>
    </row>
    <row r="4450" customFormat="false" ht="15" hidden="false" customHeight="false" outlineLevel="0" collapsed="false">
      <c r="A4450" s="4" t="str">
        <f aca="false">B4450&amp;"|"&amp;C4450</f>
        <v>tdbR00000005 Ala-UGC|62</v>
      </c>
      <c r="B4450" s="4" t="s">
        <v>97</v>
      </c>
      <c r="C4450" s="4" t="s">
        <v>844</v>
      </c>
      <c r="D4450" s="4" t="n">
        <v>62</v>
      </c>
      <c r="E4450" s="23" t="s">
        <v>772</v>
      </c>
      <c r="F4450" s="10" t="s">
        <v>830</v>
      </c>
    </row>
    <row r="4451" customFormat="false" ht="15" hidden="false" customHeight="false" outlineLevel="0" collapsed="false">
      <c r="A4451" s="4" t="str">
        <f aca="false">B4451&amp;"|"&amp;C4451</f>
        <v>tdbR00000005 Ala-UGC|63</v>
      </c>
      <c r="B4451" s="4" t="s">
        <v>97</v>
      </c>
      <c r="C4451" s="4" t="s">
        <v>845</v>
      </c>
      <c r="D4451" s="4" t="n">
        <v>63</v>
      </c>
      <c r="E4451" s="23" t="s">
        <v>459</v>
      </c>
      <c r="F4451" s="10" t="s">
        <v>830</v>
      </c>
    </row>
    <row r="4452" customFormat="false" ht="15" hidden="false" customHeight="false" outlineLevel="0" collapsed="false">
      <c r="A4452" s="4" t="str">
        <f aca="false">B4452&amp;"|"&amp;C4452</f>
        <v>tdbR00000005 Ala-UGC|64</v>
      </c>
      <c r="B4452" s="4" t="s">
        <v>97</v>
      </c>
      <c r="C4452" s="4" t="s">
        <v>846</v>
      </c>
      <c r="D4452" s="4" t="n">
        <v>64</v>
      </c>
      <c r="E4452" s="23" t="s">
        <v>777</v>
      </c>
      <c r="F4452" s="10" t="s">
        <v>830</v>
      </c>
    </row>
    <row r="4453" customFormat="false" ht="15" hidden="false" customHeight="false" outlineLevel="0" collapsed="false">
      <c r="A4453" s="4" t="str">
        <f aca="false">B4453&amp;"|"&amp;C4453</f>
        <v>tdbR00000005 Ala-UGC|65</v>
      </c>
      <c r="B4453" s="4" t="s">
        <v>97</v>
      </c>
      <c r="C4453" s="4" t="s">
        <v>847</v>
      </c>
      <c r="D4453" s="4" t="n">
        <v>65</v>
      </c>
      <c r="E4453" s="23" t="s">
        <v>777</v>
      </c>
      <c r="F4453" s="10" t="s">
        <v>830</v>
      </c>
    </row>
    <row r="4454" customFormat="false" ht="15" hidden="false" customHeight="false" outlineLevel="0" collapsed="false">
      <c r="A4454" s="4" t="str">
        <f aca="false">B4454&amp;"|"&amp;C4454</f>
        <v>tdbR00000005 Ala-UGC|66</v>
      </c>
      <c r="B4454" s="4" t="s">
        <v>97</v>
      </c>
      <c r="C4454" s="4" t="s">
        <v>848</v>
      </c>
      <c r="D4454" s="4" t="n">
        <v>66</v>
      </c>
      <c r="E4454" s="17" t="s">
        <v>780</v>
      </c>
      <c r="F4454" s="18" t="s">
        <v>768</v>
      </c>
    </row>
    <row r="4455" customFormat="false" ht="15" hidden="false" customHeight="false" outlineLevel="0" collapsed="false">
      <c r="A4455" s="4" t="str">
        <f aca="false">B4455&amp;"|"&amp;C4455</f>
        <v>tdbR00000005 Ala-UGC|67</v>
      </c>
      <c r="B4455" s="4" t="s">
        <v>97</v>
      </c>
      <c r="C4455" s="4" t="s">
        <v>849</v>
      </c>
      <c r="D4455" s="4" t="n">
        <v>67</v>
      </c>
      <c r="E4455" s="17" t="s">
        <v>459</v>
      </c>
      <c r="F4455" s="18" t="s">
        <v>768</v>
      </c>
    </row>
    <row r="4456" customFormat="false" ht="15" hidden="false" customHeight="false" outlineLevel="0" collapsed="false">
      <c r="A4456" s="4" t="str">
        <f aca="false">B4456&amp;"|"&amp;C4456</f>
        <v>tdbR00000005 Ala-UGC|68</v>
      </c>
      <c r="B4456" s="4" t="s">
        <v>97</v>
      </c>
      <c r="C4456" s="4" t="s">
        <v>850</v>
      </c>
      <c r="D4456" s="4" t="n">
        <v>68</v>
      </c>
      <c r="E4456" s="17" t="s">
        <v>459</v>
      </c>
      <c r="F4456" s="18" t="s">
        <v>768</v>
      </c>
    </row>
    <row r="4457" customFormat="false" ht="15" hidden="false" customHeight="false" outlineLevel="0" collapsed="false">
      <c r="A4457" s="4" t="str">
        <f aca="false">B4457&amp;"|"&amp;C4457</f>
        <v>tdbR00000005 Ala-UGC|69</v>
      </c>
      <c r="B4457" s="4" t="s">
        <v>97</v>
      </c>
      <c r="C4457" s="4" t="s">
        <v>851</v>
      </c>
      <c r="D4457" s="4" t="n">
        <v>69</v>
      </c>
      <c r="E4457" s="17" t="s">
        <v>459</v>
      </c>
      <c r="F4457" s="18" t="s">
        <v>768</v>
      </c>
    </row>
    <row r="4458" customFormat="false" ht="15" hidden="false" customHeight="false" outlineLevel="0" collapsed="false">
      <c r="A4458" s="4" t="str">
        <f aca="false">B4458&amp;"|"&amp;C4458</f>
        <v>tdbR00000005 Ala-UGC|70</v>
      </c>
      <c r="B4458" s="4" t="s">
        <v>97</v>
      </c>
      <c r="C4458" s="4" t="s">
        <v>852</v>
      </c>
      <c r="D4458" s="4" t="n">
        <v>70</v>
      </c>
      <c r="E4458" s="17" t="s">
        <v>777</v>
      </c>
      <c r="F4458" s="18" t="s">
        <v>768</v>
      </c>
    </row>
    <row r="4459" customFormat="false" ht="15" hidden="false" customHeight="false" outlineLevel="0" collapsed="false">
      <c r="A4459" s="4" t="str">
        <f aca="false">B4459&amp;"|"&amp;C4459</f>
        <v>tdbR00000005 Ala-UGC|71</v>
      </c>
      <c r="B4459" s="4" t="s">
        <v>97</v>
      </c>
      <c r="C4459" s="4" t="s">
        <v>853</v>
      </c>
      <c r="D4459" s="4" t="n">
        <v>71</v>
      </c>
      <c r="E4459" s="17" t="s">
        <v>772</v>
      </c>
      <c r="F4459" s="18" t="s">
        <v>768</v>
      </c>
    </row>
    <row r="4460" customFormat="false" ht="15" hidden="false" customHeight="false" outlineLevel="0" collapsed="false">
      <c r="A4460" s="4" t="str">
        <f aca="false">B4460&amp;"|"&amp;C4460</f>
        <v>tdbR00000005 Ala-UGC|72</v>
      </c>
      <c r="B4460" s="4" t="s">
        <v>97</v>
      </c>
      <c r="C4460" s="4" t="s">
        <v>854</v>
      </c>
      <c r="D4460" s="4" t="n">
        <v>72</v>
      </c>
      <c r="E4460" s="17" t="s">
        <v>772</v>
      </c>
      <c r="F4460" s="18" t="s">
        <v>768</v>
      </c>
    </row>
    <row r="4461" customFormat="false" ht="15" hidden="false" customHeight="false" outlineLevel="0" collapsed="false">
      <c r="A4461" s="4" t="str">
        <f aca="false">B4461&amp;"|"&amp;C4461</f>
        <v>tdbR00000353 Arg-UCU|1</v>
      </c>
      <c r="B4461" s="4" t="s">
        <v>98</v>
      </c>
      <c r="C4461" s="4" t="s">
        <v>767</v>
      </c>
      <c r="D4461" s="4" t="n">
        <v>1</v>
      </c>
      <c r="E4461" s="17" t="s">
        <v>459</v>
      </c>
      <c r="F4461" s="18" t="s">
        <v>768</v>
      </c>
    </row>
    <row r="4462" customFormat="false" ht="15" hidden="false" customHeight="false" outlineLevel="0" collapsed="false">
      <c r="A4462" s="4" t="str">
        <f aca="false">B4462&amp;"|"&amp;C4462</f>
        <v>tdbR00000353 Arg-UCU|2</v>
      </c>
      <c r="B4462" s="4" t="s">
        <v>98</v>
      </c>
      <c r="C4462" s="4" t="s">
        <v>769</v>
      </c>
      <c r="D4462" s="4" t="n">
        <v>2</v>
      </c>
      <c r="E4462" s="17" t="s">
        <v>772</v>
      </c>
      <c r="F4462" s="18" t="s">
        <v>768</v>
      </c>
    </row>
    <row r="4463" customFormat="false" ht="15" hidden="false" customHeight="false" outlineLevel="0" collapsed="false">
      <c r="A4463" s="4" t="str">
        <f aca="false">B4463&amp;"|"&amp;C4463</f>
        <v>tdbR00000353 Arg-UCU|3</v>
      </c>
      <c r="B4463" s="4" t="s">
        <v>98</v>
      </c>
      <c r="C4463" s="4" t="s">
        <v>770</v>
      </c>
      <c r="D4463" s="4" t="n">
        <v>3</v>
      </c>
      <c r="E4463" s="17" t="s">
        <v>772</v>
      </c>
      <c r="F4463" s="18" t="s">
        <v>768</v>
      </c>
    </row>
    <row r="4464" customFormat="false" ht="15" hidden="false" customHeight="false" outlineLevel="0" collapsed="false">
      <c r="A4464" s="4" t="str">
        <f aca="false">B4464&amp;"|"&amp;C4464</f>
        <v>tdbR00000353 Arg-UCU|4</v>
      </c>
      <c r="B4464" s="4" t="s">
        <v>98</v>
      </c>
      <c r="C4464" s="4" t="s">
        <v>771</v>
      </c>
      <c r="D4464" s="4" t="n">
        <v>4</v>
      </c>
      <c r="E4464" s="17" t="s">
        <v>772</v>
      </c>
      <c r="F4464" s="18" t="s">
        <v>768</v>
      </c>
    </row>
    <row r="4465" customFormat="false" ht="15" hidden="false" customHeight="false" outlineLevel="0" collapsed="false">
      <c r="A4465" s="4" t="str">
        <f aca="false">B4465&amp;"|"&amp;C4465</f>
        <v>tdbR00000353 Arg-UCU|5</v>
      </c>
      <c r="B4465" s="4" t="s">
        <v>98</v>
      </c>
      <c r="C4465" s="4" t="s">
        <v>773</v>
      </c>
      <c r="D4465" s="4" t="n">
        <v>5</v>
      </c>
      <c r="E4465" s="17" t="s">
        <v>780</v>
      </c>
      <c r="F4465" s="18" t="s">
        <v>768</v>
      </c>
    </row>
    <row r="4466" customFormat="false" ht="15" hidden="false" customHeight="false" outlineLevel="0" collapsed="false">
      <c r="A4466" s="4" t="str">
        <f aca="false">B4466&amp;"|"&amp;C4466</f>
        <v>tdbR00000353 Arg-UCU|6</v>
      </c>
      <c r="B4466" s="4" t="s">
        <v>98</v>
      </c>
      <c r="C4466" s="4" t="s">
        <v>774</v>
      </c>
      <c r="D4466" s="4" t="n">
        <v>6</v>
      </c>
      <c r="E4466" s="17" t="s">
        <v>777</v>
      </c>
      <c r="F4466" s="18" t="s">
        <v>768</v>
      </c>
    </row>
    <row r="4467" customFormat="false" ht="15" hidden="false" customHeight="false" outlineLevel="0" collapsed="false">
      <c r="A4467" s="4" t="str">
        <f aca="false">B4467&amp;"|"&amp;C4467</f>
        <v>tdbR00000353 Arg-UCU|7</v>
      </c>
      <c r="B4467" s="4" t="s">
        <v>98</v>
      </c>
      <c r="C4467" s="4" t="s">
        <v>775</v>
      </c>
      <c r="D4467" s="4" t="n">
        <v>7</v>
      </c>
      <c r="E4467" s="17" t="s">
        <v>459</v>
      </c>
      <c r="F4467" s="18" t="s">
        <v>768</v>
      </c>
    </row>
    <row r="4468" customFormat="false" ht="15" hidden="false" customHeight="false" outlineLevel="0" collapsed="false">
      <c r="A4468" s="4" t="str">
        <f aca="false">B4468&amp;"|"&amp;C4468</f>
        <v>tdbR00000353 Arg-UCU|8</v>
      </c>
      <c r="B4468" s="4" t="s">
        <v>98</v>
      </c>
      <c r="C4468" s="4" t="s">
        <v>776</v>
      </c>
      <c r="D4468" s="4" t="n">
        <v>8</v>
      </c>
      <c r="E4468" s="3" t="s">
        <v>777</v>
      </c>
      <c r="F4468" s="4" t="s">
        <v>778</v>
      </c>
    </row>
    <row r="4469" customFormat="false" ht="15" hidden="false" customHeight="false" outlineLevel="0" collapsed="false">
      <c r="A4469" s="4" t="str">
        <f aca="false">B4469&amp;"|"&amp;C4469</f>
        <v>tdbR00000353 Arg-UCU|9</v>
      </c>
      <c r="B4469" s="4" t="s">
        <v>98</v>
      </c>
      <c r="C4469" s="4" t="s">
        <v>779</v>
      </c>
      <c r="D4469" s="4" t="n">
        <v>9</v>
      </c>
      <c r="E4469" s="3" t="s">
        <v>780</v>
      </c>
      <c r="F4469" s="4" t="s">
        <v>781</v>
      </c>
    </row>
    <row r="4470" customFormat="false" ht="15" hidden="false" customHeight="false" outlineLevel="0" collapsed="false">
      <c r="A4470" s="4" t="str">
        <f aca="false">B4470&amp;"|"&amp;C4470</f>
        <v>tdbR00000353 Arg-UCU|10</v>
      </c>
      <c r="B4470" s="4" t="s">
        <v>98</v>
      </c>
      <c r="C4470" s="4" t="s">
        <v>782</v>
      </c>
      <c r="D4470" s="4" t="n">
        <v>10</v>
      </c>
      <c r="E4470" s="8" t="s">
        <v>459</v>
      </c>
      <c r="F4470" s="7" t="s">
        <v>783</v>
      </c>
    </row>
    <row r="4471" customFormat="false" ht="15" hidden="false" customHeight="false" outlineLevel="0" collapsed="false">
      <c r="A4471" s="4" t="str">
        <f aca="false">B4471&amp;"|"&amp;C4471</f>
        <v>tdbR00000353 Arg-UCU|11</v>
      </c>
      <c r="B4471" s="4" t="s">
        <v>98</v>
      </c>
      <c r="C4471" s="4" t="s">
        <v>784</v>
      </c>
      <c r="D4471" s="4" t="n">
        <v>11</v>
      </c>
      <c r="E4471" s="8" t="s">
        <v>772</v>
      </c>
      <c r="F4471" s="7" t="s">
        <v>783</v>
      </c>
    </row>
    <row r="4472" customFormat="false" ht="15" hidden="false" customHeight="false" outlineLevel="0" collapsed="false">
      <c r="A4472" s="4" t="str">
        <f aca="false">B4472&amp;"|"&amp;C4472</f>
        <v>tdbR00000353 Arg-UCU|12</v>
      </c>
      <c r="B4472" s="4" t="s">
        <v>98</v>
      </c>
      <c r="C4472" s="4" t="s">
        <v>785</v>
      </c>
      <c r="D4472" s="4" t="n">
        <v>12</v>
      </c>
      <c r="E4472" s="8" t="s">
        <v>777</v>
      </c>
      <c r="F4472" s="7" t="s">
        <v>783</v>
      </c>
    </row>
    <row r="4473" customFormat="false" ht="15" hidden="false" customHeight="false" outlineLevel="0" collapsed="false">
      <c r="A4473" s="4" t="str">
        <f aca="false">B4473&amp;"|"&amp;C4473</f>
        <v>tdbR00000353 Arg-UCU|13</v>
      </c>
      <c r="B4473" s="4" t="s">
        <v>98</v>
      </c>
      <c r="C4473" s="4" t="s">
        <v>786</v>
      </c>
      <c r="D4473" s="4" t="n">
        <v>13</v>
      </c>
      <c r="E4473" s="8" t="s">
        <v>772</v>
      </c>
      <c r="F4473" s="7" t="s">
        <v>783</v>
      </c>
    </row>
    <row r="4474" customFormat="false" ht="15" hidden="false" customHeight="false" outlineLevel="0" collapsed="false">
      <c r="A4474" s="4" t="str">
        <f aca="false">B4474&amp;"|"&amp;C4474</f>
        <v>tdbR00000353 Arg-UCU|14</v>
      </c>
      <c r="B4474" s="4" t="s">
        <v>98</v>
      </c>
      <c r="C4474" s="4" t="s">
        <v>787</v>
      </c>
      <c r="D4474" s="4" t="n">
        <v>14</v>
      </c>
      <c r="E4474" s="19" t="s">
        <v>780</v>
      </c>
      <c r="F4474" s="20" t="s">
        <v>788</v>
      </c>
    </row>
    <row r="4475" customFormat="false" ht="15" hidden="false" customHeight="false" outlineLevel="0" collapsed="false">
      <c r="A4475" s="4" t="str">
        <f aca="false">B4475&amp;"|"&amp;C4475</f>
        <v>tdbR00000353 Arg-UCU|15</v>
      </c>
      <c r="B4475" s="4" t="s">
        <v>98</v>
      </c>
      <c r="C4475" s="4" t="s">
        <v>789</v>
      </c>
      <c r="D4475" s="4" t="n">
        <v>15</v>
      </c>
      <c r="E4475" s="19" t="s">
        <v>459</v>
      </c>
      <c r="F4475" s="20" t="s">
        <v>788</v>
      </c>
    </row>
    <row r="4476" customFormat="false" ht="15" hidden="false" customHeight="false" outlineLevel="0" collapsed="false">
      <c r="A4476" s="4" t="str">
        <f aca="false">B4476&amp;"|"&amp;C4476</f>
        <v>tdbR00000353 Arg-UCU|16</v>
      </c>
      <c r="B4476" s="4" t="s">
        <v>98</v>
      </c>
      <c r="C4476" s="4" t="s">
        <v>790</v>
      </c>
      <c r="D4476" s="4" t="n">
        <v>16</v>
      </c>
      <c r="E4476" s="19" t="s">
        <v>777</v>
      </c>
      <c r="F4476" s="20" t="s">
        <v>788</v>
      </c>
    </row>
    <row r="4477" customFormat="false" ht="15" hidden="false" customHeight="false" outlineLevel="0" collapsed="false">
      <c r="A4477" s="4" t="str">
        <f aca="false">B4477&amp;"|"&amp;C4477</f>
        <v>tdbR00000353 Arg-UCU|17</v>
      </c>
      <c r="B4477" s="4" t="s">
        <v>98</v>
      </c>
      <c r="C4477" s="4" t="s">
        <v>791</v>
      </c>
      <c r="D4477" s="4" t="n">
        <v>17</v>
      </c>
      <c r="E4477" s="19" t="s">
        <v>780</v>
      </c>
      <c r="F4477" s="20" t="s">
        <v>788</v>
      </c>
    </row>
    <row r="4478" customFormat="false" ht="15" hidden="false" customHeight="false" outlineLevel="0" collapsed="false">
      <c r="A4478" s="4" t="str">
        <f aca="false">B4478&amp;"|"&amp;C4478</f>
        <v>tdbR00000353 Arg-UCU|18</v>
      </c>
      <c r="B4478" s="4" t="s">
        <v>98</v>
      </c>
      <c r="C4478" s="4" t="s">
        <v>793</v>
      </c>
      <c r="D4478" s="4" t="n">
        <v>18</v>
      </c>
      <c r="E4478" s="19" t="s">
        <v>459</v>
      </c>
      <c r="F4478" s="20" t="s">
        <v>788</v>
      </c>
    </row>
    <row r="4479" customFormat="false" ht="15" hidden="false" customHeight="false" outlineLevel="0" collapsed="false">
      <c r="A4479" s="4" t="str">
        <f aca="false">B4479&amp;"|"&amp;C4479</f>
        <v>tdbR00000353 Arg-UCU|19</v>
      </c>
      <c r="B4479" s="4" t="s">
        <v>98</v>
      </c>
      <c r="C4479" s="4" t="s">
        <v>794</v>
      </c>
      <c r="D4479" s="4" t="n">
        <v>19</v>
      </c>
      <c r="E4479" s="19" t="s">
        <v>459</v>
      </c>
      <c r="F4479" s="20" t="s">
        <v>788</v>
      </c>
    </row>
    <row r="4480" customFormat="false" ht="15" hidden="false" customHeight="false" outlineLevel="0" collapsed="false">
      <c r="A4480" s="4" t="str">
        <f aca="false">B4480&amp;"|"&amp;C4480</f>
        <v>tdbR00000353 Arg-UCU|20</v>
      </c>
      <c r="B4480" s="4" t="s">
        <v>98</v>
      </c>
      <c r="C4480" s="4" t="s">
        <v>795</v>
      </c>
      <c r="D4480" s="4" t="n">
        <v>20</v>
      </c>
      <c r="E4480" s="19" t="s">
        <v>780</v>
      </c>
      <c r="F4480" s="20" t="s">
        <v>788</v>
      </c>
    </row>
    <row r="4481" customFormat="false" ht="15" hidden="false" customHeight="false" outlineLevel="0" collapsed="false">
      <c r="A4481" s="4" t="str">
        <f aca="false">B4481&amp;"|"&amp;C4481</f>
        <v>tdbR00000353 Arg-UCU|20a</v>
      </c>
      <c r="B4481" s="4" t="s">
        <v>98</v>
      </c>
      <c r="C4481" s="4" t="s">
        <v>796</v>
      </c>
      <c r="D4481" s="4" t="n">
        <v>21</v>
      </c>
      <c r="E4481" s="19" t="s">
        <v>777</v>
      </c>
      <c r="F4481" s="20" t="s">
        <v>788</v>
      </c>
    </row>
    <row r="4482" customFormat="false" ht="15" hidden="false" customHeight="false" outlineLevel="0" collapsed="false">
      <c r="A4482" s="4" t="str">
        <f aca="false">B4482&amp;"|"&amp;C4482</f>
        <v>tdbR00000353 Arg-UCU|21</v>
      </c>
      <c r="B4482" s="4" t="s">
        <v>98</v>
      </c>
      <c r="C4482" s="4" t="s">
        <v>797</v>
      </c>
      <c r="D4482" s="4" t="n">
        <v>22</v>
      </c>
      <c r="E4482" s="19" t="s">
        <v>780</v>
      </c>
      <c r="F4482" s="20" t="s">
        <v>788</v>
      </c>
    </row>
    <row r="4483" customFormat="false" ht="15" hidden="false" customHeight="false" outlineLevel="0" collapsed="false">
      <c r="A4483" s="4" t="str">
        <f aca="false">B4483&amp;"|"&amp;C4483</f>
        <v>tdbR00000353 Arg-UCU|22</v>
      </c>
      <c r="B4483" s="4" t="s">
        <v>98</v>
      </c>
      <c r="C4483" s="4" t="s">
        <v>798</v>
      </c>
      <c r="D4483" s="4" t="n">
        <v>23</v>
      </c>
      <c r="E4483" s="8" t="s">
        <v>459</v>
      </c>
      <c r="F4483" s="7" t="s">
        <v>783</v>
      </c>
    </row>
    <row r="4484" customFormat="false" ht="15" hidden="false" customHeight="false" outlineLevel="0" collapsed="false">
      <c r="A4484" s="4" t="str">
        <f aca="false">B4484&amp;"|"&amp;C4484</f>
        <v>tdbR00000353 Arg-UCU|23</v>
      </c>
      <c r="B4484" s="4" t="s">
        <v>98</v>
      </c>
      <c r="C4484" s="4" t="s">
        <v>799</v>
      </c>
      <c r="D4484" s="4" t="n">
        <v>24</v>
      </c>
      <c r="E4484" s="8" t="s">
        <v>780</v>
      </c>
      <c r="F4484" s="7" t="s">
        <v>783</v>
      </c>
    </row>
    <row r="4485" customFormat="false" ht="15" hidden="false" customHeight="false" outlineLevel="0" collapsed="false">
      <c r="A4485" s="4" t="str">
        <f aca="false">B4485&amp;"|"&amp;C4485</f>
        <v>tdbR00000353 Arg-UCU|24</v>
      </c>
      <c r="B4485" s="4" t="s">
        <v>98</v>
      </c>
      <c r="C4485" s="4" t="s">
        <v>800</v>
      </c>
      <c r="D4485" s="4" t="n">
        <v>25</v>
      </c>
      <c r="E4485" s="8" t="s">
        <v>459</v>
      </c>
      <c r="F4485" s="7" t="s">
        <v>783</v>
      </c>
    </row>
    <row r="4486" customFormat="false" ht="15" hidden="false" customHeight="false" outlineLevel="0" collapsed="false">
      <c r="A4486" s="4" t="str">
        <f aca="false">B4486&amp;"|"&amp;C4486</f>
        <v>tdbR00000353 Arg-UCU|25</v>
      </c>
      <c r="B4486" s="4" t="s">
        <v>98</v>
      </c>
      <c r="C4486" s="4" t="s">
        <v>801</v>
      </c>
      <c r="D4486" s="4" t="n">
        <v>26</v>
      </c>
      <c r="E4486" s="8" t="s">
        <v>772</v>
      </c>
      <c r="F4486" s="7" t="s">
        <v>783</v>
      </c>
    </row>
    <row r="4487" customFormat="false" ht="15" hidden="false" customHeight="false" outlineLevel="0" collapsed="false">
      <c r="A4487" s="4" t="str">
        <f aca="false">B4487&amp;"|"&amp;C4487</f>
        <v>tdbR00000353 Arg-UCU|26</v>
      </c>
      <c r="B4487" s="4" t="s">
        <v>98</v>
      </c>
      <c r="C4487" s="4" t="s">
        <v>802</v>
      </c>
      <c r="D4487" s="4" t="n">
        <v>27</v>
      </c>
      <c r="E4487" s="3" t="s">
        <v>780</v>
      </c>
      <c r="F4487" s="4" t="s">
        <v>803</v>
      </c>
    </row>
    <row r="4488" customFormat="false" ht="15" hidden="false" customHeight="false" outlineLevel="0" collapsed="false">
      <c r="A4488" s="4" t="str">
        <f aca="false">B4488&amp;"|"&amp;C4488</f>
        <v>tdbR00000353 Arg-UCU|27</v>
      </c>
      <c r="B4488" s="4" t="s">
        <v>98</v>
      </c>
      <c r="C4488" s="4" t="s">
        <v>804</v>
      </c>
      <c r="D4488" s="4" t="n">
        <v>28</v>
      </c>
      <c r="E4488" s="21" t="s">
        <v>772</v>
      </c>
      <c r="F4488" s="22" t="s">
        <v>805</v>
      </c>
    </row>
    <row r="4489" customFormat="false" ht="15" hidden="false" customHeight="false" outlineLevel="0" collapsed="false">
      <c r="A4489" s="4" t="str">
        <f aca="false">B4489&amp;"|"&amp;C4489</f>
        <v>tdbR00000353 Arg-UCU|28</v>
      </c>
      <c r="B4489" s="4" t="s">
        <v>98</v>
      </c>
      <c r="C4489" s="4" t="s">
        <v>806</v>
      </c>
      <c r="D4489" s="4" t="n">
        <v>29</v>
      </c>
      <c r="E4489" s="21" t="s">
        <v>459</v>
      </c>
      <c r="F4489" s="22" t="s">
        <v>805</v>
      </c>
    </row>
    <row r="4490" customFormat="false" ht="15" hidden="false" customHeight="false" outlineLevel="0" collapsed="false">
      <c r="A4490" s="4" t="str">
        <f aca="false">B4490&amp;"|"&amp;C4490</f>
        <v>tdbR00000353 Arg-UCU|29</v>
      </c>
      <c r="B4490" s="4" t="s">
        <v>98</v>
      </c>
      <c r="C4490" s="4" t="s">
        <v>807</v>
      </c>
      <c r="D4490" s="4" t="n">
        <v>30</v>
      </c>
      <c r="E4490" s="21" t="s">
        <v>772</v>
      </c>
      <c r="F4490" s="22" t="s">
        <v>805</v>
      </c>
    </row>
    <row r="4491" customFormat="false" ht="15" hidden="false" customHeight="false" outlineLevel="0" collapsed="false">
      <c r="A4491" s="4" t="str">
        <f aca="false">B4491&amp;"|"&amp;C4491</f>
        <v>tdbR00000353 Arg-UCU|30</v>
      </c>
      <c r="B4491" s="4" t="s">
        <v>98</v>
      </c>
      <c r="C4491" s="4" t="s">
        <v>808</v>
      </c>
      <c r="D4491" s="4" t="n">
        <v>31</v>
      </c>
      <c r="E4491" s="21" t="s">
        <v>459</v>
      </c>
      <c r="F4491" s="22" t="s">
        <v>805</v>
      </c>
    </row>
    <row r="4492" customFormat="false" ht="15" hidden="false" customHeight="false" outlineLevel="0" collapsed="false">
      <c r="A4492" s="4" t="str">
        <f aca="false">B4492&amp;"|"&amp;C4492</f>
        <v>tdbR00000353 Arg-UCU|31</v>
      </c>
      <c r="B4492" s="4" t="s">
        <v>98</v>
      </c>
      <c r="C4492" s="4" t="s">
        <v>809</v>
      </c>
      <c r="D4492" s="4" t="n">
        <v>32</v>
      </c>
      <c r="E4492" s="21" t="s">
        <v>772</v>
      </c>
      <c r="F4492" s="22" t="s">
        <v>805</v>
      </c>
    </row>
    <row r="4493" customFormat="false" ht="15" hidden="false" customHeight="false" outlineLevel="0" collapsed="false">
      <c r="A4493" s="4" t="str">
        <f aca="false">B4493&amp;"|"&amp;C4493</f>
        <v>tdbR00000353 Arg-UCU|32</v>
      </c>
      <c r="B4493" s="4" t="s">
        <v>98</v>
      </c>
      <c r="C4493" s="4" t="s">
        <v>810</v>
      </c>
      <c r="D4493" s="4" t="n">
        <v>33</v>
      </c>
      <c r="E4493" s="19" t="s">
        <v>772</v>
      </c>
      <c r="F4493" s="20" t="s">
        <v>811</v>
      </c>
    </row>
    <row r="4494" customFormat="false" ht="15" hidden="false" customHeight="false" outlineLevel="0" collapsed="false">
      <c r="A4494" s="4" t="str">
        <f aca="false">B4494&amp;"|"&amp;C4494</f>
        <v>tdbR00000353 Arg-UCU|33</v>
      </c>
      <c r="B4494" s="4" t="s">
        <v>98</v>
      </c>
      <c r="C4494" s="4" t="s">
        <v>812</v>
      </c>
      <c r="D4494" s="4" t="n">
        <v>34</v>
      </c>
      <c r="E4494" s="19" t="s">
        <v>777</v>
      </c>
      <c r="F4494" s="20" t="s">
        <v>811</v>
      </c>
    </row>
    <row r="4495" customFormat="false" ht="15" hidden="false" customHeight="false" outlineLevel="0" collapsed="false">
      <c r="A4495" s="4" t="str">
        <f aca="false">B4495&amp;"|"&amp;C4495</f>
        <v>tdbR00000353 Arg-UCU|34</v>
      </c>
      <c r="B4495" s="4" t="s">
        <v>98</v>
      </c>
      <c r="C4495" s="4" t="s">
        <v>813</v>
      </c>
      <c r="D4495" s="4" t="n">
        <v>35</v>
      </c>
      <c r="E4495" s="19" t="s">
        <v>777</v>
      </c>
      <c r="F4495" s="20" t="s">
        <v>811</v>
      </c>
    </row>
    <row r="4496" customFormat="false" ht="15" hidden="false" customHeight="false" outlineLevel="0" collapsed="false">
      <c r="A4496" s="4" t="str">
        <f aca="false">B4496&amp;"|"&amp;C4496</f>
        <v>tdbR00000353 Arg-UCU|35</v>
      </c>
      <c r="B4496" s="4" t="s">
        <v>98</v>
      </c>
      <c r="C4496" s="4" t="s">
        <v>814</v>
      </c>
      <c r="D4496" s="4" t="n">
        <v>36</v>
      </c>
      <c r="E4496" s="19" t="s">
        <v>772</v>
      </c>
      <c r="F4496" s="20" t="s">
        <v>811</v>
      </c>
    </row>
    <row r="4497" customFormat="false" ht="15" hidden="false" customHeight="false" outlineLevel="0" collapsed="false">
      <c r="A4497" s="4" t="str">
        <f aca="false">B4497&amp;"|"&amp;C4497</f>
        <v>tdbR00000353 Arg-UCU|36</v>
      </c>
      <c r="B4497" s="4" t="s">
        <v>98</v>
      </c>
      <c r="C4497" s="4" t="s">
        <v>815</v>
      </c>
      <c r="D4497" s="4" t="n">
        <v>37</v>
      </c>
      <c r="E4497" s="19" t="s">
        <v>777</v>
      </c>
      <c r="F4497" s="20" t="s">
        <v>811</v>
      </c>
    </row>
    <row r="4498" customFormat="false" ht="15" hidden="false" customHeight="false" outlineLevel="0" collapsed="false">
      <c r="A4498" s="4" t="str">
        <f aca="false">B4498&amp;"|"&amp;C4498</f>
        <v>tdbR00000353 Arg-UCU|37</v>
      </c>
      <c r="B4498" s="4" t="s">
        <v>98</v>
      </c>
      <c r="C4498" s="4" t="s">
        <v>816</v>
      </c>
      <c r="D4498" s="4" t="n">
        <v>38</v>
      </c>
      <c r="E4498" s="19" t="s">
        <v>780</v>
      </c>
      <c r="F4498" s="20" t="s">
        <v>811</v>
      </c>
    </row>
    <row r="4499" customFormat="false" ht="15" hidden="false" customHeight="false" outlineLevel="0" collapsed="false">
      <c r="A4499" s="4" t="str">
        <f aca="false">B4499&amp;"|"&amp;C4499</f>
        <v>tdbR00000353 Arg-UCU|38</v>
      </c>
      <c r="B4499" s="4" t="s">
        <v>98</v>
      </c>
      <c r="C4499" s="4" t="s">
        <v>817</v>
      </c>
      <c r="D4499" s="4" t="n">
        <v>39</v>
      </c>
      <c r="E4499" s="19" t="s">
        <v>780</v>
      </c>
      <c r="F4499" s="20" t="s">
        <v>811</v>
      </c>
    </row>
    <row r="4500" customFormat="false" ht="15" hidden="false" customHeight="false" outlineLevel="0" collapsed="false">
      <c r="A4500" s="4" t="str">
        <f aca="false">B4500&amp;"|"&amp;C4500</f>
        <v>tdbR00000353 Arg-UCU|39</v>
      </c>
      <c r="B4500" s="4" t="s">
        <v>98</v>
      </c>
      <c r="C4500" s="4" t="s">
        <v>818</v>
      </c>
      <c r="D4500" s="4" t="n">
        <v>40</v>
      </c>
      <c r="E4500" s="21" t="s">
        <v>459</v>
      </c>
      <c r="F4500" s="22" t="s">
        <v>805</v>
      </c>
    </row>
    <row r="4501" customFormat="false" ht="15" hidden="false" customHeight="false" outlineLevel="0" collapsed="false">
      <c r="A4501" s="4" t="str">
        <f aca="false">B4501&amp;"|"&amp;C4501</f>
        <v>tdbR00000353 Arg-UCU|40</v>
      </c>
      <c r="B4501" s="4" t="s">
        <v>98</v>
      </c>
      <c r="C4501" s="4" t="s">
        <v>819</v>
      </c>
      <c r="D4501" s="4" t="n">
        <v>41</v>
      </c>
      <c r="E4501" s="21" t="s">
        <v>772</v>
      </c>
      <c r="F4501" s="22" t="s">
        <v>805</v>
      </c>
    </row>
    <row r="4502" customFormat="false" ht="15" hidden="false" customHeight="false" outlineLevel="0" collapsed="false">
      <c r="A4502" s="4" t="str">
        <f aca="false">B4502&amp;"|"&amp;C4502</f>
        <v>tdbR00000353 Arg-UCU|41</v>
      </c>
      <c r="B4502" s="4" t="s">
        <v>98</v>
      </c>
      <c r="C4502" s="4" t="s">
        <v>820</v>
      </c>
      <c r="D4502" s="4" t="n">
        <v>42</v>
      </c>
      <c r="E4502" s="21" t="s">
        <v>459</v>
      </c>
      <c r="F4502" s="22" t="s">
        <v>805</v>
      </c>
    </row>
    <row r="4503" customFormat="false" ht="15" hidden="false" customHeight="false" outlineLevel="0" collapsed="false">
      <c r="A4503" s="4" t="str">
        <f aca="false">B4503&amp;"|"&amp;C4503</f>
        <v>tdbR00000353 Arg-UCU|42</v>
      </c>
      <c r="B4503" s="4" t="s">
        <v>98</v>
      </c>
      <c r="C4503" s="4" t="s">
        <v>821</v>
      </c>
      <c r="D4503" s="4" t="n">
        <v>43</v>
      </c>
      <c r="E4503" s="21" t="s">
        <v>777</v>
      </c>
      <c r="F4503" s="22" t="s">
        <v>805</v>
      </c>
    </row>
    <row r="4504" customFormat="false" ht="15" hidden="false" customHeight="false" outlineLevel="0" collapsed="false">
      <c r="A4504" s="4" t="str">
        <f aca="false">B4504&amp;"|"&amp;C4504</f>
        <v>tdbR00000353 Arg-UCU|43</v>
      </c>
      <c r="B4504" s="4" t="s">
        <v>98</v>
      </c>
      <c r="C4504" s="4" t="s">
        <v>822</v>
      </c>
      <c r="D4504" s="4" t="n">
        <v>44</v>
      </c>
      <c r="E4504" s="21" t="s">
        <v>459</v>
      </c>
      <c r="F4504" s="22" t="s">
        <v>805</v>
      </c>
    </row>
    <row r="4505" customFormat="false" ht="15" hidden="false" customHeight="false" outlineLevel="0" collapsed="false">
      <c r="A4505" s="4" t="str">
        <f aca="false">B4505&amp;"|"&amp;C4505</f>
        <v>tdbR00000353 Arg-UCU|44</v>
      </c>
      <c r="B4505" s="4" t="s">
        <v>98</v>
      </c>
      <c r="C4505" s="4" t="s">
        <v>823</v>
      </c>
      <c r="D4505" s="4" t="n">
        <v>45</v>
      </c>
      <c r="E4505" s="19" t="s">
        <v>780</v>
      </c>
      <c r="F4505" s="20" t="s">
        <v>824</v>
      </c>
    </row>
    <row r="4506" customFormat="false" ht="15" hidden="false" customHeight="false" outlineLevel="0" collapsed="false">
      <c r="A4506" s="4" t="str">
        <f aca="false">B4506&amp;"|"&amp;C4506</f>
        <v>tdbR00000353 Arg-UCU|45</v>
      </c>
      <c r="B4506" s="4" t="s">
        <v>98</v>
      </c>
      <c r="C4506" s="4" t="s">
        <v>825</v>
      </c>
      <c r="D4506" s="4" t="n">
        <v>46</v>
      </c>
      <c r="E4506" s="19" t="s">
        <v>459</v>
      </c>
      <c r="F4506" s="20" t="s">
        <v>824</v>
      </c>
    </row>
    <row r="4507" customFormat="false" ht="15" hidden="false" customHeight="false" outlineLevel="0" collapsed="false">
      <c r="A4507" s="4" t="str">
        <f aca="false">B4507&amp;"|"&amp;C4507</f>
        <v>tdbR00000353 Arg-UCU|46</v>
      </c>
      <c r="B4507" s="4" t="s">
        <v>98</v>
      </c>
      <c r="C4507" s="4" t="s">
        <v>826</v>
      </c>
      <c r="D4507" s="4" t="n">
        <v>47</v>
      </c>
      <c r="E4507" s="19" t="s">
        <v>459</v>
      </c>
      <c r="F4507" s="20" t="s">
        <v>824</v>
      </c>
    </row>
    <row r="4508" customFormat="false" ht="15" hidden="false" customHeight="false" outlineLevel="0" collapsed="false">
      <c r="A4508" s="4" t="str">
        <f aca="false">B4508&amp;"|"&amp;C4508</f>
        <v>tdbR00000353 Arg-UCU|47</v>
      </c>
      <c r="B4508" s="4" t="s">
        <v>98</v>
      </c>
      <c r="C4508" s="4" t="s">
        <v>827</v>
      </c>
      <c r="D4508" s="4" t="n">
        <v>48</v>
      </c>
      <c r="E4508" s="19" t="s">
        <v>777</v>
      </c>
      <c r="F4508" s="20" t="s">
        <v>824</v>
      </c>
    </row>
    <row r="4509" customFormat="false" ht="15" hidden="false" customHeight="false" outlineLevel="0" collapsed="false">
      <c r="A4509" s="4" t="str">
        <f aca="false">B4509&amp;"|"&amp;C4509</f>
        <v>tdbR00000353 Arg-UCU|48</v>
      </c>
      <c r="B4509" s="4" t="s">
        <v>98</v>
      </c>
      <c r="C4509" s="4" t="s">
        <v>828</v>
      </c>
      <c r="D4509" s="4" t="n">
        <v>49</v>
      </c>
      <c r="E4509" s="19" t="s">
        <v>772</v>
      </c>
      <c r="F4509" s="20" t="s">
        <v>824</v>
      </c>
    </row>
    <row r="4510" customFormat="false" ht="15" hidden="false" customHeight="false" outlineLevel="0" collapsed="false">
      <c r="A4510" s="4" t="str">
        <f aca="false">B4510&amp;"|"&amp;C4510</f>
        <v>tdbR00000353 Arg-UCU|49</v>
      </c>
      <c r="B4510" s="4" t="s">
        <v>98</v>
      </c>
      <c r="C4510" s="4" t="s">
        <v>829</v>
      </c>
      <c r="D4510" s="4" t="n">
        <v>50</v>
      </c>
      <c r="E4510" s="23" t="s">
        <v>459</v>
      </c>
      <c r="F4510" s="10" t="s">
        <v>830</v>
      </c>
    </row>
    <row r="4511" customFormat="false" ht="15" hidden="false" customHeight="false" outlineLevel="0" collapsed="false">
      <c r="A4511" s="4" t="str">
        <f aca="false">B4511&amp;"|"&amp;C4511</f>
        <v>tdbR00000353 Arg-UCU|50</v>
      </c>
      <c r="B4511" s="4" t="s">
        <v>98</v>
      </c>
      <c r="C4511" s="4" t="s">
        <v>831</v>
      </c>
      <c r="D4511" s="4" t="n">
        <v>51</v>
      </c>
      <c r="E4511" s="23" t="s">
        <v>459</v>
      </c>
      <c r="F4511" s="10" t="s">
        <v>830</v>
      </c>
    </row>
    <row r="4512" customFormat="false" ht="15" hidden="false" customHeight="false" outlineLevel="0" collapsed="false">
      <c r="A4512" s="4" t="str">
        <f aca="false">B4512&amp;"|"&amp;C4512</f>
        <v>tdbR00000353 Arg-UCU|51</v>
      </c>
      <c r="B4512" s="4" t="s">
        <v>98</v>
      </c>
      <c r="C4512" s="4" t="s">
        <v>832</v>
      </c>
      <c r="D4512" s="4" t="n">
        <v>52</v>
      </c>
      <c r="E4512" s="23" t="s">
        <v>780</v>
      </c>
      <c r="F4512" s="10" t="s">
        <v>830</v>
      </c>
    </row>
    <row r="4513" customFormat="false" ht="15" hidden="false" customHeight="false" outlineLevel="0" collapsed="false">
      <c r="A4513" s="4" t="str">
        <f aca="false">B4513&amp;"|"&amp;C4513</f>
        <v>tdbR00000353 Arg-UCU|52</v>
      </c>
      <c r="B4513" s="4" t="s">
        <v>98</v>
      </c>
      <c r="C4513" s="4" t="s">
        <v>833</v>
      </c>
      <c r="D4513" s="4" t="n">
        <v>53</v>
      </c>
      <c r="E4513" s="23" t="s">
        <v>780</v>
      </c>
      <c r="F4513" s="10" t="s">
        <v>830</v>
      </c>
    </row>
    <row r="4514" customFormat="false" ht="15" hidden="false" customHeight="false" outlineLevel="0" collapsed="false">
      <c r="A4514" s="4" t="str">
        <f aca="false">B4514&amp;"|"&amp;C4514</f>
        <v>tdbR00000353 Arg-UCU|53</v>
      </c>
      <c r="B4514" s="4" t="s">
        <v>98</v>
      </c>
      <c r="C4514" s="4" t="s">
        <v>834</v>
      </c>
      <c r="D4514" s="4" t="n">
        <v>54</v>
      </c>
      <c r="E4514" s="23" t="s">
        <v>459</v>
      </c>
      <c r="F4514" s="10" t="s">
        <v>830</v>
      </c>
    </row>
    <row r="4515" customFormat="false" ht="15" hidden="false" customHeight="false" outlineLevel="0" collapsed="false">
      <c r="A4515" s="4" t="str">
        <f aca="false">B4515&amp;"|"&amp;C4515</f>
        <v>tdbR00000353 Arg-UCU|54</v>
      </c>
      <c r="B4515" s="4" t="s">
        <v>98</v>
      </c>
      <c r="C4515" s="4" t="s">
        <v>835</v>
      </c>
      <c r="D4515" s="4" t="n">
        <v>55</v>
      </c>
      <c r="E4515" s="19" t="s">
        <v>777</v>
      </c>
      <c r="F4515" s="20" t="s">
        <v>836</v>
      </c>
    </row>
    <row r="4516" customFormat="false" ht="15" hidden="false" customHeight="false" outlineLevel="0" collapsed="false">
      <c r="A4516" s="4" t="str">
        <f aca="false">B4516&amp;"|"&amp;C4516</f>
        <v>tdbR00000353 Arg-UCU|55</v>
      </c>
      <c r="B4516" s="4" t="s">
        <v>98</v>
      </c>
      <c r="C4516" s="4" t="s">
        <v>837</v>
      </c>
      <c r="D4516" s="4" t="n">
        <v>56</v>
      </c>
      <c r="E4516" s="19" t="s">
        <v>777</v>
      </c>
      <c r="F4516" s="20" t="s">
        <v>836</v>
      </c>
    </row>
    <row r="4517" customFormat="false" ht="15" hidden="false" customHeight="false" outlineLevel="0" collapsed="false">
      <c r="A4517" s="4" t="str">
        <f aca="false">B4517&amp;"|"&amp;C4517</f>
        <v>tdbR00000353 Arg-UCU|56</v>
      </c>
      <c r="B4517" s="4" t="s">
        <v>98</v>
      </c>
      <c r="C4517" s="4" t="s">
        <v>838</v>
      </c>
      <c r="D4517" s="4" t="n">
        <v>57</v>
      </c>
      <c r="E4517" s="19" t="s">
        <v>772</v>
      </c>
      <c r="F4517" s="20" t="s">
        <v>836</v>
      </c>
    </row>
    <row r="4518" customFormat="false" ht="15" hidden="false" customHeight="false" outlineLevel="0" collapsed="false">
      <c r="A4518" s="4" t="str">
        <f aca="false">B4518&amp;"|"&amp;C4518</f>
        <v>tdbR00000353 Arg-UCU|57</v>
      </c>
      <c r="B4518" s="4" t="s">
        <v>98</v>
      </c>
      <c r="C4518" s="4" t="s">
        <v>839</v>
      </c>
      <c r="D4518" s="4" t="n">
        <v>58</v>
      </c>
      <c r="E4518" s="19" t="s">
        <v>459</v>
      </c>
      <c r="F4518" s="20" t="s">
        <v>836</v>
      </c>
    </row>
    <row r="4519" customFormat="false" ht="15" hidden="false" customHeight="false" outlineLevel="0" collapsed="false">
      <c r="A4519" s="4" t="str">
        <f aca="false">B4519&amp;"|"&amp;C4519</f>
        <v>tdbR00000353 Arg-UCU|58</v>
      </c>
      <c r="B4519" s="4" t="s">
        <v>98</v>
      </c>
      <c r="C4519" s="4" t="s">
        <v>840</v>
      </c>
      <c r="D4519" s="4" t="n">
        <v>59</v>
      </c>
      <c r="E4519" s="19" t="s">
        <v>780</v>
      </c>
      <c r="F4519" s="20" t="s">
        <v>836</v>
      </c>
    </row>
    <row r="4520" customFormat="false" ht="15" hidden="false" customHeight="false" outlineLevel="0" collapsed="false">
      <c r="A4520" s="4" t="str">
        <f aca="false">B4520&amp;"|"&amp;C4520</f>
        <v>tdbR00000353 Arg-UCU|59</v>
      </c>
      <c r="B4520" s="4" t="s">
        <v>98</v>
      </c>
      <c r="C4520" s="4" t="s">
        <v>841</v>
      </c>
      <c r="D4520" s="4" t="n">
        <v>60</v>
      </c>
      <c r="E4520" s="19" t="s">
        <v>459</v>
      </c>
      <c r="F4520" s="20" t="s">
        <v>836</v>
      </c>
    </row>
    <row r="4521" customFormat="false" ht="15" hidden="false" customHeight="false" outlineLevel="0" collapsed="false">
      <c r="A4521" s="4" t="str">
        <f aca="false">B4521&amp;"|"&amp;C4521</f>
        <v>tdbR00000353 Arg-UCU|60</v>
      </c>
      <c r="B4521" s="4" t="s">
        <v>98</v>
      </c>
      <c r="C4521" s="4" t="s">
        <v>842</v>
      </c>
      <c r="D4521" s="4" t="n">
        <v>61</v>
      </c>
      <c r="E4521" s="19" t="s">
        <v>772</v>
      </c>
      <c r="F4521" s="20" t="s">
        <v>836</v>
      </c>
    </row>
    <row r="4522" customFormat="false" ht="15" hidden="false" customHeight="false" outlineLevel="0" collapsed="false">
      <c r="A4522" s="4" t="str">
        <f aca="false">B4522&amp;"|"&amp;C4522</f>
        <v>tdbR00000353 Arg-UCU|61</v>
      </c>
      <c r="B4522" s="4" t="s">
        <v>98</v>
      </c>
      <c r="C4522" s="4" t="s">
        <v>843</v>
      </c>
      <c r="D4522" s="4" t="n">
        <v>62</v>
      </c>
      <c r="E4522" s="23" t="s">
        <v>772</v>
      </c>
      <c r="F4522" s="10" t="s">
        <v>830</v>
      </c>
    </row>
    <row r="4523" customFormat="false" ht="15" hidden="false" customHeight="false" outlineLevel="0" collapsed="false">
      <c r="A4523" s="4" t="str">
        <f aca="false">B4523&amp;"|"&amp;C4523</f>
        <v>tdbR00000353 Arg-UCU|62</v>
      </c>
      <c r="B4523" s="4" t="s">
        <v>98</v>
      </c>
      <c r="C4523" s="4" t="s">
        <v>844</v>
      </c>
      <c r="D4523" s="4" t="n">
        <v>63</v>
      </c>
      <c r="E4523" s="23" t="s">
        <v>777</v>
      </c>
      <c r="F4523" s="10" t="s">
        <v>830</v>
      </c>
    </row>
    <row r="4524" customFormat="false" ht="15" hidden="false" customHeight="false" outlineLevel="0" collapsed="false">
      <c r="A4524" s="4" t="str">
        <f aca="false">B4524&amp;"|"&amp;C4524</f>
        <v>tdbR00000353 Arg-UCU|63</v>
      </c>
      <c r="B4524" s="4" t="s">
        <v>98</v>
      </c>
      <c r="C4524" s="4" t="s">
        <v>845</v>
      </c>
      <c r="D4524" s="4" t="n">
        <v>64</v>
      </c>
      <c r="E4524" s="23" t="s">
        <v>777</v>
      </c>
      <c r="F4524" s="10" t="s">
        <v>830</v>
      </c>
    </row>
    <row r="4525" customFormat="false" ht="15" hidden="false" customHeight="false" outlineLevel="0" collapsed="false">
      <c r="A4525" s="4" t="str">
        <f aca="false">B4525&amp;"|"&amp;C4525</f>
        <v>tdbR00000353 Arg-UCU|64</v>
      </c>
      <c r="B4525" s="4" t="s">
        <v>98</v>
      </c>
      <c r="C4525" s="4" t="s">
        <v>846</v>
      </c>
      <c r="D4525" s="4" t="n">
        <v>65</v>
      </c>
      <c r="E4525" s="23" t="s">
        <v>772</v>
      </c>
      <c r="F4525" s="10" t="s">
        <v>830</v>
      </c>
    </row>
    <row r="4526" customFormat="false" ht="15" hidden="false" customHeight="false" outlineLevel="0" collapsed="false">
      <c r="A4526" s="4" t="str">
        <f aca="false">B4526&amp;"|"&amp;C4526</f>
        <v>tdbR00000353 Arg-UCU|65</v>
      </c>
      <c r="B4526" s="4" t="s">
        <v>98</v>
      </c>
      <c r="C4526" s="4" t="s">
        <v>847</v>
      </c>
      <c r="D4526" s="4" t="n">
        <v>66</v>
      </c>
      <c r="E4526" s="23" t="s">
        <v>777</v>
      </c>
      <c r="F4526" s="10" t="s">
        <v>830</v>
      </c>
    </row>
    <row r="4527" customFormat="false" ht="15" hidden="false" customHeight="false" outlineLevel="0" collapsed="false">
      <c r="A4527" s="4" t="str">
        <f aca="false">B4527&amp;"|"&amp;C4527</f>
        <v>tdbR00000353 Arg-UCU|66</v>
      </c>
      <c r="B4527" s="4" t="s">
        <v>98</v>
      </c>
      <c r="C4527" s="4" t="s">
        <v>848</v>
      </c>
      <c r="D4527" s="4" t="n">
        <v>67</v>
      </c>
      <c r="E4527" s="17" t="s">
        <v>772</v>
      </c>
      <c r="F4527" s="18" t="s">
        <v>768</v>
      </c>
    </row>
    <row r="4528" customFormat="false" ht="15" hidden="false" customHeight="false" outlineLevel="0" collapsed="false">
      <c r="A4528" s="4" t="str">
        <f aca="false">B4528&amp;"|"&amp;C4528</f>
        <v>tdbR00000353 Arg-UCU|67</v>
      </c>
      <c r="B4528" s="4" t="s">
        <v>98</v>
      </c>
      <c r="C4528" s="4" t="s">
        <v>849</v>
      </c>
      <c r="D4528" s="4" t="n">
        <v>68</v>
      </c>
      <c r="E4528" s="17" t="s">
        <v>459</v>
      </c>
      <c r="F4528" s="18" t="s">
        <v>768</v>
      </c>
    </row>
    <row r="4529" customFormat="false" ht="15" hidden="false" customHeight="false" outlineLevel="0" collapsed="false">
      <c r="A4529" s="4" t="str">
        <f aca="false">B4529&amp;"|"&amp;C4529</f>
        <v>tdbR00000353 Arg-UCU|68</v>
      </c>
      <c r="B4529" s="4" t="s">
        <v>98</v>
      </c>
      <c r="C4529" s="4" t="s">
        <v>850</v>
      </c>
      <c r="D4529" s="4" t="n">
        <v>69</v>
      </c>
      <c r="E4529" s="17" t="s">
        <v>777</v>
      </c>
      <c r="F4529" s="18" t="s">
        <v>768</v>
      </c>
    </row>
    <row r="4530" customFormat="false" ht="15" hidden="false" customHeight="false" outlineLevel="0" collapsed="false">
      <c r="A4530" s="4" t="str">
        <f aca="false">B4530&amp;"|"&amp;C4530</f>
        <v>tdbR00000353 Arg-UCU|69</v>
      </c>
      <c r="B4530" s="4" t="s">
        <v>98</v>
      </c>
      <c r="C4530" s="4" t="s">
        <v>851</v>
      </c>
      <c r="D4530" s="4" t="n">
        <v>70</v>
      </c>
      <c r="E4530" s="17" t="s">
        <v>459</v>
      </c>
      <c r="F4530" s="18" t="s">
        <v>768</v>
      </c>
    </row>
    <row r="4531" customFormat="false" ht="15" hidden="false" customHeight="false" outlineLevel="0" collapsed="false">
      <c r="A4531" s="4" t="str">
        <f aca="false">B4531&amp;"|"&amp;C4531</f>
        <v>tdbR00000353 Arg-UCU|70</v>
      </c>
      <c r="B4531" s="4" t="s">
        <v>98</v>
      </c>
      <c r="C4531" s="4" t="s">
        <v>852</v>
      </c>
      <c r="D4531" s="4" t="n">
        <v>71</v>
      </c>
      <c r="E4531" s="17" t="s">
        <v>459</v>
      </c>
      <c r="F4531" s="18" t="s">
        <v>768</v>
      </c>
    </row>
    <row r="4532" customFormat="false" ht="15" hidden="false" customHeight="false" outlineLevel="0" collapsed="false">
      <c r="A4532" s="4" t="str">
        <f aca="false">B4532&amp;"|"&amp;C4532</f>
        <v>tdbR00000353 Arg-UCU|71</v>
      </c>
      <c r="B4532" s="4" t="s">
        <v>98</v>
      </c>
      <c r="C4532" s="4" t="s">
        <v>853</v>
      </c>
      <c r="D4532" s="4" t="n">
        <v>72</v>
      </c>
      <c r="E4532" s="17" t="s">
        <v>459</v>
      </c>
      <c r="F4532" s="18" t="s">
        <v>768</v>
      </c>
    </row>
    <row r="4533" customFormat="false" ht="15" hidden="false" customHeight="false" outlineLevel="0" collapsed="false">
      <c r="A4533" s="4" t="str">
        <f aca="false">B4533&amp;"|"&amp;C4533</f>
        <v>tdbR00000353 Arg-UCU|72</v>
      </c>
      <c r="B4533" s="4" t="s">
        <v>98</v>
      </c>
      <c r="C4533" s="4" t="s">
        <v>854</v>
      </c>
      <c r="D4533" s="4" t="n">
        <v>73</v>
      </c>
      <c r="E4533" s="17" t="s">
        <v>772</v>
      </c>
      <c r="F4533" s="18" t="s">
        <v>768</v>
      </c>
    </row>
    <row r="4534" customFormat="false" ht="15" hidden="false" customHeight="false" outlineLevel="0" collapsed="false">
      <c r="A4534" s="4" t="str">
        <f aca="false">B4534&amp;"|"&amp;C4534</f>
        <v>tdbR00000024 Asp-GUC|1</v>
      </c>
      <c r="B4534" s="4" t="s">
        <v>99</v>
      </c>
      <c r="C4534" s="4" t="s">
        <v>767</v>
      </c>
      <c r="D4534" s="4" t="n">
        <v>1</v>
      </c>
      <c r="E4534" s="17" t="s">
        <v>459</v>
      </c>
      <c r="F4534" s="18" t="s">
        <v>768</v>
      </c>
    </row>
    <row r="4535" customFormat="false" ht="15" hidden="false" customHeight="false" outlineLevel="0" collapsed="false">
      <c r="A4535" s="4" t="str">
        <f aca="false">B4535&amp;"|"&amp;C4535</f>
        <v>tdbR00000024 Asp-GUC|2</v>
      </c>
      <c r="B4535" s="4" t="s">
        <v>99</v>
      </c>
      <c r="C4535" s="4" t="s">
        <v>769</v>
      </c>
      <c r="D4535" s="4" t="n">
        <v>2</v>
      </c>
      <c r="E4535" s="17" t="s">
        <v>459</v>
      </c>
      <c r="F4535" s="18" t="s">
        <v>768</v>
      </c>
    </row>
    <row r="4536" customFormat="false" ht="15" hidden="false" customHeight="false" outlineLevel="0" collapsed="false">
      <c r="A4536" s="4" t="str">
        <f aca="false">B4536&amp;"|"&amp;C4536</f>
        <v>tdbR00000024 Asp-GUC|3</v>
      </c>
      <c r="B4536" s="4" t="s">
        <v>99</v>
      </c>
      <c r="C4536" s="4" t="s">
        <v>770</v>
      </c>
      <c r="D4536" s="4" t="n">
        <v>3</v>
      </c>
      <c r="E4536" s="17" t="s">
        <v>772</v>
      </c>
      <c r="F4536" s="18" t="s">
        <v>768</v>
      </c>
    </row>
    <row r="4537" customFormat="false" ht="15" hidden="false" customHeight="false" outlineLevel="0" collapsed="false">
      <c r="A4537" s="4" t="str">
        <f aca="false">B4537&amp;"|"&amp;C4537</f>
        <v>tdbR00000024 Asp-GUC|4</v>
      </c>
      <c r="B4537" s="4" t="s">
        <v>99</v>
      </c>
      <c r="C4537" s="4" t="s">
        <v>771</v>
      </c>
      <c r="D4537" s="4" t="n">
        <v>4</v>
      </c>
      <c r="E4537" s="17" t="s">
        <v>772</v>
      </c>
      <c r="F4537" s="18" t="s">
        <v>768</v>
      </c>
    </row>
    <row r="4538" customFormat="false" ht="15" hidden="false" customHeight="false" outlineLevel="0" collapsed="false">
      <c r="A4538" s="4" t="str">
        <f aca="false">B4538&amp;"|"&amp;C4538</f>
        <v>tdbR00000024 Asp-GUC|5</v>
      </c>
      <c r="B4538" s="4" t="s">
        <v>99</v>
      </c>
      <c r="C4538" s="4" t="s">
        <v>773</v>
      </c>
      <c r="D4538" s="4" t="n">
        <v>5</v>
      </c>
      <c r="E4538" s="17" t="s">
        <v>772</v>
      </c>
      <c r="F4538" s="18" t="s">
        <v>768</v>
      </c>
    </row>
    <row r="4539" customFormat="false" ht="15" hidden="false" customHeight="false" outlineLevel="0" collapsed="false">
      <c r="A4539" s="4" t="str">
        <f aca="false">B4539&amp;"|"&amp;C4539</f>
        <v>tdbR00000024 Asp-GUC|6</v>
      </c>
      <c r="B4539" s="4" t="s">
        <v>99</v>
      </c>
      <c r="C4539" s="4" t="s">
        <v>774</v>
      </c>
      <c r="D4539" s="4" t="n">
        <v>6</v>
      </c>
      <c r="E4539" s="17" t="s">
        <v>772</v>
      </c>
      <c r="F4539" s="18" t="s">
        <v>768</v>
      </c>
    </row>
    <row r="4540" customFormat="false" ht="15" hidden="false" customHeight="false" outlineLevel="0" collapsed="false">
      <c r="A4540" s="4" t="str">
        <f aca="false">B4540&amp;"|"&amp;C4540</f>
        <v>tdbR00000024 Asp-GUC|7</v>
      </c>
      <c r="B4540" s="4" t="s">
        <v>99</v>
      </c>
      <c r="C4540" s="4" t="s">
        <v>775</v>
      </c>
      <c r="D4540" s="4" t="n">
        <v>7</v>
      </c>
      <c r="E4540" s="17" t="s">
        <v>780</v>
      </c>
      <c r="F4540" s="18" t="s">
        <v>768</v>
      </c>
    </row>
    <row r="4541" customFormat="false" ht="15" hidden="false" customHeight="false" outlineLevel="0" collapsed="false">
      <c r="A4541" s="4" t="str">
        <f aca="false">B4541&amp;"|"&amp;C4541</f>
        <v>tdbR00000024 Asp-GUC|8</v>
      </c>
      <c r="B4541" s="4" t="s">
        <v>99</v>
      </c>
      <c r="C4541" s="4" t="s">
        <v>776</v>
      </c>
      <c r="D4541" s="4" t="n">
        <v>8</v>
      </c>
      <c r="E4541" s="3" t="s">
        <v>777</v>
      </c>
      <c r="F4541" s="4" t="s">
        <v>778</v>
      </c>
    </row>
    <row r="4542" customFormat="false" ht="15" hidden="false" customHeight="false" outlineLevel="0" collapsed="false">
      <c r="A4542" s="4" t="str">
        <f aca="false">B4542&amp;"|"&amp;C4542</f>
        <v>tdbR00000024 Asp-GUC|9</v>
      </c>
      <c r="B4542" s="4" t="s">
        <v>99</v>
      </c>
      <c r="C4542" s="4" t="s">
        <v>779</v>
      </c>
      <c r="D4542" s="4" t="n">
        <v>9</v>
      </c>
      <c r="E4542" s="3" t="s">
        <v>780</v>
      </c>
      <c r="F4542" s="4" t="s">
        <v>781</v>
      </c>
    </row>
    <row r="4543" customFormat="false" ht="15" hidden="false" customHeight="false" outlineLevel="0" collapsed="false">
      <c r="A4543" s="4" t="str">
        <f aca="false">B4543&amp;"|"&amp;C4543</f>
        <v>tdbR00000024 Asp-GUC|10</v>
      </c>
      <c r="B4543" s="4" t="s">
        <v>99</v>
      </c>
      <c r="C4543" s="4" t="s">
        <v>782</v>
      </c>
      <c r="D4543" s="4" t="n">
        <v>10</v>
      </c>
      <c r="E4543" s="8" t="s">
        <v>459</v>
      </c>
      <c r="F4543" s="7" t="s">
        <v>783</v>
      </c>
    </row>
    <row r="4544" customFormat="false" ht="15" hidden="false" customHeight="false" outlineLevel="0" collapsed="false">
      <c r="A4544" s="4" t="str">
        <f aca="false">B4544&amp;"|"&amp;C4544</f>
        <v>tdbR00000024 Asp-GUC|11</v>
      </c>
      <c r="B4544" s="4" t="s">
        <v>99</v>
      </c>
      <c r="C4544" s="4" t="s">
        <v>784</v>
      </c>
      <c r="D4544" s="4" t="n">
        <v>11</v>
      </c>
      <c r="E4544" s="8" t="s">
        <v>772</v>
      </c>
      <c r="F4544" s="7" t="s">
        <v>783</v>
      </c>
    </row>
    <row r="4545" customFormat="false" ht="15" hidden="false" customHeight="false" outlineLevel="0" collapsed="false">
      <c r="A4545" s="4" t="str">
        <f aca="false">B4545&amp;"|"&amp;C4545</f>
        <v>tdbR00000024 Asp-GUC|12</v>
      </c>
      <c r="B4545" s="4" t="s">
        <v>99</v>
      </c>
      <c r="C4545" s="4" t="s">
        <v>785</v>
      </c>
      <c r="D4545" s="4" t="n">
        <v>12</v>
      </c>
      <c r="E4545" s="8" t="s">
        <v>459</v>
      </c>
      <c r="F4545" s="7" t="s">
        <v>783</v>
      </c>
    </row>
    <row r="4546" customFormat="false" ht="15" hidden="false" customHeight="false" outlineLevel="0" collapsed="false">
      <c r="A4546" s="4" t="str">
        <f aca="false">B4546&amp;"|"&amp;C4546</f>
        <v>tdbR00000024 Asp-GUC|13</v>
      </c>
      <c r="B4546" s="4" t="s">
        <v>99</v>
      </c>
      <c r="C4546" s="4" t="s">
        <v>786</v>
      </c>
      <c r="D4546" s="4" t="n">
        <v>13</v>
      </c>
      <c r="E4546" s="8" t="s">
        <v>780</v>
      </c>
      <c r="F4546" s="7" t="s">
        <v>783</v>
      </c>
    </row>
    <row r="4547" customFormat="false" ht="15" hidden="false" customHeight="false" outlineLevel="0" collapsed="false">
      <c r="A4547" s="4" t="str">
        <f aca="false">B4547&amp;"|"&amp;C4547</f>
        <v>tdbR00000024 Asp-GUC|14</v>
      </c>
      <c r="B4547" s="4" t="s">
        <v>99</v>
      </c>
      <c r="C4547" s="4" t="s">
        <v>787</v>
      </c>
      <c r="D4547" s="4" t="n">
        <v>14</v>
      </c>
      <c r="E4547" s="19" t="s">
        <v>780</v>
      </c>
      <c r="F4547" s="20" t="s">
        <v>788</v>
      </c>
    </row>
    <row r="4548" customFormat="false" ht="15" hidden="false" customHeight="false" outlineLevel="0" collapsed="false">
      <c r="A4548" s="4" t="str">
        <f aca="false">B4548&amp;"|"&amp;C4548</f>
        <v>tdbR00000024 Asp-GUC|15</v>
      </c>
      <c r="B4548" s="4" t="s">
        <v>99</v>
      </c>
      <c r="C4548" s="4" t="s">
        <v>789</v>
      </c>
      <c r="D4548" s="4" t="n">
        <v>15</v>
      </c>
      <c r="E4548" s="19" t="s">
        <v>459</v>
      </c>
      <c r="F4548" s="20" t="s">
        <v>788</v>
      </c>
    </row>
    <row r="4549" customFormat="false" ht="15" hidden="false" customHeight="false" outlineLevel="0" collapsed="false">
      <c r="A4549" s="4" t="str">
        <f aca="false">B4549&amp;"|"&amp;C4549</f>
        <v>tdbR00000024 Asp-GUC|16</v>
      </c>
      <c r="B4549" s="4" t="s">
        <v>99</v>
      </c>
      <c r="C4549" s="4" t="s">
        <v>790</v>
      </c>
      <c r="D4549" s="4" t="n">
        <v>16</v>
      </c>
      <c r="E4549" s="19" t="s">
        <v>777</v>
      </c>
      <c r="F4549" s="20" t="s">
        <v>788</v>
      </c>
    </row>
    <row r="4550" customFormat="false" ht="15" hidden="false" customHeight="false" outlineLevel="0" collapsed="false">
      <c r="A4550" s="4" t="str">
        <f aca="false">B4550&amp;"|"&amp;C4550</f>
        <v>tdbR00000024 Asp-GUC|17</v>
      </c>
      <c r="B4550" s="4" t="s">
        <v>99</v>
      </c>
      <c r="C4550" s="4" t="s">
        <v>791</v>
      </c>
      <c r="D4550" s="4" t="n">
        <v>17</v>
      </c>
      <c r="E4550" s="19" t="s">
        <v>777</v>
      </c>
      <c r="F4550" s="20" t="s">
        <v>788</v>
      </c>
    </row>
    <row r="4551" customFormat="false" ht="15" hidden="false" customHeight="false" outlineLevel="0" collapsed="false">
      <c r="A4551" s="4" t="str">
        <f aca="false">B4551&amp;"|"&amp;C4551</f>
        <v>tdbR00000024 Asp-GUC|18</v>
      </c>
      <c r="B4551" s="4" t="s">
        <v>99</v>
      </c>
      <c r="C4551" s="4" t="s">
        <v>793</v>
      </c>
      <c r="D4551" s="4" t="n">
        <v>18</v>
      </c>
      <c r="E4551" s="19" t="s">
        <v>459</v>
      </c>
      <c r="F4551" s="20" t="s">
        <v>788</v>
      </c>
    </row>
    <row r="4552" customFormat="false" ht="15" hidden="false" customHeight="false" outlineLevel="0" collapsed="false">
      <c r="A4552" s="4" t="str">
        <f aca="false">B4552&amp;"|"&amp;C4552</f>
        <v>tdbR00000024 Asp-GUC|19</v>
      </c>
      <c r="B4552" s="4" t="s">
        <v>99</v>
      </c>
      <c r="C4552" s="4" t="s">
        <v>794</v>
      </c>
      <c r="D4552" s="4" t="n">
        <v>19</v>
      </c>
      <c r="E4552" s="19" t="s">
        <v>459</v>
      </c>
      <c r="F4552" s="20" t="s">
        <v>788</v>
      </c>
    </row>
    <row r="4553" customFormat="false" ht="15" hidden="false" customHeight="false" outlineLevel="0" collapsed="false">
      <c r="A4553" s="4" t="str">
        <f aca="false">B4553&amp;"|"&amp;C4553</f>
        <v>tdbR00000024 Asp-GUC|20</v>
      </c>
      <c r="B4553" s="4" t="s">
        <v>99</v>
      </c>
      <c r="C4553" s="4" t="s">
        <v>795</v>
      </c>
      <c r="D4553" s="4" t="n">
        <v>20</v>
      </c>
      <c r="E4553" s="19" t="s">
        <v>777</v>
      </c>
      <c r="F4553" s="20" t="s">
        <v>788</v>
      </c>
    </row>
    <row r="4554" customFormat="false" ht="15" hidden="false" customHeight="false" outlineLevel="0" collapsed="false">
      <c r="A4554" s="4" t="str">
        <f aca="false">B4554&amp;"|"&amp;C4554</f>
        <v>tdbR00000024 Asp-GUC|20a</v>
      </c>
      <c r="B4554" s="4" t="s">
        <v>99</v>
      </c>
      <c r="C4554" s="4" t="s">
        <v>796</v>
      </c>
      <c r="D4554" s="4" t="n">
        <v>21</v>
      </c>
      <c r="E4554" s="19" t="s">
        <v>777</v>
      </c>
      <c r="F4554" s="20" t="s">
        <v>788</v>
      </c>
    </row>
    <row r="4555" customFormat="false" ht="15" hidden="false" customHeight="false" outlineLevel="0" collapsed="false">
      <c r="A4555" s="4" t="str">
        <f aca="false">B4555&amp;"|"&amp;C4555</f>
        <v>tdbR00000024 Asp-GUC|21</v>
      </c>
      <c r="B4555" s="4" t="s">
        <v>99</v>
      </c>
      <c r="C4555" s="4" t="s">
        <v>797</v>
      </c>
      <c r="D4555" s="4" t="n">
        <v>22</v>
      </c>
      <c r="E4555" s="19" t="s">
        <v>780</v>
      </c>
      <c r="F4555" s="20" t="s">
        <v>788</v>
      </c>
    </row>
    <row r="4556" customFormat="false" ht="15" hidden="false" customHeight="false" outlineLevel="0" collapsed="false">
      <c r="A4556" s="4" t="str">
        <f aca="false">B4556&amp;"|"&amp;C4556</f>
        <v>tdbR00000024 Asp-GUC|22</v>
      </c>
      <c r="B4556" s="4" t="s">
        <v>99</v>
      </c>
      <c r="C4556" s="4" t="s">
        <v>798</v>
      </c>
      <c r="D4556" s="4" t="n">
        <v>23</v>
      </c>
      <c r="E4556" s="8" t="s">
        <v>777</v>
      </c>
      <c r="F4556" s="7" t="s">
        <v>783</v>
      </c>
    </row>
    <row r="4557" customFormat="false" ht="15" hidden="false" customHeight="false" outlineLevel="0" collapsed="false">
      <c r="A4557" s="4" t="str">
        <f aca="false">B4557&amp;"|"&amp;C4557</f>
        <v>tdbR00000024 Asp-GUC|23</v>
      </c>
      <c r="B4557" s="4" t="s">
        <v>99</v>
      </c>
      <c r="C4557" s="4" t="s">
        <v>799</v>
      </c>
      <c r="D4557" s="4" t="n">
        <v>24</v>
      </c>
      <c r="E4557" s="8" t="s">
        <v>772</v>
      </c>
      <c r="F4557" s="7" t="s">
        <v>783</v>
      </c>
    </row>
    <row r="4558" customFormat="false" ht="15" hidden="false" customHeight="false" outlineLevel="0" collapsed="false">
      <c r="A4558" s="4" t="str">
        <f aca="false">B4558&amp;"|"&amp;C4558</f>
        <v>tdbR00000024 Asp-GUC|24</v>
      </c>
      <c r="B4558" s="4" t="s">
        <v>99</v>
      </c>
      <c r="C4558" s="4" t="s">
        <v>800</v>
      </c>
      <c r="D4558" s="4" t="n">
        <v>25</v>
      </c>
      <c r="E4558" s="8" t="s">
        <v>459</v>
      </c>
      <c r="F4558" s="7" t="s">
        <v>783</v>
      </c>
    </row>
    <row r="4559" customFormat="false" ht="15" hidden="false" customHeight="false" outlineLevel="0" collapsed="false">
      <c r="A4559" s="4" t="str">
        <f aca="false">B4559&amp;"|"&amp;C4559</f>
        <v>tdbR00000024 Asp-GUC|25</v>
      </c>
      <c r="B4559" s="4" t="s">
        <v>99</v>
      </c>
      <c r="C4559" s="4" t="s">
        <v>801</v>
      </c>
      <c r="D4559" s="4" t="n">
        <v>26</v>
      </c>
      <c r="E4559" s="8" t="s">
        <v>772</v>
      </c>
      <c r="F4559" s="7" t="s">
        <v>783</v>
      </c>
    </row>
    <row r="4560" customFormat="false" ht="15" hidden="false" customHeight="false" outlineLevel="0" collapsed="false">
      <c r="A4560" s="4" t="str">
        <f aca="false">B4560&amp;"|"&amp;C4560</f>
        <v>tdbR00000024 Asp-GUC|26</v>
      </c>
      <c r="B4560" s="4" t="s">
        <v>99</v>
      </c>
      <c r="C4560" s="4" t="s">
        <v>802</v>
      </c>
      <c r="D4560" s="4" t="n">
        <v>27</v>
      </c>
      <c r="E4560" s="3" t="s">
        <v>459</v>
      </c>
      <c r="F4560" s="4" t="s">
        <v>803</v>
      </c>
    </row>
    <row r="4561" customFormat="false" ht="15" hidden="false" customHeight="false" outlineLevel="0" collapsed="false">
      <c r="A4561" s="4" t="str">
        <f aca="false">B4561&amp;"|"&amp;C4561</f>
        <v>tdbR00000024 Asp-GUC|27</v>
      </c>
      <c r="B4561" s="4" t="s">
        <v>99</v>
      </c>
      <c r="C4561" s="4" t="s">
        <v>804</v>
      </c>
      <c r="D4561" s="4" t="n">
        <v>28</v>
      </c>
      <c r="E4561" s="21" t="s">
        <v>772</v>
      </c>
      <c r="F4561" s="22" t="s">
        <v>805</v>
      </c>
    </row>
    <row r="4562" customFormat="false" ht="15" hidden="false" customHeight="false" outlineLevel="0" collapsed="false">
      <c r="A4562" s="4" t="str">
        <f aca="false">B4562&amp;"|"&amp;C4562</f>
        <v>tdbR00000024 Asp-GUC|28</v>
      </c>
      <c r="B4562" s="4" t="s">
        <v>99</v>
      </c>
      <c r="C4562" s="4" t="s">
        <v>806</v>
      </c>
      <c r="D4562" s="4" t="n">
        <v>29</v>
      </c>
      <c r="E4562" s="21" t="s">
        <v>772</v>
      </c>
      <c r="F4562" s="22" t="s">
        <v>805</v>
      </c>
    </row>
    <row r="4563" customFormat="false" ht="15" hidden="false" customHeight="false" outlineLevel="0" collapsed="false">
      <c r="A4563" s="4" t="str">
        <f aca="false">B4563&amp;"|"&amp;C4563</f>
        <v>tdbR00000024 Asp-GUC|29</v>
      </c>
      <c r="B4563" s="4" t="s">
        <v>99</v>
      </c>
      <c r="C4563" s="4" t="s">
        <v>807</v>
      </c>
      <c r="D4563" s="4" t="n">
        <v>30</v>
      </c>
      <c r="E4563" s="21" t="s">
        <v>777</v>
      </c>
      <c r="F4563" s="22" t="s">
        <v>805</v>
      </c>
    </row>
    <row r="4564" customFormat="false" ht="15" hidden="false" customHeight="false" outlineLevel="0" collapsed="false">
      <c r="A4564" s="4" t="str">
        <f aca="false">B4564&amp;"|"&amp;C4564</f>
        <v>tdbR00000024 Asp-GUC|30</v>
      </c>
      <c r="B4564" s="4" t="s">
        <v>99</v>
      </c>
      <c r="C4564" s="4" t="s">
        <v>808</v>
      </c>
      <c r="D4564" s="4" t="n">
        <v>31</v>
      </c>
      <c r="E4564" s="21" t="s">
        <v>772</v>
      </c>
      <c r="F4564" s="22" t="s">
        <v>805</v>
      </c>
    </row>
    <row r="4565" customFormat="false" ht="15" hidden="false" customHeight="false" outlineLevel="0" collapsed="false">
      <c r="A4565" s="4" t="str">
        <f aca="false">B4565&amp;"|"&amp;C4565</f>
        <v>tdbR00000024 Asp-GUC|31</v>
      </c>
      <c r="B4565" s="4" t="s">
        <v>99</v>
      </c>
      <c r="C4565" s="4" t="s">
        <v>809</v>
      </c>
      <c r="D4565" s="4" t="n">
        <v>32</v>
      </c>
      <c r="E4565" s="21" t="s">
        <v>772</v>
      </c>
      <c r="F4565" s="22" t="s">
        <v>805</v>
      </c>
    </row>
    <row r="4566" customFormat="false" ht="15" hidden="false" customHeight="false" outlineLevel="0" collapsed="false">
      <c r="A4566" s="4" t="str">
        <f aca="false">B4566&amp;"|"&amp;C4566</f>
        <v>tdbR00000024 Asp-GUC|32</v>
      </c>
      <c r="B4566" s="4" t="s">
        <v>99</v>
      </c>
      <c r="C4566" s="4" t="s">
        <v>810</v>
      </c>
      <c r="D4566" s="4" t="n">
        <v>33</v>
      </c>
      <c r="E4566" s="19" t="s">
        <v>772</v>
      </c>
      <c r="F4566" s="20" t="s">
        <v>811</v>
      </c>
    </row>
    <row r="4567" customFormat="false" ht="15" hidden="false" customHeight="false" outlineLevel="0" collapsed="false">
      <c r="A4567" s="4" t="str">
        <f aca="false">B4567&amp;"|"&amp;C4567</f>
        <v>tdbR00000024 Asp-GUC|33</v>
      </c>
      <c r="B4567" s="4" t="s">
        <v>99</v>
      </c>
      <c r="C4567" s="4" t="s">
        <v>812</v>
      </c>
      <c r="D4567" s="4" t="n">
        <v>34</v>
      </c>
      <c r="E4567" s="19" t="s">
        <v>777</v>
      </c>
      <c r="F4567" s="20" t="s">
        <v>811</v>
      </c>
    </row>
    <row r="4568" customFormat="false" ht="15" hidden="false" customHeight="false" outlineLevel="0" collapsed="false">
      <c r="A4568" s="4" t="str">
        <f aca="false">B4568&amp;"|"&amp;C4568</f>
        <v>tdbR00000024 Asp-GUC|34</v>
      </c>
      <c r="B4568" s="4" t="s">
        <v>99</v>
      </c>
      <c r="C4568" s="4" t="s">
        <v>813</v>
      </c>
      <c r="D4568" s="4" t="n">
        <v>35</v>
      </c>
      <c r="E4568" s="19" t="s">
        <v>459</v>
      </c>
      <c r="F4568" s="20" t="s">
        <v>811</v>
      </c>
    </row>
    <row r="4569" customFormat="false" ht="15" hidden="false" customHeight="false" outlineLevel="0" collapsed="false">
      <c r="A4569" s="4" t="str">
        <f aca="false">B4569&amp;"|"&amp;C4569</f>
        <v>tdbR00000024 Asp-GUC|35</v>
      </c>
      <c r="B4569" s="4" t="s">
        <v>99</v>
      </c>
      <c r="C4569" s="4" t="s">
        <v>814</v>
      </c>
      <c r="D4569" s="4" t="n">
        <v>36</v>
      </c>
      <c r="E4569" s="19" t="s">
        <v>777</v>
      </c>
      <c r="F4569" s="20" t="s">
        <v>811</v>
      </c>
    </row>
    <row r="4570" customFormat="false" ht="15" hidden="false" customHeight="false" outlineLevel="0" collapsed="false">
      <c r="A4570" s="4" t="str">
        <f aca="false">B4570&amp;"|"&amp;C4570</f>
        <v>tdbR00000024 Asp-GUC|36</v>
      </c>
      <c r="B4570" s="4" t="s">
        <v>99</v>
      </c>
      <c r="C4570" s="4" t="s">
        <v>815</v>
      </c>
      <c r="D4570" s="4" t="n">
        <v>37</v>
      </c>
      <c r="E4570" s="19" t="s">
        <v>772</v>
      </c>
      <c r="F4570" s="20" t="s">
        <v>811</v>
      </c>
    </row>
    <row r="4571" customFormat="false" ht="15" hidden="false" customHeight="false" outlineLevel="0" collapsed="false">
      <c r="A4571" s="4" t="str">
        <f aca="false">B4571&amp;"|"&amp;C4571</f>
        <v>tdbR00000024 Asp-GUC|37</v>
      </c>
      <c r="B4571" s="4" t="s">
        <v>99</v>
      </c>
      <c r="C4571" s="4" t="s">
        <v>816</v>
      </c>
      <c r="D4571" s="4" t="n">
        <v>38</v>
      </c>
      <c r="E4571" s="19" t="s">
        <v>780</v>
      </c>
      <c r="F4571" s="20" t="s">
        <v>811</v>
      </c>
    </row>
    <row r="4572" customFormat="false" ht="15" hidden="false" customHeight="false" outlineLevel="0" collapsed="false">
      <c r="A4572" s="4" t="str">
        <f aca="false">B4572&amp;"|"&amp;C4572</f>
        <v>tdbR00000024 Asp-GUC|38</v>
      </c>
      <c r="B4572" s="4" t="s">
        <v>99</v>
      </c>
      <c r="C4572" s="4" t="s">
        <v>817</v>
      </c>
      <c r="D4572" s="4" t="n">
        <v>39</v>
      </c>
      <c r="E4572" s="19" t="s">
        <v>772</v>
      </c>
      <c r="F4572" s="20" t="s">
        <v>811</v>
      </c>
    </row>
    <row r="4573" customFormat="false" ht="15" hidden="false" customHeight="false" outlineLevel="0" collapsed="false">
      <c r="A4573" s="4" t="str">
        <f aca="false">B4573&amp;"|"&amp;C4573</f>
        <v>tdbR00000024 Asp-GUC|39</v>
      </c>
      <c r="B4573" s="4" t="s">
        <v>99</v>
      </c>
      <c r="C4573" s="4" t="s">
        <v>818</v>
      </c>
      <c r="D4573" s="4" t="n">
        <v>40</v>
      </c>
      <c r="E4573" s="21" t="s">
        <v>459</v>
      </c>
      <c r="F4573" s="22" t="s">
        <v>805</v>
      </c>
    </row>
    <row r="4574" customFormat="false" ht="15" hidden="false" customHeight="false" outlineLevel="0" collapsed="false">
      <c r="A4574" s="4" t="str">
        <f aca="false">B4574&amp;"|"&amp;C4574</f>
        <v>tdbR00000024 Asp-GUC|40</v>
      </c>
      <c r="B4574" s="4" t="s">
        <v>99</v>
      </c>
      <c r="C4574" s="4" t="s">
        <v>819</v>
      </c>
      <c r="D4574" s="4" t="n">
        <v>41</v>
      </c>
      <c r="E4574" s="21" t="s">
        <v>459</v>
      </c>
      <c r="F4574" s="22" t="s">
        <v>805</v>
      </c>
    </row>
    <row r="4575" customFormat="false" ht="15" hidden="false" customHeight="false" outlineLevel="0" collapsed="false">
      <c r="A4575" s="4" t="str">
        <f aca="false">B4575&amp;"|"&amp;C4575</f>
        <v>tdbR00000024 Asp-GUC|41</v>
      </c>
      <c r="B4575" s="4" t="s">
        <v>99</v>
      </c>
      <c r="C4575" s="4" t="s">
        <v>820</v>
      </c>
      <c r="D4575" s="4" t="n">
        <v>42</v>
      </c>
      <c r="E4575" s="21" t="s">
        <v>780</v>
      </c>
      <c r="F4575" s="22" t="s">
        <v>805</v>
      </c>
    </row>
    <row r="4576" customFormat="false" ht="15" hidden="false" customHeight="false" outlineLevel="0" collapsed="false">
      <c r="A4576" s="4" t="str">
        <f aca="false">B4576&amp;"|"&amp;C4576</f>
        <v>tdbR00000024 Asp-GUC|42</v>
      </c>
      <c r="B4576" s="4" t="s">
        <v>99</v>
      </c>
      <c r="C4576" s="4" t="s">
        <v>821</v>
      </c>
      <c r="D4576" s="4" t="n">
        <v>43</v>
      </c>
      <c r="E4576" s="21" t="s">
        <v>459</v>
      </c>
      <c r="F4576" s="22" t="s">
        <v>805</v>
      </c>
    </row>
    <row r="4577" customFormat="false" ht="15" hidden="false" customHeight="false" outlineLevel="0" collapsed="false">
      <c r="A4577" s="4" t="str">
        <f aca="false">B4577&amp;"|"&amp;C4577</f>
        <v>tdbR00000024 Asp-GUC|43</v>
      </c>
      <c r="B4577" s="4" t="s">
        <v>99</v>
      </c>
      <c r="C4577" s="4" t="s">
        <v>822</v>
      </c>
      <c r="D4577" s="4" t="n">
        <v>44</v>
      </c>
      <c r="E4577" s="21" t="s">
        <v>459</v>
      </c>
      <c r="F4577" s="22" t="s">
        <v>805</v>
      </c>
    </row>
    <row r="4578" customFormat="false" ht="15" hidden="false" customHeight="false" outlineLevel="0" collapsed="false">
      <c r="A4578" s="4" t="str">
        <f aca="false">B4578&amp;"|"&amp;C4578</f>
        <v>tdbR00000024 Asp-GUC|44</v>
      </c>
      <c r="B4578" s="4" t="s">
        <v>99</v>
      </c>
      <c r="C4578" s="4" t="s">
        <v>823</v>
      </c>
      <c r="D4578" s="4" t="n">
        <v>45</v>
      </c>
      <c r="E4578" s="19" t="s">
        <v>780</v>
      </c>
      <c r="F4578" s="20" t="s">
        <v>824</v>
      </c>
    </row>
    <row r="4579" customFormat="false" ht="15" hidden="false" customHeight="false" outlineLevel="0" collapsed="false">
      <c r="A4579" s="4" t="str">
        <f aca="false">B4579&amp;"|"&amp;C4579</f>
        <v>tdbR00000024 Asp-GUC|45</v>
      </c>
      <c r="B4579" s="4" t="s">
        <v>99</v>
      </c>
      <c r="C4579" s="4" t="s">
        <v>825</v>
      </c>
      <c r="D4579" s="4" t="n">
        <v>46</v>
      </c>
      <c r="E4579" s="19" t="s">
        <v>459</v>
      </c>
      <c r="F4579" s="20" t="s">
        <v>824</v>
      </c>
    </row>
    <row r="4580" customFormat="false" ht="15" hidden="false" customHeight="false" outlineLevel="0" collapsed="false">
      <c r="A4580" s="4" t="str">
        <f aca="false">B4580&amp;"|"&amp;C4580</f>
        <v>tdbR00000024 Asp-GUC|46</v>
      </c>
      <c r="B4580" s="4" t="s">
        <v>99</v>
      </c>
      <c r="C4580" s="4" t="s">
        <v>826</v>
      </c>
      <c r="D4580" s="4" t="n">
        <v>47</v>
      </c>
      <c r="E4580" s="19" t="s">
        <v>780</v>
      </c>
      <c r="F4580" s="20" t="s">
        <v>824</v>
      </c>
    </row>
    <row r="4581" customFormat="false" ht="15" hidden="false" customHeight="false" outlineLevel="0" collapsed="false">
      <c r="A4581" s="4" t="str">
        <f aca="false">B4581&amp;"|"&amp;C4581</f>
        <v>tdbR00000024 Asp-GUC|47</v>
      </c>
      <c r="B4581" s="4" t="s">
        <v>99</v>
      </c>
      <c r="C4581" s="4" t="s">
        <v>827</v>
      </c>
      <c r="D4581" s="4" t="n">
        <v>48</v>
      </c>
      <c r="E4581" s="19" t="s">
        <v>777</v>
      </c>
      <c r="F4581" s="20" t="s">
        <v>824</v>
      </c>
    </row>
    <row r="4582" customFormat="false" ht="15" hidden="false" customHeight="false" outlineLevel="0" collapsed="false">
      <c r="A4582" s="4" t="str">
        <f aca="false">B4582&amp;"|"&amp;C4582</f>
        <v>tdbR00000024 Asp-GUC|48</v>
      </c>
      <c r="B4582" s="4" t="s">
        <v>99</v>
      </c>
      <c r="C4582" s="4" t="s">
        <v>828</v>
      </c>
      <c r="D4582" s="4" t="n">
        <v>49</v>
      </c>
      <c r="E4582" s="19" t="s">
        <v>772</v>
      </c>
      <c r="F4582" s="20" t="s">
        <v>824</v>
      </c>
    </row>
    <row r="4583" customFormat="false" ht="15" hidden="false" customHeight="false" outlineLevel="0" collapsed="false">
      <c r="A4583" s="4" t="str">
        <f aca="false">B4583&amp;"|"&amp;C4583</f>
        <v>tdbR00000024 Asp-GUC|49</v>
      </c>
      <c r="B4583" s="4" t="s">
        <v>99</v>
      </c>
      <c r="C4583" s="4" t="s">
        <v>829</v>
      </c>
      <c r="D4583" s="4" t="n">
        <v>50</v>
      </c>
      <c r="E4583" s="23" t="s">
        <v>780</v>
      </c>
      <c r="F4583" s="10" t="s">
        <v>830</v>
      </c>
    </row>
    <row r="4584" customFormat="false" ht="15" hidden="false" customHeight="false" outlineLevel="0" collapsed="false">
      <c r="A4584" s="4" t="str">
        <f aca="false">B4584&amp;"|"&amp;C4584</f>
        <v>tdbR00000024 Asp-GUC|50</v>
      </c>
      <c r="B4584" s="4" t="s">
        <v>99</v>
      </c>
      <c r="C4584" s="4" t="s">
        <v>831</v>
      </c>
      <c r="D4584" s="4" t="n">
        <v>51</v>
      </c>
      <c r="E4584" s="23" t="s">
        <v>772</v>
      </c>
      <c r="F4584" s="10" t="s">
        <v>830</v>
      </c>
    </row>
    <row r="4585" customFormat="false" ht="15" hidden="false" customHeight="false" outlineLevel="0" collapsed="false">
      <c r="A4585" s="4" t="str">
        <f aca="false">B4585&amp;"|"&amp;C4585</f>
        <v>tdbR00000024 Asp-GUC|51</v>
      </c>
      <c r="B4585" s="4" t="s">
        <v>99</v>
      </c>
      <c r="C4585" s="4" t="s">
        <v>832</v>
      </c>
      <c r="D4585" s="4" t="n">
        <v>52</v>
      </c>
      <c r="E4585" s="23" t="s">
        <v>459</v>
      </c>
      <c r="F4585" s="10" t="s">
        <v>830</v>
      </c>
    </row>
    <row r="4586" customFormat="false" ht="15" hidden="false" customHeight="false" outlineLevel="0" collapsed="false">
      <c r="A4586" s="4" t="str">
        <f aca="false">B4586&amp;"|"&amp;C4586</f>
        <v>tdbR00000024 Asp-GUC|52</v>
      </c>
      <c r="B4586" s="4" t="s">
        <v>99</v>
      </c>
      <c r="C4586" s="4" t="s">
        <v>833</v>
      </c>
      <c r="D4586" s="4" t="n">
        <v>53</v>
      </c>
      <c r="E4586" s="23" t="s">
        <v>459</v>
      </c>
      <c r="F4586" s="10" t="s">
        <v>830</v>
      </c>
    </row>
    <row r="4587" customFormat="false" ht="15" hidden="false" customHeight="false" outlineLevel="0" collapsed="false">
      <c r="A4587" s="4" t="str">
        <f aca="false">B4587&amp;"|"&amp;C4587</f>
        <v>tdbR00000024 Asp-GUC|53</v>
      </c>
      <c r="B4587" s="4" t="s">
        <v>99</v>
      </c>
      <c r="C4587" s="4" t="s">
        <v>834</v>
      </c>
      <c r="D4587" s="4" t="n">
        <v>54</v>
      </c>
      <c r="E4587" s="23" t="s">
        <v>459</v>
      </c>
      <c r="F4587" s="10" t="s">
        <v>830</v>
      </c>
    </row>
    <row r="4588" customFormat="false" ht="15" hidden="false" customHeight="false" outlineLevel="0" collapsed="false">
      <c r="A4588" s="4" t="str">
        <f aca="false">B4588&amp;"|"&amp;C4588</f>
        <v>tdbR00000024 Asp-GUC|54</v>
      </c>
      <c r="B4588" s="4" t="s">
        <v>99</v>
      </c>
      <c r="C4588" s="4" t="s">
        <v>835</v>
      </c>
      <c r="D4588" s="4" t="n">
        <v>55</v>
      </c>
      <c r="E4588" s="19" t="s">
        <v>777</v>
      </c>
      <c r="F4588" s="20" t="s">
        <v>836</v>
      </c>
    </row>
    <row r="4589" customFormat="false" ht="15" hidden="false" customHeight="false" outlineLevel="0" collapsed="false">
      <c r="A4589" s="4" t="str">
        <f aca="false">B4589&amp;"|"&amp;C4589</f>
        <v>tdbR00000024 Asp-GUC|55</v>
      </c>
      <c r="B4589" s="4" t="s">
        <v>99</v>
      </c>
      <c r="C4589" s="4" t="s">
        <v>837</v>
      </c>
      <c r="D4589" s="4" t="n">
        <v>56</v>
      </c>
      <c r="E4589" s="19" t="s">
        <v>777</v>
      </c>
      <c r="F4589" s="20" t="s">
        <v>836</v>
      </c>
    </row>
    <row r="4590" customFormat="false" ht="15" hidden="false" customHeight="false" outlineLevel="0" collapsed="false">
      <c r="A4590" s="4" t="str">
        <f aca="false">B4590&amp;"|"&amp;C4590</f>
        <v>tdbR00000024 Asp-GUC|56</v>
      </c>
      <c r="B4590" s="4" t="s">
        <v>99</v>
      </c>
      <c r="C4590" s="4" t="s">
        <v>838</v>
      </c>
      <c r="D4590" s="4" t="n">
        <v>57</v>
      </c>
      <c r="E4590" s="19" t="s">
        <v>772</v>
      </c>
      <c r="F4590" s="20" t="s">
        <v>836</v>
      </c>
    </row>
    <row r="4591" customFormat="false" ht="15" hidden="false" customHeight="false" outlineLevel="0" collapsed="false">
      <c r="A4591" s="4" t="str">
        <f aca="false">B4591&amp;"|"&amp;C4591</f>
        <v>tdbR00000024 Asp-GUC|57</v>
      </c>
      <c r="B4591" s="4" t="s">
        <v>99</v>
      </c>
      <c r="C4591" s="4" t="s">
        <v>839</v>
      </c>
      <c r="D4591" s="4" t="n">
        <v>58</v>
      </c>
      <c r="E4591" s="19" t="s">
        <v>459</v>
      </c>
      <c r="F4591" s="20" t="s">
        <v>836</v>
      </c>
    </row>
    <row r="4592" customFormat="false" ht="15" hidden="false" customHeight="false" outlineLevel="0" collapsed="false">
      <c r="A4592" s="4" t="str">
        <f aca="false">B4592&amp;"|"&amp;C4592</f>
        <v>tdbR00000024 Asp-GUC|58</v>
      </c>
      <c r="B4592" s="4" t="s">
        <v>99</v>
      </c>
      <c r="C4592" s="4" t="s">
        <v>840</v>
      </c>
      <c r="D4592" s="4" t="n">
        <v>59</v>
      </c>
      <c r="E4592" s="19" t="s">
        <v>780</v>
      </c>
      <c r="F4592" s="20" t="s">
        <v>836</v>
      </c>
    </row>
    <row r="4593" customFormat="false" ht="15" hidden="false" customHeight="false" outlineLevel="0" collapsed="false">
      <c r="A4593" s="4" t="str">
        <f aca="false">B4593&amp;"|"&amp;C4593</f>
        <v>tdbR00000024 Asp-GUC|59</v>
      </c>
      <c r="B4593" s="4" t="s">
        <v>99</v>
      </c>
      <c r="C4593" s="4" t="s">
        <v>841</v>
      </c>
      <c r="D4593" s="4" t="n">
        <v>60</v>
      </c>
      <c r="E4593" s="19" t="s">
        <v>459</v>
      </c>
      <c r="F4593" s="20" t="s">
        <v>836</v>
      </c>
    </row>
    <row r="4594" customFormat="false" ht="15" hidden="false" customHeight="false" outlineLevel="0" collapsed="false">
      <c r="A4594" s="4" t="str">
        <f aca="false">B4594&amp;"|"&amp;C4594</f>
        <v>tdbR00000024 Asp-GUC|60</v>
      </c>
      <c r="B4594" s="4" t="s">
        <v>99</v>
      </c>
      <c r="C4594" s="4" t="s">
        <v>842</v>
      </c>
      <c r="D4594" s="4" t="n">
        <v>61</v>
      </c>
      <c r="E4594" s="19" t="s">
        <v>777</v>
      </c>
      <c r="F4594" s="20" t="s">
        <v>836</v>
      </c>
    </row>
    <row r="4595" customFormat="false" ht="15" hidden="false" customHeight="false" outlineLevel="0" collapsed="false">
      <c r="A4595" s="4" t="str">
        <f aca="false">B4595&amp;"|"&amp;C4595</f>
        <v>tdbR00000024 Asp-GUC|61</v>
      </c>
      <c r="B4595" s="4" t="s">
        <v>99</v>
      </c>
      <c r="C4595" s="4" t="s">
        <v>843</v>
      </c>
      <c r="D4595" s="4" t="n">
        <v>62</v>
      </c>
      <c r="E4595" s="23" t="s">
        <v>772</v>
      </c>
      <c r="F4595" s="10" t="s">
        <v>830</v>
      </c>
    </row>
    <row r="4596" customFormat="false" ht="15" hidden="false" customHeight="false" outlineLevel="0" collapsed="false">
      <c r="A4596" s="4" t="str">
        <f aca="false">B4596&amp;"|"&amp;C4596</f>
        <v>tdbR00000024 Asp-GUC|62</v>
      </c>
      <c r="B4596" s="4" t="s">
        <v>99</v>
      </c>
      <c r="C4596" s="4" t="s">
        <v>844</v>
      </c>
      <c r="D4596" s="4" t="n">
        <v>63</v>
      </c>
      <c r="E4596" s="23" t="s">
        <v>772</v>
      </c>
      <c r="F4596" s="10" t="s">
        <v>830</v>
      </c>
    </row>
    <row r="4597" customFormat="false" ht="15" hidden="false" customHeight="false" outlineLevel="0" collapsed="false">
      <c r="A4597" s="4" t="str">
        <f aca="false">B4597&amp;"|"&amp;C4597</f>
        <v>tdbR00000024 Asp-GUC|63</v>
      </c>
      <c r="B4597" s="4" t="s">
        <v>99</v>
      </c>
      <c r="C4597" s="4" t="s">
        <v>845</v>
      </c>
      <c r="D4597" s="4" t="n">
        <v>64</v>
      </c>
      <c r="E4597" s="23" t="s">
        <v>772</v>
      </c>
      <c r="F4597" s="10" t="s">
        <v>830</v>
      </c>
    </row>
    <row r="4598" customFormat="false" ht="15" hidden="false" customHeight="false" outlineLevel="0" collapsed="false">
      <c r="A4598" s="4" t="str">
        <f aca="false">B4598&amp;"|"&amp;C4598</f>
        <v>tdbR00000024 Asp-GUC|64</v>
      </c>
      <c r="B4598" s="4" t="s">
        <v>99</v>
      </c>
      <c r="C4598" s="4" t="s">
        <v>846</v>
      </c>
      <c r="D4598" s="4" t="n">
        <v>65</v>
      </c>
      <c r="E4598" s="23" t="s">
        <v>459</v>
      </c>
      <c r="F4598" s="10" t="s">
        <v>830</v>
      </c>
    </row>
    <row r="4599" customFormat="false" ht="15" hidden="false" customHeight="false" outlineLevel="0" collapsed="false">
      <c r="A4599" s="4" t="str">
        <f aca="false">B4599&amp;"|"&amp;C4599</f>
        <v>tdbR00000024 Asp-GUC|65</v>
      </c>
      <c r="B4599" s="4" t="s">
        <v>99</v>
      </c>
      <c r="C4599" s="4" t="s">
        <v>847</v>
      </c>
      <c r="D4599" s="4" t="n">
        <v>66</v>
      </c>
      <c r="E4599" s="23" t="s">
        <v>777</v>
      </c>
      <c r="F4599" s="10" t="s">
        <v>830</v>
      </c>
    </row>
    <row r="4600" customFormat="false" ht="15" hidden="false" customHeight="false" outlineLevel="0" collapsed="false">
      <c r="A4600" s="4" t="str">
        <f aca="false">B4600&amp;"|"&amp;C4600</f>
        <v>tdbR00000024 Asp-GUC|66</v>
      </c>
      <c r="B4600" s="4" t="s">
        <v>99</v>
      </c>
      <c r="C4600" s="4" t="s">
        <v>848</v>
      </c>
      <c r="D4600" s="4" t="n">
        <v>67</v>
      </c>
      <c r="E4600" s="17" t="s">
        <v>777</v>
      </c>
      <c r="F4600" s="18" t="s">
        <v>768</v>
      </c>
    </row>
    <row r="4601" customFormat="false" ht="15" hidden="false" customHeight="false" outlineLevel="0" collapsed="false">
      <c r="A4601" s="4" t="str">
        <f aca="false">B4601&amp;"|"&amp;C4601</f>
        <v>tdbR00000024 Asp-GUC|67</v>
      </c>
      <c r="B4601" s="4" t="s">
        <v>99</v>
      </c>
      <c r="C4601" s="4" t="s">
        <v>849</v>
      </c>
      <c r="D4601" s="4" t="n">
        <v>68</v>
      </c>
      <c r="E4601" s="17" t="s">
        <v>459</v>
      </c>
      <c r="F4601" s="18" t="s">
        <v>768</v>
      </c>
    </row>
    <row r="4602" customFormat="false" ht="15" hidden="false" customHeight="false" outlineLevel="0" collapsed="false">
      <c r="A4602" s="4" t="str">
        <f aca="false">B4602&amp;"|"&amp;C4602</f>
        <v>tdbR00000024 Asp-GUC|68</v>
      </c>
      <c r="B4602" s="4" t="s">
        <v>99</v>
      </c>
      <c r="C4602" s="4" t="s">
        <v>850</v>
      </c>
      <c r="D4602" s="4" t="n">
        <v>69</v>
      </c>
      <c r="E4602" s="17" t="s">
        <v>459</v>
      </c>
      <c r="F4602" s="18" t="s">
        <v>768</v>
      </c>
    </row>
    <row r="4603" customFormat="false" ht="15" hidden="false" customHeight="false" outlineLevel="0" collapsed="false">
      <c r="A4603" s="4" t="str">
        <f aca="false">B4603&amp;"|"&amp;C4603</f>
        <v>tdbR00000024 Asp-GUC|69</v>
      </c>
      <c r="B4603" s="4" t="s">
        <v>99</v>
      </c>
      <c r="C4603" s="4" t="s">
        <v>851</v>
      </c>
      <c r="D4603" s="4" t="n">
        <v>70</v>
      </c>
      <c r="E4603" s="17" t="s">
        <v>459</v>
      </c>
      <c r="F4603" s="18" t="s">
        <v>768</v>
      </c>
    </row>
    <row r="4604" customFormat="false" ht="15" hidden="false" customHeight="false" outlineLevel="0" collapsed="false">
      <c r="A4604" s="4" t="str">
        <f aca="false">B4604&amp;"|"&amp;C4604</f>
        <v>tdbR00000024 Asp-GUC|70</v>
      </c>
      <c r="B4604" s="4" t="s">
        <v>99</v>
      </c>
      <c r="C4604" s="4" t="s">
        <v>852</v>
      </c>
      <c r="D4604" s="4" t="n">
        <v>71</v>
      </c>
      <c r="E4604" s="17" t="s">
        <v>459</v>
      </c>
      <c r="F4604" s="18" t="s">
        <v>768</v>
      </c>
    </row>
    <row r="4605" customFormat="false" ht="15" hidden="false" customHeight="false" outlineLevel="0" collapsed="false">
      <c r="A4605" s="4" t="str">
        <f aca="false">B4605&amp;"|"&amp;C4605</f>
        <v>tdbR00000024 Asp-GUC|71</v>
      </c>
      <c r="B4605" s="4" t="s">
        <v>99</v>
      </c>
      <c r="C4605" s="4" t="s">
        <v>853</v>
      </c>
      <c r="D4605" s="4" t="n">
        <v>72</v>
      </c>
      <c r="E4605" s="17" t="s">
        <v>777</v>
      </c>
      <c r="F4605" s="18" t="s">
        <v>768</v>
      </c>
    </row>
    <row r="4606" customFormat="false" ht="15" hidden="false" customHeight="false" outlineLevel="0" collapsed="false">
      <c r="A4606" s="4" t="str">
        <f aca="false">B4606&amp;"|"&amp;C4606</f>
        <v>tdbR00000024 Asp-GUC|72</v>
      </c>
      <c r="B4606" s="4" t="s">
        <v>99</v>
      </c>
      <c r="C4606" s="4" t="s">
        <v>854</v>
      </c>
      <c r="D4606" s="4" t="n">
        <v>73</v>
      </c>
      <c r="E4606" s="17" t="s">
        <v>772</v>
      </c>
      <c r="F4606" s="18" t="s">
        <v>768</v>
      </c>
    </row>
    <row r="4607" customFormat="false" ht="15" hidden="false" customHeight="false" outlineLevel="0" collapsed="false">
      <c r="A4607" s="4" t="str">
        <f aca="false">B4607&amp;"|"&amp;C4607</f>
        <v>tdbR00000331 Gln-UUG|1</v>
      </c>
      <c r="B4607" s="4" t="s">
        <v>100</v>
      </c>
      <c r="C4607" s="4" t="s">
        <v>767</v>
      </c>
      <c r="D4607" s="4" t="n">
        <v>1</v>
      </c>
      <c r="E4607" s="17" t="s">
        <v>777</v>
      </c>
      <c r="F4607" s="18" t="s">
        <v>768</v>
      </c>
    </row>
    <row r="4608" customFormat="false" ht="15" hidden="false" customHeight="false" outlineLevel="0" collapsed="false">
      <c r="A4608" s="4" t="str">
        <f aca="false">B4608&amp;"|"&amp;C4608</f>
        <v>tdbR00000331 Gln-UUG|2</v>
      </c>
      <c r="B4608" s="4" t="s">
        <v>100</v>
      </c>
      <c r="C4608" s="4" t="s">
        <v>769</v>
      </c>
      <c r="D4608" s="4" t="n">
        <v>2</v>
      </c>
      <c r="E4608" s="17" t="s">
        <v>459</v>
      </c>
      <c r="F4608" s="18" t="s">
        <v>768</v>
      </c>
    </row>
    <row r="4609" customFormat="false" ht="15" hidden="false" customHeight="false" outlineLevel="0" collapsed="false">
      <c r="A4609" s="4" t="str">
        <f aca="false">B4609&amp;"|"&amp;C4609</f>
        <v>tdbR00000331 Gln-UUG|3</v>
      </c>
      <c r="B4609" s="4" t="s">
        <v>100</v>
      </c>
      <c r="C4609" s="4" t="s">
        <v>770</v>
      </c>
      <c r="D4609" s="4" t="n">
        <v>3</v>
      </c>
      <c r="E4609" s="17" t="s">
        <v>459</v>
      </c>
      <c r="F4609" s="18" t="s">
        <v>768</v>
      </c>
    </row>
    <row r="4610" customFormat="false" ht="15" hidden="false" customHeight="false" outlineLevel="0" collapsed="false">
      <c r="A4610" s="4" t="str">
        <f aca="false">B4610&amp;"|"&amp;C4610</f>
        <v>tdbR00000331 Gln-UUG|4</v>
      </c>
      <c r="B4610" s="4" t="s">
        <v>100</v>
      </c>
      <c r="C4610" s="4" t="s">
        <v>771</v>
      </c>
      <c r="D4610" s="4" t="n">
        <v>4</v>
      </c>
      <c r="E4610" s="17" t="s">
        <v>459</v>
      </c>
      <c r="F4610" s="18" t="s">
        <v>768</v>
      </c>
    </row>
    <row r="4611" customFormat="false" ht="15" hidden="false" customHeight="false" outlineLevel="0" collapsed="false">
      <c r="A4611" s="4" t="str">
        <f aca="false">B4611&amp;"|"&amp;C4611</f>
        <v>tdbR00000331 Gln-UUG|5</v>
      </c>
      <c r="B4611" s="4" t="s">
        <v>100</v>
      </c>
      <c r="C4611" s="4" t="s">
        <v>773</v>
      </c>
      <c r="D4611" s="4" t="n">
        <v>5</v>
      </c>
      <c r="E4611" s="17" t="s">
        <v>772</v>
      </c>
      <c r="F4611" s="18" t="s">
        <v>768</v>
      </c>
    </row>
    <row r="4612" customFormat="false" ht="15" hidden="false" customHeight="false" outlineLevel="0" collapsed="false">
      <c r="A4612" s="4" t="str">
        <f aca="false">B4612&amp;"|"&amp;C4612</f>
        <v>tdbR00000331 Gln-UUG|6</v>
      </c>
      <c r="B4612" s="4" t="s">
        <v>100</v>
      </c>
      <c r="C4612" s="4" t="s">
        <v>774</v>
      </c>
      <c r="D4612" s="4" t="n">
        <v>6</v>
      </c>
      <c r="E4612" s="17" t="s">
        <v>777</v>
      </c>
      <c r="F4612" s="18" t="s">
        <v>768</v>
      </c>
    </row>
    <row r="4613" customFormat="false" ht="15" hidden="false" customHeight="false" outlineLevel="0" collapsed="false">
      <c r="A4613" s="4" t="str">
        <f aca="false">B4613&amp;"|"&amp;C4613</f>
        <v>tdbR00000331 Gln-UUG|7</v>
      </c>
      <c r="B4613" s="4" t="s">
        <v>100</v>
      </c>
      <c r="C4613" s="4" t="s">
        <v>775</v>
      </c>
      <c r="D4613" s="4" t="n">
        <v>7</v>
      </c>
      <c r="E4613" s="17" t="s">
        <v>780</v>
      </c>
      <c r="F4613" s="18" t="s">
        <v>768</v>
      </c>
    </row>
    <row r="4614" customFormat="false" ht="15" hidden="false" customHeight="false" outlineLevel="0" collapsed="false">
      <c r="A4614" s="4" t="str">
        <f aca="false">B4614&amp;"|"&amp;C4614</f>
        <v>tdbR00000331 Gln-UUG|8</v>
      </c>
      <c r="B4614" s="4" t="s">
        <v>100</v>
      </c>
      <c r="C4614" s="4" t="s">
        <v>776</v>
      </c>
      <c r="D4614" s="4" t="n">
        <v>8</v>
      </c>
      <c r="E4614" s="3" t="s">
        <v>777</v>
      </c>
      <c r="F4614" s="4" t="s">
        <v>778</v>
      </c>
    </row>
    <row r="4615" customFormat="false" ht="15" hidden="false" customHeight="false" outlineLevel="0" collapsed="false">
      <c r="A4615" s="4" t="str">
        <f aca="false">B4615&amp;"|"&amp;C4615</f>
        <v>tdbR00000331 Gln-UUG|9</v>
      </c>
      <c r="B4615" s="4" t="s">
        <v>100</v>
      </c>
      <c r="C4615" s="4" t="s">
        <v>779</v>
      </c>
      <c r="D4615" s="4" t="n">
        <v>9</v>
      </c>
      <c r="E4615" s="3" t="s">
        <v>780</v>
      </c>
      <c r="F4615" s="4" t="s">
        <v>781</v>
      </c>
    </row>
    <row r="4616" customFormat="false" ht="15" hidden="false" customHeight="false" outlineLevel="0" collapsed="false">
      <c r="A4616" s="4" t="str">
        <f aca="false">B4616&amp;"|"&amp;C4616</f>
        <v>tdbR00000331 Gln-UUG|10</v>
      </c>
      <c r="B4616" s="4" t="s">
        <v>100</v>
      </c>
      <c r="C4616" s="4" t="s">
        <v>782</v>
      </c>
      <c r="D4616" s="4" t="n">
        <v>10</v>
      </c>
      <c r="E4616" s="8" t="s">
        <v>459</v>
      </c>
      <c r="F4616" s="7" t="s">
        <v>783</v>
      </c>
    </row>
    <row r="4617" customFormat="false" ht="15" hidden="false" customHeight="false" outlineLevel="0" collapsed="false">
      <c r="A4617" s="4" t="str">
        <f aca="false">B4617&amp;"|"&amp;C4617</f>
        <v>tdbR00000331 Gln-UUG|11</v>
      </c>
      <c r="B4617" s="4" t="s">
        <v>100</v>
      </c>
      <c r="C4617" s="4" t="s">
        <v>784</v>
      </c>
      <c r="D4617" s="4" t="n">
        <v>11</v>
      </c>
      <c r="E4617" s="8" t="s">
        <v>772</v>
      </c>
      <c r="F4617" s="7" t="s">
        <v>783</v>
      </c>
    </row>
    <row r="4618" customFormat="false" ht="15" hidden="false" customHeight="false" outlineLevel="0" collapsed="false">
      <c r="A4618" s="4" t="str">
        <f aca="false">B4618&amp;"|"&amp;C4618</f>
        <v>tdbR00000331 Gln-UUG|12</v>
      </c>
      <c r="B4618" s="4" t="s">
        <v>100</v>
      </c>
      <c r="C4618" s="4" t="s">
        <v>785</v>
      </c>
      <c r="D4618" s="4" t="n">
        <v>12</v>
      </c>
      <c r="E4618" s="8" t="s">
        <v>772</v>
      </c>
      <c r="F4618" s="7" t="s">
        <v>783</v>
      </c>
    </row>
    <row r="4619" customFormat="false" ht="15" hidden="false" customHeight="false" outlineLevel="0" collapsed="false">
      <c r="A4619" s="4" t="str">
        <f aca="false">B4619&amp;"|"&amp;C4619</f>
        <v>tdbR00000331 Gln-UUG|13</v>
      </c>
      <c r="B4619" s="4" t="s">
        <v>100</v>
      </c>
      <c r="C4619" s="4" t="s">
        <v>786</v>
      </c>
      <c r="D4619" s="4" t="n">
        <v>13</v>
      </c>
      <c r="E4619" s="8" t="s">
        <v>780</v>
      </c>
      <c r="F4619" s="7" t="s">
        <v>783</v>
      </c>
    </row>
    <row r="4620" customFormat="false" ht="15" hidden="false" customHeight="false" outlineLevel="0" collapsed="false">
      <c r="A4620" s="4" t="str">
        <f aca="false">B4620&amp;"|"&amp;C4620</f>
        <v>tdbR00000331 Gln-UUG|14</v>
      </c>
      <c r="B4620" s="4" t="s">
        <v>100</v>
      </c>
      <c r="C4620" s="4" t="s">
        <v>787</v>
      </c>
      <c r="D4620" s="4" t="n">
        <v>14</v>
      </c>
      <c r="E4620" s="19" t="s">
        <v>780</v>
      </c>
      <c r="F4620" s="20" t="s">
        <v>788</v>
      </c>
    </row>
    <row r="4621" customFormat="false" ht="15" hidden="false" customHeight="false" outlineLevel="0" collapsed="false">
      <c r="A4621" s="4" t="str">
        <f aca="false">B4621&amp;"|"&amp;C4621</f>
        <v>tdbR00000331 Gln-UUG|15</v>
      </c>
      <c r="B4621" s="4" t="s">
        <v>100</v>
      </c>
      <c r="C4621" s="4" t="s">
        <v>789</v>
      </c>
      <c r="D4621" s="4" t="n">
        <v>15</v>
      </c>
      <c r="E4621" s="19" t="s">
        <v>459</v>
      </c>
      <c r="F4621" s="20" t="s">
        <v>788</v>
      </c>
    </row>
    <row r="4622" customFormat="false" ht="15" hidden="false" customHeight="false" outlineLevel="0" collapsed="false">
      <c r="A4622" s="4" t="str">
        <f aca="false">B4622&amp;"|"&amp;C4622</f>
        <v>tdbR00000331 Gln-UUG|16</v>
      </c>
      <c r="B4622" s="4" t="s">
        <v>100</v>
      </c>
      <c r="C4622" s="4" t="s">
        <v>790</v>
      </c>
      <c r="D4622" s="4" t="n">
        <v>16</v>
      </c>
      <c r="E4622" s="19" t="s">
        <v>772</v>
      </c>
      <c r="F4622" s="20" t="s">
        <v>788</v>
      </c>
    </row>
    <row r="4623" customFormat="false" ht="15" hidden="false" customHeight="false" outlineLevel="0" collapsed="false">
      <c r="A4623" s="4" t="str">
        <f aca="false">B4623&amp;"|"&amp;C4623</f>
        <v>tdbR00000331 Gln-UUG|18</v>
      </c>
      <c r="B4623" s="4" t="s">
        <v>100</v>
      </c>
      <c r="C4623" s="4" t="s">
        <v>793</v>
      </c>
      <c r="D4623" s="4" t="n">
        <v>17</v>
      </c>
      <c r="E4623" s="19" t="s">
        <v>459</v>
      </c>
      <c r="F4623" s="20" t="s">
        <v>788</v>
      </c>
    </row>
    <row r="4624" customFormat="false" ht="15" hidden="false" customHeight="false" outlineLevel="0" collapsed="false">
      <c r="A4624" s="4" t="str">
        <f aca="false">B4624&amp;"|"&amp;C4624</f>
        <v>tdbR00000331 Gln-UUG|19</v>
      </c>
      <c r="B4624" s="4" t="s">
        <v>100</v>
      </c>
      <c r="C4624" s="4" t="s">
        <v>794</v>
      </c>
      <c r="D4624" s="4" t="n">
        <v>18</v>
      </c>
      <c r="E4624" s="19" t="s">
        <v>459</v>
      </c>
      <c r="F4624" s="20" t="s">
        <v>788</v>
      </c>
    </row>
    <row r="4625" customFormat="false" ht="15" hidden="false" customHeight="false" outlineLevel="0" collapsed="false">
      <c r="A4625" s="4" t="str">
        <f aca="false">B4625&amp;"|"&amp;C4625</f>
        <v>tdbR00000331 Gln-UUG|20</v>
      </c>
      <c r="B4625" s="4" t="s">
        <v>100</v>
      </c>
      <c r="C4625" s="4" t="s">
        <v>795</v>
      </c>
      <c r="D4625" s="4" t="n">
        <v>19</v>
      </c>
      <c r="E4625" s="19" t="s">
        <v>777</v>
      </c>
      <c r="F4625" s="20" t="s">
        <v>788</v>
      </c>
    </row>
    <row r="4626" customFormat="false" ht="15" hidden="false" customHeight="false" outlineLevel="0" collapsed="false">
      <c r="A4626" s="4" t="str">
        <f aca="false">B4626&amp;"|"&amp;C4626</f>
        <v>tdbR00000331 Gln-UUG|21</v>
      </c>
      <c r="B4626" s="4" t="s">
        <v>100</v>
      </c>
      <c r="C4626" s="4" t="s">
        <v>797</v>
      </c>
      <c r="D4626" s="4" t="n">
        <v>20</v>
      </c>
      <c r="E4626" s="19" t="s">
        <v>780</v>
      </c>
      <c r="F4626" s="20" t="s">
        <v>788</v>
      </c>
    </row>
    <row r="4627" customFormat="false" ht="15" hidden="false" customHeight="false" outlineLevel="0" collapsed="false">
      <c r="A4627" s="4" t="str">
        <f aca="false">B4627&amp;"|"&amp;C4627</f>
        <v>tdbR00000331 Gln-UUG|22</v>
      </c>
      <c r="B4627" s="4" t="s">
        <v>100</v>
      </c>
      <c r="C4627" s="4" t="s">
        <v>798</v>
      </c>
      <c r="D4627" s="4" t="n">
        <v>21</v>
      </c>
      <c r="E4627" s="8" t="s">
        <v>780</v>
      </c>
      <c r="F4627" s="7" t="s">
        <v>783</v>
      </c>
    </row>
    <row r="4628" customFormat="false" ht="15" hidden="false" customHeight="false" outlineLevel="0" collapsed="false">
      <c r="A4628" s="4" t="str">
        <f aca="false">B4628&amp;"|"&amp;C4628</f>
        <v>tdbR00000331 Gln-UUG|23</v>
      </c>
      <c r="B4628" s="4" t="s">
        <v>100</v>
      </c>
      <c r="C4628" s="4" t="s">
        <v>799</v>
      </c>
      <c r="D4628" s="4" t="n">
        <v>22</v>
      </c>
      <c r="E4628" s="8" t="s">
        <v>459</v>
      </c>
      <c r="F4628" s="7" t="s">
        <v>783</v>
      </c>
    </row>
    <row r="4629" customFormat="false" ht="15" hidden="false" customHeight="false" outlineLevel="0" collapsed="false">
      <c r="A4629" s="4" t="str">
        <f aca="false">B4629&amp;"|"&amp;C4629</f>
        <v>tdbR00000331 Gln-UUG|24</v>
      </c>
      <c r="B4629" s="4" t="s">
        <v>100</v>
      </c>
      <c r="C4629" s="4" t="s">
        <v>800</v>
      </c>
      <c r="D4629" s="4" t="n">
        <v>23</v>
      </c>
      <c r="E4629" s="8" t="s">
        <v>459</v>
      </c>
      <c r="F4629" s="7" t="s">
        <v>783</v>
      </c>
    </row>
    <row r="4630" customFormat="false" ht="15" hidden="false" customHeight="false" outlineLevel="0" collapsed="false">
      <c r="A4630" s="4" t="str">
        <f aca="false">B4630&amp;"|"&amp;C4630</f>
        <v>tdbR00000331 Gln-UUG|25</v>
      </c>
      <c r="B4630" s="4" t="s">
        <v>100</v>
      </c>
      <c r="C4630" s="4" t="s">
        <v>801</v>
      </c>
      <c r="D4630" s="4" t="n">
        <v>24</v>
      </c>
      <c r="E4630" s="8" t="s">
        <v>772</v>
      </c>
      <c r="F4630" s="7" t="s">
        <v>783</v>
      </c>
    </row>
    <row r="4631" customFormat="false" ht="15" hidden="false" customHeight="false" outlineLevel="0" collapsed="false">
      <c r="A4631" s="4" t="str">
        <f aca="false">B4631&amp;"|"&amp;C4631</f>
        <v>tdbR00000331 Gln-UUG|26</v>
      </c>
      <c r="B4631" s="4" t="s">
        <v>100</v>
      </c>
      <c r="C4631" s="4" t="s">
        <v>802</v>
      </c>
      <c r="D4631" s="4" t="n">
        <v>25</v>
      </c>
      <c r="E4631" s="3" t="s">
        <v>780</v>
      </c>
      <c r="F4631" s="4" t="s">
        <v>803</v>
      </c>
    </row>
    <row r="4632" customFormat="false" ht="15" hidden="false" customHeight="false" outlineLevel="0" collapsed="false">
      <c r="A4632" s="4" t="str">
        <f aca="false">B4632&amp;"|"&amp;C4632</f>
        <v>tdbR00000331 Gln-UUG|27</v>
      </c>
      <c r="B4632" s="4" t="s">
        <v>100</v>
      </c>
      <c r="C4632" s="4" t="s">
        <v>804</v>
      </c>
      <c r="D4632" s="4" t="n">
        <v>26</v>
      </c>
      <c r="E4632" s="21" t="s">
        <v>780</v>
      </c>
      <c r="F4632" s="22" t="s">
        <v>805</v>
      </c>
    </row>
    <row r="4633" customFormat="false" ht="15" hidden="false" customHeight="false" outlineLevel="0" collapsed="false">
      <c r="A4633" s="4" t="str">
        <f aca="false">B4633&amp;"|"&amp;C4633</f>
        <v>tdbR00000331 Gln-UUG|28</v>
      </c>
      <c r="B4633" s="4" t="s">
        <v>100</v>
      </c>
      <c r="C4633" s="4" t="s">
        <v>806</v>
      </c>
      <c r="D4633" s="4" t="n">
        <v>27</v>
      </c>
      <c r="E4633" s="21" t="s">
        <v>459</v>
      </c>
      <c r="F4633" s="22" t="s">
        <v>805</v>
      </c>
    </row>
    <row r="4634" customFormat="false" ht="15" hidden="false" customHeight="false" outlineLevel="0" collapsed="false">
      <c r="A4634" s="4" t="str">
        <f aca="false">B4634&amp;"|"&amp;C4634</f>
        <v>tdbR00000331 Gln-UUG|29</v>
      </c>
      <c r="B4634" s="4" t="s">
        <v>100</v>
      </c>
      <c r="C4634" s="4" t="s">
        <v>807</v>
      </c>
      <c r="D4634" s="4" t="n">
        <v>28</v>
      </c>
      <c r="E4634" s="21" t="s">
        <v>459</v>
      </c>
      <c r="F4634" s="22" t="s">
        <v>805</v>
      </c>
    </row>
    <row r="4635" customFormat="false" ht="15" hidden="false" customHeight="false" outlineLevel="0" collapsed="false">
      <c r="A4635" s="4" t="str">
        <f aca="false">B4635&amp;"|"&amp;C4635</f>
        <v>tdbR00000331 Gln-UUG|30</v>
      </c>
      <c r="B4635" s="4" t="s">
        <v>100</v>
      </c>
      <c r="C4635" s="4" t="s">
        <v>808</v>
      </c>
      <c r="D4635" s="4" t="n">
        <v>29</v>
      </c>
      <c r="E4635" s="21" t="s">
        <v>459</v>
      </c>
      <c r="F4635" s="22" t="s">
        <v>805</v>
      </c>
    </row>
    <row r="4636" customFormat="false" ht="15" hidden="false" customHeight="false" outlineLevel="0" collapsed="false">
      <c r="A4636" s="4" t="str">
        <f aca="false">B4636&amp;"|"&amp;C4636</f>
        <v>tdbR00000331 Gln-UUG|31</v>
      </c>
      <c r="B4636" s="4" t="s">
        <v>100</v>
      </c>
      <c r="C4636" s="4" t="s">
        <v>809</v>
      </c>
      <c r="D4636" s="4" t="n">
        <v>30</v>
      </c>
      <c r="E4636" s="21" t="s">
        <v>780</v>
      </c>
      <c r="F4636" s="22" t="s">
        <v>805</v>
      </c>
    </row>
    <row r="4637" customFormat="false" ht="15" hidden="false" customHeight="false" outlineLevel="0" collapsed="false">
      <c r="A4637" s="4" t="str">
        <f aca="false">B4637&amp;"|"&amp;C4637</f>
        <v>tdbR00000331 Gln-UUG|32</v>
      </c>
      <c r="B4637" s="4" t="s">
        <v>100</v>
      </c>
      <c r="C4637" s="4" t="s">
        <v>810</v>
      </c>
      <c r="D4637" s="4" t="n">
        <v>31</v>
      </c>
      <c r="E4637" s="19" t="s">
        <v>772</v>
      </c>
      <c r="F4637" s="20" t="s">
        <v>811</v>
      </c>
    </row>
    <row r="4638" customFormat="false" ht="15" hidden="false" customHeight="false" outlineLevel="0" collapsed="false">
      <c r="A4638" s="4" t="str">
        <f aca="false">B4638&amp;"|"&amp;C4638</f>
        <v>tdbR00000331 Gln-UUG|33</v>
      </c>
      <c r="B4638" s="4" t="s">
        <v>100</v>
      </c>
      <c r="C4638" s="4" t="s">
        <v>812</v>
      </c>
      <c r="D4638" s="4" t="n">
        <v>32</v>
      </c>
      <c r="E4638" s="19" t="s">
        <v>777</v>
      </c>
      <c r="F4638" s="20" t="s">
        <v>811</v>
      </c>
    </row>
    <row r="4639" customFormat="false" ht="15" hidden="false" customHeight="false" outlineLevel="0" collapsed="false">
      <c r="A4639" s="4" t="str">
        <f aca="false">B4639&amp;"|"&amp;C4639</f>
        <v>tdbR00000331 Gln-UUG|34</v>
      </c>
      <c r="B4639" s="4" t="s">
        <v>100</v>
      </c>
      <c r="C4639" s="4" t="s">
        <v>813</v>
      </c>
      <c r="D4639" s="4" t="n">
        <v>33</v>
      </c>
      <c r="E4639" s="19" t="s">
        <v>777</v>
      </c>
      <c r="F4639" s="20" t="s">
        <v>811</v>
      </c>
    </row>
    <row r="4640" customFormat="false" ht="15" hidden="false" customHeight="false" outlineLevel="0" collapsed="false">
      <c r="A4640" s="4" t="str">
        <f aca="false">B4640&amp;"|"&amp;C4640</f>
        <v>tdbR00000331 Gln-UUG|35</v>
      </c>
      <c r="B4640" s="4" t="s">
        <v>100</v>
      </c>
      <c r="C4640" s="4" t="s">
        <v>814</v>
      </c>
      <c r="D4640" s="4" t="n">
        <v>34</v>
      </c>
      <c r="E4640" s="19" t="s">
        <v>777</v>
      </c>
      <c r="F4640" s="20" t="s">
        <v>811</v>
      </c>
    </row>
    <row r="4641" customFormat="false" ht="15" hidden="false" customHeight="false" outlineLevel="0" collapsed="false">
      <c r="A4641" s="4" t="str">
        <f aca="false">B4641&amp;"|"&amp;C4641</f>
        <v>tdbR00000331 Gln-UUG|36</v>
      </c>
      <c r="B4641" s="4" t="s">
        <v>100</v>
      </c>
      <c r="C4641" s="4" t="s">
        <v>815</v>
      </c>
      <c r="D4641" s="4" t="n">
        <v>35</v>
      </c>
      <c r="E4641" s="19" t="s">
        <v>459</v>
      </c>
      <c r="F4641" s="20" t="s">
        <v>811</v>
      </c>
    </row>
    <row r="4642" customFormat="false" ht="15" hidden="false" customHeight="false" outlineLevel="0" collapsed="false">
      <c r="A4642" s="4" t="str">
        <f aca="false">B4642&amp;"|"&amp;C4642</f>
        <v>tdbR00000331 Gln-UUG|37</v>
      </c>
      <c r="B4642" s="4" t="s">
        <v>100</v>
      </c>
      <c r="C4642" s="4" t="s">
        <v>816</v>
      </c>
      <c r="D4642" s="4" t="n">
        <v>36</v>
      </c>
      <c r="E4642" s="19" t="s">
        <v>780</v>
      </c>
      <c r="F4642" s="20" t="s">
        <v>811</v>
      </c>
    </row>
    <row r="4643" customFormat="false" ht="15" hidden="false" customHeight="false" outlineLevel="0" collapsed="false">
      <c r="A4643" s="4" t="str">
        <f aca="false">B4643&amp;"|"&amp;C4643</f>
        <v>tdbR00000331 Gln-UUG|38</v>
      </c>
      <c r="B4643" s="4" t="s">
        <v>100</v>
      </c>
      <c r="C4643" s="4" t="s">
        <v>817</v>
      </c>
      <c r="D4643" s="4" t="n">
        <v>37</v>
      </c>
      <c r="E4643" s="19" t="s">
        <v>772</v>
      </c>
      <c r="F4643" s="20" t="s">
        <v>811</v>
      </c>
    </row>
    <row r="4644" customFormat="false" ht="15" hidden="false" customHeight="false" outlineLevel="0" collapsed="false">
      <c r="A4644" s="4" t="str">
        <f aca="false">B4644&amp;"|"&amp;C4644</f>
        <v>tdbR00000331 Gln-UUG|39</v>
      </c>
      <c r="B4644" s="4" t="s">
        <v>100</v>
      </c>
      <c r="C4644" s="4" t="s">
        <v>818</v>
      </c>
      <c r="D4644" s="4" t="n">
        <v>38</v>
      </c>
      <c r="E4644" s="21" t="s">
        <v>777</v>
      </c>
      <c r="F4644" s="22" t="s">
        <v>805</v>
      </c>
    </row>
    <row r="4645" customFormat="false" ht="15" hidden="false" customHeight="false" outlineLevel="0" collapsed="false">
      <c r="A4645" s="4" t="str">
        <f aca="false">B4645&amp;"|"&amp;C4645</f>
        <v>tdbR00000331 Gln-UUG|40</v>
      </c>
      <c r="B4645" s="4" t="s">
        <v>100</v>
      </c>
      <c r="C4645" s="4" t="s">
        <v>819</v>
      </c>
      <c r="D4645" s="4" t="n">
        <v>39</v>
      </c>
      <c r="E4645" s="21" t="s">
        <v>772</v>
      </c>
      <c r="F4645" s="22" t="s">
        <v>805</v>
      </c>
    </row>
    <row r="4646" customFormat="false" ht="15" hidden="false" customHeight="false" outlineLevel="0" collapsed="false">
      <c r="A4646" s="4" t="str">
        <f aca="false">B4646&amp;"|"&amp;C4646</f>
        <v>tdbR00000331 Gln-UUG|41</v>
      </c>
      <c r="B4646" s="4" t="s">
        <v>100</v>
      </c>
      <c r="C4646" s="4" t="s">
        <v>820</v>
      </c>
      <c r="D4646" s="4" t="n">
        <v>40</v>
      </c>
      <c r="E4646" s="21" t="s">
        <v>772</v>
      </c>
      <c r="F4646" s="22" t="s">
        <v>805</v>
      </c>
    </row>
    <row r="4647" customFormat="false" ht="15" hidden="false" customHeight="false" outlineLevel="0" collapsed="false">
      <c r="A4647" s="4" t="str">
        <f aca="false">B4647&amp;"|"&amp;C4647</f>
        <v>tdbR00000331 Gln-UUG|42</v>
      </c>
      <c r="B4647" s="4" t="s">
        <v>100</v>
      </c>
      <c r="C4647" s="4" t="s">
        <v>821</v>
      </c>
      <c r="D4647" s="4" t="n">
        <v>41</v>
      </c>
      <c r="E4647" s="21" t="s">
        <v>772</v>
      </c>
      <c r="F4647" s="22" t="s">
        <v>805</v>
      </c>
    </row>
    <row r="4648" customFormat="false" ht="15" hidden="false" customHeight="false" outlineLevel="0" collapsed="false">
      <c r="A4648" s="4" t="str">
        <f aca="false">B4648&amp;"|"&amp;C4648</f>
        <v>tdbR00000331 Gln-UUG|43</v>
      </c>
      <c r="B4648" s="4" t="s">
        <v>100</v>
      </c>
      <c r="C4648" s="4" t="s">
        <v>822</v>
      </c>
      <c r="D4648" s="4" t="n">
        <v>42</v>
      </c>
      <c r="E4648" s="21" t="s">
        <v>777</v>
      </c>
      <c r="F4648" s="22" t="s">
        <v>805</v>
      </c>
    </row>
    <row r="4649" customFormat="false" ht="15" hidden="false" customHeight="false" outlineLevel="0" collapsed="false">
      <c r="A4649" s="4" t="str">
        <f aca="false">B4649&amp;"|"&amp;C4649</f>
        <v>tdbR00000331 Gln-UUG|44</v>
      </c>
      <c r="B4649" s="4" t="s">
        <v>100</v>
      </c>
      <c r="C4649" s="4" t="s">
        <v>823</v>
      </c>
      <c r="D4649" s="4" t="n">
        <v>43</v>
      </c>
      <c r="E4649" s="19" t="s">
        <v>772</v>
      </c>
      <c r="F4649" s="20" t="s">
        <v>824</v>
      </c>
    </row>
    <row r="4650" customFormat="false" ht="15" hidden="false" customHeight="false" outlineLevel="0" collapsed="false">
      <c r="A4650" s="4" t="str">
        <f aca="false">B4650&amp;"|"&amp;C4650</f>
        <v>tdbR00000331 Gln-UUG|45</v>
      </c>
      <c r="B4650" s="4" t="s">
        <v>100</v>
      </c>
      <c r="C4650" s="4" t="s">
        <v>825</v>
      </c>
      <c r="D4650" s="4" t="n">
        <v>44</v>
      </c>
      <c r="E4650" s="19" t="s">
        <v>780</v>
      </c>
      <c r="F4650" s="20" t="s">
        <v>824</v>
      </c>
    </row>
    <row r="4651" customFormat="false" ht="15" hidden="false" customHeight="false" outlineLevel="0" collapsed="false">
      <c r="A4651" s="4" t="str">
        <f aca="false">B4651&amp;"|"&amp;C4651</f>
        <v>tdbR00000331 Gln-UUG|46</v>
      </c>
      <c r="B4651" s="4" t="s">
        <v>100</v>
      </c>
      <c r="C4651" s="4" t="s">
        <v>826</v>
      </c>
      <c r="D4651" s="4" t="n">
        <v>45</v>
      </c>
      <c r="E4651" s="19" t="s">
        <v>777</v>
      </c>
      <c r="F4651" s="20" t="s">
        <v>824</v>
      </c>
    </row>
    <row r="4652" customFormat="false" ht="15" hidden="false" customHeight="false" outlineLevel="0" collapsed="false">
      <c r="A4652" s="4" t="str">
        <f aca="false">B4652&amp;"|"&amp;C4652</f>
        <v>tdbR00000331 Gln-UUG|47</v>
      </c>
      <c r="B4652" s="4" t="s">
        <v>100</v>
      </c>
      <c r="C4652" s="4" t="s">
        <v>827</v>
      </c>
      <c r="D4652" s="4" t="n">
        <v>46</v>
      </c>
      <c r="E4652" s="19" t="s">
        <v>459</v>
      </c>
      <c r="F4652" s="20" t="s">
        <v>824</v>
      </c>
    </row>
    <row r="4653" customFormat="false" ht="15" hidden="false" customHeight="false" outlineLevel="0" collapsed="false">
      <c r="A4653" s="4" t="str">
        <f aca="false">B4653&amp;"|"&amp;C4653</f>
        <v>tdbR00000331 Gln-UUG|48</v>
      </c>
      <c r="B4653" s="4" t="s">
        <v>100</v>
      </c>
      <c r="C4653" s="4" t="s">
        <v>828</v>
      </c>
      <c r="D4653" s="4" t="n">
        <v>47</v>
      </c>
      <c r="E4653" s="19" t="s">
        <v>772</v>
      </c>
      <c r="F4653" s="20" t="s">
        <v>824</v>
      </c>
    </row>
    <row r="4654" customFormat="false" ht="15" hidden="false" customHeight="false" outlineLevel="0" collapsed="false">
      <c r="A4654" s="4" t="str">
        <f aca="false">B4654&amp;"|"&amp;C4654</f>
        <v>tdbR00000331 Gln-UUG|49</v>
      </c>
      <c r="B4654" s="4" t="s">
        <v>100</v>
      </c>
      <c r="C4654" s="4" t="s">
        <v>829</v>
      </c>
      <c r="D4654" s="4" t="n">
        <v>48</v>
      </c>
      <c r="E4654" s="23" t="s">
        <v>459</v>
      </c>
      <c r="F4654" s="10" t="s">
        <v>830</v>
      </c>
    </row>
    <row r="4655" customFormat="false" ht="15" hidden="false" customHeight="false" outlineLevel="0" collapsed="false">
      <c r="A4655" s="4" t="str">
        <f aca="false">B4655&amp;"|"&amp;C4655</f>
        <v>tdbR00000331 Gln-UUG|50</v>
      </c>
      <c r="B4655" s="4" t="s">
        <v>100</v>
      </c>
      <c r="C4655" s="4" t="s">
        <v>831</v>
      </c>
      <c r="D4655" s="4" t="n">
        <v>49</v>
      </c>
      <c r="E4655" s="23" t="s">
        <v>772</v>
      </c>
      <c r="F4655" s="10" t="s">
        <v>830</v>
      </c>
    </row>
    <row r="4656" customFormat="false" ht="15" hidden="false" customHeight="false" outlineLevel="0" collapsed="false">
      <c r="A4656" s="4" t="str">
        <f aca="false">B4656&amp;"|"&amp;C4656</f>
        <v>tdbR00000331 Gln-UUG|51</v>
      </c>
      <c r="B4656" s="4" t="s">
        <v>100</v>
      </c>
      <c r="C4656" s="4" t="s">
        <v>832</v>
      </c>
      <c r="D4656" s="4" t="n">
        <v>50</v>
      </c>
      <c r="E4656" s="23" t="s">
        <v>772</v>
      </c>
      <c r="F4656" s="10" t="s">
        <v>830</v>
      </c>
    </row>
    <row r="4657" customFormat="false" ht="15" hidden="false" customHeight="false" outlineLevel="0" collapsed="false">
      <c r="A4657" s="4" t="str">
        <f aca="false">B4657&amp;"|"&amp;C4657</f>
        <v>tdbR00000331 Gln-UUG|52</v>
      </c>
      <c r="B4657" s="4" t="s">
        <v>100</v>
      </c>
      <c r="C4657" s="4" t="s">
        <v>833</v>
      </c>
      <c r="D4657" s="4" t="n">
        <v>51</v>
      </c>
      <c r="E4657" s="23" t="s">
        <v>459</v>
      </c>
      <c r="F4657" s="10" t="s">
        <v>830</v>
      </c>
    </row>
    <row r="4658" customFormat="false" ht="15" hidden="false" customHeight="false" outlineLevel="0" collapsed="false">
      <c r="A4658" s="4" t="str">
        <f aca="false">B4658&amp;"|"&amp;C4658</f>
        <v>tdbR00000331 Gln-UUG|53</v>
      </c>
      <c r="B4658" s="4" t="s">
        <v>100</v>
      </c>
      <c r="C4658" s="4" t="s">
        <v>834</v>
      </c>
      <c r="D4658" s="4" t="n">
        <v>52</v>
      </c>
      <c r="E4658" s="23" t="s">
        <v>459</v>
      </c>
      <c r="F4658" s="10" t="s">
        <v>830</v>
      </c>
    </row>
    <row r="4659" customFormat="false" ht="15" hidden="false" customHeight="false" outlineLevel="0" collapsed="false">
      <c r="A4659" s="4" t="str">
        <f aca="false">B4659&amp;"|"&amp;C4659</f>
        <v>tdbR00000331 Gln-UUG|54</v>
      </c>
      <c r="B4659" s="4" t="s">
        <v>100</v>
      </c>
      <c r="C4659" s="4" t="s">
        <v>835</v>
      </c>
      <c r="D4659" s="4" t="n">
        <v>53</v>
      </c>
      <c r="E4659" s="19" t="s">
        <v>777</v>
      </c>
      <c r="F4659" s="20" t="s">
        <v>836</v>
      </c>
    </row>
    <row r="4660" customFormat="false" ht="15" hidden="false" customHeight="false" outlineLevel="0" collapsed="false">
      <c r="A4660" s="4" t="str">
        <f aca="false">B4660&amp;"|"&amp;C4660</f>
        <v>tdbR00000331 Gln-UUG|55</v>
      </c>
      <c r="B4660" s="4" t="s">
        <v>100</v>
      </c>
      <c r="C4660" s="4" t="s">
        <v>837</v>
      </c>
      <c r="D4660" s="4" t="n">
        <v>54</v>
      </c>
      <c r="E4660" s="19" t="s">
        <v>777</v>
      </c>
      <c r="F4660" s="20" t="s">
        <v>836</v>
      </c>
    </row>
    <row r="4661" customFormat="false" ht="15" hidden="false" customHeight="false" outlineLevel="0" collapsed="false">
      <c r="A4661" s="4" t="str">
        <f aca="false">B4661&amp;"|"&amp;C4661</f>
        <v>tdbR00000331 Gln-UUG|56</v>
      </c>
      <c r="B4661" s="4" t="s">
        <v>100</v>
      </c>
      <c r="C4661" s="4" t="s">
        <v>838</v>
      </c>
      <c r="D4661" s="4" t="n">
        <v>55</v>
      </c>
      <c r="E4661" s="19" t="s">
        <v>772</v>
      </c>
      <c r="F4661" s="20" t="s">
        <v>836</v>
      </c>
    </row>
    <row r="4662" customFormat="false" ht="15" hidden="false" customHeight="false" outlineLevel="0" collapsed="false">
      <c r="A4662" s="4" t="str">
        <f aca="false">B4662&amp;"|"&amp;C4662</f>
        <v>tdbR00000331 Gln-UUG|57</v>
      </c>
      <c r="B4662" s="4" t="s">
        <v>100</v>
      </c>
      <c r="C4662" s="4" t="s">
        <v>839</v>
      </c>
      <c r="D4662" s="4" t="n">
        <v>56</v>
      </c>
      <c r="E4662" s="19" t="s">
        <v>459</v>
      </c>
      <c r="F4662" s="20" t="s">
        <v>836</v>
      </c>
    </row>
    <row r="4663" customFormat="false" ht="15" hidden="false" customHeight="false" outlineLevel="0" collapsed="false">
      <c r="A4663" s="4" t="str">
        <f aca="false">B4663&amp;"|"&amp;C4663</f>
        <v>tdbR00000331 Gln-UUG|58</v>
      </c>
      <c r="B4663" s="4" t="s">
        <v>100</v>
      </c>
      <c r="C4663" s="4" t="s">
        <v>840</v>
      </c>
      <c r="D4663" s="4" t="n">
        <v>57</v>
      </c>
      <c r="E4663" s="19" t="s">
        <v>780</v>
      </c>
      <c r="F4663" s="20" t="s">
        <v>836</v>
      </c>
    </row>
    <row r="4664" customFormat="false" ht="15" hidden="false" customHeight="false" outlineLevel="0" collapsed="false">
      <c r="A4664" s="4" t="str">
        <f aca="false">B4664&amp;"|"&amp;C4664</f>
        <v>tdbR00000331 Gln-UUG|59</v>
      </c>
      <c r="B4664" s="4" t="s">
        <v>100</v>
      </c>
      <c r="C4664" s="4" t="s">
        <v>841</v>
      </c>
      <c r="D4664" s="4" t="n">
        <v>58</v>
      </c>
      <c r="E4664" s="19" t="s">
        <v>780</v>
      </c>
      <c r="F4664" s="20" t="s">
        <v>836</v>
      </c>
    </row>
    <row r="4665" customFormat="false" ht="15" hidden="false" customHeight="false" outlineLevel="0" collapsed="false">
      <c r="A4665" s="4" t="str">
        <f aca="false">B4665&amp;"|"&amp;C4665</f>
        <v>tdbR00000331 Gln-UUG|60</v>
      </c>
      <c r="B4665" s="4" t="s">
        <v>100</v>
      </c>
      <c r="C4665" s="4" t="s">
        <v>842</v>
      </c>
      <c r="D4665" s="4" t="n">
        <v>59</v>
      </c>
      <c r="E4665" s="19" t="s">
        <v>777</v>
      </c>
      <c r="F4665" s="20" t="s">
        <v>836</v>
      </c>
    </row>
    <row r="4666" customFormat="false" ht="15" hidden="false" customHeight="false" outlineLevel="0" collapsed="false">
      <c r="A4666" s="4" t="str">
        <f aca="false">B4666&amp;"|"&amp;C4666</f>
        <v>tdbR00000331 Gln-UUG|61</v>
      </c>
      <c r="B4666" s="4" t="s">
        <v>100</v>
      </c>
      <c r="C4666" s="4" t="s">
        <v>843</v>
      </c>
      <c r="D4666" s="4" t="n">
        <v>60</v>
      </c>
      <c r="E4666" s="23" t="s">
        <v>772</v>
      </c>
      <c r="F4666" s="10" t="s">
        <v>830</v>
      </c>
    </row>
    <row r="4667" customFormat="false" ht="15" hidden="false" customHeight="false" outlineLevel="0" collapsed="false">
      <c r="A4667" s="4" t="str">
        <f aca="false">B4667&amp;"|"&amp;C4667</f>
        <v>tdbR00000331 Gln-UUG|62</v>
      </c>
      <c r="B4667" s="4" t="s">
        <v>100</v>
      </c>
      <c r="C4667" s="4" t="s">
        <v>844</v>
      </c>
      <c r="D4667" s="4" t="n">
        <v>61</v>
      </c>
      <c r="E4667" s="23" t="s">
        <v>772</v>
      </c>
      <c r="F4667" s="10" t="s">
        <v>830</v>
      </c>
    </row>
    <row r="4668" customFormat="false" ht="15" hidden="false" customHeight="false" outlineLevel="0" collapsed="false">
      <c r="A4668" s="4" t="str">
        <f aca="false">B4668&amp;"|"&amp;C4668</f>
        <v>tdbR00000331 Gln-UUG|63</v>
      </c>
      <c r="B4668" s="4" t="s">
        <v>100</v>
      </c>
      <c r="C4668" s="4" t="s">
        <v>845</v>
      </c>
      <c r="D4668" s="4" t="n">
        <v>62</v>
      </c>
      <c r="E4668" s="23" t="s">
        <v>777</v>
      </c>
      <c r="F4668" s="10" t="s">
        <v>830</v>
      </c>
    </row>
    <row r="4669" customFormat="false" ht="15" hidden="false" customHeight="false" outlineLevel="0" collapsed="false">
      <c r="A4669" s="4" t="str">
        <f aca="false">B4669&amp;"|"&amp;C4669</f>
        <v>tdbR00000331 Gln-UUG|64</v>
      </c>
      <c r="B4669" s="4" t="s">
        <v>100</v>
      </c>
      <c r="C4669" s="4" t="s">
        <v>846</v>
      </c>
      <c r="D4669" s="4" t="n">
        <v>63</v>
      </c>
      <c r="E4669" s="23" t="s">
        <v>459</v>
      </c>
      <c r="F4669" s="10" t="s">
        <v>830</v>
      </c>
    </row>
    <row r="4670" customFormat="false" ht="15" hidden="false" customHeight="false" outlineLevel="0" collapsed="false">
      <c r="A4670" s="4" t="str">
        <f aca="false">B4670&amp;"|"&amp;C4670</f>
        <v>tdbR00000331 Gln-UUG|65</v>
      </c>
      <c r="B4670" s="4" t="s">
        <v>100</v>
      </c>
      <c r="C4670" s="4" t="s">
        <v>847</v>
      </c>
      <c r="D4670" s="4" t="n">
        <v>64</v>
      </c>
      <c r="E4670" s="23" t="s">
        <v>772</v>
      </c>
      <c r="F4670" s="10" t="s">
        <v>830</v>
      </c>
    </row>
    <row r="4671" customFormat="false" ht="15" hidden="false" customHeight="false" outlineLevel="0" collapsed="false">
      <c r="A4671" s="4" t="str">
        <f aca="false">B4671&amp;"|"&amp;C4671</f>
        <v>tdbR00000331 Gln-UUG|66</v>
      </c>
      <c r="B4671" s="4" t="s">
        <v>100</v>
      </c>
      <c r="C4671" s="4" t="s">
        <v>848</v>
      </c>
      <c r="D4671" s="4" t="n">
        <v>65</v>
      </c>
      <c r="E4671" s="17" t="s">
        <v>777</v>
      </c>
      <c r="F4671" s="18" t="s">
        <v>768</v>
      </c>
    </row>
    <row r="4672" customFormat="false" ht="15" hidden="false" customHeight="false" outlineLevel="0" collapsed="false">
      <c r="A4672" s="4" t="str">
        <f aca="false">B4672&amp;"|"&amp;C4672</f>
        <v>tdbR00000331 Gln-UUG|67</v>
      </c>
      <c r="B4672" s="4" t="s">
        <v>100</v>
      </c>
      <c r="C4672" s="4" t="s">
        <v>849</v>
      </c>
      <c r="D4672" s="4" t="n">
        <v>66</v>
      </c>
      <c r="E4672" s="17" t="s">
        <v>780</v>
      </c>
      <c r="F4672" s="18" t="s">
        <v>768</v>
      </c>
    </row>
    <row r="4673" customFormat="false" ht="15" hidden="false" customHeight="false" outlineLevel="0" collapsed="false">
      <c r="A4673" s="4" t="str">
        <f aca="false">B4673&amp;"|"&amp;C4673</f>
        <v>tdbR00000331 Gln-UUG|68</v>
      </c>
      <c r="B4673" s="4" t="s">
        <v>100</v>
      </c>
      <c r="C4673" s="4" t="s">
        <v>850</v>
      </c>
      <c r="D4673" s="4" t="n">
        <v>67</v>
      </c>
      <c r="E4673" s="17" t="s">
        <v>459</v>
      </c>
      <c r="F4673" s="18" t="s">
        <v>768</v>
      </c>
    </row>
    <row r="4674" customFormat="false" ht="15" hidden="false" customHeight="false" outlineLevel="0" collapsed="false">
      <c r="A4674" s="4" t="str">
        <f aca="false">B4674&amp;"|"&amp;C4674</f>
        <v>tdbR00000331 Gln-UUG|69</v>
      </c>
      <c r="B4674" s="4" t="s">
        <v>100</v>
      </c>
      <c r="C4674" s="4" t="s">
        <v>851</v>
      </c>
      <c r="D4674" s="4" t="n">
        <v>68</v>
      </c>
      <c r="E4674" s="17" t="s">
        <v>772</v>
      </c>
      <c r="F4674" s="18" t="s">
        <v>768</v>
      </c>
    </row>
    <row r="4675" customFormat="false" ht="15" hidden="false" customHeight="false" outlineLevel="0" collapsed="false">
      <c r="A4675" s="4" t="str">
        <f aca="false">B4675&amp;"|"&amp;C4675</f>
        <v>tdbR00000331 Gln-UUG|70</v>
      </c>
      <c r="B4675" s="4" t="s">
        <v>100</v>
      </c>
      <c r="C4675" s="4" t="s">
        <v>852</v>
      </c>
      <c r="D4675" s="4" t="n">
        <v>69</v>
      </c>
      <c r="E4675" s="17" t="s">
        <v>772</v>
      </c>
      <c r="F4675" s="18" t="s">
        <v>768</v>
      </c>
    </row>
    <row r="4676" customFormat="false" ht="15" hidden="false" customHeight="false" outlineLevel="0" collapsed="false">
      <c r="A4676" s="4" t="str">
        <f aca="false">B4676&amp;"|"&amp;C4676</f>
        <v>tdbR00000331 Gln-UUG|71</v>
      </c>
      <c r="B4676" s="4" t="s">
        <v>100</v>
      </c>
      <c r="C4676" s="4" t="s">
        <v>853</v>
      </c>
      <c r="D4676" s="4" t="n">
        <v>70</v>
      </c>
      <c r="E4676" s="17" t="s">
        <v>772</v>
      </c>
      <c r="F4676" s="18" t="s">
        <v>768</v>
      </c>
    </row>
    <row r="4677" customFormat="false" ht="15" hidden="false" customHeight="false" outlineLevel="0" collapsed="false">
      <c r="A4677" s="4" t="str">
        <f aca="false">B4677&amp;"|"&amp;C4677</f>
        <v>tdbR00000331 Gln-UUG|72</v>
      </c>
      <c r="B4677" s="4" t="s">
        <v>100</v>
      </c>
      <c r="C4677" s="4" t="s">
        <v>854</v>
      </c>
      <c r="D4677" s="4" t="n">
        <v>71</v>
      </c>
      <c r="E4677" s="17" t="s">
        <v>780</v>
      </c>
      <c r="F4677" s="18" t="s">
        <v>768</v>
      </c>
    </row>
    <row r="4678" customFormat="false" ht="15" hidden="false" customHeight="false" outlineLevel="0" collapsed="false">
      <c r="A4678" s="4" t="str">
        <f aca="false">B4678&amp;"|"&amp;C4678</f>
        <v>tdbR00000044 Glu-UUC|1</v>
      </c>
      <c r="B4678" s="4" t="s">
        <v>101</v>
      </c>
      <c r="C4678" s="4" t="s">
        <v>767</v>
      </c>
      <c r="D4678" s="4" t="n">
        <v>1</v>
      </c>
      <c r="E4678" s="17" t="s">
        <v>459</v>
      </c>
      <c r="F4678" s="18" t="s">
        <v>768</v>
      </c>
    </row>
    <row r="4679" customFormat="false" ht="15" hidden="false" customHeight="false" outlineLevel="0" collapsed="false">
      <c r="A4679" s="4" t="str">
        <f aca="false">B4679&amp;"|"&amp;C4679</f>
        <v>tdbR00000044 Glu-UUC|2</v>
      </c>
      <c r="B4679" s="4" t="s">
        <v>101</v>
      </c>
      <c r="C4679" s="4" t="s">
        <v>769</v>
      </c>
      <c r="D4679" s="4" t="n">
        <v>2</v>
      </c>
      <c r="E4679" s="17" t="s">
        <v>459</v>
      </c>
      <c r="F4679" s="18" t="s">
        <v>768</v>
      </c>
    </row>
    <row r="4680" customFormat="false" ht="15" hidden="false" customHeight="false" outlineLevel="0" collapsed="false">
      <c r="A4680" s="4" t="str">
        <f aca="false">B4680&amp;"|"&amp;C4680</f>
        <v>tdbR00000044 Glu-UUC|3</v>
      </c>
      <c r="B4680" s="4" t="s">
        <v>101</v>
      </c>
      <c r="C4680" s="4" t="s">
        <v>770</v>
      </c>
      <c r="D4680" s="4" t="n">
        <v>3</v>
      </c>
      <c r="E4680" s="17" t="s">
        <v>772</v>
      </c>
      <c r="F4680" s="18" t="s">
        <v>768</v>
      </c>
    </row>
    <row r="4681" customFormat="false" ht="15" hidden="false" customHeight="false" outlineLevel="0" collapsed="false">
      <c r="A4681" s="4" t="str">
        <f aca="false">B4681&amp;"|"&amp;C4681</f>
        <v>tdbR00000044 Glu-UUC|4</v>
      </c>
      <c r="B4681" s="4" t="s">
        <v>101</v>
      </c>
      <c r="C4681" s="4" t="s">
        <v>771</v>
      </c>
      <c r="D4681" s="4" t="n">
        <v>4</v>
      </c>
      <c r="E4681" s="17" t="s">
        <v>772</v>
      </c>
      <c r="F4681" s="18" t="s">
        <v>768</v>
      </c>
    </row>
    <row r="4682" customFormat="false" ht="15" hidden="false" customHeight="false" outlineLevel="0" collapsed="false">
      <c r="A4682" s="4" t="str">
        <f aca="false">B4682&amp;"|"&amp;C4682</f>
        <v>tdbR00000044 Glu-UUC|5</v>
      </c>
      <c r="B4682" s="4" t="s">
        <v>101</v>
      </c>
      <c r="C4682" s="4" t="s">
        <v>773</v>
      </c>
      <c r="D4682" s="4" t="n">
        <v>5</v>
      </c>
      <c r="E4682" s="17" t="s">
        <v>777</v>
      </c>
      <c r="F4682" s="18" t="s">
        <v>768</v>
      </c>
    </row>
    <row r="4683" customFormat="false" ht="15" hidden="false" customHeight="false" outlineLevel="0" collapsed="false">
      <c r="A4683" s="4" t="str">
        <f aca="false">B4683&amp;"|"&amp;C4683</f>
        <v>tdbR00000044 Glu-UUC|6</v>
      </c>
      <c r="B4683" s="4" t="s">
        <v>101</v>
      </c>
      <c r="C4683" s="4" t="s">
        <v>774</v>
      </c>
      <c r="D4683" s="4" t="n">
        <v>6</v>
      </c>
      <c r="E4683" s="17" t="s">
        <v>459</v>
      </c>
      <c r="F4683" s="18" t="s">
        <v>768</v>
      </c>
    </row>
    <row r="4684" customFormat="false" ht="15" hidden="false" customHeight="false" outlineLevel="0" collapsed="false">
      <c r="A4684" s="4" t="str">
        <f aca="false">B4684&amp;"|"&amp;C4684</f>
        <v>tdbR00000044 Glu-UUC|7</v>
      </c>
      <c r="B4684" s="4" t="s">
        <v>101</v>
      </c>
      <c r="C4684" s="4" t="s">
        <v>775</v>
      </c>
      <c r="D4684" s="4" t="n">
        <v>7</v>
      </c>
      <c r="E4684" s="17" t="s">
        <v>777</v>
      </c>
      <c r="F4684" s="18" t="s">
        <v>768</v>
      </c>
    </row>
    <row r="4685" customFormat="false" ht="15" hidden="false" customHeight="false" outlineLevel="0" collapsed="false">
      <c r="A4685" s="4" t="str">
        <f aca="false">B4685&amp;"|"&amp;C4685</f>
        <v>tdbR00000044 Glu-UUC|8</v>
      </c>
      <c r="B4685" s="4" t="s">
        <v>101</v>
      </c>
      <c r="C4685" s="4" t="s">
        <v>776</v>
      </c>
      <c r="D4685" s="4" t="n">
        <v>8</v>
      </c>
      <c r="E4685" s="3" t="s">
        <v>777</v>
      </c>
      <c r="F4685" s="4" t="s">
        <v>778</v>
      </c>
    </row>
    <row r="4686" customFormat="false" ht="15" hidden="false" customHeight="false" outlineLevel="0" collapsed="false">
      <c r="A4686" s="4" t="str">
        <f aca="false">B4686&amp;"|"&amp;C4686</f>
        <v>tdbR00000044 Glu-UUC|9</v>
      </c>
      <c r="B4686" s="4" t="s">
        <v>101</v>
      </c>
      <c r="C4686" s="4" t="s">
        <v>779</v>
      </c>
      <c r="D4686" s="4" t="n">
        <v>9</v>
      </c>
      <c r="E4686" s="3" t="s">
        <v>459</v>
      </c>
      <c r="F4686" s="4" t="s">
        <v>781</v>
      </c>
    </row>
    <row r="4687" customFormat="false" ht="15" hidden="false" customHeight="false" outlineLevel="0" collapsed="false">
      <c r="A4687" s="4" t="str">
        <f aca="false">B4687&amp;"|"&amp;C4687</f>
        <v>tdbR00000044 Glu-UUC|10</v>
      </c>
      <c r="B4687" s="4" t="s">
        <v>101</v>
      </c>
      <c r="C4687" s="4" t="s">
        <v>782</v>
      </c>
      <c r="D4687" s="4" t="n">
        <v>10</v>
      </c>
      <c r="E4687" s="8" t="s">
        <v>459</v>
      </c>
      <c r="F4687" s="7" t="s">
        <v>783</v>
      </c>
    </row>
    <row r="4688" customFormat="false" ht="15" hidden="false" customHeight="false" outlineLevel="0" collapsed="false">
      <c r="A4688" s="4" t="str">
        <f aca="false">B4688&amp;"|"&amp;C4688</f>
        <v>tdbR00000044 Glu-UUC|11</v>
      </c>
      <c r="B4688" s="4" t="s">
        <v>101</v>
      </c>
      <c r="C4688" s="4" t="s">
        <v>784</v>
      </c>
      <c r="D4688" s="4" t="n">
        <v>11</v>
      </c>
      <c r="E4688" s="8" t="s">
        <v>777</v>
      </c>
      <c r="F4688" s="7" t="s">
        <v>783</v>
      </c>
    </row>
    <row r="4689" customFormat="false" ht="15" hidden="false" customHeight="false" outlineLevel="0" collapsed="false">
      <c r="A4689" s="4" t="str">
        <f aca="false">B4689&amp;"|"&amp;C4689</f>
        <v>tdbR00000044 Glu-UUC|12</v>
      </c>
      <c r="B4689" s="4" t="s">
        <v>101</v>
      </c>
      <c r="C4689" s="4" t="s">
        <v>785</v>
      </c>
      <c r="D4689" s="4" t="n">
        <v>12</v>
      </c>
      <c r="E4689" s="8" t="s">
        <v>459</v>
      </c>
      <c r="F4689" s="7" t="s">
        <v>783</v>
      </c>
    </row>
    <row r="4690" customFormat="false" ht="15" hidden="false" customHeight="false" outlineLevel="0" collapsed="false">
      <c r="A4690" s="4" t="str">
        <f aca="false">B4690&amp;"|"&amp;C4690</f>
        <v>tdbR00000044 Glu-UUC|13</v>
      </c>
      <c r="B4690" s="4" t="s">
        <v>101</v>
      </c>
      <c r="C4690" s="4" t="s">
        <v>786</v>
      </c>
      <c r="D4690" s="4" t="n">
        <v>13</v>
      </c>
      <c r="E4690" s="8" t="s">
        <v>780</v>
      </c>
      <c r="F4690" s="7" t="s">
        <v>783</v>
      </c>
    </row>
    <row r="4691" customFormat="false" ht="15" hidden="false" customHeight="false" outlineLevel="0" collapsed="false">
      <c r="A4691" s="4" t="str">
        <f aca="false">B4691&amp;"|"&amp;C4691</f>
        <v>tdbR00000044 Glu-UUC|14</v>
      </c>
      <c r="B4691" s="4" t="s">
        <v>101</v>
      </c>
      <c r="C4691" s="4" t="s">
        <v>787</v>
      </c>
      <c r="D4691" s="4" t="n">
        <v>14</v>
      </c>
      <c r="E4691" s="19" t="s">
        <v>780</v>
      </c>
      <c r="F4691" s="20" t="s">
        <v>788</v>
      </c>
    </row>
    <row r="4692" customFormat="false" ht="15" hidden="false" customHeight="false" outlineLevel="0" collapsed="false">
      <c r="A4692" s="4" t="str">
        <f aca="false">B4692&amp;"|"&amp;C4692</f>
        <v>tdbR00000044 Glu-UUC|15</v>
      </c>
      <c r="B4692" s="4" t="s">
        <v>101</v>
      </c>
      <c r="C4692" s="4" t="s">
        <v>789</v>
      </c>
      <c r="D4692" s="4" t="n">
        <v>15</v>
      </c>
      <c r="E4692" s="19" t="s">
        <v>459</v>
      </c>
      <c r="F4692" s="20" t="s">
        <v>788</v>
      </c>
    </row>
    <row r="4693" customFormat="false" ht="15" hidden="false" customHeight="false" outlineLevel="0" collapsed="false">
      <c r="A4693" s="4" t="str">
        <f aca="false">B4693&amp;"|"&amp;C4693</f>
        <v>tdbR00000044 Glu-UUC|16</v>
      </c>
      <c r="B4693" s="4" t="s">
        <v>101</v>
      </c>
      <c r="C4693" s="4" t="s">
        <v>790</v>
      </c>
      <c r="D4693" s="4" t="n">
        <v>16</v>
      </c>
      <c r="E4693" s="19" t="s">
        <v>772</v>
      </c>
      <c r="F4693" s="20" t="s">
        <v>788</v>
      </c>
    </row>
    <row r="4694" customFormat="false" ht="15" hidden="false" customHeight="false" outlineLevel="0" collapsed="false">
      <c r="A4694" s="4" t="str">
        <f aca="false">B4694&amp;"|"&amp;C4694</f>
        <v>tdbR00000044 Glu-UUC|18</v>
      </c>
      <c r="B4694" s="4" t="s">
        <v>101</v>
      </c>
      <c r="C4694" s="4" t="s">
        <v>793</v>
      </c>
      <c r="D4694" s="4" t="n">
        <v>17</v>
      </c>
      <c r="E4694" s="19" t="s">
        <v>459</v>
      </c>
      <c r="F4694" s="20" t="s">
        <v>788</v>
      </c>
    </row>
    <row r="4695" customFormat="false" ht="15" hidden="false" customHeight="false" outlineLevel="0" collapsed="false">
      <c r="A4695" s="4" t="str">
        <f aca="false">B4695&amp;"|"&amp;C4695</f>
        <v>tdbR00000044 Glu-UUC|19</v>
      </c>
      <c r="B4695" s="4" t="s">
        <v>101</v>
      </c>
      <c r="C4695" s="4" t="s">
        <v>794</v>
      </c>
      <c r="D4695" s="4" t="n">
        <v>18</v>
      </c>
      <c r="E4695" s="19" t="s">
        <v>459</v>
      </c>
      <c r="F4695" s="20" t="s">
        <v>788</v>
      </c>
    </row>
    <row r="4696" customFormat="false" ht="15" hidden="false" customHeight="false" outlineLevel="0" collapsed="false">
      <c r="A4696" s="4" t="str">
        <f aca="false">B4696&amp;"|"&amp;C4696</f>
        <v>tdbR00000044 Glu-UUC|20</v>
      </c>
      <c r="B4696" s="4" t="s">
        <v>101</v>
      </c>
      <c r="C4696" s="4" t="s">
        <v>795</v>
      </c>
      <c r="D4696" s="4" t="n">
        <v>19</v>
      </c>
      <c r="E4696" s="19" t="s">
        <v>777</v>
      </c>
      <c r="F4696" s="20" t="s">
        <v>788</v>
      </c>
    </row>
    <row r="4697" customFormat="false" ht="15" hidden="false" customHeight="false" outlineLevel="0" collapsed="false">
      <c r="A4697" s="4" t="str">
        <f aca="false">B4697&amp;"|"&amp;C4697</f>
        <v>tdbR00000044 Glu-UUC|20a</v>
      </c>
      <c r="B4697" s="4" t="s">
        <v>101</v>
      </c>
      <c r="C4697" s="4" t="s">
        <v>796</v>
      </c>
      <c r="D4697" s="4" t="n">
        <v>20</v>
      </c>
      <c r="E4697" s="19" t="s">
        <v>777</v>
      </c>
      <c r="F4697" s="20" t="s">
        <v>788</v>
      </c>
    </row>
    <row r="4698" customFormat="false" ht="15" hidden="false" customHeight="false" outlineLevel="0" collapsed="false">
      <c r="A4698" s="4" t="str">
        <f aca="false">B4698&amp;"|"&amp;C4698</f>
        <v>tdbR00000044 Glu-UUC|21</v>
      </c>
      <c r="B4698" s="4" t="s">
        <v>101</v>
      </c>
      <c r="C4698" s="4" t="s">
        <v>797</v>
      </c>
      <c r="D4698" s="4" t="n">
        <v>21</v>
      </c>
      <c r="E4698" s="19" t="s">
        <v>780</v>
      </c>
      <c r="F4698" s="20" t="s">
        <v>788</v>
      </c>
    </row>
    <row r="4699" customFormat="false" ht="15" hidden="false" customHeight="false" outlineLevel="0" collapsed="false">
      <c r="A4699" s="4" t="str">
        <f aca="false">B4699&amp;"|"&amp;C4699</f>
        <v>tdbR00000044 Glu-UUC|22</v>
      </c>
      <c r="B4699" s="4" t="s">
        <v>101</v>
      </c>
      <c r="C4699" s="4" t="s">
        <v>798</v>
      </c>
      <c r="D4699" s="4" t="n">
        <v>22</v>
      </c>
      <c r="E4699" s="8" t="s">
        <v>780</v>
      </c>
      <c r="F4699" s="7" t="s">
        <v>783</v>
      </c>
    </row>
    <row r="4700" customFormat="false" ht="15" hidden="false" customHeight="false" outlineLevel="0" collapsed="false">
      <c r="A4700" s="4" t="str">
        <f aca="false">B4700&amp;"|"&amp;C4700</f>
        <v>tdbR00000044 Glu-UUC|23</v>
      </c>
      <c r="B4700" s="4" t="s">
        <v>101</v>
      </c>
      <c r="C4700" s="4" t="s">
        <v>799</v>
      </c>
      <c r="D4700" s="4" t="n">
        <v>23</v>
      </c>
      <c r="E4700" s="8" t="s">
        <v>772</v>
      </c>
      <c r="F4700" s="7" t="s">
        <v>783</v>
      </c>
    </row>
    <row r="4701" customFormat="false" ht="15" hidden="false" customHeight="false" outlineLevel="0" collapsed="false">
      <c r="A4701" s="4" t="str">
        <f aca="false">B4701&amp;"|"&amp;C4701</f>
        <v>tdbR00000044 Glu-UUC|24</v>
      </c>
      <c r="B4701" s="4" t="s">
        <v>101</v>
      </c>
      <c r="C4701" s="4" t="s">
        <v>800</v>
      </c>
      <c r="D4701" s="4" t="n">
        <v>24</v>
      </c>
      <c r="E4701" s="8" t="s">
        <v>780</v>
      </c>
      <c r="F4701" s="7" t="s">
        <v>783</v>
      </c>
    </row>
    <row r="4702" customFormat="false" ht="15" hidden="false" customHeight="false" outlineLevel="0" collapsed="false">
      <c r="A4702" s="4" t="str">
        <f aca="false">B4702&amp;"|"&amp;C4702</f>
        <v>tdbR00000044 Glu-UUC|25</v>
      </c>
      <c r="B4702" s="4" t="s">
        <v>101</v>
      </c>
      <c r="C4702" s="4" t="s">
        <v>801</v>
      </c>
      <c r="D4702" s="4" t="n">
        <v>25</v>
      </c>
      <c r="E4702" s="8" t="s">
        <v>772</v>
      </c>
      <c r="F4702" s="7" t="s">
        <v>783</v>
      </c>
    </row>
    <row r="4703" customFormat="false" ht="15" hidden="false" customHeight="false" outlineLevel="0" collapsed="false">
      <c r="A4703" s="4" t="str">
        <f aca="false">B4703&amp;"|"&amp;C4703</f>
        <v>tdbR00000044 Glu-UUC|26</v>
      </c>
      <c r="B4703" s="4" t="s">
        <v>101</v>
      </c>
      <c r="C4703" s="4" t="s">
        <v>802</v>
      </c>
      <c r="D4703" s="4" t="n">
        <v>26</v>
      </c>
      <c r="E4703" s="3" t="s">
        <v>780</v>
      </c>
      <c r="F4703" s="4" t="s">
        <v>803</v>
      </c>
    </row>
    <row r="4704" customFormat="false" ht="15" hidden="false" customHeight="false" outlineLevel="0" collapsed="false">
      <c r="A4704" s="4" t="str">
        <f aca="false">B4704&amp;"|"&amp;C4704</f>
        <v>tdbR00000044 Glu-UUC|27</v>
      </c>
      <c r="B4704" s="4" t="s">
        <v>101</v>
      </c>
      <c r="C4704" s="4" t="s">
        <v>804</v>
      </c>
      <c r="D4704" s="4" t="n">
        <v>27</v>
      </c>
      <c r="E4704" s="21" t="s">
        <v>772</v>
      </c>
      <c r="F4704" s="22" t="s">
        <v>805</v>
      </c>
    </row>
    <row r="4705" customFormat="false" ht="15" hidden="false" customHeight="false" outlineLevel="0" collapsed="false">
      <c r="A4705" s="4" t="str">
        <f aca="false">B4705&amp;"|"&amp;C4705</f>
        <v>tdbR00000044 Glu-UUC|28</v>
      </c>
      <c r="B4705" s="4" t="s">
        <v>101</v>
      </c>
      <c r="C4705" s="4" t="s">
        <v>806</v>
      </c>
      <c r="D4705" s="4" t="n">
        <v>28</v>
      </c>
      <c r="E4705" s="21" t="s">
        <v>780</v>
      </c>
      <c r="F4705" s="22" t="s">
        <v>805</v>
      </c>
    </row>
    <row r="4706" customFormat="false" ht="15" hidden="false" customHeight="false" outlineLevel="0" collapsed="false">
      <c r="A4706" s="4" t="str">
        <f aca="false">B4706&amp;"|"&amp;C4706</f>
        <v>tdbR00000044 Glu-UUC|29</v>
      </c>
      <c r="B4706" s="4" t="s">
        <v>101</v>
      </c>
      <c r="C4706" s="4" t="s">
        <v>807</v>
      </c>
      <c r="D4706" s="4" t="n">
        <v>29</v>
      </c>
      <c r="E4706" s="21" t="s">
        <v>772</v>
      </c>
      <c r="F4706" s="22" t="s">
        <v>805</v>
      </c>
    </row>
    <row r="4707" customFormat="false" ht="15" hidden="false" customHeight="false" outlineLevel="0" collapsed="false">
      <c r="A4707" s="4" t="str">
        <f aca="false">B4707&amp;"|"&amp;C4707</f>
        <v>tdbR00000044 Glu-UUC|30</v>
      </c>
      <c r="B4707" s="4" t="s">
        <v>101</v>
      </c>
      <c r="C4707" s="4" t="s">
        <v>808</v>
      </c>
      <c r="D4707" s="4" t="n">
        <v>30</v>
      </c>
      <c r="E4707" s="21" t="s">
        <v>459</v>
      </c>
      <c r="F4707" s="22" t="s">
        <v>805</v>
      </c>
    </row>
    <row r="4708" customFormat="false" ht="15" hidden="false" customHeight="false" outlineLevel="0" collapsed="false">
      <c r="A4708" s="4" t="str">
        <f aca="false">B4708&amp;"|"&amp;C4708</f>
        <v>tdbR00000044 Glu-UUC|31</v>
      </c>
      <c r="B4708" s="4" t="s">
        <v>101</v>
      </c>
      <c r="C4708" s="4" t="s">
        <v>809</v>
      </c>
      <c r="D4708" s="4" t="n">
        <v>31</v>
      </c>
      <c r="E4708" s="21" t="s">
        <v>459</v>
      </c>
      <c r="F4708" s="22" t="s">
        <v>805</v>
      </c>
    </row>
    <row r="4709" customFormat="false" ht="15" hidden="false" customHeight="false" outlineLevel="0" collapsed="false">
      <c r="A4709" s="4" t="str">
        <f aca="false">B4709&amp;"|"&amp;C4709</f>
        <v>tdbR00000044 Glu-UUC|32</v>
      </c>
      <c r="B4709" s="4" t="s">
        <v>101</v>
      </c>
      <c r="C4709" s="4" t="s">
        <v>810</v>
      </c>
      <c r="D4709" s="4" t="n">
        <v>32</v>
      </c>
      <c r="E4709" s="19" t="s">
        <v>777</v>
      </c>
      <c r="F4709" s="20" t="s">
        <v>811</v>
      </c>
    </row>
    <row r="4710" customFormat="false" ht="15" hidden="false" customHeight="false" outlineLevel="0" collapsed="false">
      <c r="A4710" s="4" t="str">
        <f aca="false">B4710&amp;"|"&amp;C4710</f>
        <v>tdbR00000044 Glu-UUC|33</v>
      </c>
      <c r="B4710" s="4" t="s">
        <v>101</v>
      </c>
      <c r="C4710" s="4" t="s">
        <v>812</v>
      </c>
      <c r="D4710" s="4" t="n">
        <v>33</v>
      </c>
      <c r="E4710" s="19" t="s">
        <v>777</v>
      </c>
      <c r="F4710" s="20" t="s">
        <v>811</v>
      </c>
    </row>
    <row r="4711" customFormat="false" ht="15" hidden="false" customHeight="false" outlineLevel="0" collapsed="false">
      <c r="A4711" s="4" t="str">
        <f aca="false">B4711&amp;"|"&amp;C4711</f>
        <v>tdbR00000044 Glu-UUC|34</v>
      </c>
      <c r="B4711" s="4" t="s">
        <v>101</v>
      </c>
      <c r="C4711" s="4" t="s">
        <v>813</v>
      </c>
      <c r="D4711" s="4" t="n">
        <v>34</v>
      </c>
      <c r="E4711" s="19" t="s">
        <v>777</v>
      </c>
      <c r="F4711" s="20" t="s">
        <v>811</v>
      </c>
    </row>
    <row r="4712" customFormat="false" ht="15" hidden="false" customHeight="false" outlineLevel="0" collapsed="false">
      <c r="A4712" s="4" t="str">
        <f aca="false">B4712&amp;"|"&amp;C4712</f>
        <v>tdbR00000044 Glu-UUC|35</v>
      </c>
      <c r="B4712" s="4" t="s">
        <v>101</v>
      </c>
      <c r="C4712" s="4" t="s">
        <v>814</v>
      </c>
      <c r="D4712" s="4" t="n">
        <v>35</v>
      </c>
      <c r="E4712" s="19" t="s">
        <v>777</v>
      </c>
      <c r="F4712" s="20" t="s">
        <v>811</v>
      </c>
    </row>
    <row r="4713" customFormat="false" ht="15" hidden="false" customHeight="false" outlineLevel="0" collapsed="false">
      <c r="A4713" s="4" t="str">
        <f aca="false">B4713&amp;"|"&amp;C4713</f>
        <v>tdbR00000044 Glu-UUC|36</v>
      </c>
      <c r="B4713" s="4" t="s">
        <v>101</v>
      </c>
      <c r="C4713" s="4" t="s">
        <v>815</v>
      </c>
      <c r="D4713" s="4" t="n">
        <v>36</v>
      </c>
      <c r="E4713" s="19" t="s">
        <v>772</v>
      </c>
      <c r="F4713" s="20" t="s">
        <v>811</v>
      </c>
    </row>
    <row r="4714" customFormat="false" ht="15" hidden="false" customHeight="false" outlineLevel="0" collapsed="false">
      <c r="A4714" s="4" t="str">
        <f aca="false">B4714&amp;"|"&amp;C4714</f>
        <v>tdbR00000044 Glu-UUC|37</v>
      </c>
      <c r="B4714" s="4" t="s">
        <v>101</v>
      </c>
      <c r="C4714" s="4" t="s">
        <v>816</v>
      </c>
      <c r="D4714" s="4" t="n">
        <v>37</v>
      </c>
      <c r="E4714" s="19" t="s">
        <v>780</v>
      </c>
      <c r="F4714" s="20" t="s">
        <v>811</v>
      </c>
    </row>
    <row r="4715" customFormat="false" ht="15" hidden="false" customHeight="false" outlineLevel="0" collapsed="false">
      <c r="A4715" s="4" t="str">
        <f aca="false">B4715&amp;"|"&amp;C4715</f>
        <v>tdbR00000044 Glu-UUC|38</v>
      </c>
      <c r="B4715" s="4" t="s">
        <v>101</v>
      </c>
      <c r="C4715" s="4" t="s">
        <v>817</v>
      </c>
      <c r="D4715" s="4" t="n">
        <v>38</v>
      </c>
      <c r="E4715" s="19" t="s">
        <v>777</v>
      </c>
      <c r="F4715" s="20" t="s">
        <v>811</v>
      </c>
    </row>
    <row r="4716" customFormat="false" ht="15" hidden="false" customHeight="false" outlineLevel="0" collapsed="false">
      <c r="A4716" s="4" t="str">
        <f aca="false">B4716&amp;"|"&amp;C4716</f>
        <v>tdbR00000044 Glu-UUC|39</v>
      </c>
      <c r="B4716" s="4" t="s">
        <v>101</v>
      </c>
      <c r="C4716" s="4" t="s">
        <v>818</v>
      </c>
      <c r="D4716" s="4" t="n">
        <v>39</v>
      </c>
      <c r="E4716" s="21" t="s">
        <v>772</v>
      </c>
      <c r="F4716" s="22" t="s">
        <v>805</v>
      </c>
    </row>
    <row r="4717" customFormat="false" ht="15" hidden="false" customHeight="false" outlineLevel="0" collapsed="false">
      <c r="A4717" s="4" t="str">
        <f aca="false">B4717&amp;"|"&amp;C4717</f>
        <v>tdbR00000044 Glu-UUC|40</v>
      </c>
      <c r="B4717" s="4" t="s">
        <v>101</v>
      </c>
      <c r="C4717" s="4" t="s">
        <v>819</v>
      </c>
      <c r="D4717" s="4" t="n">
        <v>40</v>
      </c>
      <c r="E4717" s="21" t="s">
        <v>772</v>
      </c>
      <c r="F4717" s="22" t="s">
        <v>805</v>
      </c>
    </row>
    <row r="4718" customFormat="false" ht="15" hidden="false" customHeight="false" outlineLevel="0" collapsed="false">
      <c r="A4718" s="4" t="str">
        <f aca="false">B4718&amp;"|"&amp;C4718</f>
        <v>tdbR00000044 Glu-UUC|41</v>
      </c>
      <c r="B4718" s="4" t="s">
        <v>101</v>
      </c>
      <c r="C4718" s="4" t="s">
        <v>820</v>
      </c>
      <c r="D4718" s="4" t="n">
        <v>41</v>
      </c>
      <c r="E4718" s="21" t="s">
        <v>459</v>
      </c>
      <c r="F4718" s="22" t="s">
        <v>805</v>
      </c>
    </row>
    <row r="4719" customFormat="false" ht="15" hidden="false" customHeight="false" outlineLevel="0" collapsed="false">
      <c r="A4719" s="4" t="str">
        <f aca="false">B4719&amp;"|"&amp;C4719</f>
        <v>tdbR00000044 Glu-UUC|42</v>
      </c>
      <c r="B4719" s="4" t="s">
        <v>101</v>
      </c>
      <c r="C4719" s="4" t="s">
        <v>821</v>
      </c>
      <c r="D4719" s="4" t="n">
        <v>42</v>
      </c>
      <c r="E4719" s="21" t="s">
        <v>777</v>
      </c>
      <c r="F4719" s="22" t="s">
        <v>805</v>
      </c>
    </row>
    <row r="4720" customFormat="false" ht="15" hidden="false" customHeight="false" outlineLevel="0" collapsed="false">
      <c r="A4720" s="4" t="str">
        <f aca="false">B4720&amp;"|"&amp;C4720</f>
        <v>tdbR00000044 Glu-UUC|43</v>
      </c>
      <c r="B4720" s="4" t="s">
        <v>101</v>
      </c>
      <c r="C4720" s="4" t="s">
        <v>822</v>
      </c>
      <c r="D4720" s="4" t="n">
        <v>43</v>
      </c>
      <c r="E4720" s="21" t="s">
        <v>459</v>
      </c>
      <c r="F4720" s="22" t="s">
        <v>805</v>
      </c>
    </row>
    <row r="4721" customFormat="false" ht="15" hidden="false" customHeight="false" outlineLevel="0" collapsed="false">
      <c r="A4721" s="4" t="str">
        <f aca="false">B4721&amp;"|"&amp;C4721</f>
        <v>tdbR00000044 Glu-UUC|44</v>
      </c>
      <c r="B4721" s="4" t="s">
        <v>101</v>
      </c>
      <c r="C4721" s="4" t="s">
        <v>823</v>
      </c>
      <c r="D4721" s="4" t="n">
        <v>44</v>
      </c>
      <c r="E4721" s="19" t="s">
        <v>459</v>
      </c>
      <c r="F4721" s="20" t="s">
        <v>824</v>
      </c>
    </row>
    <row r="4722" customFormat="false" ht="15" hidden="false" customHeight="false" outlineLevel="0" collapsed="false">
      <c r="A4722" s="4" t="str">
        <f aca="false">B4722&amp;"|"&amp;C4722</f>
        <v>tdbR00000044 Glu-UUC|45</v>
      </c>
      <c r="B4722" s="4" t="s">
        <v>101</v>
      </c>
      <c r="C4722" s="4" t="s">
        <v>825</v>
      </c>
      <c r="D4722" s="4" t="n">
        <v>45</v>
      </c>
      <c r="E4722" s="19" t="s">
        <v>780</v>
      </c>
      <c r="F4722" s="20" t="s">
        <v>824</v>
      </c>
    </row>
    <row r="4723" customFormat="false" ht="15" hidden="false" customHeight="false" outlineLevel="0" collapsed="false">
      <c r="A4723" s="4" t="str">
        <f aca="false">B4723&amp;"|"&amp;C4723</f>
        <v>tdbR00000044 Glu-UUC|46</v>
      </c>
      <c r="B4723" s="4" t="s">
        <v>101</v>
      </c>
      <c r="C4723" s="4" t="s">
        <v>826</v>
      </c>
      <c r="D4723" s="4" t="n">
        <v>46</v>
      </c>
      <c r="E4723" s="19" t="s">
        <v>772</v>
      </c>
      <c r="F4723" s="20" t="s">
        <v>824</v>
      </c>
    </row>
    <row r="4724" customFormat="false" ht="15" hidden="false" customHeight="false" outlineLevel="0" collapsed="false">
      <c r="A4724" s="4" t="str">
        <f aca="false">B4724&amp;"|"&amp;C4724</f>
        <v>tdbR00000044 Glu-UUC|47</v>
      </c>
      <c r="B4724" s="4" t="s">
        <v>101</v>
      </c>
      <c r="C4724" s="4" t="s">
        <v>827</v>
      </c>
      <c r="D4724" s="4" t="n">
        <v>47</v>
      </c>
      <c r="E4724" s="19" t="s">
        <v>780</v>
      </c>
      <c r="F4724" s="20" t="s">
        <v>824</v>
      </c>
    </row>
    <row r="4725" customFormat="false" ht="15" hidden="false" customHeight="false" outlineLevel="0" collapsed="false">
      <c r="A4725" s="4" t="str">
        <f aca="false">B4725&amp;"|"&amp;C4725</f>
        <v>tdbR00000044 Glu-UUC|48</v>
      </c>
      <c r="B4725" s="4" t="s">
        <v>101</v>
      </c>
      <c r="C4725" s="4" t="s">
        <v>828</v>
      </c>
      <c r="D4725" s="4" t="n">
        <v>48</v>
      </c>
      <c r="E4725" s="19" t="s">
        <v>772</v>
      </c>
      <c r="F4725" s="20" t="s">
        <v>824</v>
      </c>
    </row>
    <row r="4726" customFormat="false" ht="15" hidden="false" customHeight="false" outlineLevel="0" collapsed="false">
      <c r="A4726" s="4" t="str">
        <f aca="false">B4726&amp;"|"&amp;C4726</f>
        <v>tdbR00000044 Glu-UUC|49</v>
      </c>
      <c r="B4726" s="4" t="s">
        <v>101</v>
      </c>
      <c r="C4726" s="4" t="s">
        <v>829</v>
      </c>
      <c r="D4726" s="4" t="n">
        <v>49</v>
      </c>
      <c r="E4726" s="23" t="s">
        <v>780</v>
      </c>
      <c r="F4726" s="10" t="s">
        <v>830</v>
      </c>
    </row>
    <row r="4727" customFormat="false" ht="15" hidden="false" customHeight="false" outlineLevel="0" collapsed="false">
      <c r="A4727" s="4" t="str">
        <f aca="false">B4727&amp;"|"&amp;C4727</f>
        <v>tdbR00000044 Glu-UUC|50</v>
      </c>
      <c r="B4727" s="4" t="s">
        <v>101</v>
      </c>
      <c r="C4727" s="4" t="s">
        <v>831</v>
      </c>
      <c r="D4727" s="4" t="n">
        <v>50</v>
      </c>
      <c r="E4727" s="23" t="s">
        <v>772</v>
      </c>
      <c r="F4727" s="10" t="s">
        <v>830</v>
      </c>
    </row>
    <row r="4728" customFormat="false" ht="15" hidden="false" customHeight="false" outlineLevel="0" collapsed="false">
      <c r="A4728" s="4" t="str">
        <f aca="false">B4728&amp;"|"&amp;C4728</f>
        <v>tdbR00000044 Glu-UUC|51</v>
      </c>
      <c r="B4728" s="4" t="s">
        <v>101</v>
      </c>
      <c r="C4728" s="4" t="s">
        <v>832</v>
      </c>
      <c r="D4728" s="4" t="n">
        <v>51</v>
      </c>
      <c r="E4728" s="23" t="s">
        <v>459</v>
      </c>
      <c r="F4728" s="10" t="s">
        <v>830</v>
      </c>
    </row>
    <row r="4729" customFormat="false" ht="15" hidden="false" customHeight="false" outlineLevel="0" collapsed="false">
      <c r="A4729" s="4" t="str">
        <f aca="false">B4729&amp;"|"&amp;C4729</f>
        <v>tdbR00000044 Glu-UUC|52</v>
      </c>
      <c r="B4729" s="4" t="s">
        <v>101</v>
      </c>
      <c r="C4729" s="4" t="s">
        <v>833</v>
      </c>
      <c r="D4729" s="4" t="n">
        <v>52</v>
      </c>
      <c r="E4729" s="23" t="s">
        <v>459</v>
      </c>
      <c r="F4729" s="10" t="s">
        <v>830</v>
      </c>
    </row>
    <row r="4730" customFormat="false" ht="15" hidden="false" customHeight="false" outlineLevel="0" collapsed="false">
      <c r="A4730" s="4" t="str">
        <f aca="false">B4730&amp;"|"&amp;C4730</f>
        <v>tdbR00000044 Glu-UUC|53</v>
      </c>
      <c r="B4730" s="4" t="s">
        <v>101</v>
      </c>
      <c r="C4730" s="4" t="s">
        <v>834</v>
      </c>
      <c r="D4730" s="4" t="n">
        <v>53</v>
      </c>
      <c r="E4730" s="23" t="s">
        <v>459</v>
      </c>
      <c r="F4730" s="10" t="s">
        <v>830</v>
      </c>
    </row>
    <row r="4731" customFormat="false" ht="15" hidden="false" customHeight="false" outlineLevel="0" collapsed="false">
      <c r="A4731" s="4" t="str">
        <f aca="false">B4731&amp;"|"&amp;C4731</f>
        <v>tdbR00000044 Glu-UUC|54</v>
      </c>
      <c r="B4731" s="4" t="s">
        <v>101</v>
      </c>
      <c r="C4731" s="4" t="s">
        <v>835</v>
      </c>
      <c r="D4731" s="4" t="n">
        <v>54</v>
      </c>
      <c r="E4731" s="19" t="s">
        <v>777</v>
      </c>
      <c r="F4731" s="20" t="s">
        <v>836</v>
      </c>
    </row>
    <row r="4732" customFormat="false" ht="15" hidden="false" customHeight="false" outlineLevel="0" collapsed="false">
      <c r="A4732" s="4" t="str">
        <f aca="false">B4732&amp;"|"&amp;C4732</f>
        <v>tdbR00000044 Glu-UUC|55</v>
      </c>
      <c r="B4732" s="4" t="s">
        <v>101</v>
      </c>
      <c r="C4732" s="4" t="s">
        <v>837</v>
      </c>
      <c r="D4732" s="4" t="n">
        <v>55</v>
      </c>
      <c r="E4732" s="19" t="s">
        <v>777</v>
      </c>
      <c r="F4732" s="20" t="s">
        <v>836</v>
      </c>
    </row>
    <row r="4733" customFormat="false" ht="15" hidden="false" customHeight="false" outlineLevel="0" collapsed="false">
      <c r="A4733" s="4" t="str">
        <f aca="false">B4733&amp;"|"&amp;C4733</f>
        <v>tdbR00000044 Glu-UUC|56</v>
      </c>
      <c r="B4733" s="4" t="s">
        <v>101</v>
      </c>
      <c r="C4733" s="4" t="s">
        <v>838</v>
      </c>
      <c r="D4733" s="4" t="n">
        <v>56</v>
      </c>
      <c r="E4733" s="19" t="s">
        <v>772</v>
      </c>
      <c r="F4733" s="20" t="s">
        <v>836</v>
      </c>
    </row>
    <row r="4734" customFormat="false" ht="15" hidden="false" customHeight="false" outlineLevel="0" collapsed="false">
      <c r="A4734" s="4" t="str">
        <f aca="false">B4734&amp;"|"&amp;C4734</f>
        <v>tdbR00000044 Glu-UUC|57</v>
      </c>
      <c r="B4734" s="4" t="s">
        <v>101</v>
      </c>
      <c r="C4734" s="4" t="s">
        <v>839</v>
      </c>
      <c r="D4734" s="4" t="n">
        <v>57</v>
      </c>
      <c r="E4734" s="19" t="s">
        <v>459</v>
      </c>
      <c r="F4734" s="20" t="s">
        <v>836</v>
      </c>
    </row>
    <row r="4735" customFormat="false" ht="15" hidden="false" customHeight="false" outlineLevel="0" collapsed="false">
      <c r="A4735" s="4" t="str">
        <f aca="false">B4735&amp;"|"&amp;C4735</f>
        <v>tdbR00000044 Glu-UUC|58</v>
      </c>
      <c r="B4735" s="4" t="s">
        <v>101</v>
      </c>
      <c r="C4735" s="4" t="s">
        <v>840</v>
      </c>
      <c r="D4735" s="4" t="n">
        <v>58</v>
      </c>
      <c r="E4735" s="19" t="s">
        <v>780</v>
      </c>
      <c r="F4735" s="20" t="s">
        <v>836</v>
      </c>
    </row>
    <row r="4736" customFormat="false" ht="15" hidden="false" customHeight="false" outlineLevel="0" collapsed="false">
      <c r="A4736" s="4" t="str">
        <f aca="false">B4736&amp;"|"&amp;C4736</f>
        <v>tdbR00000044 Glu-UUC|59</v>
      </c>
      <c r="B4736" s="4" t="s">
        <v>101</v>
      </c>
      <c r="C4736" s="4" t="s">
        <v>841</v>
      </c>
      <c r="D4736" s="4" t="n">
        <v>59</v>
      </c>
      <c r="E4736" s="19" t="s">
        <v>780</v>
      </c>
      <c r="F4736" s="20" t="s">
        <v>836</v>
      </c>
    </row>
    <row r="4737" customFormat="false" ht="15" hidden="false" customHeight="false" outlineLevel="0" collapsed="false">
      <c r="A4737" s="4" t="str">
        <f aca="false">B4737&amp;"|"&amp;C4737</f>
        <v>tdbR00000044 Glu-UUC|60</v>
      </c>
      <c r="B4737" s="4" t="s">
        <v>101</v>
      </c>
      <c r="C4737" s="4" t="s">
        <v>842</v>
      </c>
      <c r="D4737" s="4" t="n">
        <v>60</v>
      </c>
      <c r="E4737" s="19" t="s">
        <v>772</v>
      </c>
      <c r="F4737" s="20" t="s">
        <v>836</v>
      </c>
    </row>
    <row r="4738" customFormat="false" ht="15" hidden="false" customHeight="false" outlineLevel="0" collapsed="false">
      <c r="A4738" s="4" t="str">
        <f aca="false">B4738&amp;"|"&amp;C4738</f>
        <v>tdbR00000044 Glu-UUC|61</v>
      </c>
      <c r="B4738" s="4" t="s">
        <v>101</v>
      </c>
      <c r="C4738" s="4" t="s">
        <v>843</v>
      </c>
      <c r="D4738" s="4" t="n">
        <v>61</v>
      </c>
      <c r="E4738" s="23" t="s">
        <v>772</v>
      </c>
      <c r="F4738" s="10" t="s">
        <v>830</v>
      </c>
    </row>
    <row r="4739" customFormat="false" ht="15" hidden="false" customHeight="false" outlineLevel="0" collapsed="false">
      <c r="A4739" s="4" t="str">
        <f aca="false">B4739&amp;"|"&amp;C4739</f>
        <v>tdbR00000044 Glu-UUC|62</v>
      </c>
      <c r="B4739" s="4" t="s">
        <v>101</v>
      </c>
      <c r="C4739" s="4" t="s">
        <v>844</v>
      </c>
      <c r="D4739" s="4" t="n">
        <v>62</v>
      </c>
      <c r="E4739" s="23" t="s">
        <v>772</v>
      </c>
      <c r="F4739" s="10" t="s">
        <v>830</v>
      </c>
    </row>
    <row r="4740" customFormat="false" ht="15" hidden="false" customHeight="false" outlineLevel="0" collapsed="false">
      <c r="A4740" s="4" t="str">
        <f aca="false">B4740&amp;"|"&amp;C4740</f>
        <v>tdbR00000044 Glu-UUC|63</v>
      </c>
      <c r="B4740" s="4" t="s">
        <v>101</v>
      </c>
      <c r="C4740" s="4" t="s">
        <v>845</v>
      </c>
      <c r="D4740" s="4" t="n">
        <v>63</v>
      </c>
      <c r="E4740" s="23" t="s">
        <v>772</v>
      </c>
      <c r="F4740" s="10" t="s">
        <v>830</v>
      </c>
    </row>
    <row r="4741" customFormat="false" ht="15" hidden="false" customHeight="false" outlineLevel="0" collapsed="false">
      <c r="A4741" s="4" t="str">
        <f aca="false">B4741&amp;"|"&amp;C4741</f>
        <v>tdbR00000044 Glu-UUC|64</v>
      </c>
      <c r="B4741" s="4" t="s">
        <v>101</v>
      </c>
      <c r="C4741" s="4" t="s">
        <v>846</v>
      </c>
      <c r="D4741" s="4" t="n">
        <v>64</v>
      </c>
      <c r="E4741" s="23" t="s">
        <v>459</v>
      </c>
      <c r="F4741" s="10" t="s">
        <v>830</v>
      </c>
    </row>
    <row r="4742" customFormat="false" ht="15" hidden="false" customHeight="false" outlineLevel="0" collapsed="false">
      <c r="A4742" s="4" t="str">
        <f aca="false">B4742&amp;"|"&amp;C4742</f>
        <v>tdbR00000044 Glu-UUC|65</v>
      </c>
      <c r="B4742" s="4" t="s">
        <v>101</v>
      </c>
      <c r="C4742" s="4" t="s">
        <v>847</v>
      </c>
      <c r="D4742" s="4" t="n">
        <v>65</v>
      </c>
      <c r="E4742" s="23" t="s">
        <v>777</v>
      </c>
      <c r="F4742" s="10" t="s">
        <v>830</v>
      </c>
    </row>
    <row r="4743" customFormat="false" ht="15" hidden="false" customHeight="false" outlineLevel="0" collapsed="false">
      <c r="A4743" s="4" t="str">
        <f aca="false">B4743&amp;"|"&amp;C4743</f>
        <v>tdbR00000044 Glu-UUC|66</v>
      </c>
      <c r="B4743" s="4" t="s">
        <v>101</v>
      </c>
      <c r="C4743" s="4" t="s">
        <v>848</v>
      </c>
      <c r="D4743" s="4" t="n">
        <v>66</v>
      </c>
      <c r="E4743" s="17" t="s">
        <v>780</v>
      </c>
      <c r="F4743" s="18" t="s">
        <v>768</v>
      </c>
    </row>
    <row r="4744" customFormat="false" ht="15" hidden="false" customHeight="false" outlineLevel="0" collapsed="false">
      <c r="A4744" s="4" t="str">
        <f aca="false">B4744&amp;"|"&amp;C4744</f>
        <v>tdbR00000044 Glu-UUC|67</v>
      </c>
      <c r="B4744" s="4" t="s">
        <v>101</v>
      </c>
      <c r="C4744" s="4" t="s">
        <v>849</v>
      </c>
      <c r="D4744" s="4" t="n">
        <v>67</v>
      </c>
      <c r="E4744" s="17" t="s">
        <v>772</v>
      </c>
      <c r="F4744" s="18" t="s">
        <v>768</v>
      </c>
    </row>
    <row r="4745" customFormat="false" ht="15" hidden="false" customHeight="false" outlineLevel="0" collapsed="false">
      <c r="A4745" s="4" t="str">
        <f aca="false">B4745&amp;"|"&amp;C4745</f>
        <v>tdbR00000044 Glu-UUC|68</v>
      </c>
      <c r="B4745" s="4" t="s">
        <v>101</v>
      </c>
      <c r="C4745" s="4" t="s">
        <v>850</v>
      </c>
      <c r="D4745" s="4" t="n">
        <v>68</v>
      </c>
      <c r="E4745" s="17" t="s">
        <v>780</v>
      </c>
      <c r="F4745" s="18" t="s">
        <v>768</v>
      </c>
    </row>
    <row r="4746" customFormat="false" ht="15" hidden="false" customHeight="false" outlineLevel="0" collapsed="false">
      <c r="A4746" s="4" t="str">
        <f aca="false">B4746&amp;"|"&amp;C4746</f>
        <v>tdbR00000044 Glu-UUC|69</v>
      </c>
      <c r="B4746" s="4" t="s">
        <v>101</v>
      </c>
      <c r="C4746" s="4" t="s">
        <v>851</v>
      </c>
      <c r="D4746" s="4" t="n">
        <v>69</v>
      </c>
      <c r="E4746" s="17" t="s">
        <v>459</v>
      </c>
      <c r="F4746" s="18" t="s">
        <v>768</v>
      </c>
    </row>
    <row r="4747" customFormat="false" ht="15" hidden="false" customHeight="false" outlineLevel="0" collapsed="false">
      <c r="A4747" s="4" t="str">
        <f aca="false">B4747&amp;"|"&amp;C4747</f>
        <v>tdbR00000044 Glu-UUC|70</v>
      </c>
      <c r="B4747" s="4" t="s">
        <v>101</v>
      </c>
      <c r="C4747" s="4" t="s">
        <v>852</v>
      </c>
      <c r="D4747" s="4" t="n">
        <v>70</v>
      </c>
      <c r="E4747" s="17" t="s">
        <v>459</v>
      </c>
      <c r="F4747" s="18" t="s">
        <v>768</v>
      </c>
    </row>
    <row r="4748" customFormat="false" ht="15" hidden="false" customHeight="false" outlineLevel="0" collapsed="false">
      <c r="A4748" s="4" t="str">
        <f aca="false">B4748&amp;"|"&amp;C4748</f>
        <v>tdbR00000044 Glu-UUC|71</v>
      </c>
      <c r="B4748" s="4" t="s">
        <v>101</v>
      </c>
      <c r="C4748" s="4" t="s">
        <v>853</v>
      </c>
      <c r="D4748" s="4" t="n">
        <v>71</v>
      </c>
      <c r="E4748" s="17" t="s">
        <v>772</v>
      </c>
      <c r="F4748" s="18" t="s">
        <v>768</v>
      </c>
    </row>
    <row r="4749" customFormat="false" ht="15" hidden="false" customHeight="false" outlineLevel="0" collapsed="false">
      <c r="A4749" s="4" t="str">
        <f aca="false">B4749&amp;"|"&amp;C4749</f>
        <v>tdbR00000044 Glu-UUC|72</v>
      </c>
      <c r="B4749" s="4" t="s">
        <v>101</v>
      </c>
      <c r="C4749" s="4" t="s">
        <v>854</v>
      </c>
      <c r="D4749" s="4" t="n">
        <v>72</v>
      </c>
      <c r="E4749" s="17" t="s">
        <v>777</v>
      </c>
      <c r="F4749" s="18" t="s">
        <v>768</v>
      </c>
    </row>
    <row r="4750" customFormat="false" ht="15" hidden="false" customHeight="false" outlineLevel="0" collapsed="false">
      <c r="A4750" s="4" t="str">
        <f aca="false">B4750&amp;"|"&amp;C4750</f>
        <v>tdbR00000111 Gly-UCC|1</v>
      </c>
      <c r="B4750" s="4" t="s">
        <v>102</v>
      </c>
      <c r="C4750" s="4" t="s">
        <v>767</v>
      </c>
      <c r="D4750" s="4" t="n">
        <v>1</v>
      </c>
      <c r="E4750" s="17" t="s">
        <v>459</v>
      </c>
      <c r="F4750" s="18" t="s">
        <v>768</v>
      </c>
    </row>
    <row r="4751" customFormat="false" ht="15" hidden="false" customHeight="false" outlineLevel="0" collapsed="false">
      <c r="A4751" s="4" t="str">
        <f aca="false">B4751&amp;"|"&amp;C4751</f>
        <v>tdbR00000111 Gly-UCC|2</v>
      </c>
      <c r="B4751" s="4" t="s">
        <v>102</v>
      </c>
      <c r="C4751" s="4" t="s">
        <v>769</v>
      </c>
      <c r="D4751" s="4" t="n">
        <v>2</v>
      </c>
      <c r="E4751" s="17" t="s">
        <v>772</v>
      </c>
      <c r="F4751" s="18" t="s">
        <v>768</v>
      </c>
    </row>
    <row r="4752" customFormat="false" ht="15" hidden="false" customHeight="false" outlineLevel="0" collapsed="false">
      <c r="A4752" s="4" t="str">
        <f aca="false">B4752&amp;"|"&amp;C4752</f>
        <v>tdbR00000111 Gly-UCC|3</v>
      </c>
      <c r="B4752" s="4" t="s">
        <v>102</v>
      </c>
      <c r="C4752" s="4" t="s">
        <v>770</v>
      </c>
      <c r="D4752" s="4" t="n">
        <v>3</v>
      </c>
      <c r="E4752" s="17" t="s">
        <v>780</v>
      </c>
      <c r="F4752" s="18" t="s">
        <v>768</v>
      </c>
    </row>
    <row r="4753" customFormat="false" ht="15" hidden="false" customHeight="false" outlineLevel="0" collapsed="false">
      <c r="A4753" s="4" t="str">
        <f aca="false">B4753&amp;"|"&amp;C4753</f>
        <v>tdbR00000111 Gly-UCC|4</v>
      </c>
      <c r="B4753" s="4" t="s">
        <v>102</v>
      </c>
      <c r="C4753" s="4" t="s">
        <v>771</v>
      </c>
      <c r="D4753" s="4" t="n">
        <v>4</v>
      </c>
      <c r="E4753" s="17" t="s">
        <v>459</v>
      </c>
      <c r="F4753" s="18" t="s">
        <v>768</v>
      </c>
    </row>
    <row r="4754" customFormat="false" ht="15" hidden="false" customHeight="false" outlineLevel="0" collapsed="false">
      <c r="A4754" s="4" t="str">
        <f aca="false">B4754&amp;"|"&amp;C4754</f>
        <v>tdbR00000111 Gly-UCC|5</v>
      </c>
      <c r="B4754" s="4" t="s">
        <v>102</v>
      </c>
      <c r="C4754" s="4" t="s">
        <v>773</v>
      </c>
      <c r="D4754" s="4" t="n">
        <v>5</v>
      </c>
      <c r="E4754" s="17" t="s">
        <v>459</v>
      </c>
      <c r="F4754" s="18" t="s">
        <v>768</v>
      </c>
    </row>
    <row r="4755" customFormat="false" ht="15" hidden="false" customHeight="false" outlineLevel="0" collapsed="false">
      <c r="A4755" s="4" t="str">
        <f aca="false">B4755&amp;"|"&amp;C4755</f>
        <v>tdbR00000111 Gly-UCC|6</v>
      </c>
      <c r="B4755" s="4" t="s">
        <v>102</v>
      </c>
      <c r="C4755" s="4" t="s">
        <v>774</v>
      </c>
      <c r="D4755" s="4" t="n">
        <v>6</v>
      </c>
      <c r="E4755" s="17" t="s">
        <v>777</v>
      </c>
      <c r="F4755" s="18" t="s">
        <v>768</v>
      </c>
    </row>
    <row r="4756" customFormat="false" ht="15" hidden="false" customHeight="false" outlineLevel="0" collapsed="false">
      <c r="A4756" s="4" t="str">
        <f aca="false">B4756&amp;"|"&amp;C4756</f>
        <v>tdbR00000111 Gly-UCC|7</v>
      </c>
      <c r="B4756" s="4" t="s">
        <v>102</v>
      </c>
      <c r="C4756" s="4" t="s">
        <v>775</v>
      </c>
      <c r="D4756" s="4" t="n">
        <v>7</v>
      </c>
      <c r="E4756" s="17" t="s">
        <v>459</v>
      </c>
      <c r="F4756" s="18" t="s">
        <v>768</v>
      </c>
    </row>
    <row r="4757" customFormat="false" ht="15" hidden="false" customHeight="false" outlineLevel="0" collapsed="false">
      <c r="A4757" s="4" t="str">
        <f aca="false">B4757&amp;"|"&amp;C4757</f>
        <v>tdbR00000111 Gly-UCC|8</v>
      </c>
      <c r="B4757" s="4" t="s">
        <v>102</v>
      </c>
      <c r="C4757" s="4" t="s">
        <v>776</v>
      </c>
      <c r="D4757" s="4" t="n">
        <v>8</v>
      </c>
      <c r="E4757" s="3" t="s">
        <v>777</v>
      </c>
      <c r="F4757" s="4" t="s">
        <v>778</v>
      </c>
    </row>
    <row r="4758" customFormat="false" ht="15" hidden="false" customHeight="false" outlineLevel="0" collapsed="false">
      <c r="A4758" s="4" t="str">
        <f aca="false">B4758&amp;"|"&amp;C4758</f>
        <v>tdbR00000111 Gly-UCC|9</v>
      </c>
      <c r="B4758" s="4" t="s">
        <v>102</v>
      </c>
      <c r="C4758" s="4" t="s">
        <v>779</v>
      </c>
      <c r="D4758" s="4" t="n">
        <v>9</v>
      </c>
      <c r="E4758" s="3" t="s">
        <v>780</v>
      </c>
      <c r="F4758" s="4" t="s">
        <v>781</v>
      </c>
    </row>
    <row r="4759" customFormat="false" ht="15" hidden="false" customHeight="false" outlineLevel="0" collapsed="false">
      <c r="A4759" s="4" t="str">
        <f aca="false">B4759&amp;"|"&amp;C4759</f>
        <v>tdbR00000111 Gly-UCC|10</v>
      </c>
      <c r="B4759" s="4" t="s">
        <v>102</v>
      </c>
      <c r="C4759" s="4" t="s">
        <v>782</v>
      </c>
      <c r="D4759" s="4" t="n">
        <v>10</v>
      </c>
      <c r="E4759" s="8" t="s">
        <v>459</v>
      </c>
      <c r="F4759" s="7" t="s">
        <v>783</v>
      </c>
    </row>
    <row r="4760" customFormat="false" ht="15" hidden="false" customHeight="false" outlineLevel="0" collapsed="false">
      <c r="A4760" s="4" t="str">
        <f aca="false">B4760&amp;"|"&amp;C4760</f>
        <v>tdbR00000111 Gly-UCC|11</v>
      </c>
      <c r="B4760" s="4" t="s">
        <v>102</v>
      </c>
      <c r="C4760" s="4" t="s">
        <v>784</v>
      </c>
      <c r="D4760" s="4" t="n">
        <v>11</v>
      </c>
      <c r="E4760" s="8" t="s">
        <v>777</v>
      </c>
      <c r="F4760" s="7" t="s">
        <v>783</v>
      </c>
    </row>
    <row r="4761" customFormat="false" ht="15" hidden="false" customHeight="false" outlineLevel="0" collapsed="false">
      <c r="A4761" s="4" t="str">
        <f aca="false">B4761&amp;"|"&amp;C4761</f>
        <v>tdbR00000111 Gly-UCC|12</v>
      </c>
      <c r="B4761" s="4" t="s">
        <v>102</v>
      </c>
      <c r="C4761" s="4" t="s">
        <v>785</v>
      </c>
      <c r="D4761" s="4" t="n">
        <v>12</v>
      </c>
      <c r="E4761" s="8" t="s">
        <v>777</v>
      </c>
      <c r="F4761" s="7" t="s">
        <v>783</v>
      </c>
    </row>
    <row r="4762" customFormat="false" ht="15" hidden="false" customHeight="false" outlineLevel="0" collapsed="false">
      <c r="A4762" s="4" t="str">
        <f aca="false">B4762&amp;"|"&amp;C4762</f>
        <v>tdbR00000111 Gly-UCC|13</v>
      </c>
      <c r="B4762" s="4" t="s">
        <v>102</v>
      </c>
      <c r="C4762" s="4" t="s">
        <v>786</v>
      </c>
      <c r="D4762" s="4" t="n">
        <v>13</v>
      </c>
      <c r="E4762" s="8" t="s">
        <v>777</v>
      </c>
      <c r="F4762" s="7" t="s">
        <v>783</v>
      </c>
    </row>
    <row r="4763" customFormat="false" ht="15" hidden="false" customHeight="false" outlineLevel="0" collapsed="false">
      <c r="A4763" s="4" t="str">
        <f aca="false">B4763&amp;"|"&amp;C4763</f>
        <v>tdbR00000111 Gly-UCC|14</v>
      </c>
      <c r="B4763" s="4" t="s">
        <v>102</v>
      </c>
      <c r="C4763" s="4" t="s">
        <v>787</v>
      </c>
      <c r="D4763" s="4" t="n">
        <v>14</v>
      </c>
      <c r="E4763" s="19" t="s">
        <v>780</v>
      </c>
      <c r="F4763" s="20" t="s">
        <v>788</v>
      </c>
    </row>
    <row r="4764" customFormat="false" ht="15" hidden="false" customHeight="false" outlineLevel="0" collapsed="false">
      <c r="A4764" s="4" t="str">
        <f aca="false">B4764&amp;"|"&amp;C4764</f>
        <v>tdbR00000111 Gly-UCC|15</v>
      </c>
      <c r="B4764" s="4" t="s">
        <v>102</v>
      </c>
      <c r="C4764" s="4" t="s">
        <v>789</v>
      </c>
      <c r="D4764" s="4" t="n">
        <v>15</v>
      </c>
      <c r="E4764" s="19" t="s">
        <v>780</v>
      </c>
      <c r="F4764" s="20" t="s">
        <v>788</v>
      </c>
    </row>
    <row r="4765" customFormat="false" ht="15" hidden="false" customHeight="false" outlineLevel="0" collapsed="false">
      <c r="A4765" s="4" t="str">
        <f aca="false">B4765&amp;"|"&amp;C4765</f>
        <v>tdbR00000111 Gly-UCC|16</v>
      </c>
      <c r="B4765" s="4" t="s">
        <v>102</v>
      </c>
      <c r="C4765" s="4" t="s">
        <v>790</v>
      </c>
      <c r="D4765" s="4" t="n">
        <v>16</v>
      </c>
      <c r="E4765" s="19" t="s">
        <v>777</v>
      </c>
      <c r="F4765" s="20" t="s">
        <v>788</v>
      </c>
    </row>
    <row r="4766" customFormat="false" ht="15" hidden="false" customHeight="false" outlineLevel="0" collapsed="false">
      <c r="A4766" s="4" t="str">
        <f aca="false">B4766&amp;"|"&amp;C4766</f>
        <v>tdbR00000111 Gly-UCC|18</v>
      </c>
      <c r="B4766" s="4" t="s">
        <v>102</v>
      </c>
      <c r="C4766" s="4" t="s">
        <v>793</v>
      </c>
      <c r="D4766" s="4" t="n">
        <v>17</v>
      </c>
      <c r="E4766" s="19" t="s">
        <v>459</v>
      </c>
      <c r="F4766" s="20" t="s">
        <v>788</v>
      </c>
    </row>
    <row r="4767" customFormat="false" ht="15" hidden="false" customHeight="false" outlineLevel="0" collapsed="false">
      <c r="A4767" s="4" t="str">
        <f aca="false">B4767&amp;"|"&amp;C4767</f>
        <v>tdbR00000111 Gly-UCC|19</v>
      </c>
      <c r="B4767" s="4" t="s">
        <v>102</v>
      </c>
      <c r="C4767" s="4" t="s">
        <v>794</v>
      </c>
      <c r="D4767" s="4" t="n">
        <v>18</v>
      </c>
      <c r="E4767" s="19" t="s">
        <v>459</v>
      </c>
      <c r="F4767" s="20" t="s">
        <v>788</v>
      </c>
    </row>
    <row r="4768" customFormat="false" ht="15" hidden="false" customHeight="false" outlineLevel="0" collapsed="false">
      <c r="A4768" s="4" t="str">
        <f aca="false">B4768&amp;"|"&amp;C4768</f>
        <v>tdbR00000111 Gly-UCC|20</v>
      </c>
      <c r="B4768" s="4" t="s">
        <v>102</v>
      </c>
      <c r="C4768" s="4" t="s">
        <v>795</v>
      </c>
      <c r="D4768" s="4" t="n">
        <v>19</v>
      </c>
      <c r="E4768" s="19" t="s">
        <v>777</v>
      </c>
      <c r="F4768" s="20" t="s">
        <v>788</v>
      </c>
    </row>
    <row r="4769" customFormat="false" ht="15" hidden="false" customHeight="false" outlineLevel="0" collapsed="false">
      <c r="A4769" s="4" t="str">
        <f aca="false">B4769&amp;"|"&amp;C4769</f>
        <v>tdbR00000111 Gly-UCC|21</v>
      </c>
      <c r="B4769" s="4" t="s">
        <v>102</v>
      </c>
      <c r="C4769" s="4" t="s">
        <v>797</v>
      </c>
      <c r="D4769" s="4" t="n">
        <v>20</v>
      </c>
      <c r="E4769" s="19" t="s">
        <v>780</v>
      </c>
      <c r="F4769" s="20" t="s">
        <v>788</v>
      </c>
    </row>
    <row r="4770" customFormat="false" ht="15" hidden="false" customHeight="false" outlineLevel="0" collapsed="false">
      <c r="A4770" s="4" t="str">
        <f aca="false">B4770&amp;"|"&amp;C4770</f>
        <v>tdbR00000111 Gly-UCC|22</v>
      </c>
      <c r="B4770" s="4" t="s">
        <v>102</v>
      </c>
      <c r="C4770" s="4" t="s">
        <v>798</v>
      </c>
      <c r="D4770" s="4" t="n">
        <v>21</v>
      </c>
      <c r="E4770" s="8" t="s">
        <v>459</v>
      </c>
      <c r="F4770" s="7" t="s">
        <v>783</v>
      </c>
    </row>
    <row r="4771" customFormat="false" ht="15" hidden="false" customHeight="false" outlineLevel="0" collapsed="false">
      <c r="A4771" s="4" t="str">
        <f aca="false">B4771&amp;"|"&amp;C4771</f>
        <v>tdbR00000111 Gly-UCC|23</v>
      </c>
      <c r="B4771" s="4" t="s">
        <v>102</v>
      </c>
      <c r="C4771" s="4" t="s">
        <v>799</v>
      </c>
      <c r="D4771" s="4" t="n">
        <v>22</v>
      </c>
      <c r="E4771" s="8" t="s">
        <v>780</v>
      </c>
      <c r="F4771" s="7" t="s">
        <v>783</v>
      </c>
    </row>
    <row r="4772" customFormat="false" ht="15" hidden="false" customHeight="false" outlineLevel="0" collapsed="false">
      <c r="A4772" s="4" t="str">
        <f aca="false">B4772&amp;"|"&amp;C4772</f>
        <v>tdbR00000111 Gly-UCC|24</v>
      </c>
      <c r="B4772" s="4" t="s">
        <v>102</v>
      </c>
      <c r="C4772" s="4" t="s">
        <v>800</v>
      </c>
      <c r="D4772" s="4" t="n">
        <v>23</v>
      </c>
      <c r="E4772" s="8" t="s">
        <v>780</v>
      </c>
      <c r="F4772" s="7" t="s">
        <v>783</v>
      </c>
    </row>
    <row r="4773" customFormat="false" ht="15" hidden="false" customHeight="false" outlineLevel="0" collapsed="false">
      <c r="A4773" s="4" t="str">
        <f aca="false">B4773&amp;"|"&amp;C4773</f>
        <v>tdbR00000111 Gly-UCC|25</v>
      </c>
      <c r="B4773" s="4" t="s">
        <v>102</v>
      </c>
      <c r="C4773" s="4" t="s">
        <v>801</v>
      </c>
      <c r="D4773" s="4" t="n">
        <v>24</v>
      </c>
      <c r="E4773" s="8" t="s">
        <v>772</v>
      </c>
      <c r="F4773" s="7" t="s">
        <v>783</v>
      </c>
    </row>
    <row r="4774" customFormat="false" ht="15" hidden="false" customHeight="false" outlineLevel="0" collapsed="false">
      <c r="A4774" s="4" t="str">
        <f aca="false">B4774&amp;"|"&amp;C4774</f>
        <v>tdbR00000111 Gly-UCC|26</v>
      </c>
      <c r="B4774" s="4" t="s">
        <v>102</v>
      </c>
      <c r="C4774" s="4" t="s">
        <v>802</v>
      </c>
      <c r="D4774" s="4" t="n">
        <v>25</v>
      </c>
      <c r="E4774" s="3" t="s">
        <v>777</v>
      </c>
      <c r="F4774" s="4" t="s">
        <v>803</v>
      </c>
    </row>
    <row r="4775" customFormat="false" ht="15" hidden="false" customHeight="false" outlineLevel="0" collapsed="false">
      <c r="A4775" s="4" t="str">
        <f aca="false">B4775&amp;"|"&amp;C4775</f>
        <v>tdbR00000111 Gly-UCC|27</v>
      </c>
      <c r="B4775" s="4" t="s">
        <v>102</v>
      </c>
      <c r="C4775" s="4" t="s">
        <v>804</v>
      </c>
      <c r="D4775" s="4" t="n">
        <v>26</v>
      </c>
      <c r="E4775" s="21" t="s">
        <v>777</v>
      </c>
      <c r="F4775" s="22" t="s">
        <v>805</v>
      </c>
    </row>
    <row r="4776" customFormat="false" ht="15" hidden="false" customHeight="false" outlineLevel="0" collapsed="false">
      <c r="A4776" s="4" t="str">
        <f aca="false">B4776&amp;"|"&amp;C4776</f>
        <v>tdbR00000111 Gly-UCC|28</v>
      </c>
      <c r="B4776" s="4" t="s">
        <v>102</v>
      </c>
      <c r="C4776" s="4" t="s">
        <v>806</v>
      </c>
      <c r="D4776" s="4" t="n">
        <v>27</v>
      </c>
      <c r="E4776" s="21" t="s">
        <v>772</v>
      </c>
      <c r="F4776" s="22" t="s">
        <v>805</v>
      </c>
    </row>
    <row r="4777" customFormat="false" ht="15" hidden="false" customHeight="false" outlineLevel="0" collapsed="false">
      <c r="A4777" s="4" t="str">
        <f aca="false">B4777&amp;"|"&amp;C4777</f>
        <v>tdbR00000111 Gly-UCC|29</v>
      </c>
      <c r="B4777" s="4" t="s">
        <v>102</v>
      </c>
      <c r="C4777" s="4" t="s">
        <v>807</v>
      </c>
      <c r="D4777" s="4" t="n">
        <v>28</v>
      </c>
      <c r="E4777" s="21" t="s">
        <v>780</v>
      </c>
      <c r="F4777" s="22" t="s">
        <v>805</v>
      </c>
    </row>
    <row r="4778" customFormat="false" ht="15" hidden="false" customHeight="false" outlineLevel="0" collapsed="false">
      <c r="A4778" s="4" t="str">
        <f aca="false">B4778&amp;"|"&amp;C4778</f>
        <v>tdbR00000111 Gly-UCC|30</v>
      </c>
      <c r="B4778" s="4" t="s">
        <v>102</v>
      </c>
      <c r="C4778" s="4" t="s">
        <v>808</v>
      </c>
      <c r="D4778" s="4" t="n">
        <v>29</v>
      </c>
      <c r="E4778" s="21" t="s">
        <v>459</v>
      </c>
      <c r="F4778" s="22" t="s">
        <v>805</v>
      </c>
    </row>
    <row r="4779" customFormat="false" ht="15" hidden="false" customHeight="false" outlineLevel="0" collapsed="false">
      <c r="A4779" s="4" t="str">
        <f aca="false">B4779&amp;"|"&amp;C4779</f>
        <v>tdbR00000111 Gly-UCC|31</v>
      </c>
      <c r="B4779" s="4" t="s">
        <v>102</v>
      </c>
      <c r="C4779" s="4" t="s">
        <v>809</v>
      </c>
      <c r="D4779" s="4" t="n">
        <v>30</v>
      </c>
      <c r="E4779" s="21" t="s">
        <v>772</v>
      </c>
      <c r="F4779" s="22" t="s">
        <v>805</v>
      </c>
    </row>
    <row r="4780" customFormat="false" ht="15" hidden="false" customHeight="false" outlineLevel="0" collapsed="false">
      <c r="A4780" s="4" t="str">
        <f aca="false">B4780&amp;"|"&amp;C4780</f>
        <v>tdbR00000111 Gly-UCC|32</v>
      </c>
      <c r="B4780" s="4" t="s">
        <v>102</v>
      </c>
      <c r="C4780" s="4" t="s">
        <v>810</v>
      </c>
      <c r="D4780" s="4" t="n">
        <v>31</v>
      </c>
      <c r="E4780" s="19" t="s">
        <v>772</v>
      </c>
      <c r="F4780" s="20" t="s">
        <v>811</v>
      </c>
    </row>
    <row r="4781" customFormat="false" ht="15" hidden="false" customHeight="false" outlineLevel="0" collapsed="false">
      <c r="A4781" s="4" t="str">
        <f aca="false">B4781&amp;"|"&amp;C4781</f>
        <v>tdbR00000111 Gly-UCC|33</v>
      </c>
      <c r="B4781" s="4" t="s">
        <v>102</v>
      </c>
      <c r="C4781" s="4" t="s">
        <v>812</v>
      </c>
      <c r="D4781" s="4" t="n">
        <v>32</v>
      </c>
      <c r="E4781" s="19" t="s">
        <v>777</v>
      </c>
      <c r="F4781" s="20" t="s">
        <v>811</v>
      </c>
    </row>
    <row r="4782" customFormat="false" ht="15" hidden="false" customHeight="false" outlineLevel="0" collapsed="false">
      <c r="A4782" s="4" t="str">
        <f aca="false">B4782&amp;"|"&amp;C4782</f>
        <v>tdbR00000111 Gly-UCC|34</v>
      </c>
      <c r="B4782" s="4" t="s">
        <v>102</v>
      </c>
      <c r="C4782" s="4" t="s">
        <v>813</v>
      </c>
      <c r="D4782" s="4" t="n">
        <v>33</v>
      </c>
      <c r="E4782" s="19" t="s">
        <v>777</v>
      </c>
      <c r="F4782" s="20" t="s">
        <v>811</v>
      </c>
    </row>
    <row r="4783" customFormat="false" ht="15" hidden="false" customHeight="false" outlineLevel="0" collapsed="false">
      <c r="A4783" s="4" t="str">
        <f aca="false">B4783&amp;"|"&amp;C4783</f>
        <v>tdbR00000111 Gly-UCC|35</v>
      </c>
      <c r="B4783" s="4" t="s">
        <v>102</v>
      </c>
      <c r="C4783" s="4" t="s">
        <v>814</v>
      </c>
      <c r="D4783" s="4" t="n">
        <v>34</v>
      </c>
      <c r="E4783" s="19" t="s">
        <v>772</v>
      </c>
      <c r="F4783" s="20" t="s">
        <v>811</v>
      </c>
    </row>
    <row r="4784" customFormat="false" ht="15" hidden="false" customHeight="false" outlineLevel="0" collapsed="false">
      <c r="A4784" s="4" t="str">
        <f aca="false">B4784&amp;"|"&amp;C4784</f>
        <v>tdbR00000111 Gly-UCC|36</v>
      </c>
      <c r="B4784" s="4" t="s">
        <v>102</v>
      </c>
      <c r="C4784" s="4" t="s">
        <v>815</v>
      </c>
      <c r="D4784" s="4" t="n">
        <v>35</v>
      </c>
      <c r="E4784" s="19" t="s">
        <v>772</v>
      </c>
      <c r="F4784" s="20" t="s">
        <v>811</v>
      </c>
    </row>
    <row r="4785" customFormat="false" ht="15" hidden="false" customHeight="false" outlineLevel="0" collapsed="false">
      <c r="A4785" s="4" t="str">
        <f aca="false">B4785&amp;"|"&amp;C4785</f>
        <v>tdbR00000111 Gly-UCC|37</v>
      </c>
      <c r="B4785" s="4" t="s">
        <v>102</v>
      </c>
      <c r="C4785" s="4" t="s">
        <v>816</v>
      </c>
      <c r="D4785" s="4" t="n">
        <v>36</v>
      </c>
      <c r="E4785" s="19" t="s">
        <v>780</v>
      </c>
      <c r="F4785" s="20" t="s">
        <v>811</v>
      </c>
    </row>
    <row r="4786" customFormat="false" ht="15" hidden="false" customHeight="false" outlineLevel="0" collapsed="false">
      <c r="A4786" s="4" t="str">
        <f aca="false">B4786&amp;"|"&amp;C4786</f>
        <v>tdbR00000111 Gly-UCC|38</v>
      </c>
      <c r="B4786" s="4" t="s">
        <v>102</v>
      </c>
      <c r="C4786" s="4" t="s">
        <v>817</v>
      </c>
      <c r="D4786" s="4" t="n">
        <v>37</v>
      </c>
      <c r="E4786" s="19" t="s">
        <v>780</v>
      </c>
      <c r="F4786" s="20" t="s">
        <v>811</v>
      </c>
    </row>
    <row r="4787" customFormat="false" ht="15" hidden="false" customHeight="false" outlineLevel="0" collapsed="false">
      <c r="A4787" s="4" t="str">
        <f aca="false">B4787&amp;"|"&amp;C4787</f>
        <v>tdbR00000111 Gly-UCC|39</v>
      </c>
      <c r="B4787" s="4" t="s">
        <v>102</v>
      </c>
      <c r="C4787" s="4" t="s">
        <v>818</v>
      </c>
      <c r="D4787" s="4" t="n">
        <v>38</v>
      </c>
      <c r="E4787" s="21" t="s">
        <v>459</v>
      </c>
      <c r="F4787" s="22" t="s">
        <v>805</v>
      </c>
    </row>
    <row r="4788" customFormat="false" ht="15" hidden="false" customHeight="false" outlineLevel="0" collapsed="false">
      <c r="A4788" s="4" t="str">
        <f aca="false">B4788&amp;"|"&amp;C4788</f>
        <v>tdbR00000111 Gly-UCC|40</v>
      </c>
      <c r="B4788" s="4" t="s">
        <v>102</v>
      </c>
      <c r="C4788" s="4" t="s">
        <v>819</v>
      </c>
      <c r="D4788" s="4" t="n">
        <v>39</v>
      </c>
      <c r="E4788" s="21" t="s">
        <v>772</v>
      </c>
      <c r="F4788" s="22" t="s">
        <v>805</v>
      </c>
    </row>
    <row r="4789" customFormat="false" ht="15" hidden="false" customHeight="false" outlineLevel="0" collapsed="false">
      <c r="A4789" s="4" t="str">
        <f aca="false">B4789&amp;"|"&amp;C4789</f>
        <v>tdbR00000111 Gly-UCC|41</v>
      </c>
      <c r="B4789" s="4" t="s">
        <v>102</v>
      </c>
      <c r="C4789" s="4" t="s">
        <v>820</v>
      </c>
      <c r="D4789" s="4" t="n">
        <v>40</v>
      </c>
      <c r="E4789" s="21" t="s">
        <v>777</v>
      </c>
      <c r="F4789" s="22" t="s">
        <v>805</v>
      </c>
    </row>
    <row r="4790" customFormat="false" ht="15" hidden="false" customHeight="false" outlineLevel="0" collapsed="false">
      <c r="A4790" s="4" t="str">
        <f aca="false">B4790&amp;"|"&amp;C4790</f>
        <v>tdbR00000111 Gly-UCC|42</v>
      </c>
      <c r="B4790" s="4" t="s">
        <v>102</v>
      </c>
      <c r="C4790" s="4" t="s">
        <v>821</v>
      </c>
      <c r="D4790" s="4" t="n">
        <v>41</v>
      </c>
      <c r="E4790" s="21" t="s">
        <v>459</v>
      </c>
      <c r="F4790" s="22" t="s">
        <v>805</v>
      </c>
    </row>
    <row r="4791" customFormat="false" ht="15" hidden="false" customHeight="false" outlineLevel="0" collapsed="false">
      <c r="A4791" s="4" t="str">
        <f aca="false">B4791&amp;"|"&amp;C4791</f>
        <v>tdbR00000111 Gly-UCC|43</v>
      </c>
      <c r="B4791" s="4" t="s">
        <v>102</v>
      </c>
      <c r="C4791" s="4" t="s">
        <v>822</v>
      </c>
      <c r="D4791" s="4" t="n">
        <v>42</v>
      </c>
      <c r="E4791" s="21" t="s">
        <v>780</v>
      </c>
      <c r="F4791" s="22" t="s">
        <v>805</v>
      </c>
    </row>
    <row r="4792" customFormat="false" ht="15" hidden="false" customHeight="false" outlineLevel="0" collapsed="false">
      <c r="A4792" s="4" t="str">
        <f aca="false">B4792&amp;"|"&amp;C4792</f>
        <v>tdbR00000111 Gly-UCC|44</v>
      </c>
      <c r="B4792" s="4" t="s">
        <v>102</v>
      </c>
      <c r="C4792" s="4" t="s">
        <v>823</v>
      </c>
      <c r="D4792" s="4" t="n">
        <v>43</v>
      </c>
      <c r="E4792" s="19" t="s">
        <v>777</v>
      </c>
      <c r="F4792" s="20" t="s">
        <v>824</v>
      </c>
    </row>
    <row r="4793" customFormat="false" ht="15" hidden="false" customHeight="false" outlineLevel="0" collapsed="false">
      <c r="A4793" s="4" t="str">
        <f aca="false">B4793&amp;"|"&amp;C4793</f>
        <v>tdbR00000111 Gly-UCC|45</v>
      </c>
      <c r="B4793" s="4" t="s">
        <v>102</v>
      </c>
      <c r="C4793" s="4" t="s">
        <v>825</v>
      </c>
      <c r="D4793" s="4" t="n">
        <v>44</v>
      </c>
      <c r="E4793" s="19" t="s">
        <v>777</v>
      </c>
      <c r="F4793" s="20" t="s">
        <v>824</v>
      </c>
    </row>
    <row r="4794" customFormat="false" ht="15" hidden="false" customHeight="false" outlineLevel="0" collapsed="false">
      <c r="A4794" s="4" t="str">
        <f aca="false">B4794&amp;"|"&amp;C4794</f>
        <v>tdbR00000111 Gly-UCC|46</v>
      </c>
      <c r="B4794" s="4" t="s">
        <v>102</v>
      </c>
      <c r="C4794" s="4" t="s">
        <v>826</v>
      </c>
      <c r="D4794" s="4" t="n">
        <v>45</v>
      </c>
      <c r="E4794" s="19" t="s">
        <v>459</v>
      </c>
      <c r="F4794" s="20" t="s">
        <v>824</v>
      </c>
    </row>
    <row r="4795" customFormat="false" ht="15" hidden="false" customHeight="false" outlineLevel="0" collapsed="false">
      <c r="A4795" s="4" t="str">
        <f aca="false">B4795&amp;"|"&amp;C4795</f>
        <v>tdbR00000111 Gly-UCC|48</v>
      </c>
      <c r="B4795" s="4" t="s">
        <v>102</v>
      </c>
      <c r="C4795" s="4" t="s">
        <v>828</v>
      </c>
      <c r="D4795" s="4" t="n">
        <v>46</v>
      </c>
      <c r="E4795" s="19" t="s">
        <v>777</v>
      </c>
      <c r="F4795" s="20" t="s">
        <v>824</v>
      </c>
    </row>
    <row r="4796" customFormat="false" ht="15" hidden="false" customHeight="false" outlineLevel="0" collapsed="false">
      <c r="A4796" s="4" t="str">
        <f aca="false">B4796&amp;"|"&amp;C4796</f>
        <v>tdbR00000111 Gly-UCC|49</v>
      </c>
      <c r="B4796" s="4" t="s">
        <v>102</v>
      </c>
      <c r="C4796" s="4" t="s">
        <v>829</v>
      </c>
      <c r="D4796" s="4" t="n">
        <v>47</v>
      </c>
      <c r="E4796" s="23" t="s">
        <v>459</v>
      </c>
      <c r="F4796" s="10" t="s">
        <v>830</v>
      </c>
    </row>
    <row r="4797" customFormat="false" ht="15" hidden="false" customHeight="false" outlineLevel="0" collapsed="false">
      <c r="A4797" s="4" t="str">
        <f aca="false">B4797&amp;"|"&amp;C4797</f>
        <v>tdbR00000111 Gly-UCC|50</v>
      </c>
      <c r="B4797" s="4" t="s">
        <v>102</v>
      </c>
      <c r="C4797" s="4" t="s">
        <v>831</v>
      </c>
      <c r="D4797" s="4" t="n">
        <v>48</v>
      </c>
      <c r="E4797" s="23" t="s">
        <v>780</v>
      </c>
      <c r="F4797" s="10" t="s">
        <v>830</v>
      </c>
    </row>
    <row r="4798" customFormat="false" ht="15" hidden="false" customHeight="false" outlineLevel="0" collapsed="false">
      <c r="A4798" s="4" t="str">
        <f aca="false">B4798&amp;"|"&amp;C4798</f>
        <v>tdbR00000111 Gly-UCC|51</v>
      </c>
      <c r="B4798" s="4" t="s">
        <v>102</v>
      </c>
      <c r="C4798" s="4" t="s">
        <v>832</v>
      </c>
      <c r="D4798" s="4" t="n">
        <v>49</v>
      </c>
      <c r="E4798" s="23" t="s">
        <v>459</v>
      </c>
      <c r="F4798" s="10" t="s">
        <v>830</v>
      </c>
    </row>
    <row r="4799" customFormat="false" ht="15" hidden="false" customHeight="false" outlineLevel="0" collapsed="false">
      <c r="A4799" s="4" t="str">
        <f aca="false">B4799&amp;"|"&amp;C4799</f>
        <v>tdbR00000111 Gly-UCC|52</v>
      </c>
      <c r="B4799" s="4" t="s">
        <v>102</v>
      </c>
      <c r="C4799" s="4" t="s">
        <v>833</v>
      </c>
      <c r="D4799" s="4" t="n">
        <v>50</v>
      </c>
      <c r="E4799" s="23" t="s">
        <v>459</v>
      </c>
      <c r="F4799" s="10" t="s">
        <v>830</v>
      </c>
    </row>
    <row r="4800" customFormat="false" ht="15" hidden="false" customHeight="false" outlineLevel="0" collapsed="false">
      <c r="A4800" s="4" t="str">
        <f aca="false">B4800&amp;"|"&amp;C4800</f>
        <v>tdbR00000111 Gly-UCC|53</v>
      </c>
      <c r="B4800" s="4" t="s">
        <v>102</v>
      </c>
      <c r="C4800" s="4" t="s">
        <v>834</v>
      </c>
      <c r="D4800" s="4" t="n">
        <v>51</v>
      </c>
      <c r="E4800" s="23" t="s">
        <v>459</v>
      </c>
      <c r="F4800" s="10" t="s">
        <v>830</v>
      </c>
    </row>
    <row r="4801" customFormat="false" ht="15" hidden="false" customHeight="false" outlineLevel="0" collapsed="false">
      <c r="A4801" s="4" t="str">
        <f aca="false">B4801&amp;"|"&amp;C4801</f>
        <v>tdbR00000111 Gly-UCC|54</v>
      </c>
      <c r="B4801" s="4" t="s">
        <v>102</v>
      </c>
      <c r="C4801" s="4" t="s">
        <v>835</v>
      </c>
      <c r="D4801" s="4" t="n">
        <v>52</v>
      </c>
      <c r="E4801" s="19" t="s">
        <v>777</v>
      </c>
      <c r="F4801" s="20" t="s">
        <v>836</v>
      </c>
    </row>
    <row r="4802" customFormat="false" ht="15" hidden="false" customHeight="false" outlineLevel="0" collapsed="false">
      <c r="A4802" s="4" t="str">
        <f aca="false">B4802&amp;"|"&amp;C4802</f>
        <v>tdbR00000111 Gly-UCC|55</v>
      </c>
      <c r="B4802" s="4" t="s">
        <v>102</v>
      </c>
      <c r="C4802" s="4" t="s">
        <v>837</v>
      </c>
      <c r="D4802" s="4" t="n">
        <v>53</v>
      </c>
      <c r="E4802" s="19" t="s">
        <v>777</v>
      </c>
      <c r="F4802" s="20" t="s">
        <v>836</v>
      </c>
    </row>
    <row r="4803" customFormat="false" ht="15" hidden="false" customHeight="false" outlineLevel="0" collapsed="false">
      <c r="A4803" s="4" t="str">
        <f aca="false">B4803&amp;"|"&amp;C4803</f>
        <v>tdbR00000111 Gly-UCC|56</v>
      </c>
      <c r="B4803" s="4" t="s">
        <v>102</v>
      </c>
      <c r="C4803" s="4" t="s">
        <v>838</v>
      </c>
      <c r="D4803" s="4" t="n">
        <v>54</v>
      </c>
      <c r="E4803" s="19" t="s">
        <v>772</v>
      </c>
      <c r="F4803" s="20" t="s">
        <v>836</v>
      </c>
    </row>
    <row r="4804" customFormat="false" ht="15" hidden="false" customHeight="false" outlineLevel="0" collapsed="false">
      <c r="A4804" s="4" t="str">
        <f aca="false">B4804&amp;"|"&amp;C4804</f>
        <v>tdbR00000111 Gly-UCC|57</v>
      </c>
      <c r="B4804" s="4" t="s">
        <v>102</v>
      </c>
      <c r="C4804" s="4" t="s">
        <v>839</v>
      </c>
      <c r="D4804" s="4" t="n">
        <v>55</v>
      </c>
      <c r="E4804" s="19" t="s">
        <v>459</v>
      </c>
      <c r="F4804" s="20" t="s">
        <v>836</v>
      </c>
    </row>
    <row r="4805" customFormat="false" ht="15" hidden="false" customHeight="false" outlineLevel="0" collapsed="false">
      <c r="A4805" s="4" t="str">
        <f aca="false">B4805&amp;"|"&amp;C4805</f>
        <v>tdbR00000111 Gly-UCC|58</v>
      </c>
      <c r="B4805" s="4" t="s">
        <v>102</v>
      </c>
      <c r="C4805" s="4" t="s">
        <v>840</v>
      </c>
      <c r="D4805" s="4" t="n">
        <v>56</v>
      </c>
      <c r="E4805" s="19" t="s">
        <v>780</v>
      </c>
      <c r="F4805" s="20" t="s">
        <v>836</v>
      </c>
    </row>
    <row r="4806" customFormat="false" ht="15" hidden="false" customHeight="false" outlineLevel="0" collapsed="false">
      <c r="A4806" s="4" t="str">
        <f aca="false">B4806&amp;"|"&amp;C4806</f>
        <v>tdbR00000111 Gly-UCC|59</v>
      </c>
      <c r="B4806" s="4" t="s">
        <v>102</v>
      </c>
      <c r="C4806" s="4" t="s">
        <v>841</v>
      </c>
      <c r="D4806" s="4" t="n">
        <v>57</v>
      </c>
      <c r="E4806" s="19" t="s">
        <v>777</v>
      </c>
      <c r="F4806" s="20" t="s">
        <v>836</v>
      </c>
    </row>
    <row r="4807" customFormat="false" ht="15" hidden="false" customHeight="false" outlineLevel="0" collapsed="false">
      <c r="A4807" s="4" t="str">
        <f aca="false">B4807&amp;"|"&amp;C4807</f>
        <v>tdbR00000111 Gly-UCC|60</v>
      </c>
      <c r="B4807" s="4" t="s">
        <v>102</v>
      </c>
      <c r="C4807" s="4" t="s">
        <v>842</v>
      </c>
      <c r="D4807" s="4" t="n">
        <v>58</v>
      </c>
      <c r="E4807" s="19" t="s">
        <v>777</v>
      </c>
      <c r="F4807" s="20" t="s">
        <v>836</v>
      </c>
    </row>
    <row r="4808" customFormat="false" ht="15" hidden="false" customHeight="false" outlineLevel="0" collapsed="false">
      <c r="A4808" s="4" t="str">
        <f aca="false">B4808&amp;"|"&amp;C4808</f>
        <v>tdbR00000111 Gly-UCC|61</v>
      </c>
      <c r="B4808" s="4" t="s">
        <v>102</v>
      </c>
      <c r="C4808" s="4" t="s">
        <v>843</v>
      </c>
      <c r="D4808" s="4" t="n">
        <v>59</v>
      </c>
      <c r="E4808" s="23" t="s">
        <v>772</v>
      </c>
      <c r="F4808" s="10" t="s">
        <v>830</v>
      </c>
    </row>
    <row r="4809" customFormat="false" ht="15" hidden="false" customHeight="false" outlineLevel="0" collapsed="false">
      <c r="A4809" s="4" t="str">
        <f aca="false">B4809&amp;"|"&amp;C4809</f>
        <v>tdbR00000111 Gly-UCC|62</v>
      </c>
      <c r="B4809" s="4" t="s">
        <v>102</v>
      </c>
      <c r="C4809" s="4" t="s">
        <v>844</v>
      </c>
      <c r="D4809" s="4" t="n">
        <v>60</v>
      </c>
      <c r="E4809" s="23" t="s">
        <v>772</v>
      </c>
      <c r="F4809" s="10" t="s">
        <v>830</v>
      </c>
    </row>
    <row r="4810" customFormat="false" ht="15" hidden="false" customHeight="false" outlineLevel="0" collapsed="false">
      <c r="A4810" s="4" t="str">
        <f aca="false">B4810&amp;"|"&amp;C4810</f>
        <v>tdbR00000111 Gly-UCC|63</v>
      </c>
      <c r="B4810" s="4" t="s">
        <v>102</v>
      </c>
      <c r="C4810" s="4" t="s">
        <v>845</v>
      </c>
      <c r="D4810" s="4" t="n">
        <v>61</v>
      </c>
      <c r="E4810" s="23" t="s">
        <v>772</v>
      </c>
      <c r="F4810" s="10" t="s">
        <v>830</v>
      </c>
    </row>
    <row r="4811" customFormat="false" ht="15" hidden="false" customHeight="false" outlineLevel="0" collapsed="false">
      <c r="A4811" s="4" t="str">
        <f aca="false">B4811&amp;"|"&amp;C4811</f>
        <v>tdbR00000111 Gly-UCC|64</v>
      </c>
      <c r="B4811" s="4" t="s">
        <v>102</v>
      </c>
      <c r="C4811" s="4" t="s">
        <v>846</v>
      </c>
      <c r="D4811" s="4" t="n">
        <v>62</v>
      </c>
      <c r="E4811" s="23" t="s">
        <v>777</v>
      </c>
      <c r="F4811" s="10" t="s">
        <v>830</v>
      </c>
    </row>
    <row r="4812" customFormat="false" ht="15" hidden="false" customHeight="false" outlineLevel="0" collapsed="false">
      <c r="A4812" s="4" t="str">
        <f aca="false">B4812&amp;"|"&amp;C4812</f>
        <v>tdbR00000111 Gly-UCC|65</v>
      </c>
      <c r="B4812" s="4" t="s">
        <v>102</v>
      </c>
      <c r="C4812" s="4" t="s">
        <v>847</v>
      </c>
      <c r="D4812" s="4" t="n">
        <v>63</v>
      </c>
      <c r="E4812" s="23" t="s">
        <v>777</v>
      </c>
      <c r="F4812" s="10" t="s">
        <v>830</v>
      </c>
    </row>
    <row r="4813" customFormat="false" ht="15" hidden="false" customHeight="false" outlineLevel="0" collapsed="false">
      <c r="A4813" s="4" t="str">
        <f aca="false">B4813&amp;"|"&amp;C4813</f>
        <v>tdbR00000111 Gly-UCC|66</v>
      </c>
      <c r="B4813" s="4" t="s">
        <v>102</v>
      </c>
      <c r="C4813" s="4" t="s">
        <v>848</v>
      </c>
      <c r="D4813" s="4" t="n">
        <v>64</v>
      </c>
      <c r="E4813" s="17" t="s">
        <v>772</v>
      </c>
      <c r="F4813" s="18" t="s">
        <v>768</v>
      </c>
    </row>
    <row r="4814" customFormat="false" ht="15" hidden="false" customHeight="false" outlineLevel="0" collapsed="false">
      <c r="A4814" s="4" t="str">
        <f aca="false">B4814&amp;"|"&amp;C4814</f>
        <v>tdbR00000111 Gly-UCC|67</v>
      </c>
      <c r="B4814" s="4" t="s">
        <v>102</v>
      </c>
      <c r="C4814" s="4" t="s">
        <v>849</v>
      </c>
      <c r="D4814" s="4" t="n">
        <v>65</v>
      </c>
      <c r="E4814" s="17" t="s">
        <v>780</v>
      </c>
      <c r="F4814" s="18" t="s">
        <v>768</v>
      </c>
    </row>
    <row r="4815" customFormat="false" ht="15" hidden="false" customHeight="false" outlineLevel="0" collapsed="false">
      <c r="A4815" s="4" t="str">
        <f aca="false">B4815&amp;"|"&amp;C4815</f>
        <v>tdbR00000111 Gly-UCC|68</v>
      </c>
      <c r="B4815" s="4" t="s">
        <v>102</v>
      </c>
      <c r="C4815" s="4" t="s">
        <v>850</v>
      </c>
      <c r="D4815" s="4" t="n">
        <v>66</v>
      </c>
      <c r="E4815" s="17" t="s">
        <v>772</v>
      </c>
      <c r="F4815" s="18" t="s">
        <v>768</v>
      </c>
    </row>
    <row r="4816" customFormat="false" ht="15" hidden="false" customHeight="false" outlineLevel="0" collapsed="false">
      <c r="A4816" s="4" t="str">
        <f aca="false">B4816&amp;"|"&amp;C4816</f>
        <v>tdbR00000111 Gly-UCC|69</v>
      </c>
      <c r="B4816" s="4" t="s">
        <v>102</v>
      </c>
      <c r="C4816" s="4" t="s">
        <v>851</v>
      </c>
      <c r="D4816" s="4" t="n">
        <v>67</v>
      </c>
      <c r="E4816" s="17" t="s">
        <v>772</v>
      </c>
      <c r="F4816" s="18" t="s">
        <v>768</v>
      </c>
    </row>
    <row r="4817" customFormat="false" ht="15" hidden="false" customHeight="false" outlineLevel="0" collapsed="false">
      <c r="A4817" s="4" t="str">
        <f aca="false">B4817&amp;"|"&amp;C4817</f>
        <v>tdbR00000111 Gly-UCC|70</v>
      </c>
      <c r="B4817" s="4" t="s">
        <v>102</v>
      </c>
      <c r="C4817" s="4" t="s">
        <v>852</v>
      </c>
      <c r="D4817" s="4" t="n">
        <v>68</v>
      </c>
      <c r="E4817" s="17" t="s">
        <v>777</v>
      </c>
      <c r="F4817" s="18" t="s">
        <v>768</v>
      </c>
    </row>
    <row r="4818" customFormat="false" ht="15" hidden="false" customHeight="false" outlineLevel="0" collapsed="false">
      <c r="A4818" s="4" t="str">
        <f aca="false">B4818&amp;"|"&amp;C4818</f>
        <v>tdbR00000111 Gly-UCC|71</v>
      </c>
      <c r="B4818" s="4" t="s">
        <v>102</v>
      </c>
      <c r="C4818" s="4" t="s">
        <v>853</v>
      </c>
      <c r="D4818" s="4" t="n">
        <v>69</v>
      </c>
      <c r="E4818" s="17" t="s">
        <v>459</v>
      </c>
      <c r="F4818" s="18" t="s">
        <v>768</v>
      </c>
    </row>
    <row r="4819" customFormat="false" ht="15" hidden="false" customHeight="false" outlineLevel="0" collapsed="false">
      <c r="A4819" s="4" t="str">
        <f aca="false">B4819&amp;"|"&amp;C4819</f>
        <v>tdbR00000111 Gly-UCC|72</v>
      </c>
      <c r="B4819" s="4" t="s">
        <v>102</v>
      </c>
      <c r="C4819" s="4" t="s">
        <v>854</v>
      </c>
      <c r="D4819" s="4" t="n">
        <v>70</v>
      </c>
      <c r="E4819" s="17" t="s">
        <v>772</v>
      </c>
      <c r="F4819" s="18" t="s">
        <v>768</v>
      </c>
    </row>
    <row r="4820" customFormat="false" ht="15" hidden="false" customHeight="false" outlineLevel="0" collapsed="false">
      <c r="A4820" s="4" t="str">
        <f aca="false">B4820&amp;"|"&amp;C4820</f>
        <v>tdbR00000139 His-GUG|1</v>
      </c>
      <c r="B4820" s="4" t="s">
        <v>103</v>
      </c>
      <c r="C4820" s="4" t="s">
        <v>767</v>
      </c>
      <c r="D4820" s="4" t="n">
        <v>1</v>
      </c>
      <c r="E4820" s="17" t="s">
        <v>459</v>
      </c>
      <c r="F4820" s="18" t="s">
        <v>768</v>
      </c>
    </row>
    <row r="4821" customFormat="false" ht="15" hidden="false" customHeight="false" outlineLevel="0" collapsed="false">
      <c r="A4821" s="4" t="str">
        <f aca="false">B4821&amp;"|"&amp;C4821</f>
        <v>tdbR00000139 His-GUG|2</v>
      </c>
      <c r="B4821" s="4" t="s">
        <v>103</v>
      </c>
      <c r="C4821" s="4" t="s">
        <v>769</v>
      </c>
      <c r="D4821" s="4" t="n">
        <v>2</v>
      </c>
      <c r="E4821" s="17" t="s">
        <v>772</v>
      </c>
      <c r="F4821" s="18" t="s">
        <v>768</v>
      </c>
    </row>
    <row r="4822" customFormat="false" ht="15" hidden="false" customHeight="false" outlineLevel="0" collapsed="false">
      <c r="A4822" s="4" t="str">
        <f aca="false">B4822&amp;"|"&amp;C4822</f>
        <v>tdbR00000139 His-GUG|3</v>
      </c>
      <c r="B4822" s="4" t="s">
        <v>103</v>
      </c>
      <c r="C4822" s="4" t="s">
        <v>770</v>
      </c>
      <c r="D4822" s="4" t="n">
        <v>3</v>
      </c>
      <c r="E4822" s="17" t="s">
        <v>459</v>
      </c>
      <c r="F4822" s="18" t="s">
        <v>768</v>
      </c>
    </row>
    <row r="4823" customFormat="false" ht="15" hidden="false" customHeight="false" outlineLevel="0" collapsed="false">
      <c r="A4823" s="4" t="str">
        <f aca="false">B4823&amp;"|"&amp;C4823</f>
        <v>tdbR00000139 His-GUG|4</v>
      </c>
      <c r="B4823" s="4" t="s">
        <v>103</v>
      </c>
      <c r="C4823" s="4" t="s">
        <v>771</v>
      </c>
      <c r="D4823" s="4" t="n">
        <v>4</v>
      </c>
      <c r="E4823" s="17" t="s">
        <v>777</v>
      </c>
      <c r="F4823" s="18" t="s">
        <v>768</v>
      </c>
    </row>
    <row r="4824" customFormat="false" ht="15" hidden="false" customHeight="false" outlineLevel="0" collapsed="false">
      <c r="A4824" s="4" t="str">
        <f aca="false">B4824&amp;"|"&amp;C4824</f>
        <v>tdbR00000139 His-GUG|5</v>
      </c>
      <c r="B4824" s="4" t="s">
        <v>103</v>
      </c>
      <c r="C4824" s="4" t="s">
        <v>773</v>
      </c>
      <c r="D4824" s="4" t="n">
        <v>5</v>
      </c>
      <c r="E4824" s="17" t="s">
        <v>780</v>
      </c>
      <c r="F4824" s="18" t="s">
        <v>768</v>
      </c>
    </row>
    <row r="4825" customFormat="false" ht="15" hidden="false" customHeight="false" outlineLevel="0" collapsed="false">
      <c r="A4825" s="4" t="str">
        <f aca="false">B4825&amp;"|"&amp;C4825</f>
        <v>tdbR00000139 His-GUG|6</v>
      </c>
      <c r="B4825" s="4" t="s">
        <v>103</v>
      </c>
      <c r="C4825" s="4" t="s">
        <v>774</v>
      </c>
      <c r="D4825" s="4" t="n">
        <v>6</v>
      </c>
      <c r="E4825" s="17" t="s">
        <v>459</v>
      </c>
      <c r="F4825" s="18" t="s">
        <v>768</v>
      </c>
    </row>
    <row r="4826" customFormat="false" ht="15" hidden="false" customHeight="false" outlineLevel="0" collapsed="false">
      <c r="A4826" s="4" t="str">
        <f aca="false">B4826&amp;"|"&amp;C4826</f>
        <v>tdbR00000139 His-GUG|7</v>
      </c>
      <c r="B4826" s="4" t="s">
        <v>103</v>
      </c>
      <c r="C4826" s="4" t="s">
        <v>775</v>
      </c>
      <c r="D4826" s="4" t="n">
        <v>7</v>
      </c>
      <c r="E4826" s="17" t="s">
        <v>459</v>
      </c>
      <c r="F4826" s="18" t="s">
        <v>768</v>
      </c>
    </row>
    <row r="4827" customFormat="false" ht="15" hidden="false" customHeight="false" outlineLevel="0" collapsed="false">
      <c r="A4827" s="4" t="str">
        <f aca="false">B4827&amp;"|"&amp;C4827</f>
        <v>tdbR00000139 His-GUG|8</v>
      </c>
      <c r="B4827" s="4" t="s">
        <v>103</v>
      </c>
      <c r="C4827" s="4" t="s">
        <v>776</v>
      </c>
      <c r="D4827" s="4" t="n">
        <v>8</v>
      </c>
      <c r="E4827" s="3" t="s">
        <v>777</v>
      </c>
      <c r="F4827" s="4" t="s">
        <v>778</v>
      </c>
    </row>
    <row r="4828" customFormat="false" ht="15" hidden="false" customHeight="false" outlineLevel="0" collapsed="false">
      <c r="A4828" s="4" t="str">
        <f aca="false">B4828&amp;"|"&amp;C4828</f>
        <v>tdbR00000139 His-GUG|9</v>
      </c>
      <c r="B4828" s="4" t="s">
        <v>103</v>
      </c>
      <c r="C4828" s="4" t="s">
        <v>779</v>
      </c>
      <c r="D4828" s="4" t="n">
        <v>9</v>
      </c>
      <c r="E4828" s="3" t="s">
        <v>459</v>
      </c>
      <c r="F4828" s="4" t="s">
        <v>781</v>
      </c>
    </row>
    <row r="4829" customFormat="false" ht="15" hidden="false" customHeight="false" outlineLevel="0" collapsed="false">
      <c r="A4829" s="4" t="str">
        <f aca="false">B4829&amp;"|"&amp;C4829</f>
        <v>tdbR00000139 His-GUG|10</v>
      </c>
      <c r="B4829" s="4" t="s">
        <v>103</v>
      </c>
      <c r="C4829" s="4" t="s">
        <v>782</v>
      </c>
      <c r="D4829" s="4" t="n">
        <v>10</v>
      </c>
      <c r="E4829" s="8" t="s">
        <v>459</v>
      </c>
      <c r="F4829" s="7" t="s">
        <v>783</v>
      </c>
    </row>
    <row r="4830" customFormat="false" ht="15" hidden="false" customHeight="false" outlineLevel="0" collapsed="false">
      <c r="A4830" s="4" t="str">
        <f aca="false">B4830&amp;"|"&amp;C4830</f>
        <v>tdbR00000139 His-GUG|11</v>
      </c>
      <c r="B4830" s="4" t="s">
        <v>103</v>
      </c>
      <c r="C4830" s="4" t="s">
        <v>784</v>
      </c>
      <c r="D4830" s="4" t="n">
        <v>11</v>
      </c>
      <c r="E4830" s="8" t="s">
        <v>777</v>
      </c>
      <c r="F4830" s="7" t="s">
        <v>783</v>
      </c>
    </row>
    <row r="4831" customFormat="false" ht="15" hidden="false" customHeight="false" outlineLevel="0" collapsed="false">
      <c r="A4831" s="4" t="str">
        <f aca="false">B4831&amp;"|"&amp;C4831</f>
        <v>tdbR00000139 His-GUG|12</v>
      </c>
      <c r="B4831" s="4" t="s">
        <v>103</v>
      </c>
      <c r="C4831" s="4" t="s">
        <v>785</v>
      </c>
      <c r="D4831" s="4" t="n">
        <v>12</v>
      </c>
      <c r="E4831" s="8" t="s">
        <v>459</v>
      </c>
      <c r="F4831" s="7" t="s">
        <v>783</v>
      </c>
    </row>
    <row r="4832" customFormat="false" ht="15" hidden="false" customHeight="false" outlineLevel="0" collapsed="false">
      <c r="A4832" s="4" t="str">
        <f aca="false">B4832&amp;"|"&amp;C4832</f>
        <v>tdbR00000139 His-GUG|13</v>
      </c>
      <c r="B4832" s="4" t="s">
        <v>103</v>
      </c>
      <c r="C4832" s="4" t="s">
        <v>786</v>
      </c>
      <c r="D4832" s="4" t="n">
        <v>13</v>
      </c>
      <c r="E4832" s="8" t="s">
        <v>780</v>
      </c>
      <c r="F4832" s="7" t="s">
        <v>783</v>
      </c>
    </row>
    <row r="4833" customFormat="false" ht="15" hidden="false" customHeight="false" outlineLevel="0" collapsed="false">
      <c r="A4833" s="4" t="str">
        <f aca="false">B4833&amp;"|"&amp;C4833</f>
        <v>tdbR00000139 His-GUG|14</v>
      </c>
      <c r="B4833" s="4" t="s">
        <v>103</v>
      </c>
      <c r="C4833" s="4" t="s">
        <v>787</v>
      </c>
      <c r="D4833" s="4" t="n">
        <v>14</v>
      </c>
      <c r="E4833" s="19" t="s">
        <v>780</v>
      </c>
      <c r="F4833" s="20" t="s">
        <v>788</v>
      </c>
    </row>
    <row r="4834" customFormat="false" ht="15" hidden="false" customHeight="false" outlineLevel="0" collapsed="false">
      <c r="A4834" s="4" t="str">
        <f aca="false">B4834&amp;"|"&amp;C4834</f>
        <v>tdbR00000139 His-GUG|15</v>
      </c>
      <c r="B4834" s="4" t="s">
        <v>103</v>
      </c>
      <c r="C4834" s="4" t="s">
        <v>789</v>
      </c>
      <c r="D4834" s="4" t="n">
        <v>15</v>
      </c>
      <c r="E4834" s="19" t="s">
        <v>459</v>
      </c>
      <c r="F4834" s="20" t="s">
        <v>788</v>
      </c>
    </row>
    <row r="4835" customFormat="false" ht="15" hidden="false" customHeight="false" outlineLevel="0" collapsed="false">
      <c r="A4835" s="4" t="str">
        <f aca="false">B4835&amp;"|"&amp;C4835</f>
        <v>tdbR00000139 His-GUG|16</v>
      </c>
      <c r="B4835" s="4" t="s">
        <v>103</v>
      </c>
      <c r="C4835" s="4" t="s">
        <v>790</v>
      </c>
      <c r="D4835" s="4" t="n">
        <v>16</v>
      </c>
      <c r="E4835" s="19" t="s">
        <v>777</v>
      </c>
      <c r="F4835" s="20" t="s">
        <v>788</v>
      </c>
    </row>
    <row r="4836" customFormat="false" ht="15" hidden="false" customHeight="false" outlineLevel="0" collapsed="false">
      <c r="A4836" s="4" t="str">
        <f aca="false">B4836&amp;"|"&amp;C4836</f>
        <v>tdbR00000139 His-GUG|18</v>
      </c>
      <c r="B4836" s="4" t="s">
        <v>103</v>
      </c>
      <c r="C4836" s="4" t="s">
        <v>793</v>
      </c>
      <c r="D4836" s="4" t="n">
        <v>17</v>
      </c>
      <c r="E4836" s="19" t="s">
        <v>459</v>
      </c>
      <c r="F4836" s="20" t="s">
        <v>788</v>
      </c>
    </row>
    <row r="4837" customFormat="false" ht="15" hidden="false" customHeight="false" outlineLevel="0" collapsed="false">
      <c r="A4837" s="4" t="str">
        <f aca="false">B4837&amp;"|"&amp;C4837</f>
        <v>tdbR00000139 His-GUG|19</v>
      </c>
      <c r="B4837" s="4" t="s">
        <v>103</v>
      </c>
      <c r="C4837" s="4" t="s">
        <v>794</v>
      </c>
      <c r="D4837" s="4" t="n">
        <v>18</v>
      </c>
      <c r="E4837" s="19" t="s">
        <v>459</v>
      </c>
      <c r="F4837" s="20" t="s">
        <v>788</v>
      </c>
    </row>
    <row r="4838" customFormat="false" ht="15" hidden="false" customHeight="false" outlineLevel="0" collapsed="false">
      <c r="A4838" s="4" t="str">
        <f aca="false">B4838&amp;"|"&amp;C4838</f>
        <v>tdbR00000139 His-GUG|20</v>
      </c>
      <c r="B4838" s="4" t="s">
        <v>103</v>
      </c>
      <c r="C4838" s="4" t="s">
        <v>795</v>
      </c>
      <c r="D4838" s="4" t="n">
        <v>19</v>
      </c>
      <c r="E4838" s="19" t="s">
        <v>777</v>
      </c>
      <c r="F4838" s="20" t="s">
        <v>788</v>
      </c>
    </row>
    <row r="4839" customFormat="false" ht="15" hidden="false" customHeight="false" outlineLevel="0" collapsed="false">
      <c r="A4839" s="4" t="str">
        <f aca="false">B4839&amp;"|"&amp;C4839</f>
        <v>tdbR00000139 His-GUG|20a</v>
      </c>
      <c r="B4839" s="4" t="s">
        <v>103</v>
      </c>
      <c r="C4839" s="4" t="s">
        <v>796</v>
      </c>
      <c r="D4839" s="4" t="n">
        <v>20</v>
      </c>
      <c r="E4839" s="19" t="s">
        <v>777</v>
      </c>
      <c r="F4839" s="20" t="s">
        <v>788</v>
      </c>
    </row>
    <row r="4840" customFormat="false" ht="15" hidden="false" customHeight="false" outlineLevel="0" collapsed="false">
      <c r="A4840" s="4" t="str">
        <f aca="false">B4840&amp;"|"&amp;C4840</f>
        <v>tdbR00000139 His-GUG|21</v>
      </c>
      <c r="B4840" s="4" t="s">
        <v>103</v>
      </c>
      <c r="C4840" s="4" t="s">
        <v>797</v>
      </c>
      <c r="D4840" s="4" t="n">
        <v>21</v>
      </c>
      <c r="E4840" s="19" t="s">
        <v>780</v>
      </c>
      <c r="F4840" s="20" t="s">
        <v>788</v>
      </c>
    </row>
    <row r="4841" customFormat="false" ht="15" hidden="false" customHeight="false" outlineLevel="0" collapsed="false">
      <c r="A4841" s="4" t="str">
        <f aca="false">B4841&amp;"|"&amp;C4841</f>
        <v>tdbR00000139 His-GUG|22</v>
      </c>
      <c r="B4841" s="4" t="s">
        <v>103</v>
      </c>
      <c r="C4841" s="4" t="s">
        <v>798</v>
      </c>
      <c r="D4841" s="4" t="n">
        <v>22</v>
      </c>
      <c r="E4841" s="8" t="s">
        <v>780</v>
      </c>
      <c r="F4841" s="7" t="s">
        <v>783</v>
      </c>
    </row>
    <row r="4842" customFormat="false" ht="15" hidden="false" customHeight="false" outlineLevel="0" collapsed="false">
      <c r="A4842" s="4" t="str">
        <f aca="false">B4842&amp;"|"&amp;C4842</f>
        <v>tdbR00000139 His-GUG|23</v>
      </c>
      <c r="B4842" s="4" t="s">
        <v>103</v>
      </c>
      <c r="C4842" s="4" t="s">
        <v>799</v>
      </c>
      <c r="D4842" s="4" t="n">
        <v>23</v>
      </c>
      <c r="E4842" s="8" t="s">
        <v>772</v>
      </c>
      <c r="F4842" s="7" t="s">
        <v>783</v>
      </c>
    </row>
    <row r="4843" customFormat="false" ht="15" hidden="false" customHeight="false" outlineLevel="0" collapsed="false">
      <c r="A4843" s="4" t="str">
        <f aca="false">B4843&amp;"|"&amp;C4843</f>
        <v>tdbR00000139 His-GUG|24</v>
      </c>
      <c r="B4843" s="4" t="s">
        <v>103</v>
      </c>
      <c r="C4843" s="4" t="s">
        <v>800</v>
      </c>
      <c r="D4843" s="4" t="n">
        <v>24</v>
      </c>
      <c r="E4843" s="8" t="s">
        <v>780</v>
      </c>
      <c r="F4843" s="7" t="s">
        <v>783</v>
      </c>
    </row>
    <row r="4844" customFormat="false" ht="15" hidden="false" customHeight="false" outlineLevel="0" collapsed="false">
      <c r="A4844" s="4" t="str">
        <f aca="false">B4844&amp;"|"&amp;C4844</f>
        <v>tdbR00000139 His-GUG|25</v>
      </c>
      <c r="B4844" s="4" t="s">
        <v>103</v>
      </c>
      <c r="C4844" s="4" t="s">
        <v>801</v>
      </c>
      <c r="D4844" s="4" t="n">
        <v>25</v>
      </c>
      <c r="E4844" s="8" t="s">
        <v>772</v>
      </c>
      <c r="F4844" s="7" t="s">
        <v>783</v>
      </c>
    </row>
    <row r="4845" customFormat="false" ht="15" hidden="false" customHeight="false" outlineLevel="0" collapsed="false">
      <c r="A4845" s="4" t="str">
        <f aca="false">B4845&amp;"|"&amp;C4845</f>
        <v>tdbR00000139 His-GUG|26</v>
      </c>
      <c r="B4845" s="4" t="s">
        <v>103</v>
      </c>
      <c r="C4845" s="4" t="s">
        <v>802</v>
      </c>
      <c r="D4845" s="4" t="n">
        <v>26</v>
      </c>
      <c r="E4845" s="3" t="s">
        <v>780</v>
      </c>
      <c r="F4845" s="4" t="s">
        <v>803</v>
      </c>
    </row>
    <row r="4846" customFormat="false" ht="15" hidden="false" customHeight="false" outlineLevel="0" collapsed="false">
      <c r="A4846" s="4" t="str">
        <f aca="false">B4846&amp;"|"&amp;C4846</f>
        <v>tdbR00000139 His-GUG|27</v>
      </c>
      <c r="B4846" s="4" t="s">
        <v>103</v>
      </c>
      <c r="C4846" s="4" t="s">
        <v>804</v>
      </c>
      <c r="D4846" s="4" t="n">
        <v>27</v>
      </c>
      <c r="E4846" s="21" t="s">
        <v>777</v>
      </c>
      <c r="F4846" s="22" t="s">
        <v>805</v>
      </c>
    </row>
    <row r="4847" customFormat="false" ht="15" hidden="false" customHeight="false" outlineLevel="0" collapsed="false">
      <c r="A4847" s="4" t="str">
        <f aca="false">B4847&amp;"|"&amp;C4847</f>
        <v>tdbR00000139 His-GUG|28</v>
      </c>
      <c r="B4847" s="4" t="s">
        <v>103</v>
      </c>
      <c r="C4847" s="4" t="s">
        <v>806</v>
      </c>
      <c r="D4847" s="4" t="n">
        <v>28</v>
      </c>
      <c r="E4847" s="21" t="s">
        <v>772</v>
      </c>
      <c r="F4847" s="22" t="s">
        <v>805</v>
      </c>
    </row>
    <row r="4848" customFormat="false" ht="15" hidden="false" customHeight="false" outlineLevel="0" collapsed="false">
      <c r="A4848" s="4" t="str">
        <f aca="false">B4848&amp;"|"&amp;C4848</f>
        <v>tdbR00000139 His-GUG|29</v>
      </c>
      <c r="B4848" s="4" t="s">
        <v>103</v>
      </c>
      <c r="C4848" s="4" t="s">
        <v>807</v>
      </c>
      <c r="D4848" s="4" t="n">
        <v>29</v>
      </c>
      <c r="E4848" s="21" t="s">
        <v>780</v>
      </c>
      <c r="F4848" s="22" t="s">
        <v>805</v>
      </c>
    </row>
    <row r="4849" customFormat="false" ht="15" hidden="false" customHeight="false" outlineLevel="0" collapsed="false">
      <c r="A4849" s="4" t="str">
        <f aca="false">B4849&amp;"|"&amp;C4849</f>
        <v>tdbR00000139 His-GUG|30</v>
      </c>
      <c r="B4849" s="4" t="s">
        <v>103</v>
      </c>
      <c r="C4849" s="4" t="s">
        <v>808</v>
      </c>
      <c r="D4849" s="4" t="n">
        <v>30</v>
      </c>
      <c r="E4849" s="21" t="s">
        <v>459</v>
      </c>
      <c r="F4849" s="22" t="s">
        <v>805</v>
      </c>
    </row>
    <row r="4850" customFormat="false" ht="15" hidden="false" customHeight="false" outlineLevel="0" collapsed="false">
      <c r="A4850" s="4" t="str">
        <f aca="false">B4850&amp;"|"&amp;C4850</f>
        <v>tdbR00000139 His-GUG|31</v>
      </c>
      <c r="B4850" s="4" t="s">
        <v>103</v>
      </c>
      <c r="C4850" s="4" t="s">
        <v>809</v>
      </c>
      <c r="D4850" s="4" t="n">
        <v>31</v>
      </c>
      <c r="E4850" s="21" t="s">
        <v>459</v>
      </c>
      <c r="F4850" s="22" t="s">
        <v>805</v>
      </c>
    </row>
    <row r="4851" customFormat="false" ht="15" hidden="false" customHeight="false" outlineLevel="0" collapsed="false">
      <c r="A4851" s="4" t="str">
        <f aca="false">B4851&amp;"|"&amp;C4851</f>
        <v>tdbR00000139 His-GUG|32</v>
      </c>
      <c r="B4851" s="4" t="s">
        <v>103</v>
      </c>
      <c r="C4851" s="4" t="s">
        <v>810</v>
      </c>
      <c r="D4851" s="4" t="n">
        <v>32</v>
      </c>
      <c r="E4851" s="19" t="s">
        <v>777</v>
      </c>
      <c r="F4851" s="20" t="s">
        <v>811</v>
      </c>
    </row>
    <row r="4852" customFormat="false" ht="15" hidden="false" customHeight="false" outlineLevel="0" collapsed="false">
      <c r="A4852" s="4" t="str">
        <f aca="false">B4852&amp;"|"&amp;C4852</f>
        <v>tdbR00000139 His-GUG|33</v>
      </c>
      <c r="B4852" s="4" t="s">
        <v>103</v>
      </c>
      <c r="C4852" s="4" t="s">
        <v>812</v>
      </c>
      <c r="D4852" s="4" t="n">
        <v>33</v>
      </c>
      <c r="E4852" s="19" t="s">
        <v>777</v>
      </c>
      <c r="F4852" s="20" t="s">
        <v>811</v>
      </c>
    </row>
    <row r="4853" customFormat="false" ht="15" hidden="false" customHeight="false" outlineLevel="0" collapsed="false">
      <c r="A4853" s="4" t="str">
        <f aca="false">B4853&amp;"|"&amp;C4853</f>
        <v>tdbR00000139 His-GUG|34</v>
      </c>
      <c r="B4853" s="4" t="s">
        <v>103</v>
      </c>
      <c r="C4853" s="4" t="s">
        <v>813</v>
      </c>
      <c r="D4853" s="4" t="n">
        <v>34</v>
      </c>
      <c r="E4853" s="19" t="s">
        <v>459</v>
      </c>
      <c r="F4853" s="20" t="s">
        <v>811</v>
      </c>
    </row>
    <row r="4854" customFormat="false" ht="15" hidden="false" customHeight="false" outlineLevel="0" collapsed="false">
      <c r="A4854" s="4" t="str">
        <f aca="false">B4854&amp;"|"&amp;C4854</f>
        <v>tdbR00000139 His-GUG|35</v>
      </c>
      <c r="B4854" s="4" t="s">
        <v>103</v>
      </c>
      <c r="C4854" s="4" t="s">
        <v>814</v>
      </c>
      <c r="D4854" s="4" t="n">
        <v>35</v>
      </c>
      <c r="E4854" s="19" t="s">
        <v>777</v>
      </c>
      <c r="F4854" s="20" t="s">
        <v>811</v>
      </c>
    </row>
    <row r="4855" customFormat="false" ht="15" hidden="false" customHeight="false" outlineLevel="0" collapsed="false">
      <c r="A4855" s="4" t="str">
        <f aca="false">B4855&amp;"|"&amp;C4855</f>
        <v>tdbR00000139 His-GUG|36</v>
      </c>
      <c r="B4855" s="4" t="s">
        <v>103</v>
      </c>
      <c r="C4855" s="4" t="s">
        <v>815</v>
      </c>
      <c r="D4855" s="4" t="n">
        <v>36</v>
      </c>
      <c r="E4855" s="19" t="s">
        <v>459</v>
      </c>
      <c r="F4855" s="20" t="s">
        <v>811</v>
      </c>
    </row>
    <row r="4856" customFormat="false" ht="15" hidden="false" customHeight="false" outlineLevel="0" collapsed="false">
      <c r="A4856" s="4" t="str">
        <f aca="false">B4856&amp;"|"&amp;C4856</f>
        <v>tdbR00000139 His-GUG|37</v>
      </c>
      <c r="B4856" s="4" t="s">
        <v>103</v>
      </c>
      <c r="C4856" s="4" t="s">
        <v>816</v>
      </c>
      <c r="D4856" s="4" t="n">
        <v>37</v>
      </c>
      <c r="E4856" s="19" t="s">
        <v>459</v>
      </c>
      <c r="F4856" s="20" t="s">
        <v>811</v>
      </c>
    </row>
    <row r="4857" customFormat="false" ht="15" hidden="false" customHeight="false" outlineLevel="0" collapsed="false">
      <c r="A4857" s="4" t="str">
        <f aca="false">B4857&amp;"|"&amp;C4857</f>
        <v>tdbR00000139 His-GUG|38</v>
      </c>
      <c r="B4857" s="4" t="s">
        <v>103</v>
      </c>
      <c r="C4857" s="4" t="s">
        <v>817</v>
      </c>
      <c r="D4857" s="4" t="n">
        <v>38</v>
      </c>
      <c r="E4857" s="19" t="s">
        <v>772</v>
      </c>
      <c r="F4857" s="20" t="s">
        <v>811</v>
      </c>
    </row>
    <row r="4858" customFormat="false" ht="15" hidden="false" customHeight="false" outlineLevel="0" collapsed="false">
      <c r="A4858" s="4" t="str">
        <f aca="false">B4858&amp;"|"&amp;C4858</f>
        <v>tdbR00000139 His-GUG|39</v>
      </c>
      <c r="B4858" s="4" t="s">
        <v>103</v>
      </c>
      <c r="C4858" s="4" t="s">
        <v>818</v>
      </c>
      <c r="D4858" s="4" t="n">
        <v>39</v>
      </c>
      <c r="E4858" s="21" t="s">
        <v>777</v>
      </c>
      <c r="F4858" s="22" t="s">
        <v>805</v>
      </c>
    </row>
    <row r="4859" customFormat="false" ht="15" hidden="false" customHeight="false" outlineLevel="0" collapsed="false">
      <c r="A4859" s="4" t="str">
        <f aca="false">B4859&amp;"|"&amp;C4859</f>
        <v>tdbR00000139 His-GUG|40</v>
      </c>
      <c r="B4859" s="4" t="s">
        <v>103</v>
      </c>
      <c r="C4859" s="4" t="s">
        <v>819</v>
      </c>
      <c r="D4859" s="4" t="n">
        <v>40</v>
      </c>
      <c r="E4859" s="21" t="s">
        <v>772</v>
      </c>
      <c r="F4859" s="22" t="s">
        <v>805</v>
      </c>
    </row>
    <row r="4860" customFormat="false" ht="15" hidden="false" customHeight="false" outlineLevel="0" collapsed="false">
      <c r="A4860" s="4" t="str">
        <f aca="false">B4860&amp;"|"&amp;C4860</f>
        <v>tdbR00000139 His-GUG|41</v>
      </c>
      <c r="B4860" s="4" t="s">
        <v>103</v>
      </c>
      <c r="C4860" s="4" t="s">
        <v>820</v>
      </c>
      <c r="D4860" s="4" t="n">
        <v>41</v>
      </c>
      <c r="E4860" s="21" t="s">
        <v>777</v>
      </c>
      <c r="F4860" s="22" t="s">
        <v>805</v>
      </c>
    </row>
    <row r="4861" customFormat="false" ht="15" hidden="false" customHeight="false" outlineLevel="0" collapsed="false">
      <c r="A4861" s="4" t="str">
        <f aca="false">B4861&amp;"|"&amp;C4861</f>
        <v>tdbR00000139 His-GUG|42</v>
      </c>
      <c r="B4861" s="4" t="s">
        <v>103</v>
      </c>
      <c r="C4861" s="4" t="s">
        <v>821</v>
      </c>
      <c r="D4861" s="4" t="n">
        <v>42</v>
      </c>
      <c r="E4861" s="21" t="s">
        <v>459</v>
      </c>
      <c r="F4861" s="22" t="s">
        <v>805</v>
      </c>
    </row>
    <row r="4862" customFormat="false" ht="15" hidden="false" customHeight="false" outlineLevel="0" collapsed="false">
      <c r="A4862" s="4" t="str">
        <f aca="false">B4862&amp;"|"&amp;C4862</f>
        <v>tdbR00000139 His-GUG|43</v>
      </c>
      <c r="B4862" s="4" t="s">
        <v>103</v>
      </c>
      <c r="C4862" s="4" t="s">
        <v>822</v>
      </c>
      <c r="D4862" s="4" t="n">
        <v>43</v>
      </c>
      <c r="E4862" s="21" t="s">
        <v>780</v>
      </c>
      <c r="F4862" s="22" t="s">
        <v>805</v>
      </c>
    </row>
    <row r="4863" customFormat="false" ht="15" hidden="false" customHeight="false" outlineLevel="0" collapsed="false">
      <c r="A4863" s="4" t="str">
        <f aca="false">B4863&amp;"|"&amp;C4863</f>
        <v>tdbR00000139 His-GUG|44</v>
      </c>
      <c r="B4863" s="4" t="s">
        <v>103</v>
      </c>
      <c r="C4863" s="4" t="s">
        <v>823</v>
      </c>
      <c r="D4863" s="4" t="n">
        <v>44</v>
      </c>
      <c r="E4863" s="19" t="s">
        <v>772</v>
      </c>
      <c r="F4863" s="20" t="s">
        <v>824</v>
      </c>
    </row>
    <row r="4864" customFormat="false" ht="15" hidden="false" customHeight="false" outlineLevel="0" collapsed="false">
      <c r="A4864" s="4" t="str">
        <f aca="false">B4864&amp;"|"&amp;C4864</f>
        <v>tdbR00000139 His-GUG|45</v>
      </c>
      <c r="B4864" s="4" t="s">
        <v>103</v>
      </c>
      <c r="C4864" s="4" t="s">
        <v>825</v>
      </c>
      <c r="D4864" s="4" t="n">
        <v>45</v>
      </c>
      <c r="E4864" s="19" t="s">
        <v>780</v>
      </c>
      <c r="F4864" s="20" t="s">
        <v>824</v>
      </c>
    </row>
    <row r="4865" customFormat="false" ht="15" hidden="false" customHeight="false" outlineLevel="0" collapsed="false">
      <c r="A4865" s="4" t="str">
        <f aca="false">B4865&amp;"|"&amp;C4865</f>
        <v>tdbR00000139 His-GUG|46</v>
      </c>
      <c r="B4865" s="4" t="s">
        <v>103</v>
      </c>
      <c r="C4865" s="4" t="s">
        <v>826</v>
      </c>
      <c r="D4865" s="4" t="n">
        <v>46</v>
      </c>
      <c r="E4865" s="19" t="s">
        <v>777</v>
      </c>
      <c r="F4865" s="20" t="s">
        <v>824</v>
      </c>
    </row>
    <row r="4866" customFormat="false" ht="15" hidden="false" customHeight="false" outlineLevel="0" collapsed="false">
      <c r="A4866" s="4" t="str">
        <f aca="false">B4866&amp;"|"&amp;C4866</f>
        <v>tdbR00000139 His-GUG|47</v>
      </c>
      <c r="B4866" s="4" t="s">
        <v>103</v>
      </c>
      <c r="C4866" s="4" t="s">
        <v>827</v>
      </c>
      <c r="D4866" s="4" t="n">
        <v>47</v>
      </c>
      <c r="E4866" s="19" t="s">
        <v>780</v>
      </c>
      <c r="F4866" s="20" t="s">
        <v>824</v>
      </c>
    </row>
    <row r="4867" customFormat="false" ht="15" hidden="false" customHeight="false" outlineLevel="0" collapsed="false">
      <c r="A4867" s="4" t="str">
        <f aca="false">B4867&amp;"|"&amp;C4867</f>
        <v>tdbR00000139 His-GUG|48</v>
      </c>
      <c r="B4867" s="4" t="s">
        <v>103</v>
      </c>
      <c r="C4867" s="4" t="s">
        <v>828</v>
      </c>
      <c r="D4867" s="4" t="n">
        <v>48</v>
      </c>
      <c r="E4867" s="19" t="s">
        <v>772</v>
      </c>
      <c r="F4867" s="20" t="s">
        <v>824</v>
      </c>
    </row>
    <row r="4868" customFormat="false" ht="15" hidden="false" customHeight="false" outlineLevel="0" collapsed="false">
      <c r="A4868" s="4" t="str">
        <f aca="false">B4868&amp;"|"&amp;C4868</f>
        <v>tdbR00000139 His-GUG|49</v>
      </c>
      <c r="B4868" s="4" t="s">
        <v>103</v>
      </c>
      <c r="C4868" s="4" t="s">
        <v>829</v>
      </c>
      <c r="D4868" s="4" t="n">
        <v>49</v>
      </c>
      <c r="E4868" s="23" t="s">
        <v>459</v>
      </c>
      <c r="F4868" s="10" t="s">
        <v>830</v>
      </c>
    </row>
    <row r="4869" customFormat="false" ht="15" hidden="false" customHeight="false" outlineLevel="0" collapsed="false">
      <c r="A4869" s="4" t="str">
        <f aca="false">B4869&amp;"|"&amp;C4869</f>
        <v>tdbR00000139 His-GUG|50</v>
      </c>
      <c r="B4869" s="4" t="s">
        <v>103</v>
      </c>
      <c r="C4869" s="4" t="s">
        <v>831</v>
      </c>
      <c r="D4869" s="4" t="n">
        <v>50</v>
      </c>
      <c r="E4869" s="23" t="s">
        <v>772</v>
      </c>
      <c r="F4869" s="10" t="s">
        <v>830</v>
      </c>
    </row>
    <row r="4870" customFormat="false" ht="15" hidden="false" customHeight="false" outlineLevel="0" collapsed="false">
      <c r="A4870" s="4" t="str">
        <f aca="false">B4870&amp;"|"&amp;C4870</f>
        <v>tdbR00000139 His-GUG|51</v>
      </c>
      <c r="B4870" s="4" t="s">
        <v>103</v>
      </c>
      <c r="C4870" s="4" t="s">
        <v>832</v>
      </c>
      <c r="D4870" s="4" t="n">
        <v>51</v>
      </c>
      <c r="E4870" s="23" t="s">
        <v>459</v>
      </c>
      <c r="F4870" s="10" t="s">
        <v>830</v>
      </c>
    </row>
    <row r="4871" customFormat="false" ht="15" hidden="false" customHeight="false" outlineLevel="0" collapsed="false">
      <c r="A4871" s="4" t="str">
        <f aca="false">B4871&amp;"|"&amp;C4871</f>
        <v>tdbR00000139 His-GUG|52</v>
      </c>
      <c r="B4871" s="4" t="s">
        <v>103</v>
      </c>
      <c r="C4871" s="4" t="s">
        <v>833</v>
      </c>
      <c r="D4871" s="4" t="n">
        <v>52</v>
      </c>
      <c r="E4871" s="23" t="s">
        <v>459</v>
      </c>
      <c r="F4871" s="10" t="s">
        <v>830</v>
      </c>
    </row>
    <row r="4872" customFormat="false" ht="15" hidden="false" customHeight="false" outlineLevel="0" collapsed="false">
      <c r="A4872" s="4" t="str">
        <f aca="false">B4872&amp;"|"&amp;C4872</f>
        <v>tdbR00000139 His-GUG|53</v>
      </c>
      <c r="B4872" s="4" t="s">
        <v>103</v>
      </c>
      <c r="C4872" s="4" t="s">
        <v>834</v>
      </c>
      <c r="D4872" s="4" t="n">
        <v>53</v>
      </c>
      <c r="E4872" s="23" t="s">
        <v>459</v>
      </c>
      <c r="F4872" s="10" t="s">
        <v>830</v>
      </c>
    </row>
    <row r="4873" customFormat="false" ht="15" hidden="false" customHeight="false" outlineLevel="0" collapsed="false">
      <c r="A4873" s="4" t="str">
        <f aca="false">B4873&amp;"|"&amp;C4873</f>
        <v>tdbR00000139 His-GUG|54</v>
      </c>
      <c r="B4873" s="4" t="s">
        <v>103</v>
      </c>
      <c r="C4873" s="4" t="s">
        <v>835</v>
      </c>
      <c r="D4873" s="4" t="n">
        <v>54</v>
      </c>
      <c r="E4873" s="19" t="s">
        <v>777</v>
      </c>
      <c r="F4873" s="20" t="s">
        <v>836</v>
      </c>
    </row>
    <row r="4874" customFormat="false" ht="15" hidden="false" customHeight="false" outlineLevel="0" collapsed="false">
      <c r="A4874" s="4" t="str">
        <f aca="false">B4874&amp;"|"&amp;C4874</f>
        <v>tdbR00000139 His-GUG|55</v>
      </c>
      <c r="B4874" s="4" t="s">
        <v>103</v>
      </c>
      <c r="C4874" s="4" t="s">
        <v>837</v>
      </c>
      <c r="D4874" s="4" t="n">
        <v>55</v>
      </c>
      <c r="E4874" s="19" t="s">
        <v>777</v>
      </c>
      <c r="F4874" s="20" t="s">
        <v>836</v>
      </c>
    </row>
    <row r="4875" customFormat="false" ht="15" hidden="false" customHeight="false" outlineLevel="0" collapsed="false">
      <c r="A4875" s="4" t="str">
        <f aca="false">B4875&amp;"|"&amp;C4875</f>
        <v>tdbR00000139 His-GUG|56</v>
      </c>
      <c r="B4875" s="4" t="s">
        <v>103</v>
      </c>
      <c r="C4875" s="4" t="s">
        <v>838</v>
      </c>
      <c r="D4875" s="4" t="n">
        <v>56</v>
      </c>
      <c r="E4875" s="19" t="s">
        <v>772</v>
      </c>
      <c r="F4875" s="20" t="s">
        <v>836</v>
      </c>
    </row>
    <row r="4876" customFormat="false" ht="15" hidden="false" customHeight="false" outlineLevel="0" collapsed="false">
      <c r="A4876" s="4" t="str">
        <f aca="false">B4876&amp;"|"&amp;C4876</f>
        <v>tdbR00000139 His-GUG|57</v>
      </c>
      <c r="B4876" s="4" t="s">
        <v>103</v>
      </c>
      <c r="C4876" s="4" t="s">
        <v>839</v>
      </c>
      <c r="D4876" s="4" t="n">
        <v>57</v>
      </c>
      <c r="E4876" s="19" t="s">
        <v>459</v>
      </c>
      <c r="F4876" s="20" t="s">
        <v>836</v>
      </c>
    </row>
    <row r="4877" customFormat="false" ht="15" hidden="false" customHeight="false" outlineLevel="0" collapsed="false">
      <c r="A4877" s="4" t="str">
        <f aca="false">B4877&amp;"|"&amp;C4877</f>
        <v>tdbR00000139 His-GUG|58</v>
      </c>
      <c r="B4877" s="4" t="s">
        <v>103</v>
      </c>
      <c r="C4877" s="4" t="s">
        <v>840</v>
      </c>
      <c r="D4877" s="4" t="n">
        <v>58</v>
      </c>
      <c r="E4877" s="19" t="s">
        <v>780</v>
      </c>
      <c r="F4877" s="20" t="s">
        <v>836</v>
      </c>
    </row>
    <row r="4878" customFormat="false" ht="15" hidden="false" customHeight="false" outlineLevel="0" collapsed="false">
      <c r="A4878" s="4" t="str">
        <f aca="false">B4878&amp;"|"&amp;C4878</f>
        <v>tdbR00000139 His-GUG|59</v>
      </c>
      <c r="B4878" s="4" t="s">
        <v>103</v>
      </c>
      <c r="C4878" s="4" t="s">
        <v>841</v>
      </c>
      <c r="D4878" s="4" t="n">
        <v>59</v>
      </c>
      <c r="E4878" s="19" t="s">
        <v>777</v>
      </c>
      <c r="F4878" s="20" t="s">
        <v>836</v>
      </c>
    </row>
    <row r="4879" customFormat="false" ht="15" hidden="false" customHeight="false" outlineLevel="0" collapsed="false">
      <c r="A4879" s="4" t="str">
        <f aca="false">B4879&amp;"|"&amp;C4879</f>
        <v>tdbR00000139 His-GUG|60</v>
      </c>
      <c r="B4879" s="4" t="s">
        <v>103</v>
      </c>
      <c r="C4879" s="4" t="s">
        <v>842</v>
      </c>
      <c r="D4879" s="4" t="n">
        <v>60</v>
      </c>
      <c r="E4879" s="19" t="s">
        <v>772</v>
      </c>
      <c r="F4879" s="20" t="s">
        <v>836</v>
      </c>
    </row>
    <row r="4880" customFormat="false" ht="15" hidden="false" customHeight="false" outlineLevel="0" collapsed="false">
      <c r="A4880" s="4" t="str">
        <f aca="false">B4880&amp;"|"&amp;C4880</f>
        <v>tdbR00000139 His-GUG|61</v>
      </c>
      <c r="B4880" s="4" t="s">
        <v>103</v>
      </c>
      <c r="C4880" s="4" t="s">
        <v>843</v>
      </c>
      <c r="D4880" s="4" t="n">
        <v>61</v>
      </c>
      <c r="E4880" s="23" t="s">
        <v>772</v>
      </c>
      <c r="F4880" s="10" t="s">
        <v>830</v>
      </c>
    </row>
    <row r="4881" customFormat="false" ht="15" hidden="false" customHeight="false" outlineLevel="0" collapsed="false">
      <c r="A4881" s="4" t="str">
        <f aca="false">B4881&amp;"|"&amp;C4881</f>
        <v>tdbR00000139 His-GUG|62</v>
      </c>
      <c r="B4881" s="4" t="s">
        <v>103</v>
      </c>
      <c r="C4881" s="4" t="s">
        <v>844</v>
      </c>
      <c r="D4881" s="4" t="n">
        <v>62</v>
      </c>
      <c r="E4881" s="23" t="s">
        <v>772</v>
      </c>
      <c r="F4881" s="10" t="s">
        <v>830</v>
      </c>
    </row>
    <row r="4882" customFormat="false" ht="15" hidden="false" customHeight="false" outlineLevel="0" collapsed="false">
      <c r="A4882" s="4" t="str">
        <f aca="false">B4882&amp;"|"&amp;C4882</f>
        <v>tdbR00000139 His-GUG|63</v>
      </c>
      <c r="B4882" s="4" t="s">
        <v>103</v>
      </c>
      <c r="C4882" s="4" t="s">
        <v>845</v>
      </c>
      <c r="D4882" s="4" t="n">
        <v>63</v>
      </c>
      <c r="E4882" s="23" t="s">
        <v>772</v>
      </c>
      <c r="F4882" s="10" t="s">
        <v>830</v>
      </c>
    </row>
    <row r="4883" customFormat="false" ht="15" hidden="false" customHeight="false" outlineLevel="0" collapsed="false">
      <c r="A4883" s="4" t="str">
        <f aca="false">B4883&amp;"|"&amp;C4883</f>
        <v>tdbR00000139 His-GUG|64</v>
      </c>
      <c r="B4883" s="4" t="s">
        <v>103</v>
      </c>
      <c r="C4883" s="4" t="s">
        <v>846</v>
      </c>
      <c r="D4883" s="4" t="n">
        <v>64</v>
      </c>
      <c r="E4883" s="23" t="s">
        <v>459</v>
      </c>
      <c r="F4883" s="10" t="s">
        <v>830</v>
      </c>
    </row>
    <row r="4884" customFormat="false" ht="15" hidden="false" customHeight="false" outlineLevel="0" collapsed="false">
      <c r="A4884" s="4" t="str">
        <f aca="false">B4884&amp;"|"&amp;C4884</f>
        <v>tdbR00000139 His-GUG|65</v>
      </c>
      <c r="B4884" s="4" t="s">
        <v>103</v>
      </c>
      <c r="C4884" s="4" t="s">
        <v>847</v>
      </c>
      <c r="D4884" s="4" t="n">
        <v>65</v>
      </c>
      <c r="E4884" s="23" t="s">
        <v>777</v>
      </c>
      <c r="F4884" s="10" t="s">
        <v>830</v>
      </c>
    </row>
    <row r="4885" customFormat="false" ht="15" hidden="false" customHeight="false" outlineLevel="0" collapsed="false">
      <c r="A4885" s="4" t="str">
        <f aca="false">B4885&amp;"|"&amp;C4885</f>
        <v>tdbR00000139 His-GUG|66</v>
      </c>
      <c r="B4885" s="4" t="s">
        <v>103</v>
      </c>
      <c r="C4885" s="4" t="s">
        <v>848</v>
      </c>
      <c r="D4885" s="4" t="n">
        <v>66</v>
      </c>
      <c r="E4885" s="17" t="s">
        <v>777</v>
      </c>
      <c r="F4885" s="18" t="s">
        <v>768</v>
      </c>
    </row>
    <row r="4886" customFormat="false" ht="15" hidden="false" customHeight="false" outlineLevel="0" collapsed="false">
      <c r="A4886" s="4" t="str">
        <f aca="false">B4886&amp;"|"&amp;C4886</f>
        <v>tdbR00000139 His-GUG|67</v>
      </c>
      <c r="B4886" s="4" t="s">
        <v>103</v>
      </c>
      <c r="C4886" s="4" t="s">
        <v>849</v>
      </c>
      <c r="D4886" s="4" t="n">
        <v>67</v>
      </c>
      <c r="E4886" s="17" t="s">
        <v>772</v>
      </c>
      <c r="F4886" s="18" t="s">
        <v>768</v>
      </c>
    </row>
    <row r="4887" customFormat="false" ht="15" hidden="false" customHeight="false" outlineLevel="0" collapsed="false">
      <c r="A4887" s="4" t="str">
        <f aca="false">B4887&amp;"|"&amp;C4887</f>
        <v>tdbR00000139 His-GUG|68</v>
      </c>
      <c r="B4887" s="4" t="s">
        <v>103</v>
      </c>
      <c r="C4887" s="4" t="s">
        <v>850</v>
      </c>
      <c r="D4887" s="4" t="n">
        <v>68</v>
      </c>
      <c r="E4887" s="17" t="s">
        <v>777</v>
      </c>
      <c r="F4887" s="18" t="s">
        <v>768</v>
      </c>
    </row>
    <row r="4888" customFormat="false" ht="15" hidden="false" customHeight="false" outlineLevel="0" collapsed="false">
      <c r="A4888" s="4" t="str">
        <f aca="false">B4888&amp;"|"&amp;C4888</f>
        <v>tdbR00000139 His-GUG|69</v>
      </c>
      <c r="B4888" s="4" t="s">
        <v>103</v>
      </c>
      <c r="C4888" s="4" t="s">
        <v>851</v>
      </c>
      <c r="D4888" s="4" t="n">
        <v>69</v>
      </c>
      <c r="E4888" s="17" t="s">
        <v>780</v>
      </c>
      <c r="F4888" s="18" t="s">
        <v>768</v>
      </c>
    </row>
    <row r="4889" customFormat="false" ht="15" hidden="false" customHeight="false" outlineLevel="0" collapsed="false">
      <c r="A4889" s="4" t="str">
        <f aca="false">B4889&amp;"|"&amp;C4889</f>
        <v>tdbR00000139 His-GUG|70</v>
      </c>
      <c r="B4889" s="4" t="s">
        <v>103</v>
      </c>
      <c r="C4889" s="4" t="s">
        <v>852</v>
      </c>
      <c r="D4889" s="4" t="n">
        <v>70</v>
      </c>
      <c r="E4889" s="17" t="s">
        <v>772</v>
      </c>
      <c r="F4889" s="18" t="s">
        <v>768</v>
      </c>
    </row>
    <row r="4890" customFormat="false" ht="15" hidden="false" customHeight="false" outlineLevel="0" collapsed="false">
      <c r="A4890" s="4" t="str">
        <f aca="false">B4890&amp;"|"&amp;C4890</f>
        <v>tdbR00000139 His-GUG|71</v>
      </c>
      <c r="B4890" s="4" t="s">
        <v>103</v>
      </c>
      <c r="C4890" s="4" t="s">
        <v>853</v>
      </c>
      <c r="D4890" s="4" t="n">
        <v>71</v>
      </c>
      <c r="E4890" s="17" t="s">
        <v>459</v>
      </c>
      <c r="F4890" s="18" t="s">
        <v>768</v>
      </c>
    </row>
    <row r="4891" customFormat="false" ht="15" hidden="false" customHeight="false" outlineLevel="0" collapsed="false">
      <c r="A4891" s="4" t="str">
        <f aca="false">B4891&amp;"|"&amp;C4891</f>
        <v>tdbR00000139 His-GUG|72</v>
      </c>
      <c r="B4891" s="4" t="s">
        <v>103</v>
      </c>
      <c r="C4891" s="4" t="s">
        <v>854</v>
      </c>
      <c r="D4891" s="4" t="n">
        <v>72</v>
      </c>
      <c r="E4891" s="17" t="s">
        <v>772</v>
      </c>
      <c r="F4891" s="18" t="s">
        <v>768</v>
      </c>
    </row>
    <row r="4892" customFormat="false" ht="15" hidden="false" customHeight="false" outlineLevel="0" collapsed="false">
      <c r="A4892" s="4" t="str">
        <f aca="false">B4892&amp;"|"&amp;C4892</f>
        <v>tdbR00000154 Ile-GAU|1</v>
      </c>
      <c r="B4892" s="4" t="s">
        <v>104</v>
      </c>
      <c r="C4892" s="4" t="s">
        <v>767</v>
      </c>
      <c r="D4892" s="4" t="n">
        <v>1</v>
      </c>
      <c r="E4892" s="17" t="s">
        <v>772</v>
      </c>
      <c r="F4892" s="18" t="s">
        <v>768</v>
      </c>
    </row>
    <row r="4893" customFormat="false" ht="15" hidden="false" customHeight="false" outlineLevel="0" collapsed="false">
      <c r="A4893" s="4" t="str">
        <f aca="false">B4893&amp;"|"&amp;C4893</f>
        <v>tdbR00000154 Ile-GAU|2</v>
      </c>
      <c r="B4893" s="4" t="s">
        <v>104</v>
      </c>
      <c r="C4893" s="4" t="s">
        <v>769</v>
      </c>
      <c r="D4893" s="4" t="n">
        <v>2</v>
      </c>
      <c r="E4893" s="17" t="s">
        <v>459</v>
      </c>
      <c r="F4893" s="18" t="s">
        <v>768</v>
      </c>
    </row>
    <row r="4894" customFormat="false" ht="15" hidden="false" customHeight="false" outlineLevel="0" collapsed="false">
      <c r="A4894" s="4" t="str">
        <f aca="false">B4894&amp;"|"&amp;C4894</f>
        <v>tdbR00000154 Ile-GAU|3</v>
      </c>
      <c r="B4894" s="4" t="s">
        <v>104</v>
      </c>
      <c r="C4894" s="4" t="s">
        <v>770</v>
      </c>
      <c r="D4894" s="4" t="n">
        <v>3</v>
      </c>
      <c r="E4894" s="17" t="s">
        <v>459</v>
      </c>
      <c r="F4894" s="18" t="s">
        <v>768</v>
      </c>
    </row>
    <row r="4895" customFormat="false" ht="15" hidden="false" customHeight="false" outlineLevel="0" collapsed="false">
      <c r="A4895" s="4" t="str">
        <f aca="false">B4895&amp;"|"&amp;C4895</f>
        <v>tdbR00000154 Ile-GAU|4</v>
      </c>
      <c r="B4895" s="4" t="s">
        <v>104</v>
      </c>
      <c r="C4895" s="4" t="s">
        <v>771</v>
      </c>
      <c r="D4895" s="4" t="n">
        <v>4</v>
      </c>
      <c r="E4895" s="17" t="s">
        <v>780</v>
      </c>
      <c r="F4895" s="18" t="s">
        <v>768</v>
      </c>
    </row>
    <row r="4896" customFormat="false" ht="15" hidden="false" customHeight="false" outlineLevel="0" collapsed="false">
      <c r="A4896" s="4" t="str">
        <f aca="false">B4896&amp;"|"&amp;C4896</f>
        <v>tdbR00000154 Ile-GAU|5</v>
      </c>
      <c r="B4896" s="4" t="s">
        <v>104</v>
      </c>
      <c r="C4896" s="4" t="s">
        <v>773</v>
      </c>
      <c r="D4896" s="4" t="n">
        <v>5</v>
      </c>
      <c r="E4896" s="17" t="s">
        <v>780</v>
      </c>
      <c r="F4896" s="18" t="s">
        <v>768</v>
      </c>
    </row>
    <row r="4897" customFormat="false" ht="15" hidden="false" customHeight="false" outlineLevel="0" collapsed="false">
      <c r="A4897" s="4" t="str">
        <f aca="false">B4897&amp;"|"&amp;C4897</f>
        <v>tdbR00000154 Ile-GAU|6</v>
      </c>
      <c r="B4897" s="4" t="s">
        <v>104</v>
      </c>
      <c r="C4897" s="4" t="s">
        <v>774</v>
      </c>
      <c r="D4897" s="4" t="n">
        <v>6</v>
      </c>
      <c r="E4897" s="17" t="s">
        <v>777</v>
      </c>
      <c r="F4897" s="18" t="s">
        <v>768</v>
      </c>
    </row>
    <row r="4898" customFormat="false" ht="15" hidden="false" customHeight="false" outlineLevel="0" collapsed="false">
      <c r="A4898" s="4" t="str">
        <f aca="false">B4898&amp;"|"&amp;C4898</f>
        <v>tdbR00000154 Ile-GAU|7</v>
      </c>
      <c r="B4898" s="4" t="s">
        <v>104</v>
      </c>
      <c r="C4898" s="4" t="s">
        <v>775</v>
      </c>
      <c r="D4898" s="4" t="n">
        <v>7</v>
      </c>
      <c r="E4898" s="17" t="s">
        <v>780</v>
      </c>
      <c r="F4898" s="18" t="s">
        <v>768</v>
      </c>
    </row>
    <row r="4899" customFormat="false" ht="15" hidden="false" customHeight="false" outlineLevel="0" collapsed="false">
      <c r="A4899" s="4" t="str">
        <f aca="false">B4899&amp;"|"&amp;C4899</f>
        <v>tdbR00000154 Ile-GAU|8</v>
      </c>
      <c r="B4899" s="4" t="s">
        <v>104</v>
      </c>
      <c r="C4899" s="4" t="s">
        <v>776</v>
      </c>
      <c r="D4899" s="4" t="n">
        <v>8</v>
      </c>
      <c r="E4899" s="3" t="s">
        <v>777</v>
      </c>
      <c r="F4899" s="4" t="s">
        <v>778</v>
      </c>
    </row>
    <row r="4900" customFormat="false" ht="15" hidden="false" customHeight="false" outlineLevel="0" collapsed="false">
      <c r="A4900" s="4" t="str">
        <f aca="false">B4900&amp;"|"&amp;C4900</f>
        <v>tdbR00000154 Ile-GAU|9</v>
      </c>
      <c r="B4900" s="4" t="s">
        <v>104</v>
      </c>
      <c r="C4900" s="4" t="s">
        <v>779</v>
      </c>
      <c r="D4900" s="4" t="n">
        <v>9</v>
      </c>
      <c r="E4900" s="3" t="s">
        <v>780</v>
      </c>
      <c r="F4900" s="4" t="s">
        <v>781</v>
      </c>
    </row>
    <row r="4901" customFormat="false" ht="15" hidden="false" customHeight="false" outlineLevel="0" collapsed="false">
      <c r="A4901" s="4" t="str">
        <f aca="false">B4901&amp;"|"&amp;C4901</f>
        <v>tdbR00000154 Ile-GAU|10</v>
      </c>
      <c r="B4901" s="4" t="s">
        <v>104</v>
      </c>
      <c r="C4901" s="4" t="s">
        <v>782</v>
      </c>
      <c r="D4901" s="4" t="n">
        <v>10</v>
      </c>
      <c r="E4901" s="8" t="s">
        <v>459</v>
      </c>
      <c r="F4901" s="7" t="s">
        <v>783</v>
      </c>
    </row>
    <row r="4902" customFormat="false" ht="15" hidden="false" customHeight="false" outlineLevel="0" collapsed="false">
      <c r="A4902" s="4" t="str">
        <f aca="false">B4902&amp;"|"&amp;C4902</f>
        <v>tdbR00000154 Ile-GAU|11</v>
      </c>
      <c r="B4902" s="4" t="s">
        <v>104</v>
      </c>
      <c r="C4902" s="4" t="s">
        <v>784</v>
      </c>
      <c r="D4902" s="4" t="n">
        <v>11</v>
      </c>
      <c r="E4902" s="8" t="s">
        <v>772</v>
      </c>
      <c r="F4902" s="7" t="s">
        <v>783</v>
      </c>
    </row>
    <row r="4903" customFormat="false" ht="15" hidden="false" customHeight="false" outlineLevel="0" collapsed="false">
      <c r="A4903" s="4" t="str">
        <f aca="false">B4903&amp;"|"&amp;C4903</f>
        <v>tdbR00000154 Ile-GAU|12</v>
      </c>
      <c r="B4903" s="4" t="s">
        <v>104</v>
      </c>
      <c r="C4903" s="4" t="s">
        <v>785</v>
      </c>
      <c r="D4903" s="4" t="n">
        <v>12</v>
      </c>
      <c r="E4903" s="8" t="s">
        <v>777</v>
      </c>
      <c r="F4903" s="7" t="s">
        <v>783</v>
      </c>
    </row>
    <row r="4904" customFormat="false" ht="15" hidden="false" customHeight="false" outlineLevel="0" collapsed="false">
      <c r="A4904" s="4" t="str">
        <f aca="false">B4904&amp;"|"&amp;C4904</f>
        <v>tdbR00000154 Ile-GAU|13</v>
      </c>
      <c r="B4904" s="4" t="s">
        <v>104</v>
      </c>
      <c r="C4904" s="4" t="s">
        <v>786</v>
      </c>
      <c r="D4904" s="4" t="n">
        <v>13</v>
      </c>
      <c r="E4904" s="8" t="s">
        <v>772</v>
      </c>
      <c r="F4904" s="7" t="s">
        <v>783</v>
      </c>
    </row>
    <row r="4905" customFormat="false" ht="15" hidden="false" customHeight="false" outlineLevel="0" collapsed="false">
      <c r="A4905" s="4" t="str">
        <f aca="false">B4905&amp;"|"&amp;C4905</f>
        <v>tdbR00000154 Ile-GAU|14</v>
      </c>
      <c r="B4905" s="4" t="s">
        <v>104</v>
      </c>
      <c r="C4905" s="4" t="s">
        <v>787</v>
      </c>
      <c r="D4905" s="4" t="n">
        <v>14</v>
      </c>
      <c r="E4905" s="19" t="s">
        <v>780</v>
      </c>
      <c r="F4905" s="20" t="s">
        <v>788</v>
      </c>
    </row>
    <row r="4906" customFormat="false" ht="15" hidden="false" customHeight="false" outlineLevel="0" collapsed="false">
      <c r="A4906" s="4" t="str">
        <f aca="false">B4906&amp;"|"&amp;C4906</f>
        <v>tdbR00000154 Ile-GAU|15</v>
      </c>
      <c r="B4906" s="4" t="s">
        <v>104</v>
      </c>
      <c r="C4906" s="4" t="s">
        <v>789</v>
      </c>
      <c r="D4906" s="4" t="n">
        <v>15</v>
      </c>
      <c r="E4906" s="19" t="s">
        <v>459</v>
      </c>
      <c r="F4906" s="20" t="s">
        <v>788</v>
      </c>
    </row>
    <row r="4907" customFormat="false" ht="15" hidden="false" customHeight="false" outlineLevel="0" collapsed="false">
      <c r="A4907" s="4" t="str">
        <f aca="false">B4907&amp;"|"&amp;C4907</f>
        <v>tdbR00000154 Ile-GAU|16</v>
      </c>
      <c r="B4907" s="4" t="s">
        <v>104</v>
      </c>
      <c r="C4907" s="4" t="s">
        <v>790</v>
      </c>
      <c r="D4907" s="4" t="n">
        <v>16</v>
      </c>
      <c r="E4907" s="19" t="s">
        <v>772</v>
      </c>
      <c r="F4907" s="20" t="s">
        <v>788</v>
      </c>
    </row>
    <row r="4908" customFormat="false" ht="15" hidden="false" customHeight="false" outlineLevel="0" collapsed="false">
      <c r="A4908" s="4" t="str">
        <f aca="false">B4908&amp;"|"&amp;C4908</f>
        <v>tdbR00000154 Ile-GAU|17</v>
      </c>
      <c r="B4908" s="4" t="s">
        <v>104</v>
      </c>
      <c r="C4908" s="4" t="s">
        <v>791</v>
      </c>
      <c r="D4908" s="4" t="n">
        <v>17</v>
      </c>
      <c r="E4908" s="19" t="s">
        <v>777</v>
      </c>
      <c r="F4908" s="20" t="s">
        <v>788</v>
      </c>
    </row>
    <row r="4909" customFormat="false" ht="15" hidden="false" customHeight="false" outlineLevel="0" collapsed="false">
      <c r="A4909" s="4" t="str">
        <f aca="false">B4909&amp;"|"&amp;C4909</f>
        <v>tdbR00000154 Ile-GAU|18</v>
      </c>
      <c r="B4909" s="4" t="s">
        <v>104</v>
      </c>
      <c r="C4909" s="4" t="s">
        <v>793</v>
      </c>
      <c r="D4909" s="4" t="n">
        <v>18</v>
      </c>
      <c r="E4909" s="19" t="s">
        <v>459</v>
      </c>
      <c r="F4909" s="20" t="s">
        <v>788</v>
      </c>
    </row>
    <row r="4910" customFormat="false" ht="15" hidden="false" customHeight="false" outlineLevel="0" collapsed="false">
      <c r="A4910" s="4" t="str">
        <f aca="false">B4910&amp;"|"&amp;C4910</f>
        <v>tdbR00000154 Ile-GAU|19</v>
      </c>
      <c r="B4910" s="4" t="s">
        <v>104</v>
      </c>
      <c r="C4910" s="4" t="s">
        <v>794</v>
      </c>
      <c r="D4910" s="4" t="n">
        <v>19</v>
      </c>
      <c r="E4910" s="19" t="s">
        <v>459</v>
      </c>
      <c r="F4910" s="20" t="s">
        <v>788</v>
      </c>
    </row>
    <row r="4911" customFormat="false" ht="15" hidden="false" customHeight="false" outlineLevel="0" collapsed="false">
      <c r="A4911" s="4" t="str">
        <f aca="false">B4911&amp;"|"&amp;C4911</f>
        <v>tdbR00000154 Ile-GAU|20</v>
      </c>
      <c r="B4911" s="4" t="s">
        <v>104</v>
      </c>
      <c r="C4911" s="4" t="s">
        <v>795</v>
      </c>
      <c r="D4911" s="4" t="n">
        <v>20</v>
      </c>
      <c r="E4911" s="19" t="s">
        <v>777</v>
      </c>
      <c r="F4911" s="20" t="s">
        <v>788</v>
      </c>
    </row>
    <row r="4912" customFormat="false" ht="15" hidden="false" customHeight="false" outlineLevel="0" collapsed="false">
      <c r="A4912" s="4" t="str">
        <f aca="false">B4912&amp;"|"&amp;C4912</f>
        <v>tdbR00000154 Ile-GAU|20a</v>
      </c>
      <c r="B4912" s="4" t="s">
        <v>104</v>
      </c>
      <c r="C4912" s="4" t="s">
        <v>796</v>
      </c>
      <c r="D4912" s="4" t="n">
        <v>21</v>
      </c>
      <c r="E4912" s="19" t="s">
        <v>777</v>
      </c>
      <c r="F4912" s="20" t="s">
        <v>788</v>
      </c>
    </row>
    <row r="4913" customFormat="false" ht="15" hidden="false" customHeight="false" outlineLevel="0" collapsed="false">
      <c r="A4913" s="4" t="str">
        <f aca="false">B4913&amp;"|"&amp;C4913</f>
        <v>tdbR00000154 Ile-GAU|21</v>
      </c>
      <c r="B4913" s="4" t="s">
        <v>104</v>
      </c>
      <c r="C4913" s="4" t="s">
        <v>797</v>
      </c>
      <c r="D4913" s="4" t="n">
        <v>22</v>
      </c>
      <c r="E4913" s="19" t="s">
        <v>780</v>
      </c>
      <c r="F4913" s="20" t="s">
        <v>788</v>
      </c>
    </row>
    <row r="4914" customFormat="false" ht="15" hidden="false" customHeight="false" outlineLevel="0" collapsed="false">
      <c r="A4914" s="4" t="str">
        <f aca="false">B4914&amp;"|"&amp;C4914</f>
        <v>tdbR00000154 Ile-GAU|22</v>
      </c>
      <c r="B4914" s="4" t="s">
        <v>104</v>
      </c>
      <c r="C4914" s="4" t="s">
        <v>798</v>
      </c>
      <c r="D4914" s="4" t="n">
        <v>23</v>
      </c>
      <c r="E4914" s="8" t="s">
        <v>459</v>
      </c>
      <c r="F4914" s="7" t="s">
        <v>783</v>
      </c>
    </row>
    <row r="4915" customFormat="false" ht="15" hidden="false" customHeight="false" outlineLevel="0" collapsed="false">
      <c r="A4915" s="4" t="str">
        <f aca="false">B4915&amp;"|"&amp;C4915</f>
        <v>tdbR00000154 Ile-GAU|23</v>
      </c>
      <c r="B4915" s="4" t="s">
        <v>104</v>
      </c>
      <c r="C4915" s="4" t="s">
        <v>799</v>
      </c>
      <c r="D4915" s="4" t="n">
        <v>24</v>
      </c>
      <c r="E4915" s="8" t="s">
        <v>780</v>
      </c>
      <c r="F4915" s="7" t="s">
        <v>783</v>
      </c>
    </row>
    <row r="4916" customFormat="false" ht="15" hidden="false" customHeight="false" outlineLevel="0" collapsed="false">
      <c r="A4916" s="4" t="str">
        <f aca="false">B4916&amp;"|"&amp;C4916</f>
        <v>tdbR00000154 Ile-GAU|24</v>
      </c>
      <c r="B4916" s="4" t="s">
        <v>104</v>
      </c>
      <c r="C4916" s="4" t="s">
        <v>800</v>
      </c>
      <c r="D4916" s="4" t="n">
        <v>25</v>
      </c>
      <c r="E4916" s="8" t="s">
        <v>459</v>
      </c>
      <c r="F4916" s="7" t="s">
        <v>783</v>
      </c>
    </row>
    <row r="4917" customFormat="false" ht="15" hidden="false" customHeight="false" outlineLevel="0" collapsed="false">
      <c r="A4917" s="4" t="str">
        <f aca="false">B4917&amp;"|"&amp;C4917</f>
        <v>tdbR00000154 Ile-GAU|25</v>
      </c>
      <c r="B4917" s="4" t="s">
        <v>104</v>
      </c>
      <c r="C4917" s="4" t="s">
        <v>801</v>
      </c>
      <c r="D4917" s="4" t="n">
        <v>26</v>
      </c>
      <c r="E4917" s="8" t="s">
        <v>772</v>
      </c>
      <c r="F4917" s="7" t="s">
        <v>783</v>
      </c>
    </row>
    <row r="4918" customFormat="false" ht="15" hidden="false" customHeight="false" outlineLevel="0" collapsed="false">
      <c r="A4918" s="4" t="str">
        <f aca="false">B4918&amp;"|"&amp;C4918</f>
        <v>tdbR00000154 Ile-GAU|26</v>
      </c>
      <c r="B4918" s="4" t="s">
        <v>104</v>
      </c>
      <c r="C4918" s="4" t="s">
        <v>802</v>
      </c>
      <c r="D4918" s="4" t="n">
        <v>27</v>
      </c>
      <c r="E4918" s="3" t="s">
        <v>780</v>
      </c>
      <c r="F4918" s="4" t="s">
        <v>803</v>
      </c>
    </row>
    <row r="4919" customFormat="false" ht="15" hidden="false" customHeight="false" outlineLevel="0" collapsed="false">
      <c r="A4919" s="4" t="str">
        <f aca="false">B4919&amp;"|"&amp;C4919</f>
        <v>tdbR00000154 Ile-GAU|27</v>
      </c>
      <c r="B4919" s="4" t="s">
        <v>104</v>
      </c>
      <c r="C4919" s="4" t="s">
        <v>804</v>
      </c>
      <c r="D4919" s="4" t="n">
        <v>28</v>
      </c>
      <c r="E4919" s="21" t="s">
        <v>777</v>
      </c>
      <c r="F4919" s="22" t="s">
        <v>805</v>
      </c>
    </row>
    <row r="4920" customFormat="false" ht="15" hidden="false" customHeight="false" outlineLevel="0" collapsed="false">
      <c r="A4920" s="4" t="str">
        <f aca="false">B4920&amp;"|"&amp;C4920</f>
        <v>tdbR00000154 Ile-GAU|28</v>
      </c>
      <c r="B4920" s="4" t="s">
        <v>104</v>
      </c>
      <c r="C4920" s="4" t="s">
        <v>806</v>
      </c>
      <c r="D4920" s="4" t="n">
        <v>29</v>
      </c>
      <c r="E4920" s="21" t="s">
        <v>777</v>
      </c>
      <c r="F4920" s="22" t="s">
        <v>805</v>
      </c>
    </row>
    <row r="4921" customFormat="false" ht="15" hidden="false" customHeight="false" outlineLevel="0" collapsed="false">
      <c r="A4921" s="4" t="str">
        <f aca="false">B4921&amp;"|"&amp;C4921</f>
        <v>tdbR00000154 Ile-GAU|29</v>
      </c>
      <c r="B4921" s="4" t="s">
        <v>104</v>
      </c>
      <c r="C4921" s="4" t="s">
        <v>807</v>
      </c>
      <c r="D4921" s="4" t="n">
        <v>30</v>
      </c>
      <c r="E4921" s="21" t="s">
        <v>772</v>
      </c>
      <c r="F4921" s="22" t="s">
        <v>805</v>
      </c>
    </row>
    <row r="4922" customFormat="false" ht="15" hidden="false" customHeight="false" outlineLevel="0" collapsed="false">
      <c r="A4922" s="4" t="str">
        <f aca="false">B4922&amp;"|"&amp;C4922</f>
        <v>tdbR00000154 Ile-GAU|30</v>
      </c>
      <c r="B4922" s="4" t="s">
        <v>104</v>
      </c>
      <c r="C4922" s="4" t="s">
        <v>808</v>
      </c>
      <c r="D4922" s="4" t="n">
        <v>31</v>
      </c>
      <c r="E4922" s="21" t="s">
        <v>772</v>
      </c>
      <c r="F4922" s="22" t="s">
        <v>805</v>
      </c>
    </row>
    <row r="4923" customFormat="false" ht="15" hidden="false" customHeight="false" outlineLevel="0" collapsed="false">
      <c r="A4923" s="4" t="str">
        <f aca="false">B4923&amp;"|"&amp;C4923</f>
        <v>tdbR00000154 Ile-GAU|31</v>
      </c>
      <c r="B4923" s="4" t="s">
        <v>104</v>
      </c>
      <c r="C4923" s="4" t="s">
        <v>809</v>
      </c>
      <c r="D4923" s="4" t="n">
        <v>32</v>
      </c>
      <c r="E4923" s="21" t="s">
        <v>459</v>
      </c>
      <c r="F4923" s="22" t="s">
        <v>805</v>
      </c>
    </row>
    <row r="4924" customFormat="false" ht="15" hidden="false" customHeight="false" outlineLevel="0" collapsed="false">
      <c r="A4924" s="4" t="str">
        <f aca="false">B4924&amp;"|"&amp;C4924</f>
        <v>tdbR00000154 Ile-GAU|32</v>
      </c>
      <c r="B4924" s="4" t="s">
        <v>104</v>
      </c>
      <c r="C4924" s="4" t="s">
        <v>810</v>
      </c>
      <c r="D4924" s="4" t="n">
        <v>33</v>
      </c>
      <c r="E4924" s="19" t="s">
        <v>772</v>
      </c>
      <c r="F4924" s="20" t="s">
        <v>811</v>
      </c>
    </row>
    <row r="4925" customFormat="false" ht="15" hidden="false" customHeight="false" outlineLevel="0" collapsed="false">
      <c r="A4925" s="4" t="str">
        <f aca="false">B4925&amp;"|"&amp;C4925</f>
        <v>tdbR00000154 Ile-GAU|33</v>
      </c>
      <c r="B4925" s="4" t="s">
        <v>104</v>
      </c>
      <c r="C4925" s="4" t="s">
        <v>812</v>
      </c>
      <c r="D4925" s="4" t="n">
        <v>34</v>
      </c>
      <c r="E4925" s="19" t="s">
        <v>777</v>
      </c>
      <c r="F4925" s="20" t="s">
        <v>811</v>
      </c>
    </row>
    <row r="4926" customFormat="false" ht="15" hidden="false" customHeight="false" outlineLevel="0" collapsed="false">
      <c r="A4926" s="4" t="str">
        <f aca="false">B4926&amp;"|"&amp;C4926</f>
        <v>tdbR00000154 Ile-GAU|34</v>
      </c>
      <c r="B4926" s="4" t="s">
        <v>104</v>
      </c>
      <c r="C4926" s="4" t="s">
        <v>813</v>
      </c>
      <c r="D4926" s="4" t="n">
        <v>35</v>
      </c>
      <c r="E4926" s="19" t="s">
        <v>459</v>
      </c>
      <c r="F4926" s="20" t="s">
        <v>811</v>
      </c>
    </row>
    <row r="4927" customFormat="false" ht="15" hidden="false" customHeight="false" outlineLevel="0" collapsed="false">
      <c r="A4927" s="4" t="str">
        <f aca="false">B4927&amp;"|"&amp;C4927</f>
        <v>tdbR00000154 Ile-GAU|35</v>
      </c>
      <c r="B4927" s="4" t="s">
        <v>104</v>
      </c>
      <c r="C4927" s="4" t="s">
        <v>814</v>
      </c>
      <c r="D4927" s="4" t="n">
        <v>36</v>
      </c>
      <c r="E4927" s="19" t="s">
        <v>780</v>
      </c>
      <c r="F4927" s="20" t="s">
        <v>811</v>
      </c>
    </row>
    <row r="4928" customFormat="false" ht="15" hidden="false" customHeight="false" outlineLevel="0" collapsed="false">
      <c r="A4928" s="4" t="str">
        <f aca="false">B4928&amp;"|"&amp;C4928</f>
        <v>tdbR00000154 Ile-GAU|36</v>
      </c>
      <c r="B4928" s="4" t="s">
        <v>104</v>
      </c>
      <c r="C4928" s="4" t="s">
        <v>815</v>
      </c>
      <c r="D4928" s="4" t="n">
        <v>37</v>
      </c>
      <c r="E4928" s="19" t="s">
        <v>777</v>
      </c>
      <c r="F4928" s="20" t="s">
        <v>811</v>
      </c>
    </row>
    <row r="4929" customFormat="false" ht="15" hidden="false" customHeight="false" outlineLevel="0" collapsed="false">
      <c r="A4929" s="4" t="str">
        <f aca="false">B4929&amp;"|"&amp;C4929</f>
        <v>tdbR00000154 Ile-GAU|37</v>
      </c>
      <c r="B4929" s="4" t="s">
        <v>104</v>
      </c>
      <c r="C4929" s="4" t="s">
        <v>816</v>
      </c>
      <c r="D4929" s="4" t="n">
        <v>38</v>
      </c>
      <c r="E4929" s="19" t="s">
        <v>780</v>
      </c>
      <c r="F4929" s="20" t="s">
        <v>811</v>
      </c>
    </row>
    <row r="4930" customFormat="false" ht="15" hidden="false" customHeight="false" outlineLevel="0" collapsed="false">
      <c r="A4930" s="4" t="str">
        <f aca="false">B4930&amp;"|"&amp;C4930</f>
        <v>tdbR00000154 Ile-GAU|38</v>
      </c>
      <c r="B4930" s="4" t="s">
        <v>104</v>
      </c>
      <c r="C4930" s="4" t="s">
        <v>817</v>
      </c>
      <c r="D4930" s="4" t="n">
        <v>39</v>
      </c>
      <c r="E4930" s="19" t="s">
        <v>780</v>
      </c>
      <c r="F4930" s="20" t="s">
        <v>811</v>
      </c>
    </row>
    <row r="4931" customFormat="false" ht="15" hidden="false" customHeight="false" outlineLevel="0" collapsed="false">
      <c r="A4931" s="4" t="str">
        <f aca="false">B4931&amp;"|"&amp;C4931</f>
        <v>tdbR00000154 Ile-GAU|39</v>
      </c>
      <c r="B4931" s="4" t="s">
        <v>104</v>
      </c>
      <c r="C4931" s="4" t="s">
        <v>818</v>
      </c>
      <c r="D4931" s="4" t="n">
        <v>40</v>
      </c>
      <c r="E4931" s="21" t="s">
        <v>772</v>
      </c>
      <c r="F4931" s="22" t="s">
        <v>805</v>
      </c>
    </row>
    <row r="4932" customFormat="false" ht="15" hidden="false" customHeight="false" outlineLevel="0" collapsed="false">
      <c r="A4932" s="4" t="str">
        <f aca="false">B4932&amp;"|"&amp;C4932</f>
        <v>tdbR00000154 Ile-GAU|40</v>
      </c>
      <c r="B4932" s="4" t="s">
        <v>104</v>
      </c>
      <c r="C4932" s="4" t="s">
        <v>819</v>
      </c>
      <c r="D4932" s="4" t="n">
        <v>41</v>
      </c>
      <c r="E4932" s="21" t="s">
        <v>459</v>
      </c>
      <c r="F4932" s="22" t="s">
        <v>805</v>
      </c>
    </row>
    <row r="4933" customFormat="false" ht="15" hidden="false" customHeight="false" outlineLevel="0" collapsed="false">
      <c r="A4933" s="4" t="str">
        <f aca="false">B4933&amp;"|"&amp;C4933</f>
        <v>tdbR00000154 Ile-GAU|41</v>
      </c>
      <c r="B4933" s="4" t="s">
        <v>104</v>
      </c>
      <c r="C4933" s="4" t="s">
        <v>820</v>
      </c>
      <c r="D4933" s="4" t="n">
        <v>42</v>
      </c>
      <c r="E4933" s="21" t="s">
        <v>459</v>
      </c>
      <c r="F4933" s="22" t="s">
        <v>805</v>
      </c>
    </row>
    <row r="4934" customFormat="false" ht="15" hidden="false" customHeight="false" outlineLevel="0" collapsed="false">
      <c r="A4934" s="4" t="str">
        <f aca="false">B4934&amp;"|"&amp;C4934</f>
        <v>tdbR00000154 Ile-GAU|42</v>
      </c>
      <c r="B4934" s="4" t="s">
        <v>104</v>
      </c>
      <c r="C4934" s="4" t="s">
        <v>821</v>
      </c>
      <c r="D4934" s="4" t="n">
        <v>43</v>
      </c>
      <c r="E4934" s="21" t="s">
        <v>780</v>
      </c>
      <c r="F4934" s="22" t="s">
        <v>805</v>
      </c>
    </row>
    <row r="4935" customFormat="false" ht="15" hidden="false" customHeight="false" outlineLevel="0" collapsed="false">
      <c r="A4935" s="4" t="str">
        <f aca="false">B4935&amp;"|"&amp;C4935</f>
        <v>tdbR00000154 Ile-GAU|43</v>
      </c>
      <c r="B4935" s="4" t="s">
        <v>104</v>
      </c>
      <c r="C4935" s="4" t="s">
        <v>822</v>
      </c>
      <c r="D4935" s="4" t="n">
        <v>44</v>
      </c>
      <c r="E4935" s="21" t="s">
        <v>459</v>
      </c>
      <c r="F4935" s="22" t="s">
        <v>805</v>
      </c>
    </row>
    <row r="4936" customFormat="false" ht="15" hidden="false" customHeight="false" outlineLevel="0" collapsed="false">
      <c r="A4936" s="4" t="str">
        <f aca="false">B4936&amp;"|"&amp;C4936</f>
        <v>tdbR00000154 Ile-GAU|44</v>
      </c>
      <c r="B4936" s="4" t="s">
        <v>104</v>
      </c>
      <c r="C4936" s="4" t="s">
        <v>823</v>
      </c>
      <c r="D4936" s="4" t="n">
        <v>45</v>
      </c>
      <c r="E4936" s="19" t="s">
        <v>780</v>
      </c>
      <c r="F4936" s="20" t="s">
        <v>824</v>
      </c>
    </row>
    <row r="4937" customFormat="false" ht="15" hidden="false" customHeight="false" outlineLevel="0" collapsed="false">
      <c r="A4937" s="4" t="str">
        <f aca="false">B4937&amp;"|"&amp;C4937</f>
        <v>tdbR00000154 Ile-GAU|45</v>
      </c>
      <c r="B4937" s="4" t="s">
        <v>104</v>
      </c>
      <c r="C4937" s="4" t="s">
        <v>825</v>
      </c>
      <c r="D4937" s="4" t="n">
        <v>46</v>
      </c>
      <c r="E4937" s="19" t="s">
        <v>459</v>
      </c>
      <c r="F4937" s="20" t="s">
        <v>824</v>
      </c>
    </row>
    <row r="4938" customFormat="false" ht="15" hidden="false" customHeight="false" outlineLevel="0" collapsed="false">
      <c r="A4938" s="4" t="str">
        <f aca="false">B4938&amp;"|"&amp;C4938</f>
        <v>tdbR00000154 Ile-GAU|46</v>
      </c>
      <c r="B4938" s="4" t="s">
        <v>104</v>
      </c>
      <c r="C4938" s="4" t="s">
        <v>826</v>
      </c>
      <c r="D4938" s="4" t="n">
        <v>47</v>
      </c>
      <c r="E4938" s="19" t="s">
        <v>459</v>
      </c>
      <c r="F4938" s="20" t="s">
        <v>824</v>
      </c>
    </row>
    <row r="4939" customFormat="false" ht="15" hidden="false" customHeight="false" outlineLevel="0" collapsed="false">
      <c r="A4939" s="4" t="str">
        <f aca="false">B4939&amp;"|"&amp;C4939</f>
        <v>tdbR00000154 Ile-GAU|47</v>
      </c>
      <c r="B4939" s="4" t="s">
        <v>104</v>
      </c>
      <c r="C4939" s="4" t="s">
        <v>827</v>
      </c>
      <c r="D4939" s="4" t="n">
        <v>48</v>
      </c>
      <c r="E4939" s="19" t="s">
        <v>777</v>
      </c>
      <c r="F4939" s="20" t="s">
        <v>824</v>
      </c>
    </row>
    <row r="4940" customFormat="false" ht="15" hidden="false" customHeight="false" outlineLevel="0" collapsed="false">
      <c r="A4940" s="4" t="str">
        <f aca="false">B4940&amp;"|"&amp;C4940</f>
        <v>tdbR00000154 Ile-GAU|48</v>
      </c>
      <c r="B4940" s="4" t="s">
        <v>104</v>
      </c>
      <c r="C4940" s="4" t="s">
        <v>828</v>
      </c>
      <c r="D4940" s="4" t="n">
        <v>49</v>
      </c>
      <c r="E4940" s="19" t="s">
        <v>772</v>
      </c>
      <c r="F4940" s="20" t="s">
        <v>824</v>
      </c>
    </row>
    <row r="4941" customFormat="false" ht="15" hidden="false" customHeight="false" outlineLevel="0" collapsed="false">
      <c r="A4941" s="4" t="str">
        <f aca="false">B4941&amp;"|"&amp;C4941</f>
        <v>tdbR00000154 Ile-GAU|49</v>
      </c>
      <c r="B4941" s="4" t="s">
        <v>104</v>
      </c>
      <c r="C4941" s="4" t="s">
        <v>829</v>
      </c>
      <c r="D4941" s="4" t="n">
        <v>50</v>
      </c>
      <c r="E4941" s="23" t="s">
        <v>459</v>
      </c>
      <c r="F4941" s="10" t="s">
        <v>830</v>
      </c>
    </row>
    <row r="4942" customFormat="false" ht="15" hidden="false" customHeight="false" outlineLevel="0" collapsed="false">
      <c r="A4942" s="4" t="str">
        <f aca="false">B4942&amp;"|"&amp;C4942</f>
        <v>tdbR00000154 Ile-GAU|50</v>
      </c>
      <c r="B4942" s="4" t="s">
        <v>104</v>
      </c>
      <c r="C4942" s="4" t="s">
        <v>831</v>
      </c>
      <c r="D4942" s="4" t="n">
        <v>51</v>
      </c>
      <c r="E4942" s="23" t="s">
        <v>777</v>
      </c>
      <c r="F4942" s="10" t="s">
        <v>830</v>
      </c>
    </row>
    <row r="4943" customFormat="false" ht="15" hidden="false" customHeight="false" outlineLevel="0" collapsed="false">
      <c r="A4943" s="4" t="str">
        <f aca="false">B4943&amp;"|"&amp;C4943</f>
        <v>tdbR00000154 Ile-GAU|51</v>
      </c>
      <c r="B4943" s="4" t="s">
        <v>104</v>
      </c>
      <c r="C4943" s="4" t="s">
        <v>832</v>
      </c>
      <c r="D4943" s="4" t="n">
        <v>52</v>
      </c>
      <c r="E4943" s="23" t="s">
        <v>777</v>
      </c>
      <c r="F4943" s="10" t="s">
        <v>830</v>
      </c>
    </row>
    <row r="4944" customFormat="false" ht="15" hidden="false" customHeight="false" outlineLevel="0" collapsed="false">
      <c r="A4944" s="4" t="str">
        <f aca="false">B4944&amp;"|"&amp;C4944</f>
        <v>tdbR00000154 Ile-GAU|52</v>
      </c>
      <c r="B4944" s="4" t="s">
        <v>104</v>
      </c>
      <c r="C4944" s="4" t="s">
        <v>833</v>
      </c>
      <c r="D4944" s="4" t="n">
        <v>53</v>
      </c>
      <c r="E4944" s="23" t="s">
        <v>459</v>
      </c>
      <c r="F4944" s="10" t="s">
        <v>830</v>
      </c>
    </row>
    <row r="4945" customFormat="false" ht="15" hidden="false" customHeight="false" outlineLevel="0" collapsed="false">
      <c r="A4945" s="4" t="str">
        <f aca="false">B4945&amp;"|"&amp;C4945</f>
        <v>tdbR00000154 Ile-GAU|53</v>
      </c>
      <c r="B4945" s="4" t="s">
        <v>104</v>
      </c>
      <c r="C4945" s="4" t="s">
        <v>834</v>
      </c>
      <c r="D4945" s="4" t="n">
        <v>54</v>
      </c>
      <c r="E4945" s="23" t="s">
        <v>459</v>
      </c>
      <c r="F4945" s="10" t="s">
        <v>830</v>
      </c>
    </row>
    <row r="4946" customFormat="false" ht="15" hidden="false" customHeight="false" outlineLevel="0" collapsed="false">
      <c r="A4946" s="4" t="str">
        <f aca="false">B4946&amp;"|"&amp;C4946</f>
        <v>tdbR00000154 Ile-GAU|54</v>
      </c>
      <c r="B4946" s="4" t="s">
        <v>104</v>
      </c>
      <c r="C4946" s="4" t="s">
        <v>835</v>
      </c>
      <c r="D4946" s="4" t="n">
        <v>55</v>
      </c>
      <c r="E4946" s="19" t="s">
        <v>777</v>
      </c>
      <c r="F4946" s="20" t="s">
        <v>836</v>
      </c>
    </row>
    <row r="4947" customFormat="false" ht="15" hidden="false" customHeight="false" outlineLevel="0" collapsed="false">
      <c r="A4947" s="4" t="str">
        <f aca="false">B4947&amp;"|"&amp;C4947</f>
        <v>tdbR00000154 Ile-GAU|55</v>
      </c>
      <c r="B4947" s="4" t="s">
        <v>104</v>
      </c>
      <c r="C4947" s="4" t="s">
        <v>837</v>
      </c>
      <c r="D4947" s="4" t="n">
        <v>56</v>
      </c>
      <c r="E4947" s="19" t="s">
        <v>777</v>
      </c>
      <c r="F4947" s="20" t="s">
        <v>836</v>
      </c>
    </row>
    <row r="4948" customFormat="false" ht="15" hidden="false" customHeight="false" outlineLevel="0" collapsed="false">
      <c r="A4948" s="4" t="str">
        <f aca="false">B4948&amp;"|"&amp;C4948</f>
        <v>tdbR00000154 Ile-GAU|56</v>
      </c>
      <c r="B4948" s="4" t="s">
        <v>104</v>
      </c>
      <c r="C4948" s="4" t="s">
        <v>838</v>
      </c>
      <c r="D4948" s="4" t="n">
        <v>57</v>
      </c>
      <c r="E4948" s="19" t="s">
        <v>772</v>
      </c>
      <c r="F4948" s="20" t="s">
        <v>836</v>
      </c>
    </row>
    <row r="4949" customFormat="false" ht="15" hidden="false" customHeight="false" outlineLevel="0" collapsed="false">
      <c r="A4949" s="4" t="str">
        <f aca="false">B4949&amp;"|"&amp;C4949</f>
        <v>tdbR00000154 Ile-GAU|57</v>
      </c>
      <c r="B4949" s="4" t="s">
        <v>104</v>
      </c>
      <c r="C4949" s="4" t="s">
        <v>839</v>
      </c>
      <c r="D4949" s="4" t="n">
        <v>58</v>
      </c>
      <c r="E4949" s="19" t="s">
        <v>780</v>
      </c>
      <c r="F4949" s="20" t="s">
        <v>836</v>
      </c>
    </row>
    <row r="4950" customFormat="false" ht="15" hidden="false" customHeight="false" outlineLevel="0" collapsed="false">
      <c r="A4950" s="4" t="str">
        <f aca="false">B4950&amp;"|"&amp;C4950</f>
        <v>tdbR00000154 Ile-GAU|58</v>
      </c>
      <c r="B4950" s="4" t="s">
        <v>104</v>
      </c>
      <c r="C4950" s="4" t="s">
        <v>840</v>
      </c>
      <c r="D4950" s="4" t="n">
        <v>59</v>
      </c>
      <c r="E4950" s="19" t="s">
        <v>780</v>
      </c>
      <c r="F4950" s="20" t="s">
        <v>836</v>
      </c>
    </row>
    <row r="4951" customFormat="false" ht="15" hidden="false" customHeight="false" outlineLevel="0" collapsed="false">
      <c r="A4951" s="4" t="str">
        <f aca="false">B4951&amp;"|"&amp;C4951</f>
        <v>tdbR00000154 Ile-GAU|59</v>
      </c>
      <c r="B4951" s="4" t="s">
        <v>104</v>
      </c>
      <c r="C4951" s="4" t="s">
        <v>841</v>
      </c>
      <c r="D4951" s="4" t="n">
        <v>60</v>
      </c>
      <c r="E4951" s="19" t="s">
        <v>459</v>
      </c>
      <c r="F4951" s="20" t="s">
        <v>836</v>
      </c>
    </row>
    <row r="4952" customFormat="false" ht="15" hidden="false" customHeight="false" outlineLevel="0" collapsed="false">
      <c r="A4952" s="4" t="str">
        <f aca="false">B4952&amp;"|"&amp;C4952</f>
        <v>tdbR00000154 Ile-GAU|60</v>
      </c>
      <c r="B4952" s="4" t="s">
        <v>104</v>
      </c>
      <c r="C4952" s="4" t="s">
        <v>842</v>
      </c>
      <c r="D4952" s="4" t="n">
        <v>61</v>
      </c>
      <c r="E4952" s="19" t="s">
        <v>777</v>
      </c>
      <c r="F4952" s="20" t="s">
        <v>836</v>
      </c>
    </row>
    <row r="4953" customFormat="false" ht="15" hidden="false" customHeight="false" outlineLevel="0" collapsed="false">
      <c r="A4953" s="4" t="str">
        <f aca="false">B4953&amp;"|"&amp;C4953</f>
        <v>tdbR00000154 Ile-GAU|61</v>
      </c>
      <c r="B4953" s="4" t="s">
        <v>104</v>
      </c>
      <c r="C4953" s="4" t="s">
        <v>843</v>
      </c>
      <c r="D4953" s="4" t="n">
        <v>62</v>
      </c>
      <c r="E4953" s="23" t="s">
        <v>772</v>
      </c>
      <c r="F4953" s="10" t="s">
        <v>830</v>
      </c>
    </row>
    <row r="4954" customFormat="false" ht="15" hidden="false" customHeight="false" outlineLevel="0" collapsed="false">
      <c r="A4954" s="4" t="str">
        <f aca="false">B4954&amp;"|"&amp;C4954</f>
        <v>tdbR00000154 Ile-GAU|62</v>
      </c>
      <c r="B4954" s="4" t="s">
        <v>104</v>
      </c>
      <c r="C4954" s="4" t="s">
        <v>844</v>
      </c>
      <c r="D4954" s="4" t="n">
        <v>63</v>
      </c>
      <c r="E4954" s="23" t="s">
        <v>772</v>
      </c>
      <c r="F4954" s="10" t="s">
        <v>830</v>
      </c>
    </row>
    <row r="4955" customFormat="false" ht="15" hidden="false" customHeight="false" outlineLevel="0" collapsed="false">
      <c r="A4955" s="4" t="str">
        <f aca="false">B4955&amp;"|"&amp;C4955</f>
        <v>tdbR00000154 Ile-GAU|63</v>
      </c>
      <c r="B4955" s="4" t="s">
        <v>104</v>
      </c>
      <c r="C4955" s="4" t="s">
        <v>845</v>
      </c>
      <c r="D4955" s="4" t="n">
        <v>64</v>
      </c>
      <c r="E4955" s="23" t="s">
        <v>780</v>
      </c>
      <c r="F4955" s="10" t="s">
        <v>830</v>
      </c>
    </row>
    <row r="4956" customFormat="false" ht="15" hidden="false" customHeight="false" outlineLevel="0" collapsed="false">
      <c r="A4956" s="4" t="str">
        <f aca="false">B4956&amp;"|"&amp;C4956</f>
        <v>tdbR00000154 Ile-GAU|64</v>
      </c>
      <c r="B4956" s="4" t="s">
        <v>104</v>
      </c>
      <c r="C4956" s="4" t="s">
        <v>846</v>
      </c>
      <c r="D4956" s="4" t="n">
        <v>65</v>
      </c>
      <c r="E4956" s="23" t="s">
        <v>780</v>
      </c>
      <c r="F4956" s="10" t="s">
        <v>830</v>
      </c>
    </row>
    <row r="4957" customFormat="false" ht="15" hidden="false" customHeight="false" outlineLevel="0" collapsed="false">
      <c r="A4957" s="4" t="str">
        <f aca="false">B4957&amp;"|"&amp;C4957</f>
        <v>tdbR00000154 Ile-GAU|65</v>
      </c>
      <c r="B4957" s="4" t="s">
        <v>104</v>
      </c>
      <c r="C4957" s="4" t="s">
        <v>847</v>
      </c>
      <c r="D4957" s="4" t="n">
        <v>66</v>
      </c>
      <c r="E4957" s="23" t="s">
        <v>777</v>
      </c>
      <c r="F4957" s="10" t="s">
        <v>830</v>
      </c>
    </row>
    <row r="4958" customFormat="false" ht="15" hidden="false" customHeight="false" outlineLevel="0" collapsed="false">
      <c r="A4958" s="4" t="str">
        <f aca="false">B4958&amp;"|"&amp;C4958</f>
        <v>tdbR00000154 Ile-GAU|66</v>
      </c>
      <c r="B4958" s="4" t="s">
        <v>104</v>
      </c>
      <c r="C4958" s="4" t="s">
        <v>848</v>
      </c>
      <c r="D4958" s="4" t="n">
        <v>67</v>
      </c>
      <c r="E4958" s="17" t="s">
        <v>777</v>
      </c>
      <c r="F4958" s="18" t="s">
        <v>768</v>
      </c>
    </row>
    <row r="4959" customFormat="false" ht="15" hidden="false" customHeight="false" outlineLevel="0" collapsed="false">
      <c r="A4959" s="4" t="str">
        <f aca="false">B4959&amp;"|"&amp;C4959</f>
        <v>tdbR00000154 Ile-GAU|67</v>
      </c>
      <c r="B4959" s="4" t="s">
        <v>104</v>
      </c>
      <c r="C4959" s="4" t="s">
        <v>849</v>
      </c>
      <c r="D4959" s="4" t="n">
        <v>68</v>
      </c>
      <c r="E4959" s="17" t="s">
        <v>780</v>
      </c>
      <c r="F4959" s="18" t="s">
        <v>768</v>
      </c>
    </row>
    <row r="4960" customFormat="false" ht="15" hidden="false" customHeight="false" outlineLevel="0" collapsed="false">
      <c r="A4960" s="4" t="str">
        <f aca="false">B4960&amp;"|"&amp;C4960</f>
        <v>tdbR00000154 Ile-GAU|68</v>
      </c>
      <c r="B4960" s="4" t="s">
        <v>104</v>
      </c>
      <c r="C4960" s="4" t="s">
        <v>850</v>
      </c>
      <c r="D4960" s="4" t="n">
        <v>69</v>
      </c>
      <c r="E4960" s="17" t="s">
        <v>777</v>
      </c>
      <c r="F4960" s="18" t="s">
        <v>768</v>
      </c>
    </row>
    <row r="4961" customFormat="false" ht="15" hidden="false" customHeight="false" outlineLevel="0" collapsed="false">
      <c r="A4961" s="4" t="str">
        <f aca="false">B4961&amp;"|"&amp;C4961</f>
        <v>tdbR00000154 Ile-GAU|69</v>
      </c>
      <c r="B4961" s="4" t="s">
        <v>104</v>
      </c>
      <c r="C4961" s="4" t="s">
        <v>851</v>
      </c>
      <c r="D4961" s="4" t="n">
        <v>70</v>
      </c>
      <c r="E4961" s="17" t="s">
        <v>777</v>
      </c>
      <c r="F4961" s="18" t="s">
        <v>768</v>
      </c>
    </row>
    <row r="4962" customFormat="false" ht="15" hidden="false" customHeight="false" outlineLevel="0" collapsed="false">
      <c r="A4962" s="4" t="str">
        <f aca="false">B4962&amp;"|"&amp;C4962</f>
        <v>tdbR00000154 Ile-GAU|70</v>
      </c>
      <c r="B4962" s="4" t="s">
        <v>104</v>
      </c>
      <c r="C4962" s="4" t="s">
        <v>852</v>
      </c>
      <c r="D4962" s="4" t="n">
        <v>71</v>
      </c>
      <c r="E4962" s="17" t="s">
        <v>772</v>
      </c>
      <c r="F4962" s="18" t="s">
        <v>768</v>
      </c>
    </row>
    <row r="4963" customFormat="false" ht="15" hidden="false" customHeight="false" outlineLevel="0" collapsed="false">
      <c r="A4963" s="4" t="str">
        <f aca="false">B4963&amp;"|"&amp;C4963</f>
        <v>tdbR00000154 Ile-GAU|71</v>
      </c>
      <c r="B4963" s="4" t="s">
        <v>104</v>
      </c>
      <c r="C4963" s="4" t="s">
        <v>853</v>
      </c>
      <c r="D4963" s="4" t="n">
        <v>72</v>
      </c>
      <c r="E4963" s="17" t="s">
        <v>772</v>
      </c>
      <c r="F4963" s="18" t="s">
        <v>768</v>
      </c>
    </row>
    <row r="4964" customFormat="false" ht="15" hidden="false" customHeight="false" outlineLevel="0" collapsed="false">
      <c r="A4964" s="4" t="str">
        <f aca="false">B4964&amp;"|"&amp;C4964</f>
        <v>tdbR00000154 Ile-GAU|72</v>
      </c>
      <c r="B4964" s="4" t="s">
        <v>104</v>
      </c>
      <c r="C4964" s="4" t="s">
        <v>854</v>
      </c>
      <c r="D4964" s="4" t="n">
        <v>73</v>
      </c>
      <c r="E4964" s="17" t="s">
        <v>459</v>
      </c>
      <c r="F4964" s="18" t="s">
        <v>768</v>
      </c>
    </row>
    <row r="4965" customFormat="false" ht="15" hidden="false" customHeight="false" outlineLevel="0" collapsed="false">
      <c r="A4965" s="4" t="str">
        <f aca="false">B4965&amp;"|"&amp;C4965</f>
        <v>tdbR00000153 Ile-CAU|1</v>
      </c>
      <c r="B4965" s="4" t="s">
        <v>105</v>
      </c>
      <c r="C4965" s="4" t="s">
        <v>767</v>
      </c>
      <c r="D4965" s="4" t="n">
        <v>1</v>
      </c>
      <c r="E4965" s="17" t="s">
        <v>459</v>
      </c>
      <c r="F4965" s="18" t="s">
        <v>768</v>
      </c>
    </row>
    <row r="4966" customFormat="false" ht="15" hidden="false" customHeight="false" outlineLevel="0" collapsed="false">
      <c r="A4966" s="4" t="str">
        <f aca="false">B4966&amp;"|"&amp;C4966</f>
        <v>tdbR00000153 Ile-CAU|2</v>
      </c>
      <c r="B4966" s="4" t="s">
        <v>105</v>
      </c>
      <c r="C4966" s="4" t="s">
        <v>769</v>
      </c>
      <c r="D4966" s="4" t="n">
        <v>2</v>
      </c>
      <c r="E4966" s="17" t="s">
        <v>459</v>
      </c>
      <c r="F4966" s="18" t="s">
        <v>768</v>
      </c>
    </row>
    <row r="4967" customFormat="false" ht="15" hidden="false" customHeight="false" outlineLevel="0" collapsed="false">
      <c r="A4967" s="4" t="str">
        <f aca="false">B4967&amp;"|"&amp;C4967</f>
        <v>tdbR00000153 Ile-CAU|3</v>
      </c>
      <c r="B4967" s="4" t="s">
        <v>105</v>
      </c>
      <c r="C4967" s="4" t="s">
        <v>770</v>
      </c>
      <c r="D4967" s="4" t="n">
        <v>3</v>
      </c>
      <c r="E4967" s="17" t="s">
        <v>780</v>
      </c>
      <c r="F4967" s="18" t="s">
        <v>768</v>
      </c>
    </row>
    <row r="4968" customFormat="false" ht="15" hidden="false" customHeight="false" outlineLevel="0" collapsed="false">
      <c r="A4968" s="4" t="str">
        <f aca="false">B4968&amp;"|"&amp;C4968</f>
        <v>tdbR00000153 Ile-CAU|4</v>
      </c>
      <c r="B4968" s="4" t="s">
        <v>105</v>
      </c>
      <c r="C4968" s="4" t="s">
        <v>771</v>
      </c>
      <c r="D4968" s="4" t="n">
        <v>4</v>
      </c>
      <c r="E4968" s="17" t="s">
        <v>772</v>
      </c>
      <c r="F4968" s="18" t="s">
        <v>768</v>
      </c>
    </row>
    <row r="4969" customFormat="false" ht="15" hidden="false" customHeight="false" outlineLevel="0" collapsed="false">
      <c r="A4969" s="4" t="str">
        <f aca="false">B4969&amp;"|"&amp;C4969</f>
        <v>tdbR00000153 Ile-CAU|5</v>
      </c>
      <c r="B4969" s="4" t="s">
        <v>105</v>
      </c>
      <c r="C4969" s="4" t="s">
        <v>773</v>
      </c>
      <c r="D4969" s="4" t="n">
        <v>5</v>
      </c>
      <c r="E4969" s="17" t="s">
        <v>772</v>
      </c>
      <c r="F4969" s="18" t="s">
        <v>768</v>
      </c>
    </row>
    <row r="4970" customFormat="false" ht="15" hidden="false" customHeight="false" outlineLevel="0" collapsed="false">
      <c r="A4970" s="4" t="str">
        <f aca="false">B4970&amp;"|"&amp;C4970</f>
        <v>tdbR00000153 Ile-CAU|6</v>
      </c>
      <c r="B4970" s="4" t="s">
        <v>105</v>
      </c>
      <c r="C4970" s="4" t="s">
        <v>774</v>
      </c>
      <c r="D4970" s="4" t="n">
        <v>6</v>
      </c>
      <c r="E4970" s="17" t="s">
        <v>777</v>
      </c>
      <c r="F4970" s="18" t="s">
        <v>768</v>
      </c>
    </row>
    <row r="4971" customFormat="false" ht="15" hidden="false" customHeight="false" outlineLevel="0" collapsed="false">
      <c r="A4971" s="4" t="str">
        <f aca="false">B4971&amp;"|"&amp;C4971</f>
        <v>tdbR00000153 Ile-CAU|7</v>
      </c>
      <c r="B4971" s="4" t="s">
        <v>105</v>
      </c>
      <c r="C4971" s="4" t="s">
        <v>775</v>
      </c>
      <c r="D4971" s="4" t="n">
        <v>7</v>
      </c>
      <c r="E4971" s="17" t="s">
        <v>777</v>
      </c>
      <c r="F4971" s="18" t="s">
        <v>768</v>
      </c>
    </row>
    <row r="4972" customFormat="false" ht="15" hidden="false" customHeight="false" outlineLevel="0" collapsed="false">
      <c r="A4972" s="4" t="str">
        <f aca="false">B4972&amp;"|"&amp;C4972</f>
        <v>tdbR00000153 Ile-CAU|8</v>
      </c>
      <c r="B4972" s="4" t="s">
        <v>105</v>
      </c>
      <c r="C4972" s="4" t="s">
        <v>776</v>
      </c>
      <c r="D4972" s="4" t="n">
        <v>8</v>
      </c>
      <c r="E4972" s="3" t="s">
        <v>777</v>
      </c>
      <c r="F4972" s="4" t="s">
        <v>778</v>
      </c>
    </row>
    <row r="4973" customFormat="false" ht="15" hidden="false" customHeight="false" outlineLevel="0" collapsed="false">
      <c r="A4973" s="4" t="str">
        <f aca="false">B4973&amp;"|"&amp;C4973</f>
        <v>tdbR00000153 Ile-CAU|9</v>
      </c>
      <c r="B4973" s="4" t="s">
        <v>105</v>
      </c>
      <c r="C4973" s="4" t="s">
        <v>779</v>
      </c>
      <c r="D4973" s="4" t="n">
        <v>9</v>
      </c>
      <c r="E4973" s="3" t="s">
        <v>780</v>
      </c>
      <c r="F4973" s="4" t="s">
        <v>781</v>
      </c>
    </row>
    <row r="4974" customFormat="false" ht="15" hidden="false" customHeight="false" outlineLevel="0" collapsed="false">
      <c r="A4974" s="4" t="str">
        <f aca="false">B4974&amp;"|"&amp;C4974</f>
        <v>tdbR00000153 Ile-CAU|10</v>
      </c>
      <c r="B4974" s="4" t="s">
        <v>105</v>
      </c>
      <c r="C4974" s="4" t="s">
        <v>782</v>
      </c>
      <c r="D4974" s="4" t="n">
        <v>10</v>
      </c>
      <c r="E4974" s="8" t="s">
        <v>459</v>
      </c>
      <c r="F4974" s="7" t="s">
        <v>783</v>
      </c>
    </row>
    <row r="4975" customFormat="false" ht="15" hidden="false" customHeight="false" outlineLevel="0" collapsed="false">
      <c r="A4975" s="4" t="str">
        <f aca="false">B4975&amp;"|"&amp;C4975</f>
        <v>tdbR00000153 Ile-CAU|11</v>
      </c>
      <c r="B4975" s="4" t="s">
        <v>105</v>
      </c>
      <c r="C4975" s="4" t="s">
        <v>784</v>
      </c>
      <c r="D4975" s="4" t="n">
        <v>11</v>
      </c>
      <c r="E4975" s="8" t="s">
        <v>772</v>
      </c>
      <c r="F4975" s="7" t="s">
        <v>783</v>
      </c>
    </row>
    <row r="4976" customFormat="false" ht="15" hidden="false" customHeight="false" outlineLevel="0" collapsed="false">
      <c r="A4976" s="4" t="str">
        <f aca="false">B4976&amp;"|"&amp;C4976</f>
        <v>tdbR00000153 Ile-CAU|12</v>
      </c>
      <c r="B4976" s="4" t="s">
        <v>105</v>
      </c>
      <c r="C4976" s="4" t="s">
        <v>785</v>
      </c>
      <c r="D4976" s="4" t="n">
        <v>12</v>
      </c>
      <c r="E4976" s="8" t="s">
        <v>777</v>
      </c>
      <c r="F4976" s="7" t="s">
        <v>783</v>
      </c>
    </row>
    <row r="4977" customFormat="false" ht="15" hidden="false" customHeight="false" outlineLevel="0" collapsed="false">
      <c r="A4977" s="4" t="str">
        <f aca="false">B4977&amp;"|"&amp;C4977</f>
        <v>tdbR00000153 Ile-CAU|13</v>
      </c>
      <c r="B4977" s="4" t="s">
        <v>105</v>
      </c>
      <c r="C4977" s="4" t="s">
        <v>786</v>
      </c>
      <c r="D4977" s="4" t="n">
        <v>13</v>
      </c>
      <c r="E4977" s="8" t="s">
        <v>772</v>
      </c>
      <c r="F4977" s="7" t="s">
        <v>783</v>
      </c>
    </row>
    <row r="4978" customFormat="false" ht="15" hidden="false" customHeight="false" outlineLevel="0" collapsed="false">
      <c r="A4978" s="4" t="str">
        <f aca="false">B4978&amp;"|"&amp;C4978</f>
        <v>tdbR00000153 Ile-CAU|14</v>
      </c>
      <c r="B4978" s="4" t="s">
        <v>105</v>
      </c>
      <c r="C4978" s="4" t="s">
        <v>787</v>
      </c>
      <c r="D4978" s="4" t="n">
        <v>14</v>
      </c>
      <c r="E4978" s="19" t="s">
        <v>780</v>
      </c>
      <c r="F4978" s="20" t="s">
        <v>788</v>
      </c>
    </row>
    <row r="4979" customFormat="false" ht="15" hidden="false" customHeight="false" outlineLevel="0" collapsed="false">
      <c r="A4979" s="4" t="str">
        <f aca="false">B4979&amp;"|"&amp;C4979</f>
        <v>tdbR00000153 Ile-CAU|15</v>
      </c>
      <c r="B4979" s="4" t="s">
        <v>105</v>
      </c>
      <c r="C4979" s="4" t="s">
        <v>789</v>
      </c>
      <c r="D4979" s="4" t="n">
        <v>15</v>
      </c>
      <c r="E4979" s="19" t="s">
        <v>459</v>
      </c>
      <c r="F4979" s="20" t="s">
        <v>788</v>
      </c>
    </row>
    <row r="4980" customFormat="false" ht="15" hidden="false" customHeight="false" outlineLevel="0" collapsed="false">
      <c r="A4980" s="4" t="str">
        <f aca="false">B4980&amp;"|"&amp;C4980</f>
        <v>tdbR00000153 Ile-CAU|16</v>
      </c>
      <c r="B4980" s="4" t="s">
        <v>105</v>
      </c>
      <c r="C4980" s="4" t="s">
        <v>790</v>
      </c>
      <c r="D4980" s="4" t="n">
        <v>16</v>
      </c>
      <c r="E4980" s="19" t="s">
        <v>777</v>
      </c>
      <c r="F4980" s="20" t="s">
        <v>788</v>
      </c>
    </row>
    <row r="4981" customFormat="false" ht="15" hidden="false" customHeight="false" outlineLevel="0" collapsed="false">
      <c r="A4981" s="4" t="str">
        <f aca="false">B4981&amp;"|"&amp;C4981</f>
        <v>tdbR00000153 Ile-CAU|17</v>
      </c>
      <c r="B4981" s="4" t="s">
        <v>105</v>
      </c>
      <c r="C4981" s="4" t="s">
        <v>791</v>
      </c>
      <c r="D4981" s="4" t="n">
        <v>17</v>
      </c>
      <c r="E4981" s="19" t="s">
        <v>777</v>
      </c>
      <c r="F4981" s="20" t="s">
        <v>788</v>
      </c>
    </row>
    <row r="4982" customFormat="false" ht="15" hidden="false" customHeight="false" outlineLevel="0" collapsed="false">
      <c r="A4982" s="4" t="str">
        <f aca="false">B4982&amp;"|"&amp;C4982</f>
        <v>tdbR00000153 Ile-CAU|18</v>
      </c>
      <c r="B4982" s="4" t="s">
        <v>105</v>
      </c>
      <c r="C4982" s="4" t="s">
        <v>793</v>
      </c>
      <c r="D4982" s="4" t="n">
        <v>18</v>
      </c>
      <c r="E4982" s="19" t="s">
        <v>459</v>
      </c>
      <c r="F4982" s="20" t="s">
        <v>788</v>
      </c>
    </row>
    <row r="4983" customFormat="false" ht="15" hidden="false" customHeight="false" outlineLevel="0" collapsed="false">
      <c r="A4983" s="4" t="str">
        <f aca="false">B4983&amp;"|"&amp;C4983</f>
        <v>tdbR00000153 Ile-CAU|19</v>
      </c>
      <c r="B4983" s="4" t="s">
        <v>105</v>
      </c>
      <c r="C4983" s="4" t="s">
        <v>794</v>
      </c>
      <c r="D4983" s="4" t="n">
        <v>19</v>
      </c>
      <c r="E4983" s="19" t="s">
        <v>459</v>
      </c>
      <c r="F4983" s="20" t="s">
        <v>788</v>
      </c>
    </row>
    <row r="4984" customFormat="false" ht="15" hidden="false" customHeight="false" outlineLevel="0" collapsed="false">
      <c r="A4984" s="4" t="str">
        <f aca="false">B4984&amp;"|"&amp;C4984</f>
        <v>tdbR00000153 Ile-CAU|20</v>
      </c>
      <c r="B4984" s="4" t="s">
        <v>105</v>
      </c>
      <c r="C4984" s="4" t="s">
        <v>795</v>
      </c>
      <c r="D4984" s="4" t="n">
        <v>20</v>
      </c>
      <c r="E4984" s="19" t="s">
        <v>777</v>
      </c>
      <c r="F4984" s="20" t="s">
        <v>788</v>
      </c>
    </row>
    <row r="4985" customFormat="false" ht="15" hidden="false" customHeight="false" outlineLevel="0" collapsed="false">
      <c r="A4985" s="4" t="str">
        <f aca="false">B4985&amp;"|"&amp;C4985</f>
        <v>tdbR00000153 Ile-CAU|20a</v>
      </c>
      <c r="B4985" s="4" t="s">
        <v>105</v>
      </c>
      <c r="C4985" s="4" t="s">
        <v>796</v>
      </c>
      <c r="D4985" s="4" t="n">
        <v>21</v>
      </c>
      <c r="E4985" s="19" t="s">
        <v>777</v>
      </c>
      <c r="F4985" s="20" t="s">
        <v>788</v>
      </c>
    </row>
    <row r="4986" customFormat="false" ht="15" hidden="false" customHeight="false" outlineLevel="0" collapsed="false">
      <c r="A4986" s="4" t="str">
        <f aca="false">B4986&amp;"|"&amp;C4986</f>
        <v>tdbR00000153 Ile-CAU|21</v>
      </c>
      <c r="B4986" s="4" t="s">
        <v>105</v>
      </c>
      <c r="C4986" s="4" t="s">
        <v>797</v>
      </c>
      <c r="D4986" s="4" t="n">
        <v>22</v>
      </c>
      <c r="E4986" s="19" t="s">
        <v>780</v>
      </c>
      <c r="F4986" s="20" t="s">
        <v>788</v>
      </c>
    </row>
    <row r="4987" customFormat="false" ht="15" hidden="false" customHeight="false" outlineLevel="0" collapsed="false">
      <c r="A4987" s="4" t="str">
        <f aca="false">B4987&amp;"|"&amp;C4987</f>
        <v>tdbR00000153 Ile-CAU|22</v>
      </c>
      <c r="B4987" s="4" t="s">
        <v>105</v>
      </c>
      <c r="C4987" s="4" t="s">
        <v>798</v>
      </c>
      <c r="D4987" s="4" t="n">
        <v>23</v>
      </c>
      <c r="E4987" s="8" t="s">
        <v>459</v>
      </c>
      <c r="F4987" s="7" t="s">
        <v>783</v>
      </c>
    </row>
    <row r="4988" customFormat="false" ht="15" hidden="false" customHeight="false" outlineLevel="0" collapsed="false">
      <c r="A4988" s="4" t="str">
        <f aca="false">B4988&amp;"|"&amp;C4988</f>
        <v>tdbR00000153 Ile-CAU|23</v>
      </c>
      <c r="B4988" s="4" t="s">
        <v>105</v>
      </c>
      <c r="C4988" s="4" t="s">
        <v>799</v>
      </c>
      <c r="D4988" s="4" t="n">
        <v>24</v>
      </c>
      <c r="E4988" s="8" t="s">
        <v>780</v>
      </c>
      <c r="F4988" s="7" t="s">
        <v>783</v>
      </c>
    </row>
    <row r="4989" customFormat="false" ht="15" hidden="false" customHeight="false" outlineLevel="0" collapsed="false">
      <c r="A4989" s="4" t="str">
        <f aca="false">B4989&amp;"|"&amp;C4989</f>
        <v>tdbR00000153 Ile-CAU|24</v>
      </c>
      <c r="B4989" s="4" t="s">
        <v>105</v>
      </c>
      <c r="C4989" s="4" t="s">
        <v>800</v>
      </c>
      <c r="D4989" s="4" t="n">
        <v>25</v>
      </c>
      <c r="E4989" s="8" t="s">
        <v>459</v>
      </c>
      <c r="F4989" s="7" t="s">
        <v>783</v>
      </c>
    </row>
    <row r="4990" customFormat="false" ht="15" hidden="false" customHeight="false" outlineLevel="0" collapsed="false">
      <c r="A4990" s="4" t="str">
        <f aca="false">B4990&amp;"|"&amp;C4990</f>
        <v>tdbR00000153 Ile-CAU|25</v>
      </c>
      <c r="B4990" s="4" t="s">
        <v>105</v>
      </c>
      <c r="C4990" s="4" t="s">
        <v>801</v>
      </c>
      <c r="D4990" s="4" t="n">
        <v>26</v>
      </c>
      <c r="E4990" s="8" t="s">
        <v>772</v>
      </c>
      <c r="F4990" s="7" t="s">
        <v>783</v>
      </c>
    </row>
    <row r="4991" customFormat="false" ht="15" hidden="false" customHeight="false" outlineLevel="0" collapsed="false">
      <c r="A4991" s="4" t="str">
        <f aca="false">B4991&amp;"|"&amp;C4991</f>
        <v>tdbR00000153 Ile-CAU|26</v>
      </c>
      <c r="B4991" s="4" t="s">
        <v>105</v>
      </c>
      <c r="C4991" s="4" t="s">
        <v>802</v>
      </c>
      <c r="D4991" s="4" t="n">
        <v>27</v>
      </c>
      <c r="E4991" s="3" t="s">
        <v>780</v>
      </c>
      <c r="F4991" s="4" t="s">
        <v>803</v>
      </c>
    </row>
    <row r="4992" customFormat="false" ht="15" hidden="false" customHeight="false" outlineLevel="0" collapsed="false">
      <c r="A4992" s="4" t="str">
        <f aca="false">B4992&amp;"|"&amp;C4992</f>
        <v>tdbR00000153 Ile-CAU|27</v>
      </c>
      <c r="B4992" s="4" t="s">
        <v>105</v>
      </c>
      <c r="C4992" s="4" t="s">
        <v>804</v>
      </c>
      <c r="D4992" s="4" t="n">
        <v>28</v>
      </c>
      <c r="E4992" s="21" t="s">
        <v>777</v>
      </c>
      <c r="F4992" s="22" t="s">
        <v>805</v>
      </c>
    </row>
    <row r="4993" customFormat="false" ht="15" hidden="false" customHeight="false" outlineLevel="0" collapsed="false">
      <c r="A4993" s="4" t="str">
        <f aca="false">B4993&amp;"|"&amp;C4993</f>
        <v>tdbR00000153 Ile-CAU|28</v>
      </c>
      <c r="B4993" s="4" t="s">
        <v>105</v>
      </c>
      <c r="C4993" s="4" t="s">
        <v>806</v>
      </c>
      <c r="D4993" s="4" t="n">
        <v>29</v>
      </c>
      <c r="E4993" s="21" t="s">
        <v>772</v>
      </c>
      <c r="F4993" s="22" t="s">
        <v>805</v>
      </c>
    </row>
    <row r="4994" customFormat="false" ht="15" hidden="false" customHeight="false" outlineLevel="0" collapsed="false">
      <c r="A4994" s="4" t="str">
        <f aca="false">B4994&amp;"|"&amp;C4994</f>
        <v>tdbR00000153 Ile-CAU|29</v>
      </c>
      <c r="B4994" s="4" t="s">
        <v>105</v>
      </c>
      <c r="C4994" s="4" t="s">
        <v>807</v>
      </c>
      <c r="D4994" s="4" t="n">
        <v>30</v>
      </c>
      <c r="E4994" s="21" t="s">
        <v>772</v>
      </c>
      <c r="F4994" s="22" t="s">
        <v>805</v>
      </c>
    </row>
    <row r="4995" customFormat="false" ht="15" hidden="false" customHeight="false" outlineLevel="0" collapsed="false">
      <c r="A4995" s="4" t="str">
        <f aca="false">B4995&amp;"|"&amp;C4995</f>
        <v>tdbR00000153 Ile-CAU|30</v>
      </c>
      <c r="B4995" s="4" t="s">
        <v>105</v>
      </c>
      <c r="C4995" s="4" t="s">
        <v>808</v>
      </c>
      <c r="D4995" s="4" t="n">
        <v>31</v>
      </c>
      <c r="E4995" s="21" t="s">
        <v>459</v>
      </c>
      <c r="F4995" s="22" t="s">
        <v>805</v>
      </c>
    </row>
    <row r="4996" customFormat="false" ht="15" hidden="false" customHeight="false" outlineLevel="0" collapsed="false">
      <c r="A4996" s="4" t="str">
        <f aca="false">B4996&amp;"|"&amp;C4996</f>
        <v>tdbR00000153 Ile-CAU|31</v>
      </c>
      <c r="B4996" s="4" t="s">
        <v>105</v>
      </c>
      <c r="C4996" s="4" t="s">
        <v>809</v>
      </c>
      <c r="D4996" s="4" t="n">
        <v>32</v>
      </c>
      <c r="E4996" s="21" t="s">
        <v>459</v>
      </c>
      <c r="F4996" s="22" t="s">
        <v>805</v>
      </c>
    </row>
    <row r="4997" customFormat="false" ht="15" hidden="false" customHeight="false" outlineLevel="0" collapsed="false">
      <c r="A4997" s="4" t="str">
        <f aca="false">B4997&amp;"|"&amp;C4997</f>
        <v>tdbR00000153 Ile-CAU|32</v>
      </c>
      <c r="B4997" s="4" t="s">
        <v>105</v>
      </c>
      <c r="C4997" s="4" t="s">
        <v>810</v>
      </c>
      <c r="D4997" s="4" t="n">
        <v>33</v>
      </c>
      <c r="E4997" s="19" t="s">
        <v>772</v>
      </c>
      <c r="F4997" s="20" t="s">
        <v>811</v>
      </c>
    </row>
    <row r="4998" customFormat="false" ht="15" hidden="false" customHeight="false" outlineLevel="0" collapsed="false">
      <c r="A4998" s="4" t="str">
        <f aca="false">B4998&amp;"|"&amp;C4998</f>
        <v>tdbR00000153 Ile-CAU|33</v>
      </c>
      <c r="B4998" s="4" t="s">
        <v>105</v>
      </c>
      <c r="C4998" s="4" t="s">
        <v>812</v>
      </c>
      <c r="D4998" s="4" t="n">
        <v>34</v>
      </c>
      <c r="E4998" s="19" t="s">
        <v>777</v>
      </c>
      <c r="F4998" s="20" t="s">
        <v>811</v>
      </c>
    </row>
    <row r="4999" customFormat="false" ht="15" hidden="false" customHeight="false" outlineLevel="0" collapsed="false">
      <c r="A4999" s="4" t="str">
        <f aca="false">B4999&amp;"|"&amp;C4999</f>
        <v>tdbR00000153 Ile-CAU|34</v>
      </c>
      <c r="B4999" s="4" t="s">
        <v>105</v>
      </c>
      <c r="C4999" s="4" t="s">
        <v>813</v>
      </c>
      <c r="D4999" s="4" t="n">
        <v>35</v>
      </c>
      <c r="E4999" s="19" t="s">
        <v>772</v>
      </c>
      <c r="F4999" s="20" t="s">
        <v>811</v>
      </c>
    </row>
    <row r="5000" customFormat="false" ht="15" hidden="false" customHeight="false" outlineLevel="0" collapsed="false">
      <c r="A5000" s="4" t="str">
        <f aca="false">B5000&amp;"|"&amp;C5000</f>
        <v>tdbR00000153 Ile-CAU|35</v>
      </c>
      <c r="B5000" s="4" t="s">
        <v>105</v>
      </c>
      <c r="C5000" s="4" t="s">
        <v>814</v>
      </c>
      <c r="D5000" s="4" t="n">
        <v>36</v>
      </c>
      <c r="E5000" s="19" t="s">
        <v>780</v>
      </c>
      <c r="F5000" s="20" t="s">
        <v>811</v>
      </c>
    </row>
    <row r="5001" customFormat="false" ht="15" hidden="false" customHeight="false" outlineLevel="0" collapsed="false">
      <c r="A5001" s="4" t="str">
        <f aca="false">B5001&amp;"|"&amp;C5001</f>
        <v>tdbR00000153 Ile-CAU|36</v>
      </c>
      <c r="B5001" s="4" t="s">
        <v>105</v>
      </c>
      <c r="C5001" s="4" t="s">
        <v>815</v>
      </c>
      <c r="D5001" s="4" t="n">
        <v>37</v>
      </c>
      <c r="E5001" s="19" t="s">
        <v>777</v>
      </c>
      <c r="F5001" s="20" t="s">
        <v>811</v>
      </c>
    </row>
    <row r="5002" customFormat="false" ht="15" hidden="false" customHeight="false" outlineLevel="0" collapsed="false">
      <c r="A5002" s="4" t="str">
        <f aca="false">B5002&amp;"|"&amp;C5002</f>
        <v>tdbR00000153 Ile-CAU|37</v>
      </c>
      <c r="B5002" s="4" t="s">
        <v>105</v>
      </c>
      <c r="C5002" s="4" t="s">
        <v>816</v>
      </c>
      <c r="D5002" s="4" t="n">
        <v>38</v>
      </c>
      <c r="E5002" s="19" t="s">
        <v>780</v>
      </c>
      <c r="F5002" s="20" t="s">
        <v>811</v>
      </c>
    </row>
    <row r="5003" customFormat="false" ht="15" hidden="false" customHeight="false" outlineLevel="0" collapsed="false">
      <c r="A5003" s="4" t="str">
        <f aca="false">B5003&amp;"|"&amp;C5003</f>
        <v>tdbR00000153 Ile-CAU|38</v>
      </c>
      <c r="B5003" s="4" t="s">
        <v>105</v>
      </c>
      <c r="C5003" s="4" t="s">
        <v>817</v>
      </c>
      <c r="D5003" s="4" t="n">
        <v>39</v>
      </c>
      <c r="E5003" s="19" t="s">
        <v>780</v>
      </c>
      <c r="F5003" s="20" t="s">
        <v>811</v>
      </c>
    </row>
    <row r="5004" customFormat="false" ht="15" hidden="false" customHeight="false" outlineLevel="0" collapsed="false">
      <c r="A5004" s="4" t="str">
        <f aca="false">B5004&amp;"|"&amp;C5004</f>
        <v>tdbR00000153 Ile-CAU|39</v>
      </c>
      <c r="B5004" s="4" t="s">
        <v>105</v>
      </c>
      <c r="C5004" s="4" t="s">
        <v>818</v>
      </c>
      <c r="D5004" s="4" t="n">
        <v>40</v>
      </c>
      <c r="E5004" s="21" t="s">
        <v>772</v>
      </c>
      <c r="F5004" s="22" t="s">
        <v>805</v>
      </c>
    </row>
    <row r="5005" customFormat="false" ht="15" hidden="false" customHeight="false" outlineLevel="0" collapsed="false">
      <c r="A5005" s="4" t="str">
        <f aca="false">B5005&amp;"|"&amp;C5005</f>
        <v>tdbR00000153 Ile-CAU|40</v>
      </c>
      <c r="B5005" s="4" t="s">
        <v>105</v>
      </c>
      <c r="C5005" s="4" t="s">
        <v>819</v>
      </c>
      <c r="D5005" s="4" t="n">
        <v>41</v>
      </c>
      <c r="E5005" s="21" t="s">
        <v>772</v>
      </c>
      <c r="F5005" s="22" t="s">
        <v>805</v>
      </c>
    </row>
    <row r="5006" customFormat="false" ht="15" hidden="false" customHeight="false" outlineLevel="0" collapsed="false">
      <c r="A5006" s="4" t="str">
        <f aca="false">B5006&amp;"|"&amp;C5006</f>
        <v>tdbR00000153 Ile-CAU|41</v>
      </c>
      <c r="B5006" s="4" t="s">
        <v>105</v>
      </c>
      <c r="C5006" s="4" t="s">
        <v>820</v>
      </c>
      <c r="D5006" s="4" t="n">
        <v>42</v>
      </c>
      <c r="E5006" s="21" t="s">
        <v>459</v>
      </c>
      <c r="F5006" s="22" t="s">
        <v>805</v>
      </c>
    </row>
    <row r="5007" customFormat="false" ht="15" hidden="false" customHeight="false" outlineLevel="0" collapsed="false">
      <c r="A5007" s="4" t="str">
        <f aca="false">B5007&amp;"|"&amp;C5007</f>
        <v>tdbR00000153 Ile-CAU|42</v>
      </c>
      <c r="B5007" s="4" t="s">
        <v>105</v>
      </c>
      <c r="C5007" s="4" t="s">
        <v>821</v>
      </c>
      <c r="D5007" s="4" t="n">
        <v>43</v>
      </c>
      <c r="E5007" s="21" t="s">
        <v>459</v>
      </c>
      <c r="F5007" s="22" t="s">
        <v>805</v>
      </c>
    </row>
    <row r="5008" customFormat="false" ht="15" hidden="false" customHeight="false" outlineLevel="0" collapsed="false">
      <c r="A5008" s="4" t="str">
        <f aca="false">B5008&amp;"|"&amp;C5008</f>
        <v>tdbR00000153 Ile-CAU|43</v>
      </c>
      <c r="B5008" s="4" t="s">
        <v>105</v>
      </c>
      <c r="C5008" s="4" t="s">
        <v>822</v>
      </c>
      <c r="D5008" s="4" t="n">
        <v>44</v>
      </c>
      <c r="E5008" s="21" t="s">
        <v>780</v>
      </c>
      <c r="F5008" s="22" t="s">
        <v>805</v>
      </c>
    </row>
    <row r="5009" customFormat="false" ht="15" hidden="false" customHeight="false" outlineLevel="0" collapsed="false">
      <c r="A5009" s="4" t="str">
        <f aca="false">B5009&amp;"|"&amp;C5009</f>
        <v>tdbR00000153 Ile-CAU|44</v>
      </c>
      <c r="B5009" s="4" t="s">
        <v>105</v>
      </c>
      <c r="C5009" s="4" t="s">
        <v>823</v>
      </c>
      <c r="D5009" s="4" t="n">
        <v>45</v>
      </c>
      <c r="E5009" s="19" t="s">
        <v>772</v>
      </c>
      <c r="F5009" s="20" t="s">
        <v>824</v>
      </c>
    </row>
    <row r="5010" customFormat="false" ht="15" hidden="false" customHeight="false" outlineLevel="0" collapsed="false">
      <c r="A5010" s="4" t="str">
        <f aca="false">B5010&amp;"|"&amp;C5010</f>
        <v>tdbR00000153 Ile-CAU|45</v>
      </c>
      <c r="B5010" s="4" t="s">
        <v>105</v>
      </c>
      <c r="C5010" s="4" t="s">
        <v>825</v>
      </c>
      <c r="D5010" s="4" t="n">
        <v>46</v>
      </c>
      <c r="E5010" s="19" t="s">
        <v>459</v>
      </c>
      <c r="F5010" s="20" t="s">
        <v>824</v>
      </c>
    </row>
    <row r="5011" customFormat="false" ht="15" hidden="false" customHeight="false" outlineLevel="0" collapsed="false">
      <c r="A5011" s="4" t="str">
        <f aca="false">B5011&amp;"|"&amp;C5011</f>
        <v>tdbR00000153 Ile-CAU|46</v>
      </c>
      <c r="B5011" s="4" t="s">
        <v>105</v>
      </c>
      <c r="C5011" s="4" t="s">
        <v>826</v>
      </c>
      <c r="D5011" s="4" t="n">
        <v>47</v>
      </c>
      <c r="E5011" s="19" t="s">
        <v>459</v>
      </c>
      <c r="F5011" s="20" t="s">
        <v>824</v>
      </c>
    </row>
    <row r="5012" customFormat="false" ht="15" hidden="false" customHeight="false" outlineLevel="0" collapsed="false">
      <c r="A5012" s="4" t="str">
        <f aca="false">B5012&amp;"|"&amp;C5012</f>
        <v>tdbR00000153 Ile-CAU|47</v>
      </c>
      <c r="B5012" s="4" t="s">
        <v>105</v>
      </c>
      <c r="C5012" s="4" t="s">
        <v>827</v>
      </c>
      <c r="D5012" s="4" t="n">
        <v>48</v>
      </c>
      <c r="E5012" s="19" t="s">
        <v>777</v>
      </c>
      <c r="F5012" s="20" t="s">
        <v>824</v>
      </c>
    </row>
    <row r="5013" customFormat="false" ht="15" hidden="false" customHeight="false" outlineLevel="0" collapsed="false">
      <c r="A5013" s="4" t="str">
        <f aca="false">B5013&amp;"|"&amp;C5013</f>
        <v>tdbR00000153 Ile-CAU|48</v>
      </c>
      <c r="B5013" s="4" t="s">
        <v>105</v>
      </c>
      <c r="C5013" s="4" t="s">
        <v>828</v>
      </c>
      <c r="D5013" s="4" t="n">
        <v>49</v>
      </c>
      <c r="E5013" s="19" t="s">
        <v>772</v>
      </c>
      <c r="F5013" s="20" t="s">
        <v>824</v>
      </c>
    </row>
    <row r="5014" customFormat="false" ht="15" hidden="false" customHeight="false" outlineLevel="0" collapsed="false">
      <c r="A5014" s="4" t="str">
        <f aca="false">B5014&amp;"|"&amp;C5014</f>
        <v>tdbR00000153 Ile-CAU|49</v>
      </c>
      <c r="B5014" s="4" t="s">
        <v>105</v>
      </c>
      <c r="C5014" s="4" t="s">
        <v>829</v>
      </c>
      <c r="D5014" s="4" t="n">
        <v>50</v>
      </c>
      <c r="E5014" s="23" t="s">
        <v>780</v>
      </c>
      <c r="F5014" s="10" t="s">
        <v>830</v>
      </c>
    </row>
    <row r="5015" customFormat="false" ht="15" hidden="false" customHeight="false" outlineLevel="0" collapsed="false">
      <c r="A5015" s="4" t="str">
        <f aca="false">B5015&amp;"|"&amp;C5015</f>
        <v>tdbR00000153 Ile-CAU|50</v>
      </c>
      <c r="B5015" s="4" t="s">
        <v>105</v>
      </c>
      <c r="C5015" s="4" t="s">
        <v>831</v>
      </c>
      <c r="D5015" s="4" t="n">
        <v>51</v>
      </c>
      <c r="E5015" s="23" t="s">
        <v>777</v>
      </c>
      <c r="F5015" s="10" t="s">
        <v>830</v>
      </c>
    </row>
    <row r="5016" customFormat="false" ht="15" hidden="false" customHeight="false" outlineLevel="0" collapsed="false">
      <c r="A5016" s="4" t="str">
        <f aca="false">B5016&amp;"|"&amp;C5016</f>
        <v>tdbR00000153 Ile-CAU|51</v>
      </c>
      <c r="B5016" s="4" t="s">
        <v>105</v>
      </c>
      <c r="C5016" s="4" t="s">
        <v>832</v>
      </c>
      <c r="D5016" s="4" t="n">
        <v>52</v>
      </c>
      <c r="E5016" s="23" t="s">
        <v>777</v>
      </c>
      <c r="F5016" s="10" t="s">
        <v>830</v>
      </c>
    </row>
    <row r="5017" customFormat="false" ht="15" hidden="false" customHeight="false" outlineLevel="0" collapsed="false">
      <c r="A5017" s="4" t="str">
        <f aca="false">B5017&amp;"|"&amp;C5017</f>
        <v>tdbR00000153 Ile-CAU|52</v>
      </c>
      <c r="B5017" s="4" t="s">
        <v>105</v>
      </c>
      <c r="C5017" s="4" t="s">
        <v>833</v>
      </c>
      <c r="D5017" s="4" t="n">
        <v>53</v>
      </c>
      <c r="E5017" s="23" t="s">
        <v>459</v>
      </c>
      <c r="F5017" s="10" t="s">
        <v>830</v>
      </c>
    </row>
    <row r="5018" customFormat="false" ht="15" hidden="false" customHeight="false" outlineLevel="0" collapsed="false">
      <c r="A5018" s="4" t="str">
        <f aca="false">B5018&amp;"|"&amp;C5018</f>
        <v>tdbR00000153 Ile-CAU|53</v>
      </c>
      <c r="B5018" s="4" t="s">
        <v>105</v>
      </c>
      <c r="C5018" s="4" t="s">
        <v>834</v>
      </c>
      <c r="D5018" s="4" t="n">
        <v>54</v>
      </c>
      <c r="E5018" s="23" t="s">
        <v>459</v>
      </c>
      <c r="F5018" s="10" t="s">
        <v>830</v>
      </c>
    </row>
    <row r="5019" customFormat="false" ht="15" hidden="false" customHeight="false" outlineLevel="0" collapsed="false">
      <c r="A5019" s="4" t="str">
        <f aca="false">B5019&amp;"|"&amp;C5019</f>
        <v>tdbR00000153 Ile-CAU|54</v>
      </c>
      <c r="B5019" s="4" t="s">
        <v>105</v>
      </c>
      <c r="C5019" s="4" t="s">
        <v>835</v>
      </c>
      <c r="D5019" s="4" t="n">
        <v>55</v>
      </c>
      <c r="E5019" s="19" t="s">
        <v>777</v>
      </c>
      <c r="F5019" s="20" t="s">
        <v>836</v>
      </c>
    </row>
    <row r="5020" customFormat="false" ht="15" hidden="false" customHeight="false" outlineLevel="0" collapsed="false">
      <c r="A5020" s="4" t="str">
        <f aca="false">B5020&amp;"|"&amp;C5020</f>
        <v>tdbR00000153 Ile-CAU|55</v>
      </c>
      <c r="B5020" s="4" t="s">
        <v>105</v>
      </c>
      <c r="C5020" s="4" t="s">
        <v>837</v>
      </c>
      <c r="D5020" s="4" t="n">
        <v>56</v>
      </c>
      <c r="E5020" s="19" t="s">
        <v>777</v>
      </c>
      <c r="F5020" s="20" t="s">
        <v>836</v>
      </c>
    </row>
    <row r="5021" customFormat="false" ht="15" hidden="false" customHeight="false" outlineLevel="0" collapsed="false">
      <c r="A5021" s="4" t="str">
        <f aca="false">B5021&amp;"|"&amp;C5021</f>
        <v>tdbR00000153 Ile-CAU|56</v>
      </c>
      <c r="B5021" s="4" t="s">
        <v>105</v>
      </c>
      <c r="C5021" s="4" t="s">
        <v>838</v>
      </c>
      <c r="D5021" s="4" t="n">
        <v>57</v>
      </c>
      <c r="E5021" s="19" t="s">
        <v>772</v>
      </c>
      <c r="F5021" s="20" t="s">
        <v>836</v>
      </c>
    </row>
    <row r="5022" customFormat="false" ht="15" hidden="false" customHeight="false" outlineLevel="0" collapsed="false">
      <c r="A5022" s="4" t="str">
        <f aca="false">B5022&amp;"|"&amp;C5022</f>
        <v>tdbR00000153 Ile-CAU|57</v>
      </c>
      <c r="B5022" s="4" t="s">
        <v>105</v>
      </c>
      <c r="C5022" s="4" t="s">
        <v>839</v>
      </c>
      <c r="D5022" s="4" t="n">
        <v>58</v>
      </c>
      <c r="E5022" s="19" t="s">
        <v>780</v>
      </c>
      <c r="F5022" s="20" t="s">
        <v>836</v>
      </c>
    </row>
    <row r="5023" customFormat="false" ht="15" hidden="false" customHeight="false" outlineLevel="0" collapsed="false">
      <c r="A5023" s="4" t="str">
        <f aca="false">B5023&amp;"|"&amp;C5023</f>
        <v>tdbR00000153 Ile-CAU|58</v>
      </c>
      <c r="B5023" s="4" t="s">
        <v>105</v>
      </c>
      <c r="C5023" s="4" t="s">
        <v>840</v>
      </c>
      <c r="D5023" s="4" t="n">
        <v>59</v>
      </c>
      <c r="E5023" s="19" t="s">
        <v>780</v>
      </c>
      <c r="F5023" s="20" t="s">
        <v>836</v>
      </c>
    </row>
    <row r="5024" customFormat="false" ht="15" hidden="false" customHeight="false" outlineLevel="0" collapsed="false">
      <c r="A5024" s="4" t="str">
        <f aca="false">B5024&amp;"|"&amp;C5024</f>
        <v>tdbR00000153 Ile-CAU|59</v>
      </c>
      <c r="B5024" s="4" t="s">
        <v>105</v>
      </c>
      <c r="C5024" s="4" t="s">
        <v>841</v>
      </c>
      <c r="D5024" s="4" t="n">
        <v>60</v>
      </c>
      <c r="E5024" s="19" t="s">
        <v>459</v>
      </c>
      <c r="F5024" s="20" t="s">
        <v>836</v>
      </c>
    </row>
    <row r="5025" customFormat="false" ht="15" hidden="false" customHeight="false" outlineLevel="0" collapsed="false">
      <c r="A5025" s="4" t="str">
        <f aca="false">B5025&amp;"|"&amp;C5025</f>
        <v>tdbR00000153 Ile-CAU|60</v>
      </c>
      <c r="B5025" s="4" t="s">
        <v>105</v>
      </c>
      <c r="C5025" s="4" t="s">
        <v>842</v>
      </c>
      <c r="D5025" s="4" t="n">
        <v>61</v>
      </c>
      <c r="E5025" s="19" t="s">
        <v>777</v>
      </c>
      <c r="F5025" s="20" t="s">
        <v>836</v>
      </c>
    </row>
    <row r="5026" customFormat="false" ht="15" hidden="false" customHeight="false" outlineLevel="0" collapsed="false">
      <c r="A5026" s="4" t="str">
        <f aca="false">B5026&amp;"|"&amp;C5026</f>
        <v>tdbR00000153 Ile-CAU|61</v>
      </c>
      <c r="B5026" s="4" t="s">
        <v>105</v>
      </c>
      <c r="C5026" s="4" t="s">
        <v>843</v>
      </c>
      <c r="D5026" s="4" t="n">
        <v>62</v>
      </c>
      <c r="E5026" s="23" t="s">
        <v>772</v>
      </c>
      <c r="F5026" s="10" t="s">
        <v>830</v>
      </c>
    </row>
    <row r="5027" customFormat="false" ht="15" hidden="false" customHeight="false" outlineLevel="0" collapsed="false">
      <c r="A5027" s="4" t="str">
        <f aca="false">B5027&amp;"|"&amp;C5027</f>
        <v>tdbR00000153 Ile-CAU|62</v>
      </c>
      <c r="B5027" s="4" t="s">
        <v>105</v>
      </c>
      <c r="C5027" s="4" t="s">
        <v>844</v>
      </c>
      <c r="D5027" s="4" t="n">
        <v>63</v>
      </c>
      <c r="E5027" s="23" t="s">
        <v>772</v>
      </c>
      <c r="F5027" s="10" t="s">
        <v>830</v>
      </c>
    </row>
    <row r="5028" customFormat="false" ht="15" hidden="false" customHeight="false" outlineLevel="0" collapsed="false">
      <c r="A5028" s="4" t="str">
        <f aca="false">B5028&amp;"|"&amp;C5028</f>
        <v>tdbR00000153 Ile-CAU|63</v>
      </c>
      <c r="B5028" s="4" t="s">
        <v>105</v>
      </c>
      <c r="C5028" s="4" t="s">
        <v>845</v>
      </c>
      <c r="D5028" s="4" t="n">
        <v>64</v>
      </c>
      <c r="E5028" s="23" t="s">
        <v>780</v>
      </c>
      <c r="F5028" s="10" t="s">
        <v>830</v>
      </c>
    </row>
    <row r="5029" customFormat="false" ht="15" hidden="false" customHeight="false" outlineLevel="0" collapsed="false">
      <c r="A5029" s="4" t="str">
        <f aca="false">B5029&amp;"|"&amp;C5029</f>
        <v>tdbR00000153 Ile-CAU|64</v>
      </c>
      <c r="B5029" s="4" t="s">
        <v>105</v>
      </c>
      <c r="C5029" s="4" t="s">
        <v>846</v>
      </c>
      <c r="D5029" s="4" t="n">
        <v>65</v>
      </c>
      <c r="E5029" s="23" t="s">
        <v>780</v>
      </c>
      <c r="F5029" s="10" t="s">
        <v>830</v>
      </c>
    </row>
    <row r="5030" customFormat="false" ht="15" hidden="false" customHeight="false" outlineLevel="0" collapsed="false">
      <c r="A5030" s="4" t="str">
        <f aca="false">B5030&amp;"|"&amp;C5030</f>
        <v>tdbR00000153 Ile-CAU|65</v>
      </c>
      <c r="B5030" s="4" t="s">
        <v>105</v>
      </c>
      <c r="C5030" s="4" t="s">
        <v>847</v>
      </c>
      <c r="D5030" s="4" t="n">
        <v>66</v>
      </c>
      <c r="E5030" s="23" t="s">
        <v>777</v>
      </c>
      <c r="F5030" s="10" t="s">
        <v>830</v>
      </c>
    </row>
    <row r="5031" customFormat="false" ht="15" hidden="false" customHeight="false" outlineLevel="0" collapsed="false">
      <c r="A5031" s="4" t="str">
        <f aca="false">B5031&amp;"|"&amp;C5031</f>
        <v>tdbR00000153 Ile-CAU|66</v>
      </c>
      <c r="B5031" s="4" t="s">
        <v>105</v>
      </c>
      <c r="C5031" s="4" t="s">
        <v>848</v>
      </c>
      <c r="D5031" s="4" t="n">
        <v>67</v>
      </c>
      <c r="E5031" s="17" t="s">
        <v>780</v>
      </c>
      <c r="F5031" s="18" t="s">
        <v>768</v>
      </c>
    </row>
    <row r="5032" customFormat="false" ht="15" hidden="false" customHeight="false" outlineLevel="0" collapsed="false">
      <c r="A5032" s="4" t="str">
        <f aca="false">B5032&amp;"|"&amp;C5032</f>
        <v>tdbR00000153 Ile-CAU|67</v>
      </c>
      <c r="B5032" s="4" t="s">
        <v>105</v>
      </c>
      <c r="C5032" s="4" t="s">
        <v>849</v>
      </c>
      <c r="D5032" s="4" t="n">
        <v>68</v>
      </c>
      <c r="E5032" s="17" t="s">
        <v>780</v>
      </c>
      <c r="F5032" s="18" t="s">
        <v>768</v>
      </c>
    </row>
    <row r="5033" customFormat="false" ht="15" hidden="false" customHeight="false" outlineLevel="0" collapsed="false">
      <c r="A5033" s="4" t="str">
        <f aca="false">B5033&amp;"|"&amp;C5033</f>
        <v>tdbR00000153 Ile-CAU|68</v>
      </c>
      <c r="B5033" s="4" t="s">
        <v>105</v>
      </c>
      <c r="C5033" s="4" t="s">
        <v>850</v>
      </c>
      <c r="D5033" s="4" t="n">
        <v>69</v>
      </c>
      <c r="E5033" s="17" t="s">
        <v>459</v>
      </c>
      <c r="F5033" s="18" t="s">
        <v>768</v>
      </c>
    </row>
    <row r="5034" customFormat="false" ht="15" hidden="false" customHeight="false" outlineLevel="0" collapsed="false">
      <c r="A5034" s="4" t="str">
        <f aca="false">B5034&amp;"|"&amp;C5034</f>
        <v>tdbR00000153 Ile-CAU|69</v>
      </c>
      <c r="B5034" s="4" t="s">
        <v>105</v>
      </c>
      <c r="C5034" s="4" t="s">
        <v>851</v>
      </c>
      <c r="D5034" s="4" t="n">
        <v>70</v>
      </c>
      <c r="E5034" s="17" t="s">
        <v>459</v>
      </c>
      <c r="F5034" s="18" t="s">
        <v>768</v>
      </c>
    </row>
    <row r="5035" customFormat="false" ht="15" hidden="false" customHeight="false" outlineLevel="0" collapsed="false">
      <c r="A5035" s="4" t="str">
        <f aca="false">B5035&amp;"|"&amp;C5035</f>
        <v>tdbR00000153 Ile-CAU|70</v>
      </c>
      <c r="B5035" s="4" t="s">
        <v>105</v>
      </c>
      <c r="C5035" s="4" t="s">
        <v>852</v>
      </c>
      <c r="D5035" s="4" t="n">
        <v>71</v>
      </c>
      <c r="E5035" s="17" t="s">
        <v>777</v>
      </c>
      <c r="F5035" s="18" t="s">
        <v>768</v>
      </c>
    </row>
    <row r="5036" customFormat="false" ht="15" hidden="false" customHeight="false" outlineLevel="0" collapsed="false">
      <c r="A5036" s="4" t="str">
        <f aca="false">B5036&amp;"|"&amp;C5036</f>
        <v>tdbR00000153 Ile-CAU|71</v>
      </c>
      <c r="B5036" s="4" t="s">
        <v>105</v>
      </c>
      <c r="C5036" s="4" t="s">
        <v>853</v>
      </c>
      <c r="D5036" s="4" t="n">
        <v>72</v>
      </c>
      <c r="E5036" s="17" t="s">
        <v>772</v>
      </c>
      <c r="F5036" s="18" t="s">
        <v>768</v>
      </c>
    </row>
    <row r="5037" customFormat="false" ht="15" hidden="false" customHeight="false" outlineLevel="0" collapsed="false">
      <c r="A5037" s="4" t="str">
        <f aca="false">B5037&amp;"|"&amp;C5037</f>
        <v>tdbR00000153 Ile-CAU|72</v>
      </c>
      <c r="B5037" s="4" t="s">
        <v>105</v>
      </c>
      <c r="C5037" s="4" t="s">
        <v>854</v>
      </c>
      <c r="D5037" s="4" t="n">
        <v>73</v>
      </c>
      <c r="E5037" s="17" t="s">
        <v>772</v>
      </c>
      <c r="F5037" s="18" t="s">
        <v>768</v>
      </c>
    </row>
    <row r="5038" customFormat="false" ht="15" hidden="false" customHeight="false" outlineLevel="0" collapsed="false">
      <c r="A5038" s="4" t="str">
        <f aca="false">B5038&amp;"|"&amp;C5038</f>
        <v>tdbR00000504 Ile-CAU|1</v>
      </c>
      <c r="B5038" s="4" t="s">
        <v>106</v>
      </c>
      <c r="C5038" s="4" t="s">
        <v>767</v>
      </c>
      <c r="D5038" s="4" t="n">
        <v>1</v>
      </c>
      <c r="E5038" s="17" t="s">
        <v>772</v>
      </c>
      <c r="F5038" s="18" t="s">
        <v>768</v>
      </c>
    </row>
    <row r="5039" customFormat="false" ht="15" hidden="false" customHeight="false" outlineLevel="0" collapsed="false">
      <c r="A5039" s="4" t="str">
        <f aca="false">B5039&amp;"|"&amp;C5039</f>
        <v>tdbR00000504 Ile-CAU|2</v>
      </c>
      <c r="B5039" s="4" t="s">
        <v>106</v>
      </c>
      <c r="C5039" s="4" t="s">
        <v>769</v>
      </c>
      <c r="D5039" s="4" t="n">
        <v>2</v>
      </c>
      <c r="E5039" s="17" t="s">
        <v>459</v>
      </c>
      <c r="F5039" s="18" t="s">
        <v>768</v>
      </c>
    </row>
    <row r="5040" customFormat="false" ht="15" hidden="false" customHeight="false" outlineLevel="0" collapsed="false">
      <c r="A5040" s="4" t="str">
        <f aca="false">B5040&amp;"|"&amp;C5040</f>
        <v>tdbR00000504 Ile-CAU|3</v>
      </c>
      <c r="B5040" s="4" t="s">
        <v>106</v>
      </c>
      <c r="C5040" s="4" t="s">
        <v>770</v>
      </c>
      <c r="D5040" s="4" t="n">
        <v>3</v>
      </c>
      <c r="E5040" s="17" t="s">
        <v>772</v>
      </c>
      <c r="F5040" s="18" t="s">
        <v>768</v>
      </c>
    </row>
    <row r="5041" customFormat="false" ht="15" hidden="false" customHeight="false" outlineLevel="0" collapsed="false">
      <c r="A5041" s="4" t="str">
        <f aca="false">B5041&amp;"|"&amp;C5041</f>
        <v>tdbR00000504 Ile-CAU|4</v>
      </c>
      <c r="B5041" s="4" t="s">
        <v>106</v>
      </c>
      <c r="C5041" s="4" t="s">
        <v>771</v>
      </c>
      <c r="D5041" s="4" t="n">
        <v>4</v>
      </c>
      <c r="E5041" s="17" t="s">
        <v>459</v>
      </c>
      <c r="F5041" s="18" t="s">
        <v>768</v>
      </c>
    </row>
    <row r="5042" customFormat="false" ht="15" hidden="false" customHeight="false" outlineLevel="0" collapsed="false">
      <c r="A5042" s="4" t="str">
        <f aca="false">B5042&amp;"|"&amp;C5042</f>
        <v>tdbR00000504 Ile-CAU|5</v>
      </c>
      <c r="B5042" s="4" t="s">
        <v>106</v>
      </c>
      <c r="C5042" s="4" t="s">
        <v>773</v>
      </c>
      <c r="D5042" s="4" t="n">
        <v>5</v>
      </c>
      <c r="E5042" s="17" t="s">
        <v>459</v>
      </c>
      <c r="F5042" s="18" t="s">
        <v>768</v>
      </c>
    </row>
    <row r="5043" customFormat="false" ht="15" hidden="false" customHeight="false" outlineLevel="0" collapsed="false">
      <c r="A5043" s="4" t="str">
        <f aca="false">B5043&amp;"|"&amp;C5043</f>
        <v>tdbR00000504 Ile-CAU|6</v>
      </c>
      <c r="B5043" s="4" t="s">
        <v>106</v>
      </c>
      <c r="C5043" s="4" t="s">
        <v>774</v>
      </c>
      <c r="D5043" s="4" t="n">
        <v>6</v>
      </c>
      <c r="E5043" s="17" t="s">
        <v>459</v>
      </c>
      <c r="F5043" s="18" t="s">
        <v>768</v>
      </c>
    </row>
    <row r="5044" customFormat="false" ht="15" hidden="false" customHeight="false" outlineLevel="0" collapsed="false">
      <c r="A5044" s="4" t="str">
        <f aca="false">B5044&amp;"|"&amp;C5044</f>
        <v>tdbR00000504 Ile-CAU|7</v>
      </c>
      <c r="B5044" s="4" t="s">
        <v>106</v>
      </c>
      <c r="C5044" s="4" t="s">
        <v>775</v>
      </c>
      <c r="D5044" s="4" t="n">
        <v>7</v>
      </c>
      <c r="E5044" s="17" t="s">
        <v>459</v>
      </c>
      <c r="F5044" s="18" t="s">
        <v>768</v>
      </c>
    </row>
    <row r="5045" customFormat="false" ht="15" hidden="false" customHeight="false" outlineLevel="0" collapsed="false">
      <c r="A5045" s="4" t="str">
        <f aca="false">B5045&amp;"|"&amp;C5045</f>
        <v>tdbR00000504 Ile-CAU|8</v>
      </c>
      <c r="B5045" s="4" t="s">
        <v>106</v>
      </c>
      <c r="C5045" s="4" t="s">
        <v>776</v>
      </c>
      <c r="D5045" s="4" t="n">
        <v>8</v>
      </c>
      <c r="E5045" s="3" t="s">
        <v>777</v>
      </c>
      <c r="F5045" s="4" t="s">
        <v>778</v>
      </c>
    </row>
    <row r="5046" customFormat="false" ht="15" hidden="false" customHeight="false" outlineLevel="0" collapsed="false">
      <c r="A5046" s="4" t="str">
        <f aca="false">B5046&amp;"|"&amp;C5046</f>
        <v>tdbR00000504 Ile-CAU|9</v>
      </c>
      <c r="B5046" s="4" t="s">
        <v>106</v>
      </c>
      <c r="C5046" s="4" t="s">
        <v>779</v>
      </c>
      <c r="D5046" s="4" t="n">
        <v>9</v>
      </c>
      <c r="E5046" s="3" t="s">
        <v>780</v>
      </c>
      <c r="F5046" s="4" t="s">
        <v>781</v>
      </c>
    </row>
    <row r="5047" customFormat="false" ht="15" hidden="false" customHeight="false" outlineLevel="0" collapsed="false">
      <c r="A5047" s="4" t="str">
        <f aca="false">B5047&amp;"|"&amp;C5047</f>
        <v>tdbR00000504 Ile-CAU|10</v>
      </c>
      <c r="B5047" s="4" t="s">
        <v>106</v>
      </c>
      <c r="C5047" s="4" t="s">
        <v>782</v>
      </c>
      <c r="D5047" s="4" t="n">
        <v>10</v>
      </c>
      <c r="E5047" s="8" t="s">
        <v>459</v>
      </c>
      <c r="F5047" s="7" t="s">
        <v>783</v>
      </c>
    </row>
    <row r="5048" customFormat="false" ht="15" hidden="false" customHeight="false" outlineLevel="0" collapsed="false">
      <c r="A5048" s="4" t="str">
        <f aca="false">B5048&amp;"|"&amp;C5048</f>
        <v>tdbR00000504 Ile-CAU|11</v>
      </c>
      <c r="B5048" s="4" t="s">
        <v>106</v>
      </c>
      <c r="C5048" s="4" t="s">
        <v>784</v>
      </c>
      <c r="D5048" s="4" t="n">
        <v>11</v>
      </c>
      <c r="E5048" s="8" t="s">
        <v>780</v>
      </c>
      <c r="F5048" s="7" t="s">
        <v>783</v>
      </c>
    </row>
    <row r="5049" customFormat="false" ht="15" hidden="false" customHeight="false" outlineLevel="0" collapsed="false">
      <c r="A5049" s="4" t="str">
        <f aca="false">B5049&amp;"|"&amp;C5049</f>
        <v>tdbR00000504 Ile-CAU|12</v>
      </c>
      <c r="B5049" s="4" t="s">
        <v>106</v>
      </c>
      <c r="C5049" s="4" t="s">
        <v>785</v>
      </c>
      <c r="D5049" s="4" t="n">
        <v>12</v>
      </c>
      <c r="E5049" s="8" t="s">
        <v>459</v>
      </c>
      <c r="F5049" s="7" t="s">
        <v>783</v>
      </c>
    </row>
    <row r="5050" customFormat="false" ht="15" hidden="false" customHeight="false" outlineLevel="0" collapsed="false">
      <c r="A5050" s="4" t="str">
        <f aca="false">B5050&amp;"|"&amp;C5050</f>
        <v>tdbR00000504 Ile-CAU|13</v>
      </c>
      <c r="B5050" s="4" t="s">
        <v>106</v>
      </c>
      <c r="C5050" s="4" t="s">
        <v>786</v>
      </c>
      <c r="D5050" s="4" t="n">
        <v>13</v>
      </c>
      <c r="E5050" s="8" t="s">
        <v>772</v>
      </c>
      <c r="F5050" s="7" t="s">
        <v>783</v>
      </c>
    </row>
    <row r="5051" customFormat="false" ht="15" hidden="false" customHeight="false" outlineLevel="0" collapsed="false">
      <c r="A5051" s="4" t="str">
        <f aca="false">B5051&amp;"|"&amp;C5051</f>
        <v>tdbR00000504 Ile-CAU|14</v>
      </c>
      <c r="B5051" s="4" t="s">
        <v>106</v>
      </c>
      <c r="C5051" s="4" t="s">
        <v>787</v>
      </c>
      <c r="D5051" s="4" t="n">
        <v>14</v>
      </c>
      <c r="E5051" s="19" t="s">
        <v>780</v>
      </c>
      <c r="F5051" s="20" t="s">
        <v>788</v>
      </c>
    </row>
    <row r="5052" customFormat="false" ht="15" hidden="false" customHeight="false" outlineLevel="0" collapsed="false">
      <c r="A5052" s="4" t="str">
        <f aca="false">B5052&amp;"|"&amp;C5052</f>
        <v>tdbR00000504 Ile-CAU|15</v>
      </c>
      <c r="B5052" s="4" t="s">
        <v>106</v>
      </c>
      <c r="C5052" s="4" t="s">
        <v>789</v>
      </c>
      <c r="D5052" s="4" t="n">
        <v>15</v>
      </c>
      <c r="E5052" s="19" t="s">
        <v>459</v>
      </c>
      <c r="F5052" s="20" t="s">
        <v>788</v>
      </c>
    </row>
    <row r="5053" customFormat="false" ht="15" hidden="false" customHeight="false" outlineLevel="0" collapsed="false">
      <c r="A5053" s="4" t="str">
        <f aca="false">B5053&amp;"|"&amp;C5053</f>
        <v>tdbR00000504 Ile-CAU|16</v>
      </c>
      <c r="B5053" s="4" t="s">
        <v>106</v>
      </c>
      <c r="C5053" s="4" t="s">
        <v>790</v>
      </c>
      <c r="D5053" s="4" t="n">
        <v>16</v>
      </c>
      <c r="E5053" s="19" t="s">
        <v>777</v>
      </c>
      <c r="F5053" s="20" t="s">
        <v>788</v>
      </c>
    </row>
    <row r="5054" customFormat="false" ht="15" hidden="false" customHeight="false" outlineLevel="0" collapsed="false">
      <c r="A5054" s="4" t="str">
        <f aca="false">B5054&amp;"|"&amp;C5054</f>
        <v>tdbR00000504 Ile-CAU|17</v>
      </c>
      <c r="B5054" s="4" t="s">
        <v>106</v>
      </c>
      <c r="C5054" s="4" t="s">
        <v>791</v>
      </c>
      <c r="D5054" s="4" t="n">
        <v>17</v>
      </c>
      <c r="E5054" s="19" t="s">
        <v>777</v>
      </c>
      <c r="F5054" s="20" t="s">
        <v>788</v>
      </c>
    </row>
    <row r="5055" customFormat="false" ht="15" hidden="false" customHeight="false" outlineLevel="0" collapsed="false">
      <c r="A5055" s="4" t="str">
        <f aca="false">B5055&amp;"|"&amp;C5055</f>
        <v>tdbR00000504 Ile-CAU|18</v>
      </c>
      <c r="B5055" s="4" t="s">
        <v>106</v>
      </c>
      <c r="C5055" s="4" t="s">
        <v>793</v>
      </c>
      <c r="D5055" s="4" t="n">
        <v>18</v>
      </c>
      <c r="E5055" s="19" t="s">
        <v>459</v>
      </c>
      <c r="F5055" s="20" t="s">
        <v>788</v>
      </c>
    </row>
    <row r="5056" customFormat="false" ht="15" hidden="false" customHeight="false" outlineLevel="0" collapsed="false">
      <c r="A5056" s="4" t="str">
        <f aca="false">B5056&amp;"|"&amp;C5056</f>
        <v>tdbR00000504 Ile-CAU|19</v>
      </c>
      <c r="B5056" s="4" t="s">
        <v>106</v>
      </c>
      <c r="C5056" s="4" t="s">
        <v>794</v>
      </c>
      <c r="D5056" s="4" t="n">
        <v>19</v>
      </c>
      <c r="E5056" s="19" t="s">
        <v>459</v>
      </c>
      <c r="F5056" s="20" t="s">
        <v>788</v>
      </c>
    </row>
    <row r="5057" customFormat="false" ht="15" hidden="false" customHeight="false" outlineLevel="0" collapsed="false">
      <c r="A5057" s="4" t="str">
        <f aca="false">B5057&amp;"|"&amp;C5057</f>
        <v>tdbR00000504 Ile-CAU|20</v>
      </c>
      <c r="B5057" s="4" t="s">
        <v>106</v>
      </c>
      <c r="C5057" s="4" t="s">
        <v>795</v>
      </c>
      <c r="D5057" s="4" t="n">
        <v>20</v>
      </c>
      <c r="E5057" s="19" t="s">
        <v>777</v>
      </c>
      <c r="F5057" s="20" t="s">
        <v>788</v>
      </c>
    </row>
    <row r="5058" customFormat="false" ht="15" hidden="false" customHeight="false" outlineLevel="0" collapsed="false">
      <c r="A5058" s="4" t="str">
        <f aca="false">B5058&amp;"|"&amp;C5058</f>
        <v>tdbR00000504 Ile-CAU|21</v>
      </c>
      <c r="B5058" s="4" t="s">
        <v>106</v>
      </c>
      <c r="C5058" s="4" t="s">
        <v>797</v>
      </c>
      <c r="D5058" s="4" t="n">
        <v>21</v>
      </c>
      <c r="E5058" s="19" t="s">
        <v>780</v>
      </c>
      <c r="F5058" s="20" t="s">
        <v>788</v>
      </c>
    </row>
    <row r="5059" customFormat="false" ht="15" hidden="false" customHeight="false" outlineLevel="0" collapsed="false">
      <c r="A5059" s="4" t="str">
        <f aca="false">B5059&amp;"|"&amp;C5059</f>
        <v>tdbR00000504 Ile-CAU|22</v>
      </c>
      <c r="B5059" s="4" t="s">
        <v>106</v>
      </c>
      <c r="C5059" s="4" t="s">
        <v>798</v>
      </c>
      <c r="D5059" s="4" t="n">
        <v>22</v>
      </c>
      <c r="E5059" s="8" t="s">
        <v>459</v>
      </c>
      <c r="F5059" s="7" t="s">
        <v>783</v>
      </c>
    </row>
    <row r="5060" customFormat="false" ht="15" hidden="false" customHeight="false" outlineLevel="0" collapsed="false">
      <c r="A5060" s="4" t="str">
        <f aca="false">B5060&amp;"|"&amp;C5060</f>
        <v>tdbR00000504 Ile-CAU|23</v>
      </c>
      <c r="B5060" s="4" t="s">
        <v>106</v>
      </c>
      <c r="C5060" s="4" t="s">
        <v>799</v>
      </c>
      <c r="D5060" s="4" t="n">
        <v>23</v>
      </c>
      <c r="E5060" s="8" t="s">
        <v>772</v>
      </c>
      <c r="F5060" s="7" t="s">
        <v>783</v>
      </c>
    </row>
    <row r="5061" customFormat="false" ht="15" hidden="false" customHeight="false" outlineLevel="0" collapsed="false">
      <c r="A5061" s="4" t="str">
        <f aca="false">B5061&amp;"|"&amp;C5061</f>
        <v>tdbR00000504 Ile-CAU|24</v>
      </c>
      <c r="B5061" s="4" t="s">
        <v>106</v>
      </c>
      <c r="C5061" s="4" t="s">
        <v>800</v>
      </c>
      <c r="D5061" s="4" t="n">
        <v>24</v>
      </c>
      <c r="E5061" s="8" t="s">
        <v>777</v>
      </c>
      <c r="F5061" s="7" t="s">
        <v>783</v>
      </c>
    </row>
    <row r="5062" customFormat="false" ht="15" hidden="false" customHeight="false" outlineLevel="0" collapsed="false">
      <c r="A5062" s="4" t="str">
        <f aca="false">B5062&amp;"|"&amp;C5062</f>
        <v>tdbR00000504 Ile-CAU|25</v>
      </c>
      <c r="B5062" s="4" t="s">
        <v>106</v>
      </c>
      <c r="C5062" s="4" t="s">
        <v>801</v>
      </c>
      <c r="D5062" s="4" t="n">
        <v>25</v>
      </c>
      <c r="E5062" s="8" t="s">
        <v>772</v>
      </c>
      <c r="F5062" s="7" t="s">
        <v>783</v>
      </c>
    </row>
    <row r="5063" customFormat="false" ht="15" hidden="false" customHeight="false" outlineLevel="0" collapsed="false">
      <c r="A5063" s="4" t="str">
        <f aca="false">B5063&amp;"|"&amp;C5063</f>
        <v>tdbR00000504 Ile-CAU|26</v>
      </c>
      <c r="B5063" s="4" t="s">
        <v>106</v>
      </c>
      <c r="C5063" s="4" t="s">
        <v>802</v>
      </c>
      <c r="D5063" s="4" t="n">
        <v>26</v>
      </c>
      <c r="E5063" s="3" t="s">
        <v>459</v>
      </c>
      <c r="F5063" s="4" t="s">
        <v>803</v>
      </c>
    </row>
    <row r="5064" customFormat="false" ht="15" hidden="false" customHeight="false" outlineLevel="0" collapsed="false">
      <c r="A5064" s="4" t="str">
        <f aca="false">B5064&amp;"|"&amp;C5064</f>
        <v>tdbR00000504 Ile-CAU|27</v>
      </c>
      <c r="B5064" s="4" t="s">
        <v>106</v>
      </c>
      <c r="C5064" s="4" t="s">
        <v>804</v>
      </c>
      <c r="D5064" s="4" t="n">
        <v>27</v>
      </c>
      <c r="E5064" s="21" t="s">
        <v>772</v>
      </c>
      <c r="F5064" s="22" t="s">
        <v>805</v>
      </c>
    </row>
    <row r="5065" customFormat="false" ht="15" hidden="false" customHeight="false" outlineLevel="0" collapsed="false">
      <c r="A5065" s="4" t="str">
        <f aca="false">B5065&amp;"|"&amp;C5065</f>
        <v>tdbR00000504 Ile-CAU|28</v>
      </c>
      <c r="B5065" s="4" t="s">
        <v>106</v>
      </c>
      <c r="C5065" s="4" t="s">
        <v>806</v>
      </c>
      <c r="D5065" s="4" t="n">
        <v>28</v>
      </c>
      <c r="E5065" s="21" t="s">
        <v>772</v>
      </c>
      <c r="F5065" s="22" t="s">
        <v>805</v>
      </c>
    </row>
    <row r="5066" customFormat="false" ht="15" hidden="false" customHeight="false" outlineLevel="0" collapsed="false">
      <c r="A5066" s="4" t="str">
        <f aca="false">B5066&amp;"|"&amp;C5066</f>
        <v>tdbR00000504 Ile-CAU|29</v>
      </c>
      <c r="B5066" s="4" t="s">
        <v>106</v>
      </c>
      <c r="C5066" s="4" t="s">
        <v>807</v>
      </c>
      <c r="D5066" s="4" t="n">
        <v>29</v>
      </c>
      <c r="E5066" s="21" t="s">
        <v>459</v>
      </c>
      <c r="F5066" s="22" t="s">
        <v>805</v>
      </c>
    </row>
    <row r="5067" customFormat="false" ht="15" hidden="false" customHeight="false" outlineLevel="0" collapsed="false">
      <c r="A5067" s="4" t="str">
        <f aca="false">B5067&amp;"|"&amp;C5067</f>
        <v>tdbR00000504 Ile-CAU|30</v>
      </c>
      <c r="B5067" s="4" t="s">
        <v>106</v>
      </c>
      <c r="C5067" s="4" t="s">
        <v>808</v>
      </c>
      <c r="D5067" s="4" t="n">
        <v>30</v>
      </c>
      <c r="E5067" s="21" t="s">
        <v>459</v>
      </c>
      <c r="F5067" s="22" t="s">
        <v>805</v>
      </c>
    </row>
    <row r="5068" customFormat="false" ht="15" hidden="false" customHeight="false" outlineLevel="0" collapsed="false">
      <c r="A5068" s="4" t="str">
        <f aca="false">B5068&amp;"|"&amp;C5068</f>
        <v>tdbR00000504 Ile-CAU|31</v>
      </c>
      <c r="B5068" s="4" t="s">
        <v>106</v>
      </c>
      <c r="C5068" s="4" t="s">
        <v>809</v>
      </c>
      <c r="D5068" s="4" t="n">
        <v>31</v>
      </c>
      <c r="E5068" s="21" t="s">
        <v>459</v>
      </c>
      <c r="F5068" s="22" t="s">
        <v>805</v>
      </c>
    </row>
    <row r="5069" customFormat="false" ht="15" hidden="false" customHeight="false" outlineLevel="0" collapsed="false">
      <c r="A5069" s="4" t="str">
        <f aca="false">B5069&amp;"|"&amp;C5069</f>
        <v>tdbR00000504 Ile-CAU|32</v>
      </c>
      <c r="B5069" s="4" t="s">
        <v>106</v>
      </c>
      <c r="C5069" s="4" t="s">
        <v>810</v>
      </c>
      <c r="D5069" s="4" t="n">
        <v>32</v>
      </c>
      <c r="E5069" s="19" t="s">
        <v>772</v>
      </c>
      <c r="F5069" s="20" t="s">
        <v>811</v>
      </c>
    </row>
    <row r="5070" customFormat="false" ht="15" hidden="false" customHeight="false" outlineLevel="0" collapsed="false">
      <c r="A5070" s="4" t="str">
        <f aca="false">B5070&amp;"|"&amp;C5070</f>
        <v>tdbR00000504 Ile-CAU|33</v>
      </c>
      <c r="B5070" s="4" t="s">
        <v>106</v>
      </c>
      <c r="C5070" s="4" t="s">
        <v>812</v>
      </c>
      <c r="D5070" s="4" t="n">
        <v>33</v>
      </c>
      <c r="E5070" s="19" t="s">
        <v>777</v>
      </c>
      <c r="F5070" s="20" t="s">
        <v>811</v>
      </c>
    </row>
    <row r="5071" customFormat="false" ht="15" hidden="false" customHeight="false" outlineLevel="0" collapsed="false">
      <c r="A5071" s="4" t="str">
        <f aca="false">B5071&amp;"|"&amp;C5071</f>
        <v>tdbR00000504 Ile-CAU|34</v>
      </c>
      <c r="B5071" s="4" t="s">
        <v>106</v>
      </c>
      <c r="C5071" s="4" t="s">
        <v>813</v>
      </c>
      <c r="D5071" s="4" t="n">
        <v>34</v>
      </c>
      <c r="E5071" s="19" t="s">
        <v>772</v>
      </c>
      <c r="F5071" s="20" t="s">
        <v>811</v>
      </c>
    </row>
    <row r="5072" customFormat="false" ht="15" hidden="false" customHeight="false" outlineLevel="0" collapsed="false">
      <c r="A5072" s="4" t="str">
        <f aca="false">B5072&amp;"|"&amp;C5072</f>
        <v>tdbR00000504 Ile-CAU|35</v>
      </c>
      <c r="B5072" s="4" t="s">
        <v>106</v>
      </c>
      <c r="C5072" s="4" t="s">
        <v>814</v>
      </c>
      <c r="D5072" s="4" t="n">
        <v>35</v>
      </c>
      <c r="E5072" s="19" t="s">
        <v>780</v>
      </c>
      <c r="F5072" s="20" t="s">
        <v>811</v>
      </c>
    </row>
    <row r="5073" customFormat="false" ht="15" hidden="false" customHeight="false" outlineLevel="0" collapsed="false">
      <c r="A5073" s="4" t="str">
        <f aca="false">B5073&amp;"|"&amp;C5073</f>
        <v>tdbR00000504 Ile-CAU|36</v>
      </c>
      <c r="B5073" s="4" t="s">
        <v>106</v>
      </c>
      <c r="C5073" s="4" t="s">
        <v>815</v>
      </c>
      <c r="D5073" s="4" t="n">
        <v>36</v>
      </c>
      <c r="E5073" s="19" t="s">
        <v>777</v>
      </c>
      <c r="F5073" s="20" t="s">
        <v>811</v>
      </c>
    </row>
    <row r="5074" customFormat="false" ht="15" hidden="false" customHeight="false" outlineLevel="0" collapsed="false">
      <c r="A5074" s="4" t="str">
        <f aca="false">B5074&amp;"|"&amp;C5074</f>
        <v>tdbR00000504 Ile-CAU|37</v>
      </c>
      <c r="B5074" s="4" t="s">
        <v>106</v>
      </c>
      <c r="C5074" s="4" t="s">
        <v>816</v>
      </c>
      <c r="D5074" s="4" t="n">
        <v>37</v>
      </c>
      <c r="E5074" s="19" t="s">
        <v>780</v>
      </c>
      <c r="F5074" s="20" t="s">
        <v>811</v>
      </c>
    </row>
    <row r="5075" customFormat="false" ht="15" hidden="false" customHeight="false" outlineLevel="0" collapsed="false">
      <c r="A5075" s="4" t="str">
        <f aca="false">B5075&amp;"|"&amp;C5075</f>
        <v>tdbR00000504 Ile-CAU|38</v>
      </c>
      <c r="B5075" s="4" t="s">
        <v>106</v>
      </c>
      <c r="C5075" s="4" t="s">
        <v>817</v>
      </c>
      <c r="D5075" s="4" t="n">
        <v>38</v>
      </c>
      <c r="E5075" s="19" t="s">
        <v>780</v>
      </c>
      <c r="F5075" s="20" t="s">
        <v>811</v>
      </c>
    </row>
    <row r="5076" customFormat="false" ht="15" hidden="false" customHeight="false" outlineLevel="0" collapsed="false">
      <c r="A5076" s="4" t="str">
        <f aca="false">B5076&amp;"|"&amp;C5076</f>
        <v>tdbR00000504 Ile-CAU|39</v>
      </c>
      <c r="B5076" s="4" t="s">
        <v>106</v>
      </c>
      <c r="C5076" s="4" t="s">
        <v>818</v>
      </c>
      <c r="D5076" s="4" t="n">
        <v>39</v>
      </c>
      <c r="E5076" s="21" t="s">
        <v>772</v>
      </c>
      <c r="F5076" s="22" t="s">
        <v>805</v>
      </c>
    </row>
    <row r="5077" customFormat="false" ht="15" hidden="false" customHeight="false" outlineLevel="0" collapsed="false">
      <c r="A5077" s="4" t="str">
        <f aca="false">B5077&amp;"|"&amp;C5077</f>
        <v>tdbR00000504 Ile-CAU|40</v>
      </c>
      <c r="B5077" s="4" t="s">
        <v>106</v>
      </c>
      <c r="C5077" s="4" t="s">
        <v>819</v>
      </c>
      <c r="D5077" s="4" t="n">
        <v>40</v>
      </c>
      <c r="E5077" s="21" t="s">
        <v>772</v>
      </c>
      <c r="F5077" s="22" t="s">
        <v>805</v>
      </c>
    </row>
    <row r="5078" customFormat="false" ht="15" hidden="false" customHeight="false" outlineLevel="0" collapsed="false">
      <c r="A5078" s="4" t="str">
        <f aca="false">B5078&amp;"|"&amp;C5078</f>
        <v>tdbR00000504 Ile-CAU|41</v>
      </c>
      <c r="B5078" s="4" t="s">
        <v>106</v>
      </c>
      <c r="C5078" s="4" t="s">
        <v>820</v>
      </c>
      <c r="D5078" s="4" t="n">
        <v>41</v>
      </c>
      <c r="E5078" s="21" t="s">
        <v>772</v>
      </c>
      <c r="F5078" s="22" t="s">
        <v>805</v>
      </c>
    </row>
    <row r="5079" customFormat="false" ht="15" hidden="false" customHeight="false" outlineLevel="0" collapsed="false">
      <c r="A5079" s="4" t="str">
        <f aca="false">B5079&amp;"|"&amp;C5079</f>
        <v>tdbR00000504 Ile-CAU|42</v>
      </c>
      <c r="B5079" s="4" t="s">
        <v>106</v>
      </c>
      <c r="C5079" s="4" t="s">
        <v>821</v>
      </c>
      <c r="D5079" s="4" t="n">
        <v>42</v>
      </c>
      <c r="E5079" s="21" t="s">
        <v>459</v>
      </c>
      <c r="F5079" s="22" t="s">
        <v>805</v>
      </c>
    </row>
    <row r="5080" customFormat="false" ht="15" hidden="false" customHeight="false" outlineLevel="0" collapsed="false">
      <c r="A5080" s="4" t="str">
        <f aca="false">B5080&amp;"|"&amp;C5080</f>
        <v>tdbR00000504 Ile-CAU|43</v>
      </c>
      <c r="B5080" s="4" t="s">
        <v>106</v>
      </c>
      <c r="C5080" s="4" t="s">
        <v>822</v>
      </c>
      <c r="D5080" s="4" t="n">
        <v>43</v>
      </c>
      <c r="E5080" s="21" t="s">
        <v>459</v>
      </c>
      <c r="F5080" s="22" t="s">
        <v>805</v>
      </c>
    </row>
    <row r="5081" customFormat="false" ht="15" hidden="false" customHeight="false" outlineLevel="0" collapsed="false">
      <c r="A5081" s="4" t="str">
        <f aca="false">B5081&amp;"|"&amp;C5081</f>
        <v>tdbR00000504 Ile-CAU|44</v>
      </c>
      <c r="B5081" s="4" t="s">
        <v>106</v>
      </c>
      <c r="C5081" s="4" t="s">
        <v>823</v>
      </c>
      <c r="D5081" s="4" t="n">
        <v>44</v>
      </c>
      <c r="E5081" s="19" t="s">
        <v>780</v>
      </c>
      <c r="F5081" s="20" t="s">
        <v>824</v>
      </c>
    </row>
    <row r="5082" customFormat="false" ht="15" hidden="false" customHeight="false" outlineLevel="0" collapsed="false">
      <c r="A5082" s="4" t="str">
        <f aca="false">B5082&amp;"|"&amp;C5082</f>
        <v>tdbR00000504 Ile-CAU|45</v>
      </c>
      <c r="B5082" s="4" t="s">
        <v>106</v>
      </c>
      <c r="C5082" s="4" t="s">
        <v>825</v>
      </c>
      <c r="D5082" s="4" t="n">
        <v>45</v>
      </c>
      <c r="E5082" s="19" t="s">
        <v>459</v>
      </c>
      <c r="F5082" s="20" t="s">
        <v>824</v>
      </c>
    </row>
    <row r="5083" customFormat="false" ht="15" hidden="false" customHeight="false" outlineLevel="0" collapsed="false">
      <c r="A5083" s="4" t="str">
        <f aca="false">B5083&amp;"|"&amp;C5083</f>
        <v>tdbR00000504 Ile-CAU|46</v>
      </c>
      <c r="B5083" s="4" t="s">
        <v>106</v>
      </c>
      <c r="C5083" s="4" t="s">
        <v>826</v>
      </c>
      <c r="D5083" s="4" t="n">
        <v>46</v>
      </c>
      <c r="E5083" s="19" t="s">
        <v>459</v>
      </c>
      <c r="F5083" s="20" t="s">
        <v>824</v>
      </c>
    </row>
    <row r="5084" customFormat="false" ht="15" hidden="false" customHeight="false" outlineLevel="0" collapsed="false">
      <c r="A5084" s="4" t="str">
        <f aca="false">B5084&amp;"|"&amp;C5084</f>
        <v>tdbR00000504 Ile-CAU|47</v>
      </c>
      <c r="B5084" s="4" t="s">
        <v>106</v>
      </c>
      <c r="C5084" s="4" t="s">
        <v>827</v>
      </c>
      <c r="D5084" s="4" t="n">
        <v>47</v>
      </c>
      <c r="E5084" s="19" t="s">
        <v>777</v>
      </c>
      <c r="F5084" s="20" t="s">
        <v>824</v>
      </c>
    </row>
    <row r="5085" customFormat="false" ht="15" hidden="false" customHeight="false" outlineLevel="0" collapsed="false">
      <c r="A5085" s="4" t="str">
        <f aca="false">B5085&amp;"|"&amp;C5085</f>
        <v>tdbR00000504 Ile-CAU|48</v>
      </c>
      <c r="B5085" s="4" t="s">
        <v>106</v>
      </c>
      <c r="C5085" s="4" t="s">
        <v>828</v>
      </c>
      <c r="D5085" s="4" t="n">
        <v>48</v>
      </c>
      <c r="E5085" s="19" t="s">
        <v>772</v>
      </c>
      <c r="F5085" s="20" t="s">
        <v>824</v>
      </c>
    </row>
    <row r="5086" customFormat="false" ht="15" hidden="false" customHeight="false" outlineLevel="0" collapsed="false">
      <c r="A5086" s="4" t="str">
        <f aca="false">B5086&amp;"|"&amp;C5086</f>
        <v>tdbR00000504 Ile-CAU|49</v>
      </c>
      <c r="B5086" s="4" t="s">
        <v>106</v>
      </c>
      <c r="C5086" s="4" t="s">
        <v>829</v>
      </c>
      <c r="D5086" s="4" t="n">
        <v>49</v>
      </c>
      <c r="E5086" s="23" t="s">
        <v>459</v>
      </c>
      <c r="F5086" s="10" t="s">
        <v>830</v>
      </c>
    </row>
    <row r="5087" customFormat="false" ht="15" hidden="false" customHeight="false" outlineLevel="0" collapsed="false">
      <c r="A5087" s="4" t="str">
        <f aca="false">B5087&amp;"|"&amp;C5087</f>
        <v>tdbR00000504 Ile-CAU|50</v>
      </c>
      <c r="B5087" s="4" t="s">
        <v>106</v>
      </c>
      <c r="C5087" s="4" t="s">
        <v>831</v>
      </c>
      <c r="D5087" s="4" t="n">
        <v>50</v>
      </c>
      <c r="E5087" s="23" t="s">
        <v>772</v>
      </c>
      <c r="F5087" s="10" t="s">
        <v>830</v>
      </c>
    </row>
    <row r="5088" customFormat="false" ht="15" hidden="false" customHeight="false" outlineLevel="0" collapsed="false">
      <c r="A5088" s="4" t="str">
        <f aca="false">B5088&amp;"|"&amp;C5088</f>
        <v>tdbR00000504 Ile-CAU|51</v>
      </c>
      <c r="B5088" s="4" t="s">
        <v>106</v>
      </c>
      <c r="C5088" s="4" t="s">
        <v>832</v>
      </c>
      <c r="D5088" s="4" t="n">
        <v>51</v>
      </c>
      <c r="E5088" s="23" t="s">
        <v>780</v>
      </c>
      <c r="F5088" s="10" t="s">
        <v>830</v>
      </c>
    </row>
    <row r="5089" customFormat="false" ht="15" hidden="false" customHeight="false" outlineLevel="0" collapsed="false">
      <c r="A5089" s="4" t="str">
        <f aca="false">B5089&amp;"|"&amp;C5089</f>
        <v>tdbR00000504 Ile-CAU|52</v>
      </c>
      <c r="B5089" s="4" t="s">
        <v>106</v>
      </c>
      <c r="C5089" s="4" t="s">
        <v>833</v>
      </c>
      <c r="D5089" s="4" t="n">
        <v>52</v>
      </c>
      <c r="E5089" s="23" t="s">
        <v>459</v>
      </c>
      <c r="F5089" s="10" t="s">
        <v>830</v>
      </c>
    </row>
    <row r="5090" customFormat="false" ht="15" hidden="false" customHeight="false" outlineLevel="0" collapsed="false">
      <c r="A5090" s="4" t="str">
        <f aca="false">B5090&amp;"|"&amp;C5090</f>
        <v>tdbR00000504 Ile-CAU|53</v>
      </c>
      <c r="B5090" s="4" t="s">
        <v>106</v>
      </c>
      <c r="C5090" s="4" t="s">
        <v>834</v>
      </c>
      <c r="D5090" s="4" t="n">
        <v>53</v>
      </c>
      <c r="E5090" s="23" t="s">
        <v>459</v>
      </c>
      <c r="F5090" s="10" t="s">
        <v>830</v>
      </c>
    </row>
    <row r="5091" customFormat="false" ht="15" hidden="false" customHeight="false" outlineLevel="0" collapsed="false">
      <c r="A5091" s="4" t="str">
        <f aca="false">B5091&amp;"|"&amp;C5091</f>
        <v>tdbR00000504 Ile-CAU|54</v>
      </c>
      <c r="B5091" s="4" t="s">
        <v>106</v>
      </c>
      <c r="C5091" s="4" t="s">
        <v>835</v>
      </c>
      <c r="D5091" s="4" t="n">
        <v>54</v>
      </c>
      <c r="E5091" s="19" t="s">
        <v>777</v>
      </c>
      <c r="F5091" s="20" t="s">
        <v>836</v>
      </c>
    </row>
    <row r="5092" customFormat="false" ht="15" hidden="false" customHeight="false" outlineLevel="0" collapsed="false">
      <c r="A5092" s="4" t="str">
        <f aca="false">B5092&amp;"|"&amp;C5092</f>
        <v>tdbR00000504 Ile-CAU|55</v>
      </c>
      <c r="B5092" s="4" t="s">
        <v>106</v>
      </c>
      <c r="C5092" s="4" t="s">
        <v>837</v>
      </c>
      <c r="D5092" s="4" t="n">
        <v>55</v>
      </c>
      <c r="E5092" s="19" t="s">
        <v>777</v>
      </c>
      <c r="F5092" s="20" t="s">
        <v>836</v>
      </c>
    </row>
    <row r="5093" customFormat="false" ht="15" hidden="false" customHeight="false" outlineLevel="0" collapsed="false">
      <c r="A5093" s="4" t="str">
        <f aca="false">B5093&amp;"|"&amp;C5093</f>
        <v>tdbR00000504 Ile-CAU|56</v>
      </c>
      <c r="B5093" s="4" t="s">
        <v>106</v>
      </c>
      <c r="C5093" s="4" t="s">
        <v>838</v>
      </c>
      <c r="D5093" s="4" t="n">
        <v>56</v>
      </c>
      <c r="E5093" s="19" t="s">
        <v>772</v>
      </c>
      <c r="F5093" s="20" t="s">
        <v>836</v>
      </c>
    </row>
    <row r="5094" customFormat="false" ht="15" hidden="false" customHeight="false" outlineLevel="0" collapsed="false">
      <c r="A5094" s="4" t="str">
        <f aca="false">B5094&amp;"|"&amp;C5094</f>
        <v>tdbR00000504 Ile-CAU|57</v>
      </c>
      <c r="B5094" s="4" t="s">
        <v>106</v>
      </c>
      <c r="C5094" s="4" t="s">
        <v>839</v>
      </c>
      <c r="D5094" s="4" t="n">
        <v>57</v>
      </c>
      <c r="E5094" s="19" t="s">
        <v>459</v>
      </c>
      <c r="F5094" s="20" t="s">
        <v>836</v>
      </c>
    </row>
    <row r="5095" customFormat="false" ht="15" hidden="false" customHeight="false" outlineLevel="0" collapsed="false">
      <c r="A5095" s="4" t="str">
        <f aca="false">B5095&amp;"|"&amp;C5095</f>
        <v>tdbR00000504 Ile-CAU|58</v>
      </c>
      <c r="B5095" s="4" t="s">
        <v>106</v>
      </c>
      <c r="C5095" s="4" t="s">
        <v>840</v>
      </c>
      <c r="D5095" s="4" t="n">
        <v>58</v>
      </c>
      <c r="E5095" s="19" t="s">
        <v>780</v>
      </c>
      <c r="F5095" s="20" t="s">
        <v>836</v>
      </c>
    </row>
    <row r="5096" customFormat="false" ht="15" hidden="false" customHeight="false" outlineLevel="0" collapsed="false">
      <c r="A5096" s="4" t="str">
        <f aca="false">B5096&amp;"|"&amp;C5096</f>
        <v>tdbR00000504 Ile-CAU|59</v>
      </c>
      <c r="B5096" s="4" t="s">
        <v>106</v>
      </c>
      <c r="C5096" s="4" t="s">
        <v>841</v>
      </c>
      <c r="D5096" s="4" t="n">
        <v>59</v>
      </c>
      <c r="E5096" s="19" t="s">
        <v>459</v>
      </c>
      <c r="F5096" s="20" t="s">
        <v>836</v>
      </c>
    </row>
    <row r="5097" customFormat="false" ht="15" hidden="false" customHeight="false" outlineLevel="0" collapsed="false">
      <c r="A5097" s="4" t="str">
        <f aca="false">B5097&amp;"|"&amp;C5097</f>
        <v>tdbR00000504 Ile-CAU|60</v>
      </c>
      <c r="B5097" s="4" t="s">
        <v>106</v>
      </c>
      <c r="C5097" s="4" t="s">
        <v>842</v>
      </c>
      <c r="D5097" s="4" t="n">
        <v>60</v>
      </c>
      <c r="E5097" s="19" t="s">
        <v>777</v>
      </c>
      <c r="F5097" s="20" t="s">
        <v>836</v>
      </c>
    </row>
    <row r="5098" customFormat="false" ht="15" hidden="false" customHeight="false" outlineLevel="0" collapsed="false">
      <c r="A5098" s="4" t="str">
        <f aca="false">B5098&amp;"|"&amp;C5098</f>
        <v>tdbR00000504 Ile-CAU|61</v>
      </c>
      <c r="B5098" s="4" t="s">
        <v>106</v>
      </c>
      <c r="C5098" s="4" t="s">
        <v>843</v>
      </c>
      <c r="D5098" s="4" t="n">
        <v>61</v>
      </c>
      <c r="E5098" s="23" t="s">
        <v>772</v>
      </c>
      <c r="F5098" s="10" t="s">
        <v>830</v>
      </c>
    </row>
    <row r="5099" customFormat="false" ht="15" hidden="false" customHeight="false" outlineLevel="0" collapsed="false">
      <c r="A5099" s="4" t="str">
        <f aca="false">B5099&amp;"|"&amp;C5099</f>
        <v>tdbR00000504 Ile-CAU|62</v>
      </c>
      <c r="B5099" s="4" t="s">
        <v>106</v>
      </c>
      <c r="C5099" s="4" t="s">
        <v>844</v>
      </c>
      <c r="D5099" s="4" t="n">
        <v>62</v>
      </c>
      <c r="E5099" s="23" t="s">
        <v>772</v>
      </c>
      <c r="F5099" s="10" t="s">
        <v>830</v>
      </c>
    </row>
    <row r="5100" customFormat="false" ht="15" hidden="false" customHeight="false" outlineLevel="0" collapsed="false">
      <c r="A5100" s="4" t="str">
        <f aca="false">B5100&amp;"|"&amp;C5100</f>
        <v>tdbR00000504 Ile-CAU|63</v>
      </c>
      <c r="B5100" s="4" t="s">
        <v>106</v>
      </c>
      <c r="C5100" s="4" t="s">
        <v>845</v>
      </c>
      <c r="D5100" s="4" t="n">
        <v>63</v>
      </c>
      <c r="E5100" s="23" t="s">
        <v>777</v>
      </c>
      <c r="F5100" s="10" t="s">
        <v>830</v>
      </c>
    </row>
    <row r="5101" customFormat="false" ht="15" hidden="false" customHeight="false" outlineLevel="0" collapsed="false">
      <c r="A5101" s="4" t="str">
        <f aca="false">B5101&amp;"|"&amp;C5101</f>
        <v>tdbR00000504 Ile-CAU|64</v>
      </c>
      <c r="B5101" s="4" t="s">
        <v>106</v>
      </c>
      <c r="C5101" s="4" t="s">
        <v>846</v>
      </c>
      <c r="D5101" s="4" t="n">
        <v>64</v>
      </c>
      <c r="E5101" s="23" t="s">
        <v>459</v>
      </c>
      <c r="F5101" s="10" t="s">
        <v>830</v>
      </c>
    </row>
    <row r="5102" customFormat="false" ht="15" hidden="false" customHeight="false" outlineLevel="0" collapsed="false">
      <c r="A5102" s="4" t="str">
        <f aca="false">B5102&amp;"|"&amp;C5102</f>
        <v>tdbR00000504 Ile-CAU|65</v>
      </c>
      <c r="B5102" s="4" t="s">
        <v>106</v>
      </c>
      <c r="C5102" s="4" t="s">
        <v>847</v>
      </c>
      <c r="D5102" s="4" t="n">
        <v>65</v>
      </c>
      <c r="E5102" s="23" t="s">
        <v>772</v>
      </c>
      <c r="F5102" s="10" t="s">
        <v>830</v>
      </c>
    </row>
    <row r="5103" customFormat="false" ht="15" hidden="false" customHeight="false" outlineLevel="0" collapsed="false">
      <c r="A5103" s="4" t="str">
        <f aca="false">B5103&amp;"|"&amp;C5103</f>
        <v>tdbR00000504 Ile-CAU|66</v>
      </c>
      <c r="B5103" s="4" t="s">
        <v>106</v>
      </c>
      <c r="C5103" s="4" t="s">
        <v>848</v>
      </c>
      <c r="D5103" s="4" t="n">
        <v>66</v>
      </c>
      <c r="E5103" s="17" t="s">
        <v>772</v>
      </c>
      <c r="F5103" s="18" t="s">
        <v>768</v>
      </c>
    </row>
    <row r="5104" customFormat="false" ht="15" hidden="false" customHeight="false" outlineLevel="0" collapsed="false">
      <c r="A5104" s="4" t="str">
        <f aca="false">B5104&amp;"|"&amp;C5104</f>
        <v>tdbR00000504 Ile-CAU|67</v>
      </c>
      <c r="B5104" s="4" t="s">
        <v>106</v>
      </c>
      <c r="C5104" s="4" t="s">
        <v>849</v>
      </c>
      <c r="D5104" s="4" t="n">
        <v>67</v>
      </c>
      <c r="E5104" s="17" t="s">
        <v>772</v>
      </c>
      <c r="F5104" s="18" t="s">
        <v>768</v>
      </c>
    </row>
    <row r="5105" customFormat="false" ht="15" hidden="false" customHeight="false" outlineLevel="0" collapsed="false">
      <c r="A5105" s="4" t="str">
        <f aca="false">B5105&amp;"|"&amp;C5105</f>
        <v>tdbR00000504 Ile-CAU|68</v>
      </c>
      <c r="B5105" s="4" t="s">
        <v>106</v>
      </c>
      <c r="C5105" s="4" t="s">
        <v>850</v>
      </c>
      <c r="D5105" s="4" t="n">
        <v>68</v>
      </c>
      <c r="E5105" s="17" t="s">
        <v>772</v>
      </c>
      <c r="F5105" s="18" t="s">
        <v>768</v>
      </c>
    </row>
    <row r="5106" customFormat="false" ht="15" hidden="false" customHeight="false" outlineLevel="0" collapsed="false">
      <c r="A5106" s="4" t="str">
        <f aca="false">B5106&amp;"|"&amp;C5106</f>
        <v>tdbR00000504 Ile-CAU|69</v>
      </c>
      <c r="B5106" s="4" t="s">
        <v>106</v>
      </c>
      <c r="C5106" s="4" t="s">
        <v>851</v>
      </c>
      <c r="D5106" s="4" t="n">
        <v>69</v>
      </c>
      <c r="E5106" s="17" t="s">
        <v>772</v>
      </c>
      <c r="F5106" s="18" t="s">
        <v>768</v>
      </c>
    </row>
    <row r="5107" customFormat="false" ht="15" hidden="false" customHeight="false" outlineLevel="0" collapsed="false">
      <c r="A5107" s="4" t="str">
        <f aca="false">B5107&amp;"|"&amp;C5107</f>
        <v>tdbR00000504 Ile-CAU|70</v>
      </c>
      <c r="B5107" s="4" t="s">
        <v>106</v>
      </c>
      <c r="C5107" s="4" t="s">
        <v>852</v>
      </c>
      <c r="D5107" s="4" t="n">
        <v>70</v>
      </c>
      <c r="E5107" s="17" t="s">
        <v>459</v>
      </c>
      <c r="F5107" s="18" t="s">
        <v>768</v>
      </c>
    </row>
    <row r="5108" customFormat="false" ht="15" hidden="false" customHeight="false" outlineLevel="0" collapsed="false">
      <c r="A5108" s="4" t="str">
        <f aca="false">B5108&amp;"|"&amp;C5108</f>
        <v>tdbR00000504 Ile-CAU|71</v>
      </c>
      <c r="B5108" s="4" t="s">
        <v>106</v>
      </c>
      <c r="C5108" s="4" t="s">
        <v>853</v>
      </c>
      <c r="D5108" s="4" t="n">
        <v>71</v>
      </c>
      <c r="E5108" s="17" t="s">
        <v>772</v>
      </c>
      <c r="F5108" s="18" t="s">
        <v>768</v>
      </c>
    </row>
    <row r="5109" customFormat="false" ht="15" hidden="false" customHeight="false" outlineLevel="0" collapsed="false">
      <c r="A5109" s="4" t="str">
        <f aca="false">B5109&amp;"|"&amp;C5109</f>
        <v>tdbR00000504 Ile-CAU|72</v>
      </c>
      <c r="B5109" s="4" t="s">
        <v>106</v>
      </c>
      <c r="C5109" s="4" t="s">
        <v>854</v>
      </c>
      <c r="D5109" s="4" t="n">
        <v>72</v>
      </c>
      <c r="E5109" s="17" t="s">
        <v>780</v>
      </c>
      <c r="F5109" s="18" t="s">
        <v>768</v>
      </c>
    </row>
    <row r="5110" customFormat="false" ht="15" hidden="false" customHeight="false" outlineLevel="0" collapsed="false">
      <c r="A5110" s="4" t="str">
        <f aca="false">B5110&amp;"|"&amp;C5110</f>
        <v>tdbR00000217 Leu-UAA|1</v>
      </c>
      <c r="B5110" s="4" t="s">
        <v>107</v>
      </c>
      <c r="C5110" s="4" t="s">
        <v>767</v>
      </c>
      <c r="D5110" s="4" t="n">
        <v>1</v>
      </c>
      <c r="E5110" s="17" t="s">
        <v>772</v>
      </c>
      <c r="F5110" s="18" t="s">
        <v>768</v>
      </c>
    </row>
    <row r="5111" customFormat="false" ht="15" hidden="false" customHeight="false" outlineLevel="0" collapsed="false">
      <c r="A5111" s="4" t="str">
        <f aca="false">B5111&amp;"|"&amp;C5111</f>
        <v>tdbR00000217 Leu-UAA|2</v>
      </c>
      <c r="B5111" s="4" t="s">
        <v>107</v>
      </c>
      <c r="C5111" s="4" t="s">
        <v>769</v>
      </c>
      <c r="D5111" s="4" t="n">
        <v>2</v>
      </c>
      <c r="E5111" s="17" t="s">
        <v>772</v>
      </c>
      <c r="F5111" s="18" t="s">
        <v>768</v>
      </c>
    </row>
    <row r="5112" customFormat="false" ht="15" hidden="false" customHeight="false" outlineLevel="0" collapsed="false">
      <c r="A5112" s="4" t="str">
        <f aca="false">B5112&amp;"|"&amp;C5112</f>
        <v>tdbR00000217 Leu-UAA|3</v>
      </c>
      <c r="B5112" s="4" t="s">
        <v>107</v>
      </c>
      <c r="C5112" s="4" t="s">
        <v>770</v>
      </c>
      <c r="D5112" s="4" t="n">
        <v>3</v>
      </c>
      <c r="E5112" s="17" t="s">
        <v>772</v>
      </c>
      <c r="F5112" s="18" t="s">
        <v>768</v>
      </c>
    </row>
    <row r="5113" customFormat="false" ht="15" hidden="false" customHeight="false" outlineLevel="0" collapsed="false">
      <c r="A5113" s="4" t="str">
        <f aca="false">B5113&amp;"|"&amp;C5113</f>
        <v>tdbR00000217 Leu-UAA|4</v>
      </c>
      <c r="B5113" s="4" t="s">
        <v>107</v>
      </c>
      <c r="C5113" s="4" t="s">
        <v>771</v>
      </c>
      <c r="D5113" s="4" t="n">
        <v>4</v>
      </c>
      <c r="E5113" s="17" t="s">
        <v>772</v>
      </c>
      <c r="F5113" s="18" t="s">
        <v>768</v>
      </c>
    </row>
    <row r="5114" customFormat="false" ht="15" hidden="false" customHeight="false" outlineLevel="0" collapsed="false">
      <c r="A5114" s="4" t="str">
        <f aca="false">B5114&amp;"|"&amp;C5114</f>
        <v>tdbR00000217 Leu-UAA|5</v>
      </c>
      <c r="B5114" s="4" t="s">
        <v>107</v>
      </c>
      <c r="C5114" s="4" t="s">
        <v>773</v>
      </c>
      <c r="D5114" s="4" t="n">
        <v>5</v>
      </c>
      <c r="E5114" s="17" t="s">
        <v>780</v>
      </c>
      <c r="F5114" s="18" t="s">
        <v>768</v>
      </c>
    </row>
    <row r="5115" customFormat="false" ht="15" hidden="false" customHeight="false" outlineLevel="0" collapsed="false">
      <c r="A5115" s="4" t="str">
        <f aca="false">B5115&amp;"|"&amp;C5115</f>
        <v>tdbR00000217 Leu-UAA|6</v>
      </c>
      <c r="B5115" s="4" t="s">
        <v>107</v>
      </c>
      <c r="C5115" s="4" t="s">
        <v>774</v>
      </c>
      <c r="D5115" s="4" t="n">
        <v>6</v>
      </c>
      <c r="E5115" s="17" t="s">
        <v>780</v>
      </c>
      <c r="F5115" s="18" t="s">
        <v>768</v>
      </c>
    </row>
    <row r="5116" customFormat="false" ht="15" hidden="false" customHeight="false" outlineLevel="0" collapsed="false">
      <c r="A5116" s="4" t="str">
        <f aca="false">B5116&amp;"|"&amp;C5116</f>
        <v>tdbR00000217 Leu-UAA|7</v>
      </c>
      <c r="B5116" s="4" t="s">
        <v>107</v>
      </c>
      <c r="C5116" s="4" t="s">
        <v>775</v>
      </c>
      <c r="D5116" s="4" t="n">
        <v>7</v>
      </c>
      <c r="E5116" s="17" t="s">
        <v>459</v>
      </c>
      <c r="F5116" s="18" t="s">
        <v>768</v>
      </c>
    </row>
    <row r="5117" customFormat="false" ht="15" hidden="false" customHeight="false" outlineLevel="0" collapsed="false">
      <c r="A5117" s="4" t="str">
        <f aca="false">B5117&amp;"|"&amp;C5117</f>
        <v>tdbR00000217 Leu-UAA|8</v>
      </c>
      <c r="B5117" s="4" t="s">
        <v>107</v>
      </c>
      <c r="C5117" s="4" t="s">
        <v>776</v>
      </c>
      <c r="D5117" s="4" t="n">
        <v>8</v>
      </c>
      <c r="E5117" s="3" t="s">
        <v>777</v>
      </c>
      <c r="F5117" s="4" t="s">
        <v>778</v>
      </c>
    </row>
    <row r="5118" customFormat="false" ht="15" hidden="false" customHeight="false" outlineLevel="0" collapsed="false">
      <c r="A5118" s="4" t="str">
        <f aca="false">B5118&amp;"|"&amp;C5118</f>
        <v>tdbR00000217 Leu-UAA|9</v>
      </c>
      <c r="B5118" s="4" t="s">
        <v>107</v>
      </c>
      <c r="C5118" s="4" t="s">
        <v>779</v>
      </c>
      <c r="D5118" s="4" t="n">
        <v>9</v>
      </c>
      <c r="E5118" s="3" t="s">
        <v>459</v>
      </c>
      <c r="F5118" s="4" t="s">
        <v>781</v>
      </c>
    </row>
    <row r="5119" customFormat="false" ht="15" hidden="false" customHeight="false" outlineLevel="0" collapsed="false">
      <c r="A5119" s="4" t="str">
        <f aca="false">B5119&amp;"|"&amp;C5119</f>
        <v>tdbR00000217 Leu-UAA|10</v>
      </c>
      <c r="B5119" s="4" t="s">
        <v>107</v>
      </c>
      <c r="C5119" s="4" t="s">
        <v>782</v>
      </c>
      <c r="D5119" s="4" t="n">
        <v>10</v>
      </c>
      <c r="E5119" s="8" t="s">
        <v>459</v>
      </c>
      <c r="F5119" s="7" t="s">
        <v>783</v>
      </c>
    </row>
    <row r="5120" customFormat="false" ht="15" hidden="false" customHeight="false" outlineLevel="0" collapsed="false">
      <c r="A5120" s="4" t="str">
        <f aca="false">B5120&amp;"|"&amp;C5120</f>
        <v>tdbR00000217 Leu-UAA|11</v>
      </c>
      <c r="B5120" s="4" t="s">
        <v>107</v>
      </c>
      <c r="C5120" s="4" t="s">
        <v>784</v>
      </c>
      <c r="D5120" s="4" t="n">
        <v>11</v>
      </c>
      <c r="E5120" s="8" t="s">
        <v>772</v>
      </c>
      <c r="F5120" s="7" t="s">
        <v>783</v>
      </c>
    </row>
    <row r="5121" customFormat="false" ht="15" hidden="false" customHeight="false" outlineLevel="0" collapsed="false">
      <c r="A5121" s="4" t="str">
        <f aca="false">B5121&amp;"|"&amp;C5121</f>
        <v>tdbR00000217 Leu-UAA|12</v>
      </c>
      <c r="B5121" s="4" t="s">
        <v>107</v>
      </c>
      <c r="C5121" s="4" t="s">
        <v>785</v>
      </c>
      <c r="D5121" s="4" t="n">
        <v>12</v>
      </c>
      <c r="E5121" s="8" t="s">
        <v>459</v>
      </c>
      <c r="F5121" s="7" t="s">
        <v>783</v>
      </c>
    </row>
    <row r="5122" customFormat="false" ht="15" hidden="false" customHeight="false" outlineLevel="0" collapsed="false">
      <c r="A5122" s="4" t="str">
        <f aca="false">B5122&amp;"|"&amp;C5122</f>
        <v>tdbR00000217 Leu-UAA|13</v>
      </c>
      <c r="B5122" s="4" t="s">
        <v>107</v>
      </c>
      <c r="C5122" s="4" t="s">
        <v>786</v>
      </c>
      <c r="D5122" s="4" t="n">
        <v>13</v>
      </c>
      <c r="E5122" s="8" t="s">
        <v>459</v>
      </c>
      <c r="F5122" s="7" t="s">
        <v>783</v>
      </c>
    </row>
    <row r="5123" customFormat="false" ht="15" hidden="false" customHeight="false" outlineLevel="0" collapsed="false">
      <c r="A5123" s="4" t="str">
        <f aca="false">B5123&amp;"|"&amp;C5123</f>
        <v>tdbR00000217 Leu-UAA|14</v>
      </c>
      <c r="B5123" s="4" t="s">
        <v>107</v>
      </c>
      <c r="C5123" s="4" t="s">
        <v>787</v>
      </c>
      <c r="D5123" s="4" t="n">
        <v>14</v>
      </c>
      <c r="E5123" s="19" t="s">
        <v>780</v>
      </c>
      <c r="F5123" s="20" t="s">
        <v>788</v>
      </c>
    </row>
    <row r="5124" customFormat="false" ht="15" hidden="false" customHeight="false" outlineLevel="0" collapsed="false">
      <c r="A5124" s="4" t="str">
        <f aca="false">B5124&amp;"|"&amp;C5124</f>
        <v>tdbR00000217 Leu-UAA|15</v>
      </c>
      <c r="B5124" s="4" t="s">
        <v>107</v>
      </c>
      <c r="C5124" s="4" t="s">
        <v>789</v>
      </c>
      <c r="D5124" s="4" t="n">
        <v>15</v>
      </c>
      <c r="E5124" s="19" t="s">
        <v>780</v>
      </c>
      <c r="F5124" s="20" t="s">
        <v>788</v>
      </c>
    </row>
    <row r="5125" customFormat="false" ht="15" hidden="false" customHeight="false" outlineLevel="0" collapsed="false">
      <c r="A5125" s="4" t="str">
        <f aca="false">B5125&amp;"|"&amp;C5125</f>
        <v>tdbR00000217 Leu-UAA|16</v>
      </c>
      <c r="B5125" s="4" t="s">
        <v>107</v>
      </c>
      <c r="C5125" s="4" t="s">
        <v>790</v>
      </c>
      <c r="D5125" s="4" t="n">
        <v>16</v>
      </c>
      <c r="E5125" s="19" t="s">
        <v>777</v>
      </c>
      <c r="F5125" s="20" t="s">
        <v>788</v>
      </c>
    </row>
    <row r="5126" customFormat="false" ht="15" hidden="false" customHeight="false" outlineLevel="0" collapsed="false">
      <c r="A5126" s="4" t="str">
        <f aca="false">B5126&amp;"|"&amp;C5126</f>
        <v>tdbR00000217 Leu-UAA|17</v>
      </c>
      <c r="B5126" s="4" t="s">
        <v>107</v>
      </c>
      <c r="C5126" s="4" t="s">
        <v>791</v>
      </c>
      <c r="D5126" s="4" t="n">
        <v>17</v>
      </c>
      <c r="E5126" s="19" t="s">
        <v>780</v>
      </c>
      <c r="F5126" s="20" t="s">
        <v>788</v>
      </c>
    </row>
    <row r="5127" customFormat="false" ht="15" hidden="false" customHeight="false" outlineLevel="0" collapsed="false">
      <c r="A5127" s="4" t="str">
        <f aca="false">B5127&amp;"|"&amp;C5127</f>
        <v>tdbR00000217 Leu-UAA|18</v>
      </c>
      <c r="B5127" s="4" t="s">
        <v>107</v>
      </c>
      <c r="C5127" s="4" t="s">
        <v>793</v>
      </c>
      <c r="D5127" s="4" t="n">
        <v>18</v>
      </c>
      <c r="E5127" s="19" t="s">
        <v>459</v>
      </c>
      <c r="F5127" s="20" t="s">
        <v>788</v>
      </c>
    </row>
    <row r="5128" customFormat="false" ht="15" hidden="false" customHeight="false" outlineLevel="0" collapsed="false">
      <c r="A5128" s="4" t="str">
        <f aca="false">B5128&amp;"|"&amp;C5128</f>
        <v>tdbR00000217 Leu-UAA|19</v>
      </c>
      <c r="B5128" s="4" t="s">
        <v>107</v>
      </c>
      <c r="C5128" s="4" t="s">
        <v>794</v>
      </c>
      <c r="D5128" s="4" t="n">
        <v>19</v>
      </c>
      <c r="E5128" s="19" t="s">
        <v>459</v>
      </c>
      <c r="F5128" s="20" t="s">
        <v>788</v>
      </c>
    </row>
    <row r="5129" customFormat="false" ht="15" hidden="false" customHeight="false" outlineLevel="0" collapsed="false">
      <c r="A5129" s="4" t="str">
        <f aca="false">B5129&amp;"|"&amp;C5129</f>
        <v>tdbR00000217 Leu-UAA|20</v>
      </c>
      <c r="B5129" s="4" t="s">
        <v>107</v>
      </c>
      <c r="C5129" s="4" t="s">
        <v>795</v>
      </c>
      <c r="D5129" s="4" t="n">
        <v>20</v>
      </c>
      <c r="E5129" s="19" t="s">
        <v>777</v>
      </c>
      <c r="F5129" s="20" t="s">
        <v>788</v>
      </c>
    </row>
    <row r="5130" customFormat="false" ht="15" hidden="false" customHeight="false" outlineLevel="0" collapsed="false">
      <c r="A5130" s="4" t="str">
        <f aca="false">B5130&amp;"|"&amp;C5130</f>
        <v>tdbR00000217 Leu-UAA|20a</v>
      </c>
      <c r="B5130" s="4" t="s">
        <v>107</v>
      </c>
      <c r="C5130" s="4" t="s">
        <v>796</v>
      </c>
      <c r="D5130" s="4" t="n">
        <v>21</v>
      </c>
      <c r="E5130" s="19" t="s">
        <v>780</v>
      </c>
      <c r="F5130" s="20" t="s">
        <v>788</v>
      </c>
    </row>
    <row r="5131" customFormat="false" ht="15" hidden="false" customHeight="false" outlineLevel="0" collapsed="false">
      <c r="A5131" s="4" t="str">
        <f aca="false">B5131&amp;"|"&amp;C5131</f>
        <v>tdbR00000217 Leu-UAA|21</v>
      </c>
      <c r="B5131" s="4" t="s">
        <v>107</v>
      </c>
      <c r="C5131" s="4" t="s">
        <v>797</v>
      </c>
      <c r="D5131" s="4" t="n">
        <v>22</v>
      </c>
      <c r="E5131" s="19" t="s">
        <v>459</v>
      </c>
      <c r="F5131" s="20" t="s">
        <v>788</v>
      </c>
    </row>
    <row r="5132" customFormat="false" ht="15" hidden="false" customHeight="false" outlineLevel="0" collapsed="false">
      <c r="A5132" s="4" t="str">
        <f aca="false">B5132&amp;"|"&amp;C5132</f>
        <v>tdbR00000217 Leu-UAA|22</v>
      </c>
      <c r="B5132" s="4" t="s">
        <v>107</v>
      </c>
      <c r="C5132" s="4" t="s">
        <v>798</v>
      </c>
      <c r="D5132" s="4" t="n">
        <v>23</v>
      </c>
      <c r="E5132" s="8" t="s">
        <v>780</v>
      </c>
      <c r="F5132" s="7" t="s">
        <v>783</v>
      </c>
    </row>
    <row r="5133" customFormat="false" ht="15" hidden="false" customHeight="false" outlineLevel="0" collapsed="false">
      <c r="A5133" s="4" t="str">
        <f aca="false">B5133&amp;"|"&amp;C5133</f>
        <v>tdbR00000217 Leu-UAA|23</v>
      </c>
      <c r="B5133" s="4" t="s">
        <v>107</v>
      </c>
      <c r="C5133" s="4" t="s">
        <v>799</v>
      </c>
      <c r="D5133" s="4" t="n">
        <v>24</v>
      </c>
      <c r="E5133" s="8" t="s">
        <v>772</v>
      </c>
      <c r="F5133" s="7" t="s">
        <v>783</v>
      </c>
    </row>
    <row r="5134" customFormat="false" ht="15" hidden="false" customHeight="false" outlineLevel="0" collapsed="false">
      <c r="A5134" s="4" t="str">
        <f aca="false">B5134&amp;"|"&amp;C5134</f>
        <v>tdbR00000217 Leu-UAA|24</v>
      </c>
      <c r="B5134" s="4" t="s">
        <v>107</v>
      </c>
      <c r="C5134" s="4" t="s">
        <v>800</v>
      </c>
      <c r="D5134" s="4" t="n">
        <v>25</v>
      </c>
      <c r="E5134" s="8" t="s">
        <v>459</v>
      </c>
      <c r="F5134" s="7" t="s">
        <v>783</v>
      </c>
    </row>
    <row r="5135" customFormat="false" ht="15" hidden="false" customHeight="false" outlineLevel="0" collapsed="false">
      <c r="A5135" s="4" t="str">
        <f aca="false">B5135&amp;"|"&amp;C5135</f>
        <v>tdbR00000217 Leu-UAA|25</v>
      </c>
      <c r="B5135" s="4" t="s">
        <v>107</v>
      </c>
      <c r="C5135" s="4" t="s">
        <v>801</v>
      </c>
      <c r="D5135" s="4" t="n">
        <v>26</v>
      </c>
      <c r="E5135" s="8" t="s">
        <v>772</v>
      </c>
      <c r="F5135" s="7" t="s">
        <v>783</v>
      </c>
    </row>
    <row r="5136" customFormat="false" ht="15" hidden="false" customHeight="false" outlineLevel="0" collapsed="false">
      <c r="A5136" s="4" t="str">
        <f aca="false">B5136&amp;"|"&amp;C5136</f>
        <v>tdbR00000217 Leu-UAA|26</v>
      </c>
      <c r="B5136" s="4" t="s">
        <v>107</v>
      </c>
      <c r="C5136" s="4" t="s">
        <v>802</v>
      </c>
      <c r="D5136" s="4" t="n">
        <v>27</v>
      </c>
      <c r="E5136" s="3" t="s">
        <v>780</v>
      </c>
      <c r="F5136" s="4" t="s">
        <v>803</v>
      </c>
    </row>
    <row r="5137" customFormat="false" ht="15" hidden="false" customHeight="false" outlineLevel="0" collapsed="false">
      <c r="A5137" s="4" t="str">
        <f aca="false">B5137&amp;"|"&amp;C5137</f>
        <v>tdbR00000217 Leu-UAA|27</v>
      </c>
      <c r="B5137" s="4" t="s">
        <v>107</v>
      </c>
      <c r="C5137" s="4" t="s">
        <v>804</v>
      </c>
      <c r="D5137" s="4" t="n">
        <v>28</v>
      </c>
      <c r="E5137" s="21" t="s">
        <v>777</v>
      </c>
      <c r="F5137" s="22" t="s">
        <v>805</v>
      </c>
    </row>
    <row r="5138" customFormat="false" ht="15" hidden="false" customHeight="false" outlineLevel="0" collapsed="false">
      <c r="A5138" s="4" t="str">
        <f aca="false">B5138&amp;"|"&amp;C5138</f>
        <v>tdbR00000217 Leu-UAA|28</v>
      </c>
      <c r="B5138" s="4" t="s">
        <v>107</v>
      </c>
      <c r="C5138" s="4" t="s">
        <v>806</v>
      </c>
      <c r="D5138" s="4" t="n">
        <v>29</v>
      </c>
      <c r="E5138" s="21" t="s">
        <v>777</v>
      </c>
      <c r="F5138" s="22" t="s">
        <v>805</v>
      </c>
    </row>
    <row r="5139" customFormat="false" ht="15" hidden="false" customHeight="false" outlineLevel="0" collapsed="false">
      <c r="A5139" s="4" t="str">
        <f aca="false">B5139&amp;"|"&amp;C5139</f>
        <v>tdbR00000217 Leu-UAA|29</v>
      </c>
      <c r="B5139" s="4" t="s">
        <v>107</v>
      </c>
      <c r="C5139" s="4" t="s">
        <v>807</v>
      </c>
      <c r="D5139" s="4" t="n">
        <v>30</v>
      </c>
      <c r="E5139" s="21" t="s">
        <v>459</v>
      </c>
      <c r="F5139" s="22" t="s">
        <v>805</v>
      </c>
    </row>
    <row r="5140" customFormat="false" ht="15" hidden="false" customHeight="false" outlineLevel="0" collapsed="false">
      <c r="A5140" s="4" t="str">
        <f aca="false">B5140&amp;"|"&amp;C5140</f>
        <v>tdbR00000217 Leu-UAA|30</v>
      </c>
      <c r="B5140" s="4" t="s">
        <v>107</v>
      </c>
      <c r="C5140" s="4" t="s">
        <v>808</v>
      </c>
      <c r="D5140" s="4" t="n">
        <v>31</v>
      </c>
      <c r="E5140" s="21" t="s">
        <v>459</v>
      </c>
      <c r="F5140" s="22" t="s">
        <v>805</v>
      </c>
    </row>
    <row r="5141" customFormat="false" ht="15" hidden="false" customHeight="false" outlineLevel="0" collapsed="false">
      <c r="A5141" s="4" t="str">
        <f aca="false">B5141&amp;"|"&amp;C5141</f>
        <v>tdbR00000217 Leu-UAA|31</v>
      </c>
      <c r="B5141" s="4" t="s">
        <v>107</v>
      </c>
      <c r="C5141" s="4" t="s">
        <v>809</v>
      </c>
      <c r="D5141" s="4" t="n">
        <v>32</v>
      </c>
      <c r="E5141" s="21" t="s">
        <v>780</v>
      </c>
      <c r="F5141" s="22" t="s">
        <v>805</v>
      </c>
    </row>
    <row r="5142" customFormat="false" ht="15" hidden="false" customHeight="false" outlineLevel="0" collapsed="false">
      <c r="A5142" s="4" t="str">
        <f aca="false">B5142&amp;"|"&amp;C5142</f>
        <v>tdbR00000217 Leu-UAA|32</v>
      </c>
      <c r="B5142" s="4" t="s">
        <v>107</v>
      </c>
      <c r="C5142" s="4" t="s">
        <v>810</v>
      </c>
      <c r="D5142" s="4" t="n">
        <v>33</v>
      </c>
      <c r="E5142" s="19" t="s">
        <v>772</v>
      </c>
      <c r="F5142" s="20" t="s">
        <v>811</v>
      </c>
    </row>
    <row r="5143" customFormat="false" ht="15" hidden="false" customHeight="false" outlineLevel="0" collapsed="false">
      <c r="A5143" s="4" t="str">
        <f aca="false">B5143&amp;"|"&amp;C5143</f>
        <v>tdbR00000217 Leu-UAA|33</v>
      </c>
      <c r="B5143" s="4" t="s">
        <v>107</v>
      </c>
      <c r="C5143" s="4" t="s">
        <v>812</v>
      </c>
      <c r="D5143" s="4" t="n">
        <v>34</v>
      </c>
      <c r="E5143" s="19" t="s">
        <v>777</v>
      </c>
      <c r="F5143" s="20" t="s">
        <v>811</v>
      </c>
    </row>
    <row r="5144" customFormat="false" ht="15" hidden="false" customHeight="false" outlineLevel="0" collapsed="false">
      <c r="A5144" s="4" t="str">
        <f aca="false">B5144&amp;"|"&amp;C5144</f>
        <v>tdbR00000217 Leu-UAA|34</v>
      </c>
      <c r="B5144" s="4" t="s">
        <v>107</v>
      </c>
      <c r="C5144" s="4" t="s">
        <v>813</v>
      </c>
      <c r="D5144" s="4" t="n">
        <v>35</v>
      </c>
      <c r="E5144" s="19" t="s">
        <v>777</v>
      </c>
      <c r="F5144" s="20" t="s">
        <v>811</v>
      </c>
    </row>
    <row r="5145" customFormat="false" ht="15" hidden="false" customHeight="false" outlineLevel="0" collapsed="false">
      <c r="A5145" s="4" t="str">
        <f aca="false">B5145&amp;"|"&amp;C5145</f>
        <v>tdbR00000217 Leu-UAA|35</v>
      </c>
      <c r="B5145" s="4" t="s">
        <v>107</v>
      </c>
      <c r="C5145" s="4" t="s">
        <v>814</v>
      </c>
      <c r="D5145" s="4" t="n">
        <v>36</v>
      </c>
      <c r="E5145" s="19" t="s">
        <v>780</v>
      </c>
      <c r="F5145" s="20" t="s">
        <v>811</v>
      </c>
    </row>
    <row r="5146" customFormat="false" ht="15" hidden="false" customHeight="false" outlineLevel="0" collapsed="false">
      <c r="A5146" s="4" t="str">
        <f aca="false">B5146&amp;"|"&amp;C5146</f>
        <v>tdbR00000217 Leu-UAA|36</v>
      </c>
      <c r="B5146" s="4" t="s">
        <v>107</v>
      </c>
      <c r="C5146" s="4" t="s">
        <v>815</v>
      </c>
      <c r="D5146" s="4" t="n">
        <v>37</v>
      </c>
      <c r="E5146" s="19" t="s">
        <v>780</v>
      </c>
      <c r="F5146" s="20" t="s">
        <v>811</v>
      </c>
    </row>
    <row r="5147" customFormat="false" ht="15" hidden="false" customHeight="false" outlineLevel="0" collapsed="false">
      <c r="A5147" s="4" t="str">
        <f aca="false">B5147&amp;"|"&amp;C5147</f>
        <v>tdbR00000217 Leu-UAA|37</v>
      </c>
      <c r="B5147" s="4" t="s">
        <v>107</v>
      </c>
      <c r="C5147" s="4" t="s">
        <v>816</v>
      </c>
      <c r="D5147" s="4" t="n">
        <v>38</v>
      </c>
      <c r="E5147" s="19" t="s">
        <v>780</v>
      </c>
      <c r="F5147" s="20" t="s">
        <v>811</v>
      </c>
    </row>
    <row r="5148" customFormat="false" ht="15" hidden="false" customHeight="false" outlineLevel="0" collapsed="false">
      <c r="A5148" s="4" t="str">
        <f aca="false">B5148&amp;"|"&amp;C5148</f>
        <v>tdbR00000217 Leu-UAA|38</v>
      </c>
      <c r="B5148" s="4" t="s">
        <v>107</v>
      </c>
      <c r="C5148" s="4" t="s">
        <v>817</v>
      </c>
      <c r="D5148" s="4" t="n">
        <v>39</v>
      </c>
      <c r="E5148" s="19" t="s">
        <v>780</v>
      </c>
      <c r="F5148" s="20" t="s">
        <v>811</v>
      </c>
    </row>
    <row r="5149" customFormat="false" ht="15" hidden="false" customHeight="false" outlineLevel="0" collapsed="false">
      <c r="A5149" s="4" t="str">
        <f aca="false">B5149&amp;"|"&amp;C5149</f>
        <v>tdbR00000217 Leu-UAA|39</v>
      </c>
      <c r="B5149" s="4" t="s">
        <v>107</v>
      </c>
      <c r="C5149" s="4" t="s">
        <v>818</v>
      </c>
      <c r="D5149" s="4" t="n">
        <v>40</v>
      </c>
      <c r="E5149" s="21" t="s">
        <v>777</v>
      </c>
      <c r="F5149" s="22" t="s">
        <v>805</v>
      </c>
    </row>
    <row r="5150" customFormat="false" ht="15" hidden="false" customHeight="false" outlineLevel="0" collapsed="false">
      <c r="A5150" s="4" t="str">
        <f aca="false">B5150&amp;"|"&amp;C5150</f>
        <v>tdbR00000217 Leu-UAA|40</v>
      </c>
      <c r="B5150" s="4" t="s">
        <v>107</v>
      </c>
      <c r="C5150" s="4" t="s">
        <v>819</v>
      </c>
      <c r="D5150" s="4" t="n">
        <v>41</v>
      </c>
      <c r="E5150" s="21" t="s">
        <v>772</v>
      </c>
      <c r="F5150" s="22" t="s">
        <v>805</v>
      </c>
    </row>
    <row r="5151" customFormat="false" ht="15" hidden="false" customHeight="false" outlineLevel="0" collapsed="false">
      <c r="A5151" s="4" t="str">
        <f aca="false">B5151&amp;"|"&amp;C5151</f>
        <v>tdbR00000217 Leu-UAA|41</v>
      </c>
      <c r="B5151" s="4" t="s">
        <v>107</v>
      </c>
      <c r="C5151" s="4" t="s">
        <v>820</v>
      </c>
      <c r="D5151" s="4" t="n">
        <v>42</v>
      </c>
      <c r="E5151" s="21" t="s">
        <v>772</v>
      </c>
      <c r="F5151" s="22" t="s">
        <v>805</v>
      </c>
    </row>
    <row r="5152" customFormat="false" ht="15" hidden="false" customHeight="false" outlineLevel="0" collapsed="false">
      <c r="A5152" s="4" t="str">
        <f aca="false">B5152&amp;"|"&amp;C5152</f>
        <v>tdbR00000217 Leu-UAA|42</v>
      </c>
      <c r="B5152" s="4" t="s">
        <v>107</v>
      </c>
      <c r="C5152" s="4" t="s">
        <v>821</v>
      </c>
      <c r="D5152" s="4" t="n">
        <v>43</v>
      </c>
      <c r="E5152" s="21" t="s">
        <v>780</v>
      </c>
      <c r="F5152" s="22" t="s">
        <v>805</v>
      </c>
    </row>
    <row r="5153" customFormat="false" ht="15" hidden="false" customHeight="false" outlineLevel="0" collapsed="false">
      <c r="A5153" s="4" t="str">
        <f aca="false">B5153&amp;"|"&amp;C5153</f>
        <v>tdbR00000217 Leu-UAA|43</v>
      </c>
      <c r="B5153" s="4" t="s">
        <v>107</v>
      </c>
      <c r="C5153" s="4" t="s">
        <v>822</v>
      </c>
      <c r="D5153" s="4" t="n">
        <v>44</v>
      </c>
      <c r="E5153" s="21" t="s">
        <v>780</v>
      </c>
      <c r="F5153" s="22" t="s">
        <v>805</v>
      </c>
    </row>
    <row r="5154" customFormat="false" ht="15" hidden="false" customHeight="false" outlineLevel="0" collapsed="false">
      <c r="A5154" s="4" t="str">
        <f aca="false">B5154&amp;"|"&amp;C5154</f>
        <v>tdbR00000217 Leu-UAA|44</v>
      </c>
      <c r="B5154" s="4" t="s">
        <v>107</v>
      </c>
      <c r="C5154" s="4" t="s">
        <v>823</v>
      </c>
      <c r="D5154" s="4" t="n">
        <v>45</v>
      </c>
      <c r="E5154" s="19" t="s">
        <v>772</v>
      </c>
      <c r="F5154" s="20" t="s">
        <v>824</v>
      </c>
    </row>
    <row r="5155" customFormat="false" ht="15" hidden="false" customHeight="false" outlineLevel="0" collapsed="false">
      <c r="A5155" s="4" t="str">
        <f aca="false">B5155&amp;"|"&amp;C5155</f>
        <v>tdbR00000217 Leu-UAA|45</v>
      </c>
      <c r="B5155" s="4" t="s">
        <v>107</v>
      </c>
      <c r="C5155" s="4" t="s">
        <v>825</v>
      </c>
      <c r="D5155" s="4" t="n">
        <v>46</v>
      </c>
      <c r="E5155" s="19" t="s">
        <v>459</v>
      </c>
      <c r="F5155" s="20" t="s">
        <v>824</v>
      </c>
    </row>
    <row r="5156" customFormat="false" ht="15" hidden="false" customHeight="false" outlineLevel="0" collapsed="false">
      <c r="A5156" s="4" t="str">
        <f aca="false">B5156&amp;"|"&amp;C5156</f>
        <v>tdbR00000217 Leu-UAA|e1</v>
      </c>
      <c r="B5156" s="4" t="s">
        <v>107</v>
      </c>
      <c r="C5156" s="4" t="s">
        <v>856</v>
      </c>
      <c r="D5156" s="4" t="n">
        <v>47</v>
      </c>
      <c r="E5156" s="19" t="s">
        <v>459</v>
      </c>
      <c r="F5156" s="20" t="s">
        <v>824</v>
      </c>
    </row>
    <row r="5157" customFormat="false" ht="15" hidden="false" customHeight="false" outlineLevel="0" collapsed="false">
      <c r="A5157" s="4" t="str">
        <f aca="false">B5157&amp;"|"&amp;C5157</f>
        <v>tdbR00000217 Leu-UAA|e2</v>
      </c>
      <c r="B5157" s="4" t="s">
        <v>107</v>
      </c>
      <c r="C5157" s="4" t="s">
        <v>857</v>
      </c>
      <c r="D5157" s="4" t="n">
        <v>48</v>
      </c>
      <c r="E5157" s="19" t="s">
        <v>459</v>
      </c>
      <c r="F5157" s="20" t="s">
        <v>824</v>
      </c>
    </row>
    <row r="5158" customFormat="false" ht="15" hidden="false" customHeight="false" outlineLevel="0" collapsed="false">
      <c r="A5158" s="4" t="str">
        <f aca="false">B5158&amp;"|"&amp;C5158</f>
        <v>tdbR00000217 Leu-UAA|e3</v>
      </c>
      <c r="B5158" s="4" t="s">
        <v>107</v>
      </c>
      <c r="C5158" s="4" t="s">
        <v>858</v>
      </c>
      <c r="D5158" s="4" t="n">
        <v>49</v>
      </c>
      <c r="E5158" s="19" t="s">
        <v>772</v>
      </c>
      <c r="F5158" s="20" t="s">
        <v>824</v>
      </c>
    </row>
    <row r="5159" customFormat="false" ht="15" hidden="false" customHeight="false" outlineLevel="0" collapsed="false">
      <c r="A5159" s="4" t="str">
        <f aca="false">B5159&amp;"|"&amp;C5159</f>
        <v>tdbR00000217 Leu-UAA|e4</v>
      </c>
      <c r="B5159" s="4" t="s">
        <v>107</v>
      </c>
      <c r="C5159" s="4" t="s">
        <v>859</v>
      </c>
      <c r="D5159" s="4" t="n">
        <v>50</v>
      </c>
      <c r="E5159" s="19" t="s">
        <v>777</v>
      </c>
      <c r="F5159" s="20" t="s">
        <v>824</v>
      </c>
    </row>
    <row r="5160" customFormat="false" ht="15" hidden="false" customHeight="false" outlineLevel="0" collapsed="false">
      <c r="A5160" s="4" t="str">
        <f aca="false">B5160&amp;"|"&amp;C5160</f>
        <v>tdbR00000217 Leu-UAA|e5</v>
      </c>
      <c r="B5160" s="4" t="s">
        <v>107</v>
      </c>
      <c r="C5160" s="4" t="s">
        <v>860</v>
      </c>
      <c r="D5160" s="4" t="n">
        <v>51</v>
      </c>
      <c r="E5160" s="19" t="s">
        <v>777</v>
      </c>
      <c r="F5160" s="20" t="s">
        <v>824</v>
      </c>
    </row>
    <row r="5161" customFormat="false" ht="15" hidden="false" customHeight="false" outlineLevel="0" collapsed="false">
      <c r="A5161" s="4" t="str">
        <f aca="false">B5161&amp;"|"&amp;C5161</f>
        <v>tdbR00000217 Leu-UAA|e6</v>
      </c>
      <c r="B5161" s="4" t="s">
        <v>107</v>
      </c>
      <c r="C5161" s="4" t="s">
        <v>861</v>
      </c>
      <c r="D5161" s="4" t="n">
        <v>52</v>
      </c>
      <c r="E5161" s="19" t="s">
        <v>780</v>
      </c>
      <c r="F5161" s="20" t="s">
        <v>824</v>
      </c>
    </row>
    <row r="5162" customFormat="false" ht="15" hidden="false" customHeight="false" outlineLevel="0" collapsed="false">
      <c r="A5162" s="4" t="str">
        <f aca="false">B5162&amp;"|"&amp;C5162</f>
        <v>tdbR00000217 Leu-UAA|e7</v>
      </c>
      <c r="B5162" s="4" t="s">
        <v>107</v>
      </c>
      <c r="C5162" s="4" t="s">
        <v>862</v>
      </c>
      <c r="D5162" s="4" t="n">
        <v>53</v>
      </c>
      <c r="E5162" s="19" t="s">
        <v>780</v>
      </c>
      <c r="F5162" s="20" t="s">
        <v>824</v>
      </c>
    </row>
    <row r="5163" customFormat="false" ht="15" hidden="false" customHeight="false" outlineLevel="0" collapsed="false">
      <c r="A5163" s="4" t="str">
        <f aca="false">B5163&amp;"|"&amp;C5163</f>
        <v>tdbR00000217 Leu-UAA|e8</v>
      </c>
      <c r="B5163" s="4" t="s">
        <v>107</v>
      </c>
      <c r="C5163" s="4" t="s">
        <v>863</v>
      </c>
      <c r="D5163" s="4" t="n">
        <v>54</v>
      </c>
      <c r="E5163" s="19" t="s">
        <v>777</v>
      </c>
      <c r="F5163" s="20" t="s">
        <v>824</v>
      </c>
    </row>
    <row r="5164" customFormat="false" ht="15" hidden="false" customHeight="false" outlineLevel="0" collapsed="false">
      <c r="A5164" s="4" t="str">
        <f aca="false">B5164&amp;"|"&amp;C5164</f>
        <v>tdbR00000217 Leu-UAA|e9</v>
      </c>
      <c r="B5164" s="4" t="s">
        <v>107</v>
      </c>
      <c r="C5164" s="4" t="s">
        <v>864</v>
      </c>
      <c r="D5164" s="4" t="n">
        <v>55</v>
      </c>
      <c r="E5164" s="19" t="s">
        <v>780</v>
      </c>
      <c r="F5164" s="20" t="s">
        <v>824</v>
      </c>
    </row>
    <row r="5165" customFormat="false" ht="15" hidden="false" customHeight="false" outlineLevel="0" collapsed="false">
      <c r="A5165" s="4" t="str">
        <f aca="false">B5165&amp;"|"&amp;C5165</f>
        <v>tdbR00000217 Leu-UAA|e10</v>
      </c>
      <c r="B5165" s="4" t="s">
        <v>107</v>
      </c>
      <c r="C5165" s="4" t="s">
        <v>865</v>
      </c>
      <c r="D5165" s="4" t="n">
        <v>56</v>
      </c>
      <c r="E5165" s="19" t="s">
        <v>777</v>
      </c>
      <c r="F5165" s="20" t="s">
        <v>824</v>
      </c>
    </row>
    <row r="5166" customFormat="false" ht="15" hidden="false" customHeight="false" outlineLevel="0" collapsed="false">
      <c r="A5166" s="4" t="str">
        <f aca="false">B5166&amp;"|"&amp;C5166</f>
        <v>tdbR00000217 Leu-UAA|e11</v>
      </c>
      <c r="B5166" s="4" t="s">
        <v>107</v>
      </c>
      <c r="C5166" s="4" t="s">
        <v>866</v>
      </c>
      <c r="D5166" s="4" t="n">
        <v>57</v>
      </c>
      <c r="E5166" s="19" t="s">
        <v>772</v>
      </c>
      <c r="F5166" s="20" t="s">
        <v>824</v>
      </c>
    </row>
    <row r="5167" customFormat="false" ht="15" hidden="false" customHeight="false" outlineLevel="0" collapsed="false">
      <c r="A5167" s="4" t="str">
        <f aca="false">B5167&amp;"|"&amp;C5167</f>
        <v>tdbR00000217 Leu-UAA|e12</v>
      </c>
      <c r="B5167" s="4" t="s">
        <v>107</v>
      </c>
      <c r="C5167" s="4" t="s">
        <v>867</v>
      </c>
      <c r="D5167" s="4" t="n">
        <v>58</v>
      </c>
      <c r="E5167" s="19" t="s">
        <v>772</v>
      </c>
      <c r="F5167" s="20" t="s">
        <v>824</v>
      </c>
    </row>
    <row r="5168" customFormat="false" ht="15" hidden="false" customHeight="false" outlineLevel="0" collapsed="false">
      <c r="A5168" s="4" t="str">
        <f aca="false">B5168&amp;"|"&amp;C5168</f>
        <v>tdbR00000217 Leu-UAA|46</v>
      </c>
      <c r="B5168" s="4" t="s">
        <v>107</v>
      </c>
      <c r="C5168" s="4" t="s">
        <v>826</v>
      </c>
      <c r="D5168" s="4" t="n">
        <v>59</v>
      </c>
      <c r="E5168" s="19" t="s">
        <v>777</v>
      </c>
      <c r="F5168" s="20" t="s">
        <v>824</v>
      </c>
    </row>
    <row r="5169" customFormat="false" ht="15" hidden="false" customHeight="false" outlineLevel="0" collapsed="false">
      <c r="A5169" s="4" t="str">
        <f aca="false">B5169&amp;"|"&amp;C5169</f>
        <v>tdbR00000217 Leu-UAA|47</v>
      </c>
      <c r="B5169" s="4" t="s">
        <v>107</v>
      </c>
      <c r="C5169" s="4" t="s">
        <v>827</v>
      </c>
      <c r="D5169" s="4" t="n">
        <v>60</v>
      </c>
      <c r="E5169" s="19" t="s">
        <v>459</v>
      </c>
      <c r="F5169" s="20" t="s">
        <v>824</v>
      </c>
    </row>
    <row r="5170" customFormat="false" ht="15" hidden="false" customHeight="false" outlineLevel="0" collapsed="false">
      <c r="A5170" s="4" t="str">
        <f aca="false">B5170&amp;"|"&amp;C5170</f>
        <v>tdbR00000217 Leu-UAA|48</v>
      </c>
      <c r="B5170" s="4" t="s">
        <v>107</v>
      </c>
      <c r="C5170" s="4" t="s">
        <v>828</v>
      </c>
      <c r="D5170" s="4" t="n">
        <v>61</v>
      </c>
      <c r="E5170" s="19" t="s">
        <v>777</v>
      </c>
      <c r="F5170" s="20" t="s">
        <v>824</v>
      </c>
    </row>
    <row r="5171" customFormat="false" ht="15" hidden="false" customHeight="false" outlineLevel="0" collapsed="false">
      <c r="A5171" s="4" t="str">
        <f aca="false">B5171&amp;"|"&amp;C5171</f>
        <v>tdbR00000217 Leu-UAA|49</v>
      </c>
      <c r="B5171" s="4" t="s">
        <v>107</v>
      </c>
      <c r="C5171" s="4" t="s">
        <v>829</v>
      </c>
      <c r="D5171" s="4" t="n">
        <v>62</v>
      </c>
      <c r="E5171" s="23" t="s">
        <v>459</v>
      </c>
      <c r="F5171" s="10" t="s">
        <v>830</v>
      </c>
    </row>
    <row r="5172" customFormat="false" ht="15" hidden="false" customHeight="false" outlineLevel="0" collapsed="false">
      <c r="A5172" s="4" t="str">
        <f aca="false">B5172&amp;"|"&amp;C5172</f>
        <v>tdbR00000217 Leu-UAA|50</v>
      </c>
      <c r="B5172" s="4" t="s">
        <v>107</v>
      </c>
      <c r="C5172" s="4" t="s">
        <v>831</v>
      </c>
      <c r="D5172" s="4" t="n">
        <v>63</v>
      </c>
      <c r="E5172" s="23" t="s">
        <v>772</v>
      </c>
      <c r="F5172" s="10" t="s">
        <v>830</v>
      </c>
    </row>
    <row r="5173" customFormat="false" ht="15" hidden="false" customHeight="false" outlineLevel="0" collapsed="false">
      <c r="A5173" s="4" t="str">
        <f aca="false">B5173&amp;"|"&amp;C5173</f>
        <v>tdbR00000217 Leu-UAA|51</v>
      </c>
      <c r="B5173" s="4" t="s">
        <v>107</v>
      </c>
      <c r="C5173" s="4" t="s">
        <v>832</v>
      </c>
      <c r="D5173" s="4" t="n">
        <v>64</v>
      </c>
      <c r="E5173" s="23" t="s">
        <v>772</v>
      </c>
      <c r="F5173" s="10" t="s">
        <v>830</v>
      </c>
    </row>
    <row r="5174" customFormat="false" ht="15" hidden="false" customHeight="false" outlineLevel="0" collapsed="false">
      <c r="A5174" s="4" t="str">
        <f aca="false">B5174&amp;"|"&amp;C5174</f>
        <v>tdbR00000217 Leu-UAA|52</v>
      </c>
      <c r="B5174" s="4" t="s">
        <v>107</v>
      </c>
      <c r="C5174" s="4" t="s">
        <v>833</v>
      </c>
      <c r="D5174" s="4" t="n">
        <v>65</v>
      </c>
      <c r="E5174" s="23" t="s">
        <v>459</v>
      </c>
      <c r="F5174" s="10" t="s">
        <v>830</v>
      </c>
    </row>
    <row r="5175" customFormat="false" ht="15" hidden="false" customHeight="false" outlineLevel="0" collapsed="false">
      <c r="A5175" s="4" t="str">
        <f aca="false">B5175&amp;"|"&amp;C5175</f>
        <v>tdbR00000217 Leu-UAA|53</v>
      </c>
      <c r="B5175" s="4" t="s">
        <v>107</v>
      </c>
      <c r="C5175" s="4" t="s">
        <v>834</v>
      </c>
      <c r="D5175" s="4" t="n">
        <v>66</v>
      </c>
      <c r="E5175" s="23" t="s">
        <v>459</v>
      </c>
      <c r="F5175" s="10" t="s">
        <v>830</v>
      </c>
    </row>
    <row r="5176" customFormat="false" ht="15" hidden="false" customHeight="false" outlineLevel="0" collapsed="false">
      <c r="A5176" s="4" t="str">
        <f aca="false">B5176&amp;"|"&amp;C5176</f>
        <v>tdbR00000217 Leu-UAA|54</v>
      </c>
      <c r="B5176" s="4" t="s">
        <v>107</v>
      </c>
      <c r="C5176" s="4" t="s">
        <v>835</v>
      </c>
      <c r="D5176" s="4" t="n">
        <v>67</v>
      </c>
      <c r="E5176" s="19" t="s">
        <v>777</v>
      </c>
      <c r="F5176" s="20" t="s">
        <v>836</v>
      </c>
    </row>
    <row r="5177" customFormat="false" ht="15" hidden="false" customHeight="false" outlineLevel="0" collapsed="false">
      <c r="A5177" s="4" t="str">
        <f aca="false">B5177&amp;"|"&amp;C5177</f>
        <v>tdbR00000217 Leu-UAA|55</v>
      </c>
      <c r="B5177" s="4" t="s">
        <v>107</v>
      </c>
      <c r="C5177" s="4" t="s">
        <v>837</v>
      </c>
      <c r="D5177" s="4" t="n">
        <v>68</v>
      </c>
      <c r="E5177" s="19" t="s">
        <v>777</v>
      </c>
      <c r="F5177" s="20" t="s">
        <v>836</v>
      </c>
    </row>
    <row r="5178" customFormat="false" ht="15" hidden="false" customHeight="false" outlineLevel="0" collapsed="false">
      <c r="A5178" s="4" t="str">
        <f aca="false">B5178&amp;"|"&amp;C5178</f>
        <v>tdbR00000217 Leu-UAA|56</v>
      </c>
      <c r="B5178" s="4" t="s">
        <v>107</v>
      </c>
      <c r="C5178" s="4" t="s">
        <v>838</v>
      </c>
      <c r="D5178" s="4" t="n">
        <v>69</v>
      </c>
      <c r="E5178" s="19" t="s">
        <v>772</v>
      </c>
      <c r="F5178" s="20" t="s">
        <v>836</v>
      </c>
    </row>
    <row r="5179" customFormat="false" ht="15" hidden="false" customHeight="false" outlineLevel="0" collapsed="false">
      <c r="A5179" s="4" t="str">
        <f aca="false">B5179&amp;"|"&amp;C5179</f>
        <v>tdbR00000217 Leu-UAA|57</v>
      </c>
      <c r="B5179" s="4" t="s">
        <v>107</v>
      </c>
      <c r="C5179" s="4" t="s">
        <v>839</v>
      </c>
      <c r="D5179" s="4" t="n">
        <v>70</v>
      </c>
      <c r="E5179" s="19" t="s">
        <v>780</v>
      </c>
      <c r="F5179" s="20" t="s">
        <v>836</v>
      </c>
    </row>
    <row r="5180" customFormat="false" ht="15" hidden="false" customHeight="false" outlineLevel="0" collapsed="false">
      <c r="A5180" s="4" t="str">
        <f aca="false">B5180&amp;"|"&amp;C5180</f>
        <v>tdbR00000217 Leu-UAA|58</v>
      </c>
      <c r="B5180" s="4" t="s">
        <v>107</v>
      </c>
      <c r="C5180" s="4" t="s">
        <v>840</v>
      </c>
      <c r="D5180" s="4" t="n">
        <v>71</v>
      </c>
      <c r="E5180" s="19" t="s">
        <v>780</v>
      </c>
      <c r="F5180" s="20" t="s">
        <v>836</v>
      </c>
    </row>
    <row r="5181" customFormat="false" ht="15" hidden="false" customHeight="false" outlineLevel="0" collapsed="false">
      <c r="A5181" s="4" t="str">
        <f aca="false">B5181&amp;"|"&amp;C5181</f>
        <v>tdbR00000217 Leu-UAA|59</v>
      </c>
      <c r="B5181" s="4" t="s">
        <v>107</v>
      </c>
      <c r="C5181" s="4" t="s">
        <v>841</v>
      </c>
      <c r="D5181" s="4" t="n">
        <v>72</v>
      </c>
      <c r="E5181" s="19" t="s">
        <v>459</v>
      </c>
      <c r="F5181" s="20" t="s">
        <v>836</v>
      </c>
    </row>
    <row r="5182" customFormat="false" ht="15" hidden="false" customHeight="false" outlineLevel="0" collapsed="false">
      <c r="A5182" s="4" t="str">
        <f aca="false">B5182&amp;"|"&amp;C5182</f>
        <v>tdbR00000217 Leu-UAA|60</v>
      </c>
      <c r="B5182" s="4" t="s">
        <v>107</v>
      </c>
      <c r="C5182" s="4" t="s">
        <v>842</v>
      </c>
      <c r="D5182" s="4" t="n">
        <v>73</v>
      </c>
      <c r="E5182" s="19" t="s">
        <v>777</v>
      </c>
      <c r="F5182" s="20" t="s">
        <v>836</v>
      </c>
    </row>
    <row r="5183" customFormat="false" ht="15" hidden="false" customHeight="false" outlineLevel="0" collapsed="false">
      <c r="A5183" s="4" t="str">
        <f aca="false">B5183&amp;"|"&amp;C5183</f>
        <v>tdbR00000217 Leu-UAA|61</v>
      </c>
      <c r="B5183" s="4" t="s">
        <v>107</v>
      </c>
      <c r="C5183" s="4" t="s">
        <v>843</v>
      </c>
      <c r="D5183" s="4" t="n">
        <v>74</v>
      </c>
      <c r="E5183" s="23" t="s">
        <v>772</v>
      </c>
      <c r="F5183" s="10" t="s">
        <v>830</v>
      </c>
    </row>
    <row r="5184" customFormat="false" ht="15" hidden="false" customHeight="false" outlineLevel="0" collapsed="false">
      <c r="A5184" s="4" t="str">
        <f aca="false">B5184&amp;"|"&amp;C5184</f>
        <v>tdbR00000217 Leu-UAA|62</v>
      </c>
      <c r="B5184" s="4" t="s">
        <v>107</v>
      </c>
      <c r="C5184" s="4" t="s">
        <v>844</v>
      </c>
      <c r="D5184" s="4" t="n">
        <v>75</v>
      </c>
      <c r="E5184" s="23" t="s">
        <v>772</v>
      </c>
      <c r="F5184" s="10" t="s">
        <v>830</v>
      </c>
    </row>
    <row r="5185" customFormat="false" ht="15" hidden="false" customHeight="false" outlineLevel="0" collapsed="false">
      <c r="A5185" s="4" t="str">
        <f aca="false">B5185&amp;"|"&amp;C5185</f>
        <v>tdbR00000217 Leu-UAA|63</v>
      </c>
      <c r="B5185" s="4" t="s">
        <v>107</v>
      </c>
      <c r="C5185" s="4" t="s">
        <v>845</v>
      </c>
      <c r="D5185" s="4" t="n">
        <v>76</v>
      </c>
      <c r="E5185" s="23" t="s">
        <v>459</v>
      </c>
      <c r="F5185" s="10" t="s">
        <v>830</v>
      </c>
    </row>
    <row r="5186" customFormat="false" ht="15" hidden="false" customHeight="false" outlineLevel="0" collapsed="false">
      <c r="A5186" s="4" t="str">
        <f aca="false">B5186&amp;"|"&amp;C5186</f>
        <v>tdbR00000217 Leu-UAA|64</v>
      </c>
      <c r="B5186" s="4" t="s">
        <v>107</v>
      </c>
      <c r="C5186" s="4" t="s">
        <v>846</v>
      </c>
      <c r="D5186" s="4" t="n">
        <v>77</v>
      </c>
      <c r="E5186" s="23" t="s">
        <v>459</v>
      </c>
      <c r="F5186" s="10" t="s">
        <v>830</v>
      </c>
    </row>
    <row r="5187" customFormat="false" ht="15" hidden="false" customHeight="false" outlineLevel="0" collapsed="false">
      <c r="A5187" s="4" t="str">
        <f aca="false">B5187&amp;"|"&amp;C5187</f>
        <v>tdbR00000217 Leu-UAA|65</v>
      </c>
      <c r="B5187" s="4" t="s">
        <v>107</v>
      </c>
      <c r="C5187" s="4" t="s">
        <v>847</v>
      </c>
      <c r="D5187" s="4" t="n">
        <v>78</v>
      </c>
      <c r="E5187" s="23" t="s">
        <v>772</v>
      </c>
      <c r="F5187" s="10" t="s">
        <v>830</v>
      </c>
    </row>
    <row r="5188" customFormat="false" ht="15" hidden="false" customHeight="false" outlineLevel="0" collapsed="false">
      <c r="A5188" s="4" t="str">
        <f aca="false">B5188&amp;"|"&amp;C5188</f>
        <v>tdbR00000217 Leu-UAA|66</v>
      </c>
      <c r="B5188" s="4" t="s">
        <v>107</v>
      </c>
      <c r="C5188" s="4" t="s">
        <v>848</v>
      </c>
      <c r="D5188" s="4" t="n">
        <v>79</v>
      </c>
      <c r="E5188" s="17" t="s">
        <v>772</v>
      </c>
      <c r="F5188" s="18" t="s">
        <v>768</v>
      </c>
    </row>
    <row r="5189" customFormat="false" ht="15" hidden="false" customHeight="false" outlineLevel="0" collapsed="false">
      <c r="A5189" s="4" t="str">
        <f aca="false">B5189&amp;"|"&amp;C5189</f>
        <v>tdbR00000217 Leu-UAA|67</v>
      </c>
      <c r="B5189" s="4" t="s">
        <v>107</v>
      </c>
      <c r="C5189" s="4" t="s">
        <v>849</v>
      </c>
      <c r="D5189" s="4" t="n">
        <v>80</v>
      </c>
      <c r="E5189" s="17" t="s">
        <v>777</v>
      </c>
      <c r="F5189" s="18" t="s">
        <v>768</v>
      </c>
    </row>
    <row r="5190" customFormat="false" ht="15" hidden="false" customHeight="false" outlineLevel="0" collapsed="false">
      <c r="A5190" s="4" t="str">
        <f aca="false">B5190&amp;"|"&amp;C5190</f>
        <v>tdbR00000217 Leu-UAA|68</v>
      </c>
      <c r="B5190" s="4" t="s">
        <v>107</v>
      </c>
      <c r="C5190" s="4" t="s">
        <v>850</v>
      </c>
      <c r="D5190" s="4" t="n">
        <v>81</v>
      </c>
      <c r="E5190" s="17" t="s">
        <v>777</v>
      </c>
      <c r="F5190" s="18" t="s">
        <v>768</v>
      </c>
    </row>
    <row r="5191" customFormat="false" ht="15" hidden="false" customHeight="false" outlineLevel="0" collapsed="false">
      <c r="A5191" s="4" t="str">
        <f aca="false">B5191&amp;"|"&amp;C5191</f>
        <v>tdbR00000217 Leu-UAA|69</v>
      </c>
      <c r="B5191" s="4" t="s">
        <v>107</v>
      </c>
      <c r="C5191" s="4" t="s">
        <v>851</v>
      </c>
      <c r="D5191" s="4" t="n">
        <v>82</v>
      </c>
      <c r="E5191" s="17" t="s">
        <v>459</v>
      </c>
      <c r="F5191" s="18" t="s">
        <v>768</v>
      </c>
    </row>
    <row r="5192" customFormat="false" ht="15" hidden="false" customHeight="false" outlineLevel="0" collapsed="false">
      <c r="A5192" s="4" t="str">
        <f aca="false">B5192&amp;"|"&amp;C5192</f>
        <v>tdbR00000217 Leu-UAA|70</v>
      </c>
      <c r="B5192" s="4" t="s">
        <v>107</v>
      </c>
      <c r="C5192" s="4" t="s">
        <v>852</v>
      </c>
      <c r="D5192" s="4" t="n">
        <v>83</v>
      </c>
      <c r="E5192" s="17" t="s">
        <v>459</v>
      </c>
      <c r="F5192" s="18" t="s">
        <v>768</v>
      </c>
    </row>
    <row r="5193" customFormat="false" ht="15" hidden="false" customHeight="false" outlineLevel="0" collapsed="false">
      <c r="A5193" s="4" t="str">
        <f aca="false">B5193&amp;"|"&amp;C5193</f>
        <v>tdbR00000217 Leu-UAA|71</v>
      </c>
      <c r="B5193" s="4" t="s">
        <v>107</v>
      </c>
      <c r="C5193" s="4" t="s">
        <v>853</v>
      </c>
      <c r="D5193" s="4" t="n">
        <v>84</v>
      </c>
      <c r="E5193" s="17" t="s">
        <v>459</v>
      </c>
      <c r="F5193" s="18" t="s">
        <v>768</v>
      </c>
    </row>
    <row r="5194" customFormat="false" ht="15" hidden="false" customHeight="false" outlineLevel="0" collapsed="false">
      <c r="A5194" s="4" t="str">
        <f aca="false">B5194&amp;"|"&amp;C5194</f>
        <v>tdbR00000217 Leu-UAA|72</v>
      </c>
      <c r="B5194" s="4" t="s">
        <v>107</v>
      </c>
      <c r="C5194" s="4" t="s">
        <v>854</v>
      </c>
      <c r="D5194" s="4" t="n">
        <v>85</v>
      </c>
      <c r="E5194" s="17" t="s">
        <v>459</v>
      </c>
      <c r="F5194" s="18" t="s">
        <v>768</v>
      </c>
    </row>
    <row r="5195" customFormat="false" ht="15" hidden="false" customHeight="false" outlineLevel="0" collapsed="false">
      <c r="A5195" s="4" t="str">
        <f aca="false">B5195&amp;"|"&amp;C5195</f>
        <v>tdbR00000216 Leu-CAA|1</v>
      </c>
      <c r="B5195" s="4" t="s">
        <v>108</v>
      </c>
      <c r="C5195" s="4" t="s">
        <v>767</v>
      </c>
      <c r="D5195" s="4" t="n">
        <v>1</v>
      </c>
      <c r="E5195" s="17" t="s">
        <v>459</v>
      </c>
      <c r="F5195" s="18" t="s">
        <v>768</v>
      </c>
    </row>
    <row r="5196" customFormat="false" ht="15" hidden="false" customHeight="false" outlineLevel="0" collapsed="false">
      <c r="A5196" s="4" t="str">
        <f aca="false">B5196&amp;"|"&amp;C5196</f>
        <v>tdbR00000216 Leu-CAA|2</v>
      </c>
      <c r="B5196" s="4" t="s">
        <v>108</v>
      </c>
      <c r="C5196" s="4" t="s">
        <v>769</v>
      </c>
      <c r="D5196" s="4" t="n">
        <v>2</v>
      </c>
      <c r="E5196" s="17" t="s">
        <v>772</v>
      </c>
      <c r="F5196" s="18" t="s">
        <v>768</v>
      </c>
    </row>
    <row r="5197" customFormat="false" ht="15" hidden="false" customHeight="false" outlineLevel="0" collapsed="false">
      <c r="A5197" s="4" t="str">
        <f aca="false">B5197&amp;"|"&amp;C5197</f>
        <v>tdbR00000216 Leu-CAA|3</v>
      </c>
      <c r="B5197" s="4" t="s">
        <v>108</v>
      </c>
      <c r="C5197" s="4" t="s">
        <v>770</v>
      </c>
      <c r="D5197" s="4" t="n">
        <v>3</v>
      </c>
      <c r="E5197" s="17" t="s">
        <v>772</v>
      </c>
      <c r="F5197" s="18" t="s">
        <v>768</v>
      </c>
    </row>
    <row r="5198" customFormat="false" ht="15" hidden="false" customHeight="false" outlineLevel="0" collapsed="false">
      <c r="A5198" s="4" t="str">
        <f aca="false">B5198&amp;"|"&amp;C5198</f>
        <v>tdbR00000216 Leu-CAA|4</v>
      </c>
      <c r="B5198" s="4" t="s">
        <v>108</v>
      </c>
      <c r="C5198" s="4" t="s">
        <v>771</v>
      </c>
      <c r="D5198" s="4" t="n">
        <v>4</v>
      </c>
      <c r="E5198" s="17" t="s">
        <v>777</v>
      </c>
      <c r="F5198" s="18" t="s">
        <v>768</v>
      </c>
    </row>
    <row r="5199" customFormat="false" ht="15" hidden="false" customHeight="false" outlineLevel="0" collapsed="false">
      <c r="A5199" s="4" t="str">
        <f aca="false">B5199&amp;"|"&amp;C5199</f>
        <v>tdbR00000216 Leu-CAA|5</v>
      </c>
      <c r="B5199" s="4" t="s">
        <v>108</v>
      </c>
      <c r="C5199" s="4" t="s">
        <v>773</v>
      </c>
      <c r="D5199" s="4" t="n">
        <v>5</v>
      </c>
      <c r="E5199" s="17" t="s">
        <v>777</v>
      </c>
      <c r="F5199" s="18" t="s">
        <v>768</v>
      </c>
    </row>
    <row r="5200" customFormat="false" ht="15" hidden="false" customHeight="false" outlineLevel="0" collapsed="false">
      <c r="A5200" s="4" t="str">
        <f aca="false">B5200&amp;"|"&amp;C5200</f>
        <v>tdbR00000216 Leu-CAA|6</v>
      </c>
      <c r="B5200" s="4" t="s">
        <v>108</v>
      </c>
      <c r="C5200" s="4" t="s">
        <v>774</v>
      </c>
      <c r="D5200" s="4" t="n">
        <v>6</v>
      </c>
      <c r="E5200" s="17" t="s">
        <v>777</v>
      </c>
      <c r="F5200" s="18" t="s">
        <v>768</v>
      </c>
    </row>
    <row r="5201" customFormat="false" ht="15" hidden="false" customHeight="false" outlineLevel="0" collapsed="false">
      <c r="A5201" s="4" t="str">
        <f aca="false">B5201&amp;"|"&amp;C5201</f>
        <v>tdbR00000216 Leu-CAA|7</v>
      </c>
      <c r="B5201" s="4" t="s">
        <v>108</v>
      </c>
      <c r="C5201" s="4" t="s">
        <v>775</v>
      </c>
      <c r="D5201" s="4" t="n">
        <v>7</v>
      </c>
      <c r="E5201" s="17" t="s">
        <v>777</v>
      </c>
      <c r="F5201" s="18" t="s">
        <v>768</v>
      </c>
    </row>
    <row r="5202" customFormat="false" ht="15" hidden="false" customHeight="false" outlineLevel="0" collapsed="false">
      <c r="A5202" s="4" t="str">
        <f aca="false">B5202&amp;"|"&amp;C5202</f>
        <v>tdbR00000216 Leu-CAA|8</v>
      </c>
      <c r="B5202" s="4" t="s">
        <v>108</v>
      </c>
      <c r="C5202" s="4" t="s">
        <v>776</v>
      </c>
      <c r="D5202" s="4" t="n">
        <v>8</v>
      </c>
      <c r="E5202" s="3" t="s">
        <v>777</v>
      </c>
      <c r="F5202" s="4" t="s">
        <v>778</v>
      </c>
    </row>
    <row r="5203" customFormat="false" ht="15" hidden="false" customHeight="false" outlineLevel="0" collapsed="false">
      <c r="A5203" s="4" t="str">
        <f aca="false">B5203&amp;"|"&amp;C5203</f>
        <v>tdbR00000216 Leu-CAA|9</v>
      </c>
      <c r="B5203" s="4" t="s">
        <v>108</v>
      </c>
      <c r="C5203" s="4" t="s">
        <v>779</v>
      </c>
      <c r="D5203" s="4" t="n">
        <v>9</v>
      </c>
      <c r="E5203" s="3" t="s">
        <v>459</v>
      </c>
      <c r="F5203" s="4" t="s">
        <v>781</v>
      </c>
    </row>
    <row r="5204" customFormat="false" ht="15" hidden="false" customHeight="false" outlineLevel="0" collapsed="false">
      <c r="A5204" s="4" t="str">
        <f aca="false">B5204&amp;"|"&amp;C5204</f>
        <v>tdbR00000216 Leu-CAA|10</v>
      </c>
      <c r="B5204" s="4" t="s">
        <v>108</v>
      </c>
      <c r="C5204" s="4" t="s">
        <v>782</v>
      </c>
      <c r="D5204" s="4" t="n">
        <v>10</v>
      </c>
      <c r="E5204" s="8" t="s">
        <v>459</v>
      </c>
      <c r="F5204" s="7" t="s">
        <v>783</v>
      </c>
    </row>
    <row r="5205" customFormat="false" ht="15" hidden="false" customHeight="false" outlineLevel="0" collapsed="false">
      <c r="A5205" s="4" t="str">
        <f aca="false">B5205&amp;"|"&amp;C5205</f>
        <v>tdbR00000216 Leu-CAA|11</v>
      </c>
      <c r="B5205" s="4" t="s">
        <v>108</v>
      </c>
      <c r="C5205" s="4" t="s">
        <v>784</v>
      </c>
      <c r="D5205" s="4" t="n">
        <v>11</v>
      </c>
      <c r="E5205" s="8" t="s">
        <v>772</v>
      </c>
      <c r="F5205" s="7" t="s">
        <v>783</v>
      </c>
    </row>
    <row r="5206" customFormat="false" ht="15" hidden="false" customHeight="false" outlineLevel="0" collapsed="false">
      <c r="A5206" s="4" t="str">
        <f aca="false">B5206&amp;"|"&amp;C5206</f>
        <v>tdbR00000216 Leu-CAA|12</v>
      </c>
      <c r="B5206" s="4" t="s">
        <v>108</v>
      </c>
      <c r="C5206" s="4" t="s">
        <v>785</v>
      </c>
      <c r="D5206" s="4" t="n">
        <v>12</v>
      </c>
      <c r="E5206" s="8" t="s">
        <v>459</v>
      </c>
      <c r="F5206" s="7" t="s">
        <v>783</v>
      </c>
    </row>
    <row r="5207" customFormat="false" ht="15" hidden="false" customHeight="false" outlineLevel="0" collapsed="false">
      <c r="A5207" s="4" t="str">
        <f aca="false">B5207&amp;"|"&amp;C5207</f>
        <v>tdbR00000216 Leu-CAA|13</v>
      </c>
      <c r="B5207" s="4" t="s">
        <v>108</v>
      </c>
      <c r="C5207" s="4" t="s">
        <v>786</v>
      </c>
      <c r="D5207" s="4" t="n">
        <v>13</v>
      </c>
      <c r="E5207" s="8" t="s">
        <v>459</v>
      </c>
      <c r="F5207" s="7" t="s">
        <v>783</v>
      </c>
    </row>
    <row r="5208" customFormat="false" ht="15" hidden="false" customHeight="false" outlineLevel="0" collapsed="false">
      <c r="A5208" s="4" t="str">
        <f aca="false">B5208&amp;"|"&amp;C5208</f>
        <v>tdbR00000216 Leu-CAA|14</v>
      </c>
      <c r="B5208" s="4" t="s">
        <v>108</v>
      </c>
      <c r="C5208" s="4" t="s">
        <v>787</v>
      </c>
      <c r="D5208" s="4" t="n">
        <v>14</v>
      </c>
      <c r="E5208" s="19" t="s">
        <v>780</v>
      </c>
      <c r="F5208" s="20" t="s">
        <v>788</v>
      </c>
    </row>
    <row r="5209" customFormat="false" ht="15" hidden="false" customHeight="false" outlineLevel="0" collapsed="false">
      <c r="A5209" s="4" t="str">
        <f aca="false">B5209&amp;"|"&amp;C5209</f>
        <v>tdbR00000216 Leu-CAA|15</v>
      </c>
      <c r="B5209" s="4" t="s">
        <v>108</v>
      </c>
      <c r="C5209" s="4" t="s">
        <v>789</v>
      </c>
      <c r="D5209" s="4" t="n">
        <v>15</v>
      </c>
      <c r="E5209" s="19" t="s">
        <v>780</v>
      </c>
      <c r="F5209" s="20" t="s">
        <v>788</v>
      </c>
    </row>
    <row r="5210" customFormat="false" ht="15" hidden="false" customHeight="false" outlineLevel="0" collapsed="false">
      <c r="A5210" s="4" t="str">
        <f aca="false">B5210&amp;"|"&amp;C5210</f>
        <v>tdbR00000216 Leu-CAA|16</v>
      </c>
      <c r="B5210" s="4" t="s">
        <v>108</v>
      </c>
      <c r="C5210" s="4" t="s">
        <v>790</v>
      </c>
      <c r="D5210" s="4" t="n">
        <v>16</v>
      </c>
      <c r="E5210" s="19" t="s">
        <v>777</v>
      </c>
      <c r="F5210" s="20" t="s">
        <v>788</v>
      </c>
    </row>
    <row r="5211" customFormat="false" ht="15" hidden="false" customHeight="false" outlineLevel="0" collapsed="false">
      <c r="A5211" s="4" t="str">
        <f aca="false">B5211&amp;"|"&amp;C5211</f>
        <v>tdbR00000216 Leu-CAA|17</v>
      </c>
      <c r="B5211" s="4" t="s">
        <v>108</v>
      </c>
      <c r="C5211" s="4" t="s">
        <v>791</v>
      </c>
      <c r="D5211" s="4" t="n">
        <v>17</v>
      </c>
      <c r="E5211" s="19" t="s">
        <v>777</v>
      </c>
      <c r="F5211" s="20" t="s">
        <v>788</v>
      </c>
    </row>
    <row r="5212" customFormat="false" ht="15" hidden="false" customHeight="false" outlineLevel="0" collapsed="false">
      <c r="A5212" s="4" t="str">
        <f aca="false">B5212&amp;"|"&amp;C5212</f>
        <v>tdbR00000216 Leu-CAA|18</v>
      </c>
      <c r="B5212" s="4" t="s">
        <v>108</v>
      </c>
      <c r="C5212" s="4" t="s">
        <v>793</v>
      </c>
      <c r="D5212" s="4" t="n">
        <v>18</v>
      </c>
      <c r="E5212" s="19" t="s">
        <v>459</v>
      </c>
      <c r="F5212" s="20" t="s">
        <v>788</v>
      </c>
    </row>
    <row r="5213" customFormat="false" ht="15" hidden="false" customHeight="false" outlineLevel="0" collapsed="false">
      <c r="A5213" s="4" t="str">
        <f aca="false">B5213&amp;"|"&amp;C5213</f>
        <v>tdbR00000216 Leu-CAA|19</v>
      </c>
      <c r="B5213" s="4" t="s">
        <v>108</v>
      </c>
      <c r="C5213" s="4" t="s">
        <v>794</v>
      </c>
      <c r="D5213" s="4" t="n">
        <v>19</v>
      </c>
      <c r="E5213" s="19" t="s">
        <v>459</v>
      </c>
      <c r="F5213" s="20" t="s">
        <v>788</v>
      </c>
    </row>
    <row r="5214" customFormat="false" ht="15" hidden="false" customHeight="false" outlineLevel="0" collapsed="false">
      <c r="A5214" s="4" t="str">
        <f aca="false">B5214&amp;"|"&amp;C5214</f>
        <v>tdbR00000216 Leu-CAA|20</v>
      </c>
      <c r="B5214" s="4" t="s">
        <v>108</v>
      </c>
      <c r="C5214" s="4" t="s">
        <v>795</v>
      </c>
      <c r="D5214" s="4" t="n">
        <v>20</v>
      </c>
      <c r="E5214" s="19" t="s">
        <v>772</v>
      </c>
      <c r="F5214" s="20" t="s">
        <v>788</v>
      </c>
    </row>
    <row r="5215" customFormat="false" ht="15" hidden="false" customHeight="false" outlineLevel="0" collapsed="false">
      <c r="A5215" s="4" t="str">
        <f aca="false">B5215&amp;"|"&amp;C5215</f>
        <v>tdbR00000216 Leu-CAA|20a</v>
      </c>
      <c r="B5215" s="4" t="s">
        <v>108</v>
      </c>
      <c r="C5215" s="4" t="s">
        <v>796</v>
      </c>
      <c r="D5215" s="4" t="n">
        <v>21</v>
      </c>
      <c r="E5215" s="19" t="s">
        <v>780</v>
      </c>
      <c r="F5215" s="20" t="s">
        <v>788</v>
      </c>
    </row>
    <row r="5216" customFormat="false" ht="15" hidden="false" customHeight="false" outlineLevel="0" collapsed="false">
      <c r="A5216" s="4" t="str">
        <f aca="false">B5216&amp;"|"&amp;C5216</f>
        <v>tdbR00000216 Leu-CAA|21</v>
      </c>
      <c r="B5216" s="4" t="s">
        <v>108</v>
      </c>
      <c r="C5216" s="4" t="s">
        <v>797</v>
      </c>
      <c r="D5216" s="4" t="n">
        <v>22</v>
      </c>
      <c r="E5216" s="19" t="s">
        <v>459</v>
      </c>
      <c r="F5216" s="20" t="s">
        <v>788</v>
      </c>
    </row>
    <row r="5217" customFormat="false" ht="15" hidden="false" customHeight="false" outlineLevel="0" collapsed="false">
      <c r="A5217" s="4" t="str">
        <f aca="false">B5217&amp;"|"&amp;C5217</f>
        <v>tdbR00000216 Leu-CAA|22</v>
      </c>
      <c r="B5217" s="4" t="s">
        <v>108</v>
      </c>
      <c r="C5217" s="4" t="s">
        <v>798</v>
      </c>
      <c r="D5217" s="4" t="n">
        <v>23</v>
      </c>
      <c r="E5217" s="8" t="s">
        <v>780</v>
      </c>
      <c r="F5217" s="7" t="s">
        <v>783</v>
      </c>
    </row>
    <row r="5218" customFormat="false" ht="15" hidden="false" customHeight="false" outlineLevel="0" collapsed="false">
      <c r="A5218" s="4" t="str">
        <f aca="false">B5218&amp;"|"&amp;C5218</f>
        <v>tdbR00000216 Leu-CAA|23</v>
      </c>
      <c r="B5218" s="4" t="s">
        <v>108</v>
      </c>
      <c r="C5218" s="4" t="s">
        <v>799</v>
      </c>
      <c r="D5218" s="4" t="n">
        <v>24</v>
      </c>
      <c r="E5218" s="8" t="s">
        <v>772</v>
      </c>
      <c r="F5218" s="7" t="s">
        <v>783</v>
      </c>
    </row>
    <row r="5219" customFormat="false" ht="15" hidden="false" customHeight="false" outlineLevel="0" collapsed="false">
      <c r="A5219" s="4" t="str">
        <f aca="false">B5219&amp;"|"&amp;C5219</f>
        <v>tdbR00000216 Leu-CAA|24</v>
      </c>
      <c r="B5219" s="4" t="s">
        <v>108</v>
      </c>
      <c r="C5219" s="4" t="s">
        <v>800</v>
      </c>
      <c r="D5219" s="4" t="n">
        <v>25</v>
      </c>
      <c r="E5219" s="8" t="s">
        <v>459</v>
      </c>
      <c r="F5219" s="7" t="s">
        <v>783</v>
      </c>
    </row>
    <row r="5220" customFormat="false" ht="15" hidden="false" customHeight="false" outlineLevel="0" collapsed="false">
      <c r="A5220" s="4" t="str">
        <f aca="false">B5220&amp;"|"&amp;C5220</f>
        <v>tdbR00000216 Leu-CAA|25</v>
      </c>
      <c r="B5220" s="4" t="s">
        <v>108</v>
      </c>
      <c r="C5220" s="4" t="s">
        <v>801</v>
      </c>
      <c r="D5220" s="4" t="n">
        <v>26</v>
      </c>
      <c r="E5220" s="8" t="s">
        <v>772</v>
      </c>
      <c r="F5220" s="7" t="s">
        <v>783</v>
      </c>
    </row>
    <row r="5221" customFormat="false" ht="15" hidden="false" customHeight="false" outlineLevel="0" collapsed="false">
      <c r="A5221" s="4" t="str">
        <f aca="false">B5221&amp;"|"&amp;C5221</f>
        <v>tdbR00000216 Leu-CAA|26</v>
      </c>
      <c r="B5221" s="4" t="s">
        <v>108</v>
      </c>
      <c r="C5221" s="4" t="s">
        <v>802</v>
      </c>
      <c r="D5221" s="4" t="n">
        <v>27</v>
      </c>
      <c r="E5221" s="3" t="s">
        <v>780</v>
      </c>
      <c r="F5221" s="4" t="s">
        <v>803</v>
      </c>
    </row>
    <row r="5222" customFormat="false" ht="15" hidden="false" customHeight="false" outlineLevel="0" collapsed="false">
      <c r="A5222" s="4" t="str">
        <f aca="false">B5222&amp;"|"&amp;C5222</f>
        <v>tdbR00000216 Leu-CAA|27</v>
      </c>
      <c r="B5222" s="4" t="s">
        <v>108</v>
      </c>
      <c r="C5222" s="4" t="s">
        <v>804</v>
      </c>
      <c r="D5222" s="4" t="n">
        <v>28</v>
      </c>
      <c r="E5222" s="21" t="s">
        <v>777</v>
      </c>
      <c r="F5222" s="22" t="s">
        <v>805</v>
      </c>
    </row>
    <row r="5223" customFormat="false" ht="15" hidden="false" customHeight="false" outlineLevel="0" collapsed="false">
      <c r="A5223" s="4" t="str">
        <f aca="false">B5223&amp;"|"&amp;C5223</f>
        <v>tdbR00000216 Leu-CAA|28</v>
      </c>
      <c r="B5223" s="4" t="s">
        <v>108</v>
      </c>
      <c r="C5223" s="4" t="s">
        <v>806</v>
      </c>
      <c r="D5223" s="4" t="n">
        <v>29</v>
      </c>
      <c r="E5223" s="21" t="s">
        <v>777</v>
      </c>
      <c r="F5223" s="22" t="s">
        <v>805</v>
      </c>
    </row>
    <row r="5224" customFormat="false" ht="15" hidden="false" customHeight="false" outlineLevel="0" collapsed="false">
      <c r="A5224" s="4" t="str">
        <f aca="false">B5224&amp;"|"&amp;C5224</f>
        <v>tdbR00000216 Leu-CAA|29</v>
      </c>
      <c r="B5224" s="4" t="s">
        <v>108</v>
      </c>
      <c r="C5224" s="4" t="s">
        <v>807</v>
      </c>
      <c r="D5224" s="4" t="n">
        <v>30</v>
      </c>
      <c r="E5224" s="21" t="s">
        <v>780</v>
      </c>
      <c r="F5224" s="22" t="s">
        <v>805</v>
      </c>
    </row>
    <row r="5225" customFormat="false" ht="15" hidden="false" customHeight="false" outlineLevel="0" collapsed="false">
      <c r="A5225" s="4" t="str">
        <f aca="false">B5225&amp;"|"&amp;C5225</f>
        <v>tdbR00000216 Leu-CAA|30</v>
      </c>
      <c r="B5225" s="4" t="s">
        <v>108</v>
      </c>
      <c r="C5225" s="4" t="s">
        <v>808</v>
      </c>
      <c r="D5225" s="4" t="n">
        <v>31</v>
      </c>
      <c r="E5225" s="21" t="s">
        <v>459</v>
      </c>
      <c r="F5225" s="22" t="s">
        <v>805</v>
      </c>
    </row>
    <row r="5226" customFormat="false" ht="15" hidden="false" customHeight="false" outlineLevel="0" collapsed="false">
      <c r="A5226" s="4" t="str">
        <f aca="false">B5226&amp;"|"&amp;C5226</f>
        <v>tdbR00000216 Leu-CAA|31</v>
      </c>
      <c r="B5226" s="4" t="s">
        <v>108</v>
      </c>
      <c r="C5226" s="4" t="s">
        <v>809</v>
      </c>
      <c r="D5226" s="4" t="n">
        <v>32</v>
      </c>
      <c r="E5226" s="21" t="s">
        <v>780</v>
      </c>
      <c r="F5226" s="22" t="s">
        <v>805</v>
      </c>
    </row>
    <row r="5227" customFormat="false" ht="15" hidden="false" customHeight="false" outlineLevel="0" collapsed="false">
      <c r="A5227" s="4" t="str">
        <f aca="false">B5227&amp;"|"&amp;C5227</f>
        <v>tdbR00000216 Leu-CAA|32</v>
      </c>
      <c r="B5227" s="4" t="s">
        <v>108</v>
      </c>
      <c r="C5227" s="4" t="s">
        <v>810</v>
      </c>
      <c r="D5227" s="4" t="n">
        <v>33</v>
      </c>
      <c r="E5227" s="19" t="s">
        <v>772</v>
      </c>
      <c r="F5227" s="20" t="s">
        <v>811</v>
      </c>
    </row>
    <row r="5228" customFormat="false" ht="15" hidden="false" customHeight="false" outlineLevel="0" collapsed="false">
      <c r="A5228" s="4" t="str">
        <f aca="false">B5228&amp;"|"&amp;C5228</f>
        <v>tdbR00000216 Leu-CAA|33</v>
      </c>
      <c r="B5228" s="4" t="s">
        <v>108</v>
      </c>
      <c r="C5228" s="4" t="s">
        <v>812</v>
      </c>
      <c r="D5228" s="4" t="n">
        <v>34</v>
      </c>
      <c r="E5228" s="19" t="s">
        <v>777</v>
      </c>
      <c r="F5228" s="20" t="s">
        <v>811</v>
      </c>
    </row>
    <row r="5229" customFormat="false" ht="15" hidden="false" customHeight="false" outlineLevel="0" collapsed="false">
      <c r="A5229" s="4" t="str">
        <f aca="false">B5229&amp;"|"&amp;C5229</f>
        <v>tdbR00000216 Leu-CAA|34</v>
      </c>
      <c r="B5229" s="4" t="s">
        <v>108</v>
      </c>
      <c r="C5229" s="4" t="s">
        <v>813</v>
      </c>
      <c r="D5229" s="4" t="n">
        <v>35</v>
      </c>
      <c r="E5229" s="19" t="s">
        <v>772</v>
      </c>
      <c r="F5229" s="20" t="s">
        <v>811</v>
      </c>
    </row>
    <row r="5230" customFormat="false" ht="15" hidden="false" customHeight="false" outlineLevel="0" collapsed="false">
      <c r="A5230" s="4" t="str">
        <f aca="false">B5230&amp;"|"&amp;C5230</f>
        <v>tdbR00000216 Leu-CAA|35</v>
      </c>
      <c r="B5230" s="4" t="s">
        <v>108</v>
      </c>
      <c r="C5230" s="4" t="s">
        <v>814</v>
      </c>
      <c r="D5230" s="4" t="n">
        <v>36</v>
      </c>
      <c r="E5230" s="19" t="s">
        <v>780</v>
      </c>
      <c r="F5230" s="20" t="s">
        <v>811</v>
      </c>
    </row>
    <row r="5231" customFormat="false" ht="15" hidden="false" customHeight="false" outlineLevel="0" collapsed="false">
      <c r="A5231" s="4" t="str">
        <f aca="false">B5231&amp;"|"&amp;C5231</f>
        <v>tdbR00000216 Leu-CAA|36</v>
      </c>
      <c r="B5231" s="4" t="s">
        <v>108</v>
      </c>
      <c r="C5231" s="4" t="s">
        <v>815</v>
      </c>
      <c r="D5231" s="4" t="n">
        <v>37</v>
      </c>
      <c r="E5231" s="19" t="s">
        <v>780</v>
      </c>
      <c r="F5231" s="20" t="s">
        <v>811</v>
      </c>
    </row>
    <row r="5232" customFormat="false" ht="15" hidden="false" customHeight="false" outlineLevel="0" collapsed="false">
      <c r="A5232" s="4" t="str">
        <f aca="false">B5232&amp;"|"&amp;C5232</f>
        <v>tdbR00000216 Leu-CAA|37</v>
      </c>
      <c r="B5232" s="4" t="s">
        <v>108</v>
      </c>
      <c r="C5232" s="4" t="s">
        <v>816</v>
      </c>
      <c r="D5232" s="4" t="n">
        <v>38</v>
      </c>
      <c r="E5232" s="19" t="s">
        <v>780</v>
      </c>
      <c r="F5232" s="20" t="s">
        <v>811</v>
      </c>
    </row>
    <row r="5233" customFormat="false" ht="15" hidden="false" customHeight="false" outlineLevel="0" collapsed="false">
      <c r="A5233" s="4" t="str">
        <f aca="false">B5233&amp;"|"&amp;C5233</f>
        <v>tdbR00000216 Leu-CAA|38</v>
      </c>
      <c r="B5233" s="4" t="s">
        <v>108</v>
      </c>
      <c r="C5233" s="4" t="s">
        <v>817</v>
      </c>
      <c r="D5233" s="4" t="n">
        <v>39</v>
      </c>
      <c r="E5233" s="19" t="s">
        <v>780</v>
      </c>
      <c r="F5233" s="20" t="s">
        <v>811</v>
      </c>
    </row>
    <row r="5234" customFormat="false" ht="15" hidden="false" customHeight="false" outlineLevel="0" collapsed="false">
      <c r="A5234" s="4" t="str">
        <f aca="false">B5234&amp;"|"&amp;C5234</f>
        <v>tdbR00000216 Leu-CAA|39</v>
      </c>
      <c r="B5234" s="4" t="s">
        <v>108</v>
      </c>
      <c r="C5234" s="4" t="s">
        <v>818</v>
      </c>
      <c r="D5234" s="4" t="n">
        <v>40</v>
      </c>
      <c r="E5234" s="21" t="s">
        <v>777</v>
      </c>
      <c r="F5234" s="22" t="s">
        <v>805</v>
      </c>
    </row>
    <row r="5235" customFormat="false" ht="15" hidden="false" customHeight="false" outlineLevel="0" collapsed="false">
      <c r="A5235" s="4" t="str">
        <f aca="false">B5235&amp;"|"&amp;C5235</f>
        <v>tdbR00000216 Leu-CAA|40</v>
      </c>
      <c r="B5235" s="4" t="s">
        <v>108</v>
      </c>
      <c r="C5235" s="4" t="s">
        <v>819</v>
      </c>
      <c r="D5235" s="4" t="n">
        <v>41</v>
      </c>
      <c r="E5235" s="21" t="s">
        <v>772</v>
      </c>
      <c r="F5235" s="22" t="s">
        <v>805</v>
      </c>
    </row>
    <row r="5236" customFormat="false" ht="15" hidden="false" customHeight="false" outlineLevel="0" collapsed="false">
      <c r="A5236" s="4" t="str">
        <f aca="false">B5236&amp;"|"&amp;C5236</f>
        <v>tdbR00000216 Leu-CAA|41</v>
      </c>
      <c r="B5236" s="4" t="s">
        <v>108</v>
      </c>
      <c r="C5236" s="4" t="s">
        <v>820</v>
      </c>
      <c r="D5236" s="4" t="n">
        <v>42</v>
      </c>
      <c r="E5236" s="21" t="s">
        <v>777</v>
      </c>
      <c r="F5236" s="22" t="s">
        <v>805</v>
      </c>
    </row>
    <row r="5237" customFormat="false" ht="15" hidden="false" customHeight="false" outlineLevel="0" collapsed="false">
      <c r="A5237" s="4" t="str">
        <f aca="false">B5237&amp;"|"&amp;C5237</f>
        <v>tdbR00000216 Leu-CAA|42</v>
      </c>
      <c r="B5237" s="4" t="s">
        <v>108</v>
      </c>
      <c r="C5237" s="4" t="s">
        <v>821</v>
      </c>
      <c r="D5237" s="4" t="n">
        <v>43</v>
      </c>
      <c r="E5237" s="21" t="s">
        <v>780</v>
      </c>
      <c r="F5237" s="22" t="s">
        <v>805</v>
      </c>
    </row>
    <row r="5238" customFormat="false" ht="15" hidden="false" customHeight="false" outlineLevel="0" collapsed="false">
      <c r="A5238" s="4" t="str">
        <f aca="false">B5238&amp;"|"&amp;C5238</f>
        <v>tdbR00000216 Leu-CAA|43</v>
      </c>
      <c r="B5238" s="4" t="s">
        <v>108</v>
      </c>
      <c r="C5238" s="4" t="s">
        <v>822</v>
      </c>
      <c r="D5238" s="4" t="n">
        <v>44</v>
      </c>
      <c r="E5238" s="21" t="s">
        <v>780</v>
      </c>
      <c r="F5238" s="22" t="s">
        <v>805</v>
      </c>
    </row>
    <row r="5239" customFormat="false" ht="15" hidden="false" customHeight="false" outlineLevel="0" collapsed="false">
      <c r="A5239" s="4" t="str">
        <f aca="false">B5239&amp;"|"&amp;C5239</f>
        <v>tdbR00000216 Leu-CAA|44</v>
      </c>
      <c r="B5239" s="4" t="s">
        <v>108</v>
      </c>
      <c r="C5239" s="4" t="s">
        <v>823</v>
      </c>
      <c r="D5239" s="4" t="n">
        <v>45</v>
      </c>
      <c r="E5239" s="19" t="s">
        <v>772</v>
      </c>
      <c r="F5239" s="20" t="s">
        <v>824</v>
      </c>
    </row>
    <row r="5240" customFormat="false" ht="15" hidden="false" customHeight="false" outlineLevel="0" collapsed="false">
      <c r="A5240" s="4" t="str">
        <f aca="false">B5240&amp;"|"&amp;C5240</f>
        <v>tdbR00000216 Leu-CAA|45</v>
      </c>
      <c r="B5240" s="4" t="s">
        <v>108</v>
      </c>
      <c r="C5240" s="4" t="s">
        <v>825</v>
      </c>
      <c r="D5240" s="4" t="n">
        <v>46</v>
      </c>
      <c r="E5240" s="19" t="s">
        <v>459</v>
      </c>
      <c r="F5240" s="20" t="s">
        <v>824</v>
      </c>
    </row>
    <row r="5241" customFormat="false" ht="15" hidden="false" customHeight="false" outlineLevel="0" collapsed="false">
      <c r="A5241" s="4" t="str">
        <f aca="false">B5241&amp;"|"&amp;C5241</f>
        <v>tdbR00000216 Leu-CAA|e1</v>
      </c>
      <c r="B5241" s="4" t="s">
        <v>108</v>
      </c>
      <c r="C5241" s="4" t="s">
        <v>856</v>
      </c>
      <c r="D5241" s="4" t="n">
        <v>47</v>
      </c>
      <c r="E5241" s="19" t="s">
        <v>780</v>
      </c>
      <c r="F5241" s="20" t="s">
        <v>824</v>
      </c>
    </row>
    <row r="5242" customFormat="false" ht="15" hidden="false" customHeight="false" outlineLevel="0" collapsed="false">
      <c r="A5242" s="4" t="str">
        <f aca="false">B5242&amp;"|"&amp;C5242</f>
        <v>tdbR00000216 Leu-CAA|e2</v>
      </c>
      <c r="B5242" s="4" t="s">
        <v>108</v>
      </c>
      <c r="C5242" s="4" t="s">
        <v>857</v>
      </c>
      <c r="D5242" s="4" t="n">
        <v>48</v>
      </c>
      <c r="E5242" s="19" t="s">
        <v>780</v>
      </c>
      <c r="F5242" s="20" t="s">
        <v>824</v>
      </c>
    </row>
    <row r="5243" customFormat="false" ht="15" hidden="false" customHeight="false" outlineLevel="0" collapsed="false">
      <c r="A5243" s="4" t="str">
        <f aca="false">B5243&amp;"|"&amp;C5243</f>
        <v>tdbR00000216 Leu-CAA|e3</v>
      </c>
      <c r="B5243" s="4" t="s">
        <v>108</v>
      </c>
      <c r="C5243" s="4" t="s">
        <v>858</v>
      </c>
      <c r="D5243" s="4" t="n">
        <v>49</v>
      </c>
      <c r="E5243" s="19" t="s">
        <v>459</v>
      </c>
      <c r="F5243" s="20" t="s">
        <v>824</v>
      </c>
    </row>
    <row r="5244" customFormat="false" ht="15" hidden="false" customHeight="false" outlineLevel="0" collapsed="false">
      <c r="A5244" s="4" t="str">
        <f aca="false">B5244&amp;"|"&amp;C5244</f>
        <v>tdbR00000216 Leu-CAA|e4</v>
      </c>
      <c r="B5244" s="4" t="s">
        <v>108</v>
      </c>
      <c r="C5244" s="4" t="s">
        <v>859</v>
      </c>
      <c r="D5244" s="4" t="n">
        <v>50</v>
      </c>
      <c r="E5244" s="19" t="s">
        <v>780</v>
      </c>
      <c r="F5244" s="20" t="s">
        <v>824</v>
      </c>
    </row>
    <row r="5245" customFormat="false" ht="15" hidden="false" customHeight="false" outlineLevel="0" collapsed="false">
      <c r="A5245" s="4" t="str">
        <f aca="false">B5245&amp;"|"&amp;C5245</f>
        <v>tdbR00000216 Leu-CAA|e5</v>
      </c>
      <c r="B5245" s="4" t="s">
        <v>108</v>
      </c>
      <c r="C5245" s="4" t="s">
        <v>860</v>
      </c>
      <c r="D5245" s="4" t="n">
        <v>51</v>
      </c>
      <c r="E5245" s="19" t="s">
        <v>780</v>
      </c>
      <c r="F5245" s="20" t="s">
        <v>824</v>
      </c>
    </row>
    <row r="5246" customFormat="false" ht="15" hidden="false" customHeight="false" outlineLevel="0" collapsed="false">
      <c r="A5246" s="4" t="str">
        <f aca="false">B5246&amp;"|"&amp;C5246</f>
        <v>tdbR00000216 Leu-CAA|e6</v>
      </c>
      <c r="B5246" s="4" t="s">
        <v>108</v>
      </c>
      <c r="C5246" s="4" t="s">
        <v>861</v>
      </c>
      <c r="D5246" s="4" t="n">
        <v>52</v>
      </c>
      <c r="E5246" s="19" t="s">
        <v>780</v>
      </c>
      <c r="F5246" s="20" t="s">
        <v>824</v>
      </c>
    </row>
    <row r="5247" customFormat="false" ht="15" hidden="false" customHeight="false" outlineLevel="0" collapsed="false">
      <c r="A5247" s="4" t="str">
        <f aca="false">B5247&amp;"|"&amp;C5247</f>
        <v>tdbR00000216 Leu-CAA|e7</v>
      </c>
      <c r="B5247" s="4" t="s">
        <v>108</v>
      </c>
      <c r="C5247" s="4" t="s">
        <v>862</v>
      </c>
      <c r="D5247" s="4" t="n">
        <v>53</v>
      </c>
      <c r="E5247" s="19" t="s">
        <v>777</v>
      </c>
      <c r="F5247" s="20" t="s">
        <v>824</v>
      </c>
    </row>
    <row r="5248" customFormat="false" ht="15" hidden="false" customHeight="false" outlineLevel="0" collapsed="false">
      <c r="A5248" s="4" t="str">
        <f aca="false">B5248&amp;"|"&amp;C5248</f>
        <v>tdbR00000216 Leu-CAA|e8</v>
      </c>
      <c r="B5248" s="4" t="s">
        <v>108</v>
      </c>
      <c r="C5248" s="4" t="s">
        <v>863</v>
      </c>
      <c r="D5248" s="4" t="n">
        <v>54</v>
      </c>
      <c r="E5248" s="19" t="s">
        <v>777</v>
      </c>
      <c r="F5248" s="20" t="s">
        <v>824</v>
      </c>
    </row>
    <row r="5249" customFormat="false" ht="15" hidden="false" customHeight="false" outlineLevel="0" collapsed="false">
      <c r="A5249" s="4" t="str">
        <f aca="false">B5249&amp;"|"&amp;C5249</f>
        <v>tdbR00000216 Leu-CAA|46</v>
      </c>
      <c r="B5249" s="4" t="s">
        <v>108</v>
      </c>
      <c r="C5249" s="4" t="s">
        <v>826</v>
      </c>
      <c r="D5249" s="4" t="n">
        <v>55</v>
      </c>
      <c r="E5249" s="19" t="s">
        <v>772</v>
      </c>
      <c r="F5249" s="20" t="s">
        <v>824</v>
      </c>
    </row>
    <row r="5250" customFormat="false" ht="15" hidden="false" customHeight="false" outlineLevel="0" collapsed="false">
      <c r="A5250" s="4" t="str">
        <f aca="false">B5250&amp;"|"&amp;C5250</f>
        <v>tdbR00000216 Leu-CAA|47</v>
      </c>
      <c r="B5250" s="4" t="s">
        <v>108</v>
      </c>
      <c r="C5250" s="4" t="s">
        <v>827</v>
      </c>
      <c r="D5250" s="4" t="n">
        <v>56</v>
      </c>
      <c r="E5250" s="19" t="s">
        <v>459</v>
      </c>
      <c r="F5250" s="20" t="s">
        <v>824</v>
      </c>
    </row>
    <row r="5251" customFormat="false" ht="15" hidden="false" customHeight="false" outlineLevel="0" collapsed="false">
      <c r="A5251" s="4" t="str">
        <f aca="false">B5251&amp;"|"&amp;C5251</f>
        <v>tdbR00000216 Leu-CAA|48</v>
      </c>
      <c r="B5251" s="4" t="s">
        <v>108</v>
      </c>
      <c r="C5251" s="4" t="s">
        <v>828</v>
      </c>
      <c r="D5251" s="4" t="n">
        <v>57</v>
      </c>
      <c r="E5251" s="19" t="s">
        <v>777</v>
      </c>
      <c r="F5251" s="20" t="s">
        <v>824</v>
      </c>
    </row>
    <row r="5252" customFormat="false" ht="15" hidden="false" customHeight="false" outlineLevel="0" collapsed="false">
      <c r="A5252" s="4" t="str">
        <f aca="false">B5252&amp;"|"&amp;C5252</f>
        <v>tdbR00000216 Leu-CAA|49</v>
      </c>
      <c r="B5252" s="4" t="s">
        <v>108</v>
      </c>
      <c r="C5252" s="4" t="s">
        <v>829</v>
      </c>
      <c r="D5252" s="4" t="n">
        <v>58</v>
      </c>
      <c r="E5252" s="23" t="s">
        <v>780</v>
      </c>
      <c r="F5252" s="10" t="s">
        <v>830</v>
      </c>
    </row>
    <row r="5253" customFormat="false" ht="15" hidden="false" customHeight="false" outlineLevel="0" collapsed="false">
      <c r="A5253" s="4" t="str">
        <f aca="false">B5253&amp;"|"&amp;C5253</f>
        <v>tdbR00000216 Leu-CAA|50</v>
      </c>
      <c r="B5253" s="4" t="s">
        <v>108</v>
      </c>
      <c r="C5253" s="4" t="s">
        <v>831</v>
      </c>
      <c r="D5253" s="4" t="n">
        <v>59</v>
      </c>
      <c r="E5253" s="23" t="s">
        <v>777</v>
      </c>
      <c r="F5253" s="10" t="s">
        <v>830</v>
      </c>
    </row>
    <row r="5254" customFormat="false" ht="15" hidden="false" customHeight="false" outlineLevel="0" collapsed="false">
      <c r="A5254" s="4" t="str">
        <f aca="false">B5254&amp;"|"&amp;C5254</f>
        <v>tdbR00000216 Leu-CAA|51</v>
      </c>
      <c r="B5254" s="4" t="s">
        <v>108</v>
      </c>
      <c r="C5254" s="4" t="s">
        <v>832</v>
      </c>
      <c r="D5254" s="4" t="n">
        <v>60</v>
      </c>
      <c r="E5254" s="23" t="s">
        <v>772</v>
      </c>
      <c r="F5254" s="10" t="s">
        <v>830</v>
      </c>
    </row>
    <row r="5255" customFormat="false" ht="15" hidden="false" customHeight="false" outlineLevel="0" collapsed="false">
      <c r="A5255" s="4" t="str">
        <f aca="false">B5255&amp;"|"&amp;C5255</f>
        <v>tdbR00000216 Leu-CAA|52</v>
      </c>
      <c r="B5255" s="4" t="s">
        <v>108</v>
      </c>
      <c r="C5255" s="4" t="s">
        <v>833</v>
      </c>
      <c r="D5255" s="4" t="n">
        <v>61</v>
      </c>
      <c r="E5255" s="23" t="s">
        <v>459</v>
      </c>
      <c r="F5255" s="10" t="s">
        <v>830</v>
      </c>
    </row>
    <row r="5256" customFormat="false" ht="15" hidden="false" customHeight="false" outlineLevel="0" collapsed="false">
      <c r="A5256" s="4" t="str">
        <f aca="false">B5256&amp;"|"&amp;C5256</f>
        <v>tdbR00000216 Leu-CAA|53</v>
      </c>
      <c r="B5256" s="4" t="s">
        <v>108</v>
      </c>
      <c r="C5256" s="4" t="s">
        <v>834</v>
      </c>
      <c r="D5256" s="4" t="n">
        <v>62</v>
      </c>
      <c r="E5256" s="23" t="s">
        <v>459</v>
      </c>
      <c r="F5256" s="10" t="s">
        <v>830</v>
      </c>
    </row>
    <row r="5257" customFormat="false" ht="15" hidden="false" customHeight="false" outlineLevel="0" collapsed="false">
      <c r="A5257" s="4" t="str">
        <f aca="false">B5257&amp;"|"&amp;C5257</f>
        <v>tdbR00000216 Leu-CAA|54</v>
      </c>
      <c r="B5257" s="4" t="s">
        <v>108</v>
      </c>
      <c r="C5257" s="4" t="s">
        <v>835</v>
      </c>
      <c r="D5257" s="4" t="n">
        <v>63</v>
      </c>
      <c r="E5257" s="19" t="s">
        <v>777</v>
      </c>
      <c r="F5257" s="20" t="s">
        <v>836</v>
      </c>
    </row>
    <row r="5258" customFormat="false" ht="15" hidden="false" customHeight="false" outlineLevel="0" collapsed="false">
      <c r="A5258" s="4" t="str">
        <f aca="false">B5258&amp;"|"&amp;C5258</f>
        <v>tdbR00000216 Leu-CAA|55</v>
      </c>
      <c r="B5258" s="4" t="s">
        <v>108</v>
      </c>
      <c r="C5258" s="4" t="s">
        <v>837</v>
      </c>
      <c r="D5258" s="4" t="n">
        <v>64</v>
      </c>
      <c r="E5258" s="19" t="s">
        <v>777</v>
      </c>
      <c r="F5258" s="20" t="s">
        <v>836</v>
      </c>
    </row>
    <row r="5259" customFormat="false" ht="15" hidden="false" customHeight="false" outlineLevel="0" collapsed="false">
      <c r="A5259" s="4" t="str">
        <f aca="false">B5259&amp;"|"&amp;C5259</f>
        <v>tdbR00000216 Leu-CAA|56</v>
      </c>
      <c r="B5259" s="4" t="s">
        <v>108</v>
      </c>
      <c r="C5259" s="4" t="s">
        <v>838</v>
      </c>
      <c r="D5259" s="4" t="n">
        <v>65</v>
      </c>
      <c r="E5259" s="19" t="s">
        <v>772</v>
      </c>
      <c r="F5259" s="20" t="s">
        <v>836</v>
      </c>
    </row>
    <row r="5260" customFormat="false" ht="15" hidden="false" customHeight="false" outlineLevel="0" collapsed="false">
      <c r="A5260" s="4" t="str">
        <f aca="false">B5260&amp;"|"&amp;C5260</f>
        <v>tdbR00000216 Leu-CAA|57</v>
      </c>
      <c r="B5260" s="4" t="s">
        <v>108</v>
      </c>
      <c r="C5260" s="4" t="s">
        <v>839</v>
      </c>
      <c r="D5260" s="4" t="n">
        <v>66</v>
      </c>
      <c r="E5260" s="19" t="s">
        <v>459</v>
      </c>
      <c r="F5260" s="20" t="s">
        <v>836</v>
      </c>
    </row>
    <row r="5261" customFormat="false" ht="15" hidden="false" customHeight="false" outlineLevel="0" collapsed="false">
      <c r="A5261" s="4" t="str">
        <f aca="false">B5261&amp;"|"&amp;C5261</f>
        <v>tdbR00000216 Leu-CAA|58</v>
      </c>
      <c r="B5261" s="4" t="s">
        <v>108</v>
      </c>
      <c r="C5261" s="4" t="s">
        <v>840</v>
      </c>
      <c r="D5261" s="4" t="n">
        <v>67</v>
      </c>
      <c r="E5261" s="19" t="s">
        <v>780</v>
      </c>
      <c r="F5261" s="20" t="s">
        <v>836</v>
      </c>
    </row>
    <row r="5262" customFormat="false" ht="15" hidden="false" customHeight="false" outlineLevel="0" collapsed="false">
      <c r="A5262" s="4" t="str">
        <f aca="false">B5262&amp;"|"&amp;C5262</f>
        <v>tdbR00000216 Leu-CAA|59</v>
      </c>
      <c r="B5262" s="4" t="s">
        <v>108</v>
      </c>
      <c r="C5262" s="4" t="s">
        <v>841</v>
      </c>
      <c r="D5262" s="4" t="n">
        <v>68</v>
      </c>
      <c r="E5262" s="19" t="s">
        <v>780</v>
      </c>
      <c r="F5262" s="20" t="s">
        <v>836</v>
      </c>
    </row>
    <row r="5263" customFormat="false" ht="15" hidden="false" customHeight="false" outlineLevel="0" collapsed="false">
      <c r="A5263" s="4" t="str">
        <f aca="false">B5263&amp;"|"&amp;C5263</f>
        <v>tdbR00000216 Leu-CAA|60</v>
      </c>
      <c r="B5263" s="4" t="s">
        <v>108</v>
      </c>
      <c r="C5263" s="4" t="s">
        <v>842</v>
      </c>
      <c r="D5263" s="4" t="n">
        <v>69</v>
      </c>
      <c r="E5263" s="19" t="s">
        <v>777</v>
      </c>
      <c r="F5263" s="20" t="s">
        <v>836</v>
      </c>
    </row>
    <row r="5264" customFormat="false" ht="15" hidden="false" customHeight="false" outlineLevel="0" collapsed="false">
      <c r="A5264" s="4" t="str">
        <f aca="false">B5264&amp;"|"&amp;C5264</f>
        <v>tdbR00000216 Leu-CAA|61</v>
      </c>
      <c r="B5264" s="4" t="s">
        <v>108</v>
      </c>
      <c r="C5264" s="4" t="s">
        <v>843</v>
      </c>
      <c r="D5264" s="4" t="n">
        <v>70</v>
      </c>
      <c r="E5264" s="23" t="s">
        <v>772</v>
      </c>
      <c r="F5264" s="10" t="s">
        <v>830</v>
      </c>
    </row>
    <row r="5265" customFormat="false" ht="15" hidden="false" customHeight="false" outlineLevel="0" collapsed="false">
      <c r="A5265" s="4" t="str">
        <f aca="false">B5265&amp;"|"&amp;C5265</f>
        <v>tdbR00000216 Leu-CAA|62</v>
      </c>
      <c r="B5265" s="4" t="s">
        <v>108</v>
      </c>
      <c r="C5265" s="4" t="s">
        <v>844</v>
      </c>
      <c r="D5265" s="4" t="n">
        <v>71</v>
      </c>
      <c r="E5265" s="23" t="s">
        <v>772</v>
      </c>
      <c r="F5265" s="10" t="s">
        <v>830</v>
      </c>
    </row>
    <row r="5266" customFormat="false" ht="15" hidden="false" customHeight="false" outlineLevel="0" collapsed="false">
      <c r="A5266" s="4" t="str">
        <f aca="false">B5266&amp;"|"&amp;C5266</f>
        <v>tdbR00000216 Leu-CAA|63</v>
      </c>
      <c r="B5266" s="4" t="s">
        <v>108</v>
      </c>
      <c r="C5266" s="4" t="s">
        <v>845</v>
      </c>
      <c r="D5266" s="4" t="n">
        <v>72</v>
      </c>
      <c r="E5266" s="23" t="s">
        <v>459</v>
      </c>
      <c r="F5266" s="10" t="s">
        <v>830</v>
      </c>
    </row>
    <row r="5267" customFormat="false" ht="15" hidden="false" customHeight="false" outlineLevel="0" collapsed="false">
      <c r="A5267" s="4" t="str">
        <f aca="false">B5267&amp;"|"&amp;C5267</f>
        <v>tdbR00000216 Leu-CAA|64</v>
      </c>
      <c r="B5267" s="4" t="s">
        <v>108</v>
      </c>
      <c r="C5267" s="4" t="s">
        <v>846</v>
      </c>
      <c r="D5267" s="4" t="n">
        <v>73</v>
      </c>
      <c r="E5267" s="23" t="s">
        <v>780</v>
      </c>
      <c r="F5267" s="10" t="s">
        <v>830</v>
      </c>
    </row>
    <row r="5268" customFormat="false" ht="15" hidden="false" customHeight="false" outlineLevel="0" collapsed="false">
      <c r="A5268" s="4" t="str">
        <f aca="false">B5268&amp;"|"&amp;C5268</f>
        <v>tdbR00000216 Leu-CAA|65</v>
      </c>
      <c r="B5268" s="4" t="s">
        <v>108</v>
      </c>
      <c r="C5268" s="4" t="s">
        <v>847</v>
      </c>
      <c r="D5268" s="4" t="n">
        <v>74</v>
      </c>
      <c r="E5268" s="23" t="s">
        <v>777</v>
      </c>
      <c r="F5268" s="10" t="s">
        <v>830</v>
      </c>
    </row>
    <row r="5269" customFormat="false" ht="15" hidden="false" customHeight="false" outlineLevel="0" collapsed="false">
      <c r="A5269" s="4" t="str">
        <f aca="false">B5269&amp;"|"&amp;C5269</f>
        <v>tdbR00000216 Leu-CAA|66</v>
      </c>
      <c r="B5269" s="4" t="s">
        <v>108</v>
      </c>
      <c r="C5269" s="4" t="s">
        <v>848</v>
      </c>
      <c r="D5269" s="4" t="n">
        <v>75</v>
      </c>
      <c r="E5269" s="17" t="s">
        <v>780</v>
      </c>
      <c r="F5269" s="18" t="s">
        <v>768</v>
      </c>
    </row>
    <row r="5270" customFormat="false" ht="15" hidden="false" customHeight="false" outlineLevel="0" collapsed="false">
      <c r="A5270" s="4" t="str">
        <f aca="false">B5270&amp;"|"&amp;C5270</f>
        <v>tdbR00000216 Leu-CAA|67</v>
      </c>
      <c r="B5270" s="4" t="s">
        <v>108</v>
      </c>
      <c r="C5270" s="4" t="s">
        <v>849</v>
      </c>
      <c r="D5270" s="4" t="n">
        <v>76</v>
      </c>
      <c r="E5270" s="17" t="s">
        <v>780</v>
      </c>
      <c r="F5270" s="18" t="s">
        <v>768</v>
      </c>
    </row>
    <row r="5271" customFormat="false" ht="15" hidden="false" customHeight="false" outlineLevel="0" collapsed="false">
      <c r="A5271" s="4" t="str">
        <f aca="false">B5271&amp;"|"&amp;C5271</f>
        <v>tdbR00000216 Leu-CAA|68</v>
      </c>
      <c r="B5271" s="4" t="s">
        <v>108</v>
      </c>
      <c r="C5271" s="4" t="s">
        <v>850</v>
      </c>
      <c r="D5271" s="4" t="n">
        <v>77</v>
      </c>
      <c r="E5271" s="17" t="s">
        <v>780</v>
      </c>
      <c r="F5271" s="18" t="s">
        <v>768</v>
      </c>
    </row>
    <row r="5272" customFormat="false" ht="15" hidden="false" customHeight="false" outlineLevel="0" collapsed="false">
      <c r="A5272" s="4" t="str">
        <f aca="false">B5272&amp;"|"&amp;C5272</f>
        <v>tdbR00000216 Leu-CAA|69</v>
      </c>
      <c r="B5272" s="4" t="s">
        <v>108</v>
      </c>
      <c r="C5272" s="4" t="s">
        <v>851</v>
      </c>
      <c r="D5272" s="4" t="n">
        <v>78</v>
      </c>
      <c r="E5272" s="17" t="s">
        <v>459</v>
      </c>
      <c r="F5272" s="18" t="s">
        <v>768</v>
      </c>
    </row>
    <row r="5273" customFormat="false" ht="15" hidden="false" customHeight="false" outlineLevel="0" collapsed="false">
      <c r="A5273" s="4" t="str">
        <f aca="false">B5273&amp;"|"&amp;C5273</f>
        <v>tdbR00000216 Leu-CAA|70</v>
      </c>
      <c r="B5273" s="4" t="s">
        <v>108</v>
      </c>
      <c r="C5273" s="4" t="s">
        <v>852</v>
      </c>
      <c r="D5273" s="4" t="n">
        <v>79</v>
      </c>
      <c r="E5273" s="17" t="s">
        <v>459</v>
      </c>
      <c r="F5273" s="18" t="s">
        <v>768</v>
      </c>
    </row>
    <row r="5274" customFormat="false" ht="15" hidden="false" customHeight="false" outlineLevel="0" collapsed="false">
      <c r="A5274" s="4" t="str">
        <f aca="false">B5274&amp;"|"&amp;C5274</f>
        <v>tdbR00000216 Leu-CAA|71</v>
      </c>
      <c r="B5274" s="4" t="s">
        <v>108</v>
      </c>
      <c r="C5274" s="4" t="s">
        <v>853</v>
      </c>
      <c r="D5274" s="4" t="n">
        <v>80</v>
      </c>
      <c r="E5274" s="17" t="s">
        <v>459</v>
      </c>
      <c r="F5274" s="18" t="s">
        <v>768</v>
      </c>
    </row>
    <row r="5275" customFormat="false" ht="15" hidden="false" customHeight="false" outlineLevel="0" collapsed="false">
      <c r="A5275" s="4" t="str">
        <f aca="false">B5275&amp;"|"&amp;C5275</f>
        <v>tdbR00000216 Leu-CAA|72</v>
      </c>
      <c r="B5275" s="4" t="s">
        <v>108</v>
      </c>
      <c r="C5275" s="4" t="s">
        <v>854</v>
      </c>
      <c r="D5275" s="4" t="n">
        <v>81</v>
      </c>
      <c r="E5275" s="17" t="s">
        <v>772</v>
      </c>
      <c r="F5275" s="18" t="s">
        <v>768</v>
      </c>
    </row>
    <row r="5276" customFormat="false" ht="15" hidden="false" customHeight="false" outlineLevel="0" collapsed="false">
      <c r="A5276" s="4" t="str">
        <f aca="false">B5276&amp;"|"&amp;C5276</f>
        <v>tdbR00000218 Leu-UAG|1</v>
      </c>
      <c r="B5276" s="4" t="s">
        <v>109</v>
      </c>
      <c r="C5276" s="4" t="s">
        <v>767</v>
      </c>
      <c r="D5276" s="4" t="n">
        <v>1</v>
      </c>
      <c r="E5276" s="17" t="s">
        <v>459</v>
      </c>
      <c r="F5276" s="18" t="s">
        <v>768</v>
      </c>
    </row>
    <row r="5277" customFormat="false" ht="15" hidden="false" customHeight="false" outlineLevel="0" collapsed="false">
      <c r="A5277" s="4" t="str">
        <f aca="false">B5277&amp;"|"&amp;C5277</f>
        <v>tdbR00000218 Leu-UAG|2</v>
      </c>
      <c r="B5277" s="4" t="s">
        <v>109</v>
      </c>
      <c r="C5277" s="4" t="s">
        <v>769</v>
      </c>
      <c r="D5277" s="4" t="n">
        <v>2</v>
      </c>
      <c r="E5277" s="17" t="s">
        <v>459</v>
      </c>
      <c r="F5277" s="18" t="s">
        <v>768</v>
      </c>
    </row>
    <row r="5278" customFormat="false" ht="15" hidden="false" customHeight="false" outlineLevel="0" collapsed="false">
      <c r="A5278" s="4" t="str">
        <f aca="false">B5278&amp;"|"&amp;C5278</f>
        <v>tdbR00000218 Leu-UAG|3</v>
      </c>
      <c r="B5278" s="4" t="s">
        <v>109</v>
      </c>
      <c r="C5278" s="4" t="s">
        <v>770</v>
      </c>
      <c r="D5278" s="4" t="n">
        <v>3</v>
      </c>
      <c r="E5278" s="17" t="s">
        <v>459</v>
      </c>
      <c r="F5278" s="18" t="s">
        <v>768</v>
      </c>
    </row>
    <row r="5279" customFormat="false" ht="15" hidden="false" customHeight="false" outlineLevel="0" collapsed="false">
      <c r="A5279" s="4" t="str">
        <f aca="false">B5279&amp;"|"&amp;C5279</f>
        <v>tdbR00000218 Leu-UAG|4</v>
      </c>
      <c r="B5279" s="4" t="s">
        <v>109</v>
      </c>
      <c r="C5279" s="4" t="s">
        <v>771</v>
      </c>
      <c r="D5279" s="4" t="n">
        <v>4</v>
      </c>
      <c r="E5279" s="17" t="s">
        <v>459</v>
      </c>
      <c r="F5279" s="18" t="s">
        <v>768</v>
      </c>
    </row>
    <row r="5280" customFormat="false" ht="15" hidden="false" customHeight="false" outlineLevel="0" collapsed="false">
      <c r="A5280" s="4" t="str">
        <f aca="false">B5280&amp;"|"&amp;C5280</f>
        <v>tdbR00000218 Leu-UAG|5</v>
      </c>
      <c r="B5280" s="4" t="s">
        <v>109</v>
      </c>
      <c r="C5280" s="4" t="s">
        <v>773</v>
      </c>
      <c r="D5280" s="4" t="n">
        <v>5</v>
      </c>
      <c r="E5280" s="17" t="s">
        <v>459</v>
      </c>
      <c r="F5280" s="18" t="s">
        <v>768</v>
      </c>
    </row>
    <row r="5281" customFormat="false" ht="15" hidden="false" customHeight="false" outlineLevel="0" collapsed="false">
      <c r="A5281" s="4" t="str">
        <f aca="false">B5281&amp;"|"&amp;C5281</f>
        <v>tdbR00000218 Leu-UAG|6</v>
      </c>
      <c r="B5281" s="4" t="s">
        <v>109</v>
      </c>
      <c r="C5281" s="4" t="s">
        <v>774</v>
      </c>
      <c r="D5281" s="4" t="n">
        <v>6</v>
      </c>
      <c r="E5281" s="17" t="s">
        <v>780</v>
      </c>
      <c r="F5281" s="18" t="s">
        <v>768</v>
      </c>
    </row>
    <row r="5282" customFormat="false" ht="15" hidden="false" customHeight="false" outlineLevel="0" collapsed="false">
      <c r="A5282" s="4" t="str">
        <f aca="false">B5282&amp;"|"&amp;C5282</f>
        <v>tdbR00000218 Leu-UAG|7</v>
      </c>
      <c r="B5282" s="4" t="s">
        <v>109</v>
      </c>
      <c r="C5282" s="4" t="s">
        <v>775</v>
      </c>
      <c r="D5282" s="4" t="n">
        <v>7</v>
      </c>
      <c r="E5282" s="17" t="s">
        <v>777</v>
      </c>
      <c r="F5282" s="18" t="s">
        <v>768</v>
      </c>
    </row>
    <row r="5283" customFormat="false" ht="15" hidden="false" customHeight="false" outlineLevel="0" collapsed="false">
      <c r="A5283" s="4" t="str">
        <f aca="false">B5283&amp;"|"&amp;C5283</f>
        <v>tdbR00000218 Leu-UAG|8</v>
      </c>
      <c r="B5283" s="4" t="s">
        <v>109</v>
      </c>
      <c r="C5283" s="4" t="s">
        <v>776</v>
      </c>
      <c r="D5283" s="4" t="n">
        <v>8</v>
      </c>
      <c r="E5283" s="3" t="s">
        <v>777</v>
      </c>
      <c r="F5283" s="4" t="s">
        <v>778</v>
      </c>
    </row>
    <row r="5284" customFormat="false" ht="15" hidden="false" customHeight="false" outlineLevel="0" collapsed="false">
      <c r="A5284" s="4" t="str">
        <f aca="false">B5284&amp;"|"&amp;C5284</f>
        <v>tdbR00000218 Leu-UAG|9</v>
      </c>
      <c r="B5284" s="4" t="s">
        <v>109</v>
      </c>
      <c r="C5284" s="4" t="s">
        <v>779</v>
      </c>
      <c r="D5284" s="4" t="n">
        <v>9</v>
      </c>
      <c r="E5284" s="3" t="s">
        <v>459</v>
      </c>
      <c r="F5284" s="4" t="s">
        <v>781</v>
      </c>
    </row>
    <row r="5285" customFormat="false" ht="15" hidden="false" customHeight="false" outlineLevel="0" collapsed="false">
      <c r="A5285" s="4" t="str">
        <f aca="false">B5285&amp;"|"&amp;C5285</f>
        <v>tdbR00000218 Leu-UAG|10</v>
      </c>
      <c r="B5285" s="4" t="s">
        <v>109</v>
      </c>
      <c r="C5285" s="4" t="s">
        <v>782</v>
      </c>
      <c r="D5285" s="4" t="n">
        <v>10</v>
      </c>
      <c r="E5285" s="8" t="s">
        <v>459</v>
      </c>
      <c r="F5285" s="7" t="s">
        <v>783</v>
      </c>
    </row>
    <row r="5286" customFormat="false" ht="15" hidden="false" customHeight="false" outlineLevel="0" collapsed="false">
      <c r="A5286" s="4" t="str">
        <f aca="false">B5286&amp;"|"&amp;C5286</f>
        <v>tdbR00000218 Leu-UAG|11</v>
      </c>
      <c r="B5286" s="4" t="s">
        <v>109</v>
      </c>
      <c r="C5286" s="4" t="s">
        <v>784</v>
      </c>
      <c r="D5286" s="4" t="n">
        <v>11</v>
      </c>
      <c r="E5286" s="8" t="s">
        <v>772</v>
      </c>
      <c r="F5286" s="7" t="s">
        <v>783</v>
      </c>
    </row>
    <row r="5287" customFormat="false" ht="15" hidden="false" customHeight="false" outlineLevel="0" collapsed="false">
      <c r="A5287" s="4" t="str">
        <f aca="false">B5287&amp;"|"&amp;C5287</f>
        <v>tdbR00000218 Leu-UAG|12</v>
      </c>
      <c r="B5287" s="4" t="s">
        <v>109</v>
      </c>
      <c r="C5287" s="4" t="s">
        <v>785</v>
      </c>
      <c r="D5287" s="4" t="n">
        <v>12</v>
      </c>
      <c r="E5287" s="8" t="s">
        <v>459</v>
      </c>
      <c r="F5287" s="7" t="s">
        <v>783</v>
      </c>
    </row>
    <row r="5288" customFormat="false" ht="15" hidden="false" customHeight="false" outlineLevel="0" collapsed="false">
      <c r="A5288" s="4" t="str">
        <f aca="false">B5288&amp;"|"&amp;C5288</f>
        <v>tdbR00000218 Leu-UAG|13</v>
      </c>
      <c r="B5288" s="4" t="s">
        <v>109</v>
      </c>
      <c r="C5288" s="4" t="s">
        <v>786</v>
      </c>
      <c r="D5288" s="4" t="n">
        <v>13</v>
      </c>
      <c r="E5288" s="8" t="s">
        <v>459</v>
      </c>
      <c r="F5288" s="7" t="s">
        <v>783</v>
      </c>
    </row>
    <row r="5289" customFormat="false" ht="15" hidden="false" customHeight="false" outlineLevel="0" collapsed="false">
      <c r="A5289" s="4" t="str">
        <f aca="false">B5289&amp;"|"&amp;C5289</f>
        <v>tdbR00000218 Leu-UAG|14</v>
      </c>
      <c r="B5289" s="4" t="s">
        <v>109</v>
      </c>
      <c r="C5289" s="4" t="s">
        <v>787</v>
      </c>
      <c r="D5289" s="4" t="n">
        <v>14</v>
      </c>
      <c r="E5289" s="19" t="s">
        <v>780</v>
      </c>
      <c r="F5289" s="20" t="s">
        <v>788</v>
      </c>
    </row>
    <row r="5290" customFormat="false" ht="15" hidden="false" customHeight="false" outlineLevel="0" collapsed="false">
      <c r="A5290" s="4" t="str">
        <f aca="false">B5290&amp;"|"&amp;C5290</f>
        <v>tdbR00000218 Leu-UAG|15</v>
      </c>
      <c r="B5290" s="4" t="s">
        <v>109</v>
      </c>
      <c r="C5290" s="4" t="s">
        <v>789</v>
      </c>
      <c r="D5290" s="4" t="n">
        <v>15</v>
      </c>
      <c r="E5290" s="19" t="s">
        <v>780</v>
      </c>
      <c r="F5290" s="20" t="s">
        <v>788</v>
      </c>
    </row>
    <row r="5291" customFormat="false" ht="15" hidden="false" customHeight="false" outlineLevel="0" collapsed="false">
      <c r="A5291" s="4" t="str">
        <f aca="false">B5291&amp;"|"&amp;C5291</f>
        <v>tdbR00000218 Leu-UAG|16</v>
      </c>
      <c r="B5291" s="4" t="s">
        <v>109</v>
      </c>
      <c r="C5291" s="4" t="s">
        <v>790</v>
      </c>
      <c r="D5291" s="4" t="n">
        <v>16</v>
      </c>
      <c r="E5291" s="19" t="s">
        <v>777</v>
      </c>
      <c r="F5291" s="20" t="s">
        <v>788</v>
      </c>
    </row>
    <row r="5292" customFormat="false" ht="15" hidden="false" customHeight="false" outlineLevel="0" collapsed="false">
      <c r="A5292" s="4" t="str">
        <f aca="false">B5292&amp;"|"&amp;C5292</f>
        <v>tdbR00000218 Leu-UAG|17</v>
      </c>
      <c r="B5292" s="4" t="s">
        <v>109</v>
      </c>
      <c r="C5292" s="4" t="s">
        <v>791</v>
      </c>
      <c r="D5292" s="4" t="n">
        <v>17</v>
      </c>
      <c r="E5292" s="19" t="s">
        <v>777</v>
      </c>
      <c r="F5292" s="20" t="s">
        <v>788</v>
      </c>
    </row>
    <row r="5293" customFormat="false" ht="15" hidden="false" customHeight="false" outlineLevel="0" collapsed="false">
      <c r="A5293" s="4" t="str">
        <f aca="false">B5293&amp;"|"&amp;C5293</f>
        <v>tdbR00000218 Leu-UAG|18</v>
      </c>
      <c r="B5293" s="4" t="s">
        <v>109</v>
      </c>
      <c r="C5293" s="4" t="s">
        <v>793</v>
      </c>
      <c r="D5293" s="4" t="n">
        <v>18</v>
      </c>
      <c r="E5293" s="19" t="s">
        <v>459</v>
      </c>
      <c r="F5293" s="20" t="s">
        <v>788</v>
      </c>
    </row>
    <row r="5294" customFormat="false" ht="15" hidden="false" customHeight="false" outlineLevel="0" collapsed="false">
      <c r="A5294" s="4" t="str">
        <f aca="false">B5294&amp;"|"&amp;C5294</f>
        <v>tdbR00000218 Leu-UAG|19</v>
      </c>
      <c r="B5294" s="4" t="s">
        <v>109</v>
      </c>
      <c r="C5294" s="4" t="s">
        <v>794</v>
      </c>
      <c r="D5294" s="4" t="n">
        <v>19</v>
      </c>
      <c r="E5294" s="19" t="s">
        <v>459</v>
      </c>
      <c r="F5294" s="20" t="s">
        <v>788</v>
      </c>
    </row>
    <row r="5295" customFormat="false" ht="15" hidden="false" customHeight="false" outlineLevel="0" collapsed="false">
      <c r="A5295" s="4" t="str">
        <f aca="false">B5295&amp;"|"&amp;C5295</f>
        <v>tdbR00000218 Leu-UAG|20</v>
      </c>
      <c r="B5295" s="4" t="s">
        <v>109</v>
      </c>
      <c r="C5295" s="4" t="s">
        <v>795</v>
      </c>
      <c r="D5295" s="4" t="n">
        <v>20</v>
      </c>
      <c r="E5295" s="19" t="s">
        <v>772</v>
      </c>
      <c r="F5295" s="20" t="s">
        <v>788</v>
      </c>
    </row>
    <row r="5296" customFormat="false" ht="15" hidden="false" customHeight="false" outlineLevel="0" collapsed="false">
      <c r="A5296" s="4" t="str">
        <f aca="false">B5296&amp;"|"&amp;C5296</f>
        <v>tdbR00000218 Leu-UAG|20a</v>
      </c>
      <c r="B5296" s="4" t="s">
        <v>109</v>
      </c>
      <c r="C5296" s="4" t="s">
        <v>796</v>
      </c>
      <c r="D5296" s="4" t="n">
        <v>21</v>
      </c>
      <c r="E5296" s="19" t="s">
        <v>780</v>
      </c>
      <c r="F5296" s="20" t="s">
        <v>788</v>
      </c>
    </row>
    <row r="5297" customFormat="false" ht="15" hidden="false" customHeight="false" outlineLevel="0" collapsed="false">
      <c r="A5297" s="4" t="str">
        <f aca="false">B5297&amp;"|"&amp;C5297</f>
        <v>tdbR00000218 Leu-UAG|21</v>
      </c>
      <c r="B5297" s="4" t="s">
        <v>109</v>
      </c>
      <c r="C5297" s="4" t="s">
        <v>797</v>
      </c>
      <c r="D5297" s="4" t="n">
        <v>22</v>
      </c>
      <c r="E5297" s="19" t="s">
        <v>459</v>
      </c>
      <c r="F5297" s="20" t="s">
        <v>788</v>
      </c>
    </row>
    <row r="5298" customFormat="false" ht="15" hidden="false" customHeight="false" outlineLevel="0" collapsed="false">
      <c r="A5298" s="4" t="str">
        <f aca="false">B5298&amp;"|"&amp;C5298</f>
        <v>tdbR00000218 Leu-UAG|22</v>
      </c>
      <c r="B5298" s="4" t="s">
        <v>109</v>
      </c>
      <c r="C5298" s="4" t="s">
        <v>798</v>
      </c>
      <c r="D5298" s="4" t="n">
        <v>23</v>
      </c>
      <c r="E5298" s="8" t="s">
        <v>780</v>
      </c>
      <c r="F5298" s="7" t="s">
        <v>783</v>
      </c>
    </row>
    <row r="5299" customFormat="false" ht="15" hidden="false" customHeight="false" outlineLevel="0" collapsed="false">
      <c r="A5299" s="4" t="str">
        <f aca="false">B5299&amp;"|"&amp;C5299</f>
        <v>tdbR00000218 Leu-UAG|23</v>
      </c>
      <c r="B5299" s="4" t="s">
        <v>109</v>
      </c>
      <c r="C5299" s="4" t="s">
        <v>799</v>
      </c>
      <c r="D5299" s="4" t="n">
        <v>24</v>
      </c>
      <c r="E5299" s="8" t="s">
        <v>772</v>
      </c>
      <c r="F5299" s="7" t="s">
        <v>783</v>
      </c>
    </row>
    <row r="5300" customFormat="false" ht="15" hidden="false" customHeight="false" outlineLevel="0" collapsed="false">
      <c r="A5300" s="4" t="str">
        <f aca="false">B5300&amp;"|"&amp;C5300</f>
        <v>tdbR00000218 Leu-UAG|24</v>
      </c>
      <c r="B5300" s="4" t="s">
        <v>109</v>
      </c>
      <c r="C5300" s="4" t="s">
        <v>800</v>
      </c>
      <c r="D5300" s="4" t="n">
        <v>25</v>
      </c>
      <c r="E5300" s="8" t="s">
        <v>459</v>
      </c>
      <c r="F5300" s="7" t="s">
        <v>783</v>
      </c>
    </row>
    <row r="5301" customFormat="false" ht="15" hidden="false" customHeight="false" outlineLevel="0" collapsed="false">
      <c r="A5301" s="4" t="str">
        <f aca="false">B5301&amp;"|"&amp;C5301</f>
        <v>tdbR00000218 Leu-UAG|25</v>
      </c>
      <c r="B5301" s="4" t="s">
        <v>109</v>
      </c>
      <c r="C5301" s="4" t="s">
        <v>801</v>
      </c>
      <c r="D5301" s="4" t="n">
        <v>26</v>
      </c>
      <c r="E5301" s="8" t="s">
        <v>772</v>
      </c>
      <c r="F5301" s="7" t="s">
        <v>783</v>
      </c>
    </row>
    <row r="5302" customFormat="false" ht="15" hidden="false" customHeight="false" outlineLevel="0" collapsed="false">
      <c r="A5302" s="4" t="str">
        <f aca="false">B5302&amp;"|"&amp;C5302</f>
        <v>tdbR00000218 Leu-UAG|26</v>
      </c>
      <c r="B5302" s="4" t="s">
        <v>109</v>
      </c>
      <c r="C5302" s="4" t="s">
        <v>802</v>
      </c>
      <c r="D5302" s="4" t="n">
        <v>27</v>
      </c>
      <c r="E5302" s="3" t="s">
        <v>780</v>
      </c>
      <c r="F5302" s="4" t="s">
        <v>803</v>
      </c>
    </row>
    <row r="5303" customFormat="false" ht="15" hidden="false" customHeight="false" outlineLevel="0" collapsed="false">
      <c r="A5303" s="4" t="str">
        <f aca="false">B5303&amp;"|"&amp;C5303</f>
        <v>tdbR00000218 Leu-UAG|27</v>
      </c>
      <c r="B5303" s="4" t="s">
        <v>109</v>
      </c>
      <c r="C5303" s="4" t="s">
        <v>804</v>
      </c>
      <c r="D5303" s="4" t="n">
        <v>28</v>
      </c>
      <c r="E5303" s="21" t="s">
        <v>772</v>
      </c>
      <c r="F5303" s="22" t="s">
        <v>805</v>
      </c>
    </row>
    <row r="5304" customFormat="false" ht="15" hidden="false" customHeight="false" outlineLevel="0" collapsed="false">
      <c r="A5304" s="4" t="str">
        <f aca="false">B5304&amp;"|"&amp;C5304</f>
        <v>tdbR00000218 Leu-UAG|28</v>
      </c>
      <c r="B5304" s="4" t="s">
        <v>109</v>
      </c>
      <c r="C5304" s="4" t="s">
        <v>806</v>
      </c>
      <c r="D5304" s="4" t="n">
        <v>29</v>
      </c>
      <c r="E5304" s="21" t="s">
        <v>777</v>
      </c>
      <c r="F5304" s="22" t="s">
        <v>805</v>
      </c>
    </row>
    <row r="5305" customFormat="false" ht="15" hidden="false" customHeight="false" outlineLevel="0" collapsed="false">
      <c r="A5305" s="4" t="str">
        <f aca="false">B5305&amp;"|"&amp;C5305</f>
        <v>tdbR00000218 Leu-UAG|29</v>
      </c>
      <c r="B5305" s="4" t="s">
        <v>109</v>
      </c>
      <c r="C5305" s="4" t="s">
        <v>807</v>
      </c>
      <c r="D5305" s="4" t="n">
        <v>30</v>
      </c>
      <c r="E5305" s="21" t="s">
        <v>780</v>
      </c>
      <c r="F5305" s="22" t="s">
        <v>805</v>
      </c>
    </row>
    <row r="5306" customFormat="false" ht="15" hidden="false" customHeight="false" outlineLevel="0" collapsed="false">
      <c r="A5306" s="4" t="str">
        <f aca="false">B5306&amp;"|"&amp;C5306</f>
        <v>tdbR00000218 Leu-UAG|30</v>
      </c>
      <c r="B5306" s="4" t="s">
        <v>109</v>
      </c>
      <c r="C5306" s="4" t="s">
        <v>808</v>
      </c>
      <c r="D5306" s="4" t="n">
        <v>31</v>
      </c>
      <c r="E5306" s="21" t="s">
        <v>459</v>
      </c>
      <c r="F5306" s="22" t="s">
        <v>805</v>
      </c>
    </row>
    <row r="5307" customFormat="false" ht="15" hidden="false" customHeight="false" outlineLevel="0" collapsed="false">
      <c r="A5307" s="4" t="str">
        <f aca="false">B5307&amp;"|"&amp;C5307</f>
        <v>tdbR00000218 Leu-UAG|31</v>
      </c>
      <c r="B5307" s="4" t="s">
        <v>109</v>
      </c>
      <c r="C5307" s="4" t="s">
        <v>809</v>
      </c>
      <c r="D5307" s="4" t="n">
        <v>32</v>
      </c>
      <c r="E5307" s="21" t="s">
        <v>780</v>
      </c>
      <c r="F5307" s="22" t="s">
        <v>805</v>
      </c>
    </row>
    <row r="5308" customFormat="false" ht="15" hidden="false" customHeight="false" outlineLevel="0" collapsed="false">
      <c r="A5308" s="4" t="str">
        <f aca="false">B5308&amp;"|"&amp;C5308</f>
        <v>tdbR00000218 Leu-UAG|32</v>
      </c>
      <c r="B5308" s="4" t="s">
        <v>109</v>
      </c>
      <c r="C5308" s="4" t="s">
        <v>810</v>
      </c>
      <c r="D5308" s="4" t="n">
        <v>33</v>
      </c>
      <c r="E5308" s="19" t="s">
        <v>772</v>
      </c>
      <c r="F5308" s="20" t="s">
        <v>811</v>
      </c>
    </row>
    <row r="5309" customFormat="false" ht="15" hidden="false" customHeight="false" outlineLevel="0" collapsed="false">
      <c r="A5309" s="4" t="str">
        <f aca="false">B5309&amp;"|"&amp;C5309</f>
        <v>tdbR00000218 Leu-UAG|33</v>
      </c>
      <c r="B5309" s="4" t="s">
        <v>109</v>
      </c>
      <c r="C5309" s="4" t="s">
        <v>812</v>
      </c>
      <c r="D5309" s="4" t="n">
        <v>34</v>
      </c>
      <c r="E5309" s="19" t="s">
        <v>777</v>
      </c>
      <c r="F5309" s="20" t="s">
        <v>811</v>
      </c>
    </row>
    <row r="5310" customFormat="false" ht="15" hidden="false" customHeight="false" outlineLevel="0" collapsed="false">
      <c r="A5310" s="4" t="str">
        <f aca="false">B5310&amp;"|"&amp;C5310</f>
        <v>tdbR00000218 Leu-UAG|34</v>
      </c>
      <c r="B5310" s="4" t="s">
        <v>109</v>
      </c>
      <c r="C5310" s="4" t="s">
        <v>813</v>
      </c>
      <c r="D5310" s="4" t="n">
        <v>35</v>
      </c>
      <c r="E5310" s="19" t="s">
        <v>777</v>
      </c>
      <c r="F5310" s="20" t="s">
        <v>811</v>
      </c>
    </row>
    <row r="5311" customFormat="false" ht="15" hidden="false" customHeight="false" outlineLevel="0" collapsed="false">
      <c r="A5311" s="4" t="str">
        <f aca="false">B5311&amp;"|"&amp;C5311</f>
        <v>tdbR00000218 Leu-UAG|35</v>
      </c>
      <c r="B5311" s="4" t="s">
        <v>109</v>
      </c>
      <c r="C5311" s="4" t="s">
        <v>814</v>
      </c>
      <c r="D5311" s="4" t="n">
        <v>36</v>
      </c>
      <c r="E5311" s="19" t="s">
        <v>780</v>
      </c>
      <c r="F5311" s="20" t="s">
        <v>811</v>
      </c>
    </row>
    <row r="5312" customFormat="false" ht="15" hidden="false" customHeight="false" outlineLevel="0" collapsed="false">
      <c r="A5312" s="4" t="str">
        <f aca="false">B5312&amp;"|"&amp;C5312</f>
        <v>tdbR00000218 Leu-UAG|36</v>
      </c>
      <c r="B5312" s="4" t="s">
        <v>109</v>
      </c>
      <c r="C5312" s="4" t="s">
        <v>815</v>
      </c>
      <c r="D5312" s="4" t="n">
        <v>37</v>
      </c>
      <c r="E5312" s="19" t="s">
        <v>459</v>
      </c>
      <c r="F5312" s="20" t="s">
        <v>811</v>
      </c>
    </row>
    <row r="5313" customFormat="false" ht="15" hidden="false" customHeight="false" outlineLevel="0" collapsed="false">
      <c r="A5313" s="4" t="str">
        <f aca="false">B5313&amp;"|"&amp;C5313</f>
        <v>tdbR00000218 Leu-UAG|37</v>
      </c>
      <c r="B5313" s="4" t="s">
        <v>109</v>
      </c>
      <c r="C5313" s="4" t="s">
        <v>816</v>
      </c>
      <c r="D5313" s="4" t="n">
        <v>38</v>
      </c>
      <c r="E5313" s="19" t="s">
        <v>459</v>
      </c>
      <c r="F5313" s="20" t="s">
        <v>811</v>
      </c>
    </row>
    <row r="5314" customFormat="false" ht="15" hidden="false" customHeight="false" outlineLevel="0" collapsed="false">
      <c r="A5314" s="4" t="str">
        <f aca="false">B5314&amp;"|"&amp;C5314</f>
        <v>tdbR00000218 Leu-UAG|38</v>
      </c>
      <c r="B5314" s="4" t="s">
        <v>109</v>
      </c>
      <c r="C5314" s="4" t="s">
        <v>817</v>
      </c>
      <c r="D5314" s="4" t="n">
        <v>39</v>
      </c>
      <c r="E5314" s="19" t="s">
        <v>780</v>
      </c>
      <c r="F5314" s="20" t="s">
        <v>811</v>
      </c>
    </row>
    <row r="5315" customFormat="false" ht="15" hidden="false" customHeight="false" outlineLevel="0" collapsed="false">
      <c r="A5315" s="4" t="str">
        <f aca="false">B5315&amp;"|"&amp;C5315</f>
        <v>tdbR00000218 Leu-UAG|39</v>
      </c>
      <c r="B5315" s="4" t="s">
        <v>109</v>
      </c>
      <c r="C5315" s="4" t="s">
        <v>818</v>
      </c>
      <c r="D5315" s="4" t="n">
        <v>40</v>
      </c>
      <c r="E5315" s="21" t="s">
        <v>777</v>
      </c>
      <c r="F5315" s="22" t="s">
        <v>805</v>
      </c>
    </row>
    <row r="5316" customFormat="false" ht="15" hidden="false" customHeight="false" outlineLevel="0" collapsed="false">
      <c r="A5316" s="4" t="str">
        <f aca="false">B5316&amp;"|"&amp;C5316</f>
        <v>tdbR00000218 Leu-UAG|40</v>
      </c>
      <c r="B5316" s="4" t="s">
        <v>109</v>
      </c>
      <c r="C5316" s="4" t="s">
        <v>819</v>
      </c>
      <c r="D5316" s="4" t="n">
        <v>41</v>
      </c>
      <c r="E5316" s="21" t="s">
        <v>772</v>
      </c>
      <c r="F5316" s="22" t="s">
        <v>805</v>
      </c>
    </row>
    <row r="5317" customFormat="false" ht="15" hidden="false" customHeight="false" outlineLevel="0" collapsed="false">
      <c r="A5317" s="4" t="str">
        <f aca="false">B5317&amp;"|"&amp;C5317</f>
        <v>tdbR00000218 Leu-UAG|41</v>
      </c>
      <c r="B5317" s="4" t="s">
        <v>109</v>
      </c>
      <c r="C5317" s="4" t="s">
        <v>820</v>
      </c>
      <c r="D5317" s="4" t="n">
        <v>42</v>
      </c>
      <c r="E5317" s="21" t="s">
        <v>777</v>
      </c>
      <c r="F5317" s="22" t="s">
        <v>805</v>
      </c>
    </row>
    <row r="5318" customFormat="false" ht="15" hidden="false" customHeight="false" outlineLevel="0" collapsed="false">
      <c r="A5318" s="4" t="str">
        <f aca="false">B5318&amp;"|"&amp;C5318</f>
        <v>tdbR00000218 Leu-UAG|42</v>
      </c>
      <c r="B5318" s="4" t="s">
        <v>109</v>
      </c>
      <c r="C5318" s="4" t="s">
        <v>821</v>
      </c>
      <c r="D5318" s="4" t="n">
        <v>43</v>
      </c>
      <c r="E5318" s="21" t="s">
        <v>780</v>
      </c>
      <c r="F5318" s="22" t="s">
        <v>805</v>
      </c>
    </row>
    <row r="5319" customFormat="false" ht="15" hidden="false" customHeight="false" outlineLevel="0" collapsed="false">
      <c r="A5319" s="4" t="str">
        <f aca="false">B5319&amp;"|"&amp;C5319</f>
        <v>tdbR00000218 Leu-UAG|43</v>
      </c>
      <c r="B5319" s="4" t="s">
        <v>109</v>
      </c>
      <c r="C5319" s="4" t="s">
        <v>822</v>
      </c>
      <c r="D5319" s="4" t="n">
        <v>44</v>
      </c>
      <c r="E5319" s="21" t="s">
        <v>459</v>
      </c>
      <c r="F5319" s="22" t="s">
        <v>805</v>
      </c>
    </row>
    <row r="5320" customFormat="false" ht="15" hidden="false" customHeight="false" outlineLevel="0" collapsed="false">
      <c r="A5320" s="4" t="str">
        <f aca="false">B5320&amp;"|"&amp;C5320</f>
        <v>tdbR00000218 Leu-UAG|44</v>
      </c>
      <c r="B5320" s="4" t="s">
        <v>109</v>
      </c>
      <c r="C5320" s="4" t="s">
        <v>823</v>
      </c>
      <c r="D5320" s="4" t="n">
        <v>45</v>
      </c>
      <c r="E5320" s="19" t="s">
        <v>772</v>
      </c>
      <c r="F5320" s="20" t="s">
        <v>824</v>
      </c>
    </row>
    <row r="5321" customFormat="false" ht="15" hidden="false" customHeight="false" outlineLevel="0" collapsed="false">
      <c r="A5321" s="4" t="str">
        <f aca="false">B5321&amp;"|"&amp;C5321</f>
        <v>tdbR00000218 Leu-UAG|45</v>
      </c>
      <c r="B5321" s="4" t="s">
        <v>109</v>
      </c>
      <c r="C5321" s="4" t="s">
        <v>825</v>
      </c>
      <c r="D5321" s="4" t="n">
        <v>46</v>
      </c>
      <c r="E5321" s="19" t="s">
        <v>459</v>
      </c>
      <c r="F5321" s="20" t="s">
        <v>824</v>
      </c>
    </row>
    <row r="5322" customFormat="false" ht="15" hidden="false" customHeight="false" outlineLevel="0" collapsed="false">
      <c r="A5322" s="4" t="str">
        <f aca="false">B5322&amp;"|"&amp;C5322</f>
        <v>tdbR00000218 Leu-UAG|e1</v>
      </c>
      <c r="B5322" s="4" t="s">
        <v>109</v>
      </c>
      <c r="C5322" s="4" t="s">
        <v>856</v>
      </c>
      <c r="D5322" s="4" t="n">
        <v>47</v>
      </c>
      <c r="E5322" s="19" t="s">
        <v>777</v>
      </c>
      <c r="F5322" s="20" t="s">
        <v>824</v>
      </c>
    </row>
    <row r="5323" customFormat="false" ht="15" hidden="false" customHeight="false" outlineLevel="0" collapsed="false">
      <c r="A5323" s="4" t="str">
        <f aca="false">B5323&amp;"|"&amp;C5323</f>
        <v>tdbR00000218 Leu-UAG|e2</v>
      </c>
      <c r="B5323" s="4" t="s">
        <v>109</v>
      </c>
      <c r="C5323" s="4" t="s">
        <v>857</v>
      </c>
      <c r="D5323" s="4" t="n">
        <v>48</v>
      </c>
      <c r="E5323" s="19" t="s">
        <v>772</v>
      </c>
      <c r="F5323" s="20" t="s">
        <v>824</v>
      </c>
    </row>
    <row r="5324" customFormat="false" ht="15" hidden="false" customHeight="false" outlineLevel="0" collapsed="false">
      <c r="A5324" s="4" t="str">
        <f aca="false">B5324&amp;"|"&amp;C5324</f>
        <v>tdbR00000218 Leu-UAG|e3</v>
      </c>
      <c r="B5324" s="4" t="s">
        <v>109</v>
      </c>
      <c r="C5324" s="4" t="s">
        <v>858</v>
      </c>
      <c r="D5324" s="4" t="n">
        <v>49</v>
      </c>
      <c r="E5324" s="19" t="s">
        <v>777</v>
      </c>
      <c r="F5324" s="20" t="s">
        <v>824</v>
      </c>
    </row>
    <row r="5325" customFormat="false" ht="15" hidden="false" customHeight="false" outlineLevel="0" collapsed="false">
      <c r="A5325" s="4" t="str">
        <f aca="false">B5325&amp;"|"&amp;C5325</f>
        <v>tdbR00000218 Leu-UAG|e4</v>
      </c>
      <c r="B5325" s="4" t="s">
        <v>109</v>
      </c>
      <c r="C5325" s="4" t="s">
        <v>859</v>
      </c>
      <c r="D5325" s="4" t="n">
        <v>50</v>
      </c>
      <c r="E5325" s="19" t="s">
        <v>777</v>
      </c>
      <c r="F5325" s="20" t="s">
        <v>824</v>
      </c>
    </row>
    <row r="5326" customFormat="false" ht="15" hidden="false" customHeight="false" outlineLevel="0" collapsed="false">
      <c r="A5326" s="4" t="str">
        <f aca="false">B5326&amp;"|"&amp;C5326</f>
        <v>tdbR00000218 Leu-UAG|e5</v>
      </c>
      <c r="B5326" s="4" t="s">
        <v>109</v>
      </c>
      <c r="C5326" s="4" t="s">
        <v>860</v>
      </c>
      <c r="D5326" s="4" t="n">
        <v>51</v>
      </c>
      <c r="E5326" s="19" t="s">
        <v>777</v>
      </c>
      <c r="F5326" s="20" t="s">
        <v>824</v>
      </c>
    </row>
    <row r="5327" customFormat="false" ht="15" hidden="false" customHeight="false" outlineLevel="0" collapsed="false">
      <c r="A5327" s="4" t="str">
        <f aca="false">B5327&amp;"|"&amp;C5327</f>
        <v>tdbR00000218 Leu-UAG|e6</v>
      </c>
      <c r="B5327" s="4" t="s">
        <v>109</v>
      </c>
      <c r="C5327" s="4" t="s">
        <v>861</v>
      </c>
      <c r="D5327" s="4" t="n">
        <v>52</v>
      </c>
      <c r="E5327" s="19" t="s">
        <v>459</v>
      </c>
      <c r="F5327" s="20" t="s">
        <v>824</v>
      </c>
    </row>
    <row r="5328" customFormat="false" ht="15" hidden="false" customHeight="false" outlineLevel="0" collapsed="false">
      <c r="A5328" s="4" t="str">
        <f aca="false">B5328&amp;"|"&amp;C5328</f>
        <v>tdbR00000218 Leu-UAG|e7</v>
      </c>
      <c r="B5328" s="4" t="s">
        <v>109</v>
      </c>
      <c r="C5328" s="4" t="s">
        <v>862</v>
      </c>
      <c r="D5328" s="4" t="n">
        <v>53</v>
      </c>
      <c r="E5328" s="19" t="s">
        <v>780</v>
      </c>
      <c r="F5328" s="20" t="s">
        <v>824</v>
      </c>
    </row>
    <row r="5329" customFormat="false" ht="15" hidden="false" customHeight="false" outlineLevel="0" collapsed="false">
      <c r="A5329" s="4" t="str">
        <f aca="false">B5329&amp;"|"&amp;C5329</f>
        <v>tdbR00000218 Leu-UAG|46</v>
      </c>
      <c r="B5329" s="4" t="s">
        <v>109</v>
      </c>
      <c r="C5329" s="4" t="s">
        <v>826</v>
      </c>
      <c r="D5329" s="4" t="n">
        <v>54</v>
      </c>
      <c r="E5329" s="19" t="s">
        <v>772</v>
      </c>
      <c r="F5329" s="20" t="s">
        <v>824</v>
      </c>
    </row>
    <row r="5330" customFormat="false" ht="15" hidden="false" customHeight="false" outlineLevel="0" collapsed="false">
      <c r="A5330" s="4" t="str">
        <f aca="false">B5330&amp;"|"&amp;C5330</f>
        <v>tdbR00000218 Leu-UAG|47</v>
      </c>
      <c r="B5330" s="4" t="s">
        <v>109</v>
      </c>
      <c r="C5330" s="4" t="s">
        <v>827</v>
      </c>
      <c r="D5330" s="4" t="n">
        <v>55</v>
      </c>
      <c r="E5330" s="19" t="s">
        <v>459</v>
      </c>
      <c r="F5330" s="20" t="s">
        <v>824</v>
      </c>
    </row>
    <row r="5331" customFormat="false" ht="15" hidden="false" customHeight="false" outlineLevel="0" collapsed="false">
      <c r="A5331" s="4" t="str">
        <f aca="false">B5331&amp;"|"&amp;C5331</f>
        <v>tdbR00000218 Leu-UAG|48</v>
      </c>
      <c r="B5331" s="4" t="s">
        <v>109</v>
      </c>
      <c r="C5331" s="4" t="s">
        <v>828</v>
      </c>
      <c r="D5331" s="4" t="n">
        <v>56</v>
      </c>
      <c r="E5331" s="19" t="s">
        <v>777</v>
      </c>
      <c r="F5331" s="20" t="s">
        <v>824</v>
      </c>
    </row>
    <row r="5332" customFormat="false" ht="15" hidden="false" customHeight="false" outlineLevel="0" collapsed="false">
      <c r="A5332" s="4" t="str">
        <f aca="false">B5332&amp;"|"&amp;C5332</f>
        <v>tdbR00000218 Leu-UAG|49</v>
      </c>
      <c r="B5332" s="4" t="s">
        <v>109</v>
      </c>
      <c r="C5332" s="4" t="s">
        <v>829</v>
      </c>
      <c r="D5332" s="4" t="n">
        <v>57</v>
      </c>
      <c r="E5332" s="23" t="s">
        <v>780</v>
      </c>
      <c r="F5332" s="10" t="s">
        <v>830</v>
      </c>
    </row>
    <row r="5333" customFormat="false" ht="15" hidden="false" customHeight="false" outlineLevel="0" collapsed="false">
      <c r="A5333" s="4" t="str">
        <f aca="false">B5333&amp;"|"&amp;C5333</f>
        <v>tdbR00000218 Leu-UAG|50</v>
      </c>
      <c r="B5333" s="4" t="s">
        <v>109</v>
      </c>
      <c r="C5333" s="4" t="s">
        <v>831</v>
      </c>
      <c r="D5333" s="4" t="n">
        <v>58</v>
      </c>
      <c r="E5333" s="23" t="s">
        <v>780</v>
      </c>
      <c r="F5333" s="10" t="s">
        <v>830</v>
      </c>
    </row>
    <row r="5334" customFormat="false" ht="15" hidden="false" customHeight="false" outlineLevel="0" collapsed="false">
      <c r="A5334" s="4" t="str">
        <f aca="false">B5334&amp;"|"&amp;C5334</f>
        <v>tdbR00000218 Leu-UAG|51</v>
      </c>
      <c r="B5334" s="4" t="s">
        <v>109</v>
      </c>
      <c r="C5334" s="4" t="s">
        <v>832</v>
      </c>
      <c r="D5334" s="4" t="n">
        <v>59</v>
      </c>
      <c r="E5334" s="23" t="s">
        <v>459</v>
      </c>
      <c r="F5334" s="10" t="s">
        <v>830</v>
      </c>
    </row>
    <row r="5335" customFormat="false" ht="15" hidden="false" customHeight="false" outlineLevel="0" collapsed="false">
      <c r="A5335" s="4" t="str">
        <f aca="false">B5335&amp;"|"&amp;C5335</f>
        <v>tdbR00000218 Leu-UAG|52</v>
      </c>
      <c r="B5335" s="4" t="s">
        <v>109</v>
      </c>
      <c r="C5335" s="4" t="s">
        <v>833</v>
      </c>
      <c r="D5335" s="4" t="n">
        <v>60</v>
      </c>
      <c r="E5335" s="23" t="s">
        <v>459</v>
      </c>
      <c r="F5335" s="10" t="s">
        <v>830</v>
      </c>
    </row>
    <row r="5336" customFormat="false" ht="15" hidden="false" customHeight="false" outlineLevel="0" collapsed="false">
      <c r="A5336" s="4" t="str">
        <f aca="false">B5336&amp;"|"&amp;C5336</f>
        <v>tdbR00000218 Leu-UAG|53</v>
      </c>
      <c r="B5336" s="4" t="s">
        <v>109</v>
      </c>
      <c r="C5336" s="4" t="s">
        <v>834</v>
      </c>
      <c r="D5336" s="4" t="n">
        <v>61</v>
      </c>
      <c r="E5336" s="23" t="s">
        <v>459</v>
      </c>
      <c r="F5336" s="10" t="s">
        <v>830</v>
      </c>
    </row>
    <row r="5337" customFormat="false" ht="15" hidden="false" customHeight="false" outlineLevel="0" collapsed="false">
      <c r="A5337" s="4" t="str">
        <f aca="false">B5337&amp;"|"&amp;C5337</f>
        <v>tdbR00000218 Leu-UAG|54</v>
      </c>
      <c r="B5337" s="4" t="s">
        <v>109</v>
      </c>
      <c r="C5337" s="4" t="s">
        <v>835</v>
      </c>
      <c r="D5337" s="4" t="n">
        <v>62</v>
      </c>
      <c r="E5337" s="19" t="s">
        <v>777</v>
      </c>
      <c r="F5337" s="20" t="s">
        <v>836</v>
      </c>
    </row>
    <row r="5338" customFormat="false" ht="15" hidden="false" customHeight="false" outlineLevel="0" collapsed="false">
      <c r="A5338" s="4" t="str">
        <f aca="false">B5338&amp;"|"&amp;C5338</f>
        <v>tdbR00000218 Leu-UAG|55</v>
      </c>
      <c r="B5338" s="4" t="s">
        <v>109</v>
      </c>
      <c r="C5338" s="4" t="s">
        <v>837</v>
      </c>
      <c r="D5338" s="4" t="n">
        <v>63</v>
      </c>
      <c r="E5338" s="19" t="s">
        <v>777</v>
      </c>
      <c r="F5338" s="20" t="s">
        <v>836</v>
      </c>
    </row>
    <row r="5339" customFormat="false" ht="15" hidden="false" customHeight="false" outlineLevel="0" collapsed="false">
      <c r="A5339" s="4" t="str">
        <f aca="false">B5339&amp;"|"&amp;C5339</f>
        <v>tdbR00000218 Leu-UAG|56</v>
      </c>
      <c r="B5339" s="4" t="s">
        <v>109</v>
      </c>
      <c r="C5339" s="4" t="s">
        <v>838</v>
      </c>
      <c r="D5339" s="4" t="n">
        <v>64</v>
      </c>
      <c r="E5339" s="19" t="s">
        <v>772</v>
      </c>
      <c r="F5339" s="20" t="s">
        <v>836</v>
      </c>
    </row>
    <row r="5340" customFormat="false" ht="15" hidden="false" customHeight="false" outlineLevel="0" collapsed="false">
      <c r="A5340" s="4" t="str">
        <f aca="false">B5340&amp;"|"&amp;C5340</f>
        <v>tdbR00000218 Leu-UAG|57</v>
      </c>
      <c r="B5340" s="4" t="s">
        <v>109</v>
      </c>
      <c r="C5340" s="4" t="s">
        <v>839</v>
      </c>
      <c r="D5340" s="4" t="n">
        <v>65</v>
      </c>
      <c r="E5340" s="19" t="s">
        <v>780</v>
      </c>
      <c r="F5340" s="20" t="s">
        <v>836</v>
      </c>
    </row>
    <row r="5341" customFormat="false" ht="15" hidden="false" customHeight="false" outlineLevel="0" collapsed="false">
      <c r="A5341" s="4" t="str">
        <f aca="false">B5341&amp;"|"&amp;C5341</f>
        <v>tdbR00000218 Leu-UAG|58</v>
      </c>
      <c r="B5341" s="4" t="s">
        <v>109</v>
      </c>
      <c r="C5341" s="4" t="s">
        <v>840</v>
      </c>
      <c r="D5341" s="4" t="n">
        <v>66</v>
      </c>
      <c r="E5341" s="19" t="s">
        <v>780</v>
      </c>
      <c r="F5341" s="20" t="s">
        <v>836</v>
      </c>
    </row>
    <row r="5342" customFormat="false" ht="15" hidden="false" customHeight="false" outlineLevel="0" collapsed="false">
      <c r="A5342" s="4" t="str">
        <f aca="false">B5342&amp;"|"&amp;C5342</f>
        <v>tdbR00000218 Leu-UAG|59</v>
      </c>
      <c r="B5342" s="4" t="s">
        <v>109</v>
      </c>
      <c r="C5342" s="4" t="s">
        <v>841</v>
      </c>
      <c r="D5342" s="4" t="n">
        <v>67</v>
      </c>
      <c r="E5342" s="19" t="s">
        <v>459</v>
      </c>
      <c r="F5342" s="20" t="s">
        <v>836</v>
      </c>
    </row>
    <row r="5343" customFormat="false" ht="15" hidden="false" customHeight="false" outlineLevel="0" collapsed="false">
      <c r="A5343" s="4" t="str">
        <f aca="false">B5343&amp;"|"&amp;C5343</f>
        <v>tdbR00000218 Leu-UAG|60</v>
      </c>
      <c r="B5343" s="4" t="s">
        <v>109</v>
      </c>
      <c r="C5343" s="4" t="s">
        <v>842</v>
      </c>
      <c r="D5343" s="4" t="n">
        <v>68</v>
      </c>
      <c r="E5343" s="19" t="s">
        <v>777</v>
      </c>
      <c r="F5343" s="20" t="s">
        <v>836</v>
      </c>
    </row>
    <row r="5344" customFormat="false" ht="15" hidden="false" customHeight="false" outlineLevel="0" collapsed="false">
      <c r="A5344" s="4" t="str">
        <f aca="false">B5344&amp;"|"&amp;C5344</f>
        <v>tdbR00000218 Leu-UAG|61</v>
      </c>
      <c r="B5344" s="4" t="s">
        <v>109</v>
      </c>
      <c r="C5344" s="4" t="s">
        <v>843</v>
      </c>
      <c r="D5344" s="4" t="n">
        <v>69</v>
      </c>
      <c r="E5344" s="23" t="s">
        <v>772</v>
      </c>
      <c r="F5344" s="10" t="s">
        <v>830</v>
      </c>
    </row>
    <row r="5345" customFormat="false" ht="15" hidden="false" customHeight="false" outlineLevel="0" collapsed="false">
      <c r="A5345" s="4" t="str">
        <f aca="false">B5345&amp;"|"&amp;C5345</f>
        <v>tdbR00000218 Leu-UAG|62</v>
      </c>
      <c r="B5345" s="4" t="s">
        <v>109</v>
      </c>
      <c r="C5345" s="4" t="s">
        <v>844</v>
      </c>
      <c r="D5345" s="4" t="n">
        <v>70</v>
      </c>
      <c r="E5345" s="23" t="s">
        <v>772</v>
      </c>
      <c r="F5345" s="10" t="s">
        <v>830</v>
      </c>
    </row>
    <row r="5346" customFormat="false" ht="15" hidden="false" customHeight="false" outlineLevel="0" collapsed="false">
      <c r="A5346" s="4" t="str">
        <f aca="false">B5346&amp;"|"&amp;C5346</f>
        <v>tdbR00000218 Leu-UAG|63</v>
      </c>
      <c r="B5346" s="4" t="s">
        <v>109</v>
      </c>
      <c r="C5346" s="4" t="s">
        <v>845</v>
      </c>
      <c r="D5346" s="4" t="n">
        <v>71</v>
      </c>
      <c r="E5346" s="23" t="s">
        <v>772</v>
      </c>
      <c r="F5346" s="10" t="s">
        <v>830</v>
      </c>
    </row>
    <row r="5347" customFormat="false" ht="15" hidden="false" customHeight="false" outlineLevel="0" collapsed="false">
      <c r="A5347" s="4" t="str">
        <f aca="false">B5347&amp;"|"&amp;C5347</f>
        <v>tdbR00000218 Leu-UAG|64</v>
      </c>
      <c r="B5347" s="4" t="s">
        <v>109</v>
      </c>
      <c r="C5347" s="4" t="s">
        <v>846</v>
      </c>
      <c r="D5347" s="4" t="n">
        <v>72</v>
      </c>
      <c r="E5347" s="23" t="s">
        <v>777</v>
      </c>
      <c r="F5347" s="10" t="s">
        <v>830</v>
      </c>
    </row>
    <row r="5348" customFormat="false" ht="15" hidden="false" customHeight="false" outlineLevel="0" collapsed="false">
      <c r="A5348" s="4" t="str">
        <f aca="false">B5348&amp;"|"&amp;C5348</f>
        <v>tdbR00000218 Leu-UAG|65</v>
      </c>
      <c r="B5348" s="4" t="s">
        <v>109</v>
      </c>
      <c r="C5348" s="4" t="s">
        <v>847</v>
      </c>
      <c r="D5348" s="4" t="n">
        <v>73</v>
      </c>
      <c r="E5348" s="23" t="s">
        <v>777</v>
      </c>
      <c r="F5348" s="10" t="s">
        <v>830</v>
      </c>
    </row>
    <row r="5349" customFormat="false" ht="15" hidden="false" customHeight="false" outlineLevel="0" collapsed="false">
      <c r="A5349" s="4" t="str">
        <f aca="false">B5349&amp;"|"&amp;C5349</f>
        <v>tdbR00000218 Leu-UAG|66</v>
      </c>
      <c r="B5349" s="4" t="s">
        <v>109</v>
      </c>
      <c r="C5349" s="4" t="s">
        <v>848</v>
      </c>
      <c r="D5349" s="4" t="n">
        <v>74</v>
      </c>
      <c r="E5349" s="17" t="s">
        <v>780</v>
      </c>
      <c r="F5349" s="18" t="s">
        <v>768</v>
      </c>
    </row>
    <row r="5350" customFormat="false" ht="15" hidden="false" customHeight="false" outlineLevel="0" collapsed="false">
      <c r="A5350" s="4" t="str">
        <f aca="false">B5350&amp;"|"&amp;C5350</f>
        <v>tdbR00000218 Leu-UAG|67</v>
      </c>
      <c r="B5350" s="4" t="s">
        <v>109</v>
      </c>
      <c r="C5350" s="4" t="s">
        <v>849</v>
      </c>
      <c r="D5350" s="4" t="n">
        <v>75</v>
      </c>
      <c r="E5350" s="17" t="s">
        <v>777</v>
      </c>
      <c r="F5350" s="18" t="s">
        <v>768</v>
      </c>
    </row>
    <row r="5351" customFormat="false" ht="15" hidden="false" customHeight="false" outlineLevel="0" collapsed="false">
      <c r="A5351" s="4" t="str">
        <f aca="false">B5351&amp;"|"&amp;C5351</f>
        <v>tdbR00000218 Leu-UAG|68</v>
      </c>
      <c r="B5351" s="4" t="s">
        <v>109</v>
      </c>
      <c r="C5351" s="4" t="s">
        <v>850</v>
      </c>
      <c r="D5351" s="4" t="n">
        <v>76</v>
      </c>
      <c r="E5351" s="17" t="s">
        <v>772</v>
      </c>
      <c r="F5351" s="18" t="s">
        <v>768</v>
      </c>
    </row>
    <row r="5352" customFormat="false" ht="15" hidden="false" customHeight="false" outlineLevel="0" collapsed="false">
      <c r="A5352" s="4" t="str">
        <f aca="false">B5352&amp;"|"&amp;C5352</f>
        <v>tdbR00000218 Leu-UAG|69</v>
      </c>
      <c r="B5352" s="4" t="s">
        <v>109</v>
      </c>
      <c r="C5352" s="4" t="s">
        <v>851</v>
      </c>
      <c r="D5352" s="4" t="n">
        <v>77</v>
      </c>
      <c r="E5352" s="17" t="s">
        <v>772</v>
      </c>
      <c r="F5352" s="18" t="s">
        <v>768</v>
      </c>
    </row>
    <row r="5353" customFormat="false" ht="15" hidden="false" customHeight="false" outlineLevel="0" collapsed="false">
      <c r="A5353" s="4" t="str">
        <f aca="false">B5353&amp;"|"&amp;C5353</f>
        <v>tdbR00000218 Leu-UAG|70</v>
      </c>
      <c r="B5353" s="4" t="s">
        <v>109</v>
      </c>
      <c r="C5353" s="4" t="s">
        <v>852</v>
      </c>
      <c r="D5353" s="4" t="n">
        <v>78</v>
      </c>
      <c r="E5353" s="17" t="s">
        <v>772</v>
      </c>
      <c r="F5353" s="18" t="s">
        <v>768</v>
      </c>
    </row>
    <row r="5354" customFormat="false" ht="15" hidden="false" customHeight="false" outlineLevel="0" collapsed="false">
      <c r="A5354" s="4" t="str">
        <f aca="false">B5354&amp;"|"&amp;C5354</f>
        <v>tdbR00000218 Leu-UAG|71</v>
      </c>
      <c r="B5354" s="4" t="s">
        <v>109</v>
      </c>
      <c r="C5354" s="4" t="s">
        <v>853</v>
      </c>
      <c r="D5354" s="4" t="n">
        <v>79</v>
      </c>
      <c r="E5354" s="17" t="s">
        <v>772</v>
      </c>
      <c r="F5354" s="18" t="s">
        <v>768</v>
      </c>
    </row>
    <row r="5355" customFormat="false" ht="15" hidden="false" customHeight="false" outlineLevel="0" collapsed="false">
      <c r="A5355" s="4" t="str">
        <f aca="false">B5355&amp;"|"&amp;C5355</f>
        <v>tdbR00000218 Leu-UAG|72</v>
      </c>
      <c r="B5355" s="4" t="s">
        <v>109</v>
      </c>
      <c r="C5355" s="4" t="s">
        <v>854</v>
      </c>
      <c r="D5355" s="4" t="n">
        <v>80</v>
      </c>
      <c r="E5355" s="17" t="s">
        <v>772</v>
      </c>
      <c r="F5355" s="18" t="s">
        <v>768</v>
      </c>
    </row>
    <row r="5356" customFormat="false" ht="15" hidden="false" customHeight="false" outlineLevel="0" collapsed="false">
      <c r="A5356" s="4" t="str">
        <f aca="false">B5356&amp;"|"&amp;C5356</f>
        <v>tdbR00000178 Lys-UUU|1</v>
      </c>
      <c r="B5356" s="4" t="s">
        <v>110</v>
      </c>
      <c r="C5356" s="4" t="s">
        <v>767</v>
      </c>
      <c r="D5356" s="4" t="n">
        <v>1</v>
      </c>
      <c r="E5356" s="17" t="s">
        <v>459</v>
      </c>
      <c r="F5356" s="18" t="s">
        <v>768</v>
      </c>
    </row>
    <row r="5357" customFormat="false" ht="15" hidden="false" customHeight="false" outlineLevel="0" collapsed="false">
      <c r="A5357" s="4" t="str">
        <f aca="false">B5357&amp;"|"&amp;C5357</f>
        <v>tdbR00000178 Lys-UUU|2</v>
      </c>
      <c r="B5357" s="4" t="s">
        <v>110</v>
      </c>
      <c r="C5357" s="4" t="s">
        <v>769</v>
      </c>
      <c r="D5357" s="4" t="n">
        <v>2</v>
      </c>
      <c r="E5357" s="17" t="s">
        <v>780</v>
      </c>
      <c r="F5357" s="18" t="s">
        <v>768</v>
      </c>
    </row>
    <row r="5358" customFormat="false" ht="15" hidden="false" customHeight="false" outlineLevel="0" collapsed="false">
      <c r="A5358" s="4" t="str">
        <f aca="false">B5358&amp;"|"&amp;C5358</f>
        <v>tdbR00000178 Lys-UUU|3</v>
      </c>
      <c r="B5358" s="4" t="s">
        <v>110</v>
      </c>
      <c r="C5358" s="4" t="s">
        <v>770</v>
      </c>
      <c r="D5358" s="4" t="n">
        <v>3</v>
      </c>
      <c r="E5358" s="17" t="s">
        <v>772</v>
      </c>
      <c r="F5358" s="18" t="s">
        <v>768</v>
      </c>
    </row>
    <row r="5359" customFormat="false" ht="15" hidden="false" customHeight="false" outlineLevel="0" collapsed="false">
      <c r="A5359" s="4" t="str">
        <f aca="false">B5359&amp;"|"&amp;C5359</f>
        <v>tdbR00000178 Lys-UUU|4</v>
      </c>
      <c r="B5359" s="4" t="s">
        <v>110</v>
      </c>
      <c r="C5359" s="4" t="s">
        <v>771</v>
      </c>
      <c r="D5359" s="4" t="n">
        <v>4</v>
      </c>
      <c r="E5359" s="17" t="s">
        <v>777</v>
      </c>
      <c r="F5359" s="18" t="s">
        <v>768</v>
      </c>
    </row>
    <row r="5360" customFormat="false" ht="15" hidden="false" customHeight="false" outlineLevel="0" collapsed="false">
      <c r="A5360" s="4" t="str">
        <f aca="false">B5360&amp;"|"&amp;C5360</f>
        <v>tdbR00000178 Lys-UUU|5</v>
      </c>
      <c r="B5360" s="4" t="s">
        <v>110</v>
      </c>
      <c r="C5360" s="4" t="s">
        <v>773</v>
      </c>
      <c r="D5360" s="4" t="n">
        <v>5</v>
      </c>
      <c r="E5360" s="17" t="s">
        <v>772</v>
      </c>
      <c r="F5360" s="18" t="s">
        <v>768</v>
      </c>
    </row>
    <row r="5361" customFormat="false" ht="15" hidden="false" customHeight="false" outlineLevel="0" collapsed="false">
      <c r="A5361" s="4" t="str">
        <f aca="false">B5361&amp;"|"&amp;C5361</f>
        <v>tdbR00000178 Lys-UUU|6</v>
      </c>
      <c r="B5361" s="4" t="s">
        <v>110</v>
      </c>
      <c r="C5361" s="4" t="s">
        <v>774</v>
      </c>
      <c r="D5361" s="4" t="n">
        <v>6</v>
      </c>
      <c r="E5361" s="17" t="s">
        <v>459</v>
      </c>
      <c r="F5361" s="18" t="s">
        <v>768</v>
      </c>
    </row>
    <row r="5362" customFormat="false" ht="15" hidden="false" customHeight="false" outlineLevel="0" collapsed="false">
      <c r="A5362" s="4" t="str">
        <f aca="false">B5362&amp;"|"&amp;C5362</f>
        <v>tdbR00000178 Lys-UUU|7</v>
      </c>
      <c r="B5362" s="4" t="s">
        <v>110</v>
      </c>
      <c r="C5362" s="4" t="s">
        <v>775</v>
      </c>
      <c r="D5362" s="4" t="n">
        <v>7</v>
      </c>
      <c r="E5362" s="17" t="s">
        <v>777</v>
      </c>
      <c r="F5362" s="18" t="s">
        <v>768</v>
      </c>
    </row>
    <row r="5363" customFormat="false" ht="15" hidden="false" customHeight="false" outlineLevel="0" collapsed="false">
      <c r="A5363" s="4" t="str">
        <f aca="false">B5363&amp;"|"&amp;C5363</f>
        <v>tdbR00000178 Lys-UUU|8</v>
      </c>
      <c r="B5363" s="4" t="s">
        <v>110</v>
      </c>
      <c r="C5363" s="4" t="s">
        <v>776</v>
      </c>
      <c r="D5363" s="4" t="n">
        <v>8</v>
      </c>
      <c r="E5363" s="3" t="s">
        <v>777</v>
      </c>
      <c r="F5363" s="4" t="s">
        <v>778</v>
      </c>
    </row>
    <row r="5364" customFormat="false" ht="15" hidden="false" customHeight="false" outlineLevel="0" collapsed="false">
      <c r="A5364" s="4" t="str">
        <f aca="false">B5364&amp;"|"&amp;C5364</f>
        <v>tdbR00000178 Lys-UUU|9</v>
      </c>
      <c r="B5364" s="4" t="s">
        <v>110</v>
      </c>
      <c r="C5364" s="4" t="s">
        <v>779</v>
      </c>
      <c r="D5364" s="4" t="n">
        <v>9</v>
      </c>
      <c r="E5364" s="3" t="s">
        <v>780</v>
      </c>
      <c r="F5364" s="4" t="s">
        <v>781</v>
      </c>
    </row>
    <row r="5365" customFormat="false" ht="15" hidden="false" customHeight="false" outlineLevel="0" collapsed="false">
      <c r="A5365" s="4" t="str">
        <f aca="false">B5365&amp;"|"&amp;C5365</f>
        <v>tdbR00000178 Lys-UUU|10</v>
      </c>
      <c r="B5365" s="4" t="s">
        <v>110</v>
      </c>
      <c r="C5365" s="4" t="s">
        <v>782</v>
      </c>
      <c r="D5365" s="4" t="n">
        <v>10</v>
      </c>
      <c r="E5365" s="8" t="s">
        <v>459</v>
      </c>
      <c r="F5365" s="7" t="s">
        <v>783</v>
      </c>
    </row>
    <row r="5366" customFormat="false" ht="15" hidden="false" customHeight="false" outlineLevel="0" collapsed="false">
      <c r="A5366" s="4" t="str">
        <f aca="false">B5366&amp;"|"&amp;C5366</f>
        <v>tdbR00000178 Lys-UUU|11</v>
      </c>
      <c r="B5366" s="4" t="s">
        <v>110</v>
      </c>
      <c r="C5366" s="4" t="s">
        <v>784</v>
      </c>
      <c r="D5366" s="4" t="n">
        <v>11</v>
      </c>
      <c r="E5366" s="8" t="s">
        <v>772</v>
      </c>
      <c r="F5366" s="7" t="s">
        <v>783</v>
      </c>
    </row>
    <row r="5367" customFormat="false" ht="15" hidden="false" customHeight="false" outlineLevel="0" collapsed="false">
      <c r="A5367" s="4" t="str">
        <f aca="false">B5367&amp;"|"&amp;C5367</f>
        <v>tdbR00000178 Lys-UUU|12</v>
      </c>
      <c r="B5367" s="4" t="s">
        <v>110</v>
      </c>
      <c r="C5367" s="4" t="s">
        <v>785</v>
      </c>
      <c r="D5367" s="4" t="n">
        <v>12</v>
      </c>
      <c r="E5367" s="8" t="s">
        <v>777</v>
      </c>
      <c r="F5367" s="7" t="s">
        <v>783</v>
      </c>
    </row>
    <row r="5368" customFormat="false" ht="15" hidden="false" customHeight="false" outlineLevel="0" collapsed="false">
      <c r="A5368" s="4" t="str">
        <f aca="false">B5368&amp;"|"&amp;C5368</f>
        <v>tdbR00000178 Lys-UUU|13</v>
      </c>
      <c r="B5368" s="4" t="s">
        <v>110</v>
      </c>
      <c r="C5368" s="4" t="s">
        <v>786</v>
      </c>
      <c r="D5368" s="4" t="n">
        <v>13</v>
      </c>
      <c r="E5368" s="8" t="s">
        <v>772</v>
      </c>
      <c r="F5368" s="7" t="s">
        <v>783</v>
      </c>
    </row>
    <row r="5369" customFormat="false" ht="15" hidden="false" customHeight="false" outlineLevel="0" collapsed="false">
      <c r="A5369" s="4" t="str">
        <f aca="false">B5369&amp;"|"&amp;C5369</f>
        <v>tdbR00000178 Lys-UUU|14</v>
      </c>
      <c r="B5369" s="4" t="s">
        <v>110</v>
      </c>
      <c r="C5369" s="4" t="s">
        <v>787</v>
      </c>
      <c r="D5369" s="4" t="n">
        <v>14</v>
      </c>
      <c r="E5369" s="19" t="s">
        <v>780</v>
      </c>
      <c r="F5369" s="20" t="s">
        <v>788</v>
      </c>
    </row>
    <row r="5370" customFormat="false" ht="15" hidden="false" customHeight="false" outlineLevel="0" collapsed="false">
      <c r="A5370" s="4" t="str">
        <f aca="false">B5370&amp;"|"&amp;C5370</f>
        <v>tdbR00000178 Lys-UUU|15</v>
      </c>
      <c r="B5370" s="4" t="s">
        <v>110</v>
      </c>
      <c r="C5370" s="4" t="s">
        <v>789</v>
      </c>
      <c r="D5370" s="4" t="n">
        <v>15</v>
      </c>
      <c r="E5370" s="19" t="s">
        <v>459</v>
      </c>
      <c r="F5370" s="20" t="s">
        <v>788</v>
      </c>
    </row>
    <row r="5371" customFormat="false" ht="15" hidden="false" customHeight="false" outlineLevel="0" collapsed="false">
      <c r="A5371" s="4" t="str">
        <f aca="false">B5371&amp;"|"&amp;C5371</f>
        <v>tdbR00000178 Lys-UUU|16</v>
      </c>
      <c r="B5371" s="4" t="s">
        <v>110</v>
      </c>
      <c r="C5371" s="4" t="s">
        <v>790</v>
      </c>
      <c r="D5371" s="4" t="n">
        <v>16</v>
      </c>
      <c r="E5371" s="19" t="s">
        <v>772</v>
      </c>
      <c r="F5371" s="20" t="s">
        <v>788</v>
      </c>
    </row>
    <row r="5372" customFormat="false" ht="15" hidden="false" customHeight="false" outlineLevel="0" collapsed="false">
      <c r="A5372" s="4" t="str">
        <f aca="false">B5372&amp;"|"&amp;C5372</f>
        <v>tdbR00000178 Lys-UUU|17</v>
      </c>
      <c r="B5372" s="4" t="s">
        <v>110</v>
      </c>
      <c r="C5372" s="4" t="s">
        <v>791</v>
      </c>
      <c r="D5372" s="4" t="n">
        <v>17</v>
      </c>
      <c r="E5372" s="19" t="s">
        <v>772</v>
      </c>
      <c r="F5372" s="20" t="s">
        <v>788</v>
      </c>
    </row>
    <row r="5373" customFormat="false" ht="15" hidden="false" customHeight="false" outlineLevel="0" collapsed="false">
      <c r="A5373" s="4" t="str">
        <f aca="false">B5373&amp;"|"&amp;C5373</f>
        <v>tdbR00000178 Lys-UUU|18</v>
      </c>
      <c r="B5373" s="4" t="s">
        <v>110</v>
      </c>
      <c r="C5373" s="4" t="s">
        <v>793</v>
      </c>
      <c r="D5373" s="4" t="n">
        <v>18</v>
      </c>
      <c r="E5373" s="19" t="s">
        <v>459</v>
      </c>
      <c r="F5373" s="20" t="s">
        <v>788</v>
      </c>
    </row>
    <row r="5374" customFormat="false" ht="15" hidden="false" customHeight="false" outlineLevel="0" collapsed="false">
      <c r="A5374" s="4" t="str">
        <f aca="false">B5374&amp;"|"&amp;C5374</f>
        <v>tdbR00000178 Lys-UUU|19</v>
      </c>
      <c r="B5374" s="4" t="s">
        <v>110</v>
      </c>
      <c r="C5374" s="4" t="s">
        <v>794</v>
      </c>
      <c r="D5374" s="4" t="n">
        <v>19</v>
      </c>
      <c r="E5374" s="19" t="s">
        <v>459</v>
      </c>
      <c r="F5374" s="20" t="s">
        <v>788</v>
      </c>
    </row>
    <row r="5375" customFormat="false" ht="15" hidden="false" customHeight="false" outlineLevel="0" collapsed="false">
      <c r="A5375" s="4" t="str">
        <f aca="false">B5375&amp;"|"&amp;C5375</f>
        <v>tdbR00000178 Lys-UUU|20</v>
      </c>
      <c r="B5375" s="4" t="s">
        <v>110</v>
      </c>
      <c r="C5375" s="4" t="s">
        <v>795</v>
      </c>
      <c r="D5375" s="4" t="n">
        <v>20</v>
      </c>
      <c r="E5375" s="19" t="s">
        <v>777</v>
      </c>
      <c r="F5375" s="20" t="s">
        <v>788</v>
      </c>
    </row>
    <row r="5376" customFormat="false" ht="15" hidden="false" customHeight="false" outlineLevel="0" collapsed="false">
      <c r="A5376" s="4" t="str">
        <f aca="false">B5376&amp;"|"&amp;C5376</f>
        <v>tdbR00000178 Lys-UUU|21</v>
      </c>
      <c r="B5376" s="4" t="s">
        <v>110</v>
      </c>
      <c r="C5376" s="4" t="s">
        <v>797</v>
      </c>
      <c r="D5376" s="4" t="n">
        <v>21</v>
      </c>
      <c r="E5376" s="19" t="s">
        <v>780</v>
      </c>
      <c r="F5376" s="20" t="s">
        <v>788</v>
      </c>
    </row>
    <row r="5377" customFormat="false" ht="15" hidden="false" customHeight="false" outlineLevel="0" collapsed="false">
      <c r="A5377" s="4" t="str">
        <f aca="false">B5377&amp;"|"&amp;C5377</f>
        <v>tdbR00000178 Lys-UUU|22</v>
      </c>
      <c r="B5377" s="4" t="s">
        <v>110</v>
      </c>
      <c r="C5377" s="4" t="s">
        <v>798</v>
      </c>
      <c r="D5377" s="4" t="n">
        <v>22</v>
      </c>
      <c r="E5377" s="8" t="s">
        <v>459</v>
      </c>
      <c r="F5377" s="7" t="s">
        <v>783</v>
      </c>
    </row>
    <row r="5378" customFormat="false" ht="15" hidden="false" customHeight="false" outlineLevel="0" collapsed="false">
      <c r="A5378" s="4" t="str">
        <f aca="false">B5378&amp;"|"&amp;C5378</f>
        <v>tdbR00000178 Lys-UUU|23</v>
      </c>
      <c r="B5378" s="4" t="s">
        <v>110</v>
      </c>
      <c r="C5378" s="4" t="s">
        <v>799</v>
      </c>
      <c r="D5378" s="4" t="n">
        <v>23</v>
      </c>
      <c r="E5378" s="8" t="s">
        <v>780</v>
      </c>
      <c r="F5378" s="7" t="s">
        <v>783</v>
      </c>
    </row>
    <row r="5379" customFormat="false" ht="15" hidden="false" customHeight="false" outlineLevel="0" collapsed="false">
      <c r="A5379" s="4" t="str">
        <f aca="false">B5379&amp;"|"&amp;C5379</f>
        <v>tdbR00000178 Lys-UUU|24</v>
      </c>
      <c r="B5379" s="4" t="s">
        <v>110</v>
      </c>
      <c r="C5379" s="4" t="s">
        <v>800</v>
      </c>
      <c r="D5379" s="4" t="n">
        <v>24</v>
      </c>
      <c r="E5379" s="8" t="s">
        <v>459</v>
      </c>
      <c r="F5379" s="7" t="s">
        <v>783</v>
      </c>
    </row>
    <row r="5380" customFormat="false" ht="15" hidden="false" customHeight="false" outlineLevel="0" collapsed="false">
      <c r="A5380" s="4" t="str">
        <f aca="false">B5380&amp;"|"&amp;C5380</f>
        <v>tdbR00000178 Lys-UUU|25</v>
      </c>
      <c r="B5380" s="4" t="s">
        <v>110</v>
      </c>
      <c r="C5380" s="4" t="s">
        <v>801</v>
      </c>
      <c r="D5380" s="4" t="n">
        <v>25</v>
      </c>
      <c r="E5380" s="8" t="s">
        <v>772</v>
      </c>
      <c r="F5380" s="7" t="s">
        <v>783</v>
      </c>
    </row>
    <row r="5381" customFormat="false" ht="15" hidden="false" customHeight="false" outlineLevel="0" collapsed="false">
      <c r="A5381" s="4" t="str">
        <f aca="false">B5381&amp;"|"&amp;C5381</f>
        <v>tdbR00000178 Lys-UUU|26</v>
      </c>
      <c r="B5381" s="4" t="s">
        <v>110</v>
      </c>
      <c r="C5381" s="4" t="s">
        <v>802</v>
      </c>
      <c r="D5381" s="4" t="n">
        <v>26</v>
      </c>
      <c r="E5381" s="3" t="s">
        <v>780</v>
      </c>
      <c r="F5381" s="4" t="s">
        <v>803</v>
      </c>
    </row>
    <row r="5382" customFormat="false" ht="15" hidden="false" customHeight="false" outlineLevel="0" collapsed="false">
      <c r="A5382" s="4" t="str">
        <f aca="false">B5382&amp;"|"&amp;C5382</f>
        <v>tdbR00000178 Lys-UUU|27</v>
      </c>
      <c r="B5382" s="4" t="s">
        <v>110</v>
      </c>
      <c r="C5382" s="4" t="s">
        <v>804</v>
      </c>
      <c r="D5382" s="4" t="n">
        <v>27</v>
      </c>
      <c r="E5382" s="21" t="s">
        <v>780</v>
      </c>
      <c r="F5382" s="22" t="s">
        <v>805</v>
      </c>
    </row>
    <row r="5383" customFormat="false" ht="15" hidden="false" customHeight="false" outlineLevel="0" collapsed="false">
      <c r="A5383" s="4" t="str">
        <f aca="false">B5383&amp;"|"&amp;C5383</f>
        <v>tdbR00000178 Lys-UUU|28</v>
      </c>
      <c r="B5383" s="4" t="s">
        <v>110</v>
      </c>
      <c r="C5383" s="4" t="s">
        <v>806</v>
      </c>
      <c r="D5383" s="4" t="n">
        <v>28</v>
      </c>
      <c r="E5383" s="21" t="s">
        <v>772</v>
      </c>
      <c r="F5383" s="22" t="s">
        <v>805</v>
      </c>
    </row>
    <row r="5384" customFormat="false" ht="15" hidden="false" customHeight="false" outlineLevel="0" collapsed="false">
      <c r="A5384" s="4" t="str">
        <f aca="false">B5384&amp;"|"&amp;C5384</f>
        <v>tdbR00000178 Lys-UUU|29</v>
      </c>
      <c r="B5384" s="4" t="s">
        <v>110</v>
      </c>
      <c r="C5384" s="4" t="s">
        <v>807</v>
      </c>
      <c r="D5384" s="4" t="n">
        <v>29</v>
      </c>
      <c r="E5384" s="21" t="s">
        <v>777</v>
      </c>
      <c r="F5384" s="22" t="s">
        <v>805</v>
      </c>
    </row>
    <row r="5385" customFormat="false" ht="15" hidden="false" customHeight="false" outlineLevel="0" collapsed="false">
      <c r="A5385" s="4" t="str">
        <f aca="false">B5385&amp;"|"&amp;C5385</f>
        <v>tdbR00000178 Lys-UUU|30</v>
      </c>
      <c r="B5385" s="4" t="s">
        <v>110</v>
      </c>
      <c r="C5385" s="4" t="s">
        <v>808</v>
      </c>
      <c r="D5385" s="4" t="n">
        <v>30</v>
      </c>
      <c r="E5385" s="21" t="s">
        <v>459</v>
      </c>
      <c r="F5385" s="22" t="s">
        <v>805</v>
      </c>
    </row>
    <row r="5386" customFormat="false" ht="15" hidden="false" customHeight="false" outlineLevel="0" collapsed="false">
      <c r="A5386" s="4" t="str">
        <f aca="false">B5386&amp;"|"&amp;C5386</f>
        <v>tdbR00000178 Lys-UUU|31</v>
      </c>
      <c r="B5386" s="4" t="s">
        <v>110</v>
      </c>
      <c r="C5386" s="4" t="s">
        <v>809</v>
      </c>
      <c r="D5386" s="4" t="n">
        <v>31</v>
      </c>
      <c r="E5386" s="21" t="s">
        <v>459</v>
      </c>
      <c r="F5386" s="22" t="s">
        <v>805</v>
      </c>
    </row>
    <row r="5387" customFormat="false" ht="15" hidden="false" customHeight="false" outlineLevel="0" collapsed="false">
      <c r="A5387" s="4" t="str">
        <f aca="false">B5387&amp;"|"&amp;C5387</f>
        <v>tdbR00000178 Lys-UUU|32</v>
      </c>
      <c r="B5387" s="4" t="s">
        <v>110</v>
      </c>
      <c r="C5387" s="4" t="s">
        <v>810</v>
      </c>
      <c r="D5387" s="4" t="n">
        <v>32</v>
      </c>
      <c r="E5387" s="19" t="s">
        <v>772</v>
      </c>
      <c r="F5387" s="20" t="s">
        <v>811</v>
      </c>
    </row>
    <row r="5388" customFormat="false" ht="15" hidden="false" customHeight="false" outlineLevel="0" collapsed="false">
      <c r="A5388" s="4" t="str">
        <f aca="false">B5388&amp;"|"&amp;C5388</f>
        <v>tdbR00000178 Lys-UUU|33</v>
      </c>
      <c r="B5388" s="4" t="s">
        <v>110</v>
      </c>
      <c r="C5388" s="4" t="s">
        <v>812</v>
      </c>
      <c r="D5388" s="4" t="n">
        <v>33</v>
      </c>
      <c r="E5388" s="19" t="s">
        <v>777</v>
      </c>
      <c r="F5388" s="20" t="s">
        <v>811</v>
      </c>
    </row>
    <row r="5389" customFormat="false" ht="15" hidden="false" customHeight="false" outlineLevel="0" collapsed="false">
      <c r="A5389" s="4" t="str">
        <f aca="false">B5389&amp;"|"&amp;C5389</f>
        <v>tdbR00000178 Lys-UUU|34</v>
      </c>
      <c r="B5389" s="4" t="s">
        <v>110</v>
      </c>
      <c r="C5389" s="4" t="s">
        <v>813</v>
      </c>
      <c r="D5389" s="4" t="n">
        <v>34</v>
      </c>
      <c r="E5389" s="19" t="s">
        <v>777</v>
      </c>
      <c r="F5389" s="20" t="s">
        <v>811</v>
      </c>
    </row>
    <row r="5390" customFormat="false" ht="15" hidden="false" customHeight="false" outlineLevel="0" collapsed="false">
      <c r="A5390" s="4" t="str">
        <f aca="false">B5390&amp;"|"&amp;C5390</f>
        <v>tdbR00000178 Lys-UUU|35</v>
      </c>
      <c r="B5390" s="4" t="s">
        <v>110</v>
      </c>
      <c r="C5390" s="4" t="s">
        <v>814</v>
      </c>
      <c r="D5390" s="4" t="n">
        <v>35</v>
      </c>
      <c r="E5390" s="19" t="s">
        <v>777</v>
      </c>
      <c r="F5390" s="20" t="s">
        <v>811</v>
      </c>
    </row>
    <row r="5391" customFormat="false" ht="15" hidden="false" customHeight="false" outlineLevel="0" collapsed="false">
      <c r="A5391" s="4" t="str">
        <f aca="false">B5391&amp;"|"&amp;C5391</f>
        <v>tdbR00000178 Lys-UUU|36</v>
      </c>
      <c r="B5391" s="4" t="s">
        <v>110</v>
      </c>
      <c r="C5391" s="4" t="s">
        <v>815</v>
      </c>
      <c r="D5391" s="4" t="n">
        <v>36</v>
      </c>
      <c r="E5391" s="19" t="s">
        <v>777</v>
      </c>
      <c r="F5391" s="20" t="s">
        <v>811</v>
      </c>
    </row>
    <row r="5392" customFormat="false" ht="15" hidden="false" customHeight="false" outlineLevel="0" collapsed="false">
      <c r="A5392" s="4" t="str">
        <f aca="false">B5392&amp;"|"&amp;C5392</f>
        <v>tdbR00000178 Lys-UUU|37</v>
      </c>
      <c r="B5392" s="4" t="s">
        <v>110</v>
      </c>
      <c r="C5392" s="4" t="s">
        <v>816</v>
      </c>
      <c r="D5392" s="4" t="n">
        <v>37</v>
      </c>
      <c r="E5392" s="19" t="s">
        <v>780</v>
      </c>
      <c r="F5392" s="20" t="s">
        <v>811</v>
      </c>
    </row>
    <row r="5393" customFormat="false" ht="15" hidden="false" customHeight="false" outlineLevel="0" collapsed="false">
      <c r="A5393" s="4" t="str">
        <f aca="false">B5393&amp;"|"&amp;C5393</f>
        <v>tdbR00000178 Lys-UUU|38</v>
      </c>
      <c r="B5393" s="4" t="s">
        <v>110</v>
      </c>
      <c r="C5393" s="4" t="s">
        <v>817</v>
      </c>
      <c r="D5393" s="4" t="n">
        <v>38</v>
      </c>
      <c r="E5393" s="19" t="s">
        <v>780</v>
      </c>
      <c r="F5393" s="20" t="s">
        <v>811</v>
      </c>
    </row>
    <row r="5394" customFormat="false" ht="15" hidden="false" customHeight="false" outlineLevel="0" collapsed="false">
      <c r="A5394" s="4" t="str">
        <f aca="false">B5394&amp;"|"&amp;C5394</f>
        <v>tdbR00000178 Lys-UUU|39</v>
      </c>
      <c r="B5394" s="4" t="s">
        <v>110</v>
      </c>
      <c r="C5394" s="4" t="s">
        <v>818</v>
      </c>
      <c r="D5394" s="4" t="n">
        <v>39</v>
      </c>
      <c r="E5394" s="21" t="s">
        <v>772</v>
      </c>
      <c r="F5394" s="22" t="s">
        <v>805</v>
      </c>
    </row>
    <row r="5395" customFormat="false" ht="15" hidden="false" customHeight="false" outlineLevel="0" collapsed="false">
      <c r="A5395" s="4" t="str">
        <f aca="false">B5395&amp;"|"&amp;C5395</f>
        <v>tdbR00000178 Lys-UUU|40</v>
      </c>
      <c r="B5395" s="4" t="s">
        <v>110</v>
      </c>
      <c r="C5395" s="4" t="s">
        <v>819</v>
      </c>
      <c r="D5395" s="4" t="n">
        <v>40</v>
      </c>
      <c r="E5395" s="21" t="s">
        <v>772</v>
      </c>
      <c r="F5395" s="22" t="s">
        <v>805</v>
      </c>
    </row>
    <row r="5396" customFormat="false" ht="15" hidden="false" customHeight="false" outlineLevel="0" collapsed="false">
      <c r="A5396" s="4" t="str">
        <f aca="false">B5396&amp;"|"&amp;C5396</f>
        <v>tdbR00000178 Lys-UUU|41</v>
      </c>
      <c r="B5396" s="4" t="s">
        <v>110</v>
      </c>
      <c r="C5396" s="4" t="s">
        <v>820</v>
      </c>
      <c r="D5396" s="4" t="n">
        <v>41</v>
      </c>
      <c r="E5396" s="21" t="s">
        <v>780</v>
      </c>
      <c r="F5396" s="22" t="s">
        <v>805</v>
      </c>
    </row>
    <row r="5397" customFormat="false" ht="15" hidden="false" customHeight="false" outlineLevel="0" collapsed="false">
      <c r="A5397" s="4" t="str">
        <f aca="false">B5397&amp;"|"&amp;C5397</f>
        <v>tdbR00000178 Lys-UUU|42</v>
      </c>
      <c r="B5397" s="4" t="s">
        <v>110</v>
      </c>
      <c r="C5397" s="4" t="s">
        <v>821</v>
      </c>
      <c r="D5397" s="4" t="n">
        <v>42</v>
      </c>
      <c r="E5397" s="21" t="s">
        <v>459</v>
      </c>
      <c r="F5397" s="22" t="s">
        <v>805</v>
      </c>
    </row>
    <row r="5398" customFormat="false" ht="15" hidden="false" customHeight="false" outlineLevel="0" collapsed="false">
      <c r="A5398" s="4" t="str">
        <f aca="false">B5398&amp;"|"&amp;C5398</f>
        <v>tdbR00000178 Lys-UUU|43</v>
      </c>
      <c r="B5398" s="4" t="s">
        <v>110</v>
      </c>
      <c r="C5398" s="4" t="s">
        <v>822</v>
      </c>
      <c r="D5398" s="4" t="n">
        <v>43</v>
      </c>
      <c r="E5398" s="21" t="s">
        <v>777</v>
      </c>
      <c r="F5398" s="22" t="s">
        <v>805</v>
      </c>
    </row>
    <row r="5399" customFormat="false" ht="15" hidden="false" customHeight="false" outlineLevel="0" collapsed="false">
      <c r="A5399" s="4" t="str">
        <f aca="false">B5399&amp;"|"&amp;C5399</f>
        <v>tdbR00000178 Lys-UUU|44</v>
      </c>
      <c r="B5399" s="4" t="s">
        <v>110</v>
      </c>
      <c r="C5399" s="4" t="s">
        <v>823</v>
      </c>
      <c r="D5399" s="4" t="n">
        <v>44</v>
      </c>
      <c r="E5399" s="19" t="s">
        <v>459</v>
      </c>
      <c r="F5399" s="20" t="s">
        <v>824</v>
      </c>
    </row>
    <row r="5400" customFormat="false" ht="15" hidden="false" customHeight="false" outlineLevel="0" collapsed="false">
      <c r="A5400" s="4" t="str">
        <f aca="false">B5400&amp;"|"&amp;C5400</f>
        <v>tdbR00000178 Lys-UUU|45</v>
      </c>
      <c r="B5400" s="4" t="s">
        <v>110</v>
      </c>
      <c r="C5400" s="4" t="s">
        <v>825</v>
      </c>
      <c r="D5400" s="4" t="n">
        <v>45</v>
      </c>
      <c r="E5400" s="19" t="s">
        <v>459</v>
      </c>
      <c r="F5400" s="20" t="s">
        <v>824</v>
      </c>
    </row>
    <row r="5401" customFormat="false" ht="15" hidden="false" customHeight="false" outlineLevel="0" collapsed="false">
      <c r="A5401" s="4" t="str">
        <f aca="false">B5401&amp;"|"&amp;C5401</f>
        <v>tdbR00000178 Lys-UUU|46</v>
      </c>
      <c r="B5401" s="4" t="s">
        <v>110</v>
      </c>
      <c r="C5401" s="4" t="s">
        <v>826</v>
      </c>
      <c r="D5401" s="4" t="n">
        <v>46</v>
      </c>
      <c r="E5401" s="19" t="s">
        <v>459</v>
      </c>
      <c r="F5401" s="20" t="s">
        <v>824</v>
      </c>
    </row>
    <row r="5402" customFormat="false" ht="15" hidden="false" customHeight="false" outlineLevel="0" collapsed="false">
      <c r="A5402" s="4" t="str">
        <f aca="false">B5402&amp;"|"&amp;C5402</f>
        <v>tdbR00000178 Lys-UUU|47</v>
      </c>
      <c r="B5402" s="4" t="s">
        <v>110</v>
      </c>
      <c r="C5402" s="4" t="s">
        <v>827</v>
      </c>
      <c r="D5402" s="4" t="n">
        <v>47</v>
      </c>
      <c r="E5402" s="19" t="s">
        <v>777</v>
      </c>
      <c r="F5402" s="20" t="s">
        <v>824</v>
      </c>
    </row>
    <row r="5403" customFormat="false" ht="15" hidden="false" customHeight="false" outlineLevel="0" collapsed="false">
      <c r="A5403" s="4" t="str">
        <f aca="false">B5403&amp;"|"&amp;C5403</f>
        <v>tdbR00000178 Lys-UUU|48</v>
      </c>
      <c r="B5403" s="4" t="s">
        <v>110</v>
      </c>
      <c r="C5403" s="4" t="s">
        <v>828</v>
      </c>
      <c r="D5403" s="4" t="n">
        <v>48</v>
      </c>
      <c r="E5403" s="19" t="s">
        <v>772</v>
      </c>
      <c r="F5403" s="20" t="s">
        <v>824</v>
      </c>
    </row>
    <row r="5404" customFormat="false" ht="15" hidden="false" customHeight="false" outlineLevel="0" collapsed="false">
      <c r="A5404" s="4" t="str">
        <f aca="false">B5404&amp;"|"&amp;C5404</f>
        <v>tdbR00000178 Lys-UUU|49</v>
      </c>
      <c r="B5404" s="4" t="s">
        <v>110</v>
      </c>
      <c r="C5404" s="4" t="s">
        <v>829</v>
      </c>
      <c r="D5404" s="4" t="n">
        <v>49</v>
      </c>
      <c r="E5404" s="23" t="s">
        <v>772</v>
      </c>
      <c r="F5404" s="10" t="s">
        <v>830</v>
      </c>
    </row>
    <row r="5405" customFormat="false" ht="15" hidden="false" customHeight="false" outlineLevel="0" collapsed="false">
      <c r="A5405" s="4" t="str">
        <f aca="false">B5405&amp;"|"&amp;C5405</f>
        <v>tdbR00000178 Lys-UUU|50</v>
      </c>
      <c r="B5405" s="4" t="s">
        <v>110</v>
      </c>
      <c r="C5405" s="4" t="s">
        <v>831</v>
      </c>
      <c r="D5405" s="4" t="n">
        <v>50</v>
      </c>
      <c r="E5405" s="23" t="s">
        <v>459</v>
      </c>
      <c r="F5405" s="10" t="s">
        <v>830</v>
      </c>
    </row>
    <row r="5406" customFormat="false" ht="15" hidden="false" customHeight="false" outlineLevel="0" collapsed="false">
      <c r="A5406" s="4" t="str">
        <f aca="false">B5406&amp;"|"&amp;C5406</f>
        <v>tdbR00000178 Lys-UUU|51</v>
      </c>
      <c r="B5406" s="4" t="s">
        <v>110</v>
      </c>
      <c r="C5406" s="4" t="s">
        <v>832</v>
      </c>
      <c r="D5406" s="4" t="n">
        <v>51</v>
      </c>
      <c r="E5406" s="23" t="s">
        <v>459</v>
      </c>
      <c r="F5406" s="10" t="s">
        <v>830</v>
      </c>
    </row>
    <row r="5407" customFormat="false" ht="15" hidden="false" customHeight="false" outlineLevel="0" collapsed="false">
      <c r="A5407" s="4" t="str">
        <f aca="false">B5407&amp;"|"&amp;C5407</f>
        <v>tdbR00000178 Lys-UUU|52</v>
      </c>
      <c r="B5407" s="4" t="s">
        <v>110</v>
      </c>
      <c r="C5407" s="4" t="s">
        <v>833</v>
      </c>
      <c r="D5407" s="4" t="n">
        <v>52</v>
      </c>
      <c r="E5407" s="23" t="s">
        <v>459</v>
      </c>
      <c r="F5407" s="10" t="s">
        <v>830</v>
      </c>
    </row>
    <row r="5408" customFormat="false" ht="15" hidden="false" customHeight="false" outlineLevel="0" collapsed="false">
      <c r="A5408" s="4" t="str">
        <f aca="false">B5408&amp;"|"&amp;C5408</f>
        <v>tdbR00000178 Lys-UUU|53</v>
      </c>
      <c r="B5408" s="4" t="s">
        <v>110</v>
      </c>
      <c r="C5408" s="4" t="s">
        <v>834</v>
      </c>
      <c r="D5408" s="4" t="n">
        <v>53</v>
      </c>
      <c r="E5408" s="23" t="s">
        <v>459</v>
      </c>
      <c r="F5408" s="10" t="s">
        <v>830</v>
      </c>
    </row>
    <row r="5409" customFormat="false" ht="15" hidden="false" customHeight="false" outlineLevel="0" collapsed="false">
      <c r="A5409" s="4" t="str">
        <f aca="false">B5409&amp;"|"&amp;C5409</f>
        <v>tdbR00000178 Lys-UUU|54</v>
      </c>
      <c r="B5409" s="4" t="s">
        <v>110</v>
      </c>
      <c r="C5409" s="4" t="s">
        <v>835</v>
      </c>
      <c r="D5409" s="4" t="n">
        <v>54</v>
      </c>
      <c r="E5409" s="19" t="s">
        <v>777</v>
      </c>
      <c r="F5409" s="20" t="s">
        <v>836</v>
      </c>
    </row>
    <row r="5410" customFormat="false" ht="15" hidden="false" customHeight="false" outlineLevel="0" collapsed="false">
      <c r="A5410" s="4" t="str">
        <f aca="false">B5410&amp;"|"&amp;C5410</f>
        <v>tdbR00000178 Lys-UUU|55</v>
      </c>
      <c r="B5410" s="4" t="s">
        <v>110</v>
      </c>
      <c r="C5410" s="4" t="s">
        <v>837</v>
      </c>
      <c r="D5410" s="4" t="n">
        <v>55</v>
      </c>
      <c r="E5410" s="19" t="s">
        <v>777</v>
      </c>
      <c r="F5410" s="20" t="s">
        <v>836</v>
      </c>
    </row>
    <row r="5411" customFormat="false" ht="15" hidden="false" customHeight="false" outlineLevel="0" collapsed="false">
      <c r="A5411" s="4" t="str">
        <f aca="false">B5411&amp;"|"&amp;C5411</f>
        <v>tdbR00000178 Lys-UUU|56</v>
      </c>
      <c r="B5411" s="4" t="s">
        <v>110</v>
      </c>
      <c r="C5411" s="4" t="s">
        <v>838</v>
      </c>
      <c r="D5411" s="4" t="n">
        <v>56</v>
      </c>
      <c r="E5411" s="19" t="s">
        <v>772</v>
      </c>
      <c r="F5411" s="20" t="s">
        <v>836</v>
      </c>
    </row>
    <row r="5412" customFormat="false" ht="15" hidden="false" customHeight="false" outlineLevel="0" collapsed="false">
      <c r="A5412" s="4" t="str">
        <f aca="false">B5412&amp;"|"&amp;C5412</f>
        <v>tdbR00000178 Lys-UUU|57</v>
      </c>
      <c r="B5412" s="4" t="s">
        <v>110</v>
      </c>
      <c r="C5412" s="4" t="s">
        <v>839</v>
      </c>
      <c r="D5412" s="4" t="n">
        <v>57</v>
      </c>
      <c r="E5412" s="19" t="s">
        <v>459</v>
      </c>
      <c r="F5412" s="20" t="s">
        <v>836</v>
      </c>
    </row>
    <row r="5413" customFormat="false" ht="15" hidden="false" customHeight="false" outlineLevel="0" collapsed="false">
      <c r="A5413" s="4" t="str">
        <f aca="false">B5413&amp;"|"&amp;C5413</f>
        <v>tdbR00000178 Lys-UUU|58</v>
      </c>
      <c r="B5413" s="4" t="s">
        <v>110</v>
      </c>
      <c r="C5413" s="4" t="s">
        <v>840</v>
      </c>
      <c r="D5413" s="4" t="n">
        <v>58</v>
      </c>
      <c r="E5413" s="19" t="s">
        <v>780</v>
      </c>
      <c r="F5413" s="20" t="s">
        <v>836</v>
      </c>
    </row>
    <row r="5414" customFormat="false" ht="15" hidden="false" customHeight="false" outlineLevel="0" collapsed="false">
      <c r="A5414" s="4" t="str">
        <f aca="false">B5414&amp;"|"&amp;C5414</f>
        <v>tdbR00000178 Lys-UUU|59</v>
      </c>
      <c r="B5414" s="4" t="s">
        <v>110</v>
      </c>
      <c r="C5414" s="4" t="s">
        <v>841</v>
      </c>
      <c r="D5414" s="4" t="n">
        <v>59</v>
      </c>
      <c r="E5414" s="19" t="s">
        <v>780</v>
      </c>
      <c r="F5414" s="20" t="s">
        <v>836</v>
      </c>
    </row>
    <row r="5415" customFormat="false" ht="15" hidden="false" customHeight="false" outlineLevel="0" collapsed="false">
      <c r="A5415" s="4" t="str">
        <f aca="false">B5415&amp;"|"&amp;C5415</f>
        <v>tdbR00000178 Lys-UUU|60</v>
      </c>
      <c r="B5415" s="4" t="s">
        <v>110</v>
      </c>
      <c r="C5415" s="4" t="s">
        <v>842</v>
      </c>
      <c r="D5415" s="4" t="n">
        <v>60</v>
      </c>
      <c r="E5415" s="19" t="s">
        <v>777</v>
      </c>
      <c r="F5415" s="20" t="s">
        <v>836</v>
      </c>
    </row>
    <row r="5416" customFormat="false" ht="15" hidden="false" customHeight="false" outlineLevel="0" collapsed="false">
      <c r="A5416" s="4" t="str">
        <f aca="false">B5416&amp;"|"&amp;C5416</f>
        <v>tdbR00000178 Lys-UUU|61</v>
      </c>
      <c r="B5416" s="4" t="s">
        <v>110</v>
      </c>
      <c r="C5416" s="4" t="s">
        <v>843</v>
      </c>
      <c r="D5416" s="4" t="n">
        <v>61</v>
      </c>
      <c r="E5416" s="23" t="s">
        <v>772</v>
      </c>
      <c r="F5416" s="10" t="s">
        <v>830</v>
      </c>
    </row>
    <row r="5417" customFormat="false" ht="15" hidden="false" customHeight="false" outlineLevel="0" collapsed="false">
      <c r="A5417" s="4" t="str">
        <f aca="false">B5417&amp;"|"&amp;C5417</f>
        <v>tdbR00000178 Lys-UUU|62</v>
      </c>
      <c r="B5417" s="4" t="s">
        <v>110</v>
      </c>
      <c r="C5417" s="4" t="s">
        <v>844</v>
      </c>
      <c r="D5417" s="4" t="n">
        <v>62</v>
      </c>
      <c r="E5417" s="23" t="s">
        <v>772</v>
      </c>
      <c r="F5417" s="10" t="s">
        <v>830</v>
      </c>
    </row>
    <row r="5418" customFormat="false" ht="15" hidden="false" customHeight="false" outlineLevel="0" collapsed="false">
      <c r="A5418" s="4" t="str">
        <f aca="false">B5418&amp;"|"&amp;C5418</f>
        <v>tdbR00000178 Lys-UUU|63</v>
      </c>
      <c r="B5418" s="4" t="s">
        <v>110</v>
      </c>
      <c r="C5418" s="4" t="s">
        <v>845</v>
      </c>
      <c r="D5418" s="4" t="n">
        <v>63</v>
      </c>
      <c r="E5418" s="23" t="s">
        <v>772</v>
      </c>
      <c r="F5418" s="10" t="s">
        <v>830</v>
      </c>
    </row>
    <row r="5419" customFormat="false" ht="15" hidden="false" customHeight="false" outlineLevel="0" collapsed="false">
      <c r="A5419" s="4" t="str">
        <f aca="false">B5419&amp;"|"&amp;C5419</f>
        <v>tdbR00000178 Lys-UUU|64</v>
      </c>
      <c r="B5419" s="4" t="s">
        <v>110</v>
      </c>
      <c r="C5419" s="4" t="s">
        <v>846</v>
      </c>
      <c r="D5419" s="4" t="n">
        <v>64</v>
      </c>
      <c r="E5419" s="23" t="s">
        <v>772</v>
      </c>
      <c r="F5419" s="10" t="s">
        <v>830</v>
      </c>
    </row>
    <row r="5420" customFormat="false" ht="15" hidden="false" customHeight="false" outlineLevel="0" collapsed="false">
      <c r="A5420" s="4" t="str">
        <f aca="false">B5420&amp;"|"&amp;C5420</f>
        <v>tdbR00000178 Lys-UUU|65</v>
      </c>
      <c r="B5420" s="4" t="s">
        <v>110</v>
      </c>
      <c r="C5420" s="4" t="s">
        <v>847</v>
      </c>
      <c r="D5420" s="4" t="n">
        <v>65</v>
      </c>
      <c r="E5420" s="23" t="s">
        <v>459</v>
      </c>
      <c r="F5420" s="10" t="s">
        <v>830</v>
      </c>
    </row>
    <row r="5421" customFormat="false" ht="15" hidden="false" customHeight="false" outlineLevel="0" collapsed="false">
      <c r="A5421" s="4" t="str">
        <f aca="false">B5421&amp;"|"&amp;C5421</f>
        <v>tdbR00000178 Lys-UUU|66</v>
      </c>
      <c r="B5421" s="4" t="s">
        <v>110</v>
      </c>
      <c r="C5421" s="4" t="s">
        <v>848</v>
      </c>
      <c r="D5421" s="4" t="n">
        <v>66</v>
      </c>
      <c r="E5421" s="17" t="s">
        <v>780</v>
      </c>
      <c r="F5421" s="18" t="s">
        <v>768</v>
      </c>
    </row>
    <row r="5422" customFormat="false" ht="15" hidden="false" customHeight="false" outlineLevel="0" collapsed="false">
      <c r="A5422" s="4" t="str">
        <f aca="false">B5422&amp;"|"&amp;C5422</f>
        <v>tdbR00000178 Lys-UUU|67</v>
      </c>
      <c r="B5422" s="4" t="s">
        <v>110</v>
      </c>
      <c r="C5422" s="4" t="s">
        <v>849</v>
      </c>
      <c r="D5422" s="4" t="n">
        <v>67</v>
      </c>
      <c r="E5422" s="17" t="s">
        <v>772</v>
      </c>
      <c r="F5422" s="18" t="s">
        <v>768</v>
      </c>
    </row>
    <row r="5423" customFormat="false" ht="15" hidden="false" customHeight="false" outlineLevel="0" collapsed="false">
      <c r="A5423" s="4" t="str">
        <f aca="false">B5423&amp;"|"&amp;C5423</f>
        <v>tdbR00000178 Lys-UUU|68</v>
      </c>
      <c r="B5423" s="4" t="s">
        <v>110</v>
      </c>
      <c r="C5423" s="4" t="s">
        <v>850</v>
      </c>
      <c r="D5423" s="4" t="n">
        <v>68</v>
      </c>
      <c r="E5423" s="17" t="s">
        <v>459</v>
      </c>
      <c r="F5423" s="18" t="s">
        <v>768</v>
      </c>
    </row>
    <row r="5424" customFormat="false" ht="15" hidden="false" customHeight="false" outlineLevel="0" collapsed="false">
      <c r="A5424" s="4" t="str">
        <f aca="false">B5424&amp;"|"&amp;C5424</f>
        <v>tdbR00000178 Lys-UUU|69</v>
      </c>
      <c r="B5424" s="4" t="s">
        <v>110</v>
      </c>
      <c r="C5424" s="4" t="s">
        <v>851</v>
      </c>
      <c r="D5424" s="4" t="n">
        <v>69</v>
      </c>
      <c r="E5424" s="17" t="s">
        <v>780</v>
      </c>
      <c r="F5424" s="18" t="s">
        <v>768</v>
      </c>
    </row>
    <row r="5425" customFormat="false" ht="15" hidden="false" customHeight="false" outlineLevel="0" collapsed="false">
      <c r="A5425" s="4" t="str">
        <f aca="false">B5425&amp;"|"&amp;C5425</f>
        <v>tdbR00000178 Lys-UUU|70</v>
      </c>
      <c r="B5425" s="4" t="s">
        <v>110</v>
      </c>
      <c r="C5425" s="4" t="s">
        <v>852</v>
      </c>
      <c r="D5425" s="4" t="n">
        <v>70</v>
      </c>
      <c r="E5425" s="17" t="s">
        <v>459</v>
      </c>
      <c r="F5425" s="18" t="s">
        <v>768</v>
      </c>
    </row>
    <row r="5426" customFormat="false" ht="15" hidden="false" customHeight="false" outlineLevel="0" collapsed="false">
      <c r="A5426" s="4" t="str">
        <f aca="false">B5426&amp;"|"&amp;C5426</f>
        <v>tdbR00000178 Lys-UUU|71</v>
      </c>
      <c r="B5426" s="4" t="s">
        <v>110</v>
      </c>
      <c r="C5426" s="4" t="s">
        <v>853</v>
      </c>
      <c r="D5426" s="4" t="n">
        <v>71</v>
      </c>
      <c r="E5426" s="17" t="s">
        <v>777</v>
      </c>
      <c r="F5426" s="18" t="s">
        <v>768</v>
      </c>
    </row>
    <row r="5427" customFormat="false" ht="15" hidden="false" customHeight="false" outlineLevel="0" collapsed="false">
      <c r="A5427" s="4" t="str">
        <f aca="false">B5427&amp;"|"&amp;C5427</f>
        <v>tdbR00000178 Lys-UUU|72</v>
      </c>
      <c r="B5427" s="4" t="s">
        <v>110</v>
      </c>
      <c r="C5427" s="4" t="s">
        <v>854</v>
      </c>
      <c r="D5427" s="4" t="n">
        <v>72</v>
      </c>
      <c r="E5427" s="17" t="s">
        <v>772</v>
      </c>
      <c r="F5427" s="18" t="s">
        <v>768</v>
      </c>
    </row>
    <row r="5428" customFormat="false" ht="15" hidden="false" customHeight="false" outlineLevel="0" collapsed="false">
      <c r="A5428" s="4" t="str">
        <f aca="false">B5428&amp;"|"&amp;C5428</f>
        <v>tdbR00000177 Lys-CUU|1</v>
      </c>
      <c r="B5428" s="4" t="s">
        <v>111</v>
      </c>
      <c r="C5428" s="4" t="s">
        <v>767</v>
      </c>
      <c r="D5428" s="4" t="n">
        <v>1</v>
      </c>
      <c r="E5428" s="17" t="s">
        <v>459</v>
      </c>
      <c r="F5428" s="18" t="s">
        <v>768</v>
      </c>
    </row>
    <row r="5429" customFormat="false" ht="15" hidden="false" customHeight="false" outlineLevel="0" collapsed="false">
      <c r="A5429" s="4" t="str">
        <f aca="false">B5429&amp;"|"&amp;C5429</f>
        <v>tdbR00000177 Lys-CUU|2</v>
      </c>
      <c r="B5429" s="4" t="s">
        <v>111</v>
      </c>
      <c r="C5429" s="4" t="s">
        <v>769</v>
      </c>
      <c r="D5429" s="4" t="n">
        <v>2</v>
      </c>
      <c r="E5429" s="17" t="s">
        <v>777</v>
      </c>
      <c r="F5429" s="18" t="s">
        <v>768</v>
      </c>
    </row>
    <row r="5430" customFormat="false" ht="15" hidden="false" customHeight="false" outlineLevel="0" collapsed="false">
      <c r="A5430" s="4" t="str">
        <f aca="false">B5430&amp;"|"&amp;C5430</f>
        <v>tdbR00000177 Lys-CUU|3</v>
      </c>
      <c r="B5430" s="4" t="s">
        <v>111</v>
      </c>
      <c r="C5430" s="4" t="s">
        <v>770</v>
      </c>
      <c r="D5430" s="4" t="n">
        <v>3</v>
      </c>
      <c r="E5430" s="17" t="s">
        <v>772</v>
      </c>
      <c r="F5430" s="18" t="s">
        <v>768</v>
      </c>
    </row>
    <row r="5431" customFormat="false" ht="15" hidden="false" customHeight="false" outlineLevel="0" collapsed="false">
      <c r="A5431" s="4" t="str">
        <f aca="false">B5431&amp;"|"&amp;C5431</f>
        <v>tdbR00000177 Lys-CUU|4</v>
      </c>
      <c r="B5431" s="4" t="s">
        <v>111</v>
      </c>
      <c r="C5431" s="4" t="s">
        <v>771</v>
      </c>
      <c r="D5431" s="4" t="n">
        <v>4</v>
      </c>
      <c r="E5431" s="17" t="s">
        <v>777</v>
      </c>
      <c r="F5431" s="18" t="s">
        <v>768</v>
      </c>
    </row>
    <row r="5432" customFormat="false" ht="15" hidden="false" customHeight="false" outlineLevel="0" collapsed="false">
      <c r="A5432" s="4" t="str">
        <f aca="false">B5432&amp;"|"&amp;C5432</f>
        <v>tdbR00000177 Lys-CUU|5</v>
      </c>
      <c r="B5432" s="4" t="s">
        <v>111</v>
      </c>
      <c r="C5432" s="4" t="s">
        <v>773</v>
      </c>
      <c r="D5432" s="4" t="n">
        <v>5</v>
      </c>
      <c r="E5432" s="17" t="s">
        <v>459</v>
      </c>
      <c r="F5432" s="18" t="s">
        <v>768</v>
      </c>
    </row>
    <row r="5433" customFormat="false" ht="15" hidden="false" customHeight="false" outlineLevel="0" collapsed="false">
      <c r="A5433" s="4" t="str">
        <f aca="false">B5433&amp;"|"&amp;C5433</f>
        <v>tdbR00000177 Lys-CUU|6</v>
      </c>
      <c r="B5433" s="4" t="s">
        <v>111</v>
      </c>
      <c r="C5433" s="4" t="s">
        <v>774</v>
      </c>
      <c r="D5433" s="4" t="n">
        <v>6</v>
      </c>
      <c r="E5433" s="17" t="s">
        <v>780</v>
      </c>
      <c r="F5433" s="18" t="s">
        <v>768</v>
      </c>
    </row>
    <row r="5434" customFormat="false" ht="15" hidden="false" customHeight="false" outlineLevel="0" collapsed="false">
      <c r="A5434" s="4" t="str">
        <f aca="false">B5434&amp;"|"&amp;C5434</f>
        <v>tdbR00000177 Lys-CUU|7</v>
      </c>
      <c r="B5434" s="4" t="s">
        <v>111</v>
      </c>
      <c r="C5434" s="4" t="s">
        <v>775</v>
      </c>
      <c r="D5434" s="4" t="n">
        <v>7</v>
      </c>
      <c r="E5434" s="17" t="s">
        <v>777</v>
      </c>
      <c r="F5434" s="18" t="s">
        <v>768</v>
      </c>
    </row>
    <row r="5435" customFormat="false" ht="15" hidden="false" customHeight="false" outlineLevel="0" collapsed="false">
      <c r="A5435" s="4" t="str">
        <f aca="false">B5435&amp;"|"&amp;C5435</f>
        <v>tdbR00000177 Lys-CUU|8</v>
      </c>
      <c r="B5435" s="4" t="s">
        <v>111</v>
      </c>
      <c r="C5435" s="4" t="s">
        <v>776</v>
      </c>
      <c r="D5435" s="4" t="n">
        <v>8</v>
      </c>
      <c r="E5435" s="3" t="s">
        <v>777</v>
      </c>
      <c r="F5435" s="4" t="s">
        <v>778</v>
      </c>
    </row>
    <row r="5436" customFormat="false" ht="15" hidden="false" customHeight="false" outlineLevel="0" collapsed="false">
      <c r="A5436" s="4" t="str">
        <f aca="false">B5436&amp;"|"&amp;C5436</f>
        <v>tdbR00000177 Lys-CUU|9</v>
      </c>
      <c r="B5436" s="4" t="s">
        <v>111</v>
      </c>
      <c r="C5436" s="4" t="s">
        <v>779</v>
      </c>
      <c r="D5436" s="4" t="n">
        <v>9</v>
      </c>
      <c r="E5436" s="3" t="s">
        <v>780</v>
      </c>
      <c r="F5436" s="4" t="s">
        <v>781</v>
      </c>
    </row>
    <row r="5437" customFormat="false" ht="15" hidden="false" customHeight="false" outlineLevel="0" collapsed="false">
      <c r="A5437" s="4" t="str">
        <f aca="false">B5437&amp;"|"&amp;C5437</f>
        <v>tdbR00000177 Lys-CUU|10</v>
      </c>
      <c r="B5437" s="4" t="s">
        <v>111</v>
      </c>
      <c r="C5437" s="4" t="s">
        <v>782</v>
      </c>
      <c r="D5437" s="4" t="n">
        <v>10</v>
      </c>
      <c r="E5437" s="8" t="s">
        <v>459</v>
      </c>
      <c r="F5437" s="7" t="s">
        <v>783</v>
      </c>
    </row>
    <row r="5438" customFormat="false" ht="15" hidden="false" customHeight="false" outlineLevel="0" collapsed="false">
      <c r="A5438" s="4" t="str">
        <f aca="false">B5438&amp;"|"&amp;C5438</f>
        <v>tdbR00000177 Lys-CUU|11</v>
      </c>
      <c r="B5438" s="4" t="s">
        <v>111</v>
      </c>
      <c r="C5438" s="4" t="s">
        <v>784</v>
      </c>
      <c r="D5438" s="4" t="n">
        <v>11</v>
      </c>
      <c r="E5438" s="8" t="s">
        <v>772</v>
      </c>
      <c r="F5438" s="7" t="s">
        <v>783</v>
      </c>
    </row>
    <row r="5439" customFormat="false" ht="15" hidden="false" customHeight="false" outlineLevel="0" collapsed="false">
      <c r="A5439" s="4" t="str">
        <f aca="false">B5439&amp;"|"&amp;C5439</f>
        <v>tdbR00000177 Lys-CUU|12</v>
      </c>
      <c r="B5439" s="4" t="s">
        <v>111</v>
      </c>
      <c r="C5439" s="4" t="s">
        <v>785</v>
      </c>
      <c r="D5439" s="4" t="n">
        <v>12</v>
      </c>
      <c r="E5439" s="8" t="s">
        <v>459</v>
      </c>
      <c r="F5439" s="7" t="s">
        <v>783</v>
      </c>
    </row>
    <row r="5440" customFormat="false" ht="15" hidden="false" customHeight="false" outlineLevel="0" collapsed="false">
      <c r="A5440" s="4" t="str">
        <f aca="false">B5440&amp;"|"&amp;C5440</f>
        <v>tdbR00000177 Lys-CUU|13</v>
      </c>
      <c r="B5440" s="4" t="s">
        <v>111</v>
      </c>
      <c r="C5440" s="4" t="s">
        <v>786</v>
      </c>
      <c r="D5440" s="4" t="n">
        <v>13</v>
      </c>
      <c r="E5440" s="8" t="s">
        <v>772</v>
      </c>
      <c r="F5440" s="7" t="s">
        <v>783</v>
      </c>
    </row>
    <row r="5441" customFormat="false" ht="15" hidden="false" customHeight="false" outlineLevel="0" collapsed="false">
      <c r="A5441" s="4" t="str">
        <f aca="false">B5441&amp;"|"&amp;C5441</f>
        <v>tdbR00000177 Lys-CUU|14</v>
      </c>
      <c r="B5441" s="4" t="s">
        <v>111</v>
      </c>
      <c r="C5441" s="4" t="s">
        <v>787</v>
      </c>
      <c r="D5441" s="4" t="n">
        <v>14</v>
      </c>
      <c r="E5441" s="19" t="s">
        <v>780</v>
      </c>
      <c r="F5441" s="20" t="s">
        <v>788</v>
      </c>
    </row>
    <row r="5442" customFormat="false" ht="15" hidden="false" customHeight="false" outlineLevel="0" collapsed="false">
      <c r="A5442" s="4" t="str">
        <f aca="false">B5442&amp;"|"&amp;C5442</f>
        <v>tdbR00000177 Lys-CUU|15</v>
      </c>
      <c r="B5442" s="4" t="s">
        <v>111</v>
      </c>
      <c r="C5442" s="4" t="s">
        <v>789</v>
      </c>
      <c r="D5442" s="4" t="n">
        <v>15</v>
      </c>
      <c r="E5442" s="19" t="s">
        <v>780</v>
      </c>
      <c r="F5442" s="20" t="s">
        <v>788</v>
      </c>
    </row>
    <row r="5443" customFormat="false" ht="15" hidden="false" customHeight="false" outlineLevel="0" collapsed="false">
      <c r="A5443" s="4" t="str">
        <f aca="false">B5443&amp;"|"&amp;C5443</f>
        <v>tdbR00000177 Lys-CUU|16</v>
      </c>
      <c r="B5443" s="4" t="s">
        <v>111</v>
      </c>
      <c r="C5443" s="4" t="s">
        <v>790</v>
      </c>
      <c r="D5443" s="4" t="n">
        <v>16</v>
      </c>
      <c r="E5443" s="19" t="s">
        <v>772</v>
      </c>
      <c r="F5443" s="20" t="s">
        <v>788</v>
      </c>
    </row>
    <row r="5444" customFormat="false" ht="15" hidden="false" customHeight="false" outlineLevel="0" collapsed="false">
      <c r="A5444" s="4" t="str">
        <f aca="false">B5444&amp;"|"&amp;C5444</f>
        <v>tdbR00000177 Lys-CUU|17</v>
      </c>
      <c r="B5444" s="4" t="s">
        <v>111</v>
      </c>
      <c r="C5444" s="4" t="s">
        <v>791</v>
      </c>
      <c r="D5444" s="4" t="n">
        <v>17</v>
      </c>
      <c r="E5444" s="19" t="s">
        <v>777</v>
      </c>
      <c r="F5444" s="20" t="s">
        <v>788</v>
      </c>
    </row>
    <row r="5445" customFormat="false" ht="15" hidden="false" customHeight="false" outlineLevel="0" collapsed="false">
      <c r="A5445" s="4" t="str">
        <f aca="false">B5445&amp;"|"&amp;C5445</f>
        <v>tdbR00000177 Lys-CUU|18</v>
      </c>
      <c r="B5445" s="4" t="s">
        <v>111</v>
      </c>
      <c r="C5445" s="4" t="s">
        <v>793</v>
      </c>
      <c r="D5445" s="4" t="n">
        <v>18</v>
      </c>
      <c r="E5445" s="19" t="s">
        <v>459</v>
      </c>
      <c r="F5445" s="20" t="s">
        <v>788</v>
      </c>
    </row>
    <row r="5446" customFormat="false" ht="15" hidden="false" customHeight="false" outlineLevel="0" collapsed="false">
      <c r="A5446" s="4" t="str">
        <f aca="false">B5446&amp;"|"&amp;C5446</f>
        <v>tdbR00000177 Lys-CUU|19</v>
      </c>
      <c r="B5446" s="4" t="s">
        <v>111</v>
      </c>
      <c r="C5446" s="4" t="s">
        <v>794</v>
      </c>
      <c r="D5446" s="4" t="n">
        <v>19</v>
      </c>
      <c r="E5446" s="19" t="s">
        <v>459</v>
      </c>
      <c r="F5446" s="20" t="s">
        <v>788</v>
      </c>
    </row>
    <row r="5447" customFormat="false" ht="15" hidden="false" customHeight="false" outlineLevel="0" collapsed="false">
      <c r="A5447" s="4" t="str">
        <f aca="false">B5447&amp;"|"&amp;C5447</f>
        <v>tdbR00000177 Lys-CUU|20</v>
      </c>
      <c r="B5447" s="4" t="s">
        <v>111</v>
      </c>
      <c r="C5447" s="4" t="s">
        <v>795</v>
      </c>
      <c r="D5447" s="4" t="n">
        <v>20</v>
      </c>
      <c r="E5447" s="19" t="s">
        <v>772</v>
      </c>
      <c r="F5447" s="20" t="s">
        <v>788</v>
      </c>
    </row>
    <row r="5448" customFormat="false" ht="15" hidden="false" customHeight="false" outlineLevel="0" collapsed="false">
      <c r="A5448" s="4" t="str">
        <f aca="false">B5448&amp;"|"&amp;C5448</f>
        <v>tdbR00000177 Lys-CUU|21</v>
      </c>
      <c r="B5448" s="4" t="s">
        <v>111</v>
      </c>
      <c r="C5448" s="4" t="s">
        <v>797</v>
      </c>
      <c r="D5448" s="4" t="n">
        <v>21</v>
      </c>
      <c r="E5448" s="19" t="s">
        <v>780</v>
      </c>
      <c r="F5448" s="20" t="s">
        <v>788</v>
      </c>
    </row>
    <row r="5449" customFormat="false" ht="15" hidden="false" customHeight="false" outlineLevel="0" collapsed="false">
      <c r="A5449" s="4" t="str">
        <f aca="false">B5449&amp;"|"&amp;C5449</f>
        <v>tdbR00000177 Lys-CUU|22</v>
      </c>
      <c r="B5449" s="4" t="s">
        <v>111</v>
      </c>
      <c r="C5449" s="4" t="s">
        <v>798</v>
      </c>
      <c r="D5449" s="4" t="n">
        <v>22</v>
      </c>
      <c r="E5449" s="8" t="s">
        <v>459</v>
      </c>
      <c r="F5449" s="7" t="s">
        <v>783</v>
      </c>
    </row>
    <row r="5450" customFormat="false" ht="15" hidden="false" customHeight="false" outlineLevel="0" collapsed="false">
      <c r="A5450" s="4" t="str">
        <f aca="false">B5450&amp;"|"&amp;C5450</f>
        <v>tdbR00000177 Lys-CUU|23</v>
      </c>
      <c r="B5450" s="4" t="s">
        <v>111</v>
      </c>
      <c r="C5450" s="4" t="s">
        <v>799</v>
      </c>
      <c r="D5450" s="4" t="n">
        <v>23</v>
      </c>
      <c r="E5450" s="8" t="s">
        <v>780</v>
      </c>
      <c r="F5450" s="7" t="s">
        <v>783</v>
      </c>
    </row>
    <row r="5451" customFormat="false" ht="15" hidden="false" customHeight="false" outlineLevel="0" collapsed="false">
      <c r="A5451" s="4" t="str">
        <f aca="false">B5451&amp;"|"&amp;C5451</f>
        <v>tdbR00000177 Lys-CUU|24</v>
      </c>
      <c r="B5451" s="4" t="s">
        <v>111</v>
      </c>
      <c r="C5451" s="4" t="s">
        <v>800</v>
      </c>
      <c r="D5451" s="4" t="n">
        <v>24</v>
      </c>
      <c r="E5451" s="8" t="s">
        <v>459</v>
      </c>
      <c r="F5451" s="7" t="s">
        <v>783</v>
      </c>
    </row>
    <row r="5452" customFormat="false" ht="15" hidden="false" customHeight="false" outlineLevel="0" collapsed="false">
      <c r="A5452" s="4" t="str">
        <f aca="false">B5452&amp;"|"&amp;C5452</f>
        <v>tdbR00000177 Lys-CUU|25</v>
      </c>
      <c r="B5452" s="4" t="s">
        <v>111</v>
      </c>
      <c r="C5452" s="4" t="s">
        <v>801</v>
      </c>
      <c r="D5452" s="4" t="n">
        <v>25</v>
      </c>
      <c r="E5452" s="8" t="s">
        <v>772</v>
      </c>
      <c r="F5452" s="7" t="s">
        <v>783</v>
      </c>
    </row>
    <row r="5453" customFormat="false" ht="15" hidden="false" customHeight="false" outlineLevel="0" collapsed="false">
      <c r="A5453" s="4" t="str">
        <f aca="false">B5453&amp;"|"&amp;C5453</f>
        <v>tdbR00000177 Lys-CUU|26</v>
      </c>
      <c r="B5453" s="4" t="s">
        <v>111</v>
      </c>
      <c r="C5453" s="4" t="s">
        <v>802</v>
      </c>
      <c r="D5453" s="4" t="n">
        <v>26</v>
      </c>
      <c r="E5453" s="3" t="s">
        <v>780</v>
      </c>
      <c r="F5453" s="4" t="s">
        <v>803</v>
      </c>
    </row>
    <row r="5454" customFormat="false" ht="15" hidden="false" customHeight="false" outlineLevel="0" collapsed="false">
      <c r="A5454" s="4" t="str">
        <f aca="false">B5454&amp;"|"&amp;C5454</f>
        <v>tdbR00000177 Lys-CUU|27</v>
      </c>
      <c r="B5454" s="4" t="s">
        <v>111</v>
      </c>
      <c r="C5454" s="4" t="s">
        <v>804</v>
      </c>
      <c r="D5454" s="4" t="n">
        <v>27</v>
      </c>
      <c r="E5454" s="21" t="s">
        <v>780</v>
      </c>
      <c r="F5454" s="22" t="s">
        <v>805</v>
      </c>
    </row>
    <row r="5455" customFormat="false" ht="15" hidden="false" customHeight="false" outlineLevel="0" collapsed="false">
      <c r="A5455" s="4" t="str">
        <f aca="false">B5455&amp;"|"&amp;C5455</f>
        <v>tdbR00000177 Lys-CUU|28</v>
      </c>
      <c r="B5455" s="4" t="s">
        <v>111</v>
      </c>
      <c r="C5455" s="4" t="s">
        <v>806</v>
      </c>
      <c r="D5455" s="4" t="n">
        <v>28</v>
      </c>
      <c r="E5455" s="21" t="s">
        <v>772</v>
      </c>
      <c r="F5455" s="22" t="s">
        <v>805</v>
      </c>
    </row>
    <row r="5456" customFormat="false" ht="15" hidden="false" customHeight="false" outlineLevel="0" collapsed="false">
      <c r="A5456" s="4" t="str">
        <f aca="false">B5456&amp;"|"&amp;C5456</f>
        <v>tdbR00000177 Lys-CUU|29</v>
      </c>
      <c r="B5456" s="4" t="s">
        <v>111</v>
      </c>
      <c r="C5456" s="4" t="s">
        <v>807</v>
      </c>
      <c r="D5456" s="4" t="n">
        <v>29</v>
      </c>
      <c r="E5456" s="21" t="s">
        <v>777</v>
      </c>
      <c r="F5456" s="22" t="s">
        <v>805</v>
      </c>
    </row>
    <row r="5457" customFormat="false" ht="15" hidden="false" customHeight="false" outlineLevel="0" collapsed="false">
      <c r="A5457" s="4" t="str">
        <f aca="false">B5457&amp;"|"&amp;C5457</f>
        <v>tdbR00000177 Lys-CUU|30</v>
      </c>
      <c r="B5457" s="4" t="s">
        <v>111</v>
      </c>
      <c r="C5457" s="4" t="s">
        <v>808</v>
      </c>
      <c r="D5457" s="4" t="n">
        <v>30</v>
      </c>
      <c r="E5457" s="21" t="s">
        <v>459</v>
      </c>
      <c r="F5457" s="22" t="s">
        <v>805</v>
      </c>
    </row>
    <row r="5458" customFormat="false" ht="15" hidden="false" customHeight="false" outlineLevel="0" collapsed="false">
      <c r="A5458" s="4" t="str">
        <f aca="false">B5458&amp;"|"&amp;C5458</f>
        <v>tdbR00000177 Lys-CUU|31</v>
      </c>
      <c r="B5458" s="4" t="s">
        <v>111</v>
      </c>
      <c r="C5458" s="4" t="s">
        <v>809</v>
      </c>
      <c r="D5458" s="4" t="n">
        <v>31</v>
      </c>
      <c r="E5458" s="21" t="s">
        <v>780</v>
      </c>
      <c r="F5458" s="22" t="s">
        <v>805</v>
      </c>
    </row>
    <row r="5459" customFormat="false" ht="15" hidden="false" customHeight="false" outlineLevel="0" collapsed="false">
      <c r="A5459" s="4" t="str">
        <f aca="false">B5459&amp;"|"&amp;C5459</f>
        <v>tdbR00000177 Lys-CUU|32</v>
      </c>
      <c r="B5459" s="4" t="s">
        <v>111</v>
      </c>
      <c r="C5459" s="4" t="s">
        <v>810</v>
      </c>
      <c r="D5459" s="4" t="n">
        <v>32</v>
      </c>
      <c r="E5459" s="19" t="s">
        <v>772</v>
      </c>
      <c r="F5459" s="20" t="s">
        <v>811</v>
      </c>
    </row>
    <row r="5460" customFormat="false" ht="15" hidden="false" customHeight="false" outlineLevel="0" collapsed="false">
      <c r="A5460" s="4" t="str">
        <f aca="false">B5460&amp;"|"&amp;C5460</f>
        <v>tdbR00000177 Lys-CUU|33</v>
      </c>
      <c r="B5460" s="4" t="s">
        <v>111</v>
      </c>
      <c r="C5460" s="4" t="s">
        <v>812</v>
      </c>
      <c r="D5460" s="4" t="n">
        <v>33</v>
      </c>
      <c r="E5460" s="19" t="s">
        <v>777</v>
      </c>
      <c r="F5460" s="20" t="s">
        <v>811</v>
      </c>
    </row>
    <row r="5461" customFormat="false" ht="15" hidden="false" customHeight="false" outlineLevel="0" collapsed="false">
      <c r="A5461" s="4" t="str">
        <f aca="false">B5461&amp;"|"&amp;C5461</f>
        <v>tdbR00000177 Lys-CUU|34</v>
      </c>
      <c r="B5461" s="4" t="s">
        <v>111</v>
      </c>
      <c r="C5461" s="4" t="s">
        <v>813</v>
      </c>
      <c r="D5461" s="4" t="n">
        <v>34</v>
      </c>
      <c r="E5461" s="19" t="s">
        <v>772</v>
      </c>
      <c r="F5461" s="20" t="s">
        <v>811</v>
      </c>
    </row>
    <row r="5462" customFormat="false" ht="15" hidden="false" customHeight="false" outlineLevel="0" collapsed="false">
      <c r="A5462" s="4" t="str">
        <f aca="false">B5462&amp;"|"&amp;C5462</f>
        <v>tdbR00000177 Lys-CUU|35</v>
      </c>
      <c r="B5462" s="4" t="s">
        <v>111</v>
      </c>
      <c r="C5462" s="4" t="s">
        <v>814</v>
      </c>
      <c r="D5462" s="4" t="n">
        <v>35</v>
      </c>
      <c r="E5462" s="19" t="s">
        <v>777</v>
      </c>
      <c r="F5462" s="20" t="s">
        <v>811</v>
      </c>
    </row>
    <row r="5463" customFormat="false" ht="15" hidden="false" customHeight="false" outlineLevel="0" collapsed="false">
      <c r="A5463" s="4" t="str">
        <f aca="false">B5463&amp;"|"&amp;C5463</f>
        <v>tdbR00000177 Lys-CUU|36</v>
      </c>
      <c r="B5463" s="4" t="s">
        <v>111</v>
      </c>
      <c r="C5463" s="4" t="s">
        <v>815</v>
      </c>
      <c r="D5463" s="4" t="n">
        <v>36</v>
      </c>
      <c r="E5463" s="19" t="s">
        <v>777</v>
      </c>
      <c r="F5463" s="20" t="s">
        <v>811</v>
      </c>
    </row>
    <row r="5464" customFormat="false" ht="15" hidden="false" customHeight="false" outlineLevel="0" collapsed="false">
      <c r="A5464" s="4" t="str">
        <f aca="false">B5464&amp;"|"&amp;C5464</f>
        <v>tdbR00000177 Lys-CUU|37</v>
      </c>
      <c r="B5464" s="4" t="s">
        <v>111</v>
      </c>
      <c r="C5464" s="4" t="s">
        <v>816</v>
      </c>
      <c r="D5464" s="4" t="n">
        <v>37</v>
      </c>
      <c r="E5464" s="19" t="s">
        <v>780</v>
      </c>
      <c r="F5464" s="20" t="s">
        <v>811</v>
      </c>
    </row>
    <row r="5465" customFormat="false" ht="15" hidden="false" customHeight="false" outlineLevel="0" collapsed="false">
      <c r="A5465" s="4" t="str">
        <f aca="false">B5465&amp;"|"&amp;C5465</f>
        <v>tdbR00000177 Lys-CUU|38</v>
      </c>
      <c r="B5465" s="4" t="s">
        <v>111</v>
      </c>
      <c r="C5465" s="4" t="s">
        <v>817</v>
      </c>
      <c r="D5465" s="4" t="n">
        <v>38</v>
      </c>
      <c r="E5465" s="19" t="s">
        <v>780</v>
      </c>
      <c r="F5465" s="20" t="s">
        <v>811</v>
      </c>
    </row>
    <row r="5466" customFormat="false" ht="15" hidden="false" customHeight="false" outlineLevel="0" collapsed="false">
      <c r="A5466" s="4" t="str">
        <f aca="false">B5466&amp;"|"&amp;C5466</f>
        <v>tdbR00000177 Lys-CUU|39</v>
      </c>
      <c r="B5466" s="4" t="s">
        <v>111</v>
      </c>
      <c r="C5466" s="4" t="s">
        <v>818</v>
      </c>
      <c r="D5466" s="4" t="n">
        <v>39</v>
      </c>
      <c r="E5466" s="21" t="s">
        <v>777</v>
      </c>
      <c r="F5466" s="22" t="s">
        <v>805</v>
      </c>
    </row>
    <row r="5467" customFormat="false" ht="15" hidden="false" customHeight="false" outlineLevel="0" collapsed="false">
      <c r="A5467" s="4" t="str">
        <f aca="false">B5467&amp;"|"&amp;C5467</f>
        <v>tdbR00000177 Lys-CUU|40</v>
      </c>
      <c r="B5467" s="4" t="s">
        <v>111</v>
      </c>
      <c r="C5467" s="4" t="s">
        <v>819</v>
      </c>
      <c r="D5467" s="4" t="n">
        <v>40</v>
      </c>
      <c r="E5467" s="21" t="s">
        <v>772</v>
      </c>
      <c r="F5467" s="22" t="s">
        <v>805</v>
      </c>
    </row>
    <row r="5468" customFormat="false" ht="15" hidden="false" customHeight="false" outlineLevel="0" collapsed="false">
      <c r="A5468" s="4" t="str">
        <f aca="false">B5468&amp;"|"&amp;C5468</f>
        <v>tdbR00000177 Lys-CUU|41</v>
      </c>
      <c r="B5468" s="4" t="s">
        <v>111</v>
      </c>
      <c r="C5468" s="4" t="s">
        <v>820</v>
      </c>
      <c r="D5468" s="4" t="n">
        <v>41</v>
      </c>
      <c r="E5468" s="21" t="s">
        <v>780</v>
      </c>
      <c r="F5468" s="22" t="s">
        <v>805</v>
      </c>
    </row>
    <row r="5469" customFormat="false" ht="15" hidden="false" customHeight="false" outlineLevel="0" collapsed="false">
      <c r="A5469" s="4" t="str">
        <f aca="false">B5469&amp;"|"&amp;C5469</f>
        <v>tdbR00000177 Lys-CUU|42</v>
      </c>
      <c r="B5469" s="4" t="s">
        <v>111</v>
      </c>
      <c r="C5469" s="4" t="s">
        <v>821</v>
      </c>
      <c r="D5469" s="4" t="n">
        <v>42</v>
      </c>
      <c r="E5469" s="21" t="s">
        <v>459</v>
      </c>
      <c r="F5469" s="22" t="s">
        <v>805</v>
      </c>
    </row>
    <row r="5470" customFormat="false" ht="15" hidden="false" customHeight="false" outlineLevel="0" collapsed="false">
      <c r="A5470" s="4" t="str">
        <f aca="false">B5470&amp;"|"&amp;C5470</f>
        <v>tdbR00000177 Lys-CUU|43</v>
      </c>
      <c r="B5470" s="4" t="s">
        <v>111</v>
      </c>
      <c r="C5470" s="4" t="s">
        <v>822</v>
      </c>
      <c r="D5470" s="4" t="n">
        <v>43</v>
      </c>
      <c r="E5470" s="21" t="s">
        <v>777</v>
      </c>
      <c r="F5470" s="22" t="s">
        <v>805</v>
      </c>
    </row>
    <row r="5471" customFormat="false" ht="15" hidden="false" customHeight="false" outlineLevel="0" collapsed="false">
      <c r="A5471" s="4" t="str">
        <f aca="false">B5471&amp;"|"&amp;C5471</f>
        <v>tdbR00000177 Lys-CUU|44</v>
      </c>
      <c r="B5471" s="4" t="s">
        <v>111</v>
      </c>
      <c r="C5471" s="4" t="s">
        <v>823</v>
      </c>
      <c r="D5471" s="4" t="n">
        <v>44</v>
      </c>
      <c r="E5471" s="19" t="s">
        <v>459</v>
      </c>
      <c r="F5471" s="20" t="s">
        <v>824</v>
      </c>
    </row>
    <row r="5472" customFormat="false" ht="15" hidden="false" customHeight="false" outlineLevel="0" collapsed="false">
      <c r="A5472" s="4" t="str">
        <f aca="false">B5472&amp;"|"&amp;C5472</f>
        <v>tdbR00000177 Lys-CUU|45</v>
      </c>
      <c r="B5472" s="4" t="s">
        <v>111</v>
      </c>
      <c r="C5472" s="4" t="s">
        <v>825</v>
      </c>
      <c r="D5472" s="4" t="n">
        <v>45</v>
      </c>
      <c r="E5472" s="19" t="s">
        <v>459</v>
      </c>
      <c r="F5472" s="20" t="s">
        <v>824</v>
      </c>
    </row>
    <row r="5473" customFormat="false" ht="15" hidden="false" customHeight="false" outlineLevel="0" collapsed="false">
      <c r="A5473" s="4" t="str">
        <f aca="false">B5473&amp;"|"&amp;C5473</f>
        <v>tdbR00000177 Lys-CUU|46</v>
      </c>
      <c r="B5473" s="4" t="s">
        <v>111</v>
      </c>
      <c r="C5473" s="4" t="s">
        <v>826</v>
      </c>
      <c r="D5473" s="4" t="n">
        <v>46</v>
      </c>
      <c r="E5473" s="19" t="s">
        <v>459</v>
      </c>
      <c r="F5473" s="20" t="s">
        <v>824</v>
      </c>
    </row>
    <row r="5474" customFormat="false" ht="15" hidden="false" customHeight="false" outlineLevel="0" collapsed="false">
      <c r="A5474" s="4" t="str">
        <f aca="false">B5474&amp;"|"&amp;C5474</f>
        <v>tdbR00000177 Lys-CUU|47</v>
      </c>
      <c r="B5474" s="4" t="s">
        <v>111</v>
      </c>
      <c r="C5474" s="4" t="s">
        <v>827</v>
      </c>
      <c r="D5474" s="4" t="n">
        <v>47</v>
      </c>
      <c r="E5474" s="19" t="s">
        <v>777</v>
      </c>
      <c r="F5474" s="20" t="s">
        <v>824</v>
      </c>
    </row>
    <row r="5475" customFormat="false" ht="15" hidden="false" customHeight="false" outlineLevel="0" collapsed="false">
      <c r="A5475" s="4" t="str">
        <f aca="false">B5475&amp;"|"&amp;C5475</f>
        <v>tdbR00000177 Lys-CUU|48</v>
      </c>
      <c r="B5475" s="4" t="s">
        <v>111</v>
      </c>
      <c r="C5475" s="4" t="s">
        <v>828</v>
      </c>
      <c r="D5475" s="4" t="n">
        <v>48</v>
      </c>
      <c r="E5475" s="19" t="s">
        <v>777</v>
      </c>
      <c r="F5475" s="20" t="s">
        <v>824</v>
      </c>
    </row>
    <row r="5476" customFormat="false" ht="15" hidden="false" customHeight="false" outlineLevel="0" collapsed="false">
      <c r="A5476" s="4" t="str">
        <f aca="false">B5476&amp;"|"&amp;C5476</f>
        <v>tdbR00000177 Lys-CUU|49</v>
      </c>
      <c r="B5476" s="4" t="s">
        <v>111</v>
      </c>
      <c r="C5476" s="4" t="s">
        <v>829</v>
      </c>
      <c r="D5476" s="4" t="n">
        <v>49</v>
      </c>
      <c r="E5476" s="23" t="s">
        <v>459</v>
      </c>
      <c r="F5476" s="10" t="s">
        <v>830</v>
      </c>
    </row>
    <row r="5477" customFormat="false" ht="15" hidden="false" customHeight="false" outlineLevel="0" collapsed="false">
      <c r="A5477" s="4" t="str">
        <f aca="false">B5477&amp;"|"&amp;C5477</f>
        <v>tdbR00000177 Lys-CUU|50</v>
      </c>
      <c r="B5477" s="4" t="s">
        <v>111</v>
      </c>
      <c r="C5477" s="4" t="s">
        <v>831</v>
      </c>
      <c r="D5477" s="4" t="n">
        <v>50</v>
      </c>
      <c r="E5477" s="23" t="s">
        <v>777</v>
      </c>
      <c r="F5477" s="10" t="s">
        <v>830</v>
      </c>
    </row>
    <row r="5478" customFormat="false" ht="15" hidden="false" customHeight="false" outlineLevel="0" collapsed="false">
      <c r="A5478" s="4" t="str">
        <f aca="false">B5478&amp;"|"&amp;C5478</f>
        <v>tdbR00000177 Lys-CUU|51</v>
      </c>
      <c r="B5478" s="4" t="s">
        <v>111</v>
      </c>
      <c r="C5478" s="4" t="s">
        <v>832</v>
      </c>
      <c r="D5478" s="4" t="n">
        <v>51</v>
      </c>
      <c r="E5478" s="23" t="s">
        <v>459</v>
      </c>
      <c r="F5478" s="10" t="s">
        <v>830</v>
      </c>
    </row>
    <row r="5479" customFormat="false" ht="15" hidden="false" customHeight="false" outlineLevel="0" collapsed="false">
      <c r="A5479" s="4" t="str">
        <f aca="false">B5479&amp;"|"&amp;C5479</f>
        <v>tdbR00000177 Lys-CUU|52</v>
      </c>
      <c r="B5479" s="4" t="s">
        <v>111</v>
      </c>
      <c r="C5479" s="4" t="s">
        <v>833</v>
      </c>
      <c r="D5479" s="4" t="n">
        <v>52</v>
      </c>
      <c r="E5479" s="23" t="s">
        <v>459</v>
      </c>
      <c r="F5479" s="10" t="s">
        <v>830</v>
      </c>
    </row>
    <row r="5480" customFormat="false" ht="15" hidden="false" customHeight="false" outlineLevel="0" collapsed="false">
      <c r="A5480" s="4" t="str">
        <f aca="false">B5480&amp;"|"&amp;C5480</f>
        <v>tdbR00000177 Lys-CUU|53</v>
      </c>
      <c r="B5480" s="4" t="s">
        <v>111</v>
      </c>
      <c r="C5480" s="4" t="s">
        <v>834</v>
      </c>
      <c r="D5480" s="4" t="n">
        <v>53</v>
      </c>
      <c r="E5480" s="23" t="s">
        <v>459</v>
      </c>
      <c r="F5480" s="10" t="s">
        <v>830</v>
      </c>
    </row>
    <row r="5481" customFormat="false" ht="15" hidden="false" customHeight="false" outlineLevel="0" collapsed="false">
      <c r="A5481" s="4" t="str">
        <f aca="false">B5481&amp;"|"&amp;C5481</f>
        <v>tdbR00000177 Lys-CUU|54</v>
      </c>
      <c r="B5481" s="4" t="s">
        <v>111</v>
      </c>
      <c r="C5481" s="4" t="s">
        <v>835</v>
      </c>
      <c r="D5481" s="4" t="n">
        <v>54</v>
      </c>
      <c r="E5481" s="19" t="s">
        <v>777</v>
      </c>
      <c r="F5481" s="20" t="s">
        <v>836</v>
      </c>
    </row>
    <row r="5482" customFormat="false" ht="15" hidden="false" customHeight="false" outlineLevel="0" collapsed="false">
      <c r="A5482" s="4" t="str">
        <f aca="false">B5482&amp;"|"&amp;C5482</f>
        <v>tdbR00000177 Lys-CUU|55</v>
      </c>
      <c r="B5482" s="4" t="s">
        <v>111</v>
      </c>
      <c r="C5482" s="4" t="s">
        <v>837</v>
      </c>
      <c r="D5482" s="4" t="n">
        <v>55</v>
      </c>
      <c r="E5482" s="19" t="s">
        <v>777</v>
      </c>
      <c r="F5482" s="20" t="s">
        <v>836</v>
      </c>
    </row>
    <row r="5483" customFormat="false" ht="15" hidden="false" customHeight="false" outlineLevel="0" collapsed="false">
      <c r="A5483" s="4" t="str">
        <f aca="false">B5483&amp;"|"&amp;C5483</f>
        <v>tdbR00000177 Lys-CUU|56</v>
      </c>
      <c r="B5483" s="4" t="s">
        <v>111</v>
      </c>
      <c r="C5483" s="4" t="s">
        <v>838</v>
      </c>
      <c r="D5483" s="4" t="n">
        <v>56</v>
      </c>
      <c r="E5483" s="19" t="s">
        <v>772</v>
      </c>
      <c r="F5483" s="20" t="s">
        <v>836</v>
      </c>
    </row>
    <row r="5484" customFormat="false" ht="15" hidden="false" customHeight="false" outlineLevel="0" collapsed="false">
      <c r="A5484" s="4" t="str">
        <f aca="false">B5484&amp;"|"&amp;C5484</f>
        <v>tdbR00000177 Lys-CUU|57</v>
      </c>
      <c r="B5484" s="4" t="s">
        <v>111</v>
      </c>
      <c r="C5484" s="4" t="s">
        <v>839</v>
      </c>
      <c r="D5484" s="4" t="n">
        <v>57</v>
      </c>
      <c r="E5484" s="19" t="s">
        <v>459</v>
      </c>
      <c r="F5484" s="20" t="s">
        <v>836</v>
      </c>
    </row>
    <row r="5485" customFormat="false" ht="15" hidden="false" customHeight="false" outlineLevel="0" collapsed="false">
      <c r="A5485" s="4" t="str">
        <f aca="false">B5485&amp;"|"&amp;C5485</f>
        <v>tdbR00000177 Lys-CUU|58</v>
      </c>
      <c r="B5485" s="4" t="s">
        <v>111</v>
      </c>
      <c r="C5485" s="4" t="s">
        <v>840</v>
      </c>
      <c r="D5485" s="4" t="n">
        <v>58</v>
      </c>
      <c r="E5485" s="19" t="s">
        <v>780</v>
      </c>
      <c r="F5485" s="20" t="s">
        <v>836</v>
      </c>
    </row>
    <row r="5486" customFormat="false" ht="15" hidden="false" customHeight="false" outlineLevel="0" collapsed="false">
      <c r="A5486" s="4" t="str">
        <f aca="false">B5486&amp;"|"&amp;C5486</f>
        <v>tdbR00000177 Lys-CUU|59</v>
      </c>
      <c r="B5486" s="4" t="s">
        <v>111</v>
      </c>
      <c r="C5486" s="4" t="s">
        <v>841</v>
      </c>
      <c r="D5486" s="4" t="n">
        <v>59</v>
      </c>
      <c r="E5486" s="19" t="s">
        <v>777</v>
      </c>
      <c r="F5486" s="20" t="s">
        <v>836</v>
      </c>
    </row>
    <row r="5487" customFormat="false" ht="15" hidden="false" customHeight="false" outlineLevel="0" collapsed="false">
      <c r="A5487" s="4" t="str">
        <f aca="false">B5487&amp;"|"&amp;C5487</f>
        <v>tdbR00000177 Lys-CUU|60</v>
      </c>
      <c r="B5487" s="4" t="s">
        <v>111</v>
      </c>
      <c r="C5487" s="4" t="s">
        <v>842</v>
      </c>
      <c r="D5487" s="4" t="n">
        <v>60</v>
      </c>
      <c r="E5487" s="19" t="s">
        <v>777</v>
      </c>
      <c r="F5487" s="20" t="s">
        <v>836</v>
      </c>
    </row>
    <row r="5488" customFormat="false" ht="15" hidden="false" customHeight="false" outlineLevel="0" collapsed="false">
      <c r="A5488" s="4" t="str">
        <f aca="false">B5488&amp;"|"&amp;C5488</f>
        <v>tdbR00000177 Lys-CUU|61</v>
      </c>
      <c r="B5488" s="4" t="s">
        <v>111</v>
      </c>
      <c r="C5488" s="4" t="s">
        <v>843</v>
      </c>
      <c r="D5488" s="4" t="n">
        <v>61</v>
      </c>
      <c r="E5488" s="23" t="s">
        <v>772</v>
      </c>
      <c r="F5488" s="10" t="s">
        <v>830</v>
      </c>
    </row>
    <row r="5489" customFormat="false" ht="15" hidden="false" customHeight="false" outlineLevel="0" collapsed="false">
      <c r="A5489" s="4" t="str">
        <f aca="false">B5489&amp;"|"&amp;C5489</f>
        <v>tdbR00000177 Lys-CUU|62</v>
      </c>
      <c r="B5489" s="4" t="s">
        <v>111</v>
      </c>
      <c r="C5489" s="4" t="s">
        <v>844</v>
      </c>
      <c r="D5489" s="4" t="n">
        <v>62</v>
      </c>
      <c r="E5489" s="23" t="s">
        <v>772</v>
      </c>
      <c r="F5489" s="10" t="s">
        <v>830</v>
      </c>
    </row>
    <row r="5490" customFormat="false" ht="15" hidden="false" customHeight="false" outlineLevel="0" collapsed="false">
      <c r="A5490" s="4" t="str">
        <f aca="false">B5490&amp;"|"&amp;C5490</f>
        <v>tdbR00000177 Lys-CUU|63</v>
      </c>
      <c r="B5490" s="4" t="s">
        <v>111</v>
      </c>
      <c r="C5490" s="4" t="s">
        <v>845</v>
      </c>
      <c r="D5490" s="4" t="n">
        <v>63</v>
      </c>
      <c r="E5490" s="23" t="s">
        <v>772</v>
      </c>
      <c r="F5490" s="10" t="s">
        <v>830</v>
      </c>
    </row>
    <row r="5491" customFormat="false" ht="15" hidden="false" customHeight="false" outlineLevel="0" collapsed="false">
      <c r="A5491" s="4" t="str">
        <f aca="false">B5491&amp;"|"&amp;C5491</f>
        <v>tdbR00000177 Lys-CUU|64</v>
      </c>
      <c r="B5491" s="4" t="s">
        <v>111</v>
      </c>
      <c r="C5491" s="4" t="s">
        <v>846</v>
      </c>
      <c r="D5491" s="4" t="n">
        <v>64</v>
      </c>
      <c r="E5491" s="23" t="s">
        <v>780</v>
      </c>
      <c r="F5491" s="10" t="s">
        <v>830</v>
      </c>
    </row>
    <row r="5492" customFormat="false" ht="15" hidden="false" customHeight="false" outlineLevel="0" collapsed="false">
      <c r="A5492" s="4" t="str">
        <f aca="false">B5492&amp;"|"&amp;C5492</f>
        <v>tdbR00000177 Lys-CUU|65</v>
      </c>
      <c r="B5492" s="4" t="s">
        <v>111</v>
      </c>
      <c r="C5492" s="4" t="s">
        <v>847</v>
      </c>
      <c r="D5492" s="4" t="n">
        <v>65</v>
      </c>
      <c r="E5492" s="23" t="s">
        <v>772</v>
      </c>
      <c r="F5492" s="10" t="s">
        <v>830</v>
      </c>
    </row>
    <row r="5493" customFormat="false" ht="15" hidden="false" customHeight="false" outlineLevel="0" collapsed="false">
      <c r="A5493" s="4" t="str">
        <f aca="false">B5493&amp;"|"&amp;C5493</f>
        <v>tdbR00000177 Lys-CUU|66</v>
      </c>
      <c r="B5493" s="4" t="s">
        <v>111</v>
      </c>
      <c r="C5493" s="4" t="s">
        <v>848</v>
      </c>
      <c r="D5493" s="4" t="n">
        <v>66</v>
      </c>
      <c r="E5493" s="17" t="s">
        <v>780</v>
      </c>
      <c r="F5493" s="18" t="s">
        <v>768</v>
      </c>
    </row>
    <row r="5494" customFormat="false" ht="15" hidden="false" customHeight="false" outlineLevel="0" collapsed="false">
      <c r="A5494" s="4" t="str">
        <f aca="false">B5494&amp;"|"&amp;C5494</f>
        <v>tdbR00000177 Lys-CUU|67</v>
      </c>
      <c r="B5494" s="4" t="s">
        <v>111</v>
      </c>
      <c r="C5494" s="4" t="s">
        <v>849</v>
      </c>
      <c r="D5494" s="4" t="n">
        <v>67</v>
      </c>
      <c r="E5494" s="17" t="s">
        <v>777</v>
      </c>
      <c r="F5494" s="18" t="s">
        <v>768</v>
      </c>
    </row>
    <row r="5495" customFormat="false" ht="15" hidden="false" customHeight="false" outlineLevel="0" collapsed="false">
      <c r="A5495" s="4" t="str">
        <f aca="false">B5495&amp;"|"&amp;C5495</f>
        <v>tdbR00000177 Lys-CUU|68</v>
      </c>
      <c r="B5495" s="4" t="s">
        <v>111</v>
      </c>
      <c r="C5495" s="4" t="s">
        <v>850</v>
      </c>
      <c r="D5495" s="4" t="n">
        <v>68</v>
      </c>
      <c r="E5495" s="17" t="s">
        <v>772</v>
      </c>
      <c r="F5495" s="18" t="s">
        <v>768</v>
      </c>
    </row>
    <row r="5496" customFormat="false" ht="15" hidden="false" customHeight="false" outlineLevel="0" collapsed="false">
      <c r="A5496" s="4" t="str">
        <f aca="false">B5496&amp;"|"&amp;C5496</f>
        <v>tdbR00000177 Lys-CUU|69</v>
      </c>
      <c r="B5496" s="4" t="s">
        <v>111</v>
      </c>
      <c r="C5496" s="4" t="s">
        <v>851</v>
      </c>
      <c r="D5496" s="4" t="n">
        <v>69</v>
      </c>
      <c r="E5496" s="17" t="s">
        <v>780</v>
      </c>
      <c r="F5496" s="18" t="s">
        <v>768</v>
      </c>
    </row>
    <row r="5497" customFormat="false" ht="15" hidden="false" customHeight="false" outlineLevel="0" collapsed="false">
      <c r="A5497" s="4" t="str">
        <f aca="false">B5497&amp;"|"&amp;C5497</f>
        <v>tdbR00000177 Lys-CUU|70</v>
      </c>
      <c r="B5497" s="4" t="s">
        <v>111</v>
      </c>
      <c r="C5497" s="4" t="s">
        <v>852</v>
      </c>
      <c r="D5497" s="4" t="n">
        <v>70</v>
      </c>
      <c r="E5497" s="17" t="s">
        <v>459</v>
      </c>
      <c r="F5497" s="18" t="s">
        <v>768</v>
      </c>
    </row>
    <row r="5498" customFormat="false" ht="15" hidden="false" customHeight="false" outlineLevel="0" collapsed="false">
      <c r="A5498" s="4" t="str">
        <f aca="false">B5498&amp;"|"&amp;C5498</f>
        <v>tdbR00000177 Lys-CUU|71</v>
      </c>
      <c r="B5498" s="4" t="s">
        <v>111</v>
      </c>
      <c r="C5498" s="4" t="s">
        <v>853</v>
      </c>
      <c r="D5498" s="4" t="n">
        <v>71</v>
      </c>
      <c r="E5498" s="17" t="s">
        <v>459</v>
      </c>
      <c r="F5498" s="18" t="s">
        <v>768</v>
      </c>
    </row>
    <row r="5499" customFormat="false" ht="15" hidden="false" customHeight="false" outlineLevel="0" collapsed="false">
      <c r="A5499" s="4" t="str">
        <f aca="false">B5499&amp;"|"&amp;C5499</f>
        <v>tdbR00000177 Lys-CUU|72</v>
      </c>
      <c r="B5499" s="4" t="s">
        <v>111</v>
      </c>
      <c r="C5499" s="4" t="s">
        <v>854</v>
      </c>
      <c r="D5499" s="4" t="n">
        <v>72</v>
      </c>
      <c r="E5499" s="17" t="s">
        <v>772</v>
      </c>
      <c r="F5499" s="18" t="s">
        <v>768</v>
      </c>
    </row>
    <row r="5500" customFormat="false" ht="15" hidden="false" customHeight="false" outlineLevel="0" collapsed="false">
      <c r="A5500" s="4" t="str">
        <f aca="false">B5500&amp;"|"&amp;C5500</f>
        <v>tdbR00000273 Met-CAU|1</v>
      </c>
      <c r="B5500" s="4" t="s">
        <v>112</v>
      </c>
      <c r="C5500" s="4" t="s">
        <v>767</v>
      </c>
      <c r="D5500" s="4" t="n">
        <v>1</v>
      </c>
      <c r="E5500" s="17" t="s">
        <v>459</v>
      </c>
      <c r="F5500" s="18" t="s">
        <v>768</v>
      </c>
    </row>
    <row r="5501" customFormat="false" ht="15" hidden="false" customHeight="false" outlineLevel="0" collapsed="false">
      <c r="A5501" s="4" t="str">
        <f aca="false">B5501&amp;"|"&amp;C5501</f>
        <v>tdbR00000273 Met-CAU|2</v>
      </c>
      <c r="B5501" s="4" t="s">
        <v>112</v>
      </c>
      <c r="C5501" s="4" t="s">
        <v>769</v>
      </c>
      <c r="D5501" s="4" t="n">
        <v>2</v>
      </c>
      <c r="E5501" s="17" t="s">
        <v>459</v>
      </c>
      <c r="F5501" s="18" t="s">
        <v>768</v>
      </c>
    </row>
    <row r="5502" customFormat="false" ht="15" hidden="false" customHeight="false" outlineLevel="0" collapsed="false">
      <c r="A5502" s="4" t="str">
        <f aca="false">B5502&amp;"|"&amp;C5502</f>
        <v>tdbR00000273 Met-CAU|3</v>
      </c>
      <c r="B5502" s="4" t="s">
        <v>112</v>
      </c>
      <c r="C5502" s="4" t="s">
        <v>770</v>
      </c>
      <c r="D5502" s="4" t="n">
        <v>3</v>
      </c>
      <c r="E5502" s="17" t="s">
        <v>772</v>
      </c>
      <c r="F5502" s="18" t="s">
        <v>768</v>
      </c>
    </row>
    <row r="5503" customFormat="false" ht="15" hidden="false" customHeight="false" outlineLevel="0" collapsed="false">
      <c r="A5503" s="4" t="str">
        <f aca="false">B5503&amp;"|"&amp;C5503</f>
        <v>tdbR00000273 Met-CAU|4</v>
      </c>
      <c r="B5503" s="4" t="s">
        <v>112</v>
      </c>
      <c r="C5503" s="4" t="s">
        <v>771</v>
      </c>
      <c r="D5503" s="4" t="n">
        <v>4</v>
      </c>
      <c r="E5503" s="17" t="s">
        <v>459</v>
      </c>
      <c r="F5503" s="18" t="s">
        <v>768</v>
      </c>
    </row>
    <row r="5504" customFormat="false" ht="15" hidden="false" customHeight="false" outlineLevel="0" collapsed="false">
      <c r="A5504" s="4" t="str">
        <f aca="false">B5504&amp;"|"&amp;C5504</f>
        <v>tdbR00000273 Met-CAU|5</v>
      </c>
      <c r="B5504" s="4" t="s">
        <v>112</v>
      </c>
      <c r="C5504" s="4" t="s">
        <v>773</v>
      </c>
      <c r="D5504" s="4" t="n">
        <v>5</v>
      </c>
      <c r="E5504" s="17" t="s">
        <v>459</v>
      </c>
      <c r="F5504" s="18" t="s">
        <v>768</v>
      </c>
    </row>
    <row r="5505" customFormat="false" ht="15" hidden="false" customHeight="false" outlineLevel="0" collapsed="false">
      <c r="A5505" s="4" t="str">
        <f aca="false">B5505&amp;"|"&amp;C5505</f>
        <v>tdbR00000273 Met-CAU|6</v>
      </c>
      <c r="B5505" s="4" t="s">
        <v>112</v>
      </c>
      <c r="C5505" s="4" t="s">
        <v>774</v>
      </c>
      <c r="D5505" s="4" t="n">
        <v>6</v>
      </c>
      <c r="E5505" s="17" t="s">
        <v>459</v>
      </c>
      <c r="F5505" s="18" t="s">
        <v>768</v>
      </c>
    </row>
    <row r="5506" customFormat="false" ht="15" hidden="false" customHeight="false" outlineLevel="0" collapsed="false">
      <c r="A5506" s="4" t="str">
        <f aca="false">B5506&amp;"|"&amp;C5506</f>
        <v>tdbR00000273 Met-CAU|7</v>
      </c>
      <c r="B5506" s="4" t="s">
        <v>112</v>
      </c>
      <c r="C5506" s="4" t="s">
        <v>775</v>
      </c>
      <c r="D5506" s="4" t="n">
        <v>7</v>
      </c>
      <c r="E5506" s="17" t="s">
        <v>459</v>
      </c>
      <c r="F5506" s="18" t="s">
        <v>768</v>
      </c>
    </row>
    <row r="5507" customFormat="false" ht="15" hidden="false" customHeight="false" outlineLevel="0" collapsed="false">
      <c r="A5507" s="4" t="str">
        <f aca="false">B5507&amp;"|"&amp;C5507</f>
        <v>tdbR00000273 Met-CAU|8</v>
      </c>
      <c r="B5507" s="4" t="s">
        <v>112</v>
      </c>
      <c r="C5507" s="4" t="s">
        <v>776</v>
      </c>
      <c r="D5507" s="4" t="n">
        <v>8</v>
      </c>
      <c r="E5507" s="3" t="s">
        <v>777</v>
      </c>
      <c r="F5507" s="4" t="s">
        <v>778</v>
      </c>
    </row>
    <row r="5508" customFormat="false" ht="15" hidden="false" customHeight="false" outlineLevel="0" collapsed="false">
      <c r="A5508" s="4" t="str">
        <f aca="false">B5508&amp;"|"&amp;C5508</f>
        <v>tdbR00000273 Met-CAU|9</v>
      </c>
      <c r="B5508" s="4" t="s">
        <v>112</v>
      </c>
      <c r="C5508" s="4" t="s">
        <v>779</v>
      </c>
      <c r="D5508" s="4" t="n">
        <v>9</v>
      </c>
      <c r="E5508" s="3" t="s">
        <v>780</v>
      </c>
      <c r="F5508" s="4" t="s">
        <v>781</v>
      </c>
    </row>
    <row r="5509" customFormat="false" ht="15" hidden="false" customHeight="false" outlineLevel="0" collapsed="false">
      <c r="A5509" s="4" t="str">
        <f aca="false">B5509&amp;"|"&amp;C5509</f>
        <v>tdbR00000273 Met-CAU|10</v>
      </c>
      <c r="B5509" s="4" t="s">
        <v>112</v>
      </c>
      <c r="C5509" s="4" t="s">
        <v>782</v>
      </c>
      <c r="D5509" s="4" t="n">
        <v>10</v>
      </c>
      <c r="E5509" s="8" t="s">
        <v>459</v>
      </c>
      <c r="F5509" s="7" t="s">
        <v>783</v>
      </c>
    </row>
    <row r="5510" customFormat="false" ht="15" hidden="false" customHeight="false" outlineLevel="0" collapsed="false">
      <c r="A5510" s="4" t="str">
        <f aca="false">B5510&amp;"|"&amp;C5510</f>
        <v>tdbR00000273 Met-CAU|11</v>
      </c>
      <c r="B5510" s="4" t="s">
        <v>112</v>
      </c>
      <c r="C5510" s="4" t="s">
        <v>784</v>
      </c>
      <c r="D5510" s="4" t="n">
        <v>11</v>
      </c>
      <c r="E5510" s="8" t="s">
        <v>772</v>
      </c>
      <c r="F5510" s="7" t="s">
        <v>783</v>
      </c>
    </row>
    <row r="5511" customFormat="false" ht="15" hidden="false" customHeight="false" outlineLevel="0" collapsed="false">
      <c r="A5511" s="4" t="str">
        <f aca="false">B5511&amp;"|"&amp;C5511</f>
        <v>tdbR00000273 Met-CAU|12</v>
      </c>
      <c r="B5511" s="4" t="s">
        <v>112</v>
      </c>
      <c r="C5511" s="4" t="s">
        <v>785</v>
      </c>
      <c r="D5511" s="4" t="n">
        <v>12</v>
      </c>
      <c r="E5511" s="8" t="s">
        <v>777</v>
      </c>
      <c r="F5511" s="7" t="s">
        <v>783</v>
      </c>
    </row>
    <row r="5512" customFormat="false" ht="15" hidden="false" customHeight="false" outlineLevel="0" collapsed="false">
      <c r="A5512" s="4" t="str">
        <f aca="false">B5512&amp;"|"&amp;C5512</f>
        <v>tdbR00000273 Met-CAU|13</v>
      </c>
      <c r="B5512" s="4" t="s">
        <v>112</v>
      </c>
      <c r="C5512" s="4" t="s">
        <v>786</v>
      </c>
      <c r="D5512" s="4" t="n">
        <v>13</v>
      </c>
      <c r="E5512" s="8" t="s">
        <v>772</v>
      </c>
      <c r="F5512" s="7" t="s">
        <v>783</v>
      </c>
    </row>
    <row r="5513" customFormat="false" ht="15" hidden="false" customHeight="false" outlineLevel="0" collapsed="false">
      <c r="A5513" s="4" t="str">
        <f aca="false">B5513&amp;"|"&amp;C5513</f>
        <v>tdbR00000273 Met-CAU|14</v>
      </c>
      <c r="B5513" s="4" t="s">
        <v>112</v>
      </c>
      <c r="C5513" s="4" t="s">
        <v>787</v>
      </c>
      <c r="D5513" s="4" t="n">
        <v>14</v>
      </c>
      <c r="E5513" s="19" t="s">
        <v>780</v>
      </c>
      <c r="F5513" s="20" t="s">
        <v>788</v>
      </c>
    </row>
    <row r="5514" customFormat="false" ht="15" hidden="false" customHeight="false" outlineLevel="0" collapsed="false">
      <c r="A5514" s="4" t="str">
        <f aca="false">B5514&amp;"|"&amp;C5514</f>
        <v>tdbR00000273 Met-CAU|15</v>
      </c>
      <c r="B5514" s="4" t="s">
        <v>112</v>
      </c>
      <c r="C5514" s="4" t="s">
        <v>789</v>
      </c>
      <c r="D5514" s="4" t="n">
        <v>15</v>
      </c>
      <c r="E5514" s="19" t="s">
        <v>459</v>
      </c>
      <c r="F5514" s="20" t="s">
        <v>788</v>
      </c>
    </row>
    <row r="5515" customFormat="false" ht="15" hidden="false" customHeight="false" outlineLevel="0" collapsed="false">
      <c r="A5515" s="4" t="str">
        <f aca="false">B5515&amp;"|"&amp;C5515</f>
        <v>tdbR00000273 Met-CAU|16</v>
      </c>
      <c r="B5515" s="4" t="s">
        <v>112</v>
      </c>
      <c r="C5515" s="4" t="s">
        <v>790</v>
      </c>
      <c r="D5515" s="4" t="n">
        <v>16</v>
      </c>
      <c r="E5515" s="19" t="s">
        <v>777</v>
      </c>
      <c r="F5515" s="20" t="s">
        <v>788</v>
      </c>
    </row>
    <row r="5516" customFormat="false" ht="15" hidden="false" customHeight="false" outlineLevel="0" collapsed="false">
      <c r="A5516" s="4" t="str">
        <f aca="false">B5516&amp;"|"&amp;C5516</f>
        <v>tdbR00000273 Met-CAU|17</v>
      </c>
      <c r="B5516" s="4" t="s">
        <v>112</v>
      </c>
      <c r="C5516" s="4" t="s">
        <v>791</v>
      </c>
      <c r="D5516" s="4" t="n">
        <v>17</v>
      </c>
      <c r="E5516" s="19" t="s">
        <v>777</v>
      </c>
      <c r="F5516" s="20" t="s">
        <v>788</v>
      </c>
    </row>
    <row r="5517" customFormat="false" ht="15" hidden="false" customHeight="false" outlineLevel="0" collapsed="false">
      <c r="A5517" s="4" t="str">
        <f aca="false">B5517&amp;"|"&amp;C5517</f>
        <v>tdbR00000273 Met-CAU|18</v>
      </c>
      <c r="B5517" s="4" t="s">
        <v>112</v>
      </c>
      <c r="C5517" s="4" t="s">
        <v>793</v>
      </c>
      <c r="D5517" s="4" t="n">
        <v>18</v>
      </c>
      <c r="E5517" s="19" t="s">
        <v>459</v>
      </c>
      <c r="F5517" s="20" t="s">
        <v>788</v>
      </c>
    </row>
    <row r="5518" customFormat="false" ht="15" hidden="false" customHeight="false" outlineLevel="0" collapsed="false">
      <c r="A5518" s="4" t="str">
        <f aca="false">B5518&amp;"|"&amp;C5518</f>
        <v>tdbR00000273 Met-CAU|19</v>
      </c>
      <c r="B5518" s="4" t="s">
        <v>112</v>
      </c>
      <c r="C5518" s="4" t="s">
        <v>794</v>
      </c>
      <c r="D5518" s="4" t="n">
        <v>19</v>
      </c>
      <c r="E5518" s="19" t="s">
        <v>459</v>
      </c>
      <c r="F5518" s="20" t="s">
        <v>788</v>
      </c>
    </row>
    <row r="5519" customFormat="false" ht="15" hidden="false" customHeight="false" outlineLevel="0" collapsed="false">
      <c r="A5519" s="4" t="str">
        <f aca="false">B5519&amp;"|"&amp;C5519</f>
        <v>tdbR00000273 Met-CAU|20</v>
      </c>
      <c r="B5519" s="4" t="s">
        <v>112</v>
      </c>
      <c r="C5519" s="4" t="s">
        <v>795</v>
      </c>
      <c r="D5519" s="4" t="n">
        <v>20</v>
      </c>
      <c r="E5519" s="19" t="s">
        <v>777</v>
      </c>
      <c r="F5519" s="20" t="s">
        <v>788</v>
      </c>
    </row>
    <row r="5520" customFormat="false" ht="15" hidden="false" customHeight="false" outlineLevel="0" collapsed="false">
      <c r="A5520" s="4" t="str">
        <f aca="false">B5520&amp;"|"&amp;C5520</f>
        <v>tdbR00000273 Met-CAU|20a</v>
      </c>
      <c r="B5520" s="4" t="s">
        <v>112</v>
      </c>
      <c r="C5520" s="4" t="s">
        <v>796</v>
      </c>
      <c r="D5520" s="4" t="n">
        <v>21</v>
      </c>
      <c r="E5520" s="19" t="s">
        <v>777</v>
      </c>
      <c r="F5520" s="20" t="s">
        <v>788</v>
      </c>
    </row>
    <row r="5521" customFormat="false" ht="15" hidden="false" customHeight="false" outlineLevel="0" collapsed="false">
      <c r="A5521" s="4" t="str">
        <f aca="false">B5521&amp;"|"&amp;C5521</f>
        <v>tdbR00000273 Met-CAU|21</v>
      </c>
      <c r="B5521" s="4" t="s">
        <v>112</v>
      </c>
      <c r="C5521" s="4" t="s">
        <v>797</v>
      </c>
      <c r="D5521" s="4" t="n">
        <v>22</v>
      </c>
      <c r="E5521" s="19" t="s">
        <v>780</v>
      </c>
      <c r="F5521" s="20" t="s">
        <v>788</v>
      </c>
    </row>
    <row r="5522" customFormat="false" ht="15" hidden="false" customHeight="false" outlineLevel="0" collapsed="false">
      <c r="A5522" s="4" t="str">
        <f aca="false">B5522&amp;"|"&amp;C5522</f>
        <v>tdbR00000273 Met-CAU|22</v>
      </c>
      <c r="B5522" s="4" t="s">
        <v>112</v>
      </c>
      <c r="C5522" s="4" t="s">
        <v>798</v>
      </c>
      <c r="D5522" s="4" t="n">
        <v>23</v>
      </c>
      <c r="E5522" s="8" t="s">
        <v>459</v>
      </c>
      <c r="F5522" s="7" t="s">
        <v>783</v>
      </c>
    </row>
    <row r="5523" customFormat="false" ht="15" hidden="false" customHeight="false" outlineLevel="0" collapsed="false">
      <c r="A5523" s="4" t="str">
        <f aca="false">B5523&amp;"|"&amp;C5523</f>
        <v>tdbR00000273 Met-CAU|23</v>
      </c>
      <c r="B5523" s="4" t="s">
        <v>112</v>
      </c>
      <c r="C5523" s="4" t="s">
        <v>799</v>
      </c>
      <c r="D5523" s="4" t="n">
        <v>24</v>
      </c>
      <c r="E5523" s="8" t="s">
        <v>780</v>
      </c>
      <c r="F5523" s="7" t="s">
        <v>783</v>
      </c>
    </row>
    <row r="5524" customFormat="false" ht="15" hidden="false" customHeight="false" outlineLevel="0" collapsed="false">
      <c r="A5524" s="4" t="str">
        <f aca="false">B5524&amp;"|"&amp;C5524</f>
        <v>tdbR00000273 Met-CAU|24</v>
      </c>
      <c r="B5524" s="4" t="s">
        <v>112</v>
      </c>
      <c r="C5524" s="4" t="s">
        <v>800</v>
      </c>
      <c r="D5524" s="4" t="n">
        <v>25</v>
      </c>
      <c r="E5524" s="8" t="s">
        <v>459</v>
      </c>
      <c r="F5524" s="7" t="s">
        <v>783</v>
      </c>
    </row>
    <row r="5525" customFormat="false" ht="15" hidden="false" customHeight="false" outlineLevel="0" collapsed="false">
      <c r="A5525" s="4" t="str">
        <f aca="false">B5525&amp;"|"&amp;C5525</f>
        <v>tdbR00000273 Met-CAU|25</v>
      </c>
      <c r="B5525" s="4" t="s">
        <v>112</v>
      </c>
      <c r="C5525" s="4" t="s">
        <v>801</v>
      </c>
      <c r="D5525" s="4" t="n">
        <v>26</v>
      </c>
      <c r="E5525" s="8" t="s">
        <v>772</v>
      </c>
      <c r="F5525" s="7" t="s">
        <v>783</v>
      </c>
    </row>
    <row r="5526" customFormat="false" ht="15" hidden="false" customHeight="false" outlineLevel="0" collapsed="false">
      <c r="A5526" s="4" t="str">
        <f aca="false">B5526&amp;"|"&amp;C5526</f>
        <v>tdbR00000273 Met-CAU|26</v>
      </c>
      <c r="B5526" s="4" t="s">
        <v>112</v>
      </c>
      <c r="C5526" s="4" t="s">
        <v>802</v>
      </c>
      <c r="D5526" s="4" t="n">
        <v>27</v>
      </c>
      <c r="E5526" s="3" t="s">
        <v>459</v>
      </c>
      <c r="F5526" s="4" t="s">
        <v>803</v>
      </c>
    </row>
    <row r="5527" customFormat="false" ht="15" hidden="false" customHeight="false" outlineLevel="0" collapsed="false">
      <c r="A5527" s="4" t="str">
        <f aca="false">B5527&amp;"|"&amp;C5527</f>
        <v>tdbR00000273 Met-CAU|27</v>
      </c>
      <c r="B5527" s="4" t="s">
        <v>112</v>
      </c>
      <c r="C5527" s="4" t="s">
        <v>804</v>
      </c>
      <c r="D5527" s="4" t="n">
        <v>28</v>
      </c>
      <c r="E5527" s="21" t="s">
        <v>777</v>
      </c>
      <c r="F5527" s="22" t="s">
        <v>805</v>
      </c>
    </row>
    <row r="5528" customFormat="false" ht="15" hidden="false" customHeight="false" outlineLevel="0" collapsed="false">
      <c r="A5528" s="4" t="str">
        <f aca="false">B5528&amp;"|"&amp;C5528</f>
        <v>tdbR00000273 Met-CAU|28</v>
      </c>
      <c r="B5528" s="4" t="s">
        <v>112</v>
      </c>
      <c r="C5528" s="4" t="s">
        <v>806</v>
      </c>
      <c r="D5528" s="4" t="n">
        <v>29</v>
      </c>
      <c r="E5528" s="21" t="s">
        <v>777</v>
      </c>
      <c r="F5528" s="22" t="s">
        <v>805</v>
      </c>
    </row>
    <row r="5529" customFormat="false" ht="15" hidden="false" customHeight="false" outlineLevel="0" collapsed="false">
      <c r="A5529" s="4" t="str">
        <f aca="false">B5529&amp;"|"&amp;C5529</f>
        <v>tdbR00000273 Met-CAU|29</v>
      </c>
      <c r="B5529" s="4" t="s">
        <v>112</v>
      </c>
      <c r="C5529" s="4" t="s">
        <v>807</v>
      </c>
      <c r="D5529" s="4" t="n">
        <v>30</v>
      </c>
      <c r="E5529" s="21" t="s">
        <v>772</v>
      </c>
      <c r="F5529" s="22" t="s">
        <v>805</v>
      </c>
    </row>
    <row r="5530" customFormat="false" ht="15" hidden="false" customHeight="false" outlineLevel="0" collapsed="false">
      <c r="A5530" s="4" t="str">
        <f aca="false">B5530&amp;"|"&amp;C5530</f>
        <v>tdbR00000273 Met-CAU|30</v>
      </c>
      <c r="B5530" s="4" t="s">
        <v>112</v>
      </c>
      <c r="C5530" s="4" t="s">
        <v>808</v>
      </c>
      <c r="D5530" s="4" t="n">
        <v>31</v>
      </c>
      <c r="E5530" s="21" t="s">
        <v>459</v>
      </c>
      <c r="F5530" s="22" t="s">
        <v>805</v>
      </c>
    </row>
    <row r="5531" customFormat="false" ht="15" hidden="false" customHeight="false" outlineLevel="0" collapsed="false">
      <c r="A5531" s="4" t="str">
        <f aca="false">B5531&amp;"|"&amp;C5531</f>
        <v>tdbR00000273 Met-CAU|31</v>
      </c>
      <c r="B5531" s="4" t="s">
        <v>112</v>
      </c>
      <c r="C5531" s="4" t="s">
        <v>809</v>
      </c>
      <c r="D5531" s="4" t="n">
        <v>32</v>
      </c>
      <c r="E5531" s="21" t="s">
        <v>459</v>
      </c>
      <c r="F5531" s="22" t="s">
        <v>805</v>
      </c>
    </row>
    <row r="5532" customFormat="false" ht="15" hidden="false" customHeight="false" outlineLevel="0" collapsed="false">
      <c r="A5532" s="4" t="str">
        <f aca="false">B5532&amp;"|"&amp;C5532</f>
        <v>tdbR00000273 Met-CAU|32</v>
      </c>
      <c r="B5532" s="4" t="s">
        <v>112</v>
      </c>
      <c r="C5532" s="4" t="s">
        <v>810</v>
      </c>
      <c r="D5532" s="4" t="n">
        <v>33</v>
      </c>
      <c r="E5532" s="19" t="s">
        <v>777</v>
      </c>
      <c r="F5532" s="20" t="s">
        <v>811</v>
      </c>
    </row>
    <row r="5533" customFormat="false" ht="15" hidden="false" customHeight="false" outlineLevel="0" collapsed="false">
      <c r="A5533" s="4" t="str">
        <f aca="false">B5533&amp;"|"&amp;C5533</f>
        <v>tdbR00000273 Met-CAU|33</v>
      </c>
      <c r="B5533" s="4" t="s">
        <v>112</v>
      </c>
      <c r="C5533" s="4" t="s">
        <v>812</v>
      </c>
      <c r="D5533" s="4" t="n">
        <v>34</v>
      </c>
      <c r="E5533" s="19" t="s">
        <v>777</v>
      </c>
      <c r="F5533" s="20" t="s">
        <v>811</v>
      </c>
    </row>
    <row r="5534" customFormat="false" ht="15" hidden="false" customHeight="false" outlineLevel="0" collapsed="false">
      <c r="A5534" s="4" t="str">
        <f aca="false">B5534&amp;"|"&amp;C5534</f>
        <v>tdbR00000273 Met-CAU|34</v>
      </c>
      <c r="B5534" s="4" t="s">
        <v>112</v>
      </c>
      <c r="C5534" s="4" t="s">
        <v>813</v>
      </c>
      <c r="D5534" s="4" t="n">
        <v>35</v>
      </c>
      <c r="E5534" s="19" t="s">
        <v>772</v>
      </c>
      <c r="F5534" s="20" t="s">
        <v>811</v>
      </c>
    </row>
    <row r="5535" customFormat="false" ht="15" hidden="false" customHeight="false" outlineLevel="0" collapsed="false">
      <c r="A5535" s="4" t="str">
        <f aca="false">B5535&amp;"|"&amp;C5535</f>
        <v>tdbR00000273 Met-CAU|35</v>
      </c>
      <c r="B5535" s="4" t="s">
        <v>112</v>
      </c>
      <c r="C5535" s="4" t="s">
        <v>814</v>
      </c>
      <c r="D5535" s="4" t="n">
        <v>36</v>
      </c>
      <c r="E5535" s="19" t="s">
        <v>780</v>
      </c>
      <c r="F5535" s="20" t="s">
        <v>811</v>
      </c>
    </row>
    <row r="5536" customFormat="false" ht="15" hidden="false" customHeight="false" outlineLevel="0" collapsed="false">
      <c r="A5536" s="4" t="str">
        <f aca="false">B5536&amp;"|"&amp;C5536</f>
        <v>tdbR00000273 Met-CAU|36</v>
      </c>
      <c r="B5536" s="4" t="s">
        <v>112</v>
      </c>
      <c r="C5536" s="4" t="s">
        <v>815</v>
      </c>
      <c r="D5536" s="4" t="n">
        <v>37</v>
      </c>
      <c r="E5536" s="19" t="s">
        <v>777</v>
      </c>
      <c r="F5536" s="20" t="s">
        <v>811</v>
      </c>
    </row>
    <row r="5537" customFormat="false" ht="15" hidden="false" customHeight="false" outlineLevel="0" collapsed="false">
      <c r="A5537" s="4" t="str">
        <f aca="false">B5537&amp;"|"&amp;C5537</f>
        <v>tdbR00000273 Met-CAU|37</v>
      </c>
      <c r="B5537" s="4" t="s">
        <v>112</v>
      </c>
      <c r="C5537" s="4" t="s">
        <v>816</v>
      </c>
      <c r="D5537" s="4" t="n">
        <v>38</v>
      </c>
      <c r="E5537" s="19" t="s">
        <v>780</v>
      </c>
      <c r="F5537" s="20" t="s">
        <v>811</v>
      </c>
    </row>
    <row r="5538" customFormat="false" ht="15" hidden="false" customHeight="false" outlineLevel="0" collapsed="false">
      <c r="A5538" s="4" t="str">
        <f aca="false">B5538&amp;"|"&amp;C5538</f>
        <v>tdbR00000273 Met-CAU|38</v>
      </c>
      <c r="B5538" s="4" t="s">
        <v>112</v>
      </c>
      <c r="C5538" s="4" t="s">
        <v>817</v>
      </c>
      <c r="D5538" s="4" t="n">
        <v>39</v>
      </c>
      <c r="E5538" s="19" t="s">
        <v>772</v>
      </c>
      <c r="F5538" s="20" t="s">
        <v>811</v>
      </c>
    </row>
    <row r="5539" customFormat="false" ht="15" hidden="false" customHeight="false" outlineLevel="0" collapsed="false">
      <c r="A5539" s="4" t="str">
        <f aca="false">B5539&amp;"|"&amp;C5539</f>
        <v>tdbR00000273 Met-CAU|39</v>
      </c>
      <c r="B5539" s="4" t="s">
        <v>112</v>
      </c>
      <c r="C5539" s="4" t="s">
        <v>818</v>
      </c>
      <c r="D5539" s="4" t="n">
        <v>40</v>
      </c>
      <c r="E5539" s="21" t="s">
        <v>772</v>
      </c>
      <c r="F5539" s="22" t="s">
        <v>805</v>
      </c>
    </row>
    <row r="5540" customFormat="false" ht="15" hidden="false" customHeight="false" outlineLevel="0" collapsed="false">
      <c r="A5540" s="4" t="str">
        <f aca="false">B5540&amp;"|"&amp;C5540</f>
        <v>tdbR00000273 Met-CAU|40</v>
      </c>
      <c r="B5540" s="4" t="s">
        <v>112</v>
      </c>
      <c r="C5540" s="4" t="s">
        <v>819</v>
      </c>
      <c r="D5540" s="4" t="n">
        <v>41</v>
      </c>
      <c r="E5540" s="21" t="s">
        <v>772</v>
      </c>
      <c r="F5540" s="22" t="s">
        <v>805</v>
      </c>
    </row>
    <row r="5541" customFormat="false" ht="15" hidden="false" customHeight="false" outlineLevel="0" collapsed="false">
      <c r="A5541" s="4" t="str">
        <f aca="false">B5541&amp;"|"&amp;C5541</f>
        <v>tdbR00000273 Met-CAU|41</v>
      </c>
      <c r="B5541" s="4" t="s">
        <v>112</v>
      </c>
      <c r="C5541" s="4" t="s">
        <v>820</v>
      </c>
      <c r="D5541" s="4" t="n">
        <v>42</v>
      </c>
      <c r="E5541" s="21" t="s">
        <v>459</v>
      </c>
      <c r="F5541" s="22" t="s">
        <v>805</v>
      </c>
    </row>
    <row r="5542" customFormat="false" ht="15" hidden="false" customHeight="false" outlineLevel="0" collapsed="false">
      <c r="A5542" s="4" t="str">
        <f aca="false">B5542&amp;"|"&amp;C5542</f>
        <v>tdbR00000273 Met-CAU|42</v>
      </c>
      <c r="B5542" s="4" t="s">
        <v>112</v>
      </c>
      <c r="C5542" s="4" t="s">
        <v>821</v>
      </c>
      <c r="D5542" s="4" t="n">
        <v>43</v>
      </c>
      <c r="E5542" s="21" t="s">
        <v>780</v>
      </c>
      <c r="F5542" s="22" t="s">
        <v>805</v>
      </c>
    </row>
    <row r="5543" customFormat="false" ht="15" hidden="false" customHeight="false" outlineLevel="0" collapsed="false">
      <c r="A5543" s="4" t="str">
        <f aca="false">B5543&amp;"|"&amp;C5543</f>
        <v>tdbR00000273 Met-CAU|43</v>
      </c>
      <c r="B5543" s="4" t="s">
        <v>112</v>
      </c>
      <c r="C5543" s="4" t="s">
        <v>822</v>
      </c>
      <c r="D5543" s="4" t="n">
        <v>44</v>
      </c>
      <c r="E5543" s="21" t="s">
        <v>780</v>
      </c>
      <c r="F5543" s="22" t="s">
        <v>805</v>
      </c>
    </row>
    <row r="5544" customFormat="false" ht="15" hidden="false" customHeight="false" outlineLevel="0" collapsed="false">
      <c r="A5544" s="4" t="str">
        <f aca="false">B5544&amp;"|"&amp;C5544</f>
        <v>tdbR00000273 Met-CAU|44</v>
      </c>
      <c r="B5544" s="4" t="s">
        <v>112</v>
      </c>
      <c r="C5544" s="4" t="s">
        <v>823</v>
      </c>
      <c r="D5544" s="4" t="n">
        <v>45</v>
      </c>
      <c r="E5544" s="19" t="s">
        <v>780</v>
      </c>
      <c r="F5544" s="20" t="s">
        <v>824</v>
      </c>
    </row>
    <row r="5545" customFormat="false" ht="15" hidden="false" customHeight="false" outlineLevel="0" collapsed="false">
      <c r="A5545" s="4" t="str">
        <f aca="false">B5545&amp;"|"&amp;C5545</f>
        <v>tdbR00000273 Met-CAU|45</v>
      </c>
      <c r="B5545" s="4" t="s">
        <v>112</v>
      </c>
      <c r="C5545" s="4" t="s">
        <v>825</v>
      </c>
      <c r="D5545" s="4" t="n">
        <v>46</v>
      </c>
      <c r="E5545" s="19" t="s">
        <v>459</v>
      </c>
      <c r="F5545" s="20" t="s">
        <v>824</v>
      </c>
    </row>
    <row r="5546" customFormat="false" ht="15" hidden="false" customHeight="false" outlineLevel="0" collapsed="false">
      <c r="A5546" s="4" t="str">
        <f aca="false">B5546&amp;"|"&amp;C5546</f>
        <v>tdbR00000273 Met-CAU|46</v>
      </c>
      <c r="B5546" s="4" t="s">
        <v>112</v>
      </c>
      <c r="C5546" s="4" t="s">
        <v>826</v>
      </c>
      <c r="D5546" s="4" t="n">
        <v>47</v>
      </c>
      <c r="E5546" s="19" t="s">
        <v>459</v>
      </c>
      <c r="F5546" s="20" t="s">
        <v>824</v>
      </c>
    </row>
    <row r="5547" customFormat="false" ht="15" hidden="false" customHeight="false" outlineLevel="0" collapsed="false">
      <c r="A5547" s="4" t="str">
        <f aca="false">B5547&amp;"|"&amp;C5547</f>
        <v>tdbR00000273 Met-CAU|47</v>
      </c>
      <c r="B5547" s="4" t="s">
        <v>112</v>
      </c>
      <c r="C5547" s="4" t="s">
        <v>827</v>
      </c>
      <c r="D5547" s="4" t="n">
        <v>48</v>
      </c>
      <c r="E5547" s="19" t="s">
        <v>777</v>
      </c>
      <c r="F5547" s="20" t="s">
        <v>824</v>
      </c>
    </row>
    <row r="5548" customFormat="false" ht="15" hidden="false" customHeight="false" outlineLevel="0" collapsed="false">
      <c r="A5548" s="4" t="str">
        <f aca="false">B5548&amp;"|"&amp;C5548</f>
        <v>tdbR00000273 Met-CAU|48</v>
      </c>
      <c r="B5548" s="4" t="s">
        <v>112</v>
      </c>
      <c r="C5548" s="4" t="s">
        <v>828</v>
      </c>
      <c r="D5548" s="4" t="n">
        <v>49</v>
      </c>
      <c r="E5548" s="19" t="s">
        <v>772</v>
      </c>
      <c r="F5548" s="20" t="s">
        <v>824</v>
      </c>
    </row>
    <row r="5549" customFormat="false" ht="15" hidden="false" customHeight="false" outlineLevel="0" collapsed="false">
      <c r="A5549" s="4" t="str">
        <f aca="false">B5549&amp;"|"&amp;C5549</f>
        <v>tdbR00000273 Met-CAU|49</v>
      </c>
      <c r="B5549" s="4" t="s">
        <v>112</v>
      </c>
      <c r="C5549" s="4" t="s">
        <v>829</v>
      </c>
      <c r="D5549" s="4" t="n">
        <v>50</v>
      </c>
      <c r="E5549" s="23" t="s">
        <v>459</v>
      </c>
      <c r="F5549" s="10" t="s">
        <v>830</v>
      </c>
    </row>
    <row r="5550" customFormat="false" ht="15" hidden="false" customHeight="false" outlineLevel="0" collapsed="false">
      <c r="A5550" s="4" t="str">
        <f aca="false">B5550&amp;"|"&amp;C5550</f>
        <v>tdbR00000273 Met-CAU|50</v>
      </c>
      <c r="B5550" s="4" t="s">
        <v>112</v>
      </c>
      <c r="C5550" s="4" t="s">
        <v>831</v>
      </c>
      <c r="D5550" s="4" t="n">
        <v>51</v>
      </c>
      <c r="E5550" s="23" t="s">
        <v>780</v>
      </c>
      <c r="F5550" s="10" t="s">
        <v>830</v>
      </c>
    </row>
    <row r="5551" customFormat="false" ht="15" hidden="false" customHeight="false" outlineLevel="0" collapsed="false">
      <c r="A5551" s="4" t="str">
        <f aca="false">B5551&amp;"|"&amp;C5551</f>
        <v>tdbR00000273 Met-CAU|51</v>
      </c>
      <c r="B5551" s="4" t="s">
        <v>112</v>
      </c>
      <c r="C5551" s="4" t="s">
        <v>832</v>
      </c>
      <c r="D5551" s="4" t="n">
        <v>52</v>
      </c>
      <c r="E5551" s="23" t="s">
        <v>459</v>
      </c>
      <c r="F5551" s="10" t="s">
        <v>830</v>
      </c>
    </row>
    <row r="5552" customFormat="false" ht="15" hidden="false" customHeight="false" outlineLevel="0" collapsed="false">
      <c r="A5552" s="4" t="str">
        <f aca="false">B5552&amp;"|"&amp;C5552</f>
        <v>tdbR00000273 Met-CAU|52</v>
      </c>
      <c r="B5552" s="4" t="s">
        <v>112</v>
      </c>
      <c r="C5552" s="4" t="s">
        <v>833</v>
      </c>
      <c r="D5552" s="4" t="n">
        <v>53</v>
      </c>
      <c r="E5552" s="23" t="s">
        <v>780</v>
      </c>
      <c r="F5552" s="10" t="s">
        <v>830</v>
      </c>
    </row>
    <row r="5553" customFormat="false" ht="15" hidden="false" customHeight="false" outlineLevel="0" collapsed="false">
      <c r="A5553" s="4" t="str">
        <f aca="false">B5553&amp;"|"&amp;C5553</f>
        <v>tdbR00000273 Met-CAU|53</v>
      </c>
      <c r="B5553" s="4" t="s">
        <v>112</v>
      </c>
      <c r="C5553" s="4" t="s">
        <v>834</v>
      </c>
      <c r="D5553" s="4" t="n">
        <v>54</v>
      </c>
      <c r="E5553" s="23" t="s">
        <v>459</v>
      </c>
      <c r="F5553" s="10" t="s">
        <v>830</v>
      </c>
    </row>
    <row r="5554" customFormat="false" ht="15" hidden="false" customHeight="false" outlineLevel="0" collapsed="false">
      <c r="A5554" s="4" t="str">
        <f aca="false">B5554&amp;"|"&amp;C5554</f>
        <v>tdbR00000273 Met-CAU|54</v>
      </c>
      <c r="B5554" s="4" t="s">
        <v>112</v>
      </c>
      <c r="C5554" s="4" t="s">
        <v>835</v>
      </c>
      <c r="D5554" s="4" t="n">
        <v>55</v>
      </c>
      <c r="E5554" s="19" t="s">
        <v>777</v>
      </c>
      <c r="F5554" s="20" t="s">
        <v>836</v>
      </c>
    </row>
    <row r="5555" customFormat="false" ht="15" hidden="false" customHeight="false" outlineLevel="0" collapsed="false">
      <c r="A5555" s="4" t="str">
        <f aca="false">B5555&amp;"|"&amp;C5555</f>
        <v>tdbR00000273 Met-CAU|55</v>
      </c>
      <c r="B5555" s="4" t="s">
        <v>112</v>
      </c>
      <c r="C5555" s="4" t="s">
        <v>837</v>
      </c>
      <c r="D5555" s="4" t="n">
        <v>56</v>
      </c>
      <c r="E5555" s="19" t="s">
        <v>777</v>
      </c>
      <c r="F5555" s="20" t="s">
        <v>836</v>
      </c>
    </row>
    <row r="5556" customFormat="false" ht="15" hidden="false" customHeight="false" outlineLevel="0" collapsed="false">
      <c r="A5556" s="4" t="str">
        <f aca="false">B5556&amp;"|"&amp;C5556</f>
        <v>tdbR00000273 Met-CAU|56</v>
      </c>
      <c r="B5556" s="4" t="s">
        <v>112</v>
      </c>
      <c r="C5556" s="4" t="s">
        <v>838</v>
      </c>
      <c r="D5556" s="4" t="n">
        <v>57</v>
      </c>
      <c r="E5556" s="19" t="s">
        <v>772</v>
      </c>
      <c r="F5556" s="20" t="s">
        <v>836</v>
      </c>
    </row>
    <row r="5557" customFormat="false" ht="15" hidden="false" customHeight="false" outlineLevel="0" collapsed="false">
      <c r="A5557" s="4" t="str">
        <f aca="false">B5557&amp;"|"&amp;C5557</f>
        <v>tdbR00000273 Met-CAU|57</v>
      </c>
      <c r="B5557" s="4" t="s">
        <v>112</v>
      </c>
      <c r="C5557" s="4" t="s">
        <v>839</v>
      </c>
      <c r="D5557" s="4" t="n">
        <v>58</v>
      </c>
      <c r="E5557" s="19" t="s">
        <v>780</v>
      </c>
      <c r="F5557" s="20" t="s">
        <v>836</v>
      </c>
    </row>
    <row r="5558" customFormat="false" ht="15" hidden="false" customHeight="false" outlineLevel="0" collapsed="false">
      <c r="A5558" s="4" t="str">
        <f aca="false">B5558&amp;"|"&amp;C5558</f>
        <v>tdbR00000273 Met-CAU|58</v>
      </c>
      <c r="B5558" s="4" t="s">
        <v>112</v>
      </c>
      <c r="C5558" s="4" t="s">
        <v>840</v>
      </c>
      <c r="D5558" s="4" t="n">
        <v>59</v>
      </c>
      <c r="E5558" s="19" t="s">
        <v>780</v>
      </c>
      <c r="F5558" s="20" t="s">
        <v>836</v>
      </c>
    </row>
    <row r="5559" customFormat="false" ht="15" hidden="false" customHeight="false" outlineLevel="0" collapsed="false">
      <c r="A5559" s="4" t="str">
        <f aca="false">B5559&amp;"|"&amp;C5559</f>
        <v>tdbR00000273 Met-CAU|59</v>
      </c>
      <c r="B5559" s="4" t="s">
        <v>112</v>
      </c>
      <c r="C5559" s="4" t="s">
        <v>841</v>
      </c>
      <c r="D5559" s="4" t="n">
        <v>60</v>
      </c>
      <c r="E5559" s="19" t="s">
        <v>780</v>
      </c>
      <c r="F5559" s="20" t="s">
        <v>836</v>
      </c>
    </row>
    <row r="5560" customFormat="false" ht="15" hidden="false" customHeight="false" outlineLevel="0" collapsed="false">
      <c r="A5560" s="4" t="str">
        <f aca="false">B5560&amp;"|"&amp;C5560</f>
        <v>tdbR00000273 Met-CAU|60</v>
      </c>
      <c r="B5560" s="4" t="s">
        <v>112</v>
      </c>
      <c r="C5560" s="4" t="s">
        <v>842</v>
      </c>
      <c r="D5560" s="4" t="n">
        <v>61</v>
      </c>
      <c r="E5560" s="19" t="s">
        <v>777</v>
      </c>
      <c r="F5560" s="20" t="s">
        <v>836</v>
      </c>
    </row>
    <row r="5561" customFormat="false" ht="15" hidden="false" customHeight="false" outlineLevel="0" collapsed="false">
      <c r="A5561" s="4" t="str">
        <f aca="false">B5561&amp;"|"&amp;C5561</f>
        <v>tdbR00000273 Met-CAU|61</v>
      </c>
      <c r="B5561" s="4" t="s">
        <v>112</v>
      </c>
      <c r="C5561" s="4" t="s">
        <v>843</v>
      </c>
      <c r="D5561" s="4" t="n">
        <v>62</v>
      </c>
      <c r="E5561" s="23" t="s">
        <v>772</v>
      </c>
      <c r="F5561" s="10" t="s">
        <v>830</v>
      </c>
    </row>
    <row r="5562" customFormat="false" ht="15" hidden="false" customHeight="false" outlineLevel="0" collapsed="false">
      <c r="A5562" s="4" t="str">
        <f aca="false">B5562&amp;"|"&amp;C5562</f>
        <v>tdbR00000273 Met-CAU|62</v>
      </c>
      <c r="B5562" s="4" t="s">
        <v>112</v>
      </c>
      <c r="C5562" s="4" t="s">
        <v>844</v>
      </c>
      <c r="D5562" s="4" t="n">
        <v>63</v>
      </c>
      <c r="E5562" s="23" t="s">
        <v>777</v>
      </c>
      <c r="F5562" s="10" t="s">
        <v>830</v>
      </c>
    </row>
    <row r="5563" customFormat="false" ht="15" hidden="false" customHeight="false" outlineLevel="0" collapsed="false">
      <c r="A5563" s="4" t="str">
        <f aca="false">B5563&amp;"|"&amp;C5563</f>
        <v>tdbR00000273 Met-CAU|63</v>
      </c>
      <c r="B5563" s="4" t="s">
        <v>112</v>
      </c>
      <c r="C5563" s="4" t="s">
        <v>845</v>
      </c>
      <c r="D5563" s="4" t="n">
        <v>64</v>
      </c>
      <c r="E5563" s="23" t="s">
        <v>772</v>
      </c>
      <c r="F5563" s="10" t="s">
        <v>830</v>
      </c>
    </row>
    <row r="5564" customFormat="false" ht="15" hidden="false" customHeight="false" outlineLevel="0" collapsed="false">
      <c r="A5564" s="4" t="str">
        <f aca="false">B5564&amp;"|"&amp;C5564</f>
        <v>tdbR00000273 Met-CAU|64</v>
      </c>
      <c r="B5564" s="4" t="s">
        <v>112</v>
      </c>
      <c r="C5564" s="4" t="s">
        <v>846</v>
      </c>
      <c r="D5564" s="4" t="n">
        <v>65</v>
      </c>
      <c r="E5564" s="23" t="s">
        <v>777</v>
      </c>
      <c r="F5564" s="10" t="s">
        <v>830</v>
      </c>
    </row>
    <row r="5565" customFormat="false" ht="15" hidden="false" customHeight="false" outlineLevel="0" collapsed="false">
      <c r="A5565" s="4" t="str">
        <f aca="false">B5565&amp;"|"&amp;C5565</f>
        <v>tdbR00000273 Met-CAU|65</v>
      </c>
      <c r="B5565" s="4" t="s">
        <v>112</v>
      </c>
      <c r="C5565" s="4" t="s">
        <v>847</v>
      </c>
      <c r="D5565" s="4" t="n">
        <v>66</v>
      </c>
      <c r="E5565" s="23" t="s">
        <v>772</v>
      </c>
      <c r="F5565" s="10" t="s">
        <v>830</v>
      </c>
    </row>
    <row r="5566" customFormat="false" ht="15" hidden="false" customHeight="false" outlineLevel="0" collapsed="false">
      <c r="A5566" s="4" t="str">
        <f aca="false">B5566&amp;"|"&amp;C5566</f>
        <v>tdbR00000273 Met-CAU|66</v>
      </c>
      <c r="B5566" s="4" t="s">
        <v>112</v>
      </c>
      <c r="C5566" s="4" t="s">
        <v>848</v>
      </c>
      <c r="D5566" s="4" t="n">
        <v>67</v>
      </c>
      <c r="E5566" s="17" t="s">
        <v>772</v>
      </c>
      <c r="F5566" s="18" t="s">
        <v>768</v>
      </c>
    </row>
    <row r="5567" customFormat="false" ht="15" hidden="false" customHeight="false" outlineLevel="0" collapsed="false">
      <c r="A5567" s="4" t="str">
        <f aca="false">B5567&amp;"|"&amp;C5567</f>
        <v>tdbR00000273 Met-CAU|67</v>
      </c>
      <c r="B5567" s="4" t="s">
        <v>112</v>
      </c>
      <c r="C5567" s="4" t="s">
        <v>849</v>
      </c>
      <c r="D5567" s="4" t="n">
        <v>68</v>
      </c>
      <c r="E5567" s="17" t="s">
        <v>772</v>
      </c>
      <c r="F5567" s="18" t="s">
        <v>768</v>
      </c>
    </row>
    <row r="5568" customFormat="false" ht="15" hidden="false" customHeight="false" outlineLevel="0" collapsed="false">
      <c r="A5568" s="4" t="str">
        <f aca="false">B5568&amp;"|"&amp;C5568</f>
        <v>tdbR00000273 Met-CAU|68</v>
      </c>
      <c r="B5568" s="4" t="s">
        <v>112</v>
      </c>
      <c r="C5568" s="4" t="s">
        <v>850</v>
      </c>
      <c r="D5568" s="4" t="n">
        <v>69</v>
      </c>
      <c r="E5568" s="17" t="s">
        <v>772</v>
      </c>
      <c r="F5568" s="18" t="s">
        <v>768</v>
      </c>
    </row>
    <row r="5569" customFormat="false" ht="15" hidden="false" customHeight="false" outlineLevel="0" collapsed="false">
      <c r="A5569" s="4" t="str">
        <f aca="false">B5569&amp;"|"&amp;C5569</f>
        <v>tdbR00000273 Met-CAU|69</v>
      </c>
      <c r="B5569" s="4" t="s">
        <v>112</v>
      </c>
      <c r="C5569" s="4" t="s">
        <v>851</v>
      </c>
      <c r="D5569" s="4" t="n">
        <v>70</v>
      </c>
      <c r="E5569" s="17" t="s">
        <v>772</v>
      </c>
      <c r="F5569" s="18" t="s">
        <v>768</v>
      </c>
    </row>
    <row r="5570" customFormat="false" ht="15" hidden="false" customHeight="false" outlineLevel="0" collapsed="false">
      <c r="A5570" s="4" t="str">
        <f aca="false">B5570&amp;"|"&amp;C5570</f>
        <v>tdbR00000273 Met-CAU|70</v>
      </c>
      <c r="B5570" s="4" t="s">
        <v>112</v>
      </c>
      <c r="C5570" s="4" t="s">
        <v>852</v>
      </c>
      <c r="D5570" s="4" t="n">
        <v>71</v>
      </c>
      <c r="E5570" s="17" t="s">
        <v>459</v>
      </c>
      <c r="F5570" s="18" t="s">
        <v>768</v>
      </c>
    </row>
    <row r="5571" customFormat="false" ht="15" hidden="false" customHeight="false" outlineLevel="0" collapsed="false">
      <c r="A5571" s="4" t="str">
        <f aca="false">B5571&amp;"|"&amp;C5571</f>
        <v>tdbR00000273 Met-CAU|71</v>
      </c>
      <c r="B5571" s="4" t="s">
        <v>112</v>
      </c>
      <c r="C5571" s="4" t="s">
        <v>853</v>
      </c>
      <c r="D5571" s="4" t="n">
        <v>72</v>
      </c>
      <c r="E5571" s="17" t="s">
        <v>772</v>
      </c>
      <c r="F5571" s="18" t="s">
        <v>768</v>
      </c>
    </row>
    <row r="5572" customFormat="false" ht="15" hidden="false" customHeight="false" outlineLevel="0" collapsed="false">
      <c r="A5572" s="4" t="str">
        <f aca="false">B5572&amp;"|"&amp;C5572</f>
        <v>tdbR00000273 Met-CAU|72</v>
      </c>
      <c r="B5572" s="4" t="s">
        <v>112</v>
      </c>
      <c r="C5572" s="4" t="s">
        <v>854</v>
      </c>
      <c r="D5572" s="4" t="n">
        <v>73</v>
      </c>
      <c r="E5572" s="17" t="s">
        <v>777</v>
      </c>
      <c r="F5572" s="18" t="s">
        <v>768</v>
      </c>
    </row>
    <row r="5573" customFormat="false" ht="15" hidden="false" customHeight="false" outlineLevel="0" collapsed="false">
      <c r="A5573" s="4" t="str">
        <f aca="false">B5573&amp;"|"&amp;C5573</f>
        <v>tdbR00000064 Phe-GAA|1</v>
      </c>
      <c r="B5573" s="4" t="s">
        <v>113</v>
      </c>
      <c r="C5573" s="4" t="s">
        <v>767</v>
      </c>
      <c r="D5573" s="4" t="n">
        <v>1</v>
      </c>
      <c r="E5573" s="17" t="s">
        <v>459</v>
      </c>
      <c r="F5573" s="18" t="s">
        <v>768</v>
      </c>
    </row>
    <row r="5574" customFormat="false" ht="15" hidden="false" customHeight="false" outlineLevel="0" collapsed="false">
      <c r="A5574" s="4" t="str">
        <f aca="false">B5574&amp;"|"&amp;C5574</f>
        <v>tdbR00000064 Phe-GAA|2</v>
      </c>
      <c r="B5574" s="4" t="s">
        <v>113</v>
      </c>
      <c r="C5574" s="4" t="s">
        <v>769</v>
      </c>
      <c r="D5574" s="4" t="n">
        <v>2</v>
      </c>
      <c r="E5574" s="17" t="s">
        <v>459</v>
      </c>
      <c r="F5574" s="18" t="s">
        <v>768</v>
      </c>
    </row>
    <row r="5575" customFormat="false" ht="15" hidden="false" customHeight="false" outlineLevel="0" collapsed="false">
      <c r="A5575" s="4" t="str">
        <f aca="false">B5575&amp;"|"&amp;C5575</f>
        <v>tdbR00000064 Phe-GAA|3</v>
      </c>
      <c r="B5575" s="4" t="s">
        <v>113</v>
      </c>
      <c r="C5575" s="4" t="s">
        <v>770</v>
      </c>
      <c r="D5575" s="4" t="n">
        <v>3</v>
      </c>
      <c r="E5575" s="17" t="s">
        <v>777</v>
      </c>
      <c r="F5575" s="18" t="s">
        <v>768</v>
      </c>
    </row>
    <row r="5576" customFormat="false" ht="15" hidden="false" customHeight="false" outlineLevel="0" collapsed="false">
      <c r="A5576" s="4" t="str">
        <f aca="false">B5576&amp;"|"&amp;C5576</f>
        <v>tdbR00000064 Phe-GAA|4</v>
      </c>
      <c r="B5576" s="4" t="s">
        <v>113</v>
      </c>
      <c r="C5576" s="4" t="s">
        <v>771</v>
      </c>
      <c r="D5576" s="4" t="n">
        <v>4</v>
      </c>
      <c r="E5576" s="17" t="s">
        <v>772</v>
      </c>
      <c r="F5576" s="18" t="s">
        <v>768</v>
      </c>
    </row>
    <row r="5577" customFormat="false" ht="15" hidden="false" customHeight="false" outlineLevel="0" collapsed="false">
      <c r="A5577" s="4" t="str">
        <f aca="false">B5577&amp;"|"&amp;C5577</f>
        <v>tdbR00000064 Phe-GAA|5</v>
      </c>
      <c r="B5577" s="4" t="s">
        <v>113</v>
      </c>
      <c r="C5577" s="4" t="s">
        <v>773</v>
      </c>
      <c r="D5577" s="4" t="n">
        <v>5</v>
      </c>
      <c r="E5577" s="17" t="s">
        <v>459</v>
      </c>
      <c r="F5577" s="18" t="s">
        <v>768</v>
      </c>
    </row>
    <row r="5578" customFormat="false" ht="15" hidden="false" customHeight="false" outlineLevel="0" collapsed="false">
      <c r="A5578" s="4" t="str">
        <f aca="false">B5578&amp;"|"&amp;C5578</f>
        <v>tdbR00000064 Phe-GAA|6</v>
      </c>
      <c r="B5578" s="4" t="s">
        <v>113</v>
      </c>
      <c r="C5578" s="4" t="s">
        <v>774</v>
      </c>
      <c r="D5578" s="4" t="n">
        <v>6</v>
      </c>
      <c r="E5578" s="17" t="s">
        <v>777</v>
      </c>
      <c r="F5578" s="18" t="s">
        <v>768</v>
      </c>
    </row>
    <row r="5579" customFormat="false" ht="15" hidden="false" customHeight="false" outlineLevel="0" collapsed="false">
      <c r="A5579" s="4" t="str">
        <f aca="false">B5579&amp;"|"&amp;C5579</f>
        <v>tdbR00000064 Phe-GAA|7</v>
      </c>
      <c r="B5579" s="4" t="s">
        <v>113</v>
      </c>
      <c r="C5579" s="4" t="s">
        <v>775</v>
      </c>
      <c r="D5579" s="4" t="n">
        <v>7</v>
      </c>
      <c r="E5579" s="17" t="s">
        <v>459</v>
      </c>
      <c r="F5579" s="18" t="s">
        <v>768</v>
      </c>
    </row>
    <row r="5580" customFormat="false" ht="15" hidden="false" customHeight="false" outlineLevel="0" collapsed="false">
      <c r="A5580" s="4" t="str">
        <f aca="false">B5580&amp;"|"&amp;C5580</f>
        <v>tdbR00000064 Phe-GAA|8</v>
      </c>
      <c r="B5580" s="4" t="s">
        <v>113</v>
      </c>
      <c r="C5580" s="4" t="s">
        <v>776</v>
      </c>
      <c r="D5580" s="4" t="n">
        <v>8</v>
      </c>
      <c r="E5580" s="3" t="s">
        <v>777</v>
      </c>
      <c r="F5580" s="4" t="s">
        <v>778</v>
      </c>
    </row>
    <row r="5581" customFormat="false" ht="15" hidden="false" customHeight="false" outlineLevel="0" collapsed="false">
      <c r="A5581" s="4" t="str">
        <f aca="false">B5581&amp;"|"&amp;C5581</f>
        <v>tdbR00000064 Phe-GAA|9</v>
      </c>
      <c r="B5581" s="4" t="s">
        <v>113</v>
      </c>
      <c r="C5581" s="4" t="s">
        <v>779</v>
      </c>
      <c r="D5581" s="4" t="n">
        <v>9</v>
      </c>
      <c r="E5581" s="3" t="s">
        <v>780</v>
      </c>
      <c r="F5581" s="4" t="s">
        <v>781</v>
      </c>
    </row>
    <row r="5582" customFormat="false" ht="15" hidden="false" customHeight="false" outlineLevel="0" collapsed="false">
      <c r="A5582" s="4" t="str">
        <f aca="false">B5582&amp;"|"&amp;C5582</f>
        <v>tdbR00000064 Phe-GAA|10</v>
      </c>
      <c r="B5582" s="4" t="s">
        <v>113</v>
      </c>
      <c r="C5582" s="4" t="s">
        <v>782</v>
      </c>
      <c r="D5582" s="4" t="n">
        <v>10</v>
      </c>
      <c r="E5582" s="8" t="s">
        <v>459</v>
      </c>
      <c r="F5582" s="7" t="s">
        <v>783</v>
      </c>
    </row>
    <row r="5583" customFormat="false" ht="15" hidden="false" customHeight="false" outlineLevel="0" collapsed="false">
      <c r="A5583" s="4" t="str">
        <f aca="false">B5583&amp;"|"&amp;C5583</f>
        <v>tdbR00000064 Phe-GAA|11</v>
      </c>
      <c r="B5583" s="4" t="s">
        <v>113</v>
      </c>
      <c r="C5583" s="4" t="s">
        <v>784</v>
      </c>
      <c r="D5583" s="4" t="n">
        <v>11</v>
      </c>
      <c r="E5583" s="8" t="s">
        <v>772</v>
      </c>
      <c r="F5583" s="7" t="s">
        <v>783</v>
      </c>
    </row>
    <row r="5584" customFormat="false" ht="15" hidden="false" customHeight="false" outlineLevel="0" collapsed="false">
      <c r="A5584" s="4" t="str">
        <f aca="false">B5584&amp;"|"&amp;C5584</f>
        <v>tdbR00000064 Phe-GAA|12</v>
      </c>
      <c r="B5584" s="4" t="s">
        <v>113</v>
      </c>
      <c r="C5584" s="4" t="s">
        <v>785</v>
      </c>
      <c r="D5584" s="4" t="n">
        <v>12</v>
      </c>
      <c r="E5584" s="8" t="s">
        <v>777</v>
      </c>
      <c r="F5584" s="7" t="s">
        <v>783</v>
      </c>
    </row>
    <row r="5585" customFormat="false" ht="15" hidden="false" customHeight="false" outlineLevel="0" collapsed="false">
      <c r="A5585" s="4" t="str">
        <f aca="false">B5585&amp;"|"&amp;C5585</f>
        <v>tdbR00000064 Phe-GAA|13</v>
      </c>
      <c r="B5585" s="4" t="s">
        <v>113</v>
      </c>
      <c r="C5585" s="4" t="s">
        <v>786</v>
      </c>
      <c r="D5585" s="4" t="n">
        <v>13</v>
      </c>
      <c r="E5585" s="8" t="s">
        <v>772</v>
      </c>
      <c r="F5585" s="7" t="s">
        <v>783</v>
      </c>
    </row>
    <row r="5586" customFormat="false" ht="15" hidden="false" customHeight="false" outlineLevel="0" collapsed="false">
      <c r="A5586" s="4" t="str">
        <f aca="false">B5586&amp;"|"&amp;C5586</f>
        <v>tdbR00000064 Phe-GAA|14</v>
      </c>
      <c r="B5586" s="4" t="s">
        <v>113</v>
      </c>
      <c r="C5586" s="4" t="s">
        <v>787</v>
      </c>
      <c r="D5586" s="4" t="n">
        <v>14</v>
      </c>
      <c r="E5586" s="19" t="s">
        <v>780</v>
      </c>
      <c r="F5586" s="20" t="s">
        <v>788</v>
      </c>
    </row>
    <row r="5587" customFormat="false" ht="15" hidden="false" customHeight="false" outlineLevel="0" collapsed="false">
      <c r="A5587" s="4" t="str">
        <f aca="false">B5587&amp;"|"&amp;C5587</f>
        <v>tdbR00000064 Phe-GAA|15</v>
      </c>
      <c r="B5587" s="4" t="s">
        <v>113</v>
      </c>
      <c r="C5587" s="4" t="s">
        <v>789</v>
      </c>
      <c r="D5587" s="4" t="n">
        <v>15</v>
      </c>
      <c r="E5587" s="19" t="s">
        <v>459</v>
      </c>
      <c r="F5587" s="20" t="s">
        <v>788</v>
      </c>
    </row>
    <row r="5588" customFormat="false" ht="15" hidden="false" customHeight="false" outlineLevel="0" collapsed="false">
      <c r="A5588" s="4" t="str">
        <f aca="false">B5588&amp;"|"&amp;C5588</f>
        <v>tdbR00000064 Phe-GAA|16</v>
      </c>
      <c r="B5588" s="4" t="s">
        <v>113</v>
      </c>
      <c r="C5588" s="4" t="s">
        <v>790</v>
      </c>
      <c r="D5588" s="4" t="n">
        <v>16</v>
      </c>
      <c r="E5588" s="19" t="s">
        <v>777</v>
      </c>
      <c r="F5588" s="20" t="s">
        <v>788</v>
      </c>
    </row>
    <row r="5589" customFormat="false" ht="15" hidden="false" customHeight="false" outlineLevel="0" collapsed="false">
      <c r="A5589" s="4" t="str">
        <f aca="false">B5589&amp;"|"&amp;C5589</f>
        <v>tdbR00000064 Phe-GAA|17</v>
      </c>
      <c r="B5589" s="4" t="s">
        <v>113</v>
      </c>
      <c r="C5589" s="4" t="s">
        <v>791</v>
      </c>
      <c r="D5589" s="4" t="n">
        <v>17</v>
      </c>
      <c r="E5589" s="19" t="s">
        <v>772</v>
      </c>
      <c r="F5589" s="20" t="s">
        <v>788</v>
      </c>
    </row>
    <row r="5590" customFormat="false" ht="15" hidden="false" customHeight="false" outlineLevel="0" collapsed="false">
      <c r="A5590" s="4" t="str">
        <f aca="false">B5590&amp;"|"&amp;C5590</f>
        <v>tdbR00000064 Phe-GAA|18</v>
      </c>
      <c r="B5590" s="4" t="s">
        <v>113</v>
      </c>
      <c r="C5590" s="4" t="s">
        <v>793</v>
      </c>
      <c r="D5590" s="4" t="n">
        <v>18</v>
      </c>
      <c r="E5590" s="19" t="s">
        <v>459</v>
      </c>
      <c r="F5590" s="20" t="s">
        <v>788</v>
      </c>
    </row>
    <row r="5591" customFormat="false" ht="15" hidden="false" customHeight="false" outlineLevel="0" collapsed="false">
      <c r="A5591" s="4" t="str">
        <f aca="false">B5591&amp;"|"&amp;C5591</f>
        <v>tdbR00000064 Phe-GAA|19</v>
      </c>
      <c r="B5591" s="4" t="s">
        <v>113</v>
      </c>
      <c r="C5591" s="4" t="s">
        <v>794</v>
      </c>
      <c r="D5591" s="4" t="n">
        <v>19</v>
      </c>
      <c r="E5591" s="19" t="s">
        <v>459</v>
      </c>
      <c r="F5591" s="20" t="s">
        <v>788</v>
      </c>
    </row>
    <row r="5592" customFormat="false" ht="15" hidden="false" customHeight="false" outlineLevel="0" collapsed="false">
      <c r="A5592" s="4" t="str">
        <f aca="false">B5592&amp;"|"&amp;C5592</f>
        <v>tdbR00000064 Phe-GAA|20</v>
      </c>
      <c r="B5592" s="4" t="s">
        <v>113</v>
      </c>
      <c r="C5592" s="4" t="s">
        <v>795</v>
      </c>
      <c r="D5592" s="4" t="n">
        <v>20</v>
      </c>
      <c r="E5592" s="19" t="s">
        <v>777</v>
      </c>
      <c r="F5592" s="20" t="s">
        <v>788</v>
      </c>
    </row>
    <row r="5593" customFormat="false" ht="15" hidden="false" customHeight="false" outlineLevel="0" collapsed="false">
      <c r="A5593" s="4" t="str">
        <f aca="false">B5593&amp;"|"&amp;C5593</f>
        <v>tdbR00000064 Phe-GAA|21</v>
      </c>
      <c r="B5593" s="4" t="s">
        <v>113</v>
      </c>
      <c r="C5593" s="4" t="s">
        <v>797</v>
      </c>
      <c r="D5593" s="4" t="n">
        <v>21</v>
      </c>
      <c r="E5593" s="19" t="s">
        <v>780</v>
      </c>
      <c r="F5593" s="20" t="s">
        <v>788</v>
      </c>
    </row>
    <row r="5594" customFormat="false" ht="15" hidden="false" customHeight="false" outlineLevel="0" collapsed="false">
      <c r="A5594" s="4" t="str">
        <f aca="false">B5594&amp;"|"&amp;C5594</f>
        <v>tdbR00000064 Phe-GAA|22</v>
      </c>
      <c r="B5594" s="4" t="s">
        <v>113</v>
      </c>
      <c r="C5594" s="4" t="s">
        <v>798</v>
      </c>
      <c r="D5594" s="4" t="n">
        <v>22</v>
      </c>
      <c r="E5594" s="8" t="s">
        <v>459</v>
      </c>
      <c r="F5594" s="7" t="s">
        <v>783</v>
      </c>
    </row>
    <row r="5595" customFormat="false" ht="15" hidden="false" customHeight="false" outlineLevel="0" collapsed="false">
      <c r="A5595" s="4" t="str">
        <f aca="false">B5595&amp;"|"&amp;C5595</f>
        <v>tdbR00000064 Phe-GAA|23</v>
      </c>
      <c r="B5595" s="4" t="s">
        <v>113</v>
      </c>
      <c r="C5595" s="4" t="s">
        <v>799</v>
      </c>
      <c r="D5595" s="4" t="n">
        <v>23</v>
      </c>
      <c r="E5595" s="8" t="s">
        <v>780</v>
      </c>
      <c r="F5595" s="7" t="s">
        <v>783</v>
      </c>
    </row>
    <row r="5596" customFormat="false" ht="15" hidden="false" customHeight="false" outlineLevel="0" collapsed="false">
      <c r="A5596" s="4" t="str">
        <f aca="false">B5596&amp;"|"&amp;C5596</f>
        <v>tdbR00000064 Phe-GAA|24</v>
      </c>
      <c r="B5596" s="4" t="s">
        <v>113</v>
      </c>
      <c r="C5596" s="4" t="s">
        <v>800</v>
      </c>
      <c r="D5596" s="4" t="n">
        <v>24</v>
      </c>
      <c r="E5596" s="8" t="s">
        <v>459</v>
      </c>
      <c r="F5596" s="7" t="s">
        <v>783</v>
      </c>
    </row>
    <row r="5597" customFormat="false" ht="15" hidden="false" customHeight="false" outlineLevel="0" collapsed="false">
      <c r="A5597" s="4" t="str">
        <f aca="false">B5597&amp;"|"&amp;C5597</f>
        <v>tdbR00000064 Phe-GAA|25</v>
      </c>
      <c r="B5597" s="4" t="s">
        <v>113</v>
      </c>
      <c r="C5597" s="4" t="s">
        <v>801</v>
      </c>
      <c r="D5597" s="4" t="n">
        <v>25</v>
      </c>
      <c r="E5597" s="8" t="s">
        <v>772</v>
      </c>
      <c r="F5597" s="7" t="s">
        <v>783</v>
      </c>
    </row>
    <row r="5598" customFormat="false" ht="15" hidden="false" customHeight="false" outlineLevel="0" collapsed="false">
      <c r="A5598" s="4" t="str">
        <f aca="false">B5598&amp;"|"&amp;C5598</f>
        <v>tdbR00000064 Phe-GAA|26</v>
      </c>
      <c r="B5598" s="4" t="s">
        <v>113</v>
      </c>
      <c r="C5598" s="4" t="s">
        <v>802</v>
      </c>
      <c r="D5598" s="4" t="n">
        <v>26</v>
      </c>
      <c r="E5598" s="3" t="s">
        <v>780</v>
      </c>
      <c r="F5598" s="4" t="s">
        <v>803</v>
      </c>
    </row>
    <row r="5599" customFormat="false" ht="15" hidden="false" customHeight="false" outlineLevel="0" collapsed="false">
      <c r="A5599" s="4" t="str">
        <f aca="false">B5599&amp;"|"&amp;C5599</f>
        <v>tdbR00000064 Phe-GAA|27</v>
      </c>
      <c r="B5599" s="4" t="s">
        <v>113</v>
      </c>
      <c r="C5599" s="4" t="s">
        <v>804</v>
      </c>
      <c r="D5599" s="4" t="n">
        <v>27</v>
      </c>
      <c r="E5599" s="21" t="s">
        <v>459</v>
      </c>
      <c r="F5599" s="22" t="s">
        <v>805</v>
      </c>
    </row>
    <row r="5600" customFormat="false" ht="15" hidden="false" customHeight="false" outlineLevel="0" collapsed="false">
      <c r="A5600" s="4" t="str">
        <f aca="false">B5600&amp;"|"&amp;C5600</f>
        <v>tdbR00000064 Phe-GAA|28</v>
      </c>
      <c r="B5600" s="4" t="s">
        <v>113</v>
      </c>
      <c r="C5600" s="4" t="s">
        <v>806</v>
      </c>
      <c r="D5600" s="4" t="n">
        <v>28</v>
      </c>
      <c r="E5600" s="21" t="s">
        <v>772</v>
      </c>
      <c r="F5600" s="22" t="s">
        <v>805</v>
      </c>
    </row>
    <row r="5601" customFormat="false" ht="15" hidden="false" customHeight="false" outlineLevel="0" collapsed="false">
      <c r="A5601" s="4" t="str">
        <f aca="false">B5601&amp;"|"&amp;C5601</f>
        <v>tdbR00000064 Phe-GAA|29</v>
      </c>
      <c r="B5601" s="4" t="s">
        <v>113</v>
      </c>
      <c r="C5601" s="4" t="s">
        <v>807</v>
      </c>
      <c r="D5601" s="4" t="n">
        <v>29</v>
      </c>
      <c r="E5601" s="21" t="s">
        <v>780</v>
      </c>
      <c r="F5601" s="22" t="s">
        <v>805</v>
      </c>
    </row>
    <row r="5602" customFormat="false" ht="15" hidden="false" customHeight="false" outlineLevel="0" collapsed="false">
      <c r="A5602" s="4" t="str">
        <f aca="false">B5602&amp;"|"&amp;C5602</f>
        <v>tdbR00000064 Phe-GAA|30</v>
      </c>
      <c r="B5602" s="4" t="s">
        <v>113</v>
      </c>
      <c r="C5602" s="4" t="s">
        <v>808</v>
      </c>
      <c r="D5602" s="4" t="n">
        <v>30</v>
      </c>
      <c r="E5602" s="21" t="s">
        <v>459</v>
      </c>
      <c r="F5602" s="22" t="s">
        <v>805</v>
      </c>
    </row>
    <row r="5603" customFormat="false" ht="15" hidden="false" customHeight="false" outlineLevel="0" collapsed="false">
      <c r="A5603" s="4" t="str">
        <f aca="false">B5603&amp;"|"&amp;C5603</f>
        <v>tdbR00000064 Phe-GAA|31</v>
      </c>
      <c r="B5603" s="4" t="s">
        <v>113</v>
      </c>
      <c r="C5603" s="4" t="s">
        <v>809</v>
      </c>
      <c r="D5603" s="4" t="n">
        <v>31</v>
      </c>
      <c r="E5603" s="21" t="s">
        <v>780</v>
      </c>
      <c r="F5603" s="22" t="s">
        <v>805</v>
      </c>
    </row>
    <row r="5604" customFormat="false" ht="15" hidden="false" customHeight="false" outlineLevel="0" collapsed="false">
      <c r="A5604" s="4" t="str">
        <f aca="false">B5604&amp;"|"&amp;C5604</f>
        <v>tdbR00000064 Phe-GAA|32</v>
      </c>
      <c r="B5604" s="4" t="s">
        <v>113</v>
      </c>
      <c r="C5604" s="4" t="s">
        <v>810</v>
      </c>
      <c r="D5604" s="4" t="n">
        <v>32</v>
      </c>
      <c r="E5604" s="19" t="s">
        <v>772</v>
      </c>
      <c r="F5604" s="20" t="s">
        <v>811</v>
      </c>
    </row>
    <row r="5605" customFormat="false" ht="15" hidden="false" customHeight="false" outlineLevel="0" collapsed="false">
      <c r="A5605" s="4" t="str">
        <f aca="false">B5605&amp;"|"&amp;C5605</f>
        <v>tdbR00000064 Phe-GAA|33</v>
      </c>
      <c r="B5605" s="4" t="s">
        <v>113</v>
      </c>
      <c r="C5605" s="4" t="s">
        <v>812</v>
      </c>
      <c r="D5605" s="4" t="n">
        <v>33</v>
      </c>
      <c r="E5605" s="19" t="s">
        <v>777</v>
      </c>
      <c r="F5605" s="20" t="s">
        <v>811</v>
      </c>
    </row>
    <row r="5606" customFormat="false" ht="15" hidden="false" customHeight="false" outlineLevel="0" collapsed="false">
      <c r="A5606" s="4" t="str">
        <f aca="false">B5606&amp;"|"&amp;C5606</f>
        <v>tdbR00000064 Phe-GAA|34</v>
      </c>
      <c r="B5606" s="4" t="s">
        <v>113</v>
      </c>
      <c r="C5606" s="4" t="s">
        <v>813</v>
      </c>
      <c r="D5606" s="4" t="n">
        <v>34</v>
      </c>
      <c r="E5606" s="19" t="s">
        <v>459</v>
      </c>
      <c r="F5606" s="20" t="s">
        <v>811</v>
      </c>
    </row>
    <row r="5607" customFormat="false" ht="15" hidden="false" customHeight="false" outlineLevel="0" collapsed="false">
      <c r="A5607" s="4" t="str">
        <f aca="false">B5607&amp;"|"&amp;C5607</f>
        <v>tdbR00000064 Phe-GAA|35</v>
      </c>
      <c r="B5607" s="4" t="s">
        <v>113</v>
      </c>
      <c r="C5607" s="4" t="s">
        <v>814</v>
      </c>
      <c r="D5607" s="4" t="n">
        <v>35</v>
      </c>
      <c r="E5607" s="19" t="s">
        <v>780</v>
      </c>
      <c r="F5607" s="20" t="s">
        <v>811</v>
      </c>
    </row>
    <row r="5608" customFormat="false" ht="15" hidden="false" customHeight="false" outlineLevel="0" collapsed="false">
      <c r="A5608" s="4" t="str">
        <f aca="false">B5608&amp;"|"&amp;C5608</f>
        <v>tdbR00000064 Phe-GAA|36</v>
      </c>
      <c r="B5608" s="4" t="s">
        <v>113</v>
      </c>
      <c r="C5608" s="4" t="s">
        <v>815</v>
      </c>
      <c r="D5608" s="4" t="n">
        <v>36</v>
      </c>
      <c r="E5608" s="19" t="s">
        <v>780</v>
      </c>
      <c r="F5608" s="20" t="s">
        <v>811</v>
      </c>
    </row>
    <row r="5609" customFormat="false" ht="15" hidden="false" customHeight="false" outlineLevel="0" collapsed="false">
      <c r="A5609" s="4" t="str">
        <f aca="false">B5609&amp;"|"&amp;C5609</f>
        <v>tdbR00000064 Phe-GAA|37</v>
      </c>
      <c r="B5609" s="4" t="s">
        <v>113</v>
      </c>
      <c r="C5609" s="4" t="s">
        <v>816</v>
      </c>
      <c r="D5609" s="4" t="n">
        <v>37</v>
      </c>
      <c r="E5609" s="19" t="s">
        <v>459</v>
      </c>
      <c r="F5609" s="20" t="s">
        <v>811</v>
      </c>
    </row>
    <row r="5610" customFormat="false" ht="15" hidden="false" customHeight="false" outlineLevel="0" collapsed="false">
      <c r="A5610" s="4" t="str">
        <f aca="false">B5610&amp;"|"&amp;C5610</f>
        <v>tdbR00000064 Phe-GAA|38</v>
      </c>
      <c r="B5610" s="4" t="s">
        <v>113</v>
      </c>
      <c r="C5610" s="4" t="s">
        <v>817</v>
      </c>
      <c r="D5610" s="4" t="n">
        <v>38</v>
      </c>
      <c r="E5610" s="19" t="s">
        <v>772</v>
      </c>
      <c r="F5610" s="20" t="s">
        <v>811</v>
      </c>
    </row>
    <row r="5611" customFormat="false" ht="15" hidden="false" customHeight="false" outlineLevel="0" collapsed="false">
      <c r="A5611" s="4" t="str">
        <f aca="false">B5611&amp;"|"&amp;C5611</f>
        <v>tdbR00000064 Phe-GAA|39</v>
      </c>
      <c r="B5611" s="4" t="s">
        <v>113</v>
      </c>
      <c r="C5611" s="4" t="s">
        <v>818</v>
      </c>
      <c r="D5611" s="4" t="n">
        <v>39</v>
      </c>
      <c r="E5611" s="21" t="s">
        <v>777</v>
      </c>
      <c r="F5611" s="22" t="s">
        <v>805</v>
      </c>
    </row>
    <row r="5612" customFormat="false" ht="15" hidden="false" customHeight="false" outlineLevel="0" collapsed="false">
      <c r="A5612" s="4" t="str">
        <f aca="false">B5612&amp;"|"&amp;C5612</f>
        <v>tdbR00000064 Phe-GAA|40</v>
      </c>
      <c r="B5612" s="4" t="s">
        <v>113</v>
      </c>
      <c r="C5612" s="4" t="s">
        <v>819</v>
      </c>
      <c r="D5612" s="4" t="n">
        <v>40</v>
      </c>
      <c r="E5612" s="21" t="s">
        <v>772</v>
      </c>
      <c r="F5612" s="22" t="s">
        <v>805</v>
      </c>
    </row>
    <row r="5613" customFormat="false" ht="15" hidden="false" customHeight="false" outlineLevel="0" collapsed="false">
      <c r="A5613" s="4" t="str">
        <f aca="false">B5613&amp;"|"&amp;C5613</f>
        <v>tdbR00000064 Phe-GAA|41</v>
      </c>
      <c r="B5613" s="4" t="s">
        <v>113</v>
      </c>
      <c r="C5613" s="4" t="s">
        <v>820</v>
      </c>
      <c r="D5613" s="4" t="n">
        <v>41</v>
      </c>
      <c r="E5613" s="21" t="s">
        <v>777</v>
      </c>
      <c r="F5613" s="22" t="s">
        <v>805</v>
      </c>
    </row>
    <row r="5614" customFormat="false" ht="15" hidden="false" customHeight="false" outlineLevel="0" collapsed="false">
      <c r="A5614" s="4" t="str">
        <f aca="false">B5614&amp;"|"&amp;C5614</f>
        <v>tdbR00000064 Phe-GAA|42</v>
      </c>
      <c r="B5614" s="4" t="s">
        <v>113</v>
      </c>
      <c r="C5614" s="4" t="s">
        <v>821</v>
      </c>
      <c r="D5614" s="4" t="n">
        <v>42</v>
      </c>
      <c r="E5614" s="21" t="s">
        <v>459</v>
      </c>
      <c r="F5614" s="22" t="s">
        <v>805</v>
      </c>
    </row>
    <row r="5615" customFormat="false" ht="15" hidden="false" customHeight="false" outlineLevel="0" collapsed="false">
      <c r="A5615" s="4" t="str">
        <f aca="false">B5615&amp;"|"&amp;C5615</f>
        <v>tdbR00000064 Phe-GAA|43</v>
      </c>
      <c r="B5615" s="4" t="s">
        <v>113</v>
      </c>
      <c r="C5615" s="4" t="s">
        <v>822</v>
      </c>
      <c r="D5615" s="4" t="n">
        <v>43</v>
      </c>
      <c r="E5615" s="21" t="s">
        <v>772</v>
      </c>
      <c r="F5615" s="22" t="s">
        <v>805</v>
      </c>
    </row>
    <row r="5616" customFormat="false" ht="15" hidden="false" customHeight="false" outlineLevel="0" collapsed="false">
      <c r="A5616" s="4" t="str">
        <f aca="false">B5616&amp;"|"&amp;C5616</f>
        <v>tdbR00000064 Phe-GAA|44</v>
      </c>
      <c r="B5616" s="4" t="s">
        <v>113</v>
      </c>
      <c r="C5616" s="4" t="s">
        <v>823</v>
      </c>
      <c r="D5616" s="4" t="n">
        <v>44</v>
      </c>
      <c r="E5616" s="19" t="s">
        <v>459</v>
      </c>
      <c r="F5616" s="20" t="s">
        <v>824</v>
      </c>
    </row>
    <row r="5617" customFormat="false" ht="15" hidden="false" customHeight="false" outlineLevel="0" collapsed="false">
      <c r="A5617" s="4" t="str">
        <f aca="false">B5617&amp;"|"&amp;C5617</f>
        <v>tdbR00000064 Phe-GAA|45</v>
      </c>
      <c r="B5617" s="4" t="s">
        <v>113</v>
      </c>
      <c r="C5617" s="4" t="s">
        <v>825</v>
      </c>
      <c r="D5617" s="4" t="n">
        <v>45</v>
      </c>
      <c r="E5617" s="19" t="s">
        <v>777</v>
      </c>
      <c r="F5617" s="20" t="s">
        <v>824</v>
      </c>
    </row>
    <row r="5618" customFormat="false" ht="15" hidden="false" customHeight="false" outlineLevel="0" collapsed="false">
      <c r="A5618" s="4" t="str">
        <f aca="false">B5618&amp;"|"&amp;C5618</f>
        <v>tdbR00000064 Phe-GAA|46</v>
      </c>
      <c r="B5618" s="4" t="s">
        <v>113</v>
      </c>
      <c r="C5618" s="4" t="s">
        <v>826</v>
      </c>
      <c r="D5618" s="4" t="n">
        <v>46</v>
      </c>
      <c r="E5618" s="19" t="s">
        <v>459</v>
      </c>
      <c r="F5618" s="20" t="s">
        <v>824</v>
      </c>
    </row>
    <row r="5619" customFormat="false" ht="15" hidden="false" customHeight="false" outlineLevel="0" collapsed="false">
      <c r="A5619" s="4" t="str">
        <f aca="false">B5619&amp;"|"&amp;C5619</f>
        <v>tdbR00000064 Phe-GAA|47</v>
      </c>
      <c r="B5619" s="4" t="s">
        <v>113</v>
      </c>
      <c r="C5619" s="4" t="s">
        <v>827</v>
      </c>
      <c r="D5619" s="4" t="n">
        <v>47</v>
      </c>
      <c r="E5619" s="19" t="s">
        <v>777</v>
      </c>
      <c r="F5619" s="20" t="s">
        <v>824</v>
      </c>
    </row>
    <row r="5620" customFormat="false" ht="15" hidden="false" customHeight="false" outlineLevel="0" collapsed="false">
      <c r="A5620" s="4" t="str">
        <f aca="false">B5620&amp;"|"&amp;C5620</f>
        <v>tdbR00000064 Phe-GAA|48</v>
      </c>
      <c r="B5620" s="4" t="s">
        <v>113</v>
      </c>
      <c r="C5620" s="4" t="s">
        <v>828</v>
      </c>
      <c r="D5620" s="4" t="n">
        <v>48</v>
      </c>
      <c r="E5620" s="19" t="s">
        <v>772</v>
      </c>
      <c r="F5620" s="20" t="s">
        <v>824</v>
      </c>
    </row>
    <row r="5621" customFormat="false" ht="15" hidden="false" customHeight="false" outlineLevel="0" collapsed="false">
      <c r="A5621" s="4" t="str">
        <f aca="false">B5621&amp;"|"&amp;C5621</f>
        <v>tdbR00000064 Phe-GAA|49</v>
      </c>
      <c r="B5621" s="4" t="s">
        <v>113</v>
      </c>
      <c r="C5621" s="4" t="s">
        <v>829</v>
      </c>
      <c r="D5621" s="4" t="n">
        <v>49</v>
      </c>
      <c r="E5621" s="23" t="s">
        <v>459</v>
      </c>
      <c r="F5621" s="10" t="s">
        <v>830</v>
      </c>
    </row>
    <row r="5622" customFormat="false" ht="15" hidden="false" customHeight="false" outlineLevel="0" collapsed="false">
      <c r="A5622" s="4" t="str">
        <f aca="false">B5622&amp;"|"&amp;C5622</f>
        <v>tdbR00000064 Phe-GAA|50</v>
      </c>
      <c r="B5622" s="4" t="s">
        <v>113</v>
      </c>
      <c r="C5622" s="4" t="s">
        <v>831</v>
      </c>
      <c r="D5622" s="4" t="n">
        <v>50</v>
      </c>
      <c r="E5622" s="23" t="s">
        <v>459</v>
      </c>
      <c r="F5622" s="10" t="s">
        <v>830</v>
      </c>
    </row>
    <row r="5623" customFormat="false" ht="15" hidden="false" customHeight="false" outlineLevel="0" collapsed="false">
      <c r="A5623" s="4" t="str">
        <f aca="false">B5623&amp;"|"&amp;C5623</f>
        <v>tdbR00000064 Phe-GAA|51</v>
      </c>
      <c r="B5623" s="4" t="s">
        <v>113</v>
      </c>
      <c r="C5623" s="4" t="s">
        <v>832</v>
      </c>
      <c r="D5623" s="4" t="n">
        <v>51</v>
      </c>
      <c r="E5623" s="23" t="s">
        <v>772</v>
      </c>
      <c r="F5623" s="10" t="s">
        <v>830</v>
      </c>
    </row>
    <row r="5624" customFormat="false" ht="15" hidden="false" customHeight="false" outlineLevel="0" collapsed="false">
      <c r="A5624" s="4" t="str">
        <f aca="false">B5624&amp;"|"&amp;C5624</f>
        <v>tdbR00000064 Phe-GAA|52</v>
      </c>
      <c r="B5624" s="4" t="s">
        <v>113</v>
      </c>
      <c r="C5624" s="4" t="s">
        <v>833</v>
      </c>
      <c r="D5624" s="4" t="n">
        <v>52</v>
      </c>
      <c r="E5624" s="23" t="s">
        <v>459</v>
      </c>
      <c r="F5624" s="10" t="s">
        <v>830</v>
      </c>
    </row>
    <row r="5625" customFormat="false" ht="15" hidden="false" customHeight="false" outlineLevel="0" collapsed="false">
      <c r="A5625" s="4" t="str">
        <f aca="false">B5625&amp;"|"&amp;C5625</f>
        <v>tdbR00000064 Phe-GAA|53</v>
      </c>
      <c r="B5625" s="4" t="s">
        <v>113</v>
      </c>
      <c r="C5625" s="4" t="s">
        <v>834</v>
      </c>
      <c r="D5625" s="4" t="n">
        <v>53</v>
      </c>
      <c r="E5625" s="23" t="s">
        <v>459</v>
      </c>
      <c r="F5625" s="10" t="s">
        <v>830</v>
      </c>
    </row>
    <row r="5626" customFormat="false" ht="15" hidden="false" customHeight="false" outlineLevel="0" collapsed="false">
      <c r="A5626" s="4" t="str">
        <f aca="false">B5626&amp;"|"&amp;C5626</f>
        <v>tdbR00000064 Phe-GAA|54</v>
      </c>
      <c r="B5626" s="4" t="s">
        <v>113</v>
      </c>
      <c r="C5626" s="4" t="s">
        <v>835</v>
      </c>
      <c r="D5626" s="4" t="n">
        <v>54</v>
      </c>
      <c r="E5626" s="19" t="s">
        <v>777</v>
      </c>
      <c r="F5626" s="20" t="s">
        <v>836</v>
      </c>
    </row>
    <row r="5627" customFormat="false" ht="15" hidden="false" customHeight="false" outlineLevel="0" collapsed="false">
      <c r="A5627" s="4" t="str">
        <f aca="false">B5627&amp;"|"&amp;C5627</f>
        <v>tdbR00000064 Phe-GAA|55</v>
      </c>
      <c r="B5627" s="4" t="s">
        <v>113</v>
      </c>
      <c r="C5627" s="4" t="s">
        <v>837</v>
      </c>
      <c r="D5627" s="4" t="n">
        <v>55</v>
      </c>
      <c r="E5627" s="19" t="s">
        <v>777</v>
      </c>
      <c r="F5627" s="20" t="s">
        <v>836</v>
      </c>
    </row>
    <row r="5628" customFormat="false" ht="15" hidden="false" customHeight="false" outlineLevel="0" collapsed="false">
      <c r="A5628" s="4" t="str">
        <f aca="false">B5628&amp;"|"&amp;C5628</f>
        <v>tdbR00000064 Phe-GAA|56</v>
      </c>
      <c r="B5628" s="4" t="s">
        <v>113</v>
      </c>
      <c r="C5628" s="4" t="s">
        <v>838</v>
      </c>
      <c r="D5628" s="4" t="n">
        <v>56</v>
      </c>
      <c r="E5628" s="19" t="s">
        <v>772</v>
      </c>
      <c r="F5628" s="20" t="s">
        <v>836</v>
      </c>
    </row>
    <row r="5629" customFormat="false" ht="15" hidden="false" customHeight="false" outlineLevel="0" collapsed="false">
      <c r="A5629" s="4" t="str">
        <f aca="false">B5629&amp;"|"&amp;C5629</f>
        <v>tdbR00000064 Phe-GAA|57</v>
      </c>
      <c r="B5629" s="4" t="s">
        <v>113</v>
      </c>
      <c r="C5629" s="4" t="s">
        <v>839</v>
      </c>
      <c r="D5629" s="4" t="n">
        <v>57</v>
      </c>
      <c r="E5629" s="19" t="s">
        <v>780</v>
      </c>
      <c r="F5629" s="20" t="s">
        <v>836</v>
      </c>
    </row>
    <row r="5630" customFormat="false" ht="15" hidden="false" customHeight="false" outlineLevel="0" collapsed="false">
      <c r="A5630" s="4" t="str">
        <f aca="false">B5630&amp;"|"&amp;C5630</f>
        <v>tdbR00000064 Phe-GAA|58</v>
      </c>
      <c r="B5630" s="4" t="s">
        <v>113</v>
      </c>
      <c r="C5630" s="4" t="s">
        <v>840</v>
      </c>
      <c r="D5630" s="4" t="n">
        <v>58</v>
      </c>
      <c r="E5630" s="19" t="s">
        <v>780</v>
      </c>
      <c r="F5630" s="20" t="s">
        <v>836</v>
      </c>
    </row>
    <row r="5631" customFormat="false" ht="15" hidden="false" customHeight="false" outlineLevel="0" collapsed="false">
      <c r="A5631" s="4" t="str">
        <f aca="false">B5631&amp;"|"&amp;C5631</f>
        <v>tdbR00000064 Phe-GAA|59</v>
      </c>
      <c r="B5631" s="4" t="s">
        <v>113</v>
      </c>
      <c r="C5631" s="4" t="s">
        <v>841</v>
      </c>
      <c r="D5631" s="4" t="n">
        <v>59</v>
      </c>
      <c r="E5631" s="19" t="s">
        <v>777</v>
      </c>
      <c r="F5631" s="20" t="s">
        <v>836</v>
      </c>
    </row>
    <row r="5632" customFormat="false" ht="15" hidden="false" customHeight="false" outlineLevel="0" collapsed="false">
      <c r="A5632" s="4" t="str">
        <f aca="false">B5632&amp;"|"&amp;C5632</f>
        <v>tdbR00000064 Phe-GAA|60</v>
      </c>
      <c r="B5632" s="4" t="s">
        <v>113</v>
      </c>
      <c r="C5632" s="4" t="s">
        <v>842</v>
      </c>
      <c r="D5632" s="4" t="n">
        <v>60</v>
      </c>
      <c r="E5632" s="19" t="s">
        <v>777</v>
      </c>
      <c r="F5632" s="20" t="s">
        <v>836</v>
      </c>
    </row>
    <row r="5633" customFormat="false" ht="15" hidden="false" customHeight="false" outlineLevel="0" collapsed="false">
      <c r="A5633" s="4" t="str">
        <f aca="false">B5633&amp;"|"&amp;C5633</f>
        <v>tdbR00000064 Phe-GAA|61</v>
      </c>
      <c r="B5633" s="4" t="s">
        <v>113</v>
      </c>
      <c r="C5633" s="4" t="s">
        <v>843</v>
      </c>
      <c r="D5633" s="4" t="n">
        <v>61</v>
      </c>
      <c r="E5633" s="23" t="s">
        <v>772</v>
      </c>
      <c r="F5633" s="10" t="s">
        <v>830</v>
      </c>
    </row>
    <row r="5634" customFormat="false" ht="15" hidden="false" customHeight="false" outlineLevel="0" collapsed="false">
      <c r="A5634" s="4" t="str">
        <f aca="false">B5634&amp;"|"&amp;C5634</f>
        <v>tdbR00000064 Phe-GAA|62</v>
      </c>
      <c r="B5634" s="4" t="s">
        <v>113</v>
      </c>
      <c r="C5634" s="4" t="s">
        <v>844</v>
      </c>
      <c r="D5634" s="4" t="n">
        <v>62</v>
      </c>
      <c r="E5634" s="23" t="s">
        <v>772</v>
      </c>
      <c r="F5634" s="10" t="s">
        <v>830</v>
      </c>
    </row>
    <row r="5635" customFormat="false" ht="15" hidden="false" customHeight="false" outlineLevel="0" collapsed="false">
      <c r="A5635" s="4" t="str">
        <f aca="false">B5635&amp;"|"&amp;C5635</f>
        <v>tdbR00000064 Phe-GAA|63</v>
      </c>
      <c r="B5635" s="4" t="s">
        <v>113</v>
      </c>
      <c r="C5635" s="4" t="s">
        <v>845</v>
      </c>
      <c r="D5635" s="4" t="n">
        <v>63</v>
      </c>
      <c r="E5635" s="23" t="s">
        <v>459</v>
      </c>
      <c r="F5635" s="10" t="s">
        <v>830</v>
      </c>
    </row>
    <row r="5636" customFormat="false" ht="15" hidden="false" customHeight="false" outlineLevel="0" collapsed="false">
      <c r="A5636" s="4" t="str">
        <f aca="false">B5636&amp;"|"&amp;C5636</f>
        <v>tdbR00000064 Phe-GAA|64</v>
      </c>
      <c r="B5636" s="4" t="s">
        <v>113</v>
      </c>
      <c r="C5636" s="4" t="s">
        <v>846</v>
      </c>
      <c r="D5636" s="4" t="n">
        <v>64</v>
      </c>
      <c r="E5636" s="23" t="s">
        <v>777</v>
      </c>
      <c r="F5636" s="10" t="s">
        <v>830</v>
      </c>
    </row>
    <row r="5637" customFormat="false" ht="15" hidden="false" customHeight="false" outlineLevel="0" collapsed="false">
      <c r="A5637" s="4" t="str">
        <f aca="false">B5637&amp;"|"&amp;C5637</f>
        <v>tdbR00000064 Phe-GAA|65</v>
      </c>
      <c r="B5637" s="4" t="s">
        <v>113</v>
      </c>
      <c r="C5637" s="4" t="s">
        <v>847</v>
      </c>
      <c r="D5637" s="4" t="n">
        <v>65</v>
      </c>
      <c r="E5637" s="23" t="s">
        <v>772</v>
      </c>
      <c r="F5637" s="10" t="s">
        <v>830</v>
      </c>
    </row>
    <row r="5638" customFormat="false" ht="15" hidden="false" customHeight="false" outlineLevel="0" collapsed="false">
      <c r="A5638" s="4" t="str">
        <f aca="false">B5638&amp;"|"&amp;C5638</f>
        <v>tdbR00000064 Phe-GAA|66</v>
      </c>
      <c r="B5638" s="4" t="s">
        <v>113</v>
      </c>
      <c r="C5638" s="4" t="s">
        <v>848</v>
      </c>
      <c r="D5638" s="4" t="n">
        <v>66</v>
      </c>
      <c r="E5638" s="17" t="s">
        <v>772</v>
      </c>
      <c r="F5638" s="18" t="s">
        <v>768</v>
      </c>
    </row>
    <row r="5639" customFormat="false" ht="15" hidden="false" customHeight="false" outlineLevel="0" collapsed="false">
      <c r="A5639" s="4" t="str">
        <f aca="false">B5639&amp;"|"&amp;C5639</f>
        <v>tdbR00000064 Phe-GAA|67</v>
      </c>
      <c r="B5639" s="4" t="s">
        <v>113</v>
      </c>
      <c r="C5639" s="4" t="s">
        <v>849</v>
      </c>
      <c r="D5639" s="4" t="n">
        <v>67</v>
      </c>
      <c r="E5639" s="17" t="s">
        <v>780</v>
      </c>
      <c r="F5639" s="18" t="s">
        <v>768</v>
      </c>
    </row>
    <row r="5640" customFormat="false" ht="15" hidden="false" customHeight="false" outlineLevel="0" collapsed="false">
      <c r="A5640" s="4" t="str">
        <f aca="false">B5640&amp;"|"&amp;C5640</f>
        <v>tdbR00000064 Phe-GAA|68</v>
      </c>
      <c r="B5640" s="4" t="s">
        <v>113</v>
      </c>
      <c r="C5640" s="4" t="s">
        <v>850</v>
      </c>
      <c r="D5640" s="4" t="n">
        <v>68</v>
      </c>
      <c r="E5640" s="17" t="s">
        <v>772</v>
      </c>
      <c r="F5640" s="18" t="s">
        <v>768</v>
      </c>
    </row>
    <row r="5641" customFormat="false" ht="15" hidden="false" customHeight="false" outlineLevel="0" collapsed="false">
      <c r="A5641" s="4" t="str">
        <f aca="false">B5641&amp;"|"&amp;C5641</f>
        <v>tdbR00000064 Phe-GAA|69</v>
      </c>
      <c r="B5641" s="4" t="s">
        <v>113</v>
      </c>
      <c r="C5641" s="4" t="s">
        <v>851</v>
      </c>
      <c r="D5641" s="4" t="n">
        <v>69</v>
      </c>
      <c r="E5641" s="17" t="s">
        <v>459</v>
      </c>
      <c r="F5641" s="18" t="s">
        <v>768</v>
      </c>
    </row>
    <row r="5642" customFormat="false" ht="15" hidden="false" customHeight="false" outlineLevel="0" collapsed="false">
      <c r="A5642" s="4" t="str">
        <f aca="false">B5642&amp;"|"&amp;C5642</f>
        <v>tdbR00000064 Phe-GAA|70</v>
      </c>
      <c r="B5642" s="4" t="s">
        <v>113</v>
      </c>
      <c r="C5642" s="4" t="s">
        <v>852</v>
      </c>
      <c r="D5642" s="4" t="n">
        <v>70</v>
      </c>
      <c r="E5642" s="17" t="s">
        <v>780</v>
      </c>
      <c r="F5642" s="18" t="s">
        <v>768</v>
      </c>
    </row>
    <row r="5643" customFormat="false" ht="15" hidden="false" customHeight="false" outlineLevel="0" collapsed="false">
      <c r="A5643" s="4" t="str">
        <f aca="false">B5643&amp;"|"&amp;C5643</f>
        <v>tdbR00000064 Phe-GAA|71</v>
      </c>
      <c r="B5643" s="4" t="s">
        <v>113</v>
      </c>
      <c r="C5643" s="4" t="s">
        <v>853</v>
      </c>
      <c r="D5643" s="4" t="n">
        <v>71</v>
      </c>
      <c r="E5643" s="17" t="s">
        <v>772</v>
      </c>
      <c r="F5643" s="18" t="s">
        <v>768</v>
      </c>
    </row>
    <row r="5644" customFormat="false" ht="15" hidden="false" customHeight="false" outlineLevel="0" collapsed="false">
      <c r="A5644" s="4" t="str">
        <f aca="false">B5644&amp;"|"&amp;C5644</f>
        <v>tdbR00000064 Phe-GAA|72</v>
      </c>
      <c r="B5644" s="4" t="s">
        <v>113</v>
      </c>
      <c r="C5644" s="4" t="s">
        <v>854</v>
      </c>
      <c r="D5644" s="4" t="n">
        <v>72</v>
      </c>
      <c r="E5644" s="17" t="s">
        <v>772</v>
      </c>
      <c r="F5644" s="18" t="s">
        <v>768</v>
      </c>
    </row>
    <row r="5645" customFormat="false" ht="15" hidden="false" customHeight="false" outlineLevel="0" collapsed="false">
      <c r="A5645" s="4" t="str">
        <f aca="false">B5645&amp;"|"&amp;C5645</f>
        <v>tdbR00000314 Pro-UGG|1</v>
      </c>
      <c r="B5645" s="4" t="s">
        <v>114</v>
      </c>
      <c r="C5645" s="4" t="s">
        <v>767</v>
      </c>
      <c r="D5645" s="4" t="n">
        <v>1</v>
      </c>
      <c r="E5645" s="17" t="s">
        <v>772</v>
      </c>
      <c r="F5645" s="18" t="s">
        <v>768</v>
      </c>
    </row>
    <row r="5646" customFormat="false" ht="15" hidden="false" customHeight="false" outlineLevel="0" collapsed="false">
      <c r="A5646" s="4" t="str">
        <f aca="false">B5646&amp;"|"&amp;C5646</f>
        <v>tdbR00000314 Pro-UGG|2</v>
      </c>
      <c r="B5646" s="4" t="s">
        <v>114</v>
      </c>
      <c r="C5646" s="4" t="s">
        <v>769</v>
      </c>
      <c r="D5646" s="4" t="n">
        <v>2</v>
      </c>
      <c r="E5646" s="17" t="s">
        <v>459</v>
      </c>
      <c r="F5646" s="18" t="s">
        <v>768</v>
      </c>
    </row>
    <row r="5647" customFormat="false" ht="15" hidden="false" customHeight="false" outlineLevel="0" collapsed="false">
      <c r="A5647" s="4" t="str">
        <f aca="false">B5647&amp;"|"&amp;C5647</f>
        <v>tdbR00000314 Pro-UGG|3</v>
      </c>
      <c r="B5647" s="4" t="s">
        <v>114</v>
      </c>
      <c r="C5647" s="4" t="s">
        <v>770</v>
      </c>
      <c r="D5647" s="4" t="n">
        <v>3</v>
      </c>
      <c r="E5647" s="17" t="s">
        <v>459</v>
      </c>
      <c r="F5647" s="18" t="s">
        <v>768</v>
      </c>
    </row>
    <row r="5648" customFormat="false" ht="15" hidden="false" customHeight="false" outlineLevel="0" collapsed="false">
      <c r="A5648" s="4" t="str">
        <f aca="false">B5648&amp;"|"&amp;C5648</f>
        <v>tdbR00000314 Pro-UGG|4</v>
      </c>
      <c r="B5648" s="4" t="s">
        <v>114</v>
      </c>
      <c r="C5648" s="4" t="s">
        <v>771</v>
      </c>
      <c r="D5648" s="4" t="n">
        <v>4</v>
      </c>
      <c r="E5648" s="17" t="s">
        <v>459</v>
      </c>
      <c r="F5648" s="18" t="s">
        <v>768</v>
      </c>
    </row>
    <row r="5649" customFormat="false" ht="15" hidden="false" customHeight="false" outlineLevel="0" collapsed="false">
      <c r="A5649" s="4" t="str">
        <f aca="false">B5649&amp;"|"&amp;C5649</f>
        <v>tdbR00000314 Pro-UGG|5</v>
      </c>
      <c r="B5649" s="4" t="s">
        <v>114</v>
      </c>
      <c r="C5649" s="4" t="s">
        <v>773</v>
      </c>
      <c r="D5649" s="4" t="n">
        <v>5</v>
      </c>
      <c r="E5649" s="17" t="s">
        <v>780</v>
      </c>
      <c r="F5649" s="18" t="s">
        <v>768</v>
      </c>
    </row>
    <row r="5650" customFormat="false" ht="15" hidden="false" customHeight="false" outlineLevel="0" collapsed="false">
      <c r="A5650" s="4" t="str">
        <f aca="false">B5650&amp;"|"&amp;C5650</f>
        <v>tdbR00000314 Pro-UGG|6</v>
      </c>
      <c r="B5650" s="4" t="s">
        <v>114</v>
      </c>
      <c r="C5650" s="4" t="s">
        <v>774</v>
      </c>
      <c r="D5650" s="4" t="n">
        <v>6</v>
      </c>
      <c r="E5650" s="17" t="s">
        <v>780</v>
      </c>
      <c r="F5650" s="18" t="s">
        <v>768</v>
      </c>
    </row>
    <row r="5651" customFormat="false" ht="15" hidden="false" customHeight="false" outlineLevel="0" collapsed="false">
      <c r="A5651" s="4" t="str">
        <f aca="false">B5651&amp;"|"&amp;C5651</f>
        <v>tdbR00000314 Pro-UGG|7</v>
      </c>
      <c r="B5651" s="4" t="s">
        <v>114</v>
      </c>
      <c r="C5651" s="4" t="s">
        <v>775</v>
      </c>
      <c r="D5651" s="4" t="n">
        <v>7</v>
      </c>
      <c r="E5651" s="17" t="s">
        <v>459</v>
      </c>
      <c r="F5651" s="18" t="s">
        <v>768</v>
      </c>
    </row>
    <row r="5652" customFormat="false" ht="15" hidden="false" customHeight="false" outlineLevel="0" collapsed="false">
      <c r="A5652" s="4" t="str">
        <f aca="false">B5652&amp;"|"&amp;C5652</f>
        <v>tdbR00000314 Pro-UGG|8</v>
      </c>
      <c r="B5652" s="4" t="s">
        <v>114</v>
      </c>
      <c r="C5652" s="4" t="s">
        <v>776</v>
      </c>
      <c r="D5652" s="4" t="n">
        <v>8</v>
      </c>
      <c r="E5652" s="3" t="s">
        <v>777</v>
      </c>
      <c r="F5652" s="4" t="s">
        <v>778</v>
      </c>
    </row>
    <row r="5653" customFormat="false" ht="15" hidden="false" customHeight="false" outlineLevel="0" collapsed="false">
      <c r="A5653" s="4" t="str">
        <f aca="false">B5653&amp;"|"&amp;C5653</f>
        <v>tdbR00000314 Pro-UGG|9</v>
      </c>
      <c r="B5653" s="4" t="s">
        <v>114</v>
      </c>
      <c r="C5653" s="4" t="s">
        <v>779</v>
      </c>
      <c r="D5653" s="4" t="n">
        <v>9</v>
      </c>
      <c r="E5653" s="3" t="s">
        <v>459</v>
      </c>
      <c r="F5653" s="4" t="s">
        <v>781</v>
      </c>
    </row>
    <row r="5654" customFormat="false" ht="15" hidden="false" customHeight="false" outlineLevel="0" collapsed="false">
      <c r="A5654" s="4" t="str">
        <f aca="false">B5654&amp;"|"&amp;C5654</f>
        <v>tdbR00000314 Pro-UGG|10</v>
      </c>
      <c r="B5654" s="4" t="s">
        <v>114</v>
      </c>
      <c r="C5654" s="4" t="s">
        <v>782</v>
      </c>
      <c r="D5654" s="4" t="n">
        <v>10</v>
      </c>
      <c r="E5654" s="8" t="s">
        <v>459</v>
      </c>
      <c r="F5654" s="7" t="s">
        <v>783</v>
      </c>
    </row>
    <row r="5655" customFormat="false" ht="15" hidden="false" customHeight="false" outlineLevel="0" collapsed="false">
      <c r="A5655" s="4" t="str">
        <f aca="false">B5655&amp;"|"&amp;C5655</f>
        <v>tdbR00000314 Pro-UGG|11</v>
      </c>
      <c r="B5655" s="4" t="s">
        <v>114</v>
      </c>
      <c r="C5655" s="4" t="s">
        <v>784</v>
      </c>
      <c r="D5655" s="4" t="n">
        <v>11</v>
      </c>
      <c r="E5655" s="8" t="s">
        <v>772</v>
      </c>
      <c r="F5655" s="7" t="s">
        <v>783</v>
      </c>
    </row>
    <row r="5656" customFormat="false" ht="15" hidden="false" customHeight="false" outlineLevel="0" collapsed="false">
      <c r="A5656" s="4" t="str">
        <f aca="false">B5656&amp;"|"&amp;C5656</f>
        <v>tdbR00000314 Pro-UGG|12</v>
      </c>
      <c r="B5656" s="4" t="s">
        <v>114</v>
      </c>
      <c r="C5656" s="4" t="s">
        <v>785</v>
      </c>
      <c r="D5656" s="4" t="n">
        <v>12</v>
      </c>
      <c r="E5656" s="8" t="s">
        <v>777</v>
      </c>
      <c r="F5656" s="7" t="s">
        <v>783</v>
      </c>
    </row>
    <row r="5657" customFormat="false" ht="15" hidden="false" customHeight="false" outlineLevel="0" collapsed="false">
      <c r="A5657" s="4" t="str">
        <f aca="false">B5657&amp;"|"&amp;C5657</f>
        <v>tdbR00000314 Pro-UGG|13</v>
      </c>
      <c r="B5657" s="4" t="s">
        <v>114</v>
      </c>
      <c r="C5657" s="4" t="s">
        <v>786</v>
      </c>
      <c r="D5657" s="4" t="n">
        <v>13</v>
      </c>
      <c r="E5657" s="8" t="s">
        <v>772</v>
      </c>
      <c r="F5657" s="7" t="s">
        <v>783</v>
      </c>
    </row>
    <row r="5658" customFormat="false" ht="15" hidden="false" customHeight="false" outlineLevel="0" collapsed="false">
      <c r="A5658" s="4" t="str">
        <f aca="false">B5658&amp;"|"&amp;C5658</f>
        <v>tdbR00000314 Pro-UGG|14</v>
      </c>
      <c r="B5658" s="4" t="s">
        <v>114</v>
      </c>
      <c r="C5658" s="4" t="s">
        <v>787</v>
      </c>
      <c r="D5658" s="4" t="n">
        <v>14</v>
      </c>
      <c r="E5658" s="19" t="s">
        <v>780</v>
      </c>
      <c r="F5658" s="20" t="s">
        <v>788</v>
      </c>
    </row>
    <row r="5659" customFormat="false" ht="15" hidden="false" customHeight="false" outlineLevel="0" collapsed="false">
      <c r="A5659" s="4" t="str">
        <f aca="false">B5659&amp;"|"&amp;C5659</f>
        <v>tdbR00000314 Pro-UGG|15</v>
      </c>
      <c r="B5659" s="4" t="s">
        <v>114</v>
      </c>
      <c r="C5659" s="4" t="s">
        <v>789</v>
      </c>
      <c r="D5659" s="4" t="n">
        <v>15</v>
      </c>
      <c r="E5659" s="19" t="s">
        <v>459</v>
      </c>
      <c r="F5659" s="20" t="s">
        <v>788</v>
      </c>
    </row>
    <row r="5660" customFormat="false" ht="15" hidden="false" customHeight="false" outlineLevel="0" collapsed="false">
      <c r="A5660" s="4" t="str">
        <f aca="false">B5660&amp;"|"&amp;C5660</f>
        <v>tdbR00000314 Pro-UGG|16</v>
      </c>
      <c r="B5660" s="4" t="s">
        <v>114</v>
      </c>
      <c r="C5660" s="4" t="s">
        <v>790</v>
      </c>
      <c r="D5660" s="4" t="n">
        <v>16</v>
      </c>
      <c r="E5660" s="19" t="s">
        <v>777</v>
      </c>
      <c r="F5660" s="20" t="s">
        <v>788</v>
      </c>
    </row>
    <row r="5661" customFormat="false" ht="15" hidden="false" customHeight="false" outlineLevel="0" collapsed="false">
      <c r="A5661" s="4" t="str">
        <f aca="false">B5661&amp;"|"&amp;C5661</f>
        <v>tdbR00000314 Pro-UGG|17</v>
      </c>
      <c r="B5661" s="4" t="s">
        <v>114</v>
      </c>
      <c r="C5661" s="4" t="s">
        <v>791</v>
      </c>
      <c r="D5661" s="4" t="n">
        <v>17</v>
      </c>
      <c r="E5661" s="19" t="s">
        <v>777</v>
      </c>
      <c r="F5661" s="20" t="s">
        <v>788</v>
      </c>
    </row>
    <row r="5662" customFormat="false" ht="15" hidden="false" customHeight="false" outlineLevel="0" collapsed="false">
      <c r="A5662" s="4" t="str">
        <f aca="false">B5662&amp;"|"&amp;C5662</f>
        <v>tdbR00000314 Pro-UGG|17a</v>
      </c>
      <c r="B5662" s="4" t="s">
        <v>114</v>
      </c>
      <c r="C5662" s="4" t="s">
        <v>792</v>
      </c>
      <c r="D5662" s="4" t="n">
        <v>18</v>
      </c>
      <c r="E5662" s="19" t="s">
        <v>777</v>
      </c>
      <c r="F5662" s="20" t="s">
        <v>788</v>
      </c>
    </row>
    <row r="5663" customFormat="false" ht="15" hidden="false" customHeight="false" outlineLevel="0" collapsed="false">
      <c r="A5663" s="4" t="str">
        <f aca="false">B5663&amp;"|"&amp;C5663</f>
        <v>tdbR00000314 Pro-UGG|18</v>
      </c>
      <c r="B5663" s="4" t="s">
        <v>114</v>
      </c>
      <c r="C5663" s="4" t="s">
        <v>793</v>
      </c>
      <c r="D5663" s="4" t="n">
        <v>19</v>
      </c>
      <c r="E5663" s="19" t="s">
        <v>459</v>
      </c>
      <c r="F5663" s="20" t="s">
        <v>788</v>
      </c>
    </row>
    <row r="5664" customFormat="false" ht="15" hidden="false" customHeight="false" outlineLevel="0" collapsed="false">
      <c r="A5664" s="4" t="str">
        <f aca="false">B5664&amp;"|"&amp;C5664</f>
        <v>tdbR00000314 Pro-UGG|19</v>
      </c>
      <c r="B5664" s="4" t="s">
        <v>114</v>
      </c>
      <c r="C5664" s="4" t="s">
        <v>794</v>
      </c>
      <c r="D5664" s="4" t="n">
        <v>20</v>
      </c>
      <c r="E5664" s="19" t="s">
        <v>459</v>
      </c>
      <c r="F5664" s="20" t="s">
        <v>788</v>
      </c>
    </row>
    <row r="5665" customFormat="false" ht="15" hidden="false" customHeight="false" outlineLevel="0" collapsed="false">
      <c r="A5665" s="4" t="str">
        <f aca="false">B5665&amp;"|"&amp;C5665</f>
        <v>tdbR00000314 Pro-UGG|20</v>
      </c>
      <c r="B5665" s="4" t="s">
        <v>114</v>
      </c>
      <c r="C5665" s="4" t="s">
        <v>795</v>
      </c>
      <c r="D5665" s="4" t="n">
        <v>21</v>
      </c>
      <c r="E5665" s="19" t="s">
        <v>777</v>
      </c>
      <c r="F5665" s="20" t="s">
        <v>788</v>
      </c>
    </row>
    <row r="5666" customFormat="false" ht="15" hidden="false" customHeight="false" outlineLevel="0" collapsed="false">
      <c r="A5666" s="4" t="str">
        <f aca="false">B5666&amp;"|"&amp;C5666</f>
        <v>tdbR00000314 Pro-UGG|21</v>
      </c>
      <c r="B5666" s="4" t="s">
        <v>114</v>
      </c>
      <c r="C5666" s="4" t="s">
        <v>797</v>
      </c>
      <c r="D5666" s="4" t="n">
        <v>22</v>
      </c>
      <c r="E5666" s="19" t="s">
        <v>780</v>
      </c>
      <c r="F5666" s="20" t="s">
        <v>788</v>
      </c>
    </row>
    <row r="5667" customFormat="false" ht="15" hidden="false" customHeight="false" outlineLevel="0" collapsed="false">
      <c r="A5667" s="4" t="str">
        <f aca="false">B5667&amp;"|"&amp;C5667</f>
        <v>tdbR00000314 Pro-UGG|22</v>
      </c>
      <c r="B5667" s="4" t="s">
        <v>114</v>
      </c>
      <c r="C5667" s="4" t="s">
        <v>798</v>
      </c>
      <c r="D5667" s="4" t="n">
        <v>23</v>
      </c>
      <c r="E5667" s="8" t="s">
        <v>459</v>
      </c>
      <c r="F5667" s="7" t="s">
        <v>783</v>
      </c>
    </row>
    <row r="5668" customFormat="false" ht="15" hidden="false" customHeight="false" outlineLevel="0" collapsed="false">
      <c r="A5668" s="4" t="str">
        <f aca="false">B5668&amp;"|"&amp;C5668</f>
        <v>tdbR00000314 Pro-UGG|23</v>
      </c>
      <c r="B5668" s="4" t="s">
        <v>114</v>
      </c>
      <c r="C5668" s="4" t="s">
        <v>799</v>
      </c>
      <c r="D5668" s="4" t="n">
        <v>24</v>
      </c>
      <c r="E5668" s="8" t="s">
        <v>780</v>
      </c>
      <c r="F5668" s="7" t="s">
        <v>783</v>
      </c>
    </row>
    <row r="5669" customFormat="false" ht="15" hidden="false" customHeight="false" outlineLevel="0" collapsed="false">
      <c r="A5669" s="4" t="str">
        <f aca="false">B5669&amp;"|"&amp;C5669</f>
        <v>tdbR00000314 Pro-UGG|24</v>
      </c>
      <c r="B5669" s="4" t="s">
        <v>114</v>
      </c>
      <c r="C5669" s="4" t="s">
        <v>800</v>
      </c>
      <c r="D5669" s="4" t="n">
        <v>25</v>
      </c>
      <c r="E5669" s="8" t="s">
        <v>459</v>
      </c>
      <c r="F5669" s="7" t="s">
        <v>783</v>
      </c>
    </row>
    <row r="5670" customFormat="false" ht="15" hidden="false" customHeight="false" outlineLevel="0" collapsed="false">
      <c r="A5670" s="4" t="str">
        <f aca="false">B5670&amp;"|"&amp;C5670</f>
        <v>tdbR00000314 Pro-UGG|25</v>
      </c>
      <c r="B5670" s="4" t="s">
        <v>114</v>
      </c>
      <c r="C5670" s="4" t="s">
        <v>801</v>
      </c>
      <c r="D5670" s="4" t="n">
        <v>26</v>
      </c>
      <c r="E5670" s="8" t="s">
        <v>772</v>
      </c>
      <c r="F5670" s="7" t="s">
        <v>783</v>
      </c>
    </row>
    <row r="5671" customFormat="false" ht="15" hidden="false" customHeight="false" outlineLevel="0" collapsed="false">
      <c r="A5671" s="4" t="str">
        <f aca="false">B5671&amp;"|"&amp;C5671</f>
        <v>tdbR00000314 Pro-UGG|26</v>
      </c>
      <c r="B5671" s="4" t="s">
        <v>114</v>
      </c>
      <c r="C5671" s="4" t="s">
        <v>802</v>
      </c>
      <c r="D5671" s="4" t="n">
        <v>27</v>
      </c>
      <c r="E5671" s="3" t="s">
        <v>780</v>
      </c>
      <c r="F5671" s="4" t="s">
        <v>803</v>
      </c>
    </row>
    <row r="5672" customFormat="false" ht="15" hidden="false" customHeight="false" outlineLevel="0" collapsed="false">
      <c r="A5672" s="4" t="str">
        <f aca="false">B5672&amp;"|"&amp;C5672</f>
        <v>tdbR00000314 Pro-UGG|27</v>
      </c>
      <c r="B5672" s="4" t="s">
        <v>114</v>
      </c>
      <c r="C5672" s="4" t="s">
        <v>804</v>
      </c>
      <c r="D5672" s="4" t="n">
        <v>28</v>
      </c>
      <c r="E5672" s="21" t="s">
        <v>777</v>
      </c>
      <c r="F5672" s="22" t="s">
        <v>805</v>
      </c>
    </row>
    <row r="5673" customFormat="false" ht="15" hidden="false" customHeight="false" outlineLevel="0" collapsed="false">
      <c r="A5673" s="4" t="str">
        <f aca="false">B5673&amp;"|"&amp;C5673</f>
        <v>tdbR00000314 Pro-UGG|28</v>
      </c>
      <c r="B5673" s="4" t="s">
        <v>114</v>
      </c>
      <c r="C5673" s="4" t="s">
        <v>806</v>
      </c>
      <c r="D5673" s="4" t="n">
        <v>29</v>
      </c>
      <c r="E5673" s="21" t="s">
        <v>777</v>
      </c>
      <c r="F5673" s="22" t="s">
        <v>805</v>
      </c>
    </row>
    <row r="5674" customFormat="false" ht="15" hidden="false" customHeight="false" outlineLevel="0" collapsed="false">
      <c r="A5674" s="4" t="str">
        <f aca="false">B5674&amp;"|"&amp;C5674</f>
        <v>tdbR00000314 Pro-UGG|29</v>
      </c>
      <c r="B5674" s="4" t="s">
        <v>114</v>
      </c>
      <c r="C5674" s="4" t="s">
        <v>807</v>
      </c>
      <c r="D5674" s="4" t="n">
        <v>30</v>
      </c>
      <c r="E5674" s="21" t="s">
        <v>772</v>
      </c>
      <c r="F5674" s="22" t="s">
        <v>805</v>
      </c>
    </row>
    <row r="5675" customFormat="false" ht="15" hidden="false" customHeight="false" outlineLevel="0" collapsed="false">
      <c r="A5675" s="4" t="str">
        <f aca="false">B5675&amp;"|"&amp;C5675</f>
        <v>tdbR00000314 Pro-UGG|30</v>
      </c>
      <c r="B5675" s="4" t="s">
        <v>114</v>
      </c>
      <c r="C5675" s="4" t="s">
        <v>808</v>
      </c>
      <c r="D5675" s="4" t="n">
        <v>31</v>
      </c>
      <c r="E5675" s="21" t="s">
        <v>459</v>
      </c>
      <c r="F5675" s="22" t="s">
        <v>805</v>
      </c>
    </row>
    <row r="5676" customFormat="false" ht="15" hidden="false" customHeight="false" outlineLevel="0" collapsed="false">
      <c r="A5676" s="4" t="str">
        <f aca="false">B5676&amp;"|"&amp;C5676</f>
        <v>tdbR00000314 Pro-UGG|31</v>
      </c>
      <c r="B5676" s="4" t="s">
        <v>114</v>
      </c>
      <c r="C5676" s="4" t="s">
        <v>809</v>
      </c>
      <c r="D5676" s="4" t="n">
        <v>32</v>
      </c>
      <c r="E5676" s="21" t="s">
        <v>459</v>
      </c>
      <c r="F5676" s="22" t="s">
        <v>805</v>
      </c>
    </row>
    <row r="5677" customFormat="false" ht="15" hidden="false" customHeight="false" outlineLevel="0" collapsed="false">
      <c r="A5677" s="4" t="str">
        <f aca="false">B5677&amp;"|"&amp;C5677</f>
        <v>tdbR00000314 Pro-UGG|32</v>
      </c>
      <c r="B5677" s="4" t="s">
        <v>114</v>
      </c>
      <c r="C5677" s="4" t="s">
        <v>810</v>
      </c>
      <c r="D5677" s="4" t="n">
        <v>33</v>
      </c>
      <c r="E5677" s="19" t="s">
        <v>777</v>
      </c>
      <c r="F5677" s="20" t="s">
        <v>811</v>
      </c>
    </row>
    <row r="5678" customFormat="false" ht="15" hidden="false" customHeight="false" outlineLevel="0" collapsed="false">
      <c r="A5678" s="4" t="str">
        <f aca="false">B5678&amp;"|"&amp;C5678</f>
        <v>tdbR00000314 Pro-UGG|33</v>
      </c>
      <c r="B5678" s="4" t="s">
        <v>114</v>
      </c>
      <c r="C5678" s="4" t="s">
        <v>812</v>
      </c>
      <c r="D5678" s="4" t="n">
        <v>34</v>
      </c>
      <c r="E5678" s="19" t="s">
        <v>777</v>
      </c>
      <c r="F5678" s="20" t="s">
        <v>811</v>
      </c>
    </row>
    <row r="5679" customFormat="false" ht="15" hidden="false" customHeight="false" outlineLevel="0" collapsed="false">
      <c r="A5679" s="4" t="str">
        <f aca="false">B5679&amp;"|"&amp;C5679</f>
        <v>tdbR00000314 Pro-UGG|34</v>
      </c>
      <c r="B5679" s="4" t="s">
        <v>114</v>
      </c>
      <c r="C5679" s="4" t="s">
        <v>813</v>
      </c>
      <c r="D5679" s="4" t="n">
        <v>35</v>
      </c>
      <c r="E5679" s="19" t="s">
        <v>777</v>
      </c>
      <c r="F5679" s="20" t="s">
        <v>811</v>
      </c>
    </row>
    <row r="5680" customFormat="false" ht="15" hidden="false" customHeight="false" outlineLevel="0" collapsed="false">
      <c r="A5680" s="4" t="str">
        <f aca="false">B5680&amp;"|"&amp;C5680</f>
        <v>tdbR00000314 Pro-UGG|35</v>
      </c>
      <c r="B5680" s="4" t="s">
        <v>114</v>
      </c>
      <c r="C5680" s="4" t="s">
        <v>814</v>
      </c>
      <c r="D5680" s="4" t="n">
        <v>36</v>
      </c>
      <c r="E5680" s="19" t="s">
        <v>459</v>
      </c>
      <c r="F5680" s="20" t="s">
        <v>811</v>
      </c>
    </row>
    <row r="5681" customFormat="false" ht="15" hidden="false" customHeight="false" outlineLevel="0" collapsed="false">
      <c r="A5681" s="4" t="str">
        <f aca="false">B5681&amp;"|"&amp;C5681</f>
        <v>tdbR00000314 Pro-UGG|36</v>
      </c>
      <c r="B5681" s="4" t="s">
        <v>114</v>
      </c>
      <c r="C5681" s="4" t="s">
        <v>815</v>
      </c>
      <c r="D5681" s="4" t="n">
        <v>37</v>
      </c>
      <c r="E5681" s="19" t="s">
        <v>459</v>
      </c>
      <c r="F5681" s="20" t="s">
        <v>811</v>
      </c>
    </row>
    <row r="5682" customFormat="false" ht="15" hidden="false" customHeight="false" outlineLevel="0" collapsed="false">
      <c r="A5682" s="4" t="str">
        <f aca="false">B5682&amp;"|"&amp;C5682</f>
        <v>tdbR00000314 Pro-UGG|37</v>
      </c>
      <c r="B5682" s="4" t="s">
        <v>114</v>
      </c>
      <c r="C5682" s="4" t="s">
        <v>816</v>
      </c>
      <c r="D5682" s="4" t="n">
        <v>38</v>
      </c>
      <c r="E5682" s="19" t="s">
        <v>459</v>
      </c>
      <c r="F5682" s="20" t="s">
        <v>811</v>
      </c>
    </row>
    <row r="5683" customFormat="false" ht="15" hidden="false" customHeight="false" outlineLevel="0" collapsed="false">
      <c r="A5683" s="4" t="str">
        <f aca="false">B5683&amp;"|"&amp;C5683</f>
        <v>tdbR00000314 Pro-UGG|38</v>
      </c>
      <c r="B5683" s="4" t="s">
        <v>114</v>
      </c>
      <c r="C5683" s="4" t="s">
        <v>817</v>
      </c>
      <c r="D5683" s="4" t="n">
        <v>39</v>
      </c>
      <c r="E5683" s="19" t="s">
        <v>780</v>
      </c>
      <c r="F5683" s="20" t="s">
        <v>811</v>
      </c>
    </row>
    <row r="5684" customFormat="false" ht="15" hidden="false" customHeight="false" outlineLevel="0" collapsed="false">
      <c r="A5684" s="4" t="str">
        <f aca="false">B5684&amp;"|"&amp;C5684</f>
        <v>tdbR00000314 Pro-UGG|39</v>
      </c>
      <c r="B5684" s="4" t="s">
        <v>114</v>
      </c>
      <c r="C5684" s="4" t="s">
        <v>818</v>
      </c>
      <c r="D5684" s="4" t="n">
        <v>40</v>
      </c>
      <c r="E5684" s="21" t="s">
        <v>772</v>
      </c>
      <c r="F5684" s="22" t="s">
        <v>805</v>
      </c>
    </row>
    <row r="5685" customFormat="false" ht="15" hidden="false" customHeight="false" outlineLevel="0" collapsed="false">
      <c r="A5685" s="4" t="str">
        <f aca="false">B5685&amp;"|"&amp;C5685</f>
        <v>tdbR00000314 Pro-UGG|40</v>
      </c>
      <c r="B5685" s="4" t="s">
        <v>114</v>
      </c>
      <c r="C5685" s="4" t="s">
        <v>819</v>
      </c>
      <c r="D5685" s="4" t="n">
        <v>41</v>
      </c>
      <c r="E5685" s="21" t="s">
        <v>772</v>
      </c>
      <c r="F5685" s="22" t="s">
        <v>805</v>
      </c>
    </row>
    <row r="5686" customFormat="false" ht="15" hidden="false" customHeight="false" outlineLevel="0" collapsed="false">
      <c r="A5686" s="4" t="str">
        <f aca="false">B5686&amp;"|"&amp;C5686</f>
        <v>tdbR00000314 Pro-UGG|41</v>
      </c>
      <c r="B5686" s="4" t="s">
        <v>114</v>
      </c>
      <c r="C5686" s="4" t="s">
        <v>820</v>
      </c>
      <c r="D5686" s="4" t="n">
        <v>42</v>
      </c>
      <c r="E5686" s="21" t="s">
        <v>459</v>
      </c>
      <c r="F5686" s="22" t="s">
        <v>805</v>
      </c>
    </row>
    <row r="5687" customFormat="false" ht="15" hidden="false" customHeight="false" outlineLevel="0" collapsed="false">
      <c r="A5687" s="4" t="str">
        <f aca="false">B5687&amp;"|"&amp;C5687</f>
        <v>tdbR00000314 Pro-UGG|42</v>
      </c>
      <c r="B5687" s="4" t="s">
        <v>114</v>
      </c>
      <c r="C5687" s="4" t="s">
        <v>821</v>
      </c>
      <c r="D5687" s="4" t="n">
        <v>43</v>
      </c>
      <c r="E5687" s="21" t="s">
        <v>780</v>
      </c>
      <c r="F5687" s="22" t="s">
        <v>805</v>
      </c>
    </row>
    <row r="5688" customFormat="false" ht="15" hidden="false" customHeight="false" outlineLevel="0" collapsed="false">
      <c r="A5688" s="4" t="str">
        <f aca="false">B5688&amp;"|"&amp;C5688</f>
        <v>tdbR00000314 Pro-UGG|43</v>
      </c>
      <c r="B5688" s="4" t="s">
        <v>114</v>
      </c>
      <c r="C5688" s="4" t="s">
        <v>822</v>
      </c>
      <c r="D5688" s="4" t="n">
        <v>44</v>
      </c>
      <c r="E5688" s="21" t="s">
        <v>780</v>
      </c>
      <c r="F5688" s="22" t="s">
        <v>805</v>
      </c>
    </row>
    <row r="5689" customFormat="false" ht="15" hidden="false" customHeight="false" outlineLevel="0" collapsed="false">
      <c r="A5689" s="4" t="str">
        <f aca="false">B5689&amp;"|"&amp;C5689</f>
        <v>tdbR00000314 Pro-UGG|44</v>
      </c>
      <c r="B5689" s="4" t="s">
        <v>114</v>
      </c>
      <c r="C5689" s="4" t="s">
        <v>823</v>
      </c>
      <c r="D5689" s="4" t="n">
        <v>45</v>
      </c>
      <c r="E5689" s="19" t="s">
        <v>459</v>
      </c>
      <c r="F5689" s="20" t="s">
        <v>824</v>
      </c>
    </row>
    <row r="5690" customFormat="false" ht="15" hidden="false" customHeight="false" outlineLevel="0" collapsed="false">
      <c r="A5690" s="4" t="str">
        <f aca="false">B5690&amp;"|"&amp;C5690</f>
        <v>tdbR00000314 Pro-UGG|45</v>
      </c>
      <c r="B5690" s="4" t="s">
        <v>114</v>
      </c>
      <c r="C5690" s="4" t="s">
        <v>825</v>
      </c>
      <c r="D5690" s="4" t="n">
        <v>46</v>
      </c>
      <c r="E5690" s="19" t="s">
        <v>459</v>
      </c>
      <c r="F5690" s="20" t="s">
        <v>824</v>
      </c>
    </row>
    <row r="5691" customFormat="false" ht="15" hidden="false" customHeight="false" outlineLevel="0" collapsed="false">
      <c r="A5691" s="4" t="str">
        <f aca="false">B5691&amp;"|"&amp;C5691</f>
        <v>tdbR00000314 Pro-UGG|46</v>
      </c>
      <c r="B5691" s="4" t="s">
        <v>114</v>
      </c>
      <c r="C5691" s="4" t="s">
        <v>826</v>
      </c>
      <c r="D5691" s="4" t="n">
        <v>47</v>
      </c>
      <c r="E5691" s="19" t="s">
        <v>459</v>
      </c>
      <c r="F5691" s="20" t="s">
        <v>824</v>
      </c>
    </row>
    <row r="5692" customFormat="false" ht="15" hidden="false" customHeight="false" outlineLevel="0" collapsed="false">
      <c r="A5692" s="4" t="str">
        <f aca="false">B5692&amp;"|"&amp;C5692</f>
        <v>tdbR00000314 Pro-UGG|47</v>
      </c>
      <c r="B5692" s="4" t="s">
        <v>114</v>
      </c>
      <c r="C5692" s="4" t="s">
        <v>827</v>
      </c>
      <c r="D5692" s="4" t="n">
        <v>48</v>
      </c>
      <c r="E5692" s="19" t="s">
        <v>777</v>
      </c>
      <c r="F5692" s="20" t="s">
        <v>824</v>
      </c>
    </row>
    <row r="5693" customFormat="false" ht="15" hidden="false" customHeight="false" outlineLevel="0" collapsed="false">
      <c r="A5693" s="4" t="str">
        <f aca="false">B5693&amp;"|"&amp;C5693</f>
        <v>tdbR00000314 Pro-UGG|48</v>
      </c>
      <c r="B5693" s="4" t="s">
        <v>114</v>
      </c>
      <c r="C5693" s="4" t="s">
        <v>828</v>
      </c>
      <c r="D5693" s="4" t="n">
        <v>49</v>
      </c>
      <c r="E5693" s="19" t="s">
        <v>772</v>
      </c>
      <c r="F5693" s="20" t="s">
        <v>824</v>
      </c>
    </row>
    <row r="5694" customFormat="false" ht="15" hidden="false" customHeight="false" outlineLevel="0" collapsed="false">
      <c r="A5694" s="4" t="str">
        <f aca="false">B5694&amp;"|"&amp;C5694</f>
        <v>tdbR00000314 Pro-UGG|49</v>
      </c>
      <c r="B5694" s="4" t="s">
        <v>114</v>
      </c>
      <c r="C5694" s="4" t="s">
        <v>829</v>
      </c>
      <c r="D5694" s="4" t="n">
        <v>50</v>
      </c>
      <c r="E5694" s="23" t="s">
        <v>459</v>
      </c>
      <c r="F5694" s="10" t="s">
        <v>830</v>
      </c>
    </row>
    <row r="5695" customFormat="false" ht="15" hidden="false" customHeight="false" outlineLevel="0" collapsed="false">
      <c r="A5695" s="4" t="str">
        <f aca="false">B5695&amp;"|"&amp;C5695</f>
        <v>tdbR00000314 Pro-UGG|50</v>
      </c>
      <c r="B5695" s="4" t="s">
        <v>114</v>
      </c>
      <c r="C5695" s="4" t="s">
        <v>831</v>
      </c>
      <c r="D5695" s="4" t="n">
        <v>51</v>
      </c>
      <c r="E5695" s="23" t="s">
        <v>772</v>
      </c>
      <c r="F5695" s="10" t="s">
        <v>830</v>
      </c>
    </row>
    <row r="5696" customFormat="false" ht="15" hidden="false" customHeight="false" outlineLevel="0" collapsed="false">
      <c r="A5696" s="4" t="str">
        <f aca="false">B5696&amp;"|"&amp;C5696</f>
        <v>tdbR00000314 Pro-UGG|51</v>
      </c>
      <c r="B5696" s="4" t="s">
        <v>114</v>
      </c>
      <c r="C5696" s="4" t="s">
        <v>832</v>
      </c>
      <c r="D5696" s="4" t="n">
        <v>52</v>
      </c>
      <c r="E5696" s="23" t="s">
        <v>780</v>
      </c>
      <c r="F5696" s="10" t="s">
        <v>830</v>
      </c>
    </row>
    <row r="5697" customFormat="false" ht="15" hidden="false" customHeight="false" outlineLevel="0" collapsed="false">
      <c r="A5697" s="4" t="str">
        <f aca="false">B5697&amp;"|"&amp;C5697</f>
        <v>tdbR00000314 Pro-UGG|52</v>
      </c>
      <c r="B5697" s="4" t="s">
        <v>114</v>
      </c>
      <c r="C5697" s="4" t="s">
        <v>833</v>
      </c>
      <c r="D5697" s="4" t="n">
        <v>53</v>
      </c>
      <c r="E5697" s="23" t="s">
        <v>459</v>
      </c>
      <c r="F5697" s="10" t="s">
        <v>830</v>
      </c>
    </row>
    <row r="5698" customFormat="false" ht="15" hidden="false" customHeight="false" outlineLevel="0" collapsed="false">
      <c r="A5698" s="4" t="str">
        <f aca="false">B5698&amp;"|"&amp;C5698</f>
        <v>tdbR00000314 Pro-UGG|53</v>
      </c>
      <c r="B5698" s="4" t="s">
        <v>114</v>
      </c>
      <c r="C5698" s="4" t="s">
        <v>834</v>
      </c>
      <c r="D5698" s="4" t="n">
        <v>54</v>
      </c>
      <c r="E5698" s="23" t="s">
        <v>459</v>
      </c>
      <c r="F5698" s="10" t="s">
        <v>830</v>
      </c>
    </row>
    <row r="5699" customFormat="false" ht="15" hidden="false" customHeight="false" outlineLevel="0" collapsed="false">
      <c r="A5699" s="4" t="str">
        <f aca="false">B5699&amp;"|"&amp;C5699</f>
        <v>tdbR00000314 Pro-UGG|54</v>
      </c>
      <c r="B5699" s="4" t="s">
        <v>114</v>
      </c>
      <c r="C5699" s="4" t="s">
        <v>835</v>
      </c>
      <c r="D5699" s="4" t="n">
        <v>55</v>
      </c>
      <c r="E5699" s="19" t="s">
        <v>777</v>
      </c>
      <c r="F5699" s="20" t="s">
        <v>836</v>
      </c>
    </row>
    <row r="5700" customFormat="false" ht="15" hidden="false" customHeight="false" outlineLevel="0" collapsed="false">
      <c r="A5700" s="4" t="str">
        <f aca="false">B5700&amp;"|"&amp;C5700</f>
        <v>tdbR00000314 Pro-UGG|55</v>
      </c>
      <c r="B5700" s="4" t="s">
        <v>114</v>
      </c>
      <c r="C5700" s="4" t="s">
        <v>837</v>
      </c>
      <c r="D5700" s="4" t="n">
        <v>56</v>
      </c>
      <c r="E5700" s="19" t="s">
        <v>777</v>
      </c>
      <c r="F5700" s="20" t="s">
        <v>836</v>
      </c>
    </row>
    <row r="5701" customFormat="false" ht="15" hidden="false" customHeight="false" outlineLevel="0" collapsed="false">
      <c r="A5701" s="4" t="str">
        <f aca="false">B5701&amp;"|"&amp;C5701</f>
        <v>tdbR00000314 Pro-UGG|56</v>
      </c>
      <c r="B5701" s="4" t="s">
        <v>114</v>
      </c>
      <c r="C5701" s="4" t="s">
        <v>838</v>
      </c>
      <c r="D5701" s="4" t="n">
        <v>57</v>
      </c>
      <c r="E5701" s="19" t="s">
        <v>772</v>
      </c>
      <c r="F5701" s="20" t="s">
        <v>836</v>
      </c>
    </row>
    <row r="5702" customFormat="false" ht="15" hidden="false" customHeight="false" outlineLevel="0" collapsed="false">
      <c r="A5702" s="4" t="str">
        <f aca="false">B5702&amp;"|"&amp;C5702</f>
        <v>tdbR00000314 Pro-UGG|57</v>
      </c>
      <c r="B5702" s="4" t="s">
        <v>114</v>
      </c>
      <c r="C5702" s="4" t="s">
        <v>839</v>
      </c>
      <c r="D5702" s="4" t="n">
        <v>58</v>
      </c>
      <c r="E5702" s="19" t="s">
        <v>780</v>
      </c>
      <c r="F5702" s="20" t="s">
        <v>836</v>
      </c>
    </row>
    <row r="5703" customFormat="false" ht="15" hidden="false" customHeight="false" outlineLevel="0" collapsed="false">
      <c r="A5703" s="4" t="str">
        <f aca="false">B5703&amp;"|"&amp;C5703</f>
        <v>tdbR00000314 Pro-UGG|58</v>
      </c>
      <c r="B5703" s="4" t="s">
        <v>114</v>
      </c>
      <c r="C5703" s="4" t="s">
        <v>840</v>
      </c>
      <c r="D5703" s="4" t="n">
        <v>59</v>
      </c>
      <c r="E5703" s="19" t="s">
        <v>780</v>
      </c>
      <c r="F5703" s="20" t="s">
        <v>836</v>
      </c>
    </row>
    <row r="5704" customFormat="false" ht="15" hidden="false" customHeight="false" outlineLevel="0" collapsed="false">
      <c r="A5704" s="4" t="str">
        <f aca="false">B5704&amp;"|"&amp;C5704</f>
        <v>tdbR00000314 Pro-UGG|59</v>
      </c>
      <c r="B5704" s="4" t="s">
        <v>114</v>
      </c>
      <c r="C5704" s="4" t="s">
        <v>841</v>
      </c>
      <c r="D5704" s="4" t="n">
        <v>60</v>
      </c>
      <c r="E5704" s="19" t="s">
        <v>780</v>
      </c>
      <c r="F5704" s="20" t="s">
        <v>836</v>
      </c>
    </row>
    <row r="5705" customFormat="false" ht="15" hidden="false" customHeight="false" outlineLevel="0" collapsed="false">
      <c r="A5705" s="4" t="str">
        <f aca="false">B5705&amp;"|"&amp;C5705</f>
        <v>tdbR00000314 Pro-UGG|60</v>
      </c>
      <c r="B5705" s="4" t="s">
        <v>114</v>
      </c>
      <c r="C5705" s="4" t="s">
        <v>842</v>
      </c>
      <c r="D5705" s="4" t="n">
        <v>61</v>
      </c>
      <c r="E5705" s="19" t="s">
        <v>777</v>
      </c>
      <c r="F5705" s="20" t="s">
        <v>836</v>
      </c>
    </row>
    <row r="5706" customFormat="false" ht="15" hidden="false" customHeight="false" outlineLevel="0" collapsed="false">
      <c r="A5706" s="4" t="str">
        <f aca="false">B5706&amp;"|"&amp;C5706</f>
        <v>tdbR00000314 Pro-UGG|61</v>
      </c>
      <c r="B5706" s="4" t="s">
        <v>114</v>
      </c>
      <c r="C5706" s="4" t="s">
        <v>843</v>
      </c>
      <c r="D5706" s="4" t="n">
        <v>62</v>
      </c>
      <c r="E5706" s="23" t="s">
        <v>772</v>
      </c>
      <c r="F5706" s="10" t="s">
        <v>830</v>
      </c>
    </row>
    <row r="5707" customFormat="false" ht="15" hidden="false" customHeight="false" outlineLevel="0" collapsed="false">
      <c r="A5707" s="4" t="str">
        <f aca="false">B5707&amp;"|"&amp;C5707</f>
        <v>tdbR00000314 Pro-UGG|62</v>
      </c>
      <c r="B5707" s="4" t="s">
        <v>114</v>
      </c>
      <c r="C5707" s="4" t="s">
        <v>844</v>
      </c>
      <c r="D5707" s="4" t="n">
        <v>63</v>
      </c>
      <c r="E5707" s="23" t="s">
        <v>772</v>
      </c>
      <c r="F5707" s="10" t="s">
        <v>830</v>
      </c>
    </row>
    <row r="5708" customFormat="false" ht="15" hidden="false" customHeight="false" outlineLevel="0" collapsed="false">
      <c r="A5708" s="4" t="str">
        <f aca="false">B5708&amp;"|"&amp;C5708</f>
        <v>tdbR00000314 Pro-UGG|63</v>
      </c>
      <c r="B5708" s="4" t="s">
        <v>114</v>
      </c>
      <c r="C5708" s="4" t="s">
        <v>845</v>
      </c>
      <c r="D5708" s="4" t="n">
        <v>64</v>
      </c>
      <c r="E5708" s="23" t="s">
        <v>777</v>
      </c>
      <c r="F5708" s="10" t="s">
        <v>830</v>
      </c>
    </row>
    <row r="5709" customFormat="false" ht="15" hidden="false" customHeight="false" outlineLevel="0" collapsed="false">
      <c r="A5709" s="4" t="str">
        <f aca="false">B5709&amp;"|"&amp;C5709</f>
        <v>tdbR00000314 Pro-UGG|64</v>
      </c>
      <c r="B5709" s="4" t="s">
        <v>114</v>
      </c>
      <c r="C5709" s="4" t="s">
        <v>846</v>
      </c>
      <c r="D5709" s="4" t="n">
        <v>65</v>
      </c>
      <c r="E5709" s="23" t="s">
        <v>459</v>
      </c>
      <c r="F5709" s="10" t="s">
        <v>830</v>
      </c>
    </row>
    <row r="5710" customFormat="false" ht="15" hidden="false" customHeight="false" outlineLevel="0" collapsed="false">
      <c r="A5710" s="4" t="str">
        <f aca="false">B5710&amp;"|"&amp;C5710</f>
        <v>tdbR00000314 Pro-UGG|65</v>
      </c>
      <c r="B5710" s="4" t="s">
        <v>114</v>
      </c>
      <c r="C5710" s="4" t="s">
        <v>847</v>
      </c>
      <c r="D5710" s="4" t="n">
        <v>66</v>
      </c>
      <c r="E5710" s="23" t="s">
        <v>777</v>
      </c>
      <c r="F5710" s="10" t="s">
        <v>830</v>
      </c>
    </row>
    <row r="5711" customFormat="false" ht="15" hidden="false" customHeight="false" outlineLevel="0" collapsed="false">
      <c r="A5711" s="4" t="str">
        <f aca="false">B5711&amp;"|"&amp;C5711</f>
        <v>tdbR00000314 Pro-UGG|66</v>
      </c>
      <c r="B5711" s="4" t="s">
        <v>114</v>
      </c>
      <c r="C5711" s="4" t="s">
        <v>848</v>
      </c>
      <c r="D5711" s="4" t="n">
        <v>67</v>
      </c>
      <c r="E5711" s="17" t="s">
        <v>772</v>
      </c>
      <c r="F5711" s="18" t="s">
        <v>768</v>
      </c>
    </row>
    <row r="5712" customFormat="false" ht="15" hidden="false" customHeight="false" outlineLevel="0" collapsed="false">
      <c r="A5712" s="4" t="str">
        <f aca="false">B5712&amp;"|"&amp;C5712</f>
        <v>tdbR00000314 Pro-UGG|67</v>
      </c>
      <c r="B5712" s="4" t="s">
        <v>114</v>
      </c>
      <c r="C5712" s="4" t="s">
        <v>849</v>
      </c>
      <c r="D5712" s="4" t="n">
        <v>68</v>
      </c>
      <c r="E5712" s="17" t="s">
        <v>777</v>
      </c>
      <c r="F5712" s="18" t="s">
        <v>768</v>
      </c>
    </row>
    <row r="5713" customFormat="false" ht="15" hidden="false" customHeight="false" outlineLevel="0" collapsed="false">
      <c r="A5713" s="4" t="str">
        <f aca="false">B5713&amp;"|"&amp;C5713</f>
        <v>tdbR00000314 Pro-UGG|68</v>
      </c>
      <c r="B5713" s="4" t="s">
        <v>114</v>
      </c>
      <c r="C5713" s="4" t="s">
        <v>850</v>
      </c>
      <c r="D5713" s="4" t="n">
        <v>69</v>
      </c>
      <c r="E5713" s="17" t="s">
        <v>777</v>
      </c>
      <c r="F5713" s="18" t="s">
        <v>768</v>
      </c>
    </row>
    <row r="5714" customFormat="false" ht="15" hidden="false" customHeight="false" outlineLevel="0" collapsed="false">
      <c r="A5714" s="4" t="str">
        <f aca="false">B5714&amp;"|"&amp;C5714</f>
        <v>tdbR00000314 Pro-UGG|69</v>
      </c>
      <c r="B5714" s="4" t="s">
        <v>114</v>
      </c>
      <c r="C5714" s="4" t="s">
        <v>851</v>
      </c>
      <c r="D5714" s="4" t="n">
        <v>70</v>
      </c>
      <c r="E5714" s="17" t="s">
        <v>772</v>
      </c>
      <c r="F5714" s="18" t="s">
        <v>768</v>
      </c>
    </row>
    <row r="5715" customFormat="false" ht="15" hidden="false" customHeight="false" outlineLevel="0" collapsed="false">
      <c r="A5715" s="4" t="str">
        <f aca="false">B5715&amp;"|"&amp;C5715</f>
        <v>tdbR00000314 Pro-UGG|70</v>
      </c>
      <c r="B5715" s="4" t="s">
        <v>114</v>
      </c>
      <c r="C5715" s="4" t="s">
        <v>852</v>
      </c>
      <c r="D5715" s="4" t="n">
        <v>71</v>
      </c>
      <c r="E5715" s="17" t="s">
        <v>772</v>
      </c>
      <c r="F5715" s="18" t="s">
        <v>768</v>
      </c>
    </row>
    <row r="5716" customFormat="false" ht="15" hidden="false" customHeight="false" outlineLevel="0" collapsed="false">
      <c r="A5716" s="4" t="str">
        <f aca="false">B5716&amp;"|"&amp;C5716</f>
        <v>tdbR00000314 Pro-UGG|71</v>
      </c>
      <c r="B5716" s="4" t="s">
        <v>114</v>
      </c>
      <c r="C5716" s="4" t="s">
        <v>853</v>
      </c>
      <c r="D5716" s="4" t="n">
        <v>72</v>
      </c>
      <c r="E5716" s="17" t="s">
        <v>772</v>
      </c>
      <c r="F5716" s="18" t="s">
        <v>768</v>
      </c>
    </row>
    <row r="5717" customFormat="false" ht="15" hidden="false" customHeight="false" outlineLevel="0" collapsed="false">
      <c r="A5717" s="4" t="str">
        <f aca="false">B5717&amp;"|"&amp;C5717</f>
        <v>tdbR00000314 Pro-UGG|72</v>
      </c>
      <c r="B5717" s="4" t="s">
        <v>114</v>
      </c>
      <c r="C5717" s="4" t="s">
        <v>854</v>
      </c>
      <c r="D5717" s="4" t="n">
        <v>73</v>
      </c>
      <c r="E5717" s="17" t="s">
        <v>459</v>
      </c>
      <c r="F5717" s="18" t="s">
        <v>768</v>
      </c>
    </row>
    <row r="5718" customFormat="false" ht="15" hidden="false" customHeight="false" outlineLevel="0" collapsed="false">
      <c r="A5718" s="4" t="str">
        <f aca="false">B5718&amp;"|"&amp;C5718</f>
        <v>tdbR00000385 Ser-UGA|1</v>
      </c>
      <c r="B5718" s="4" t="s">
        <v>115</v>
      </c>
      <c r="C5718" s="4" t="s">
        <v>767</v>
      </c>
      <c r="D5718" s="4" t="n">
        <v>1</v>
      </c>
      <c r="E5718" s="17" t="s">
        <v>459</v>
      </c>
      <c r="F5718" s="18" t="s">
        <v>768</v>
      </c>
    </row>
    <row r="5719" customFormat="false" ht="15" hidden="false" customHeight="false" outlineLevel="0" collapsed="false">
      <c r="A5719" s="4" t="str">
        <f aca="false">B5719&amp;"|"&amp;C5719</f>
        <v>tdbR00000385 Ser-UGA|2</v>
      </c>
      <c r="B5719" s="4" t="s">
        <v>115</v>
      </c>
      <c r="C5719" s="4" t="s">
        <v>769</v>
      </c>
      <c r="D5719" s="4" t="n">
        <v>2</v>
      </c>
      <c r="E5719" s="17" t="s">
        <v>459</v>
      </c>
      <c r="F5719" s="18" t="s">
        <v>768</v>
      </c>
    </row>
    <row r="5720" customFormat="false" ht="15" hidden="false" customHeight="false" outlineLevel="0" collapsed="false">
      <c r="A5720" s="4" t="str">
        <f aca="false">B5720&amp;"|"&amp;C5720</f>
        <v>tdbR00000385 Ser-UGA|3</v>
      </c>
      <c r="B5720" s="4" t="s">
        <v>115</v>
      </c>
      <c r="C5720" s="4" t="s">
        <v>770</v>
      </c>
      <c r="D5720" s="4" t="n">
        <v>3</v>
      </c>
      <c r="E5720" s="17" t="s">
        <v>780</v>
      </c>
      <c r="F5720" s="18" t="s">
        <v>768</v>
      </c>
    </row>
    <row r="5721" customFormat="false" ht="15" hidden="false" customHeight="false" outlineLevel="0" collapsed="false">
      <c r="A5721" s="4" t="str">
        <f aca="false">B5721&amp;"|"&amp;C5721</f>
        <v>tdbR00000385 Ser-UGA|4</v>
      </c>
      <c r="B5721" s="4" t="s">
        <v>115</v>
      </c>
      <c r="C5721" s="4" t="s">
        <v>771</v>
      </c>
      <c r="D5721" s="4" t="n">
        <v>4</v>
      </c>
      <c r="E5721" s="17" t="s">
        <v>780</v>
      </c>
      <c r="F5721" s="18" t="s">
        <v>768</v>
      </c>
    </row>
    <row r="5722" customFormat="false" ht="15" hidden="false" customHeight="false" outlineLevel="0" collapsed="false">
      <c r="A5722" s="4" t="str">
        <f aca="false">B5722&amp;"|"&amp;C5722</f>
        <v>tdbR00000385 Ser-UGA|5</v>
      </c>
      <c r="B5722" s="4" t="s">
        <v>115</v>
      </c>
      <c r="C5722" s="4" t="s">
        <v>773</v>
      </c>
      <c r="D5722" s="4" t="n">
        <v>5</v>
      </c>
      <c r="E5722" s="17" t="s">
        <v>459</v>
      </c>
      <c r="F5722" s="18" t="s">
        <v>768</v>
      </c>
    </row>
    <row r="5723" customFormat="false" ht="15" hidden="false" customHeight="false" outlineLevel="0" collapsed="false">
      <c r="A5723" s="4" t="str">
        <f aca="false">B5723&amp;"|"&amp;C5723</f>
        <v>tdbR00000385 Ser-UGA|6</v>
      </c>
      <c r="B5723" s="4" t="s">
        <v>115</v>
      </c>
      <c r="C5723" s="4" t="s">
        <v>774</v>
      </c>
      <c r="D5723" s="4" t="n">
        <v>6</v>
      </c>
      <c r="E5723" s="17" t="s">
        <v>780</v>
      </c>
      <c r="F5723" s="18" t="s">
        <v>768</v>
      </c>
    </row>
    <row r="5724" customFormat="false" ht="15" hidden="false" customHeight="false" outlineLevel="0" collapsed="false">
      <c r="A5724" s="4" t="str">
        <f aca="false">B5724&amp;"|"&amp;C5724</f>
        <v>tdbR00000385 Ser-UGA|7</v>
      </c>
      <c r="B5724" s="4" t="s">
        <v>115</v>
      </c>
      <c r="C5724" s="4" t="s">
        <v>775</v>
      </c>
      <c r="D5724" s="4" t="n">
        <v>7</v>
      </c>
      <c r="E5724" s="17" t="s">
        <v>777</v>
      </c>
      <c r="F5724" s="18" t="s">
        <v>768</v>
      </c>
    </row>
    <row r="5725" customFormat="false" ht="15" hidden="false" customHeight="false" outlineLevel="0" collapsed="false">
      <c r="A5725" s="4" t="str">
        <f aca="false">B5725&amp;"|"&amp;C5725</f>
        <v>tdbR00000385 Ser-UGA|8</v>
      </c>
      <c r="B5725" s="4" t="s">
        <v>115</v>
      </c>
      <c r="C5725" s="4" t="s">
        <v>776</v>
      </c>
      <c r="D5725" s="4" t="n">
        <v>8</v>
      </c>
      <c r="E5725" s="3" t="s">
        <v>777</v>
      </c>
      <c r="F5725" s="4" t="s">
        <v>778</v>
      </c>
    </row>
    <row r="5726" customFormat="false" ht="15" hidden="false" customHeight="false" outlineLevel="0" collapsed="false">
      <c r="A5726" s="4" t="str">
        <f aca="false">B5726&amp;"|"&amp;C5726</f>
        <v>tdbR00000385 Ser-UGA|9</v>
      </c>
      <c r="B5726" s="4" t="s">
        <v>115</v>
      </c>
      <c r="C5726" s="4" t="s">
        <v>779</v>
      </c>
      <c r="D5726" s="4" t="n">
        <v>9</v>
      </c>
      <c r="E5726" s="3" t="s">
        <v>780</v>
      </c>
      <c r="F5726" s="4" t="s">
        <v>781</v>
      </c>
    </row>
    <row r="5727" customFormat="false" ht="15" hidden="false" customHeight="false" outlineLevel="0" collapsed="false">
      <c r="A5727" s="4" t="str">
        <f aca="false">B5727&amp;"|"&amp;C5727</f>
        <v>tdbR00000385 Ser-UGA|10</v>
      </c>
      <c r="B5727" s="4" t="s">
        <v>115</v>
      </c>
      <c r="C5727" s="4" t="s">
        <v>782</v>
      </c>
      <c r="D5727" s="4" t="n">
        <v>10</v>
      </c>
      <c r="E5727" s="8" t="s">
        <v>772</v>
      </c>
      <c r="F5727" s="7" t="s">
        <v>783</v>
      </c>
    </row>
    <row r="5728" customFormat="false" ht="15" hidden="false" customHeight="false" outlineLevel="0" collapsed="false">
      <c r="A5728" s="4" t="str">
        <f aca="false">B5728&amp;"|"&amp;C5728</f>
        <v>tdbR00000385 Ser-UGA|11</v>
      </c>
      <c r="B5728" s="4" t="s">
        <v>115</v>
      </c>
      <c r="C5728" s="4" t="s">
        <v>784</v>
      </c>
      <c r="D5728" s="4" t="n">
        <v>11</v>
      </c>
      <c r="E5728" s="8" t="s">
        <v>772</v>
      </c>
      <c r="F5728" s="7" t="s">
        <v>783</v>
      </c>
    </row>
    <row r="5729" customFormat="false" ht="15" hidden="false" customHeight="false" outlineLevel="0" collapsed="false">
      <c r="A5729" s="4" t="str">
        <f aca="false">B5729&amp;"|"&amp;C5729</f>
        <v>tdbR00000385 Ser-UGA|12</v>
      </c>
      <c r="B5729" s="4" t="s">
        <v>115</v>
      </c>
      <c r="C5729" s="4" t="s">
        <v>785</v>
      </c>
      <c r="D5729" s="4" t="n">
        <v>12</v>
      </c>
      <c r="E5729" s="8" t="s">
        <v>772</v>
      </c>
      <c r="F5729" s="7" t="s">
        <v>783</v>
      </c>
    </row>
    <row r="5730" customFormat="false" ht="15" hidden="false" customHeight="false" outlineLevel="0" collapsed="false">
      <c r="A5730" s="4" t="str">
        <f aca="false">B5730&amp;"|"&amp;C5730</f>
        <v>tdbR00000385 Ser-UGA|13</v>
      </c>
      <c r="B5730" s="4" t="s">
        <v>115</v>
      </c>
      <c r="C5730" s="4" t="s">
        <v>786</v>
      </c>
      <c r="D5730" s="4" t="n">
        <v>13</v>
      </c>
      <c r="E5730" s="8" t="s">
        <v>780</v>
      </c>
      <c r="F5730" s="7" t="s">
        <v>783</v>
      </c>
    </row>
    <row r="5731" customFormat="false" ht="15" hidden="false" customHeight="false" outlineLevel="0" collapsed="false">
      <c r="A5731" s="4" t="str">
        <f aca="false">B5731&amp;"|"&amp;C5731</f>
        <v>tdbR00000385 Ser-UGA|14</v>
      </c>
      <c r="B5731" s="4" t="s">
        <v>115</v>
      </c>
      <c r="C5731" s="4" t="s">
        <v>787</v>
      </c>
      <c r="D5731" s="4" t="n">
        <v>14</v>
      </c>
      <c r="E5731" s="19" t="s">
        <v>780</v>
      </c>
      <c r="F5731" s="20" t="s">
        <v>788</v>
      </c>
    </row>
    <row r="5732" customFormat="false" ht="15" hidden="false" customHeight="false" outlineLevel="0" collapsed="false">
      <c r="A5732" s="4" t="str">
        <f aca="false">B5732&amp;"|"&amp;C5732</f>
        <v>tdbR00000385 Ser-UGA|15</v>
      </c>
      <c r="B5732" s="4" t="s">
        <v>115</v>
      </c>
      <c r="C5732" s="4" t="s">
        <v>789</v>
      </c>
      <c r="D5732" s="4" t="n">
        <v>15</v>
      </c>
      <c r="E5732" s="19" t="s">
        <v>459</v>
      </c>
      <c r="F5732" s="20" t="s">
        <v>788</v>
      </c>
    </row>
    <row r="5733" customFormat="false" ht="15" hidden="false" customHeight="false" outlineLevel="0" collapsed="false">
      <c r="A5733" s="4" t="str">
        <f aca="false">B5733&amp;"|"&amp;C5733</f>
        <v>tdbR00000385 Ser-UGA|16</v>
      </c>
      <c r="B5733" s="4" t="s">
        <v>115</v>
      </c>
      <c r="C5733" s="4" t="s">
        <v>790</v>
      </c>
      <c r="D5733" s="4" t="n">
        <v>16</v>
      </c>
      <c r="E5733" s="19" t="s">
        <v>777</v>
      </c>
      <c r="F5733" s="20" t="s">
        <v>788</v>
      </c>
    </row>
    <row r="5734" customFormat="false" ht="15" hidden="false" customHeight="false" outlineLevel="0" collapsed="false">
      <c r="A5734" s="4" t="str">
        <f aca="false">B5734&amp;"|"&amp;C5734</f>
        <v>tdbR00000385 Ser-UGA|17</v>
      </c>
      <c r="B5734" s="4" t="s">
        <v>115</v>
      </c>
      <c r="C5734" s="4" t="s">
        <v>791</v>
      </c>
      <c r="D5734" s="4" t="n">
        <v>17</v>
      </c>
      <c r="E5734" s="19" t="s">
        <v>772</v>
      </c>
      <c r="F5734" s="20" t="s">
        <v>788</v>
      </c>
    </row>
    <row r="5735" customFormat="false" ht="15" hidden="false" customHeight="false" outlineLevel="0" collapsed="false">
      <c r="A5735" s="4" t="str">
        <f aca="false">B5735&amp;"|"&amp;C5735</f>
        <v>tdbR00000385 Ser-UGA|17a</v>
      </c>
      <c r="B5735" s="4" t="s">
        <v>115</v>
      </c>
      <c r="C5735" s="4" t="s">
        <v>792</v>
      </c>
      <c r="D5735" s="4" t="n">
        <v>18</v>
      </c>
      <c r="E5735" s="19" t="s">
        <v>772</v>
      </c>
      <c r="F5735" s="20" t="s">
        <v>788</v>
      </c>
    </row>
    <row r="5736" customFormat="false" ht="15" hidden="false" customHeight="false" outlineLevel="0" collapsed="false">
      <c r="A5736" s="4" t="str">
        <f aca="false">B5736&amp;"|"&amp;C5736</f>
        <v>tdbR00000385 Ser-UGA|18</v>
      </c>
      <c r="B5736" s="4" t="s">
        <v>115</v>
      </c>
      <c r="C5736" s="4" t="s">
        <v>793</v>
      </c>
      <c r="D5736" s="4" t="n">
        <v>19</v>
      </c>
      <c r="E5736" s="19" t="s">
        <v>459</v>
      </c>
      <c r="F5736" s="20" t="s">
        <v>788</v>
      </c>
    </row>
    <row r="5737" customFormat="false" ht="15" hidden="false" customHeight="false" outlineLevel="0" collapsed="false">
      <c r="A5737" s="4" t="str">
        <f aca="false">B5737&amp;"|"&amp;C5737</f>
        <v>tdbR00000385 Ser-UGA|19</v>
      </c>
      <c r="B5737" s="4" t="s">
        <v>115</v>
      </c>
      <c r="C5737" s="4" t="s">
        <v>794</v>
      </c>
      <c r="D5737" s="4" t="n">
        <v>20</v>
      </c>
      <c r="E5737" s="19" t="s">
        <v>459</v>
      </c>
      <c r="F5737" s="20" t="s">
        <v>788</v>
      </c>
    </row>
    <row r="5738" customFormat="false" ht="15" hidden="false" customHeight="false" outlineLevel="0" collapsed="false">
      <c r="A5738" s="4" t="str">
        <f aca="false">B5738&amp;"|"&amp;C5738</f>
        <v>tdbR00000385 Ser-UGA|20</v>
      </c>
      <c r="B5738" s="4" t="s">
        <v>115</v>
      </c>
      <c r="C5738" s="4" t="s">
        <v>795</v>
      </c>
      <c r="D5738" s="4" t="n">
        <v>21</v>
      </c>
      <c r="E5738" s="19" t="s">
        <v>772</v>
      </c>
      <c r="F5738" s="20" t="s">
        <v>788</v>
      </c>
    </row>
    <row r="5739" customFormat="false" ht="15" hidden="false" customHeight="false" outlineLevel="0" collapsed="false">
      <c r="A5739" s="4" t="str">
        <f aca="false">B5739&amp;"|"&amp;C5739</f>
        <v>tdbR00000385 Ser-UGA|20a</v>
      </c>
      <c r="B5739" s="4" t="s">
        <v>115</v>
      </c>
      <c r="C5739" s="4" t="s">
        <v>796</v>
      </c>
      <c r="D5739" s="4" t="n">
        <v>22</v>
      </c>
      <c r="E5739" s="19" t="s">
        <v>777</v>
      </c>
      <c r="F5739" s="20" t="s">
        <v>788</v>
      </c>
    </row>
    <row r="5740" customFormat="false" ht="15" hidden="false" customHeight="false" outlineLevel="0" collapsed="false">
      <c r="A5740" s="4" t="str">
        <f aca="false">B5740&amp;"|"&amp;C5740</f>
        <v>tdbR00000385 Ser-UGA|20b</v>
      </c>
      <c r="B5740" s="4" t="s">
        <v>115</v>
      </c>
      <c r="C5740" s="4" t="s">
        <v>855</v>
      </c>
      <c r="D5740" s="4" t="n">
        <v>23</v>
      </c>
      <c r="E5740" s="19" t="s">
        <v>459</v>
      </c>
      <c r="F5740" s="20" t="s">
        <v>788</v>
      </c>
    </row>
    <row r="5741" customFormat="false" ht="15" hidden="false" customHeight="false" outlineLevel="0" collapsed="false">
      <c r="A5741" s="4" t="str">
        <f aca="false">B5741&amp;"|"&amp;C5741</f>
        <v>tdbR00000385 Ser-UGA|21</v>
      </c>
      <c r="B5741" s="4" t="s">
        <v>115</v>
      </c>
      <c r="C5741" s="4" t="s">
        <v>797</v>
      </c>
      <c r="D5741" s="4" t="n">
        <v>24</v>
      </c>
      <c r="E5741" s="19" t="s">
        <v>780</v>
      </c>
      <c r="F5741" s="20" t="s">
        <v>788</v>
      </c>
    </row>
    <row r="5742" customFormat="false" ht="15" hidden="false" customHeight="false" outlineLevel="0" collapsed="false">
      <c r="A5742" s="4" t="str">
        <f aca="false">B5742&amp;"|"&amp;C5742</f>
        <v>tdbR00000385 Ser-UGA|22</v>
      </c>
      <c r="B5742" s="4" t="s">
        <v>115</v>
      </c>
      <c r="C5742" s="4" t="s">
        <v>798</v>
      </c>
      <c r="D5742" s="4" t="n">
        <v>25</v>
      </c>
      <c r="E5742" s="8" t="s">
        <v>780</v>
      </c>
      <c r="F5742" s="7" t="s">
        <v>783</v>
      </c>
    </row>
    <row r="5743" customFormat="false" ht="15" hidden="false" customHeight="false" outlineLevel="0" collapsed="false">
      <c r="A5743" s="4" t="str">
        <f aca="false">B5743&amp;"|"&amp;C5743</f>
        <v>tdbR00000385 Ser-UGA|23</v>
      </c>
      <c r="B5743" s="4" t="s">
        <v>115</v>
      </c>
      <c r="C5743" s="4" t="s">
        <v>799</v>
      </c>
      <c r="D5743" s="4" t="n">
        <v>26</v>
      </c>
      <c r="E5743" s="8" t="s">
        <v>459</v>
      </c>
      <c r="F5743" s="7" t="s">
        <v>783</v>
      </c>
    </row>
    <row r="5744" customFormat="false" ht="15" hidden="false" customHeight="false" outlineLevel="0" collapsed="false">
      <c r="A5744" s="4" t="str">
        <f aca="false">B5744&amp;"|"&amp;C5744</f>
        <v>tdbR00000385 Ser-UGA|24</v>
      </c>
      <c r="B5744" s="4" t="s">
        <v>115</v>
      </c>
      <c r="C5744" s="4" t="s">
        <v>800</v>
      </c>
      <c r="D5744" s="4" t="n">
        <v>27</v>
      </c>
      <c r="E5744" s="8" t="s">
        <v>459</v>
      </c>
      <c r="F5744" s="7" t="s">
        <v>783</v>
      </c>
    </row>
    <row r="5745" customFormat="false" ht="15" hidden="false" customHeight="false" outlineLevel="0" collapsed="false">
      <c r="A5745" s="4" t="str">
        <f aca="false">B5745&amp;"|"&amp;C5745</f>
        <v>tdbR00000385 Ser-UGA|25</v>
      </c>
      <c r="B5745" s="4" t="s">
        <v>115</v>
      </c>
      <c r="C5745" s="4" t="s">
        <v>801</v>
      </c>
      <c r="D5745" s="4" t="n">
        <v>28</v>
      </c>
      <c r="E5745" s="8" t="s">
        <v>459</v>
      </c>
      <c r="F5745" s="7" t="s">
        <v>783</v>
      </c>
    </row>
    <row r="5746" customFormat="false" ht="15" hidden="false" customHeight="false" outlineLevel="0" collapsed="false">
      <c r="A5746" s="4" t="str">
        <f aca="false">B5746&amp;"|"&amp;C5746</f>
        <v>tdbR00000385 Ser-UGA|26</v>
      </c>
      <c r="B5746" s="4" t="s">
        <v>115</v>
      </c>
      <c r="C5746" s="4" t="s">
        <v>802</v>
      </c>
      <c r="D5746" s="4" t="n">
        <v>29</v>
      </c>
      <c r="E5746" s="3" t="s">
        <v>780</v>
      </c>
      <c r="F5746" s="4" t="s">
        <v>803</v>
      </c>
    </row>
    <row r="5747" customFormat="false" ht="15" hidden="false" customHeight="false" outlineLevel="0" collapsed="false">
      <c r="A5747" s="4" t="str">
        <f aca="false">B5747&amp;"|"&amp;C5747</f>
        <v>tdbR00000385 Ser-UGA|27</v>
      </c>
      <c r="B5747" s="4" t="s">
        <v>115</v>
      </c>
      <c r="C5747" s="4" t="s">
        <v>804</v>
      </c>
      <c r="D5747" s="4" t="n">
        <v>30</v>
      </c>
      <c r="E5747" s="21" t="s">
        <v>777</v>
      </c>
      <c r="F5747" s="22" t="s">
        <v>805</v>
      </c>
    </row>
    <row r="5748" customFormat="false" ht="15" hidden="false" customHeight="false" outlineLevel="0" collapsed="false">
      <c r="A5748" s="4" t="str">
        <f aca="false">B5748&amp;"|"&amp;C5748</f>
        <v>tdbR00000385 Ser-UGA|28</v>
      </c>
      <c r="B5748" s="4" t="s">
        <v>115</v>
      </c>
      <c r="C5748" s="4" t="s">
        <v>806</v>
      </c>
      <c r="D5748" s="4" t="n">
        <v>31</v>
      </c>
      <c r="E5748" s="21" t="s">
        <v>772</v>
      </c>
      <c r="F5748" s="22" t="s">
        <v>805</v>
      </c>
    </row>
    <row r="5749" customFormat="false" ht="15" hidden="false" customHeight="false" outlineLevel="0" collapsed="false">
      <c r="A5749" s="4" t="str">
        <f aca="false">B5749&amp;"|"&amp;C5749</f>
        <v>tdbR00000385 Ser-UGA|29</v>
      </c>
      <c r="B5749" s="4" t="s">
        <v>115</v>
      </c>
      <c r="C5749" s="4" t="s">
        <v>807</v>
      </c>
      <c r="D5749" s="4" t="n">
        <v>32</v>
      </c>
      <c r="E5749" s="21" t="s">
        <v>459</v>
      </c>
      <c r="F5749" s="22" t="s">
        <v>805</v>
      </c>
    </row>
    <row r="5750" customFormat="false" ht="15" hidden="false" customHeight="false" outlineLevel="0" collapsed="false">
      <c r="A5750" s="4" t="str">
        <f aca="false">B5750&amp;"|"&amp;C5750</f>
        <v>tdbR00000385 Ser-UGA|30</v>
      </c>
      <c r="B5750" s="4" t="s">
        <v>115</v>
      </c>
      <c r="C5750" s="4" t="s">
        <v>808</v>
      </c>
      <c r="D5750" s="4" t="n">
        <v>33</v>
      </c>
      <c r="E5750" s="21" t="s">
        <v>459</v>
      </c>
      <c r="F5750" s="22" t="s">
        <v>805</v>
      </c>
    </row>
    <row r="5751" customFormat="false" ht="15" hidden="false" customHeight="false" outlineLevel="0" collapsed="false">
      <c r="A5751" s="4" t="str">
        <f aca="false">B5751&amp;"|"&amp;C5751</f>
        <v>tdbR00000385 Ser-UGA|31</v>
      </c>
      <c r="B5751" s="4" t="s">
        <v>115</v>
      </c>
      <c r="C5751" s="4" t="s">
        <v>809</v>
      </c>
      <c r="D5751" s="4" t="n">
        <v>34</v>
      </c>
      <c r="E5751" s="21" t="s">
        <v>777</v>
      </c>
      <c r="F5751" s="22" t="s">
        <v>805</v>
      </c>
    </row>
    <row r="5752" customFormat="false" ht="15" hidden="false" customHeight="false" outlineLevel="0" collapsed="false">
      <c r="A5752" s="4" t="str">
        <f aca="false">B5752&amp;"|"&amp;C5752</f>
        <v>tdbR00000385 Ser-UGA|32</v>
      </c>
      <c r="B5752" s="4" t="s">
        <v>115</v>
      </c>
      <c r="C5752" s="4" t="s">
        <v>810</v>
      </c>
      <c r="D5752" s="4" t="n">
        <v>35</v>
      </c>
      <c r="E5752" s="19" t="s">
        <v>772</v>
      </c>
      <c r="F5752" s="20" t="s">
        <v>811</v>
      </c>
    </row>
    <row r="5753" customFormat="false" ht="15" hidden="false" customHeight="false" outlineLevel="0" collapsed="false">
      <c r="A5753" s="4" t="str">
        <f aca="false">B5753&amp;"|"&amp;C5753</f>
        <v>tdbR00000385 Ser-UGA|33</v>
      </c>
      <c r="B5753" s="4" t="s">
        <v>115</v>
      </c>
      <c r="C5753" s="4" t="s">
        <v>812</v>
      </c>
      <c r="D5753" s="4" t="n">
        <v>36</v>
      </c>
      <c r="E5753" s="19" t="s">
        <v>777</v>
      </c>
      <c r="F5753" s="20" t="s">
        <v>811</v>
      </c>
    </row>
    <row r="5754" customFormat="false" ht="15" hidden="false" customHeight="false" outlineLevel="0" collapsed="false">
      <c r="A5754" s="4" t="str">
        <f aca="false">B5754&amp;"|"&amp;C5754</f>
        <v>tdbR00000385 Ser-UGA|34</v>
      </c>
      <c r="B5754" s="4" t="s">
        <v>115</v>
      </c>
      <c r="C5754" s="4" t="s">
        <v>813</v>
      </c>
      <c r="D5754" s="4" t="n">
        <v>37</v>
      </c>
      <c r="E5754" s="19" t="s">
        <v>777</v>
      </c>
      <c r="F5754" s="20" t="s">
        <v>811</v>
      </c>
    </row>
    <row r="5755" customFormat="false" ht="15" hidden="false" customHeight="false" outlineLevel="0" collapsed="false">
      <c r="A5755" s="4" t="str">
        <f aca="false">B5755&amp;"|"&amp;C5755</f>
        <v>tdbR00000385 Ser-UGA|35</v>
      </c>
      <c r="B5755" s="4" t="s">
        <v>115</v>
      </c>
      <c r="C5755" s="4" t="s">
        <v>814</v>
      </c>
      <c r="D5755" s="4" t="n">
        <v>38</v>
      </c>
      <c r="E5755" s="19" t="s">
        <v>459</v>
      </c>
      <c r="F5755" s="20" t="s">
        <v>811</v>
      </c>
    </row>
    <row r="5756" customFormat="false" ht="15" hidden="false" customHeight="false" outlineLevel="0" collapsed="false">
      <c r="A5756" s="4" t="str">
        <f aca="false">B5756&amp;"|"&amp;C5756</f>
        <v>tdbR00000385 Ser-UGA|36</v>
      </c>
      <c r="B5756" s="4" t="s">
        <v>115</v>
      </c>
      <c r="C5756" s="4" t="s">
        <v>815</v>
      </c>
      <c r="D5756" s="4" t="n">
        <v>39</v>
      </c>
      <c r="E5756" s="19" t="s">
        <v>780</v>
      </c>
      <c r="F5756" s="20" t="s">
        <v>811</v>
      </c>
    </row>
    <row r="5757" customFormat="false" ht="15" hidden="false" customHeight="false" outlineLevel="0" collapsed="false">
      <c r="A5757" s="4" t="str">
        <f aca="false">B5757&amp;"|"&amp;C5757</f>
        <v>tdbR00000385 Ser-UGA|37</v>
      </c>
      <c r="B5757" s="4" t="s">
        <v>115</v>
      </c>
      <c r="C5757" s="4" t="s">
        <v>816</v>
      </c>
      <c r="D5757" s="4" t="n">
        <v>40</v>
      </c>
      <c r="E5757" s="19" t="s">
        <v>780</v>
      </c>
      <c r="F5757" s="20" t="s">
        <v>811</v>
      </c>
    </row>
    <row r="5758" customFormat="false" ht="15" hidden="false" customHeight="false" outlineLevel="0" collapsed="false">
      <c r="A5758" s="4" t="str">
        <f aca="false">B5758&amp;"|"&amp;C5758</f>
        <v>tdbR00000385 Ser-UGA|38</v>
      </c>
      <c r="B5758" s="4" t="s">
        <v>115</v>
      </c>
      <c r="C5758" s="4" t="s">
        <v>817</v>
      </c>
      <c r="D5758" s="4" t="n">
        <v>41</v>
      </c>
      <c r="E5758" s="19" t="s">
        <v>780</v>
      </c>
      <c r="F5758" s="20" t="s">
        <v>811</v>
      </c>
    </row>
    <row r="5759" customFormat="false" ht="15" hidden="false" customHeight="false" outlineLevel="0" collapsed="false">
      <c r="A5759" s="4" t="str">
        <f aca="false">B5759&amp;"|"&amp;C5759</f>
        <v>tdbR00000385 Ser-UGA|39</v>
      </c>
      <c r="B5759" s="4" t="s">
        <v>115</v>
      </c>
      <c r="C5759" s="4" t="s">
        <v>818</v>
      </c>
      <c r="D5759" s="4" t="n">
        <v>42</v>
      </c>
      <c r="E5759" s="21" t="s">
        <v>780</v>
      </c>
      <c r="F5759" s="22" t="s">
        <v>805</v>
      </c>
    </row>
    <row r="5760" customFormat="false" ht="15" hidden="false" customHeight="false" outlineLevel="0" collapsed="false">
      <c r="A5760" s="4" t="str">
        <f aca="false">B5760&amp;"|"&amp;C5760</f>
        <v>tdbR00000385 Ser-UGA|40</v>
      </c>
      <c r="B5760" s="4" t="s">
        <v>115</v>
      </c>
      <c r="C5760" s="4" t="s">
        <v>819</v>
      </c>
      <c r="D5760" s="4" t="n">
        <v>43</v>
      </c>
      <c r="E5760" s="21" t="s">
        <v>772</v>
      </c>
      <c r="F5760" s="22" t="s">
        <v>805</v>
      </c>
    </row>
    <row r="5761" customFormat="false" ht="15" hidden="false" customHeight="false" outlineLevel="0" collapsed="false">
      <c r="A5761" s="4" t="str">
        <f aca="false">B5761&amp;"|"&amp;C5761</f>
        <v>tdbR00000385 Ser-UGA|41</v>
      </c>
      <c r="B5761" s="4" t="s">
        <v>115</v>
      </c>
      <c r="C5761" s="4" t="s">
        <v>820</v>
      </c>
      <c r="D5761" s="4" t="n">
        <v>44</v>
      </c>
      <c r="E5761" s="21" t="s">
        <v>772</v>
      </c>
      <c r="F5761" s="22" t="s">
        <v>805</v>
      </c>
    </row>
    <row r="5762" customFormat="false" ht="15" hidden="false" customHeight="false" outlineLevel="0" collapsed="false">
      <c r="A5762" s="4" t="str">
        <f aca="false">B5762&amp;"|"&amp;C5762</f>
        <v>tdbR00000385 Ser-UGA|42</v>
      </c>
      <c r="B5762" s="4" t="s">
        <v>115</v>
      </c>
      <c r="C5762" s="4" t="s">
        <v>821</v>
      </c>
      <c r="D5762" s="4" t="n">
        <v>45</v>
      </c>
      <c r="E5762" s="21" t="s">
        <v>459</v>
      </c>
      <c r="F5762" s="22" t="s">
        <v>805</v>
      </c>
    </row>
    <row r="5763" customFormat="false" ht="15" hidden="false" customHeight="false" outlineLevel="0" collapsed="false">
      <c r="A5763" s="4" t="str">
        <f aca="false">B5763&amp;"|"&amp;C5763</f>
        <v>tdbR00000385 Ser-UGA|43</v>
      </c>
      <c r="B5763" s="4" t="s">
        <v>115</v>
      </c>
      <c r="C5763" s="4" t="s">
        <v>822</v>
      </c>
      <c r="D5763" s="4" t="n">
        <v>46</v>
      </c>
      <c r="E5763" s="21" t="s">
        <v>780</v>
      </c>
      <c r="F5763" s="22" t="s">
        <v>805</v>
      </c>
    </row>
    <row r="5764" customFormat="false" ht="15" hidden="false" customHeight="false" outlineLevel="0" collapsed="false">
      <c r="A5764" s="4" t="str">
        <f aca="false">B5764&amp;"|"&amp;C5764</f>
        <v>tdbR00000385 Ser-UGA|44</v>
      </c>
      <c r="B5764" s="4" t="s">
        <v>115</v>
      </c>
      <c r="C5764" s="4" t="s">
        <v>823</v>
      </c>
      <c r="D5764" s="4" t="n">
        <v>47</v>
      </c>
      <c r="E5764" s="19" t="s">
        <v>459</v>
      </c>
      <c r="F5764" s="20" t="s">
        <v>824</v>
      </c>
    </row>
    <row r="5765" customFormat="false" ht="15" hidden="false" customHeight="false" outlineLevel="0" collapsed="false">
      <c r="A5765" s="4" t="str">
        <f aca="false">B5765&amp;"|"&amp;C5765</f>
        <v>tdbR00000385 Ser-UGA|45</v>
      </c>
      <c r="B5765" s="4" t="s">
        <v>115</v>
      </c>
      <c r="C5765" s="4" t="s">
        <v>825</v>
      </c>
      <c r="D5765" s="4" t="n">
        <v>48</v>
      </c>
      <c r="E5765" s="19" t="s">
        <v>780</v>
      </c>
      <c r="F5765" s="20" t="s">
        <v>824</v>
      </c>
    </row>
    <row r="5766" customFormat="false" ht="15" hidden="false" customHeight="false" outlineLevel="0" collapsed="false">
      <c r="A5766" s="4" t="str">
        <f aca="false">B5766&amp;"|"&amp;C5766</f>
        <v>tdbR00000385 Ser-UGA|e1</v>
      </c>
      <c r="B5766" s="4" t="s">
        <v>115</v>
      </c>
      <c r="C5766" s="4" t="s">
        <v>856</v>
      </c>
      <c r="D5766" s="4" t="n">
        <v>49</v>
      </c>
      <c r="E5766" s="19" t="s">
        <v>459</v>
      </c>
      <c r="F5766" s="20" t="s">
        <v>824</v>
      </c>
    </row>
    <row r="5767" customFormat="false" ht="15" hidden="false" customHeight="false" outlineLevel="0" collapsed="false">
      <c r="A5767" s="4" t="str">
        <f aca="false">B5767&amp;"|"&amp;C5767</f>
        <v>tdbR00000385 Ser-UGA|e2</v>
      </c>
      <c r="B5767" s="4" t="s">
        <v>115</v>
      </c>
      <c r="C5767" s="4" t="s">
        <v>857</v>
      </c>
      <c r="D5767" s="4" t="n">
        <v>50</v>
      </c>
      <c r="E5767" s="19" t="s">
        <v>777</v>
      </c>
      <c r="F5767" s="20" t="s">
        <v>824</v>
      </c>
    </row>
    <row r="5768" customFormat="false" ht="15" hidden="false" customHeight="false" outlineLevel="0" collapsed="false">
      <c r="A5768" s="4" t="str">
        <f aca="false">B5768&amp;"|"&amp;C5768</f>
        <v>tdbR00000385 Ser-UGA|e3</v>
      </c>
      <c r="B5768" s="4" t="s">
        <v>115</v>
      </c>
      <c r="C5768" s="4" t="s">
        <v>858</v>
      </c>
      <c r="D5768" s="4" t="n">
        <v>51</v>
      </c>
      <c r="E5768" s="19" t="s">
        <v>772</v>
      </c>
      <c r="F5768" s="20" t="s">
        <v>824</v>
      </c>
    </row>
    <row r="5769" customFormat="false" ht="15" hidden="false" customHeight="false" outlineLevel="0" collapsed="false">
      <c r="A5769" s="4" t="str">
        <f aca="false">B5769&amp;"|"&amp;C5769</f>
        <v>tdbR00000385 Ser-UGA|e4</v>
      </c>
      <c r="B5769" s="4" t="s">
        <v>115</v>
      </c>
      <c r="C5769" s="4" t="s">
        <v>859</v>
      </c>
      <c r="D5769" s="4" t="n">
        <v>52</v>
      </c>
      <c r="E5769" s="19" t="s">
        <v>459</v>
      </c>
      <c r="F5769" s="20" t="s">
        <v>824</v>
      </c>
    </row>
    <row r="5770" customFormat="false" ht="15" hidden="false" customHeight="false" outlineLevel="0" collapsed="false">
      <c r="A5770" s="4" t="str">
        <f aca="false">B5770&amp;"|"&amp;C5770</f>
        <v>tdbR00000385 Ser-UGA|e5</v>
      </c>
      <c r="B5770" s="4" t="s">
        <v>115</v>
      </c>
      <c r="C5770" s="4" t="s">
        <v>860</v>
      </c>
      <c r="D5770" s="4" t="n">
        <v>53</v>
      </c>
      <c r="E5770" s="19" t="s">
        <v>459</v>
      </c>
      <c r="F5770" s="20" t="s">
        <v>824</v>
      </c>
    </row>
    <row r="5771" customFormat="false" ht="15" hidden="false" customHeight="false" outlineLevel="0" collapsed="false">
      <c r="A5771" s="4" t="str">
        <f aca="false">B5771&amp;"|"&amp;C5771</f>
        <v>tdbR00000385 Ser-UGA|e6</v>
      </c>
      <c r="B5771" s="4" t="s">
        <v>115</v>
      </c>
      <c r="C5771" s="4" t="s">
        <v>861</v>
      </c>
      <c r="D5771" s="4" t="n">
        <v>54</v>
      </c>
      <c r="E5771" s="19" t="s">
        <v>459</v>
      </c>
      <c r="F5771" s="20" t="s">
        <v>824</v>
      </c>
    </row>
    <row r="5772" customFormat="false" ht="15" hidden="false" customHeight="false" outlineLevel="0" collapsed="false">
      <c r="A5772" s="4" t="str">
        <f aca="false">B5772&amp;"|"&amp;C5772</f>
        <v>tdbR00000385 Ser-UGA|e7</v>
      </c>
      <c r="B5772" s="4" t="s">
        <v>115</v>
      </c>
      <c r="C5772" s="4" t="s">
        <v>862</v>
      </c>
      <c r="D5772" s="4" t="n">
        <v>55</v>
      </c>
      <c r="E5772" s="19" t="s">
        <v>459</v>
      </c>
      <c r="F5772" s="20" t="s">
        <v>824</v>
      </c>
    </row>
    <row r="5773" customFormat="false" ht="15" hidden="false" customHeight="false" outlineLevel="0" collapsed="false">
      <c r="A5773" s="4" t="str">
        <f aca="false">B5773&amp;"|"&amp;C5773</f>
        <v>tdbR00000385 Ser-UGA|e8</v>
      </c>
      <c r="B5773" s="4" t="s">
        <v>115</v>
      </c>
      <c r="C5773" s="4" t="s">
        <v>863</v>
      </c>
      <c r="D5773" s="4" t="n">
        <v>56</v>
      </c>
      <c r="E5773" s="19" t="s">
        <v>780</v>
      </c>
      <c r="F5773" s="20" t="s">
        <v>824</v>
      </c>
    </row>
    <row r="5774" customFormat="false" ht="15" hidden="false" customHeight="false" outlineLevel="0" collapsed="false">
      <c r="A5774" s="4" t="str">
        <f aca="false">B5774&amp;"|"&amp;C5774</f>
        <v>tdbR00000385 Ser-UGA|e9</v>
      </c>
      <c r="B5774" s="4" t="s">
        <v>115</v>
      </c>
      <c r="C5774" s="4" t="s">
        <v>864</v>
      </c>
      <c r="D5774" s="4" t="n">
        <v>57</v>
      </c>
      <c r="E5774" s="19" t="s">
        <v>780</v>
      </c>
      <c r="F5774" s="20" t="s">
        <v>824</v>
      </c>
    </row>
    <row r="5775" customFormat="false" ht="15" hidden="false" customHeight="false" outlineLevel="0" collapsed="false">
      <c r="A5775" s="4" t="str">
        <f aca="false">B5775&amp;"|"&amp;C5775</f>
        <v>tdbR00000385 Ser-UGA|e10</v>
      </c>
      <c r="B5775" s="4" t="s">
        <v>115</v>
      </c>
      <c r="C5775" s="4" t="s">
        <v>865</v>
      </c>
      <c r="D5775" s="4" t="n">
        <v>58</v>
      </c>
      <c r="E5775" s="19" t="s">
        <v>780</v>
      </c>
      <c r="F5775" s="20" t="s">
        <v>824</v>
      </c>
    </row>
    <row r="5776" customFormat="false" ht="15" hidden="false" customHeight="false" outlineLevel="0" collapsed="false">
      <c r="A5776" s="4" t="str">
        <f aca="false">B5776&amp;"|"&amp;C5776</f>
        <v>tdbR00000385 Ser-UGA|e11</v>
      </c>
      <c r="B5776" s="4" t="s">
        <v>115</v>
      </c>
      <c r="C5776" s="4" t="s">
        <v>866</v>
      </c>
      <c r="D5776" s="4" t="n">
        <v>59</v>
      </c>
      <c r="E5776" s="19" t="s">
        <v>772</v>
      </c>
      <c r="F5776" s="20" t="s">
        <v>824</v>
      </c>
    </row>
    <row r="5777" customFormat="false" ht="15" hidden="false" customHeight="false" outlineLevel="0" collapsed="false">
      <c r="A5777" s="4" t="str">
        <f aca="false">B5777&amp;"|"&amp;C5777</f>
        <v>tdbR00000385 Ser-UGA|e12</v>
      </c>
      <c r="B5777" s="4" t="s">
        <v>115</v>
      </c>
      <c r="C5777" s="4" t="s">
        <v>867</v>
      </c>
      <c r="D5777" s="4" t="n">
        <v>60</v>
      </c>
      <c r="E5777" s="19" t="s">
        <v>772</v>
      </c>
      <c r="F5777" s="20" t="s">
        <v>824</v>
      </c>
    </row>
    <row r="5778" customFormat="false" ht="15" hidden="false" customHeight="false" outlineLevel="0" collapsed="false">
      <c r="A5778" s="4" t="str">
        <f aca="false">B5778&amp;"|"&amp;C5778</f>
        <v>tdbR00000385 Ser-UGA|e13</v>
      </c>
      <c r="B5778" s="4" t="s">
        <v>115</v>
      </c>
      <c r="C5778" s="4" t="s">
        <v>868</v>
      </c>
      <c r="D5778" s="4" t="n">
        <v>61</v>
      </c>
      <c r="E5778" s="19" t="s">
        <v>459</v>
      </c>
      <c r="F5778" s="20" t="s">
        <v>824</v>
      </c>
    </row>
    <row r="5779" customFormat="false" ht="15" hidden="false" customHeight="false" outlineLevel="0" collapsed="false">
      <c r="A5779" s="4" t="str">
        <f aca="false">B5779&amp;"|"&amp;C5779</f>
        <v>tdbR00000385 Ser-UGA|46</v>
      </c>
      <c r="B5779" s="4" t="s">
        <v>115</v>
      </c>
      <c r="C5779" s="4" t="s">
        <v>826</v>
      </c>
      <c r="D5779" s="4" t="n">
        <v>62</v>
      </c>
      <c r="E5779" s="19" t="s">
        <v>780</v>
      </c>
      <c r="F5779" s="20" t="s">
        <v>824</v>
      </c>
    </row>
    <row r="5780" customFormat="false" ht="15" hidden="false" customHeight="false" outlineLevel="0" collapsed="false">
      <c r="A5780" s="4" t="str">
        <f aca="false">B5780&amp;"|"&amp;C5780</f>
        <v>tdbR00000385 Ser-UGA|47</v>
      </c>
      <c r="B5780" s="4" t="s">
        <v>115</v>
      </c>
      <c r="C5780" s="4" t="s">
        <v>827</v>
      </c>
      <c r="D5780" s="4" t="n">
        <v>63</v>
      </c>
      <c r="E5780" s="19" t="s">
        <v>459</v>
      </c>
      <c r="F5780" s="20" t="s">
        <v>824</v>
      </c>
    </row>
    <row r="5781" customFormat="false" ht="15" hidden="false" customHeight="false" outlineLevel="0" collapsed="false">
      <c r="A5781" s="4" t="str">
        <f aca="false">B5781&amp;"|"&amp;C5781</f>
        <v>tdbR00000385 Ser-UGA|48</v>
      </c>
      <c r="B5781" s="4" t="s">
        <v>115</v>
      </c>
      <c r="C5781" s="4" t="s">
        <v>828</v>
      </c>
      <c r="D5781" s="4" t="n">
        <v>64</v>
      </c>
      <c r="E5781" s="19" t="s">
        <v>772</v>
      </c>
      <c r="F5781" s="20" t="s">
        <v>824</v>
      </c>
    </row>
    <row r="5782" customFormat="false" ht="15" hidden="false" customHeight="false" outlineLevel="0" collapsed="false">
      <c r="A5782" s="4" t="str">
        <f aca="false">B5782&amp;"|"&amp;C5782</f>
        <v>tdbR00000385 Ser-UGA|49</v>
      </c>
      <c r="B5782" s="4" t="s">
        <v>115</v>
      </c>
      <c r="C5782" s="4" t="s">
        <v>829</v>
      </c>
      <c r="D5782" s="4" t="n">
        <v>65</v>
      </c>
      <c r="E5782" s="23" t="s">
        <v>459</v>
      </c>
      <c r="F5782" s="10" t="s">
        <v>830</v>
      </c>
    </row>
    <row r="5783" customFormat="false" ht="15" hidden="false" customHeight="false" outlineLevel="0" collapsed="false">
      <c r="A5783" s="4" t="str">
        <f aca="false">B5783&amp;"|"&amp;C5783</f>
        <v>tdbR00000385 Ser-UGA|50</v>
      </c>
      <c r="B5783" s="4" t="s">
        <v>115</v>
      </c>
      <c r="C5783" s="4" t="s">
        <v>831</v>
      </c>
      <c r="D5783" s="4" t="n">
        <v>66</v>
      </c>
      <c r="E5783" s="23" t="s">
        <v>459</v>
      </c>
      <c r="F5783" s="10" t="s">
        <v>830</v>
      </c>
    </row>
    <row r="5784" customFormat="false" ht="15" hidden="false" customHeight="false" outlineLevel="0" collapsed="false">
      <c r="A5784" s="4" t="str">
        <f aca="false">B5784&amp;"|"&amp;C5784</f>
        <v>tdbR00000385 Ser-UGA|51</v>
      </c>
      <c r="B5784" s="4" t="s">
        <v>115</v>
      </c>
      <c r="C5784" s="4" t="s">
        <v>832</v>
      </c>
      <c r="D5784" s="4" t="n">
        <v>67</v>
      </c>
      <c r="E5784" s="23" t="s">
        <v>459</v>
      </c>
      <c r="F5784" s="10" t="s">
        <v>830</v>
      </c>
    </row>
    <row r="5785" customFormat="false" ht="15" hidden="false" customHeight="false" outlineLevel="0" collapsed="false">
      <c r="A5785" s="4" t="str">
        <f aca="false">B5785&amp;"|"&amp;C5785</f>
        <v>tdbR00000385 Ser-UGA|52</v>
      </c>
      <c r="B5785" s="4" t="s">
        <v>115</v>
      </c>
      <c r="C5785" s="4" t="s">
        <v>833</v>
      </c>
      <c r="D5785" s="4" t="n">
        <v>68</v>
      </c>
      <c r="E5785" s="23" t="s">
        <v>459</v>
      </c>
      <c r="F5785" s="10" t="s">
        <v>830</v>
      </c>
    </row>
    <row r="5786" customFormat="false" ht="15" hidden="false" customHeight="false" outlineLevel="0" collapsed="false">
      <c r="A5786" s="4" t="str">
        <f aca="false">B5786&amp;"|"&amp;C5786</f>
        <v>tdbR00000385 Ser-UGA|53</v>
      </c>
      <c r="B5786" s="4" t="s">
        <v>115</v>
      </c>
      <c r="C5786" s="4" t="s">
        <v>834</v>
      </c>
      <c r="D5786" s="4" t="n">
        <v>69</v>
      </c>
      <c r="E5786" s="23" t="s">
        <v>459</v>
      </c>
      <c r="F5786" s="10" t="s">
        <v>830</v>
      </c>
    </row>
    <row r="5787" customFormat="false" ht="15" hidden="false" customHeight="false" outlineLevel="0" collapsed="false">
      <c r="A5787" s="4" t="str">
        <f aca="false">B5787&amp;"|"&amp;C5787</f>
        <v>tdbR00000385 Ser-UGA|54</v>
      </c>
      <c r="B5787" s="4" t="s">
        <v>115</v>
      </c>
      <c r="C5787" s="4" t="s">
        <v>835</v>
      </c>
      <c r="D5787" s="4" t="n">
        <v>70</v>
      </c>
      <c r="E5787" s="19" t="s">
        <v>777</v>
      </c>
      <c r="F5787" s="20" t="s">
        <v>836</v>
      </c>
    </row>
    <row r="5788" customFormat="false" ht="15" hidden="false" customHeight="false" outlineLevel="0" collapsed="false">
      <c r="A5788" s="4" t="str">
        <f aca="false">B5788&amp;"|"&amp;C5788</f>
        <v>tdbR00000385 Ser-UGA|55</v>
      </c>
      <c r="B5788" s="4" t="s">
        <v>115</v>
      </c>
      <c r="C5788" s="4" t="s">
        <v>837</v>
      </c>
      <c r="D5788" s="4" t="n">
        <v>71</v>
      </c>
      <c r="E5788" s="19" t="s">
        <v>777</v>
      </c>
      <c r="F5788" s="20" t="s">
        <v>836</v>
      </c>
    </row>
    <row r="5789" customFormat="false" ht="15" hidden="false" customHeight="false" outlineLevel="0" collapsed="false">
      <c r="A5789" s="4" t="str">
        <f aca="false">B5789&amp;"|"&amp;C5789</f>
        <v>tdbR00000385 Ser-UGA|56</v>
      </c>
      <c r="B5789" s="4" t="s">
        <v>115</v>
      </c>
      <c r="C5789" s="4" t="s">
        <v>838</v>
      </c>
      <c r="D5789" s="4" t="n">
        <v>72</v>
      </c>
      <c r="E5789" s="19" t="s">
        <v>772</v>
      </c>
      <c r="F5789" s="20" t="s">
        <v>836</v>
      </c>
    </row>
    <row r="5790" customFormat="false" ht="15" hidden="false" customHeight="false" outlineLevel="0" collapsed="false">
      <c r="A5790" s="4" t="str">
        <f aca="false">B5790&amp;"|"&amp;C5790</f>
        <v>tdbR00000385 Ser-UGA|57</v>
      </c>
      <c r="B5790" s="4" t="s">
        <v>115</v>
      </c>
      <c r="C5790" s="4" t="s">
        <v>839</v>
      </c>
      <c r="D5790" s="4" t="n">
        <v>73</v>
      </c>
      <c r="E5790" s="19" t="s">
        <v>459</v>
      </c>
      <c r="F5790" s="20" t="s">
        <v>836</v>
      </c>
    </row>
    <row r="5791" customFormat="false" ht="15" hidden="false" customHeight="false" outlineLevel="0" collapsed="false">
      <c r="A5791" s="4" t="str">
        <f aca="false">B5791&amp;"|"&amp;C5791</f>
        <v>tdbR00000385 Ser-UGA|58</v>
      </c>
      <c r="B5791" s="4" t="s">
        <v>115</v>
      </c>
      <c r="C5791" s="4" t="s">
        <v>840</v>
      </c>
      <c r="D5791" s="4" t="n">
        <v>74</v>
      </c>
      <c r="E5791" s="19" t="s">
        <v>780</v>
      </c>
      <c r="F5791" s="20" t="s">
        <v>836</v>
      </c>
    </row>
    <row r="5792" customFormat="false" ht="15" hidden="false" customHeight="false" outlineLevel="0" collapsed="false">
      <c r="A5792" s="4" t="str">
        <f aca="false">B5792&amp;"|"&amp;C5792</f>
        <v>tdbR00000385 Ser-UGA|59</v>
      </c>
      <c r="B5792" s="4" t="s">
        <v>115</v>
      </c>
      <c r="C5792" s="4" t="s">
        <v>841</v>
      </c>
      <c r="D5792" s="4" t="n">
        <v>75</v>
      </c>
      <c r="E5792" s="19" t="s">
        <v>780</v>
      </c>
      <c r="F5792" s="20" t="s">
        <v>836</v>
      </c>
    </row>
    <row r="5793" customFormat="false" ht="15" hidden="false" customHeight="false" outlineLevel="0" collapsed="false">
      <c r="A5793" s="4" t="str">
        <f aca="false">B5793&amp;"|"&amp;C5793</f>
        <v>tdbR00000385 Ser-UGA|60</v>
      </c>
      <c r="B5793" s="4" t="s">
        <v>115</v>
      </c>
      <c r="C5793" s="4" t="s">
        <v>842</v>
      </c>
      <c r="D5793" s="4" t="n">
        <v>76</v>
      </c>
      <c r="E5793" s="19" t="s">
        <v>777</v>
      </c>
      <c r="F5793" s="20" t="s">
        <v>836</v>
      </c>
    </row>
    <row r="5794" customFormat="false" ht="15" hidden="false" customHeight="false" outlineLevel="0" collapsed="false">
      <c r="A5794" s="4" t="str">
        <f aca="false">B5794&amp;"|"&amp;C5794</f>
        <v>tdbR00000385 Ser-UGA|61</v>
      </c>
      <c r="B5794" s="4" t="s">
        <v>115</v>
      </c>
      <c r="C5794" s="4" t="s">
        <v>843</v>
      </c>
      <c r="D5794" s="4" t="n">
        <v>77</v>
      </c>
      <c r="E5794" s="23" t="s">
        <v>772</v>
      </c>
      <c r="F5794" s="10" t="s">
        <v>830</v>
      </c>
    </row>
    <row r="5795" customFormat="false" ht="15" hidden="false" customHeight="false" outlineLevel="0" collapsed="false">
      <c r="A5795" s="4" t="str">
        <f aca="false">B5795&amp;"|"&amp;C5795</f>
        <v>tdbR00000385 Ser-UGA|62</v>
      </c>
      <c r="B5795" s="4" t="s">
        <v>115</v>
      </c>
      <c r="C5795" s="4" t="s">
        <v>844</v>
      </c>
      <c r="D5795" s="4" t="n">
        <v>78</v>
      </c>
      <c r="E5795" s="23" t="s">
        <v>772</v>
      </c>
      <c r="F5795" s="10" t="s">
        <v>830</v>
      </c>
    </row>
    <row r="5796" customFormat="false" ht="15" hidden="false" customHeight="false" outlineLevel="0" collapsed="false">
      <c r="A5796" s="4" t="str">
        <f aca="false">B5796&amp;"|"&amp;C5796</f>
        <v>tdbR00000385 Ser-UGA|63</v>
      </c>
      <c r="B5796" s="4" t="s">
        <v>115</v>
      </c>
      <c r="C5796" s="4" t="s">
        <v>845</v>
      </c>
      <c r="D5796" s="4" t="n">
        <v>79</v>
      </c>
      <c r="E5796" s="23" t="s">
        <v>772</v>
      </c>
      <c r="F5796" s="10" t="s">
        <v>830</v>
      </c>
    </row>
    <row r="5797" customFormat="false" ht="15" hidden="false" customHeight="false" outlineLevel="0" collapsed="false">
      <c r="A5797" s="4" t="str">
        <f aca="false">B5797&amp;"|"&amp;C5797</f>
        <v>tdbR00000385 Ser-UGA|64</v>
      </c>
      <c r="B5797" s="4" t="s">
        <v>115</v>
      </c>
      <c r="C5797" s="4" t="s">
        <v>846</v>
      </c>
      <c r="D5797" s="4" t="n">
        <v>80</v>
      </c>
      <c r="E5797" s="23" t="s">
        <v>777</v>
      </c>
      <c r="F5797" s="10" t="s">
        <v>830</v>
      </c>
    </row>
    <row r="5798" customFormat="false" ht="15" hidden="false" customHeight="false" outlineLevel="0" collapsed="false">
      <c r="A5798" s="4" t="str">
        <f aca="false">B5798&amp;"|"&amp;C5798</f>
        <v>tdbR00000385 Ser-UGA|65</v>
      </c>
      <c r="B5798" s="4" t="s">
        <v>115</v>
      </c>
      <c r="C5798" s="4" t="s">
        <v>847</v>
      </c>
      <c r="D5798" s="4" t="n">
        <v>81</v>
      </c>
      <c r="E5798" s="23" t="s">
        <v>772</v>
      </c>
      <c r="F5798" s="10" t="s">
        <v>830</v>
      </c>
    </row>
    <row r="5799" customFormat="false" ht="15" hidden="false" customHeight="false" outlineLevel="0" collapsed="false">
      <c r="A5799" s="4" t="str">
        <f aca="false">B5799&amp;"|"&amp;C5799</f>
        <v>tdbR00000385 Ser-UGA|66</v>
      </c>
      <c r="B5799" s="4" t="s">
        <v>115</v>
      </c>
      <c r="C5799" s="4" t="s">
        <v>848</v>
      </c>
      <c r="D5799" s="4" t="n">
        <v>82</v>
      </c>
      <c r="E5799" s="17" t="s">
        <v>780</v>
      </c>
      <c r="F5799" s="18" t="s">
        <v>768</v>
      </c>
    </row>
    <row r="5800" customFormat="false" ht="15" hidden="false" customHeight="false" outlineLevel="0" collapsed="false">
      <c r="A5800" s="4" t="str">
        <f aca="false">B5800&amp;"|"&amp;C5800</f>
        <v>tdbR00000385 Ser-UGA|67</v>
      </c>
      <c r="B5800" s="4" t="s">
        <v>115</v>
      </c>
      <c r="C5800" s="4" t="s">
        <v>849</v>
      </c>
      <c r="D5800" s="4" t="n">
        <v>83</v>
      </c>
      <c r="E5800" s="17" t="s">
        <v>777</v>
      </c>
      <c r="F5800" s="18" t="s">
        <v>768</v>
      </c>
    </row>
    <row r="5801" customFormat="false" ht="15" hidden="false" customHeight="false" outlineLevel="0" collapsed="false">
      <c r="A5801" s="4" t="str">
        <f aca="false">B5801&amp;"|"&amp;C5801</f>
        <v>tdbR00000385 Ser-UGA|68</v>
      </c>
      <c r="B5801" s="4" t="s">
        <v>115</v>
      </c>
      <c r="C5801" s="4" t="s">
        <v>850</v>
      </c>
      <c r="D5801" s="4" t="n">
        <v>84</v>
      </c>
      <c r="E5801" s="17" t="s">
        <v>772</v>
      </c>
      <c r="F5801" s="18" t="s">
        <v>768</v>
      </c>
    </row>
    <row r="5802" customFormat="false" ht="15" hidden="false" customHeight="false" outlineLevel="0" collapsed="false">
      <c r="A5802" s="4" t="str">
        <f aca="false">B5802&amp;"|"&amp;C5802</f>
        <v>tdbR00000385 Ser-UGA|69</v>
      </c>
      <c r="B5802" s="4" t="s">
        <v>115</v>
      </c>
      <c r="C5802" s="4" t="s">
        <v>851</v>
      </c>
      <c r="D5802" s="4" t="n">
        <v>85</v>
      </c>
      <c r="E5802" s="17" t="s">
        <v>777</v>
      </c>
      <c r="F5802" s="18" t="s">
        <v>768</v>
      </c>
    </row>
    <row r="5803" customFormat="false" ht="15" hidden="false" customHeight="false" outlineLevel="0" collapsed="false">
      <c r="A5803" s="4" t="str">
        <f aca="false">B5803&amp;"|"&amp;C5803</f>
        <v>tdbR00000385 Ser-UGA|70</v>
      </c>
      <c r="B5803" s="4" t="s">
        <v>115</v>
      </c>
      <c r="C5803" s="4" t="s">
        <v>852</v>
      </c>
      <c r="D5803" s="4" t="n">
        <v>86</v>
      </c>
      <c r="E5803" s="17" t="s">
        <v>777</v>
      </c>
      <c r="F5803" s="18" t="s">
        <v>768</v>
      </c>
    </row>
    <row r="5804" customFormat="false" ht="15" hidden="false" customHeight="false" outlineLevel="0" collapsed="false">
      <c r="A5804" s="4" t="str">
        <f aca="false">B5804&amp;"|"&amp;C5804</f>
        <v>tdbR00000385 Ser-UGA|71</v>
      </c>
      <c r="B5804" s="4" t="s">
        <v>115</v>
      </c>
      <c r="C5804" s="4" t="s">
        <v>853</v>
      </c>
      <c r="D5804" s="4" t="n">
        <v>87</v>
      </c>
      <c r="E5804" s="17" t="s">
        <v>772</v>
      </c>
      <c r="F5804" s="18" t="s">
        <v>768</v>
      </c>
    </row>
    <row r="5805" customFormat="false" ht="15" hidden="false" customHeight="false" outlineLevel="0" collapsed="false">
      <c r="A5805" s="4" t="str">
        <f aca="false">B5805&amp;"|"&amp;C5805</f>
        <v>tdbR00000385 Ser-UGA|72</v>
      </c>
      <c r="B5805" s="4" t="s">
        <v>115</v>
      </c>
      <c r="C5805" s="4" t="s">
        <v>854</v>
      </c>
      <c r="D5805" s="4" t="n">
        <v>88</v>
      </c>
      <c r="E5805" s="17" t="s">
        <v>772</v>
      </c>
      <c r="F5805" s="18" t="s">
        <v>768</v>
      </c>
    </row>
    <row r="5806" customFormat="false" ht="15" hidden="false" customHeight="false" outlineLevel="0" collapsed="false">
      <c r="A5806" s="4" t="str">
        <f aca="false">B5806&amp;"|"&amp;C5806</f>
        <v>tdbR00000433 Thr-AGU|1</v>
      </c>
      <c r="B5806" s="4" t="s">
        <v>116</v>
      </c>
      <c r="C5806" s="4" t="s">
        <v>767</v>
      </c>
      <c r="D5806" s="4" t="n">
        <v>1</v>
      </c>
      <c r="E5806" s="17" t="s">
        <v>459</v>
      </c>
      <c r="F5806" s="18" t="s">
        <v>768</v>
      </c>
    </row>
    <row r="5807" customFormat="false" ht="15" hidden="false" customHeight="false" outlineLevel="0" collapsed="false">
      <c r="A5807" s="4" t="str">
        <f aca="false">B5807&amp;"|"&amp;C5807</f>
        <v>tdbR00000433 Thr-AGU|2</v>
      </c>
      <c r="B5807" s="4" t="s">
        <v>116</v>
      </c>
      <c r="C5807" s="4" t="s">
        <v>769</v>
      </c>
      <c r="D5807" s="4" t="n">
        <v>2</v>
      </c>
      <c r="E5807" s="17" t="s">
        <v>772</v>
      </c>
      <c r="F5807" s="18" t="s">
        <v>768</v>
      </c>
    </row>
    <row r="5808" customFormat="false" ht="15" hidden="false" customHeight="false" outlineLevel="0" collapsed="false">
      <c r="A5808" s="4" t="str">
        <f aca="false">B5808&amp;"|"&amp;C5808</f>
        <v>tdbR00000433 Thr-AGU|3</v>
      </c>
      <c r="B5808" s="4" t="s">
        <v>116</v>
      </c>
      <c r="C5808" s="4" t="s">
        <v>770</v>
      </c>
      <c r="D5808" s="4" t="n">
        <v>3</v>
      </c>
      <c r="E5808" s="17" t="s">
        <v>777</v>
      </c>
      <c r="F5808" s="18" t="s">
        <v>768</v>
      </c>
    </row>
    <row r="5809" customFormat="false" ht="15" hidden="false" customHeight="false" outlineLevel="0" collapsed="false">
      <c r="A5809" s="4" t="str">
        <f aca="false">B5809&amp;"|"&amp;C5809</f>
        <v>tdbR00000433 Thr-AGU|4</v>
      </c>
      <c r="B5809" s="4" t="s">
        <v>116</v>
      </c>
      <c r="C5809" s="4" t="s">
        <v>771</v>
      </c>
      <c r="D5809" s="4" t="n">
        <v>4</v>
      </c>
      <c r="E5809" s="17" t="s">
        <v>459</v>
      </c>
      <c r="F5809" s="18" t="s">
        <v>768</v>
      </c>
    </row>
    <row r="5810" customFormat="false" ht="15" hidden="false" customHeight="false" outlineLevel="0" collapsed="false">
      <c r="A5810" s="4" t="str">
        <f aca="false">B5810&amp;"|"&amp;C5810</f>
        <v>tdbR00000433 Thr-AGU|5</v>
      </c>
      <c r="B5810" s="4" t="s">
        <v>116</v>
      </c>
      <c r="C5810" s="4" t="s">
        <v>773</v>
      </c>
      <c r="D5810" s="4" t="n">
        <v>5</v>
      </c>
      <c r="E5810" s="17" t="s">
        <v>780</v>
      </c>
      <c r="F5810" s="18" t="s">
        <v>768</v>
      </c>
    </row>
    <row r="5811" customFormat="false" ht="15" hidden="false" customHeight="false" outlineLevel="0" collapsed="false">
      <c r="A5811" s="4" t="str">
        <f aca="false">B5811&amp;"|"&amp;C5811</f>
        <v>tdbR00000433 Thr-AGU|6</v>
      </c>
      <c r="B5811" s="4" t="s">
        <v>116</v>
      </c>
      <c r="C5811" s="4" t="s">
        <v>774</v>
      </c>
      <c r="D5811" s="4" t="n">
        <v>6</v>
      </c>
      <c r="E5811" s="17" t="s">
        <v>772</v>
      </c>
      <c r="F5811" s="18" t="s">
        <v>768</v>
      </c>
    </row>
    <row r="5812" customFormat="false" ht="15" hidden="false" customHeight="false" outlineLevel="0" collapsed="false">
      <c r="A5812" s="4" t="str">
        <f aca="false">B5812&amp;"|"&amp;C5812</f>
        <v>tdbR00000433 Thr-AGU|7</v>
      </c>
      <c r="B5812" s="4" t="s">
        <v>116</v>
      </c>
      <c r="C5812" s="4" t="s">
        <v>775</v>
      </c>
      <c r="D5812" s="4" t="n">
        <v>7</v>
      </c>
      <c r="E5812" s="17" t="s">
        <v>777</v>
      </c>
      <c r="F5812" s="18" t="s">
        <v>768</v>
      </c>
    </row>
    <row r="5813" customFormat="false" ht="15" hidden="false" customHeight="false" outlineLevel="0" collapsed="false">
      <c r="A5813" s="4" t="str">
        <f aca="false">B5813&amp;"|"&amp;C5813</f>
        <v>tdbR00000433 Thr-AGU|8</v>
      </c>
      <c r="B5813" s="4" t="s">
        <v>116</v>
      </c>
      <c r="C5813" s="4" t="s">
        <v>776</v>
      </c>
      <c r="D5813" s="4" t="n">
        <v>8</v>
      </c>
      <c r="E5813" s="3" t="s">
        <v>777</v>
      </c>
      <c r="F5813" s="4" t="s">
        <v>778</v>
      </c>
    </row>
    <row r="5814" customFormat="false" ht="15" hidden="false" customHeight="false" outlineLevel="0" collapsed="false">
      <c r="A5814" s="4" t="str">
        <f aca="false">B5814&amp;"|"&amp;C5814</f>
        <v>tdbR00000433 Thr-AGU|9</v>
      </c>
      <c r="B5814" s="4" t="s">
        <v>116</v>
      </c>
      <c r="C5814" s="4" t="s">
        <v>779</v>
      </c>
      <c r="D5814" s="4" t="n">
        <v>9</v>
      </c>
      <c r="E5814" s="3" t="s">
        <v>780</v>
      </c>
      <c r="F5814" s="4" t="s">
        <v>781</v>
      </c>
    </row>
    <row r="5815" customFormat="false" ht="15" hidden="false" customHeight="false" outlineLevel="0" collapsed="false">
      <c r="A5815" s="4" t="str">
        <f aca="false">B5815&amp;"|"&amp;C5815</f>
        <v>tdbR00000433 Thr-AGU|10</v>
      </c>
      <c r="B5815" s="4" t="s">
        <v>116</v>
      </c>
      <c r="C5815" s="4" t="s">
        <v>782</v>
      </c>
      <c r="D5815" s="4" t="n">
        <v>10</v>
      </c>
      <c r="E5815" s="8" t="s">
        <v>459</v>
      </c>
      <c r="F5815" s="7" t="s">
        <v>783</v>
      </c>
    </row>
    <row r="5816" customFormat="false" ht="15" hidden="false" customHeight="false" outlineLevel="0" collapsed="false">
      <c r="A5816" s="4" t="str">
        <f aca="false">B5816&amp;"|"&amp;C5816</f>
        <v>tdbR00000433 Thr-AGU|11</v>
      </c>
      <c r="B5816" s="4" t="s">
        <v>116</v>
      </c>
      <c r="C5816" s="4" t="s">
        <v>784</v>
      </c>
      <c r="D5816" s="4" t="n">
        <v>11</v>
      </c>
      <c r="E5816" s="8" t="s">
        <v>772</v>
      </c>
      <c r="F5816" s="7" t="s">
        <v>783</v>
      </c>
    </row>
    <row r="5817" customFormat="false" ht="15" hidden="false" customHeight="false" outlineLevel="0" collapsed="false">
      <c r="A5817" s="4" t="str">
        <f aca="false">B5817&amp;"|"&amp;C5817</f>
        <v>tdbR00000433 Thr-AGU|12</v>
      </c>
      <c r="B5817" s="4" t="s">
        <v>116</v>
      </c>
      <c r="C5817" s="4" t="s">
        <v>785</v>
      </c>
      <c r="D5817" s="4" t="n">
        <v>12</v>
      </c>
      <c r="E5817" s="8" t="s">
        <v>777</v>
      </c>
      <c r="F5817" s="7" t="s">
        <v>783</v>
      </c>
    </row>
    <row r="5818" customFormat="false" ht="15" hidden="false" customHeight="false" outlineLevel="0" collapsed="false">
      <c r="A5818" s="4" t="str">
        <f aca="false">B5818&amp;"|"&amp;C5818</f>
        <v>tdbR00000433 Thr-AGU|13</v>
      </c>
      <c r="B5818" s="4" t="s">
        <v>116</v>
      </c>
      <c r="C5818" s="4" t="s">
        <v>786</v>
      </c>
      <c r="D5818" s="4" t="n">
        <v>13</v>
      </c>
      <c r="E5818" s="8" t="s">
        <v>772</v>
      </c>
      <c r="F5818" s="7" t="s">
        <v>783</v>
      </c>
    </row>
    <row r="5819" customFormat="false" ht="15" hidden="false" customHeight="false" outlineLevel="0" collapsed="false">
      <c r="A5819" s="4" t="str">
        <f aca="false">B5819&amp;"|"&amp;C5819</f>
        <v>tdbR00000433 Thr-AGU|14</v>
      </c>
      <c r="B5819" s="4" t="s">
        <v>116</v>
      </c>
      <c r="C5819" s="4" t="s">
        <v>787</v>
      </c>
      <c r="D5819" s="4" t="n">
        <v>14</v>
      </c>
      <c r="E5819" s="19" t="s">
        <v>780</v>
      </c>
      <c r="F5819" s="20" t="s">
        <v>788</v>
      </c>
    </row>
    <row r="5820" customFormat="false" ht="15" hidden="false" customHeight="false" outlineLevel="0" collapsed="false">
      <c r="A5820" s="4" t="str">
        <f aca="false">B5820&amp;"|"&amp;C5820</f>
        <v>tdbR00000433 Thr-AGU|15</v>
      </c>
      <c r="B5820" s="4" t="s">
        <v>116</v>
      </c>
      <c r="C5820" s="4" t="s">
        <v>789</v>
      </c>
      <c r="D5820" s="4" t="n">
        <v>15</v>
      </c>
      <c r="E5820" s="19" t="s">
        <v>459</v>
      </c>
      <c r="F5820" s="20" t="s">
        <v>788</v>
      </c>
    </row>
    <row r="5821" customFormat="false" ht="15" hidden="false" customHeight="false" outlineLevel="0" collapsed="false">
      <c r="A5821" s="4" t="str">
        <f aca="false">B5821&amp;"|"&amp;C5821</f>
        <v>tdbR00000433 Thr-AGU|16</v>
      </c>
      <c r="B5821" s="4" t="s">
        <v>116</v>
      </c>
      <c r="C5821" s="4" t="s">
        <v>790</v>
      </c>
      <c r="D5821" s="4" t="n">
        <v>16</v>
      </c>
      <c r="E5821" s="19" t="s">
        <v>777</v>
      </c>
      <c r="F5821" s="20" t="s">
        <v>788</v>
      </c>
    </row>
    <row r="5822" customFormat="false" ht="15" hidden="false" customHeight="false" outlineLevel="0" collapsed="false">
      <c r="A5822" s="4" t="str">
        <f aca="false">B5822&amp;"|"&amp;C5822</f>
        <v>tdbR00000433 Thr-AGU|17</v>
      </c>
      <c r="B5822" s="4" t="s">
        <v>116</v>
      </c>
      <c r="C5822" s="4" t="s">
        <v>791</v>
      </c>
      <c r="D5822" s="4" t="n">
        <v>17</v>
      </c>
      <c r="E5822" s="19" t="s">
        <v>777</v>
      </c>
      <c r="F5822" s="20" t="s">
        <v>788</v>
      </c>
    </row>
    <row r="5823" customFormat="false" ht="15" hidden="false" customHeight="false" outlineLevel="0" collapsed="false">
      <c r="A5823" s="4" t="str">
        <f aca="false">B5823&amp;"|"&amp;C5823</f>
        <v>tdbR00000433 Thr-AGU|18</v>
      </c>
      <c r="B5823" s="4" t="s">
        <v>116</v>
      </c>
      <c r="C5823" s="4" t="s">
        <v>793</v>
      </c>
      <c r="D5823" s="4" t="n">
        <v>18</v>
      </c>
      <c r="E5823" s="19" t="s">
        <v>459</v>
      </c>
      <c r="F5823" s="20" t="s">
        <v>788</v>
      </c>
    </row>
    <row r="5824" customFormat="false" ht="15" hidden="false" customHeight="false" outlineLevel="0" collapsed="false">
      <c r="A5824" s="4" t="str">
        <f aca="false">B5824&amp;"|"&amp;C5824</f>
        <v>tdbR00000433 Thr-AGU|19</v>
      </c>
      <c r="B5824" s="4" t="s">
        <v>116</v>
      </c>
      <c r="C5824" s="4" t="s">
        <v>794</v>
      </c>
      <c r="D5824" s="4" t="n">
        <v>19</v>
      </c>
      <c r="E5824" s="19" t="s">
        <v>459</v>
      </c>
      <c r="F5824" s="20" t="s">
        <v>788</v>
      </c>
    </row>
    <row r="5825" customFormat="false" ht="15" hidden="false" customHeight="false" outlineLevel="0" collapsed="false">
      <c r="A5825" s="4" t="str">
        <f aca="false">B5825&amp;"|"&amp;C5825</f>
        <v>tdbR00000433 Thr-AGU|20</v>
      </c>
      <c r="B5825" s="4" t="s">
        <v>116</v>
      </c>
      <c r="C5825" s="4" t="s">
        <v>795</v>
      </c>
      <c r="D5825" s="4" t="n">
        <v>20</v>
      </c>
      <c r="E5825" s="19" t="s">
        <v>777</v>
      </c>
      <c r="F5825" s="20" t="s">
        <v>788</v>
      </c>
    </row>
    <row r="5826" customFormat="false" ht="15" hidden="false" customHeight="false" outlineLevel="0" collapsed="false">
      <c r="A5826" s="4" t="str">
        <f aca="false">B5826&amp;"|"&amp;C5826</f>
        <v>tdbR00000433 Thr-AGU|21</v>
      </c>
      <c r="B5826" s="4" t="s">
        <v>116</v>
      </c>
      <c r="C5826" s="4" t="s">
        <v>797</v>
      </c>
      <c r="D5826" s="4" t="n">
        <v>21</v>
      </c>
      <c r="E5826" s="19" t="s">
        <v>780</v>
      </c>
      <c r="F5826" s="20" t="s">
        <v>788</v>
      </c>
    </row>
    <row r="5827" customFormat="false" ht="15" hidden="false" customHeight="false" outlineLevel="0" collapsed="false">
      <c r="A5827" s="4" t="str">
        <f aca="false">B5827&amp;"|"&amp;C5827</f>
        <v>tdbR00000433 Thr-AGU|22</v>
      </c>
      <c r="B5827" s="4" t="s">
        <v>116</v>
      </c>
      <c r="C5827" s="4" t="s">
        <v>798</v>
      </c>
      <c r="D5827" s="4" t="n">
        <v>22</v>
      </c>
      <c r="E5827" s="8" t="s">
        <v>459</v>
      </c>
      <c r="F5827" s="7" t="s">
        <v>783</v>
      </c>
    </row>
    <row r="5828" customFormat="false" ht="15" hidden="false" customHeight="false" outlineLevel="0" collapsed="false">
      <c r="A5828" s="4" t="str">
        <f aca="false">B5828&amp;"|"&amp;C5828</f>
        <v>tdbR00000433 Thr-AGU|23</v>
      </c>
      <c r="B5828" s="4" t="s">
        <v>116</v>
      </c>
      <c r="C5828" s="4" t="s">
        <v>799</v>
      </c>
      <c r="D5828" s="4" t="n">
        <v>23</v>
      </c>
      <c r="E5828" s="8" t="s">
        <v>780</v>
      </c>
      <c r="F5828" s="7" t="s">
        <v>783</v>
      </c>
    </row>
    <row r="5829" customFormat="false" ht="15" hidden="false" customHeight="false" outlineLevel="0" collapsed="false">
      <c r="A5829" s="4" t="str">
        <f aca="false">B5829&amp;"|"&amp;C5829</f>
        <v>tdbR00000433 Thr-AGU|24</v>
      </c>
      <c r="B5829" s="4" t="s">
        <v>116</v>
      </c>
      <c r="C5829" s="4" t="s">
        <v>800</v>
      </c>
      <c r="D5829" s="4" t="n">
        <v>24</v>
      </c>
      <c r="E5829" s="8" t="s">
        <v>459</v>
      </c>
      <c r="F5829" s="7" t="s">
        <v>783</v>
      </c>
    </row>
    <row r="5830" customFormat="false" ht="15" hidden="false" customHeight="false" outlineLevel="0" collapsed="false">
      <c r="A5830" s="4" t="str">
        <f aca="false">B5830&amp;"|"&amp;C5830</f>
        <v>tdbR00000433 Thr-AGU|25</v>
      </c>
      <c r="B5830" s="4" t="s">
        <v>116</v>
      </c>
      <c r="C5830" s="4" t="s">
        <v>801</v>
      </c>
      <c r="D5830" s="4" t="n">
        <v>25</v>
      </c>
      <c r="E5830" s="8" t="s">
        <v>772</v>
      </c>
      <c r="F5830" s="7" t="s">
        <v>783</v>
      </c>
    </row>
    <row r="5831" customFormat="false" ht="15" hidden="false" customHeight="false" outlineLevel="0" collapsed="false">
      <c r="A5831" s="4" t="str">
        <f aca="false">B5831&amp;"|"&amp;C5831</f>
        <v>tdbR00000433 Thr-AGU|26</v>
      </c>
      <c r="B5831" s="4" t="s">
        <v>116</v>
      </c>
      <c r="C5831" s="4" t="s">
        <v>802</v>
      </c>
      <c r="D5831" s="4" t="n">
        <v>26</v>
      </c>
      <c r="E5831" s="3" t="s">
        <v>780</v>
      </c>
      <c r="F5831" s="4" t="s">
        <v>803</v>
      </c>
    </row>
    <row r="5832" customFormat="false" ht="15" hidden="false" customHeight="false" outlineLevel="0" collapsed="false">
      <c r="A5832" s="4" t="str">
        <f aca="false">B5832&amp;"|"&amp;C5832</f>
        <v>tdbR00000433 Thr-AGU|27</v>
      </c>
      <c r="B5832" s="4" t="s">
        <v>116</v>
      </c>
      <c r="C5832" s="4" t="s">
        <v>804</v>
      </c>
      <c r="D5832" s="4" t="n">
        <v>27</v>
      </c>
      <c r="E5832" s="21" t="s">
        <v>780</v>
      </c>
      <c r="F5832" s="22" t="s">
        <v>805</v>
      </c>
    </row>
    <row r="5833" customFormat="false" ht="15" hidden="false" customHeight="false" outlineLevel="0" collapsed="false">
      <c r="A5833" s="4" t="str">
        <f aca="false">B5833&amp;"|"&amp;C5833</f>
        <v>tdbR00000433 Thr-AGU|28</v>
      </c>
      <c r="B5833" s="4" t="s">
        <v>116</v>
      </c>
      <c r="C5833" s="4" t="s">
        <v>806</v>
      </c>
      <c r="D5833" s="4" t="n">
        <v>28</v>
      </c>
      <c r="E5833" s="21" t="s">
        <v>777</v>
      </c>
      <c r="F5833" s="22" t="s">
        <v>805</v>
      </c>
    </row>
    <row r="5834" customFormat="false" ht="15" hidden="false" customHeight="false" outlineLevel="0" collapsed="false">
      <c r="A5834" s="4" t="str">
        <f aca="false">B5834&amp;"|"&amp;C5834</f>
        <v>tdbR00000433 Thr-AGU|29</v>
      </c>
      <c r="B5834" s="4" t="s">
        <v>116</v>
      </c>
      <c r="C5834" s="4" t="s">
        <v>807</v>
      </c>
      <c r="D5834" s="4" t="n">
        <v>29</v>
      </c>
      <c r="E5834" s="21" t="s">
        <v>777</v>
      </c>
      <c r="F5834" s="22" t="s">
        <v>805</v>
      </c>
    </row>
    <row r="5835" customFormat="false" ht="15" hidden="false" customHeight="false" outlineLevel="0" collapsed="false">
      <c r="A5835" s="4" t="str">
        <f aca="false">B5835&amp;"|"&amp;C5835</f>
        <v>tdbR00000433 Thr-AGU|30</v>
      </c>
      <c r="B5835" s="4" t="s">
        <v>116</v>
      </c>
      <c r="C5835" s="4" t="s">
        <v>808</v>
      </c>
      <c r="D5835" s="4" t="n">
        <v>30</v>
      </c>
      <c r="E5835" s="21" t="s">
        <v>459</v>
      </c>
      <c r="F5835" s="22" t="s">
        <v>805</v>
      </c>
    </row>
    <row r="5836" customFormat="false" ht="15" hidden="false" customHeight="false" outlineLevel="0" collapsed="false">
      <c r="A5836" s="4" t="str">
        <f aca="false">B5836&amp;"|"&amp;C5836</f>
        <v>tdbR00000433 Thr-AGU|31</v>
      </c>
      <c r="B5836" s="4" t="s">
        <v>116</v>
      </c>
      <c r="C5836" s="4" t="s">
        <v>809</v>
      </c>
      <c r="D5836" s="4" t="n">
        <v>31</v>
      </c>
      <c r="E5836" s="21" t="s">
        <v>780</v>
      </c>
      <c r="F5836" s="22" t="s">
        <v>805</v>
      </c>
    </row>
    <row r="5837" customFormat="false" ht="15" hidden="false" customHeight="false" outlineLevel="0" collapsed="false">
      <c r="A5837" s="4" t="str">
        <f aca="false">B5837&amp;"|"&amp;C5837</f>
        <v>tdbR00000433 Thr-AGU|32</v>
      </c>
      <c r="B5837" s="4" t="s">
        <v>116</v>
      </c>
      <c r="C5837" s="4" t="s">
        <v>810</v>
      </c>
      <c r="D5837" s="4" t="n">
        <v>32</v>
      </c>
      <c r="E5837" s="19" t="s">
        <v>772</v>
      </c>
      <c r="F5837" s="20" t="s">
        <v>811</v>
      </c>
    </row>
    <row r="5838" customFormat="false" ht="15" hidden="false" customHeight="false" outlineLevel="0" collapsed="false">
      <c r="A5838" s="4" t="str">
        <f aca="false">B5838&amp;"|"&amp;C5838</f>
        <v>tdbR00000433 Thr-AGU|33</v>
      </c>
      <c r="B5838" s="4" t="s">
        <v>116</v>
      </c>
      <c r="C5838" s="4" t="s">
        <v>812</v>
      </c>
      <c r="D5838" s="4" t="n">
        <v>33</v>
      </c>
      <c r="E5838" s="19" t="s">
        <v>777</v>
      </c>
      <c r="F5838" s="20" t="s">
        <v>811</v>
      </c>
    </row>
    <row r="5839" customFormat="false" ht="15" hidden="false" customHeight="false" outlineLevel="0" collapsed="false">
      <c r="A5839" s="4" t="str">
        <f aca="false">B5839&amp;"|"&amp;C5839</f>
        <v>tdbR00000433 Thr-AGU|34</v>
      </c>
      <c r="B5839" s="4" t="s">
        <v>116</v>
      </c>
      <c r="C5839" s="4" t="s">
        <v>813</v>
      </c>
      <c r="D5839" s="4" t="n">
        <v>34</v>
      </c>
      <c r="E5839" s="19" t="s">
        <v>780</v>
      </c>
      <c r="F5839" s="20" t="s">
        <v>811</v>
      </c>
    </row>
    <row r="5840" customFormat="false" ht="15" hidden="false" customHeight="false" outlineLevel="0" collapsed="false">
      <c r="A5840" s="4" t="str">
        <f aca="false">B5840&amp;"|"&amp;C5840</f>
        <v>tdbR00000433 Thr-AGU|35</v>
      </c>
      <c r="B5840" s="4" t="s">
        <v>116</v>
      </c>
      <c r="C5840" s="4" t="s">
        <v>814</v>
      </c>
      <c r="D5840" s="4" t="n">
        <v>35</v>
      </c>
      <c r="E5840" s="19" t="s">
        <v>459</v>
      </c>
      <c r="F5840" s="20" t="s">
        <v>811</v>
      </c>
    </row>
    <row r="5841" customFormat="false" ht="15" hidden="false" customHeight="false" outlineLevel="0" collapsed="false">
      <c r="A5841" s="4" t="str">
        <f aca="false">B5841&amp;"|"&amp;C5841</f>
        <v>tdbR00000433 Thr-AGU|36</v>
      </c>
      <c r="B5841" s="4" t="s">
        <v>116</v>
      </c>
      <c r="C5841" s="4" t="s">
        <v>815</v>
      </c>
      <c r="D5841" s="4" t="n">
        <v>36</v>
      </c>
      <c r="E5841" s="19" t="s">
        <v>777</v>
      </c>
      <c r="F5841" s="20" t="s">
        <v>811</v>
      </c>
    </row>
    <row r="5842" customFormat="false" ht="15" hidden="false" customHeight="false" outlineLevel="0" collapsed="false">
      <c r="A5842" s="4" t="str">
        <f aca="false">B5842&amp;"|"&amp;C5842</f>
        <v>tdbR00000433 Thr-AGU|37</v>
      </c>
      <c r="B5842" s="4" t="s">
        <v>116</v>
      </c>
      <c r="C5842" s="4" t="s">
        <v>816</v>
      </c>
      <c r="D5842" s="4" t="n">
        <v>37</v>
      </c>
      <c r="E5842" s="19" t="s">
        <v>780</v>
      </c>
      <c r="F5842" s="20" t="s">
        <v>811</v>
      </c>
    </row>
    <row r="5843" customFormat="false" ht="15" hidden="false" customHeight="false" outlineLevel="0" collapsed="false">
      <c r="A5843" s="4" t="str">
        <f aca="false">B5843&amp;"|"&amp;C5843</f>
        <v>tdbR00000433 Thr-AGU|38</v>
      </c>
      <c r="B5843" s="4" t="s">
        <v>116</v>
      </c>
      <c r="C5843" s="4" t="s">
        <v>817</v>
      </c>
      <c r="D5843" s="4" t="n">
        <v>38</v>
      </c>
      <c r="E5843" s="19" t="s">
        <v>780</v>
      </c>
      <c r="F5843" s="20" t="s">
        <v>811</v>
      </c>
    </row>
    <row r="5844" customFormat="false" ht="15" hidden="false" customHeight="false" outlineLevel="0" collapsed="false">
      <c r="A5844" s="4" t="str">
        <f aca="false">B5844&amp;"|"&amp;C5844</f>
        <v>tdbR00000433 Thr-AGU|39</v>
      </c>
      <c r="B5844" s="4" t="s">
        <v>116</v>
      </c>
      <c r="C5844" s="4" t="s">
        <v>818</v>
      </c>
      <c r="D5844" s="4" t="n">
        <v>39</v>
      </c>
      <c r="E5844" s="21" t="s">
        <v>777</v>
      </c>
      <c r="F5844" s="22" t="s">
        <v>805</v>
      </c>
    </row>
    <row r="5845" customFormat="false" ht="15" hidden="false" customHeight="false" outlineLevel="0" collapsed="false">
      <c r="A5845" s="4" t="str">
        <f aca="false">B5845&amp;"|"&amp;C5845</f>
        <v>tdbR00000433 Thr-AGU|40</v>
      </c>
      <c r="B5845" s="4" t="s">
        <v>116</v>
      </c>
      <c r="C5845" s="4" t="s">
        <v>819</v>
      </c>
      <c r="D5845" s="4" t="n">
        <v>40</v>
      </c>
      <c r="E5845" s="21" t="s">
        <v>772</v>
      </c>
      <c r="F5845" s="22" t="s">
        <v>805</v>
      </c>
    </row>
    <row r="5846" customFormat="false" ht="15" hidden="false" customHeight="false" outlineLevel="0" collapsed="false">
      <c r="A5846" s="4" t="str">
        <f aca="false">B5846&amp;"|"&amp;C5846</f>
        <v>tdbR00000433 Thr-AGU|41</v>
      </c>
      <c r="B5846" s="4" t="s">
        <v>116</v>
      </c>
      <c r="C5846" s="4" t="s">
        <v>820</v>
      </c>
      <c r="D5846" s="4" t="n">
        <v>41</v>
      </c>
      <c r="E5846" s="21" t="s">
        <v>780</v>
      </c>
      <c r="F5846" s="22" t="s">
        <v>805</v>
      </c>
    </row>
    <row r="5847" customFormat="false" ht="15" hidden="false" customHeight="false" outlineLevel="0" collapsed="false">
      <c r="A5847" s="4" t="str">
        <f aca="false">B5847&amp;"|"&amp;C5847</f>
        <v>tdbR00000433 Thr-AGU|42</v>
      </c>
      <c r="B5847" s="4" t="s">
        <v>116</v>
      </c>
      <c r="C5847" s="4" t="s">
        <v>821</v>
      </c>
      <c r="D5847" s="4" t="n">
        <v>42</v>
      </c>
      <c r="E5847" s="21" t="s">
        <v>780</v>
      </c>
      <c r="F5847" s="22" t="s">
        <v>805</v>
      </c>
    </row>
    <row r="5848" customFormat="false" ht="15" hidden="false" customHeight="false" outlineLevel="0" collapsed="false">
      <c r="A5848" s="4" t="str">
        <f aca="false">B5848&amp;"|"&amp;C5848</f>
        <v>tdbR00000433 Thr-AGU|43</v>
      </c>
      <c r="B5848" s="4" t="s">
        <v>116</v>
      </c>
      <c r="C5848" s="4" t="s">
        <v>822</v>
      </c>
      <c r="D5848" s="4" t="n">
        <v>43</v>
      </c>
      <c r="E5848" s="21" t="s">
        <v>777</v>
      </c>
      <c r="F5848" s="22" t="s">
        <v>805</v>
      </c>
    </row>
    <row r="5849" customFormat="false" ht="15" hidden="false" customHeight="false" outlineLevel="0" collapsed="false">
      <c r="A5849" s="4" t="str">
        <f aca="false">B5849&amp;"|"&amp;C5849</f>
        <v>tdbR00000433 Thr-AGU|44</v>
      </c>
      <c r="B5849" s="4" t="s">
        <v>116</v>
      </c>
      <c r="C5849" s="4" t="s">
        <v>823</v>
      </c>
      <c r="D5849" s="4" t="n">
        <v>44</v>
      </c>
      <c r="E5849" s="19" t="s">
        <v>780</v>
      </c>
      <c r="F5849" s="20" t="s">
        <v>824</v>
      </c>
    </row>
    <row r="5850" customFormat="false" ht="15" hidden="false" customHeight="false" outlineLevel="0" collapsed="false">
      <c r="A5850" s="4" t="str">
        <f aca="false">B5850&amp;"|"&amp;C5850</f>
        <v>tdbR00000433 Thr-AGU|45</v>
      </c>
      <c r="B5850" s="4" t="s">
        <v>116</v>
      </c>
      <c r="C5850" s="4" t="s">
        <v>825</v>
      </c>
      <c r="D5850" s="4" t="n">
        <v>45</v>
      </c>
      <c r="E5850" s="19" t="s">
        <v>459</v>
      </c>
      <c r="F5850" s="20" t="s">
        <v>824</v>
      </c>
    </row>
    <row r="5851" customFormat="false" ht="15" hidden="false" customHeight="false" outlineLevel="0" collapsed="false">
      <c r="A5851" s="4" t="str">
        <f aca="false">B5851&amp;"|"&amp;C5851</f>
        <v>tdbR00000433 Thr-AGU|46</v>
      </c>
      <c r="B5851" s="4" t="s">
        <v>116</v>
      </c>
      <c r="C5851" s="4" t="s">
        <v>826</v>
      </c>
      <c r="D5851" s="4" t="n">
        <v>46</v>
      </c>
      <c r="E5851" s="19" t="s">
        <v>459</v>
      </c>
      <c r="F5851" s="20" t="s">
        <v>824</v>
      </c>
    </row>
    <row r="5852" customFormat="false" ht="15" hidden="false" customHeight="false" outlineLevel="0" collapsed="false">
      <c r="A5852" s="4" t="str">
        <f aca="false">B5852&amp;"|"&amp;C5852</f>
        <v>tdbR00000433 Thr-AGU|47</v>
      </c>
      <c r="B5852" s="4" t="s">
        <v>116</v>
      </c>
      <c r="C5852" s="4" t="s">
        <v>827</v>
      </c>
      <c r="D5852" s="4" t="n">
        <v>47</v>
      </c>
      <c r="E5852" s="19" t="s">
        <v>777</v>
      </c>
      <c r="F5852" s="20" t="s">
        <v>824</v>
      </c>
    </row>
    <row r="5853" customFormat="false" ht="15" hidden="false" customHeight="false" outlineLevel="0" collapsed="false">
      <c r="A5853" s="4" t="str">
        <f aca="false">B5853&amp;"|"&amp;C5853</f>
        <v>tdbR00000433 Thr-AGU|48</v>
      </c>
      <c r="B5853" s="4" t="s">
        <v>116</v>
      </c>
      <c r="C5853" s="4" t="s">
        <v>828</v>
      </c>
      <c r="D5853" s="4" t="n">
        <v>48</v>
      </c>
      <c r="E5853" s="19" t="s">
        <v>772</v>
      </c>
      <c r="F5853" s="20" t="s">
        <v>824</v>
      </c>
    </row>
    <row r="5854" customFormat="false" ht="15" hidden="false" customHeight="false" outlineLevel="0" collapsed="false">
      <c r="A5854" s="4" t="str">
        <f aca="false">B5854&amp;"|"&amp;C5854</f>
        <v>tdbR00000433 Thr-AGU|49</v>
      </c>
      <c r="B5854" s="4" t="s">
        <v>116</v>
      </c>
      <c r="C5854" s="4" t="s">
        <v>829</v>
      </c>
      <c r="D5854" s="4" t="n">
        <v>49</v>
      </c>
      <c r="E5854" s="23" t="s">
        <v>459</v>
      </c>
      <c r="F5854" s="10" t="s">
        <v>830</v>
      </c>
    </row>
    <row r="5855" customFormat="false" ht="15" hidden="false" customHeight="false" outlineLevel="0" collapsed="false">
      <c r="A5855" s="4" t="str">
        <f aca="false">B5855&amp;"|"&amp;C5855</f>
        <v>tdbR00000433 Thr-AGU|50</v>
      </c>
      <c r="B5855" s="4" t="s">
        <v>116</v>
      </c>
      <c r="C5855" s="4" t="s">
        <v>831</v>
      </c>
      <c r="D5855" s="4" t="n">
        <v>50</v>
      </c>
      <c r="E5855" s="23" t="s">
        <v>780</v>
      </c>
      <c r="F5855" s="10" t="s">
        <v>830</v>
      </c>
    </row>
    <row r="5856" customFormat="false" ht="15" hidden="false" customHeight="false" outlineLevel="0" collapsed="false">
      <c r="A5856" s="4" t="str">
        <f aca="false">B5856&amp;"|"&amp;C5856</f>
        <v>tdbR00000433 Thr-AGU|51</v>
      </c>
      <c r="B5856" s="4" t="s">
        <v>116</v>
      </c>
      <c r="C5856" s="4" t="s">
        <v>832</v>
      </c>
      <c r="D5856" s="4" t="n">
        <v>51</v>
      </c>
      <c r="E5856" s="23" t="s">
        <v>780</v>
      </c>
      <c r="F5856" s="10" t="s">
        <v>830</v>
      </c>
    </row>
    <row r="5857" customFormat="false" ht="15" hidden="false" customHeight="false" outlineLevel="0" collapsed="false">
      <c r="A5857" s="4" t="str">
        <f aca="false">B5857&amp;"|"&amp;C5857</f>
        <v>tdbR00000433 Thr-AGU|52</v>
      </c>
      <c r="B5857" s="4" t="s">
        <v>116</v>
      </c>
      <c r="C5857" s="4" t="s">
        <v>833</v>
      </c>
      <c r="D5857" s="4" t="n">
        <v>52</v>
      </c>
      <c r="E5857" s="23" t="s">
        <v>459</v>
      </c>
      <c r="F5857" s="10" t="s">
        <v>830</v>
      </c>
    </row>
    <row r="5858" customFormat="false" ht="15" hidden="false" customHeight="false" outlineLevel="0" collapsed="false">
      <c r="A5858" s="4" t="str">
        <f aca="false">B5858&amp;"|"&amp;C5858</f>
        <v>tdbR00000433 Thr-AGU|53</v>
      </c>
      <c r="B5858" s="4" t="s">
        <v>116</v>
      </c>
      <c r="C5858" s="4" t="s">
        <v>834</v>
      </c>
      <c r="D5858" s="4" t="n">
        <v>53</v>
      </c>
      <c r="E5858" s="23" t="s">
        <v>459</v>
      </c>
      <c r="F5858" s="10" t="s">
        <v>830</v>
      </c>
    </row>
    <row r="5859" customFormat="false" ht="15" hidden="false" customHeight="false" outlineLevel="0" collapsed="false">
      <c r="A5859" s="4" t="str">
        <f aca="false">B5859&amp;"|"&amp;C5859</f>
        <v>tdbR00000433 Thr-AGU|54</v>
      </c>
      <c r="B5859" s="4" t="s">
        <v>116</v>
      </c>
      <c r="C5859" s="4" t="s">
        <v>835</v>
      </c>
      <c r="D5859" s="4" t="n">
        <v>54</v>
      </c>
      <c r="E5859" s="19" t="s">
        <v>777</v>
      </c>
      <c r="F5859" s="20" t="s">
        <v>836</v>
      </c>
    </row>
    <row r="5860" customFormat="false" ht="15" hidden="false" customHeight="false" outlineLevel="0" collapsed="false">
      <c r="A5860" s="4" t="str">
        <f aca="false">B5860&amp;"|"&amp;C5860</f>
        <v>tdbR00000433 Thr-AGU|55</v>
      </c>
      <c r="B5860" s="4" t="s">
        <v>116</v>
      </c>
      <c r="C5860" s="4" t="s">
        <v>837</v>
      </c>
      <c r="D5860" s="4" t="n">
        <v>55</v>
      </c>
      <c r="E5860" s="19" t="s">
        <v>777</v>
      </c>
      <c r="F5860" s="20" t="s">
        <v>836</v>
      </c>
    </row>
    <row r="5861" customFormat="false" ht="15" hidden="false" customHeight="false" outlineLevel="0" collapsed="false">
      <c r="A5861" s="4" t="str">
        <f aca="false">B5861&amp;"|"&amp;C5861</f>
        <v>tdbR00000433 Thr-AGU|56</v>
      </c>
      <c r="B5861" s="4" t="s">
        <v>116</v>
      </c>
      <c r="C5861" s="4" t="s">
        <v>838</v>
      </c>
      <c r="D5861" s="4" t="n">
        <v>56</v>
      </c>
      <c r="E5861" s="19" t="s">
        <v>772</v>
      </c>
      <c r="F5861" s="20" t="s">
        <v>836</v>
      </c>
    </row>
    <row r="5862" customFormat="false" ht="15" hidden="false" customHeight="false" outlineLevel="0" collapsed="false">
      <c r="A5862" s="4" t="str">
        <f aca="false">B5862&amp;"|"&amp;C5862</f>
        <v>tdbR00000433 Thr-AGU|57</v>
      </c>
      <c r="B5862" s="4" t="s">
        <v>116</v>
      </c>
      <c r="C5862" s="4" t="s">
        <v>839</v>
      </c>
      <c r="D5862" s="4" t="n">
        <v>57</v>
      </c>
      <c r="E5862" s="19" t="s">
        <v>780</v>
      </c>
      <c r="F5862" s="20" t="s">
        <v>836</v>
      </c>
    </row>
    <row r="5863" customFormat="false" ht="15" hidden="false" customHeight="false" outlineLevel="0" collapsed="false">
      <c r="A5863" s="4" t="str">
        <f aca="false">B5863&amp;"|"&amp;C5863</f>
        <v>tdbR00000433 Thr-AGU|58</v>
      </c>
      <c r="B5863" s="4" t="s">
        <v>116</v>
      </c>
      <c r="C5863" s="4" t="s">
        <v>840</v>
      </c>
      <c r="D5863" s="4" t="n">
        <v>58</v>
      </c>
      <c r="E5863" s="19" t="s">
        <v>780</v>
      </c>
      <c r="F5863" s="20" t="s">
        <v>836</v>
      </c>
    </row>
    <row r="5864" customFormat="false" ht="15" hidden="false" customHeight="false" outlineLevel="0" collapsed="false">
      <c r="A5864" s="4" t="str">
        <f aca="false">B5864&amp;"|"&amp;C5864</f>
        <v>tdbR00000433 Thr-AGU|59</v>
      </c>
      <c r="B5864" s="4" t="s">
        <v>116</v>
      </c>
      <c r="C5864" s="4" t="s">
        <v>841</v>
      </c>
      <c r="D5864" s="4" t="n">
        <v>59</v>
      </c>
      <c r="E5864" s="19" t="s">
        <v>780</v>
      </c>
      <c r="F5864" s="20" t="s">
        <v>836</v>
      </c>
    </row>
    <row r="5865" customFormat="false" ht="15" hidden="false" customHeight="false" outlineLevel="0" collapsed="false">
      <c r="A5865" s="4" t="str">
        <f aca="false">B5865&amp;"|"&amp;C5865</f>
        <v>tdbR00000433 Thr-AGU|60</v>
      </c>
      <c r="B5865" s="4" t="s">
        <v>116</v>
      </c>
      <c r="C5865" s="4" t="s">
        <v>842</v>
      </c>
      <c r="D5865" s="4" t="n">
        <v>60</v>
      </c>
      <c r="E5865" s="19" t="s">
        <v>777</v>
      </c>
      <c r="F5865" s="20" t="s">
        <v>836</v>
      </c>
    </row>
    <row r="5866" customFormat="false" ht="15" hidden="false" customHeight="false" outlineLevel="0" collapsed="false">
      <c r="A5866" s="4" t="str">
        <f aca="false">B5866&amp;"|"&amp;C5866</f>
        <v>tdbR00000433 Thr-AGU|61</v>
      </c>
      <c r="B5866" s="4" t="s">
        <v>116</v>
      </c>
      <c r="C5866" s="4" t="s">
        <v>843</v>
      </c>
      <c r="D5866" s="4" t="n">
        <v>61</v>
      </c>
      <c r="E5866" s="23" t="s">
        <v>772</v>
      </c>
      <c r="F5866" s="10" t="s">
        <v>830</v>
      </c>
    </row>
    <row r="5867" customFormat="false" ht="15" hidden="false" customHeight="false" outlineLevel="0" collapsed="false">
      <c r="A5867" s="4" t="str">
        <f aca="false">B5867&amp;"|"&amp;C5867</f>
        <v>tdbR00000433 Thr-AGU|62</v>
      </c>
      <c r="B5867" s="4" t="s">
        <v>116</v>
      </c>
      <c r="C5867" s="4" t="s">
        <v>844</v>
      </c>
      <c r="D5867" s="4" t="n">
        <v>62</v>
      </c>
      <c r="E5867" s="23" t="s">
        <v>772</v>
      </c>
      <c r="F5867" s="10" t="s">
        <v>830</v>
      </c>
    </row>
    <row r="5868" customFormat="false" ht="15" hidden="false" customHeight="false" outlineLevel="0" collapsed="false">
      <c r="A5868" s="4" t="str">
        <f aca="false">B5868&amp;"|"&amp;C5868</f>
        <v>tdbR00000433 Thr-AGU|63</v>
      </c>
      <c r="B5868" s="4" t="s">
        <v>116</v>
      </c>
      <c r="C5868" s="4" t="s">
        <v>845</v>
      </c>
      <c r="D5868" s="4" t="n">
        <v>63</v>
      </c>
      <c r="E5868" s="23" t="s">
        <v>777</v>
      </c>
      <c r="F5868" s="10" t="s">
        <v>830</v>
      </c>
    </row>
    <row r="5869" customFormat="false" ht="15" hidden="false" customHeight="false" outlineLevel="0" collapsed="false">
      <c r="A5869" s="4" t="str">
        <f aca="false">B5869&amp;"|"&amp;C5869</f>
        <v>tdbR00000433 Thr-AGU|64</v>
      </c>
      <c r="B5869" s="4" t="s">
        <v>116</v>
      </c>
      <c r="C5869" s="4" t="s">
        <v>846</v>
      </c>
      <c r="D5869" s="4" t="n">
        <v>64</v>
      </c>
      <c r="E5869" s="23" t="s">
        <v>777</v>
      </c>
      <c r="F5869" s="10" t="s">
        <v>830</v>
      </c>
    </row>
    <row r="5870" customFormat="false" ht="15" hidden="false" customHeight="false" outlineLevel="0" collapsed="false">
      <c r="A5870" s="4" t="str">
        <f aca="false">B5870&amp;"|"&amp;C5870</f>
        <v>tdbR00000433 Thr-AGU|65</v>
      </c>
      <c r="B5870" s="4" t="s">
        <v>116</v>
      </c>
      <c r="C5870" s="4" t="s">
        <v>847</v>
      </c>
      <c r="D5870" s="4" t="n">
        <v>65</v>
      </c>
      <c r="E5870" s="23" t="s">
        <v>777</v>
      </c>
      <c r="F5870" s="10" t="s">
        <v>830</v>
      </c>
    </row>
    <row r="5871" customFormat="false" ht="15" hidden="false" customHeight="false" outlineLevel="0" collapsed="false">
      <c r="A5871" s="4" t="str">
        <f aca="false">B5871&amp;"|"&amp;C5871</f>
        <v>tdbR00000433 Thr-AGU|66</v>
      </c>
      <c r="B5871" s="4" t="s">
        <v>116</v>
      </c>
      <c r="C5871" s="4" t="s">
        <v>848</v>
      </c>
      <c r="D5871" s="4" t="n">
        <v>66</v>
      </c>
      <c r="E5871" s="17" t="s">
        <v>780</v>
      </c>
      <c r="F5871" s="18" t="s">
        <v>768</v>
      </c>
    </row>
    <row r="5872" customFormat="false" ht="15" hidden="false" customHeight="false" outlineLevel="0" collapsed="false">
      <c r="A5872" s="4" t="str">
        <f aca="false">B5872&amp;"|"&amp;C5872</f>
        <v>tdbR00000433 Thr-AGU|67</v>
      </c>
      <c r="B5872" s="4" t="s">
        <v>116</v>
      </c>
      <c r="C5872" s="4" t="s">
        <v>849</v>
      </c>
      <c r="D5872" s="4" t="n">
        <v>67</v>
      </c>
      <c r="E5872" s="17" t="s">
        <v>459</v>
      </c>
      <c r="F5872" s="18" t="s">
        <v>768</v>
      </c>
    </row>
    <row r="5873" customFormat="false" ht="15" hidden="false" customHeight="false" outlineLevel="0" collapsed="false">
      <c r="A5873" s="4" t="str">
        <f aca="false">B5873&amp;"|"&amp;C5873</f>
        <v>tdbR00000433 Thr-AGU|68</v>
      </c>
      <c r="B5873" s="4" t="s">
        <v>116</v>
      </c>
      <c r="C5873" s="4" t="s">
        <v>850</v>
      </c>
      <c r="D5873" s="4" t="n">
        <v>68</v>
      </c>
      <c r="E5873" s="17" t="s">
        <v>777</v>
      </c>
      <c r="F5873" s="18" t="s">
        <v>768</v>
      </c>
    </row>
    <row r="5874" customFormat="false" ht="15" hidden="false" customHeight="false" outlineLevel="0" collapsed="false">
      <c r="A5874" s="4" t="str">
        <f aca="false">B5874&amp;"|"&amp;C5874</f>
        <v>tdbR00000433 Thr-AGU|69</v>
      </c>
      <c r="B5874" s="4" t="s">
        <v>116</v>
      </c>
      <c r="C5874" s="4" t="s">
        <v>851</v>
      </c>
      <c r="D5874" s="4" t="n">
        <v>69</v>
      </c>
      <c r="E5874" s="17" t="s">
        <v>772</v>
      </c>
      <c r="F5874" s="18" t="s">
        <v>768</v>
      </c>
    </row>
    <row r="5875" customFormat="false" ht="15" hidden="false" customHeight="false" outlineLevel="0" collapsed="false">
      <c r="A5875" s="4" t="str">
        <f aca="false">B5875&amp;"|"&amp;C5875</f>
        <v>tdbR00000433 Thr-AGU|70</v>
      </c>
      <c r="B5875" s="4" t="s">
        <v>116</v>
      </c>
      <c r="C5875" s="4" t="s">
        <v>852</v>
      </c>
      <c r="D5875" s="4" t="n">
        <v>70</v>
      </c>
      <c r="E5875" s="17" t="s">
        <v>780</v>
      </c>
      <c r="F5875" s="18" t="s">
        <v>768</v>
      </c>
    </row>
    <row r="5876" customFormat="false" ht="15" hidden="false" customHeight="false" outlineLevel="0" collapsed="false">
      <c r="A5876" s="4" t="str">
        <f aca="false">B5876&amp;"|"&amp;C5876</f>
        <v>tdbR00000433 Thr-AGU|71</v>
      </c>
      <c r="B5876" s="4" t="s">
        <v>116</v>
      </c>
      <c r="C5876" s="4" t="s">
        <v>853</v>
      </c>
      <c r="D5876" s="4" t="n">
        <v>71</v>
      </c>
      <c r="E5876" s="17" t="s">
        <v>459</v>
      </c>
      <c r="F5876" s="18" t="s">
        <v>768</v>
      </c>
    </row>
    <row r="5877" customFormat="false" ht="15" hidden="false" customHeight="false" outlineLevel="0" collapsed="false">
      <c r="A5877" s="4" t="str">
        <f aca="false">B5877&amp;"|"&amp;C5877</f>
        <v>tdbR00000433 Thr-AGU|72</v>
      </c>
      <c r="B5877" s="4" t="s">
        <v>116</v>
      </c>
      <c r="C5877" s="4" t="s">
        <v>854</v>
      </c>
      <c r="D5877" s="4" t="n">
        <v>72</v>
      </c>
      <c r="E5877" s="17" t="s">
        <v>772</v>
      </c>
      <c r="F5877" s="18" t="s">
        <v>768</v>
      </c>
    </row>
    <row r="5878" customFormat="false" ht="15" hidden="false" customHeight="false" outlineLevel="0" collapsed="false">
      <c r="A5878" s="4" t="str">
        <f aca="false">B5878&amp;"|"&amp;C5878</f>
        <v>tdbR00000434 Thr-UGU|1</v>
      </c>
      <c r="B5878" s="4" t="s">
        <v>117</v>
      </c>
      <c r="C5878" s="4" t="s">
        <v>767</v>
      </c>
      <c r="D5878" s="4" t="n">
        <v>1</v>
      </c>
      <c r="E5878" s="17" t="s">
        <v>459</v>
      </c>
      <c r="F5878" s="18" t="s">
        <v>768</v>
      </c>
    </row>
    <row r="5879" customFormat="false" ht="15" hidden="false" customHeight="false" outlineLevel="0" collapsed="false">
      <c r="A5879" s="4" t="str">
        <f aca="false">B5879&amp;"|"&amp;C5879</f>
        <v>tdbR00000434 Thr-UGU|2</v>
      </c>
      <c r="B5879" s="4" t="s">
        <v>117</v>
      </c>
      <c r="C5879" s="4" t="s">
        <v>769</v>
      </c>
      <c r="D5879" s="4" t="n">
        <v>2</v>
      </c>
      <c r="E5879" s="17" t="s">
        <v>772</v>
      </c>
      <c r="F5879" s="18" t="s">
        <v>768</v>
      </c>
    </row>
    <row r="5880" customFormat="false" ht="15" hidden="false" customHeight="false" outlineLevel="0" collapsed="false">
      <c r="A5880" s="4" t="str">
        <f aca="false">B5880&amp;"|"&amp;C5880</f>
        <v>tdbR00000434 Thr-UGU|3</v>
      </c>
      <c r="B5880" s="4" t="s">
        <v>117</v>
      </c>
      <c r="C5880" s="4" t="s">
        <v>770</v>
      </c>
      <c r="D5880" s="4" t="n">
        <v>3</v>
      </c>
      <c r="E5880" s="17" t="s">
        <v>777</v>
      </c>
      <c r="F5880" s="18" t="s">
        <v>768</v>
      </c>
    </row>
    <row r="5881" customFormat="false" ht="15" hidden="false" customHeight="false" outlineLevel="0" collapsed="false">
      <c r="A5881" s="4" t="str">
        <f aca="false">B5881&amp;"|"&amp;C5881</f>
        <v>tdbR00000434 Thr-UGU|4</v>
      </c>
      <c r="B5881" s="4" t="s">
        <v>117</v>
      </c>
      <c r="C5881" s="4" t="s">
        <v>771</v>
      </c>
      <c r="D5881" s="4" t="n">
        <v>4</v>
      </c>
      <c r="E5881" s="17" t="s">
        <v>459</v>
      </c>
      <c r="F5881" s="18" t="s">
        <v>768</v>
      </c>
    </row>
    <row r="5882" customFormat="false" ht="15" hidden="false" customHeight="false" outlineLevel="0" collapsed="false">
      <c r="A5882" s="4" t="str">
        <f aca="false">B5882&amp;"|"&amp;C5882</f>
        <v>tdbR00000434 Thr-UGU|5</v>
      </c>
      <c r="B5882" s="4" t="s">
        <v>117</v>
      </c>
      <c r="C5882" s="4" t="s">
        <v>773</v>
      </c>
      <c r="D5882" s="4" t="n">
        <v>5</v>
      </c>
      <c r="E5882" s="17" t="s">
        <v>780</v>
      </c>
      <c r="F5882" s="18" t="s">
        <v>768</v>
      </c>
    </row>
    <row r="5883" customFormat="false" ht="15" hidden="false" customHeight="false" outlineLevel="0" collapsed="false">
      <c r="A5883" s="4" t="str">
        <f aca="false">B5883&amp;"|"&amp;C5883</f>
        <v>tdbR00000434 Thr-UGU|6</v>
      </c>
      <c r="B5883" s="4" t="s">
        <v>117</v>
      </c>
      <c r="C5883" s="4" t="s">
        <v>774</v>
      </c>
      <c r="D5883" s="4" t="n">
        <v>6</v>
      </c>
      <c r="E5883" s="17" t="s">
        <v>772</v>
      </c>
      <c r="F5883" s="18" t="s">
        <v>768</v>
      </c>
    </row>
    <row r="5884" customFormat="false" ht="15" hidden="false" customHeight="false" outlineLevel="0" collapsed="false">
      <c r="A5884" s="4" t="str">
        <f aca="false">B5884&amp;"|"&amp;C5884</f>
        <v>tdbR00000434 Thr-UGU|7</v>
      </c>
      <c r="B5884" s="4" t="s">
        <v>117</v>
      </c>
      <c r="C5884" s="4" t="s">
        <v>775</v>
      </c>
      <c r="D5884" s="4" t="n">
        <v>7</v>
      </c>
      <c r="E5884" s="17" t="s">
        <v>777</v>
      </c>
      <c r="F5884" s="18" t="s">
        <v>768</v>
      </c>
    </row>
    <row r="5885" customFormat="false" ht="15" hidden="false" customHeight="false" outlineLevel="0" collapsed="false">
      <c r="A5885" s="4" t="str">
        <f aca="false">B5885&amp;"|"&amp;C5885</f>
        <v>tdbR00000434 Thr-UGU|8</v>
      </c>
      <c r="B5885" s="4" t="s">
        <v>117</v>
      </c>
      <c r="C5885" s="4" t="s">
        <v>776</v>
      </c>
      <c r="D5885" s="4" t="n">
        <v>8</v>
      </c>
      <c r="E5885" s="3" t="s">
        <v>777</v>
      </c>
      <c r="F5885" s="4" t="s">
        <v>778</v>
      </c>
    </row>
    <row r="5886" customFormat="false" ht="15" hidden="false" customHeight="false" outlineLevel="0" collapsed="false">
      <c r="A5886" s="4" t="str">
        <f aca="false">B5886&amp;"|"&amp;C5886</f>
        <v>tdbR00000434 Thr-UGU|9</v>
      </c>
      <c r="B5886" s="4" t="s">
        <v>117</v>
      </c>
      <c r="C5886" s="4" t="s">
        <v>779</v>
      </c>
      <c r="D5886" s="4" t="n">
        <v>9</v>
      </c>
      <c r="E5886" s="3" t="s">
        <v>780</v>
      </c>
      <c r="F5886" s="4" t="s">
        <v>781</v>
      </c>
    </row>
    <row r="5887" customFormat="false" ht="15" hidden="false" customHeight="false" outlineLevel="0" collapsed="false">
      <c r="A5887" s="4" t="str">
        <f aca="false">B5887&amp;"|"&amp;C5887</f>
        <v>tdbR00000434 Thr-UGU|10</v>
      </c>
      <c r="B5887" s="4" t="s">
        <v>117</v>
      </c>
      <c r="C5887" s="4" t="s">
        <v>782</v>
      </c>
      <c r="D5887" s="4" t="n">
        <v>10</v>
      </c>
      <c r="E5887" s="8" t="s">
        <v>459</v>
      </c>
      <c r="F5887" s="7" t="s">
        <v>783</v>
      </c>
    </row>
    <row r="5888" customFormat="false" ht="15" hidden="false" customHeight="false" outlineLevel="0" collapsed="false">
      <c r="A5888" s="4" t="str">
        <f aca="false">B5888&amp;"|"&amp;C5888</f>
        <v>tdbR00000434 Thr-UGU|11</v>
      </c>
      <c r="B5888" s="4" t="s">
        <v>117</v>
      </c>
      <c r="C5888" s="4" t="s">
        <v>784</v>
      </c>
      <c r="D5888" s="4" t="n">
        <v>11</v>
      </c>
      <c r="E5888" s="8" t="s">
        <v>772</v>
      </c>
      <c r="F5888" s="7" t="s">
        <v>783</v>
      </c>
    </row>
    <row r="5889" customFormat="false" ht="15" hidden="false" customHeight="false" outlineLevel="0" collapsed="false">
      <c r="A5889" s="4" t="str">
        <f aca="false">B5889&amp;"|"&amp;C5889</f>
        <v>tdbR00000434 Thr-UGU|12</v>
      </c>
      <c r="B5889" s="4" t="s">
        <v>117</v>
      </c>
      <c r="C5889" s="4" t="s">
        <v>785</v>
      </c>
      <c r="D5889" s="4" t="n">
        <v>12</v>
      </c>
      <c r="E5889" s="8" t="s">
        <v>777</v>
      </c>
      <c r="F5889" s="7" t="s">
        <v>783</v>
      </c>
    </row>
    <row r="5890" customFormat="false" ht="15" hidden="false" customHeight="false" outlineLevel="0" collapsed="false">
      <c r="A5890" s="4" t="str">
        <f aca="false">B5890&amp;"|"&amp;C5890</f>
        <v>tdbR00000434 Thr-UGU|13</v>
      </c>
      <c r="B5890" s="4" t="s">
        <v>117</v>
      </c>
      <c r="C5890" s="4" t="s">
        <v>786</v>
      </c>
      <c r="D5890" s="4" t="n">
        <v>13</v>
      </c>
      <c r="E5890" s="8" t="s">
        <v>772</v>
      </c>
      <c r="F5890" s="7" t="s">
        <v>783</v>
      </c>
    </row>
    <row r="5891" customFormat="false" ht="15" hidden="false" customHeight="false" outlineLevel="0" collapsed="false">
      <c r="A5891" s="4" t="str">
        <f aca="false">B5891&amp;"|"&amp;C5891</f>
        <v>tdbR00000434 Thr-UGU|14</v>
      </c>
      <c r="B5891" s="4" t="s">
        <v>117</v>
      </c>
      <c r="C5891" s="4" t="s">
        <v>787</v>
      </c>
      <c r="D5891" s="4" t="n">
        <v>14</v>
      </c>
      <c r="E5891" s="19" t="s">
        <v>780</v>
      </c>
      <c r="F5891" s="20" t="s">
        <v>788</v>
      </c>
    </row>
    <row r="5892" customFormat="false" ht="15" hidden="false" customHeight="false" outlineLevel="0" collapsed="false">
      <c r="A5892" s="4" t="str">
        <f aca="false">B5892&amp;"|"&amp;C5892</f>
        <v>tdbR00000434 Thr-UGU|15</v>
      </c>
      <c r="B5892" s="4" t="s">
        <v>117</v>
      </c>
      <c r="C5892" s="4" t="s">
        <v>789</v>
      </c>
      <c r="D5892" s="4" t="n">
        <v>15</v>
      </c>
      <c r="E5892" s="19" t="s">
        <v>459</v>
      </c>
      <c r="F5892" s="20" t="s">
        <v>788</v>
      </c>
    </row>
    <row r="5893" customFormat="false" ht="15" hidden="false" customHeight="false" outlineLevel="0" collapsed="false">
      <c r="A5893" s="4" t="str">
        <f aca="false">B5893&amp;"|"&amp;C5893</f>
        <v>tdbR00000434 Thr-UGU|16</v>
      </c>
      <c r="B5893" s="4" t="s">
        <v>117</v>
      </c>
      <c r="C5893" s="4" t="s">
        <v>790</v>
      </c>
      <c r="D5893" s="4" t="n">
        <v>16</v>
      </c>
      <c r="E5893" s="19" t="s">
        <v>772</v>
      </c>
      <c r="F5893" s="20" t="s">
        <v>788</v>
      </c>
    </row>
    <row r="5894" customFormat="false" ht="15" hidden="false" customHeight="false" outlineLevel="0" collapsed="false">
      <c r="A5894" s="4" t="str">
        <f aca="false">B5894&amp;"|"&amp;C5894</f>
        <v>tdbR00000434 Thr-UGU|17</v>
      </c>
      <c r="B5894" s="4" t="s">
        <v>117</v>
      </c>
      <c r="C5894" s="4" t="s">
        <v>791</v>
      </c>
      <c r="D5894" s="4" t="n">
        <v>17</v>
      </c>
      <c r="E5894" s="19" t="s">
        <v>780</v>
      </c>
      <c r="F5894" s="20" t="s">
        <v>788</v>
      </c>
    </row>
    <row r="5895" customFormat="false" ht="15" hidden="false" customHeight="false" outlineLevel="0" collapsed="false">
      <c r="A5895" s="4" t="str">
        <f aca="false">B5895&amp;"|"&amp;C5895</f>
        <v>tdbR00000434 Thr-UGU|18</v>
      </c>
      <c r="B5895" s="4" t="s">
        <v>117</v>
      </c>
      <c r="C5895" s="4" t="s">
        <v>793</v>
      </c>
      <c r="D5895" s="4" t="n">
        <v>18</v>
      </c>
      <c r="E5895" s="19" t="s">
        <v>459</v>
      </c>
      <c r="F5895" s="20" t="s">
        <v>788</v>
      </c>
    </row>
    <row r="5896" customFormat="false" ht="15" hidden="false" customHeight="false" outlineLevel="0" collapsed="false">
      <c r="A5896" s="4" t="str">
        <f aca="false">B5896&amp;"|"&amp;C5896</f>
        <v>tdbR00000434 Thr-UGU|19</v>
      </c>
      <c r="B5896" s="4" t="s">
        <v>117</v>
      </c>
      <c r="C5896" s="4" t="s">
        <v>794</v>
      </c>
      <c r="D5896" s="4" t="n">
        <v>19</v>
      </c>
      <c r="E5896" s="19" t="s">
        <v>459</v>
      </c>
      <c r="F5896" s="20" t="s">
        <v>788</v>
      </c>
    </row>
    <row r="5897" customFormat="false" ht="15" hidden="false" customHeight="false" outlineLevel="0" collapsed="false">
      <c r="A5897" s="4" t="str">
        <f aca="false">B5897&amp;"|"&amp;C5897</f>
        <v>tdbR00000434 Thr-UGU|20</v>
      </c>
      <c r="B5897" s="4" t="s">
        <v>117</v>
      </c>
      <c r="C5897" s="4" t="s">
        <v>795</v>
      </c>
      <c r="D5897" s="4" t="n">
        <v>20</v>
      </c>
      <c r="E5897" s="19" t="s">
        <v>772</v>
      </c>
      <c r="F5897" s="20" t="s">
        <v>788</v>
      </c>
    </row>
    <row r="5898" customFormat="false" ht="15" hidden="false" customHeight="false" outlineLevel="0" collapsed="false">
      <c r="A5898" s="4" t="str">
        <f aca="false">B5898&amp;"|"&amp;C5898</f>
        <v>tdbR00000434 Thr-UGU|21</v>
      </c>
      <c r="B5898" s="4" t="s">
        <v>117</v>
      </c>
      <c r="C5898" s="4" t="s">
        <v>797</v>
      </c>
      <c r="D5898" s="4" t="n">
        <v>21</v>
      </c>
      <c r="E5898" s="19" t="s">
        <v>780</v>
      </c>
      <c r="F5898" s="20" t="s">
        <v>788</v>
      </c>
    </row>
    <row r="5899" customFormat="false" ht="15" hidden="false" customHeight="false" outlineLevel="0" collapsed="false">
      <c r="A5899" s="4" t="str">
        <f aca="false">B5899&amp;"|"&amp;C5899</f>
        <v>tdbR00000434 Thr-UGU|22</v>
      </c>
      <c r="B5899" s="4" t="s">
        <v>117</v>
      </c>
      <c r="C5899" s="4" t="s">
        <v>798</v>
      </c>
      <c r="D5899" s="4" t="n">
        <v>22</v>
      </c>
      <c r="E5899" s="8" t="s">
        <v>459</v>
      </c>
      <c r="F5899" s="7" t="s">
        <v>783</v>
      </c>
    </row>
    <row r="5900" customFormat="false" ht="15" hidden="false" customHeight="false" outlineLevel="0" collapsed="false">
      <c r="A5900" s="4" t="str">
        <f aca="false">B5900&amp;"|"&amp;C5900</f>
        <v>tdbR00000434 Thr-UGU|23</v>
      </c>
      <c r="B5900" s="4" t="s">
        <v>117</v>
      </c>
      <c r="C5900" s="4" t="s">
        <v>799</v>
      </c>
      <c r="D5900" s="4" t="n">
        <v>23</v>
      </c>
      <c r="E5900" s="8" t="s">
        <v>780</v>
      </c>
      <c r="F5900" s="7" t="s">
        <v>783</v>
      </c>
    </row>
    <row r="5901" customFormat="false" ht="15" hidden="false" customHeight="false" outlineLevel="0" collapsed="false">
      <c r="A5901" s="4" t="str">
        <f aca="false">B5901&amp;"|"&amp;C5901</f>
        <v>tdbR00000434 Thr-UGU|24</v>
      </c>
      <c r="B5901" s="4" t="s">
        <v>117</v>
      </c>
      <c r="C5901" s="4" t="s">
        <v>800</v>
      </c>
      <c r="D5901" s="4" t="n">
        <v>24</v>
      </c>
      <c r="E5901" s="8" t="s">
        <v>459</v>
      </c>
      <c r="F5901" s="7" t="s">
        <v>783</v>
      </c>
    </row>
    <row r="5902" customFormat="false" ht="15" hidden="false" customHeight="false" outlineLevel="0" collapsed="false">
      <c r="A5902" s="4" t="str">
        <f aca="false">B5902&amp;"|"&amp;C5902</f>
        <v>tdbR00000434 Thr-UGU|25</v>
      </c>
      <c r="B5902" s="4" t="s">
        <v>117</v>
      </c>
      <c r="C5902" s="4" t="s">
        <v>801</v>
      </c>
      <c r="D5902" s="4" t="n">
        <v>25</v>
      </c>
      <c r="E5902" s="8" t="s">
        <v>772</v>
      </c>
      <c r="F5902" s="7" t="s">
        <v>783</v>
      </c>
    </row>
    <row r="5903" customFormat="false" ht="15" hidden="false" customHeight="false" outlineLevel="0" collapsed="false">
      <c r="A5903" s="4" t="str">
        <f aca="false">B5903&amp;"|"&amp;C5903</f>
        <v>tdbR00000434 Thr-UGU|26</v>
      </c>
      <c r="B5903" s="4" t="s">
        <v>117</v>
      </c>
      <c r="C5903" s="4" t="s">
        <v>802</v>
      </c>
      <c r="D5903" s="4" t="n">
        <v>26</v>
      </c>
      <c r="E5903" s="3" t="s">
        <v>780</v>
      </c>
      <c r="F5903" s="4" t="s">
        <v>803</v>
      </c>
    </row>
    <row r="5904" customFormat="false" ht="15" hidden="false" customHeight="false" outlineLevel="0" collapsed="false">
      <c r="A5904" s="4" t="str">
        <f aca="false">B5904&amp;"|"&amp;C5904</f>
        <v>tdbR00000434 Thr-UGU|27</v>
      </c>
      <c r="B5904" s="4" t="s">
        <v>117</v>
      </c>
      <c r="C5904" s="4" t="s">
        <v>804</v>
      </c>
      <c r="D5904" s="4" t="n">
        <v>27</v>
      </c>
      <c r="E5904" s="21" t="s">
        <v>780</v>
      </c>
      <c r="F5904" s="22" t="s">
        <v>805</v>
      </c>
    </row>
    <row r="5905" customFormat="false" ht="15" hidden="false" customHeight="false" outlineLevel="0" collapsed="false">
      <c r="A5905" s="4" t="str">
        <f aca="false">B5905&amp;"|"&amp;C5905</f>
        <v>tdbR00000434 Thr-UGU|28</v>
      </c>
      <c r="B5905" s="4" t="s">
        <v>117</v>
      </c>
      <c r="C5905" s="4" t="s">
        <v>806</v>
      </c>
      <c r="D5905" s="4" t="n">
        <v>28</v>
      </c>
      <c r="E5905" s="21" t="s">
        <v>772</v>
      </c>
      <c r="F5905" s="22" t="s">
        <v>805</v>
      </c>
    </row>
    <row r="5906" customFormat="false" ht="15" hidden="false" customHeight="false" outlineLevel="0" collapsed="false">
      <c r="A5906" s="4" t="str">
        <f aca="false">B5906&amp;"|"&amp;C5906</f>
        <v>tdbR00000434 Thr-UGU|29</v>
      </c>
      <c r="B5906" s="4" t="s">
        <v>117</v>
      </c>
      <c r="C5906" s="4" t="s">
        <v>807</v>
      </c>
      <c r="D5906" s="4" t="n">
        <v>29</v>
      </c>
      <c r="E5906" s="21" t="s">
        <v>777</v>
      </c>
      <c r="F5906" s="22" t="s">
        <v>805</v>
      </c>
    </row>
    <row r="5907" customFormat="false" ht="15" hidden="false" customHeight="false" outlineLevel="0" collapsed="false">
      <c r="A5907" s="4" t="str">
        <f aca="false">B5907&amp;"|"&amp;C5907</f>
        <v>tdbR00000434 Thr-UGU|30</v>
      </c>
      <c r="B5907" s="4" t="s">
        <v>117</v>
      </c>
      <c r="C5907" s="4" t="s">
        <v>808</v>
      </c>
      <c r="D5907" s="4" t="n">
        <v>30</v>
      </c>
      <c r="E5907" s="21" t="s">
        <v>459</v>
      </c>
      <c r="F5907" s="22" t="s">
        <v>805</v>
      </c>
    </row>
    <row r="5908" customFormat="false" ht="15" hidden="false" customHeight="false" outlineLevel="0" collapsed="false">
      <c r="A5908" s="4" t="str">
        <f aca="false">B5908&amp;"|"&amp;C5908</f>
        <v>tdbR00000434 Thr-UGU|31</v>
      </c>
      <c r="B5908" s="4" t="s">
        <v>117</v>
      </c>
      <c r="C5908" s="4" t="s">
        <v>809</v>
      </c>
      <c r="D5908" s="4" t="n">
        <v>31</v>
      </c>
      <c r="E5908" s="21" t="s">
        <v>780</v>
      </c>
      <c r="F5908" s="22" t="s">
        <v>805</v>
      </c>
    </row>
    <row r="5909" customFormat="false" ht="15" hidden="false" customHeight="false" outlineLevel="0" collapsed="false">
      <c r="A5909" s="4" t="str">
        <f aca="false">B5909&amp;"|"&amp;C5909</f>
        <v>tdbR00000434 Thr-UGU|32</v>
      </c>
      <c r="B5909" s="4" t="s">
        <v>117</v>
      </c>
      <c r="C5909" s="4" t="s">
        <v>810</v>
      </c>
      <c r="D5909" s="4" t="n">
        <v>32</v>
      </c>
      <c r="E5909" s="19" t="s">
        <v>772</v>
      </c>
      <c r="F5909" s="20" t="s">
        <v>811</v>
      </c>
    </row>
    <row r="5910" customFormat="false" ht="15" hidden="false" customHeight="false" outlineLevel="0" collapsed="false">
      <c r="A5910" s="4" t="str">
        <f aca="false">B5910&amp;"|"&amp;C5910</f>
        <v>tdbR00000434 Thr-UGU|33</v>
      </c>
      <c r="B5910" s="4" t="s">
        <v>117</v>
      </c>
      <c r="C5910" s="4" t="s">
        <v>812</v>
      </c>
      <c r="D5910" s="4" t="n">
        <v>33</v>
      </c>
      <c r="E5910" s="19" t="s">
        <v>777</v>
      </c>
      <c r="F5910" s="20" t="s">
        <v>811</v>
      </c>
    </row>
    <row r="5911" customFormat="false" ht="15" hidden="false" customHeight="false" outlineLevel="0" collapsed="false">
      <c r="A5911" s="4" t="str">
        <f aca="false">B5911&amp;"|"&amp;C5911</f>
        <v>tdbR00000434 Thr-UGU|34</v>
      </c>
      <c r="B5911" s="4" t="s">
        <v>117</v>
      </c>
      <c r="C5911" s="4" t="s">
        <v>813</v>
      </c>
      <c r="D5911" s="4" t="n">
        <v>34</v>
      </c>
      <c r="E5911" s="19" t="s">
        <v>777</v>
      </c>
      <c r="F5911" s="20" t="s">
        <v>811</v>
      </c>
    </row>
    <row r="5912" customFormat="false" ht="15" hidden="false" customHeight="false" outlineLevel="0" collapsed="false">
      <c r="A5912" s="4" t="str">
        <f aca="false">B5912&amp;"|"&amp;C5912</f>
        <v>tdbR00000434 Thr-UGU|35</v>
      </c>
      <c r="B5912" s="4" t="s">
        <v>117</v>
      </c>
      <c r="C5912" s="4" t="s">
        <v>814</v>
      </c>
      <c r="D5912" s="4" t="n">
        <v>35</v>
      </c>
      <c r="E5912" s="19" t="s">
        <v>459</v>
      </c>
      <c r="F5912" s="20" t="s">
        <v>811</v>
      </c>
    </row>
    <row r="5913" customFormat="false" ht="15" hidden="false" customHeight="false" outlineLevel="0" collapsed="false">
      <c r="A5913" s="4" t="str">
        <f aca="false">B5913&amp;"|"&amp;C5913</f>
        <v>tdbR00000434 Thr-UGU|36</v>
      </c>
      <c r="B5913" s="4" t="s">
        <v>117</v>
      </c>
      <c r="C5913" s="4" t="s">
        <v>815</v>
      </c>
      <c r="D5913" s="4" t="n">
        <v>36</v>
      </c>
      <c r="E5913" s="19" t="s">
        <v>777</v>
      </c>
      <c r="F5913" s="20" t="s">
        <v>811</v>
      </c>
    </row>
    <row r="5914" customFormat="false" ht="15" hidden="false" customHeight="false" outlineLevel="0" collapsed="false">
      <c r="A5914" s="4" t="str">
        <f aca="false">B5914&amp;"|"&amp;C5914</f>
        <v>tdbR00000434 Thr-UGU|37</v>
      </c>
      <c r="B5914" s="4" t="s">
        <v>117</v>
      </c>
      <c r="C5914" s="4" t="s">
        <v>816</v>
      </c>
      <c r="D5914" s="4" t="n">
        <v>37</v>
      </c>
      <c r="E5914" s="19" t="s">
        <v>780</v>
      </c>
      <c r="F5914" s="20" t="s">
        <v>811</v>
      </c>
    </row>
    <row r="5915" customFormat="false" ht="15" hidden="false" customHeight="false" outlineLevel="0" collapsed="false">
      <c r="A5915" s="4" t="str">
        <f aca="false">B5915&amp;"|"&amp;C5915</f>
        <v>tdbR00000434 Thr-UGU|38</v>
      </c>
      <c r="B5915" s="4" t="s">
        <v>117</v>
      </c>
      <c r="C5915" s="4" t="s">
        <v>817</v>
      </c>
      <c r="D5915" s="4" t="n">
        <v>38</v>
      </c>
      <c r="E5915" s="19" t="s">
        <v>780</v>
      </c>
      <c r="F5915" s="20" t="s">
        <v>811</v>
      </c>
    </row>
    <row r="5916" customFormat="false" ht="15" hidden="false" customHeight="false" outlineLevel="0" collapsed="false">
      <c r="A5916" s="4" t="str">
        <f aca="false">B5916&amp;"|"&amp;C5916</f>
        <v>tdbR00000434 Thr-UGU|39</v>
      </c>
      <c r="B5916" s="4" t="s">
        <v>117</v>
      </c>
      <c r="C5916" s="4" t="s">
        <v>818</v>
      </c>
      <c r="D5916" s="4" t="n">
        <v>39</v>
      </c>
      <c r="E5916" s="21" t="s">
        <v>777</v>
      </c>
      <c r="F5916" s="22" t="s">
        <v>805</v>
      </c>
    </row>
    <row r="5917" customFormat="false" ht="15" hidden="false" customHeight="false" outlineLevel="0" collapsed="false">
      <c r="A5917" s="4" t="str">
        <f aca="false">B5917&amp;"|"&amp;C5917</f>
        <v>tdbR00000434 Thr-UGU|40</v>
      </c>
      <c r="B5917" s="4" t="s">
        <v>117</v>
      </c>
      <c r="C5917" s="4" t="s">
        <v>819</v>
      </c>
      <c r="D5917" s="4" t="n">
        <v>40</v>
      </c>
      <c r="E5917" s="21" t="s">
        <v>772</v>
      </c>
      <c r="F5917" s="22" t="s">
        <v>805</v>
      </c>
    </row>
    <row r="5918" customFormat="false" ht="15" hidden="false" customHeight="false" outlineLevel="0" collapsed="false">
      <c r="A5918" s="4" t="str">
        <f aca="false">B5918&amp;"|"&amp;C5918</f>
        <v>tdbR00000434 Thr-UGU|41</v>
      </c>
      <c r="B5918" s="4" t="s">
        <v>117</v>
      </c>
      <c r="C5918" s="4" t="s">
        <v>820</v>
      </c>
      <c r="D5918" s="4" t="n">
        <v>41</v>
      </c>
      <c r="E5918" s="21" t="s">
        <v>780</v>
      </c>
      <c r="F5918" s="22" t="s">
        <v>805</v>
      </c>
    </row>
    <row r="5919" customFormat="false" ht="15" hidden="false" customHeight="false" outlineLevel="0" collapsed="false">
      <c r="A5919" s="4" t="str">
        <f aca="false">B5919&amp;"|"&amp;C5919</f>
        <v>tdbR00000434 Thr-UGU|42</v>
      </c>
      <c r="B5919" s="4" t="s">
        <v>117</v>
      </c>
      <c r="C5919" s="4" t="s">
        <v>821</v>
      </c>
      <c r="D5919" s="4" t="n">
        <v>42</v>
      </c>
      <c r="E5919" s="21" t="s">
        <v>459</v>
      </c>
      <c r="F5919" s="22" t="s">
        <v>805</v>
      </c>
    </row>
    <row r="5920" customFormat="false" ht="15" hidden="false" customHeight="false" outlineLevel="0" collapsed="false">
      <c r="A5920" s="4" t="str">
        <f aca="false">B5920&amp;"|"&amp;C5920</f>
        <v>tdbR00000434 Thr-UGU|43</v>
      </c>
      <c r="B5920" s="4" t="s">
        <v>117</v>
      </c>
      <c r="C5920" s="4" t="s">
        <v>822</v>
      </c>
      <c r="D5920" s="4" t="n">
        <v>43</v>
      </c>
      <c r="E5920" s="21" t="s">
        <v>777</v>
      </c>
      <c r="F5920" s="22" t="s">
        <v>805</v>
      </c>
    </row>
    <row r="5921" customFormat="false" ht="15" hidden="false" customHeight="false" outlineLevel="0" collapsed="false">
      <c r="A5921" s="4" t="str">
        <f aca="false">B5921&amp;"|"&amp;C5921</f>
        <v>tdbR00000434 Thr-UGU|44</v>
      </c>
      <c r="B5921" s="4" t="s">
        <v>117</v>
      </c>
      <c r="C5921" s="4" t="s">
        <v>823</v>
      </c>
      <c r="D5921" s="4" t="n">
        <v>44</v>
      </c>
      <c r="E5921" s="19" t="s">
        <v>780</v>
      </c>
      <c r="F5921" s="20" t="s">
        <v>824</v>
      </c>
    </row>
    <row r="5922" customFormat="false" ht="15" hidden="false" customHeight="false" outlineLevel="0" collapsed="false">
      <c r="A5922" s="4" t="str">
        <f aca="false">B5922&amp;"|"&amp;C5922</f>
        <v>tdbR00000434 Thr-UGU|45</v>
      </c>
      <c r="B5922" s="4" t="s">
        <v>117</v>
      </c>
      <c r="C5922" s="4" t="s">
        <v>825</v>
      </c>
      <c r="D5922" s="4" t="n">
        <v>45</v>
      </c>
      <c r="E5922" s="19" t="s">
        <v>459</v>
      </c>
      <c r="F5922" s="20" t="s">
        <v>824</v>
      </c>
    </row>
    <row r="5923" customFormat="false" ht="15" hidden="false" customHeight="false" outlineLevel="0" collapsed="false">
      <c r="A5923" s="4" t="str">
        <f aca="false">B5923&amp;"|"&amp;C5923</f>
        <v>tdbR00000434 Thr-UGU|46</v>
      </c>
      <c r="B5923" s="4" t="s">
        <v>117</v>
      </c>
      <c r="C5923" s="4" t="s">
        <v>826</v>
      </c>
      <c r="D5923" s="4" t="n">
        <v>46</v>
      </c>
      <c r="E5923" s="19" t="s">
        <v>459</v>
      </c>
      <c r="F5923" s="20" t="s">
        <v>824</v>
      </c>
    </row>
    <row r="5924" customFormat="false" ht="15" hidden="false" customHeight="false" outlineLevel="0" collapsed="false">
      <c r="A5924" s="4" t="str">
        <f aca="false">B5924&amp;"|"&amp;C5924</f>
        <v>tdbR00000434 Thr-UGU|47</v>
      </c>
      <c r="B5924" s="4" t="s">
        <v>117</v>
      </c>
      <c r="C5924" s="4" t="s">
        <v>827</v>
      </c>
      <c r="D5924" s="4" t="n">
        <v>47</v>
      </c>
      <c r="E5924" s="19" t="s">
        <v>777</v>
      </c>
      <c r="F5924" s="20" t="s">
        <v>824</v>
      </c>
    </row>
    <row r="5925" customFormat="false" ht="15" hidden="false" customHeight="false" outlineLevel="0" collapsed="false">
      <c r="A5925" s="4" t="str">
        <f aca="false">B5925&amp;"|"&amp;C5925</f>
        <v>tdbR00000434 Thr-UGU|48</v>
      </c>
      <c r="B5925" s="4" t="s">
        <v>117</v>
      </c>
      <c r="C5925" s="4" t="s">
        <v>828</v>
      </c>
      <c r="D5925" s="4" t="n">
        <v>48</v>
      </c>
      <c r="E5925" s="19" t="s">
        <v>772</v>
      </c>
      <c r="F5925" s="20" t="s">
        <v>824</v>
      </c>
    </row>
    <row r="5926" customFormat="false" ht="15" hidden="false" customHeight="false" outlineLevel="0" collapsed="false">
      <c r="A5926" s="4" t="str">
        <f aca="false">B5926&amp;"|"&amp;C5926</f>
        <v>tdbR00000434 Thr-UGU|49</v>
      </c>
      <c r="B5926" s="4" t="s">
        <v>117</v>
      </c>
      <c r="C5926" s="4" t="s">
        <v>829</v>
      </c>
      <c r="D5926" s="4" t="n">
        <v>49</v>
      </c>
      <c r="E5926" s="23" t="s">
        <v>459</v>
      </c>
      <c r="F5926" s="10" t="s">
        <v>830</v>
      </c>
    </row>
    <row r="5927" customFormat="false" ht="15" hidden="false" customHeight="false" outlineLevel="0" collapsed="false">
      <c r="A5927" s="4" t="str">
        <f aca="false">B5927&amp;"|"&amp;C5927</f>
        <v>tdbR00000434 Thr-UGU|50</v>
      </c>
      <c r="B5927" s="4" t="s">
        <v>117</v>
      </c>
      <c r="C5927" s="4" t="s">
        <v>831</v>
      </c>
      <c r="D5927" s="4" t="n">
        <v>50</v>
      </c>
      <c r="E5927" s="23" t="s">
        <v>777</v>
      </c>
      <c r="F5927" s="10" t="s">
        <v>830</v>
      </c>
    </row>
    <row r="5928" customFormat="false" ht="15" hidden="false" customHeight="false" outlineLevel="0" collapsed="false">
      <c r="A5928" s="4" t="str">
        <f aca="false">B5928&amp;"|"&amp;C5928</f>
        <v>tdbR00000434 Thr-UGU|51</v>
      </c>
      <c r="B5928" s="4" t="s">
        <v>117</v>
      </c>
      <c r="C5928" s="4" t="s">
        <v>832</v>
      </c>
      <c r="D5928" s="4" t="n">
        <v>51</v>
      </c>
      <c r="E5928" s="23" t="s">
        <v>780</v>
      </c>
      <c r="F5928" s="10" t="s">
        <v>830</v>
      </c>
    </row>
    <row r="5929" customFormat="false" ht="15" hidden="false" customHeight="false" outlineLevel="0" collapsed="false">
      <c r="A5929" s="4" t="str">
        <f aca="false">B5929&amp;"|"&amp;C5929</f>
        <v>tdbR00000434 Thr-UGU|52</v>
      </c>
      <c r="B5929" s="4" t="s">
        <v>117</v>
      </c>
      <c r="C5929" s="4" t="s">
        <v>833</v>
      </c>
      <c r="D5929" s="4" t="n">
        <v>52</v>
      </c>
      <c r="E5929" s="23" t="s">
        <v>459</v>
      </c>
      <c r="F5929" s="10" t="s">
        <v>830</v>
      </c>
    </row>
    <row r="5930" customFormat="false" ht="15" hidden="false" customHeight="false" outlineLevel="0" collapsed="false">
      <c r="A5930" s="4" t="str">
        <f aca="false">B5930&amp;"|"&amp;C5930</f>
        <v>tdbR00000434 Thr-UGU|53</v>
      </c>
      <c r="B5930" s="4" t="s">
        <v>117</v>
      </c>
      <c r="C5930" s="4" t="s">
        <v>834</v>
      </c>
      <c r="D5930" s="4" t="n">
        <v>53</v>
      </c>
      <c r="E5930" s="23" t="s">
        <v>459</v>
      </c>
      <c r="F5930" s="10" t="s">
        <v>830</v>
      </c>
    </row>
    <row r="5931" customFormat="false" ht="15" hidden="false" customHeight="false" outlineLevel="0" collapsed="false">
      <c r="A5931" s="4" t="str">
        <f aca="false">B5931&amp;"|"&amp;C5931</f>
        <v>tdbR00000434 Thr-UGU|54</v>
      </c>
      <c r="B5931" s="4" t="s">
        <v>117</v>
      </c>
      <c r="C5931" s="4" t="s">
        <v>835</v>
      </c>
      <c r="D5931" s="4" t="n">
        <v>54</v>
      </c>
      <c r="E5931" s="19" t="s">
        <v>777</v>
      </c>
      <c r="F5931" s="20" t="s">
        <v>836</v>
      </c>
    </row>
    <row r="5932" customFormat="false" ht="15" hidden="false" customHeight="false" outlineLevel="0" collapsed="false">
      <c r="A5932" s="4" t="str">
        <f aca="false">B5932&amp;"|"&amp;C5932</f>
        <v>tdbR00000434 Thr-UGU|55</v>
      </c>
      <c r="B5932" s="4" t="s">
        <v>117</v>
      </c>
      <c r="C5932" s="4" t="s">
        <v>837</v>
      </c>
      <c r="D5932" s="4" t="n">
        <v>55</v>
      </c>
      <c r="E5932" s="19" t="s">
        <v>777</v>
      </c>
      <c r="F5932" s="20" t="s">
        <v>836</v>
      </c>
    </row>
    <row r="5933" customFormat="false" ht="15" hidden="false" customHeight="false" outlineLevel="0" collapsed="false">
      <c r="A5933" s="4" t="str">
        <f aca="false">B5933&amp;"|"&amp;C5933</f>
        <v>tdbR00000434 Thr-UGU|56</v>
      </c>
      <c r="B5933" s="4" t="s">
        <v>117</v>
      </c>
      <c r="C5933" s="4" t="s">
        <v>838</v>
      </c>
      <c r="D5933" s="4" t="n">
        <v>56</v>
      </c>
      <c r="E5933" s="19" t="s">
        <v>772</v>
      </c>
      <c r="F5933" s="20" t="s">
        <v>836</v>
      </c>
    </row>
    <row r="5934" customFormat="false" ht="15" hidden="false" customHeight="false" outlineLevel="0" collapsed="false">
      <c r="A5934" s="4" t="str">
        <f aca="false">B5934&amp;"|"&amp;C5934</f>
        <v>tdbR00000434 Thr-UGU|57</v>
      </c>
      <c r="B5934" s="4" t="s">
        <v>117</v>
      </c>
      <c r="C5934" s="4" t="s">
        <v>839</v>
      </c>
      <c r="D5934" s="4" t="n">
        <v>57</v>
      </c>
      <c r="E5934" s="19" t="s">
        <v>459</v>
      </c>
      <c r="F5934" s="20" t="s">
        <v>836</v>
      </c>
    </row>
    <row r="5935" customFormat="false" ht="15" hidden="false" customHeight="false" outlineLevel="0" collapsed="false">
      <c r="A5935" s="4" t="str">
        <f aca="false">B5935&amp;"|"&amp;C5935</f>
        <v>tdbR00000434 Thr-UGU|58</v>
      </c>
      <c r="B5935" s="4" t="s">
        <v>117</v>
      </c>
      <c r="C5935" s="4" t="s">
        <v>840</v>
      </c>
      <c r="D5935" s="4" t="n">
        <v>58</v>
      </c>
      <c r="E5935" s="19" t="s">
        <v>780</v>
      </c>
      <c r="F5935" s="20" t="s">
        <v>836</v>
      </c>
    </row>
    <row r="5936" customFormat="false" ht="15" hidden="false" customHeight="false" outlineLevel="0" collapsed="false">
      <c r="A5936" s="4" t="str">
        <f aca="false">B5936&amp;"|"&amp;C5936</f>
        <v>tdbR00000434 Thr-UGU|59</v>
      </c>
      <c r="B5936" s="4" t="s">
        <v>117</v>
      </c>
      <c r="C5936" s="4" t="s">
        <v>841</v>
      </c>
      <c r="D5936" s="4" t="n">
        <v>59</v>
      </c>
      <c r="E5936" s="19" t="s">
        <v>777</v>
      </c>
      <c r="F5936" s="20" t="s">
        <v>836</v>
      </c>
    </row>
    <row r="5937" customFormat="false" ht="15" hidden="false" customHeight="false" outlineLevel="0" collapsed="false">
      <c r="A5937" s="4" t="str">
        <f aca="false">B5937&amp;"|"&amp;C5937</f>
        <v>tdbR00000434 Thr-UGU|60</v>
      </c>
      <c r="B5937" s="4" t="s">
        <v>117</v>
      </c>
      <c r="C5937" s="4" t="s">
        <v>842</v>
      </c>
      <c r="D5937" s="4" t="n">
        <v>60</v>
      </c>
      <c r="E5937" s="19" t="s">
        <v>777</v>
      </c>
      <c r="F5937" s="20" t="s">
        <v>836</v>
      </c>
    </row>
    <row r="5938" customFormat="false" ht="15" hidden="false" customHeight="false" outlineLevel="0" collapsed="false">
      <c r="A5938" s="4" t="str">
        <f aca="false">B5938&amp;"|"&amp;C5938</f>
        <v>tdbR00000434 Thr-UGU|61</v>
      </c>
      <c r="B5938" s="4" t="s">
        <v>117</v>
      </c>
      <c r="C5938" s="4" t="s">
        <v>843</v>
      </c>
      <c r="D5938" s="4" t="n">
        <v>61</v>
      </c>
      <c r="E5938" s="23" t="s">
        <v>772</v>
      </c>
      <c r="F5938" s="10" t="s">
        <v>830</v>
      </c>
    </row>
    <row r="5939" customFormat="false" ht="15" hidden="false" customHeight="false" outlineLevel="0" collapsed="false">
      <c r="A5939" s="4" t="str">
        <f aca="false">B5939&amp;"|"&amp;C5939</f>
        <v>tdbR00000434 Thr-UGU|62</v>
      </c>
      <c r="B5939" s="4" t="s">
        <v>117</v>
      </c>
      <c r="C5939" s="4" t="s">
        <v>844</v>
      </c>
      <c r="D5939" s="4" t="n">
        <v>62</v>
      </c>
      <c r="E5939" s="23" t="s">
        <v>772</v>
      </c>
      <c r="F5939" s="10" t="s">
        <v>830</v>
      </c>
    </row>
    <row r="5940" customFormat="false" ht="15" hidden="false" customHeight="false" outlineLevel="0" collapsed="false">
      <c r="A5940" s="4" t="str">
        <f aca="false">B5940&amp;"|"&amp;C5940</f>
        <v>tdbR00000434 Thr-UGU|63</v>
      </c>
      <c r="B5940" s="4" t="s">
        <v>117</v>
      </c>
      <c r="C5940" s="4" t="s">
        <v>845</v>
      </c>
      <c r="D5940" s="4" t="n">
        <v>63</v>
      </c>
      <c r="E5940" s="23" t="s">
        <v>777</v>
      </c>
      <c r="F5940" s="10" t="s">
        <v>830</v>
      </c>
    </row>
    <row r="5941" customFormat="false" ht="15" hidden="false" customHeight="false" outlineLevel="0" collapsed="false">
      <c r="A5941" s="4" t="str">
        <f aca="false">B5941&amp;"|"&amp;C5941</f>
        <v>tdbR00000434 Thr-UGU|64</v>
      </c>
      <c r="B5941" s="4" t="s">
        <v>117</v>
      </c>
      <c r="C5941" s="4" t="s">
        <v>846</v>
      </c>
      <c r="D5941" s="4" t="n">
        <v>64</v>
      </c>
      <c r="E5941" s="23" t="s">
        <v>780</v>
      </c>
      <c r="F5941" s="10" t="s">
        <v>830</v>
      </c>
    </row>
    <row r="5942" customFormat="false" ht="15" hidden="false" customHeight="false" outlineLevel="0" collapsed="false">
      <c r="A5942" s="4" t="str">
        <f aca="false">B5942&amp;"|"&amp;C5942</f>
        <v>tdbR00000434 Thr-UGU|65</v>
      </c>
      <c r="B5942" s="4" t="s">
        <v>117</v>
      </c>
      <c r="C5942" s="4" t="s">
        <v>847</v>
      </c>
      <c r="D5942" s="4" t="n">
        <v>65</v>
      </c>
      <c r="E5942" s="23" t="s">
        <v>777</v>
      </c>
      <c r="F5942" s="10" t="s">
        <v>830</v>
      </c>
    </row>
    <row r="5943" customFormat="false" ht="15" hidden="false" customHeight="false" outlineLevel="0" collapsed="false">
      <c r="A5943" s="4" t="str">
        <f aca="false">B5943&amp;"|"&amp;C5943</f>
        <v>tdbR00000434 Thr-UGU|66</v>
      </c>
      <c r="B5943" s="4" t="s">
        <v>117</v>
      </c>
      <c r="C5943" s="4" t="s">
        <v>848</v>
      </c>
      <c r="D5943" s="4" t="n">
        <v>66</v>
      </c>
      <c r="E5943" s="17" t="s">
        <v>780</v>
      </c>
      <c r="F5943" s="18" t="s">
        <v>768</v>
      </c>
    </row>
    <row r="5944" customFormat="false" ht="15" hidden="false" customHeight="false" outlineLevel="0" collapsed="false">
      <c r="A5944" s="4" t="str">
        <f aca="false">B5944&amp;"|"&amp;C5944</f>
        <v>tdbR00000434 Thr-UGU|67</v>
      </c>
      <c r="B5944" s="4" t="s">
        <v>117</v>
      </c>
      <c r="C5944" s="4" t="s">
        <v>849</v>
      </c>
      <c r="D5944" s="4" t="n">
        <v>67</v>
      </c>
      <c r="E5944" s="17" t="s">
        <v>459</v>
      </c>
      <c r="F5944" s="18" t="s">
        <v>768</v>
      </c>
    </row>
    <row r="5945" customFormat="false" ht="15" hidden="false" customHeight="false" outlineLevel="0" collapsed="false">
      <c r="A5945" s="4" t="str">
        <f aca="false">B5945&amp;"|"&amp;C5945</f>
        <v>tdbR00000434 Thr-UGU|68</v>
      </c>
      <c r="B5945" s="4" t="s">
        <v>117</v>
      </c>
      <c r="C5945" s="4" t="s">
        <v>850</v>
      </c>
      <c r="D5945" s="4" t="n">
        <v>68</v>
      </c>
      <c r="E5945" s="17" t="s">
        <v>777</v>
      </c>
      <c r="F5945" s="18" t="s">
        <v>768</v>
      </c>
    </row>
    <row r="5946" customFormat="false" ht="15" hidden="false" customHeight="false" outlineLevel="0" collapsed="false">
      <c r="A5946" s="4" t="str">
        <f aca="false">B5946&amp;"|"&amp;C5946</f>
        <v>tdbR00000434 Thr-UGU|69</v>
      </c>
      <c r="B5946" s="4" t="s">
        <v>117</v>
      </c>
      <c r="C5946" s="4" t="s">
        <v>851</v>
      </c>
      <c r="D5946" s="4" t="n">
        <v>69</v>
      </c>
      <c r="E5946" s="17" t="s">
        <v>772</v>
      </c>
      <c r="F5946" s="18" t="s">
        <v>768</v>
      </c>
    </row>
    <row r="5947" customFormat="false" ht="15" hidden="false" customHeight="false" outlineLevel="0" collapsed="false">
      <c r="A5947" s="4" t="str">
        <f aca="false">B5947&amp;"|"&amp;C5947</f>
        <v>tdbR00000434 Thr-UGU|70</v>
      </c>
      <c r="B5947" s="4" t="s">
        <v>117</v>
      </c>
      <c r="C5947" s="4" t="s">
        <v>852</v>
      </c>
      <c r="D5947" s="4" t="n">
        <v>70</v>
      </c>
      <c r="E5947" s="17" t="s">
        <v>780</v>
      </c>
      <c r="F5947" s="18" t="s">
        <v>768</v>
      </c>
    </row>
    <row r="5948" customFormat="false" ht="15" hidden="false" customHeight="false" outlineLevel="0" collapsed="false">
      <c r="A5948" s="4" t="str">
        <f aca="false">B5948&amp;"|"&amp;C5948</f>
        <v>tdbR00000434 Thr-UGU|71</v>
      </c>
      <c r="B5948" s="4" t="s">
        <v>117</v>
      </c>
      <c r="C5948" s="4" t="s">
        <v>853</v>
      </c>
      <c r="D5948" s="4" t="n">
        <v>71</v>
      </c>
      <c r="E5948" s="17" t="s">
        <v>459</v>
      </c>
      <c r="F5948" s="18" t="s">
        <v>768</v>
      </c>
    </row>
    <row r="5949" customFormat="false" ht="15" hidden="false" customHeight="false" outlineLevel="0" collapsed="false">
      <c r="A5949" s="4" t="str">
        <f aca="false">B5949&amp;"|"&amp;C5949</f>
        <v>tdbR00000434 Thr-UGU|72</v>
      </c>
      <c r="B5949" s="4" t="s">
        <v>117</v>
      </c>
      <c r="C5949" s="4" t="s">
        <v>854</v>
      </c>
      <c r="D5949" s="4" t="n">
        <v>72</v>
      </c>
      <c r="E5949" s="17" t="s">
        <v>772</v>
      </c>
      <c r="F5949" s="18" t="s">
        <v>768</v>
      </c>
    </row>
    <row r="5950" customFormat="false" ht="15" hidden="false" customHeight="false" outlineLevel="0" collapsed="false">
      <c r="A5950" s="4" t="str">
        <f aca="false">B5950&amp;"|"&amp;C5950</f>
        <v>tdbR00000480 Trp-UCA|1</v>
      </c>
      <c r="B5950" s="4" t="s">
        <v>118</v>
      </c>
      <c r="C5950" s="4" t="s">
        <v>767</v>
      </c>
      <c r="D5950" s="4" t="n">
        <v>1</v>
      </c>
      <c r="E5950" s="17" t="s">
        <v>780</v>
      </c>
      <c r="F5950" s="18" t="s">
        <v>768</v>
      </c>
    </row>
    <row r="5951" customFormat="false" ht="15" hidden="false" customHeight="false" outlineLevel="0" collapsed="false">
      <c r="A5951" s="4" t="str">
        <f aca="false">B5951&amp;"|"&amp;C5951</f>
        <v>tdbR00000480 Trp-UCA|2</v>
      </c>
      <c r="B5951" s="4" t="s">
        <v>118</v>
      </c>
      <c r="C5951" s="4" t="s">
        <v>769</v>
      </c>
      <c r="D5951" s="4" t="n">
        <v>2</v>
      </c>
      <c r="E5951" s="17" t="s">
        <v>459</v>
      </c>
      <c r="F5951" s="18" t="s">
        <v>768</v>
      </c>
    </row>
    <row r="5952" customFormat="false" ht="15" hidden="false" customHeight="false" outlineLevel="0" collapsed="false">
      <c r="A5952" s="4" t="str">
        <f aca="false">B5952&amp;"|"&amp;C5952</f>
        <v>tdbR00000480 Trp-UCA|3</v>
      </c>
      <c r="B5952" s="4" t="s">
        <v>118</v>
      </c>
      <c r="C5952" s="4" t="s">
        <v>770</v>
      </c>
      <c r="D5952" s="4" t="n">
        <v>3</v>
      </c>
      <c r="E5952" s="17" t="s">
        <v>459</v>
      </c>
      <c r="F5952" s="18" t="s">
        <v>768</v>
      </c>
    </row>
    <row r="5953" customFormat="false" ht="15" hidden="false" customHeight="false" outlineLevel="0" collapsed="false">
      <c r="A5953" s="4" t="str">
        <f aca="false">B5953&amp;"|"&amp;C5953</f>
        <v>tdbR00000480 Trp-UCA|4</v>
      </c>
      <c r="B5953" s="4" t="s">
        <v>118</v>
      </c>
      <c r="C5953" s="4" t="s">
        <v>771</v>
      </c>
      <c r="D5953" s="4" t="n">
        <v>4</v>
      </c>
      <c r="E5953" s="17" t="s">
        <v>459</v>
      </c>
      <c r="F5953" s="18" t="s">
        <v>768</v>
      </c>
    </row>
    <row r="5954" customFormat="false" ht="15" hidden="false" customHeight="false" outlineLevel="0" collapsed="false">
      <c r="A5954" s="4" t="str">
        <f aca="false">B5954&amp;"|"&amp;C5954</f>
        <v>tdbR00000480 Trp-UCA|5</v>
      </c>
      <c r="B5954" s="4" t="s">
        <v>118</v>
      </c>
      <c r="C5954" s="4" t="s">
        <v>773</v>
      </c>
      <c r="D5954" s="4" t="n">
        <v>5</v>
      </c>
      <c r="E5954" s="17" t="s">
        <v>459</v>
      </c>
      <c r="F5954" s="18" t="s">
        <v>768</v>
      </c>
    </row>
    <row r="5955" customFormat="false" ht="15" hidden="false" customHeight="false" outlineLevel="0" collapsed="false">
      <c r="A5955" s="4" t="str">
        <f aca="false">B5955&amp;"|"&amp;C5955</f>
        <v>tdbR00000480 Trp-UCA|6</v>
      </c>
      <c r="B5955" s="4" t="s">
        <v>118</v>
      </c>
      <c r="C5955" s="4" t="s">
        <v>774</v>
      </c>
      <c r="D5955" s="4" t="n">
        <v>6</v>
      </c>
      <c r="E5955" s="17" t="s">
        <v>772</v>
      </c>
      <c r="F5955" s="18" t="s">
        <v>768</v>
      </c>
    </row>
    <row r="5956" customFormat="false" ht="15" hidden="false" customHeight="false" outlineLevel="0" collapsed="false">
      <c r="A5956" s="4" t="str">
        <f aca="false">B5956&amp;"|"&amp;C5956</f>
        <v>tdbR00000480 Trp-UCA|7</v>
      </c>
      <c r="B5956" s="4" t="s">
        <v>118</v>
      </c>
      <c r="C5956" s="4" t="s">
        <v>775</v>
      </c>
      <c r="D5956" s="4" t="n">
        <v>7</v>
      </c>
      <c r="E5956" s="17" t="s">
        <v>780</v>
      </c>
      <c r="F5956" s="18" t="s">
        <v>768</v>
      </c>
    </row>
    <row r="5957" customFormat="false" ht="15" hidden="false" customHeight="false" outlineLevel="0" collapsed="false">
      <c r="A5957" s="4" t="str">
        <f aca="false">B5957&amp;"|"&amp;C5957</f>
        <v>tdbR00000480 Trp-UCA|8</v>
      </c>
      <c r="B5957" s="4" t="s">
        <v>118</v>
      </c>
      <c r="C5957" s="4" t="s">
        <v>776</v>
      </c>
      <c r="D5957" s="4" t="n">
        <v>8</v>
      </c>
      <c r="E5957" s="3" t="s">
        <v>777</v>
      </c>
      <c r="F5957" s="4" t="s">
        <v>778</v>
      </c>
    </row>
    <row r="5958" customFormat="false" ht="15" hidden="false" customHeight="false" outlineLevel="0" collapsed="false">
      <c r="A5958" s="4" t="str">
        <f aca="false">B5958&amp;"|"&amp;C5958</f>
        <v>tdbR00000480 Trp-UCA|9</v>
      </c>
      <c r="B5958" s="4" t="s">
        <v>118</v>
      </c>
      <c r="C5958" s="4" t="s">
        <v>779</v>
      </c>
      <c r="D5958" s="4" t="n">
        <v>9</v>
      </c>
      <c r="E5958" s="3" t="s">
        <v>780</v>
      </c>
      <c r="F5958" s="4" t="s">
        <v>781</v>
      </c>
    </row>
    <row r="5959" customFormat="false" ht="15" hidden="false" customHeight="false" outlineLevel="0" collapsed="false">
      <c r="A5959" s="4" t="str">
        <f aca="false">B5959&amp;"|"&amp;C5959</f>
        <v>tdbR00000480 Trp-UCA|10</v>
      </c>
      <c r="B5959" s="4" t="s">
        <v>118</v>
      </c>
      <c r="C5959" s="4" t="s">
        <v>782</v>
      </c>
      <c r="D5959" s="4" t="n">
        <v>10</v>
      </c>
      <c r="E5959" s="8" t="s">
        <v>459</v>
      </c>
      <c r="F5959" s="7" t="s">
        <v>783</v>
      </c>
    </row>
    <row r="5960" customFormat="false" ht="15" hidden="false" customHeight="false" outlineLevel="0" collapsed="false">
      <c r="A5960" s="4" t="str">
        <f aca="false">B5960&amp;"|"&amp;C5960</f>
        <v>tdbR00000480 Trp-UCA|11</v>
      </c>
      <c r="B5960" s="4" t="s">
        <v>118</v>
      </c>
      <c r="C5960" s="4" t="s">
        <v>784</v>
      </c>
      <c r="D5960" s="4" t="n">
        <v>11</v>
      </c>
      <c r="E5960" s="8" t="s">
        <v>777</v>
      </c>
      <c r="F5960" s="7" t="s">
        <v>783</v>
      </c>
    </row>
    <row r="5961" customFormat="false" ht="15" hidden="false" customHeight="false" outlineLevel="0" collapsed="false">
      <c r="A5961" s="4" t="str">
        <f aca="false">B5961&amp;"|"&amp;C5961</f>
        <v>tdbR00000480 Trp-UCA|12</v>
      </c>
      <c r="B5961" s="4" t="s">
        <v>118</v>
      </c>
      <c r="C5961" s="4" t="s">
        <v>785</v>
      </c>
      <c r="D5961" s="4" t="n">
        <v>12</v>
      </c>
      <c r="E5961" s="8" t="s">
        <v>777</v>
      </c>
      <c r="F5961" s="7" t="s">
        <v>783</v>
      </c>
    </row>
    <row r="5962" customFormat="false" ht="15" hidden="false" customHeight="false" outlineLevel="0" collapsed="false">
      <c r="A5962" s="4" t="str">
        <f aca="false">B5962&amp;"|"&amp;C5962</f>
        <v>tdbR00000480 Trp-UCA|13</v>
      </c>
      <c r="B5962" s="4" t="s">
        <v>118</v>
      </c>
      <c r="C5962" s="4" t="s">
        <v>786</v>
      </c>
      <c r="D5962" s="4" t="n">
        <v>13</v>
      </c>
      <c r="E5962" s="8" t="s">
        <v>772</v>
      </c>
      <c r="F5962" s="7" t="s">
        <v>783</v>
      </c>
    </row>
    <row r="5963" customFormat="false" ht="15" hidden="false" customHeight="false" outlineLevel="0" collapsed="false">
      <c r="A5963" s="4" t="str">
        <f aca="false">B5963&amp;"|"&amp;C5963</f>
        <v>tdbR00000480 Trp-UCA|14</v>
      </c>
      <c r="B5963" s="4" t="s">
        <v>118</v>
      </c>
      <c r="C5963" s="4" t="s">
        <v>787</v>
      </c>
      <c r="D5963" s="4" t="n">
        <v>14</v>
      </c>
      <c r="E5963" s="19" t="s">
        <v>780</v>
      </c>
      <c r="F5963" s="20" t="s">
        <v>788</v>
      </c>
    </row>
    <row r="5964" customFormat="false" ht="15" hidden="false" customHeight="false" outlineLevel="0" collapsed="false">
      <c r="A5964" s="4" t="str">
        <f aca="false">B5964&amp;"|"&amp;C5964</f>
        <v>tdbR00000480 Trp-UCA|15</v>
      </c>
      <c r="B5964" s="4" t="s">
        <v>118</v>
      </c>
      <c r="C5964" s="4" t="s">
        <v>789</v>
      </c>
      <c r="D5964" s="4" t="n">
        <v>15</v>
      </c>
      <c r="E5964" s="19" t="s">
        <v>459</v>
      </c>
      <c r="F5964" s="20" t="s">
        <v>788</v>
      </c>
    </row>
    <row r="5965" customFormat="false" ht="15" hidden="false" customHeight="false" outlineLevel="0" collapsed="false">
      <c r="A5965" s="4" t="str">
        <f aca="false">B5965&amp;"|"&amp;C5965</f>
        <v>tdbR00000480 Trp-UCA|16</v>
      </c>
      <c r="B5965" s="4" t="s">
        <v>118</v>
      </c>
      <c r="C5965" s="4" t="s">
        <v>790</v>
      </c>
      <c r="D5965" s="4" t="n">
        <v>16</v>
      </c>
      <c r="E5965" s="19" t="s">
        <v>777</v>
      </c>
      <c r="F5965" s="20" t="s">
        <v>788</v>
      </c>
    </row>
    <row r="5966" customFormat="false" ht="15" hidden="false" customHeight="false" outlineLevel="0" collapsed="false">
      <c r="A5966" s="4" t="str">
        <f aca="false">B5966&amp;"|"&amp;C5966</f>
        <v>tdbR00000480 Trp-UCA|17</v>
      </c>
      <c r="B5966" s="4" t="s">
        <v>118</v>
      </c>
      <c r="C5966" s="4" t="s">
        <v>791</v>
      </c>
      <c r="D5966" s="4" t="n">
        <v>17</v>
      </c>
      <c r="E5966" s="19" t="s">
        <v>780</v>
      </c>
      <c r="F5966" s="20" t="s">
        <v>788</v>
      </c>
    </row>
    <row r="5967" customFormat="false" ht="15" hidden="false" customHeight="false" outlineLevel="0" collapsed="false">
      <c r="A5967" s="4" t="str">
        <f aca="false">B5967&amp;"|"&amp;C5967</f>
        <v>tdbR00000480 Trp-UCA|18</v>
      </c>
      <c r="B5967" s="4" t="s">
        <v>118</v>
      </c>
      <c r="C5967" s="4" t="s">
        <v>793</v>
      </c>
      <c r="D5967" s="4" t="n">
        <v>18</v>
      </c>
      <c r="E5967" s="19" t="s">
        <v>459</v>
      </c>
      <c r="F5967" s="20" t="s">
        <v>788</v>
      </c>
    </row>
    <row r="5968" customFormat="false" ht="15" hidden="false" customHeight="false" outlineLevel="0" collapsed="false">
      <c r="A5968" s="4" t="str">
        <f aca="false">B5968&amp;"|"&amp;C5968</f>
        <v>tdbR00000480 Trp-UCA|19</v>
      </c>
      <c r="B5968" s="4" t="s">
        <v>118</v>
      </c>
      <c r="C5968" s="4" t="s">
        <v>794</v>
      </c>
      <c r="D5968" s="4" t="n">
        <v>19</v>
      </c>
      <c r="E5968" s="19" t="s">
        <v>459</v>
      </c>
      <c r="F5968" s="20" t="s">
        <v>788</v>
      </c>
    </row>
    <row r="5969" customFormat="false" ht="15" hidden="false" customHeight="false" outlineLevel="0" collapsed="false">
      <c r="A5969" s="4" t="str">
        <f aca="false">B5969&amp;"|"&amp;C5969</f>
        <v>tdbR00000480 Trp-UCA|20</v>
      </c>
      <c r="B5969" s="4" t="s">
        <v>118</v>
      </c>
      <c r="C5969" s="4" t="s">
        <v>795</v>
      </c>
      <c r="D5969" s="4" t="n">
        <v>20</v>
      </c>
      <c r="E5969" s="19" t="s">
        <v>777</v>
      </c>
      <c r="F5969" s="20" t="s">
        <v>788</v>
      </c>
    </row>
    <row r="5970" customFormat="false" ht="15" hidden="false" customHeight="false" outlineLevel="0" collapsed="false">
      <c r="A5970" s="4" t="str">
        <f aca="false">B5970&amp;"|"&amp;C5970</f>
        <v>tdbR00000480 Trp-UCA|21</v>
      </c>
      <c r="B5970" s="4" t="s">
        <v>118</v>
      </c>
      <c r="C5970" s="4" t="s">
        <v>797</v>
      </c>
      <c r="D5970" s="4" t="n">
        <v>21</v>
      </c>
      <c r="E5970" s="19" t="s">
        <v>780</v>
      </c>
      <c r="F5970" s="20" t="s">
        <v>788</v>
      </c>
    </row>
    <row r="5971" customFormat="false" ht="15" hidden="false" customHeight="false" outlineLevel="0" collapsed="false">
      <c r="A5971" s="4" t="str">
        <f aca="false">B5971&amp;"|"&amp;C5971</f>
        <v>tdbR00000480 Trp-UCA|22</v>
      </c>
      <c r="B5971" s="4" t="s">
        <v>118</v>
      </c>
      <c r="C5971" s="4" t="s">
        <v>798</v>
      </c>
      <c r="D5971" s="4" t="n">
        <v>22</v>
      </c>
      <c r="E5971" s="8" t="s">
        <v>459</v>
      </c>
      <c r="F5971" s="7" t="s">
        <v>783</v>
      </c>
    </row>
    <row r="5972" customFormat="false" ht="15" hidden="false" customHeight="false" outlineLevel="0" collapsed="false">
      <c r="A5972" s="4" t="str">
        <f aca="false">B5972&amp;"|"&amp;C5972</f>
        <v>tdbR00000480 Trp-UCA|23</v>
      </c>
      <c r="B5972" s="4" t="s">
        <v>118</v>
      </c>
      <c r="C5972" s="4" t="s">
        <v>799</v>
      </c>
      <c r="D5972" s="4" t="n">
        <v>23</v>
      </c>
      <c r="E5972" s="8" t="s">
        <v>780</v>
      </c>
      <c r="F5972" s="7" t="s">
        <v>783</v>
      </c>
    </row>
    <row r="5973" customFormat="false" ht="15" hidden="false" customHeight="false" outlineLevel="0" collapsed="false">
      <c r="A5973" s="4" t="str">
        <f aca="false">B5973&amp;"|"&amp;C5973</f>
        <v>tdbR00000480 Trp-UCA|24</v>
      </c>
      <c r="B5973" s="4" t="s">
        <v>118</v>
      </c>
      <c r="C5973" s="4" t="s">
        <v>800</v>
      </c>
      <c r="D5973" s="4" t="n">
        <v>24</v>
      </c>
      <c r="E5973" s="8" t="s">
        <v>780</v>
      </c>
      <c r="F5973" s="7" t="s">
        <v>783</v>
      </c>
    </row>
    <row r="5974" customFormat="false" ht="15" hidden="false" customHeight="false" outlineLevel="0" collapsed="false">
      <c r="A5974" s="4" t="str">
        <f aca="false">B5974&amp;"|"&amp;C5974</f>
        <v>tdbR00000480 Trp-UCA|25</v>
      </c>
      <c r="B5974" s="4" t="s">
        <v>118</v>
      </c>
      <c r="C5974" s="4" t="s">
        <v>801</v>
      </c>
      <c r="D5974" s="4" t="n">
        <v>25</v>
      </c>
      <c r="E5974" s="8" t="s">
        <v>772</v>
      </c>
      <c r="F5974" s="7" t="s">
        <v>783</v>
      </c>
    </row>
    <row r="5975" customFormat="false" ht="15" hidden="false" customHeight="false" outlineLevel="0" collapsed="false">
      <c r="A5975" s="4" t="str">
        <f aca="false">B5975&amp;"|"&amp;C5975</f>
        <v>tdbR00000480 Trp-UCA|26</v>
      </c>
      <c r="B5975" s="4" t="s">
        <v>118</v>
      </c>
      <c r="C5975" s="4" t="s">
        <v>802</v>
      </c>
      <c r="D5975" s="4" t="n">
        <v>26</v>
      </c>
      <c r="E5975" s="3" t="s">
        <v>780</v>
      </c>
      <c r="F5975" s="4" t="s">
        <v>803</v>
      </c>
    </row>
    <row r="5976" customFormat="false" ht="15" hidden="false" customHeight="false" outlineLevel="0" collapsed="false">
      <c r="A5976" s="4" t="str">
        <f aca="false">B5976&amp;"|"&amp;C5976</f>
        <v>tdbR00000480 Trp-UCA|27</v>
      </c>
      <c r="B5976" s="4" t="s">
        <v>118</v>
      </c>
      <c r="C5976" s="4" t="s">
        <v>804</v>
      </c>
      <c r="D5976" s="4" t="n">
        <v>27</v>
      </c>
      <c r="E5976" s="21" t="s">
        <v>777</v>
      </c>
      <c r="F5976" s="22" t="s">
        <v>805</v>
      </c>
    </row>
    <row r="5977" customFormat="false" ht="15" hidden="false" customHeight="false" outlineLevel="0" collapsed="false">
      <c r="A5977" s="4" t="str">
        <f aca="false">B5977&amp;"|"&amp;C5977</f>
        <v>tdbR00000480 Trp-UCA|28</v>
      </c>
      <c r="B5977" s="4" t="s">
        <v>118</v>
      </c>
      <c r="C5977" s="4" t="s">
        <v>806</v>
      </c>
      <c r="D5977" s="4" t="n">
        <v>28</v>
      </c>
      <c r="E5977" s="21" t="s">
        <v>772</v>
      </c>
      <c r="F5977" s="22" t="s">
        <v>805</v>
      </c>
    </row>
    <row r="5978" customFormat="false" ht="15" hidden="false" customHeight="false" outlineLevel="0" collapsed="false">
      <c r="A5978" s="4" t="str">
        <f aca="false">B5978&amp;"|"&amp;C5978</f>
        <v>tdbR00000480 Trp-UCA|29</v>
      </c>
      <c r="B5978" s="4" t="s">
        <v>118</v>
      </c>
      <c r="C5978" s="4" t="s">
        <v>807</v>
      </c>
      <c r="D5978" s="4" t="n">
        <v>29</v>
      </c>
      <c r="E5978" s="21" t="s">
        <v>459</v>
      </c>
      <c r="F5978" s="22" t="s">
        <v>805</v>
      </c>
    </row>
    <row r="5979" customFormat="false" ht="15" hidden="false" customHeight="false" outlineLevel="0" collapsed="false">
      <c r="A5979" s="4" t="str">
        <f aca="false">B5979&amp;"|"&amp;C5979</f>
        <v>tdbR00000480 Trp-UCA|30</v>
      </c>
      <c r="B5979" s="4" t="s">
        <v>118</v>
      </c>
      <c r="C5979" s="4" t="s">
        <v>808</v>
      </c>
      <c r="D5979" s="4" t="n">
        <v>30</v>
      </c>
      <c r="E5979" s="21" t="s">
        <v>459</v>
      </c>
      <c r="F5979" s="22" t="s">
        <v>805</v>
      </c>
    </row>
    <row r="5980" customFormat="false" ht="15" hidden="false" customHeight="false" outlineLevel="0" collapsed="false">
      <c r="A5980" s="4" t="str">
        <f aca="false">B5980&amp;"|"&amp;C5980</f>
        <v>tdbR00000480 Trp-UCA|31</v>
      </c>
      <c r="B5980" s="4" t="s">
        <v>118</v>
      </c>
      <c r="C5980" s="4" t="s">
        <v>809</v>
      </c>
      <c r="D5980" s="4" t="n">
        <v>31</v>
      </c>
      <c r="E5980" s="21" t="s">
        <v>777</v>
      </c>
      <c r="F5980" s="22" t="s">
        <v>805</v>
      </c>
    </row>
    <row r="5981" customFormat="false" ht="15" hidden="false" customHeight="false" outlineLevel="0" collapsed="false">
      <c r="A5981" s="4" t="str">
        <f aca="false">B5981&amp;"|"&amp;C5981</f>
        <v>tdbR00000480 Trp-UCA|32</v>
      </c>
      <c r="B5981" s="4" t="s">
        <v>118</v>
      </c>
      <c r="C5981" s="4" t="s">
        <v>810</v>
      </c>
      <c r="D5981" s="4" t="n">
        <v>32</v>
      </c>
      <c r="E5981" s="19" t="s">
        <v>772</v>
      </c>
      <c r="F5981" s="20" t="s">
        <v>811</v>
      </c>
    </row>
    <row r="5982" customFormat="false" ht="15" hidden="false" customHeight="false" outlineLevel="0" collapsed="false">
      <c r="A5982" s="4" t="str">
        <f aca="false">B5982&amp;"|"&amp;C5982</f>
        <v>tdbR00000480 Trp-UCA|33</v>
      </c>
      <c r="B5982" s="4" t="s">
        <v>118</v>
      </c>
      <c r="C5982" s="4" t="s">
        <v>812</v>
      </c>
      <c r="D5982" s="4" t="n">
        <v>33</v>
      </c>
      <c r="E5982" s="19" t="s">
        <v>777</v>
      </c>
      <c r="F5982" s="20" t="s">
        <v>811</v>
      </c>
    </row>
    <row r="5983" customFormat="false" ht="15" hidden="false" customHeight="false" outlineLevel="0" collapsed="false">
      <c r="A5983" s="4" t="str">
        <f aca="false">B5983&amp;"|"&amp;C5983</f>
        <v>tdbR00000480 Trp-UCA|34</v>
      </c>
      <c r="B5983" s="4" t="s">
        <v>118</v>
      </c>
      <c r="C5983" s="4" t="s">
        <v>813</v>
      </c>
      <c r="D5983" s="4" t="n">
        <v>34</v>
      </c>
      <c r="E5983" s="19" t="s">
        <v>777</v>
      </c>
      <c r="F5983" s="20" t="s">
        <v>811</v>
      </c>
    </row>
    <row r="5984" customFormat="false" ht="15" hidden="false" customHeight="false" outlineLevel="0" collapsed="false">
      <c r="A5984" s="4" t="str">
        <f aca="false">B5984&amp;"|"&amp;C5984</f>
        <v>tdbR00000480 Trp-UCA|35</v>
      </c>
      <c r="B5984" s="4" t="s">
        <v>118</v>
      </c>
      <c r="C5984" s="4" t="s">
        <v>814</v>
      </c>
      <c r="D5984" s="4" t="n">
        <v>35</v>
      </c>
      <c r="E5984" s="19" t="s">
        <v>772</v>
      </c>
      <c r="F5984" s="20" t="s">
        <v>811</v>
      </c>
    </row>
    <row r="5985" customFormat="false" ht="15" hidden="false" customHeight="false" outlineLevel="0" collapsed="false">
      <c r="A5985" s="4" t="str">
        <f aca="false">B5985&amp;"|"&amp;C5985</f>
        <v>tdbR00000480 Trp-UCA|36</v>
      </c>
      <c r="B5985" s="4" t="s">
        <v>118</v>
      </c>
      <c r="C5985" s="4" t="s">
        <v>815</v>
      </c>
      <c r="D5985" s="4" t="n">
        <v>36</v>
      </c>
      <c r="E5985" s="19" t="s">
        <v>780</v>
      </c>
      <c r="F5985" s="20" t="s">
        <v>811</v>
      </c>
    </row>
    <row r="5986" customFormat="false" ht="15" hidden="false" customHeight="false" outlineLevel="0" collapsed="false">
      <c r="A5986" s="4" t="str">
        <f aca="false">B5986&amp;"|"&amp;C5986</f>
        <v>tdbR00000480 Trp-UCA|37</v>
      </c>
      <c r="B5986" s="4" t="s">
        <v>118</v>
      </c>
      <c r="C5986" s="4" t="s">
        <v>816</v>
      </c>
      <c r="D5986" s="4" t="n">
        <v>37</v>
      </c>
      <c r="E5986" s="19" t="s">
        <v>780</v>
      </c>
      <c r="F5986" s="20" t="s">
        <v>811</v>
      </c>
    </row>
    <row r="5987" customFormat="false" ht="15" hidden="false" customHeight="false" outlineLevel="0" collapsed="false">
      <c r="A5987" s="4" t="str">
        <f aca="false">B5987&amp;"|"&amp;C5987</f>
        <v>tdbR00000480 Trp-UCA|38</v>
      </c>
      <c r="B5987" s="4" t="s">
        <v>118</v>
      </c>
      <c r="C5987" s="4" t="s">
        <v>817</v>
      </c>
      <c r="D5987" s="4" t="n">
        <v>38</v>
      </c>
      <c r="E5987" s="19" t="s">
        <v>780</v>
      </c>
      <c r="F5987" s="20" t="s">
        <v>811</v>
      </c>
    </row>
    <row r="5988" customFormat="false" ht="15" hidden="false" customHeight="false" outlineLevel="0" collapsed="false">
      <c r="A5988" s="4" t="str">
        <f aca="false">B5988&amp;"|"&amp;C5988</f>
        <v>tdbR00000480 Trp-UCA|39</v>
      </c>
      <c r="B5988" s="4" t="s">
        <v>118</v>
      </c>
      <c r="C5988" s="4" t="s">
        <v>818</v>
      </c>
      <c r="D5988" s="4" t="n">
        <v>39</v>
      </c>
      <c r="E5988" s="21" t="s">
        <v>780</v>
      </c>
      <c r="F5988" s="22" t="s">
        <v>805</v>
      </c>
    </row>
    <row r="5989" customFormat="false" ht="15" hidden="false" customHeight="false" outlineLevel="0" collapsed="false">
      <c r="A5989" s="4" t="str">
        <f aca="false">B5989&amp;"|"&amp;C5989</f>
        <v>tdbR00000480 Trp-UCA|40</v>
      </c>
      <c r="B5989" s="4" t="s">
        <v>118</v>
      </c>
      <c r="C5989" s="4" t="s">
        <v>819</v>
      </c>
      <c r="D5989" s="4" t="n">
        <v>40</v>
      </c>
      <c r="E5989" s="21" t="s">
        <v>772</v>
      </c>
      <c r="F5989" s="22" t="s">
        <v>805</v>
      </c>
    </row>
    <row r="5990" customFormat="false" ht="15" hidden="false" customHeight="false" outlineLevel="0" collapsed="false">
      <c r="A5990" s="4" t="str">
        <f aca="false">B5990&amp;"|"&amp;C5990</f>
        <v>tdbR00000480 Trp-UCA|41</v>
      </c>
      <c r="B5990" s="4" t="s">
        <v>118</v>
      </c>
      <c r="C5990" s="4" t="s">
        <v>820</v>
      </c>
      <c r="D5990" s="4" t="n">
        <v>41</v>
      </c>
      <c r="E5990" s="21" t="s">
        <v>772</v>
      </c>
      <c r="F5990" s="22" t="s">
        <v>805</v>
      </c>
    </row>
    <row r="5991" customFormat="false" ht="15" hidden="false" customHeight="false" outlineLevel="0" collapsed="false">
      <c r="A5991" s="4" t="str">
        <f aca="false">B5991&amp;"|"&amp;C5991</f>
        <v>tdbR00000480 Trp-UCA|42</v>
      </c>
      <c r="B5991" s="4" t="s">
        <v>118</v>
      </c>
      <c r="C5991" s="4" t="s">
        <v>821</v>
      </c>
      <c r="D5991" s="4" t="n">
        <v>42</v>
      </c>
      <c r="E5991" s="21" t="s">
        <v>459</v>
      </c>
      <c r="F5991" s="22" t="s">
        <v>805</v>
      </c>
    </row>
    <row r="5992" customFormat="false" ht="15" hidden="false" customHeight="false" outlineLevel="0" collapsed="false">
      <c r="A5992" s="4" t="str">
        <f aca="false">B5992&amp;"|"&amp;C5992</f>
        <v>tdbR00000480 Trp-UCA|43</v>
      </c>
      <c r="B5992" s="4" t="s">
        <v>118</v>
      </c>
      <c r="C5992" s="4" t="s">
        <v>822</v>
      </c>
      <c r="D5992" s="4" t="n">
        <v>43</v>
      </c>
      <c r="E5992" s="21" t="s">
        <v>780</v>
      </c>
      <c r="F5992" s="22" t="s">
        <v>805</v>
      </c>
    </row>
    <row r="5993" customFormat="false" ht="15" hidden="false" customHeight="false" outlineLevel="0" collapsed="false">
      <c r="A5993" s="4" t="str">
        <f aca="false">B5993&amp;"|"&amp;C5993</f>
        <v>tdbR00000480 Trp-UCA|44</v>
      </c>
      <c r="B5993" s="4" t="s">
        <v>118</v>
      </c>
      <c r="C5993" s="4" t="s">
        <v>823</v>
      </c>
      <c r="D5993" s="4" t="n">
        <v>44</v>
      </c>
      <c r="E5993" s="19" t="s">
        <v>459</v>
      </c>
      <c r="F5993" s="20" t="s">
        <v>824</v>
      </c>
    </row>
    <row r="5994" customFormat="false" ht="15" hidden="false" customHeight="false" outlineLevel="0" collapsed="false">
      <c r="A5994" s="4" t="str">
        <f aca="false">B5994&amp;"|"&amp;C5994</f>
        <v>tdbR00000480 Trp-UCA|45</v>
      </c>
      <c r="B5994" s="4" t="s">
        <v>118</v>
      </c>
      <c r="C5994" s="4" t="s">
        <v>825</v>
      </c>
      <c r="D5994" s="4" t="n">
        <v>45</v>
      </c>
      <c r="E5994" s="19" t="s">
        <v>777</v>
      </c>
      <c r="F5994" s="20" t="s">
        <v>824</v>
      </c>
    </row>
    <row r="5995" customFormat="false" ht="15" hidden="false" customHeight="false" outlineLevel="0" collapsed="false">
      <c r="A5995" s="4" t="str">
        <f aca="false">B5995&amp;"|"&amp;C5995</f>
        <v>tdbR00000480 Trp-UCA|46</v>
      </c>
      <c r="B5995" s="4" t="s">
        <v>118</v>
      </c>
      <c r="C5995" s="4" t="s">
        <v>826</v>
      </c>
      <c r="D5995" s="4" t="n">
        <v>46</v>
      </c>
      <c r="E5995" s="19" t="s">
        <v>459</v>
      </c>
      <c r="F5995" s="20" t="s">
        <v>824</v>
      </c>
    </row>
    <row r="5996" customFormat="false" ht="15" hidden="false" customHeight="false" outlineLevel="0" collapsed="false">
      <c r="A5996" s="4" t="str">
        <f aca="false">B5996&amp;"|"&amp;C5996</f>
        <v>tdbR00000480 Trp-UCA|47</v>
      </c>
      <c r="B5996" s="4" t="s">
        <v>118</v>
      </c>
      <c r="C5996" s="4" t="s">
        <v>827</v>
      </c>
      <c r="D5996" s="4" t="n">
        <v>47</v>
      </c>
      <c r="E5996" s="19" t="s">
        <v>777</v>
      </c>
      <c r="F5996" s="20" t="s">
        <v>824</v>
      </c>
    </row>
    <row r="5997" customFormat="false" ht="15" hidden="false" customHeight="false" outlineLevel="0" collapsed="false">
      <c r="A5997" s="4" t="str">
        <f aca="false">B5997&amp;"|"&amp;C5997</f>
        <v>tdbR00000480 Trp-UCA|48</v>
      </c>
      <c r="B5997" s="4" t="s">
        <v>118</v>
      </c>
      <c r="C5997" s="4" t="s">
        <v>828</v>
      </c>
      <c r="D5997" s="4" t="n">
        <v>48</v>
      </c>
      <c r="E5997" s="19" t="s">
        <v>772</v>
      </c>
      <c r="F5997" s="20" t="s">
        <v>824</v>
      </c>
    </row>
    <row r="5998" customFormat="false" ht="15" hidden="false" customHeight="false" outlineLevel="0" collapsed="false">
      <c r="A5998" s="4" t="str">
        <f aca="false">B5998&amp;"|"&amp;C5998</f>
        <v>tdbR00000480 Trp-UCA|49</v>
      </c>
      <c r="B5998" s="4" t="s">
        <v>118</v>
      </c>
      <c r="C5998" s="4" t="s">
        <v>829</v>
      </c>
      <c r="D5998" s="4" t="n">
        <v>49</v>
      </c>
      <c r="E5998" s="23" t="s">
        <v>780</v>
      </c>
      <c r="F5998" s="10" t="s">
        <v>830</v>
      </c>
    </row>
    <row r="5999" customFormat="false" ht="15" hidden="false" customHeight="false" outlineLevel="0" collapsed="false">
      <c r="A5999" s="4" t="str">
        <f aca="false">B5999&amp;"|"&amp;C5999</f>
        <v>tdbR00000480 Trp-UCA|50</v>
      </c>
      <c r="B5999" s="4" t="s">
        <v>118</v>
      </c>
      <c r="C5999" s="4" t="s">
        <v>831</v>
      </c>
      <c r="D5999" s="4" t="n">
        <v>50</v>
      </c>
      <c r="E5999" s="23" t="s">
        <v>772</v>
      </c>
      <c r="F5999" s="10" t="s">
        <v>830</v>
      </c>
    </row>
    <row r="6000" customFormat="false" ht="15" hidden="false" customHeight="false" outlineLevel="0" collapsed="false">
      <c r="A6000" s="4" t="str">
        <f aca="false">B6000&amp;"|"&amp;C6000</f>
        <v>tdbR00000480 Trp-UCA|51</v>
      </c>
      <c r="B6000" s="4" t="s">
        <v>118</v>
      </c>
      <c r="C6000" s="4" t="s">
        <v>832</v>
      </c>
      <c r="D6000" s="4" t="n">
        <v>51</v>
      </c>
      <c r="E6000" s="23" t="s">
        <v>459</v>
      </c>
      <c r="F6000" s="10" t="s">
        <v>830</v>
      </c>
    </row>
    <row r="6001" customFormat="false" ht="15" hidden="false" customHeight="false" outlineLevel="0" collapsed="false">
      <c r="A6001" s="4" t="str">
        <f aca="false">B6001&amp;"|"&amp;C6001</f>
        <v>tdbR00000480 Trp-UCA|52</v>
      </c>
      <c r="B6001" s="4" t="s">
        <v>118</v>
      </c>
      <c r="C6001" s="4" t="s">
        <v>833</v>
      </c>
      <c r="D6001" s="4" t="n">
        <v>52</v>
      </c>
      <c r="E6001" s="23" t="s">
        <v>780</v>
      </c>
      <c r="F6001" s="10" t="s">
        <v>830</v>
      </c>
    </row>
    <row r="6002" customFormat="false" ht="15" hidden="false" customHeight="false" outlineLevel="0" collapsed="false">
      <c r="A6002" s="4" t="str">
        <f aca="false">B6002&amp;"|"&amp;C6002</f>
        <v>tdbR00000480 Trp-UCA|53</v>
      </c>
      <c r="B6002" s="4" t="s">
        <v>118</v>
      </c>
      <c r="C6002" s="4" t="s">
        <v>834</v>
      </c>
      <c r="D6002" s="4" t="n">
        <v>53</v>
      </c>
      <c r="E6002" s="23" t="s">
        <v>459</v>
      </c>
      <c r="F6002" s="10" t="s">
        <v>830</v>
      </c>
    </row>
    <row r="6003" customFormat="false" ht="15" hidden="false" customHeight="false" outlineLevel="0" collapsed="false">
      <c r="A6003" s="4" t="str">
        <f aca="false">B6003&amp;"|"&amp;C6003</f>
        <v>tdbR00000480 Trp-UCA|54</v>
      </c>
      <c r="B6003" s="4" t="s">
        <v>118</v>
      </c>
      <c r="C6003" s="4" t="s">
        <v>835</v>
      </c>
      <c r="D6003" s="4" t="n">
        <v>54</v>
      </c>
      <c r="E6003" s="19" t="s">
        <v>777</v>
      </c>
      <c r="F6003" s="20" t="s">
        <v>836</v>
      </c>
    </row>
    <row r="6004" customFormat="false" ht="15" hidden="false" customHeight="false" outlineLevel="0" collapsed="false">
      <c r="A6004" s="4" t="str">
        <f aca="false">B6004&amp;"|"&amp;C6004</f>
        <v>tdbR00000480 Trp-UCA|55</v>
      </c>
      <c r="B6004" s="4" t="s">
        <v>118</v>
      </c>
      <c r="C6004" s="4" t="s">
        <v>837</v>
      </c>
      <c r="D6004" s="4" t="n">
        <v>55</v>
      </c>
      <c r="E6004" s="19" t="s">
        <v>777</v>
      </c>
      <c r="F6004" s="20" t="s">
        <v>836</v>
      </c>
    </row>
    <row r="6005" customFormat="false" ht="15" hidden="false" customHeight="false" outlineLevel="0" collapsed="false">
      <c r="A6005" s="4" t="str">
        <f aca="false">B6005&amp;"|"&amp;C6005</f>
        <v>tdbR00000480 Trp-UCA|56</v>
      </c>
      <c r="B6005" s="4" t="s">
        <v>118</v>
      </c>
      <c r="C6005" s="4" t="s">
        <v>838</v>
      </c>
      <c r="D6005" s="4" t="n">
        <v>56</v>
      </c>
      <c r="E6005" s="19" t="s">
        <v>772</v>
      </c>
      <c r="F6005" s="20" t="s">
        <v>836</v>
      </c>
    </row>
    <row r="6006" customFormat="false" ht="15" hidden="false" customHeight="false" outlineLevel="0" collapsed="false">
      <c r="A6006" s="4" t="str">
        <f aca="false">B6006&amp;"|"&amp;C6006</f>
        <v>tdbR00000480 Trp-UCA|57</v>
      </c>
      <c r="B6006" s="4" t="s">
        <v>118</v>
      </c>
      <c r="C6006" s="4" t="s">
        <v>839</v>
      </c>
      <c r="D6006" s="4" t="n">
        <v>57</v>
      </c>
      <c r="E6006" s="19" t="s">
        <v>459</v>
      </c>
      <c r="F6006" s="20" t="s">
        <v>836</v>
      </c>
    </row>
    <row r="6007" customFormat="false" ht="15" hidden="false" customHeight="false" outlineLevel="0" collapsed="false">
      <c r="A6007" s="4" t="str">
        <f aca="false">B6007&amp;"|"&amp;C6007</f>
        <v>tdbR00000480 Trp-UCA|58</v>
      </c>
      <c r="B6007" s="4" t="s">
        <v>118</v>
      </c>
      <c r="C6007" s="4" t="s">
        <v>840</v>
      </c>
      <c r="D6007" s="4" t="n">
        <v>58</v>
      </c>
      <c r="E6007" s="19" t="s">
        <v>780</v>
      </c>
      <c r="F6007" s="20" t="s">
        <v>836</v>
      </c>
    </row>
    <row r="6008" customFormat="false" ht="15" hidden="false" customHeight="false" outlineLevel="0" collapsed="false">
      <c r="A6008" s="4" t="str">
        <f aca="false">B6008&amp;"|"&amp;C6008</f>
        <v>tdbR00000480 Trp-UCA|59</v>
      </c>
      <c r="B6008" s="4" t="s">
        <v>118</v>
      </c>
      <c r="C6008" s="4" t="s">
        <v>841</v>
      </c>
      <c r="D6008" s="4" t="n">
        <v>59</v>
      </c>
      <c r="E6008" s="19" t="s">
        <v>459</v>
      </c>
      <c r="F6008" s="20" t="s">
        <v>836</v>
      </c>
    </row>
    <row r="6009" customFormat="false" ht="15" hidden="false" customHeight="false" outlineLevel="0" collapsed="false">
      <c r="A6009" s="4" t="str">
        <f aca="false">B6009&amp;"|"&amp;C6009</f>
        <v>tdbR00000480 Trp-UCA|60</v>
      </c>
      <c r="B6009" s="4" t="s">
        <v>118</v>
      </c>
      <c r="C6009" s="4" t="s">
        <v>842</v>
      </c>
      <c r="D6009" s="4" t="n">
        <v>60</v>
      </c>
      <c r="E6009" s="19" t="s">
        <v>777</v>
      </c>
      <c r="F6009" s="20" t="s">
        <v>836</v>
      </c>
    </row>
    <row r="6010" customFormat="false" ht="15" hidden="false" customHeight="false" outlineLevel="0" collapsed="false">
      <c r="A6010" s="4" t="str">
        <f aca="false">B6010&amp;"|"&amp;C6010</f>
        <v>tdbR00000480 Trp-UCA|61</v>
      </c>
      <c r="B6010" s="4" t="s">
        <v>118</v>
      </c>
      <c r="C6010" s="4" t="s">
        <v>843</v>
      </c>
      <c r="D6010" s="4" t="n">
        <v>61</v>
      </c>
      <c r="E6010" s="23" t="s">
        <v>772</v>
      </c>
      <c r="F6010" s="10" t="s">
        <v>830</v>
      </c>
    </row>
    <row r="6011" customFormat="false" ht="15" hidden="false" customHeight="false" outlineLevel="0" collapsed="false">
      <c r="A6011" s="4" t="str">
        <f aca="false">B6011&amp;"|"&amp;C6011</f>
        <v>tdbR00000480 Trp-UCA|62</v>
      </c>
      <c r="B6011" s="4" t="s">
        <v>118</v>
      </c>
      <c r="C6011" s="4" t="s">
        <v>844</v>
      </c>
      <c r="D6011" s="4" t="n">
        <v>62</v>
      </c>
      <c r="E6011" s="23" t="s">
        <v>777</v>
      </c>
      <c r="F6011" s="10" t="s">
        <v>830</v>
      </c>
    </row>
    <row r="6012" customFormat="false" ht="15" hidden="false" customHeight="false" outlineLevel="0" collapsed="false">
      <c r="A6012" s="4" t="str">
        <f aca="false">B6012&amp;"|"&amp;C6012</f>
        <v>tdbR00000480 Trp-UCA|63</v>
      </c>
      <c r="B6012" s="4" t="s">
        <v>118</v>
      </c>
      <c r="C6012" s="4" t="s">
        <v>845</v>
      </c>
      <c r="D6012" s="4" t="n">
        <v>63</v>
      </c>
      <c r="E6012" s="23" t="s">
        <v>777</v>
      </c>
      <c r="F6012" s="10" t="s">
        <v>830</v>
      </c>
    </row>
    <row r="6013" customFormat="false" ht="15" hidden="false" customHeight="false" outlineLevel="0" collapsed="false">
      <c r="A6013" s="4" t="str">
        <f aca="false">B6013&amp;"|"&amp;C6013</f>
        <v>tdbR00000480 Trp-UCA|64</v>
      </c>
      <c r="B6013" s="4" t="s">
        <v>118</v>
      </c>
      <c r="C6013" s="4" t="s">
        <v>846</v>
      </c>
      <c r="D6013" s="4" t="n">
        <v>64</v>
      </c>
      <c r="E6013" s="23" t="s">
        <v>459</v>
      </c>
      <c r="F6013" s="10" t="s">
        <v>830</v>
      </c>
    </row>
    <row r="6014" customFormat="false" ht="15" hidden="false" customHeight="false" outlineLevel="0" collapsed="false">
      <c r="A6014" s="4" t="str">
        <f aca="false">B6014&amp;"|"&amp;C6014</f>
        <v>tdbR00000480 Trp-UCA|65</v>
      </c>
      <c r="B6014" s="4" t="s">
        <v>118</v>
      </c>
      <c r="C6014" s="4" t="s">
        <v>847</v>
      </c>
      <c r="D6014" s="4" t="n">
        <v>65</v>
      </c>
      <c r="E6014" s="23" t="s">
        <v>777</v>
      </c>
      <c r="F6014" s="10" t="s">
        <v>830</v>
      </c>
    </row>
    <row r="6015" customFormat="false" ht="15" hidden="false" customHeight="false" outlineLevel="0" collapsed="false">
      <c r="A6015" s="4" t="str">
        <f aca="false">B6015&amp;"|"&amp;C6015</f>
        <v>tdbR00000480 Trp-UCA|66</v>
      </c>
      <c r="B6015" s="4" t="s">
        <v>118</v>
      </c>
      <c r="C6015" s="4" t="s">
        <v>848</v>
      </c>
      <c r="D6015" s="4" t="n">
        <v>66</v>
      </c>
      <c r="E6015" s="17" t="s">
        <v>777</v>
      </c>
      <c r="F6015" s="18" t="s">
        <v>768</v>
      </c>
    </row>
    <row r="6016" customFormat="false" ht="15" hidden="false" customHeight="false" outlineLevel="0" collapsed="false">
      <c r="A6016" s="4" t="str">
        <f aca="false">B6016&amp;"|"&amp;C6016</f>
        <v>tdbR00000480 Trp-UCA|67</v>
      </c>
      <c r="B6016" s="4" t="s">
        <v>118</v>
      </c>
      <c r="C6016" s="4" t="s">
        <v>849</v>
      </c>
      <c r="D6016" s="4" t="n">
        <v>67</v>
      </c>
      <c r="E6016" s="17" t="s">
        <v>459</v>
      </c>
      <c r="F6016" s="18" t="s">
        <v>768</v>
      </c>
    </row>
    <row r="6017" customFormat="false" ht="15" hidden="false" customHeight="false" outlineLevel="0" collapsed="false">
      <c r="A6017" s="4" t="str">
        <f aca="false">B6017&amp;"|"&amp;C6017</f>
        <v>tdbR00000480 Trp-UCA|68</v>
      </c>
      <c r="B6017" s="4" t="s">
        <v>118</v>
      </c>
      <c r="C6017" s="4" t="s">
        <v>850</v>
      </c>
      <c r="D6017" s="4" t="n">
        <v>68</v>
      </c>
      <c r="E6017" s="17" t="s">
        <v>772</v>
      </c>
      <c r="F6017" s="18" t="s">
        <v>768</v>
      </c>
    </row>
    <row r="6018" customFormat="false" ht="15" hidden="false" customHeight="false" outlineLevel="0" collapsed="false">
      <c r="A6018" s="4" t="str">
        <f aca="false">B6018&amp;"|"&amp;C6018</f>
        <v>tdbR00000480 Trp-UCA|69</v>
      </c>
      <c r="B6018" s="4" t="s">
        <v>118</v>
      </c>
      <c r="C6018" s="4" t="s">
        <v>851</v>
      </c>
      <c r="D6018" s="4" t="n">
        <v>69</v>
      </c>
      <c r="E6018" s="17" t="s">
        <v>772</v>
      </c>
      <c r="F6018" s="18" t="s">
        <v>768</v>
      </c>
    </row>
    <row r="6019" customFormat="false" ht="15" hidden="false" customHeight="false" outlineLevel="0" collapsed="false">
      <c r="A6019" s="4" t="str">
        <f aca="false">B6019&amp;"|"&amp;C6019</f>
        <v>tdbR00000480 Trp-UCA|70</v>
      </c>
      <c r="B6019" s="4" t="s">
        <v>118</v>
      </c>
      <c r="C6019" s="4" t="s">
        <v>852</v>
      </c>
      <c r="D6019" s="4" t="n">
        <v>70</v>
      </c>
      <c r="E6019" s="17" t="s">
        <v>772</v>
      </c>
      <c r="F6019" s="18" t="s">
        <v>768</v>
      </c>
    </row>
    <row r="6020" customFormat="false" ht="15" hidden="false" customHeight="false" outlineLevel="0" collapsed="false">
      <c r="A6020" s="4" t="str">
        <f aca="false">B6020&amp;"|"&amp;C6020</f>
        <v>tdbR00000480 Trp-UCA|71</v>
      </c>
      <c r="B6020" s="4" t="s">
        <v>118</v>
      </c>
      <c r="C6020" s="4" t="s">
        <v>853</v>
      </c>
      <c r="D6020" s="4" t="n">
        <v>71</v>
      </c>
      <c r="E6020" s="17" t="s">
        <v>772</v>
      </c>
      <c r="F6020" s="18" t="s">
        <v>768</v>
      </c>
    </row>
    <row r="6021" customFormat="false" ht="15" hidden="false" customHeight="false" outlineLevel="0" collapsed="false">
      <c r="A6021" s="4" t="str">
        <f aca="false">B6021&amp;"|"&amp;C6021</f>
        <v>tdbR00000480 Trp-UCA|72</v>
      </c>
      <c r="B6021" s="4" t="s">
        <v>118</v>
      </c>
      <c r="C6021" s="4" t="s">
        <v>854</v>
      </c>
      <c r="D6021" s="4" t="n">
        <v>72</v>
      </c>
      <c r="E6021" s="17" t="s">
        <v>777</v>
      </c>
      <c r="F6021" s="18" t="s">
        <v>768</v>
      </c>
    </row>
    <row r="6022" customFormat="false" ht="15" hidden="false" customHeight="false" outlineLevel="0" collapsed="false">
      <c r="A6022" s="4" t="str">
        <f aca="false">B6022&amp;"|"&amp;C6022</f>
        <v>tdbR00000479 Trp-CCA|1</v>
      </c>
      <c r="B6022" s="4" t="s">
        <v>119</v>
      </c>
      <c r="C6022" s="4" t="s">
        <v>767</v>
      </c>
      <c r="D6022" s="4" t="n">
        <v>1</v>
      </c>
      <c r="E6022" s="17" t="s">
        <v>780</v>
      </c>
      <c r="F6022" s="18" t="s">
        <v>768</v>
      </c>
    </row>
    <row r="6023" customFormat="false" ht="15" hidden="false" customHeight="false" outlineLevel="0" collapsed="false">
      <c r="A6023" s="4" t="str">
        <f aca="false">B6023&amp;"|"&amp;C6023</f>
        <v>tdbR00000479 Trp-CCA|2</v>
      </c>
      <c r="B6023" s="4" t="s">
        <v>119</v>
      </c>
      <c r="C6023" s="4" t="s">
        <v>769</v>
      </c>
      <c r="D6023" s="4" t="n">
        <v>2</v>
      </c>
      <c r="E6023" s="17" t="s">
        <v>459</v>
      </c>
      <c r="F6023" s="18" t="s">
        <v>768</v>
      </c>
    </row>
    <row r="6024" customFormat="false" ht="15" hidden="false" customHeight="false" outlineLevel="0" collapsed="false">
      <c r="A6024" s="4" t="str">
        <f aca="false">B6024&amp;"|"&amp;C6024</f>
        <v>tdbR00000479 Trp-CCA|3</v>
      </c>
      <c r="B6024" s="4" t="s">
        <v>119</v>
      </c>
      <c r="C6024" s="4" t="s">
        <v>770</v>
      </c>
      <c r="D6024" s="4" t="n">
        <v>3</v>
      </c>
      <c r="E6024" s="17" t="s">
        <v>459</v>
      </c>
      <c r="F6024" s="18" t="s">
        <v>768</v>
      </c>
    </row>
    <row r="6025" customFormat="false" ht="15" hidden="false" customHeight="false" outlineLevel="0" collapsed="false">
      <c r="A6025" s="4" t="str">
        <f aca="false">B6025&amp;"|"&amp;C6025</f>
        <v>tdbR00000479 Trp-CCA|4</v>
      </c>
      <c r="B6025" s="4" t="s">
        <v>119</v>
      </c>
      <c r="C6025" s="4" t="s">
        <v>771</v>
      </c>
      <c r="D6025" s="4" t="n">
        <v>4</v>
      </c>
      <c r="E6025" s="17" t="s">
        <v>780</v>
      </c>
      <c r="F6025" s="18" t="s">
        <v>768</v>
      </c>
    </row>
    <row r="6026" customFormat="false" ht="15" hidden="false" customHeight="false" outlineLevel="0" collapsed="false">
      <c r="A6026" s="4" t="str">
        <f aca="false">B6026&amp;"|"&amp;C6026</f>
        <v>tdbR00000479 Trp-CCA|5</v>
      </c>
      <c r="B6026" s="4" t="s">
        <v>119</v>
      </c>
      <c r="C6026" s="4" t="s">
        <v>773</v>
      </c>
      <c r="D6026" s="4" t="n">
        <v>5</v>
      </c>
      <c r="E6026" s="17" t="s">
        <v>459</v>
      </c>
      <c r="F6026" s="18" t="s">
        <v>768</v>
      </c>
    </row>
    <row r="6027" customFormat="false" ht="15" hidden="false" customHeight="false" outlineLevel="0" collapsed="false">
      <c r="A6027" s="4" t="str">
        <f aca="false">B6027&amp;"|"&amp;C6027</f>
        <v>tdbR00000479 Trp-CCA|6</v>
      </c>
      <c r="B6027" s="4" t="s">
        <v>119</v>
      </c>
      <c r="C6027" s="4" t="s">
        <v>774</v>
      </c>
      <c r="D6027" s="4" t="n">
        <v>6</v>
      </c>
      <c r="E6027" s="17" t="s">
        <v>780</v>
      </c>
      <c r="F6027" s="18" t="s">
        <v>768</v>
      </c>
    </row>
    <row r="6028" customFormat="false" ht="15" hidden="false" customHeight="false" outlineLevel="0" collapsed="false">
      <c r="A6028" s="4" t="str">
        <f aca="false">B6028&amp;"|"&amp;C6028</f>
        <v>tdbR00000479 Trp-CCA|7</v>
      </c>
      <c r="B6028" s="4" t="s">
        <v>119</v>
      </c>
      <c r="C6028" s="4" t="s">
        <v>775</v>
      </c>
      <c r="D6028" s="4" t="n">
        <v>7</v>
      </c>
      <c r="E6028" s="17" t="s">
        <v>459</v>
      </c>
      <c r="F6028" s="18" t="s">
        <v>768</v>
      </c>
    </row>
    <row r="6029" customFormat="false" ht="15" hidden="false" customHeight="false" outlineLevel="0" collapsed="false">
      <c r="A6029" s="4" t="str">
        <f aca="false">B6029&amp;"|"&amp;C6029</f>
        <v>tdbR00000479 Trp-CCA|8</v>
      </c>
      <c r="B6029" s="4" t="s">
        <v>119</v>
      </c>
      <c r="C6029" s="4" t="s">
        <v>776</v>
      </c>
      <c r="D6029" s="4" t="n">
        <v>8</v>
      </c>
      <c r="E6029" s="3" t="s">
        <v>777</v>
      </c>
      <c r="F6029" s="4" t="s">
        <v>778</v>
      </c>
    </row>
    <row r="6030" customFormat="false" ht="15" hidden="false" customHeight="false" outlineLevel="0" collapsed="false">
      <c r="A6030" s="4" t="str">
        <f aca="false">B6030&amp;"|"&amp;C6030</f>
        <v>tdbR00000479 Trp-CCA|9</v>
      </c>
      <c r="B6030" s="4" t="s">
        <v>119</v>
      </c>
      <c r="C6030" s="4" t="s">
        <v>779</v>
      </c>
      <c r="D6030" s="4" t="n">
        <v>9</v>
      </c>
      <c r="E6030" s="3" t="s">
        <v>780</v>
      </c>
      <c r="F6030" s="4" t="s">
        <v>781</v>
      </c>
    </row>
    <row r="6031" customFormat="false" ht="15" hidden="false" customHeight="false" outlineLevel="0" collapsed="false">
      <c r="A6031" s="4" t="str">
        <f aca="false">B6031&amp;"|"&amp;C6031</f>
        <v>tdbR00000479 Trp-CCA|10</v>
      </c>
      <c r="B6031" s="4" t="s">
        <v>119</v>
      </c>
      <c r="C6031" s="4" t="s">
        <v>782</v>
      </c>
      <c r="D6031" s="4" t="n">
        <v>10</v>
      </c>
      <c r="E6031" s="8" t="s">
        <v>459</v>
      </c>
      <c r="F6031" s="7" t="s">
        <v>783</v>
      </c>
    </row>
    <row r="6032" customFormat="false" ht="15" hidden="false" customHeight="false" outlineLevel="0" collapsed="false">
      <c r="A6032" s="4" t="str">
        <f aca="false">B6032&amp;"|"&amp;C6032</f>
        <v>tdbR00000479 Trp-CCA|11</v>
      </c>
      <c r="B6032" s="4" t="s">
        <v>119</v>
      </c>
      <c r="C6032" s="4" t="s">
        <v>784</v>
      </c>
      <c r="D6032" s="4" t="n">
        <v>11</v>
      </c>
      <c r="E6032" s="8" t="s">
        <v>777</v>
      </c>
      <c r="F6032" s="7" t="s">
        <v>783</v>
      </c>
    </row>
    <row r="6033" customFormat="false" ht="15" hidden="false" customHeight="false" outlineLevel="0" collapsed="false">
      <c r="A6033" s="4" t="str">
        <f aca="false">B6033&amp;"|"&amp;C6033</f>
        <v>tdbR00000479 Trp-CCA|12</v>
      </c>
      <c r="B6033" s="4" t="s">
        <v>119</v>
      </c>
      <c r="C6033" s="4" t="s">
        <v>785</v>
      </c>
      <c r="D6033" s="4" t="n">
        <v>12</v>
      </c>
      <c r="E6033" s="8" t="s">
        <v>777</v>
      </c>
      <c r="F6033" s="7" t="s">
        <v>783</v>
      </c>
    </row>
    <row r="6034" customFormat="false" ht="15" hidden="false" customHeight="false" outlineLevel="0" collapsed="false">
      <c r="A6034" s="4" t="str">
        <f aca="false">B6034&amp;"|"&amp;C6034</f>
        <v>tdbR00000479 Trp-CCA|13</v>
      </c>
      <c r="B6034" s="4" t="s">
        <v>119</v>
      </c>
      <c r="C6034" s="4" t="s">
        <v>786</v>
      </c>
      <c r="D6034" s="4" t="n">
        <v>13</v>
      </c>
      <c r="E6034" s="8" t="s">
        <v>772</v>
      </c>
      <c r="F6034" s="7" t="s">
        <v>783</v>
      </c>
    </row>
    <row r="6035" customFormat="false" ht="15" hidden="false" customHeight="false" outlineLevel="0" collapsed="false">
      <c r="A6035" s="4" t="str">
        <f aca="false">B6035&amp;"|"&amp;C6035</f>
        <v>tdbR00000479 Trp-CCA|14</v>
      </c>
      <c r="B6035" s="4" t="s">
        <v>119</v>
      </c>
      <c r="C6035" s="4" t="s">
        <v>787</v>
      </c>
      <c r="D6035" s="4" t="n">
        <v>14</v>
      </c>
      <c r="E6035" s="19" t="s">
        <v>780</v>
      </c>
      <c r="F6035" s="20" t="s">
        <v>788</v>
      </c>
    </row>
    <row r="6036" customFormat="false" ht="15" hidden="false" customHeight="false" outlineLevel="0" collapsed="false">
      <c r="A6036" s="4" t="str">
        <f aca="false">B6036&amp;"|"&amp;C6036</f>
        <v>tdbR00000479 Trp-CCA|15</v>
      </c>
      <c r="B6036" s="4" t="s">
        <v>119</v>
      </c>
      <c r="C6036" s="4" t="s">
        <v>789</v>
      </c>
      <c r="D6036" s="4" t="n">
        <v>15</v>
      </c>
      <c r="E6036" s="19" t="s">
        <v>780</v>
      </c>
      <c r="F6036" s="20" t="s">
        <v>788</v>
      </c>
    </row>
    <row r="6037" customFormat="false" ht="15" hidden="false" customHeight="false" outlineLevel="0" collapsed="false">
      <c r="A6037" s="4" t="str">
        <f aca="false">B6037&amp;"|"&amp;C6037</f>
        <v>tdbR00000479 Trp-CCA|16</v>
      </c>
      <c r="B6037" s="4" t="s">
        <v>119</v>
      </c>
      <c r="C6037" s="4" t="s">
        <v>790</v>
      </c>
      <c r="D6037" s="4" t="n">
        <v>16</v>
      </c>
      <c r="E6037" s="19" t="s">
        <v>777</v>
      </c>
      <c r="F6037" s="20" t="s">
        <v>788</v>
      </c>
    </row>
    <row r="6038" customFormat="false" ht="15" hidden="false" customHeight="false" outlineLevel="0" collapsed="false">
      <c r="A6038" s="4" t="str">
        <f aca="false">B6038&amp;"|"&amp;C6038</f>
        <v>tdbR00000479 Trp-CCA|18</v>
      </c>
      <c r="B6038" s="4" t="s">
        <v>119</v>
      </c>
      <c r="C6038" s="4" t="s">
        <v>793</v>
      </c>
      <c r="D6038" s="4" t="n">
        <v>17</v>
      </c>
      <c r="E6038" s="19" t="s">
        <v>459</v>
      </c>
      <c r="F6038" s="20" t="s">
        <v>788</v>
      </c>
    </row>
    <row r="6039" customFormat="false" ht="15" hidden="false" customHeight="false" outlineLevel="0" collapsed="false">
      <c r="A6039" s="4" t="str">
        <f aca="false">B6039&amp;"|"&amp;C6039</f>
        <v>tdbR00000479 Trp-CCA|19</v>
      </c>
      <c r="B6039" s="4" t="s">
        <v>119</v>
      </c>
      <c r="C6039" s="4" t="s">
        <v>794</v>
      </c>
      <c r="D6039" s="4" t="n">
        <v>18</v>
      </c>
      <c r="E6039" s="19" t="s">
        <v>459</v>
      </c>
      <c r="F6039" s="20" t="s">
        <v>788</v>
      </c>
    </row>
    <row r="6040" customFormat="false" ht="15" hidden="false" customHeight="false" outlineLevel="0" collapsed="false">
      <c r="A6040" s="4" t="str">
        <f aca="false">B6040&amp;"|"&amp;C6040</f>
        <v>tdbR00000479 Trp-CCA|20</v>
      </c>
      <c r="B6040" s="4" t="s">
        <v>119</v>
      </c>
      <c r="C6040" s="4" t="s">
        <v>795</v>
      </c>
      <c r="D6040" s="4" t="n">
        <v>19</v>
      </c>
      <c r="E6040" s="19" t="s">
        <v>777</v>
      </c>
      <c r="F6040" s="20" t="s">
        <v>788</v>
      </c>
    </row>
    <row r="6041" customFormat="false" ht="15" hidden="false" customHeight="false" outlineLevel="0" collapsed="false">
      <c r="A6041" s="4" t="str">
        <f aca="false">B6041&amp;"|"&amp;C6041</f>
        <v>tdbR00000479 Trp-CCA|21</v>
      </c>
      <c r="B6041" s="4" t="s">
        <v>119</v>
      </c>
      <c r="C6041" s="4" t="s">
        <v>797</v>
      </c>
      <c r="D6041" s="4" t="n">
        <v>20</v>
      </c>
      <c r="E6041" s="19" t="s">
        <v>780</v>
      </c>
      <c r="F6041" s="20" t="s">
        <v>788</v>
      </c>
    </row>
    <row r="6042" customFormat="false" ht="15" hidden="false" customHeight="false" outlineLevel="0" collapsed="false">
      <c r="A6042" s="4" t="str">
        <f aca="false">B6042&amp;"|"&amp;C6042</f>
        <v>tdbR00000479 Trp-CCA|22</v>
      </c>
      <c r="B6042" s="4" t="s">
        <v>119</v>
      </c>
      <c r="C6042" s="4" t="s">
        <v>798</v>
      </c>
      <c r="D6042" s="4" t="n">
        <v>21</v>
      </c>
      <c r="E6042" s="8" t="s">
        <v>459</v>
      </c>
      <c r="F6042" s="7" t="s">
        <v>783</v>
      </c>
    </row>
    <row r="6043" customFormat="false" ht="15" hidden="false" customHeight="false" outlineLevel="0" collapsed="false">
      <c r="A6043" s="4" t="str">
        <f aca="false">B6043&amp;"|"&amp;C6043</f>
        <v>tdbR00000479 Trp-CCA|23</v>
      </c>
      <c r="B6043" s="4" t="s">
        <v>119</v>
      </c>
      <c r="C6043" s="4" t="s">
        <v>799</v>
      </c>
      <c r="D6043" s="4" t="n">
        <v>22</v>
      </c>
      <c r="E6043" s="8" t="s">
        <v>780</v>
      </c>
      <c r="F6043" s="7" t="s">
        <v>783</v>
      </c>
    </row>
    <row r="6044" customFormat="false" ht="15" hidden="false" customHeight="false" outlineLevel="0" collapsed="false">
      <c r="A6044" s="4" t="str">
        <f aca="false">B6044&amp;"|"&amp;C6044</f>
        <v>tdbR00000479 Trp-CCA|24</v>
      </c>
      <c r="B6044" s="4" t="s">
        <v>119</v>
      </c>
      <c r="C6044" s="4" t="s">
        <v>800</v>
      </c>
      <c r="D6044" s="4" t="n">
        <v>23</v>
      </c>
      <c r="E6044" s="8" t="s">
        <v>780</v>
      </c>
      <c r="F6044" s="7" t="s">
        <v>783</v>
      </c>
    </row>
    <row r="6045" customFormat="false" ht="15" hidden="false" customHeight="false" outlineLevel="0" collapsed="false">
      <c r="A6045" s="4" t="str">
        <f aca="false">B6045&amp;"|"&amp;C6045</f>
        <v>tdbR00000479 Trp-CCA|25</v>
      </c>
      <c r="B6045" s="4" t="s">
        <v>119</v>
      </c>
      <c r="C6045" s="4" t="s">
        <v>801</v>
      </c>
      <c r="D6045" s="4" t="n">
        <v>24</v>
      </c>
      <c r="E6045" s="8" t="s">
        <v>772</v>
      </c>
      <c r="F6045" s="7" t="s">
        <v>783</v>
      </c>
    </row>
    <row r="6046" customFormat="false" ht="15" hidden="false" customHeight="false" outlineLevel="0" collapsed="false">
      <c r="A6046" s="4" t="str">
        <f aca="false">B6046&amp;"|"&amp;C6046</f>
        <v>tdbR00000479 Trp-CCA|26</v>
      </c>
      <c r="B6046" s="4" t="s">
        <v>119</v>
      </c>
      <c r="C6046" s="4" t="s">
        <v>802</v>
      </c>
      <c r="D6046" s="4" t="n">
        <v>25</v>
      </c>
      <c r="E6046" s="3" t="s">
        <v>459</v>
      </c>
      <c r="F6046" s="4" t="s">
        <v>803</v>
      </c>
    </row>
    <row r="6047" customFormat="false" ht="15" hidden="false" customHeight="false" outlineLevel="0" collapsed="false">
      <c r="A6047" s="4" t="str">
        <f aca="false">B6047&amp;"|"&amp;C6047</f>
        <v>tdbR00000479 Trp-CCA|27</v>
      </c>
      <c r="B6047" s="4" t="s">
        <v>119</v>
      </c>
      <c r="C6047" s="4" t="s">
        <v>804</v>
      </c>
      <c r="D6047" s="4" t="n">
        <v>26</v>
      </c>
      <c r="E6047" s="21" t="s">
        <v>777</v>
      </c>
      <c r="F6047" s="22" t="s">
        <v>805</v>
      </c>
    </row>
    <row r="6048" customFormat="false" ht="15" hidden="false" customHeight="false" outlineLevel="0" collapsed="false">
      <c r="A6048" s="4" t="str">
        <f aca="false">B6048&amp;"|"&amp;C6048</f>
        <v>tdbR00000479 Trp-CCA|28</v>
      </c>
      <c r="B6048" s="4" t="s">
        <v>119</v>
      </c>
      <c r="C6048" s="4" t="s">
        <v>806</v>
      </c>
      <c r="D6048" s="4" t="n">
        <v>27</v>
      </c>
      <c r="E6048" s="21" t="s">
        <v>772</v>
      </c>
      <c r="F6048" s="22" t="s">
        <v>805</v>
      </c>
    </row>
    <row r="6049" customFormat="false" ht="15" hidden="false" customHeight="false" outlineLevel="0" collapsed="false">
      <c r="A6049" s="4" t="str">
        <f aca="false">B6049&amp;"|"&amp;C6049</f>
        <v>tdbR00000479 Trp-CCA|29</v>
      </c>
      <c r="B6049" s="4" t="s">
        <v>119</v>
      </c>
      <c r="C6049" s="4" t="s">
        <v>807</v>
      </c>
      <c r="D6049" s="4" t="n">
        <v>28</v>
      </c>
      <c r="E6049" s="21" t="s">
        <v>459</v>
      </c>
      <c r="F6049" s="22" t="s">
        <v>805</v>
      </c>
    </row>
    <row r="6050" customFormat="false" ht="15" hidden="false" customHeight="false" outlineLevel="0" collapsed="false">
      <c r="A6050" s="4" t="str">
        <f aca="false">B6050&amp;"|"&amp;C6050</f>
        <v>tdbR00000479 Trp-CCA|30</v>
      </c>
      <c r="B6050" s="4" t="s">
        <v>119</v>
      </c>
      <c r="C6050" s="4" t="s">
        <v>808</v>
      </c>
      <c r="D6050" s="4" t="n">
        <v>29</v>
      </c>
      <c r="E6050" s="21" t="s">
        <v>459</v>
      </c>
      <c r="F6050" s="22" t="s">
        <v>805</v>
      </c>
    </row>
    <row r="6051" customFormat="false" ht="15" hidden="false" customHeight="false" outlineLevel="0" collapsed="false">
      <c r="A6051" s="4" t="str">
        <f aca="false">B6051&amp;"|"&amp;C6051</f>
        <v>tdbR00000479 Trp-CCA|31</v>
      </c>
      <c r="B6051" s="4" t="s">
        <v>119</v>
      </c>
      <c r="C6051" s="4" t="s">
        <v>809</v>
      </c>
      <c r="D6051" s="4" t="n">
        <v>30</v>
      </c>
      <c r="E6051" s="21" t="s">
        <v>777</v>
      </c>
      <c r="F6051" s="22" t="s">
        <v>805</v>
      </c>
    </row>
    <row r="6052" customFormat="false" ht="15" hidden="false" customHeight="false" outlineLevel="0" collapsed="false">
      <c r="A6052" s="4" t="str">
        <f aca="false">B6052&amp;"|"&amp;C6052</f>
        <v>tdbR00000479 Trp-CCA|32</v>
      </c>
      <c r="B6052" s="4" t="s">
        <v>119</v>
      </c>
      <c r="C6052" s="4" t="s">
        <v>810</v>
      </c>
      <c r="D6052" s="4" t="n">
        <v>31</v>
      </c>
      <c r="E6052" s="19" t="s">
        <v>772</v>
      </c>
      <c r="F6052" s="20" t="s">
        <v>811</v>
      </c>
    </row>
    <row r="6053" customFormat="false" ht="15" hidden="false" customHeight="false" outlineLevel="0" collapsed="false">
      <c r="A6053" s="4" t="str">
        <f aca="false">B6053&amp;"|"&amp;C6053</f>
        <v>tdbR00000479 Trp-CCA|33</v>
      </c>
      <c r="B6053" s="4" t="s">
        <v>119</v>
      </c>
      <c r="C6053" s="4" t="s">
        <v>812</v>
      </c>
      <c r="D6053" s="4" t="n">
        <v>32</v>
      </c>
      <c r="E6053" s="19" t="s">
        <v>777</v>
      </c>
      <c r="F6053" s="20" t="s">
        <v>811</v>
      </c>
    </row>
    <row r="6054" customFormat="false" ht="15" hidden="false" customHeight="false" outlineLevel="0" collapsed="false">
      <c r="A6054" s="4" t="str">
        <f aca="false">B6054&amp;"|"&amp;C6054</f>
        <v>tdbR00000479 Trp-CCA|34</v>
      </c>
      <c r="B6054" s="4" t="s">
        <v>119</v>
      </c>
      <c r="C6054" s="4" t="s">
        <v>813</v>
      </c>
      <c r="D6054" s="4" t="n">
        <v>33</v>
      </c>
      <c r="E6054" s="19" t="s">
        <v>772</v>
      </c>
      <c r="F6054" s="20" t="s">
        <v>811</v>
      </c>
    </row>
    <row r="6055" customFormat="false" ht="15" hidden="false" customHeight="false" outlineLevel="0" collapsed="false">
      <c r="A6055" s="4" t="str">
        <f aca="false">B6055&amp;"|"&amp;C6055</f>
        <v>tdbR00000479 Trp-CCA|35</v>
      </c>
      <c r="B6055" s="4" t="s">
        <v>119</v>
      </c>
      <c r="C6055" s="4" t="s">
        <v>814</v>
      </c>
      <c r="D6055" s="4" t="n">
        <v>34</v>
      </c>
      <c r="E6055" s="19" t="s">
        <v>772</v>
      </c>
      <c r="F6055" s="20" t="s">
        <v>811</v>
      </c>
    </row>
    <row r="6056" customFormat="false" ht="15" hidden="false" customHeight="false" outlineLevel="0" collapsed="false">
      <c r="A6056" s="4" t="str">
        <f aca="false">B6056&amp;"|"&amp;C6056</f>
        <v>tdbR00000479 Trp-CCA|36</v>
      </c>
      <c r="B6056" s="4" t="s">
        <v>119</v>
      </c>
      <c r="C6056" s="4" t="s">
        <v>815</v>
      </c>
      <c r="D6056" s="4" t="n">
        <v>35</v>
      </c>
      <c r="E6056" s="19" t="s">
        <v>780</v>
      </c>
      <c r="F6056" s="20" t="s">
        <v>811</v>
      </c>
    </row>
    <row r="6057" customFormat="false" ht="15" hidden="false" customHeight="false" outlineLevel="0" collapsed="false">
      <c r="A6057" s="4" t="str">
        <f aca="false">B6057&amp;"|"&amp;C6057</f>
        <v>tdbR00000479 Trp-CCA|37</v>
      </c>
      <c r="B6057" s="4" t="s">
        <v>119</v>
      </c>
      <c r="C6057" s="4" t="s">
        <v>816</v>
      </c>
      <c r="D6057" s="4" t="n">
        <v>36</v>
      </c>
      <c r="E6057" s="19" t="s">
        <v>780</v>
      </c>
      <c r="F6057" s="20" t="s">
        <v>811</v>
      </c>
    </row>
    <row r="6058" customFormat="false" ht="15" hidden="false" customHeight="false" outlineLevel="0" collapsed="false">
      <c r="A6058" s="4" t="str">
        <f aca="false">B6058&amp;"|"&amp;C6058</f>
        <v>tdbR00000479 Trp-CCA|38</v>
      </c>
      <c r="B6058" s="4" t="s">
        <v>119</v>
      </c>
      <c r="C6058" s="4" t="s">
        <v>817</v>
      </c>
      <c r="D6058" s="4" t="n">
        <v>37</v>
      </c>
      <c r="E6058" s="19" t="s">
        <v>780</v>
      </c>
      <c r="F6058" s="20" t="s">
        <v>811</v>
      </c>
    </row>
    <row r="6059" customFormat="false" ht="15" hidden="false" customHeight="false" outlineLevel="0" collapsed="false">
      <c r="A6059" s="4" t="str">
        <f aca="false">B6059&amp;"|"&amp;C6059</f>
        <v>tdbR00000479 Trp-CCA|39</v>
      </c>
      <c r="B6059" s="4" t="s">
        <v>119</v>
      </c>
      <c r="C6059" s="4" t="s">
        <v>818</v>
      </c>
      <c r="D6059" s="4" t="n">
        <v>38</v>
      </c>
      <c r="E6059" s="21" t="s">
        <v>780</v>
      </c>
      <c r="F6059" s="22" t="s">
        <v>805</v>
      </c>
    </row>
    <row r="6060" customFormat="false" ht="15" hidden="false" customHeight="false" outlineLevel="0" collapsed="false">
      <c r="A6060" s="4" t="str">
        <f aca="false">B6060&amp;"|"&amp;C6060</f>
        <v>tdbR00000479 Trp-CCA|40</v>
      </c>
      <c r="B6060" s="4" t="s">
        <v>119</v>
      </c>
      <c r="C6060" s="4" t="s">
        <v>819</v>
      </c>
      <c r="D6060" s="4" t="n">
        <v>39</v>
      </c>
      <c r="E6060" s="21" t="s">
        <v>772</v>
      </c>
      <c r="F6060" s="22" t="s">
        <v>805</v>
      </c>
    </row>
    <row r="6061" customFormat="false" ht="15" hidden="false" customHeight="false" outlineLevel="0" collapsed="false">
      <c r="A6061" s="4" t="str">
        <f aca="false">B6061&amp;"|"&amp;C6061</f>
        <v>tdbR00000479 Trp-CCA|41</v>
      </c>
      <c r="B6061" s="4" t="s">
        <v>119</v>
      </c>
      <c r="C6061" s="4" t="s">
        <v>820</v>
      </c>
      <c r="D6061" s="4" t="n">
        <v>40</v>
      </c>
      <c r="E6061" s="21" t="s">
        <v>772</v>
      </c>
      <c r="F6061" s="22" t="s">
        <v>805</v>
      </c>
    </row>
    <row r="6062" customFormat="false" ht="15" hidden="false" customHeight="false" outlineLevel="0" collapsed="false">
      <c r="A6062" s="4" t="str">
        <f aca="false">B6062&amp;"|"&amp;C6062</f>
        <v>tdbR00000479 Trp-CCA|42</v>
      </c>
      <c r="B6062" s="4" t="s">
        <v>119</v>
      </c>
      <c r="C6062" s="4" t="s">
        <v>821</v>
      </c>
      <c r="D6062" s="4" t="n">
        <v>41</v>
      </c>
      <c r="E6062" s="21" t="s">
        <v>459</v>
      </c>
      <c r="F6062" s="22" t="s">
        <v>805</v>
      </c>
    </row>
    <row r="6063" customFormat="false" ht="15" hidden="false" customHeight="false" outlineLevel="0" collapsed="false">
      <c r="A6063" s="4" t="str">
        <f aca="false">B6063&amp;"|"&amp;C6063</f>
        <v>tdbR00000479 Trp-CCA|43</v>
      </c>
      <c r="B6063" s="4" t="s">
        <v>119</v>
      </c>
      <c r="C6063" s="4" t="s">
        <v>822</v>
      </c>
      <c r="D6063" s="4" t="n">
        <v>42</v>
      </c>
      <c r="E6063" s="21" t="s">
        <v>780</v>
      </c>
      <c r="F6063" s="22" t="s">
        <v>805</v>
      </c>
    </row>
    <row r="6064" customFormat="false" ht="15" hidden="false" customHeight="false" outlineLevel="0" collapsed="false">
      <c r="A6064" s="4" t="str">
        <f aca="false">B6064&amp;"|"&amp;C6064</f>
        <v>tdbR00000479 Trp-CCA|44</v>
      </c>
      <c r="B6064" s="4" t="s">
        <v>119</v>
      </c>
      <c r="C6064" s="4" t="s">
        <v>823</v>
      </c>
      <c r="D6064" s="4" t="n">
        <v>43</v>
      </c>
      <c r="E6064" s="19" t="s">
        <v>459</v>
      </c>
      <c r="F6064" s="20" t="s">
        <v>824</v>
      </c>
    </row>
    <row r="6065" customFormat="false" ht="15" hidden="false" customHeight="false" outlineLevel="0" collapsed="false">
      <c r="A6065" s="4" t="str">
        <f aca="false">B6065&amp;"|"&amp;C6065</f>
        <v>tdbR00000479 Trp-CCA|45</v>
      </c>
      <c r="B6065" s="4" t="s">
        <v>119</v>
      </c>
      <c r="C6065" s="4" t="s">
        <v>825</v>
      </c>
      <c r="D6065" s="4" t="n">
        <v>44</v>
      </c>
      <c r="E6065" s="19" t="s">
        <v>772</v>
      </c>
      <c r="F6065" s="20" t="s">
        <v>824</v>
      </c>
    </row>
    <row r="6066" customFormat="false" ht="15" hidden="false" customHeight="false" outlineLevel="0" collapsed="false">
      <c r="A6066" s="4" t="str">
        <f aca="false">B6066&amp;"|"&amp;C6066</f>
        <v>tdbR00000479 Trp-CCA|46</v>
      </c>
      <c r="B6066" s="4" t="s">
        <v>119</v>
      </c>
      <c r="C6066" s="4" t="s">
        <v>826</v>
      </c>
      <c r="D6066" s="4" t="n">
        <v>45</v>
      </c>
      <c r="E6066" s="19" t="s">
        <v>459</v>
      </c>
      <c r="F6066" s="20" t="s">
        <v>824</v>
      </c>
    </row>
    <row r="6067" customFormat="false" ht="15" hidden="false" customHeight="false" outlineLevel="0" collapsed="false">
      <c r="A6067" s="4" t="str">
        <f aca="false">B6067&amp;"|"&amp;C6067</f>
        <v>tdbR00000479 Trp-CCA|47</v>
      </c>
      <c r="B6067" s="4" t="s">
        <v>119</v>
      </c>
      <c r="C6067" s="4" t="s">
        <v>827</v>
      </c>
      <c r="D6067" s="4" t="n">
        <v>46</v>
      </c>
      <c r="E6067" s="19" t="s">
        <v>777</v>
      </c>
      <c r="F6067" s="20" t="s">
        <v>824</v>
      </c>
    </row>
    <row r="6068" customFormat="false" ht="15" hidden="false" customHeight="false" outlineLevel="0" collapsed="false">
      <c r="A6068" s="4" t="str">
        <f aca="false">B6068&amp;"|"&amp;C6068</f>
        <v>tdbR00000479 Trp-CCA|48</v>
      </c>
      <c r="B6068" s="4" t="s">
        <v>119</v>
      </c>
      <c r="C6068" s="4" t="s">
        <v>828</v>
      </c>
      <c r="D6068" s="4" t="n">
        <v>47</v>
      </c>
      <c r="E6068" s="19" t="s">
        <v>777</v>
      </c>
      <c r="F6068" s="20" t="s">
        <v>824</v>
      </c>
    </row>
    <row r="6069" customFormat="false" ht="15" hidden="false" customHeight="false" outlineLevel="0" collapsed="false">
      <c r="A6069" s="4" t="str">
        <f aca="false">B6069&amp;"|"&amp;C6069</f>
        <v>tdbR00000479 Trp-CCA|49</v>
      </c>
      <c r="B6069" s="4" t="s">
        <v>119</v>
      </c>
      <c r="C6069" s="4" t="s">
        <v>829</v>
      </c>
      <c r="D6069" s="4" t="n">
        <v>48</v>
      </c>
      <c r="E6069" s="23" t="s">
        <v>459</v>
      </c>
      <c r="F6069" s="10" t="s">
        <v>830</v>
      </c>
    </row>
    <row r="6070" customFormat="false" ht="15" hidden="false" customHeight="false" outlineLevel="0" collapsed="false">
      <c r="A6070" s="4" t="str">
        <f aca="false">B6070&amp;"|"&amp;C6070</f>
        <v>tdbR00000479 Trp-CCA|50</v>
      </c>
      <c r="B6070" s="4" t="s">
        <v>119</v>
      </c>
      <c r="C6070" s="4" t="s">
        <v>831</v>
      </c>
      <c r="D6070" s="4" t="n">
        <v>49</v>
      </c>
      <c r="E6070" s="23" t="s">
        <v>780</v>
      </c>
      <c r="F6070" s="10" t="s">
        <v>830</v>
      </c>
    </row>
    <row r="6071" customFormat="false" ht="15" hidden="false" customHeight="false" outlineLevel="0" collapsed="false">
      <c r="A6071" s="4" t="str">
        <f aca="false">B6071&amp;"|"&amp;C6071</f>
        <v>tdbR00000479 Trp-CCA|51</v>
      </c>
      <c r="B6071" s="4" t="s">
        <v>119</v>
      </c>
      <c r="C6071" s="4" t="s">
        <v>832</v>
      </c>
      <c r="D6071" s="4" t="n">
        <v>50</v>
      </c>
      <c r="E6071" s="23" t="s">
        <v>459</v>
      </c>
      <c r="F6071" s="10" t="s">
        <v>830</v>
      </c>
    </row>
    <row r="6072" customFormat="false" ht="15" hidden="false" customHeight="false" outlineLevel="0" collapsed="false">
      <c r="A6072" s="4" t="str">
        <f aca="false">B6072&amp;"|"&amp;C6072</f>
        <v>tdbR00000479 Trp-CCA|52</v>
      </c>
      <c r="B6072" s="4" t="s">
        <v>119</v>
      </c>
      <c r="C6072" s="4" t="s">
        <v>833</v>
      </c>
      <c r="D6072" s="4" t="n">
        <v>51</v>
      </c>
      <c r="E6072" s="23" t="s">
        <v>459</v>
      </c>
      <c r="F6072" s="10" t="s">
        <v>830</v>
      </c>
    </row>
    <row r="6073" customFormat="false" ht="15" hidden="false" customHeight="false" outlineLevel="0" collapsed="false">
      <c r="A6073" s="4" t="str">
        <f aca="false">B6073&amp;"|"&amp;C6073</f>
        <v>tdbR00000479 Trp-CCA|53</v>
      </c>
      <c r="B6073" s="4" t="s">
        <v>119</v>
      </c>
      <c r="C6073" s="4" t="s">
        <v>834</v>
      </c>
      <c r="D6073" s="4" t="n">
        <v>52</v>
      </c>
      <c r="E6073" s="23" t="s">
        <v>459</v>
      </c>
      <c r="F6073" s="10" t="s">
        <v>830</v>
      </c>
    </row>
    <row r="6074" customFormat="false" ht="15" hidden="false" customHeight="false" outlineLevel="0" collapsed="false">
      <c r="A6074" s="4" t="str">
        <f aca="false">B6074&amp;"|"&amp;C6074</f>
        <v>tdbR00000479 Trp-CCA|54</v>
      </c>
      <c r="B6074" s="4" t="s">
        <v>119</v>
      </c>
      <c r="C6074" s="4" t="s">
        <v>835</v>
      </c>
      <c r="D6074" s="4" t="n">
        <v>53</v>
      </c>
      <c r="E6074" s="19" t="s">
        <v>777</v>
      </c>
      <c r="F6074" s="20" t="s">
        <v>836</v>
      </c>
    </row>
    <row r="6075" customFormat="false" ht="15" hidden="false" customHeight="false" outlineLevel="0" collapsed="false">
      <c r="A6075" s="4" t="str">
        <f aca="false">B6075&amp;"|"&amp;C6075</f>
        <v>tdbR00000479 Trp-CCA|55</v>
      </c>
      <c r="B6075" s="4" t="s">
        <v>119</v>
      </c>
      <c r="C6075" s="4" t="s">
        <v>837</v>
      </c>
      <c r="D6075" s="4" t="n">
        <v>54</v>
      </c>
      <c r="E6075" s="19" t="s">
        <v>777</v>
      </c>
      <c r="F6075" s="20" t="s">
        <v>836</v>
      </c>
    </row>
    <row r="6076" customFormat="false" ht="15" hidden="false" customHeight="false" outlineLevel="0" collapsed="false">
      <c r="A6076" s="4" t="str">
        <f aca="false">B6076&amp;"|"&amp;C6076</f>
        <v>tdbR00000479 Trp-CCA|56</v>
      </c>
      <c r="B6076" s="4" t="s">
        <v>119</v>
      </c>
      <c r="C6076" s="4" t="s">
        <v>838</v>
      </c>
      <c r="D6076" s="4" t="n">
        <v>55</v>
      </c>
      <c r="E6076" s="19" t="s">
        <v>772</v>
      </c>
      <c r="F6076" s="20" t="s">
        <v>836</v>
      </c>
    </row>
    <row r="6077" customFormat="false" ht="15" hidden="false" customHeight="false" outlineLevel="0" collapsed="false">
      <c r="A6077" s="4" t="str">
        <f aca="false">B6077&amp;"|"&amp;C6077</f>
        <v>tdbR00000479 Trp-CCA|57</v>
      </c>
      <c r="B6077" s="4" t="s">
        <v>119</v>
      </c>
      <c r="C6077" s="4" t="s">
        <v>839</v>
      </c>
      <c r="D6077" s="4" t="n">
        <v>56</v>
      </c>
      <c r="E6077" s="19" t="s">
        <v>459</v>
      </c>
      <c r="F6077" s="20" t="s">
        <v>836</v>
      </c>
    </row>
    <row r="6078" customFormat="false" ht="15" hidden="false" customHeight="false" outlineLevel="0" collapsed="false">
      <c r="A6078" s="4" t="str">
        <f aca="false">B6078&amp;"|"&amp;C6078</f>
        <v>tdbR00000479 Trp-CCA|58</v>
      </c>
      <c r="B6078" s="4" t="s">
        <v>119</v>
      </c>
      <c r="C6078" s="4" t="s">
        <v>840</v>
      </c>
      <c r="D6078" s="4" t="n">
        <v>57</v>
      </c>
      <c r="E6078" s="19" t="s">
        <v>780</v>
      </c>
      <c r="F6078" s="20" t="s">
        <v>836</v>
      </c>
    </row>
    <row r="6079" customFormat="false" ht="15" hidden="false" customHeight="false" outlineLevel="0" collapsed="false">
      <c r="A6079" s="4" t="str">
        <f aca="false">B6079&amp;"|"&amp;C6079</f>
        <v>tdbR00000479 Trp-CCA|59</v>
      </c>
      <c r="B6079" s="4" t="s">
        <v>119</v>
      </c>
      <c r="C6079" s="4" t="s">
        <v>841</v>
      </c>
      <c r="D6079" s="4" t="n">
        <v>58</v>
      </c>
      <c r="E6079" s="19" t="s">
        <v>777</v>
      </c>
      <c r="F6079" s="20" t="s">
        <v>836</v>
      </c>
    </row>
    <row r="6080" customFormat="false" ht="15" hidden="false" customHeight="false" outlineLevel="0" collapsed="false">
      <c r="A6080" s="4" t="str">
        <f aca="false">B6080&amp;"|"&amp;C6080</f>
        <v>tdbR00000479 Trp-CCA|60</v>
      </c>
      <c r="B6080" s="4" t="s">
        <v>119</v>
      </c>
      <c r="C6080" s="4" t="s">
        <v>842</v>
      </c>
      <c r="D6080" s="4" t="n">
        <v>59</v>
      </c>
      <c r="E6080" s="19" t="s">
        <v>777</v>
      </c>
      <c r="F6080" s="20" t="s">
        <v>836</v>
      </c>
    </row>
    <row r="6081" customFormat="false" ht="15" hidden="false" customHeight="false" outlineLevel="0" collapsed="false">
      <c r="A6081" s="4" t="str">
        <f aca="false">B6081&amp;"|"&amp;C6081</f>
        <v>tdbR00000479 Trp-CCA|61</v>
      </c>
      <c r="B6081" s="4" t="s">
        <v>119</v>
      </c>
      <c r="C6081" s="4" t="s">
        <v>843</v>
      </c>
      <c r="D6081" s="4" t="n">
        <v>60</v>
      </c>
      <c r="E6081" s="23" t="s">
        <v>772</v>
      </c>
      <c r="F6081" s="10" t="s">
        <v>830</v>
      </c>
    </row>
    <row r="6082" customFormat="false" ht="15" hidden="false" customHeight="false" outlineLevel="0" collapsed="false">
      <c r="A6082" s="4" t="str">
        <f aca="false">B6082&amp;"|"&amp;C6082</f>
        <v>tdbR00000479 Trp-CCA|62</v>
      </c>
      <c r="B6082" s="4" t="s">
        <v>119</v>
      </c>
      <c r="C6082" s="4" t="s">
        <v>844</v>
      </c>
      <c r="D6082" s="4" t="n">
        <v>61</v>
      </c>
      <c r="E6082" s="23" t="s">
        <v>772</v>
      </c>
      <c r="F6082" s="10" t="s">
        <v>830</v>
      </c>
    </row>
    <row r="6083" customFormat="false" ht="15" hidden="false" customHeight="false" outlineLevel="0" collapsed="false">
      <c r="A6083" s="4" t="str">
        <f aca="false">B6083&amp;"|"&amp;C6083</f>
        <v>tdbR00000479 Trp-CCA|63</v>
      </c>
      <c r="B6083" s="4" t="s">
        <v>119</v>
      </c>
      <c r="C6083" s="4" t="s">
        <v>845</v>
      </c>
      <c r="D6083" s="4" t="n">
        <v>62</v>
      </c>
      <c r="E6083" s="23" t="s">
        <v>777</v>
      </c>
      <c r="F6083" s="10" t="s">
        <v>830</v>
      </c>
    </row>
    <row r="6084" customFormat="false" ht="15" hidden="false" customHeight="false" outlineLevel="0" collapsed="false">
      <c r="A6084" s="4" t="str">
        <f aca="false">B6084&amp;"|"&amp;C6084</f>
        <v>tdbR00000479 Trp-CCA|64</v>
      </c>
      <c r="B6084" s="4" t="s">
        <v>119</v>
      </c>
      <c r="C6084" s="4" t="s">
        <v>846</v>
      </c>
      <c r="D6084" s="4" t="n">
        <v>63</v>
      </c>
      <c r="E6084" s="23" t="s">
        <v>777</v>
      </c>
      <c r="F6084" s="10" t="s">
        <v>830</v>
      </c>
    </row>
    <row r="6085" customFormat="false" ht="15" hidden="false" customHeight="false" outlineLevel="0" collapsed="false">
      <c r="A6085" s="4" t="str">
        <f aca="false">B6085&amp;"|"&amp;C6085</f>
        <v>tdbR00000479 Trp-CCA|65</v>
      </c>
      <c r="B6085" s="4" t="s">
        <v>119</v>
      </c>
      <c r="C6085" s="4" t="s">
        <v>847</v>
      </c>
      <c r="D6085" s="4" t="n">
        <v>64</v>
      </c>
      <c r="E6085" s="23" t="s">
        <v>777</v>
      </c>
      <c r="F6085" s="10" t="s">
        <v>830</v>
      </c>
    </row>
    <row r="6086" customFormat="false" ht="15" hidden="false" customHeight="false" outlineLevel="0" collapsed="false">
      <c r="A6086" s="4" t="str">
        <f aca="false">B6086&amp;"|"&amp;C6086</f>
        <v>tdbR00000479 Trp-CCA|66</v>
      </c>
      <c r="B6086" s="4" t="s">
        <v>119</v>
      </c>
      <c r="C6086" s="4" t="s">
        <v>848</v>
      </c>
      <c r="D6086" s="4" t="n">
        <v>65</v>
      </c>
      <c r="E6086" s="17" t="s">
        <v>772</v>
      </c>
      <c r="F6086" s="18" t="s">
        <v>768</v>
      </c>
    </row>
    <row r="6087" customFormat="false" ht="15" hidden="false" customHeight="false" outlineLevel="0" collapsed="false">
      <c r="A6087" s="4" t="str">
        <f aca="false">B6087&amp;"|"&amp;C6087</f>
        <v>tdbR00000479 Trp-CCA|67</v>
      </c>
      <c r="B6087" s="4" t="s">
        <v>119</v>
      </c>
      <c r="C6087" s="4" t="s">
        <v>849</v>
      </c>
      <c r="D6087" s="4" t="n">
        <v>66</v>
      </c>
      <c r="E6087" s="17" t="s">
        <v>777</v>
      </c>
      <c r="F6087" s="18" t="s">
        <v>768</v>
      </c>
    </row>
    <row r="6088" customFormat="false" ht="15" hidden="false" customHeight="false" outlineLevel="0" collapsed="false">
      <c r="A6088" s="4" t="str">
        <f aca="false">B6088&amp;"|"&amp;C6088</f>
        <v>tdbR00000479 Trp-CCA|68</v>
      </c>
      <c r="B6088" s="4" t="s">
        <v>119</v>
      </c>
      <c r="C6088" s="4" t="s">
        <v>850</v>
      </c>
      <c r="D6088" s="4" t="n">
        <v>67</v>
      </c>
      <c r="E6088" s="17" t="s">
        <v>772</v>
      </c>
      <c r="F6088" s="18" t="s">
        <v>768</v>
      </c>
    </row>
    <row r="6089" customFormat="false" ht="15" hidden="false" customHeight="false" outlineLevel="0" collapsed="false">
      <c r="A6089" s="4" t="str">
        <f aca="false">B6089&amp;"|"&amp;C6089</f>
        <v>tdbR00000479 Trp-CCA|69</v>
      </c>
      <c r="B6089" s="4" t="s">
        <v>119</v>
      </c>
      <c r="C6089" s="4" t="s">
        <v>851</v>
      </c>
      <c r="D6089" s="4" t="n">
        <v>68</v>
      </c>
      <c r="E6089" s="17" t="s">
        <v>777</v>
      </c>
      <c r="F6089" s="18" t="s">
        <v>768</v>
      </c>
    </row>
    <row r="6090" customFormat="false" ht="15" hidden="false" customHeight="false" outlineLevel="0" collapsed="false">
      <c r="A6090" s="4" t="str">
        <f aca="false">B6090&amp;"|"&amp;C6090</f>
        <v>tdbR00000479 Trp-CCA|70</v>
      </c>
      <c r="B6090" s="4" t="s">
        <v>119</v>
      </c>
      <c r="C6090" s="4" t="s">
        <v>852</v>
      </c>
      <c r="D6090" s="4" t="n">
        <v>69</v>
      </c>
      <c r="E6090" s="17" t="s">
        <v>772</v>
      </c>
      <c r="F6090" s="18" t="s">
        <v>768</v>
      </c>
    </row>
    <row r="6091" customFormat="false" ht="15" hidden="false" customHeight="false" outlineLevel="0" collapsed="false">
      <c r="A6091" s="4" t="str">
        <f aca="false">B6091&amp;"|"&amp;C6091</f>
        <v>tdbR00000479 Trp-CCA|71</v>
      </c>
      <c r="B6091" s="4" t="s">
        <v>119</v>
      </c>
      <c r="C6091" s="4" t="s">
        <v>853</v>
      </c>
      <c r="D6091" s="4" t="n">
        <v>70</v>
      </c>
      <c r="E6091" s="17" t="s">
        <v>772</v>
      </c>
      <c r="F6091" s="18" t="s">
        <v>768</v>
      </c>
    </row>
    <row r="6092" customFormat="false" ht="15" hidden="false" customHeight="false" outlineLevel="0" collapsed="false">
      <c r="A6092" s="4" t="str">
        <f aca="false">B6092&amp;"|"&amp;C6092</f>
        <v>tdbR00000479 Trp-CCA|72</v>
      </c>
      <c r="B6092" s="4" t="s">
        <v>119</v>
      </c>
      <c r="C6092" s="4" t="s">
        <v>854</v>
      </c>
      <c r="D6092" s="4" t="n">
        <v>71</v>
      </c>
      <c r="E6092" s="17" t="s">
        <v>777</v>
      </c>
      <c r="F6092" s="18" t="s">
        <v>768</v>
      </c>
    </row>
    <row r="6093" customFormat="false" ht="15" hidden="false" customHeight="false" outlineLevel="0" collapsed="false">
      <c r="A6093" s="4" t="str">
        <f aca="false">B6093&amp;"|"&amp;C6093</f>
        <v>tdbR00000451 Val-UAC|1</v>
      </c>
      <c r="B6093" s="4" t="s">
        <v>120</v>
      </c>
      <c r="C6093" s="4" t="s">
        <v>767</v>
      </c>
      <c r="D6093" s="4" t="n">
        <v>1</v>
      </c>
      <c r="E6093" s="17" t="s">
        <v>459</v>
      </c>
      <c r="F6093" s="18" t="s">
        <v>768</v>
      </c>
    </row>
    <row r="6094" customFormat="false" ht="15" hidden="false" customHeight="false" outlineLevel="0" collapsed="false">
      <c r="A6094" s="4" t="str">
        <f aca="false">B6094&amp;"|"&amp;C6094</f>
        <v>tdbR00000451 Val-UAC|2</v>
      </c>
      <c r="B6094" s="4" t="s">
        <v>120</v>
      </c>
      <c r="C6094" s="4" t="s">
        <v>769</v>
      </c>
      <c r="D6094" s="4" t="n">
        <v>2</v>
      </c>
      <c r="E6094" s="17" t="s">
        <v>459</v>
      </c>
      <c r="F6094" s="18" t="s">
        <v>768</v>
      </c>
    </row>
    <row r="6095" customFormat="false" ht="15" hidden="false" customHeight="false" outlineLevel="0" collapsed="false">
      <c r="A6095" s="4" t="str">
        <f aca="false">B6095&amp;"|"&amp;C6095</f>
        <v>tdbR00000451 Val-UAC|3</v>
      </c>
      <c r="B6095" s="4" t="s">
        <v>120</v>
      </c>
      <c r="C6095" s="4" t="s">
        <v>770</v>
      </c>
      <c r="D6095" s="4" t="n">
        <v>3</v>
      </c>
      <c r="E6095" s="17" t="s">
        <v>780</v>
      </c>
      <c r="F6095" s="18" t="s">
        <v>768</v>
      </c>
    </row>
    <row r="6096" customFormat="false" ht="15" hidden="false" customHeight="false" outlineLevel="0" collapsed="false">
      <c r="A6096" s="4" t="str">
        <f aca="false">B6096&amp;"|"&amp;C6096</f>
        <v>tdbR00000451 Val-UAC|4</v>
      </c>
      <c r="B6096" s="4" t="s">
        <v>120</v>
      </c>
      <c r="C6096" s="4" t="s">
        <v>771</v>
      </c>
      <c r="D6096" s="4" t="n">
        <v>4</v>
      </c>
      <c r="E6096" s="17" t="s">
        <v>459</v>
      </c>
      <c r="F6096" s="18" t="s">
        <v>768</v>
      </c>
    </row>
    <row r="6097" customFormat="false" ht="15" hidden="false" customHeight="false" outlineLevel="0" collapsed="false">
      <c r="A6097" s="4" t="str">
        <f aca="false">B6097&amp;"|"&amp;C6097</f>
        <v>tdbR00000451 Val-UAC|5</v>
      </c>
      <c r="B6097" s="4" t="s">
        <v>120</v>
      </c>
      <c r="C6097" s="4" t="s">
        <v>773</v>
      </c>
      <c r="D6097" s="4" t="n">
        <v>5</v>
      </c>
      <c r="E6097" s="17" t="s">
        <v>777</v>
      </c>
      <c r="F6097" s="18" t="s">
        <v>768</v>
      </c>
    </row>
    <row r="6098" customFormat="false" ht="15" hidden="false" customHeight="false" outlineLevel="0" collapsed="false">
      <c r="A6098" s="4" t="str">
        <f aca="false">B6098&amp;"|"&amp;C6098</f>
        <v>tdbR00000451 Val-UAC|6</v>
      </c>
      <c r="B6098" s="4" t="s">
        <v>120</v>
      </c>
      <c r="C6098" s="4" t="s">
        <v>774</v>
      </c>
      <c r="D6098" s="4" t="n">
        <v>6</v>
      </c>
      <c r="E6098" s="17" t="s">
        <v>459</v>
      </c>
      <c r="F6098" s="18" t="s">
        <v>768</v>
      </c>
    </row>
    <row r="6099" customFormat="false" ht="15" hidden="false" customHeight="false" outlineLevel="0" collapsed="false">
      <c r="A6099" s="4" t="str">
        <f aca="false">B6099&amp;"|"&amp;C6099</f>
        <v>tdbR00000451 Val-UAC|7</v>
      </c>
      <c r="B6099" s="4" t="s">
        <v>120</v>
      </c>
      <c r="C6099" s="4" t="s">
        <v>775</v>
      </c>
      <c r="D6099" s="4" t="n">
        <v>7</v>
      </c>
      <c r="E6099" s="17" t="s">
        <v>777</v>
      </c>
      <c r="F6099" s="18" t="s">
        <v>768</v>
      </c>
    </row>
    <row r="6100" customFormat="false" ht="15" hidden="false" customHeight="false" outlineLevel="0" collapsed="false">
      <c r="A6100" s="4" t="str">
        <f aca="false">B6100&amp;"|"&amp;C6100</f>
        <v>tdbR00000451 Val-UAC|8</v>
      </c>
      <c r="B6100" s="4" t="s">
        <v>120</v>
      </c>
      <c r="C6100" s="4" t="s">
        <v>776</v>
      </c>
      <c r="D6100" s="4" t="n">
        <v>8</v>
      </c>
      <c r="E6100" s="3" t="s">
        <v>777</v>
      </c>
      <c r="F6100" s="4" t="s">
        <v>778</v>
      </c>
    </row>
    <row r="6101" customFormat="false" ht="15" hidden="false" customHeight="false" outlineLevel="0" collapsed="false">
      <c r="A6101" s="4" t="str">
        <f aca="false">B6101&amp;"|"&amp;C6101</f>
        <v>tdbR00000451 Val-UAC|9</v>
      </c>
      <c r="B6101" s="4" t="s">
        <v>120</v>
      </c>
      <c r="C6101" s="4" t="s">
        <v>779</v>
      </c>
      <c r="D6101" s="4" t="n">
        <v>9</v>
      </c>
      <c r="E6101" s="3" t="s">
        <v>780</v>
      </c>
      <c r="F6101" s="4" t="s">
        <v>781</v>
      </c>
    </row>
    <row r="6102" customFormat="false" ht="15" hidden="false" customHeight="false" outlineLevel="0" collapsed="false">
      <c r="A6102" s="4" t="str">
        <f aca="false">B6102&amp;"|"&amp;C6102</f>
        <v>tdbR00000451 Val-UAC|10</v>
      </c>
      <c r="B6102" s="4" t="s">
        <v>120</v>
      </c>
      <c r="C6102" s="4" t="s">
        <v>782</v>
      </c>
      <c r="D6102" s="4" t="n">
        <v>10</v>
      </c>
      <c r="E6102" s="8" t="s">
        <v>459</v>
      </c>
      <c r="F6102" s="7" t="s">
        <v>783</v>
      </c>
    </row>
    <row r="6103" customFormat="false" ht="15" hidden="false" customHeight="false" outlineLevel="0" collapsed="false">
      <c r="A6103" s="4" t="str">
        <f aca="false">B6103&amp;"|"&amp;C6103</f>
        <v>tdbR00000451 Val-UAC|11</v>
      </c>
      <c r="B6103" s="4" t="s">
        <v>120</v>
      </c>
      <c r="C6103" s="4" t="s">
        <v>784</v>
      </c>
      <c r="D6103" s="4" t="n">
        <v>11</v>
      </c>
      <c r="E6103" s="8" t="s">
        <v>772</v>
      </c>
      <c r="F6103" s="7" t="s">
        <v>783</v>
      </c>
    </row>
    <row r="6104" customFormat="false" ht="15" hidden="false" customHeight="false" outlineLevel="0" collapsed="false">
      <c r="A6104" s="4" t="str">
        <f aca="false">B6104&amp;"|"&amp;C6104</f>
        <v>tdbR00000451 Val-UAC|12</v>
      </c>
      <c r="B6104" s="4" t="s">
        <v>120</v>
      </c>
      <c r="C6104" s="4" t="s">
        <v>785</v>
      </c>
      <c r="D6104" s="4" t="n">
        <v>12</v>
      </c>
      <c r="E6104" s="8" t="s">
        <v>777</v>
      </c>
      <c r="F6104" s="7" t="s">
        <v>783</v>
      </c>
    </row>
    <row r="6105" customFormat="false" ht="15" hidden="false" customHeight="false" outlineLevel="0" collapsed="false">
      <c r="A6105" s="4" t="str">
        <f aca="false">B6105&amp;"|"&amp;C6105</f>
        <v>tdbR00000451 Val-UAC|13</v>
      </c>
      <c r="B6105" s="4" t="s">
        <v>120</v>
      </c>
      <c r="C6105" s="4" t="s">
        <v>786</v>
      </c>
      <c r="D6105" s="4" t="n">
        <v>13</v>
      </c>
      <c r="E6105" s="8" t="s">
        <v>772</v>
      </c>
      <c r="F6105" s="7" t="s">
        <v>783</v>
      </c>
    </row>
    <row r="6106" customFormat="false" ht="15" hidden="false" customHeight="false" outlineLevel="0" collapsed="false">
      <c r="A6106" s="4" t="str">
        <f aca="false">B6106&amp;"|"&amp;C6106</f>
        <v>tdbR00000451 Val-UAC|14</v>
      </c>
      <c r="B6106" s="4" t="s">
        <v>120</v>
      </c>
      <c r="C6106" s="4" t="s">
        <v>787</v>
      </c>
      <c r="D6106" s="4" t="n">
        <v>14</v>
      </c>
      <c r="E6106" s="19" t="s">
        <v>780</v>
      </c>
      <c r="F6106" s="20" t="s">
        <v>788</v>
      </c>
    </row>
    <row r="6107" customFormat="false" ht="15" hidden="false" customHeight="false" outlineLevel="0" collapsed="false">
      <c r="A6107" s="4" t="str">
        <f aca="false">B6107&amp;"|"&amp;C6107</f>
        <v>tdbR00000451 Val-UAC|15</v>
      </c>
      <c r="B6107" s="4" t="s">
        <v>120</v>
      </c>
      <c r="C6107" s="4" t="s">
        <v>789</v>
      </c>
      <c r="D6107" s="4" t="n">
        <v>15</v>
      </c>
      <c r="E6107" s="19" t="s">
        <v>459</v>
      </c>
      <c r="F6107" s="20" t="s">
        <v>788</v>
      </c>
    </row>
    <row r="6108" customFormat="false" ht="15" hidden="false" customHeight="false" outlineLevel="0" collapsed="false">
      <c r="A6108" s="4" t="str">
        <f aca="false">B6108&amp;"|"&amp;C6108</f>
        <v>tdbR00000451 Val-UAC|16</v>
      </c>
      <c r="B6108" s="4" t="s">
        <v>120</v>
      </c>
      <c r="C6108" s="4" t="s">
        <v>790</v>
      </c>
      <c r="D6108" s="4" t="n">
        <v>16</v>
      </c>
      <c r="E6108" s="19" t="s">
        <v>772</v>
      </c>
      <c r="F6108" s="20" t="s">
        <v>788</v>
      </c>
    </row>
    <row r="6109" customFormat="false" ht="15" hidden="false" customHeight="false" outlineLevel="0" collapsed="false">
      <c r="A6109" s="4" t="str">
        <f aca="false">B6109&amp;"|"&amp;C6109</f>
        <v>tdbR00000451 Val-UAC|17</v>
      </c>
      <c r="B6109" s="4" t="s">
        <v>120</v>
      </c>
      <c r="C6109" s="4" t="s">
        <v>791</v>
      </c>
      <c r="D6109" s="4" t="n">
        <v>17</v>
      </c>
      <c r="E6109" s="19" t="s">
        <v>777</v>
      </c>
      <c r="F6109" s="20" t="s">
        <v>788</v>
      </c>
    </row>
    <row r="6110" customFormat="false" ht="15" hidden="false" customHeight="false" outlineLevel="0" collapsed="false">
      <c r="A6110" s="4" t="str">
        <f aca="false">B6110&amp;"|"&amp;C6110</f>
        <v>tdbR00000451 Val-UAC|18</v>
      </c>
      <c r="B6110" s="4" t="s">
        <v>120</v>
      </c>
      <c r="C6110" s="4" t="s">
        <v>793</v>
      </c>
      <c r="D6110" s="4" t="n">
        <v>18</v>
      </c>
      <c r="E6110" s="19" t="s">
        <v>459</v>
      </c>
      <c r="F6110" s="20" t="s">
        <v>788</v>
      </c>
    </row>
    <row r="6111" customFormat="false" ht="15" hidden="false" customHeight="false" outlineLevel="0" collapsed="false">
      <c r="A6111" s="4" t="str">
        <f aca="false">B6111&amp;"|"&amp;C6111</f>
        <v>tdbR00000451 Val-UAC|19</v>
      </c>
      <c r="B6111" s="4" t="s">
        <v>120</v>
      </c>
      <c r="C6111" s="4" t="s">
        <v>794</v>
      </c>
      <c r="D6111" s="4" t="n">
        <v>19</v>
      </c>
      <c r="E6111" s="19" t="s">
        <v>459</v>
      </c>
      <c r="F6111" s="20" t="s">
        <v>788</v>
      </c>
    </row>
    <row r="6112" customFormat="false" ht="15" hidden="false" customHeight="false" outlineLevel="0" collapsed="false">
      <c r="A6112" s="4" t="str">
        <f aca="false">B6112&amp;"|"&amp;C6112</f>
        <v>tdbR00000451 Val-UAC|20</v>
      </c>
      <c r="B6112" s="4" t="s">
        <v>120</v>
      </c>
      <c r="C6112" s="4" t="s">
        <v>795</v>
      </c>
      <c r="D6112" s="4" t="n">
        <v>20</v>
      </c>
      <c r="E6112" s="19" t="s">
        <v>459</v>
      </c>
      <c r="F6112" s="20" t="s">
        <v>788</v>
      </c>
    </row>
    <row r="6113" customFormat="false" ht="15" hidden="false" customHeight="false" outlineLevel="0" collapsed="false">
      <c r="A6113" s="4" t="str">
        <f aca="false">B6113&amp;"|"&amp;C6113</f>
        <v>tdbR00000451 Val-UAC|21</v>
      </c>
      <c r="B6113" s="4" t="s">
        <v>120</v>
      </c>
      <c r="C6113" s="4" t="s">
        <v>797</v>
      </c>
      <c r="D6113" s="4" t="n">
        <v>21</v>
      </c>
      <c r="E6113" s="19" t="s">
        <v>780</v>
      </c>
      <c r="F6113" s="20" t="s">
        <v>788</v>
      </c>
    </row>
    <row r="6114" customFormat="false" ht="15" hidden="false" customHeight="false" outlineLevel="0" collapsed="false">
      <c r="A6114" s="4" t="str">
        <f aca="false">B6114&amp;"|"&amp;C6114</f>
        <v>tdbR00000451 Val-UAC|22</v>
      </c>
      <c r="B6114" s="4" t="s">
        <v>120</v>
      </c>
      <c r="C6114" s="4" t="s">
        <v>798</v>
      </c>
      <c r="D6114" s="4" t="n">
        <v>22</v>
      </c>
      <c r="E6114" s="8" t="s">
        <v>459</v>
      </c>
      <c r="F6114" s="7" t="s">
        <v>783</v>
      </c>
    </row>
    <row r="6115" customFormat="false" ht="15" hidden="false" customHeight="false" outlineLevel="0" collapsed="false">
      <c r="A6115" s="4" t="str">
        <f aca="false">B6115&amp;"|"&amp;C6115</f>
        <v>tdbR00000451 Val-UAC|23</v>
      </c>
      <c r="B6115" s="4" t="s">
        <v>120</v>
      </c>
      <c r="C6115" s="4" t="s">
        <v>799</v>
      </c>
      <c r="D6115" s="4" t="n">
        <v>23</v>
      </c>
      <c r="E6115" s="8" t="s">
        <v>780</v>
      </c>
      <c r="F6115" s="7" t="s">
        <v>783</v>
      </c>
    </row>
    <row r="6116" customFormat="false" ht="15" hidden="false" customHeight="false" outlineLevel="0" collapsed="false">
      <c r="A6116" s="4" t="str">
        <f aca="false">B6116&amp;"|"&amp;C6116</f>
        <v>tdbR00000451 Val-UAC|24</v>
      </c>
      <c r="B6116" s="4" t="s">
        <v>120</v>
      </c>
      <c r="C6116" s="4" t="s">
        <v>800</v>
      </c>
      <c r="D6116" s="4" t="n">
        <v>24</v>
      </c>
      <c r="E6116" s="8" t="s">
        <v>459</v>
      </c>
      <c r="F6116" s="7" t="s">
        <v>783</v>
      </c>
    </row>
    <row r="6117" customFormat="false" ht="15" hidden="false" customHeight="false" outlineLevel="0" collapsed="false">
      <c r="A6117" s="4" t="str">
        <f aca="false">B6117&amp;"|"&amp;C6117</f>
        <v>tdbR00000451 Val-UAC|25</v>
      </c>
      <c r="B6117" s="4" t="s">
        <v>120</v>
      </c>
      <c r="C6117" s="4" t="s">
        <v>801</v>
      </c>
      <c r="D6117" s="4" t="n">
        <v>25</v>
      </c>
      <c r="E6117" s="8" t="s">
        <v>772</v>
      </c>
      <c r="F6117" s="7" t="s">
        <v>783</v>
      </c>
    </row>
    <row r="6118" customFormat="false" ht="15" hidden="false" customHeight="false" outlineLevel="0" collapsed="false">
      <c r="A6118" s="4" t="str">
        <f aca="false">B6118&amp;"|"&amp;C6118</f>
        <v>tdbR00000451 Val-UAC|26</v>
      </c>
      <c r="B6118" s="4" t="s">
        <v>120</v>
      </c>
      <c r="C6118" s="4" t="s">
        <v>802</v>
      </c>
      <c r="D6118" s="4" t="n">
        <v>26</v>
      </c>
      <c r="E6118" s="3" t="s">
        <v>777</v>
      </c>
      <c r="F6118" s="4" t="s">
        <v>803</v>
      </c>
    </row>
    <row r="6119" customFormat="false" ht="15" hidden="false" customHeight="false" outlineLevel="0" collapsed="false">
      <c r="A6119" s="4" t="str">
        <f aca="false">B6119&amp;"|"&amp;C6119</f>
        <v>tdbR00000451 Val-UAC|27</v>
      </c>
      <c r="B6119" s="4" t="s">
        <v>120</v>
      </c>
      <c r="C6119" s="4" t="s">
        <v>804</v>
      </c>
      <c r="D6119" s="4" t="n">
        <v>27</v>
      </c>
      <c r="E6119" s="21" t="s">
        <v>772</v>
      </c>
      <c r="F6119" s="22" t="s">
        <v>805</v>
      </c>
    </row>
    <row r="6120" customFormat="false" ht="15" hidden="false" customHeight="false" outlineLevel="0" collapsed="false">
      <c r="A6120" s="4" t="str">
        <f aca="false">B6120&amp;"|"&amp;C6120</f>
        <v>tdbR00000451 Val-UAC|28</v>
      </c>
      <c r="B6120" s="4" t="s">
        <v>120</v>
      </c>
      <c r="C6120" s="4" t="s">
        <v>806</v>
      </c>
      <c r="D6120" s="4" t="n">
        <v>28</v>
      </c>
      <c r="E6120" s="21" t="s">
        <v>772</v>
      </c>
      <c r="F6120" s="22" t="s">
        <v>805</v>
      </c>
    </row>
    <row r="6121" customFormat="false" ht="15" hidden="false" customHeight="false" outlineLevel="0" collapsed="false">
      <c r="A6121" s="4" t="str">
        <f aca="false">B6121&amp;"|"&amp;C6121</f>
        <v>tdbR00000451 Val-UAC|29</v>
      </c>
      <c r="B6121" s="4" t="s">
        <v>120</v>
      </c>
      <c r="C6121" s="4" t="s">
        <v>807</v>
      </c>
      <c r="D6121" s="4" t="n">
        <v>29</v>
      </c>
      <c r="E6121" s="21" t="s">
        <v>777</v>
      </c>
      <c r="F6121" s="22" t="s">
        <v>805</v>
      </c>
    </row>
    <row r="6122" customFormat="false" ht="15" hidden="false" customHeight="false" outlineLevel="0" collapsed="false">
      <c r="A6122" s="4" t="str">
        <f aca="false">B6122&amp;"|"&amp;C6122</f>
        <v>tdbR00000451 Val-UAC|30</v>
      </c>
      <c r="B6122" s="4" t="s">
        <v>120</v>
      </c>
      <c r="C6122" s="4" t="s">
        <v>808</v>
      </c>
      <c r="D6122" s="4" t="n">
        <v>30</v>
      </c>
      <c r="E6122" s="21" t="s">
        <v>459</v>
      </c>
      <c r="F6122" s="22" t="s">
        <v>805</v>
      </c>
    </row>
    <row r="6123" customFormat="false" ht="15" hidden="false" customHeight="false" outlineLevel="0" collapsed="false">
      <c r="A6123" s="4" t="str">
        <f aca="false">B6123&amp;"|"&amp;C6123</f>
        <v>tdbR00000451 Val-UAC|31</v>
      </c>
      <c r="B6123" s="4" t="s">
        <v>120</v>
      </c>
      <c r="C6123" s="4" t="s">
        <v>809</v>
      </c>
      <c r="D6123" s="4" t="n">
        <v>31</v>
      </c>
      <c r="E6123" s="21" t="s">
        <v>772</v>
      </c>
      <c r="F6123" s="22" t="s">
        <v>805</v>
      </c>
    </row>
    <row r="6124" customFormat="false" ht="15" hidden="false" customHeight="false" outlineLevel="0" collapsed="false">
      <c r="A6124" s="4" t="str">
        <f aca="false">B6124&amp;"|"&amp;C6124</f>
        <v>tdbR00000451 Val-UAC|32</v>
      </c>
      <c r="B6124" s="4" t="s">
        <v>120</v>
      </c>
      <c r="C6124" s="4" t="s">
        <v>810</v>
      </c>
      <c r="D6124" s="4" t="n">
        <v>32</v>
      </c>
      <c r="E6124" s="19" t="s">
        <v>772</v>
      </c>
      <c r="F6124" s="20" t="s">
        <v>811</v>
      </c>
    </row>
    <row r="6125" customFormat="false" ht="15" hidden="false" customHeight="false" outlineLevel="0" collapsed="false">
      <c r="A6125" s="4" t="str">
        <f aca="false">B6125&amp;"|"&amp;C6125</f>
        <v>tdbR00000451 Val-UAC|33</v>
      </c>
      <c r="B6125" s="4" t="s">
        <v>120</v>
      </c>
      <c r="C6125" s="4" t="s">
        <v>812</v>
      </c>
      <c r="D6125" s="4" t="n">
        <v>33</v>
      </c>
      <c r="E6125" s="19" t="s">
        <v>777</v>
      </c>
      <c r="F6125" s="20" t="s">
        <v>811</v>
      </c>
    </row>
    <row r="6126" customFormat="false" ht="15" hidden="false" customHeight="false" outlineLevel="0" collapsed="false">
      <c r="A6126" s="4" t="str">
        <f aca="false">B6126&amp;"|"&amp;C6126</f>
        <v>tdbR00000451 Val-UAC|34</v>
      </c>
      <c r="B6126" s="4" t="s">
        <v>120</v>
      </c>
      <c r="C6126" s="4" t="s">
        <v>813</v>
      </c>
      <c r="D6126" s="4" t="n">
        <v>34</v>
      </c>
      <c r="E6126" s="19" t="s">
        <v>777</v>
      </c>
      <c r="F6126" s="20" t="s">
        <v>811</v>
      </c>
    </row>
    <row r="6127" customFormat="false" ht="15" hidden="false" customHeight="false" outlineLevel="0" collapsed="false">
      <c r="A6127" s="4" t="str">
        <f aca="false">B6127&amp;"|"&amp;C6127</f>
        <v>tdbR00000451 Val-UAC|35</v>
      </c>
      <c r="B6127" s="4" t="s">
        <v>120</v>
      </c>
      <c r="C6127" s="4" t="s">
        <v>814</v>
      </c>
      <c r="D6127" s="4" t="n">
        <v>35</v>
      </c>
      <c r="E6127" s="19" t="s">
        <v>780</v>
      </c>
      <c r="F6127" s="20" t="s">
        <v>811</v>
      </c>
    </row>
    <row r="6128" customFormat="false" ht="15" hidden="false" customHeight="false" outlineLevel="0" collapsed="false">
      <c r="A6128" s="4" t="str">
        <f aca="false">B6128&amp;"|"&amp;C6128</f>
        <v>tdbR00000451 Val-UAC|36</v>
      </c>
      <c r="B6128" s="4" t="s">
        <v>120</v>
      </c>
      <c r="C6128" s="4" t="s">
        <v>815</v>
      </c>
      <c r="D6128" s="4" t="n">
        <v>36</v>
      </c>
      <c r="E6128" s="19" t="s">
        <v>772</v>
      </c>
      <c r="F6128" s="20" t="s">
        <v>811</v>
      </c>
    </row>
    <row r="6129" customFormat="false" ht="15" hidden="false" customHeight="false" outlineLevel="0" collapsed="false">
      <c r="A6129" s="4" t="str">
        <f aca="false">B6129&amp;"|"&amp;C6129</f>
        <v>tdbR00000451 Val-UAC|37</v>
      </c>
      <c r="B6129" s="4" t="s">
        <v>120</v>
      </c>
      <c r="C6129" s="4" t="s">
        <v>816</v>
      </c>
      <c r="D6129" s="4" t="n">
        <v>37</v>
      </c>
      <c r="E6129" s="19" t="s">
        <v>780</v>
      </c>
      <c r="F6129" s="20" t="s">
        <v>811</v>
      </c>
    </row>
    <row r="6130" customFormat="false" ht="15" hidden="false" customHeight="false" outlineLevel="0" collapsed="false">
      <c r="A6130" s="4" t="str">
        <f aca="false">B6130&amp;"|"&amp;C6130</f>
        <v>tdbR00000451 Val-UAC|38</v>
      </c>
      <c r="B6130" s="4" t="s">
        <v>120</v>
      </c>
      <c r="C6130" s="4" t="s">
        <v>817</v>
      </c>
      <c r="D6130" s="4" t="n">
        <v>38</v>
      </c>
      <c r="E6130" s="19" t="s">
        <v>780</v>
      </c>
      <c r="F6130" s="20" t="s">
        <v>811</v>
      </c>
    </row>
    <row r="6131" customFormat="false" ht="15" hidden="false" customHeight="false" outlineLevel="0" collapsed="false">
      <c r="A6131" s="4" t="str">
        <f aca="false">B6131&amp;"|"&amp;C6131</f>
        <v>tdbR00000451 Val-UAC|39</v>
      </c>
      <c r="B6131" s="4" t="s">
        <v>120</v>
      </c>
      <c r="C6131" s="4" t="s">
        <v>818</v>
      </c>
      <c r="D6131" s="4" t="n">
        <v>39</v>
      </c>
      <c r="E6131" s="21" t="s">
        <v>459</v>
      </c>
      <c r="F6131" s="22" t="s">
        <v>805</v>
      </c>
    </row>
    <row r="6132" customFormat="false" ht="15" hidden="false" customHeight="false" outlineLevel="0" collapsed="false">
      <c r="A6132" s="4" t="str">
        <f aca="false">B6132&amp;"|"&amp;C6132</f>
        <v>tdbR00000451 Val-UAC|40</v>
      </c>
      <c r="B6132" s="4" t="s">
        <v>120</v>
      </c>
      <c r="C6132" s="4" t="s">
        <v>819</v>
      </c>
      <c r="D6132" s="4" t="n">
        <v>40</v>
      </c>
      <c r="E6132" s="21" t="s">
        <v>772</v>
      </c>
      <c r="F6132" s="22" t="s">
        <v>805</v>
      </c>
    </row>
    <row r="6133" customFormat="false" ht="15" hidden="false" customHeight="false" outlineLevel="0" collapsed="false">
      <c r="A6133" s="4" t="str">
        <f aca="false">B6133&amp;"|"&amp;C6133</f>
        <v>tdbR00000451 Val-UAC|41</v>
      </c>
      <c r="B6133" s="4" t="s">
        <v>120</v>
      </c>
      <c r="C6133" s="4" t="s">
        <v>820</v>
      </c>
      <c r="D6133" s="4" t="n">
        <v>41</v>
      </c>
      <c r="E6133" s="21" t="s">
        <v>780</v>
      </c>
      <c r="F6133" s="22" t="s">
        <v>805</v>
      </c>
    </row>
    <row r="6134" customFormat="false" ht="15" hidden="false" customHeight="false" outlineLevel="0" collapsed="false">
      <c r="A6134" s="4" t="str">
        <f aca="false">B6134&amp;"|"&amp;C6134</f>
        <v>tdbR00000451 Val-UAC|42</v>
      </c>
      <c r="B6134" s="4" t="s">
        <v>120</v>
      </c>
      <c r="C6134" s="4" t="s">
        <v>821</v>
      </c>
      <c r="D6134" s="4" t="n">
        <v>42</v>
      </c>
      <c r="E6134" s="21" t="s">
        <v>459</v>
      </c>
      <c r="F6134" s="22" t="s">
        <v>805</v>
      </c>
    </row>
    <row r="6135" customFormat="false" ht="15" hidden="false" customHeight="false" outlineLevel="0" collapsed="false">
      <c r="A6135" s="4" t="str">
        <f aca="false">B6135&amp;"|"&amp;C6135</f>
        <v>tdbR00000451 Val-UAC|43</v>
      </c>
      <c r="B6135" s="4" t="s">
        <v>120</v>
      </c>
      <c r="C6135" s="4" t="s">
        <v>822</v>
      </c>
      <c r="D6135" s="4" t="n">
        <v>43</v>
      </c>
      <c r="E6135" s="21" t="s">
        <v>459</v>
      </c>
      <c r="F6135" s="22" t="s">
        <v>805</v>
      </c>
    </row>
    <row r="6136" customFormat="false" ht="15" hidden="false" customHeight="false" outlineLevel="0" collapsed="false">
      <c r="A6136" s="4" t="str">
        <f aca="false">B6136&amp;"|"&amp;C6136</f>
        <v>tdbR00000451 Val-UAC|44</v>
      </c>
      <c r="B6136" s="4" t="s">
        <v>120</v>
      </c>
      <c r="C6136" s="4" t="s">
        <v>823</v>
      </c>
      <c r="D6136" s="4" t="n">
        <v>44</v>
      </c>
      <c r="E6136" s="19" t="s">
        <v>772</v>
      </c>
      <c r="F6136" s="20" t="s">
        <v>824</v>
      </c>
    </row>
    <row r="6137" customFormat="false" ht="15" hidden="false" customHeight="false" outlineLevel="0" collapsed="false">
      <c r="A6137" s="4" t="str">
        <f aca="false">B6137&amp;"|"&amp;C6137</f>
        <v>tdbR00000451 Val-UAC|45</v>
      </c>
      <c r="B6137" s="4" t="s">
        <v>120</v>
      </c>
      <c r="C6137" s="4" t="s">
        <v>825</v>
      </c>
      <c r="D6137" s="4" t="n">
        <v>45</v>
      </c>
      <c r="E6137" s="19" t="s">
        <v>459</v>
      </c>
      <c r="F6137" s="20" t="s">
        <v>824</v>
      </c>
    </row>
    <row r="6138" customFormat="false" ht="15" hidden="false" customHeight="false" outlineLevel="0" collapsed="false">
      <c r="A6138" s="4" t="str">
        <f aca="false">B6138&amp;"|"&amp;C6138</f>
        <v>tdbR00000451 Val-UAC|46</v>
      </c>
      <c r="B6138" s="4" t="s">
        <v>120</v>
      </c>
      <c r="C6138" s="4" t="s">
        <v>826</v>
      </c>
      <c r="D6138" s="4" t="n">
        <v>46</v>
      </c>
      <c r="E6138" s="19" t="s">
        <v>459</v>
      </c>
      <c r="F6138" s="20" t="s">
        <v>824</v>
      </c>
    </row>
    <row r="6139" customFormat="false" ht="15" hidden="false" customHeight="false" outlineLevel="0" collapsed="false">
      <c r="A6139" s="4" t="str">
        <f aca="false">B6139&amp;"|"&amp;C6139</f>
        <v>tdbR00000451 Val-UAC|47</v>
      </c>
      <c r="B6139" s="4" t="s">
        <v>120</v>
      </c>
      <c r="C6139" s="4" t="s">
        <v>827</v>
      </c>
      <c r="D6139" s="4" t="n">
        <v>47</v>
      </c>
      <c r="E6139" s="19" t="s">
        <v>777</v>
      </c>
      <c r="F6139" s="20" t="s">
        <v>824</v>
      </c>
    </row>
    <row r="6140" customFormat="false" ht="15" hidden="false" customHeight="false" outlineLevel="0" collapsed="false">
      <c r="A6140" s="4" t="str">
        <f aca="false">B6140&amp;"|"&amp;C6140</f>
        <v>tdbR00000451 Val-UAC|48</v>
      </c>
      <c r="B6140" s="4" t="s">
        <v>120</v>
      </c>
      <c r="C6140" s="4" t="s">
        <v>828</v>
      </c>
      <c r="D6140" s="4" t="n">
        <v>48</v>
      </c>
      <c r="E6140" s="19" t="s">
        <v>772</v>
      </c>
      <c r="F6140" s="20" t="s">
        <v>824</v>
      </c>
    </row>
    <row r="6141" customFormat="false" ht="15" hidden="false" customHeight="false" outlineLevel="0" collapsed="false">
      <c r="A6141" s="4" t="str">
        <f aca="false">B6141&amp;"|"&amp;C6141</f>
        <v>tdbR00000451 Val-UAC|49</v>
      </c>
      <c r="B6141" s="4" t="s">
        <v>120</v>
      </c>
      <c r="C6141" s="4" t="s">
        <v>829</v>
      </c>
      <c r="D6141" s="4" t="n">
        <v>49</v>
      </c>
      <c r="E6141" s="23" t="s">
        <v>780</v>
      </c>
      <c r="F6141" s="10" t="s">
        <v>830</v>
      </c>
    </row>
    <row r="6142" customFormat="false" ht="15" hidden="false" customHeight="false" outlineLevel="0" collapsed="false">
      <c r="A6142" s="4" t="str">
        <f aca="false">B6142&amp;"|"&amp;C6142</f>
        <v>tdbR00000451 Val-UAC|50</v>
      </c>
      <c r="B6142" s="4" t="s">
        <v>120</v>
      </c>
      <c r="C6142" s="4" t="s">
        <v>831</v>
      </c>
      <c r="D6142" s="4" t="n">
        <v>50</v>
      </c>
      <c r="E6142" s="23" t="s">
        <v>777</v>
      </c>
      <c r="F6142" s="10" t="s">
        <v>830</v>
      </c>
    </row>
    <row r="6143" customFormat="false" ht="15" hidden="false" customHeight="false" outlineLevel="0" collapsed="false">
      <c r="A6143" s="4" t="str">
        <f aca="false">B6143&amp;"|"&amp;C6143</f>
        <v>tdbR00000451 Val-UAC|51</v>
      </c>
      <c r="B6143" s="4" t="s">
        <v>120</v>
      </c>
      <c r="C6143" s="4" t="s">
        <v>832</v>
      </c>
      <c r="D6143" s="4" t="n">
        <v>51</v>
      </c>
      <c r="E6143" s="23" t="s">
        <v>780</v>
      </c>
      <c r="F6143" s="10" t="s">
        <v>830</v>
      </c>
    </row>
    <row r="6144" customFormat="false" ht="15" hidden="false" customHeight="false" outlineLevel="0" collapsed="false">
      <c r="A6144" s="4" t="str">
        <f aca="false">B6144&amp;"|"&amp;C6144</f>
        <v>tdbR00000451 Val-UAC|52</v>
      </c>
      <c r="B6144" s="4" t="s">
        <v>120</v>
      </c>
      <c r="C6144" s="4" t="s">
        <v>833</v>
      </c>
      <c r="D6144" s="4" t="n">
        <v>52</v>
      </c>
      <c r="E6144" s="23" t="s">
        <v>459</v>
      </c>
      <c r="F6144" s="10" t="s">
        <v>830</v>
      </c>
    </row>
    <row r="6145" customFormat="false" ht="15" hidden="false" customHeight="false" outlineLevel="0" collapsed="false">
      <c r="A6145" s="4" t="str">
        <f aca="false">B6145&amp;"|"&amp;C6145</f>
        <v>tdbR00000451 Val-UAC|53</v>
      </c>
      <c r="B6145" s="4" t="s">
        <v>120</v>
      </c>
      <c r="C6145" s="4" t="s">
        <v>834</v>
      </c>
      <c r="D6145" s="4" t="n">
        <v>53</v>
      </c>
      <c r="E6145" s="23" t="s">
        <v>459</v>
      </c>
      <c r="F6145" s="10" t="s">
        <v>830</v>
      </c>
    </row>
    <row r="6146" customFormat="false" ht="15" hidden="false" customHeight="false" outlineLevel="0" collapsed="false">
      <c r="A6146" s="4" t="str">
        <f aca="false">B6146&amp;"|"&amp;C6146</f>
        <v>tdbR00000451 Val-UAC|54</v>
      </c>
      <c r="B6146" s="4" t="s">
        <v>120</v>
      </c>
      <c r="C6146" s="4" t="s">
        <v>835</v>
      </c>
      <c r="D6146" s="4" t="n">
        <v>54</v>
      </c>
      <c r="E6146" s="19" t="s">
        <v>777</v>
      </c>
      <c r="F6146" s="20" t="s">
        <v>836</v>
      </c>
    </row>
    <row r="6147" customFormat="false" ht="15" hidden="false" customHeight="false" outlineLevel="0" collapsed="false">
      <c r="A6147" s="4" t="str">
        <f aca="false">B6147&amp;"|"&amp;C6147</f>
        <v>tdbR00000451 Val-UAC|55</v>
      </c>
      <c r="B6147" s="4" t="s">
        <v>120</v>
      </c>
      <c r="C6147" s="4" t="s">
        <v>837</v>
      </c>
      <c r="D6147" s="4" t="n">
        <v>55</v>
      </c>
      <c r="E6147" s="19" t="s">
        <v>777</v>
      </c>
      <c r="F6147" s="20" t="s">
        <v>836</v>
      </c>
    </row>
    <row r="6148" customFormat="false" ht="15" hidden="false" customHeight="false" outlineLevel="0" collapsed="false">
      <c r="A6148" s="4" t="str">
        <f aca="false">B6148&amp;"|"&amp;C6148</f>
        <v>tdbR00000451 Val-UAC|56</v>
      </c>
      <c r="B6148" s="4" t="s">
        <v>120</v>
      </c>
      <c r="C6148" s="4" t="s">
        <v>838</v>
      </c>
      <c r="D6148" s="4" t="n">
        <v>56</v>
      </c>
      <c r="E6148" s="19" t="s">
        <v>772</v>
      </c>
      <c r="F6148" s="20" t="s">
        <v>836</v>
      </c>
    </row>
    <row r="6149" customFormat="false" ht="15" hidden="false" customHeight="false" outlineLevel="0" collapsed="false">
      <c r="A6149" s="4" t="str">
        <f aca="false">B6149&amp;"|"&amp;C6149</f>
        <v>tdbR00000451 Val-UAC|57</v>
      </c>
      <c r="B6149" s="4" t="s">
        <v>120</v>
      </c>
      <c r="C6149" s="4" t="s">
        <v>839</v>
      </c>
      <c r="D6149" s="4" t="n">
        <v>57</v>
      </c>
      <c r="E6149" s="19" t="s">
        <v>780</v>
      </c>
      <c r="F6149" s="20" t="s">
        <v>836</v>
      </c>
    </row>
    <row r="6150" customFormat="false" ht="15" hidden="false" customHeight="false" outlineLevel="0" collapsed="false">
      <c r="A6150" s="4" t="str">
        <f aca="false">B6150&amp;"|"&amp;C6150</f>
        <v>tdbR00000451 Val-UAC|58</v>
      </c>
      <c r="B6150" s="4" t="s">
        <v>120</v>
      </c>
      <c r="C6150" s="4" t="s">
        <v>840</v>
      </c>
      <c r="D6150" s="4" t="n">
        <v>58</v>
      </c>
      <c r="E6150" s="19" t="s">
        <v>780</v>
      </c>
      <c r="F6150" s="20" t="s">
        <v>836</v>
      </c>
    </row>
    <row r="6151" customFormat="false" ht="15" hidden="false" customHeight="false" outlineLevel="0" collapsed="false">
      <c r="A6151" s="4" t="str">
        <f aca="false">B6151&amp;"|"&amp;C6151</f>
        <v>tdbR00000451 Val-UAC|59</v>
      </c>
      <c r="B6151" s="4" t="s">
        <v>120</v>
      </c>
      <c r="C6151" s="4" t="s">
        <v>841</v>
      </c>
      <c r="D6151" s="4" t="n">
        <v>59</v>
      </c>
      <c r="E6151" s="19" t="s">
        <v>459</v>
      </c>
      <c r="F6151" s="20" t="s">
        <v>836</v>
      </c>
    </row>
    <row r="6152" customFormat="false" ht="15" hidden="false" customHeight="false" outlineLevel="0" collapsed="false">
      <c r="A6152" s="4" t="str">
        <f aca="false">B6152&amp;"|"&amp;C6152</f>
        <v>tdbR00000451 Val-UAC|60</v>
      </c>
      <c r="B6152" s="4" t="s">
        <v>120</v>
      </c>
      <c r="C6152" s="4" t="s">
        <v>842</v>
      </c>
      <c r="D6152" s="4" t="n">
        <v>60</v>
      </c>
      <c r="E6152" s="19" t="s">
        <v>777</v>
      </c>
      <c r="F6152" s="20" t="s">
        <v>836</v>
      </c>
    </row>
    <row r="6153" customFormat="false" ht="15" hidden="false" customHeight="false" outlineLevel="0" collapsed="false">
      <c r="A6153" s="4" t="str">
        <f aca="false">B6153&amp;"|"&amp;C6153</f>
        <v>tdbR00000451 Val-UAC|61</v>
      </c>
      <c r="B6153" s="4" t="s">
        <v>120</v>
      </c>
      <c r="C6153" s="4" t="s">
        <v>843</v>
      </c>
      <c r="D6153" s="4" t="n">
        <v>61</v>
      </c>
      <c r="E6153" s="23" t="s">
        <v>772</v>
      </c>
      <c r="F6153" s="10" t="s">
        <v>830</v>
      </c>
    </row>
    <row r="6154" customFormat="false" ht="15" hidden="false" customHeight="false" outlineLevel="0" collapsed="false">
      <c r="A6154" s="4" t="str">
        <f aca="false">B6154&amp;"|"&amp;C6154</f>
        <v>tdbR00000451 Val-UAC|62</v>
      </c>
      <c r="B6154" s="4" t="s">
        <v>120</v>
      </c>
      <c r="C6154" s="4" t="s">
        <v>844</v>
      </c>
      <c r="D6154" s="4" t="n">
        <v>62</v>
      </c>
      <c r="E6154" s="23" t="s">
        <v>772</v>
      </c>
      <c r="F6154" s="10" t="s">
        <v>830</v>
      </c>
    </row>
    <row r="6155" customFormat="false" ht="15" hidden="false" customHeight="false" outlineLevel="0" collapsed="false">
      <c r="A6155" s="4" t="str">
        <f aca="false">B6155&amp;"|"&amp;C6155</f>
        <v>tdbR00000451 Val-UAC|63</v>
      </c>
      <c r="B6155" s="4" t="s">
        <v>120</v>
      </c>
      <c r="C6155" s="4" t="s">
        <v>845</v>
      </c>
      <c r="D6155" s="4" t="n">
        <v>63</v>
      </c>
      <c r="E6155" s="23" t="s">
        <v>777</v>
      </c>
      <c r="F6155" s="10" t="s">
        <v>830</v>
      </c>
    </row>
    <row r="6156" customFormat="false" ht="15" hidden="false" customHeight="false" outlineLevel="0" collapsed="false">
      <c r="A6156" s="4" t="str">
        <f aca="false">B6156&amp;"|"&amp;C6156</f>
        <v>tdbR00000451 Val-UAC|64</v>
      </c>
      <c r="B6156" s="4" t="s">
        <v>120</v>
      </c>
      <c r="C6156" s="4" t="s">
        <v>846</v>
      </c>
      <c r="D6156" s="4" t="n">
        <v>64</v>
      </c>
      <c r="E6156" s="23" t="s">
        <v>780</v>
      </c>
      <c r="F6156" s="10" t="s">
        <v>830</v>
      </c>
    </row>
    <row r="6157" customFormat="false" ht="15" hidden="false" customHeight="false" outlineLevel="0" collapsed="false">
      <c r="A6157" s="4" t="str">
        <f aca="false">B6157&amp;"|"&amp;C6157</f>
        <v>tdbR00000451 Val-UAC|65</v>
      </c>
      <c r="B6157" s="4" t="s">
        <v>120</v>
      </c>
      <c r="C6157" s="4" t="s">
        <v>847</v>
      </c>
      <c r="D6157" s="4" t="n">
        <v>65</v>
      </c>
      <c r="E6157" s="23" t="s">
        <v>777</v>
      </c>
      <c r="F6157" s="10" t="s">
        <v>830</v>
      </c>
    </row>
    <row r="6158" customFormat="false" ht="15" hidden="false" customHeight="false" outlineLevel="0" collapsed="false">
      <c r="A6158" s="4" t="str">
        <f aca="false">B6158&amp;"|"&amp;C6158</f>
        <v>tdbR00000451 Val-UAC|66</v>
      </c>
      <c r="B6158" s="4" t="s">
        <v>120</v>
      </c>
      <c r="C6158" s="4" t="s">
        <v>848</v>
      </c>
      <c r="D6158" s="4" t="n">
        <v>66</v>
      </c>
      <c r="E6158" s="17" t="s">
        <v>780</v>
      </c>
      <c r="F6158" s="18" t="s">
        <v>768</v>
      </c>
    </row>
    <row r="6159" customFormat="false" ht="15" hidden="false" customHeight="false" outlineLevel="0" collapsed="false">
      <c r="A6159" s="4" t="str">
        <f aca="false">B6159&amp;"|"&amp;C6159</f>
        <v>tdbR00000451 Val-UAC|67</v>
      </c>
      <c r="B6159" s="4" t="s">
        <v>120</v>
      </c>
      <c r="C6159" s="4" t="s">
        <v>849</v>
      </c>
      <c r="D6159" s="4" t="n">
        <v>67</v>
      </c>
      <c r="E6159" s="17" t="s">
        <v>772</v>
      </c>
      <c r="F6159" s="18" t="s">
        <v>768</v>
      </c>
    </row>
    <row r="6160" customFormat="false" ht="15" hidden="false" customHeight="false" outlineLevel="0" collapsed="false">
      <c r="A6160" s="4" t="str">
        <f aca="false">B6160&amp;"|"&amp;C6160</f>
        <v>tdbR00000451 Val-UAC|68</v>
      </c>
      <c r="B6160" s="4" t="s">
        <v>120</v>
      </c>
      <c r="C6160" s="4" t="s">
        <v>850</v>
      </c>
      <c r="D6160" s="4" t="n">
        <v>68</v>
      </c>
      <c r="E6160" s="17" t="s">
        <v>780</v>
      </c>
      <c r="F6160" s="18" t="s">
        <v>768</v>
      </c>
    </row>
    <row r="6161" customFormat="false" ht="15" hidden="false" customHeight="false" outlineLevel="0" collapsed="false">
      <c r="A6161" s="4" t="str">
        <f aca="false">B6161&amp;"|"&amp;C6161</f>
        <v>tdbR00000451 Val-UAC|69</v>
      </c>
      <c r="B6161" s="4" t="s">
        <v>120</v>
      </c>
      <c r="C6161" s="4" t="s">
        <v>851</v>
      </c>
      <c r="D6161" s="4" t="n">
        <v>69</v>
      </c>
      <c r="E6161" s="17" t="s">
        <v>772</v>
      </c>
      <c r="F6161" s="18" t="s">
        <v>768</v>
      </c>
    </row>
    <row r="6162" customFormat="false" ht="15" hidden="false" customHeight="false" outlineLevel="0" collapsed="false">
      <c r="A6162" s="4" t="str">
        <f aca="false">B6162&amp;"|"&amp;C6162</f>
        <v>tdbR00000451 Val-UAC|70</v>
      </c>
      <c r="B6162" s="4" t="s">
        <v>120</v>
      </c>
      <c r="C6162" s="4" t="s">
        <v>852</v>
      </c>
      <c r="D6162" s="4" t="n">
        <v>70</v>
      </c>
      <c r="E6162" s="17" t="s">
        <v>777</v>
      </c>
      <c r="F6162" s="18" t="s">
        <v>768</v>
      </c>
    </row>
    <row r="6163" customFormat="false" ht="15" hidden="false" customHeight="false" outlineLevel="0" collapsed="false">
      <c r="A6163" s="4" t="str">
        <f aca="false">B6163&amp;"|"&amp;C6163</f>
        <v>tdbR00000451 Val-UAC|71</v>
      </c>
      <c r="B6163" s="4" t="s">
        <v>120</v>
      </c>
      <c r="C6163" s="4" t="s">
        <v>853</v>
      </c>
      <c r="D6163" s="4" t="n">
        <v>71</v>
      </c>
      <c r="E6163" s="17" t="s">
        <v>772</v>
      </c>
      <c r="F6163" s="18" t="s">
        <v>768</v>
      </c>
    </row>
    <row r="6164" customFormat="false" ht="15" hidden="false" customHeight="false" outlineLevel="0" collapsed="false">
      <c r="A6164" s="4" t="str">
        <f aca="false">B6164&amp;"|"&amp;C6164</f>
        <v>tdbR00000451 Val-UAC|72</v>
      </c>
      <c r="B6164" s="4" t="s">
        <v>120</v>
      </c>
      <c r="C6164" s="4" t="s">
        <v>854</v>
      </c>
      <c r="D6164" s="4" t="n">
        <v>72</v>
      </c>
      <c r="E6164" s="17" t="s">
        <v>772</v>
      </c>
      <c r="F6164" s="18" t="s">
        <v>768</v>
      </c>
    </row>
    <row r="6165" customFormat="false" ht="15" hidden="false" customHeight="false" outlineLevel="0" collapsed="false">
      <c r="A6165" s="4" t="str">
        <f aca="false">B6165&amp;"|"&amp;C6165</f>
        <v>tdbR00000006 Ala-UGC|1</v>
      </c>
      <c r="B6165" s="4" t="s">
        <v>121</v>
      </c>
      <c r="C6165" s="4" t="s">
        <v>767</v>
      </c>
      <c r="D6165" s="4" t="n">
        <v>1</v>
      </c>
      <c r="E6165" s="17" t="s">
        <v>459</v>
      </c>
      <c r="F6165" s="18" t="s">
        <v>768</v>
      </c>
    </row>
    <row r="6166" customFormat="false" ht="15" hidden="false" customHeight="false" outlineLevel="0" collapsed="false">
      <c r="A6166" s="4" t="str">
        <f aca="false">B6166&amp;"|"&amp;C6166</f>
        <v>tdbR00000006 Ala-UGC|2</v>
      </c>
      <c r="B6166" s="4" t="s">
        <v>121</v>
      </c>
      <c r="C6166" s="4" t="s">
        <v>769</v>
      </c>
      <c r="D6166" s="4" t="n">
        <v>2</v>
      </c>
      <c r="E6166" s="17" t="s">
        <v>459</v>
      </c>
      <c r="F6166" s="18" t="s">
        <v>768</v>
      </c>
    </row>
    <row r="6167" customFormat="false" ht="15" hidden="false" customHeight="false" outlineLevel="0" collapsed="false">
      <c r="A6167" s="4" t="str">
        <f aca="false">B6167&amp;"|"&amp;C6167</f>
        <v>tdbR00000006 Ala-UGC|3</v>
      </c>
      <c r="B6167" s="4" t="s">
        <v>121</v>
      </c>
      <c r="C6167" s="4" t="s">
        <v>770</v>
      </c>
      <c r="D6167" s="4" t="n">
        <v>3</v>
      </c>
      <c r="E6167" s="17" t="s">
        <v>459</v>
      </c>
      <c r="F6167" s="18" t="s">
        <v>768</v>
      </c>
    </row>
    <row r="6168" customFormat="false" ht="15" hidden="false" customHeight="false" outlineLevel="0" collapsed="false">
      <c r="A6168" s="4" t="str">
        <f aca="false">B6168&amp;"|"&amp;C6168</f>
        <v>tdbR00000006 Ala-UGC|4</v>
      </c>
      <c r="B6168" s="4" t="s">
        <v>121</v>
      </c>
      <c r="C6168" s="4" t="s">
        <v>771</v>
      </c>
      <c r="D6168" s="4" t="n">
        <v>4</v>
      </c>
      <c r="E6168" s="17" t="s">
        <v>772</v>
      </c>
      <c r="F6168" s="18" t="s">
        <v>768</v>
      </c>
    </row>
    <row r="6169" customFormat="false" ht="15" hidden="false" customHeight="false" outlineLevel="0" collapsed="false">
      <c r="A6169" s="4" t="str">
        <f aca="false">B6169&amp;"|"&amp;C6169</f>
        <v>tdbR00000006 Ala-UGC|5</v>
      </c>
      <c r="B6169" s="4" t="s">
        <v>121</v>
      </c>
      <c r="C6169" s="4" t="s">
        <v>773</v>
      </c>
      <c r="D6169" s="4" t="n">
        <v>5</v>
      </c>
      <c r="E6169" s="17" t="s">
        <v>772</v>
      </c>
      <c r="F6169" s="18" t="s">
        <v>768</v>
      </c>
    </row>
    <row r="6170" customFormat="false" ht="15" hidden="false" customHeight="false" outlineLevel="0" collapsed="false">
      <c r="A6170" s="4" t="str">
        <f aca="false">B6170&amp;"|"&amp;C6170</f>
        <v>tdbR00000006 Ala-UGC|6</v>
      </c>
      <c r="B6170" s="4" t="s">
        <v>121</v>
      </c>
      <c r="C6170" s="4" t="s">
        <v>774</v>
      </c>
      <c r="D6170" s="4" t="n">
        <v>6</v>
      </c>
      <c r="E6170" s="17" t="s">
        <v>772</v>
      </c>
      <c r="F6170" s="18" t="s">
        <v>768</v>
      </c>
    </row>
    <row r="6171" customFormat="false" ht="15" hidden="false" customHeight="false" outlineLevel="0" collapsed="false">
      <c r="A6171" s="4" t="str">
        <f aca="false">B6171&amp;"|"&amp;C6171</f>
        <v>tdbR00000006 Ala-UGC|7</v>
      </c>
      <c r="B6171" s="4" t="s">
        <v>121</v>
      </c>
      <c r="C6171" s="4" t="s">
        <v>775</v>
      </c>
      <c r="D6171" s="4" t="n">
        <v>7</v>
      </c>
      <c r="E6171" s="17" t="s">
        <v>777</v>
      </c>
      <c r="F6171" s="18" t="s">
        <v>768</v>
      </c>
    </row>
    <row r="6172" customFormat="false" ht="15" hidden="false" customHeight="false" outlineLevel="0" collapsed="false">
      <c r="A6172" s="4" t="str">
        <f aca="false">B6172&amp;"|"&amp;C6172</f>
        <v>tdbR00000006 Ala-UGC|8</v>
      </c>
      <c r="B6172" s="4" t="s">
        <v>121</v>
      </c>
      <c r="C6172" s="4" t="s">
        <v>776</v>
      </c>
      <c r="D6172" s="4" t="n">
        <v>8</v>
      </c>
      <c r="E6172" s="3" t="s">
        <v>777</v>
      </c>
      <c r="F6172" s="4" t="s">
        <v>778</v>
      </c>
    </row>
    <row r="6173" customFormat="false" ht="15" hidden="false" customHeight="false" outlineLevel="0" collapsed="false">
      <c r="A6173" s="4" t="str">
        <f aca="false">B6173&amp;"|"&amp;C6173</f>
        <v>tdbR00000006 Ala-UGC|9</v>
      </c>
      <c r="B6173" s="4" t="s">
        <v>121</v>
      </c>
      <c r="C6173" s="4" t="s">
        <v>779</v>
      </c>
      <c r="D6173" s="4" t="n">
        <v>9</v>
      </c>
      <c r="E6173" s="3" t="s">
        <v>780</v>
      </c>
      <c r="F6173" s="4" t="s">
        <v>781</v>
      </c>
    </row>
    <row r="6174" customFormat="false" ht="15" hidden="false" customHeight="false" outlineLevel="0" collapsed="false">
      <c r="A6174" s="4" t="str">
        <f aca="false">B6174&amp;"|"&amp;C6174</f>
        <v>tdbR00000006 Ala-UGC|10</v>
      </c>
      <c r="B6174" s="4" t="s">
        <v>121</v>
      </c>
      <c r="C6174" s="4" t="s">
        <v>782</v>
      </c>
      <c r="D6174" s="4" t="n">
        <v>10</v>
      </c>
      <c r="E6174" s="8" t="s">
        <v>459</v>
      </c>
      <c r="F6174" s="7" t="s">
        <v>783</v>
      </c>
    </row>
    <row r="6175" customFormat="false" ht="15" hidden="false" customHeight="false" outlineLevel="0" collapsed="false">
      <c r="A6175" s="4" t="str">
        <f aca="false">B6175&amp;"|"&amp;C6175</f>
        <v>tdbR00000006 Ala-UGC|11</v>
      </c>
      <c r="B6175" s="4" t="s">
        <v>121</v>
      </c>
      <c r="C6175" s="4" t="s">
        <v>784</v>
      </c>
      <c r="D6175" s="4" t="n">
        <v>11</v>
      </c>
      <c r="E6175" s="8" t="s">
        <v>772</v>
      </c>
      <c r="F6175" s="7" t="s">
        <v>783</v>
      </c>
    </row>
    <row r="6176" customFormat="false" ht="15" hidden="false" customHeight="false" outlineLevel="0" collapsed="false">
      <c r="A6176" s="4" t="str">
        <f aca="false">B6176&amp;"|"&amp;C6176</f>
        <v>tdbR00000006 Ala-UGC|12</v>
      </c>
      <c r="B6176" s="4" t="s">
        <v>121</v>
      </c>
      <c r="C6176" s="4" t="s">
        <v>785</v>
      </c>
      <c r="D6176" s="4" t="n">
        <v>12</v>
      </c>
      <c r="E6176" s="8" t="s">
        <v>777</v>
      </c>
      <c r="F6176" s="7" t="s">
        <v>783</v>
      </c>
    </row>
    <row r="6177" customFormat="false" ht="15" hidden="false" customHeight="false" outlineLevel="0" collapsed="false">
      <c r="A6177" s="4" t="str">
        <f aca="false">B6177&amp;"|"&amp;C6177</f>
        <v>tdbR00000006 Ala-UGC|13</v>
      </c>
      <c r="B6177" s="4" t="s">
        <v>121</v>
      </c>
      <c r="C6177" s="4" t="s">
        <v>786</v>
      </c>
      <c r="D6177" s="4" t="n">
        <v>13</v>
      </c>
      <c r="E6177" s="8" t="s">
        <v>772</v>
      </c>
      <c r="F6177" s="7" t="s">
        <v>783</v>
      </c>
    </row>
    <row r="6178" customFormat="false" ht="15" hidden="false" customHeight="false" outlineLevel="0" collapsed="false">
      <c r="A6178" s="4" t="str">
        <f aca="false">B6178&amp;"|"&amp;C6178</f>
        <v>tdbR00000006 Ala-UGC|14</v>
      </c>
      <c r="B6178" s="4" t="s">
        <v>121</v>
      </c>
      <c r="C6178" s="4" t="s">
        <v>787</v>
      </c>
      <c r="D6178" s="4" t="n">
        <v>14</v>
      </c>
      <c r="E6178" s="19" t="s">
        <v>780</v>
      </c>
      <c r="F6178" s="20" t="s">
        <v>788</v>
      </c>
    </row>
    <row r="6179" customFormat="false" ht="15" hidden="false" customHeight="false" outlineLevel="0" collapsed="false">
      <c r="A6179" s="4" t="str">
        <f aca="false">B6179&amp;"|"&amp;C6179</f>
        <v>tdbR00000006 Ala-UGC|15</v>
      </c>
      <c r="B6179" s="4" t="s">
        <v>121</v>
      </c>
      <c r="C6179" s="4" t="s">
        <v>789</v>
      </c>
      <c r="D6179" s="4" t="n">
        <v>15</v>
      </c>
      <c r="E6179" s="19" t="s">
        <v>459</v>
      </c>
      <c r="F6179" s="20" t="s">
        <v>788</v>
      </c>
    </row>
    <row r="6180" customFormat="false" ht="15" hidden="false" customHeight="false" outlineLevel="0" collapsed="false">
      <c r="A6180" s="4" t="str">
        <f aca="false">B6180&amp;"|"&amp;C6180</f>
        <v>tdbR00000006 Ala-UGC|16</v>
      </c>
      <c r="B6180" s="4" t="s">
        <v>121</v>
      </c>
      <c r="C6180" s="4" t="s">
        <v>790</v>
      </c>
      <c r="D6180" s="4" t="n">
        <v>16</v>
      </c>
      <c r="E6180" s="19" t="s">
        <v>772</v>
      </c>
      <c r="F6180" s="20" t="s">
        <v>788</v>
      </c>
    </row>
    <row r="6181" customFormat="false" ht="15" hidden="false" customHeight="false" outlineLevel="0" collapsed="false">
      <c r="A6181" s="4" t="str">
        <f aca="false">B6181&amp;"|"&amp;C6181</f>
        <v>tdbR00000006 Ala-UGC|17</v>
      </c>
      <c r="B6181" s="4" t="s">
        <v>121</v>
      </c>
      <c r="C6181" s="4" t="s">
        <v>791</v>
      </c>
      <c r="D6181" s="4" t="n">
        <v>17</v>
      </c>
      <c r="E6181" s="19" t="s">
        <v>777</v>
      </c>
      <c r="F6181" s="20" t="s">
        <v>788</v>
      </c>
    </row>
    <row r="6182" customFormat="false" ht="15" hidden="false" customHeight="false" outlineLevel="0" collapsed="false">
      <c r="A6182" s="4" t="str">
        <f aca="false">B6182&amp;"|"&amp;C6182</f>
        <v>tdbR00000006 Ala-UGC|18</v>
      </c>
      <c r="B6182" s="4" t="s">
        <v>121</v>
      </c>
      <c r="C6182" s="4" t="s">
        <v>793</v>
      </c>
      <c r="D6182" s="4" t="n">
        <v>18</v>
      </c>
      <c r="E6182" s="19" t="s">
        <v>459</v>
      </c>
      <c r="F6182" s="20" t="s">
        <v>788</v>
      </c>
    </row>
    <row r="6183" customFormat="false" ht="15" hidden="false" customHeight="false" outlineLevel="0" collapsed="false">
      <c r="A6183" s="4" t="str">
        <f aca="false">B6183&amp;"|"&amp;C6183</f>
        <v>tdbR00000006 Ala-UGC|19</v>
      </c>
      <c r="B6183" s="4" t="s">
        <v>121</v>
      </c>
      <c r="C6183" s="4" t="s">
        <v>794</v>
      </c>
      <c r="D6183" s="4" t="n">
        <v>19</v>
      </c>
      <c r="E6183" s="19" t="s">
        <v>459</v>
      </c>
      <c r="F6183" s="20" t="s">
        <v>788</v>
      </c>
    </row>
    <row r="6184" customFormat="false" ht="15" hidden="false" customHeight="false" outlineLevel="0" collapsed="false">
      <c r="A6184" s="4" t="str">
        <f aca="false">B6184&amp;"|"&amp;C6184</f>
        <v>tdbR00000006 Ala-UGC|20</v>
      </c>
      <c r="B6184" s="4" t="s">
        <v>121</v>
      </c>
      <c r="C6184" s="4" t="s">
        <v>795</v>
      </c>
      <c r="D6184" s="4" t="n">
        <v>20</v>
      </c>
      <c r="E6184" s="19" t="s">
        <v>459</v>
      </c>
      <c r="F6184" s="20" t="s">
        <v>788</v>
      </c>
    </row>
    <row r="6185" customFormat="false" ht="15" hidden="false" customHeight="false" outlineLevel="0" collapsed="false">
      <c r="A6185" s="4" t="str">
        <f aca="false">B6185&amp;"|"&amp;C6185</f>
        <v>tdbR00000006 Ala-UGC|21</v>
      </c>
      <c r="B6185" s="4" t="s">
        <v>121</v>
      </c>
      <c r="C6185" s="4" t="s">
        <v>797</v>
      </c>
      <c r="D6185" s="4" t="n">
        <v>21</v>
      </c>
      <c r="E6185" s="19" t="s">
        <v>780</v>
      </c>
      <c r="F6185" s="20" t="s">
        <v>788</v>
      </c>
    </row>
    <row r="6186" customFormat="false" ht="15" hidden="false" customHeight="false" outlineLevel="0" collapsed="false">
      <c r="A6186" s="4" t="str">
        <f aca="false">B6186&amp;"|"&amp;C6186</f>
        <v>tdbR00000006 Ala-UGC|22</v>
      </c>
      <c r="B6186" s="4" t="s">
        <v>121</v>
      </c>
      <c r="C6186" s="4" t="s">
        <v>798</v>
      </c>
      <c r="D6186" s="4" t="n">
        <v>22</v>
      </c>
      <c r="E6186" s="8" t="s">
        <v>459</v>
      </c>
      <c r="F6186" s="7" t="s">
        <v>783</v>
      </c>
    </row>
    <row r="6187" customFormat="false" ht="15" hidden="false" customHeight="false" outlineLevel="0" collapsed="false">
      <c r="A6187" s="4" t="str">
        <f aca="false">B6187&amp;"|"&amp;C6187</f>
        <v>tdbR00000006 Ala-UGC|23</v>
      </c>
      <c r="B6187" s="4" t="s">
        <v>121</v>
      </c>
      <c r="C6187" s="4" t="s">
        <v>799</v>
      </c>
      <c r="D6187" s="4" t="n">
        <v>23</v>
      </c>
      <c r="E6187" s="8" t="s">
        <v>780</v>
      </c>
      <c r="F6187" s="7" t="s">
        <v>783</v>
      </c>
    </row>
    <row r="6188" customFormat="false" ht="15" hidden="false" customHeight="false" outlineLevel="0" collapsed="false">
      <c r="A6188" s="4" t="str">
        <f aca="false">B6188&amp;"|"&amp;C6188</f>
        <v>tdbR00000006 Ala-UGC|24</v>
      </c>
      <c r="B6188" s="4" t="s">
        <v>121</v>
      </c>
      <c r="C6188" s="4" t="s">
        <v>800</v>
      </c>
      <c r="D6188" s="4" t="n">
        <v>24</v>
      </c>
      <c r="E6188" s="8" t="s">
        <v>459</v>
      </c>
      <c r="F6188" s="7" t="s">
        <v>783</v>
      </c>
    </row>
    <row r="6189" customFormat="false" ht="15" hidden="false" customHeight="false" outlineLevel="0" collapsed="false">
      <c r="A6189" s="4" t="str">
        <f aca="false">B6189&amp;"|"&amp;C6189</f>
        <v>tdbR00000006 Ala-UGC|25</v>
      </c>
      <c r="B6189" s="4" t="s">
        <v>121</v>
      </c>
      <c r="C6189" s="4" t="s">
        <v>801</v>
      </c>
      <c r="D6189" s="4" t="n">
        <v>25</v>
      </c>
      <c r="E6189" s="8" t="s">
        <v>772</v>
      </c>
      <c r="F6189" s="7" t="s">
        <v>783</v>
      </c>
    </row>
    <row r="6190" customFormat="false" ht="15" hidden="false" customHeight="false" outlineLevel="0" collapsed="false">
      <c r="A6190" s="4" t="str">
        <f aca="false">B6190&amp;"|"&amp;C6190</f>
        <v>tdbR00000006 Ala-UGC|26</v>
      </c>
      <c r="B6190" s="4" t="s">
        <v>121</v>
      </c>
      <c r="C6190" s="4" t="s">
        <v>802</v>
      </c>
      <c r="D6190" s="4" t="n">
        <v>26</v>
      </c>
      <c r="E6190" s="3" t="s">
        <v>780</v>
      </c>
      <c r="F6190" s="4" t="s">
        <v>803</v>
      </c>
    </row>
    <row r="6191" customFormat="false" ht="15" hidden="false" customHeight="false" outlineLevel="0" collapsed="false">
      <c r="A6191" s="4" t="str">
        <f aca="false">B6191&amp;"|"&amp;C6191</f>
        <v>tdbR00000006 Ala-UGC|27</v>
      </c>
      <c r="B6191" s="4" t="s">
        <v>121</v>
      </c>
      <c r="C6191" s="4" t="s">
        <v>804</v>
      </c>
      <c r="D6191" s="4" t="n">
        <v>27</v>
      </c>
      <c r="E6191" s="21" t="s">
        <v>772</v>
      </c>
      <c r="F6191" s="22" t="s">
        <v>805</v>
      </c>
    </row>
    <row r="6192" customFormat="false" ht="15" hidden="false" customHeight="false" outlineLevel="0" collapsed="false">
      <c r="A6192" s="4" t="str">
        <f aca="false">B6192&amp;"|"&amp;C6192</f>
        <v>tdbR00000006 Ala-UGC|28</v>
      </c>
      <c r="B6192" s="4" t="s">
        <v>121</v>
      </c>
      <c r="C6192" s="4" t="s">
        <v>806</v>
      </c>
      <c r="D6192" s="4" t="n">
        <v>28</v>
      </c>
      <c r="E6192" s="21" t="s">
        <v>772</v>
      </c>
      <c r="F6192" s="22" t="s">
        <v>805</v>
      </c>
    </row>
    <row r="6193" customFormat="false" ht="15" hidden="false" customHeight="false" outlineLevel="0" collapsed="false">
      <c r="A6193" s="4" t="str">
        <f aca="false">B6193&amp;"|"&amp;C6193</f>
        <v>tdbR00000006 Ala-UGC|29</v>
      </c>
      <c r="B6193" s="4" t="s">
        <v>121</v>
      </c>
      <c r="C6193" s="4" t="s">
        <v>807</v>
      </c>
      <c r="D6193" s="4" t="n">
        <v>29</v>
      </c>
      <c r="E6193" s="21" t="s">
        <v>777</v>
      </c>
      <c r="F6193" s="22" t="s">
        <v>805</v>
      </c>
    </row>
    <row r="6194" customFormat="false" ht="15" hidden="false" customHeight="false" outlineLevel="0" collapsed="false">
      <c r="A6194" s="4" t="str">
        <f aca="false">B6194&amp;"|"&amp;C6194</f>
        <v>tdbR00000006 Ala-UGC|30</v>
      </c>
      <c r="B6194" s="4" t="s">
        <v>121</v>
      </c>
      <c r="C6194" s="4" t="s">
        <v>808</v>
      </c>
      <c r="D6194" s="4" t="n">
        <v>30</v>
      </c>
      <c r="E6194" s="21" t="s">
        <v>459</v>
      </c>
      <c r="F6194" s="22" t="s">
        <v>805</v>
      </c>
    </row>
    <row r="6195" customFormat="false" ht="15" hidden="false" customHeight="false" outlineLevel="0" collapsed="false">
      <c r="A6195" s="4" t="str">
        <f aca="false">B6195&amp;"|"&amp;C6195</f>
        <v>tdbR00000006 Ala-UGC|31</v>
      </c>
      <c r="B6195" s="4" t="s">
        <v>121</v>
      </c>
      <c r="C6195" s="4" t="s">
        <v>809</v>
      </c>
      <c r="D6195" s="4" t="n">
        <v>31</v>
      </c>
      <c r="E6195" s="21" t="s">
        <v>772</v>
      </c>
      <c r="F6195" s="22" t="s">
        <v>805</v>
      </c>
    </row>
    <row r="6196" customFormat="false" ht="15" hidden="false" customHeight="false" outlineLevel="0" collapsed="false">
      <c r="A6196" s="4" t="str">
        <f aca="false">B6196&amp;"|"&amp;C6196</f>
        <v>tdbR00000006 Ala-UGC|32</v>
      </c>
      <c r="B6196" s="4" t="s">
        <v>121</v>
      </c>
      <c r="C6196" s="4" t="s">
        <v>810</v>
      </c>
      <c r="D6196" s="4" t="n">
        <v>32</v>
      </c>
      <c r="E6196" s="19" t="s">
        <v>772</v>
      </c>
      <c r="F6196" s="20" t="s">
        <v>811</v>
      </c>
    </row>
    <row r="6197" customFormat="false" ht="15" hidden="false" customHeight="false" outlineLevel="0" collapsed="false">
      <c r="A6197" s="4" t="str">
        <f aca="false">B6197&amp;"|"&amp;C6197</f>
        <v>tdbR00000006 Ala-UGC|33</v>
      </c>
      <c r="B6197" s="4" t="s">
        <v>121</v>
      </c>
      <c r="C6197" s="4" t="s">
        <v>812</v>
      </c>
      <c r="D6197" s="4" t="n">
        <v>33</v>
      </c>
      <c r="E6197" s="19" t="s">
        <v>777</v>
      </c>
      <c r="F6197" s="20" t="s">
        <v>811</v>
      </c>
    </row>
    <row r="6198" customFormat="false" ht="15" hidden="false" customHeight="false" outlineLevel="0" collapsed="false">
      <c r="A6198" s="4" t="str">
        <f aca="false">B6198&amp;"|"&amp;C6198</f>
        <v>tdbR00000006 Ala-UGC|34</v>
      </c>
      <c r="B6198" s="4" t="s">
        <v>121</v>
      </c>
      <c r="C6198" s="4" t="s">
        <v>813</v>
      </c>
      <c r="D6198" s="4" t="n">
        <v>34</v>
      </c>
      <c r="E6198" s="19" t="s">
        <v>777</v>
      </c>
      <c r="F6198" s="20" t="s">
        <v>811</v>
      </c>
    </row>
    <row r="6199" customFormat="false" ht="15" hidden="false" customHeight="false" outlineLevel="0" collapsed="false">
      <c r="A6199" s="4" t="str">
        <f aca="false">B6199&amp;"|"&amp;C6199</f>
        <v>tdbR00000006 Ala-UGC|35</v>
      </c>
      <c r="B6199" s="4" t="s">
        <v>121</v>
      </c>
      <c r="C6199" s="4" t="s">
        <v>814</v>
      </c>
      <c r="D6199" s="4" t="n">
        <v>35</v>
      </c>
      <c r="E6199" s="19" t="s">
        <v>459</v>
      </c>
      <c r="F6199" s="20" t="s">
        <v>811</v>
      </c>
    </row>
    <row r="6200" customFormat="false" ht="15" hidden="false" customHeight="false" outlineLevel="0" collapsed="false">
      <c r="A6200" s="4" t="str">
        <f aca="false">B6200&amp;"|"&amp;C6200</f>
        <v>tdbR00000006 Ala-UGC|36</v>
      </c>
      <c r="B6200" s="4" t="s">
        <v>121</v>
      </c>
      <c r="C6200" s="4" t="s">
        <v>815</v>
      </c>
      <c r="D6200" s="4" t="n">
        <v>36</v>
      </c>
      <c r="E6200" s="19" t="s">
        <v>772</v>
      </c>
      <c r="F6200" s="20" t="s">
        <v>811</v>
      </c>
    </row>
    <row r="6201" customFormat="false" ht="15" hidden="false" customHeight="false" outlineLevel="0" collapsed="false">
      <c r="A6201" s="4" t="str">
        <f aca="false">B6201&amp;"|"&amp;C6201</f>
        <v>tdbR00000006 Ala-UGC|37</v>
      </c>
      <c r="B6201" s="4" t="s">
        <v>121</v>
      </c>
      <c r="C6201" s="4" t="s">
        <v>816</v>
      </c>
      <c r="D6201" s="4" t="n">
        <v>37</v>
      </c>
      <c r="E6201" s="19" t="s">
        <v>780</v>
      </c>
      <c r="F6201" s="20" t="s">
        <v>811</v>
      </c>
    </row>
    <row r="6202" customFormat="false" ht="15" hidden="false" customHeight="false" outlineLevel="0" collapsed="false">
      <c r="A6202" s="4" t="str">
        <f aca="false">B6202&amp;"|"&amp;C6202</f>
        <v>tdbR00000006 Ala-UGC|38</v>
      </c>
      <c r="B6202" s="4" t="s">
        <v>121</v>
      </c>
      <c r="C6202" s="4" t="s">
        <v>817</v>
      </c>
      <c r="D6202" s="4" t="n">
        <v>38</v>
      </c>
      <c r="E6202" s="19" t="s">
        <v>772</v>
      </c>
      <c r="F6202" s="20" t="s">
        <v>811</v>
      </c>
    </row>
    <row r="6203" customFormat="false" ht="15" hidden="false" customHeight="false" outlineLevel="0" collapsed="false">
      <c r="A6203" s="4" t="str">
        <f aca="false">B6203&amp;"|"&amp;C6203</f>
        <v>tdbR00000006 Ala-UGC|39</v>
      </c>
      <c r="B6203" s="4" t="s">
        <v>121</v>
      </c>
      <c r="C6203" s="4" t="s">
        <v>818</v>
      </c>
      <c r="D6203" s="4" t="n">
        <v>39</v>
      </c>
      <c r="E6203" s="21" t="s">
        <v>459</v>
      </c>
      <c r="F6203" s="22" t="s">
        <v>805</v>
      </c>
    </row>
    <row r="6204" customFormat="false" ht="15" hidden="false" customHeight="false" outlineLevel="0" collapsed="false">
      <c r="A6204" s="4" t="str">
        <f aca="false">B6204&amp;"|"&amp;C6204</f>
        <v>tdbR00000006 Ala-UGC|40</v>
      </c>
      <c r="B6204" s="4" t="s">
        <v>121</v>
      </c>
      <c r="C6204" s="4" t="s">
        <v>819</v>
      </c>
      <c r="D6204" s="4" t="n">
        <v>40</v>
      </c>
      <c r="E6204" s="21" t="s">
        <v>772</v>
      </c>
      <c r="F6204" s="22" t="s">
        <v>805</v>
      </c>
    </row>
    <row r="6205" customFormat="false" ht="15" hidden="false" customHeight="false" outlineLevel="0" collapsed="false">
      <c r="A6205" s="4" t="str">
        <f aca="false">B6205&amp;"|"&amp;C6205</f>
        <v>tdbR00000006 Ala-UGC|41</v>
      </c>
      <c r="B6205" s="4" t="s">
        <v>121</v>
      </c>
      <c r="C6205" s="4" t="s">
        <v>820</v>
      </c>
      <c r="D6205" s="4" t="n">
        <v>41</v>
      </c>
      <c r="E6205" s="21" t="s">
        <v>780</v>
      </c>
      <c r="F6205" s="22" t="s">
        <v>805</v>
      </c>
    </row>
    <row r="6206" customFormat="false" ht="15" hidden="false" customHeight="false" outlineLevel="0" collapsed="false">
      <c r="A6206" s="4" t="str">
        <f aca="false">B6206&amp;"|"&amp;C6206</f>
        <v>tdbR00000006 Ala-UGC|42</v>
      </c>
      <c r="B6206" s="4" t="s">
        <v>121</v>
      </c>
      <c r="C6206" s="4" t="s">
        <v>821</v>
      </c>
      <c r="D6206" s="4" t="n">
        <v>42</v>
      </c>
      <c r="E6206" s="21" t="s">
        <v>459</v>
      </c>
      <c r="F6206" s="22" t="s">
        <v>805</v>
      </c>
    </row>
    <row r="6207" customFormat="false" ht="15" hidden="false" customHeight="false" outlineLevel="0" collapsed="false">
      <c r="A6207" s="4" t="str">
        <f aca="false">B6207&amp;"|"&amp;C6207</f>
        <v>tdbR00000006 Ala-UGC|43</v>
      </c>
      <c r="B6207" s="4" t="s">
        <v>121</v>
      </c>
      <c r="C6207" s="4" t="s">
        <v>822</v>
      </c>
      <c r="D6207" s="4" t="n">
        <v>43</v>
      </c>
      <c r="E6207" s="21" t="s">
        <v>459</v>
      </c>
      <c r="F6207" s="22" t="s">
        <v>805</v>
      </c>
    </row>
    <row r="6208" customFormat="false" ht="15" hidden="false" customHeight="false" outlineLevel="0" collapsed="false">
      <c r="A6208" s="4" t="str">
        <f aca="false">B6208&amp;"|"&amp;C6208</f>
        <v>tdbR00000006 Ala-UGC|44</v>
      </c>
      <c r="B6208" s="4" t="s">
        <v>121</v>
      </c>
      <c r="C6208" s="4" t="s">
        <v>823</v>
      </c>
      <c r="D6208" s="4" t="n">
        <v>44</v>
      </c>
      <c r="E6208" s="19" t="s">
        <v>459</v>
      </c>
      <c r="F6208" s="20" t="s">
        <v>824</v>
      </c>
    </row>
    <row r="6209" customFormat="false" ht="15" hidden="false" customHeight="false" outlineLevel="0" collapsed="false">
      <c r="A6209" s="4" t="str">
        <f aca="false">B6209&amp;"|"&amp;C6209</f>
        <v>tdbR00000006 Ala-UGC|45</v>
      </c>
      <c r="B6209" s="4" t="s">
        <v>121</v>
      </c>
      <c r="C6209" s="4" t="s">
        <v>825</v>
      </c>
      <c r="D6209" s="4" t="n">
        <v>45</v>
      </c>
      <c r="E6209" s="19" t="s">
        <v>459</v>
      </c>
      <c r="F6209" s="20" t="s">
        <v>824</v>
      </c>
    </row>
    <row r="6210" customFormat="false" ht="15" hidden="false" customHeight="false" outlineLevel="0" collapsed="false">
      <c r="A6210" s="4" t="str">
        <f aca="false">B6210&amp;"|"&amp;C6210</f>
        <v>tdbR00000006 Ala-UGC|46</v>
      </c>
      <c r="B6210" s="4" t="s">
        <v>121</v>
      </c>
      <c r="C6210" s="4" t="s">
        <v>826</v>
      </c>
      <c r="D6210" s="4" t="n">
        <v>46</v>
      </c>
      <c r="E6210" s="19" t="s">
        <v>459</v>
      </c>
      <c r="F6210" s="20" t="s">
        <v>824</v>
      </c>
    </row>
    <row r="6211" customFormat="false" ht="15" hidden="false" customHeight="false" outlineLevel="0" collapsed="false">
      <c r="A6211" s="4" t="str">
        <f aca="false">B6211&amp;"|"&amp;C6211</f>
        <v>tdbR00000006 Ala-UGC|47</v>
      </c>
      <c r="B6211" s="4" t="s">
        <v>121</v>
      </c>
      <c r="C6211" s="4" t="s">
        <v>827</v>
      </c>
      <c r="D6211" s="4" t="n">
        <v>47</v>
      </c>
      <c r="E6211" s="19" t="s">
        <v>777</v>
      </c>
      <c r="F6211" s="20" t="s">
        <v>824</v>
      </c>
    </row>
    <row r="6212" customFormat="false" ht="15" hidden="false" customHeight="false" outlineLevel="0" collapsed="false">
      <c r="A6212" s="4" t="str">
        <f aca="false">B6212&amp;"|"&amp;C6212</f>
        <v>tdbR00000006 Ala-UGC|48</v>
      </c>
      <c r="B6212" s="4" t="s">
        <v>121</v>
      </c>
      <c r="C6212" s="4" t="s">
        <v>828</v>
      </c>
      <c r="D6212" s="4" t="n">
        <v>48</v>
      </c>
      <c r="E6212" s="19" t="s">
        <v>772</v>
      </c>
      <c r="F6212" s="20" t="s">
        <v>824</v>
      </c>
    </row>
    <row r="6213" customFormat="false" ht="15" hidden="false" customHeight="false" outlineLevel="0" collapsed="false">
      <c r="A6213" s="4" t="str">
        <f aca="false">B6213&amp;"|"&amp;C6213</f>
        <v>tdbR00000006 Ala-UGC|49</v>
      </c>
      <c r="B6213" s="4" t="s">
        <v>121</v>
      </c>
      <c r="C6213" s="4" t="s">
        <v>829</v>
      </c>
      <c r="D6213" s="4" t="n">
        <v>49</v>
      </c>
      <c r="E6213" s="23" t="s">
        <v>459</v>
      </c>
      <c r="F6213" s="10" t="s">
        <v>830</v>
      </c>
    </row>
    <row r="6214" customFormat="false" ht="15" hidden="false" customHeight="false" outlineLevel="0" collapsed="false">
      <c r="A6214" s="4" t="str">
        <f aca="false">B6214&amp;"|"&amp;C6214</f>
        <v>tdbR00000006 Ala-UGC|50</v>
      </c>
      <c r="B6214" s="4" t="s">
        <v>121</v>
      </c>
      <c r="C6214" s="4" t="s">
        <v>831</v>
      </c>
      <c r="D6214" s="4" t="n">
        <v>50</v>
      </c>
      <c r="E6214" s="23" t="s">
        <v>780</v>
      </c>
      <c r="F6214" s="10" t="s">
        <v>830</v>
      </c>
    </row>
    <row r="6215" customFormat="false" ht="15" hidden="false" customHeight="false" outlineLevel="0" collapsed="false">
      <c r="A6215" s="4" t="str">
        <f aca="false">B6215&amp;"|"&amp;C6215</f>
        <v>tdbR00000006 Ala-UGC|51</v>
      </c>
      <c r="B6215" s="4" t="s">
        <v>121</v>
      </c>
      <c r="C6215" s="4" t="s">
        <v>832</v>
      </c>
      <c r="D6215" s="4" t="n">
        <v>51</v>
      </c>
      <c r="E6215" s="23" t="s">
        <v>772</v>
      </c>
      <c r="F6215" s="10" t="s">
        <v>830</v>
      </c>
    </row>
    <row r="6216" customFormat="false" ht="15" hidden="false" customHeight="false" outlineLevel="0" collapsed="false">
      <c r="A6216" s="4" t="str">
        <f aca="false">B6216&amp;"|"&amp;C6216</f>
        <v>tdbR00000006 Ala-UGC|52</v>
      </c>
      <c r="B6216" s="4" t="s">
        <v>121</v>
      </c>
      <c r="C6216" s="4" t="s">
        <v>833</v>
      </c>
      <c r="D6216" s="4" t="n">
        <v>52</v>
      </c>
      <c r="E6216" s="23" t="s">
        <v>459</v>
      </c>
      <c r="F6216" s="10" t="s">
        <v>830</v>
      </c>
    </row>
    <row r="6217" customFormat="false" ht="15" hidden="false" customHeight="false" outlineLevel="0" collapsed="false">
      <c r="A6217" s="4" t="str">
        <f aca="false">B6217&amp;"|"&amp;C6217</f>
        <v>tdbR00000006 Ala-UGC|53</v>
      </c>
      <c r="B6217" s="4" t="s">
        <v>121</v>
      </c>
      <c r="C6217" s="4" t="s">
        <v>834</v>
      </c>
      <c r="D6217" s="4" t="n">
        <v>53</v>
      </c>
      <c r="E6217" s="23" t="s">
        <v>459</v>
      </c>
      <c r="F6217" s="10" t="s">
        <v>830</v>
      </c>
    </row>
    <row r="6218" customFormat="false" ht="15" hidden="false" customHeight="false" outlineLevel="0" collapsed="false">
      <c r="A6218" s="4" t="str">
        <f aca="false">B6218&amp;"|"&amp;C6218</f>
        <v>tdbR00000006 Ala-UGC|54</v>
      </c>
      <c r="B6218" s="4" t="s">
        <v>121</v>
      </c>
      <c r="C6218" s="4" t="s">
        <v>835</v>
      </c>
      <c r="D6218" s="4" t="n">
        <v>54</v>
      </c>
      <c r="E6218" s="19" t="s">
        <v>777</v>
      </c>
      <c r="F6218" s="20" t="s">
        <v>836</v>
      </c>
    </row>
    <row r="6219" customFormat="false" ht="15" hidden="false" customHeight="false" outlineLevel="0" collapsed="false">
      <c r="A6219" s="4" t="str">
        <f aca="false">B6219&amp;"|"&amp;C6219</f>
        <v>tdbR00000006 Ala-UGC|55</v>
      </c>
      <c r="B6219" s="4" t="s">
        <v>121</v>
      </c>
      <c r="C6219" s="4" t="s">
        <v>837</v>
      </c>
      <c r="D6219" s="4" t="n">
        <v>55</v>
      </c>
      <c r="E6219" s="19" t="s">
        <v>777</v>
      </c>
      <c r="F6219" s="20" t="s">
        <v>836</v>
      </c>
    </row>
    <row r="6220" customFormat="false" ht="15" hidden="false" customHeight="false" outlineLevel="0" collapsed="false">
      <c r="A6220" s="4" t="str">
        <f aca="false">B6220&amp;"|"&amp;C6220</f>
        <v>tdbR00000006 Ala-UGC|56</v>
      </c>
      <c r="B6220" s="4" t="s">
        <v>121</v>
      </c>
      <c r="C6220" s="4" t="s">
        <v>838</v>
      </c>
      <c r="D6220" s="4" t="n">
        <v>56</v>
      </c>
      <c r="E6220" s="19" t="s">
        <v>772</v>
      </c>
      <c r="F6220" s="20" t="s">
        <v>836</v>
      </c>
    </row>
    <row r="6221" customFormat="false" ht="15" hidden="false" customHeight="false" outlineLevel="0" collapsed="false">
      <c r="A6221" s="4" t="str">
        <f aca="false">B6221&amp;"|"&amp;C6221</f>
        <v>tdbR00000006 Ala-UGC|57</v>
      </c>
      <c r="B6221" s="4" t="s">
        <v>121</v>
      </c>
      <c r="C6221" s="4" t="s">
        <v>839</v>
      </c>
      <c r="D6221" s="4" t="n">
        <v>57</v>
      </c>
      <c r="E6221" s="19" t="s">
        <v>459</v>
      </c>
      <c r="F6221" s="20" t="s">
        <v>836</v>
      </c>
    </row>
    <row r="6222" customFormat="false" ht="15" hidden="false" customHeight="false" outlineLevel="0" collapsed="false">
      <c r="A6222" s="4" t="str">
        <f aca="false">B6222&amp;"|"&amp;C6222</f>
        <v>tdbR00000006 Ala-UGC|58</v>
      </c>
      <c r="B6222" s="4" t="s">
        <v>121</v>
      </c>
      <c r="C6222" s="4" t="s">
        <v>840</v>
      </c>
      <c r="D6222" s="4" t="n">
        <v>58</v>
      </c>
      <c r="E6222" s="19" t="s">
        <v>780</v>
      </c>
      <c r="F6222" s="20" t="s">
        <v>836</v>
      </c>
    </row>
    <row r="6223" customFormat="false" ht="15" hidden="false" customHeight="false" outlineLevel="0" collapsed="false">
      <c r="A6223" s="4" t="str">
        <f aca="false">B6223&amp;"|"&amp;C6223</f>
        <v>tdbR00000006 Ala-UGC|59</v>
      </c>
      <c r="B6223" s="4" t="s">
        <v>121</v>
      </c>
      <c r="C6223" s="4" t="s">
        <v>841</v>
      </c>
      <c r="D6223" s="4" t="n">
        <v>59</v>
      </c>
      <c r="E6223" s="19" t="s">
        <v>777</v>
      </c>
      <c r="F6223" s="20" t="s">
        <v>836</v>
      </c>
    </row>
    <row r="6224" customFormat="false" ht="15" hidden="false" customHeight="false" outlineLevel="0" collapsed="false">
      <c r="A6224" s="4" t="str">
        <f aca="false">B6224&amp;"|"&amp;C6224</f>
        <v>tdbR00000006 Ala-UGC|60</v>
      </c>
      <c r="B6224" s="4" t="s">
        <v>121</v>
      </c>
      <c r="C6224" s="4" t="s">
        <v>842</v>
      </c>
      <c r="D6224" s="4" t="n">
        <v>60</v>
      </c>
      <c r="E6224" s="19" t="s">
        <v>772</v>
      </c>
      <c r="F6224" s="20" t="s">
        <v>836</v>
      </c>
    </row>
    <row r="6225" customFormat="false" ht="15" hidden="false" customHeight="false" outlineLevel="0" collapsed="false">
      <c r="A6225" s="4" t="str">
        <f aca="false">B6225&amp;"|"&amp;C6225</f>
        <v>tdbR00000006 Ala-UGC|61</v>
      </c>
      <c r="B6225" s="4" t="s">
        <v>121</v>
      </c>
      <c r="C6225" s="4" t="s">
        <v>843</v>
      </c>
      <c r="D6225" s="4" t="n">
        <v>61</v>
      </c>
      <c r="E6225" s="23" t="s">
        <v>772</v>
      </c>
      <c r="F6225" s="10" t="s">
        <v>830</v>
      </c>
    </row>
    <row r="6226" customFormat="false" ht="15" hidden="false" customHeight="false" outlineLevel="0" collapsed="false">
      <c r="A6226" s="4" t="str">
        <f aca="false">B6226&amp;"|"&amp;C6226</f>
        <v>tdbR00000006 Ala-UGC|62</v>
      </c>
      <c r="B6226" s="4" t="s">
        <v>121</v>
      </c>
      <c r="C6226" s="4" t="s">
        <v>844</v>
      </c>
      <c r="D6226" s="4" t="n">
        <v>62</v>
      </c>
      <c r="E6226" s="23" t="s">
        <v>772</v>
      </c>
      <c r="F6226" s="10" t="s">
        <v>830</v>
      </c>
    </row>
    <row r="6227" customFormat="false" ht="15" hidden="false" customHeight="false" outlineLevel="0" collapsed="false">
      <c r="A6227" s="4" t="str">
        <f aca="false">B6227&amp;"|"&amp;C6227</f>
        <v>tdbR00000006 Ala-UGC|63</v>
      </c>
      <c r="B6227" s="4" t="s">
        <v>121</v>
      </c>
      <c r="C6227" s="4" t="s">
        <v>845</v>
      </c>
      <c r="D6227" s="4" t="n">
        <v>63</v>
      </c>
      <c r="E6227" s="23" t="s">
        <v>459</v>
      </c>
      <c r="F6227" s="10" t="s">
        <v>830</v>
      </c>
    </row>
    <row r="6228" customFormat="false" ht="15" hidden="false" customHeight="false" outlineLevel="0" collapsed="false">
      <c r="A6228" s="4" t="str">
        <f aca="false">B6228&amp;"|"&amp;C6228</f>
        <v>tdbR00000006 Ala-UGC|64</v>
      </c>
      <c r="B6228" s="4" t="s">
        <v>121</v>
      </c>
      <c r="C6228" s="4" t="s">
        <v>846</v>
      </c>
      <c r="D6228" s="4" t="n">
        <v>64</v>
      </c>
      <c r="E6228" s="23" t="s">
        <v>777</v>
      </c>
      <c r="F6228" s="10" t="s">
        <v>830</v>
      </c>
    </row>
    <row r="6229" customFormat="false" ht="15" hidden="false" customHeight="false" outlineLevel="0" collapsed="false">
      <c r="A6229" s="4" t="str">
        <f aca="false">B6229&amp;"|"&amp;C6229</f>
        <v>tdbR00000006 Ala-UGC|65</v>
      </c>
      <c r="B6229" s="4" t="s">
        <v>121</v>
      </c>
      <c r="C6229" s="4" t="s">
        <v>847</v>
      </c>
      <c r="D6229" s="4" t="n">
        <v>65</v>
      </c>
      <c r="E6229" s="23" t="s">
        <v>777</v>
      </c>
      <c r="F6229" s="10" t="s">
        <v>830</v>
      </c>
    </row>
    <row r="6230" customFormat="false" ht="15" hidden="false" customHeight="false" outlineLevel="0" collapsed="false">
      <c r="A6230" s="4" t="str">
        <f aca="false">B6230&amp;"|"&amp;C6230</f>
        <v>tdbR00000006 Ala-UGC|66</v>
      </c>
      <c r="B6230" s="4" t="s">
        <v>121</v>
      </c>
      <c r="C6230" s="4" t="s">
        <v>848</v>
      </c>
      <c r="D6230" s="4" t="n">
        <v>66</v>
      </c>
      <c r="E6230" s="17" t="s">
        <v>780</v>
      </c>
      <c r="F6230" s="18" t="s">
        <v>768</v>
      </c>
    </row>
    <row r="6231" customFormat="false" ht="15" hidden="false" customHeight="false" outlineLevel="0" collapsed="false">
      <c r="A6231" s="4" t="str">
        <f aca="false">B6231&amp;"|"&amp;C6231</f>
        <v>tdbR00000006 Ala-UGC|67</v>
      </c>
      <c r="B6231" s="4" t="s">
        <v>121</v>
      </c>
      <c r="C6231" s="4" t="s">
        <v>849</v>
      </c>
      <c r="D6231" s="4" t="n">
        <v>67</v>
      </c>
      <c r="E6231" s="17" t="s">
        <v>459</v>
      </c>
      <c r="F6231" s="18" t="s">
        <v>768</v>
      </c>
    </row>
    <row r="6232" customFormat="false" ht="15" hidden="false" customHeight="false" outlineLevel="0" collapsed="false">
      <c r="A6232" s="4" t="str">
        <f aca="false">B6232&amp;"|"&amp;C6232</f>
        <v>tdbR00000006 Ala-UGC|68</v>
      </c>
      <c r="B6232" s="4" t="s">
        <v>121</v>
      </c>
      <c r="C6232" s="4" t="s">
        <v>850</v>
      </c>
      <c r="D6232" s="4" t="n">
        <v>68</v>
      </c>
      <c r="E6232" s="17" t="s">
        <v>459</v>
      </c>
      <c r="F6232" s="18" t="s">
        <v>768</v>
      </c>
    </row>
    <row r="6233" customFormat="false" ht="15" hidden="false" customHeight="false" outlineLevel="0" collapsed="false">
      <c r="A6233" s="4" t="str">
        <f aca="false">B6233&amp;"|"&amp;C6233</f>
        <v>tdbR00000006 Ala-UGC|69</v>
      </c>
      <c r="B6233" s="4" t="s">
        <v>121</v>
      </c>
      <c r="C6233" s="4" t="s">
        <v>851</v>
      </c>
      <c r="D6233" s="4" t="n">
        <v>69</v>
      </c>
      <c r="E6233" s="17" t="s">
        <v>459</v>
      </c>
      <c r="F6233" s="18" t="s">
        <v>768</v>
      </c>
    </row>
    <row r="6234" customFormat="false" ht="15" hidden="false" customHeight="false" outlineLevel="0" collapsed="false">
      <c r="A6234" s="4" t="str">
        <f aca="false">B6234&amp;"|"&amp;C6234</f>
        <v>tdbR00000006 Ala-UGC|70</v>
      </c>
      <c r="B6234" s="4" t="s">
        <v>121</v>
      </c>
      <c r="C6234" s="4" t="s">
        <v>852</v>
      </c>
      <c r="D6234" s="4" t="n">
        <v>70</v>
      </c>
      <c r="E6234" s="17" t="s">
        <v>777</v>
      </c>
      <c r="F6234" s="18" t="s">
        <v>768</v>
      </c>
    </row>
    <row r="6235" customFormat="false" ht="15" hidden="false" customHeight="false" outlineLevel="0" collapsed="false">
      <c r="A6235" s="4" t="str">
        <f aca="false">B6235&amp;"|"&amp;C6235</f>
        <v>tdbR00000006 Ala-UGC|71</v>
      </c>
      <c r="B6235" s="4" t="s">
        <v>121</v>
      </c>
      <c r="C6235" s="4" t="s">
        <v>853</v>
      </c>
      <c r="D6235" s="4" t="n">
        <v>71</v>
      </c>
      <c r="E6235" s="17" t="s">
        <v>772</v>
      </c>
      <c r="F6235" s="18" t="s">
        <v>768</v>
      </c>
    </row>
    <row r="6236" customFormat="false" ht="15" hidden="false" customHeight="false" outlineLevel="0" collapsed="false">
      <c r="A6236" s="4" t="str">
        <f aca="false">B6236&amp;"|"&amp;C6236</f>
        <v>tdbR00000006 Ala-UGC|72</v>
      </c>
      <c r="B6236" s="4" t="s">
        <v>121</v>
      </c>
      <c r="C6236" s="4" t="s">
        <v>854</v>
      </c>
      <c r="D6236" s="4" t="n">
        <v>72</v>
      </c>
      <c r="E6236" s="17" t="s">
        <v>772</v>
      </c>
      <c r="F6236" s="18" t="s">
        <v>768</v>
      </c>
    </row>
    <row r="6237" customFormat="false" ht="15" hidden="false" customHeight="false" outlineLevel="0" collapsed="false">
      <c r="A6237" s="4" t="str">
        <f aca="false">B6237&amp;"|"&amp;C6237</f>
        <v>tdbR00000112 Gly-UCC|1</v>
      </c>
      <c r="B6237" s="4" t="s">
        <v>122</v>
      </c>
      <c r="C6237" s="4" t="s">
        <v>767</v>
      </c>
      <c r="D6237" s="4" t="n">
        <v>1</v>
      </c>
      <c r="E6237" s="17" t="s">
        <v>459</v>
      </c>
      <c r="F6237" s="18" t="s">
        <v>768</v>
      </c>
    </row>
    <row r="6238" customFormat="false" ht="15" hidden="false" customHeight="false" outlineLevel="0" collapsed="false">
      <c r="A6238" s="4" t="str">
        <f aca="false">B6238&amp;"|"&amp;C6238</f>
        <v>tdbR00000112 Gly-UCC|2</v>
      </c>
      <c r="B6238" s="4" t="s">
        <v>122</v>
      </c>
      <c r="C6238" s="4" t="s">
        <v>769</v>
      </c>
      <c r="D6238" s="4" t="n">
        <v>2</v>
      </c>
      <c r="E6238" s="17" t="s">
        <v>772</v>
      </c>
      <c r="F6238" s="18" t="s">
        <v>768</v>
      </c>
    </row>
    <row r="6239" customFormat="false" ht="15" hidden="false" customHeight="false" outlineLevel="0" collapsed="false">
      <c r="A6239" s="4" t="str">
        <f aca="false">B6239&amp;"|"&amp;C6239</f>
        <v>tdbR00000112 Gly-UCC|3</v>
      </c>
      <c r="B6239" s="4" t="s">
        <v>122</v>
      </c>
      <c r="C6239" s="4" t="s">
        <v>770</v>
      </c>
      <c r="D6239" s="4" t="n">
        <v>3</v>
      </c>
      <c r="E6239" s="17" t="s">
        <v>780</v>
      </c>
      <c r="F6239" s="18" t="s">
        <v>768</v>
      </c>
    </row>
    <row r="6240" customFormat="false" ht="15" hidden="false" customHeight="false" outlineLevel="0" collapsed="false">
      <c r="A6240" s="4" t="str">
        <f aca="false">B6240&amp;"|"&amp;C6240</f>
        <v>tdbR00000112 Gly-UCC|4</v>
      </c>
      <c r="B6240" s="4" t="s">
        <v>122</v>
      </c>
      <c r="C6240" s="4" t="s">
        <v>771</v>
      </c>
      <c r="D6240" s="4" t="n">
        <v>4</v>
      </c>
      <c r="E6240" s="17" t="s">
        <v>459</v>
      </c>
      <c r="F6240" s="18" t="s">
        <v>768</v>
      </c>
    </row>
    <row r="6241" customFormat="false" ht="15" hidden="false" customHeight="false" outlineLevel="0" collapsed="false">
      <c r="A6241" s="4" t="str">
        <f aca="false">B6241&amp;"|"&amp;C6241</f>
        <v>tdbR00000112 Gly-UCC|5</v>
      </c>
      <c r="B6241" s="4" t="s">
        <v>122</v>
      </c>
      <c r="C6241" s="4" t="s">
        <v>773</v>
      </c>
      <c r="D6241" s="4" t="n">
        <v>5</v>
      </c>
      <c r="E6241" s="17" t="s">
        <v>459</v>
      </c>
      <c r="F6241" s="18" t="s">
        <v>768</v>
      </c>
    </row>
    <row r="6242" customFormat="false" ht="15" hidden="false" customHeight="false" outlineLevel="0" collapsed="false">
      <c r="A6242" s="4" t="str">
        <f aca="false">B6242&amp;"|"&amp;C6242</f>
        <v>tdbR00000112 Gly-UCC|6</v>
      </c>
      <c r="B6242" s="4" t="s">
        <v>122</v>
      </c>
      <c r="C6242" s="4" t="s">
        <v>774</v>
      </c>
      <c r="D6242" s="4" t="n">
        <v>6</v>
      </c>
      <c r="E6242" s="17" t="s">
        <v>777</v>
      </c>
      <c r="F6242" s="18" t="s">
        <v>768</v>
      </c>
    </row>
    <row r="6243" customFormat="false" ht="15" hidden="false" customHeight="false" outlineLevel="0" collapsed="false">
      <c r="A6243" s="4" t="str">
        <f aca="false">B6243&amp;"|"&amp;C6243</f>
        <v>tdbR00000112 Gly-UCC|7</v>
      </c>
      <c r="B6243" s="4" t="s">
        <v>122</v>
      </c>
      <c r="C6243" s="4" t="s">
        <v>775</v>
      </c>
      <c r="D6243" s="4" t="n">
        <v>7</v>
      </c>
      <c r="E6243" s="17" t="s">
        <v>459</v>
      </c>
      <c r="F6243" s="18" t="s">
        <v>768</v>
      </c>
    </row>
    <row r="6244" customFormat="false" ht="15" hidden="false" customHeight="false" outlineLevel="0" collapsed="false">
      <c r="A6244" s="4" t="str">
        <f aca="false">B6244&amp;"|"&amp;C6244</f>
        <v>tdbR00000112 Gly-UCC|8</v>
      </c>
      <c r="B6244" s="4" t="s">
        <v>122</v>
      </c>
      <c r="C6244" s="4" t="s">
        <v>776</v>
      </c>
      <c r="D6244" s="4" t="n">
        <v>8</v>
      </c>
      <c r="E6244" s="3" t="s">
        <v>777</v>
      </c>
      <c r="F6244" s="4" t="s">
        <v>778</v>
      </c>
    </row>
    <row r="6245" customFormat="false" ht="15" hidden="false" customHeight="false" outlineLevel="0" collapsed="false">
      <c r="A6245" s="4" t="str">
        <f aca="false">B6245&amp;"|"&amp;C6245</f>
        <v>tdbR00000112 Gly-UCC|9</v>
      </c>
      <c r="B6245" s="4" t="s">
        <v>122</v>
      </c>
      <c r="C6245" s="4" t="s">
        <v>779</v>
      </c>
      <c r="D6245" s="4" t="n">
        <v>9</v>
      </c>
      <c r="E6245" s="3" t="s">
        <v>780</v>
      </c>
      <c r="F6245" s="4" t="s">
        <v>781</v>
      </c>
    </row>
    <row r="6246" customFormat="false" ht="15" hidden="false" customHeight="false" outlineLevel="0" collapsed="false">
      <c r="A6246" s="4" t="str">
        <f aca="false">B6246&amp;"|"&amp;C6246</f>
        <v>tdbR00000112 Gly-UCC|10</v>
      </c>
      <c r="B6246" s="4" t="s">
        <v>122</v>
      </c>
      <c r="C6246" s="4" t="s">
        <v>782</v>
      </c>
      <c r="D6246" s="4" t="n">
        <v>10</v>
      </c>
      <c r="E6246" s="8" t="s">
        <v>459</v>
      </c>
      <c r="F6246" s="7" t="s">
        <v>783</v>
      </c>
    </row>
    <row r="6247" customFormat="false" ht="15" hidden="false" customHeight="false" outlineLevel="0" collapsed="false">
      <c r="A6247" s="4" t="str">
        <f aca="false">B6247&amp;"|"&amp;C6247</f>
        <v>tdbR00000112 Gly-UCC|11</v>
      </c>
      <c r="B6247" s="4" t="s">
        <v>122</v>
      </c>
      <c r="C6247" s="4" t="s">
        <v>784</v>
      </c>
      <c r="D6247" s="4" t="n">
        <v>11</v>
      </c>
      <c r="E6247" s="8" t="s">
        <v>777</v>
      </c>
      <c r="F6247" s="7" t="s">
        <v>783</v>
      </c>
    </row>
    <row r="6248" customFormat="false" ht="15" hidden="false" customHeight="false" outlineLevel="0" collapsed="false">
      <c r="A6248" s="4" t="str">
        <f aca="false">B6248&amp;"|"&amp;C6248</f>
        <v>tdbR00000112 Gly-UCC|12</v>
      </c>
      <c r="B6248" s="4" t="s">
        <v>122</v>
      </c>
      <c r="C6248" s="4" t="s">
        <v>785</v>
      </c>
      <c r="D6248" s="4" t="n">
        <v>12</v>
      </c>
      <c r="E6248" s="8" t="s">
        <v>777</v>
      </c>
      <c r="F6248" s="7" t="s">
        <v>783</v>
      </c>
    </row>
    <row r="6249" customFormat="false" ht="15" hidden="false" customHeight="false" outlineLevel="0" collapsed="false">
      <c r="A6249" s="4" t="str">
        <f aca="false">B6249&amp;"|"&amp;C6249</f>
        <v>tdbR00000112 Gly-UCC|13</v>
      </c>
      <c r="B6249" s="4" t="s">
        <v>122</v>
      </c>
      <c r="C6249" s="4" t="s">
        <v>786</v>
      </c>
      <c r="D6249" s="4" t="n">
        <v>13</v>
      </c>
      <c r="E6249" s="8" t="s">
        <v>777</v>
      </c>
      <c r="F6249" s="7" t="s">
        <v>783</v>
      </c>
    </row>
    <row r="6250" customFormat="false" ht="15" hidden="false" customHeight="false" outlineLevel="0" collapsed="false">
      <c r="A6250" s="4" t="str">
        <f aca="false">B6250&amp;"|"&amp;C6250</f>
        <v>tdbR00000112 Gly-UCC|14</v>
      </c>
      <c r="B6250" s="4" t="s">
        <v>122</v>
      </c>
      <c r="C6250" s="4" t="s">
        <v>787</v>
      </c>
      <c r="D6250" s="4" t="n">
        <v>14</v>
      </c>
      <c r="E6250" s="19" t="s">
        <v>780</v>
      </c>
      <c r="F6250" s="20" t="s">
        <v>788</v>
      </c>
    </row>
    <row r="6251" customFormat="false" ht="15" hidden="false" customHeight="false" outlineLevel="0" collapsed="false">
      <c r="A6251" s="4" t="str">
        <f aca="false">B6251&amp;"|"&amp;C6251</f>
        <v>tdbR00000112 Gly-UCC|15</v>
      </c>
      <c r="B6251" s="4" t="s">
        <v>122</v>
      </c>
      <c r="C6251" s="4" t="s">
        <v>789</v>
      </c>
      <c r="D6251" s="4" t="n">
        <v>15</v>
      </c>
      <c r="E6251" s="19" t="s">
        <v>780</v>
      </c>
      <c r="F6251" s="20" t="s">
        <v>788</v>
      </c>
    </row>
    <row r="6252" customFormat="false" ht="15" hidden="false" customHeight="false" outlineLevel="0" collapsed="false">
      <c r="A6252" s="4" t="str">
        <f aca="false">B6252&amp;"|"&amp;C6252</f>
        <v>tdbR00000112 Gly-UCC|16</v>
      </c>
      <c r="B6252" s="4" t="s">
        <v>122</v>
      </c>
      <c r="C6252" s="4" t="s">
        <v>790</v>
      </c>
      <c r="D6252" s="4" t="n">
        <v>16</v>
      </c>
      <c r="E6252" s="19" t="s">
        <v>777</v>
      </c>
      <c r="F6252" s="20" t="s">
        <v>788</v>
      </c>
    </row>
    <row r="6253" customFormat="false" ht="15" hidden="false" customHeight="false" outlineLevel="0" collapsed="false">
      <c r="A6253" s="4" t="str">
        <f aca="false">B6253&amp;"|"&amp;C6253</f>
        <v>tdbR00000112 Gly-UCC|18</v>
      </c>
      <c r="B6253" s="4" t="s">
        <v>122</v>
      </c>
      <c r="C6253" s="4" t="s">
        <v>793</v>
      </c>
      <c r="D6253" s="4" t="n">
        <v>17</v>
      </c>
      <c r="E6253" s="19" t="s">
        <v>459</v>
      </c>
      <c r="F6253" s="20" t="s">
        <v>788</v>
      </c>
    </row>
    <row r="6254" customFormat="false" ht="15" hidden="false" customHeight="false" outlineLevel="0" collapsed="false">
      <c r="A6254" s="4" t="str">
        <f aca="false">B6254&amp;"|"&amp;C6254</f>
        <v>tdbR00000112 Gly-UCC|19</v>
      </c>
      <c r="B6254" s="4" t="s">
        <v>122</v>
      </c>
      <c r="C6254" s="4" t="s">
        <v>794</v>
      </c>
      <c r="D6254" s="4" t="n">
        <v>18</v>
      </c>
      <c r="E6254" s="19" t="s">
        <v>459</v>
      </c>
      <c r="F6254" s="20" t="s">
        <v>788</v>
      </c>
    </row>
    <row r="6255" customFormat="false" ht="15" hidden="false" customHeight="false" outlineLevel="0" collapsed="false">
      <c r="A6255" s="4" t="str">
        <f aca="false">B6255&amp;"|"&amp;C6255</f>
        <v>tdbR00000112 Gly-UCC|20</v>
      </c>
      <c r="B6255" s="4" t="s">
        <v>122</v>
      </c>
      <c r="C6255" s="4" t="s">
        <v>795</v>
      </c>
      <c r="D6255" s="4" t="n">
        <v>19</v>
      </c>
      <c r="E6255" s="19" t="s">
        <v>772</v>
      </c>
      <c r="F6255" s="20" t="s">
        <v>788</v>
      </c>
    </row>
    <row r="6256" customFormat="false" ht="15" hidden="false" customHeight="false" outlineLevel="0" collapsed="false">
      <c r="A6256" s="4" t="str">
        <f aca="false">B6256&amp;"|"&amp;C6256</f>
        <v>tdbR00000112 Gly-UCC|21</v>
      </c>
      <c r="B6256" s="4" t="s">
        <v>122</v>
      </c>
      <c r="C6256" s="4" t="s">
        <v>797</v>
      </c>
      <c r="D6256" s="4" t="n">
        <v>20</v>
      </c>
      <c r="E6256" s="19" t="s">
        <v>780</v>
      </c>
      <c r="F6256" s="20" t="s">
        <v>788</v>
      </c>
    </row>
    <row r="6257" customFormat="false" ht="15" hidden="false" customHeight="false" outlineLevel="0" collapsed="false">
      <c r="A6257" s="4" t="str">
        <f aca="false">B6257&amp;"|"&amp;C6257</f>
        <v>tdbR00000112 Gly-UCC|22</v>
      </c>
      <c r="B6257" s="4" t="s">
        <v>122</v>
      </c>
      <c r="C6257" s="4" t="s">
        <v>798</v>
      </c>
      <c r="D6257" s="4" t="n">
        <v>21</v>
      </c>
      <c r="E6257" s="8" t="s">
        <v>459</v>
      </c>
      <c r="F6257" s="7" t="s">
        <v>783</v>
      </c>
    </row>
    <row r="6258" customFormat="false" ht="15" hidden="false" customHeight="false" outlineLevel="0" collapsed="false">
      <c r="A6258" s="4" t="str">
        <f aca="false">B6258&amp;"|"&amp;C6258</f>
        <v>tdbR00000112 Gly-UCC|23</v>
      </c>
      <c r="B6258" s="4" t="s">
        <v>122</v>
      </c>
      <c r="C6258" s="4" t="s">
        <v>799</v>
      </c>
      <c r="D6258" s="4" t="n">
        <v>22</v>
      </c>
      <c r="E6258" s="8" t="s">
        <v>780</v>
      </c>
      <c r="F6258" s="7" t="s">
        <v>783</v>
      </c>
    </row>
    <row r="6259" customFormat="false" ht="15" hidden="false" customHeight="false" outlineLevel="0" collapsed="false">
      <c r="A6259" s="4" t="str">
        <f aca="false">B6259&amp;"|"&amp;C6259</f>
        <v>tdbR00000112 Gly-UCC|24</v>
      </c>
      <c r="B6259" s="4" t="s">
        <v>122</v>
      </c>
      <c r="C6259" s="4" t="s">
        <v>800</v>
      </c>
      <c r="D6259" s="4" t="n">
        <v>23</v>
      </c>
      <c r="E6259" s="8" t="s">
        <v>780</v>
      </c>
      <c r="F6259" s="7" t="s">
        <v>783</v>
      </c>
    </row>
    <row r="6260" customFormat="false" ht="15" hidden="false" customHeight="false" outlineLevel="0" collapsed="false">
      <c r="A6260" s="4" t="str">
        <f aca="false">B6260&amp;"|"&amp;C6260</f>
        <v>tdbR00000112 Gly-UCC|25</v>
      </c>
      <c r="B6260" s="4" t="s">
        <v>122</v>
      </c>
      <c r="C6260" s="4" t="s">
        <v>801</v>
      </c>
      <c r="D6260" s="4" t="n">
        <v>24</v>
      </c>
      <c r="E6260" s="8" t="s">
        <v>772</v>
      </c>
      <c r="F6260" s="7" t="s">
        <v>783</v>
      </c>
    </row>
    <row r="6261" customFormat="false" ht="15" hidden="false" customHeight="false" outlineLevel="0" collapsed="false">
      <c r="A6261" s="4" t="str">
        <f aca="false">B6261&amp;"|"&amp;C6261</f>
        <v>tdbR00000112 Gly-UCC|26</v>
      </c>
      <c r="B6261" s="4" t="s">
        <v>122</v>
      </c>
      <c r="C6261" s="4" t="s">
        <v>802</v>
      </c>
      <c r="D6261" s="4" t="n">
        <v>25</v>
      </c>
      <c r="E6261" s="3" t="s">
        <v>777</v>
      </c>
      <c r="F6261" s="4" t="s">
        <v>803</v>
      </c>
    </row>
    <row r="6262" customFormat="false" ht="15" hidden="false" customHeight="false" outlineLevel="0" collapsed="false">
      <c r="A6262" s="4" t="str">
        <f aca="false">B6262&amp;"|"&amp;C6262</f>
        <v>tdbR00000112 Gly-UCC|27</v>
      </c>
      <c r="B6262" s="4" t="s">
        <v>122</v>
      </c>
      <c r="C6262" s="4" t="s">
        <v>804</v>
      </c>
      <c r="D6262" s="4" t="n">
        <v>26</v>
      </c>
      <c r="E6262" s="21" t="s">
        <v>777</v>
      </c>
      <c r="F6262" s="22" t="s">
        <v>805</v>
      </c>
    </row>
    <row r="6263" customFormat="false" ht="15" hidden="false" customHeight="false" outlineLevel="0" collapsed="false">
      <c r="A6263" s="4" t="str">
        <f aca="false">B6263&amp;"|"&amp;C6263</f>
        <v>tdbR00000112 Gly-UCC|28</v>
      </c>
      <c r="B6263" s="4" t="s">
        <v>122</v>
      </c>
      <c r="C6263" s="4" t="s">
        <v>806</v>
      </c>
      <c r="D6263" s="4" t="n">
        <v>27</v>
      </c>
      <c r="E6263" s="21" t="s">
        <v>772</v>
      </c>
      <c r="F6263" s="22" t="s">
        <v>805</v>
      </c>
    </row>
    <row r="6264" customFormat="false" ht="15" hidden="false" customHeight="false" outlineLevel="0" collapsed="false">
      <c r="A6264" s="4" t="str">
        <f aca="false">B6264&amp;"|"&amp;C6264</f>
        <v>tdbR00000112 Gly-UCC|29</v>
      </c>
      <c r="B6264" s="4" t="s">
        <v>122</v>
      </c>
      <c r="C6264" s="4" t="s">
        <v>807</v>
      </c>
      <c r="D6264" s="4" t="n">
        <v>28</v>
      </c>
      <c r="E6264" s="21" t="s">
        <v>780</v>
      </c>
      <c r="F6264" s="22" t="s">
        <v>805</v>
      </c>
    </row>
    <row r="6265" customFormat="false" ht="15" hidden="false" customHeight="false" outlineLevel="0" collapsed="false">
      <c r="A6265" s="4" t="str">
        <f aca="false">B6265&amp;"|"&amp;C6265</f>
        <v>tdbR00000112 Gly-UCC|30</v>
      </c>
      <c r="B6265" s="4" t="s">
        <v>122</v>
      </c>
      <c r="C6265" s="4" t="s">
        <v>808</v>
      </c>
      <c r="D6265" s="4" t="n">
        <v>29</v>
      </c>
      <c r="E6265" s="21" t="s">
        <v>459</v>
      </c>
      <c r="F6265" s="22" t="s">
        <v>805</v>
      </c>
    </row>
    <row r="6266" customFormat="false" ht="15" hidden="false" customHeight="false" outlineLevel="0" collapsed="false">
      <c r="A6266" s="4" t="str">
        <f aca="false">B6266&amp;"|"&amp;C6266</f>
        <v>tdbR00000112 Gly-UCC|31</v>
      </c>
      <c r="B6266" s="4" t="s">
        <v>122</v>
      </c>
      <c r="C6266" s="4" t="s">
        <v>809</v>
      </c>
      <c r="D6266" s="4" t="n">
        <v>30</v>
      </c>
      <c r="E6266" s="21" t="s">
        <v>772</v>
      </c>
      <c r="F6266" s="22" t="s">
        <v>805</v>
      </c>
    </row>
    <row r="6267" customFormat="false" ht="15" hidden="false" customHeight="false" outlineLevel="0" collapsed="false">
      <c r="A6267" s="4" t="str">
        <f aca="false">B6267&amp;"|"&amp;C6267</f>
        <v>tdbR00000112 Gly-UCC|32</v>
      </c>
      <c r="B6267" s="4" t="s">
        <v>122</v>
      </c>
      <c r="C6267" s="4" t="s">
        <v>810</v>
      </c>
      <c r="D6267" s="4" t="n">
        <v>31</v>
      </c>
      <c r="E6267" s="19" t="s">
        <v>772</v>
      </c>
      <c r="F6267" s="20" t="s">
        <v>811</v>
      </c>
    </row>
    <row r="6268" customFormat="false" ht="15" hidden="false" customHeight="false" outlineLevel="0" collapsed="false">
      <c r="A6268" s="4" t="str">
        <f aca="false">B6268&amp;"|"&amp;C6268</f>
        <v>tdbR00000112 Gly-UCC|33</v>
      </c>
      <c r="B6268" s="4" t="s">
        <v>122</v>
      </c>
      <c r="C6268" s="4" t="s">
        <v>812</v>
      </c>
      <c r="D6268" s="4" t="n">
        <v>32</v>
      </c>
      <c r="E6268" s="19" t="s">
        <v>777</v>
      </c>
      <c r="F6268" s="20" t="s">
        <v>811</v>
      </c>
    </row>
    <row r="6269" customFormat="false" ht="15" hidden="false" customHeight="false" outlineLevel="0" collapsed="false">
      <c r="A6269" s="4" t="str">
        <f aca="false">B6269&amp;"|"&amp;C6269</f>
        <v>tdbR00000112 Gly-UCC|34</v>
      </c>
      <c r="B6269" s="4" t="s">
        <v>122</v>
      </c>
      <c r="C6269" s="4" t="s">
        <v>813</v>
      </c>
      <c r="D6269" s="4" t="n">
        <v>33</v>
      </c>
      <c r="E6269" s="19" t="s">
        <v>777</v>
      </c>
      <c r="F6269" s="20" t="s">
        <v>811</v>
      </c>
    </row>
    <row r="6270" customFormat="false" ht="15" hidden="false" customHeight="false" outlineLevel="0" collapsed="false">
      <c r="A6270" s="4" t="str">
        <f aca="false">B6270&amp;"|"&amp;C6270</f>
        <v>tdbR00000112 Gly-UCC|35</v>
      </c>
      <c r="B6270" s="4" t="s">
        <v>122</v>
      </c>
      <c r="C6270" s="4" t="s">
        <v>814</v>
      </c>
      <c r="D6270" s="4" t="n">
        <v>34</v>
      </c>
      <c r="E6270" s="19" t="s">
        <v>772</v>
      </c>
      <c r="F6270" s="20" t="s">
        <v>811</v>
      </c>
    </row>
    <row r="6271" customFormat="false" ht="15" hidden="false" customHeight="false" outlineLevel="0" collapsed="false">
      <c r="A6271" s="4" t="str">
        <f aca="false">B6271&amp;"|"&amp;C6271</f>
        <v>tdbR00000112 Gly-UCC|36</v>
      </c>
      <c r="B6271" s="4" t="s">
        <v>122</v>
      </c>
      <c r="C6271" s="4" t="s">
        <v>815</v>
      </c>
      <c r="D6271" s="4" t="n">
        <v>35</v>
      </c>
      <c r="E6271" s="19" t="s">
        <v>772</v>
      </c>
      <c r="F6271" s="20" t="s">
        <v>811</v>
      </c>
    </row>
    <row r="6272" customFormat="false" ht="15" hidden="false" customHeight="false" outlineLevel="0" collapsed="false">
      <c r="A6272" s="4" t="str">
        <f aca="false">B6272&amp;"|"&amp;C6272</f>
        <v>tdbR00000112 Gly-UCC|37</v>
      </c>
      <c r="B6272" s="4" t="s">
        <v>122</v>
      </c>
      <c r="C6272" s="4" t="s">
        <v>816</v>
      </c>
      <c r="D6272" s="4" t="n">
        <v>36</v>
      </c>
      <c r="E6272" s="19" t="s">
        <v>780</v>
      </c>
      <c r="F6272" s="20" t="s">
        <v>811</v>
      </c>
    </row>
    <row r="6273" customFormat="false" ht="15" hidden="false" customHeight="false" outlineLevel="0" collapsed="false">
      <c r="A6273" s="4" t="str">
        <f aca="false">B6273&amp;"|"&amp;C6273</f>
        <v>tdbR00000112 Gly-UCC|38</v>
      </c>
      <c r="B6273" s="4" t="s">
        <v>122</v>
      </c>
      <c r="C6273" s="4" t="s">
        <v>817</v>
      </c>
      <c r="D6273" s="4" t="n">
        <v>37</v>
      </c>
      <c r="E6273" s="19" t="s">
        <v>780</v>
      </c>
      <c r="F6273" s="20" t="s">
        <v>811</v>
      </c>
    </row>
    <row r="6274" customFormat="false" ht="15" hidden="false" customHeight="false" outlineLevel="0" collapsed="false">
      <c r="A6274" s="4" t="str">
        <f aca="false">B6274&amp;"|"&amp;C6274</f>
        <v>tdbR00000112 Gly-UCC|39</v>
      </c>
      <c r="B6274" s="4" t="s">
        <v>122</v>
      </c>
      <c r="C6274" s="4" t="s">
        <v>818</v>
      </c>
      <c r="D6274" s="4" t="n">
        <v>38</v>
      </c>
      <c r="E6274" s="21" t="s">
        <v>459</v>
      </c>
      <c r="F6274" s="22" t="s">
        <v>805</v>
      </c>
    </row>
    <row r="6275" customFormat="false" ht="15" hidden="false" customHeight="false" outlineLevel="0" collapsed="false">
      <c r="A6275" s="4" t="str">
        <f aca="false">B6275&amp;"|"&amp;C6275</f>
        <v>tdbR00000112 Gly-UCC|40</v>
      </c>
      <c r="B6275" s="4" t="s">
        <v>122</v>
      </c>
      <c r="C6275" s="4" t="s">
        <v>819</v>
      </c>
      <c r="D6275" s="4" t="n">
        <v>39</v>
      </c>
      <c r="E6275" s="21" t="s">
        <v>772</v>
      </c>
      <c r="F6275" s="22" t="s">
        <v>805</v>
      </c>
    </row>
    <row r="6276" customFormat="false" ht="15" hidden="false" customHeight="false" outlineLevel="0" collapsed="false">
      <c r="A6276" s="4" t="str">
        <f aca="false">B6276&amp;"|"&amp;C6276</f>
        <v>tdbR00000112 Gly-UCC|41</v>
      </c>
      <c r="B6276" s="4" t="s">
        <v>122</v>
      </c>
      <c r="C6276" s="4" t="s">
        <v>820</v>
      </c>
      <c r="D6276" s="4" t="n">
        <v>40</v>
      </c>
      <c r="E6276" s="21" t="s">
        <v>777</v>
      </c>
      <c r="F6276" s="22" t="s">
        <v>805</v>
      </c>
    </row>
    <row r="6277" customFormat="false" ht="15" hidden="false" customHeight="false" outlineLevel="0" collapsed="false">
      <c r="A6277" s="4" t="str">
        <f aca="false">B6277&amp;"|"&amp;C6277</f>
        <v>tdbR00000112 Gly-UCC|42</v>
      </c>
      <c r="B6277" s="4" t="s">
        <v>122</v>
      </c>
      <c r="C6277" s="4" t="s">
        <v>821</v>
      </c>
      <c r="D6277" s="4" t="n">
        <v>41</v>
      </c>
      <c r="E6277" s="21" t="s">
        <v>459</v>
      </c>
      <c r="F6277" s="22" t="s">
        <v>805</v>
      </c>
    </row>
    <row r="6278" customFormat="false" ht="15" hidden="false" customHeight="false" outlineLevel="0" collapsed="false">
      <c r="A6278" s="4" t="str">
        <f aca="false">B6278&amp;"|"&amp;C6278</f>
        <v>tdbR00000112 Gly-UCC|43</v>
      </c>
      <c r="B6278" s="4" t="s">
        <v>122</v>
      </c>
      <c r="C6278" s="4" t="s">
        <v>822</v>
      </c>
      <c r="D6278" s="4" t="n">
        <v>42</v>
      </c>
      <c r="E6278" s="21" t="s">
        <v>780</v>
      </c>
      <c r="F6278" s="22" t="s">
        <v>805</v>
      </c>
    </row>
    <row r="6279" customFormat="false" ht="15" hidden="false" customHeight="false" outlineLevel="0" collapsed="false">
      <c r="A6279" s="4" t="str">
        <f aca="false">B6279&amp;"|"&amp;C6279</f>
        <v>tdbR00000112 Gly-UCC|44</v>
      </c>
      <c r="B6279" s="4" t="s">
        <v>122</v>
      </c>
      <c r="C6279" s="4" t="s">
        <v>823</v>
      </c>
      <c r="D6279" s="4" t="n">
        <v>43</v>
      </c>
      <c r="E6279" s="19" t="s">
        <v>777</v>
      </c>
      <c r="F6279" s="20" t="s">
        <v>824</v>
      </c>
    </row>
    <row r="6280" customFormat="false" ht="15" hidden="false" customHeight="false" outlineLevel="0" collapsed="false">
      <c r="A6280" s="4" t="str">
        <f aca="false">B6280&amp;"|"&amp;C6280</f>
        <v>tdbR00000112 Gly-UCC|45</v>
      </c>
      <c r="B6280" s="4" t="s">
        <v>122</v>
      </c>
      <c r="C6280" s="4" t="s">
        <v>825</v>
      </c>
      <c r="D6280" s="4" t="n">
        <v>44</v>
      </c>
      <c r="E6280" s="19" t="s">
        <v>777</v>
      </c>
      <c r="F6280" s="20" t="s">
        <v>824</v>
      </c>
    </row>
    <row r="6281" customFormat="false" ht="15" hidden="false" customHeight="false" outlineLevel="0" collapsed="false">
      <c r="A6281" s="4" t="str">
        <f aca="false">B6281&amp;"|"&amp;C6281</f>
        <v>tdbR00000112 Gly-UCC|46</v>
      </c>
      <c r="B6281" s="4" t="s">
        <v>122</v>
      </c>
      <c r="C6281" s="4" t="s">
        <v>826</v>
      </c>
      <c r="D6281" s="4" t="n">
        <v>45</v>
      </c>
      <c r="E6281" s="19" t="s">
        <v>459</v>
      </c>
      <c r="F6281" s="20" t="s">
        <v>824</v>
      </c>
    </row>
    <row r="6282" customFormat="false" ht="15" hidden="false" customHeight="false" outlineLevel="0" collapsed="false">
      <c r="A6282" s="4" t="str">
        <f aca="false">B6282&amp;"|"&amp;C6282</f>
        <v>tdbR00000112 Gly-UCC|48</v>
      </c>
      <c r="B6282" s="4" t="s">
        <v>122</v>
      </c>
      <c r="C6282" s="4" t="s">
        <v>828</v>
      </c>
      <c r="D6282" s="4" t="n">
        <v>46</v>
      </c>
      <c r="E6282" s="19" t="s">
        <v>777</v>
      </c>
      <c r="F6282" s="20" t="s">
        <v>824</v>
      </c>
    </row>
    <row r="6283" customFormat="false" ht="15" hidden="false" customHeight="false" outlineLevel="0" collapsed="false">
      <c r="A6283" s="4" t="str">
        <f aca="false">B6283&amp;"|"&amp;C6283</f>
        <v>tdbR00000112 Gly-UCC|49</v>
      </c>
      <c r="B6283" s="4" t="s">
        <v>122</v>
      </c>
      <c r="C6283" s="4" t="s">
        <v>829</v>
      </c>
      <c r="D6283" s="4" t="n">
        <v>47</v>
      </c>
      <c r="E6283" s="23" t="s">
        <v>459</v>
      </c>
      <c r="F6283" s="10" t="s">
        <v>830</v>
      </c>
    </row>
    <row r="6284" customFormat="false" ht="15" hidden="false" customHeight="false" outlineLevel="0" collapsed="false">
      <c r="A6284" s="4" t="str">
        <f aca="false">B6284&amp;"|"&amp;C6284</f>
        <v>tdbR00000112 Gly-UCC|50</v>
      </c>
      <c r="B6284" s="4" t="s">
        <v>122</v>
      </c>
      <c r="C6284" s="4" t="s">
        <v>831</v>
      </c>
      <c r="D6284" s="4" t="n">
        <v>48</v>
      </c>
      <c r="E6284" s="23" t="s">
        <v>780</v>
      </c>
      <c r="F6284" s="10" t="s">
        <v>830</v>
      </c>
    </row>
    <row r="6285" customFormat="false" ht="15" hidden="false" customHeight="false" outlineLevel="0" collapsed="false">
      <c r="A6285" s="4" t="str">
        <f aca="false">B6285&amp;"|"&amp;C6285</f>
        <v>tdbR00000112 Gly-UCC|51</v>
      </c>
      <c r="B6285" s="4" t="s">
        <v>122</v>
      </c>
      <c r="C6285" s="4" t="s">
        <v>832</v>
      </c>
      <c r="D6285" s="4" t="n">
        <v>49</v>
      </c>
      <c r="E6285" s="23" t="s">
        <v>459</v>
      </c>
      <c r="F6285" s="10" t="s">
        <v>830</v>
      </c>
    </row>
    <row r="6286" customFormat="false" ht="15" hidden="false" customHeight="false" outlineLevel="0" collapsed="false">
      <c r="A6286" s="4" t="str">
        <f aca="false">B6286&amp;"|"&amp;C6286</f>
        <v>tdbR00000112 Gly-UCC|52</v>
      </c>
      <c r="B6286" s="4" t="s">
        <v>122</v>
      </c>
      <c r="C6286" s="4" t="s">
        <v>833</v>
      </c>
      <c r="D6286" s="4" t="n">
        <v>50</v>
      </c>
      <c r="E6286" s="23" t="s">
        <v>459</v>
      </c>
      <c r="F6286" s="10" t="s">
        <v>830</v>
      </c>
    </row>
    <row r="6287" customFormat="false" ht="15" hidden="false" customHeight="false" outlineLevel="0" collapsed="false">
      <c r="A6287" s="4" t="str">
        <f aca="false">B6287&amp;"|"&amp;C6287</f>
        <v>tdbR00000112 Gly-UCC|53</v>
      </c>
      <c r="B6287" s="4" t="s">
        <v>122</v>
      </c>
      <c r="C6287" s="4" t="s">
        <v>834</v>
      </c>
      <c r="D6287" s="4" t="n">
        <v>51</v>
      </c>
      <c r="E6287" s="23" t="s">
        <v>459</v>
      </c>
      <c r="F6287" s="10" t="s">
        <v>830</v>
      </c>
    </row>
    <row r="6288" customFormat="false" ht="15" hidden="false" customHeight="false" outlineLevel="0" collapsed="false">
      <c r="A6288" s="4" t="str">
        <f aca="false">B6288&amp;"|"&amp;C6288</f>
        <v>tdbR00000112 Gly-UCC|54</v>
      </c>
      <c r="B6288" s="4" t="s">
        <v>122</v>
      </c>
      <c r="C6288" s="4" t="s">
        <v>835</v>
      </c>
      <c r="D6288" s="4" t="n">
        <v>52</v>
      </c>
      <c r="E6288" s="19" t="s">
        <v>777</v>
      </c>
      <c r="F6288" s="20" t="s">
        <v>836</v>
      </c>
    </row>
    <row r="6289" customFormat="false" ht="15" hidden="false" customHeight="false" outlineLevel="0" collapsed="false">
      <c r="A6289" s="4" t="str">
        <f aca="false">B6289&amp;"|"&amp;C6289</f>
        <v>tdbR00000112 Gly-UCC|55</v>
      </c>
      <c r="B6289" s="4" t="s">
        <v>122</v>
      </c>
      <c r="C6289" s="4" t="s">
        <v>837</v>
      </c>
      <c r="D6289" s="4" t="n">
        <v>53</v>
      </c>
      <c r="E6289" s="19" t="s">
        <v>777</v>
      </c>
      <c r="F6289" s="20" t="s">
        <v>836</v>
      </c>
    </row>
    <row r="6290" customFormat="false" ht="15" hidden="false" customHeight="false" outlineLevel="0" collapsed="false">
      <c r="A6290" s="4" t="str">
        <f aca="false">B6290&amp;"|"&amp;C6290</f>
        <v>tdbR00000112 Gly-UCC|56</v>
      </c>
      <c r="B6290" s="4" t="s">
        <v>122</v>
      </c>
      <c r="C6290" s="4" t="s">
        <v>838</v>
      </c>
      <c r="D6290" s="4" t="n">
        <v>54</v>
      </c>
      <c r="E6290" s="19" t="s">
        <v>772</v>
      </c>
      <c r="F6290" s="20" t="s">
        <v>836</v>
      </c>
    </row>
    <row r="6291" customFormat="false" ht="15" hidden="false" customHeight="false" outlineLevel="0" collapsed="false">
      <c r="A6291" s="4" t="str">
        <f aca="false">B6291&amp;"|"&amp;C6291</f>
        <v>tdbR00000112 Gly-UCC|57</v>
      </c>
      <c r="B6291" s="4" t="s">
        <v>122</v>
      </c>
      <c r="C6291" s="4" t="s">
        <v>839</v>
      </c>
      <c r="D6291" s="4" t="n">
        <v>55</v>
      </c>
      <c r="E6291" s="19" t="s">
        <v>459</v>
      </c>
      <c r="F6291" s="20" t="s">
        <v>836</v>
      </c>
    </row>
    <row r="6292" customFormat="false" ht="15" hidden="false" customHeight="false" outlineLevel="0" collapsed="false">
      <c r="A6292" s="4" t="str">
        <f aca="false">B6292&amp;"|"&amp;C6292</f>
        <v>tdbR00000112 Gly-UCC|58</v>
      </c>
      <c r="B6292" s="4" t="s">
        <v>122</v>
      </c>
      <c r="C6292" s="4" t="s">
        <v>840</v>
      </c>
      <c r="D6292" s="4" t="n">
        <v>56</v>
      </c>
      <c r="E6292" s="19" t="s">
        <v>780</v>
      </c>
      <c r="F6292" s="20" t="s">
        <v>836</v>
      </c>
    </row>
    <row r="6293" customFormat="false" ht="15" hidden="false" customHeight="false" outlineLevel="0" collapsed="false">
      <c r="A6293" s="4" t="str">
        <f aca="false">B6293&amp;"|"&amp;C6293</f>
        <v>tdbR00000112 Gly-UCC|59</v>
      </c>
      <c r="B6293" s="4" t="s">
        <v>122</v>
      </c>
      <c r="C6293" s="4" t="s">
        <v>841</v>
      </c>
      <c r="D6293" s="4" t="n">
        <v>57</v>
      </c>
      <c r="E6293" s="19" t="s">
        <v>777</v>
      </c>
      <c r="F6293" s="20" t="s">
        <v>836</v>
      </c>
    </row>
    <row r="6294" customFormat="false" ht="15" hidden="false" customHeight="false" outlineLevel="0" collapsed="false">
      <c r="A6294" s="4" t="str">
        <f aca="false">B6294&amp;"|"&amp;C6294</f>
        <v>tdbR00000112 Gly-UCC|60</v>
      </c>
      <c r="B6294" s="4" t="s">
        <v>122</v>
      </c>
      <c r="C6294" s="4" t="s">
        <v>842</v>
      </c>
      <c r="D6294" s="4" t="n">
        <v>58</v>
      </c>
      <c r="E6294" s="19" t="s">
        <v>777</v>
      </c>
      <c r="F6294" s="20" t="s">
        <v>836</v>
      </c>
    </row>
    <row r="6295" customFormat="false" ht="15" hidden="false" customHeight="false" outlineLevel="0" collapsed="false">
      <c r="A6295" s="4" t="str">
        <f aca="false">B6295&amp;"|"&amp;C6295</f>
        <v>tdbR00000112 Gly-UCC|61</v>
      </c>
      <c r="B6295" s="4" t="s">
        <v>122</v>
      </c>
      <c r="C6295" s="4" t="s">
        <v>843</v>
      </c>
      <c r="D6295" s="4" t="n">
        <v>59</v>
      </c>
      <c r="E6295" s="23" t="s">
        <v>772</v>
      </c>
      <c r="F6295" s="10" t="s">
        <v>830</v>
      </c>
    </row>
    <row r="6296" customFormat="false" ht="15" hidden="false" customHeight="false" outlineLevel="0" collapsed="false">
      <c r="A6296" s="4" t="str">
        <f aca="false">B6296&amp;"|"&amp;C6296</f>
        <v>tdbR00000112 Gly-UCC|62</v>
      </c>
      <c r="B6296" s="4" t="s">
        <v>122</v>
      </c>
      <c r="C6296" s="4" t="s">
        <v>844</v>
      </c>
      <c r="D6296" s="4" t="n">
        <v>60</v>
      </c>
      <c r="E6296" s="23" t="s">
        <v>772</v>
      </c>
      <c r="F6296" s="10" t="s">
        <v>830</v>
      </c>
    </row>
    <row r="6297" customFormat="false" ht="15" hidden="false" customHeight="false" outlineLevel="0" collapsed="false">
      <c r="A6297" s="4" t="str">
        <f aca="false">B6297&amp;"|"&amp;C6297</f>
        <v>tdbR00000112 Gly-UCC|63</v>
      </c>
      <c r="B6297" s="4" t="s">
        <v>122</v>
      </c>
      <c r="C6297" s="4" t="s">
        <v>845</v>
      </c>
      <c r="D6297" s="4" t="n">
        <v>61</v>
      </c>
      <c r="E6297" s="23" t="s">
        <v>772</v>
      </c>
      <c r="F6297" s="10" t="s">
        <v>830</v>
      </c>
    </row>
    <row r="6298" customFormat="false" ht="15" hidden="false" customHeight="false" outlineLevel="0" collapsed="false">
      <c r="A6298" s="4" t="str">
        <f aca="false">B6298&amp;"|"&amp;C6298</f>
        <v>tdbR00000112 Gly-UCC|64</v>
      </c>
      <c r="B6298" s="4" t="s">
        <v>122</v>
      </c>
      <c r="C6298" s="4" t="s">
        <v>846</v>
      </c>
      <c r="D6298" s="4" t="n">
        <v>62</v>
      </c>
      <c r="E6298" s="23" t="s">
        <v>777</v>
      </c>
      <c r="F6298" s="10" t="s">
        <v>830</v>
      </c>
    </row>
    <row r="6299" customFormat="false" ht="15" hidden="false" customHeight="false" outlineLevel="0" collapsed="false">
      <c r="A6299" s="4" t="str">
        <f aca="false">B6299&amp;"|"&amp;C6299</f>
        <v>tdbR00000112 Gly-UCC|65</v>
      </c>
      <c r="B6299" s="4" t="s">
        <v>122</v>
      </c>
      <c r="C6299" s="4" t="s">
        <v>847</v>
      </c>
      <c r="D6299" s="4" t="n">
        <v>63</v>
      </c>
      <c r="E6299" s="23" t="s">
        <v>777</v>
      </c>
      <c r="F6299" s="10" t="s">
        <v>830</v>
      </c>
    </row>
    <row r="6300" customFormat="false" ht="15" hidden="false" customHeight="false" outlineLevel="0" collapsed="false">
      <c r="A6300" s="4" t="str">
        <f aca="false">B6300&amp;"|"&amp;C6300</f>
        <v>tdbR00000112 Gly-UCC|66</v>
      </c>
      <c r="B6300" s="4" t="s">
        <v>122</v>
      </c>
      <c r="C6300" s="4" t="s">
        <v>848</v>
      </c>
      <c r="D6300" s="4" t="n">
        <v>64</v>
      </c>
      <c r="E6300" s="17" t="s">
        <v>772</v>
      </c>
      <c r="F6300" s="18" t="s">
        <v>768</v>
      </c>
    </row>
    <row r="6301" customFormat="false" ht="15" hidden="false" customHeight="false" outlineLevel="0" collapsed="false">
      <c r="A6301" s="4" t="str">
        <f aca="false">B6301&amp;"|"&amp;C6301</f>
        <v>tdbR00000112 Gly-UCC|67</v>
      </c>
      <c r="B6301" s="4" t="s">
        <v>122</v>
      </c>
      <c r="C6301" s="4" t="s">
        <v>849</v>
      </c>
      <c r="D6301" s="4" t="n">
        <v>65</v>
      </c>
      <c r="E6301" s="17" t="s">
        <v>780</v>
      </c>
      <c r="F6301" s="18" t="s">
        <v>768</v>
      </c>
    </row>
    <row r="6302" customFormat="false" ht="15" hidden="false" customHeight="false" outlineLevel="0" collapsed="false">
      <c r="A6302" s="4" t="str">
        <f aca="false">B6302&amp;"|"&amp;C6302</f>
        <v>tdbR00000112 Gly-UCC|68</v>
      </c>
      <c r="B6302" s="4" t="s">
        <v>122</v>
      </c>
      <c r="C6302" s="4" t="s">
        <v>850</v>
      </c>
      <c r="D6302" s="4" t="n">
        <v>66</v>
      </c>
      <c r="E6302" s="17" t="s">
        <v>772</v>
      </c>
      <c r="F6302" s="18" t="s">
        <v>768</v>
      </c>
    </row>
    <row r="6303" customFormat="false" ht="15" hidden="false" customHeight="false" outlineLevel="0" collapsed="false">
      <c r="A6303" s="4" t="str">
        <f aca="false">B6303&amp;"|"&amp;C6303</f>
        <v>tdbR00000112 Gly-UCC|69</v>
      </c>
      <c r="B6303" s="4" t="s">
        <v>122</v>
      </c>
      <c r="C6303" s="4" t="s">
        <v>851</v>
      </c>
      <c r="D6303" s="4" t="n">
        <v>67</v>
      </c>
      <c r="E6303" s="17" t="s">
        <v>772</v>
      </c>
      <c r="F6303" s="18" t="s">
        <v>768</v>
      </c>
    </row>
    <row r="6304" customFormat="false" ht="15" hidden="false" customHeight="false" outlineLevel="0" collapsed="false">
      <c r="A6304" s="4" t="str">
        <f aca="false">B6304&amp;"|"&amp;C6304</f>
        <v>tdbR00000112 Gly-UCC|70</v>
      </c>
      <c r="B6304" s="4" t="s">
        <v>122</v>
      </c>
      <c r="C6304" s="4" t="s">
        <v>852</v>
      </c>
      <c r="D6304" s="4" t="n">
        <v>68</v>
      </c>
      <c r="E6304" s="17" t="s">
        <v>777</v>
      </c>
      <c r="F6304" s="18" t="s">
        <v>768</v>
      </c>
    </row>
    <row r="6305" customFormat="false" ht="15" hidden="false" customHeight="false" outlineLevel="0" collapsed="false">
      <c r="A6305" s="4" t="str">
        <f aca="false">B6305&amp;"|"&amp;C6305</f>
        <v>tdbR00000112 Gly-UCC|71</v>
      </c>
      <c r="B6305" s="4" t="s">
        <v>122</v>
      </c>
      <c r="C6305" s="4" t="s">
        <v>853</v>
      </c>
      <c r="D6305" s="4" t="n">
        <v>69</v>
      </c>
      <c r="E6305" s="17" t="s">
        <v>459</v>
      </c>
      <c r="F6305" s="18" t="s">
        <v>768</v>
      </c>
    </row>
    <row r="6306" customFormat="false" ht="15" hidden="false" customHeight="false" outlineLevel="0" collapsed="false">
      <c r="A6306" s="4" t="str">
        <f aca="false">B6306&amp;"|"&amp;C6306</f>
        <v>tdbR00000112 Gly-UCC|72</v>
      </c>
      <c r="B6306" s="4" t="s">
        <v>122</v>
      </c>
      <c r="C6306" s="4" t="s">
        <v>854</v>
      </c>
      <c r="D6306" s="4" t="n">
        <v>70</v>
      </c>
      <c r="E6306" s="17" t="s">
        <v>772</v>
      </c>
      <c r="F6306" s="18" t="s">
        <v>768</v>
      </c>
    </row>
    <row r="6307" customFormat="false" ht="15" hidden="false" customHeight="false" outlineLevel="0" collapsed="false">
      <c r="A6307" s="4" t="str">
        <f aca="false">B6307&amp;"|"&amp;C6307</f>
        <v>tdbR00000155 Ile-GAU|1</v>
      </c>
      <c r="B6307" s="4" t="s">
        <v>123</v>
      </c>
      <c r="C6307" s="4" t="s">
        <v>767</v>
      </c>
      <c r="D6307" s="4" t="n">
        <v>1</v>
      </c>
      <c r="E6307" s="17" t="s">
        <v>772</v>
      </c>
      <c r="F6307" s="18" t="s">
        <v>768</v>
      </c>
    </row>
    <row r="6308" customFormat="false" ht="15" hidden="false" customHeight="false" outlineLevel="0" collapsed="false">
      <c r="A6308" s="4" t="str">
        <f aca="false">B6308&amp;"|"&amp;C6308</f>
        <v>tdbR00000155 Ile-GAU|2</v>
      </c>
      <c r="B6308" s="4" t="s">
        <v>123</v>
      </c>
      <c r="C6308" s="4" t="s">
        <v>769</v>
      </c>
      <c r="D6308" s="4" t="n">
        <v>2</v>
      </c>
      <c r="E6308" s="17" t="s">
        <v>459</v>
      </c>
      <c r="F6308" s="18" t="s">
        <v>768</v>
      </c>
    </row>
    <row r="6309" customFormat="false" ht="15" hidden="false" customHeight="false" outlineLevel="0" collapsed="false">
      <c r="A6309" s="4" t="str">
        <f aca="false">B6309&amp;"|"&amp;C6309</f>
        <v>tdbR00000155 Ile-GAU|3</v>
      </c>
      <c r="B6309" s="4" t="s">
        <v>123</v>
      </c>
      <c r="C6309" s="4" t="s">
        <v>770</v>
      </c>
      <c r="D6309" s="4" t="n">
        <v>3</v>
      </c>
      <c r="E6309" s="17" t="s">
        <v>459</v>
      </c>
      <c r="F6309" s="18" t="s">
        <v>768</v>
      </c>
    </row>
    <row r="6310" customFormat="false" ht="15" hidden="false" customHeight="false" outlineLevel="0" collapsed="false">
      <c r="A6310" s="4" t="str">
        <f aca="false">B6310&amp;"|"&amp;C6310</f>
        <v>tdbR00000155 Ile-GAU|4</v>
      </c>
      <c r="B6310" s="4" t="s">
        <v>123</v>
      </c>
      <c r="C6310" s="4" t="s">
        <v>771</v>
      </c>
      <c r="D6310" s="4" t="n">
        <v>4</v>
      </c>
      <c r="E6310" s="17" t="s">
        <v>780</v>
      </c>
      <c r="F6310" s="18" t="s">
        <v>768</v>
      </c>
    </row>
    <row r="6311" customFormat="false" ht="15" hidden="false" customHeight="false" outlineLevel="0" collapsed="false">
      <c r="A6311" s="4" t="str">
        <f aca="false">B6311&amp;"|"&amp;C6311</f>
        <v>tdbR00000155 Ile-GAU|5</v>
      </c>
      <c r="B6311" s="4" t="s">
        <v>123</v>
      </c>
      <c r="C6311" s="4" t="s">
        <v>773</v>
      </c>
      <c r="D6311" s="4" t="n">
        <v>5</v>
      </c>
      <c r="E6311" s="17" t="s">
        <v>780</v>
      </c>
      <c r="F6311" s="18" t="s">
        <v>768</v>
      </c>
    </row>
    <row r="6312" customFormat="false" ht="15" hidden="false" customHeight="false" outlineLevel="0" collapsed="false">
      <c r="A6312" s="4" t="str">
        <f aca="false">B6312&amp;"|"&amp;C6312</f>
        <v>tdbR00000155 Ile-GAU|6</v>
      </c>
      <c r="B6312" s="4" t="s">
        <v>123</v>
      </c>
      <c r="C6312" s="4" t="s">
        <v>774</v>
      </c>
      <c r="D6312" s="4" t="n">
        <v>6</v>
      </c>
      <c r="E6312" s="17" t="s">
        <v>777</v>
      </c>
      <c r="F6312" s="18" t="s">
        <v>768</v>
      </c>
    </row>
    <row r="6313" customFormat="false" ht="15" hidden="false" customHeight="false" outlineLevel="0" collapsed="false">
      <c r="A6313" s="4" t="str">
        <f aca="false">B6313&amp;"|"&amp;C6313</f>
        <v>tdbR00000155 Ile-GAU|7</v>
      </c>
      <c r="B6313" s="4" t="s">
        <v>123</v>
      </c>
      <c r="C6313" s="4" t="s">
        <v>775</v>
      </c>
      <c r="D6313" s="4" t="n">
        <v>7</v>
      </c>
      <c r="E6313" s="17" t="s">
        <v>780</v>
      </c>
      <c r="F6313" s="18" t="s">
        <v>768</v>
      </c>
    </row>
    <row r="6314" customFormat="false" ht="15" hidden="false" customHeight="false" outlineLevel="0" collapsed="false">
      <c r="A6314" s="4" t="str">
        <f aca="false">B6314&amp;"|"&amp;C6314</f>
        <v>tdbR00000155 Ile-GAU|8</v>
      </c>
      <c r="B6314" s="4" t="s">
        <v>123</v>
      </c>
      <c r="C6314" s="4" t="s">
        <v>776</v>
      </c>
      <c r="D6314" s="4" t="n">
        <v>8</v>
      </c>
      <c r="E6314" s="3" t="s">
        <v>777</v>
      </c>
      <c r="F6314" s="4" t="s">
        <v>778</v>
      </c>
    </row>
    <row r="6315" customFormat="false" ht="15" hidden="false" customHeight="false" outlineLevel="0" collapsed="false">
      <c r="A6315" s="4" t="str">
        <f aca="false">B6315&amp;"|"&amp;C6315</f>
        <v>tdbR00000155 Ile-GAU|9</v>
      </c>
      <c r="B6315" s="4" t="s">
        <v>123</v>
      </c>
      <c r="C6315" s="4" t="s">
        <v>779</v>
      </c>
      <c r="D6315" s="4" t="n">
        <v>9</v>
      </c>
      <c r="E6315" s="3" t="s">
        <v>780</v>
      </c>
      <c r="F6315" s="4" t="s">
        <v>781</v>
      </c>
    </row>
    <row r="6316" customFormat="false" ht="15" hidden="false" customHeight="false" outlineLevel="0" collapsed="false">
      <c r="A6316" s="4" t="str">
        <f aca="false">B6316&amp;"|"&amp;C6316</f>
        <v>tdbR00000155 Ile-GAU|10</v>
      </c>
      <c r="B6316" s="4" t="s">
        <v>123</v>
      </c>
      <c r="C6316" s="4" t="s">
        <v>782</v>
      </c>
      <c r="D6316" s="4" t="n">
        <v>10</v>
      </c>
      <c r="E6316" s="8" t="s">
        <v>459</v>
      </c>
      <c r="F6316" s="7" t="s">
        <v>783</v>
      </c>
    </row>
    <row r="6317" customFormat="false" ht="15" hidden="false" customHeight="false" outlineLevel="0" collapsed="false">
      <c r="A6317" s="4" t="str">
        <f aca="false">B6317&amp;"|"&amp;C6317</f>
        <v>tdbR00000155 Ile-GAU|11</v>
      </c>
      <c r="B6317" s="4" t="s">
        <v>123</v>
      </c>
      <c r="C6317" s="4" t="s">
        <v>784</v>
      </c>
      <c r="D6317" s="4" t="n">
        <v>11</v>
      </c>
      <c r="E6317" s="8" t="s">
        <v>772</v>
      </c>
      <c r="F6317" s="7" t="s">
        <v>783</v>
      </c>
    </row>
    <row r="6318" customFormat="false" ht="15" hidden="false" customHeight="false" outlineLevel="0" collapsed="false">
      <c r="A6318" s="4" t="str">
        <f aca="false">B6318&amp;"|"&amp;C6318</f>
        <v>tdbR00000155 Ile-GAU|12</v>
      </c>
      <c r="B6318" s="4" t="s">
        <v>123</v>
      </c>
      <c r="C6318" s="4" t="s">
        <v>785</v>
      </c>
      <c r="D6318" s="4" t="n">
        <v>12</v>
      </c>
      <c r="E6318" s="8" t="s">
        <v>777</v>
      </c>
      <c r="F6318" s="7" t="s">
        <v>783</v>
      </c>
    </row>
    <row r="6319" customFormat="false" ht="15" hidden="false" customHeight="false" outlineLevel="0" collapsed="false">
      <c r="A6319" s="4" t="str">
        <f aca="false">B6319&amp;"|"&amp;C6319</f>
        <v>tdbR00000155 Ile-GAU|13</v>
      </c>
      <c r="B6319" s="4" t="s">
        <v>123</v>
      </c>
      <c r="C6319" s="4" t="s">
        <v>786</v>
      </c>
      <c r="D6319" s="4" t="n">
        <v>13</v>
      </c>
      <c r="E6319" s="8" t="s">
        <v>772</v>
      </c>
      <c r="F6319" s="7" t="s">
        <v>783</v>
      </c>
    </row>
    <row r="6320" customFormat="false" ht="15" hidden="false" customHeight="false" outlineLevel="0" collapsed="false">
      <c r="A6320" s="4" t="str">
        <f aca="false">B6320&amp;"|"&amp;C6320</f>
        <v>tdbR00000155 Ile-GAU|14</v>
      </c>
      <c r="B6320" s="4" t="s">
        <v>123</v>
      </c>
      <c r="C6320" s="4" t="s">
        <v>787</v>
      </c>
      <c r="D6320" s="4" t="n">
        <v>14</v>
      </c>
      <c r="E6320" s="19" t="s">
        <v>780</v>
      </c>
      <c r="F6320" s="20" t="s">
        <v>788</v>
      </c>
    </row>
    <row r="6321" customFormat="false" ht="15" hidden="false" customHeight="false" outlineLevel="0" collapsed="false">
      <c r="A6321" s="4" t="str">
        <f aca="false">B6321&amp;"|"&amp;C6321</f>
        <v>tdbR00000155 Ile-GAU|15</v>
      </c>
      <c r="B6321" s="4" t="s">
        <v>123</v>
      </c>
      <c r="C6321" s="4" t="s">
        <v>789</v>
      </c>
      <c r="D6321" s="4" t="n">
        <v>15</v>
      </c>
      <c r="E6321" s="19" t="s">
        <v>459</v>
      </c>
      <c r="F6321" s="20" t="s">
        <v>788</v>
      </c>
    </row>
    <row r="6322" customFormat="false" ht="15" hidden="false" customHeight="false" outlineLevel="0" collapsed="false">
      <c r="A6322" s="4" t="str">
        <f aca="false">B6322&amp;"|"&amp;C6322</f>
        <v>tdbR00000155 Ile-GAU|16</v>
      </c>
      <c r="B6322" s="4" t="s">
        <v>123</v>
      </c>
      <c r="C6322" s="4" t="s">
        <v>790</v>
      </c>
      <c r="D6322" s="4" t="n">
        <v>16</v>
      </c>
      <c r="E6322" s="19" t="s">
        <v>772</v>
      </c>
      <c r="F6322" s="20" t="s">
        <v>788</v>
      </c>
    </row>
    <row r="6323" customFormat="false" ht="15" hidden="false" customHeight="false" outlineLevel="0" collapsed="false">
      <c r="A6323" s="4" t="str">
        <f aca="false">B6323&amp;"|"&amp;C6323</f>
        <v>tdbR00000155 Ile-GAU|17</v>
      </c>
      <c r="B6323" s="4" t="s">
        <v>123</v>
      </c>
      <c r="C6323" s="4" t="s">
        <v>791</v>
      </c>
      <c r="D6323" s="4" t="n">
        <v>17</v>
      </c>
      <c r="E6323" s="19" t="s">
        <v>777</v>
      </c>
      <c r="F6323" s="20" t="s">
        <v>788</v>
      </c>
    </row>
    <row r="6324" customFormat="false" ht="15" hidden="false" customHeight="false" outlineLevel="0" collapsed="false">
      <c r="A6324" s="4" t="str">
        <f aca="false">B6324&amp;"|"&amp;C6324</f>
        <v>tdbR00000155 Ile-GAU|18</v>
      </c>
      <c r="B6324" s="4" t="s">
        <v>123</v>
      </c>
      <c r="C6324" s="4" t="s">
        <v>793</v>
      </c>
      <c r="D6324" s="4" t="n">
        <v>18</v>
      </c>
      <c r="E6324" s="19" t="s">
        <v>459</v>
      </c>
      <c r="F6324" s="20" t="s">
        <v>788</v>
      </c>
    </row>
    <row r="6325" customFormat="false" ht="15" hidden="false" customHeight="false" outlineLevel="0" collapsed="false">
      <c r="A6325" s="4" t="str">
        <f aca="false">B6325&amp;"|"&amp;C6325</f>
        <v>tdbR00000155 Ile-GAU|19</v>
      </c>
      <c r="B6325" s="4" t="s">
        <v>123</v>
      </c>
      <c r="C6325" s="4" t="s">
        <v>794</v>
      </c>
      <c r="D6325" s="4" t="n">
        <v>19</v>
      </c>
      <c r="E6325" s="19" t="s">
        <v>459</v>
      </c>
      <c r="F6325" s="20" t="s">
        <v>788</v>
      </c>
    </row>
    <row r="6326" customFormat="false" ht="15" hidden="false" customHeight="false" outlineLevel="0" collapsed="false">
      <c r="A6326" s="4" t="str">
        <f aca="false">B6326&amp;"|"&amp;C6326</f>
        <v>tdbR00000155 Ile-GAU|20</v>
      </c>
      <c r="B6326" s="4" t="s">
        <v>123</v>
      </c>
      <c r="C6326" s="4" t="s">
        <v>795</v>
      </c>
      <c r="D6326" s="4" t="n">
        <v>20</v>
      </c>
      <c r="E6326" s="19" t="s">
        <v>777</v>
      </c>
      <c r="F6326" s="20" t="s">
        <v>788</v>
      </c>
    </row>
    <row r="6327" customFormat="false" ht="15" hidden="false" customHeight="false" outlineLevel="0" collapsed="false">
      <c r="A6327" s="4" t="str">
        <f aca="false">B6327&amp;"|"&amp;C6327</f>
        <v>tdbR00000155 Ile-GAU|20a</v>
      </c>
      <c r="B6327" s="4" t="s">
        <v>123</v>
      </c>
      <c r="C6327" s="4" t="s">
        <v>796</v>
      </c>
      <c r="D6327" s="4" t="n">
        <v>21</v>
      </c>
      <c r="E6327" s="19" t="s">
        <v>777</v>
      </c>
      <c r="F6327" s="20" t="s">
        <v>788</v>
      </c>
    </row>
    <row r="6328" customFormat="false" ht="15" hidden="false" customHeight="false" outlineLevel="0" collapsed="false">
      <c r="A6328" s="4" t="str">
        <f aca="false">B6328&amp;"|"&amp;C6328</f>
        <v>tdbR00000155 Ile-GAU|21</v>
      </c>
      <c r="B6328" s="4" t="s">
        <v>123</v>
      </c>
      <c r="C6328" s="4" t="s">
        <v>797</v>
      </c>
      <c r="D6328" s="4" t="n">
        <v>22</v>
      </c>
      <c r="E6328" s="19" t="s">
        <v>780</v>
      </c>
      <c r="F6328" s="20" t="s">
        <v>788</v>
      </c>
    </row>
    <row r="6329" customFormat="false" ht="15" hidden="false" customHeight="false" outlineLevel="0" collapsed="false">
      <c r="A6329" s="4" t="str">
        <f aca="false">B6329&amp;"|"&amp;C6329</f>
        <v>tdbR00000155 Ile-GAU|22</v>
      </c>
      <c r="B6329" s="4" t="s">
        <v>123</v>
      </c>
      <c r="C6329" s="4" t="s">
        <v>798</v>
      </c>
      <c r="D6329" s="4" t="n">
        <v>23</v>
      </c>
      <c r="E6329" s="8" t="s">
        <v>459</v>
      </c>
      <c r="F6329" s="7" t="s">
        <v>783</v>
      </c>
    </row>
    <row r="6330" customFormat="false" ht="15" hidden="false" customHeight="false" outlineLevel="0" collapsed="false">
      <c r="A6330" s="4" t="str">
        <f aca="false">B6330&amp;"|"&amp;C6330</f>
        <v>tdbR00000155 Ile-GAU|23</v>
      </c>
      <c r="B6330" s="4" t="s">
        <v>123</v>
      </c>
      <c r="C6330" s="4" t="s">
        <v>799</v>
      </c>
      <c r="D6330" s="4" t="n">
        <v>24</v>
      </c>
      <c r="E6330" s="8" t="s">
        <v>780</v>
      </c>
      <c r="F6330" s="7" t="s">
        <v>783</v>
      </c>
    </row>
    <row r="6331" customFormat="false" ht="15" hidden="false" customHeight="false" outlineLevel="0" collapsed="false">
      <c r="A6331" s="4" t="str">
        <f aca="false">B6331&amp;"|"&amp;C6331</f>
        <v>tdbR00000155 Ile-GAU|24</v>
      </c>
      <c r="B6331" s="4" t="s">
        <v>123</v>
      </c>
      <c r="C6331" s="4" t="s">
        <v>800</v>
      </c>
      <c r="D6331" s="4" t="n">
        <v>25</v>
      </c>
      <c r="E6331" s="8" t="s">
        <v>459</v>
      </c>
      <c r="F6331" s="7" t="s">
        <v>783</v>
      </c>
    </row>
    <row r="6332" customFormat="false" ht="15" hidden="false" customHeight="false" outlineLevel="0" collapsed="false">
      <c r="A6332" s="4" t="str">
        <f aca="false">B6332&amp;"|"&amp;C6332</f>
        <v>tdbR00000155 Ile-GAU|25</v>
      </c>
      <c r="B6332" s="4" t="s">
        <v>123</v>
      </c>
      <c r="C6332" s="4" t="s">
        <v>801</v>
      </c>
      <c r="D6332" s="4" t="n">
        <v>26</v>
      </c>
      <c r="E6332" s="8" t="s">
        <v>772</v>
      </c>
      <c r="F6332" s="7" t="s">
        <v>783</v>
      </c>
    </row>
    <row r="6333" customFormat="false" ht="15" hidden="false" customHeight="false" outlineLevel="0" collapsed="false">
      <c r="A6333" s="4" t="str">
        <f aca="false">B6333&amp;"|"&amp;C6333</f>
        <v>tdbR00000155 Ile-GAU|26</v>
      </c>
      <c r="B6333" s="4" t="s">
        <v>123</v>
      </c>
      <c r="C6333" s="4" t="s">
        <v>802</v>
      </c>
      <c r="D6333" s="4" t="n">
        <v>27</v>
      </c>
      <c r="E6333" s="3" t="s">
        <v>780</v>
      </c>
      <c r="F6333" s="4" t="s">
        <v>803</v>
      </c>
    </row>
    <row r="6334" customFormat="false" ht="15" hidden="false" customHeight="false" outlineLevel="0" collapsed="false">
      <c r="A6334" s="4" t="str">
        <f aca="false">B6334&amp;"|"&amp;C6334</f>
        <v>tdbR00000155 Ile-GAU|27</v>
      </c>
      <c r="B6334" s="4" t="s">
        <v>123</v>
      </c>
      <c r="C6334" s="4" t="s">
        <v>804</v>
      </c>
      <c r="D6334" s="4" t="n">
        <v>28</v>
      </c>
      <c r="E6334" s="21" t="s">
        <v>777</v>
      </c>
      <c r="F6334" s="22" t="s">
        <v>805</v>
      </c>
    </row>
    <row r="6335" customFormat="false" ht="15" hidden="false" customHeight="false" outlineLevel="0" collapsed="false">
      <c r="A6335" s="4" t="str">
        <f aca="false">B6335&amp;"|"&amp;C6335</f>
        <v>tdbR00000155 Ile-GAU|28</v>
      </c>
      <c r="B6335" s="4" t="s">
        <v>123</v>
      </c>
      <c r="C6335" s="4" t="s">
        <v>806</v>
      </c>
      <c r="D6335" s="4" t="n">
        <v>29</v>
      </c>
      <c r="E6335" s="21" t="s">
        <v>777</v>
      </c>
      <c r="F6335" s="22" t="s">
        <v>805</v>
      </c>
    </row>
    <row r="6336" customFormat="false" ht="15" hidden="false" customHeight="false" outlineLevel="0" collapsed="false">
      <c r="A6336" s="4" t="str">
        <f aca="false">B6336&amp;"|"&amp;C6336</f>
        <v>tdbR00000155 Ile-GAU|29</v>
      </c>
      <c r="B6336" s="4" t="s">
        <v>123</v>
      </c>
      <c r="C6336" s="4" t="s">
        <v>807</v>
      </c>
      <c r="D6336" s="4" t="n">
        <v>30</v>
      </c>
      <c r="E6336" s="21" t="s">
        <v>772</v>
      </c>
      <c r="F6336" s="22" t="s">
        <v>805</v>
      </c>
    </row>
    <row r="6337" customFormat="false" ht="15" hidden="false" customHeight="false" outlineLevel="0" collapsed="false">
      <c r="A6337" s="4" t="str">
        <f aca="false">B6337&amp;"|"&amp;C6337</f>
        <v>tdbR00000155 Ile-GAU|30</v>
      </c>
      <c r="B6337" s="4" t="s">
        <v>123</v>
      </c>
      <c r="C6337" s="4" t="s">
        <v>808</v>
      </c>
      <c r="D6337" s="4" t="n">
        <v>31</v>
      </c>
      <c r="E6337" s="21" t="s">
        <v>772</v>
      </c>
      <c r="F6337" s="22" t="s">
        <v>805</v>
      </c>
    </row>
    <row r="6338" customFormat="false" ht="15" hidden="false" customHeight="false" outlineLevel="0" collapsed="false">
      <c r="A6338" s="4" t="str">
        <f aca="false">B6338&amp;"|"&amp;C6338</f>
        <v>tdbR00000155 Ile-GAU|31</v>
      </c>
      <c r="B6338" s="4" t="s">
        <v>123</v>
      </c>
      <c r="C6338" s="4" t="s">
        <v>809</v>
      </c>
      <c r="D6338" s="4" t="n">
        <v>32</v>
      </c>
      <c r="E6338" s="21" t="s">
        <v>459</v>
      </c>
      <c r="F6338" s="22" t="s">
        <v>805</v>
      </c>
    </row>
    <row r="6339" customFormat="false" ht="15" hidden="false" customHeight="false" outlineLevel="0" collapsed="false">
      <c r="A6339" s="4" t="str">
        <f aca="false">B6339&amp;"|"&amp;C6339</f>
        <v>tdbR00000155 Ile-GAU|32</v>
      </c>
      <c r="B6339" s="4" t="s">
        <v>123</v>
      </c>
      <c r="C6339" s="4" t="s">
        <v>810</v>
      </c>
      <c r="D6339" s="4" t="n">
        <v>33</v>
      </c>
      <c r="E6339" s="19" t="s">
        <v>772</v>
      </c>
      <c r="F6339" s="20" t="s">
        <v>811</v>
      </c>
    </row>
    <row r="6340" customFormat="false" ht="15" hidden="false" customHeight="false" outlineLevel="0" collapsed="false">
      <c r="A6340" s="4" t="str">
        <f aca="false">B6340&amp;"|"&amp;C6340</f>
        <v>tdbR00000155 Ile-GAU|33</v>
      </c>
      <c r="B6340" s="4" t="s">
        <v>123</v>
      </c>
      <c r="C6340" s="4" t="s">
        <v>812</v>
      </c>
      <c r="D6340" s="4" t="n">
        <v>34</v>
      </c>
      <c r="E6340" s="19" t="s">
        <v>777</v>
      </c>
      <c r="F6340" s="20" t="s">
        <v>811</v>
      </c>
    </row>
    <row r="6341" customFormat="false" ht="15" hidden="false" customHeight="false" outlineLevel="0" collapsed="false">
      <c r="A6341" s="4" t="str">
        <f aca="false">B6341&amp;"|"&amp;C6341</f>
        <v>tdbR00000155 Ile-GAU|34</v>
      </c>
      <c r="B6341" s="4" t="s">
        <v>123</v>
      </c>
      <c r="C6341" s="4" t="s">
        <v>813</v>
      </c>
      <c r="D6341" s="4" t="n">
        <v>35</v>
      </c>
      <c r="E6341" s="19" t="s">
        <v>459</v>
      </c>
      <c r="F6341" s="20" t="s">
        <v>811</v>
      </c>
    </row>
    <row r="6342" customFormat="false" ht="15" hidden="false" customHeight="false" outlineLevel="0" collapsed="false">
      <c r="A6342" s="4" t="str">
        <f aca="false">B6342&amp;"|"&amp;C6342</f>
        <v>tdbR00000155 Ile-GAU|35</v>
      </c>
      <c r="B6342" s="4" t="s">
        <v>123</v>
      </c>
      <c r="C6342" s="4" t="s">
        <v>814</v>
      </c>
      <c r="D6342" s="4" t="n">
        <v>36</v>
      </c>
      <c r="E6342" s="19" t="s">
        <v>780</v>
      </c>
      <c r="F6342" s="20" t="s">
        <v>811</v>
      </c>
    </row>
    <row r="6343" customFormat="false" ht="15" hidden="false" customHeight="false" outlineLevel="0" collapsed="false">
      <c r="A6343" s="4" t="str">
        <f aca="false">B6343&amp;"|"&amp;C6343</f>
        <v>tdbR00000155 Ile-GAU|36</v>
      </c>
      <c r="B6343" s="4" t="s">
        <v>123</v>
      </c>
      <c r="C6343" s="4" t="s">
        <v>815</v>
      </c>
      <c r="D6343" s="4" t="n">
        <v>37</v>
      </c>
      <c r="E6343" s="19" t="s">
        <v>777</v>
      </c>
      <c r="F6343" s="20" t="s">
        <v>811</v>
      </c>
    </row>
    <row r="6344" customFormat="false" ht="15" hidden="false" customHeight="false" outlineLevel="0" collapsed="false">
      <c r="A6344" s="4" t="str">
        <f aca="false">B6344&amp;"|"&amp;C6344</f>
        <v>tdbR00000155 Ile-GAU|37</v>
      </c>
      <c r="B6344" s="4" t="s">
        <v>123</v>
      </c>
      <c r="C6344" s="4" t="s">
        <v>816</v>
      </c>
      <c r="D6344" s="4" t="n">
        <v>38</v>
      </c>
      <c r="E6344" s="19" t="s">
        <v>780</v>
      </c>
      <c r="F6344" s="20" t="s">
        <v>811</v>
      </c>
    </row>
    <row r="6345" customFormat="false" ht="15" hidden="false" customHeight="false" outlineLevel="0" collapsed="false">
      <c r="A6345" s="4" t="str">
        <f aca="false">B6345&amp;"|"&amp;C6345</f>
        <v>tdbR00000155 Ile-GAU|38</v>
      </c>
      <c r="B6345" s="4" t="s">
        <v>123</v>
      </c>
      <c r="C6345" s="4" t="s">
        <v>817</v>
      </c>
      <c r="D6345" s="4" t="n">
        <v>39</v>
      </c>
      <c r="E6345" s="19" t="s">
        <v>780</v>
      </c>
      <c r="F6345" s="20" t="s">
        <v>811</v>
      </c>
    </row>
    <row r="6346" customFormat="false" ht="15" hidden="false" customHeight="false" outlineLevel="0" collapsed="false">
      <c r="A6346" s="4" t="str">
        <f aca="false">B6346&amp;"|"&amp;C6346</f>
        <v>tdbR00000155 Ile-GAU|39</v>
      </c>
      <c r="B6346" s="4" t="s">
        <v>123</v>
      </c>
      <c r="C6346" s="4" t="s">
        <v>818</v>
      </c>
      <c r="D6346" s="4" t="n">
        <v>40</v>
      </c>
      <c r="E6346" s="21" t="s">
        <v>772</v>
      </c>
      <c r="F6346" s="22" t="s">
        <v>805</v>
      </c>
    </row>
    <row r="6347" customFormat="false" ht="15" hidden="false" customHeight="false" outlineLevel="0" collapsed="false">
      <c r="A6347" s="4" t="str">
        <f aca="false">B6347&amp;"|"&amp;C6347</f>
        <v>tdbR00000155 Ile-GAU|40</v>
      </c>
      <c r="B6347" s="4" t="s">
        <v>123</v>
      </c>
      <c r="C6347" s="4" t="s">
        <v>819</v>
      </c>
      <c r="D6347" s="4" t="n">
        <v>41</v>
      </c>
      <c r="E6347" s="21" t="s">
        <v>459</v>
      </c>
      <c r="F6347" s="22" t="s">
        <v>805</v>
      </c>
    </row>
    <row r="6348" customFormat="false" ht="15" hidden="false" customHeight="false" outlineLevel="0" collapsed="false">
      <c r="A6348" s="4" t="str">
        <f aca="false">B6348&amp;"|"&amp;C6348</f>
        <v>tdbR00000155 Ile-GAU|41</v>
      </c>
      <c r="B6348" s="4" t="s">
        <v>123</v>
      </c>
      <c r="C6348" s="4" t="s">
        <v>820</v>
      </c>
      <c r="D6348" s="4" t="n">
        <v>42</v>
      </c>
      <c r="E6348" s="21" t="s">
        <v>459</v>
      </c>
      <c r="F6348" s="22" t="s">
        <v>805</v>
      </c>
    </row>
    <row r="6349" customFormat="false" ht="15" hidden="false" customHeight="false" outlineLevel="0" collapsed="false">
      <c r="A6349" s="4" t="str">
        <f aca="false">B6349&amp;"|"&amp;C6349</f>
        <v>tdbR00000155 Ile-GAU|42</v>
      </c>
      <c r="B6349" s="4" t="s">
        <v>123</v>
      </c>
      <c r="C6349" s="4" t="s">
        <v>821</v>
      </c>
      <c r="D6349" s="4" t="n">
        <v>43</v>
      </c>
      <c r="E6349" s="21" t="s">
        <v>780</v>
      </c>
      <c r="F6349" s="22" t="s">
        <v>805</v>
      </c>
    </row>
    <row r="6350" customFormat="false" ht="15" hidden="false" customHeight="false" outlineLevel="0" collapsed="false">
      <c r="A6350" s="4" t="str">
        <f aca="false">B6350&amp;"|"&amp;C6350</f>
        <v>tdbR00000155 Ile-GAU|43</v>
      </c>
      <c r="B6350" s="4" t="s">
        <v>123</v>
      </c>
      <c r="C6350" s="4" t="s">
        <v>822</v>
      </c>
      <c r="D6350" s="4" t="n">
        <v>44</v>
      </c>
      <c r="E6350" s="21" t="s">
        <v>459</v>
      </c>
      <c r="F6350" s="22" t="s">
        <v>805</v>
      </c>
    </row>
    <row r="6351" customFormat="false" ht="15" hidden="false" customHeight="false" outlineLevel="0" collapsed="false">
      <c r="A6351" s="4" t="str">
        <f aca="false">B6351&amp;"|"&amp;C6351</f>
        <v>tdbR00000155 Ile-GAU|44</v>
      </c>
      <c r="B6351" s="4" t="s">
        <v>123</v>
      </c>
      <c r="C6351" s="4" t="s">
        <v>823</v>
      </c>
      <c r="D6351" s="4" t="n">
        <v>45</v>
      </c>
      <c r="E6351" s="19" t="s">
        <v>780</v>
      </c>
      <c r="F6351" s="20" t="s">
        <v>824</v>
      </c>
    </row>
    <row r="6352" customFormat="false" ht="15" hidden="false" customHeight="false" outlineLevel="0" collapsed="false">
      <c r="A6352" s="4" t="str">
        <f aca="false">B6352&amp;"|"&amp;C6352</f>
        <v>tdbR00000155 Ile-GAU|45</v>
      </c>
      <c r="B6352" s="4" t="s">
        <v>123</v>
      </c>
      <c r="C6352" s="4" t="s">
        <v>825</v>
      </c>
      <c r="D6352" s="4" t="n">
        <v>46</v>
      </c>
      <c r="E6352" s="19" t="s">
        <v>459</v>
      </c>
      <c r="F6352" s="20" t="s">
        <v>824</v>
      </c>
    </row>
    <row r="6353" customFormat="false" ht="15" hidden="false" customHeight="false" outlineLevel="0" collapsed="false">
      <c r="A6353" s="4" t="str">
        <f aca="false">B6353&amp;"|"&amp;C6353</f>
        <v>tdbR00000155 Ile-GAU|46</v>
      </c>
      <c r="B6353" s="4" t="s">
        <v>123</v>
      </c>
      <c r="C6353" s="4" t="s">
        <v>826</v>
      </c>
      <c r="D6353" s="4" t="n">
        <v>47</v>
      </c>
      <c r="E6353" s="19" t="s">
        <v>459</v>
      </c>
      <c r="F6353" s="20" t="s">
        <v>824</v>
      </c>
    </row>
    <row r="6354" customFormat="false" ht="15" hidden="false" customHeight="false" outlineLevel="0" collapsed="false">
      <c r="A6354" s="4" t="str">
        <f aca="false">B6354&amp;"|"&amp;C6354</f>
        <v>tdbR00000155 Ile-GAU|47</v>
      </c>
      <c r="B6354" s="4" t="s">
        <v>123</v>
      </c>
      <c r="C6354" s="4" t="s">
        <v>827</v>
      </c>
      <c r="D6354" s="4" t="n">
        <v>48</v>
      </c>
      <c r="E6354" s="19" t="s">
        <v>777</v>
      </c>
      <c r="F6354" s="20" t="s">
        <v>824</v>
      </c>
    </row>
    <row r="6355" customFormat="false" ht="15" hidden="false" customHeight="false" outlineLevel="0" collapsed="false">
      <c r="A6355" s="4" t="str">
        <f aca="false">B6355&amp;"|"&amp;C6355</f>
        <v>tdbR00000155 Ile-GAU|48</v>
      </c>
      <c r="B6355" s="4" t="s">
        <v>123</v>
      </c>
      <c r="C6355" s="4" t="s">
        <v>828</v>
      </c>
      <c r="D6355" s="4" t="n">
        <v>49</v>
      </c>
      <c r="E6355" s="19" t="s">
        <v>772</v>
      </c>
      <c r="F6355" s="20" t="s">
        <v>824</v>
      </c>
    </row>
    <row r="6356" customFormat="false" ht="15" hidden="false" customHeight="false" outlineLevel="0" collapsed="false">
      <c r="A6356" s="4" t="str">
        <f aca="false">B6356&amp;"|"&amp;C6356</f>
        <v>tdbR00000155 Ile-GAU|49</v>
      </c>
      <c r="B6356" s="4" t="s">
        <v>123</v>
      </c>
      <c r="C6356" s="4" t="s">
        <v>829</v>
      </c>
      <c r="D6356" s="4" t="n">
        <v>50</v>
      </c>
      <c r="E6356" s="23" t="s">
        <v>459</v>
      </c>
      <c r="F6356" s="10" t="s">
        <v>830</v>
      </c>
    </row>
    <row r="6357" customFormat="false" ht="15" hidden="false" customHeight="false" outlineLevel="0" collapsed="false">
      <c r="A6357" s="4" t="str">
        <f aca="false">B6357&amp;"|"&amp;C6357</f>
        <v>tdbR00000155 Ile-GAU|50</v>
      </c>
      <c r="B6357" s="4" t="s">
        <v>123</v>
      </c>
      <c r="C6357" s="4" t="s">
        <v>831</v>
      </c>
      <c r="D6357" s="4" t="n">
        <v>51</v>
      </c>
      <c r="E6357" s="23" t="s">
        <v>777</v>
      </c>
      <c r="F6357" s="10" t="s">
        <v>830</v>
      </c>
    </row>
    <row r="6358" customFormat="false" ht="15" hidden="false" customHeight="false" outlineLevel="0" collapsed="false">
      <c r="A6358" s="4" t="str">
        <f aca="false">B6358&amp;"|"&amp;C6358</f>
        <v>tdbR00000155 Ile-GAU|51</v>
      </c>
      <c r="B6358" s="4" t="s">
        <v>123</v>
      </c>
      <c r="C6358" s="4" t="s">
        <v>832</v>
      </c>
      <c r="D6358" s="4" t="n">
        <v>52</v>
      </c>
      <c r="E6358" s="23" t="s">
        <v>777</v>
      </c>
      <c r="F6358" s="10" t="s">
        <v>830</v>
      </c>
    </row>
    <row r="6359" customFormat="false" ht="15" hidden="false" customHeight="false" outlineLevel="0" collapsed="false">
      <c r="A6359" s="4" t="str">
        <f aca="false">B6359&amp;"|"&amp;C6359</f>
        <v>tdbR00000155 Ile-GAU|52</v>
      </c>
      <c r="B6359" s="4" t="s">
        <v>123</v>
      </c>
      <c r="C6359" s="4" t="s">
        <v>833</v>
      </c>
      <c r="D6359" s="4" t="n">
        <v>53</v>
      </c>
      <c r="E6359" s="23" t="s">
        <v>459</v>
      </c>
      <c r="F6359" s="10" t="s">
        <v>830</v>
      </c>
    </row>
    <row r="6360" customFormat="false" ht="15" hidden="false" customHeight="false" outlineLevel="0" collapsed="false">
      <c r="A6360" s="4" t="str">
        <f aca="false">B6360&amp;"|"&amp;C6360</f>
        <v>tdbR00000155 Ile-GAU|53</v>
      </c>
      <c r="B6360" s="4" t="s">
        <v>123</v>
      </c>
      <c r="C6360" s="4" t="s">
        <v>834</v>
      </c>
      <c r="D6360" s="4" t="n">
        <v>54</v>
      </c>
      <c r="E6360" s="23" t="s">
        <v>459</v>
      </c>
      <c r="F6360" s="10" t="s">
        <v>830</v>
      </c>
    </row>
    <row r="6361" customFormat="false" ht="15" hidden="false" customHeight="false" outlineLevel="0" collapsed="false">
      <c r="A6361" s="4" t="str">
        <f aca="false">B6361&amp;"|"&amp;C6361</f>
        <v>tdbR00000155 Ile-GAU|54</v>
      </c>
      <c r="B6361" s="4" t="s">
        <v>123</v>
      </c>
      <c r="C6361" s="4" t="s">
        <v>835</v>
      </c>
      <c r="D6361" s="4" t="n">
        <v>55</v>
      </c>
      <c r="E6361" s="19" t="s">
        <v>777</v>
      </c>
      <c r="F6361" s="20" t="s">
        <v>836</v>
      </c>
    </row>
    <row r="6362" customFormat="false" ht="15" hidden="false" customHeight="false" outlineLevel="0" collapsed="false">
      <c r="A6362" s="4" t="str">
        <f aca="false">B6362&amp;"|"&amp;C6362</f>
        <v>tdbR00000155 Ile-GAU|55</v>
      </c>
      <c r="B6362" s="4" t="s">
        <v>123</v>
      </c>
      <c r="C6362" s="4" t="s">
        <v>837</v>
      </c>
      <c r="D6362" s="4" t="n">
        <v>56</v>
      </c>
      <c r="E6362" s="19" t="s">
        <v>777</v>
      </c>
      <c r="F6362" s="20" t="s">
        <v>836</v>
      </c>
    </row>
    <row r="6363" customFormat="false" ht="15" hidden="false" customHeight="false" outlineLevel="0" collapsed="false">
      <c r="A6363" s="4" t="str">
        <f aca="false">B6363&amp;"|"&amp;C6363</f>
        <v>tdbR00000155 Ile-GAU|56</v>
      </c>
      <c r="B6363" s="4" t="s">
        <v>123</v>
      </c>
      <c r="C6363" s="4" t="s">
        <v>838</v>
      </c>
      <c r="D6363" s="4" t="n">
        <v>57</v>
      </c>
      <c r="E6363" s="19" t="s">
        <v>772</v>
      </c>
      <c r="F6363" s="20" t="s">
        <v>836</v>
      </c>
    </row>
    <row r="6364" customFormat="false" ht="15" hidden="false" customHeight="false" outlineLevel="0" collapsed="false">
      <c r="A6364" s="4" t="str">
        <f aca="false">B6364&amp;"|"&amp;C6364</f>
        <v>tdbR00000155 Ile-GAU|57</v>
      </c>
      <c r="B6364" s="4" t="s">
        <v>123</v>
      </c>
      <c r="C6364" s="4" t="s">
        <v>839</v>
      </c>
      <c r="D6364" s="4" t="n">
        <v>58</v>
      </c>
      <c r="E6364" s="19" t="s">
        <v>780</v>
      </c>
      <c r="F6364" s="20" t="s">
        <v>836</v>
      </c>
    </row>
    <row r="6365" customFormat="false" ht="15" hidden="false" customHeight="false" outlineLevel="0" collapsed="false">
      <c r="A6365" s="4" t="str">
        <f aca="false">B6365&amp;"|"&amp;C6365</f>
        <v>tdbR00000155 Ile-GAU|58</v>
      </c>
      <c r="B6365" s="4" t="s">
        <v>123</v>
      </c>
      <c r="C6365" s="4" t="s">
        <v>840</v>
      </c>
      <c r="D6365" s="4" t="n">
        <v>59</v>
      </c>
      <c r="E6365" s="19" t="s">
        <v>780</v>
      </c>
      <c r="F6365" s="20" t="s">
        <v>836</v>
      </c>
    </row>
    <row r="6366" customFormat="false" ht="15" hidden="false" customHeight="false" outlineLevel="0" collapsed="false">
      <c r="A6366" s="4" t="str">
        <f aca="false">B6366&amp;"|"&amp;C6366</f>
        <v>tdbR00000155 Ile-GAU|59</v>
      </c>
      <c r="B6366" s="4" t="s">
        <v>123</v>
      </c>
      <c r="C6366" s="4" t="s">
        <v>841</v>
      </c>
      <c r="D6366" s="4" t="n">
        <v>60</v>
      </c>
      <c r="E6366" s="19" t="s">
        <v>459</v>
      </c>
      <c r="F6366" s="20" t="s">
        <v>836</v>
      </c>
    </row>
    <row r="6367" customFormat="false" ht="15" hidden="false" customHeight="false" outlineLevel="0" collapsed="false">
      <c r="A6367" s="4" t="str">
        <f aca="false">B6367&amp;"|"&amp;C6367</f>
        <v>tdbR00000155 Ile-GAU|60</v>
      </c>
      <c r="B6367" s="4" t="s">
        <v>123</v>
      </c>
      <c r="C6367" s="4" t="s">
        <v>842</v>
      </c>
      <c r="D6367" s="4" t="n">
        <v>61</v>
      </c>
      <c r="E6367" s="19" t="s">
        <v>777</v>
      </c>
      <c r="F6367" s="20" t="s">
        <v>836</v>
      </c>
    </row>
    <row r="6368" customFormat="false" ht="15" hidden="false" customHeight="false" outlineLevel="0" collapsed="false">
      <c r="A6368" s="4" t="str">
        <f aca="false">B6368&amp;"|"&amp;C6368</f>
        <v>tdbR00000155 Ile-GAU|61</v>
      </c>
      <c r="B6368" s="4" t="s">
        <v>123</v>
      </c>
      <c r="C6368" s="4" t="s">
        <v>843</v>
      </c>
      <c r="D6368" s="4" t="n">
        <v>62</v>
      </c>
      <c r="E6368" s="23" t="s">
        <v>772</v>
      </c>
      <c r="F6368" s="10" t="s">
        <v>830</v>
      </c>
    </row>
    <row r="6369" customFormat="false" ht="15" hidden="false" customHeight="false" outlineLevel="0" collapsed="false">
      <c r="A6369" s="4" t="str">
        <f aca="false">B6369&amp;"|"&amp;C6369</f>
        <v>tdbR00000155 Ile-GAU|62</v>
      </c>
      <c r="B6369" s="4" t="s">
        <v>123</v>
      </c>
      <c r="C6369" s="4" t="s">
        <v>844</v>
      </c>
      <c r="D6369" s="4" t="n">
        <v>63</v>
      </c>
      <c r="E6369" s="23" t="s">
        <v>772</v>
      </c>
      <c r="F6369" s="10" t="s">
        <v>830</v>
      </c>
    </row>
    <row r="6370" customFormat="false" ht="15" hidden="false" customHeight="false" outlineLevel="0" collapsed="false">
      <c r="A6370" s="4" t="str">
        <f aca="false">B6370&amp;"|"&amp;C6370</f>
        <v>tdbR00000155 Ile-GAU|63</v>
      </c>
      <c r="B6370" s="4" t="s">
        <v>123</v>
      </c>
      <c r="C6370" s="4" t="s">
        <v>845</v>
      </c>
      <c r="D6370" s="4" t="n">
        <v>64</v>
      </c>
      <c r="E6370" s="23" t="s">
        <v>780</v>
      </c>
      <c r="F6370" s="10" t="s">
        <v>830</v>
      </c>
    </row>
    <row r="6371" customFormat="false" ht="15" hidden="false" customHeight="false" outlineLevel="0" collapsed="false">
      <c r="A6371" s="4" t="str">
        <f aca="false">B6371&amp;"|"&amp;C6371</f>
        <v>tdbR00000155 Ile-GAU|64</v>
      </c>
      <c r="B6371" s="4" t="s">
        <v>123</v>
      </c>
      <c r="C6371" s="4" t="s">
        <v>846</v>
      </c>
      <c r="D6371" s="4" t="n">
        <v>65</v>
      </c>
      <c r="E6371" s="23" t="s">
        <v>780</v>
      </c>
      <c r="F6371" s="10" t="s">
        <v>830</v>
      </c>
    </row>
    <row r="6372" customFormat="false" ht="15" hidden="false" customHeight="false" outlineLevel="0" collapsed="false">
      <c r="A6372" s="4" t="str">
        <f aca="false">B6372&amp;"|"&amp;C6372</f>
        <v>tdbR00000155 Ile-GAU|65</v>
      </c>
      <c r="B6372" s="4" t="s">
        <v>123</v>
      </c>
      <c r="C6372" s="4" t="s">
        <v>847</v>
      </c>
      <c r="D6372" s="4" t="n">
        <v>66</v>
      </c>
      <c r="E6372" s="23" t="s">
        <v>777</v>
      </c>
      <c r="F6372" s="10" t="s">
        <v>830</v>
      </c>
    </row>
    <row r="6373" customFormat="false" ht="15" hidden="false" customHeight="false" outlineLevel="0" collapsed="false">
      <c r="A6373" s="4" t="str">
        <f aca="false">B6373&amp;"|"&amp;C6373</f>
        <v>tdbR00000155 Ile-GAU|66</v>
      </c>
      <c r="B6373" s="4" t="s">
        <v>123</v>
      </c>
      <c r="C6373" s="4" t="s">
        <v>848</v>
      </c>
      <c r="D6373" s="4" t="n">
        <v>67</v>
      </c>
      <c r="E6373" s="17" t="s">
        <v>777</v>
      </c>
      <c r="F6373" s="18" t="s">
        <v>768</v>
      </c>
    </row>
    <row r="6374" customFormat="false" ht="15" hidden="false" customHeight="false" outlineLevel="0" collapsed="false">
      <c r="A6374" s="4" t="str">
        <f aca="false">B6374&amp;"|"&amp;C6374</f>
        <v>tdbR00000155 Ile-GAU|67</v>
      </c>
      <c r="B6374" s="4" t="s">
        <v>123</v>
      </c>
      <c r="C6374" s="4" t="s">
        <v>849</v>
      </c>
      <c r="D6374" s="4" t="n">
        <v>68</v>
      </c>
      <c r="E6374" s="17" t="s">
        <v>780</v>
      </c>
      <c r="F6374" s="18" t="s">
        <v>768</v>
      </c>
    </row>
    <row r="6375" customFormat="false" ht="15" hidden="false" customHeight="false" outlineLevel="0" collapsed="false">
      <c r="A6375" s="4" t="str">
        <f aca="false">B6375&amp;"|"&amp;C6375</f>
        <v>tdbR00000155 Ile-GAU|68</v>
      </c>
      <c r="B6375" s="4" t="s">
        <v>123</v>
      </c>
      <c r="C6375" s="4" t="s">
        <v>850</v>
      </c>
      <c r="D6375" s="4" t="n">
        <v>69</v>
      </c>
      <c r="E6375" s="17" t="s">
        <v>777</v>
      </c>
      <c r="F6375" s="18" t="s">
        <v>768</v>
      </c>
    </row>
    <row r="6376" customFormat="false" ht="15" hidden="false" customHeight="false" outlineLevel="0" collapsed="false">
      <c r="A6376" s="4" t="str">
        <f aca="false">B6376&amp;"|"&amp;C6376</f>
        <v>tdbR00000155 Ile-GAU|69</v>
      </c>
      <c r="B6376" s="4" t="s">
        <v>123</v>
      </c>
      <c r="C6376" s="4" t="s">
        <v>851</v>
      </c>
      <c r="D6376" s="4" t="n">
        <v>70</v>
      </c>
      <c r="E6376" s="17" t="s">
        <v>777</v>
      </c>
      <c r="F6376" s="18" t="s">
        <v>768</v>
      </c>
    </row>
    <row r="6377" customFormat="false" ht="15" hidden="false" customHeight="false" outlineLevel="0" collapsed="false">
      <c r="A6377" s="4" t="str">
        <f aca="false">B6377&amp;"|"&amp;C6377</f>
        <v>tdbR00000155 Ile-GAU|70</v>
      </c>
      <c r="B6377" s="4" t="s">
        <v>123</v>
      </c>
      <c r="C6377" s="4" t="s">
        <v>852</v>
      </c>
      <c r="D6377" s="4" t="n">
        <v>71</v>
      </c>
      <c r="E6377" s="17" t="s">
        <v>772</v>
      </c>
      <c r="F6377" s="18" t="s">
        <v>768</v>
      </c>
    </row>
    <row r="6378" customFormat="false" ht="15" hidden="false" customHeight="false" outlineLevel="0" collapsed="false">
      <c r="A6378" s="4" t="str">
        <f aca="false">B6378&amp;"|"&amp;C6378</f>
        <v>tdbR00000155 Ile-GAU|71</v>
      </c>
      <c r="B6378" s="4" t="s">
        <v>123</v>
      </c>
      <c r="C6378" s="4" t="s">
        <v>853</v>
      </c>
      <c r="D6378" s="4" t="n">
        <v>72</v>
      </c>
      <c r="E6378" s="17" t="s">
        <v>772</v>
      </c>
      <c r="F6378" s="18" t="s">
        <v>768</v>
      </c>
    </row>
    <row r="6379" customFormat="false" ht="15" hidden="false" customHeight="false" outlineLevel="0" collapsed="false">
      <c r="A6379" s="4" t="str">
        <f aca="false">B6379&amp;"|"&amp;C6379</f>
        <v>tdbR00000155 Ile-GAU|72</v>
      </c>
      <c r="B6379" s="4" t="s">
        <v>123</v>
      </c>
      <c r="C6379" s="4" t="s">
        <v>854</v>
      </c>
      <c r="D6379" s="4" t="n">
        <v>73</v>
      </c>
      <c r="E6379" s="17" t="s">
        <v>459</v>
      </c>
      <c r="F6379" s="18" t="s">
        <v>768</v>
      </c>
    </row>
    <row r="6380" customFormat="false" ht="15" hidden="false" customHeight="false" outlineLevel="0" collapsed="false">
      <c r="A6380" s="4" t="str">
        <f aca="false">B6380&amp;"|"&amp;C6380</f>
        <v>tdbR00000505 Ile-CAU|1</v>
      </c>
      <c r="B6380" s="4" t="s">
        <v>124</v>
      </c>
      <c r="C6380" s="4" t="s">
        <v>767</v>
      </c>
      <c r="D6380" s="4" t="n">
        <v>1</v>
      </c>
      <c r="E6380" s="17" t="s">
        <v>772</v>
      </c>
      <c r="F6380" s="18" t="s">
        <v>768</v>
      </c>
    </row>
    <row r="6381" customFormat="false" ht="15" hidden="false" customHeight="false" outlineLevel="0" collapsed="false">
      <c r="A6381" s="4" t="str">
        <f aca="false">B6381&amp;"|"&amp;C6381</f>
        <v>tdbR00000505 Ile-CAU|2</v>
      </c>
      <c r="B6381" s="4" t="s">
        <v>124</v>
      </c>
      <c r="C6381" s="4" t="s">
        <v>769</v>
      </c>
      <c r="D6381" s="4" t="n">
        <v>2</v>
      </c>
      <c r="E6381" s="17" t="s">
        <v>459</v>
      </c>
      <c r="F6381" s="18" t="s">
        <v>768</v>
      </c>
    </row>
    <row r="6382" customFormat="false" ht="15" hidden="false" customHeight="false" outlineLevel="0" collapsed="false">
      <c r="A6382" s="4" t="str">
        <f aca="false">B6382&amp;"|"&amp;C6382</f>
        <v>tdbR00000505 Ile-CAU|3</v>
      </c>
      <c r="B6382" s="4" t="s">
        <v>124</v>
      </c>
      <c r="C6382" s="4" t="s">
        <v>770</v>
      </c>
      <c r="D6382" s="4" t="n">
        <v>3</v>
      </c>
      <c r="E6382" s="17" t="s">
        <v>772</v>
      </c>
      <c r="F6382" s="18" t="s">
        <v>768</v>
      </c>
    </row>
    <row r="6383" customFormat="false" ht="15" hidden="false" customHeight="false" outlineLevel="0" collapsed="false">
      <c r="A6383" s="4" t="str">
        <f aca="false">B6383&amp;"|"&amp;C6383</f>
        <v>tdbR00000505 Ile-CAU|4</v>
      </c>
      <c r="B6383" s="4" t="s">
        <v>124</v>
      </c>
      <c r="C6383" s="4" t="s">
        <v>771</v>
      </c>
      <c r="D6383" s="4" t="n">
        <v>4</v>
      </c>
      <c r="E6383" s="17" t="s">
        <v>459</v>
      </c>
      <c r="F6383" s="18" t="s">
        <v>768</v>
      </c>
    </row>
    <row r="6384" customFormat="false" ht="15" hidden="false" customHeight="false" outlineLevel="0" collapsed="false">
      <c r="A6384" s="4" t="str">
        <f aca="false">B6384&amp;"|"&amp;C6384</f>
        <v>tdbR00000505 Ile-CAU|5</v>
      </c>
      <c r="B6384" s="4" t="s">
        <v>124</v>
      </c>
      <c r="C6384" s="4" t="s">
        <v>773</v>
      </c>
      <c r="D6384" s="4" t="n">
        <v>5</v>
      </c>
      <c r="E6384" s="17" t="s">
        <v>459</v>
      </c>
      <c r="F6384" s="18" t="s">
        <v>768</v>
      </c>
    </row>
    <row r="6385" customFormat="false" ht="15" hidden="false" customHeight="false" outlineLevel="0" collapsed="false">
      <c r="A6385" s="4" t="str">
        <f aca="false">B6385&amp;"|"&amp;C6385</f>
        <v>tdbR00000505 Ile-CAU|6</v>
      </c>
      <c r="B6385" s="4" t="s">
        <v>124</v>
      </c>
      <c r="C6385" s="4" t="s">
        <v>774</v>
      </c>
      <c r="D6385" s="4" t="n">
        <v>6</v>
      </c>
      <c r="E6385" s="17" t="s">
        <v>459</v>
      </c>
      <c r="F6385" s="18" t="s">
        <v>768</v>
      </c>
    </row>
    <row r="6386" customFormat="false" ht="15" hidden="false" customHeight="false" outlineLevel="0" collapsed="false">
      <c r="A6386" s="4" t="str">
        <f aca="false">B6386&amp;"|"&amp;C6386</f>
        <v>tdbR00000505 Ile-CAU|7</v>
      </c>
      <c r="B6386" s="4" t="s">
        <v>124</v>
      </c>
      <c r="C6386" s="4" t="s">
        <v>775</v>
      </c>
      <c r="D6386" s="4" t="n">
        <v>7</v>
      </c>
      <c r="E6386" s="17" t="s">
        <v>459</v>
      </c>
      <c r="F6386" s="18" t="s">
        <v>768</v>
      </c>
    </row>
    <row r="6387" customFormat="false" ht="15" hidden="false" customHeight="false" outlineLevel="0" collapsed="false">
      <c r="A6387" s="4" t="str">
        <f aca="false">B6387&amp;"|"&amp;C6387</f>
        <v>tdbR00000505 Ile-CAU|8</v>
      </c>
      <c r="B6387" s="4" t="s">
        <v>124</v>
      </c>
      <c r="C6387" s="4" t="s">
        <v>776</v>
      </c>
      <c r="D6387" s="4" t="n">
        <v>8</v>
      </c>
      <c r="E6387" s="3" t="s">
        <v>777</v>
      </c>
      <c r="F6387" s="4" t="s">
        <v>778</v>
      </c>
    </row>
    <row r="6388" customFormat="false" ht="15" hidden="false" customHeight="false" outlineLevel="0" collapsed="false">
      <c r="A6388" s="4" t="str">
        <f aca="false">B6388&amp;"|"&amp;C6388</f>
        <v>tdbR00000505 Ile-CAU|9</v>
      </c>
      <c r="B6388" s="4" t="s">
        <v>124</v>
      </c>
      <c r="C6388" s="4" t="s">
        <v>779</v>
      </c>
      <c r="D6388" s="4" t="n">
        <v>9</v>
      </c>
      <c r="E6388" s="3" t="s">
        <v>780</v>
      </c>
      <c r="F6388" s="4" t="s">
        <v>781</v>
      </c>
    </row>
    <row r="6389" customFormat="false" ht="15" hidden="false" customHeight="false" outlineLevel="0" collapsed="false">
      <c r="A6389" s="4" t="str">
        <f aca="false">B6389&amp;"|"&amp;C6389</f>
        <v>tdbR00000505 Ile-CAU|10</v>
      </c>
      <c r="B6389" s="4" t="s">
        <v>124</v>
      </c>
      <c r="C6389" s="4" t="s">
        <v>782</v>
      </c>
      <c r="D6389" s="4" t="n">
        <v>10</v>
      </c>
      <c r="E6389" s="8" t="s">
        <v>459</v>
      </c>
      <c r="F6389" s="7" t="s">
        <v>783</v>
      </c>
    </row>
    <row r="6390" customFormat="false" ht="15" hidden="false" customHeight="false" outlineLevel="0" collapsed="false">
      <c r="A6390" s="4" t="str">
        <f aca="false">B6390&amp;"|"&amp;C6390</f>
        <v>tdbR00000505 Ile-CAU|11</v>
      </c>
      <c r="B6390" s="4" t="s">
        <v>124</v>
      </c>
      <c r="C6390" s="4" t="s">
        <v>784</v>
      </c>
      <c r="D6390" s="4" t="n">
        <v>11</v>
      </c>
      <c r="E6390" s="8" t="s">
        <v>780</v>
      </c>
      <c r="F6390" s="7" t="s">
        <v>783</v>
      </c>
    </row>
    <row r="6391" customFormat="false" ht="15" hidden="false" customHeight="false" outlineLevel="0" collapsed="false">
      <c r="A6391" s="4" t="str">
        <f aca="false">B6391&amp;"|"&amp;C6391</f>
        <v>tdbR00000505 Ile-CAU|12</v>
      </c>
      <c r="B6391" s="4" t="s">
        <v>124</v>
      </c>
      <c r="C6391" s="4" t="s">
        <v>785</v>
      </c>
      <c r="D6391" s="4" t="n">
        <v>12</v>
      </c>
      <c r="E6391" s="8" t="s">
        <v>459</v>
      </c>
      <c r="F6391" s="7" t="s">
        <v>783</v>
      </c>
    </row>
    <row r="6392" customFormat="false" ht="15" hidden="false" customHeight="false" outlineLevel="0" collapsed="false">
      <c r="A6392" s="4" t="str">
        <f aca="false">B6392&amp;"|"&amp;C6392</f>
        <v>tdbR00000505 Ile-CAU|13</v>
      </c>
      <c r="B6392" s="4" t="s">
        <v>124</v>
      </c>
      <c r="C6392" s="4" t="s">
        <v>786</v>
      </c>
      <c r="D6392" s="4" t="n">
        <v>13</v>
      </c>
      <c r="E6392" s="8" t="s">
        <v>772</v>
      </c>
      <c r="F6392" s="7" t="s">
        <v>783</v>
      </c>
    </row>
    <row r="6393" customFormat="false" ht="15" hidden="false" customHeight="false" outlineLevel="0" collapsed="false">
      <c r="A6393" s="4" t="str">
        <f aca="false">B6393&amp;"|"&amp;C6393</f>
        <v>tdbR00000505 Ile-CAU|14</v>
      </c>
      <c r="B6393" s="4" t="s">
        <v>124</v>
      </c>
      <c r="C6393" s="4" t="s">
        <v>787</v>
      </c>
      <c r="D6393" s="4" t="n">
        <v>14</v>
      </c>
      <c r="E6393" s="19" t="s">
        <v>780</v>
      </c>
      <c r="F6393" s="20" t="s">
        <v>788</v>
      </c>
    </row>
    <row r="6394" customFormat="false" ht="15" hidden="false" customHeight="false" outlineLevel="0" collapsed="false">
      <c r="A6394" s="4" t="str">
        <f aca="false">B6394&amp;"|"&amp;C6394</f>
        <v>tdbR00000505 Ile-CAU|15</v>
      </c>
      <c r="B6394" s="4" t="s">
        <v>124</v>
      </c>
      <c r="C6394" s="4" t="s">
        <v>789</v>
      </c>
      <c r="D6394" s="4" t="n">
        <v>15</v>
      </c>
      <c r="E6394" s="19" t="s">
        <v>459</v>
      </c>
      <c r="F6394" s="20" t="s">
        <v>788</v>
      </c>
    </row>
    <row r="6395" customFormat="false" ht="15" hidden="false" customHeight="false" outlineLevel="0" collapsed="false">
      <c r="A6395" s="4" t="str">
        <f aca="false">B6395&amp;"|"&amp;C6395</f>
        <v>tdbR00000505 Ile-CAU|16</v>
      </c>
      <c r="B6395" s="4" t="s">
        <v>124</v>
      </c>
      <c r="C6395" s="4" t="s">
        <v>790</v>
      </c>
      <c r="D6395" s="4" t="n">
        <v>16</v>
      </c>
      <c r="E6395" s="19" t="s">
        <v>777</v>
      </c>
      <c r="F6395" s="20" t="s">
        <v>788</v>
      </c>
    </row>
    <row r="6396" customFormat="false" ht="15" hidden="false" customHeight="false" outlineLevel="0" collapsed="false">
      <c r="A6396" s="4" t="str">
        <f aca="false">B6396&amp;"|"&amp;C6396</f>
        <v>tdbR00000505 Ile-CAU|17</v>
      </c>
      <c r="B6396" s="4" t="s">
        <v>124</v>
      </c>
      <c r="C6396" s="4" t="s">
        <v>791</v>
      </c>
      <c r="D6396" s="4" t="n">
        <v>17</v>
      </c>
      <c r="E6396" s="19" t="s">
        <v>777</v>
      </c>
      <c r="F6396" s="20" t="s">
        <v>788</v>
      </c>
    </row>
    <row r="6397" customFormat="false" ht="15" hidden="false" customHeight="false" outlineLevel="0" collapsed="false">
      <c r="A6397" s="4" t="str">
        <f aca="false">B6397&amp;"|"&amp;C6397</f>
        <v>tdbR00000505 Ile-CAU|18</v>
      </c>
      <c r="B6397" s="4" t="s">
        <v>124</v>
      </c>
      <c r="C6397" s="4" t="s">
        <v>793</v>
      </c>
      <c r="D6397" s="4" t="n">
        <v>18</v>
      </c>
      <c r="E6397" s="19" t="s">
        <v>459</v>
      </c>
      <c r="F6397" s="20" t="s">
        <v>788</v>
      </c>
    </row>
    <row r="6398" customFormat="false" ht="15" hidden="false" customHeight="false" outlineLevel="0" collapsed="false">
      <c r="A6398" s="4" t="str">
        <f aca="false">B6398&amp;"|"&amp;C6398</f>
        <v>tdbR00000505 Ile-CAU|19</v>
      </c>
      <c r="B6398" s="4" t="s">
        <v>124</v>
      </c>
      <c r="C6398" s="4" t="s">
        <v>794</v>
      </c>
      <c r="D6398" s="4" t="n">
        <v>19</v>
      </c>
      <c r="E6398" s="19" t="s">
        <v>459</v>
      </c>
      <c r="F6398" s="20" t="s">
        <v>788</v>
      </c>
    </row>
    <row r="6399" customFormat="false" ht="15" hidden="false" customHeight="false" outlineLevel="0" collapsed="false">
      <c r="A6399" s="4" t="str">
        <f aca="false">B6399&amp;"|"&amp;C6399</f>
        <v>tdbR00000505 Ile-CAU|20</v>
      </c>
      <c r="B6399" s="4" t="s">
        <v>124</v>
      </c>
      <c r="C6399" s="4" t="s">
        <v>795</v>
      </c>
      <c r="D6399" s="4" t="n">
        <v>20</v>
      </c>
      <c r="E6399" s="19" t="s">
        <v>777</v>
      </c>
      <c r="F6399" s="20" t="s">
        <v>788</v>
      </c>
    </row>
    <row r="6400" customFormat="false" ht="15" hidden="false" customHeight="false" outlineLevel="0" collapsed="false">
      <c r="A6400" s="4" t="str">
        <f aca="false">B6400&amp;"|"&amp;C6400</f>
        <v>tdbR00000505 Ile-CAU|21</v>
      </c>
      <c r="B6400" s="4" t="s">
        <v>124</v>
      </c>
      <c r="C6400" s="4" t="s">
        <v>797</v>
      </c>
      <c r="D6400" s="4" t="n">
        <v>21</v>
      </c>
      <c r="E6400" s="19" t="s">
        <v>780</v>
      </c>
      <c r="F6400" s="20" t="s">
        <v>788</v>
      </c>
    </row>
    <row r="6401" customFormat="false" ht="15" hidden="false" customHeight="false" outlineLevel="0" collapsed="false">
      <c r="A6401" s="4" t="str">
        <f aca="false">B6401&amp;"|"&amp;C6401</f>
        <v>tdbR00000505 Ile-CAU|22</v>
      </c>
      <c r="B6401" s="4" t="s">
        <v>124</v>
      </c>
      <c r="C6401" s="4" t="s">
        <v>798</v>
      </c>
      <c r="D6401" s="4" t="n">
        <v>22</v>
      </c>
      <c r="E6401" s="8" t="s">
        <v>459</v>
      </c>
      <c r="F6401" s="7" t="s">
        <v>783</v>
      </c>
    </row>
    <row r="6402" customFormat="false" ht="15" hidden="false" customHeight="false" outlineLevel="0" collapsed="false">
      <c r="A6402" s="4" t="str">
        <f aca="false">B6402&amp;"|"&amp;C6402</f>
        <v>tdbR00000505 Ile-CAU|23</v>
      </c>
      <c r="B6402" s="4" t="s">
        <v>124</v>
      </c>
      <c r="C6402" s="4" t="s">
        <v>799</v>
      </c>
      <c r="D6402" s="4" t="n">
        <v>23</v>
      </c>
      <c r="E6402" s="8" t="s">
        <v>772</v>
      </c>
      <c r="F6402" s="7" t="s">
        <v>783</v>
      </c>
    </row>
    <row r="6403" customFormat="false" ht="15" hidden="false" customHeight="false" outlineLevel="0" collapsed="false">
      <c r="A6403" s="4" t="str">
        <f aca="false">B6403&amp;"|"&amp;C6403</f>
        <v>tdbR00000505 Ile-CAU|24</v>
      </c>
      <c r="B6403" s="4" t="s">
        <v>124</v>
      </c>
      <c r="C6403" s="4" t="s">
        <v>800</v>
      </c>
      <c r="D6403" s="4" t="n">
        <v>24</v>
      </c>
      <c r="E6403" s="8" t="s">
        <v>777</v>
      </c>
      <c r="F6403" s="7" t="s">
        <v>783</v>
      </c>
    </row>
    <row r="6404" customFormat="false" ht="15" hidden="false" customHeight="false" outlineLevel="0" collapsed="false">
      <c r="A6404" s="4" t="str">
        <f aca="false">B6404&amp;"|"&amp;C6404</f>
        <v>tdbR00000505 Ile-CAU|25</v>
      </c>
      <c r="B6404" s="4" t="s">
        <v>124</v>
      </c>
      <c r="C6404" s="4" t="s">
        <v>801</v>
      </c>
      <c r="D6404" s="4" t="n">
        <v>25</v>
      </c>
      <c r="E6404" s="8" t="s">
        <v>772</v>
      </c>
      <c r="F6404" s="7" t="s">
        <v>783</v>
      </c>
    </row>
    <row r="6405" customFormat="false" ht="15" hidden="false" customHeight="false" outlineLevel="0" collapsed="false">
      <c r="A6405" s="4" t="str">
        <f aca="false">B6405&amp;"|"&amp;C6405</f>
        <v>tdbR00000505 Ile-CAU|26</v>
      </c>
      <c r="B6405" s="4" t="s">
        <v>124</v>
      </c>
      <c r="C6405" s="4" t="s">
        <v>802</v>
      </c>
      <c r="D6405" s="4" t="n">
        <v>26</v>
      </c>
      <c r="E6405" s="3" t="s">
        <v>459</v>
      </c>
      <c r="F6405" s="4" t="s">
        <v>803</v>
      </c>
    </row>
    <row r="6406" customFormat="false" ht="15" hidden="false" customHeight="false" outlineLevel="0" collapsed="false">
      <c r="A6406" s="4" t="str">
        <f aca="false">B6406&amp;"|"&amp;C6406</f>
        <v>tdbR00000505 Ile-CAU|27</v>
      </c>
      <c r="B6406" s="4" t="s">
        <v>124</v>
      </c>
      <c r="C6406" s="4" t="s">
        <v>804</v>
      </c>
      <c r="D6406" s="4" t="n">
        <v>27</v>
      </c>
      <c r="E6406" s="21" t="s">
        <v>772</v>
      </c>
      <c r="F6406" s="22" t="s">
        <v>805</v>
      </c>
    </row>
    <row r="6407" customFormat="false" ht="15" hidden="false" customHeight="false" outlineLevel="0" collapsed="false">
      <c r="A6407" s="4" t="str">
        <f aca="false">B6407&amp;"|"&amp;C6407</f>
        <v>tdbR00000505 Ile-CAU|28</v>
      </c>
      <c r="B6407" s="4" t="s">
        <v>124</v>
      </c>
      <c r="C6407" s="4" t="s">
        <v>806</v>
      </c>
      <c r="D6407" s="4" t="n">
        <v>28</v>
      </c>
      <c r="E6407" s="21" t="s">
        <v>772</v>
      </c>
      <c r="F6407" s="22" t="s">
        <v>805</v>
      </c>
    </row>
    <row r="6408" customFormat="false" ht="15" hidden="false" customHeight="false" outlineLevel="0" collapsed="false">
      <c r="A6408" s="4" t="str">
        <f aca="false">B6408&amp;"|"&amp;C6408</f>
        <v>tdbR00000505 Ile-CAU|29</v>
      </c>
      <c r="B6408" s="4" t="s">
        <v>124</v>
      </c>
      <c r="C6408" s="4" t="s">
        <v>807</v>
      </c>
      <c r="D6408" s="4" t="n">
        <v>29</v>
      </c>
      <c r="E6408" s="21" t="s">
        <v>459</v>
      </c>
      <c r="F6408" s="22" t="s">
        <v>805</v>
      </c>
    </row>
    <row r="6409" customFormat="false" ht="15" hidden="false" customHeight="false" outlineLevel="0" collapsed="false">
      <c r="A6409" s="4" t="str">
        <f aca="false">B6409&amp;"|"&amp;C6409</f>
        <v>tdbR00000505 Ile-CAU|30</v>
      </c>
      <c r="B6409" s="4" t="s">
        <v>124</v>
      </c>
      <c r="C6409" s="4" t="s">
        <v>808</v>
      </c>
      <c r="D6409" s="4" t="n">
        <v>30</v>
      </c>
      <c r="E6409" s="21" t="s">
        <v>459</v>
      </c>
      <c r="F6409" s="22" t="s">
        <v>805</v>
      </c>
    </row>
    <row r="6410" customFormat="false" ht="15" hidden="false" customHeight="false" outlineLevel="0" collapsed="false">
      <c r="A6410" s="4" t="str">
        <f aca="false">B6410&amp;"|"&amp;C6410</f>
        <v>tdbR00000505 Ile-CAU|31</v>
      </c>
      <c r="B6410" s="4" t="s">
        <v>124</v>
      </c>
      <c r="C6410" s="4" t="s">
        <v>809</v>
      </c>
      <c r="D6410" s="4" t="n">
        <v>31</v>
      </c>
      <c r="E6410" s="21" t="s">
        <v>459</v>
      </c>
      <c r="F6410" s="22" t="s">
        <v>805</v>
      </c>
    </row>
    <row r="6411" customFormat="false" ht="15" hidden="false" customHeight="false" outlineLevel="0" collapsed="false">
      <c r="A6411" s="4" t="str">
        <f aca="false">B6411&amp;"|"&amp;C6411</f>
        <v>tdbR00000505 Ile-CAU|32</v>
      </c>
      <c r="B6411" s="4" t="s">
        <v>124</v>
      </c>
      <c r="C6411" s="4" t="s">
        <v>810</v>
      </c>
      <c r="D6411" s="4" t="n">
        <v>32</v>
      </c>
      <c r="E6411" s="19" t="s">
        <v>772</v>
      </c>
      <c r="F6411" s="20" t="s">
        <v>811</v>
      </c>
    </row>
    <row r="6412" customFormat="false" ht="15" hidden="false" customHeight="false" outlineLevel="0" collapsed="false">
      <c r="A6412" s="4" t="str">
        <f aca="false">B6412&amp;"|"&amp;C6412</f>
        <v>tdbR00000505 Ile-CAU|33</v>
      </c>
      <c r="B6412" s="4" t="s">
        <v>124</v>
      </c>
      <c r="C6412" s="4" t="s">
        <v>812</v>
      </c>
      <c r="D6412" s="4" t="n">
        <v>33</v>
      </c>
      <c r="E6412" s="19" t="s">
        <v>777</v>
      </c>
      <c r="F6412" s="20" t="s">
        <v>811</v>
      </c>
    </row>
    <row r="6413" customFormat="false" ht="15" hidden="false" customHeight="false" outlineLevel="0" collapsed="false">
      <c r="A6413" s="4" t="str">
        <f aca="false">B6413&amp;"|"&amp;C6413</f>
        <v>tdbR00000505 Ile-CAU|34</v>
      </c>
      <c r="B6413" s="4" t="s">
        <v>124</v>
      </c>
      <c r="C6413" s="4" t="s">
        <v>813</v>
      </c>
      <c r="D6413" s="4" t="n">
        <v>34</v>
      </c>
      <c r="E6413" s="19" t="s">
        <v>772</v>
      </c>
      <c r="F6413" s="20" t="s">
        <v>811</v>
      </c>
    </row>
    <row r="6414" customFormat="false" ht="15" hidden="false" customHeight="false" outlineLevel="0" collapsed="false">
      <c r="A6414" s="4" t="str">
        <f aca="false">B6414&amp;"|"&amp;C6414</f>
        <v>tdbR00000505 Ile-CAU|35</v>
      </c>
      <c r="B6414" s="4" t="s">
        <v>124</v>
      </c>
      <c r="C6414" s="4" t="s">
        <v>814</v>
      </c>
      <c r="D6414" s="4" t="n">
        <v>35</v>
      </c>
      <c r="E6414" s="19" t="s">
        <v>780</v>
      </c>
      <c r="F6414" s="20" t="s">
        <v>811</v>
      </c>
    </row>
    <row r="6415" customFormat="false" ht="15" hidden="false" customHeight="false" outlineLevel="0" collapsed="false">
      <c r="A6415" s="4" t="str">
        <f aca="false">B6415&amp;"|"&amp;C6415</f>
        <v>tdbR00000505 Ile-CAU|36</v>
      </c>
      <c r="B6415" s="4" t="s">
        <v>124</v>
      </c>
      <c r="C6415" s="4" t="s">
        <v>815</v>
      </c>
      <c r="D6415" s="4" t="n">
        <v>36</v>
      </c>
      <c r="E6415" s="19" t="s">
        <v>777</v>
      </c>
      <c r="F6415" s="20" t="s">
        <v>811</v>
      </c>
    </row>
    <row r="6416" customFormat="false" ht="15" hidden="false" customHeight="false" outlineLevel="0" collapsed="false">
      <c r="A6416" s="4" t="str">
        <f aca="false">B6416&amp;"|"&amp;C6416</f>
        <v>tdbR00000505 Ile-CAU|37</v>
      </c>
      <c r="B6416" s="4" t="s">
        <v>124</v>
      </c>
      <c r="C6416" s="4" t="s">
        <v>816</v>
      </c>
      <c r="D6416" s="4" t="n">
        <v>37</v>
      </c>
      <c r="E6416" s="19" t="s">
        <v>780</v>
      </c>
      <c r="F6416" s="20" t="s">
        <v>811</v>
      </c>
    </row>
    <row r="6417" customFormat="false" ht="15" hidden="false" customHeight="false" outlineLevel="0" collapsed="false">
      <c r="A6417" s="4" t="str">
        <f aca="false">B6417&amp;"|"&amp;C6417</f>
        <v>tdbR00000505 Ile-CAU|38</v>
      </c>
      <c r="B6417" s="4" t="s">
        <v>124</v>
      </c>
      <c r="C6417" s="4" t="s">
        <v>817</v>
      </c>
      <c r="D6417" s="4" t="n">
        <v>38</v>
      </c>
      <c r="E6417" s="19" t="s">
        <v>780</v>
      </c>
      <c r="F6417" s="20" t="s">
        <v>811</v>
      </c>
    </row>
    <row r="6418" customFormat="false" ht="15" hidden="false" customHeight="false" outlineLevel="0" collapsed="false">
      <c r="A6418" s="4" t="str">
        <f aca="false">B6418&amp;"|"&amp;C6418</f>
        <v>tdbR00000505 Ile-CAU|39</v>
      </c>
      <c r="B6418" s="4" t="s">
        <v>124</v>
      </c>
      <c r="C6418" s="4" t="s">
        <v>818</v>
      </c>
      <c r="D6418" s="4" t="n">
        <v>39</v>
      </c>
      <c r="E6418" s="21" t="s">
        <v>772</v>
      </c>
      <c r="F6418" s="22" t="s">
        <v>805</v>
      </c>
    </row>
    <row r="6419" customFormat="false" ht="15" hidden="false" customHeight="false" outlineLevel="0" collapsed="false">
      <c r="A6419" s="4" t="str">
        <f aca="false">B6419&amp;"|"&amp;C6419</f>
        <v>tdbR00000505 Ile-CAU|40</v>
      </c>
      <c r="B6419" s="4" t="s">
        <v>124</v>
      </c>
      <c r="C6419" s="4" t="s">
        <v>819</v>
      </c>
      <c r="D6419" s="4" t="n">
        <v>40</v>
      </c>
      <c r="E6419" s="21" t="s">
        <v>772</v>
      </c>
      <c r="F6419" s="22" t="s">
        <v>805</v>
      </c>
    </row>
    <row r="6420" customFormat="false" ht="15" hidden="false" customHeight="false" outlineLevel="0" collapsed="false">
      <c r="A6420" s="4" t="str">
        <f aca="false">B6420&amp;"|"&amp;C6420</f>
        <v>tdbR00000505 Ile-CAU|41</v>
      </c>
      <c r="B6420" s="4" t="s">
        <v>124</v>
      </c>
      <c r="C6420" s="4" t="s">
        <v>820</v>
      </c>
      <c r="D6420" s="4" t="n">
        <v>41</v>
      </c>
      <c r="E6420" s="21" t="s">
        <v>772</v>
      </c>
      <c r="F6420" s="22" t="s">
        <v>805</v>
      </c>
    </row>
    <row r="6421" customFormat="false" ht="15" hidden="false" customHeight="false" outlineLevel="0" collapsed="false">
      <c r="A6421" s="4" t="str">
        <f aca="false">B6421&amp;"|"&amp;C6421</f>
        <v>tdbR00000505 Ile-CAU|42</v>
      </c>
      <c r="B6421" s="4" t="s">
        <v>124</v>
      </c>
      <c r="C6421" s="4" t="s">
        <v>821</v>
      </c>
      <c r="D6421" s="4" t="n">
        <v>42</v>
      </c>
      <c r="E6421" s="21" t="s">
        <v>459</v>
      </c>
      <c r="F6421" s="22" t="s">
        <v>805</v>
      </c>
    </row>
    <row r="6422" customFormat="false" ht="15" hidden="false" customHeight="false" outlineLevel="0" collapsed="false">
      <c r="A6422" s="4" t="str">
        <f aca="false">B6422&amp;"|"&amp;C6422</f>
        <v>tdbR00000505 Ile-CAU|43</v>
      </c>
      <c r="B6422" s="4" t="s">
        <v>124</v>
      </c>
      <c r="C6422" s="4" t="s">
        <v>822</v>
      </c>
      <c r="D6422" s="4" t="n">
        <v>43</v>
      </c>
      <c r="E6422" s="21" t="s">
        <v>459</v>
      </c>
      <c r="F6422" s="22" t="s">
        <v>805</v>
      </c>
    </row>
    <row r="6423" customFormat="false" ht="15" hidden="false" customHeight="false" outlineLevel="0" collapsed="false">
      <c r="A6423" s="4" t="str">
        <f aca="false">B6423&amp;"|"&amp;C6423</f>
        <v>tdbR00000505 Ile-CAU|44</v>
      </c>
      <c r="B6423" s="4" t="s">
        <v>124</v>
      </c>
      <c r="C6423" s="4" t="s">
        <v>823</v>
      </c>
      <c r="D6423" s="4" t="n">
        <v>44</v>
      </c>
      <c r="E6423" s="19" t="s">
        <v>780</v>
      </c>
      <c r="F6423" s="20" t="s">
        <v>824</v>
      </c>
    </row>
    <row r="6424" customFormat="false" ht="15" hidden="false" customHeight="false" outlineLevel="0" collapsed="false">
      <c r="A6424" s="4" t="str">
        <f aca="false">B6424&amp;"|"&amp;C6424</f>
        <v>tdbR00000505 Ile-CAU|45</v>
      </c>
      <c r="B6424" s="4" t="s">
        <v>124</v>
      </c>
      <c r="C6424" s="4" t="s">
        <v>825</v>
      </c>
      <c r="D6424" s="4" t="n">
        <v>45</v>
      </c>
      <c r="E6424" s="19" t="s">
        <v>459</v>
      </c>
      <c r="F6424" s="20" t="s">
        <v>824</v>
      </c>
    </row>
    <row r="6425" customFormat="false" ht="15" hidden="false" customHeight="false" outlineLevel="0" collapsed="false">
      <c r="A6425" s="4" t="str">
        <f aca="false">B6425&amp;"|"&amp;C6425</f>
        <v>tdbR00000505 Ile-CAU|46</v>
      </c>
      <c r="B6425" s="4" t="s">
        <v>124</v>
      </c>
      <c r="C6425" s="4" t="s">
        <v>826</v>
      </c>
      <c r="D6425" s="4" t="n">
        <v>46</v>
      </c>
      <c r="E6425" s="19" t="s">
        <v>459</v>
      </c>
      <c r="F6425" s="20" t="s">
        <v>824</v>
      </c>
    </row>
    <row r="6426" customFormat="false" ht="15" hidden="false" customHeight="false" outlineLevel="0" collapsed="false">
      <c r="A6426" s="4" t="str">
        <f aca="false">B6426&amp;"|"&amp;C6426</f>
        <v>tdbR00000505 Ile-CAU|47</v>
      </c>
      <c r="B6426" s="4" t="s">
        <v>124</v>
      </c>
      <c r="C6426" s="4" t="s">
        <v>827</v>
      </c>
      <c r="D6426" s="4" t="n">
        <v>47</v>
      </c>
      <c r="E6426" s="19" t="s">
        <v>772</v>
      </c>
      <c r="F6426" s="20" t="s">
        <v>824</v>
      </c>
    </row>
    <row r="6427" customFormat="false" ht="15" hidden="false" customHeight="false" outlineLevel="0" collapsed="false">
      <c r="A6427" s="4" t="str">
        <f aca="false">B6427&amp;"|"&amp;C6427</f>
        <v>tdbR00000505 Ile-CAU|48</v>
      </c>
      <c r="B6427" s="4" t="s">
        <v>124</v>
      </c>
      <c r="C6427" s="4" t="s">
        <v>828</v>
      </c>
      <c r="D6427" s="4" t="n">
        <v>48</v>
      </c>
      <c r="E6427" s="19" t="s">
        <v>772</v>
      </c>
      <c r="F6427" s="20" t="s">
        <v>824</v>
      </c>
    </row>
    <row r="6428" customFormat="false" ht="15" hidden="false" customHeight="false" outlineLevel="0" collapsed="false">
      <c r="A6428" s="4" t="str">
        <f aca="false">B6428&amp;"|"&amp;C6428</f>
        <v>tdbR00000505 Ile-CAU|49</v>
      </c>
      <c r="B6428" s="4" t="s">
        <v>124</v>
      </c>
      <c r="C6428" s="4" t="s">
        <v>829</v>
      </c>
      <c r="D6428" s="4" t="n">
        <v>49</v>
      </c>
      <c r="E6428" s="23" t="s">
        <v>459</v>
      </c>
      <c r="F6428" s="10" t="s">
        <v>830</v>
      </c>
    </row>
    <row r="6429" customFormat="false" ht="15" hidden="false" customHeight="false" outlineLevel="0" collapsed="false">
      <c r="A6429" s="4" t="str">
        <f aca="false">B6429&amp;"|"&amp;C6429</f>
        <v>tdbR00000505 Ile-CAU|50</v>
      </c>
      <c r="B6429" s="4" t="s">
        <v>124</v>
      </c>
      <c r="C6429" s="4" t="s">
        <v>831</v>
      </c>
      <c r="D6429" s="4" t="n">
        <v>50</v>
      </c>
      <c r="E6429" s="23" t="s">
        <v>772</v>
      </c>
      <c r="F6429" s="10" t="s">
        <v>830</v>
      </c>
    </row>
    <row r="6430" customFormat="false" ht="15" hidden="false" customHeight="false" outlineLevel="0" collapsed="false">
      <c r="A6430" s="4" t="str">
        <f aca="false">B6430&amp;"|"&amp;C6430</f>
        <v>tdbR00000505 Ile-CAU|51</v>
      </c>
      <c r="B6430" s="4" t="s">
        <v>124</v>
      </c>
      <c r="C6430" s="4" t="s">
        <v>832</v>
      </c>
      <c r="D6430" s="4" t="n">
        <v>51</v>
      </c>
      <c r="E6430" s="23" t="s">
        <v>780</v>
      </c>
      <c r="F6430" s="10" t="s">
        <v>830</v>
      </c>
    </row>
    <row r="6431" customFormat="false" ht="15" hidden="false" customHeight="false" outlineLevel="0" collapsed="false">
      <c r="A6431" s="4" t="str">
        <f aca="false">B6431&amp;"|"&amp;C6431</f>
        <v>tdbR00000505 Ile-CAU|52</v>
      </c>
      <c r="B6431" s="4" t="s">
        <v>124</v>
      </c>
      <c r="C6431" s="4" t="s">
        <v>833</v>
      </c>
      <c r="D6431" s="4" t="n">
        <v>52</v>
      </c>
      <c r="E6431" s="23" t="s">
        <v>459</v>
      </c>
      <c r="F6431" s="10" t="s">
        <v>830</v>
      </c>
    </row>
    <row r="6432" customFormat="false" ht="15" hidden="false" customHeight="false" outlineLevel="0" collapsed="false">
      <c r="A6432" s="4" t="str">
        <f aca="false">B6432&amp;"|"&amp;C6432</f>
        <v>tdbR00000505 Ile-CAU|53</v>
      </c>
      <c r="B6432" s="4" t="s">
        <v>124</v>
      </c>
      <c r="C6432" s="4" t="s">
        <v>834</v>
      </c>
      <c r="D6432" s="4" t="n">
        <v>53</v>
      </c>
      <c r="E6432" s="23" t="s">
        <v>459</v>
      </c>
      <c r="F6432" s="10" t="s">
        <v>830</v>
      </c>
    </row>
    <row r="6433" customFormat="false" ht="15" hidden="false" customHeight="false" outlineLevel="0" collapsed="false">
      <c r="A6433" s="4" t="str">
        <f aca="false">B6433&amp;"|"&amp;C6433</f>
        <v>tdbR00000505 Ile-CAU|54</v>
      </c>
      <c r="B6433" s="4" t="s">
        <v>124</v>
      </c>
      <c r="C6433" s="4" t="s">
        <v>835</v>
      </c>
      <c r="D6433" s="4" t="n">
        <v>54</v>
      </c>
      <c r="E6433" s="19" t="s">
        <v>777</v>
      </c>
      <c r="F6433" s="20" t="s">
        <v>836</v>
      </c>
    </row>
    <row r="6434" customFormat="false" ht="15" hidden="false" customHeight="false" outlineLevel="0" collapsed="false">
      <c r="A6434" s="4" t="str">
        <f aca="false">B6434&amp;"|"&amp;C6434</f>
        <v>tdbR00000505 Ile-CAU|55</v>
      </c>
      <c r="B6434" s="4" t="s">
        <v>124</v>
      </c>
      <c r="C6434" s="4" t="s">
        <v>837</v>
      </c>
      <c r="D6434" s="4" t="n">
        <v>55</v>
      </c>
      <c r="E6434" s="19" t="s">
        <v>777</v>
      </c>
      <c r="F6434" s="20" t="s">
        <v>836</v>
      </c>
    </row>
    <row r="6435" customFormat="false" ht="15" hidden="false" customHeight="false" outlineLevel="0" collapsed="false">
      <c r="A6435" s="4" t="str">
        <f aca="false">B6435&amp;"|"&amp;C6435</f>
        <v>tdbR00000505 Ile-CAU|56</v>
      </c>
      <c r="B6435" s="4" t="s">
        <v>124</v>
      </c>
      <c r="C6435" s="4" t="s">
        <v>838</v>
      </c>
      <c r="D6435" s="4" t="n">
        <v>56</v>
      </c>
      <c r="E6435" s="19" t="s">
        <v>772</v>
      </c>
      <c r="F6435" s="20" t="s">
        <v>836</v>
      </c>
    </row>
    <row r="6436" customFormat="false" ht="15" hidden="false" customHeight="false" outlineLevel="0" collapsed="false">
      <c r="A6436" s="4" t="str">
        <f aca="false">B6436&amp;"|"&amp;C6436</f>
        <v>tdbR00000505 Ile-CAU|57</v>
      </c>
      <c r="B6436" s="4" t="s">
        <v>124</v>
      </c>
      <c r="C6436" s="4" t="s">
        <v>839</v>
      </c>
      <c r="D6436" s="4" t="n">
        <v>57</v>
      </c>
      <c r="E6436" s="19" t="s">
        <v>459</v>
      </c>
      <c r="F6436" s="20" t="s">
        <v>836</v>
      </c>
    </row>
    <row r="6437" customFormat="false" ht="15" hidden="false" customHeight="false" outlineLevel="0" collapsed="false">
      <c r="A6437" s="4" t="str">
        <f aca="false">B6437&amp;"|"&amp;C6437</f>
        <v>tdbR00000505 Ile-CAU|58</v>
      </c>
      <c r="B6437" s="4" t="s">
        <v>124</v>
      </c>
      <c r="C6437" s="4" t="s">
        <v>840</v>
      </c>
      <c r="D6437" s="4" t="n">
        <v>58</v>
      </c>
      <c r="E6437" s="19" t="s">
        <v>780</v>
      </c>
      <c r="F6437" s="20" t="s">
        <v>836</v>
      </c>
    </row>
    <row r="6438" customFormat="false" ht="15" hidden="false" customHeight="false" outlineLevel="0" collapsed="false">
      <c r="A6438" s="4" t="str">
        <f aca="false">B6438&amp;"|"&amp;C6438</f>
        <v>tdbR00000505 Ile-CAU|59</v>
      </c>
      <c r="B6438" s="4" t="s">
        <v>124</v>
      </c>
      <c r="C6438" s="4" t="s">
        <v>841</v>
      </c>
      <c r="D6438" s="4" t="n">
        <v>59</v>
      </c>
      <c r="E6438" s="19" t="s">
        <v>459</v>
      </c>
      <c r="F6438" s="20" t="s">
        <v>836</v>
      </c>
    </row>
    <row r="6439" customFormat="false" ht="15" hidden="false" customHeight="false" outlineLevel="0" collapsed="false">
      <c r="A6439" s="4" t="str">
        <f aca="false">B6439&amp;"|"&amp;C6439</f>
        <v>tdbR00000505 Ile-CAU|60</v>
      </c>
      <c r="B6439" s="4" t="s">
        <v>124</v>
      </c>
      <c r="C6439" s="4" t="s">
        <v>842</v>
      </c>
      <c r="D6439" s="4" t="n">
        <v>60</v>
      </c>
      <c r="E6439" s="19" t="s">
        <v>777</v>
      </c>
      <c r="F6439" s="20" t="s">
        <v>836</v>
      </c>
    </row>
    <row r="6440" customFormat="false" ht="15" hidden="false" customHeight="false" outlineLevel="0" collapsed="false">
      <c r="A6440" s="4" t="str">
        <f aca="false">B6440&amp;"|"&amp;C6440</f>
        <v>tdbR00000505 Ile-CAU|61</v>
      </c>
      <c r="B6440" s="4" t="s">
        <v>124</v>
      </c>
      <c r="C6440" s="4" t="s">
        <v>843</v>
      </c>
      <c r="D6440" s="4" t="n">
        <v>61</v>
      </c>
      <c r="E6440" s="23" t="s">
        <v>772</v>
      </c>
      <c r="F6440" s="10" t="s">
        <v>830</v>
      </c>
    </row>
    <row r="6441" customFormat="false" ht="15" hidden="false" customHeight="false" outlineLevel="0" collapsed="false">
      <c r="A6441" s="4" t="str">
        <f aca="false">B6441&amp;"|"&amp;C6441</f>
        <v>tdbR00000505 Ile-CAU|62</v>
      </c>
      <c r="B6441" s="4" t="s">
        <v>124</v>
      </c>
      <c r="C6441" s="4" t="s">
        <v>844</v>
      </c>
      <c r="D6441" s="4" t="n">
        <v>62</v>
      </c>
      <c r="E6441" s="23" t="s">
        <v>772</v>
      </c>
      <c r="F6441" s="10" t="s">
        <v>830</v>
      </c>
    </row>
    <row r="6442" customFormat="false" ht="15" hidden="false" customHeight="false" outlineLevel="0" collapsed="false">
      <c r="A6442" s="4" t="str">
        <f aca="false">B6442&amp;"|"&amp;C6442</f>
        <v>tdbR00000505 Ile-CAU|63</v>
      </c>
      <c r="B6442" s="4" t="s">
        <v>124</v>
      </c>
      <c r="C6442" s="4" t="s">
        <v>845</v>
      </c>
      <c r="D6442" s="4" t="n">
        <v>63</v>
      </c>
      <c r="E6442" s="23" t="s">
        <v>777</v>
      </c>
      <c r="F6442" s="10" t="s">
        <v>830</v>
      </c>
    </row>
    <row r="6443" customFormat="false" ht="15" hidden="false" customHeight="false" outlineLevel="0" collapsed="false">
      <c r="A6443" s="4" t="str">
        <f aca="false">B6443&amp;"|"&amp;C6443</f>
        <v>tdbR00000505 Ile-CAU|64</v>
      </c>
      <c r="B6443" s="4" t="s">
        <v>124</v>
      </c>
      <c r="C6443" s="4" t="s">
        <v>846</v>
      </c>
      <c r="D6443" s="4" t="n">
        <v>64</v>
      </c>
      <c r="E6443" s="23" t="s">
        <v>459</v>
      </c>
      <c r="F6443" s="10" t="s">
        <v>830</v>
      </c>
    </row>
    <row r="6444" customFormat="false" ht="15" hidden="false" customHeight="false" outlineLevel="0" collapsed="false">
      <c r="A6444" s="4" t="str">
        <f aca="false">B6444&amp;"|"&amp;C6444</f>
        <v>tdbR00000505 Ile-CAU|65</v>
      </c>
      <c r="B6444" s="4" t="s">
        <v>124</v>
      </c>
      <c r="C6444" s="4" t="s">
        <v>847</v>
      </c>
      <c r="D6444" s="4" t="n">
        <v>65</v>
      </c>
      <c r="E6444" s="23" t="s">
        <v>772</v>
      </c>
      <c r="F6444" s="10" t="s">
        <v>830</v>
      </c>
    </row>
    <row r="6445" customFormat="false" ht="15" hidden="false" customHeight="false" outlineLevel="0" collapsed="false">
      <c r="A6445" s="4" t="str">
        <f aca="false">B6445&amp;"|"&amp;C6445</f>
        <v>tdbR00000505 Ile-CAU|66</v>
      </c>
      <c r="B6445" s="4" t="s">
        <v>124</v>
      </c>
      <c r="C6445" s="4" t="s">
        <v>848</v>
      </c>
      <c r="D6445" s="4" t="n">
        <v>66</v>
      </c>
      <c r="E6445" s="17" t="s">
        <v>772</v>
      </c>
      <c r="F6445" s="18" t="s">
        <v>768</v>
      </c>
    </row>
    <row r="6446" customFormat="false" ht="15" hidden="false" customHeight="false" outlineLevel="0" collapsed="false">
      <c r="A6446" s="4" t="str">
        <f aca="false">B6446&amp;"|"&amp;C6446</f>
        <v>tdbR00000505 Ile-CAU|67</v>
      </c>
      <c r="B6446" s="4" t="s">
        <v>124</v>
      </c>
      <c r="C6446" s="4" t="s">
        <v>849</v>
      </c>
      <c r="D6446" s="4" t="n">
        <v>67</v>
      </c>
      <c r="E6446" s="17" t="s">
        <v>772</v>
      </c>
      <c r="F6446" s="18" t="s">
        <v>768</v>
      </c>
    </row>
    <row r="6447" customFormat="false" ht="15" hidden="false" customHeight="false" outlineLevel="0" collapsed="false">
      <c r="A6447" s="4" t="str">
        <f aca="false">B6447&amp;"|"&amp;C6447</f>
        <v>tdbR00000505 Ile-CAU|68</v>
      </c>
      <c r="B6447" s="4" t="s">
        <v>124</v>
      </c>
      <c r="C6447" s="4" t="s">
        <v>850</v>
      </c>
      <c r="D6447" s="4" t="n">
        <v>68</v>
      </c>
      <c r="E6447" s="17" t="s">
        <v>772</v>
      </c>
      <c r="F6447" s="18" t="s">
        <v>768</v>
      </c>
    </row>
    <row r="6448" customFormat="false" ht="15" hidden="false" customHeight="false" outlineLevel="0" collapsed="false">
      <c r="A6448" s="4" t="str">
        <f aca="false">B6448&amp;"|"&amp;C6448</f>
        <v>tdbR00000505 Ile-CAU|69</v>
      </c>
      <c r="B6448" s="4" t="s">
        <v>124</v>
      </c>
      <c r="C6448" s="4" t="s">
        <v>851</v>
      </c>
      <c r="D6448" s="4" t="n">
        <v>69</v>
      </c>
      <c r="E6448" s="17" t="s">
        <v>772</v>
      </c>
      <c r="F6448" s="18" t="s">
        <v>768</v>
      </c>
    </row>
    <row r="6449" customFormat="false" ht="15" hidden="false" customHeight="false" outlineLevel="0" collapsed="false">
      <c r="A6449" s="4" t="str">
        <f aca="false">B6449&amp;"|"&amp;C6449</f>
        <v>tdbR00000505 Ile-CAU|70</v>
      </c>
      <c r="B6449" s="4" t="s">
        <v>124</v>
      </c>
      <c r="C6449" s="4" t="s">
        <v>852</v>
      </c>
      <c r="D6449" s="4" t="n">
        <v>70</v>
      </c>
      <c r="E6449" s="17" t="s">
        <v>459</v>
      </c>
      <c r="F6449" s="18" t="s">
        <v>768</v>
      </c>
    </row>
    <row r="6450" customFormat="false" ht="15" hidden="false" customHeight="false" outlineLevel="0" collapsed="false">
      <c r="A6450" s="4" t="str">
        <f aca="false">B6450&amp;"|"&amp;C6450</f>
        <v>tdbR00000505 Ile-CAU|71</v>
      </c>
      <c r="B6450" s="4" t="s">
        <v>124</v>
      </c>
      <c r="C6450" s="4" t="s">
        <v>853</v>
      </c>
      <c r="D6450" s="4" t="n">
        <v>71</v>
      </c>
      <c r="E6450" s="17" t="s">
        <v>772</v>
      </c>
      <c r="F6450" s="18" t="s">
        <v>768</v>
      </c>
    </row>
    <row r="6451" customFormat="false" ht="15" hidden="false" customHeight="false" outlineLevel="0" collapsed="false">
      <c r="A6451" s="4" t="str">
        <f aca="false">B6451&amp;"|"&amp;C6451</f>
        <v>tdbR00000505 Ile-CAU|72</v>
      </c>
      <c r="B6451" s="4" t="s">
        <v>124</v>
      </c>
      <c r="C6451" s="4" t="s">
        <v>854</v>
      </c>
      <c r="D6451" s="4" t="n">
        <v>72</v>
      </c>
      <c r="E6451" s="17" t="s">
        <v>780</v>
      </c>
      <c r="F6451" s="18" t="s">
        <v>768</v>
      </c>
    </row>
    <row r="6452" customFormat="false" ht="15" hidden="false" customHeight="false" outlineLevel="0" collapsed="false">
      <c r="A6452" s="4" t="str">
        <f aca="false">B6452&amp;"|"&amp;C6452</f>
        <v>tdbR00000315 Pro-UGG|1</v>
      </c>
      <c r="B6452" s="4" t="s">
        <v>125</v>
      </c>
      <c r="C6452" s="4" t="s">
        <v>767</v>
      </c>
      <c r="D6452" s="4" t="n">
        <v>1</v>
      </c>
      <c r="E6452" s="17" t="s">
        <v>772</v>
      </c>
      <c r="F6452" s="18" t="s">
        <v>768</v>
      </c>
    </row>
    <row r="6453" customFormat="false" ht="15" hidden="false" customHeight="false" outlineLevel="0" collapsed="false">
      <c r="A6453" s="4" t="str">
        <f aca="false">B6453&amp;"|"&amp;C6453</f>
        <v>tdbR00000315 Pro-UGG|2</v>
      </c>
      <c r="B6453" s="4" t="s">
        <v>125</v>
      </c>
      <c r="C6453" s="4" t="s">
        <v>769</v>
      </c>
      <c r="D6453" s="4" t="n">
        <v>2</v>
      </c>
      <c r="E6453" s="17" t="s">
        <v>459</v>
      </c>
      <c r="F6453" s="18" t="s">
        <v>768</v>
      </c>
    </row>
    <row r="6454" customFormat="false" ht="15" hidden="false" customHeight="false" outlineLevel="0" collapsed="false">
      <c r="A6454" s="4" t="str">
        <f aca="false">B6454&amp;"|"&amp;C6454</f>
        <v>tdbR00000315 Pro-UGG|3</v>
      </c>
      <c r="B6454" s="4" t="s">
        <v>125</v>
      </c>
      <c r="C6454" s="4" t="s">
        <v>770</v>
      </c>
      <c r="D6454" s="4" t="n">
        <v>3</v>
      </c>
      <c r="E6454" s="17" t="s">
        <v>459</v>
      </c>
      <c r="F6454" s="18" t="s">
        <v>768</v>
      </c>
    </row>
    <row r="6455" customFormat="false" ht="15" hidden="false" customHeight="false" outlineLevel="0" collapsed="false">
      <c r="A6455" s="4" t="str">
        <f aca="false">B6455&amp;"|"&amp;C6455</f>
        <v>tdbR00000315 Pro-UGG|4</v>
      </c>
      <c r="B6455" s="4" t="s">
        <v>125</v>
      </c>
      <c r="C6455" s="4" t="s">
        <v>771</v>
      </c>
      <c r="D6455" s="4" t="n">
        <v>4</v>
      </c>
      <c r="E6455" s="17" t="s">
        <v>459</v>
      </c>
      <c r="F6455" s="18" t="s">
        <v>768</v>
      </c>
    </row>
    <row r="6456" customFormat="false" ht="15" hidden="false" customHeight="false" outlineLevel="0" collapsed="false">
      <c r="A6456" s="4" t="str">
        <f aca="false">B6456&amp;"|"&amp;C6456</f>
        <v>tdbR00000315 Pro-UGG|5</v>
      </c>
      <c r="B6456" s="4" t="s">
        <v>125</v>
      </c>
      <c r="C6456" s="4" t="s">
        <v>773</v>
      </c>
      <c r="D6456" s="4" t="n">
        <v>5</v>
      </c>
      <c r="E6456" s="17" t="s">
        <v>780</v>
      </c>
      <c r="F6456" s="18" t="s">
        <v>768</v>
      </c>
    </row>
    <row r="6457" customFormat="false" ht="15" hidden="false" customHeight="false" outlineLevel="0" collapsed="false">
      <c r="A6457" s="4" t="str">
        <f aca="false">B6457&amp;"|"&amp;C6457</f>
        <v>tdbR00000315 Pro-UGG|6</v>
      </c>
      <c r="B6457" s="4" t="s">
        <v>125</v>
      </c>
      <c r="C6457" s="4" t="s">
        <v>774</v>
      </c>
      <c r="D6457" s="4" t="n">
        <v>6</v>
      </c>
      <c r="E6457" s="17" t="s">
        <v>780</v>
      </c>
      <c r="F6457" s="18" t="s">
        <v>768</v>
      </c>
    </row>
    <row r="6458" customFormat="false" ht="15" hidden="false" customHeight="false" outlineLevel="0" collapsed="false">
      <c r="A6458" s="4" t="str">
        <f aca="false">B6458&amp;"|"&amp;C6458</f>
        <v>tdbR00000315 Pro-UGG|7</v>
      </c>
      <c r="B6458" s="4" t="s">
        <v>125</v>
      </c>
      <c r="C6458" s="4" t="s">
        <v>775</v>
      </c>
      <c r="D6458" s="4" t="n">
        <v>7</v>
      </c>
      <c r="E6458" s="17" t="s">
        <v>459</v>
      </c>
      <c r="F6458" s="18" t="s">
        <v>768</v>
      </c>
    </row>
    <row r="6459" customFormat="false" ht="15" hidden="false" customHeight="false" outlineLevel="0" collapsed="false">
      <c r="A6459" s="4" t="str">
        <f aca="false">B6459&amp;"|"&amp;C6459</f>
        <v>tdbR00000315 Pro-UGG|8</v>
      </c>
      <c r="B6459" s="4" t="s">
        <v>125</v>
      </c>
      <c r="C6459" s="4" t="s">
        <v>776</v>
      </c>
      <c r="D6459" s="4" t="n">
        <v>8</v>
      </c>
      <c r="E6459" s="3" t="s">
        <v>777</v>
      </c>
      <c r="F6459" s="4" t="s">
        <v>778</v>
      </c>
    </row>
    <row r="6460" customFormat="false" ht="15" hidden="false" customHeight="false" outlineLevel="0" collapsed="false">
      <c r="A6460" s="4" t="str">
        <f aca="false">B6460&amp;"|"&amp;C6460</f>
        <v>tdbR00000315 Pro-UGG|9</v>
      </c>
      <c r="B6460" s="4" t="s">
        <v>125</v>
      </c>
      <c r="C6460" s="4" t="s">
        <v>779</v>
      </c>
      <c r="D6460" s="4" t="n">
        <v>9</v>
      </c>
      <c r="E6460" s="3" t="s">
        <v>459</v>
      </c>
      <c r="F6460" s="4" t="s">
        <v>781</v>
      </c>
    </row>
    <row r="6461" customFormat="false" ht="15" hidden="false" customHeight="false" outlineLevel="0" collapsed="false">
      <c r="A6461" s="4" t="str">
        <f aca="false">B6461&amp;"|"&amp;C6461</f>
        <v>tdbR00000315 Pro-UGG|10</v>
      </c>
      <c r="B6461" s="4" t="s">
        <v>125</v>
      </c>
      <c r="C6461" s="4" t="s">
        <v>782</v>
      </c>
      <c r="D6461" s="4" t="n">
        <v>10</v>
      </c>
      <c r="E6461" s="8" t="s">
        <v>459</v>
      </c>
      <c r="F6461" s="7" t="s">
        <v>783</v>
      </c>
    </row>
    <row r="6462" customFormat="false" ht="15" hidden="false" customHeight="false" outlineLevel="0" collapsed="false">
      <c r="A6462" s="4" t="str">
        <f aca="false">B6462&amp;"|"&amp;C6462</f>
        <v>tdbR00000315 Pro-UGG|11</v>
      </c>
      <c r="B6462" s="4" t="s">
        <v>125</v>
      </c>
      <c r="C6462" s="4" t="s">
        <v>784</v>
      </c>
      <c r="D6462" s="4" t="n">
        <v>11</v>
      </c>
      <c r="E6462" s="8" t="s">
        <v>772</v>
      </c>
      <c r="F6462" s="7" t="s">
        <v>783</v>
      </c>
    </row>
    <row r="6463" customFormat="false" ht="15" hidden="false" customHeight="false" outlineLevel="0" collapsed="false">
      <c r="A6463" s="4" t="str">
        <f aca="false">B6463&amp;"|"&amp;C6463</f>
        <v>tdbR00000315 Pro-UGG|12</v>
      </c>
      <c r="B6463" s="4" t="s">
        <v>125</v>
      </c>
      <c r="C6463" s="4" t="s">
        <v>785</v>
      </c>
      <c r="D6463" s="4" t="n">
        <v>12</v>
      </c>
      <c r="E6463" s="8" t="s">
        <v>777</v>
      </c>
      <c r="F6463" s="7" t="s">
        <v>783</v>
      </c>
    </row>
    <row r="6464" customFormat="false" ht="15" hidden="false" customHeight="false" outlineLevel="0" collapsed="false">
      <c r="A6464" s="4" t="str">
        <f aca="false">B6464&amp;"|"&amp;C6464</f>
        <v>tdbR00000315 Pro-UGG|13</v>
      </c>
      <c r="B6464" s="4" t="s">
        <v>125</v>
      </c>
      <c r="C6464" s="4" t="s">
        <v>786</v>
      </c>
      <c r="D6464" s="4" t="n">
        <v>13</v>
      </c>
      <c r="E6464" s="8" t="s">
        <v>772</v>
      </c>
      <c r="F6464" s="7" t="s">
        <v>783</v>
      </c>
    </row>
    <row r="6465" customFormat="false" ht="15" hidden="false" customHeight="false" outlineLevel="0" collapsed="false">
      <c r="A6465" s="4" t="str">
        <f aca="false">B6465&amp;"|"&amp;C6465</f>
        <v>tdbR00000315 Pro-UGG|14</v>
      </c>
      <c r="B6465" s="4" t="s">
        <v>125</v>
      </c>
      <c r="C6465" s="4" t="s">
        <v>787</v>
      </c>
      <c r="D6465" s="4" t="n">
        <v>14</v>
      </c>
      <c r="E6465" s="19" t="s">
        <v>780</v>
      </c>
      <c r="F6465" s="20" t="s">
        <v>788</v>
      </c>
    </row>
    <row r="6466" customFormat="false" ht="15" hidden="false" customHeight="false" outlineLevel="0" collapsed="false">
      <c r="A6466" s="4" t="str">
        <f aca="false">B6466&amp;"|"&amp;C6466</f>
        <v>tdbR00000315 Pro-UGG|15</v>
      </c>
      <c r="B6466" s="4" t="s">
        <v>125</v>
      </c>
      <c r="C6466" s="4" t="s">
        <v>789</v>
      </c>
      <c r="D6466" s="4" t="n">
        <v>15</v>
      </c>
      <c r="E6466" s="19" t="s">
        <v>459</v>
      </c>
      <c r="F6466" s="20" t="s">
        <v>788</v>
      </c>
    </row>
    <row r="6467" customFormat="false" ht="15" hidden="false" customHeight="false" outlineLevel="0" collapsed="false">
      <c r="A6467" s="4" t="str">
        <f aca="false">B6467&amp;"|"&amp;C6467</f>
        <v>tdbR00000315 Pro-UGG|16</v>
      </c>
      <c r="B6467" s="4" t="s">
        <v>125</v>
      </c>
      <c r="C6467" s="4" t="s">
        <v>790</v>
      </c>
      <c r="D6467" s="4" t="n">
        <v>16</v>
      </c>
      <c r="E6467" s="19" t="s">
        <v>777</v>
      </c>
      <c r="F6467" s="20" t="s">
        <v>788</v>
      </c>
    </row>
    <row r="6468" customFormat="false" ht="15" hidden="false" customHeight="false" outlineLevel="0" collapsed="false">
      <c r="A6468" s="4" t="str">
        <f aca="false">B6468&amp;"|"&amp;C6468</f>
        <v>tdbR00000315 Pro-UGG|17</v>
      </c>
      <c r="B6468" s="4" t="s">
        <v>125</v>
      </c>
      <c r="C6468" s="4" t="s">
        <v>791</v>
      </c>
      <c r="D6468" s="4" t="n">
        <v>17</v>
      </c>
      <c r="E6468" s="19" t="s">
        <v>777</v>
      </c>
      <c r="F6468" s="20" t="s">
        <v>788</v>
      </c>
    </row>
    <row r="6469" customFormat="false" ht="15" hidden="false" customHeight="false" outlineLevel="0" collapsed="false">
      <c r="A6469" s="4" t="str">
        <f aca="false">B6469&amp;"|"&amp;C6469</f>
        <v>tdbR00000315 Pro-UGG|17a</v>
      </c>
      <c r="B6469" s="4" t="s">
        <v>125</v>
      </c>
      <c r="C6469" s="4" t="s">
        <v>792</v>
      </c>
      <c r="D6469" s="4" t="n">
        <v>18</v>
      </c>
      <c r="E6469" s="19" t="s">
        <v>777</v>
      </c>
      <c r="F6469" s="20" t="s">
        <v>788</v>
      </c>
    </row>
    <row r="6470" customFormat="false" ht="15" hidden="false" customHeight="false" outlineLevel="0" collapsed="false">
      <c r="A6470" s="4" t="str">
        <f aca="false">B6470&amp;"|"&amp;C6470</f>
        <v>tdbR00000315 Pro-UGG|18</v>
      </c>
      <c r="B6470" s="4" t="s">
        <v>125</v>
      </c>
      <c r="C6470" s="4" t="s">
        <v>793</v>
      </c>
      <c r="D6470" s="4" t="n">
        <v>19</v>
      </c>
      <c r="E6470" s="19" t="s">
        <v>459</v>
      </c>
      <c r="F6470" s="20" t="s">
        <v>788</v>
      </c>
    </row>
    <row r="6471" customFormat="false" ht="15" hidden="false" customHeight="false" outlineLevel="0" collapsed="false">
      <c r="A6471" s="4" t="str">
        <f aca="false">B6471&amp;"|"&amp;C6471</f>
        <v>tdbR00000315 Pro-UGG|19</v>
      </c>
      <c r="B6471" s="4" t="s">
        <v>125</v>
      </c>
      <c r="C6471" s="4" t="s">
        <v>794</v>
      </c>
      <c r="D6471" s="4" t="n">
        <v>20</v>
      </c>
      <c r="E6471" s="19" t="s">
        <v>459</v>
      </c>
      <c r="F6471" s="20" t="s">
        <v>788</v>
      </c>
    </row>
    <row r="6472" customFormat="false" ht="15" hidden="false" customHeight="false" outlineLevel="0" collapsed="false">
      <c r="A6472" s="4" t="str">
        <f aca="false">B6472&amp;"|"&amp;C6472</f>
        <v>tdbR00000315 Pro-UGG|20</v>
      </c>
      <c r="B6472" s="4" t="s">
        <v>125</v>
      </c>
      <c r="C6472" s="4" t="s">
        <v>795</v>
      </c>
      <c r="D6472" s="4" t="n">
        <v>21</v>
      </c>
      <c r="E6472" s="19" t="s">
        <v>777</v>
      </c>
      <c r="F6472" s="20" t="s">
        <v>788</v>
      </c>
    </row>
    <row r="6473" customFormat="false" ht="15" hidden="false" customHeight="false" outlineLevel="0" collapsed="false">
      <c r="A6473" s="4" t="str">
        <f aca="false">B6473&amp;"|"&amp;C6473</f>
        <v>tdbR00000315 Pro-UGG|21</v>
      </c>
      <c r="B6473" s="4" t="s">
        <v>125</v>
      </c>
      <c r="C6473" s="4" t="s">
        <v>797</v>
      </c>
      <c r="D6473" s="4" t="n">
        <v>22</v>
      </c>
      <c r="E6473" s="19" t="s">
        <v>780</v>
      </c>
      <c r="F6473" s="20" t="s">
        <v>788</v>
      </c>
    </row>
    <row r="6474" customFormat="false" ht="15" hidden="false" customHeight="false" outlineLevel="0" collapsed="false">
      <c r="A6474" s="4" t="str">
        <f aca="false">B6474&amp;"|"&amp;C6474</f>
        <v>tdbR00000315 Pro-UGG|22</v>
      </c>
      <c r="B6474" s="4" t="s">
        <v>125</v>
      </c>
      <c r="C6474" s="4" t="s">
        <v>798</v>
      </c>
      <c r="D6474" s="4" t="n">
        <v>23</v>
      </c>
      <c r="E6474" s="8" t="s">
        <v>459</v>
      </c>
      <c r="F6474" s="7" t="s">
        <v>783</v>
      </c>
    </row>
    <row r="6475" customFormat="false" ht="15" hidden="false" customHeight="false" outlineLevel="0" collapsed="false">
      <c r="A6475" s="4" t="str">
        <f aca="false">B6475&amp;"|"&amp;C6475</f>
        <v>tdbR00000315 Pro-UGG|23</v>
      </c>
      <c r="B6475" s="4" t="s">
        <v>125</v>
      </c>
      <c r="C6475" s="4" t="s">
        <v>799</v>
      </c>
      <c r="D6475" s="4" t="n">
        <v>24</v>
      </c>
      <c r="E6475" s="8" t="s">
        <v>780</v>
      </c>
      <c r="F6475" s="7" t="s">
        <v>783</v>
      </c>
    </row>
    <row r="6476" customFormat="false" ht="15" hidden="false" customHeight="false" outlineLevel="0" collapsed="false">
      <c r="A6476" s="4" t="str">
        <f aca="false">B6476&amp;"|"&amp;C6476</f>
        <v>tdbR00000315 Pro-UGG|24</v>
      </c>
      <c r="B6476" s="4" t="s">
        <v>125</v>
      </c>
      <c r="C6476" s="4" t="s">
        <v>800</v>
      </c>
      <c r="D6476" s="4" t="n">
        <v>25</v>
      </c>
      <c r="E6476" s="8" t="s">
        <v>459</v>
      </c>
      <c r="F6476" s="7" t="s">
        <v>783</v>
      </c>
    </row>
    <row r="6477" customFormat="false" ht="15" hidden="false" customHeight="false" outlineLevel="0" collapsed="false">
      <c r="A6477" s="4" t="str">
        <f aca="false">B6477&amp;"|"&amp;C6477</f>
        <v>tdbR00000315 Pro-UGG|25</v>
      </c>
      <c r="B6477" s="4" t="s">
        <v>125</v>
      </c>
      <c r="C6477" s="4" t="s">
        <v>801</v>
      </c>
      <c r="D6477" s="4" t="n">
        <v>26</v>
      </c>
      <c r="E6477" s="8" t="s">
        <v>772</v>
      </c>
      <c r="F6477" s="7" t="s">
        <v>783</v>
      </c>
    </row>
    <row r="6478" customFormat="false" ht="15" hidden="false" customHeight="false" outlineLevel="0" collapsed="false">
      <c r="A6478" s="4" t="str">
        <f aca="false">B6478&amp;"|"&amp;C6478</f>
        <v>tdbR00000315 Pro-UGG|26</v>
      </c>
      <c r="B6478" s="4" t="s">
        <v>125</v>
      </c>
      <c r="C6478" s="4" t="s">
        <v>802</v>
      </c>
      <c r="D6478" s="4" t="n">
        <v>27</v>
      </c>
      <c r="E6478" s="3" t="s">
        <v>780</v>
      </c>
      <c r="F6478" s="4" t="s">
        <v>803</v>
      </c>
    </row>
    <row r="6479" customFormat="false" ht="15" hidden="false" customHeight="false" outlineLevel="0" collapsed="false">
      <c r="A6479" s="4" t="str">
        <f aca="false">B6479&amp;"|"&amp;C6479</f>
        <v>tdbR00000315 Pro-UGG|27</v>
      </c>
      <c r="B6479" s="4" t="s">
        <v>125</v>
      </c>
      <c r="C6479" s="4" t="s">
        <v>804</v>
      </c>
      <c r="D6479" s="4" t="n">
        <v>28</v>
      </c>
      <c r="E6479" s="21" t="s">
        <v>777</v>
      </c>
      <c r="F6479" s="22" t="s">
        <v>805</v>
      </c>
    </row>
    <row r="6480" customFormat="false" ht="15" hidden="false" customHeight="false" outlineLevel="0" collapsed="false">
      <c r="A6480" s="4" t="str">
        <f aca="false">B6480&amp;"|"&amp;C6480</f>
        <v>tdbR00000315 Pro-UGG|28</v>
      </c>
      <c r="B6480" s="4" t="s">
        <v>125</v>
      </c>
      <c r="C6480" s="4" t="s">
        <v>806</v>
      </c>
      <c r="D6480" s="4" t="n">
        <v>29</v>
      </c>
      <c r="E6480" s="21" t="s">
        <v>777</v>
      </c>
      <c r="F6480" s="22" t="s">
        <v>805</v>
      </c>
    </row>
    <row r="6481" customFormat="false" ht="15" hidden="false" customHeight="false" outlineLevel="0" collapsed="false">
      <c r="A6481" s="4" t="str">
        <f aca="false">B6481&amp;"|"&amp;C6481</f>
        <v>tdbR00000315 Pro-UGG|29</v>
      </c>
      <c r="B6481" s="4" t="s">
        <v>125</v>
      </c>
      <c r="C6481" s="4" t="s">
        <v>807</v>
      </c>
      <c r="D6481" s="4" t="n">
        <v>30</v>
      </c>
      <c r="E6481" s="21" t="s">
        <v>772</v>
      </c>
      <c r="F6481" s="22" t="s">
        <v>805</v>
      </c>
    </row>
    <row r="6482" customFormat="false" ht="15" hidden="false" customHeight="false" outlineLevel="0" collapsed="false">
      <c r="A6482" s="4" t="str">
        <f aca="false">B6482&amp;"|"&amp;C6482</f>
        <v>tdbR00000315 Pro-UGG|30</v>
      </c>
      <c r="B6482" s="4" t="s">
        <v>125</v>
      </c>
      <c r="C6482" s="4" t="s">
        <v>808</v>
      </c>
      <c r="D6482" s="4" t="n">
        <v>31</v>
      </c>
      <c r="E6482" s="21" t="s">
        <v>459</v>
      </c>
      <c r="F6482" s="22" t="s">
        <v>805</v>
      </c>
    </row>
    <row r="6483" customFormat="false" ht="15" hidden="false" customHeight="false" outlineLevel="0" collapsed="false">
      <c r="A6483" s="4" t="str">
        <f aca="false">B6483&amp;"|"&amp;C6483</f>
        <v>tdbR00000315 Pro-UGG|31</v>
      </c>
      <c r="B6483" s="4" t="s">
        <v>125</v>
      </c>
      <c r="C6483" s="4" t="s">
        <v>809</v>
      </c>
      <c r="D6483" s="4" t="n">
        <v>32</v>
      </c>
      <c r="E6483" s="21" t="s">
        <v>459</v>
      </c>
      <c r="F6483" s="22" t="s">
        <v>805</v>
      </c>
    </row>
    <row r="6484" customFormat="false" ht="15" hidden="false" customHeight="false" outlineLevel="0" collapsed="false">
      <c r="A6484" s="4" t="str">
        <f aca="false">B6484&amp;"|"&amp;C6484</f>
        <v>tdbR00000315 Pro-UGG|32</v>
      </c>
      <c r="B6484" s="4" t="s">
        <v>125</v>
      </c>
      <c r="C6484" s="4" t="s">
        <v>810</v>
      </c>
      <c r="D6484" s="4" t="n">
        <v>33</v>
      </c>
      <c r="E6484" s="19" t="s">
        <v>777</v>
      </c>
      <c r="F6484" s="20" t="s">
        <v>811</v>
      </c>
    </row>
    <row r="6485" customFormat="false" ht="15" hidden="false" customHeight="false" outlineLevel="0" collapsed="false">
      <c r="A6485" s="4" t="str">
        <f aca="false">B6485&amp;"|"&amp;C6485</f>
        <v>tdbR00000315 Pro-UGG|33</v>
      </c>
      <c r="B6485" s="4" t="s">
        <v>125</v>
      </c>
      <c r="C6485" s="4" t="s">
        <v>812</v>
      </c>
      <c r="D6485" s="4" t="n">
        <v>34</v>
      </c>
      <c r="E6485" s="19" t="s">
        <v>777</v>
      </c>
      <c r="F6485" s="20" t="s">
        <v>811</v>
      </c>
    </row>
    <row r="6486" customFormat="false" ht="15" hidden="false" customHeight="false" outlineLevel="0" collapsed="false">
      <c r="A6486" s="4" t="str">
        <f aca="false">B6486&amp;"|"&amp;C6486</f>
        <v>tdbR00000315 Pro-UGG|34</v>
      </c>
      <c r="B6486" s="4" t="s">
        <v>125</v>
      </c>
      <c r="C6486" s="4" t="s">
        <v>813</v>
      </c>
      <c r="D6486" s="4" t="n">
        <v>35</v>
      </c>
      <c r="E6486" s="19" t="s">
        <v>777</v>
      </c>
      <c r="F6486" s="20" t="s">
        <v>811</v>
      </c>
    </row>
    <row r="6487" customFormat="false" ht="15" hidden="false" customHeight="false" outlineLevel="0" collapsed="false">
      <c r="A6487" s="4" t="str">
        <f aca="false">B6487&amp;"|"&amp;C6487</f>
        <v>tdbR00000315 Pro-UGG|35</v>
      </c>
      <c r="B6487" s="4" t="s">
        <v>125</v>
      </c>
      <c r="C6487" s="4" t="s">
        <v>814</v>
      </c>
      <c r="D6487" s="4" t="n">
        <v>36</v>
      </c>
      <c r="E6487" s="19" t="s">
        <v>459</v>
      </c>
      <c r="F6487" s="20" t="s">
        <v>811</v>
      </c>
    </row>
    <row r="6488" customFormat="false" ht="15" hidden="false" customHeight="false" outlineLevel="0" collapsed="false">
      <c r="A6488" s="4" t="str">
        <f aca="false">B6488&amp;"|"&amp;C6488</f>
        <v>tdbR00000315 Pro-UGG|36</v>
      </c>
      <c r="B6488" s="4" t="s">
        <v>125</v>
      </c>
      <c r="C6488" s="4" t="s">
        <v>815</v>
      </c>
      <c r="D6488" s="4" t="n">
        <v>37</v>
      </c>
      <c r="E6488" s="19" t="s">
        <v>459</v>
      </c>
      <c r="F6488" s="20" t="s">
        <v>811</v>
      </c>
    </row>
    <row r="6489" customFormat="false" ht="15" hidden="false" customHeight="false" outlineLevel="0" collapsed="false">
      <c r="A6489" s="4" t="str">
        <f aca="false">B6489&amp;"|"&amp;C6489</f>
        <v>tdbR00000315 Pro-UGG|37</v>
      </c>
      <c r="B6489" s="4" t="s">
        <v>125</v>
      </c>
      <c r="C6489" s="4" t="s">
        <v>816</v>
      </c>
      <c r="D6489" s="4" t="n">
        <v>38</v>
      </c>
      <c r="E6489" s="19" t="s">
        <v>459</v>
      </c>
      <c r="F6489" s="20" t="s">
        <v>811</v>
      </c>
    </row>
    <row r="6490" customFormat="false" ht="15" hidden="false" customHeight="false" outlineLevel="0" collapsed="false">
      <c r="A6490" s="4" t="str">
        <f aca="false">B6490&amp;"|"&amp;C6490</f>
        <v>tdbR00000315 Pro-UGG|38</v>
      </c>
      <c r="B6490" s="4" t="s">
        <v>125</v>
      </c>
      <c r="C6490" s="4" t="s">
        <v>817</v>
      </c>
      <c r="D6490" s="4" t="n">
        <v>39</v>
      </c>
      <c r="E6490" s="19" t="s">
        <v>780</v>
      </c>
      <c r="F6490" s="20" t="s">
        <v>811</v>
      </c>
    </row>
    <row r="6491" customFormat="false" ht="15" hidden="false" customHeight="false" outlineLevel="0" collapsed="false">
      <c r="A6491" s="4" t="str">
        <f aca="false">B6491&amp;"|"&amp;C6491</f>
        <v>tdbR00000315 Pro-UGG|39</v>
      </c>
      <c r="B6491" s="4" t="s">
        <v>125</v>
      </c>
      <c r="C6491" s="4" t="s">
        <v>818</v>
      </c>
      <c r="D6491" s="4" t="n">
        <v>40</v>
      </c>
      <c r="E6491" s="21" t="s">
        <v>772</v>
      </c>
      <c r="F6491" s="22" t="s">
        <v>805</v>
      </c>
    </row>
    <row r="6492" customFormat="false" ht="15" hidden="false" customHeight="false" outlineLevel="0" collapsed="false">
      <c r="A6492" s="4" t="str">
        <f aca="false">B6492&amp;"|"&amp;C6492</f>
        <v>tdbR00000315 Pro-UGG|40</v>
      </c>
      <c r="B6492" s="4" t="s">
        <v>125</v>
      </c>
      <c r="C6492" s="4" t="s">
        <v>819</v>
      </c>
      <c r="D6492" s="4" t="n">
        <v>41</v>
      </c>
      <c r="E6492" s="21" t="s">
        <v>772</v>
      </c>
      <c r="F6492" s="22" t="s">
        <v>805</v>
      </c>
    </row>
    <row r="6493" customFormat="false" ht="15" hidden="false" customHeight="false" outlineLevel="0" collapsed="false">
      <c r="A6493" s="4" t="str">
        <f aca="false">B6493&amp;"|"&amp;C6493</f>
        <v>tdbR00000315 Pro-UGG|41</v>
      </c>
      <c r="B6493" s="4" t="s">
        <v>125</v>
      </c>
      <c r="C6493" s="4" t="s">
        <v>820</v>
      </c>
      <c r="D6493" s="4" t="n">
        <v>42</v>
      </c>
      <c r="E6493" s="21" t="s">
        <v>459</v>
      </c>
      <c r="F6493" s="22" t="s">
        <v>805</v>
      </c>
    </row>
    <row r="6494" customFormat="false" ht="15" hidden="false" customHeight="false" outlineLevel="0" collapsed="false">
      <c r="A6494" s="4" t="str">
        <f aca="false">B6494&amp;"|"&amp;C6494</f>
        <v>tdbR00000315 Pro-UGG|42</v>
      </c>
      <c r="B6494" s="4" t="s">
        <v>125</v>
      </c>
      <c r="C6494" s="4" t="s">
        <v>821</v>
      </c>
      <c r="D6494" s="4" t="n">
        <v>43</v>
      </c>
      <c r="E6494" s="21" t="s">
        <v>780</v>
      </c>
      <c r="F6494" s="22" t="s">
        <v>805</v>
      </c>
    </row>
    <row r="6495" customFormat="false" ht="15" hidden="false" customHeight="false" outlineLevel="0" collapsed="false">
      <c r="A6495" s="4" t="str">
        <f aca="false">B6495&amp;"|"&amp;C6495</f>
        <v>tdbR00000315 Pro-UGG|43</v>
      </c>
      <c r="B6495" s="4" t="s">
        <v>125</v>
      </c>
      <c r="C6495" s="4" t="s">
        <v>822</v>
      </c>
      <c r="D6495" s="4" t="n">
        <v>44</v>
      </c>
      <c r="E6495" s="21" t="s">
        <v>780</v>
      </c>
      <c r="F6495" s="22" t="s">
        <v>805</v>
      </c>
    </row>
    <row r="6496" customFormat="false" ht="15" hidden="false" customHeight="false" outlineLevel="0" collapsed="false">
      <c r="A6496" s="4" t="str">
        <f aca="false">B6496&amp;"|"&amp;C6496</f>
        <v>tdbR00000315 Pro-UGG|44</v>
      </c>
      <c r="B6496" s="4" t="s">
        <v>125</v>
      </c>
      <c r="C6496" s="4" t="s">
        <v>823</v>
      </c>
      <c r="D6496" s="4" t="n">
        <v>45</v>
      </c>
      <c r="E6496" s="19" t="s">
        <v>459</v>
      </c>
      <c r="F6496" s="20" t="s">
        <v>824</v>
      </c>
    </row>
    <row r="6497" customFormat="false" ht="15" hidden="false" customHeight="false" outlineLevel="0" collapsed="false">
      <c r="A6497" s="4" t="str">
        <f aca="false">B6497&amp;"|"&amp;C6497</f>
        <v>tdbR00000315 Pro-UGG|45</v>
      </c>
      <c r="B6497" s="4" t="s">
        <v>125</v>
      </c>
      <c r="C6497" s="4" t="s">
        <v>825</v>
      </c>
      <c r="D6497" s="4" t="n">
        <v>46</v>
      </c>
      <c r="E6497" s="19" t="s">
        <v>459</v>
      </c>
      <c r="F6497" s="20" t="s">
        <v>824</v>
      </c>
    </row>
    <row r="6498" customFormat="false" ht="15" hidden="false" customHeight="false" outlineLevel="0" collapsed="false">
      <c r="A6498" s="4" t="str">
        <f aca="false">B6498&amp;"|"&amp;C6498</f>
        <v>tdbR00000315 Pro-UGG|46</v>
      </c>
      <c r="B6498" s="4" t="s">
        <v>125</v>
      </c>
      <c r="C6498" s="4" t="s">
        <v>826</v>
      </c>
      <c r="D6498" s="4" t="n">
        <v>47</v>
      </c>
      <c r="E6498" s="19" t="s">
        <v>459</v>
      </c>
      <c r="F6498" s="20" t="s">
        <v>824</v>
      </c>
    </row>
    <row r="6499" customFormat="false" ht="15" hidden="false" customHeight="false" outlineLevel="0" collapsed="false">
      <c r="A6499" s="4" t="str">
        <f aca="false">B6499&amp;"|"&amp;C6499</f>
        <v>tdbR00000315 Pro-UGG|47</v>
      </c>
      <c r="B6499" s="4" t="s">
        <v>125</v>
      </c>
      <c r="C6499" s="4" t="s">
        <v>827</v>
      </c>
      <c r="D6499" s="4" t="n">
        <v>48</v>
      </c>
      <c r="E6499" s="19" t="s">
        <v>777</v>
      </c>
      <c r="F6499" s="20" t="s">
        <v>824</v>
      </c>
    </row>
    <row r="6500" customFormat="false" ht="15" hidden="false" customHeight="false" outlineLevel="0" collapsed="false">
      <c r="A6500" s="4" t="str">
        <f aca="false">B6500&amp;"|"&amp;C6500</f>
        <v>tdbR00000315 Pro-UGG|48</v>
      </c>
      <c r="B6500" s="4" t="s">
        <v>125</v>
      </c>
      <c r="C6500" s="4" t="s">
        <v>828</v>
      </c>
      <c r="D6500" s="4" t="n">
        <v>49</v>
      </c>
      <c r="E6500" s="19" t="s">
        <v>772</v>
      </c>
      <c r="F6500" s="20" t="s">
        <v>824</v>
      </c>
    </row>
    <row r="6501" customFormat="false" ht="15" hidden="false" customHeight="false" outlineLevel="0" collapsed="false">
      <c r="A6501" s="4" t="str">
        <f aca="false">B6501&amp;"|"&amp;C6501</f>
        <v>tdbR00000315 Pro-UGG|49</v>
      </c>
      <c r="B6501" s="4" t="s">
        <v>125</v>
      </c>
      <c r="C6501" s="4" t="s">
        <v>829</v>
      </c>
      <c r="D6501" s="4" t="n">
        <v>50</v>
      </c>
      <c r="E6501" s="23" t="s">
        <v>459</v>
      </c>
      <c r="F6501" s="10" t="s">
        <v>830</v>
      </c>
    </row>
    <row r="6502" customFormat="false" ht="15" hidden="false" customHeight="false" outlineLevel="0" collapsed="false">
      <c r="A6502" s="4" t="str">
        <f aca="false">B6502&amp;"|"&amp;C6502</f>
        <v>tdbR00000315 Pro-UGG|50</v>
      </c>
      <c r="B6502" s="4" t="s">
        <v>125</v>
      </c>
      <c r="C6502" s="4" t="s">
        <v>831</v>
      </c>
      <c r="D6502" s="4" t="n">
        <v>51</v>
      </c>
      <c r="E6502" s="23" t="s">
        <v>772</v>
      </c>
      <c r="F6502" s="10" t="s">
        <v>830</v>
      </c>
    </row>
    <row r="6503" customFormat="false" ht="15" hidden="false" customHeight="false" outlineLevel="0" collapsed="false">
      <c r="A6503" s="4" t="str">
        <f aca="false">B6503&amp;"|"&amp;C6503</f>
        <v>tdbR00000315 Pro-UGG|51</v>
      </c>
      <c r="B6503" s="4" t="s">
        <v>125</v>
      </c>
      <c r="C6503" s="4" t="s">
        <v>832</v>
      </c>
      <c r="D6503" s="4" t="n">
        <v>52</v>
      </c>
      <c r="E6503" s="23" t="s">
        <v>780</v>
      </c>
      <c r="F6503" s="10" t="s">
        <v>830</v>
      </c>
    </row>
    <row r="6504" customFormat="false" ht="15" hidden="false" customHeight="false" outlineLevel="0" collapsed="false">
      <c r="A6504" s="4" t="str">
        <f aca="false">B6504&amp;"|"&amp;C6504</f>
        <v>tdbR00000315 Pro-UGG|52</v>
      </c>
      <c r="B6504" s="4" t="s">
        <v>125</v>
      </c>
      <c r="C6504" s="4" t="s">
        <v>833</v>
      </c>
      <c r="D6504" s="4" t="n">
        <v>53</v>
      </c>
      <c r="E6504" s="23" t="s">
        <v>459</v>
      </c>
      <c r="F6504" s="10" t="s">
        <v>830</v>
      </c>
    </row>
    <row r="6505" customFormat="false" ht="15" hidden="false" customHeight="false" outlineLevel="0" collapsed="false">
      <c r="A6505" s="4" t="str">
        <f aca="false">B6505&amp;"|"&amp;C6505</f>
        <v>tdbR00000315 Pro-UGG|53</v>
      </c>
      <c r="B6505" s="4" t="s">
        <v>125</v>
      </c>
      <c r="C6505" s="4" t="s">
        <v>834</v>
      </c>
      <c r="D6505" s="4" t="n">
        <v>54</v>
      </c>
      <c r="E6505" s="23" t="s">
        <v>459</v>
      </c>
      <c r="F6505" s="10" t="s">
        <v>830</v>
      </c>
    </row>
    <row r="6506" customFormat="false" ht="15" hidden="false" customHeight="false" outlineLevel="0" collapsed="false">
      <c r="A6506" s="4" t="str">
        <f aca="false">B6506&amp;"|"&amp;C6506</f>
        <v>tdbR00000315 Pro-UGG|54</v>
      </c>
      <c r="B6506" s="4" t="s">
        <v>125</v>
      </c>
      <c r="C6506" s="4" t="s">
        <v>835</v>
      </c>
      <c r="D6506" s="4" t="n">
        <v>55</v>
      </c>
      <c r="E6506" s="19" t="s">
        <v>777</v>
      </c>
      <c r="F6506" s="20" t="s">
        <v>836</v>
      </c>
    </row>
    <row r="6507" customFormat="false" ht="15" hidden="false" customHeight="false" outlineLevel="0" collapsed="false">
      <c r="A6507" s="4" t="str">
        <f aca="false">B6507&amp;"|"&amp;C6507</f>
        <v>tdbR00000315 Pro-UGG|55</v>
      </c>
      <c r="B6507" s="4" t="s">
        <v>125</v>
      </c>
      <c r="C6507" s="4" t="s">
        <v>837</v>
      </c>
      <c r="D6507" s="4" t="n">
        <v>56</v>
      </c>
      <c r="E6507" s="19" t="s">
        <v>777</v>
      </c>
      <c r="F6507" s="20" t="s">
        <v>836</v>
      </c>
    </row>
    <row r="6508" customFormat="false" ht="15" hidden="false" customHeight="false" outlineLevel="0" collapsed="false">
      <c r="A6508" s="4" t="str">
        <f aca="false">B6508&amp;"|"&amp;C6508</f>
        <v>tdbR00000315 Pro-UGG|56</v>
      </c>
      <c r="B6508" s="4" t="s">
        <v>125</v>
      </c>
      <c r="C6508" s="4" t="s">
        <v>838</v>
      </c>
      <c r="D6508" s="4" t="n">
        <v>57</v>
      </c>
      <c r="E6508" s="19" t="s">
        <v>772</v>
      </c>
      <c r="F6508" s="20" t="s">
        <v>836</v>
      </c>
    </row>
    <row r="6509" customFormat="false" ht="15" hidden="false" customHeight="false" outlineLevel="0" collapsed="false">
      <c r="A6509" s="4" t="str">
        <f aca="false">B6509&amp;"|"&amp;C6509</f>
        <v>tdbR00000315 Pro-UGG|57</v>
      </c>
      <c r="B6509" s="4" t="s">
        <v>125</v>
      </c>
      <c r="C6509" s="4" t="s">
        <v>839</v>
      </c>
      <c r="D6509" s="4" t="n">
        <v>58</v>
      </c>
      <c r="E6509" s="19" t="s">
        <v>780</v>
      </c>
      <c r="F6509" s="20" t="s">
        <v>836</v>
      </c>
    </row>
    <row r="6510" customFormat="false" ht="15" hidden="false" customHeight="false" outlineLevel="0" collapsed="false">
      <c r="A6510" s="4" t="str">
        <f aca="false">B6510&amp;"|"&amp;C6510</f>
        <v>tdbR00000315 Pro-UGG|58</v>
      </c>
      <c r="B6510" s="4" t="s">
        <v>125</v>
      </c>
      <c r="C6510" s="4" t="s">
        <v>840</v>
      </c>
      <c r="D6510" s="4" t="n">
        <v>59</v>
      </c>
      <c r="E6510" s="19" t="s">
        <v>780</v>
      </c>
      <c r="F6510" s="20" t="s">
        <v>836</v>
      </c>
    </row>
    <row r="6511" customFormat="false" ht="15" hidden="false" customHeight="false" outlineLevel="0" collapsed="false">
      <c r="A6511" s="4" t="str">
        <f aca="false">B6511&amp;"|"&amp;C6511</f>
        <v>tdbR00000315 Pro-UGG|59</v>
      </c>
      <c r="B6511" s="4" t="s">
        <v>125</v>
      </c>
      <c r="C6511" s="4" t="s">
        <v>841</v>
      </c>
      <c r="D6511" s="4" t="n">
        <v>60</v>
      </c>
      <c r="E6511" s="19" t="s">
        <v>780</v>
      </c>
      <c r="F6511" s="20" t="s">
        <v>836</v>
      </c>
    </row>
    <row r="6512" customFormat="false" ht="15" hidden="false" customHeight="false" outlineLevel="0" collapsed="false">
      <c r="A6512" s="4" t="str">
        <f aca="false">B6512&amp;"|"&amp;C6512</f>
        <v>tdbR00000315 Pro-UGG|60</v>
      </c>
      <c r="B6512" s="4" t="s">
        <v>125</v>
      </c>
      <c r="C6512" s="4" t="s">
        <v>842</v>
      </c>
      <c r="D6512" s="4" t="n">
        <v>61</v>
      </c>
      <c r="E6512" s="19" t="s">
        <v>777</v>
      </c>
      <c r="F6512" s="20" t="s">
        <v>836</v>
      </c>
    </row>
    <row r="6513" customFormat="false" ht="15" hidden="false" customHeight="false" outlineLevel="0" collapsed="false">
      <c r="A6513" s="4" t="str">
        <f aca="false">B6513&amp;"|"&amp;C6513</f>
        <v>tdbR00000315 Pro-UGG|61</v>
      </c>
      <c r="B6513" s="4" t="s">
        <v>125</v>
      </c>
      <c r="C6513" s="4" t="s">
        <v>843</v>
      </c>
      <c r="D6513" s="4" t="n">
        <v>62</v>
      </c>
      <c r="E6513" s="23" t="s">
        <v>772</v>
      </c>
      <c r="F6513" s="10" t="s">
        <v>830</v>
      </c>
    </row>
    <row r="6514" customFormat="false" ht="15" hidden="false" customHeight="false" outlineLevel="0" collapsed="false">
      <c r="A6514" s="4" t="str">
        <f aca="false">B6514&amp;"|"&amp;C6514</f>
        <v>tdbR00000315 Pro-UGG|62</v>
      </c>
      <c r="B6514" s="4" t="s">
        <v>125</v>
      </c>
      <c r="C6514" s="4" t="s">
        <v>844</v>
      </c>
      <c r="D6514" s="4" t="n">
        <v>63</v>
      </c>
      <c r="E6514" s="23" t="s">
        <v>772</v>
      </c>
      <c r="F6514" s="10" t="s">
        <v>830</v>
      </c>
    </row>
    <row r="6515" customFormat="false" ht="15" hidden="false" customHeight="false" outlineLevel="0" collapsed="false">
      <c r="A6515" s="4" t="str">
        <f aca="false">B6515&amp;"|"&amp;C6515</f>
        <v>tdbR00000315 Pro-UGG|63</v>
      </c>
      <c r="B6515" s="4" t="s">
        <v>125</v>
      </c>
      <c r="C6515" s="4" t="s">
        <v>845</v>
      </c>
      <c r="D6515" s="4" t="n">
        <v>64</v>
      </c>
      <c r="E6515" s="23" t="s">
        <v>777</v>
      </c>
      <c r="F6515" s="10" t="s">
        <v>830</v>
      </c>
    </row>
    <row r="6516" customFormat="false" ht="15" hidden="false" customHeight="false" outlineLevel="0" collapsed="false">
      <c r="A6516" s="4" t="str">
        <f aca="false">B6516&amp;"|"&amp;C6516</f>
        <v>tdbR00000315 Pro-UGG|64</v>
      </c>
      <c r="B6516" s="4" t="s">
        <v>125</v>
      </c>
      <c r="C6516" s="4" t="s">
        <v>846</v>
      </c>
      <c r="D6516" s="4" t="n">
        <v>65</v>
      </c>
      <c r="E6516" s="23" t="s">
        <v>459</v>
      </c>
      <c r="F6516" s="10" t="s">
        <v>830</v>
      </c>
    </row>
    <row r="6517" customFormat="false" ht="15" hidden="false" customHeight="false" outlineLevel="0" collapsed="false">
      <c r="A6517" s="4" t="str">
        <f aca="false">B6517&amp;"|"&amp;C6517</f>
        <v>tdbR00000315 Pro-UGG|65</v>
      </c>
      <c r="B6517" s="4" t="s">
        <v>125</v>
      </c>
      <c r="C6517" s="4" t="s">
        <v>847</v>
      </c>
      <c r="D6517" s="4" t="n">
        <v>66</v>
      </c>
      <c r="E6517" s="23" t="s">
        <v>777</v>
      </c>
      <c r="F6517" s="10" t="s">
        <v>830</v>
      </c>
    </row>
    <row r="6518" customFormat="false" ht="15" hidden="false" customHeight="false" outlineLevel="0" collapsed="false">
      <c r="A6518" s="4" t="str">
        <f aca="false">B6518&amp;"|"&amp;C6518</f>
        <v>tdbR00000315 Pro-UGG|66</v>
      </c>
      <c r="B6518" s="4" t="s">
        <v>125</v>
      </c>
      <c r="C6518" s="4" t="s">
        <v>848</v>
      </c>
      <c r="D6518" s="4" t="n">
        <v>67</v>
      </c>
      <c r="E6518" s="17" t="s">
        <v>772</v>
      </c>
      <c r="F6518" s="18" t="s">
        <v>768</v>
      </c>
    </row>
    <row r="6519" customFormat="false" ht="15" hidden="false" customHeight="false" outlineLevel="0" collapsed="false">
      <c r="A6519" s="4" t="str">
        <f aca="false">B6519&amp;"|"&amp;C6519</f>
        <v>tdbR00000315 Pro-UGG|67</v>
      </c>
      <c r="B6519" s="4" t="s">
        <v>125</v>
      </c>
      <c r="C6519" s="4" t="s">
        <v>849</v>
      </c>
      <c r="D6519" s="4" t="n">
        <v>68</v>
      </c>
      <c r="E6519" s="17" t="s">
        <v>777</v>
      </c>
      <c r="F6519" s="18" t="s">
        <v>768</v>
      </c>
    </row>
    <row r="6520" customFormat="false" ht="15" hidden="false" customHeight="false" outlineLevel="0" collapsed="false">
      <c r="A6520" s="4" t="str">
        <f aca="false">B6520&amp;"|"&amp;C6520</f>
        <v>tdbR00000315 Pro-UGG|68</v>
      </c>
      <c r="B6520" s="4" t="s">
        <v>125</v>
      </c>
      <c r="C6520" s="4" t="s">
        <v>850</v>
      </c>
      <c r="D6520" s="4" t="n">
        <v>69</v>
      </c>
      <c r="E6520" s="17" t="s">
        <v>777</v>
      </c>
      <c r="F6520" s="18" t="s">
        <v>768</v>
      </c>
    </row>
    <row r="6521" customFormat="false" ht="15" hidden="false" customHeight="false" outlineLevel="0" collapsed="false">
      <c r="A6521" s="4" t="str">
        <f aca="false">B6521&amp;"|"&amp;C6521</f>
        <v>tdbR00000315 Pro-UGG|69</v>
      </c>
      <c r="B6521" s="4" t="s">
        <v>125</v>
      </c>
      <c r="C6521" s="4" t="s">
        <v>851</v>
      </c>
      <c r="D6521" s="4" t="n">
        <v>70</v>
      </c>
      <c r="E6521" s="17" t="s">
        <v>772</v>
      </c>
      <c r="F6521" s="18" t="s">
        <v>768</v>
      </c>
    </row>
    <row r="6522" customFormat="false" ht="15" hidden="false" customHeight="false" outlineLevel="0" collapsed="false">
      <c r="A6522" s="4" t="str">
        <f aca="false">B6522&amp;"|"&amp;C6522</f>
        <v>tdbR00000315 Pro-UGG|70</v>
      </c>
      <c r="B6522" s="4" t="s">
        <v>125</v>
      </c>
      <c r="C6522" s="4" t="s">
        <v>852</v>
      </c>
      <c r="D6522" s="4" t="n">
        <v>71</v>
      </c>
      <c r="E6522" s="17" t="s">
        <v>772</v>
      </c>
      <c r="F6522" s="18" t="s">
        <v>768</v>
      </c>
    </row>
    <row r="6523" customFormat="false" ht="15" hidden="false" customHeight="false" outlineLevel="0" collapsed="false">
      <c r="A6523" s="4" t="str">
        <f aca="false">B6523&amp;"|"&amp;C6523</f>
        <v>tdbR00000315 Pro-UGG|71</v>
      </c>
      <c r="B6523" s="4" t="s">
        <v>125</v>
      </c>
      <c r="C6523" s="4" t="s">
        <v>853</v>
      </c>
      <c r="D6523" s="4" t="n">
        <v>72</v>
      </c>
      <c r="E6523" s="17" t="s">
        <v>772</v>
      </c>
      <c r="F6523" s="18" t="s">
        <v>768</v>
      </c>
    </row>
    <row r="6524" customFormat="false" ht="15" hidden="false" customHeight="false" outlineLevel="0" collapsed="false">
      <c r="A6524" s="4" t="str">
        <f aca="false">B6524&amp;"|"&amp;C6524</f>
        <v>tdbR00000315 Pro-UGG|72</v>
      </c>
      <c r="B6524" s="4" t="s">
        <v>125</v>
      </c>
      <c r="C6524" s="4" t="s">
        <v>854</v>
      </c>
      <c r="D6524" s="4" t="n">
        <v>73</v>
      </c>
      <c r="E6524" s="17" t="s">
        <v>459</v>
      </c>
      <c r="F6524" s="18" t="s">
        <v>768</v>
      </c>
    </row>
    <row r="6525" customFormat="false" ht="15" hidden="false" customHeight="false" outlineLevel="0" collapsed="false">
      <c r="A6525" s="4" t="str">
        <f aca="false">B6525&amp;"|"&amp;C6525</f>
        <v>tdbR00000452 Val-UAC|1</v>
      </c>
      <c r="B6525" s="4" t="s">
        <v>126</v>
      </c>
      <c r="C6525" s="4" t="s">
        <v>767</v>
      </c>
      <c r="D6525" s="4" t="n">
        <v>1</v>
      </c>
      <c r="E6525" s="17" t="s">
        <v>459</v>
      </c>
      <c r="F6525" s="18" t="s">
        <v>768</v>
      </c>
    </row>
    <row r="6526" customFormat="false" ht="15" hidden="false" customHeight="false" outlineLevel="0" collapsed="false">
      <c r="A6526" s="4" t="str">
        <f aca="false">B6526&amp;"|"&amp;C6526</f>
        <v>tdbR00000452 Val-UAC|2</v>
      </c>
      <c r="B6526" s="4" t="s">
        <v>126</v>
      </c>
      <c r="C6526" s="4" t="s">
        <v>769</v>
      </c>
      <c r="D6526" s="4" t="n">
        <v>2</v>
      </c>
      <c r="E6526" s="17" t="s">
        <v>459</v>
      </c>
      <c r="F6526" s="18" t="s">
        <v>768</v>
      </c>
    </row>
    <row r="6527" customFormat="false" ht="15" hidden="false" customHeight="false" outlineLevel="0" collapsed="false">
      <c r="A6527" s="4" t="str">
        <f aca="false">B6527&amp;"|"&amp;C6527</f>
        <v>tdbR00000452 Val-UAC|3</v>
      </c>
      <c r="B6527" s="4" t="s">
        <v>126</v>
      </c>
      <c r="C6527" s="4" t="s">
        <v>770</v>
      </c>
      <c r="D6527" s="4" t="n">
        <v>3</v>
      </c>
      <c r="E6527" s="17" t="s">
        <v>780</v>
      </c>
      <c r="F6527" s="18" t="s">
        <v>768</v>
      </c>
    </row>
    <row r="6528" customFormat="false" ht="15" hidden="false" customHeight="false" outlineLevel="0" collapsed="false">
      <c r="A6528" s="4" t="str">
        <f aca="false">B6528&amp;"|"&amp;C6528</f>
        <v>tdbR00000452 Val-UAC|4</v>
      </c>
      <c r="B6528" s="4" t="s">
        <v>126</v>
      </c>
      <c r="C6528" s="4" t="s">
        <v>771</v>
      </c>
      <c r="D6528" s="4" t="n">
        <v>4</v>
      </c>
      <c r="E6528" s="17" t="s">
        <v>459</v>
      </c>
      <c r="F6528" s="18" t="s">
        <v>768</v>
      </c>
    </row>
    <row r="6529" customFormat="false" ht="15" hidden="false" customHeight="false" outlineLevel="0" collapsed="false">
      <c r="A6529" s="4" t="str">
        <f aca="false">B6529&amp;"|"&amp;C6529</f>
        <v>tdbR00000452 Val-UAC|5</v>
      </c>
      <c r="B6529" s="4" t="s">
        <v>126</v>
      </c>
      <c r="C6529" s="4" t="s">
        <v>773</v>
      </c>
      <c r="D6529" s="4" t="n">
        <v>5</v>
      </c>
      <c r="E6529" s="17" t="s">
        <v>777</v>
      </c>
      <c r="F6529" s="18" t="s">
        <v>768</v>
      </c>
    </row>
    <row r="6530" customFormat="false" ht="15" hidden="false" customHeight="false" outlineLevel="0" collapsed="false">
      <c r="A6530" s="4" t="str">
        <f aca="false">B6530&amp;"|"&amp;C6530</f>
        <v>tdbR00000452 Val-UAC|6</v>
      </c>
      <c r="B6530" s="4" t="s">
        <v>126</v>
      </c>
      <c r="C6530" s="4" t="s">
        <v>774</v>
      </c>
      <c r="D6530" s="4" t="n">
        <v>6</v>
      </c>
      <c r="E6530" s="17" t="s">
        <v>459</v>
      </c>
      <c r="F6530" s="18" t="s">
        <v>768</v>
      </c>
    </row>
    <row r="6531" customFormat="false" ht="15" hidden="false" customHeight="false" outlineLevel="0" collapsed="false">
      <c r="A6531" s="4" t="str">
        <f aca="false">B6531&amp;"|"&amp;C6531</f>
        <v>tdbR00000452 Val-UAC|7</v>
      </c>
      <c r="B6531" s="4" t="s">
        <v>126</v>
      </c>
      <c r="C6531" s="4" t="s">
        <v>775</v>
      </c>
      <c r="D6531" s="4" t="n">
        <v>7</v>
      </c>
      <c r="E6531" s="17" t="s">
        <v>777</v>
      </c>
      <c r="F6531" s="18" t="s">
        <v>768</v>
      </c>
    </row>
    <row r="6532" customFormat="false" ht="15" hidden="false" customHeight="false" outlineLevel="0" collapsed="false">
      <c r="A6532" s="4" t="str">
        <f aca="false">B6532&amp;"|"&amp;C6532</f>
        <v>tdbR00000452 Val-UAC|8</v>
      </c>
      <c r="B6532" s="4" t="s">
        <v>126</v>
      </c>
      <c r="C6532" s="4" t="s">
        <v>776</v>
      </c>
      <c r="D6532" s="4" t="n">
        <v>8</v>
      </c>
      <c r="E6532" s="3" t="s">
        <v>777</v>
      </c>
      <c r="F6532" s="4" t="s">
        <v>778</v>
      </c>
    </row>
    <row r="6533" customFormat="false" ht="15" hidden="false" customHeight="false" outlineLevel="0" collapsed="false">
      <c r="A6533" s="4" t="str">
        <f aca="false">B6533&amp;"|"&amp;C6533</f>
        <v>tdbR00000452 Val-UAC|9</v>
      </c>
      <c r="B6533" s="4" t="s">
        <v>126</v>
      </c>
      <c r="C6533" s="4" t="s">
        <v>779</v>
      </c>
      <c r="D6533" s="4" t="n">
        <v>9</v>
      </c>
      <c r="E6533" s="3" t="s">
        <v>780</v>
      </c>
      <c r="F6533" s="4" t="s">
        <v>781</v>
      </c>
    </row>
    <row r="6534" customFormat="false" ht="15" hidden="false" customHeight="false" outlineLevel="0" collapsed="false">
      <c r="A6534" s="4" t="str">
        <f aca="false">B6534&amp;"|"&amp;C6534</f>
        <v>tdbR00000452 Val-UAC|10</v>
      </c>
      <c r="B6534" s="4" t="s">
        <v>126</v>
      </c>
      <c r="C6534" s="4" t="s">
        <v>782</v>
      </c>
      <c r="D6534" s="4" t="n">
        <v>10</v>
      </c>
      <c r="E6534" s="8" t="s">
        <v>459</v>
      </c>
      <c r="F6534" s="7" t="s">
        <v>783</v>
      </c>
    </row>
    <row r="6535" customFormat="false" ht="15" hidden="false" customHeight="false" outlineLevel="0" collapsed="false">
      <c r="A6535" s="4" t="str">
        <f aca="false">B6535&amp;"|"&amp;C6535</f>
        <v>tdbR00000452 Val-UAC|11</v>
      </c>
      <c r="B6535" s="4" t="s">
        <v>126</v>
      </c>
      <c r="C6535" s="4" t="s">
        <v>784</v>
      </c>
      <c r="D6535" s="4" t="n">
        <v>11</v>
      </c>
      <c r="E6535" s="8" t="s">
        <v>772</v>
      </c>
      <c r="F6535" s="7" t="s">
        <v>783</v>
      </c>
    </row>
    <row r="6536" customFormat="false" ht="15" hidden="false" customHeight="false" outlineLevel="0" collapsed="false">
      <c r="A6536" s="4" t="str">
        <f aca="false">B6536&amp;"|"&amp;C6536</f>
        <v>tdbR00000452 Val-UAC|12</v>
      </c>
      <c r="B6536" s="4" t="s">
        <v>126</v>
      </c>
      <c r="C6536" s="4" t="s">
        <v>785</v>
      </c>
      <c r="D6536" s="4" t="n">
        <v>12</v>
      </c>
      <c r="E6536" s="8" t="s">
        <v>777</v>
      </c>
      <c r="F6536" s="7" t="s">
        <v>783</v>
      </c>
    </row>
    <row r="6537" customFormat="false" ht="15" hidden="false" customHeight="false" outlineLevel="0" collapsed="false">
      <c r="A6537" s="4" t="str">
        <f aca="false">B6537&amp;"|"&amp;C6537</f>
        <v>tdbR00000452 Val-UAC|13</v>
      </c>
      <c r="B6537" s="4" t="s">
        <v>126</v>
      </c>
      <c r="C6537" s="4" t="s">
        <v>786</v>
      </c>
      <c r="D6537" s="4" t="n">
        <v>13</v>
      </c>
      <c r="E6537" s="8" t="s">
        <v>772</v>
      </c>
      <c r="F6537" s="7" t="s">
        <v>783</v>
      </c>
    </row>
    <row r="6538" customFormat="false" ht="15" hidden="false" customHeight="false" outlineLevel="0" collapsed="false">
      <c r="A6538" s="4" t="str">
        <f aca="false">B6538&amp;"|"&amp;C6538</f>
        <v>tdbR00000452 Val-UAC|14</v>
      </c>
      <c r="B6538" s="4" t="s">
        <v>126</v>
      </c>
      <c r="C6538" s="4" t="s">
        <v>787</v>
      </c>
      <c r="D6538" s="4" t="n">
        <v>14</v>
      </c>
      <c r="E6538" s="19" t="s">
        <v>780</v>
      </c>
      <c r="F6538" s="20" t="s">
        <v>788</v>
      </c>
    </row>
    <row r="6539" customFormat="false" ht="15" hidden="false" customHeight="false" outlineLevel="0" collapsed="false">
      <c r="A6539" s="4" t="str">
        <f aca="false">B6539&amp;"|"&amp;C6539</f>
        <v>tdbR00000452 Val-UAC|15</v>
      </c>
      <c r="B6539" s="4" t="s">
        <v>126</v>
      </c>
      <c r="C6539" s="4" t="s">
        <v>789</v>
      </c>
      <c r="D6539" s="4" t="n">
        <v>15</v>
      </c>
      <c r="E6539" s="19" t="s">
        <v>459</v>
      </c>
      <c r="F6539" s="20" t="s">
        <v>788</v>
      </c>
    </row>
    <row r="6540" customFormat="false" ht="15" hidden="false" customHeight="false" outlineLevel="0" collapsed="false">
      <c r="A6540" s="4" t="str">
        <f aca="false">B6540&amp;"|"&amp;C6540</f>
        <v>tdbR00000452 Val-UAC|16</v>
      </c>
      <c r="B6540" s="4" t="s">
        <v>126</v>
      </c>
      <c r="C6540" s="4" t="s">
        <v>790</v>
      </c>
      <c r="D6540" s="4" t="n">
        <v>16</v>
      </c>
      <c r="E6540" s="19" t="s">
        <v>772</v>
      </c>
      <c r="F6540" s="20" t="s">
        <v>788</v>
      </c>
    </row>
    <row r="6541" customFormat="false" ht="15" hidden="false" customHeight="false" outlineLevel="0" collapsed="false">
      <c r="A6541" s="4" t="str">
        <f aca="false">B6541&amp;"|"&amp;C6541</f>
        <v>tdbR00000452 Val-UAC|17</v>
      </c>
      <c r="B6541" s="4" t="s">
        <v>126</v>
      </c>
      <c r="C6541" s="4" t="s">
        <v>791</v>
      </c>
      <c r="D6541" s="4" t="n">
        <v>17</v>
      </c>
      <c r="E6541" s="19" t="s">
        <v>777</v>
      </c>
      <c r="F6541" s="20" t="s">
        <v>788</v>
      </c>
    </row>
    <row r="6542" customFormat="false" ht="15" hidden="false" customHeight="false" outlineLevel="0" collapsed="false">
      <c r="A6542" s="4" t="str">
        <f aca="false">B6542&amp;"|"&amp;C6542</f>
        <v>tdbR00000452 Val-UAC|18</v>
      </c>
      <c r="B6542" s="4" t="s">
        <v>126</v>
      </c>
      <c r="C6542" s="4" t="s">
        <v>793</v>
      </c>
      <c r="D6542" s="4" t="n">
        <v>18</v>
      </c>
      <c r="E6542" s="19" t="s">
        <v>459</v>
      </c>
      <c r="F6542" s="20" t="s">
        <v>788</v>
      </c>
    </row>
    <row r="6543" customFormat="false" ht="15" hidden="false" customHeight="false" outlineLevel="0" collapsed="false">
      <c r="A6543" s="4" t="str">
        <f aca="false">B6543&amp;"|"&amp;C6543</f>
        <v>tdbR00000452 Val-UAC|19</v>
      </c>
      <c r="B6543" s="4" t="s">
        <v>126</v>
      </c>
      <c r="C6543" s="4" t="s">
        <v>794</v>
      </c>
      <c r="D6543" s="4" t="n">
        <v>19</v>
      </c>
      <c r="E6543" s="19" t="s">
        <v>459</v>
      </c>
      <c r="F6543" s="20" t="s">
        <v>788</v>
      </c>
    </row>
    <row r="6544" customFormat="false" ht="15" hidden="false" customHeight="false" outlineLevel="0" collapsed="false">
      <c r="A6544" s="4" t="str">
        <f aca="false">B6544&amp;"|"&amp;C6544</f>
        <v>tdbR00000452 Val-UAC|20</v>
      </c>
      <c r="B6544" s="4" t="s">
        <v>126</v>
      </c>
      <c r="C6544" s="4" t="s">
        <v>795</v>
      </c>
      <c r="D6544" s="4" t="n">
        <v>20</v>
      </c>
      <c r="E6544" s="19" t="s">
        <v>459</v>
      </c>
      <c r="F6544" s="20" t="s">
        <v>788</v>
      </c>
    </row>
    <row r="6545" customFormat="false" ht="15" hidden="false" customHeight="false" outlineLevel="0" collapsed="false">
      <c r="A6545" s="4" t="str">
        <f aca="false">B6545&amp;"|"&amp;C6545</f>
        <v>tdbR00000452 Val-UAC|21</v>
      </c>
      <c r="B6545" s="4" t="s">
        <v>126</v>
      </c>
      <c r="C6545" s="4" t="s">
        <v>797</v>
      </c>
      <c r="D6545" s="4" t="n">
        <v>21</v>
      </c>
      <c r="E6545" s="19" t="s">
        <v>780</v>
      </c>
      <c r="F6545" s="20" t="s">
        <v>788</v>
      </c>
    </row>
    <row r="6546" customFormat="false" ht="15" hidden="false" customHeight="false" outlineLevel="0" collapsed="false">
      <c r="A6546" s="4" t="str">
        <f aca="false">B6546&amp;"|"&amp;C6546</f>
        <v>tdbR00000452 Val-UAC|22</v>
      </c>
      <c r="B6546" s="4" t="s">
        <v>126</v>
      </c>
      <c r="C6546" s="4" t="s">
        <v>798</v>
      </c>
      <c r="D6546" s="4" t="n">
        <v>22</v>
      </c>
      <c r="E6546" s="8" t="s">
        <v>459</v>
      </c>
      <c r="F6546" s="7" t="s">
        <v>783</v>
      </c>
    </row>
    <row r="6547" customFormat="false" ht="15" hidden="false" customHeight="false" outlineLevel="0" collapsed="false">
      <c r="A6547" s="4" t="str">
        <f aca="false">B6547&amp;"|"&amp;C6547</f>
        <v>tdbR00000452 Val-UAC|23</v>
      </c>
      <c r="B6547" s="4" t="s">
        <v>126</v>
      </c>
      <c r="C6547" s="4" t="s">
        <v>799</v>
      </c>
      <c r="D6547" s="4" t="n">
        <v>23</v>
      </c>
      <c r="E6547" s="8" t="s">
        <v>780</v>
      </c>
      <c r="F6547" s="7" t="s">
        <v>783</v>
      </c>
    </row>
    <row r="6548" customFormat="false" ht="15" hidden="false" customHeight="false" outlineLevel="0" collapsed="false">
      <c r="A6548" s="4" t="str">
        <f aca="false">B6548&amp;"|"&amp;C6548</f>
        <v>tdbR00000452 Val-UAC|24</v>
      </c>
      <c r="B6548" s="4" t="s">
        <v>126</v>
      </c>
      <c r="C6548" s="4" t="s">
        <v>800</v>
      </c>
      <c r="D6548" s="4" t="n">
        <v>24</v>
      </c>
      <c r="E6548" s="8" t="s">
        <v>459</v>
      </c>
      <c r="F6548" s="7" t="s">
        <v>783</v>
      </c>
    </row>
    <row r="6549" customFormat="false" ht="15" hidden="false" customHeight="false" outlineLevel="0" collapsed="false">
      <c r="A6549" s="4" t="str">
        <f aca="false">B6549&amp;"|"&amp;C6549</f>
        <v>tdbR00000452 Val-UAC|25</v>
      </c>
      <c r="B6549" s="4" t="s">
        <v>126</v>
      </c>
      <c r="C6549" s="4" t="s">
        <v>801</v>
      </c>
      <c r="D6549" s="4" t="n">
        <v>25</v>
      </c>
      <c r="E6549" s="8" t="s">
        <v>772</v>
      </c>
      <c r="F6549" s="7" t="s">
        <v>783</v>
      </c>
    </row>
    <row r="6550" customFormat="false" ht="15" hidden="false" customHeight="false" outlineLevel="0" collapsed="false">
      <c r="A6550" s="4" t="str">
        <f aca="false">B6550&amp;"|"&amp;C6550</f>
        <v>tdbR00000452 Val-UAC|26</v>
      </c>
      <c r="B6550" s="4" t="s">
        <v>126</v>
      </c>
      <c r="C6550" s="4" t="s">
        <v>802</v>
      </c>
      <c r="D6550" s="4" t="n">
        <v>26</v>
      </c>
      <c r="E6550" s="3" t="s">
        <v>777</v>
      </c>
      <c r="F6550" s="4" t="s">
        <v>803</v>
      </c>
    </row>
    <row r="6551" customFormat="false" ht="15" hidden="false" customHeight="false" outlineLevel="0" collapsed="false">
      <c r="A6551" s="4" t="str">
        <f aca="false">B6551&amp;"|"&amp;C6551</f>
        <v>tdbR00000452 Val-UAC|27</v>
      </c>
      <c r="B6551" s="4" t="s">
        <v>126</v>
      </c>
      <c r="C6551" s="4" t="s">
        <v>804</v>
      </c>
      <c r="D6551" s="4" t="n">
        <v>27</v>
      </c>
      <c r="E6551" s="21" t="s">
        <v>772</v>
      </c>
      <c r="F6551" s="22" t="s">
        <v>805</v>
      </c>
    </row>
    <row r="6552" customFormat="false" ht="15" hidden="false" customHeight="false" outlineLevel="0" collapsed="false">
      <c r="A6552" s="4" t="str">
        <f aca="false">B6552&amp;"|"&amp;C6552</f>
        <v>tdbR00000452 Val-UAC|28</v>
      </c>
      <c r="B6552" s="4" t="s">
        <v>126</v>
      </c>
      <c r="C6552" s="4" t="s">
        <v>806</v>
      </c>
      <c r="D6552" s="4" t="n">
        <v>28</v>
      </c>
      <c r="E6552" s="21" t="s">
        <v>772</v>
      </c>
      <c r="F6552" s="22" t="s">
        <v>805</v>
      </c>
    </row>
    <row r="6553" customFormat="false" ht="15" hidden="false" customHeight="false" outlineLevel="0" collapsed="false">
      <c r="A6553" s="4" t="str">
        <f aca="false">B6553&amp;"|"&amp;C6553</f>
        <v>tdbR00000452 Val-UAC|29</v>
      </c>
      <c r="B6553" s="4" t="s">
        <v>126</v>
      </c>
      <c r="C6553" s="4" t="s">
        <v>807</v>
      </c>
      <c r="D6553" s="4" t="n">
        <v>29</v>
      </c>
      <c r="E6553" s="21" t="s">
        <v>777</v>
      </c>
      <c r="F6553" s="22" t="s">
        <v>805</v>
      </c>
    </row>
    <row r="6554" customFormat="false" ht="15" hidden="false" customHeight="false" outlineLevel="0" collapsed="false">
      <c r="A6554" s="4" t="str">
        <f aca="false">B6554&amp;"|"&amp;C6554</f>
        <v>tdbR00000452 Val-UAC|30</v>
      </c>
      <c r="B6554" s="4" t="s">
        <v>126</v>
      </c>
      <c r="C6554" s="4" t="s">
        <v>808</v>
      </c>
      <c r="D6554" s="4" t="n">
        <v>30</v>
      </c>
      <c r="E6554" s="21" t="s">
        <v>459</v>
      </c>
      <c r="F6554" s="22" t="s">
        <v>805</v>
      </c>
    </row>
    <row r="6555" customFormat="false" ht="15" hidden="false" customHeight="false" outlineLevel="0" collapsed="false">
      <c r="A6555" s="4" t="str">
        <f aca="false">B6555&amp;"|"&amp;C6555</f>
        <v>tdbR00000452 Val-UAC|31</v>
      </c>
      <c r="B6555" s="4" t="s">
        <v>126</v>
      </c>
      <c r="C6555" s="4" t="s">
        <v>809</v>
      </c>
      <c r="D6555" s="4" t="n">
        <v>31</v>
      </c>
      <c r="E6555" s="21" t="s">
        <v>772</v>
      </c>
      <c r="F6555" s="22" t="s">
        <v>805</v>
      </c>
    </row>
    <row r="6556" customFormat="false" ht="15" hidden="false" customHeight="false" outlineLevel="0" collapsed="false">
      <c r="A6556" s="4" t="str">
        <f aca="false">B6556&amp;"|"&amp;C6556</f>
        <v>tdbR00000452 Val-UAC|32</v>
      </c>
      <c r="B6556" s="4" t="s">
        <v>126</v>
      </c>
      <c r="C6556" s="4" t="s">
        <v>810</v>
      </c>
      <c r="D6556" s="4" t="n">
        <v>32</v>
      </c>
      <c r="E6556" s="19" t="s">
        <v>772</v>
      </c>
      <c r="F6556" s="20" t="s">
        <v>811</v>
      </c>
    </row>
    <row r="6557" customFormat="false" ht="15" hidden="false" customHeight="false" outlineLevel="0" collapsed="false">
      <c r="A6557" s="4" t="str">
        <f aca="false">B6557&amp;"|"&amp;C6557</f>
        <v>tdbR00000452 Val-UAC|33</v>
      </c>
      <c r="B6557" s="4" t="s">
        <v>126</v>
      </c>
      <c r="C6557" s="4" t="s">
        <v>812</v>
      </c>
      <c r="D6557" s="4" t="n">
        <v>33</v>
      </c>
      <c r="E6557" s="19" t="s">
        <v>777</v>
      </c>
      <c r="F6557" s="20" t="s">
        <v>811</v>
      </c>
    </row>
    <row r="6558" customFormat="false" ht="15" hidden="false" customHeight="false" outlineLevel="0" collapsed="false">
      <c r="A6558" s="4" t="str">
        <f aca="false">B6558&amp;"|"&amp;C6558</f>
        <v>tdbR00000452 Val-UAC|34</v>
      </c>
      <c r="B6558" s="4" t="s">
        <v>126</v>
      </c>
      <c r="C6558" s="4" t="s">
        <v>813</v>
      </c>
      <c r="D6558" s="4" t="n">
        <v>34</v>
      </c>
      <c r="E6558" s="19" t="s">
        <v>777</v>
      </c>
      <c r="F6558" s="20" t="s">
        <v>811</v>
      </c>
    </row>
    <row r="6559" customFormat="false" ht="15" hidden="false" customHeight="false" outlineLevel="0" collapsed="false">
      <c r="A6559" s="4" t="str">
        <f aca="false">B6559&amp;"|"&amp;C6559</f>
        <v>tdbR00000452 Val-UAC|35</v>
      </c>
      <c r="B6559" s="4" t="s">
        <v>126</v>
      </c>
      <c r="C6559" s="4" t="s">
        <v>814</v>
      </c>
      <c r="D6559" s="4" t="n">
        <v>35</v>
      </c>
      <c r="E6559" s="19" t="s">
        <v>780</v>
      </c>
      <c r="F6559" s="20" t="s">
        <v>811</v>
      </c>
    </row>
    <row r="6560" customFormat="false" ht="15" hidden="false" customHeight="false" outlineLevel="0" collapsed="false">
      <c r="A6560" s="4" t="str">
        <f aca="false">B6560&amp;"|"&amp;C6560</f>
        <v>tdbR00000452 Val-UAC|36</v>
      </c>
      <c r="B6560" s="4" t="s">
        <v>126</v>
      </c>
      <c r="C6560" s="4" t="s">
        <v>815</v>
      </c>
      <c r="D6560" s="4" t="n">
        <v>36</v>
      </c>
      <c r="E6560" s="19" t="s">
        <v>772</v>
      </c>
      <c r="F6560" s="20" t="s">
        <v>811</v>
      </c>
    </row>
    <row r="6561" customFormat="false" ht="15" hidden="false" customHeight="false" outlineLevel="0" collapsed="false">
      <c r="A6561" s="4" t="str">
        <f aca="false">B6561&amp;"|"&amp;C6561</f>
        <v>tdbR00000452 Val-UAC|37</v>
      </c>
      <c r="B6561" s="4" t="s">
        <v>126</v>
      </c>
      <c r="C6561" s="4" t="s">
        <v>816</v>
      </c>
      <c r="D6561" s="4" t="n">
        <v>37</v>
      </c>
      <c r="E6561" s="19" t="s">
        <v>780</v>
      </c>
      <c r="F6561" s="20" t="s">
        <v>811</v>
      </c>
    </row>
    <row r="6562" customFormat="false" ht="15" hidden="false" customHeight="false" outlineLevel="0" collapsed="false">
      <c r="A6562" s="4" t="str">
        <f aca="false">B6562&amp;"|"&amp;C6562</f>
        <v>tdbR00000452 Val-UAC|38</v>
      </c>
      <c r="B6562" s="4" t="s">
        <v>126</v>
      </c>
      <c r="C6562" s="4" t="s">
        <v>817</v>
      </c>
      <c r="D6562" s="4" t="n">
        <v>38</v>
      </c>
      <c r="E6562" s="19" t="s">
        <v>780</v>
      </c>
      <c r="F6562" s="20" t="s">
        <v>811</v>
      </c>
    </row>
    <row r="6563" customFormat="false" ht="15" hidden="false" customHeight="false" outlineLevel="0" collapsed="false">
      <c r="A6563" s="4" t="str">
        <f aca="false">B6563&amp;"|"&amp;C6563</f>
        <v>tdbR00000452 Val-UAC|39</v>
      </c>
      <c r="B6563" s="4" t="s">
        <v>126</v>
      </c>
      <c r="C6563" s="4" t="s">
        <v>818</v>
      </c>
      <c r="D6563" s="4" t="n">
        <v>39</v>
      </c>
      <c r="E6563" s="21" t="s">
        <v>459</v>
      </c>
      <c r="F6563" s="22" t="s">
        <v>805</v>
      </c>
    </row>
    <row r="6564" customFormat="false" ht="15" hidden="false" customHeight="false" outlineLevel="0" collapsed="false">
      <c r="A6564" s="4" t="str">
        <f aca="false">B6564&amp;"|"&amp;C6564</f>
        <v>tdbR00000452 Val-UAC|40</v>
      </c>
      <c r="B6564" s="4" t="s">
        <v>126</v>
      </c>
      <c r="C6564" s="4" t="s">
        <v>819</v>
      </c>
      <c r="D6564" s="4" t="n">
        <v>40</v>
      </c>
      <c r="E6564" s="21" t="s">
        <v>772</v>
      </c>
      <c r="F6564" s="22" t="s">
        <v>805</v>
      </c>
    </row>
    <row r="6565" customFormat="false" ht="15" hidden="false" customHeight="false" outlineLevel="0" collapsed="false">
      <c r="A6565" s="4" t="str">
        <f aca="false">B6565&amp;"|"&amp;C6565</f>
        <v>tdbR00000452 Val-UAC|41</v>
      </c>
      <c r="B6565" s="4" t="s">
        <v>126</v>
      </c>
      <c r="C6565" s="4" t="s">
        <v>820</v>
      </c>
      <c r="D6565" s="4" t="n">
        <v>41</v>
      </c>
      <c r="E6565" s="21" t="s">
        <v>780</v>
      </c>
      <c r="F6565" s="22" t="s">
        <v>805</v>
      </c>
    </row>
    <row r="6566" customFormat="false" ht="15" hidden="false" customHeight="false" outlineLevel="0" collapsed="false">
      <c r="A6566" s="4" t="str">
        <f aca="false">B6566&amp;"|"&amp;C6566</f>
        <v>tdbR00000452 Val-UAC|42</v>
      </c>
      <c r="B6566" s="4" t="s">
        <v>126</v>
      </c>
      <c r="C6566" s="4" t="s">
        <v>821</v>
      </c>
      <c r="D6566" s="4" t="n">
        <v>42</v>
      </c>
      <c r="E6566" s="21" t="s">
        <v>459</v>
      </c>
      <c r="F6566" s="22" t="s">
        <v>805</v>
      </c>
    </row>
    <row r="6567" customFormat="false" ht="15" hidden="false" customHeight="false" outlineLevel="0" collapsed="false">
      <c r="A6567" s="4" t="str">
        <f aca="false">B6567&amp;"|"&amp;C6567</f>
        <v>tdbR00000452 Val-UAC|43</v>
      </c>
      <c r="B6567" s="4" t="s">
        <v>126</v>
      </c>
      <c r="C6567" s="4" t="s">
        <v>822</v>
      </c>
      <c r="D6567" s="4" t="n">
        <v>43</v>
      </c>
      <c r="E6567" s="21" t="s">
        <v>459</v>
      </c>
      <c r="F6567" s="22" t="s">
        <v>805</v>
      </c>
    </row>
    <row r="6568" customFormat="false" ht="15" hidden="false" customHeight="false" outlineLevel="0" collapsed="false">
      <c r="A6568" s="4" t="str">
        <f aca="false">B6568&amp;"|"&amp;C6568</f>
        <v>tdbR00000452 Val-UAC|44</v>
      </c>
      <c r="B6568" s="4" t="s">
        <v>126</v>
      </c>
      <c r="C6568" s="4" t="s">
        <v>823</v>
      </c>
      <c r="D6568" s="4" t="n">
        <v>44</v>
      </c>
      <c r="E6568" s="19" t="s">
        <v>772</v>
      </c>
      <c r="F6568" s="20" t="s">
        <v>824</v>
      </c>
    </row>
    <row r="6569" customFormat="false" ht="15" hidden="false" customHeight="false" outlineLevel="0" collapsed="false">
      <c r="A6569" s="4" t="str">
        <f aca="false">B6569&amp;"|"&amp;C6569</f>
        <v>tdbR00000452 Val-UAC|45</v>
      </c>
      <c r="B6569" s="4" t="s">
        <v>126</v>
      </c>
      <c r="C6569" s="4" t="s">
        <v>825</v>
      </c>
      <c r="D6569" s="4" t="n">
        <v>45</v>
      </c>
      <c r="E6569" s="19" t="s">
        <v>459</v>
      </c>
      <c r="F6569" s="20" t="s">
        <v>824</v>
      </c>
    </row>
    <row r="6570" customFormat="false" ht="15" hidden="false" customHeight="false" outlineLevel="0" collapsed="false">
      <c r="A6570" s="4" t="str">
        <f aca="false">B6570&amp;"|"&amp;C6570</f>
        <v>tdbR00000452 Val-UAC|46</v>
      </c>
      <c r="B6570" s="4" t="s">
        <v>126</v>
      </c>
      <c r="C6570" s="4" t="s">
        <v>826</v>
      </c>
      <c r="D6570" s="4" t="n">
        <v>46</v>
      </c>
      <c r="E6570" s="19" t="s">
        <v>459</v>
      </c>
      <c r="F6570" s="20" t="s">
        <v>824</v>
      </c>
    </row>
    <row r="6571" customFormat="false" ht="15" hidden="false" customHeight="false" outlineLevel="0" collapsed="false">
      <c r="A6571" s="4" t="str">
        <f aca="false">B6571&amp;"|"&amp;C6571</f>
        <v>tdbR00000452 Val-UAC|47</v>
      </c>
      <c r="B6571" s="4" t="s">
        <v>126</v>
      </c>
      <c r="C6571" s="4" t="s">
        <v>827</v>
      </c>
      <c r="D6571" s="4" t="n">
        <v>47</v>
      </c>
      <c r="E6571" s="19" t="s">
        <v>777</v>
      </c>
      <c r="F6571" s="20" t="s">
        <v>824</v>
      </c>
    </row>
    <row r="6572" customFormat="false" ht="15" hidden="false" customHeight="false" outlineLevel="0" collapsed="false">
      <c r="A6572" s="4" t="str">
        <f aca="false">B6572&amp;"|"&amp;C6572</f>
        <v>tdbR00000452 Val-UAC|48</v>
      </c>
      <c r="B6572" s="4" t="s">
        <v>126</v>
      </c>
      <c r="C6572" s="4" t="s">
        <v>828</v>
      </c>
      <c r="D6572" s="4" t="n">
        <v>48</v>
      </c>
      <c r="E6572" s="19" t="s">
        <v>772</v>
      </c>
      <c r="F6572" s="20" t="s">
        <v>824</v>
      </c>
    </row>
    <row r="6573" customFormat="false" ht="15" hidden="false" customHeight="false" outlineLevel="0" collapsed="false">
      <c r="A6573" s="4" t="str">
        <f aca="false">B6573&amp;"|"&amp;C6573</f>
        <v>tdbR00000452 Val-UAC|49</v>
      </c>
      <c r="B6573" s="4" t="s">
        <v>126</v>
      </c>
      <c r="C6573" s="4" t="s">
        <v>829</v>
      </c>
      <c r="D6573" s="4" t="n">
        <v>49</v>
      </c>
      <c r="E6573" s="23" t="s">
        <v>780</v>
      </c>
      <c r="F6573" s="10" t="s">
        <v>830</v>
      </c>
    </row>
    <row r="6574" customFormat="false" ht="15" hidden="false" customHeight="false" outlineLevel="0" collapsed="false">
      <c r="A6574" s="4" t="str">
        <f aca="false">B6574&amp;"|"&amp;C6574</f>
        <v>tdbR00000452 Val-UAC|50</v>
      </c>
      <c r="B6574" s="4" t="s">
        <v>126</v>
      </c>
      <c r="C6574" s="4" t="s">
        <v>831</v>
      </c>
      <c r="D6574" s="4" t="n">
        <v>50</v>
      </c>
      <c r="E6574" s="23" t="s">
        <v>777</v>
      </c>
      <c r="F6574" s="10" t="s">
        <v>830</v>
      </c>
    </row>
    <row r="6575" customFormat="false" ht="15" hidden="false" customHeight="false" outlineLevel="0" collapsed="false">
      <c r="A6575" s="4" t="str">
        <f aca="false">B6575&amp;"|"&amp;C6575</f>
        <v>tdbR00000452 Val-UAC|51</v>
      </c>
      <c r="B6575" s="4" t="s">
        <v>126</v>
      </c>
      <c r="C6575" s="4" t="s">
        <v>832</v>
      </c>
      <c r="D6575" s="4" t="n">
        <v>51</v>
      </c>
      <c r="E6575" s="23" t="s">
        <v>780</v>
      </c>
      <c r="F6575" s="10" t="s">
        <v>830</v>
      </c>
    </row>
    <row r="6576" customFormat="false" ht="15" hidden="false" customHeight="false" outlineLevel="0" collapsed="false">
      <c r="A6576" s="4" t="str">
        <f aca="false">B6576&amp;"|"&amp;C6576</f>
        <v>tdbR00000452 Val-UAC|52</v>
      </c>
      <c r="B6576" s="4" t="s">
        <v>126</v>
      </c>
      <c r="C6576" s="4" t="s">
        <v>833</v>
      </c>
      <c r="D6576" s="4" t="n">
        <v>52</v>
      </c>
      <c r="E6576" s="23" t="s">
        <v>459</v>
      </c>
      <c r="F6576" s="10" t="s">
        <v>830</v>
      </c>
    </row>
    <row r="6577" customFormat="false" ht="15" hidden="false" customHeight="false" outlineLevel="0" collapsed="false">
      <c r="A6577" s="4" t="str">
        <f aca="false">B6577&amp;"|"&amp;C6577</f>
        <v>tdbR00000452 Val-UAC|53</v>
      </c>
      <c r="B6577" s="4" t="s">
        <v>126</v>
      </c>
      <c r="C6577" s="4" t="s">
        <v>834</v>
      </c>
      <c r="D6577" s="4" t="n">
        <v>53</v>
      </c>
      <c r="E6577" s="23" t="s">
        <v>459</v>
      </c>
      <c r="F6577" s="10" t="s">
        <v>830</v>
      </c>
    </row>
    <row r="6578" customFormat="false" ht="15" hidden="false" customHeight="false" outlineLevel="0" collapsed="false">
      <c r="A6578" s="4" t="str">
        <f aca="false">B6578&amp;"|"&amp;C6578</f>
        <v>tdbR00000452 Val-UAC|54</v>
      </c>
      <c r="B6578" s="4" t="s">
        <v>126</v>
      </c>
      <c r="C6578" s="4" t="s">
        <v>835</v>
      </c>
      <c r="D6578" s="4" t="n">
        <v>54</v>
      </c>
      <c r="E6578" s="19" t="s">
        <v>777</v>
      </c>
      <c r="F6578" s="20" t="s">
        <v>836</v>
      </c>
    </row>
    <row r="6579" customFormat="false" ht="15" hidden="false" customHeight="false" outlineLevel="0" collapsed="false">
      <c r="A6579" s="4" t="str">
        <f aca="false">B6579&amp;"|"&amp;C6579</f>
        <v>tdbR00000452 Val-UAC|55</v>
      </c>
      <c r="B6579" s="4" t="s">
        <v>126</v>
      </c>
      <c r="C6579" s="4" t="s">
        <v>837</v>
      </c>
      <c r="D6579" s="4" t="n">
        <v>55</v>
      </c>
      <c r="E6579" s="19" t="s">
        <v>777</v>
      </c>
      <c r="F6579" s="20" t="s">
        <v>836</v>
      </c>
    </row>
    <row r="6580" customFormat="false" ht="15" hidden="false" customHeight="false" outlineLevel="0" collapsed="false">
      <c r="A6580" s="4" t="str">
        <f aca="false">B6580&amp;"|"&amp;C6580</f>
        <v>tdbR00000452 Val-UAC|56</v>
      </c>
      <c r="B6580" s="4" t="s">
        <v>126</v>
      </c>
      <c r="C6580" s="4" t="s">
        <v>838</v>
      </c>
      <c r="D6580" s="4" t="n">
        <v>56</v>
      </c>
      <c r="E6580" s="19" t="s">
        <v>772</v>
      </c>
      <c r="F6580" s="20" t="s">
        <v>836</v>
      </c>
    </row>
    <row r="6581" customFormat="false" ht="15" hidden="false" customHeight="false" outlineLevel="0" collapsed="false">
      <c r="A6581" s="4" t="str">
        <f aca="false">B6581&amp;"|"&amp;C6581</f>
        <v>tdbR00000452 Val-UAC|57</v>
      </c>
      <c r="B6581" s="4" t="s">
        <v>126</v>
      </c>
      <c r="C6581" s="4" t="s">
        <v>839</v>
      </c>
      <c r="D6581" s="4" t="n">
        <v>57</v>
      </c>
      <c r="E6581" s="19" t="s">
        <v>780</v>
      </c>
      <c r="F6581" s="20" t="s">
        <v>836</v>
      </c>
    </row>
    <row r="6582" customFormat="false" ht="15" hidden="false" customHeight="false" outlineLevel="0" collapsed="false">
      <c r="A6582" s="4" t="str">
        <f aca="false">B6582&amp;"|"&amp;C6582</f>
        <v>tdbR00000452 Val-UAC|58</v>
      </c>
      <c r="B6582" s="4" t="s">
        <v>126</v>
      </c>
      <c r="C6582" s="4" t="s">
        <v>840</v>
      </c>
      <c r="D6582" s="4" t="n">
        <v>58</v>
      </c>
      <c r="E6582" s="19" t="s">
        <v>780</v>
      </c>
      <c r="F6582" s="20" t="s">
        <v>836</v>
      </c>
    </row>
    <row r="6583" customFormat="false" ht="15" hidden="false" customHeight="false" outlineLevel="0" collapsed="false">
      <c r="A6583" s="4" t="str">
        <f aca="false">B6583&amp;"|"&amp;C6583</f>
        <v>tdbR00000452 Val-UAC|59</v>
      </c>
      <c r="B6583" s="4" t="s">
        <v>126</v>
      </c>
      <c r="C6583" s="4" t="s">
        <v>841</v>
      </c>
      <c r="D6583" s="4" t="n">
        <v>59</v>
      </c>
      <c r="E6583" s="19" t="s">
        <v>459</v>
      </c>
      <c r="F6583" s="20" t="s">
        <v>836</v>
      </c>
    </row>
    <row r="6584" customFormat="false" ht="15" hidden="false" customHeight="false" outlineLevel="0" collapsed="false">
      <c r="A6584" s="4" t="str">
        <f aca="false">B6584&amp;"|"&amp;C6584</f>
        <v>tdbR00000452 Val-UAC|60</v>
      </c>
      <c r="B6584" s="4" t="s">
        <v>126</v>
      </c>
      <c r="C6584" s="4" t="s">
        <v>842</v>
      </c>
      <c r="D6584" s="4" t="n">
        <v>60</v>
      </c>
      <c r="E6584" s="19" t="s">
        <v>777</v>
      </c>
      <c r="F6584" s="20" t="s">
        <v>836</v>
      </c>
    </row>
    <row r="6585" customFormat="false" ht="15" hidden="false" customHeight="false" outlineLevel="0" collapsed="false">
      <c r="A6585" s="4" t="str">
        <f aca="false">B6585&amp;"|"&amp;C6585</f>
        <v>tdbR00000452 Val-UAC|61</v>
      </c>
      <c r="B6585" s="4" t="s">
        <v>126</v>
      </c>
      <c r="C6585" s="4" t="s">
        <v>843</v>
      </c>
      <c r="D6585" s="4" t="n">
        <v>61</v>
      </c>
      <c r="E6585" s="23" t="s">
        <v>772</v>
      </c>
      <c r="F6585" s="10" t="s">
        <v>830</v>
      </c>
    </row>
    <row r="6586" customFormat="false" ht="15" hidden="false" customHeight="false" outlineLevel="0" collapsed="false">
      <c r="A6586" s="4" t="str">
        <f aca="false">B6586&amp;"|"&amp;C6586</f>
        <v>tdbR00000452 Val-UAC|62</v>
      </c>
      <c r="B6586" s="4" t="s">
        <v>126</v>
      </c>
      <c r="C6586" s="4" t="s">
        <v>844</v>
      </c>
      <c r="D6586" s="4" t="n">
        <v>62</v>
      </c>
      <c r="E6586" s="23" t="s">
        <v>772</v>
      </c>
      <c r="F6586" s="10" t="s">
        <v>830</v>
      </c>
    </row>
    <row r="6587" customFormat="false" ht="15" hidden="false" customHeight="false" outlineLevel="0" collapsed="false">
      <c r="A6587" s="4" t="str">
        <f aca="false">B6587&amp;"|"&amp;C6587</f>
        <v>tdbR00000452 Val-UAC|63</v>
      </c>
      <c r="B6587" s="4" t="s">
        <v>126</v>
      </c>
      <c r="C6587" s="4" t="s">
        <v>845</v>
      </c>
      <c r="D6587" s="4" t="n">
        <v>63</v>
      </c>
      <c r="E6587" s="23" t="s">
        <v>777</v>
      </c>
      <c r="F6587" s="10" t="s">
        <v>830</v>
      </c>
    </row>
    <row r="6588" customFormat="false" ht="15" hidden="false" customHeight="false" outlineLevel="0" collapsed="false">
      <c r="A6588" s="4" t="str">
        <f aca="false">B6588&amp;"|"&amp;C6588</f>
        <v>tdbR00000452 Val-UAC|64</v>
      </c>
      <c r="B6588" s="4" t="s">
        <v>126</v>
      </c>
      <c r="C6588" s="4" t="s">
        <v>846</v>
      </c>
      <c r="D6588" s="4" t="n">
        <v>64</v>
      </c>
      <c r="E6588" s="23" t="s">
        <v>780</v>
      </c>
      <c r="F6588" s="10" t="s">
        <v>830</v>
      </c>
    </row>
    <row r="6589" customFormat="false" ht="15" hidden="false" customHeight="false" outlineLevel="0" collapsed="false">
      <c r="A6589" s="4" t="str">
        <f aca="false">B6589&amp;"|"&amp;C6589</f>
        <v>tdbR00000452 Val-UAC|65</v>
      </c>
      <c r="B6589" s="4" t="s">
        <v>126</v>
      </c>
      <c r="C6589" s="4" t="s">
        <v>847</v>
      </c>
      <c r="D6589" s="4" t="n">
        <v>65</v>
      </c>
      <c r="E6589" s="23" t="s">
        <v>777</v>
      </c>
      <c r="F6589" s="10" t="s">
        <v>830</v>
      </c>
    </row>
    <row r="6590" customFormat="false" ht="15" hidden="false" customHeight="false" outlineLevel="0" collapsed="false">
      <c r="A6590" s="4" t="str">
        <f aca="false">B6590&amp;"|"&amp;C6590</f>
        <v>tdbR00000452 Val-UAC|66</v>
      </c>
      <c r="B6590" s="4" t="s">
        <v>126</v>
      </c>
      <c r="C6590" s="4" t="s">
        <v>848</v>
      </c>
      <c r="D6590" s="4" t="n">
        <v>66</v>
      </c>
      <c r="E6590" s="17" t="s">
        <v>780</v>
      </c>
      <c r="F6590" s="18" t="s">
        <v>768</v>
      </c>
    </row>
    <row r="6591" customFormat="false" ht="15" hidden="false" customHeight="false" outlineLevel="0" collapsed="false">
      <c r="A6591" s="4" t="str">
        <f aca="false">B6591&amp;"|"&amp;C6591</f>
        <v>tdbR00000452 Val-UAC|67</v>
      </c>
      <c r="B6591" s="4" t="s">
        <v>126</v>
      </c>
      <c r="C6591" s="4" t="s">
        <v>849</v>
      </c>
      <c r="D6591" s="4" t="n">
        <v>67</v>
      </c>
      <c r="E6591" s="17" t="s">
        <v>772</v>
      </c>
      <c r="F6591" s="18" t="s">
        <v>768</v>
      </c>
    </row>
    <row r="6592" customFormat="false" ht="15" hidden="false" customHeight="false" outlineLevel="0" collapsed="false">
      <c r="A6592" s="4" t="str">
        <f aca="false">B6592&amp;"|"&amp;C6592</f>
        <v>tdbR00000452 Val-UAC|68</v>
      </c>
      <c r="B6592" s="4" t="s">
        <v>126</v>
      </c>
      <c r="C6592" s="4" t="s">
        <v>850</v>
      </c>
      <c r="D6592" s="4" t="n">
        <v>68</v>
      </c>
      <c r="E6592" s="17" t="s">
        <v>780</v>
      </c>
      <c r="F6592" s="18" t="s">
        <v>768</v>
      </c>
    </row>
    <row r="6593" customFormat="false" ht="15" hidden="false" customHeight="false" outlineLevel="0" collapsed="false">
      <c r="A6593" s="4" t="str">
        <f aca="false">B6593&amp;"|"&amp;C6593</f>
        <v>tdbR00000452 Val-UAC|69</v>
      </c>
      <c r="B6593" s="4" t="s">
        <v>126</v>
      </c>
      <c r="C6593" s="4" t="s">
        <v>851</v>
      </c>
      <c r="D6593" s="4" t="n">
        <v>69</v>
      </c>
      <c r="E6593" s="17" t="s">
        <v>772</v>
      </c>
      <c r="F6593" s="18" t="s">
        <v>768</v>
      </c>
    </row>
    <row r="6594" customFormat="false" ht="15" hidden="false" customHeight="false" outlineLevel="0" collapsed="false">
      <c r="A6594" s="4" t="str">
        <f aca="false">B6594&amp;"|"&amp;C6594</f>
        <v>tdbR00000452 Val-UAC|70</v>
      </c>
      <c r="B6594" s="4" t="s">
        <v>126</v>
      </c>
      <c r="C6594" s="4" t="s">
        <v>852</v>
      </c>
      <c r="D6594" s="4" t="n">
        <v>70</v>
      </c>
      <c r="E6594" s="17" t="s">
        <v>777</v>
      </c>
      <c r="F6594" s="18" t="s">
        <v>768</v>
      </c>
    </row>
    <row r="6595" customFormat="false" ht="15" hidden="false" customHeight="false" outlineLevel="0" collapsed="false">
      <c r="A6595" s="4" t="str">
        <f aca="false">B6595&amp;"|"&amp;C6595</f>
        <v>tdbR00000452 Val-UAC|71</v>
      </c>
      <c r="B6595" s="4" t="s">
        <v>126</v>
      </c>
      <c r="C6595" s="4" t="s">
        <v>853</v>
      </c>
      <c r="D6595" s="4" t="n">
        <v>71</v>
      </c>
      <c r="E6595" s="17" t="s">
        <v>772</v>
      </c>
      <c r="F6595" s="18" t="s">
        <v>768</v>
      </c>
    </row>
    <row r="6596" customFormat="false" ht="15" hidden="false" customHeight="false" outlineLevel="0" collapsed="false">
      <c r="A6596" s="4" t="str">
        <f aca="false">B6596&amp;"|"&amp;C6596</f>
        <v>tdbR00000452 Val-UAC|72</v>
      </c>
      <c r="B6596" s="4" t="s">
        <v>126</v>
      </c>
      <c r="C6596" s="4" t="s">
        <v>854</v>
      </c>
      <c r="D6596" s="4" t="n">
        <v>72</v>
      </c>
      <c r="E6596" s="17" t="s">
        <v>772</v>
      </c>
      <c r="F6596" s="18" t="s">
        <v>768</v>
      </c>
    </row>
    <row r="6597" customFormat="false" ht="15" hidden="false" customHeight="false" outlineLevel="0" collapsed="false">
      <c r="A6597" s="4" t="str">
        <f aca="false">B6597&amp;"|"&amp;C6597</f>
        <v>tdbR00000617 Gln-UUG|1</v>
      </c>
      <c r="B6597" s="4" t="s">
        <v>127</v>
      </c>
      <c r="C6597" s="4" t="s">
        <v>767</v>
      </c>
      <c r="D6597" s="4" t="n">
        <v>1</v>
      </c>
      <c r="E6597" s="17" t="s">
        <v>780</v>
      </c>
      <c r="F6597" s="18" t="s">
        <v>768</v>
      </c>
    </row>
    <row r="6598" customFormat="false" ht="15" hidden="false" customHeight="false" outlineLevel="0" collapsed="false">
      <c r="A6598" s="4" t="str">
        <f aca="false">B6598&amp;"|"&amp;C6598</f>
        <v>tdbR00000617 Gln-UUG|2</v>
      </c>
      <c r="B6598" s="4" t="s">
        <v>127</v>
      </c>
      <c r="C6598" s="4" t="s">
        <v>769</v>
      </c>
      <c r="D6598" s="4" t="n">
        <v>2</v>
      </c>
      <c r="E6598" s="17" t="s">
        <v>459</v>
      </c>
      <c r="F6598" s="18" t="s">
        <v>768</v>
      </c>
    </row>
    <row r="6599" customFormat="false" ht="15" hidden="false" customHeight="false" outlineLevel="0" collapsed="false">
      <c r="A6599" s="4" t="str">
        <f aca="false">B6599&amp;"|"&amp;C6599</f>
        <v>tdbR00000617 Gln-UUG|3</v>
      </c>
      <c r="B6599" s="4" t="s">
        <v>127</v>
      </c>
      <c r="C6599" s="4" t="s">
        <v>770</v>
      </c>
      <c r="D6599" s="4" t="n">
        <v>3</v>
      </c>
      <c r="E6599" s="17" t="s">
        <v>772</v>
      </c>
      <c r="F6599" s="18" t="s">
        <v>768</v>
      </c>
    </row>
    <row r="6600" customFormat="false" ht="15" hidden="false" customHeight="false" outlineLevel="0" collapsed="false">
      <c r="A6600" s="4" t="str">
        <f aca="false">B6600&amp;"|"&amp;C6600</f>
        <v>tdbR00000617 Gln-UUG|4</v>
      </c>
      <c r="B6600" s="4" t="s">
        <v>127</v>
      </c>
      <c r="C6600" s="4" t="s">
        <v>771</v>
      </c>
      <c r="D6600" s="4" t="n">
        <v>4</v>
      </c>
      <c r="E6600" s="17" t="s">
        <v>772</v>
      </c>
      <c r="F6600" s="18" t="s">
        <v>768</v>
      </c>
    </row>
    <row r="6601" customFormat="false" ht="15" hidden="false" customHeight="false" outlineLevel="0" collapsed="false">
      <c r="A6601" s="4" t="str">
        <f aca="false">B6601&amp;"|"&amp;C6601</f>
        <v>tdbR00000617 Gln-UUG|5</v>
      </c>
      <c r="B6601" s="4" t="s">
        <v>127</v>
      </c>
      <c r="C6601" s="4" t="s">
        <v>773</v>
      </c>
      <c r="D6601" s="4" t="n">
        <v>5</v>
      </c>
      <c r="E6601" s="17" t="s">
        <v>772</v>
      </c>
      <c r="F6601" s="18" t="s">
        <v>768</v>
      </c>
    </row>
    <row r="6602" customFormat="false" ht="15" hidden="false" customHeight="false" outlineLevel="0" collapsed="false">
      <c r="A6602" s="4" t="str">
        <f aca="false">B6602&amp;"|"&amp;C6602</f>
        <v>tdbR00000617 Gln-UUG|6</v>
      </c>
      <c r="B6602" s="4" t="s">
        <v>127</v>
      </c>
      <c r="C6602" s="4" t="s">
        <v>774</v>
      </c>
      <c r="D6602" s="4" t="n">
        <v>6</v>
      </c>
      <c r="E6602" s="17" t="s">
        <v>772</v>
      </c>
      <c r="F6602" s="18" t="s">
        <v>768</v>
      </c>
    </row>
    <row r="6603" customFormat="false" ht="15" hidden="false" customHeight="false" outlineLevel="0" collapsed="false">
      <c r="A6603" s="4" t="str">
        <f aca="false">B6603&amp;"|"&amp;C6603</f>
        <v>tdbR00000617 Gln-UUG|7</v>
      </c>
      <c r="B6603" s="4" t="s">
        <v>127</v>
      </c>
      <c r="C6603" s="4" t="s">
        <v>775</v>
      </c>
      <c r="D6603" s="4" t="n">
        <v>7</v>
      </c>
      <c r="E6603" s="17" t="s">
        <v>459</v>
      </c>
      <c r="F6603" s="18" t="s">
        <v>768</v>
      </c>
    </row>
    <row r="6604" customFormat="false" ht="15" hidden="false" customHeight="false" outlineLevel="0" collapsed="false">
      <c r="A6604" s="4" t="str">
        <f aca="false">B6604&amp;"|"&amp;C6604</f>
        <v>tdbR00000617 Gln-UUG|8</v>
      </c>
      <c r="B6604" s="4" t="s">
        <v>127</v>
      </c>
      <c r="C6604" s="4" t="s">
        <v>776</v>
      </c>
      <c r="D6604" s="4" t="n">
        <v>8</v>
      </c>
      <c r="E6604" s="3" t="s">
        <v>777</v>
      </c>
      <c r="F6604" s="4" t="s">
        <v>778</v>
      </c>
    </row>
    <row r="6605" customFormat="false" ht="15" hidden="false" customHeight="false" outlineLevel="0" collapsed="false">
      <c r="A6605" s="4" t="str">
        <f aca="false">B6605&amp;"|"&amp;C6605</f>
        <v>tdbR00000617 Gln-UUG|9</v>
      </c>
      <c r="B6605" s="4" t="s">
        <v>127</v>
      </c>
      <c r="C6605" s="4" t="s">
        <v>779</v>
      </c>
      <c r="D6605" s="4" t="n">
        <v>9</v>
      </c>
      <c r="E6605" s="3" t="s">
        <v>459</v>
      </c>
      <c r="F6605" s="4" t="s">
        <v>781</v>
      </c>
    </row>
    <row r="6606" customFormat="false" ht="15" hidden="false" customHeight="false" outlineLevel="0" collapsed="false">
      <c r="A6606" s="4" t="str">
        <f aca="false">B6606&amp;"|"&amp;C6606</f>
        <v>tdbR00000617 Gln-UUG|10</v>
      </c>
      <c r="B6606" s="4" t="s">
        <v>127</v>
      </c>
      <c r="C6606" s="4" t="s">
        <v>782</v>
      </c>
      <c r="D6606" s="4" t="n">
        <v>10</v>
      </c>
      <c r="E6606" s="8" t="s">
        <v>459</v>
      </c>
      <c r="F6606" s="7" t="s">
        <v>783</v>
      </c>
    </row>
    <row r="6607" customFormat="false" ht="15" hidden="false" customHeight="false" outlineLevel="0" collapsed="false">
      <c r="A6607" s="4" t="str">
        <f aca="false">B6607&amp;"|"&amp;C6607</f>
        <v>tdbR00000617 Gln-UUG|11</v>
      </c>
      <c r="B6607" s="4" t="s">
        <v>127</v>
      </c>
      <c r="C6607" s="4" t="s">
        <v>784</v>
      </c>
      <c r="D6607" s="4" t="n">
        <v>11</v>
      </c>
      <c r="E6607" s="8" t="s">
        <v>777</v>
      </c>
      <c r="F6607" s="7" t="s">
        <v>783</v>
      </c>
    </row>
    <row r="6608" customFormat="false" ht="15" hidden="false" customHeight="false" outlineLevel="0" collapsed="false">
      <c r="A6608" s="4" t="str">
        <f aca="false">B6608&amp;"|"&amp;C6608</f>
        <v>tdbR00000617 Gln-UUG|12</v>
      </c>
      <c r="B6608" s="4" t="s">
        <v>127</v>
      </c>
      <c r="C6608" s="4" t="s">
        <v>785</v>
      </c>
      <c r="D6608" s="4" t="n">
        <v>12</v>
      </c>
      <c r="E6608" s="8" t="s">
        <v>459</v>
      </c>
      <c r="F6608" s="7" t="s">
        <v>783</v>
      </c>
    </row>
    <row r="6609" customFormat="false" ht="15" hidden="false" customHeight="false" outlineLevel="0" collapsed="false">
      <c r="A6609" s="4" t="str">
        <f aca="false">B6609&amp;"|"&amp;C6609</f>
        <v>tdbR00000617 Gln-UUG|13</v>
      </c>
      <c r="B6609" s="4" t="s">
        <v>127</v>
      </c>
      <c r="C6609" s="4" t="s">
        <v>786</v>
      </c>
      <c r="D6609" s="4" t="n">
        <v>13</v>
      </c>
      <c r="E6609" s="8" t="s">
        <v>777</v>
      </c>
      <c r="F6609" s="7" t="s">
        <v>783</v>
      </c>
    </row>
    <row r="6610" customFormat="false" ht="15" hidden="false" customHeight="false" outlineLevel="0" collapsed="false">
      <c r="A6610" s="4" t="str">
        <f aca="false">B6610&amp;"|"&amp;C6610</f>
        <v>tdbR00000617 Gln-UUG|14</v>
      </c>
      <c r="B6610" s="4" t="s">
        <v>127</v>
      </c>
      <c r="C6610" s="4" t="s">
        <v>787</v>
      </c>
      <c r="D6610" s="4" t="n">
        <v>14</v>
      </c>
      <c r="E6610" s="19" t="s">
        <v>780</v>
      </c>
      <c r="F6610" s="20" t="s">
        <v>788</v>
      </c>
    </row>
    <row r="6611" customFormat="false" ht="15" hidden="false" customHeight="false" outlineLevel="0" collapsed="false">
      <c r="A6611" s="4" t="str">
        <f aca="false">B6611&amp;"|"&amp;C6611</f>
        <v>tdbR00000617 Gln-UUG|15</v>
      </c>
      <c r="B6611" s="4" t="s">
        <v>127</v>
      </c>
      <c r="C6611" s="4" t="s">
        <v>789</v>
      </c>
      <c r="D6611" s="4" t="n">
        <v>15</v>
      </c>
      <c r="E6611" s="19" t="s">
        <v>459</v>
      </c>
      <c r="F6611" s="20" t="s">
        <v>788</v>
      </c>
    </row>
    <row r="6612" customFormat="false" ht="15" hidden="false" customHeight="false" outlineLevel="0" collapsed="false">
      <c r="A6612" s="4" t="str">
        <f aca="false">B6612&amp;"|"&amp;C6612</f>
        <v>tdbR00000617 Gln-UUG|16</v>
      </c>
      <c r="B6612" s="4" t="s">
        <v>127</v>
      </c>
      <c r="C6612" s="4" t="s">
        <v>790</v>
      </c>
      <c r="D6612" s="4" t="n">
        <v>16</v>
      </c>
      <c r="E6612" s="19" t="s">
        <v>772</v>
      </c>
      <c r="F6612" s="20" t="s">
        <v>788</v>
      </c>
    </row>
    <row r="6613" customFormat="false" ht="15" hidden="false" customHeight="false" outlineLevel="0" collapsed="false">
      <c r="A6613" s="4" t="str">
        <f aca="false">B6613&amp;"|"&amp;C6613</f>
        <v>tdbR00000617 Gln-UUG|18</v>
      </c>
      <c r="B6613" s="4" t="s">
        <v>127</v>
      </c>
      <c r="C6613" s="4" t="s">
        <v>793</v>
      </c>
      <c r="D6613" s="4" t="n">
        <v>17</v>
      </c>
      <c r="E6613" s="19" t="s">
        <v>459</v>
      </c>
      <c r="F6613" s="20" t="s">
        <v>788</v>
      </c>
    </row>
    <row r="6614" customFormat="false" ht="15" hidden="false" customHeight="false" outlineLevel="0" collapsed="false">
      <c r="A6614" s="4" t="str">
        <f aca="false">B6614&amp;"|"&amp;C6614</f>
        <v>tdbR00000617 Gln-UUG|19</v>
      </c>
      <c r="B6614" s="4" t="s">
        <v>127</v>
      </c>
      <c r="C6614" s="4" t="s">
        <v>794</v>
      </c>
      <c r="D6614" s="4" t="n">
        <v>18</v>
      </c>
      <c r="E6614" s="19" t="s">
        <v>459</v>
      </c>
      <c r="F6614" s="20" t="s">
        <v>788</v>
      </c>
    </row>
    <row r="6615" customFormat="false" ht="15" hidden="false" customHeight="false" outlineLevel="0" collapsed="false">
      <c r="A6615" s="4" t="str">
        <f aca="false">B6615&amp;"|"&amp;C6615</f>
        <v>tdbR00000617 Gln-UUG|20</v>
      </c>
      <c r="B6615" s="4" t="s">
        <v>127</v>
      </c>
      <c r="C6615" s="4" t="s">
        <v>795</v>
      </c>
      <c r="D6615" s="4" t="n">
        <v>19</v>
      </c>
      <c r="E6615" s="19" t="s">
        <v>772</v>
      </c>
      <c r="F6615" s="20" t="s">
        <v>788</v>
      </c>
    </row>
    <row r="6616" customFormat="false" ht="15" hidden="false" customHeight="false" outlineLevel="0" collapsed="false">
      <c r="A6616" s="4" t="str">
        <f aca="false">B6616&amp;"|"&amp;C6616</f>
        <v>tdbR00000617 Gln-UUG|20a</v>
      </c>
      <c r="B6616" s="4" t="s">
        <v>127</v>
      </c>
      <c r="C6616" s="4" t="s">
        <v>796</v>
      </c>
      <c r="D6616" s="4" t="n">
        <v>20</v>
      </c>
      <c r="E6616" s="19" t="s">
        <v>772</v>
      </c>
      <c r="F6616" s="20" t="s">
        <v>788</v>
      </c>
    </row>
    <row r="6617" customFormat="false" ht="15" hidden="false" customHeight="false" outlineLevel="0" collapsed="false">
      <c r="A6617" s="4" t="str">
        <f aca="false">B6617&amp;"|"&amp;C6617</f>
        <v>tdbR00000617 Gln-UUG|20b</v>
      </c>
      <c r="B6617" s="4" t="s">
        <v>127</v>
      </c>
      <c r="C6617" s="4" t="s">
        <v>855</v>
      </c>
      <c r="D6617" s="4" t="n">
        <v>21</v>
      </c>
      <c r="E6617" s="19" t="s">
        <v>777</v>
      </c>
      <c r="F6617" s="20" t="s">
        <v>788</v>
      </c>
    </row>
    <row r="6618" customFormat="false" ht="15" hidden="false" customHeight="false" outlineLevel="0" collapsed="false">
      <c r="A6618" s="4" t="str">
        <f aca="false">B6618&amp;"|"&amp;C6618</f>
        <v>tdbR00000617 Gln-UUG|21</v>
      </c>
      <c r="B6618" s="4" t="s">
        <v>127</v>
      </c>
      <c r="C6618" s="4" t="s">
        <v>797</v>
      </c>
      <c r="D6618" s="4" t="n">
        <v>22</v>
      </c>
      <c r="E6618" s="19" t="s">
        <v>780</v>
      </c>
      <c r="F6618" s="20" t="s">
        <v>788</v>
      </c>
    </row>
    <row r="6619" customFormat="false" ht="15" hidden="false" customHeight="false" outlineLevel="0" collapsed="false">
      <c r="A6619" s="4" t="str">
        <f aca="false">B6619&amp;"|"&amp;C6619</f>
        <v>tdbR00000617 Gln-UUG|22</v>
      </c>
      <c r="B6619" s="4" t="s">
        <v>127</v>
      </c>
      <c r="C6619" s="4" t="s">
        <v>798</v>
      </c>
      <c r="D6619" s="4" t="n">
        <v>23</v>
      </c>
      <c r="E6619" s="8" t="s">
        <v>459</v>
      </c>
      <c r="F6619" s="7" t="s">
        <v>783</v>
      </c>
    </row>
    <row r="6620" customFormat="false" ht="15" hidden="false" customHeight="false" outlineLevel="0" collapsed="false">
      <c r="A6620" s="4" t="str">
        <f aca="false">B6620&amp;"|"&amp;C6620</f>
        <v>tdbR00000617 Gln-UUG|23</v>
      </c>
      <c r="B6620" s="4" t="s">
        <v>127</v>
      </c>
      <c r="C6620" s="4" t="s">
        <v>799</v>
      </c>
      <c r="D6620" s="4" t="n">
        <v>24</v>
      </c>
      <c r="E6620" s="8" t="s">
        <v>772</v>
      </c>
      <c r="F6620" s="7" t="s">
        <v>783</v>
      </c>
    </row>
    <row r="6621" customFormat="false" ht="15" hidden="false" customHeight="false" outlineLevel="0" collapsed="false">
      <c r="A6621" s="4" t="str">
        <f aca="false">B6621&amp;"|"&amp;C6621</f>
        <v>tdbR00000617 Gln-UUG|24</v>
      </c>
      <c r="B6621" s="4" t="s">
        <v>127</v>
      </c>
      <c r="C6621" s="4" t="s">
        <v>800</v>
      </c>
      <c r="D6621" s="4" t="n">
        <v>25</v>
      </c>
      <c r="E6621" s="8" t="s">
        <v>780</v>
      </c>
      <c r="F6621" s="7" t="s">
        <v>783</v>
      </c>
    </row>
    <row r="6622" customFormat="false" ht="15" hidden="false" customHeight="false" outlineLevel="0" collapsed="false">
      <c r="A6622" s="4" t="str">
        <f aca="false">B6622&amp;"|"&amp;C6622</f>
        <v>tdbR00000617 Gln-UUG|25</v>
      </c>
      <c r="B6622" s="4" t="s">
        <v>127</v>
      </c>
      <c r="C6622" s="4" t="s">
        <v>801</v>
      </c>
      <c r="D6622" s="4" t="n">
        <v>26</v>
      </c>
      <c r="E6622" s="8" t="s">
        <v>777</v>
      </c>
      <c r="F6622" s="7" t="s">
        <v>783</v>
      </c>
    </row>
    <row r="6623" customFormat="false" ht="15" hidden="false" customHeight="false" outlineLevel="0" collapsed="false">
      <c r="A6623" s="4" t="str">
        <f aca="false">B6623&amp;"|"&amp;C6623</f>
        <v>tdbR00000617 Gln-UUG|26</v>
      </c>
      <c r="B6623" s="4" t="s">
        <v>127</v>
      </c>
      <c r="C6623" s="4" t="s">
        <v>802</v>
      </c>
      <c r="D6623" s="4" t="n">
        <v>27</v>
      </c>
      <c r="E6623" s="3" t="s">
        <v>459</v>
      </c>
      <c r="F6623" s="4" t="s">
        <v>803</v>
      </c>
    </row>
    <row r="6624" customFormat="false" ht="15" hidden="false" customHeight="false" outlineLevel="0" collapsed="false">
      <c r="A6624" s="4" t="str">
        <f aca="false">B6624&amp;"|"&amp;C6624</f>
        <v>tdbR00000617 Gln-UUG|27</v>
      </c>
      <c r="B6624" s="4" t="s">
        <v>127</v>
      </c>
      <c r="C6624" s="4" t="s">
        <v>804</v>
      </c>
      <c r="D6624" s="4" t="n">
        <v>28</v>
      </c>
      <c r="E6624" s="21" t="s">
        <v>772</v>
      </c>
      <c r="F6624" s="22" t="s">
        <v>805</v>
      </c>
    </row>
    <row r="6625" customFormat="false" ht="15" hidden="false" customHeight="false" outlineLevel="0" collapsed="false">
      <c r="A6625" s="4" t="str">
        <f aca="false">B6625&amp;"|"&amp;C6625</f>
        <v>tdbR00000617 Gln-UUG|28</v>
      </c>
      <c r="B6625" s="4" t="s">
        <v>127</v>
      </c>
      <c r="C6625" s="4" t="s">
        <v>806</v>
      </c>
      <c r="D6625" s="4" t="n">
        <v>29</v>
      </c>
      <c r="E6625" s="21" t="s">
        <v>459</v>
      </c>
      <c r="F6625" s="22" t="s">
        <v>805</v>
      </c>
    </row>
    <row r="6626" customFormat="false" ht="15" hidden="false" customHeight="false" outlineLevel="0" collapsed="false">
      <c r="A6626" s="4" t="str">
        <f aca="false">B6626&amp;"|"&amp;C6626</f>
        <v>tdbR00000617 Gln-UUG|29</v>
      </c>
      <c r="B6626" s="4" t="s">
        <v>127</v>
      </c>
      <c r="C6626" s="4" t="s">
        <v>807</v>
      </c>
      <c r="D6626" s="4" t="n">
        <v>30</v>
      </c>
      <c r="E6626" s="21" t="s">
        <v>459</v>
      </c>
      <c r="F6626" s="22" t="s">
        <v>805</v>
      </c>
    </row>
    <row r="6627" customFormat="false" ht="15" hidden="false" customHeight="false" outlineLevel="0" collapsed="false">
      <c r="A6627" s="4" t="str">
        <f aca="false">B6627&amp;"|"&amp;C6627</f>
        <v>tdbR00000617 Gln-UUG|30</v>
      </c>
      <c r="B6627" s="4" t="s">
        <v>127</v>
      </c>
      <c r="C6627" s="4" t="s">
        <v>808</v>
      </c>
      <c r="D6627" s="4" t="n">
        <v>31</v>
      </c>
      <c r="E6627" s="21" t="s">
        <v>459</v>
      </c>
      <c r="F6627" s="22" t="s">
        <v>805</v>
      </c>
    </row>
    <row r="6628" customFormat="false" ht="15" hidden="false" customHeight="false" outlineLevel="0" collapsed="false">
      <c r="A6628" s="4" t="str">
        <f aca="false">B6628&amp;"|"&amp;C6628</f>
        <v>tdbR00000617 Gln-UUG|31</v>
      </c>
      <c r="B6628" s="4" t="s">
        <v>127</v>
      </c>
      <c r="C6628" s="4" t="s">
        <v>809</v>
      </c>
      <c r="D6628" s="4" t="n">
        <v>32</v>
      </c>
      <c r="E6628" s="21" t="s">
        <v>459</v>
      </c>
      <c r="F6628" s="22" t="s">
        <v>805</v>
      </c>
    </row>
    <row r="6629" customFormat="false" ht="15" hidden="false" customHeight="false" outlineLevel="0" collapsed="false">
      <c r="A6629" s="4" t="str">
        <f aca="false">B6629&amp;"|"&amp;C6629</f>
        <v>tdbR00000617 Gln-UUG|32</v>
      </c>
      <c r="B6629" s="4" t="s">
        <v>127</v>
      </c>
      <c r="C6629" s="4" t="s">
        <v>810</v>
      </c>
      <c r="D6629" s="4" t="n">
        <v>33</v>
      </c>
      <c r="E6629" s="19" t="s">
        <v>777</v>
      </c>
      <c r="F6629" s="20" t="s">
        <v>811</v>
      </c>
    </row>
    <row r="6630" customFormat="false" ht="15" hidden="false" customHeight="false" outlineLevel="0" collapsed="false">
      <c r="A6630" s="4" t="str">
        <f aca="false">B6630&amp;"|"&amp;C6630</f>
        <v>tdbR00000617 Gln-UUG|33</v>
      </c>
      <c r="B6630" s="4" t="s">
        <v>127</v>
      </c>
      <c r="C6630" s="4" t="s">
        <v>812</v>
      </c>
      <c r="D6630" s="4" t="n">
        <v>34</v>
      </c>
      <c r="E6630" s="19" t="s">
        <v>777</v>
      </c>
      <c r="F6630" s="20" t="s">
        <v>811</v>
      </c>
    </row>
    <row r="6631" customFormat="false" ht="15" hidden="false" customHeight="false" outlineLevel="0" collapsed="false">
      <c r="A6631" s="4" t="str">
        <f aca="false">B6631&amp;"|"&amp;C6631</f>
        <v>tdbR00000617 Gln-UUG|34</v>
      </c>
      <c r="B6631" s="4" t="s">
        <v>127</v>
      </c>
      <c r="C6631" s="4" t="s">
        <v>813</v>
      </c>
      <c r="D6631" s="4" t="n">
        <v>35</v>
      </c>
      <c r="E6631" s="19" t="s">
        <v>777</v>
      </c>
      <c r="F6631" s="20" t="s">
        <v>811</v>
      </c>
    </row>
    <row r="6632" customFormat="false" ht="15" hidden="false" customHeight="false" outlineLevel="0" collapsed="false">
      <c r="A6632" s="4" t="str">
        <f aca="false">B6632&amp;"|"&amp;C6632</f>
        <v>tdbR00000617 Gln-UUG|35</v>
      </c>
      <c r="B6632" s="4" t="s">
        <v>127</v>
      </c>
      <c r="C6632" s="4" t="s">
        <v>814</v>
      </c>
      <c r="D6632" s="4" t="n">
        <v>36</v>
      </c>
      <c r="E6632" s="19" t="s">
        <v>777</v>
      </c>
      <c r="F6632" s="20" t="s">
        <v>811</v>
      </c>
    </row>
    <row r="6633" customFormat="false" ht="15" hidden="false" customHeight="false" outlineLevel="0" collapsed="false">
      <c r="A6633" s="4" t="str">
        <f aca="false">B6633&amp;"|"&amp;C6633</f>
        <v>tdbR00000617 Gln-UUG|36</v>
      </c>
      <c r="B6633" s="4" t="s">
        <v>127</v>
      </c>
      <c r="C6633" s="4" t="s">
        <v>815</v>
      </c>
      <c r="D6633" s="4" t="n">
        <v>37</v>
      </c>
      <c r="E6633" s="19" t="s">
        <v>459</v>
      </c>
      <c r="F6633" s="20" t="s">
        <v>811</v>
      </c>
    </row>
    <row r="6634" customFormat="false" ht="15" hidden="false" customHeight="false" outlineLevel="0" collapsed="false">
      <c r="A6634" s="4" t="str">
        <f aca="false">B6634&amp;"|"&amp;C6634</f>
        <v>tdbR00000617 Gln-UUG|37</v>
      </c>
      <c r="B6634" s="4" t="s">
        <v>127</v>
      </c>
      <c r="C6634" s="4" t="s">
        <v>816</v>
      </c>
      <c r="D6634" s="4" t="n">
        <v>38</v>
      </c>
      <c r="E6634" s="19" t="s">
        <v>459</v>
      </c>
      <c r="F6634" s="20" t="s">
        <v>811</v>
      </c>
    </row>
    <row r="6635" customFormat="false" ht="15" hidden="false" customHeight="false" outlineLevel="0" collapsed="false">
      <c r="A6635" s="4" t="str">
        <f aca="false">B6635&amp;"|"&amp;C6635</f>
        <v>tdbR00000617 Gln-UUG|38</v>
      </c>
      <c r="B6635" s="4" t="s">
        <v>127</v>
      </c>
      <c r="C6635" s="4" t="s">
        <v>817</v>
      </c>
      <c r="D6635" s="4" t="n">
        <v>39</v>
      </c>
      <c r="E6635" s="19" t="s">
        <v>777</v>
      </c>
      <c r="F6635" s="20" t="s">
        <v>811</v>
      </c>
    </row>
    <row r="6636" customFormat="false" ht="15" hidden="false" customHeight="false" outlineLevel="0" collapsed="false">
      <c r="A6636" s="4" t="str">
        <f aca="false">B6636&amp;"|"&amp;C6636</f>
        <v>tdbR00000617 Gln-UUG|39</v>
      </c>
      <c r="B6636" s="4" t="s">
        <v>127</v>
      </c>
      <c r="C6636" s="4" t="s">
        <v>818</v>
      </c>
      <c r="D6636" s="4" t="n">
        <v>40</v>
      </c>
      <c r="E6636" s="21" t="s">
        <v>772</v>
      </c>
      <c r="F6636" s="22" t="s">
        <v>805</v>
      </c>
    </row>
    <row r="6637" customFormat="false" ht="15" hidden="false" customHeight="false" outlineLevel="0" collapsed="false">
      <c r="A6637" s="4" t="str">
        <f aca="false">B6637&amp;"|"&amp;C6637</f>
        <v>tdbR00000617 Gln-UUG|40</v>
      </c>
      <c r="B6637" s="4" t="s">
        <v>127</v>
      </c>
      <c r="C6637" s="4" t="s">
        <v>819</v>
      </c>
      <c r="D6637" s="4" t="n">
        <v>41</v>
      </c>
      <c r="E6637" s="21" t="s">
        <v>772</v>
      </c>
      <c r="F6637" s="22" t="s">
        <v>805</v>
      </c>
    </row>
    <row r="6638" customFormat="false" ht="15" hidden="false" customHeight="false" outlineLevel="0" collapsed="false">
      <c r="A6638" s="4" t="str">
        <f aca="false">B6638&amp;"|"&amp;C6638</f>
        <v>tdbR00000617 Gln-UUG|41</v>
      </c>
      <c r="B6638" s="4" t="s">
        <v>127</v>
      </c>
      <c r="C6638" s="4" t="s">
        <v>820</v>
      </c>
      <c r="D6638" s="4" t="n">
        <v>42</v>
      </c>
      <c r="E6638" s="21" t="s">
        <v>772</v>
      </c>
      <c r="F6638" s="22" t="s">
        <v>805</v>
      </c>
    </row>
    <row r="6639" customFormat="false" ht="15" hidden="false" customHeight="false" outlineLevel="0" collapsed="false">
      <c r="A6639" s="4" t="str">
        <f aca="false">B6639&amp;"|"&amp;C6639</f>
        <v>tdbR00000617 Gln-UUG|42</v>
      </c>
      <c r="B6639" s="4" t="s">
        <v>127</v>
      </c>
      <c r="C6639" s="4" t="s">
        <v>821</v>
      </c>
      <c r="D6639" s="4" t="n">
        <v>43</v>
      </c>
      <c r="E6639" s="21" t="s">
        <v>772</v>
      </c>
      <c r="F6639" s="22" t="s">
        <v>805</v>
      </c>
    </row>
    <row r="6640" customFormat="false" ht="15" hidden="false" customHeight="false" outlineLevel="0" collapsed="false">
      <c r="A6640" s="4" t="str">
        <f aca="false">B6640&amp;"|"&amp;C6640</f>
        <v>tdbR00000617 Gln-UUG|43</v>
      </c>
      <c r="B6640" s="4" t="s">
        <v>127</v>
      </c>
      <c r="C6640" s="4" t="s">
        <v>822</v>
      </c>
      <c r="D6640" s="4" t="n">
        <v>44</v>
      </c>
      <c r="E6640" s="21" t="s">
        <v>459</v>
      </c>
      <c r="F6640" s="22" t="s">
        <v>805</v>
      </c>
    </row>
    <row r="6641" customFormat="false" ht="15" hidden="false" customHeight="false" outlineLevel="0" collapsed="false">
      <c r="A6641" s="4" t="str">
        <f aca="false">B6641&amp;"|"&amp;C6641</f>
        <v>tdbR00000617 Gln-UUG|44</v>
      </c>
      <c r="B6641" s="4" t="s">
        <v>127</v>
      </c>
      <c r="C6641" s="4" t="s">
        <v>823</v>
      </c>
      <c r="D6641" s="4" t="n">
        <v>45</v>
      </c>
      <c r="E6641" s="19" t="s">
        <v>777</v>
      </c>
      <c r="F6641" s="20" t="s">
        <v>824</v>
      </c>
    </row>
    <row r="6642" customFormat="false" ht="15" hidden="false" customHeight="false" outlineLevel="0" collapsed="false">
      <c r="A6642" s="4" t="str">
        <f aca="false">B6642&amp;"|"&amp;C6642</f>
        <v>tdbR00000617 Gln-UUG|45</v>
      </c>
      <c r="B6642" s="4" t="s">
        <v>127</v>
      </c>
      <c r="C6642" s="4" t="s">
        <v>825</v>
      </c>
      <c r="D6642" s="4" t="n">
        <v>46</v>
      </c>
      <c r="E6642" s="19" t="s">
        <v>459</v>
      </c>
      <c r="F6642" s="20" t="s">
        <v>824</v>
      </c>
    </row>
    <row r="6643" customFormat="false" ht="15" hidden="false" customHeight="false" outlineLevel="0" collapsed="false">
      <c r="A6643" s="4" t="str">
        <f aca="false">B6643&amp;"|"&amp;C6643</f>
        <v>tdbR00000617 Gln-UUG|46</v>
      </c>
      <c r="B6643" s="4" t="s">
        <v>127</v>
      </c>
      <c r="C6643" s="4" t="s">
        <v>826</v>
      </c>
      <c r="D6643" s="4" t="n">
        <v>47</v>
      </c>
      <c r="E6643" s="19" t="s">
        <v>780</v>
      </c>
      <c r="F6643" s="20" t="s">
        <v>824</v>
      </c>
    </row>
    <row r="6644" customFormat="false" ht="15" hidden="false" customHeight="false" outlineLevel="0" collapsed="false">
      <c r="A6644" s="4" t="str">
        <f aca="false">B6644&amp;"|"&amp;C6644</f>
        <v>tdbR00000617 Gln-UUG|48</v>
      </c>
      <c r="B6644" s="4" t="s">
        <v>127</v>
      </c>
      <c r="C6644" s="4" t="s">
        <v>828</v>
      </c>
      <c r="D6644" s="4" t="n">
        <v>48</v>
      </c>
      <c r="E6644" s="19" t="s">
        <v>772</v>
      </c>
      <c r="F6644" s="20" t="s">
        <v>824</v>
      </c>
    </row>
    <row r="6645" customFormat="false" ht="15" hidden="false" customHeight="false" outlineLevel="0" collapsed="false">
      <c r="A6645" s="4" t="str">
        <f aca="false">B6645&amp;"|"&amp;C6645</f>
        <v>tdbR00000617 Gln-UUG|49</v>
      </c>
      <c r="B6645" s="4" t="s">
        <v>127</v>
      </c>
      <c r="C6645" s="4" t="s">
        <v>829</v>
      </c>
      <c r="D6645" s="4" t="n">
        <v>49</v>
      </c>
      <c r="E6645" s="23" t="s">
        <v>772</v>
      </c>
      <c r="F6645" s="10" t="s">
        <v>830</v>
      </c>
    </row>
    <row r="6646" customFormat="false" ht="15" hidden="false" customHeight="false" outlineLevel="0" collapsed="false">
      <c r="A6646" s="4" t="str">
        <f aca="false">B6646&amp;"|"&amp;C6646</f>
        <v>tdbR00000617 Gln-UUG|50</v>
      </c>
      <c r="B6646" s="4" t="s">
        <v>127</v>
      </c>
      <c r="C6646" s="4" t="s">
        <v>831</v>
      </c>
      <c r="D6646" s="4" t="n">
        <v>50</v>
      </c>
      <c r="E6646" s="23" t="s">
        <v>772</v>
      </c>
      <c r="F6646" s="10" t="s">
        <v>830</v>
      </c>
    </row>
    <row r="6647" customFormat="false" ht="15" hidden="false" customHeight="false" outlineLevel="0" collapsed="false">
      <c r="A6647" s="4" t="str">
        <f aca="false">B6647&amp;"|"&amp;C6647</f>
        <v>tdbR00000617 Gln-UUG|51</v>
      </c>
      <c r="B6647" s="4" t="s">
        <v>127</v>
      </c>
      <c r="C6647" s="4" t="s">
        <v>832</v>
      </c>
      <c r="D6647" s="4" t="n">
        <v>51</v>
      </c>
      <c r="E6647" s="23" t="s">
        <v>772</v>
      </c>
      <c r="F6647" s="10" t="s">
        <v>830</v>
      </c>
    </row>
    <row r="6648" customFormat="false" ht="15" hidden="false" customHeight="false" outlineLevel="0" collapsed="false">
      <c r="A6648" s="4" t="str">
        <f aca="false">B6648&amp;"|"&amp;C6648</f>
        <v>tdbR00000617 Gln-UUG|52</v>
      </c>
      <c r="B6648" s="4" t="s">
        <v>127</v>
      </c>
      <c r="C6648" s="4" t="s">
        <v>833</v>
      </c>
      <c r="D6648" s="4" t="n">
        <v>52</v>
      </c>
      <c r="E6648" s="23" t="s">
        <v>459</v>
      </c>
      <c r="F6648" s="10" t="s">
        <v>830</v>
      </c>
    </row>
    <row r="6649" customFormat="false" ht="15" hidden="false" customHeight="false" outlineLevel="0" collapsed="false">
      <c r="A6649" s="4" t="str">
        <f aca="false">B6649&amp;"|"&amp;C6649</f>
        <v>tdbR00000617 Gln-UUG|53</v>
      </c>
      <c r="B6649" s="4" t="s">
        <v>127</v>
      </c>
      <c r="C6649" s="4" t="s">
        <v>834</v>
      </c>
      <c r="D6649" s="4" t="n">
        <v>53</v>
      </c>
      <c r="E6649" s="23" t="s">
        <v>459</v>
      </c>
      <c r="F6649" s="10" t="s">
        <v>830</v>
      </c>
    </row>
    <row r="6650" customFormat="false" ht="15" hidden="false" customHeight="false" outlineLevel="0" collapsed="false">
      <c r="A6650" s="4" t="str">
        <f aca="false">B6650&amp;"|"&amp;C6650</f>
        <v>tdbR00000617 Gln-UUG|54</v>
      </c>
      <c r="B6650" s="4" t="s">
        <v>127</v>
      </c>
      <c r="C6650" s="4" t="s">
        <v>835</v>
      </c>
      <c r="D6650" s="4" t="n">
        <v>54</v>
      </c>
      <c r="E6650" s="19" t="s">
        <v>777</v>
      </c>
      <c r="F6650" s="20" t="s">
        <v>836</v>
      </c>
    </row>
    <row r="6651" customFormat="false" ht="15" hidden="false" customHeight="false" outlineLevel="0" collapsed="false">
      <c r="A6651" s="4" t="str">
        <f aca="false">B6651&amp;"|"&amp;C6651</f>
        <v>tdbR00000617 Gln-UUG|55</v>
      </c>
      <c r="B6651" s="4" t="s">
        <v>127</v>
      </c>
      <c r="C6651" s="4" t="s">
        <v>837</v>
      </c>
      <c r="D6651" s="4" t="n">
        <v>55</v>
      </c>
      <c r="E6651" s="19" t="s">
        <v>777</v>
      </c>
      <c r="F6651" s="20" t="s">
        <v>836</v>
      </c>
    </row>
    <row r="6652" customFormat="false" ht="15" hidden="false" customHeight="false" outlineLevel="0" collapsed="false">
      <c r="A6652" s="4" t="str">
        <f aca="false">B6652&amp;"|"&amp;C6652</f>
        <v>tdbR00000617 Gln-UUG|56</v>
      </c>
      <c r="B6652" s="4" t="s">
        <v>127</v>
      </c>
      <c r="C6652" s="4" t="s">
        <v>838</v>
      </c>
      <c r="D6652" s="4" t="n">
        <v>56</v>
      </c>
      <c r="E6652" s="19" t="s">
        <v>772</v>
      </c>
      <c r="F6652" s="20" t="s">
        <v>836</v>
      </c>
    </row>
    <row r="6653" customFormat="false" ht="15" hidden="false" customHeight="false" outlineLevel="0" collapsed="false">
      <c r="A6653" s="4" t="str">
        <f aca="false">B6653&amp;"|"&amp;C6653</f>
        <v>tdbR00000617 Gln-UUG|57</v>
      </c>
      <c r="B6653" s="4" t="s">
        <v>127</v>
      </c>
      <c r="C6653" s="4" t="s">
        <v>839</v>
      </c>
      <c r="D6653" s="4" t="n">
        <v>57</v>
      </c>
      <c r="E6653" s="19" t="s">
        <v>459</v>
      </c>
      <c r="F6653" s="20" t="s">
        <v>836</v>
      </c>
    </row>
    <row r="6654" customFormat="false" ht="15" hidden="false" customHeight="false" outlineLevel="0" collapsed="false">
      <c r="A6654" s="4" t="str">
        <f aca="false">B6654&amp;"|"&amp;C6654</f>
        <v>tdbR00000617 Gln-UUG|58</v>
      </c>
      <c r="B6654" s="4" t="s">
        <v>127</v>
      </c>
      <c r="C6654" s="4" t="s">
        <v>840</v>
      </c>
      <c r="D6654" s="4" t="n">
        <v>58</v>
      </c>
      <c r="E6654" s="19" t="s">
        <v>780</v>
      </c>
      <c r="F6654" s="20" t="s">
        <v>836</v>
      </c>
    </row>
    <row r="6655" customFormat="false" ht="15" hidden="false" customHeight="false" outlineLevel="0" collapsed="false">
      <c r="A6655" s="4" t="str">
        <f aca="false">B6655&amp;"|"&amp;C6655</f>
        <v>tdbR00000617 Gln-UUG|59</v>
      </c>
      <c r="B6655" s="4" t="s">
        <v>127</v>
      </c>
      <c r="C6655" s="4" t="s">
        <v>841</v>
      </c>
      <c r="D6655" s="4" t="n">
        <v>59</v>
      </c>
      <c r="E6655" s="19" t="s">
        <v>780</v>
      </c>
      <c r="F6655" s="20" t="s">
        <v>836</v>
      </c>
    </row>
    <row r="6656" customFormat="false" ht="15" hidden="false" customHeight="false" outlineLevel="0" collapsed="false">
      <c r="A6656" s="4" t="str">
        <f aca="false">B6656&amp;"|"&amp;C6656</f>
        <v>tdbR00000617 Gln-UUG|60</v>
      </c>
      <c r="B6656" s="4" t="s">
        <v>127</v>
      </c>
      <c r="C6656" s="4" t="s">
        <v>842</v>
      </c>
      <c r="D6656" s="4" t="n">
        <v>60</v>
      </c>
      <c r="E6656" s="19" t="s">
        <v>777</v>
      </c>
      <c r="F6656" s="20" t="s">
        <v>836</v>
      </c>
    </row>
    <row r="6657" customFormat="false" ht="15" hidden="false" customHeight="false" outlineLevel="0" collapsed="false">
      <c r="A6657" s="4" t="str">
        <f aca="false">B6657&amp;"|"&amp;C6657</f>
        <v>tdbR00000617 Gln-UUG|61</v>
      </c>
      <c r="B6657" s="4" t="s">
        <v>127</v>
      </c>
      <c r="C6657" s="4" t="s">
        <v>843</v>
      </c>
      <c r="D6657" s="4" t="n">
        <v>61</v>
      </c>
      <c r="E6657" s="23" t="s">
        <v>772</v>
      </c>
      <c r="F6657" s="10" t="s">
        <v>830</v>
      </c>
    </row>
    <row r="6658" customFormat="false" ht="15" hidden="false" customHeight="false" outlineLevel="0" collapsed="false">
      <c r="A6658" s="4" t="str">
        <f aca="false">B6658&amp;"|"&amp;C6658</f>
        <v>tdbR00000617 Gln-UUG|62</v>
      </c>
      <c r="B6658" s="4" t="s">
        <v>127</v>
      </c>
      <c r="C6658" s="4" t="s">
        <v>844</v>
      </c>
      <c r="D6658" s="4" t="n">
        <v>62</v>
      </c>
      <c r="E6658" s="23" t="s">
        <v>772</v>
      </c>
      <c r="F6658" s="10" t="s">
        <v>830</v>
      </c>
    </row>
    <row r="6659" customFormat="false" ht="15" hidden="false" customHeight="false" outlineLevel="0" collapsed="false">
      <c r="A6659" s="4" t="str">
        <f aca="false">B6659&amp;"|"&amp;C6659</f>
        <v>tdbR00000617 Gln-UUG|63</v>
      </c>
      <c r="B6659" s="4" t="s">
        <v>127</v>
      </c>
      <c r="C6659" s="4" t="s">
        <v>845</v>
      </c>
      <c r="D6659" s="4" t="n">
        <v>63</v>
      </c>
      <c r="E6659" s="23" t="s">
        <v>459</v>
      </c>
      <c r="F6659" s="10" t="s">
        <v>830</v>
      </c>
    </row>
    <row r="6660" customFormat="false" ht="15" hidden="false" customHeight="false" outlineLevel="0" collapsed="false">
      <c r="A6660" s="4" t="str">
        <f aca="false">B6660&amp;"|"&amp;C6660</f>
        <v>tdbR00000617 Gln-UUG|64</v>
      </c>
      <c r="B6660" s="4" t="s">
        <v>127</v>
      </c>
      <c r="C6660" s="4" t="s">
        <v>846</v>
      </c>
      <c r="D6660" s="4" t="n">
        <v>64</v>
      </c>
      <c r="E6660" s="23" t="s">
        <v>459</v>
      </c>
      <c r="F6660" s="10" t="s">
        <v>830</v>
      </c>
    </row>
    <row r="6661" customFormat="false" ht="15" hidden="false" customHeight="false" outlineLevel="0" collapsed="false">
      <c r="A6661" s="4" t="str">
        <f aca="false">B6661&amp;"|"&amp;C6661</f>
        <v>tdbR00000617 Gln-UUG|65</v>
      </c>
      <c r="B6661" s="4" t="s">
        <v>127</v>
      </c>
      <c r="C6661" s="4" t="s">
        <v>847</v>
      </c>
      <c r="D6661" s="4" t="n">
        <v>65</v>
      </c>
      <c r="E6661" s="23" t="s">
        <v>459</v>
      </c>
      <c r="F6661" s="10" t="s">
        <v>830</v>
      </c>
    </row>
    <row r="6662" customFormat="false" ht="15" hidden="false" customHeight="false" outlineLevel="0" collapsed="false">
      <c r="A6662" s="4" t="str">
        <f aca="false">B6662&amp;"|"&amp;C6662</f>
        <v>tdbR00000617 Gln-UUG|66</v>
      </c>
      <c r="B6662" s="4" t="s">
        <v>127</v>
      </c>
      <c r="C6662" s="4" t="s">
        <v>848</v>
      </c>
      <c r="D6662" s="4" t="n">
        <v>66</v>
      </c>
      <c r="E6662" s="17" t="s">
        <v>772</v>
      </c>
      <c r="F6662" s="18" t="s">
        <v>768</v>
      </c>
    </row>
    <row r="6663" customFormat="false" ht="15" hidden="false" customHeight="false" outlineLevel="0" collapsed="false">
      <c r="A6663" s="4" t="str">
        <f aca="false">B6663&amp;"|"&amp;C6663</f>
        <v>tdbR00000617 Gln-UUG|67</v>
      </c>
      <c r="B6663" s="4" t="s">
        <v>127</v>
      </c>
      <c r="C6663" s="4" t="s">
        <v>849</v>
      </c>
      <c r="D6663" s="4" t="n">
        <v>67</v>
      </c>
      <c r="E6663" s="17" t="s">
        <v>459</v>
      </c>
      <c r="F6663" s="18" t="s">
        <v>768</v>
      </c>
    </row>
    <row r="6664" customFormat="false" ht="15" hidden="false" customHeight="false" outlineLevel="0" collapsed="false">
      <c r="A6664" s="4" t="str">
        <f aca="false">B6664&amp;"|"&amp;C6664</f>
        <v>tdbR00000617 Gln-UUG|68</v>
      </c>
      <c r="B6664" s="4" t="s">
        <v>127</v>
      </c>
      <c r="C6664" s="4" t="s">
        <v>850</v>
      </c>
      <c r="D6664" s="4" t="n">
        <v>68</v>
      </c>
      <c r="E6664" s="17" t="s">
        <v>459</v>
      </c>
      <c r="F6664" s="18" t="s">
        <v>768</v>
      </c>
    </row>
    <row r="6665" customFormat="false" ht="15" hidden="false" customHeight="false" outlineLevel="0" collapsed="false">
      <c r="A6665" s="4" t="str">
        <f aca="false">B6665&amp;"|"&amp;C6665</f>
        <v>tdbR00000617 Gln-UUG|69</v>
      </c>
      <c r="B6665" s="4" t="s">
        <v>127</v>
      </c>
      <c r="C6665" s="4" t="s">
        <v>851</v>
      </c>
      <c r="D6665" s="4" t="n">
        <v>69</v>
      </c>
      <c r="E6665" s="17" t="s">
        <v>459</v>
      </c>
      <c r="F6665" s="18" t="s">
        <v>768</v>
      </c>
    </row>
    <row r="6666" customFormat="false" ht="15" hidden="false" customHeight="false" outlineLevel="0" collapsed="false">
      <c r="A6666" s="4" t="str">
        <f aca="false">B6666&amp;"|"&amp;C6666</f>
        <v>tdbR00000617 Gln-UUG|70</v>
      </c>
      <c r="B6666" s="4" t="s">
        <v>127</v>
      </c>
      <c r="C6666" s="4" t="s">
        <v>852</v>
      </c>
      <c r="D6666" s="4" t="n">
        <v>70</v>
      </c>
      <c r="E6666" s="17" t="s">
        <v>459</v>
      </c>
      <c r="F6666" s="18" t="s">
        <v>768</v>
      </c>
    </row>
    <row r="6667" customFormat="false" ht="15" hidden="false" customHeight="false" outlineLevel="0" collapsed="false">
      <c r="A6667" s="4" t="str">
        <f aca="false">B6667&amp;"|"&amp;C6667</f>
        <v>tdbR00000617 Gln-UUG|71</v>
      </c>
      <c r="B6667" s="4" t="s">
        <v>127</v>
      </c>
      <c r="C6667" s="4" t="s">
        <v>853</v>
      </c>
      <c r="D6667" s="4" t="n">
        <v>71</v>
      </c>
      <c r="E6667" s="17" t="s">
        <v>772</v>
      </c>
      <c r="F6667" s="18" t="s">
        <v>768</v>
      </c>
    </row>
    <row r="6668" customFormat="false" ht="15" hidden="false" customHeight="false" outlineLevel="0" collapsed="false">
      <c r="A6668" s="4" t="str">
        <f aca="false">B6668&amp;"|"&amp;C6668</f>
        <v>tdbR00000617 Gln-UUG|72</v>
      </c>
      <c r="B6668" s="4" t="s">
        <v>127</v>
      </c>
      <c r="C6668" s="4" t="s">
        <v>854</v>
      </c>
      <c r="D6668" s="4" t="n">
        <v>72</v>
      </c>
      <c r="E6668" s="17" t="s">
        <v>777</v>
      </c>
      <c r="F6668" s="18" t="s">
        <v>768</v>
      </c>
    </row>
    <row r="6669" customFormat="false" ht="15" hidden="false" customHeight="false" outlineLevel="0" collapsed="false">
      <c r="A6669" s="4" t="str">
        <f aca="false">B6669&amp;"|"&amp;C6669</f>
        <v>tdbR00000613 Glu-CUC|1</v>
      </c>
      <c r="B6669" s="4" t="s">
        <v>128</v>
      </c>
      <c r="C6669" s="4" t="s">
        <v>767</v>
      </c>
      <c r="D6669" s="4" t="n">
        <v>1</v>
      </c>
      <c r="E6669" s="17" t="s">
        <v>459</v>
      </c>
      <c r="F6669" s="18" t="s">
        <v>768</v>
      </c>
    </row>
    <row r="6670" customFormat="false" ht="15" hidden="false" customHeight="false" outlineLevel="0" collapsed="false">
      <c r="A6670" s="4" t="str">
        <f aca="false">B6670&amp;"|"&amp;C6670</f>
        <v>tdbR00000613 Glu-CUC|2</v>
      </c>
      <c r="B6670" s="4" t="s">
        <v>128</v>
      </c>
      <c r="C6670" s="4" t="s">
        <v>769</v>
      </c>
      <c r="D6670" s="4" t="n">
        <v>2</v>
      </c>
      <c r="E6670" s="17" t="s">
        <v>772</v>
      </c>
      <c r="F6670" s="18" t="s">
        <v>768</v>
      </c>
    </row>
    <row r="6671" customFormat="false" ht="15" hidden="false" customHeight="false" outlineLevel="0" collapsed="false">
      <c r="A6671" s="4" t="str">
        <f aca="false">B6671&amp;"|"&amp;C6671</f>
        <v>tdbR00000613 Glu-CUC|3</v>
      </c>
      <c r="B6671" s="4" t="s">
        <v>128</v>
      </c>
      <c r="C6671" s="4" t="s">
        <v>770</v>
      </c>
      <c r="D6671" s="4" t="n">
        <v>3</v>
      </c>
      <c r="E6671" s="17" t="s">
        <v>772</v>
      </c>
      <c r="F6671" s="18" t="s">
        <v>768</v>
      </c>
    </row>
    <row r="6672" customFormat="false" ht="15" hidden="false" customHeight="false" outlineLevel="0" collapsed="false">
      <c r="A6672" s="4" t="str">
        <f aca="false">B6672&amp;"|"&amp;C6672</f>
        <v>tdbR00000613 Glu-CUC|4</v>
      </c>
      <c r="B6672" s="4" t="s">
        <v>128</v>
      </c>
      <c r="C6672" s="4" t="s">
        <v>771</v>
      </c>
      <c r="D6672" s="4" t="n">
        <v>4</v>
      </c>
      <c r="E6672" s="17" t="s">
        <v>772</v>
      </c>
      <c r="F6672" s="18" t="s">
        <v>768</v>
      </c>
    </row>
    <row r="6673" customFormat="false" ht="15" hidden="false" customHeight="false" outlineLevel="0" collapsed="false">
      <c r="A6673" s="4" t="str">
        <f aca="false">B6673&amp;"|"&amp;C6673</f>
        <v>tdbR00000613 Glu-CUC|5</v>
      </c>
      <c r="B6673" s="4" t="s">
        <v>128</v>
      </c>
      <c r="C6673" s="4" t="s">
        <v>773</v>
      </c>
      <c r="D6673" s="4" t="n">
        <v>5</v>
      </c>
      <c r="E6673" s="17" t="s">
        <v>772</v>
      </c>
      <c r="F6673" s="18" t="s">
        <v>768</v>
      </c>
    </row>
    <row r="6674" customFormat="false" ht="15" hidden="false" customHeight="false" outlineLevel="0" collapsed="false">
      <c r="A6674" s="4" t="str">
        <f aca="false">B6674&amp;"|"&amp;C6674</f>
        <v>tdbR00000613 Glu-CUC|6</v>
      </c>
      <c r="B6674" s="4" t="s">
        <v>128</v>
      </c>
      <c r="C6674" s="4" t="s">
        <v>774</v>
      </c>
      <c r="D6674" s="4" t="n">
        <v>6</v>
      </c>
      <c r="E6674" s="17" t="s">
        <v>772</v>
      </c>
      <c r="F6674" s="18" t="s">
        <v>768</v>
      </c>
    </row>
    <row r="6675" customFormat="false" ht="15" hidden="false" customHeight="false" outlineLevel="0" collapsed="false">
      <c r="A6675" s="4" t="str">
        <f aca="false">B6675&amp;"|"&amp;C6675</f>
        <v>tdbR00000613 Glu-CUC|7</v>
      </c>
      <c r="B6675" s="4" t="s">
        <v>128</v>
      </c>
      <c r="C6675" s="4" t="s">
        <v>775</v>
      </c>
      <c r="D6675" s="4" t="n">
        <v>7</v>
      </c>
      <c r="E6675" s="17" t="s">
        <v>459</v>
      </c>
      <c r="F6675" s="18" t="s">
        <v>768</v>
      </c>
    </row>
    <row r="6676" customFormat="false" ht="15" hidden="false" customHeight="false" outlineLevel="0" collapsed="false">
      <c r="A6676" s="4" t="str">
        <f aca="false">B6676&amp;"|"&amp;C6676</f>
        <v>tdbR00000613 Glu-CUC|8</v>
      </c>
      <c r="B6676" s="4" t="s">
        <v>128</v>
      </c>
      <c r="C6676" s="4" t="s">
        <v>776</v>
      </c>
      <c r="D6676" s="4" t="n">
        <v>8</v>
      </c>
      <c r="E6676" s="3" t="s">
        <v>777</v>
      </c>
      <c r="F6676" s="4" t="s">
        <v>778</v>
      </c>
    </row>
    <row r="6677" customFormat="false" ht="15" hidden="false" customHeight="false" outlineLevel="0" collapsed="false">
      <c r="A6677" s="4" t="str">
        <f aca="false">B6677&amp;"|"&amp;C6677</f>
        <v>tdbR00000613 Glu-CUC|9</v>
      </c>
      <c r="B6677" s="4" t="s">
        <v>128</v>
      </c>
      <c r="C6677" s="4" t="s">
        <v>779</v>
      </c>
      <c r="D6677" s="4" t="n">
        <v>9</v>
      </c>
      <c r="E6677" s="3" t="s">
        <v>459</v>
      </c>
      <c r="F6677" s="4" t="s">
        <v>781</v>
      </c>
    </row>
    <row r="6678" customFormat="false" ht="15" hidden="false" customHeight="false" outlineLevel="0" collapsed="false">
      <c r="A6678" s="4" t="str">
        <f aca="false">B6678&amp;"|"&amp;C6678</f>
        <v>tdbR00000613 Glu-CUC|10</v>
      </c>
      <c r="B6678" s="4" t="s">
        <v>128</v>
      </c>
      <c r="C6678" s="4" t="s">
        <v>782</v>
      </c>
      <c r="D6678" s="4" t="n">
        <v>10</v>
      </c>
      <c r="E6678" s="8" t="s">
        <v>459</v>
      </c>
      <c r="F6678" s="7" t="s">
        <v>783</v>
      </c>
    </row>
    <row r="6679" customFormat="false" ht="15" hidden="false" customHeight="false" outlineLevel="0" collapsed="false">
      <c r="A6679" s="4" t="str">
        <f aca="false">B6679&amp;"|"&amp;C6679</f>
        <v>tdbR00000613 Glu-CUC|11</v>
      </c>
      <c r="B6679" s="4" t="s">
        <v>128</v>
      </c>
      <c r="C6679" s="4" t="s">
        <v>784</v>
      </c>
      <c r="D6679" s="4" t="n">
        <v>11</v>
      </c>
      <c r="E6679" s="8" t="s">
        <v>777</v>
      </c>
      <c r="F6679" s="7" t="s">
        <v>783</v>
      </c>
    </row>
    <row r="6680" customFormat="false" ht="15" hidden="false" customHeight="false" outlineLevel="0" collapsed="false">
      <c r="A6680" s="4" t="str">
        <f aca="false">B6680&amp;"|"&amp;C6680</f>
        <v>tdbR00000613 Glu-CUC|12</v>
      </c>
      <c r="B6680" s="4" t="s">
        <v>128</v>
      </c>
      <c r="C6680" s="4" t="s">
        <v>785</v>
      </c>
      <c r="D6680" s="4" t="n">
        <v>12</v>
      </c>
      <c r="E6680" s="8" t="s">
        <v>459</v>
      </c>
      <c r="F6680" s="7" t="s">
        <v>783</v>
      </c>
    </row>
    <row r="6681" customFormat="false" ht="15" hidden="false" customHeight="false" outlineLevel="0" collapsed="false">
      <c r="A6681" s="4" t="str">
        <f aca="false">B6681&amp;"|"&amp;C6681</f>
        <v>tdbR00000613 Glu-CUC|13</v>
      </c>
      <c r="B6681" s="4" t="s">
        <v>128</v>
      </c>
      <c r="C6681" s="4" t="s">
        <v>786</v>
      </c>
      <c r="D6681" s="4" t="n">
        <v>13</v>
      </c>
      <c r="E6681" s="8" t="s">
        <v>777</v>
      </c>
      <c r="F6681" s="7" t="s">
        <v>783</v>
      </c>
    </row>
    <row r="6682" customFormat="false" ht="15" hidden="false" customHeight="false" outlineLevel="0" collapsed="false">
      <c r="A6682" s="4" t="str">
        <f aca="false">B6682&amp;"|"&amp;C6682</f>
        <v>tdbR00000613 Glu-CUC|14</v>
      </c>
      <c r="B6682" s="4" t="s">
        <v>128</v>
      </c>
      <c r="C6682" s="4" t="s">
        <v>787</v>
      </c>
      <c r="D6682" s="4" t="n">
        <v>14</v>
      </c>
      <c r="E6682" s="19" t="s">
        <v>780</v>
      </c>
      <c r="F6682" s="20" t="s">
        <v>788</v>
      </c>
    </row>
    <row r="6683" customFormat="false" ht="15" hidden="false" customHeight="false" outlineLevel="0" collapsed="false">
      <c r="A6683" s="4" t="str">
        <f aca="false">B6683&amp;"|"&amp;C6683</f>
        <v>tdbR00000613 Glu-CUC|15</v>
      </c>
      <c r="B6683" s="4" t="s">
        <v>128</v>
      </c>
      <c r="C6683" s="4" t="s">
        <v>789</v>
      </c>
      <c r="D6683" s="4" t="n">
        <v>15</v>
      </c>
      <c r="E6683" s="19" t="s">
        <v>459</v>
      </c>
      <c r="F6683" s="20" t="s">
        <v>788</v>
      </c>
    </row>
    <row r="6684" customFormat="false" ht="15" hidden="false" customHeight="false" outlineLevel="0" collapsed="false">
      <c r="A6684" s="4" t="str">
        <f aca="false">B6684&amp;"|"&amp;C6684</f>
        <v>tdbR00000613 Glu-CUC|16</v>
      </c>
      <c r="B6684" s="4" t="s">
        <v>128</v>
      </c>
      <c r="C6684" s="4" t="s">
        <v>790</v>
      </c>
      <c r="D6684" s="4" t="n">
        <v>16</v>
      </c>
      <c r="E6684" s="19" t="s">
        <v>772</v>
      </c>
      <c r="F6684" s="20" t="s">
        <v>788</v>
      </c>
    </row>
    <row r="6685" customFormat="false" ht="15" hidden="false" customHeight="false" outlineLevel="0" collapsed="false">
      <c r="A6685" s="4" t="str">
        <f aca="false">B6685&amp;"|"&amp;C6685</f>
        <v>tdbR00000613 Glu-CUC|17</v>
      </c>
      <c r="B6685" s="4" t="s">
        <v>128</v>
      </c>
      <c r="C6685" s="4" t="s">
        <v>791</v>
      </c>
      <c r="D6685" s="4" t="n">
        <v>17</v>
      </c>
      <c r="E6685" s="19" t="s">
        <v>772</v>
      </c>
      <c r="F6685" s="20" t="s">
        <v>788</v>
      </c>
    </row>
    <row r="6686" customFormat="false" ht="15" hidden="false" customHeight="false" outlineLevel="0" collapsed="false">
      <c r="A6686" s="4" t="str">
        <f aca="false">B6686&amp;"|"&amp;C6686</f>
        <v>tdbR00000613 Glu-CUC|17a</v>
      </c>
      <c r="B6686" s="4" t="s">
        <v>128</v>
      </c>
      <c r="C6686" s="4" t="s">
        <v>792</v>
      </c>
      <c r="D6686" s="4" t="n">
        <v>18</v>
      </c>
      <c r="E6686" s="19" t="s">
        <v>780</v>
      </c>
      <c r="F6686" s="20" t="s">
        <v>788</v>
      </c>
    </row>
    <row r="6687" customFormat="false" ht="15" hidden="false" customHeight="false" outlineLevel="0" collapsed="false">
      <c r="A6687" s="4" t="str">
        <f aca="false">B6687&amp;"|"&amp;C6687</f>
        <v>tdbR00000613 Glu-CUC|18</v>
      </c>
      <c r="B6687" s="4" t="s">
        <v>128</v>
      </c>
      <c r="C6687" s="4" t="s">
        <v>793</v>
      </c>
      <c r="D6687" s="4" t="n">
        <v>19</v>
      </c>
      <c r="E6687" s="19" t="s">
        <v>459</v>
      </c>
      <c r="F6687" s="20" t="s">
        <v>788</v>
      </c>
    </row>
    <row r="6688" customFormat="false" ht="15" hidden="false" customHeight="false" outlineLevel="0" collapsed="false">
      <c r="A6688" s="4" t="str">
        <f aca="false">B6688&amp;"|"&amp;C6688</f>
        <v>tdbR00000613 Glu-CUC|19</v>
      </c>
      <c r="B6688" s="4" t="s">
        <v>128</v>
      </c>
      <c r="C6688" s="4" t="s">
        <v>794</v>
      </c>
      <c r="D6688" s="4" t="n">
        <v>20</v>
      </c>
      <c r="E6688" s="19" t="s">
        <v>459</v>
      </c>
      <c r="F6688" s="20" t="s">
        <v>788</v>
      </c>
    </row>
    <row r="6689" customFormat="false" ht="15" hidden="false" customHeight="false" outlineLevel="0" collapsed="false">
      <c r="A6689" s="4" t="str">
        <f aca="false">B6689&amp;"|"&amp;C6689</f>
        <v>tdbR00000613 Glu-CUC|20</v>
      </c>
      <c r="B6689" s="4" t="s">
        <v>128</v>
      </c>
      <c r="C6689" s="4" t="s">
        <v>795</v>
      </c>
      <c r="D6689" s="4" t="n">
        <v>21</v>
      </c>
      <c r="E6689" s="19" t="s">
        <v>777</v>
      </c>
      <c r="F6689" s="20" t="s">
        <v>788</v>
      </c>
    </row>
    <row r="6690" customFormat="false" ht="15" hidden="false" customHeight="false" outlineLevel="0" collapsed="false">
      <c r="A6690" s="4" t="str">
        <f aca="false">B6690&amp;"|"&amp;C6690</f>
        <v>tdbR00000613 Glu-CUC|20a</v>
      </c>
      <c r="B6690" s="4" t="s">
        <v>128</v>
      </c>
      <c r="C6690" s="4" t="s">
        <v>796</v>
      </c>
      <c r="D6690" s="4" t="n">
        <v>22</v>
      </c>
      <c r="E6690" s="19" t="s">
        <v>772</v>
      </c>
      <c r="F6690" s="20" t="s">
        <v>788</v>
      </c>
    </row>
    <row r="6691" customFormat="false" ht="15" hidden="false" customHeight="false" outlineLevel="0" collapsed="false">
      <c r="A6691" s="4" t="str">
        <f aca="false">B6691&amp;"|"&amp;C6691</f>
        <v>tdbR00000613 Glu-CUC|20b</v>
      </c>
      <c r="B6691" s="4" t="s">
        <v>128</v>
      </c>
      <c r="C6691" s="4" t="s">
        <v>855</v>
      </c>
      <c r="D6691" s="4" t="n">
        <v>23</v>
      </c>
      <c r="E6691" s="19" t="s">
        <v>777</v>
      </c>
      <c r="F6691" s="20" t="s">
        <v>788</v>
      </c>
    </row>
    <row r="6692" customFormat="false" ht="15" hidden="false" customHeight="false" outlineLevel="0" collapsed="false">
      <c r="A6692" s="4" t="str">
        <f aca="false">B6692&amp;"|"&amp;C6692</f>
        <v>tdbR00000613 Glu-CUC|21</v>
      </c>
      <c r="B6692" s="4" t="s">
        <v>128</v>
      </c>
      <c r="C6692" s="4" t="s">
        <v>797</v>
      </c>
      <c r="D6692" s="4" t="n">
        <v>24</v>
      </c>
      <c r="E6692" s="19" t="s">
        <v>780</v>
      </c>
      <c r="F6692" s="20" t="s">
        <v>788</v>
      </c>
    </row>
    <row r="6693" customFormat="false" ht="15" hidden="false" customHeight="false" outlineLevel="0" collapsed="false">
      <c r="A6693" s="4" t="str">
        <f aca="false">B6693&amp;"|"&amp;C6693</f>
        <v>tdbR00000613 Glu-CUC|22</v>
      </c>
      <c r="B6693" s="4" t="s">
        <v>128</v>
      </c>
      <c r="C6693" s="4" t="s">
        <v>798</v>
      </c>
      <c r="D6693" s="4" t="n">
        <v>25</v>
      </c>
      <c r="E6693" s="8" t="s">
        <v>459</v>
      </c>
      <c r="F6693" s="7" t="s">
        <v>783</v>
      </c>
    </row>
    <row r="6694" customFormat="false" ht="15" hidden="false" customHeight="false" outlineLevel="0" collapsed="false">
      <c r="A6694" s="4" t="str">
        <f aca="false">B6694&amp;"|"&amp;C6694</f>
        <v>tdbR00000613 Glu-CUC|23</v>
      </c>
      <c r="B6694" s="4" t="s">
        <v>128</v>
      </c>
      <c r="C6694" s="4" t="s">
        <v>799</v>
      </c>
      <c r="D6694" s="4" t="n">
        <v>26</v>
      </c>
      <c r="E6694" s="8" t="s">
        <v>772</v>
      </c>
      <c r="F6694" s="7" t="s">
        <v>783</v>
      </c>
    </row>
    <row r="6695" customFormat="false" ht="15" hidden="false" customHeight="false" outlineLevel="0" collapsed="false">
      <c r="A6695" s="4" t="str">
        <f aca="false">B6695&amp;"|"&amp;C6695</f>
        <v>tdbR00000613 Glu-CUC|24</v>
      </c>
      <c r="B6695" s="4" t="s">
        <v>128</v>
      </c>
      <c r="C6695" s="4" t="s">
        <v>800</v>
      </c>
      <c r="D6695" s="4" t="n">
        <v>27</v>
      </c>
      <c r="E6695" s="8" t="s">
        <v>780</v>
      </c>
      <c r="F6695" s="7" t="s">
        <v>783</v>
      </c>
    </row>
    <row r="6696" customFormat="false" ht="15" hidden="false" customHeight="false" outlineLevel="0" collapsed="false">
      <c r="A6696" s="4" t="str">
        <f aca="false">B6696&amp;"|"&amp;C6696</f>
        <v>tdbR00000613 Glu-CUC|25</v>
      </c>
      <c r="B6696" s="4" t="s">
        <v>128</v>
      </c>
      <c r="C6696" s="4" t="s">
        <v>801</v>
      </c>
      <c r="D6696" s="4" t="n">
        <v>28</v>
      </c>
      <c r="E6696" s="8" t="s">
        <v>777</v>
      </c>
      <c r="F6696" s="7" t="s">
        <v>783</v>
      </c>
    </row>
    <row r="6697" customFormat="false" ht="15" hidden="false" customHeight="false" outlineLevel="0" collapsed="false">
      <c r="A6697" s="4" t="str">
        <f aca="false">B6697&amp;"|"&amp;C6697</f>
        <v>tdbR00000613 Glu-CUC|26</v>
      </c>
      <c r="B6697" s="4" t="s">
        <v>128</v>
      </c>
      <c r="C6697" s="4" t="s">
        <v>802</v>
      </c>
      <c r="D6697" s="4" t="n">
        <v>29</v>
      </c>
      <c r="E6697" s="3" t="s">
        <v>780</v>
      </c>
      <c r="F6697" s="4" t="s">
        <v>803</v>
      </c>
    </row>
    <row r="6698" customFormat="false" ht="15" hidden="false" customHeight="false" outlineLevel="0" collapsed="false">
      <c r="A6698" s="4" t="str">
        <f aca="false">B6698&amp;"|"&amp;C6698</f>
        <v>tdbR00000613 Glu-CUC|27</v>
      </c>
      <c r="B6698" s="4" t="s">
        <v>128</v>
      </c>
      <c r="C6698" s="4" t="s">
        <v>804</v>
      </c>
      <c r="D6698" s="4" t="n">
        <v>30</v>
      </c>
      <c r="E6698" s="21" t="s">
        <v>772</v>
      </c>
      <c r="F6698" s="22" t="s">
        <v>805</v>
      </c>
    </row>
    <row r="6699" customFormat="false" ht="15" hidden="false" customHeight="false" outlineLevel="0" collapsed="false">
      <c r="A6699" s="4" t="str">
        <f aca="false">B6699&amp;"|"&amp;C6699</f>
        <v>tdbR00000613 Glu-CUC|28</v>
      </c>
      <c r="B6699" s="4" t="s">
        <v>128</v>
      </c>
      <c r="C6699" s="4" t="s">
        <v>806</v>
      </c>
      <c r="D6699" s="4" t="n">
        <v>31</v>
      </c>
      <c r="E6699" s="21" t="s">
        <v>459</v>
      </c>
      <c r="F6699" s="22" t="s">
        <v>805</v>
      </c>
    </row>
    <row r="6700" customFormat="false" ht="15" hidden="false" customHeight="false" outlineLevel="0" collapsed="false">
      <c r="A6700" s="4" t="str">
        <f aca="false">B6700&amp;"|"&amp;C6700</f>
        <v>tdbR00000613 Glu-CUC|29</v>
      </c>
      <c r="B6700" s="4" t="s">
        <v>128</v>
      </c>
      <c r="C6700" s="4" t="s">
        <v>807</v>
      </c>
      <c r="D6700" s="4" t="n">
        <v>32</v>
      </c>
      <c r="E6700" s="21" t="s">
        <v>459</v>
      </c>
      <c r="F6700" s="22" t="s">
        <v>805</v>
      </c>
    </row>
    <row r="6701" customFormat="false" ht="15" hidden="false" customHeight="false" outlineLevel="0" collapsed="false">
      <c r="A6701" s="4" t="str">
        <f aca="false">B6701&amp;"|"&amp;C6701</f>
        <v>tdbR00000613 Glu-CUC|30</v>
      </c>
      <c r="B6701" s="4" t="s">
        <v>128</v>
      </c>
      <c r="C6701" s="4" t="s">
        <v>808</v>
      </c>
      <c r="D6701" s="4" t="n">
        <v>33</v>
      </c>
      <c r="E6701" s="21" t="s">
        <v>459</v>
      </c>
      <c r="F6701" s="22" t="s">
        <v>805</v>
      </c>
    </row>
    <row r="6702" customFormat="false" ht="15" hidden="false" customHeight="false" outlineLevel="0" collapsed="false">
      <c r="A6702" s="4" t="str">
        <f aca="false">B6702&amp;"|"&amp;C6702</f>
        <v>tdbR00000613 Glu-CUC|31</v>
      </c>
      <c r="B6702" s="4" t="s">
        <v>128</v>
      </c>
      <c r="C6702" s="4" t="s">
        <v>809</v>
      </c>
      <c r="D6702" s="4" t="n">
        <v>34</v>
      </c>
      <c r="E6702" s="21" t="s">
        <v>459</v>
      </c>
      <c r="F6702" s="22" t="s">
        <v>805</v>
      </c>
    </row>
    <row r="6703" customFormat="false" ht="15" hidden="false" customHeight="false" outlineLevel="0" collapsed="false">
      <c r="A6703" s="4" t="str">
        <f aca="false">B6703&amp;"|"&amp;C6703</f>
        <v>tdbR00000613 Glu-CUC|32</v>
      </c>
      <c r="B6703" s="4" t="s">
        <v>128</v>
      </c>
      <c r="C6703" s="4" t="s">
        <v>810</v>
      </c>
      <c r="D6703" s="4" t="n">
        <v>35</v>
      </c>
      <c r="E6703" s="19" t="s">
        <v>777</v>
      </c>
      <c r="F6703" s="20" t="s">
        <v>811</v>
      </c>
    </row>
    <row r="6704" customFormat="false" ht="15" hidden="false" customHeight="false" outlineLevel="0" collapsed="false">
      <c r="A6704" s="4" t="str">
        <f aca="false">B6704&amp;"|"&amp;C6704</f>
        <v>tdbR00000613 Glu-CUC|33</v>
      </c>
      <c r="B6704" s="4" t="s">
        <v>128</v>
      </c>
      <c r="C6704" s="4" t="s">
        <v>812</v>
      </c>
      <c r="D6704" s="4" t="n">
        <v>36</v>
      </c>
      <c r="E6704" s="19" t="s">
        <v>777</v>
      </c>
      <c r="F6704" s="20" t="s">
        <v>811</v>
      </c>
    </row>
    <row r="6705" customFormat="false" ht="15" hidden="false" customHeight="false" outlineLevel="0" collapsed="false">
      <c r="A6705" s="4" t="str">
        <f aca="false">B6705&amp;"|"&amp;C6705</f>
        <v>tdbR00000613 Glu-CUC|34</v>
      </c>
      <c r="B6705" s="4" t="s">
        <v>128</v>
      </c>
      <c r="C6705" s="4" t="s">
        <v>813</v>
      </c>
      <c r="D6705" s="4" t="n">
        <v>37</v>
      </c>
      <c r="E6705" s="19" t="s">
        <v>772</v>
      </c>
      <c r="F6705" s="20" t="s">
        <v>811</v>
      </c>
    </row>
    <row r="6706" customFormat="false" ht="15" hidden="false" customHeight="false" outlineLevel="0" collapsed="false">
      <c r="A6706" s="4" t="str">
        <f aca="false">B6706&amp;"|"&amp;C6706</f>
        <v>tdbR00000613 Glu-CUC|35</v>
      </c>
      <c r="B6706" s="4" t="s">
        <v>128</v>
      </c>
      <c r="C6706" s="4" t="s">
        <v>814</v>
      </c>
      <c r="D6706" s="4" t="n">
        <v>38</v>
      </c>
      <c r="E6706" s="19" t="s">
        <v>777</v>
      </c>
      <c r="F6706" s="20" t="s">
        <v>811</v>
      </c>
    </row>
    <row r="6707" customFormat="false" ht="15" hidden="false" customHeight="false" outlineLevel="0" collapsed="false">
      <c r="A6707" s="4" t="str">
        <f aca="false">B6707&amp;"|"&amp;C6707</f>
        <v>tdbR00000613 Glu-CUC|36</v>
      </c>
      <c r="B6707" s="4" t="s">
        <v>128</v>
      </c>
      <c r="C6707" s="4" t="s">
        <v>815</v>
      </c>
      <c r="D6707" s="4" t="n">
        <v>39</v>
      </c>
      <c r="E6707" s="19" t="s">
        <v>772</v>
      </c>
      <c r="F6707" s="20" t="s">
        <v>811</v>
      </c>
    </row>
    <row r="6708" customFormat="false" ht="15" hidden="false" customHeight="false" outlineLevel="0" collapsed="false">
      <c r="A6708" s="4" t="str">
        <f aca="false">B6708&amp;"|"&amp;C6708</f>
        <v>tdbR00000613 Glu-CUC|37</v>
      </c>
      <c r="B6708" s="4" t="s">
        <v>128</v>
      </c>
      <c r="C6708" s="4" t="s">
        <v>816</v>
      </c>
      <c r="D6708" s="4" t="n">
        <v>40</v>
      </c>
      <c r="E6708" s="19" t="s">
        <v>459</v>
      </c>
      <c r="F6708" s="20" t="s">
        <v>811</v>
      </c>
    </row>
    <row r="6709" customFormat="false" ht="15" hidden="false" customHeight="false" outlineLevel="0" collapsed="false">
      <c r="A6709" s="4" t="str">
        <f aca="false">B6709&amp;"|"&amp;C6709</f>
        <v>tdbR00000613 Glu-CUC|38</v>
      </c>
      <c r="B6709" s="4" t="s">
        <v>128</v>
      </c>
      <c r="C6709" s="4" t="s">
        <v>817</v>
      </c>
      <c r="D6709" s="4" t="n">
        <v>41</v>
      </c>
      <c r="E6709" s="19" t="s">
        <v>777</v>
      </c>
      <c r="F6709" s="20" t="s">
        <v>811</v>
      </c>
    </row>
    <row r="6710" customFormat="false" ht="15" hidden="false" customHeight="false" outlineLevel="0" collapsed="false">
      <c r="A6710" s="4" t="str">
        <f aca="false">B6710&amp;"|"&amp;C6710</f>
        <v>tdbR00000613 Glu-CUC|39</v>
      </c>
      <c r="B6710" s="4" t="s">
        <v>128</v>
      </c>
      <c r="C6710" s="4" t="s">
        <v>818</v>
      </c>
      <c r="D6710" s="4" t="n">
        <v>42</v>
      </c>
      <c r="E6710" s="21" t="s">
        <v>772</v>
      </c>
      <c r="F6710" s="22" t="s">
        <v>805</v>
      </c>
    </row>
    <row r="6711" customFormat="false" ht="15" hidden="false" customHeight="false" outlineLevel="0" collapsed="false">
      <c r="A6711" s="4" t="str">
        <f aca="false">B6711&amp;"|"&amp;C6711</f>
        <v>tdbR00000613 Glu-CUC|40</v>
      </c>
      <c r="B6711" s="4" t="s">
        <v>128</v>
      </c>
      <c r="C6711" s="4" t="s">
        <v>819</v>
      </c>
      <c r="D6711" s="4" t="n">
        <v>43</v>
      </c>
      <c r="E6711" s="21" t="s">
        <v>772</v>
      </c>
      <c r="F6711" s="22" t="s">
        <v>805</v>
      </c>
    </row>
    <row r="6712" customFormat="false" ht="15" hidden="false" customHeight="false" outlineLevel="0" collapsed="false">
      <c r="A6712" s="4" t="str">
        <f aca="false">B6712&amp;"|"&amp;C6712</f>
        <v>tdbR00000613 Glu-CUC|41</v>
      </c>
      <c r="B6712" s="4" t="s">
        <v>128</v>
      </c>
      <c r="C6712" s="4" t="s">
        <v>820</v>
      </c>
      <c r="D6712" s="4" t="n">
        <v>44</v>
      </c>
      <c r="E6712" s="21" t="s">
        <v>772</v>
      </c>
      <c r="F6712" s="22" t="s">
        <v>805</v>
      </c>
    </row>
    <row r="6713" customFormat="false" ht="15" hidden="false" customHeight="false" outlineLevel="0" collapsed="false">
      <c r="A6713" s="4" t="str">
        <f aca="false">B6713&amp;"|"&amp;C6713</f>
        <v>tdbR00000613 Glu-CUC|42</v>
      </c>
      <c r="B6713" s="4" t="s">
        <v>128</v>
      </c>
      <c r="C6713" s="4" t="s">
        <v>821</v>
      </c>
      <c r="D6713" s="4" t="n">
        <v>45</v>
      </c>
      <c r="E6713" s="21" t="s">
        <v>772</v>
      </c>
      <c r="F6713" s="22" t="s">
        <v>805</v>
      </c>
    </row>
    <row r="6714" customFormat="false" ht="15" hidden="false" customHeight="false" outlineLevel="0" collapsed="false">
      <c r="A6714" s="4" t="str">
        <f aca="false">B6714&amp;"|"&amp;C6714</f>
        <v>tdbR00000613 Glu-CUC|43</v>
      </c>
      <c r="B6714" s="4" t="s">
        <v>128</v>
      </c>
      <c r="C6714" s="4" t="s">
        <v>822</v>
      </c>
      <c r="D6714" s="4" t="n">
        <v>46</v>
      </c>
      <c r="E6714" s="21" t="s">
        <v>459</v>
      </c>
      <c r="F6714" s="22" t="s">
        <v>805</v>
      </c>
    </row>
    <row r="6715" customFormat="false" ht="15" hidden="false" customHeight="false" outlineLevel="0" collapsed="false">
      <c r="A6715" s="4" t="str">
        <f aca="false">B6715&amp;"|"&amp;C6715</f>
        <v>tdbR00000613 Glu-CUC|44</v>
      </c>
      <c r="B6715" s="4" t="s">
        <v>128</v>
      </c>
      <c r="C6715" s="4" t="s">
        <v>823</v>
      </c>
      <c r="D6715" s="4" t="n">
        <v>47</v>
      </c>
      <c r="E6715" s="19" t="s">
        <v>777</v>
      </c>
      <c r="F6715" s="20" t="s">
        <v>824</v>
      </c>
    </row>
    <row r="6716" customFormat="false" ht="15" hidden="false" customHeight="false" outlineLevel="0" collapsed="false">
      <c r="A6716" s="4" t="str">
        <f aca="false">B6716&amp;"|"&amp;C6716</f>
        <v>tdbR00000613 Glu-CUC|45</v>
      </c>
      <c r="B6716" s="4" t="s">
        <v>128</v>
      </c>
      <c r="C6716" s="4" t="s">
        <v>825</v>
      </c>
      <c r="D6716" s="4" t="n">
        <v>48</v>
      </c>
      <c r="E6716" s="19" t="s">
        <v>459</v>
      </c>
      <c r="F6716" s="20" t="s">
        <v>824</v>
      </c>
    </row>
    <row r="6717" customFormat="false" ht="15" hidden="false" customHeight="false" outlineLevel="0" collapsed="false">
      <c r="A6717" s="4" t="str">
        <f aca="false">B6717&amp;"|"&amp;C6717</f>
        <v>tdbR00000613 Glu-CUC|46</v>
      </c>
      <c r="B6717" s="4" t="s">
        <v>128</v>
      </c>
      <c r="C6717" s="4" t="s">
        <v>826</v>
      </c>
      <c r="D6717" s="4" t="n">
        <v>49</v>
      </c>
      <c r="E6717" s="19" t="s">
        <v>780</v>
      </c>
      <c r="F6717" s="20" t="s">
        <v>824</v>
      </c>
    </row>
    <row r="6718" customFormat="false" ht="15" hidden="false" customHeight="false" outlineLevel="0" collapsed="false">
      <c r="A6718" s="4" t="str">
        <f aca="false">B6718&amp;"|"&amp;C6718</f>
        <v>tdbR00000613 Glu-CUC|48</v>
      </c>
      <c r="B6718" s="4" t="s">
        <v>128</v>
      </c>
      <c r="C6718" s="4" t="s">
        <v>828</v>
      </c>
      <c r="D6718" s="4" t="n">
        <v>50</v>
      </c>
      <c r="E6718" s="19" t="s">
        <v>772</v>
      </c>
      <c r="F6718" s="20" t="s">
        <v>824</v>
      </c>
    </row>
    <row r="6719" customFormat="false" ht="15" hidden="false" customHeight="false" outlineLevel="0" collapsed="false">
      <c r="A6719" s="4" t="str">
        <f aca="false">B6719&amp;"|"&amp;C6719</f>
        <v>tdbR00000613 Glu-CUC|49</v>
      </c>
      <c r="B6719" s="4" t="s">
        <v>128</v>
      </c>
      <c r="C6719" s="4" t="s">
        <v>829</v>
      </c>
      <c r="D6719" s="4" t="n">
        <v>51</v>
      </c>
      <c r="E6719" s="23" t="s">
        <v>772</v>
      </c>
      <c r="F6719" s="10" t="s">
        <v>830</v>
      </c>
    </row>
    <row r="6720" customFormat="false" ht="15" hidden="false" customHeight="false" outlineLevel="0" collapsed="false">
      <c r="A6720" s="4" t="str">
        <f aca="false">B6720&amp;"|"&amp;C6720</f>
        <v>tdbR00000613 Glu-CUC|50</v>
      </c>
      <c r="B6720" s="4" t="s">
        <v>128</v>
      </c>
      <c r="C6720" s="4" t="s">
        <v>831</v>
      </c>
      <c r="D6720" s="4" t="n">
        <v>52</v>
      </c>
      <c r="E6720" s="23" t="s">
        <v>772</v>
      </c>
      <c r="F6720" s="10" t="s">
        <v>830</v>
      </c>
    </row>
    <row r="6721" customFormat="false" ht="15" hidden="false" customHeight="false" outlineLevel="0" collapsed="false">
      <c r="A6721" s="4" t="str">
        <f aca="false">B6721&amp;"|"&amp;C6721</f>
        <v>tdbR00000613 Glu-CUC|51</v>
      </c>
      <c r="B6721" s="4" t="s">
        <v>128</v>
      </c>
      <c r="C6721" s="4" t="s">
        <v>832</v>
      </c>
      <c r="D6721" s="4" t="n">
        <v>53</v>
      </c>
      <c r="E6721" s="23" t="s">
        <v>459</v>
      </c>
      <c r="F6721" s="10" t="s">
        <v>830</v>
      </c>
    </row>
    <row r="6722" customFormat="false" ht="15" hidden="false" customHeight="false" outlineLevel="0" collapsed="false">
      <c r="A6722" s="4" t="str">
        <f aca="false">B6722&amp;"|"&amp;C6722</f>
        <v>tdbR00000613 Glu-CUC|52</v>
      </c>
      <c r="B6722" s="4" t="s">
        <v>128</v>
      </c>
      <c r="C6722" s="4" t="s">
        <v>833</v>
      </c>
      <c r="D6722" s="4" t="n">
        <v>54</v>
      </c>
      <c r="E6722" s="23" t="s">
        <v>459</v>
      </c>
      <c r="F6722" s="10" t="s">
        <v>830</v>
      </c>
    </row>
    <row r="6723" customFormat="false" ht="15" hidden="false" customHeight="false" outlineLevel="0" collapsed="false">
      <c r="A6723" s="4" t="str">
        <f aca="false">B6723&amp;"|"&amp;C6723</f>
        <v>tdbR00000613 Glu-CUC|53</v>
      </c>
      <c r="B6723" s="4" t="s">
        <v>128</v>
      </c>
      <c r="C6723" s="4" t="s">
        <v>834</v>
      </c>
      <c r="D6723" s="4" t="n">
        <v>55</v>
      </c>
      <c r="E6723" s="23" t="s">
        <v>459</v>
      </c>
      <c r="F6723" s="10" t="s">
        <v>830</v>
      </c>
    </row>
    <row r="6724" customFormat="false" ht="15" hidden="false" customHeight="false" outlineLevel="0" collapsed="false">
      <c r="A6724" s="4" t="str">
        <f aca="false">B6724&amp;"|"&amp;C6724</f>
        <v>tdbR00000613 Glu-CUC|54</v>
      </c>
      <c r="B6724" s="4" t="s">
        <v>128</v>
      </c>
      <c r="C6724" s="4" t="s">
        <v>835</v>
      </c>
      <c r="D6724" s="4" t="n">
        <v>56</v>
      </c>
      <c r="E6724" s="19" t="s">
        <v>777</v>
      </c>
      <c r="F6724" s="20" t="s">
        <v>836</v>
      </c>
    </row>
    <row r="6725" customFormat="false" ht="15" hidden="false" customHeight="false" outlineLevel="0" collapsed="false">
      <c r="A6725" s="4" t="str">
        <f aca="false">B6725&amp;"|"&amp;C6725</f>
        <v>tdbR00000613 Glu-CUC|55</v>
      </c>
      <c r="B6725" s="4" t="s">
        <v>128</v>
      </c>
      <c r="C6725" s="4" t="s">
        <v>837</v>
      </c>
      <c r="D6725" s="4" t="n">
        <v>57</v>
      </c>
      <c r="E6725" s="19" t="s">
        <v>777</v>
      </c>
      <c r="F6725" s="20" t="s">
        <v>836</v>
      </c>
    </row>
    <row r="6726" customFormat="false" ht="15" hidden="false" customHeight="false" outlineLevel="0" collapsed="false">
      <c r="A6726" s="4" t="str">
        <f aca="false">B6726&amp;"|"&amp;C6726</f>
        <v>tdbR00000613 Glu-CUC|56</v>
      </c>
      <c r="B6726" s="4" t="s">
        <v>128</v>
      </c>
      <c r="C6726" s="4" t="s">
        <v>838</v>
      </c>
      <c r="D6726" s="4" t="n">
        <v>58</v>
      </c>
      <c r="E6726" s="19" t="s">
        <v>772</v>
      </c>
      <c r="F6726" s="20" t="s">
        <v>836</v>
      </c>
    </row>
    <row r="6727" customFormat="false" ht="15" hidden="false" customHeight="false" outlineLevel="0" collapsed="false">
      <c r="A6727" s="4" t="str">
        <f aca="false">B6727&amp;"|"&amp;C6727</f>
        <v>tdbR00000613 Glu-CUC|57</v>
      </c>
      <c r="B6727" s="4" t="s">
        <v>128</v>
      </c>
      <c r="C6727" s="4" t="s">
        <v>839</v>
      </c>
      <c r="D6727" s="4" t="n">
        <v>59</v>
      </c>
      <c r="E6727" s="19" t="s">
        <v>780</v>
      </c>
      <c r="F6727" s="20" t="s">
        <v>836</v>
      </c>
    </row>
    <row r="6728" customFormat="false" ht="15" hidden="false" customHeight="false" outlineLevel="0" collapsed="false">
      <c r="A6728" s="4" t="str">
        <f aca="false">B6728&amp;"|"&amp;C6728</f>
        <v>tdbR00000613 Glu-CUC|58</v>
      </c>
      <c r="B6728" s="4" t="s">
        <v>128</v>
      </c>
      <c r="C6728" s="4" t="s">
        <v>840</v>
      </c>
      <c r="D6728" s="4" t="n">
        <v>60</v>
      </c>
      <c r="E6728" s="19" t="s">
        <v>780</v>
      </c>
      <c r="F6728" s="20" t="s">
        <v>836</v>
      </c>
    </row>
    <row r="6729" customFormat="false" ht="15" hidden="false" customHeight="false" outlineLevel="0" collapsed="false">
      <c r="A6729" s="4" t="str">
        <f aca="false">B6729&amp;"|"&amp;C6729</f>
        <v>tdbR00000613 Glu-CUC|59</v>
      </c>
      <c r="B6729" s="4" t="s">
        <v>128</v>
      </c>
      <c r="C6729" s="4" t="s">
        <v>841</v>
      </c>
      <c r="D6729" s="4" t="n">
        <v>61</v>
      </c>
      <c r="E6729" s="19" t="s">
        <v>780</v>
      </c>
      <c r="F6729" s="20" t="s">
        <v>836</v>
      </c>
    </row>
    <row r="6730" customFormat="false" ht="15" hidden="false" customHeight="false" outlineLevel="0" collapsed="false">
      <c r="A6730" s="4" t="str">
        <f aca="false">B6730&amp;"|"&amp;C6730</f>
        <v>tdbR00000613 Glu-CUC|60</v>
      </c>
      <c r="B6730" s="4" t="s">
        <v>128</v>
      </c>
      <c r="C6730" s="4" t="s">
        <v>842</v>
      </c>
      <c r="D6730" s="4" t="n">
        <v>62</v>
      </c>
      <c r="E6730" s="19" t="s">
        <v>777</v>
      </c>
      <c r="F6730" s="20" t="s">
        <v>836</v>
      </c>
    </row>
    <row r="6731" customFormat="false" ht="15" hidden="false" customHeight="false" outlineLevel="0" collapsed="false">
      <c r="A6731" s="4" t="str">
        <f aca="false">B6731&amp;"|"&amp;C6731</f>
        <v>tdbR00000613 Glu-CUC|61</v>
      </c>
      <c r="B6731" s="4" t="s">
        <v>128</v>
      </c>
      <c r="C6731" s="4" t="s">
        <v>843</v>
      </c>
      <c r="D6731" s="4" t="n">
        <v>63</v>
      </c>
      <c r="E6731" s="23" t="s">
        <v>772</v>
      </c>
      <c r="F6731" s="10" t="s">
        <v>830</v>
      </c>
    </row>
    <row r="6732" customFormat="false" ht="15" hidden="false" customHeight="false" outlineLevel="0" collapsed="false">
      <c r="A6732" s="4" t="str">
        <f aca="false">B6732&amp;"|"&amp;C6732</f>
        <v>tdbR00000613 Glu-CUC|62</v>
      </c>
      <c r="B6732" s="4" t="s">
        <v>128</v>
      </c>
      <c r="C6732" s="4" t="s">
        <v>844</v>
      </c>
      <c r="D6732" s="4" t="n">
        <v>64</v>
      </c>
      <c r="E6732" s="23" t="s">
        <v>772</v>
      </c>
      <c r="F6732" s="10" t="s">
        <v>830</v>
      </c>
    </row>
    <row r="6733" customFormat="false" ht="15" hidden="false" customHeight="false" outlineLevel="0" collapsed="false">
      <c r="A6733" s="4" t="str">
        <f aca="false">B6733&amp;"|"&amp;C6733</f>
        <v>tdbR00000613 Glu-CUC|63</v>
      </c>
      <c r="B6733" s="4" t="s">
        <v>128</v>
      </c>
      <c r="C6733" s="4" t="s">
        <v>845</v>
      </c>
      <c r="D6733" s="4" t="n">
        <v>65</v>
      </c>
      <c r="E6733" s="23" t="s">
        <v>772</v>
      </c>
      <c r="F6733" s="10" t="s">
        <v>830</v>
      </c>
    </row>
    <row r="6734" customFormat="false" ht="15" hidden="false" customHeight="false" outlineLevel="0" collapsed="false">
      <c r="A6734" s="4" t="str">
        <f aca="false">B6734&amp;"|"&amp;C6734</f>
        <v>tdbR00000613 Glu-CUC|64</v>
      </c>
      <c r="B6734" s="4" t="s">
        <v>128</v>
      </c>
      <c r="C6734" s="4" t="s">
        <v>846</v>
      </c>
      <c r="D6734" s="4" t="n">
        <v>66</v>
      </c>
      <c r="E6734" s="23" t="s">
        <v>459</v>
      </c>
      <c r="F6734" s="10" t="s">
        <v>830</v>
      </c>
    </row>
    <row r="6735" customFormat="false" ht="15" hidden="false" customHeight="false" outlineLevel="0" collapsed="false">
      <c r="A6735" s="4" t="str">
        <f aca="false">B6735&amp;"|"&amp;C6735</f>
        <v>tdbR00000613 Glu-CUC|65</v>
      </c>
      <c r="B6735" s="4" t="s">
        <v>128</v>
      </c>
      <c r="C6735" s="4" t="s">
        <v>847</v>
      </c>
      <c r="D6735" s="4" t="n">
        <v>67</v>
      </c>
      <c r="E6735" s="23" t="s">
        <v>459</v>
      </c>
      <c r="F6735" s="10" t="s">
        <v>830</v>
      </c>
    </row>
    <row r="6736" customFormat="false" ht="15" hidden="false" customHeight="false" outlineLevel="0" collapsed="false">
      <c r="A6736" s="4" t="str">
        <f aca="false">B6736&amp;"|"&amp;C6736</f>
        <v>tdbR00000613 Glu-CUC|66</v>
      </c>
      <c r="B6736" s="4" t="s">
        <v>128</v>
      </c>
      <c r="C6736" s="4" t="s">
        <v>848</v>
      </c>
      <c r="D6736" s="4" t="n">
        <v>68</v>
      </c>
      <c r="E6736" s="17" t="s">
        <v>772</v>
      </c>
      <c r="F6736" s="18" t="s">
        <v>768</v>
      </c>
    </row>
    <row r="6737" customFormat="false" ht="15" hidden="false" customHeight="false" outlineLevel="0" collapsed="false">
      <c r="A6737" s="4" t="str">
        <f aca="false">B6737&amp;"|"&amp;C6737</f>
        <v>tdbR00000613 Glu-CUC|67</v>
      </c>
      <c r="B6737" s="4" t="s">
        <v>128</v>
      </c>
      <c r="C6737" s="4" t="s">
        <v>849</v>
      </c>
      <c r="D6737" s="4" t="n">
        <v>69</v>
      </c>
      <c r="E6737" s="17" t="s">
        <v>459</v>
      </c>
      <c r="F6737" s="18" t="s">
        <v>768</v>
      </c>
    </row>
    <row r="6738" customFormat="false" ht="15" hidden="false" customHeight="false" outlineLevel="0" collapsed="false">
      <c r="A6738" s="4" t="str">
        <f aca="false">B6738&amp;"|"&amp;C6738</f>
        <v>tdbR00000613 Glu-CUC|68</v>
      </c>
      <c r="B6738" s="4" t="s">
        <v>128</v>
      </c>
      <c r="C6738" s="4" t="s">
        <v>850</v>
      </c>
      <c r="D6738" s="4" t="n">
        <v>70</v>
      </c>
      <c r="E6738" s="17" t="s">
        <v>459</v>
      </c>
      <c r="F6738" s="18" t="s">
        <v>768</v>
      </c>
    </row>
    <row r="6739" customFormat="false" ht="15" hidden="false" customHeight="false" outlineLevel="0" collapsed="false">
      <c r="A6739" s="4" t="str">
        <f aca="false">B6739&amp;"|"&amp;C6739</f>
        <v>tdbR00000613 Glu-CUC|69</v>
      </c>
      <c r="B6739" s="4" t="s">
        <v>128</v>
      </c>
      <c r="C6739" s="4" t="s">
        <v>851</v>
      </c>
      <c r="D6739" s="4" t="n">
        <v>71</v>
      </c>
      <c r="E6739" s="17" t="s">
        <v>459</v>
      </c>
      <c r="F6739" s="18" t="s">
        <v>768</v>
      </c>
    </row>
    <row r="6740" customFormat="false" ht="15" hidden="false" customHeight="false" outlineLevel="0" collapsed="false">
      <c r="A6740" s="4" t="str">
        <f aca="false">B6740&amp;"|"&amp;C6740</f>
        <v>tdbR00000613 Glu-CUC|70</v>
      </c>
      <c r="B6740" s="4" t="s">
        <v>128</v>
      </c>
      <c r="C6740" s="4" t="s">
        <v>852</v>
      </c>
      <c r="D6740" s="4" t="n">
        <v>72</v>
      </c>
      <c r="E6740" s="17" t="s">
        <v>459</v>
      </c>
      <c r="F6740" s="18" t="s">
        <v>768</v>
      </c>
    </row>
    <row r="6741" customFormat="false" ht="15" hidden="false" customHeight="false" outlineLevel="0" collapsed="false">
      <c r="A6741" s="4" t="str">
        <f aca="false">B6741&amp;"|"&amp;C6741</f>
        <v>tdbR00000613 Glu-CUC|71</v>
      </c>
      <c r="B6741" s="4" t="s">
        <v>128</v>
      </c>
      <c r="C6741" s="4" t="s">
        <v>853</v>
      </c>
      <c r="D6741" s="4" t="n">
        <v>73</v>
      </c>
      <c r="E6741" s="17" t="s">
        <v>459</v>
      </c>
      <c r="F6741" s="18" t="s">
        <v>768</v>
      </c>
    </row>
    <row r="6742" customFormat="false" ht="15" hidden="false" customHeight="false" outlineLevel="0" collapsed="false">
      <c r="A6742" s="4" t="str">
        <f aca="false">B6742&amp;"|"&amp;C6742</f>
        <v>tdbR00000613 Glu-CUC|72</v>
      </c>
      <c r="B6742" s="4" t="s">
        <v>128</v>
      </c>
      <c r="C6742" s="4" t="s">
        <v>854</v>
      </c>
      <c r="D6742" s="4" t="n">
        <v>74</v>
      </c>
      <c r="E6742" s="17" t="s">
        <v>772</v>
      </c>
      <c r="F6742" s="18" t="s">
        <v>768</v>
      </c>
    </row>
    <row r="6743" customFormat="false" ht="15" hidden="false" customHeight="false" outlineLevel="0" collapsed="false">
      <c r="A6743" s="4" t="str">
        <f aca="false">B6743&amp;"|"&amp;C6743</f>
        <v>tdbR00000614 Ile-CAU|1</v>
      </c>
      <c r="B6743" s="4" t="s">
        <v>129</v>
      </c>
      <c r="C6743" s="4" t="s">
        <v>767</v>
      </c>
      <c r="D6743" s="4" t="n">
        <v>1</v>
      </c>
      <c r="E6743" s="17" t="s">
        <v>772</v>
      </c>
      <c r="F6743" s="18" t="s">
        <v>768</v>
      </c>
    </row>
    <row r="6744" customFormat="false" ht="15" hidden="false" customHeight="false" outlineLevel="0" collapsed="false">
      <c r="A6744" s="4" t="str">
        <f aca="false">B6744&amp;"|"&amp;C6744</f>
        <v>tdbR00000614 Ile-CAU|2</v>
      </c>
      <c r="B6744" s="4" t="s">
        <v>129</v>
      </c>
      <c r="C6744" s="4" t="s">
        <v>769</v>
      </c>
      <c r="D6744" s="4" t="n">
        <v>2</v>
      </c>
      <c r="E6744" s="17" t="s">
        <v>459</v>
      </c>
      <c r="F6744" s="18" t="s">
        <v>768</v>
      </c>
    </row>
    <row r="6745" customFormat="false" ht="15" hidden="false" customHeight="false" outlineLevel="0" collapsed="false">
      <c r="A6745" s="4" t="str">
        <f aca="false">B6745&amp;"|"&amp;C6745</f>
        <v>tdbR00000614 Ile-CAU|3</v>
      </c>
      <c r="B6745" s="4" t="s">
        <v>129</v>
      </c>
      <c r="C6745" s="4" t="s">
        <v>770</v>
      </c>
      <c r="D6745" s="4" t="n">
        <v>3</v>
      </c>
      <c r="E6745" s="17" t="s">
        <v>772</v>
      </c>
      <c r="F6745" s="18" t="s">
        <v>768</v>
      </c>
    </row>
    <row r="6746" customFormat="false" ht="15" hidden="false" customHeight="false" outlineLevel="0" collapsed="false">
      <c r="A6746" s="4" t="str">
        <f aca="false">B6746&amp;"|"&amp;C6746</f>
        <v>tdbR00000614 Ile-CAU|4</v>
      </c>
      <c r="B6746" s="4" t="s">
        <v>129</v>
      </c>
      <c r="C6746" s="4" t="s">
        <v>771</v>
      </c>
      <c r="D6746" s="4" t="n">
        <v>4</v>
      </c>
      <c r="E6746" s="17" t="s">
        <v>459</v>
      </c>
      <c r="F6746" s="18" t="s">
        <v>768</v>
      </c>
    </row>
    <row r="6747" customFormat="false" ht="15" hidden="false" customHeight="false" outlineLevel="0" collapsed="false">
      <c r="A6747" s="4" t="str">
        <f aca="false">B6747&amp;"|"&amp;C6747</f>
        <v>tdbR00000614 Ile-CAU|5</v>
      </c>
      <c r="B6747" s="4" t="s">
        <v>129</v>
      </c>
      <c r="C6747" s="4" t="s">
        <v>773</v>
      </c>
      <c r="D6747" s="4" t="n">
        <v>5</v>
      </c>
      <c r="E6747" s="17" t="s">
        <v>459</v>
      </c>
      <c r="F6747" s="18" t="s">
        <v>768</v>
      </c>
    </row>
    <row r="6748" customFormat="false" ht="15" hidden="false" customHeight="false" outlineLevel="0" collapsed="false">
      <c r="A6748" s="4" t="str">
        <f aca="false">B6748&amp;"|"&amp;C6748</f>
        <v>tdbR00000614 Ile-CAU|6</v>
      </c>
      <c r="B6748" s="4" t="s">
        <v>129</v>
      </c>
      <c r="C6748" s="4" t="s">
        <v>774</v>
      </c>
      <c r="D6748" s="4" t="n">
        <v>6</v>
      </c>
      <c r="E6748" s="17" t="s">
        <v>459</v>
      </c>
      <c r="F6748" s="18" t="s">
        <v>768</v>
      </c>
    </row>
    <row r="6749" customFormat="false" ht="15" hidden="false" customHeight="false" outlineLevel="0" collapsed="false">
      <c r="A6749" s="4" t="str">
        <f aca="false">B6749&amp;"|"&amp;C6749</f>
        <v>tdbR00000614 Ile-CAU|7</v>
      </c>
      <c r="B6749" s="4" t="s">
        <v>129</v>
      </c>
      <c r="C6749" s="4" t="s">
        <v>775</v>
      </c>
      <c r="D6749" s="4" t="n">
        <v>7</v>
      </c>
      <c r="E6749" s="17" t="s">
        <v>459</v>
      </c>
      <c r="F6749" s="18" t="s">
        <v>768</v>
      </c>
    </row>
    <row r="6750" customFormat="false" ht="15" hidden="false" customHeight="false" outlineLevel="0" collapsed="false">
      <c r="A6750" s="4" t="str">
        <f aca="false">B6750&amp;"|"&amp;C6750</f>
        <v>tdbR00000614 Ile-CAU|8</v>
      </c>
      <c r="B6750" s="4" t="s">
        <v>129</v>
      </c>
      <c r="C6750" s="4" t="s">
        <v>776</v>
      </c>
      <c r="D6750" s="4" t="n">
        <v>8</v>
      </c>
      <c r="E6750" s="3" t="s">
        <v>777</v>
      </c>
      <c r="F6750" s="4" t="s">
        <v>778</v>
      </c>
    </row>
    <row r="6751" customFormat="false" ht="15" hidden="false" customHeight="false" outlineLevel="0" collapsed="false">
      <c r="A6751" s="4" t="str">
        <f aca="false">B6751&amp;"|"&amp;C6751</f>
        <v>tdbR00000614 Ile-CAU|9</v>
      </c>
      <c r="B6751" s="4" t="s">
        <v>129</v>
      </c>
      <c r="C6751" s="4" t="s">
        <v>779</v>
      </c>
      <c r="D6751" s="4" t="n">
        <v>9</v>
      </c>
      <c r="E6751" s="3" t="s">
        <v>459</v>
      </c>
      <c r="F6751" s="4" t="s">
        <v>781</v>
      </c>
    </row>
    <row r="6752" customFormat="false" ht="15" hidden="false" customHeight="false" outlineLevel="0" collapsed="false">
      <c r="A6752" s="4" t="str">
        <f aca="false">B6752&amp;"|"&amp;C6752</f>
        <v>tdbR00000614 Ile-CAU|10</v>
      </c>
      <c r="B6752" s="4" t="s">
        <v>129</v>
      </c>
      <c r="C6752" s="4" t="s">
        <v>782</v>
      </c>
      <c r="D6752" s="4" t="n">
        <v>10</v>
      </c>
      <c r="E6752" s="8" t="s">
        <v>459</v>
      </c>
      <c r="F6752" s="7" t="s">
        <v>783</v>
      </c>
    </row>
    <row r="6753" customFormat="false" ht="15" hidden="false" customHeight="false" outlineLevel="0" collapsed="false">
      <c r="A6753" s="4" t="str">
        <f aca="false">B6753&amp;"|"&amp;C6753</f>
        <v>tdbR00000614 Ile-CAU|11</v>
      </c>
      <c r="B6753" s="4" t="s">
        <v>129</v>
      </c>
      <c r="C6753" s="4" t="s">
        <v>784</v>
      </c>
      <c r="D6753" s="4" t="n">
        <v>11</v>
      </c>
      <c r="E6753" s="8" t="s">
        <v>459</v>
      </c>
      <c r="F6753" s="7" t="s">
        <v>783</v>
      </c>
    </row>
    <row r="6754" customFormat="false" ht="15" hidden="false" customHeight="false" outlineLevel="0" collapsed="false">
      <c r="A6754" s="4" t="str">
        <f aca="false">B6754&amp;"|"&amp;C6754</f>
        <v>tdbR00000614 Ile-CAU|12</v>
      </c>
      <c r="B6754" s="4" t="s">
        <v>129</v>
      </c>
      <c r="C6754" s="4" t="s">
        <v>785</v>
      </c>
      <c r="D6754" s="4" t="n">
        <v>12</v>
      </c>
      <c r="E6754" s="8" t="s">
        <v>459</v>
      </c>
      <c r="F6754" s="7" t="s">
        <v>783</v>
      </c>
    </row>
    <row r="6755" customFormat="false" ht="15" hidden="false" customHeight="false" outlineLevel="0" collapsed="false">
      <c r="A6755" s="4" t="str">
        <f aca="false">B6755&amp;"|"&amp;C6755</f>
        <v>tdbR00000614 Ile-CAU|13</v>
      </c>
      <c r="B6755" s="4" t="s">
        <v>129</v>
      </c>
      <c r="C6755" s="4" t="s">
        <v>786</v>
      </c>
      <c r="D6755" s="4" t="n">
        <v>13</v>
      </c>
      <c r="E6755" s="8" t="s">
        <v>772</v>
      </c>
      <c r="F6755" s="7" t="s">
        <v>783</v>
      </c>
    </row>
    <row r="6756" customFormat="false" ht="15" hidden="false" customHeight="false" outlineLevel="0" collapsed="false">
      <c r="A6756" s="4" t="str">
        <f aca="false">B6756&amp;"|"&amp;C6756</f>
        <v>tdbR00000614 Ile-CAU|14</v>
      </c>
      <c r="B6756" s="4" t="s">
        <v>129</v>
      </c>
      <c r="C6756" s="4" t="s">
        <v>787</v>
      </c>
      <c r="D6756" s="4" t="n">
        <v>14</v>
      </c>
      <c r="E6756" s="19" t="s">
        <v>780</v>
      </c>
      <c r="F6756" s="20" t="s">
        <v>788</v>
      </c>
    </row>
    <row r="6757" customFormat="false" ht="15" hidden="false" customHeight="false" outlineLevel="0" collapsed="false">
      <c r="A6757" s="4" t="str">
        <f aca="false">B6757&amp;"|"&amp;C6757</f>
        <v>tdbR00000614 Ile-CAU|15</v>
      </c>
      <c r="B6757" s="4" t="s">
        <v>129</v>
      </c>
      <c r="C6757" s="4" t="s">
        <v>789</v>
      </c>
      <c r="D6757" s="4" t="n">
        <v>15</v>
      </c>
      <c r="E6757" s="19" t="s">
        <v>459</v>
      </c>
      <c r="F6757" s="20" t="s">
        <v>788</v>
      </c>
    </row>
    <row r="6758" customFormat="false" ht="15" hidden="false" customHeight="false" outlineLevel="0" collapsed="false">
      <c r="A6758" s="4" t="str">
        <f aca="false">B6758&amp;"|"&amp;C6758</f>
        <v>tdbR00000614 Ile-CAU|16</v>
      </c>
      <c r="B6758" s="4" t="s">
        <v>129</v>
      </c>
      <c r="C6758" s="4" t="s">
        <v>790</v>
      </c>
      <c r="D6758" s="4" t="n">
        <v>16</v>
      </c>
      <c r="E6758" s="19" t="s">
        <v>772</v>
      </c>
      <c r="F6758" s="20" t="s">
        <v>788</v>
      </c>
    </row>
    <row r="6759" customFormat="false" ht="15" hidden="false" customHeight="false" outlineLevel="0" collapsed="false">
      <c r="A6759" s="4" t="str">
        <f aca="false">B6759&amp;"|"&amp;C6759</f>
        <v>tdbR00000614 Ile-CAU|17</v>
      </c>
      <c r="B6759" s="4" t="s">
        <v>129</v>
      </c>
      <c r="C6759" s="4" t="s">
        <v>791</v>
      </c>
      <c r="D6759" s="4" t="n">
        <v>17</v>
      </c>
      <c r="E6759" s="19" t="s">
        <v>772</v>
      </c>
      <c r="F6759" s="20" t="s">
        <v>788</v>
      </c>
    </row>
    <row r="6760" customFormat="false" ht="15" hidden="false" customHeight="false" outlineLevel="0" collapsed="false">
      <c r="A6760" s="4" t="str">
        <f aca="false">B6760&amp;"|"&amp;C6760</f>
        <v>tdbR00000614 Ile-CAU|17a</v>
      </c>
      <c r="B6760" s="4" t="s">
        <v>129</v>
      </c>
      <c r="C6760" s="4" t="s">
        <v>792</v>
      </c>
      <c r="D6760" s="4" t="n">
        <v>18</v>
      </c>
      <c r="E6760" s="19" t="s">
        <v>777</v>
      </c>
      <c r="F6760" s="20" t="s">
        <v>788</v>
      </c>
    </row>
    <row r="6761" customFormat="false" ht="15" hidden="false" customHeight="false" outlineLevel="0" collapsed="false">
      <c r="A6761" s="4" t="str">
        <f aca="false">B6761&amp;"|"&amp;C6761</f>
        <v>tdbR00000614 Ile-CAU|18</v>
      </c>
      <c r="B6761" s="4" t="s">
        <v>129</v>
      </c>
      <c r="C6761" s="4" t="s">
        <v>793</v>
      </c>
      <c r="D6761" s="4" t="n">
        <v>19</v>
      </c>
      <c r="E6761" s="19" t="s">
        <v>459</v>
      </c>
      <c r="F6761" s="20" t="s">
        <v>788</v>
      </c>
    </row>
    <row r="6762" customFormat="false" ht="15" hidden="false" customHeight="false" outlineLevel="0" collapsed="false">
      <c r="A6762" s="4" t="str">
        <f aca="false">B6762&amp;"|"&amp;C6762</f>
        <v>tdbR00000614 Ile-CAU|19</v>
      </c>
      <c r="B6762" s="4" t="s">
        <v>129</v>
      </c>
      <c r="C6762" s="4" t="s">
        <v>794</v>
      </c>
      <c r="D6762" s="4" t="n">
        <v>20</v>
      </c>
      <c r="E6762" s="19" t="s">
        <v>459</v>
      </c>
      <c r="F6762" s="20" t="s">
        <v>788</v>
      </c>
    </row>
    <row r="6763" customFormat="false" ht="15" hidden="false" customHeight="false" outlineLevel="0" collapsed="false">
      <c r="A6763" s="4" t="str">
        <f aca="false">B6763&amp;"|"&amp;C6763</f>
        <v>tdbR00000614 Ile-CAU|20</v>
      </c>
      <c r="B6763" s="4" t="s">
        <v>129</v>
      </c>
      <c r="C6763" s="4" t="s">
        <v>795</v>
      </c>
      <c r="D6763" s="4" t="n">
        <v>21</v>
      </c>
      <c r="E6763" s="19" t="s">
        <v>780</v>
      </c>
      <c r="F6763" s="20" t="s">
        <v>788</v>
      </c>
    </row>
    <row r="6764" customFormat="false" ht="15" hidden="false" customHeight="false" outlineLevel="0" collapsed="false">
      <c r="A6764" s="4" t="str">
        <f aca="false">B6764&amp;"|"&amp;C6764</f>
        <v>tdbR00000614 Ile-CAU|20a</v>
      </c>
      <c r="B6764" s="4" t="s">
        <v>129</v>
      </c>
      <c r="C6764" s="4" t="s">
        <v>796</v>
      </c>
      <c r="D6764" s="4" t="n">
        <v>22</v>
      </c>
      <c r="E6764" s="19" t="s">
        <v>459</v>
      </c>
      <c r="F6764" s="20" t="s">
        <v>788</v>
      </c>
    </row>
    <row r="6765" customFormat="false" ht="15" hidden="false" customHeight="false" outlineLevel="0" collapsed="false">
      <c r="A6765" s="4" t="str">
        <f aca="false">B6765&amp;"|"&amp;C6765</f>
        <v>tdbR00000614 Ile-CAU|21</v>
      </c>
      <c r="B6765" s="4" t="s">
        <v>129</v>
      </c>
      <c r="C6765" s="4" t="s">
        <v>797</v>
      </c>
      <c r="D6765" s="4" t="n">
        <v>23</v>
      </c>
      <c r="E6765" s="19" t="s">
        <v>777</v>
      </c>
      <c r="F6765" s="20" t="s">
        <v>788</v>
      </c>
    </row>
    <row r="6766" customFormat="false" ht="15" hidden="false" customHeight="false" outlineLevel="0" collapsed="false">
      <c r="A6766" s="4" t="str">
        <f aca="false">B6766&amp;"|"&amp;C6766</f>
        <v>tdbR00000614 Ile-CAU|22</v>
      </c>
      <c r="B6766" s="4" t="s">
        <v>129</v>
      </c>
      <c r="C6766" s="4" t="s">
        <v>798</v>
      </c>
      <c r="D6766" s="4" t="n">
        <v>24</v>
      </c>
      <c r="E6766" s="8" t="s">
        <v>459</v>
      </c>
      <c r="F6766" s="7" t="s">
        <v>783</v>
      </c>
    </row>
    <row r="6767" customFormat="false" ht="15" hidden="false" customHeight="false" outlineLevel="0" collapsed="false">
      <c r="A6767" s="4" t="str">
        <f aca="false">B6767&amp;"|"&amp;C6767</f>
        <v>tdbR00000614 Ile-CAU|23</v>
      </c>
      <c r="B6767" s="4" t="s">
        <v>129</v>
      </c>
      <c r="C6767" s="4" t="s">
        <v>799</v>
      </c>
      <c r="D6767" s="4" t="n">
        <v>25</v>
      </c>
      <c r="E6767" s="8" t="s">
        <v>772</v>
      </c>
      <c r="F6767" s="7" t="s">
        <v>783</v>
      </c>
    </row>
    <row r="6768" customFormat="false" ht="15" hidden="false" customHeight="false" outlineLevel="0" collapsed="false">
      <c r="A6768" s="4" t="str">
        <f aca="false">B6768&amp;"|"&amp;C6768</f>
        <v>tdbR00000614 Ile-CAU|24</v>
      </c>
      <c r="B6768" s="4" t="s">
        <v>129</v>
      </c>
      <c r="C6768" s="4" t="s">
        <v>800</v>
      </c>
      <c r="D6768" s="4" t="n">
        <v>26</v>
      </c>
      <c r="E6768" s="8" t="s">
        <v>772</v>
      </c>
      <c r="F6768" s="7" t="s">
        <v>783</v>
      </c>
    </row>
    <row r="6769" customFormat="false" ht="15" hidden="false" customHeight="false" outlineLevel="0" collapsed="false">
      <c r="A6769" s="4" t="str">
        <f aca="false">B6769&amp;"|"&amp;C6769</f>
        <v>tdbR00000614 Ile-CAU|25</v>
      </c>
      <c r="B6769" s="4" t="s">
        <v>129</v>
      </c>
      <c r="C6769" s="4" t="s">
        <v>801</v>
      </c>
      <c r="D6769" s="4" t="n">
        <v>27</v>
      </c>
      <c r="E6769" s="8" t="s">
        <v>772</v>
      </c>
      <c r="F6769" s="7" t="s">
        <v>783</v>
      </c>
    </row>
    <row r="6770" customFormat="false" ht="15" hidden="false" customHeight="false" outlineLevel="0" collapsed="false">
      <c r="A6770" s="4" t="str">
        <f aca="false">B6770&amp;"|"&amp;C6770</f>
        <v>tdbR00000614 Ile-CAU|26</v>
      </c>
      <c r="B6770" s="4" t="s">
        <v>129</v>
      </c>
      <c r="C6770" s="4" t="s">
        <v>802</v>
      </c>
      <c r="D6770" s="4" t="n">
        <v>28</v>
      </c>
      <c r="E6770" s="3" t="s">
        <v>459</v>
      </c>
      <c r="F6770" s="4" t="s">
        <v>803</v>
      </c>
    </row>
    <row r="6771" customFormat="false" ht="15" hidden="false" customHeight="false" outlineLevel="0" collapsed="false">
      <c r="A6771" s="4" t="str">
        <f aca="false">B6771&amp;"|"&amp;C6771</f>
        <v>tdbR00000614 Ile-CAU|27</v>
      </c>
      <c r="B6771" s="4" t="s">
        <v>129</v>
      </c>
      <c r="C6771" s="4" t="s">
        <v>804</v>
      </c>
      <c r="D6771" s="4" t="n">
        <v>29</v>
      </c>
      <c r="E6771" s="21" t="s">
        <v>459</v>
      </c>
      <c r="F6771" s="22" t="s">
        <v>805</v>
      </c>
    </row>
    <row r="6772" customFormat="false" ht="15" hidden="false" customHeight="false" outlineLevel="0" collapsed="false">
      <c r="A6772" s="4" t="str">
        <f aca="false">B6772&amp;"|"&amp;C6772</f>
        <v>tdbR00000614 Ile-CAU|28</v>
      </c>
      <c r="B6772" s="4" t="s">
        <v>129</v>
      </c>
      <c r="C6772" s="4" t="s">
        <v>806</v>
      </c>
      <c r="D6772" s="4" t="n">
        <v>30</v>
      </c>
      <c r="E6772" s="21" t="s">
        <v>459</v>
      </c>
      <c r="F6772" s="22" t="s">
        <v>805</v>
      </c>
    </row>
    <row r="6773" customFormat="false" ht="15" hidden="false" customHeight="false" outlineLevel="0" collapsed="false">
      <c r="A6773" s="4" t="str">
        <f aca="false">B6773&amp;"|"&amp;C6773</f>
        <v>tdbR00000614 Ile-CAU|29</v>
      </c>
      <c r="B6773" s="4" t="s">
        <v>129</v>
      </c>
      <c r="C6773" s="4" t="s">
        <v>807</v>
      </c>
      <c r="D6773" s="4" t="n">
        <v>31</v>
      </c>
      <c r="E6773" s="21" t="s">
        <v>459</v>
      </c>
      <c r="F6773" s="22" t="s">
        <v>805</v>
      </c>
    </row>
    <row r="6774" customFormat="false" ht="15" hidden="false" customHeight="false" outlineLevel="0" collapsed="false">
      <c r="A6774" s="4" t="str">
        <f aca="false">B6774&amp;"|"&amp;C6774</f>
        <v>tdbR00000614 Ile-CAU|30</v>
      </c>
      <c r="B6774" s="4" t="s">
        <v>129</v>
      </c>
      <c r="C6774" s="4" t="s">
        <v>808</v>
      </c>
      <c r="D6774" s="4" t="n">
        <v>32</v>
      </c>
      <c r="E6774" s="21" t="s">
        <v>459</v>
      </c>
      <c r="F6774" s="22" t="s">
        <v>805</v>
      </c>
    </row>
    <row r="6775" customFormat="false" ht="15" hidden="false" customHeight="false" outlineLevel="0" collapsed="false">
      <c r="A6775" s="4" t="str">
        <f aca="false">B6775&amp;"|"&amp;C6775</f>
        <v>tdbR00000614 Ile-CAU|31</v>
      </c>
      <c r="B6775" s="4" t="s">
        <v>129</v>
      </c>
      <c r="C6775" s="4" t="s">
        <v>809</v>
      </c>
      <c r="D6775" s="4" t="n">
        <v>33</v>
      </c>
      <c r="E6775" s="21" t="s">
        <v>459</v>
      </c>
      <c r="F6775" s="22" t="s">
        <v>805</v>
      </c>
    </row>
    <row r="6776" customFormat="false" ht="15" hidden="false" customHeight="false" outlineLevel="0" collapsed="false">
      <c r="A6776" s="4" t="str">
        <f aca="false">B6776&amp;"|"&amp;C6776</f>
        <v>tdbR00000614 Ile-CAU|32</v>
      </c>
      <c r="B6776" s="4" t="s">
        <v>129</v>
      </c>
      <c r="C6776" s="4" t="s">
        <v>810</v>
      </c>
      <c r="D6776" s="4" t="n">
        <v>34</v>
      </c>
      <c r="E6776" s="19" t="s">
        <v>772</v>
      </c>
      <c r="F6776" s="20" t="s">
        <v>811</v>
      </c>
    </row>
    <row r="6777" customFormat="false" ht="15" hidden="false" customHeight="false" outlineLevel="0" collapsed="false">
      <c r="A6777" s="4" t="str">
        <f aca="false">B6777&amp;"|"&amp;C6777</f>
        <v>tdbR00000614 Ile-CAU|33</v>
      </c>
      <c r="B6777" s="4" t="s">
        <v>129</v>
      </c>
      <c r="C6777" s="4" t="s">
        <v>812</v>
      </c>
      <c r="D6777" s="4" t="n">
        <v>35</v>
      </c>
      <c r="E6777" s="19" t="s">
        <v>777</v>
      </c>
      <c r="F6777" s="20" t="s">
        <v>811</v>
      </c>
    </row>
    <row r="6778" customFormat="false" ht="15" hidden="false" customHeight="false" outlineLevel="0" collapsed="false">
      <c r="A6778" s="4" t="str">
        <f aca="false">B6778&amp;"|"&amp;C6778</f>
        <v>tdbR00000614 Ile-CAU|34</v>
      </c>
      <c r="B6778" s="4" t="s">
        <v>129</v>
      </c>
      <c r="C6778" s="4" t="s">
        <v>813</v>
      </c>
      <c r="D6778" s="4" t="n">
        <v>36</v>
      </c>
      <c r="E6778" s="19" t="s">
        <v>772</v>
      </c>
      <c r="F6778" s="20" t="s">
        <v>811</v>
      </c>
    </row>
    <row r="6779" customFormat="false" ht="15" hidden="false" customHeight="false" outlineLevel="0" collapsed="false">
      <c r="A6779" s="4" t="str">
        <f aca="false">B6779&amp;"|"&amp;C6779</f>
        <v>tdbR00000614 Ile-CAU|35</v>
      </c>
      <c r="B6779" s="4" t="s">
        <v>129</v>
      </c>
      <c r="C6779" s="4" t="s">
        <v>814</v>
      </c>
      <c r="D6779" s="4" t="n">
        <v>37</v>
      </c>
      <c r="E6779" s="19" t="s">
        <v>780</v>
      </c>
      <c r="F6779" s="20" t="s">
        <v>811</v>
      </c>
    </row>
    <row r="6780" customFormat="false" ht="15" hidden="false" customHeight="false" outlineLevel="0" collapsed="false">
      <c r="A6780" s="4" t="str">
        <f aca="false">B6780&amp;"|"&amp;C6780</f>
        <v>tdbR00000614 Ile-CAU|36</v>
      </c>
      <c r="B6780" s="4" t="s">
        <v>129</v>
      </c>
      <c r="C6780" s="4" t="s">
        <v>815</v>
      </c>
      <c r="D6780" s="4" t="n">
        <v>38</v>
      </c>
      <c r="E6780" s="19" t="s">
        <v>777</v>
      </c>
      <c r="F6780" s="20" t="s">
        <v>811</v>
      </c>
    </row>
    <row r="6781" customFormat="false" ht="15" hidden="false" customHeight="false" outlineLevel="0" collapsed="false">
      <c r="A6781" s="4" t="str">
        <f aca="false">B6781&amp;"|"&amp;C6781</f>
        <v>tdbR00000614 Ile-CAU|37</v>
      </c>
      <c r="B6781" s="4" t="s">
        <v>129</v>
      </c>
      <c r="C6781" s="4" t="s">
        <v>816</v>
      </c>
      <c r="D6781" s="4" t="n">
        <v>39</v>
      </c>
      <c r="E6781" s="19" t="s">
        <v>780</v>
      </c>
      <c r="F6781" s="20" t="s">
        <v>811</v>
      </c>
    </row>
    <row r="6782" customFormat="false" ht="15" hidden="false" customHeight="false" outlineLevel="0" collapsed="false">
      <c r="A6782" s="4" t="str">
        <f aca="false">B6782&amp;"|"&amp;C6782</f>
        <v>tdbR00000614 Ile-CAU|38</v>
      </c>
      <c r="B6782" s="4" t="s">
        <v>129</v>
      </c>
      <c r="C6782" s="4" t="s">
        <v>817</v>
      </c>
      <c r="D6782" s="4" t="n">
        <v>40</v>
      </c>
      <c r="E6782" s="19" t="s">
        <v>780</v>
      </c>
      <c r="F6782" s="20" t="s">
        <v>811</v>
      </c>
    </row>
    <row r="6783" customFormat="false" ht="15" hidden="false" customHeight="false" outlineLevel="0" collapsed="false">
      <c r="A6783" s="4" t="str">
        <f aca="false">B6783&amp;"|"&amp;C6783</f>
        <v>tdbR00000614 Ile-CAU|39</v>
      </c>
      <c r="B6783" s="4" t="s">
        <v>129</v>
      </c>
      <c r="C6783" s="4" t="s">
        <v>818</v>
      </c>
      <c r="D6783" s="4" t="n">
        <v>41</v>
      </c>
      <c r="E6783" s="21" t="s">
        <v>772</v>
      </c>
      <c r="F6783" s="22" t="s">
        <v>805</v>
      </c>
    </row>
    <row r="6784" customFormat="false" ht="15" hidden="false" customHeight="false" outlineLevel="0" collapsed="false">
      <c r="A6784" s="4" t="str">
        <f aca="false">B6784&amp;"|"&amp;C6784</f>
        <v>tdbR00000614 Ile-CAU|40</v>
      </c>
      <c r="B6784" s="4" t="s">
        <v>129</v>
      </c>
      <c r="C6784" s="4" t="s">
        <v>819</v>
      </c>
      <c r="D6784" s="4" t="n">
        <v>42</v>
      </c>
      <c r="E6784" s="21" t="s">
        <v>772</v>
      </c>
      <c r="F6784" s="22" t="s">
        <v>805</v>
      </c>
    </row>
    <row r="6785" customFormat="false" ht="15" hidden="false" customHeight="false" outlineLevel="0" collapsed="false">
      <c r="A6785" s="4" t="str">
        <f aca="false">B6785&amp;"|"&amp;C6785</f>
        <v>tdbR00000614 Ile-CAU|41</v>
      </c>
      <c r="B6785" s="4" t="s">
        <v>129</v>
      </c>
      <c r="C6785" s="4" t="s">
        <v>820</v>
      </c>
      <c r="D6785" s="4" t="n">
        <v>43</v>
      </c>
      <c r="E6785" s="21" t="s">
        <v>772</v>
      </c>
      <c r="F6785" s="22" t="s">
        <v>805</v>
      </c>
    </row>
    <row r="6786" customFormat="false" ht="15" hidden="false" customHeight="false" outlineLevel="0" collapsed="false">
      <c r="A6786" s="4" t="str">
        <f aca="false">B6786&amp;"|"&amp;C6786</f>
        <v>tdbR00000614 Ile-CAU|42</v>
      </c>
      <c r="B6786" s="4" t="s">
        <v>129</v>
      </c>
      <c r="C6786" s="4" t="s">
        <v>821</v>
      </c>
      <c r="D6786" s="4" t="n">
        <v>44</v>
      </c>
      <c r="E6786" s="21" t="s">
        <v>772</v>
      </c>
      <c r="F6786" s="22" t="s">
        <v>805</v>
      </c>
    </row>
    <row r="6787" customFormat="false" ht="15" hidden="false" customHeight="false" outlineLevel="0" collapsed="false">
      <c r="A6787" s="4" t="str">
        <f aca="false">B6787&amp;"|"&amp;C6787</f>
        <v>tdbR00000614 Ile-CAU|43</v>
      </c>
      <c r="B6787" s="4" t="s">
        <v>129</v>
      </c>
      <c r="C6787" s="4" t="s">
        <v>822</v>
      </c>
      <c r="D6787" s="4" t="n">
        <v>45</v>
      </c>
      <c r="E6787" s="21" t="s">
        <v>772</v>
      </c>
      <c r="F6787" s="22" t="s">
        <v>805</v>
      </c>
    </row>
    <row r="6788" customFormat="false" ht="15" hidden="false" customHeight="false" outlineLevel="0" collapsed="false">
      <c r="A6788" s="4" t="str">
        <f aca="false">B6788&amp;"|"&amp;C6788</f>
        <v>tdbR00000614 Ile-CAU|44</v>
      </c>
      <c r="B6788" s="4" t="s">
        <v>129</v>
      </c>
      <c r="C6788" s="4" t="s">
        <v>823</v>
      </c>
      <c r="D6788" s="4" t="n">
        <v>46</v>
      </c>
      <c r="E6788" s="19" t="s">
        <v>780</v>
      </c>
      <c r="F6788" s="20" t="s">
        <v>824</v>
      </c>
    </row>
    <row r="6789" customFormat="false" ht="15" hidden="false" customHeight="false" outlineLevel="0" collapsed="false">
      <c r="A6789" s="4" t="str">
        <f aca="false">B6789&amp;"|"&amp;C6789</f>
        <v>tdbR00000614 Ile-CAU|45</v>
      </c>
      <c r="B6789" s="4" t="s">
        <v>129</v>
      </c>
      <c r="C6789" s="4" t="s">
        <v>825</v>
      </c>
      <c r="D6789" s="4" t="n">
        <v>47</v>
      </c>
      <c r="E6789" s="19" t="s">
        <v>459</v>
      </c>
      <c r="F6789" s="20" t="s">
        <v>824</v>
      </c>
    </row>
    <row r="6790" customFormat="false" ht="15" hidden="false" customHeight="false" outlineLevel="0" collapsed="false">
      <c r="A6790" s="4" t="str">
        <f aca="false">B6790&amp;"|"&amp;C6790</f>
        <v>tdbR00000614 Ile-CAU|46</v>
      </c>
      <c r="B6790" s="4" t="s">
        <v>129</v>
      </c>
      <c r="C6790" s="4" t="s">
        <v>826</v>
      </c>
      <c r="D6790" s="4" t="n">
        <v>48</v>
      </c>
      <c r="E6790" s="19" t="s">
        <v>459</v>
      </c>
      <c r="F6790" s="20" t="s">
        <v>824</v>
      </c>
    </row>
    <row r="6791" customFormat="false" ht="15" hidden="false" customHeight="false" outlineLevel="0" collapsed="false">
      <c r="A6791" s="4" t="str">
        <f aca="false">B6791&amp;"|"&amp;C6791</f>
        <v>tdbR00000614 Ile-CAU|47</v>
      </c>
      <c r="B6791" s="4" t="s">
        <v>129</v>
      </c>
      <c r="C6791" s="4" t="s">
        <v>827</v>
      </c>
      <c r="D6791" s="4" t="n">
        <v>49</v>
      </c>
      <c r="E6791" s="19" t="s">
        <v>777</v>
      </c>
      <c r="F6791" s="20" t="s">
        <v>824</v>
      </c>
    </row>
    <row r="6792" customFormat="false" ht="15" hidden="false" customHeight="false" outlineLevel="0" collapsed="false">
      <c r="A6792" s="4" t="str">
        <f aca="false">B6792&amp;"|"&amp;C6792</f>
        <v>tdbR00000614 Ile-CAU|48</v>
      </c>
      <c r="B6792" s="4" t="s">
        <v>129</v>
      </c>
      <c r="C6792" s="4" t="s">
        <v>828</v>
      </c>
      <c r="D6792" s="4" t="n">
        <v>50</v>
      </c>
      <c r="E6792" s="19" t="s">
        <v>772</v>
      </c>
      <c r="F6792" s="20" t="s">
        <v>824</v>
      </c>
    </row>
    <row r="6793" customFormat="false" ht="15" hidden="false" customHeight="false" outlineLevel="0" collapsed="false">
      <c r="A6793" s="4" t="str">
        <f aca="false">B6793&amp;"|"&amp;C6793</f>
        <v>tdbR00000614 Ile-CAU|49</v>
      </c>
      <c r="B6793" s="4" t="s">
        <v>129</v>
      </c>
      <c r="C6793" s="4" t="s">
        <v>829</v>
      </c>
      <c r="D6793" s="4" t="n">
        <v>51</v>
      </c>
      <c r="E6793" s="23" t="s">
        <v>772</v>
      </c>
      <c r="F6793" s="10" t="s">
        <v>830</v>
      </c>
    </row>
    <row r="6794" customFormat="false" ht="15" hidden="false" customHeight="false" outlineLevel="0" collapsed="false">
      <c r="A6794" s="4" t="str">
        <f aca="false">B6794&amp;"|"&amp;C6794</f>
        <v>tdbR00000614 Ile-CAU|50</v>
      </c>
      <c r="B6794" s="4" t="s">
        <v>129</v>
      </c>
      <c r="C6794" s="4" t="s">
        <v>831</v>
      </c>
      <c r="D6794" s="4" t="n">
        <v>52</v>
      </c>
      <c r="E6794" s="23" t="s">
        <v>772</v>
      </c>
      <c r="F6794" s="10" t="s">
        <v>830</v>
      </c>
    </row>
    <row r="6795" customFormat="false" ht="15" hidden="false" customHeight="false" outlineLevel="0" collapsed="false">
      <c r="A6795" s="4" t="str">
        <f aca="false">B6795&amp;"|"&amp;C6795</f>
        <v>tdbR00000614 Ile-CAU|51</v>
      </c>
      <c r="B6795" s="4" t="s">
        <v>129</v>
      </c>
      <c r="C6795" s="4" t="s">
        <v>832</v>
      </c>
      <c r="D6795" s="4" t="n">
        <v>53</v>
      </c>
      <c r="E6795" s="23" t="s">
        <v>772</v>
      </c>
      <c r="F6795" s="10" t="s">
        <v>830</v>
      </c>
    </row>
    <row r="6796" customFormat="false" ht="15" hidden="false" customHeight="false" outlineLevel="0" collapsed="false">
      <c r="A6796" s="4" t="str">
        <f aca="false">B6796&amp;"|"&amp;C6796</f>
        <v>tdbR00000614 Ile-CAU|52</v>
      </c>
      <c r="B6796" s="4" t="s">
        <v>129</v>
      </c>
      <c r="C6796" s="4" t="s">
        <v>833</v>
      </c>
      <c r="D6796" s="4" t="n">
        <v>54</v>
      </c>
      <c r="E6796" s="23" t="s">
        <v>459</v>
      </c>
      <c r="F6796" s="10" t="s">
        <v>830</v>
      </c>
    </row>
    <row r="6797" customFormat="false" ht="15" hidden="false" customHeight="false" outlineLevel="0" collapsed="false">
      <c r="A6797" s="4" t="str">
        <f aca="false">B6797&amp;"|"&amp;C6797</f>
        <v>tdbR00000614 Ile-CAU|53</v>
      </c>
      <c r="B6797" s="4" t="s">
        <v>129</v>
      </c>
      <c r="C6797" s="4" t="s">
        <v>834</v>
      </c>
      <c r="D6797" s="4" t="n">
        <v>55</v>
      </c>
      <c r="E6797" s="23" t="s">
        <v>459</v>
      </c>
      <c r="F6797" s="10" t="s">
        <v>830</v>
      </c>
    </row>
    <row r="6798" customFormat="false" ht="15" hidden="false" customHeight="false" outlineLevel="0" collapsed="false">
      <c r="A6798" s="4" t="str">
        <f aca="false">B6798&amp;"|"&amp;C6798</f>
        <v>tdbR00000614 Ile-CAU|54</v>
      </c>
      <c r="B6798" s="4" t="s">
        <v>129</v>
      </c>
      <c r="C6798" s="4" t="s">
        <v>835</v>
      </c>
      <c r="D6798" s="4" t="n">
        <v>56</v>
      </c>
      <c r="E6798" s="19" t="s">
        <v>777</v>
      </c>
      <c r="F6798" s="20" t="s">
        <v>836</v>
      </c>
    </row>
    <row r="6799" customFormat="false" ht="15" hidden="false" customHeight="false" outlineLevel="0" collapsed="false">
      <c r="A6799" s="4" t="str">
        <f aca="false">B6799&amp;"|"&amp;C6799</f>
        <v>tdbR00000614 Ile-CAU|55</v>
      </c>
      <c r="B6799" s="4" t="s">
        <v>129</v>
      </c>
      <c r="C6799" s="4" t="s">
        <v>837</v>
      </c>
      <c r="D6799" s="4" t="n">
        <v>57</v>
      </c>
      <c r="E6799" s="19" t="s">
        <v>777</v>
      </c>
      <c r="F6799" s="20" t="s">
        <v>836</v>
      </c>
    </row>
    <row r="6800" customFormat="false" ht="15" hidden="false" customHeight="false" outlineLevel="0" collapsed="false">
      <c r="A6800" s="4" t="str">
        <f aca="false">B6800&amp;"|"&amp;C6800</f>
        <v>tdbR00000614 Ile-CAU|56</v>
      </c>
      <c r="B6800" s="4" t="s">
        <v>129</v>
      </c>
      <c r="C6800" s="4" t="s">
        <v>838</v>
      </c>
      <c r="D6800" s="4" t="n">
        <v>58</v>
      </c>
      <c r="E6800" s="19" t="s">
        <v>772</v>
      </c>
      <c r="F6800" s="20" t="s">
        <v>836</v>
      </c>
    </row>
    <row r="6801" customFormat="false" ht="15" hidden="false" customHeight="false" outlineLevel="0" collapsed="false">
      <c r="A6801" s="4" t="str">
        <f aca="false">B6801&amp;"|"&amp;C6801</f>
        <v>tdbR00000614 Ile-CAU|57</v>
      </c>
      <c r="B6801" s="4" t="s">
        <v>129</v>
      </c>
      <c r="C6801" s="4" t="s">
        <v>839</v>
      </c>
      <c r="D6801" s="4" t="n">
        <v>59</v>
      </c>
      <c r="E6801" s="19" t="s">
        <v>780</v>
      </c>
      <c r="F6801" s="20" t="s">
        <v>836</v>
      </c>
    </row>
    <row r="6802" customFormat="false" ht="15" hidden="false" customHeight="false" outlineLevel="0" collapsed="false">
      <c r="A6802" s="4" t="str">
        <f aca="false">B6802&amp;"|"&amp;C6802</f>
        <v>tdbR00000614 Ile-CAU|58</v>
      </c>
      <c r="B6802" s="4" t="s">
        <v>129</v>
      </c>
      <c r="C6802" s="4" t="s">
        <v>840</v>
      </c>
      <c r="D6802" s="4" t="n">
        <v>60</v>
      </c>
      <c r="E6802" s="19" t="s">
        <v>780</v>
      </c>
      <c r="F6802" s="20" t="s">
        <v>836</v>
      </c>
    </row>
    <row r="6803" customFormat="false" ht="15" hidden="false" customHeight="false" outlineLevel="0" collapsed="false">
      <c r="A6803" s="4" t="str">
        <f aca="false">B6803&amp;"|"&amp;C6803</f>
        <v>tdbR00000614 Ile-CAU|59</v>
      </c>
      <c r="B6803" s="4" t="s">
        <v>129</v>
      </c>
      <c r="C6803" s="4" t="s">
        <v>841</v>
      </c>
      <c r="D6803" s="4" t="n">
        <v>61</v>
      </c>
      <c r="E6803" s="19" t="s">
        <v>780</v>
      </c>
      <c r="F6803" s="20" t="s">
        <v>836</v>
      </c>
    </row>
    <row r="6804" customFormat="false" ht="15" hidden="false" customHeight="false" outlineLevel="0" collapsed="false">
      <c r="A6804" s="4" t="str">
        <f aca="false">B6804&amp;"|"&amp;C6804</f>
        <v>tdbR00000614 Ile-CAU|60</v>
      </c>
      <c r="B6804" s="4" t="s">
        <v>129</v>
      </c>
      <c r="C6804" s="4" t="s">
        <v>842</v>
      </c>
      <c r="D6804" s="4" t="n">
        <v>62</v>
      </c>
      <c r="E6804" s="19" t="s">
        <v>777</v>
      </c>
      <c r="F6804" s="20" t="s">
        <v>836</v>
      </c>
    </row>
    <row r="6805" customFormat="false" ht="15" hidden="false" customHeight="false" outlineLevel="0" collapsed="false">
      <c r="A6805" s="4" t="str">
        <f aca="false">B6805&amp;"|"&amp;C6805</f>
        <v>tdbR00000614 Ile-CAU|61</v>
      </c>
      <c r="B6805" s="4" t="s">
        <v>129</v>
      </c>
      <c r="C6805" s="4" t="s">
        <v>843</v>
      </c>
      <c r="D6805" s="4" t="n">
        <v>63</v>
      </c>
      <c r="E6805" s="23" t="s">
        <v>772</v>
      </c>
      <c r="F6805" s="10" t="s">
        <v>830</v>
      </c>
    </row>
    <row r="6806" customFormat="false" ht="15" hidden="false" customHeight="false" outlineLevel="0" collapsed="false">
      <c r="A6806" s="4" t="str">
        <f aca="false">B6806&amp;"|"&amp;C6806</f>
        <v>tdbR00000614 Ile-CAU|62</v>
      </c>
      <c r="B6806" s="4" t="s">
        <v>129</v>
      </c>
      <c r="C6806" s="4" t="s">
        <v>844</v>
      </c>
      <c r="D6806" s="4" t="n">
        <v>64</v>
      </c>
      <c r="E6806" s="23" t="s">
        <v>772</v>
      </c>
      <c r="F6806" s="10" t="s">
        <v>830</v>
      </c>
    </row>
    <row r="6807" customFormat="false" ht="15" hidden="false" customHeight="false" outlineLevel="0" collapsed="false">
      <c r="A6807" s="4" t="str">
        <f aca="false">B6807&amp;"|"&amp;C6807</f>
        <v>tdbR00000614 Ile-CAU|63</v>
      </c>
      <c r="B6807" s="4" t="s">
        <v>129</v>
      </c>
      <c r="C6807" s="4" t="s">
        <v>845</v>
      </c>
      <c r="D6807" s="4" t="n">
        <v>65</v>
      </c>
      <c r="E6807" s="23" t="s">
        <v>459</v>
      </c>
      <c r="F6807" s="10" t="s">
        <v>830</v>
      </c>
    </row>
    <row r="6808" customFormat="false" ht="15" hidden="false" customHeight="false" outlineLevel="0" collapsed="false">
      <c r="A6808" s="4" t="str">
        <f aca="false">B6808&amp;"|"&amp;C6808</f>
        <v>tdbR00000614 Ile-CAU|64</v>
      </c>
      <c r="B6808" s="4" t="s">
        <v>129</v>
      </c>
      <c r="C6808" s="4" t="s">
        <v>846</v>
      </c>
      <c r="D6808" s="4" t="n">
        <v>66</v>
      </c>
      <c r="E6808" s="23" t="s">
        <v>459</v>
      </c>
      <c r="F6808" s="10" t="s">
        <v>830</v>
      </c>
    </row>
    <row r="6809" customFormat="false" ht="15" hidden="false" customHeight="false" outlineLevel="0" collapsed="false">
      <c r="A6809" s="4" t="str">
        <f aca="false">B6809&amp;"|"&amp;C6809</f>
        <v>tdbR00000614 Ile-CAU|65</v>
      </c>
      <c r="B6809" s="4" t="s">
        <v>129</v>
      </c>
      <c r="C6809" s="4" t="s">
        <v>847</v>
      </c>
      <c r="D6809" s="4" t="n">
        <v>67</v>
      </c>
      <c r="E6809" s="23" t="s">
        <v>459</v>
      </c>
      <c r="F6809" s="10" t="s">
        <v>830</v>
      </c>
    </row>
    <row r="6810" customFormat="false" ht="15" hidden="false" customHeight="false" outlineLevel="0" collapsed="false">
      <c r="A6810" s="4" t="str">
        <f aca="false">B6810&amp;"|"&amp;C6810</f>
        <v>tdbR00000614 Ile-CAU|66</v>
      </c>
      <c r="B6810" s="4" t="s">
        <v>129</v>
      </c>
      <c r="C6810" s="4" t="s">
        <v>848</v>
      </c>
      <c r="D6810" s="4" t="n">
        <v>68</v>
      </c>
      <c r="E6810" s="17" t="s">
        <v>772</v>
      </c>
      <c r="F6810" s="18" t="s">
        <v>768</v>
      </c>
    </row>
    <row r="6811" customFormat="false" ht="15" hidden="false" customHeight="false" outlineLevel="0" collapsed="false">
      <c r="A6811" s="4" t="str">
        <f aca="false">B6811&amp;"|"&amp;C6811</f>
        <v>tdbR00000614 Ile-CAU|67</v>
      </c>
      <c r="B6811" s="4" t="s">
        <v>129</v>
      </c>
      <c r="C6811" s="4" t="s">
        <v>849</v>
      </c>
      <c r="D6811" s="4" t="n">
        <v>69</v>
      </c>
      <c r="E6811" s="17" t="s">
        <v>772</v>
      </c>
      <c r="F6811" s="18" t="s">
        <v>768</v>
      </c>
    </row>
    <row r="6812" customFormat="false" ht="15" hidden="false" customHeight="false" outlineLevel="0" collapsed="false">
      <c r="A6812" s="4" t="str">
        <f aca="false">B6812&amp;"|"&amp;C6812</f>
        <v>tdbR00000614 Ile-CAU|68</v>
      </c>
      <c r="B6812" s="4" t="s">
        <v>129</v>
      </c>
      <c r="C6812" s="4" t="s">
        <v>850</v>
      </c>
      <c r="D6812" s="4" t="n">
        <v>70</v>
      </c>
      <c r="E6812" s="17" t="s">
        <v>772</v>
      </c>
      <c r="F6812" s="18" t="s">
        <v>768</v>
      </c>
    </row>
    <row r="6813" customFormat="false" ht="15" hidden="false" customHeight="false" outlineLevel="0" collapsed="false">
      <c r="A6813" s="4" t="str">
        <f aca="false">B6813&amp;"|"&amp;C6813</f>
        <v>tdbR00000614 Ile-CAU|69</v>
      </c>
      <c r="B6813" s="4" t="s">
        <v>129</v>
      </c>
      <c r="C6813" s="4" t="s">
        <v>851</v>
      </c>
      <c r="D6813" s="4" t="n">
        <v>71</v>
      </c>
      <c r="E6813" s="17" t="s">
        <v>772</v>
      </c>
      <c r="F6813" s="18" t="s">
        <v>768</v>
      </c>
    </row>
    <row r="6814" customFormat="false" ht="15" hidden="false" customHeight="false" outlineLevel="0" collapsed="false">
      <c r="A6814" s="4" t="str">
        <f aca="false">B6814&amp;"|"&amp;C6814</f>
        <v>tdbR00000614 Ile-CAU|70</v>
      </c>
      <c r="B6814" s="4" t="s">
        <v>129</v>
      </c>
      <c r="C6814" s="4" t="s">
        <v>852</v>
      </c>
      <c r="D6814" s="4" t="n">
        <v>72</v>
      </c>
      <c r="E6814" s="17" t="s">
        <v>459</v>
      </c>
      <c r="F6814" s="18" t="s">
        <v>768</v>
      </c>
    </row>
    <row r="6815" customFormat="false" ht="15" hidden="false" customHeight="false" outlineLevel="0" collapsed="false">
      <c r="A6815" s="4" t="str">
        <f aca="false">B6815&amp;"|"&amp;C6815</f>
        <v>tdbR00000614 Ile-CAU|71</v>
      </c>
      <c r="B6815" s="4" t="s">
        <v>129</v>
      </c>
      <c r="C6815" s="4" t="s">
        <v>853</v>
      </c>
      <c r="D6815" s="4" t="n">
        <v>73</v>
      </c>
      <c r="E6815" s="17" t="s">
        <v>772</v>
      </c>
      <c r="F6815" s="18" t="s">
        <v>768</v>
      </c>
    </row>
    <row r="6816" customFormat="false" ht="15" hidden="false" customHeight="false" outlineLevel="0" collapsed="false">
      <c r="A6816" s="4" t="str">
        <f aca="false">B6816&amp;"|"&amp;C6816</f>
        <v>tdbR00000614 Ile-CAU|72</v>
      </c>
      <c r="B6816" s="4" t="s">
        <v>129</v>
      </c>
      <c r="C6816" s="4" t="s">
        <v>854</v>
      </c>
      <c r="D6816" s="4" t="n">
        <v>74</v>
      </c>
      <c r="E6816" s="17" t="s">
        <v>459</v>
      </c>
      <c r="F6816" s="18" t="s">
        <v>768</v>
      </c>
    </row>
    <row r="6817" customFormat="false" ht="15" hidden="false" customHeight="false" outlineLevel="0" collapsed="false">
      <c r="A6817" s="4" t="str">
        <f aca="false">B6817&amp;"|"&amp;C6817</f>
        <v>tdbR00000616 Lys-CUU|1</v>
      </c>
      <c r="B6817" s="4" t="s">
        <v>130</v>
      </c>
      <c r="C6817" s="4" t="s">
        <v>767</v>
      </c>
      <c r="D6817" s="4" t="n">
        <v>1</v>
      </c>
      <c r="E6817" s="17" t="s">
        <v>459</v>
      </c>
      <c r="F6817" s="18" t="s">
        <v>768</v>
      </c>
    </row>
    <row r="6818" customFormat="false" ht="15" hidden="false" customHeight="false" outlineLevel="0" collapsed="false">
      <c r="A6818" s="4" t="str">
        <f aca="false">B6818&amp;"|"&amp;C6818</f>
        <v>tdbR00000616 Lys-CUU|2</v>
      </c>
      <c r="B6818" s="4" t="s">
        <v>130</v>
      </c>
      <c r="C6818" s="4" t="s">
        <v>769</v>
      </c>
      <c r="D6818" s="4" t="n">
        <v>2</v>
      </c>
      <c r="E6818" s="17" t="s">
        <v>459</v>
      </c>
      <c r="F6818" s="18" t="s">
        <v>768</v>
      </c>
    </row>
    <row r="6819" customFormat="false" ht="15" hidden="false" customHeight="false" outlineLevel="0" collapsed="false">
      <c r="A6819" s="4" t="str">
        <f aca="false">B6819&amp;"|"&amp;C6819</f>
        <v>tdbR00000616 Lys-CUU|3</v>
      </c>
      <c r="B6819" s="4" t="s">
        <v>130</v>
      </c>
      <c r="C6819" s="4" t="s">
        <v>770</v>
      </c>
      <c r="D6819" s="4" t="n">
        <v>3</v>
      </c>
      <c r="E6819" s="17" t="s">
        <v>459</v>
      </c>
      <c r="F6819" s="18" t="s">
        <v>768</v>
      </c>
    </row>
    <row r="6820" customFormat="false" ht="15" hidden="false" customHeight="false" outlineLevel="0" collapsed="false">
      <c r="A6820" s="4" t="str">
        <f aca="false">B6820&amp;"|"&amp;C6820</f>
        <v>tdbR00000616 Lys-CUU|4</v>
      </c>
      <c r="B6820" s="4" t="s">
        <v>130</v>
      </c>
      <c r="C6820" s="4" t="s">
        <v>771</v>
      </c>
      <c r="D6820" s="4" t="n">
        <v>4</v>
      </c>
      <c r="E6820" s="17" t="s">
        <v>772</v>
      </c>
      <c r="F6820" s="18" t="s">
        <v>768</v>
      </c>
    </row>
    <row r="6821" customFormat="false" ht="15" hidden="false" customHeight="false" outlineLevel="0" collapsed="false">
      <c r="A6821" s="4" t="str">
        <f aca="false">B6821&amp;"|"&amp;C6821</f>
        <v>tdbR00000616 Lys-CUU|5</v>
      </c>
      <c r="B6821" s="4" t="s">
        <v>130</v>
      </c>
      <c r="C6821" s="4" t="s">
        <v>773</v>
      </c>
      <c r="D6821" s="4" t="n">
        <v>5</v>
      </c>
      <c r="E6821" s="17" t="s">
        <v>772</v>
      </c>
      <c r="F6821" s="18" t="s">
        <v>768</v>
      </c>
    </row>
    <row r="6822" customFormat="false" ht="15" hidden="false" customHeight="false" outlineLevel="0" collapsed="false">
      <c r="A6822" s="4" t="str">
        <f aca="false">B6822&amp;"|"&amp;C6822</f>
        <v>tdbR00000616 Lys-CUU|6</v>
      </c>
      <c r="B6822" s="4" t="s">
        <v>130</v>
      </c>
      <c r="C6822" s="4" t="s">
        <v>774</v>
      </c>
      <c r="D6822" s="4" t="n">
        <v>6</v>
      </c>
      <c r="E6822" s="17" t="s">
        <v>459</v>
      </c>
      <c r="F6822" s="18" t="s">
        <v>768</v>
      </c>
    </row>
    <row r="6823" customFormat="false" ht="15" hidden="false" customHeight="false" outlineLevel="0" collapsed="false">
      <c r="A6823" s="4" t="str">
        <f aca="false">B6823&amp;"|"&amp;C6823</f>
        <v>tdbR00000616 Lys-CUU|7</v>
      </c>
      <c r="B6823" s="4" t="s">
        <v>130</v>
      </c>
      <c r="C6823" s="4" t="s">
        <v>775</v>
      </c>
      <c r="D6823" s="4" t="n">
        <v>7</v>
      </c>
      <c r="E6823" s="17" t="s">
        <v>459</v>
      </c>
      <c r="F6823" s="18" t="s">
        <v>768</v>
      </c>
    </row>
    <row r="6824" customFormat="false" ht="15" hidden="false" customHeight="false" outlineLevel="0" collapsed="false">
      <c r="A6824" s="4" t="str">
        <f aca="false">B6824&amp;"|"&amp;C6824</f>
        <v>tdbR00000616 Lys-CUU|8</v>
      </c>
      <c r="B6824" s="4" t="s">
        <v>130</v>
      </c>
      <c r="C6824" s="4" t="s">
        <v>776</v>
      </c>
      <c r="D6824" s="4" t="n">
        <v>8</v>
      </c>
      <c r="E6824" s="3" t="s">
        <v>777</v>
      </c>
      <c r="F6824" s="4" t="s">
        <v>778</v>
      </c>
    </row>
    <row r="6825" customFormat="false" ht="15" hidden="false" customHeight="false" outlineLevel="0" collapsed="false">
      <c r="A6825" s="4" t="str">
        <f aca="false">B6825&amp;"|"&amp;C6825</f>
        <v>tdbR00000616 Lys-CUU|9</v>
      </c>
      <c r="B6825" s="4" t="s">
        <v>130</v>
      </c>
      <c r="C6825" s="4" t="s">
        <v>779</v>
      </c>
      <c r="D6825" s="4" t="n">
        <v>9</v>
      </c>
      <c r="E6825" s="3" t="s">
        <v>459</v>
      </c>
      <c r="F6825" s="4" t="s">
        <v>781</v>
      </c>
    </row>
    <row r="6826" customFormat="false" ht="15" hidden="false" customHeight="false" outlineLevel="0" collapsed="false">
      <c r="A6826" s="4" t="str">
        <f aca="false">B6826&amp;"|"&amp;C6826</f>
        <v>tdbR00000616 Lys-CUU|10</v>
      </c>
      <c r="B6826" s="4" t="s">
        <v>130</v>
      </c>
      <c r="C6826" s="4" t="s">
        <v>782</v>
      </c>
      <c r="D6826" s="4" t="n">
        <v>10</v>
      </c>
      <c r="E6826" s="8" t="s">
        <v>459</v>
      </c>
      <c r="F6826" s="7" t="s">
        <v>783</v>
      </c>
    </row>
    <row r="6827" customFormat="false" ht="15" hidden="false" customHeight="false" outlineLevel="0" collapsed="false">
      <c r="A6827" s="4" t="str">
        <f aca="false">B6827&amp;"|"&amp;C6827</f>
        <v>tdbR00000616 Lys-CUU|11</v>
      </c>
      <c r="B6827" s="4" t="s">
        <v>130</v>
      </c>
      <c r="C6827" s="4" t="s">
        <v>784</v>
      </c>
      <c r="D6827" s="4" t="n">
        <v>11</v>
      </c>
      <c r="E6827" s="8" t="s">
        <v>772</v>
      </c>
      <c r="F6827" s="7" t="s">
        <v>783</v>
      </c>
    </row>
    <row r="6828" customFormat="false" ht="15" hidden="false" customHeight="false" outlineLevel="0" collapsed="false">
      <c r="A6828" s="4" t="str">
        <f aca="false">B6828&amp;"|"&amp;C6828</f>
        <v>tdbR00000616 Lys-CUU|12</v>
      </c>
      <c r="B6828" s="4" t="s">
        <v>130</v>
      </c>
      <c r="C6828" s="4" t="s">
        <v>785</v>
      </c>
      <c r="D6828" s="4" t="n">
        <v>12</v>
      </c>
      <c r="E6828" s="8" t="s">
        <v>777</v>
      </c>
      <c r="F6828" s="7" t="s">
        <v>783</v>
      </c>
    </row>
    <row r="6829" customFormat="false" ht="15" hidden="false" customHeight="false" outlineLevel="0" collapsed="false">
      <c r="A6829" s="4" t="str">
        <f aca="false">B6829&amp;"|"&amp;C6829</f>
        <v>tdbR00000616 Lys-CUU|13</v>
      </c>
      <c r="B6829" s="4" t="s">
        <v>130</v>
      </c>
      <c r="C6829" s="4" t="s">
        <v>786</v>
      </c>
      <c r="D6829" s="4" t="n">
        <v>13</v>
      </c>
      <c r="E6829" s="8" t="s">
        <v>772</v>
      </c>
      <c r="F6829" s="7" t="s">
        <v>783</v>
      </c>
    </row>
    <row r="6830" customFormat="false" ht="15" hidden="false" customHeight="false" outlineLevel="0" collapsed="false">
      <c r="A6830" s="4" t="str">
        <f aca="false">B6830&amp;"|"&amp;C6830</f>
        <v>tdbR00000616 Lys-CUU|14</v>
      </c>
      <c r="B6830" s="4" t="s">
        <v>130</v>
      </c>
      <c r="C6830" s="4" t="s">
        <v>787</v>
      </c>
      <c r="D6830" s="4" t="n">
        <v>14</v>
      </c>
      <c r="E6830" s="19" t="s">
        <v>780</v>
      </c>
      <c r="F6830" s="20" t="s">
        <v>788</v>
      </c>
    </row>
    <row r="6831" customFormat="false" ht="15" hidden="false" customHeight="false" outlineLevel="0" collapsed="false">
      <c r="A6831" s="4" t="str">
        <f aca="false">B6831&amp;"|"&amp;C6831</f>
        <v>tdbR00000616 Lys-CUU|15</v>
      </c>
      <c r="B6831" s="4" t="s">
        <v>130</v>
      </c>
      <c r="C6831" s="4" t="s">
        <v>789</v>
      </c>
      <c r="D6831" s="4" t="n">
        <v>15</v>
      </c>
      <c r="E6831" s="19" t="s">
        <v>459</v>
      </c>
      <c r="F6831" s="20" t="s">
        <v>788</v>
      </c>
    </row>
    <row r="6832" customFormat="false" ht="15" hidden="false" customHeight="false" outlineLevel="0" collapsed="false">
      <c r="A6832" s="4" t="str">
        <f aca="false">B6832&amp;"|"&amp;C6832</f>
        <v>tdbR00000616 Lys-CUU|16</v>
      </c>
      <c r="B6832" s="4" t="s">
        <v>130</v>
      </c>
      <c r="C6832" s="4" t="s">
        <v>790</v>
      </c>
      <c r="D6832" s="4" t="n">
        <v>16</v>
      </c>
      <c r="E6832" s="19" t="s">
        <v>772</v>
      </c>
      <c r="F6832" s="20" t="s">
        <v>788</v>
      </c>
    </row>
    <row r="6833" customFormat="false" ht="15" hidden="false" customHeight="false" outlineLevel="0" collapsed="false">
      <c r="A6833" s="4" t="str">
        <f aca="false">B6833&amp;"|"&amp;C6833</f>
        <v>tdbR00000616 Lys-CUU|17</v>
      </c>
      <c r="B6833" s="4" t="s">
        <v>130</v>
      </c>
      <c r="C6833" s="4" t="s">
        <v>791</v>
      </c>
      <c r="D6833" s="4" t="n">
        <v>17</v>
      </c>
      <c r="E6833" s="19" t="s">
        <v>772</v>
      </c>
      <c r="F6833" s="20" t="s">
        <v>788</v>
      </c>
    </row>
    <row r="6834" customFormat="false" ht="15" hidden="false" customHeight="false" outlineLevel="0" collapsed="false">
      <c r="A6834" s="4" t="str">
        <f aca="false">B6834&amp;"|"&amp;C6834</f>
        <v>tdbR00000616 Lys-CUU|17a</v>
      </c>
      <c r="B6834" s="4" t="s">
        <v>130</v>
      </c>
      <c r="C6834" s="4" t="s">
        <v>792</v>
      </c>
      <c r="D6834" s="4" t="n">
        <v>18</v>
      </c>
      <c r="E6834" s="19" t="s">
        <v>777</v>
      </c>
      <c r="F6834" s="20" t="s">
        <v>788</v>
      </c>
    </row>
    <row r="6835" customFormat="false" ht="15" hidden="false" customHeight="false" outlineLevel="0" collapsed="false">
      <c r="A6835" s="4" t="str">
        <f aca="false">B6835&amp;"|"&amp;C6835</f>
        <v>tdbR00000616 Lys-CUU|18</v>
      </c>
      <c r="B6835" s="4" t="s">
        <v>130</v>
      </c>
      <c r="C6835" s="4" t="s">
        <v>793</v>
      </c>
      <c r="D6835" s="4" t="n">
        <v>19</v>
      </c>
      <c r="E6835" s="19" t="s">
        <v>459</v>
      </c>
      <c r="F6835" s="20" t="s">
        <v>788</v>
      </c>
    </row>
    <row r="6836" customFormat="false" ht="15" hidden="false" customHeight="false" outlineLevel="0" collapsed="false">
      <c r="A6836" s="4" t="str">
        <f aca="false">B6836&amp;"|"&amp;C6836</f>
        <v>tdbR00000616 Lys-CUU|19</v>
      </c>
      <c r="B6836" s="4" t="s">
        <v>130</v>
      </c>
      <c r="C6836" s="4" t="s">
        <v>794</v>
      </c>
      <c r="D6836" s="4" t="n">
        <v>20</v>
      </c>
      <c r="E6836" s="19" t="s">
        <v>459</v>
      </c>
      <c r="F6836" s="20" t="s">
        <v>788</v>
      </c>
    </row>
    <row r="6837" customFormat="false" ht="15" hidden="false" customHeight="false" outlineLevel="0" collapsed="false">
      <c r="A6837" s="4" t="str">
        <f aca="false">B6837&amp;"|"&amp;C6837</f>
        <v>tdbR00000616 Lys-CUU|20</v>
      </c>
      <c r="B6837" s="4" t="s">
        <v>130</v>
      </c>
      <c r="C6837" s="4" t="s">
        <v>795</v>
      </c>
      <c r="D6837" s="4" t="n">
        <v>21</v>
      </c>
      <c r="E6837" s="19" t="s">
        <v>777</v>
      </c>
      <c r="F6837" s="20" t="s">
        <v>788</v>
      </c>
    </row>
    <row r="6838" customFormat="false" ht="15" hidden="false" customHeight="false" outlineLevel="0" collapsed="false">
      <c r="A6838" s="4" t="str">
        <f aca="false">B6838&amp;"|"&amp;C6838</f>
        <v>tdbR00000616 Lys-CUU|20a</v>
      </c>
      <c r="B6838" s="4" t="s">
        <v>130</v>
      </c>
      <c r="C6838" s="4" t="s">
        <v>796</v>
      </c>
      <c r="D6838" s="4" t="n">
        <v>22</v>
      </c>
      <c r="E6838" s="19" t="s">
        <v>777</v>
      </c>
      <c r="F6838" s="20" t="s">
        <v>788</v>
      </c>
    </row>
    <row r="6839" customFormat="false" ht="15" hidden="false" customHeight="false" outlineLevel="0" collapsed="false">
      <c r="A6839" s="4" t="str">
        <f aca="false">B6839&amp;"|"&amp;C6839</f>
        <v>tdbR00000616 Lys-CUU|21</v>
      </c>
      <c r="B6839" s="4" t="s">
        <v>130</v>
      </c>
      <c r="C6839" s="4" t="s">
        <v>797</v>
      </c>
      <c r="D6839" s="4" t="n">
        <v>23</v>
      </c>
      <c r="E6839" s="19" t="s">
        <v>780</v>
      </c>
      <c r="F6839" s="20" t="s">
        <v>788</v>
      </c>
    </row>
    <row r="6840" customFormat="false" ht="15" hidden="false" customHeight="false" outlineLevel="0" collapsed="false">
      <c r="A6840" s="4" t="str">
        <f aca="false">B6840&amp;"|"&amp;C6840</f>
        <v>tdbR00000616 Lys-CUU|22</v>
      </c>
      <c r="B6840" s="4" t="s">
        <v>130</v>
      </c>
      <c r="C6840" s="4" t="s">
        <v>798</v>
      </c>
      <c r="D6840" s="4" t="n">
        <v>24</v>
      </c>
      <c r="E6840" s="8" t="s">
        <v>459</v>
      </c>
      <c r="F6840" s="7" t="s">
        <v>783</v>
      </c>
    </row>
    <row r="6841" customFormat="false" ht="15" hidden="false" customHeight="false" outlineLevel="0" collapsed="false">
      <c r="A6841" s="4" t="str">
        <f aca="false">B6841&amp;"|"&amp;C6841</f>
        <v>tdbR00000616 Lys-CUU|23</v>
      </c>
      <c r="B6841" s="4" t="s">
        <v>130</v>
      </c>
      <c r="C6841" s="4" t="s">
        <v>799</v>
      </c>
      <c r="D6841" s="4" t="n">
        <v>25</v>
      </c>
      <c r="E6841" s="8" t="s">
        <v>780</v>
      </c>
      <c r="F6841" s="7" t="s">
        <v>783</v>
      </c>
    </row>
    <row r="6842" customFormat="false" ht="15" hidden="false" customHeight="false" outlineLevel="0" collapsed="false">
      <c r="A6842" s="4" t="str">
        <f aca="false">B6842&amp;"|"&amp;C6842</f>
        <v>tdbR00000616 Lys-CUU|24</v>
      </c>
      <c r="B6842" s="4" t="s">
        <v>130</v>
      </c>
      <c r="C6842" s="4" t="s">
        <v>800</v>
      </c>
      <c r="D6842" s="4" t="n">
        <v>26</v>
      </c>
      <c r="E6842" s="8" t="s">
        <v>459</v>
      </c>
      <c r="F6842" s="7" t="s">
        <v>783</v>
      </c>
    </row>
    <row r="6843" customFormat="false" ht="15" hidden="false" customHeight="false" outlineLevel="0" collapsed="false">
      <c r="A6843" s="4" t="str">
        <f aca="false">B6843&amp;"|"&amp;C6843</f>
        <v>tdbR00000616 Lys-CUU|25</v>
      </c>
      <c r="B6843" s="4" t="s">
        <v>130</v>
      </c>
      <c r="C6843" s="4" t="s">
        <v>801</v>
      </c>
      <c r="D6843" s="4" t="n">
        <v>27</v>
      </c>
      <c r="E6843" s="8" t="s">
        <v>772</v>
      </c>
      <c r="F6843" s="7" t="s">
        <v>783</v>
      </c>
    </row>
    <row r="6844" customFormat="false" ht="15" hidden="false" customHeight="false" outlineLevel="0" collapsed="false">
      <c r="A6844" s="4" t="str">
        <f aca="false">B6844&amp;"|"&amp;C6844</f>
        <v>tdbR00000616 Lys-CUU|26</v>
      </c>
      <c r="B6844" s="4" t="s">
        <v>130</v>
      </c>
      <c r="C6844" s="4" t="s">
        <v>802</v>
      </c>
      <c r="D6844" s="4" t="n">
        <v>28</v>
      </c>
      <c r="E6844" s="3" t="s">
        <v>459</v>
      </c>
      <c r="F6844" s="4" t="s">
        <v>803</v>
      </c>
    </row>
    <row r="6845" customFormat="false" ht="15" hidden="false" customHeight="false" outlineLevel="0" collapsed="false">
      <c r="A6845" s="4" t="str">
        <f aca="false">B6845&amp;"|"&amp;C6845</f>
        <v>tdbR00000616 Lys-CUU|27</v>
      </c>
      <c r="B6845" s="4" t="s">
        <v>130</v>
      </c>
      <c r="C6845" s="4" t="s">
        <v>804</v>
      </c>
      <c r="D6845" s="4" t="n">
        <v>29</v>
      </c>
      <c r="E6845" s="21" t="s">
        <v>459</v>
      </c>
      <c r="F6845" s="22" t="s">
        <v>805</v>
      </c>
    </row>
    <row r="6846" customFormat="false" ht="15" hidden="false" customHeight="false" outlineLevel="0" collapsed="false">
      <c r="A6846" s="4" t="str">
        <f aca="false">B6846&amp;"|"&amp;C6846</f>
        <v>tdbR00000616 Lys-CUU|28</v>
      </c>
      <c r="B6846" s="4" t="s">
        <v>130</v>
      </c>
      <c r="C6846" s="4" t="s">
        <v>806</v>
      </c>
      <c r="D6846" s="4" t="n">
        <v>30</v>
      </c>
      <c r="E6846" s="21" t="s">
        <v>772</v>
      </c>
      <c r="F6846" s="22" t="s">
        <v>805</v>
      </c>
    </row>
    <row r="6847" customFormat="false" ht="15" hidden="false" customHeight="false" outlineLevel="0" collapsed="false">
      <c r="A6847" s="4" t="str">
        <f aca="false">B6847&amp;"|"&amp;C6847</f>
        <v>tdbR00000616 Lys-CUU|29</v>
      </c>
      <c r="B6847" s="4" t="s">
        <v>130</v>
      </c>
      <c r="C6847" s="4" t="s">
        <v>807</v>
      </c>
      <c r="D6847" s="4" t="n">
        <v>31</v>
      </c>
      <c r="E6847" s="21" t="s">
        <v>459</v>
      </c>
      <c r="F6847" s="22" t="s">
        <v>805</v>
      </c>
    </row>
    <row r="6848" customFormat="false" ht="15" hidden="false" customHeight="false" outlineLevel="0" collapsed="false">
      <c r="A6848" s="4" t="str">
        <f aca="false">B6848&amp;"|"&amp;C6848</f>
        <v>tdbR00000616 Lys-CUU|30</v>
      </c>
      <c r="B6848" s="4" t="s">
        <v>130</v>
      </c>
      <c r="C6848" s="4" t="s">
        <v>808</v>
      </c>
      <c r="D6848" s="4" t="n">
        <v>32</v>
      </c>
      <c r="E6848" s="21" t="s">
        <v>459</v>
      </c>
      <c r="F6848" s="22" t="s">
        <v>805</v>
      </c>
    </row>
    <row r="6849" customFormat="false" ht="15" hidden="false" customHeight="false" outlineLevel="0" collapsed="false">
      <c r="A6849" s="4" t="str">
        <f aca="false">B6849&amp;"|"&amp;C6849</f>
        <v>tdbR00000616 Lys-CUU|31</v>
      </c>
      <c r="B6849" s="4" t="s">
        <v>130</v>
      </c>
      <c r="C6849" s="4" t="s">
        <v>809</v>
      </c>
      <c r="D6849" s="4" t="n">
        <v>33</v>
      </c>
      <c r="E6849" s="21" t="s">
        <v>459</v>
      </c>
      <c r="F6849" s="22" t="s">
        <v>805</v>
      </c>
    </row>
    <row r="6850" customFormat="false" ht="15" hidden="false" customHeight="false" outlineLevel="0" collapsed="false">
      <c r="A6850" s="4" t="str">
        <f aca="false">B6850&amp;"|"&amp;C6850</f>
        <v>tdbR00000616 Lys-CUU|32</v>
      </c>
      <c r="B6850" s="4" t="s">
        <v>130</v>
      </c>
      <c r="C6850" s="4" t="s">
        <v>810</v>
      </c>
      <c r="D6850" s="4" t="n">
        <v>34</v>
      </c>
      <c r="E6850" s="19" t="s">
        <v>772</v>
      </c>
      <c r="F6850" s="20" t="s">
        <v>811</v>
      </c>
    </row>
    <row r="6851" customFormat="false" ht="15" hidden="false" customHeight="false" outlineLevel="0" collapsed="false">
      <c r="A6851" s="4" t="str">
        <f aca="false">B6851&amp;"|"&amp;C6851</f>
        <v>tdbR00000616 Lys-CUU|33</v>
      </c>
      <c r="B6851" s="4" t="s">
        <v>130</v>
      </c>
      <c r="C6851" s="4" t="s">
        <v>812</v>
      </c>
      <c r="D6851" s="4" t="n">
        <v>35</v>
      </c>
      <c r="E6851" s="19" t="s">
        <v>777</v>
      </c>
      <c r="F6851" s="20" t="s">
        <v>811</v>
      </c>
    </row>
    <row r="6852" customFormat="false" ht="15" hidden="false" customHeight="false" outlineLevel="0" collapsed="false">
      <c r="A6852" s="4" t="str">
        <f aca="false">B6852&amp;"|"&amp;C6852</f>
        <v>tdbR00000616 Lys-CUU|34</v>
      </c>
      <c r="B6852" s="4" t="s">
        <v>130</v>
      </c>
      <c r="C6852" s="4" t="s">
        <v>813</v>
      </c>
      <c r="D6852" s="4" t="n">
        <v>36</v>
      </c>
      <c r="E6852" s="19" t="s">
        <v>772</v>
      </c>
      <c r="F6852" s="20" t="s">
        <v>811</v>
      </c>
    </row>
    <row r="6853" customFormat="false" ht="15" hidden="false" customHeight="false" outlineLevel="0" collapsed="false">
      <c r="A6853" s="4" t="str">
        <f aca="false">B6853&amp;"|"&amp;C6853</f>
        <v>tdbR00000616 Lys-CUU|35</v>
      </c>
      <c r="B6853" s="4" t="s">
        <v>130</v>
      </c>
      <c r="C6853" s="4" t="s">
        <v>814</v>
      </c>
      <c r="D6853" s="4" t="n">
        <v>37</v>
      </c>
      <c r="E6853" s="19" t="s">
        <v>777</v>
      </c>
      <c r="F6853" s="20" t="s">
        <v>811</v>
      </c>
    </row>
    <row r="6854" customFormat="false" ht="15" hidden="false" customHeight="false" outlineLevel="0" collapsed="false">
      <c r="A6854" s="4" t="str">
        <f aca="false">B6854&amp;"|"&amp;C6854</f>
        <v>tdbR00000616 Lys-CUU|36</v>
      </c>
      <c r="B6854" s="4" t="s">
        <v>130</v>
      </c>
      <c r="C6854" s="4" t="s">
        <v>815</v>
      </c>
      <c r="D6854" s="4" t="n">
        <v>38</v>
      </c>
      <c r="E6854" s="19" t="s">
        <v>777</v>
      </c>
      <c r="F6854" s="20" t="s">
        <v>811</v>
      </c>
    </row>
    <row r="6855" customFormat="false" ht="15" hidden="false" customHeight="false" outlineLevel="0" collapsed="false">
      <c r="A6855" s="4" t="str">
        <f aca="false">B6855&amp;"|"&amp;C6855</f>
        <v>tdbR00000616 Lys-CUU|37</v>
      </c>
      <c r="B6855" s="4" t="s">
        <v>130</v>
      </c>
      <c r="C6855" s="4" t="s">
        <v>816</v>
      </c>
      <c r="D6855" s="4" t="n">
        <v>39</v>
      </c>
      <c r="E6855" s="19" t="s">
        <v>780</v>
      </c>
      <c r="F6855" s="20" t="s">
        <v>811</v>
      </c>
    </row>
    <row r="6856" customFormat="false" ht="15" hidden="false" customHeight="false" outlineLevel="0" collapsed="false">
      <c r="A6856" s="4" t="str">
        <f aca="false">B6856&amp;"|"&amp;C6856</f>
        <v>tdbR00000616 Lys-CUU|38</v>
      </c>
      <c r="B6856" s="4" t="s">
        <v>130</v>
      </c>
      <c r="C6856" s="4" t="s">
        <v>817</v>
      </c>
      <c r="D6856" s="4" t="n">
        <v>40</v>
      </c>
      <c r="E6856" s="19" t="s">
        <v>780</v>
      </c>
      <c r="F6856" s="20" t="s">
        <v>811</v>
      </c>
    </row>
    <row r="6857" customFormat="false" ht="15" hidden="false" customHeight="false" outlineLevel="0" collapsed="false">
      <c r="A6857" s="4" t="str">
        <f aca="false">B6857&amp;"|"&amp;C6857</f>
        <v>tdbR00000616 Lys-CUU|39</v>
      </c>
      <c r="B6857" s="4" t="s">
        <v>130</v>
      </c>
      <c r="C6857" s="4" t="s">
        <v>818</v>
      </c>
      <c r="D6857" s="4" t="n">
        <v>41</v>
      </c>
      <c r="E6857" s="21" t="s">
        <v>772</v>
      </c>
      <c r="F6857" s="22" t="s">
        <v>805</v>
      </c>
    </row>
    <row r="6858" customFormat="false" ht="15" hidden="false" customHeight="false" outlineLevel="0" collapsed="false">
      <c r="A6858" s="4" t="str">
        <f aca="false">B6858&amp;"|"&amp;C6858</f>
        <v>tdbR00000616 Lys-CUU|40</v>
      </c>
      <c r="B6858" s="4" t="s">
        <v>130</v>
      </c>
      <c r="C6858" s="4" t="s">
        <v>819</v>
      </c>
      <c r="D6858" s="4" t="n">
        <v>42</v>
      </c>
      <c r="E6858" s="21" t="s">
        <v>772</v>
      </c>
      <c r="F6858" s="22" t="s">
        <v>805</v>
      </c>
    </row>
    <row r="6859" customFormat="false" ht="15" hidden="false" customHeight="false" outlineLevel="0" collapsed="false">
      <c r="A6859" s="4" t="str">
        <f aca="false">B6859&amp;"|"&amp;C6859</f>
        <v>tdbR00000616 Lys-CUU|41</v>
      </c>
      <c r="B6859" s="4" t="s">
        <v>130</v>
      </c>
      <c r="C6859" s="4" t="s">
        <v>820</v>
      </c>
      <c r="D6859" s="4" t="n">
        <v>43</v>
      </c>
      <c r="E6859" s="21" t="s">
        <v>772</v>
      </c>
      <c r="F6859" s="22" t="s">
        <v>805</v>
      </c>
    </row>
    <row r="6860" customFormat="false" ht="15" hidden="false" customHeight="false" outlineLevel="0" collapsed="false">
      <c r="A6860" s="4" t="str">
        <f aca="false">B6860&amp;"|"&amp;C6860</f>
        <v>tdbR00000616 Lys-CUU|42</v>
      </c>
      <c r="B6860" s="4" t="s">
        <v>130</v>
      </c>
      <c r="C6860" s="4" t="s">
        <v>821</v>
      </c>
      <c r="D6860" s="4" t="n">
        <v>44</v>
      </c>
      <c r="E6860" s="21" t="s">
        <v>459</v>
      </c>
      <c r="F6860" s="22" t="s">
        <v>805</v>
      </c>
    </row>
    <row r="6861" customFormat="false" ht="15" hidden="false" customHeight="false" outlineLevel="0" collapsed="false">
      <c r="A6861" s="4" t="str">
        <f aca="false">B6861&amp;"|"&amp;C6861</f>
        <v>tdbR00000616 Lys-CUU|43</v>
      </c>
      <c r="B6861" s="4" t="s">
        <v>130</v>
      </c>
      <c r="C6861" s="4" t="s">
        <v>822</v>
      </c>
      <c r="D6861" s="4" t="n">
        <v>45</v>
      </c>
      <c r="E6861" s="21" t="s">
        <v>772</v>
      </c>
      <c r="F6861" s="22" t="s">
        <v>805</v>
      </c>
    </row>
    <row r="6862" customFormat="false" ht="15" hidden="false" customHeight="false" outlineLevel="0" collapsed="false">
      <c r="A6862" s="4" t="str">
        <f aca="false">B6862&amp;"|"&amp;C6862</f>
        <v>tdbR00000616 Lys-CUU|44</v>
      </c>
      <c r="B6862" s="4" t="s">
        <v>130</v>
      </c>
      <c r="C6862" s="4" t="s">
        <v>823</v>
      </c>
      <c r="D6862" s="4" t="n">
        <v>46</v>
      </c>
      <c r="E6862" s="19" t="s">
        <v>780</v>
      </c>
      <c r="F6862" s="20" t="s">
        <v>824</v>
      </c>
    </row>
    <row r="6863" customFormat="false" ht="15" hidden="false" customHeight="false" outlineLevel="0" collapsed="false">
      <c r="A6863" s="4" t="str">
        <f aca="false">B6863&amp;"|"&amp;C6863</f>
        <v>tdbR00000616 Lys-CUU|45</v>
      </c>
      <c r="B6863" s="4" t="s">
        <v>130</v>
      </c>
      <c r="C6863" s="4" t="s">
        <v>825</v>
      </c>
      <c r="D6863" s="4" t="n">
        <v>47</v>
      </c>
      <c r="E6863" s="19" t="s">
        <v>459</v>
      </c>
      <c r="F6863" s="20" t="s">
        <v>824</v>
      </c>
    </row>
    <row r="6864" customFormat="false" ht="15" hidden="false" customHeight="false" outlineLevel="0" collapsed="false">
      <c r="A6864" s="4" t="str">
        <f aca="false">B6864&amp;"|"&amp;C6864</f>
        <v>tdbR00000616 Lys-CUU|46</v>
      </c>
      <c r="B6864" s="4" t="s">
        <v>130</v>
      </c>
      <c r="C6864" s="4" t="s">
        <v>826</v>
      </c>
      <c r="D6864" s="4" t="n">
        <v>48</v>
      </c>
      <c r="E6864" s="19" t="s">
        <v>459</v>
      </c>
      <c r="F6864" s="20" t="s">
        <v>824</v>
      </c>
    </row>
    <row r="6865" customFormat="false" ht="15" hidden="false" customHeight="false" outlineLevel="0" collapsed="false">
      <c r="A6865" s="4" t="str">
        <f aca="false">B6865&amp;"|"&amp;C6865</f>
        <v>tdbR00000616 Lys-CUU|47</v>
      </c>
      <c r="B6865" s="4" t="s">
        <v>130</v>
      </c>
      <c r="C6865" s="4" t="s">
        <v>827</v>
      </c>
      <c r="D6865" s="4" t="n">
        <v>49</v>
      </c>
      <c r="E6865" s="19" t="s">
        <v>777</v>
      </c>
      <c r="F6865" s="20" t="s">
        <v>824</v>
      </c>
    </row>
    <row r="6866" customFormat="false" ht="15" hidden="false" customHeight="false" outlineLevel="0" collapsed="false">
      <c r="A6866" s="4" t="str">
        <f aca="false">B6866&amp;"|"&amp;C6866</f>
        <v>tdbR00000616 Lys-CUU|48</v>
      </c>
      <c r="B6866" s="4" t="s">
        <v>130</v>
      </c>
      <c r="C6866" s="4" t="s">
        <v>828</v>
      </c>
      <c r="D6866" s="4" t="n">
        <v>50</v>
      </c>
      <c r="E6866" s="19" t="s">
        <v>772</v>
      </c>
      <c r="F6866" s="20" t="s">
        <v>824</v>
      </c>
    </row>
    <row r="6867" customFormat="false" ht="15" hidden="false" customHeight="false" outlineLevel="0" collapsed="false">
      <c r="A6867" s="4" t="str">
        <f aca="false">B6867&amp;"|"&amp;C6867</f>
        <v>tdbR00000616 Lys-CUU|49</v>
      </c>
      <c r="B6867" s="4" t="s">
        <v>130</v>
      </c>
      <c r="C6867" s="4" t="s">
        <v>829</v>
      </c>
      <c r="D6867" s="4" t="n">
        <v>51</v>
      </c>
      <c r="E6867" s="23" t="s">
        <v>772</v>
      </c>
      <c r="F6867" s="10" t="s">
        <v>830</v>
      </c>
    </row>
    <row r="6868" customFormat="false" ht="15" hidden="false" customHeight="false" outlineLevel="0" collapsed="false">
      <c r="A6868" s="4" t="str">
        <f aca="false">B6868&amp;"|"&amp;C6868</f>
        <v>tdbR00000616 Lys-CUU|50</v>
      </c>
      <c r="B6868" s="4" t="s">
        <v>130</v>
      </c>
      <c r="C6868" s="4" t="s">
        <v>831</v>
      </c>
      <c r="D6868" s="4" t="n">
        <v>52</v>
      </c>
      <c r="E6868" s="23" t="s">
        <v>459</v>
      </c>
      <c r="F6868" s="10" t="s">
        <v>830</v>
      </c>
    </row>
    <row r="6869" customFormat="false" ht="15" hidden="false" customHeight="false" outlineLevel="0" collapsed="false">
      <c r="A6869" s="4" t="str">
        <f aca="false">B6869&amp;"|"&amp;C6869</f>
        <v>tdbR00000616 Lys-CUU|51</v>
      </c>
      <c r="B6869" s="4" t="s">
        <v>130</v>
      </c>
      <c r="C6869" s="4" t="s">
        <v>832</v>
      </c>
      <c r="D6869" s="4" t="n">
        <v>53</v>
      </c>
      <c r="E6869" s="23" t="s">
        <v>459</v>
      </c>
      <c r="F6869" s="10" t="s">
        <v>830</v>
      </c>
    </row>
    <row r="6870" customFormat="false" ht="15" hidden="false" customHeight="false" outlineLevel="0" collapsed="false">
      <c r="A6870" s="4" t="str">
        <f aca="false">B6870&amp;"|"&amp;C6870</f>
        <v>tdbR00000616 Lys-CUU|52</v>
      </c>
      <c r="B6870" s="4" t="s">
        <v>130</v>
      </c>
      <c r="C6870" s="4" t="s">
        <v>833</v>
      </c>
      <c r="D6870" s="4" t="n">
        <v>54</v>
      </c>
      <c r="E6870" s="23" t="s">
        <v>459</v>
      </c>
      <c r="F6870" s="10" t="s">
        <v>830</v>
      </c>
    </row>
    <row r="6871" customFormat="false" ht="15" hidden="false" customHeight="false" outlineLevel="0" collapsed="false">
      <c r="A6871" s="4" t="str">
        <f aca="false">B6871&amp;"|"&amp;C6871</f>
        <v>tdbR00000616 Lys-CUU|53</v>
      </c>
      <c r="B6871" s="4" t="s">
        <v>130</v>
      </c>
      <c r="C6871" s="4" t="s">
        <v>834</v>
      </c>
      <c r="D6871" s="4" t="n">
        <v>55</v>
      </c>
      <c r="E6871" s="23" t="s">
        <v>459</v>
      </c>
      <c r="F6871" s="10" t="s">
        <v>830</v>
      </c>
    </row>
    <row r="6872" customFormat="false" ht="15" hidden="false" customHeight="false" outlineLevel="0" collapsed="false">
      <c r="A6872" s="4" t="str">
        <f aca="false">B6872&amp;"|"&amp;C6872</f>
        <v>tdbR00000616 Lys-CUU|54</v>
      </c>
      <c r="B6872" s="4" t="s">
        <v>130</v>
      </c>
      <c r="C6872" s="4" t="s">
        <v>835</v>
      </c>
      <c r="D6872" s="4" t="n">
        <v>56</v>
      </c>
      <c r="E6872" s="19" t="s">
        <v>777</v>
      </c>
      <c r="F6872" s="20" t="s">
        <v>836</v>
      </c>
    </row>
    <row r="6873" customFormat="false" ht="15" hidden="false" customHeight="false" outlineLevel="0" collapsed="false">
      <c r="A6873" s="4" t="str">
        <f aca="false">B6873&amp;"|"&amp;C6873</f>
        <v>tdbR00000616 Lys-CUU|55</v>
      </c>
      <c r="B6873" s="4" t="s">
        <v>130</v>
      </c>
      <c r="C6873" s="4" t="s">
        <v>837</v>
      </c>
      <c r="D6873" s="4" t="n">
        <v>57</v>
      </c>
      <c r="E6873" s="19" t="s">
        <v>777</v>
      </c>
      <c r="F6873" s="20" t="s">
        <v>836</v>
      </c>
    </row>
    <row r="6874" customFormat="false" ht="15" hidden="false" customHeight="false" outlineLevel="0" collapsed="false">
      <c r="A6874" s="4" t="str">
        <f aca="false">B6874&amp;"|"&amp;C6874</f>
        <v>tdbR00000616 Lys-CUU|56</v>
      </c>
      <c r="B6874" s="4" t="s">
        <v>130</v>
      </c>
      <c r="C6874" s="4" t="s">
        <v>838</v>
      </c>
      <c r="D6874" s="4" t="n">
        <v>58</v>
      </c>
      <c r="E6874" s="19" t="s">
        <v>772</v>
      </c>
      <c r="F6874" s="20" t="s">
        <v>836</v>
      </c>
    </row>
    <row r="6875" customFormat="false" ht="15" hidden="false" customHeight="false" outlineLevel="0" collapsed="false">
      <c r="A6875" s="4" t="str">
        <f aca="false">B6875&amp;"|"&amp;C6875</f>
        <v>tdbR00000616 Lys-CUU|57</v>
      </c>
      <c r="B6875" s="4" t="s">
        <v>130</v>
      </c>
      <c r="C6875" s="4" t="s">
        <v>839</v>
      </c>
      <c r="D6875" s="4" t="n">
        <v>59</v>
      </c>
      <c r="E6875" s="19" t="s">
        <v>459</v>
      </c>
      <c r="F6875" s="20" t="s">
        <v>836</v>
      </c>
    </row>
    <row r="6876" customFormat="false" ht="15" hidden="false" customHeight="false" outlineLevel="0" collapsed="false">
      <c r="A6876" s="4" t="str">
        <f aca="false">B6876&amp;"|"&amp;C6876</f>
        <v>tdbR00000616 Lys-CUU|58</v>
      </c>
      <c r="B6876" s="4" t="s">
        <v>130</v>
      </c>
      <c r="C6876" s="4" t="s">
        <v>840</v>
      </c>
      <c r="D6876" s="4" t="n">
        <v>60</v>
      </c>
      <c r="E6876" s="19" t="s">
        <v>780</v>
      </c>
      <c r="F6876" s="20" t="s">
        <v>836</v>
      </c>
    </row>
    <row r="6877" customFormat="false" ht="15" hidden="false" customHeight="false" outlineLevel="0" collapsed="false">
      <c r="A6877" s="4" t="str">
        <f aca="false">B6877&amp;"|"&amp;C6877</f>
        <v>tdbR00000616 Lys-CUU|59</v>
      </c>
      <c r="B6877" s="4" t="s">
        <v>130</v>
      </c>
      <c r="C6877" s="4" t="s">
        <v>841</v>
      </c>
      <c r="D6877" s="4" t="n">
        <v>61</v>
      </c>
      <c r="E6877" s="19" t="s">
        <v>780</v>
      </c>
      <c r="F6877" s="20" t="s">
        <v>836</v>
      </c>
    </row>
    <row r="6878" customFormat="false" ht="15" hidden="false" customHeight="false" outlineLevel="0" collapsed="false">
      <c r="A6878" s="4" t="str">
        <f aca="false">B6878&amp;"|"&amp;C6878</f>
        <v>tdbR00000616 Lys-CUU|60</v>
      </c>
      <c r="B6878" s="4" t="s">
        <v>130</v>
      </c>
      <c r="C6878" s="4" t="s">
        <v>842</v>
      </c>
      <c r="D6878" s="4" t="n">
        <v>62</v>
      </c>
      <c r="E6878" s="19" t="s">
        <v>777</v>
      </c>
      <c r="F6878" s="20" t="s">
        <v>836</v>
      </c>
    </row>
    <row r="6879" customFormat="false" ht="15" hidden="false" customHeight="false" outlineLevel="0" collapsed="false">
      <c r="A6879" s="4" t="str">
        <f aca="false">B6879&amp;"|"&amp;C6879</f>
        <v>tdbR00000616 Lys-CUU|61</v>
      </c>
      <c r="B6879" s="4" t="s">
        <v>130</v>
      </c>
      <c r="C6879" s="4" t="s">
        <v>843</v>
      </c>
      <c r="D6879" s="4" t="n">
        <v>63</v>
      </c>
      <c r="E6879" s="23" t="s">
        <v>772</v>
      </c>
      <c r="F6879" s="10" t="s">
        <v>830</v>
      </c>
    </row>
    <row r="6880" customFormat="false" ht="15" hidden="false" customHeight="false" outlineLevel="0" collapsed="false">
      <c r="A6880" s="4" t="str">
        <f aca="false">B6880&amp;"|"&amp;C6880</f>
        <v>tdbR00000616 Lys-CUU|62</v>
      </c>
      <c r="B6880" s="4" t="s">
        <v>130</v>
      </c>
      <c r="C6880" s="4" t="s">
        <v>844</v>
      </c>
      <c r="D6880" s="4" t="n">
        <v>64</v>
      </c>
      <c r="E6880" s="23" t="s">
        <v>772</v>
      </c>
      <c r="F6880" s="10" t="s">
        <v>830</v>
      </c>
    </row>
    <row r="6881" customFormat="false" ht="15" hidden="false" customHeight="false" outlineLevel="0" collapsed="false">
      <c r="A6881" s="4" t="str">
        <f aca="false">B6881&amp;"|"&amp;C6881</f>
        <v>tdbR00000616 Lys-CUU|63</v>
      </c>
      <c r="B6881" s="4" t="s">
        <v>130</v>
      </c>
      <c r="C6881" s="4" t="s">
        <v>845</v>
      </c>
      <c r="D6881" s="4" t="n">
        <v>65</v>
      </c>
      <c r="E6881" s="23" t="s">
        <v>772</v>
      </c>
      <c r="F6881" s="10" t="s">
        <v>830</v>
      </c>
    </row>
    <row r="6882" customFormat="false" ht="15" hidden="false" customHeight="false" outlineLevel="0" collapsed="false">
      <c r="A6882" s="4" t="str">
        <f aca="false">B6882&amp;"|"&amp;C6882</f>
        <v>tdbR00000616 Lys-CUU|64</v>
      </c>
      <c r="B6882" s="4" t="s">
        <v>130</v>
      </c>
      <c r="C6882" s="4" t="s">
        <v>846</v>
      </c>
      <c r="D6882" s="4" t="n">
        <v>66</v>
      </c>
      <c r="E6882" s="23" t="s">
        <v>772</v>
      </c>
      <c r="F6882" s="10" t="s">
        <v>830</v>
      </c>
    </row>
    <row r="6883" customFormat="false" ht="15" hidden="false" customHeight="false" outlineLevel="0" collapsed="false">
      <c r="A6883" s="4" t="str">
        <f aca="false">B6883&amp;"|"&amp;C6883</f>
        <v>tdbR00000616 Lys-CUU|65</v>
      </c>
      <c r="B6883" s="4" t="s">
        <v>130</v>
      </c>
      <c r="C6883" s="4" t="s">
        <v>847</v>
      </c>
      <c r="D6883" s="4" t="n">
        <v>67</v>
      </c>
      <c r="E6883" s="23" t="s">
        <v>459</v>
      </c>
      <c r="F6883" s="10" t="s">
        <v>830</v>
      </c>
    </row>
    <row r="6884" customFormat="false" ht="15" hidden="false" customHeight="false" outlineLevel="0" collapsed="false">
      <c r="A6884" s="4" t="str">
        <f aca="false">B6884&amp;"|"&amp;C6884</f>
        <v>tdbR00000616 Lys-CUU|66</v>
      </c>
      <c r="B6884" s="4" t="s">
        <v>130</v>
      </c>
      <c r="C6884" s="4" t="s">
        <v>848</v>
      </c>
      <c r="D6884" s="4" t="n">
        <v>68</v>
      </c>
      <c r="E6884" s="17" t="s">
        <v>772</v>
      </c>
      <c r="F6884" s="18" t="s">
        <v>768</v>
      </c>
    </row>
    <row r="6885" customFormat="false" ht="15" hidden="false" customHeight="false" outlineLevel="0" collapsed="false">
      <c r="A6885" s="4" t="str">
        <f aca="false">B6885&amp;"|"&amp;C6885</f>
        <v>tdbR00000616 Lys-CUU|67</v>
      </c>
      <c r="B6885" s="4" t="s">
        <v>130</v>
      </c>
      <c r="C6885" s="4" t="s">
        <v>849</v>
      </c>
      <c r="D6885" s="4" t="n">
        <v>69</v>
      </c>
      <c r="E6885" s="17" t="s">
        <v>772</v>
      </c>
      <c r="F6885" s="18" t="s">
        <v>768</v>
      </c>
    </row>
    <row r="6886" customFormat="false" ht="15" hidden="false" customHeight="false" outlineLevel="0" collapsed="false">
      <c r="A6886" s="4" t="str">
        <f aca="false">B6886&amp;"|"&amp;C6886</f>
        <v>tdbR00000616 Lys-CUU|68</v>
      </c>
      <c r="B6886" s="4" t="s">
        <v>130</v>
      </c>
      <c r="C6886" s="4" t="s">
        <v>850</v>
      </c>
      <c r="D6886" s="4" t="n">
        <v>70</v>
      </c>
      <c r="E6886" s="17" t="s">
        <v>459</v>
      </c>
      <c r="F6886" s="18" t="s">
        <v>768</v>
      </c>
    </row>
    <row r="6887" customFormat="false" ht="15" hidden="false" customHeight="false" outlineLevel="0" collapsed="false">
      <c r="A6887" s="4" t="str">
        <f aca="false">B6887&amp;"|"&amp;C6887</f>
        <v>tdbR00000616 Lys-CUU|69</v>
      </c>
      <c r="B6887" s="4" t="s">
        <v>130</v>
      </c>
      <c r="C6887" s="4" t="s">
        <v>851</v>
      </c>
      <c r="D6887" s="4" t="n">
        <v>71</v>
      </c>
      <c r="E6887" s="17" t="s">
        <v>459</v>
      </c>
      <c r="F6887" s="18" t="s">
        <v>768</v>
      </c>
    </row>
    <row r="6888" customFormat="false" ht="15" hidden="false" customHeight="false" outlineLevel="0" collapsed="false">
      <c r="A6888" s="4" t="str">
        <f aca="false">B6888&amp;"|"&amp;C6888</f>
        <v>tdbR00000616 Lys-CUU|70</v>
      </c>
      <c r="B6888" s="4" t="s">
        <v>130</v>
      </c>
      <c r="C6888" s="4" t="s">
        <v>852</v>
      </c>
      <c r="D6888" s="4" t="n">
        <v>72</v>
      </c>
      <c r="E6888" s="17" t="s">
        <v>772</v>
      </c>
      <c r="F6888" s="18" t="s">
        <v>768</v>
      </c>
    </row>
    <row r="6889" customFormat="false" ht="15" hidden="false" customHeight="false" outlineLevel="0" collapsed="false">
      <c r="A6889" s="4" t="str">
        <f aca="false">B6889&amp;"|"&amp;C6889</f>
        <v>tdbR00000616 Lys-CUU|71</v>
      </c>
      <c r="B6889" s="4" t="s">
        <v>130</v>
      </c>
      <c r="C6889" s="4" t="s">
        <v>853</v>
      </c>
      <c r="D6889" s="4" t="n">
        <v>73</v>
      </c>
      <c r="E6889" s="17" t="s">
        <v>772</v>
      </c>
      <c r="F6889" s="18" t="s">
        <v>768</v>
      </c>
    </row>
    <row r="6890" customFormat="false" ht="15" hidden="false" customHeight="false" outlineLevel="0" collapsed="false">
      <c r="A6890" s="4" t="str">
        <f aca="false">B6890&amp;"|"&amp;C6890</f>
        <v>tdbR00000616 Lys-CUU|72</v>
      </c>
      <c r="B6890" s="4" t="s">
        <v>130</v>
      </c>
      <c r="C6890" s="4" t="s">
        <v>854</v>
      </c>
      <c r="D6890" s="4" t="n">
        <v>74</v>
      </c>
      <c r="E6890" s="17" t="s">
        <v>772</v>
      </c>
      <c r="F6890" s="18" t="s">
        <v>768</v>
      </c>
    </row>
    <row r="6891" customFormat="false" ht="15" hidden="false" customHeight="false" outlineLevel="0" collapsed="false">
      <c r="A6891" s="4" t="str">
        <f aca="false">B6891&amp;"|"&amp;C6891</f>
        <v>tdbR00000615 Trp-CCA|1</v>
      </c>
      <c r="B6891" s="4" t="s">
        <v>131</v>
      </c>
      <c r="C6891" s="4" t="s">
        <v>767</v>
      </c>
      <c r="D6891" s="4" t="n">
        <v>1</v>
      </c>
      <c r="E6891" s="17" t="s">
        <v>459</v>
      </c>
      <c r="F6891" s="18" t="s">
        <v>768</v>
      </c>
    </row>
    <row r="6892" customFormat="false" ht="15" hidden="false" customHeight="false" outlineLevel="0" collapsed="false">
      <c r="A6892" s="4" t="str">
        <f aca="false">B6892&amp;"|"&amp;C6892</f>
        <v>tdbR00000615 Trp-CCA|2</v>
      </c>
      <c r="B6892" s="4" t="s">
        <v>131</v>
      </c>
      <c r="C6892" s="4" t="s">
        <v>769</v>
      </c>
      <c r="D6892" s="4" t="n">
        <v>2</v>
      </c>
      <c r="E6892" s="17" t="s">
        <v>459</v>
      </c>
      <c r="F6892" s="18" t="s">
        <v>768</v>
      </c>
    </row>
    <row r="6893" customFormat="false" ht="15" hidden="false" customHeight="false" outlineLevel="0" collapsed="false">
      <c r="A6893" s="4" t="str">
        <f aca="false">B6893&amp;"|"&amp;C6893</f>
        <v>tdbR00000615 Trp-CCA|3</v>
      </c>
      <c r="B6893" s="4" t="s">
        <v>131</v>
      </c>
      <c r="C6893" s="4" t="s">
        <v>770</v>
      </c>
      <c r="D6893" s="4" t="n">
        <v>3</v>
      </c>
      <c r="E6893" s="17" t="s">
        <v>459</v>
      </c>
      <c r="F6893" s="18" t="s">
        <v>768</v>
      </c>
    </row>
    <row r="6894" customFormat="false" ht="15" hidden="false" customHeight="false" outlineLevel="0" collapsed="false">
      <c r="A6894" s="4" t="str">
        <f aca="false">B6894&amp;"|"&amp;C6894</f>
        <v>tdbR00000615 Trp-CCA|4</v>
      </c>
      <c r="B6894" s="4" t="s">
        <v>131</v>
      </c>
      <c r="C6894" s="4" t="s">
        <v>771</v>
      </c>
      <c r="D6894" s="4" t="n">
        <v>4</v>
      </c>
      <c r="E6894" s="17" t="s">
        <v>459</v>
      </c>
      <c r="F6894" s="18" t="s">
        <v>768</v>
      </c>
    </row>
    <row r="6895" customFormat="false" ht="15" hidden="false" customHeight="false" outlineLevel="0" collapsed="false">
      <c r="A6895" s="4" t="str">
        <f aca="false">B6895&amp;"|"&amp;C6895</f>
        <v>tdbR00000615 Trp-CCA|5</v>
      </c>
      <c r="B6895" s="4" t="s">
        <v>131</v>
      </c>
      <c r="C6895" s="4" t="s">
        <v>773</v>
      </c>
      <c r="D6895" s="4" t="n">
        <v>5</v>
      </c>
      <c r="E6895" s="17" t="s">
        <v>772</v>
      </c>
      <c r="F6895" s="18" t="s">
        <v>768</v>
      </c>
    </row>
    <row r="6896" customFormat="false" ht="15" hidden="false" customHeight="false" outlineLevel="0" collapsed="false">
      <c r="A6896" s="4" t="str">
        <f aca="false">B6896&amp;"|"&amp;C6896</f>
        <v>tdbR00000615 Trp-CCA|6</v>
      </c>
      <c r="B6896" s="4" t="s">
        <v>131</v>
      </c>
      <c r="C6896" s="4" t="s">
        <v>774</v>
      </c>
      <c r="D6896" s="4" t="n">
        <v>6</v>
      </c>
      <c r="E6896" s="17" t="s">
        <v>772</v>
      </c>
      <c r="F6896" s="18" t="s">
        <v>768</v>
      </c>
    </row>
    <row r="6897" customFormat="false" ht="15" hidden="false" customHeight="false" outlineLevel="0" collapsed="false">
      <c r="A6897" s="4" t="str">
        <f aca="false">B6897&amp;"|"&amp;C6897</f>
        <v>tdbR00000615 Trp-CCA|7</v>
      </c>
      <c r="B6897" s="4" t="s">
        <v>131</v>
      </c>
      <c r="C6897" s="4" t="s">
        <v>775</v>
      </c>
      <c r="D6897" s="4" t="n">
        <v>7</v>
      </c>
      <c r="E6897" s="17" t="s">
        <v>459</v>
      </c>
      <c r="F6897" s="18" t="s">
        <v>768</v>
      </c>
    </row>
    <row r="6898" customFormat="false" ht="15" hidden="false" customHeight="false" outlineLevel="0" collapsed="false">
      <c r="A6898" s="4" t="str">
        <f aca="false">B6898&amp;"|"&amp;C6898</f>
        <v>tdbR00000615 Trp-CCA|8</v>
      </c>
      <c r="B6898" s="4" t="s">
        <v>131</v>
      </c>
      <c r="C6898" s="4" t="s">
        <v>776</v>
      </c>
      <c r="D6898" s="4" t="n">
        <v>8</v>
      </c>
      <c r="E6898" s="3" t="s">
        <v>777</v>
      </c>
      <c r="F6898" s="4" t="s">
        <v>778</v>
      </c>
    </row>
    <row r="6899" customFormat="false" ht="15" hidden="false" customHeight="false" outlineLevel="0" collapsed="false">
      <c r="A6899" s="4" t="str">
        <f aca="false">B6899&amp;"|"&amp;C6899</f>
        <v>tdbR00000615 Trp-CCA|9</v>
      </c>
      <c r="B6899" s="4" t="s">
        <v>131</v>
      </c>
      <c r="C6899" s="4" t="s">
        <v>779</v>
      </c>
      <c r="D6899" s="4" t="n">
        <v>9</v>
      </c>
      <c r="E6899" s="3" t="s">
        <v>780</v>
      </c>
      <c r="F6899" s="4" t="s">
        <v>781</v>
      </c>
    </row>
    <row r="6900" customFormat="false" ht="15" hidden="false" customHeight="false" outlineLevel="0" collapsed="false">
      <c r="A6900" s="4" t="str">
        <f aca="false">B6900&amp;"|"&amp;C6900</f>
        <v>tdbR00000615 Trp-CCA|10</v>
      </c>
      <c r="B6900" s="4" t="s">
        <v>131</v>
      </c>
      <c r="C6900" s="4" t="s">
        <v>782</v>
      </c>
      <c r="D6900" s="4" t="n">
        <v>10</v>
      </c>
      <c r="E6900" s="8" t="s">
        <v>459</v>
      </c>
      <c r="F6900" s="7" t="s">
        <v>783</v>
      </c>
    </row>
    <row r="6901" customFormat="false" ht="15" hidden="false" customHeight="false" outlineLevel="0" collapsed="false">
      <c r="A6901" s="4" t="str">
        <f aca="false">B6901&amp;"|"&amp;C6901</f>
        <v>tdbR00000615 Trp-CCA|11</v>
      </c>
      <c r="B6901" s="4" t="s">
        <v>131</v>
      </c>
      <c r="C6901" s="4" t="s">
        <v>784</v>
      </c>
      <c r="D6901" s="4" t="n">
        <v>11</v>
      </c>
      <c r="E6901" s="8" t="s">
        <v>772</v>
      </c>
      <c r="F6901" s="7" t="s">
        <v>783</v>
      </c>
    </row>
    <row r="6902" customFormat="false" ht="15" hidden="false" customHeight="false" outlineLevel="0" collapsed="false">
      <c r="A6902" s="4" t="str">
        <f aca="false">B6902&amp;"|"&amp;C6902</f>
        <v>tdbR00000615 Trp-CCA|12</v>
      </c>
      <c r="B6902" s="4" t="s">
        <v>131</v>
      </c>
      <c r="C6902" s="4" t="s">
        <v>785</v>
      </c>
      <c r="D6902" s="4" t="n">
        <v>12</v>
      </c>
      <c r="E6902" s="8" t="s">
        <v>777</v>
      </c>
      <c r="F6902" s="7" t="s">
        <v>783</v>
      </c>
    </row>
    <row r="6903" customFormat="false" ht="15" hidden="false" customHeight="false" outlineLevel="0" collapsed="false">
      <c r="A6903" s="4" t="str">
        <f aca="false">B6903&amp;"|"&amp;C6903</f>
        <v>tdbR00000615 Trp-CCA|13</v>
      </c>
      <c r="B6903" s="4" t="s">
        <v>131</v>
      </c>
      <c r="C6903" s="4" t="s">
        <v>786</v>
      </c>
      <c r="D6903" s="4" t="n">
        <v>13</v>
      </c>
      <c r="E6903" s="8" t="s">
        <v>772</v>
      </c>
      <c r="F6903" s="7" t="s">
        <v>783</v>
      </c>
    </row>
    <row r="6904" customFormat="false" ht="15" hidden="false" customHeight="false" outlineLevel="0" collapsed="false">
      <c r="A6904" s="4" t="str">
        <f aca="false">B6904&amp;"|"&amp;C6904</f>
        <v>tdbR00000615 Trp-CCA|14</v>
      </c>
      <c r="B6904" s="4" t="s">
        <v>131</v>
      </c>
      <c r="C6904" s="4" t="s">
        <v>787</v>
      </c>
      <c r="D6904" s="4" t="n">
        <v>14</v>
      </c>
      <c r="E6904" s="19" t="s">
        <v>780</v>
      </c>
      <c r="F6904" s="20" t="s">
        <v>788</v>
      </c>
    </row>
    <row r="6905" customFormat="false" ht="15" hidden="false" customHeight="false" outlineLevel="0" collapsed="false">
      <c r="A6905" s="4" t="str">
        <f aca="false">B6905&amp;"|"&amp;C6905</f>
        <v>tdbR00000615 Trp-CCA|15</v>
      </c>
      <c r="B6905" s="4" t="s">
        <v>131</v>
      </c>
      <c r="C6905" s="4" t="s">
        <v>789</v>
      </c>
      <c r="D6905" s="4" t="n">
        <v>15</v>
      </c>
      <c r="E6905" s="19" t="s">
        <v>459</v>
      </c>
      <c r="F6905" s="20" t="s">
        <v>788</v>
      </c>
    </row>
    <row r="6906" customFormat="false" ht="15" hidden="false" customHeight="false" outlineLevel="0" collapsed="false">
      <c r="A6906" s="4" t="str">
        <f aca="false">B6906&amp;"|"&amp;C6906</f>
        <v>tdbR00000615 Trp-CCA|16</v>
      </c>
      <c r="B6906" s="4" t="s">
        <v>131</v>
      </c>
      <c r="C6906" s="4" t="s">
        <v>790</v>
      </c>
      <c r="D6906" s="4" t="n">
        <v>16</v>
      </c>
      <c r="E6906" s="19" t="s">
        <v>772</v>
      </c>
      <c r="F6906" s="20" t="s">
        <v>788</v>
      </c>
    </row>
    <row r="6907" customFormat="false" ht="15" hidden="false" customHeight="false" outlineLevel="0" collapsed="false">
      <c r="A6907" s="4" t="str">
        <f aca="false">B6907&amp;"|"&amp;C6907</f>
        <v>tdbR00000615 Trp-CCA|17</v>
      </c>
      <c r="B6907" s="4" t="s">
        <v>131</v>
      </c>
      <c r="C6907" s="4" t="s">
        <v>791</v>
      </c>
      <c r="D6907" s="4" t="n">
        <v>17</v>
      </c>
      <c r="E6907" s="19" t="s">
        <v>772</v>
      </c>
      <c r="F6907" s="20" t="s">
        <v>788</v>
      </c>
    </row>
    <row r="6908" customFormat="false" ht="15" hidden="false" customHeight="false" outlineLevel="0" collapsed="false">
      <c r="A6908" s="4" t="str">
        <f aca="false">B6908&amp;"|"&amp;C6908</f>
        <v>tdbR00000615 Trp-CCA|17a</v>
      </c>
      <c r="B6908" s="4" t="s">
        <v>131</v>
      </c>
      <c r="C6908" s="4" t="s">
        <v>792</v>
      </c>
      <c r="D6908" s="4" t="n">
        <v>18</v>
      </c>
      <c r="E6908" s="19" t="s">
        <v>780</v>
      </c>
      <c r="F6908" s="20" t="s">
        <v>788</v>
      </c>
    </row>
    <row r="6909" customFormat="false" ht="15" hidden="false" customHeight="false" outlineLevel="0" collapsed="false">
      <c r="A6909" s="4" t="str">
        <f aca="false">B6909&amp;"|"&amp;C6909</f>
        <v>tdbR00000615 Trp-CCA|18</v>
      </c>
      <c r="B6909" s="4" t="s">
        <v>131</v>
      </c>
      <c r="C6909" s="4" t="s">
        <v>793</v>
      </c>
      <c r="D6909" s="4" t="n">
        <v>19</v>
      </c>
      <c r="E6909" s="19" t="s">
        <v>459</v>
      </c>
      <c r="F6909" s="20" t="s">
        <v>788</v>
      </c>
    </row>
    <row r="6910" customFormat="false" ht="15" hidden="false" customHeight="false" outlineLevel="0" collapsed="false">
      <c r="A6910" s="4" t="str">
        <f aca="false">B6910&amp;"|"&amp;C6910</f>
        <v>tdbR00000615 Trp-CCA|19</v>
      </c>
      <c r="B6910" s="4" t="s">
        <v>131</v>
      </c>
      <c r="C6910" s="4" t="s">
        <v>794</v>
      </c>
      <c r="D6910" s="4" t="n">
        <v>20</v>
      </c>
      <c r="E6910" s="19" t="s">
        <v>459</v>
      </c>
      <c r="F6910" s="20" t="s">
        <v>788</v>
      </c>
    </row>
    <row r="6911" customFormat="false" ht="15" hidden="false" customHeight="false" outlineLevel="0" collapsed="false">
      <c r="A6911" s="4" t="str">
        <f aca="false">B6911&amp;"|"&amp;C6911</f>
        <v>tdbR00000615 Trp-CCA|20</v>
      </c>
      <c r="B6911" s="4" t="s">
        <v>131</v>
      </c>
      <c r="C6911" s="4" t="s">
        <v>795</v>
      </c>
      <c r="D6911" s="4" t="n">
        <v>21</v>
      </c>
      <c r="E6911" s="19" t="s">
        <v>772</v>
      </c>
      <c r="F6911" s="20" t="s">
        <v>788</v>
      </c>
    </row>
    <row r="6912" customFormat="false" ht="15" hidden="false" customHeight="false" outlineLevel="0" collapsed="false">
      <c r="A6912" s="4" t="str">
        <f aca="false">B6912&amp;"|"&amp;C6912</f>
        <v>tdbR00000615 Trp-CCA|21</v>
      </c>
      <c r="B6912" s="4" t="s">
        <v>131</v>
      </c>
      <c r="C6912" s="4" t="s">
        <v>797</v>
      </c>
      <c r="D6912" s="4" t="n">
        <v>22</v>
      </c>
      <c r="E6912" s="19" t="s">
        <v>780</v>
      </c>
      <c r="F6912" s="20" t="s">
        <v>788</v>
      </c>
    </row>
    <row r="6913" customFormat="false" ht="15" hidden="false" customHeight="false" outlineLevel="0" collapsed="false">
      <c r="A6913" s="4" t="str">
        <f aca="false">B6913&amp;"|"&amp;C6913</f>
        <v>tdbR00000615 Trp-CCA|22</v>
      </c>
      <c r="B6913" s="4" t="s">
        <v>131</v>
      </c>
      <c r="C6913" s="4" t="s">
        <v>798</v>
      </c>
      <c r="D6913" s="4" t="n">
        <v>23</v>
      </c>
      <c r="E6913" s="8" t="s">
        <v>459</v>
      </c>
      <c r="F6913" s="7" t="s">
        <v>783</v>
      </c>
    </row>
    <row r="6914" customFormat="false" ht="15" hidden="false" customHeight="false" outlineLevel="0" collapsed="false">
      <c r="A6914" s="4" t="str">
        <f aca="false">B6914&amp;"|"&amp;C6914</f>
        <v>tdbR00000615 Trp-CCA|23</v>
      </c>
      <c r="B6914" s="4" t="s">
        <v>131</v>
      </c>
      <c r="C6914" s="4" t="s">
        <v>799</v>
      </c>
      <c r="D6914" s="4" t="n">
        <v>24</v>
      </c>
      <c r="E6914" s="8" t="s">
        <v>780</v>
      </c>
      <c r="F6914" s="7" t="s">
        <v>783</v>
      </c>
    </row>
    <row r="6915" customFormat="false" ht="15" hidden="false" customHeight="false" outlineLevel="0" collapsed="false">
      <c r="A6915" s="4" t="str">
        <f aca="false">B6915&amp;"|"&amp;C6915</f>
        <v>tdbR00000615 Trp-CCA|24</v>
      </c>
      <c r="B6915" s="4" t="s">
        <v>131</v>
      </c>
      <c r="C6915" s="4" t="s">
        <v>800</v>
      </c>
      <c r="D6915" s="4" t="n">
        <v>25</v>
      </c>
      <c r="E6915" s="8" t="s">
        <v>459</v>
      </c>
      <c r="F6915" s="7" t="s">
        <v>783</v>
      </c>
    </row>
    <row r="6916" customFormat="false" ht="15" hidden="false" customHeight="false" outlineLevel="0" collapsed="false">
      <c r="A6916" s="4" t="str">
        <f aca="false">B6916&amp;"|"&amp;C6916</f>
        <v>tdbR00000615 Trp-CCA|25</v>
      </c>
      <c r="B6916" s="4" t="s">
        <v>131</v>
      </c>
      <c r="C6916" s="4" t="s">
        <v>801</v>
      </c>
      <c r="D6916" s="4" t="n">
        <v>26</v>
      </c>
      <c r="E6916" s="8" t="s">
        <v>772</v>
      </c>
      <c r="F6916" s="7" t="s">
        <v>783</v>
      </c>
    </row>
    <row r="6917" customFormat="false" ht="15" hidden="false" customHeight="false" outlineLevel="0" collapsed="false">
      <c r="A6917" s="4" t="str">
        <f aca="false">B6917&amp;"|"&amp;C6917</f>
        <v>tdbR00000615 Trp-CCA|26</v>
      </c>
      <c r="B6917" s="4" t="s">
        <v>131</v>
      </c>
      <c r="C6917" s="4" t="s">
        <v>802</v>
      </c>
      <c r="D6917" s="4" t="n">
        <v>27</v>
      </c>
      <c r="E6917" s="3" t="s">
        <v>459</v>
      </c>
      <c r="F6917" s="4" t="s">
        <v>803</v>
      </c>
    </row>
    <row r="6918" customFormat="false" ht="15" hidden="false" customHeight="false" outlineLevel="0" collapsed="false">
      <c r="A6918" s="4" t="str">
        <f aca="false">B6918&amp;"|"&amp;C6918</f>
        <v>tdbR00000615 Trp-CCA|27</v>
      </c>
      <c r="B6918" s="4" t="s">
        <v>131</v>
      </c>
      <c r="C6918" s="4" t="s">
        <v>804</v>
      </c>
      <c r="D6918" s="4" t="n">
        <v>28</v>
      </c>
      <c r="E6918" s="21" t="s">
        <v>459</v>
      </c>
      <c r="F6918" s="22" t="s">
        <v>805</v>
      </c>
    </row>
    <row r="6919" customFormat="false" ht="15" hidden="false" customHeight="false" outlineLevel="0" collapsed="false">
      <c r="A6919" s="4" t="str">
        <f aca="false">B6919&amp;"|"&amp;C6919</f>
        <v>tdbR00000615 Trp-CCA|28</v>
      </c>
      <c r="B6919" s="4" t="s">
        <v>131</v>
      </c>
      <c r="C6919" s="4" t="s">
        <v>806</v>
      </c>
      <c r="D6919" s="4" t="n">
        <v>29</v>
      </c>
      <c r="E6919" s="21" t="s">
        <v>772</v>
      </c>
      <c r="F6919" s="22" t="s">
        <v>805</v>
      </c>
    </row>
    <row r="6920" customFormat="false" ht="15" hidden="false" customHeight="false" outlineLevel="0" collapsed="false">
      <c r="A6920" s="4" t="str">
        <f aca="false">B6920&amp;"|"&amp;C6920</f>
        <v>tdbR00000615 Trp-CCA|29</v>
      </c>
      <c r="B6920" s="4" t="s">
        <v>131</v>
      </c>
      <c r="C6920" s="4" t="s">
        <v>807</v>
      </c>
      <c r="D6920" s="4" t="n">
        <v>30</v>
      </c>
      <c r="E6920" s="21" t="s">
        <v>459</v>
      </c>
      <c r="F6920" s="22" t="s">
        <v>805</v>
      </c>
    </row>
    <row r="6921" customFormat="false" ht="15" hidden="false" customHeight="false" outlineLevel="0" collapsed="false">
      <c r="A6921" s="4" t="str">
        <f aca="false">B6921&amp;"|"&amp;C6921</f>
        <v>tdbR00000615 Trp-CCA|30</v>
      </c>
      <c r="B6921" s="4" t="s">
        <v>131</v>
      </c>
      <c r="C6921" s="4" t="s">
        <v>808</v>
      </c>
      <c r="D6921" s="4" t="n">
        <v>31</v>
      </c>
      <c r="E6921" s="21" t="s">
        <v>459</v>
      </c>
      <c r="F6921" s="22" t="s">
        <v>805</v>
      </c>
    </row>
    <row r="6922" customFormat="false" ht="15" hidden="false" customHeight="false" outlineLevel="0" collapsed="false">
      <c r="A6922" s="4" t="str">
        <f aca="false">B6922&amp;"|"&amp;C6922</f>
        <v>tdbR00000615 Trp-CCA|31</v>
      </c>
      <c r="B6922" s="4" t="s">
        <v>131</v>
      </c>
      <c r="C6922" s="4" t="s">
        <v>809</v>
      </c>
      <c r="D6922" s="4" t="n">
        <v>32</v>
      </c>
      <c r="E6922" s="21" t="s">
        <v>459</v>
      </c>
      <c r="F6922" s="22" t="s">
        <v>805</v>
      </c>
    </row>
    <row r="6923" customFormat="false" ht="15" hidden="false" customHeight="false" outlineLevel="0" collapsed="false">
      <c r="A6923" s="4" t="str">
        <f aca="false">B6923&amp;"|"&amp;C6923</f>
        <v>tdbR00000615 Trp-CCA|32</v>
      </c>
      <c r="B6923" s="4" t="s">
        <v>131</v>
      </c>
      <c r="C6923" s="4" t="s">
        <v>810</v>
      </c>
      <c r="D6923" s="4" t="n">
        <v>33</v>
      </c>
      <c r="E6923" s="19" t="s">
        <v>772</v>
      </c>
      <c r="F6923" s="20" t="s">
        <v>811</v>
      </c>
    </row>
    <row r="6924" customFormat="false" ht="15" hidden="false" customHeight="false" outlineLevel="0" collapsed="false">
      <c r="A6924" s="4" t="str">
        <f aca="false">B6924&amp;"|"&amp;C6924</f>
        <v>tdbR00000615 Trp-CCA|33</v>
      </c>
      <c r="B6924" s="4" t="s">
        <v>131</v>
      </c>
      <c r="C6924" s="4" t="s">
        <v>812</v>
      </c>
      <c r="D6924" s="4" t="n">
        <v>34</v>
      </c>
      <c r="E6924" s="19" t="s">
        <v>777</v>
      </c>
      <c r="F6924" s="20" t="s">
        <v>811</v>
      </c>
    </row>
    <row r="6925" customFormat="false" ht="15" hidden="false" customHeight="false" outlineLevel="0" collapsed="false">
      <c r="A6925" s="4" t="str">
        <f aca="false">B6925&amp;"|"&amp;C6925</f>
        <v>tdbR00000615 Trp-CCA|34</v>
      </c>
      <c r="B6925" s="4" t="s">
        <v>131</v>
      </c>
      <c r="C6925" s="4" t="s">
        <v>813</v>
      </c>
      <c r="D6925" s="4" t="n">
        <v>35</v>
      </c>
      <c r="E6925" s="19" t="s">
        <v>772</v>
      </c>
      <c r="F6925" s="20" t="s">
        <v>811</v>
      </c>
    </row>
    <row r="6926" customFormat="false" ht="15" hidden="false" customHeight="false" outlineLevel="0" collapsed="false">
      <c r="A6926" s="4" t="str">
        <f aca="false">B6926&amp;"|"&amp;C6926</f>
        <v>tdbR00000615 Trp-CCA|35</v>
      </c>
      <c r="B6926" s="4" t="s">
        <v>131</v>
      </c>
      <c r="C6926" s="4" t="s">
        <v>814</v>
      </c>
      <c r="D6926" s="4" t="n">
        <v>36</v>
      </c>
      <c r="E6926" s="19" t="s">
        <v>772</v>
      </c>
      <c r="F6926" s="20" t="s">
        <v>811</v>
      </c>
    </row>
    <row r="6927" customFormat="false" ht="15" hidden="false" customHeight="false" outlineLevel="0" collapsed="false">
      <c r="A6927" s="4" t="str">
        <f aca="false">B6927&amp;"|"&amp;C6927</f>
        <v>tdbR00000615 Trp-CCA|36</v>
      </c>
      <c r="B6927" s="4" t="s">
        <v>131</v>
      </c>
      <c r="C6927" s="4" t="s">
        <v>815</v>
      </c>
      <c r="D6927" s="4" t="n">
        <v>37</v>
      </c>
      <c r="E6927" s="19" t="s">
        <v>780</v>
      </c>
      <c r="F6927" s="20" t="s">
        <v>811</v>
      </c>
    </row>
    <row r="6928" customFormat="false" ht="15" hidden="false" customHeight="false" outlineLevel="0" collapsed="false">
      <c r="A6928" s="4" t="str">
        <f aca="false">B6928&amp;"|"&amp;C6928</f>
        <v>tdbR00000615 Trp-CCA|37</v>
      </c>
      <c r="B6928" s="4" t="s">
        <v>131</v>
      </c>
      <c r="C6928" s="4" t="s">
        <v>816</v>
      </c>
      <c r="D6928" s="4" t="n">
        <v>38</v>
      </c>
      <c r="E6928" s="19" t="s">
        <v>459</v>
      </c>
      <c r="F6928" s="20" t="s">
        <v>811</v>
      </c>
    </row>
    <row r="6929" customFormat="false" ht="15" hidden="false" customHeight="false" outlineLevel="0" collapsed="false">
      <c r="A6929" s="4" t="str">
        <f aca="false">B6929&amp;"|"&amp;C6929</f>
        <v>tdbR00000615 Trp-CCA|38</v>
      </c>
      <c r="B6929" s="4" t="s">
        <v>131</v>
      </c>
      <c r="C6929" s="4" t="s">
        <v>817</v>
      </c>
      <c r="D6929" s="4" t="n">
        <v>39</v>
      </c>
      <c r="E6929" s="19" t="s">
        <v>780</v>
      </c>
      <c r="F6929" s="20" t="s">
        <v>811</v>
      </c>
    </row>
    <row r="6930" customFormat="false" ht="15" hidden="false" customHeight="false" outlineLevel="0" collapsed="false">
      <c r="A6930" s="4" t="str">
        <f aca="false">B6930&amp;"|"&amp;C6930</f>
        <v>tdbR00000615 Trp-CCA|39</v>
      </c>
      <c r="B6930" s="4" t="s">
        <v>131</v>
      </c>
      <c r="C6930" s="4" t="s">
        <v>818</v>
      </c>
      <c r="D6930" s="4" t="n">
        <v>40</v>
      </c>
      <c r="E6930" s="21" t="s">
        <v>772</v>
      </c>
      <c r="F6930" s="22" t="s">
        <v>805</v>
      </c>
    </row>
    <row r="6931" customFormat="false" ht="15" hidden="false" customHeight="false" outlineLevel="0" collapsed="false">
      <c r="A6931" s="4" t="str">
        <f aca="false">B6931&amp;"|"&amp;C6931</f>
        <v>tdbR00000615 Trp-CCA|40</v>
      </c>
      <c r="B6931" s="4" t="s">
        <v>131</v>
      </c>
      <c r="C6931" s="4" t="s">
        <v>819</v>
      </c>
      <c r="D6931" s="4" t="n">
        <v>41</v>
      </c>
      <c r="E6931" s="21" t="s">
        <v>772</v>
      </c>
      <c r="F6931" s="22" t="s">
        <v>805</v>
      </c>
    </row>
    <row r="6932" customFormat="false" ht="15" hidden="false" customHeight="false" outlineLevel="0" collapsed="false">
      <c r="A6932" s="4" t="str">
        <f aca="false">B6932&amp;"|"&amp;C6932</f>
        <v>tdbR00000615 Trp-CCA|41</v>
      </c>
      <c r="B6932" s="4" t="s">
        <v>131</v>
      </c>
      <c r="C6932" s="4" t="s">
        <v>820</v>
      </c>
      <c r="D6932" s="4" t="n">
        <v>42</v>
      </c>
      <c r="E6932" s="21" t="s">
        <v>772</v>
      </c>
      <c r="F6932" s="22" t="s">
        <v>805</v>
      </c>
    </row>
    <row r="6933" customFormat="false" ht="15" hidden="false" customHeight="false" outlineLevel="0" collapsed="false">
      <c r="A6933" s="4" t="str">
        <f aca="false">B6933&amp;"|"&amp;C6933</f>
        <v>tdbR00000615 Trp-CCA|42</v>
      </c>
      <c r="B6933" s="4" t="s">
        <v>131</v>
      </c>
      <c r="C6933" s="4" t="s">
        <v>821</v>
      </c>
      <c r="D6933" s="4" t="n">
        <v>43</v>
      </c>
      <c r="E6933" s="21" t="s">
        <v>459</v>
      </c>
      <c r="F6933" s="22" t="s">
        <v>805</v>
      </c>
    </row>
    <row r="6934" customFormat="false" ht="15" hidden="false" customHeight="false" outlineLevel="0" collapsed="false">
      <c r="A6934" s="4" t="str">
        <f aca="false">B6934&amp;"|"&amp;C6934</f>
        <v>tdbR00000615 Trp-CCA|43</v>
      </c>
      <c r="B6934" s="4" t="s">
        <v>131</v>
      </c>
      <c r="C6934" s="4" t="s">
        <v>822</v>
      </c>
      <c r="D6934" s="4" t="n">
        <v>44</v>
      </c>
      <c r="E6934" s="21" t="s">
        <v>777</v>
      </c>
      <c r="F6934" s="22" t="s">
        <v>805</v>
      </c>
    </row>
    <row r="6935" customFormat="false" ht="15" hidden="false" customHeight="false" outlineLevel="0" collapsed="false">
      <c r="A6935" s="4" t="str">
        <f aca="false">B6935&amp;"|"&amp;C6935</f>
        <v>tdbR00000615 Trp-CCA|44</v>
      </c>
      <c r="B6935" s="4" t="s">
        <v>131</v>
      </c>
      <c r="C6935" s="4" t="s">
        <v>823</v>
      </c>
      <c r="D6935" s="4" t="n">
        <v>45</v>
      </c>
      <c r="E6935" s="19" t="s">
        <v>780</v>
      </c>
      <c r="F6935" s="20" t="s">
        <v>824</v>
      </c>
    </row>
    <row r="6936" customFormat="false" ht="15" hidden="false" customHeight="false" outlineLevel="0" collapsed="false">
      <c r="A6936" s="4" t="str">
        <f aca="false">B6936&amp;"|"&amp;C6936</f>
        <v>tdbR00000615 Trp-CCA|45</v>
      </c>
      <c r="B6936" s="4" t="s">
        <v>131</v>
      </c>
      <c r="C6936" s="4" t="s">
        <v>825</v>
      </c>
      <c r="D6936" s="4" t="n">
        <v>46</v>
      </c>
      <c r="E6936" s="19" t="s">
        <v>459</v>
      </c>
      <c r="F6936" s="20" t="s">
        <v>824</v>
      </c>
    </row>
    <row r="6937" customFormat="false" ht="15" hidden="false" customHeight="false" outlineLevel="0" collapsed="false">
      <c r="A6937" s="4" t="str">
        <f aca="false">B6937&amp;"|"&amp;C6937</f>
        <v>tdbR00000615 Trp-CCA|46</v>
      </c>
      <c r="B6937" s="4" t="s">
        <v>131</v>
      </c>
      <c r="C6937" s="4" t="s">
        <v>826</v>
      </c>
      <c r="D6937" s="4" t="n">
        <v>47</v>
      </c>
      <c r="E6937" s="19" t="s">
        <v>459</v>
      </c>
      <c r="F6937" s="20" t="s">
        <v>824</v>
      </c>
    </row>
    <row r="6938" customFormat="false" ht="15" hidden="false" customHeight="false" outlineLevel="0" collapsed="false">
      <c r="A6938" s="4" t="str">
        <f aca="false">B6938&amp;"|"&amp;C6938</f>
        <v>tdbR00000615 Trp-CCA|47</v>
      </c>
      <c r="B6938" s="4" t="s">
        <v>131</v>
      </c>
      <c r="C6938" s="4" t="s">
        <v>827</v>
      </c>
      <c r="D6938" s="4" t="n">
        <v>48</v>
      </c>
      <c r="E6938" s="19" t="s">
        <v>777</v>
      </c>
      <c r="F6938" s="20" t="s">
        <v>824</v>
      </c>
    </row>
    <row r="6939" customFormat="false" ht="15" hidden="false" customHeight="false" outlineLevel="0" collapsed="false">
      <c r="A6939" s="4" t="str">
        <f aca="false">B6939&amp;"|"&amp;C6939</f>
        <v>tdbR00000615 Trp-CCA|48</v>
      </c>
      <c r="B6939" s="4" t="s">
        <v>131</v>
      </c>
      <c r="C6939" s="4" t="s">
        <v>828</v>
      </c>
      <c r="D6939" s="4" t="n">
        <v>49</v>
      </c>
      <c r="E6939" s="19" t="s">
        <v>772</v>
      </c>
      <c r="F6939" s="20" t="s">
        <v>824</v>
      </c>
    </row>
    <row r="6940" customFormat="false" ht="15" hidden="false" customHeight="false" outlineLevel="0" collapsed="false">
      <c r="A6940" s="4" t="str">
        <f aca="false">B6940&amp;"|"&amp;C6940</f>
        <v>tdbR00000615 Trp-CCA|49</v>
      </c>
      <c r="B6940" s="4" t="s">
        <v>131</v>
      </c>
      <c r="C6940" s="4" t="s">
        <v>829</v>
      </c>
      <c r="D6940" s="4" t="n">
        <v>50</v>
      </c>
      <c r="E6940" s="23" t="s">
        <v>459</v>
      </c>
      <c r="F6940" s="10" t="s">
        <v>830</v>
      </c>
    </row>
    <row r="6941" customFormat="false" ht="15" hidden="false" customHeight="false" outlineLevel="0" collapsed="false">
      <c r="A6941" s="4" t="str">
        <f aca="false">B6941&amp;"|"&amp;C6941</f>
        <v>tdbR00000615 Trp-CCA|50</v>
      </c>
      <c r="B6941" s="4" t="s">
        <v>131</v>
      </c>
      <c r="C6941" s="4" t="s">
        <v>831</v>
      </c>
      <c r="D6941" s="4" t="n">
        <v>51</v>
      </c>
      <c r="E6941" s="23" t="s">
        <v>459</v>
      </c>
      <c r="F6941" s="10" t="s">
        <v>830</v>
      </c>
    </row>
    <row r="6942" customFormat="false" ht="15" hidden="false" customHeight="false" outlineLevel="0" collapsed="false">
      <c r="A6942" s="4" t="str">
        <f aca="false">B6942&amp;"|"&amp;C6942</f>
        <v>tdbR00000615 Trp-CCA|51</v>
      </c>
      <c r="B6942" s="4" t="s">
        <v>131</v>
      </c>
      <c r="C6942" s="4" t="s">
        <v>832</v>
      </c>
      <c r="D6942" s="4" t="n">
        <v>52</v>
      </c>
      <c r="E6942" s="23" t="s">
        <v>459</v>
      </c>
      <c r="F6942" s="10" t="s">
        <v>830</v>
      </c>
    </row>
    <row r="6943" customFormat="false" ht="15" hidden="false" customHeight="false" outlineLevel="0" collapsed="false">
      <c r="A6943" s="4" t="str">
        <f aca="false">B6943&amp;"|"&amp;C6943</f>
        <v>tdbR00000615 Trp-CCA|52</v>
      </c>
      <c r="B6943" s="4" t="s">
        <v>131</v>
      </c>
      <c r="C6943" s="4" t="s">
        <v>833</v>
      </c>
      <c r="D6943" s="4" t="n">
        <v>53</v>
      </c>
      <c r="E6943" s="23" t="s">
        <v>459</v>
      </c>
      <c r="F6943" s="10" t="s">
        <v>830</v>
      </c>
    </row>
    <row r="6944" customFormat="false" ht="15" hidden="false" customHeight="false" outlineLevel="0" collapsed="false">
      <c r="A6944" s="4" t="str">
        <f aca="false">B6944&amp;"|"&amp;C6944</f>
        <v>tdbR00000615 Trp-CCA|53</v>
      </c>
      <c r="B6944" s="4" t="s">
        <v>131</v>
      </c>
      <c r="C6944" s="4" t="s">
        <v>834</v>
      </c>
      <c r="D6944" s="4" t="n">
        <v>54</v>
      </c>
      <c r="E6944" s="23" t="s">
        <v>459</v>
      </c>
      <c r="F6944" s="10" t="s">
        <v>830</v>
      </c>
    </row>
    <row r="6945" customFormat="false" ht="15" hidden="false" customHeight="false" outlineLevel="0" collapsed="false">
      <c r="A6945" s="4" t="str">
        <f aca="false">B6945&amp;"|"&amp;C6945</f>
        <v>tdbR00000615 Trp-CCA|54</v>
      </c>
      <c r="B6945" s="4" t="s">
        <v>131</v>
      </c>
      <c r="C6945" s="4" t="s">
        <v>835</v>
      </c>
      <c r="D6945" s="4" t="n">
        <v>55</v>
      </c>
      <c r="E6945" s="19" t="s">
        <v>777</v>
      </c>
      <c r="F6945" s="20" t="s">
        <v>836</v>
      </c>
    </row>
    <row r="6946" customFormat="false" ht="15" hidden="false" customHeight="false" outlineLevel="0" collapsed="false">
      <c r="A6946" s="4" t="str">
        <f aca="false">B6946&amp;"|"&amp;C6946</f>
        <v>tdbR00000615 Trp-CCA|55</v>
      </c>
      <c r="B6946" s="4" t="s">
        <v>131</v>
      </c>
      <c r="C6946" s="4" t="s">
        <v>837</v>
      </c>
      <c r="D6946" s="4" t="n">
        <v>56</v>
      </c>
      <c r="E6946" s="19" t="s">
        <v>777</v>
      </c>
      <c r="F6946" s="20" t="s">
        <v>836</v>
      </c>
    </row>
    <row r="6947" customFormat="false" ht="15" hidden="false" customHeight="false" outlineLevel="0" collapsed="false">
      <c r="A6947" s="4" t="str">
        <f aca="false">B6947&amp;"|"&amp;C6947</f>
        <v>tdbR00000615 Trp-CCA|56</v>
      </c>
      <c r="B6947" s="4" t="s">
        <v>131</v>
      </c>
      <c r="C6947" s="4" t="s">
        <v>838</v>
      </c>
      <c r="D6947" s="4" t="n">
        <v>57</v>
      </c>
      <c r="E6947" s="19" t="s">
        <v>772</v>
      </c>
      <c r="F6947" s="20" t="s">
        <v>836</v>
      </c>
    </row>
    <row r="6948" customFormat="false" ht="15" hidden="false" customHeight="false" outlineLevel="0" collapsed="false">
      <c r="A6948" s="4" t="str">
        <f aca="false">B6948&amp;"|"&amp;C6948</f>
        <v>tdbR00000615 Trp-CCA|57</v>
      </c>
      <c r="B6948" s="4" t="s">
        <v>131</v>
      </c>
      <c r="C6948" s="4" t="s">
        <v>839</v>
      </c>
      <c r="D6948" s="4" t="n">
        <v>58</v>
      </c>
      <c r="E6948" s="19" t="s">
        <v>459</v>
      </c>
      <c r="F6948" s="20" t="s">
        <v>836</v>
      </c>
    </row>
    <row r="6949" customFormat="false" ht="15" hidden="false" customHeight="false" outlineLevel="0" collapsed="false">
      <c r="A6949" s="4" t="str">
        <f aca="false">B6949&amp;"|"&amp;C6949</f>
        <v>tdbR00000615 Trp-CCA|58</v>
      </c>
      <c r="B6949" s="4" t="s">
        <v>131</v>
      </c>
      <c r="C6949" s="4" t="s">
        <v>840</v>
      </c>
      <c r="D6949" s="4" t="n">
        <v>59</v>
      </c>
      <c r="E6949" s="19" t="s">
        <v>780</v>
      </c>
      <c r="F6949" s="20" t="s">
        <v>836</v>
      </c>
    </row>
    <row r="6950" customFormat="false" ht="15" hidden="false" customHeight="false" outlineLevel="0" collapsed="false">
      <c r="A6950" s="4" t="str">
        <f aca="false">B6950&amp;"|"&amp;C6950</f>
        <v>tdbR00000615 Trp-CCA|59</v>
      </c>
      <c r="B6950" s="4" t="s">
        <v>131</v>
      </c>
      <c r="C6950" s="4" t="s">
        <v>841</v>
      </c>
      <c r="D6950" s="4" t="n">
        <v>60</v>
      </c>
      <c r="E6950" s="19" t="s">
        <v>780</v>
      </c>
      <c r="F6950" s="20" t="s">
        <v>836</v>
      </c>
    </row>
    <row r="6951" customFormat="false" ht="15" hidden="false" customHeight="false" outlineLevel="0" collapsed="false">
      <c r="A6951" s="4" t="str">
        <f aca="false">B6951&amp;"|"&amp;C6951</f>
        <v>tdbR00000615 Trp-CCA|60</v>
      </c>
      <c r="B6951" s="4" t="s">
        <v>131</v>
      </c>
      <c r="C6951" s="4" t="s">
        <v>842</v>
      </c>
      <c r="D6951" s="4" t="n">
        <v>61</v>
      </c>
      <c r="E6951" s="19" t="s">
        <v>777</v>
      </c>
      <c r="F6951" s="20" t="s">
        <v>836</v>
      </c>
    </row>
    <row r="6952" customFormat="false" ht="15" hidden="false" customHeight="false" outlineLevel="0" collapsed="false">
      <c r="A6952" s="4" t="str">
        <f aca="false">B6952&amp;"|"&amp;C6952</f>
        <v>tdbR00000615 Trp-CCA|61</v>
      </c>
      <c r="B6952" s="4" t="s">
        <v>131</v>
      </c>
      <c r="C6952" s="4" t="s">
        <v>843</v>
      </c>
      <c r="D6952" s="4" t="n">
        <v>62</v>
      </c>
      <c r="E6952" s="23" t="s">
        <v>772</v>
      </c>
      <c r="F6952" s="10" t="s">
        <v>830</v>
      </c>
    </row>
    <row r="6953" customFormat="false" ht="15" hidden="false" customHeight="false" outlineLevel="0" collapsed="false">
      <c r="A6953" s="4" t="str">
        <f aca="false">B6953&amp;"|"&amp;C6953</f>
        <v>tdbR00000615 Trp-CCA|62</v>
      </c>
      <c r="B6953" s="4" t="s">
        <v>131</v>
      </c>
      <c r="C6953" s="4" t="s">
        <v>844</v>
      </c>
      <c r="D6953" s="4" t="n">
        <v>63</v>
      </c>
      <c r="E6953" s="23" t="s">
        <v>772</v>
      </c>
      <c r="F6953" s="10" t="s">
        <v>830</v>
      </c>
    </row>
    <row r="6954" customFormat="false" ht="15" hidden="false" customHeight="false" outlineLevel="0" collapsed="false">
      <c r="A6954" s="4" t="str">
        <f aca="false">B6954&amp;"|"&amp;C6954</f>
        <v>tdbR00000615 Trp-CCA|63</v>
      </c>
      <c r="B6954" s="4" t="s">
        <v>131</v>
      </c>
      <c r="C6954" s="4" t="s">
        <v>845</v>
      </c>
      <c r="D6954" s="4" t="n">
        <v>64</v>
      </c>
      <c r="E6954" s="23" t="s">
        <v>772</v>
      </c>
      <c r="F6954" s="10" t="s">
        <v>830</v>
      </c>
    </row>
    <row r="6955" customFormat="false" ht="15" hidden="false" customHeight="false" outlineLevel="0" collapsed="false">
      <c r="A6955" s="4" t="str">
        <f aca="false">B6955&amp;"|"&amp;C6955</f>
        <v>tdbR00000615 Trp-CCA|64</v>
      </c>
      <c r="B6955" s="4" t="s">
        <v>131</v>
      </c>
      <c r="C6955" s="4" t="s">
        <v>846</v>
      </c>
      <c r="D6955" s="4" t="n">
        <v>65</v>
      </c>
      <c r="E6955" s="23" t="s">
        <v>772</v>
      </c>
      <c r="F6955" s="10" t="s">
        <v>830</v>
      </c>
    </row>
    <row r="6956" customFormat="false" ht="15" hidden="false" customHeight="false" outlineLevel="0" collapsed="false">
      <c r="A6956" s="4" t="str">
        <f aca="false">B6956&amp;"|"&amp;C6956</f>
        <v>tdbR00000615 Trp-CCA|65</v>
      </c>
      <c r="B6956" s="4" t="s">
        <v>131</v>
      </c>
      <c r="C6956" s="4" t="s">
        <v>847</v>
      </c>
      <c r="D6956" s="4" t="n">
        <v>66</v>
      </c>
      <c r="E6956" s="23" t="s">
        <v>772</v>
      </c>
      <c r="F6956" s="10" t="s">
        <v>830</v>
      </c>
    </row>
    <row r="6957" customFormat="false" ht="15" hidden="false" customHeight="false" outlineLevel="0" collapsed="false">
      <c r="A6957" s="4" t="str">
        <f aca="false">B6957&amp;"|"&amp;C6957</f>
        <v>tdbR00000615 Trp-CCA|66</v>
      </c>
      <c r="B6957" s="4" t="s">
        <v>131</v>
      </c>
      <c r="C6957" s="4" t="s">
        <v>848</v>
      </c>
      <c r="D6957" s="4" t="n">
        <v>67</v>
      </c>
      <c r="E6957" s="17" t="s">
        <v>772</v>
      </c>
      <c r="F6957" s="18" t="s">
        <v>768</v>
      </c>
    </row>
    <row r="6958" customFormat="false" ht="15" hidden="false" customHeight="false" outlineLevel="0" collapsed="false">
      <c r="A6958" s="4" t="str">
        <f aca="false">B6958&amp;"|"&amp;C6958</f>
        <v>tdbR00000615 Trp-CCA|67</v>
      </c>
      <c r="B6958" s="4" t="s">
        <v>131</v>
      </c>
      <c r="C6958" s="4" t="s">
        <v>849</v>
      </c>
      <c r="D6958" s="4" t="n">
        <v>68</v>
      </c>
      <c r="E6958" s="17" t="s">
        <v>459</v>
      </c>
      <c r="F6958" s="18" t="s">
        <v>768</v>
      </c>
    </row>
    <row r="6959" customFormat="false" ht="15" hidden="false" customHeight="false" outlineLevel="0" collapsed="false">
      <c r="A6959" s="4" t="str">
        <f aca="false">B6959&amp;"|"&amp;C6959</f>
        <v>tdbR00000615 Trp-CCA|68</v>
      </c>
      <c r="B6959" s="4" t="s">
        <v>131</v>
      </c>
      <c r="C6959" s="4" t="s">
        <v>850</v>
      </c>
      <c r="D6959" s="4" t="n">
        <v>69</v>
      </c>
      <c r="E6959" s="17" t="s">
        <v>459</v>
      </c>
      <c r="F6959" s="18" t="s">
        <v>768</v>
      </c>
    </row>
    <row r="6960" customFormat="false" ht="15" hidden="false" customHeight="false" outlineLevel="0" collapsed="false">
      <c r="A6960" s="4" t="str">
        <f aca="false">B6960&amp;"|"&amp;C6960</f>
        <v>tdbR00000615 Trp-CCA|69</v>
      </c>
      <c r="B6960" s="4" t="s">
        <v>131</v>
      </c>
      <c r="C6960" s="4" t="s">
        <v>851</v>
      </c>
      <c r="D6960" s="4" t="n">
        <v>70</v>
      </c>
      <c r="E6960" s="17" t="s">
        <v>772</v>
      </c>
      <c r="F6960" s="18" t="s">
        <v>768</v>
      </c>
    </row>
    <row r="6961" customFormat="false" ht="15" hidden="false" customHeight="false" outlineLevel="0" collapsed="false">
      <c r="A6961" s="4" t="str">
        <f aca="false">B6961&amp;"|"&amp;C6961</f>
        <v>tdbR00000615 Trp-CCA|70</v>
      </c>
      <c r="B6961" s="4" t="s">
        <v>131</v>
      </c>
      <c r="C6961" s="4" t="s">
        <v>852</v>
      </c>
      <c r="D6961" s="4" t="n">
        <v>71</v>
      </c>
      <c r="E6961" s="17" t="s">
        <v>772</v>
      </c>
      <c r="F6961" s="18" t="s">
        <v>768</v>
      </c>
    </row>
    <row r="6962" customFormat="false" ht="15" hidden="false" customHeight="false" outlineLevel="0" collapsed="false">
      <c r="A6962" s="4" t="str">
        <f aca="false">B6962&amp;"|"&amp;C6962</f>
        <v>tdbR00000615 Trp-CCA|71</v>
      </c>
      <c r="B6962" s="4" t="s">
        <v>131</v>
      </c>
      <c r="C6962" s="4" t="s">
        <v>853</v>
      </c>
      <c r="D6962" s="4" t="n">
        <v>72</v>
      </c>
      <c r="E6962" s="17" t="s">
        <v>772</v>
      </c>
      <c r="F6962" s="18" t="s">
        <v>768</v>
      </c>
    </row>
    <row r="6963" customFormat="false" ht="15" hidden="false" customHeight="false" outlineLevel="0" collapsed="false">
      <c r="A6963" s="4" t="str">
        <f aca="false">B6963&amp;"|"&amp;C6963</f>
        <v>tdbR00000615 Trp-CCA|72</v>
      </c>
      <c r="B6963" s="4" t="s">
        <v>131</v>
      </c>
      <c r="C6963" s="4" t="s">
        <v>854</v>
      </c>
      <c r="D6963" s="4" t="n">
        <v>73</v>
      </c>
      <c r="E6963" s="17" t="s">
        <v>772</v>
      </c>
      <c r="F6963" s="18" t="s">
        <v>768</v>
      </c>
    </row>
    <row r="6964" customFormat="false" ht="15" hidden="false" customHeight="false" outlineLevel="0" collapsed="false">
      <c r="A6964" s="4" t="str">
        <f aca="false">B6964&amp;"|"&amp;C6964</f>
        <v>tdbR00000624 Ala-UGC|1</v>
      </c>
      <c r="B6964" s="4" t="s">
        <v>132</v>
      </c>
      <c r="C6964" s="4" t="s">
        <v>767</v>
      </c>
      <c r="D6964" s="4" t="n">
        <v>1</v>
      </c>
      <c r="E6964" s="17" t="s">
        <v>459</v>
      </c>
      <c r="F6964" s="18" t="s">
        <v>768</v>
      </c>
    </row>
    <row r="6965" customFormat="false" ht="15" hidden="false" customHeight="false" outlineLevel="0" collapsed="false">
      <c r="A6965" s="4" t="str">
        <f aca="false">B6965&amp;"|"&amp;C6965</f>
        <v>tdbR00000624 Ala-UGC|2</v>
      </c>
      <c r="B6965" s="4" t="s">
        <v>132</v>
      </c>
      <c r="C6965" s="4" t="s">
        <v>769</v>
      </c>
      <c r="D6965" s="4" t="n">
        <v>2</v>
      </c>
      <c r="E6965" s="17" t="s">
        <v>459</v>
      </c>
      <c r="F6965" s="18" t="s">
        <v>768</v>
      </c>
    </row>
    <row r="6966" customFormat="false" ht="15" hidden="false" customHeight="false" outlineLevel="0" collapsed="false">
      <c r="A6966" s="4" t="str">
        <f aca="false">B6966&amp;"|"&amp;C6966</f>
        <v>tdbR00000624 Ala-UGC|3</v>
      </c>
      <c r="B6966" s="4" t="s">
        <v>132</v>
      </c>
      <c r="C6966" s="4" t="s">
        <v>770</v>
      </c>
      <c r="D6966" s="4" t="n">
        <v>3</v>
      </c>
      <c r="E6966" s="17" t="s">
        <v>459</v>
      </c>
      <c r="F6966" s="18" t="s">
        <v>768</v>
      </c>
    </row>
    <row r="6967" customFormat="false" ht="15" hidden="false" customHeight="false" outlineLevel="0" collapsed="false">
      <c r="A6967" s="4" t="str">
        <f aca="false">B6967&amp;"|"&amp;C6967</f>
        <v>tdbR00000624 Ala-UGC|4</v>
      </c>
      <c r="B6967" s="4" t="s">
        <v>132</v>
      </c>
      <c r="C6967" s="4" t="s">
        <v>771</v>
      </c>
      <c r="D6967" s="4" t="n">
        <v>4</v>
      </c>
      <c r="E6967" s="17" t="s">
        <v>459</v>
      </c>
      <c r="F6967" s="18" t="s">
        <v>768</v>
      </c>
    </row>
    <row r="6968" customFormat="false" ht="15" hidden="false" customHeight="false" outlineLevel="0" collapsed="false">
      <c r="A6968" s="4" t="str">
        <f aca="false">B6968&amp;"|"&amp;C6968</f>
        <v>tdbR00000624 Ala-UGC|5</v>
      </c>
      <c r="B6968" s="4" t="s">
        <v>132</v>
      </c>
      <c r="C6968" s="4" t="s">
        <v>773</v>
      </c>
      <c r="D6968" s="4" t="n">
        <v>5</v>
      </c>
      <c r="E6968" s="17" t="s">
        <v>459</v>
      </c>
      <c r="F6968" s="18" t="s">
        <v>768</v>
      </c>
    </row>
    <row r="6969" customFormat="false" ht="15" hidden="false" customHeight="false" outlineLevel="0" collapsed="false">
      <c r="A6969" s="4" t="str">
        <f aca="false">B6969&amp;"|"&amp;C6969</f>
        <v>tdbR00000624 Ala-UGC|6</v>
      </c>
      <c r="B6969" s="4" t="s">
        <v>132</v>
      </c>
      <c r="C6969" s="4" t="s">
        <v>774</v>
      </c>
      <c r="D6969" s="4" t="n">
        <v>6</v>
      </c>
      <c r="E6969" s="17" t="s">
        <v>777</v>
      </c>
      <c r="F6969" s="18" t="s">
        <v>768</v>
      </c>
    </row>
    <row r="6970" customFormat="false" ht="15" hidden="false" customHeight="false" outlineLevel="0" collapsed="false">
      <c r="A6970" s="4" t="str">
        <f aca="false">B6970&amp;"|"&amp;C6970</f>
        <v>tdbR00000624 Ala-UGC|7</v>
      </c>
      <c r="B6970" s="4" t="s">
        <v>132</v>
      </c>
      <c r="C6970" s="4" t="s">
        <v>775</v>
      </c>
      <c r="D6970" s="4" t="n">
        <v>7</v>
      </c>
      <c r="E6970" s="17" t="s">
        <v>459</v>
      </c>
      <c r="F6970" s="18" t="s">
        <v>768</v>
      </c>
    </row>
    <row r="6971" customFormat="false" ht="15" hidden="false" customHeight="false" outlineLevel="0" collapsed="false">
      <c r="A6971" s="4" t="str">
        <f aca="false">B6971&amp;"|"&amp;C6971</f>
        <v>tdbR00000624 Ala-UGC|8</v>
      </c>
      <c r="B6971" s="4" t="s">
        <v>132</v>
      </c>
      <c r="C6971" s="4" t="s">
        <v>776</v>
      </c>
      <c r="D6971" s="4" t="n">
        <v>8</v>
      </c>
      <c r="E6971" s="3" t="s">
        <v>777</v>
      </c>
      <c r="F6971" s="4" t="s">
        <v>778</v>
      </c>
    </row>
    <row r="6972" customFormat="false" ht="15" hidden="false" customHeight="false" outlineLevel="0" collapsed="false">
      <c r="A6972" s="4" t="str">
        <f aca="false">B6972&amp;"|"&amp;C6972</f>
        <v>tdbR00000624 Ala-UGC|9</v>
      </c>
      <c r="B6972" s="4" t="s">
        <v>132</v>
      </c>
      <c r="C6972" s="4" t="s">
        <v>779</v>
      </c>
      <c r="D6972" s="4" t="n">
        <v>9</v>
      </c>
      <c r="E6972" s="3" t="s">
        <v>780</v>
      </c>
      <c r="F6972" s="4" t="s">
        <v>781</v>
      </c>
    </row>
    <row r="6973" customFormat="false" ht="15" hidden="false" customHeight="false" outlineLevel="0" collapsed="false">
      <c r="A6973" s="4" t="str">
        <f aca="false">B6973&amp;"|"&amp;C6973</f>
        <v>tdbR00000624 Ala-UGC|10</v>
      </c>
      <c r="B6973" s="4" t="s">
        <v>132</v>
      </c>
      <c r="C6973" s="4" t="s">
        <v>782</v>
      </c>
      <c r="D6973" s="4" t="n">
        <v>10</v>
      </c>
      <c r="E6973" s="8" t="s">
        <v>459</v>
      </c>
      <c r="F6973" s="7" t="s">
        <v>783</v>
      </c>
    </row>
    <row r="6974" customFormat="false" ht="15" hidden="false" customHeight="false" outlineLevel="0" collapsed="false">
      <c r="A6974" s="4" t="str">
        <f aca="false">B6974&amp;"|"&amp;C6974</f>
        <v>tdbR00000624 Ala-UGC|11</v>
      </c>
      <c r="B6974" s="4" t="s">
        <v>132</v>
      </c>
      <c r="C6974" s="4" t="s">
        <v>784</v>
      </c>
      <c r="D6974" s="4" t="n">
        <v>11</v>
      </c>
      <c r="E6974" s="8" t="s">
        <v>772</v>
      </c>
      <c r="F6974" s="7" t="s">
        <v>783</v>
      </c>
    </row>
    <row r="6975" customFormat="false" ht="15" hidden="false" customHeight="false" outlineLevel="0" collapsed="false">
      <c r="A6975" s="4" t="str">
        <f aca="false">B6975&amp;"|"&amp;C6975</f>
        <v>tdbR00000624 Ala-UGC|12</v>
      </c>
      <c r="B6975" s="4" t="s">
        <v>132</v>
      </c>
      <c r="C6975" s="4" t="s">
        <v>785</v>
      </c>
      <c r="D6975" s="4" t="n">
        <v>12</v>
      </c>
      <c r="E6975" s="8" t="s">
        <v>777</v>
      </c>
      <c r="F6975" s="7" t="s">
        <v>783</v>
      </c>
    </row>
    <row r="6976" customFormat="false" ht="15" hidden="false" customHeight="false" outlineLevel="0" collapsed="false">
      <c r="A6976" s="4" t="str">
        <f aca="false">B6976&amp;"|"&amp;C6976</f>
        <v>tdbR00000624 Ala-UGC|13</v>
      </c>
      <c r="B6976" s="4" t="s">
        <v>132</v>
      </c>
      <c r="C6976" s="4" t="s">
        <v>786</v>
      </c>
      <c r="D6976" s="4" t="n">
        <v>13</v>
      </c>
      <c r="E6976" s="8" t="s">
        <v>772</v>
      </c>
      <c r="F6976" s="7" t="s">
        <v>783</v>
      </c>
    </row>
    <row r="6977" customFormat="false" ht="15" hidden="false" customHeight="false" outlineLevel="0" collapsed="false">
      <c r="A6977" s="4" t="str">
        <f aca="false">B6977&amp;"|"&amp;C6977</f>
        <v>tdbR00000624 Ala-UGC|14</v>
      </c>
      <c r="B6977" s="4" t="s">
        <v>132</v>
      </c>
      <c r="C6977" s="4" t="s">
        <v>787</v>
      </c>
      <c r="D6977" s="4" t="n">
        <v>14</v>
      </c>
      <c r="E6977" s="19" t="s">
        <v>780</v>
      </c>
      <c r="F6977" s="20" t="s">
        <v>788</v>
      </c>
    </row>
    <row r="6978" customFormat="false" ht="15" hidden="false" customHeight="false" outlineLevel="0" collapsed="false">
      <c r="A6978" s="4" t="str">
        <f aca="false">B6978&amp;"|"&amp;C6978</f>
        <v>tdbR00000624 Ala-UGC|15</v>
      </c>
      <c r="B6978" s="4" t="s">
        <v>132</v>
      </c>
      <c r="C6978" s="4" t="s">
        <v>789</v>
      </c>
      <c r="D6978" s="4" t="n">
        <v>15</v>
      </c>
      <c r="E6978" s="19" t="s">
        <v>459</v>
      </c>
      <c r="F6978" s="20" t="s">
        <v>788</v>
      </c>
    </row>
    <row r="6979" customFormat="false" ht="15" hidden="false" customHeight="false" outlineLevel="0" collapsed="false">
      <c r="A6979" s="4" t="str">
        <f aca="false">B6979&amp;"|"&amp;C6979</f>
        <v>tdbR00000624 Ala-UGC|16</v>
      </c>
      <c r="B6979" s="4" t="s">
        <v>132</v>
      </c>
      <c r="C6979" s="4" t="s">
        <v>790</v>
      </c>
      <c r="D6979" s="4" t="n">
        <v>16</v>
      </c>
      <c r="E6979" s="19" t="s">
        <v>777</v>
      </c>
      <c r="F6979" s="20" t="s">
        <v>788</v>
      </c>
    </row>
    <row r="6980" customFormat="false" ht="15" hidden="false" customHeight="false" outlineLevel="0" collapsed="false">
      <c r="A6980" s="4" t="str">
        <f aca="false">B6980&amp;"|"&amp;C6980</f>
        <v>tdbR00000624 Ala-UGC|18</v>
      </c>
      <c r="B6980" s="4" t="s">
        <v>132</v>
      </c>
      <c r="C6980" s="4" t="s">
        <v>793</v>
      </c>
      <c r="D6980" s="4" t="n">
        <v>17</v>
      </c>
      <c r="E6980" s="19" t="s">
        <v>459</v>
      </c>
      <c r="F6980" s="20" t="s">
        <v>788</v>
      </c>
    </row>
    <row r="6981" customFormat="false" ht="15" hidden="false" customHeight="false" outlineLevel="0" collapsed="false">
      <c r="A6981" s="4" t="str">
        <f aca="false">B6981&amp;"|"&amp;C6981</f>
        <v>tdbR00000624 Ala-UGC|19</v>
      </c>
      <c r="B6981" s="4" t="s">
        <v>132</v>
      </c>
      <c r="C6981" s="4" t="s">
        <v>794</v>
      </c>
      <c r="D6981" s="4" t="n">
        <v>18</v>
      </c>
      <c r="E6981" s="19" t="s">
        <v>459</v>
      </c>
      <c r="F6981" s="20" t="s">
        <v>788</v>
      </c>
    </row>
    <row r="6982" customFormat="false" ht="15" hidden="false" customHeight="false" outlineLevel="0" collapsed="false">
      <c r="A6982" s="4" t="str">
        <f aca="false">B6982&amp;"|"&amp;C6982</f>
        <v>tdbR00000624 Ala-UGC|20</v>
      </c>
      <c r="B6982" s="4" t="s">
        <v>132</v>
      </c>
      <c r="C6982" s="4" t="s">
        <v>795</v>
      </c>
      <c r="D6982" s="4" t="n">
        <v>19</v>
      </c>
      <c r="E6982" s="19" t="s">
        <v>777</v>
      </c>
      <c r="F6982" s="20" t="s">
        <v>788</v>
      </c>
    </row>
    <row r="6983" customFormat="false" ht="15" hidden="false" customHeight="false" outlineLevel="0" collapsed="false">
      <c r="A6983" s="4" t="str">
        <f aca="false">B6983&amp;"|"&amp;C6983</f>
        <v>tdbR00000624 Ala-UGC|21</v>
      </c>
      <c r="B6983" s="4" t="s">
        <v>132</v>
      </c>
      <c r="C6983" s="4" t="s">
        <v>797</v>
      </c>
      <c r="D6983" s="4" t="n">
        <v>20</v>
      </c>
      <c r="E6983" s="19" t="s">
        <v>780</v>
      </c>
      <c r="F6983" s="20" t="s">
        <v>788</v>
      </c>
    </row>
    <row r="6984" customFormat="false" ht="15" hidden="false" customHeight="false" outlineLevel="0" collapsed="false">
      <c r="A6984" s="4" t="str">
        <f aca="false">B6984&amp;"|"&amp;C6984</f>
        <v>tdbR00000624 Ala-UGC|22</v>
      </c>
      <c r="B6984" s="4" t="s">
        <v>132</v>
      </c>
      <c r="C6984" s="4" t="s">
        <v>798</v>
      </c>
      <c r="D6984" s="4" t="n">
        <v>21</v>
      </c>
      <c r="E6984" s="8" t="s">
        <v>459</v>
      </c>
      <c r="F6984" s="7" t="s">
        <v>783</v>
      </c>
    </row>
    <row r="6985" customFormat="false" ht="15" hidden="false" customHeight="false" outlineLevel="0" collapsed="false">
      <c r="A6985" s="4" t="str">
        <f aca="false">B6985&amp;"|"&amp;C6985</f>
        <v>tdbR00000624 Ala-UGC|23</v>
      </c>
      <c r="B6985" s="4" t="s">
        <v>132</v>
      </c>
      <c r="C6985" s="4" t="s">
        <v>799</v>
      </c>
      <c r="D6985" s="4" t="n">
        <v>22</v>
      </c>
      <c r="E6985" s="8" t="s">
        <v>780</v>
      </c>
      <c r="F6985" s="7" t="s">
        <v>783</v>
      </c>
    </row>
    <row r="6986" customFormat="false" ht="15" hidden="false" customHeight="false" outlineLevel="0" collapsed="false">
      <c r="A6986" s="4" t="str">
        <f aca="false">B6986&amp;"|"&amp;C6986</f>
        <v>tdbR00000624 Ala-UGC|24</v>
      </c>
      <c r="B6986" s="4" t="s">
        <v>132</v>
      </c>
      <c r="C6986" s="4" t="s">
        <v>800</v>
      </c>
      <c r="D6986" s="4" t="n">
        <v>23</v>
      </c>
      <c r="E6986" s="8" t="s">
        <v>459</v>
      </c>
      <c r="F6986" s="7" t="s">
        <v>783</v>
      </c>
    </row>
    <row r="6987" customFormat="false" ht="15" hidden="false" customHeight="false" outlineLevel="0" collapsed="false">
      <c r="A6987" s="4" t="str">
        <f aca="false">B6987&amp;"|"&amp;C6987</f>
        <v>tdbR00000624 Ala-UGC|25</v>
      </c>
      <c r="B6987" s="4" t="s">
        <v>132</v>
      </c>
      <c r="C6987" s="4" t="s">
        <v>801</v>
      </c>
      <c r="D6987" s="4" t="n">
        <v>24</v>
      </c>
      <c r="E6987" s="8" t="s">
        <v>772</v>
      </c>
      <c r="F6987" s="7" t="s">
        <v>783</v>
      </c>
    </row>
    <row r="6988" customFormat="false" ht="15" hidden="false" customHeight="false" outlineLevel="0" collapsed="false">
      <c r="A6988" s="4" t="str">
        <f aca="false">B6988&amp;"|"&amp;C6988</f>
        <v>tdbR00000624 Ala-UGC|26</v>
      </c>
      <c r="B6988" s="4" t="s">
        <v>132</v>
      </c>
      <c r="C6988" s="4" t="s">
        <v>802</v>
      </c>
      <c r="D6988" s="4" t="n">
        <v>25</v>
      </c>
      <c r="E6988" s="3" t="s">
        <v>459</v>
      </c>
      <c r="F6988" s="4" t="s">
        <v>803</v>
      </c>
    </row>
    <row r="6989" customFormat="false" ht="15" hidden="false" customHeight="false" outlineLevel="0" collapsed="false">
      <c r="A6989" s="4" t="str">
        <f aca="false">B6989&amp;"|"&amp;C6989</f>
        <v>tdbR00000624 Ala-UGC|27</v>
      </c>
      <c r="B6989" s="4" t="s">
        <v>132</v>
      </c>
      <c r="C6989" s="4" t="s">
        <v>804</v>
      </c>
      <c r="D6989" s="4" t="n">
        <v>26</v>
      </c>
      <c r="E6989" s="21" t="s">
        <v>772</v>
      </c>
      <c r="F6989" s="22" t="s">
        <v>805</v>
      </c>
    </row>
    <row r="6990" customFormat="false" ht="15" hidden="false" customHeight="false" outlineLevel="0" collapsed="false">
      <c r="A6990" s="4" t="str">
        <f aca="false">B6990&amp;"|"&amp;C6990</f>
        <v>tdbR00000624 Ala-UGC|28</v>
      </c>
      <c r="B6990" s="4" t="s">
        <v>132</v>
      </c>
      <c r="C6990" s="4" t="s">
        <v>806</v>
      </c>
      <c r="D6990" s="4" t="n">
        <v>27</v>
      </c>
      <c r="E6990" s="21" t="s">
        <v>780</v>
      </c>
      <c r="F6990" s="22" t="s">
        <v>805</v>
      </c>
    </row>
    <row r="6991" customFormat="false" ht="15" hidden="false" customHeight="false" outlineLevel="0" collapsed="false">
      <c r="A6991" s="4" t="str">
        <f aca="false">B6991&amp;"|"&amp;C6991</f>
        <v>tdbR00000624 Ala-UGC|29</v>
      </c>
      <c r="B6991" s="4" t="s">
        <v>132</v>
      </c>
      <c r="C6991" s="4" t="s">
        <v>807</v>
      </c>
      <c r="D6991" s="4" t="n">
        <v>28</v>
      </c>
      <c r="E6991" s="21" t="s">
        <v>777</v>
      </c>
      <c r="F6991" s="22" t="s">
        <v>805</v>
      </c>
    </row>
    <row r="6992" customFormat="false" ht="15" hidden="false" customHeight="false" outlineLevel="0" collapsed="false">
      <c r="A6992" s="4" t="str">
        <f aca="false">B6992&amp;"|"&amp;C6992</f>
        <v>tdbR00000624 Ala-UGC|30</v>
      </c>
      <c r="B6992" s="4" t="s">
        <v>132</v>
      </c>
      <c r="C6992" s="4" t="s">
        <v>808</v>
      </c>
      <c r="D6992" s="4" t="n">
        <v>29</v>
      </c>
      <c r="E6992" s="21" t="s">
        <v>459</v>
      </c>
      <c r="F6992" s="22" t="s">
        <v>805</v>
      </c>
    </row>
    <row r="6993" customFormat="false" ht="15" hidden="false" customHeight="false" outlineLevel="0" collapsed="false">
      <c r="A6993" s="4" t="str">
        <f aca="false">B6993&amp;"|"&amp;C6993</f>
        <v>tdbR00000624 Ala-UGC|31</v>
      </c>
      <c r="B6993" s="4" t="s">
        <v>132</v>
      </c>
      <c r="C6993" s="4" t="s">
        <v>809</v>
      </c>
      <c r="D6993" s="4" t="n">
        <v>30</v>
      </c>
      <c r="E6993" s="21" t="s">
        <v>772</v>
      </c>
      <c r="F6993" s="22" t="s">
        <v>805</v>
      </c>
    </row>
    <row r="6994" customFormat="false" ht="15" hidden="false" customHeight="false" outlineLevel="0" collapsed="false">
      <c r="A6994" s="4" t="str">
        <f aca="false">B6994&amp;"|"&amp;C6994</f>
        <v>tdbR00000624 Ala-UGC|32</v>
      </c>
      <c r="B6994" s="4" t="s">
        <v>132</v>
      </c>
      <c r="C6994" s="4" t="s">
        <v>810</v>
      </c>
      <c r="D6994" s="4" t="n">
        <v>31</v>
      </c>
      <c r="E6994" s="19" t="s">
        <v>777</v>
      </c>
      <c r="F6994" s="20" t="s">
        <v>811</v>
      </c>
    </row>
    <row r="6995" customFormat="false" ht="15" hidden="false" customHeight="false" outlineLevel="0" collapsed="false">
      <c r="A6995" s="4" t="str">
        <f aca="false">B6995&amp;"|"&amp;C6995</f>
        <v>tdbR00000624 Ala-UGC|33</v>
      </c>
      <c r="B6995" s="4" t="s">
        <v>132</v>
      </c>
      <c r="C6995" s="4" t="s">
        <v>812</v>
      </c>
      <c r="D6995" s="4" t="n">
        <v>32</v>
      </c>
      <c r="E6995" s="19" t="s">
        <v>777</v>
      </c>
      <c r="F6995" s="20" t="s">
        <v>811</v>
      </c>
    </row>
    <row r="6996" customFormat="false" ht="15" hidden="false" customHeight="false" outlineLevel="0" collapsed="false">
      <c r="A6996" s="4" t="str">
        <f aca="false">B6996&amp;"|"&amp;C6996</f>
        <v>tdbR00000624 Ala-UGC|34</v>
      </c>
      <c r="B6996" s="4" t="s">
        <v>132</v>
      </c>
      <c r="C6996" s="4" t="s">
        <v>813</v>
      </c>
      <c r="D6996" s="4" t="n">
        <v>33</v>
      </c>
      <c r="E6996" s="19" t="s">
        <v>777</v>
      </c>
      <c r="F6996" s="20" t="s">
        <v>811</v>
      </c>
    </row>
    <row r="6997" customFormat="false" ht="15" hidden="false" customHeight="false" outlineLevel="0" collapsed="false">
      <c r="A6997" s="4" t="str">
        <f aca="false">B6997&amp;"|"&amp;C6997</f>
        <v>tdbR00000624 Ala-UGC|35</v>
      </c>
      <c r="B6997" s="4" t="s">
        <v>132</v>
      </c>
      <c r="C6997" s="4" t="s">
        <v>814</v>
      </c>
      <c r="D6997" s="4" t="n">
        <v>34</v>
      </c>
      <c r="E6997" s="19" t="s">
        <v>459</v>
      </c>
      <c r="F6997" s="20" t="s">
        <v>811</v>
      </c>
    </row>
    <row r="6998" customFormat="false" ht="15" hidden="false" customHeight="false" outlineLevel="0" collapsed="false">
      <c r="A6998" s="4" t="str">
        <f aca="false">B6998&amp;"|"&amp;C6998</f>
        <v>tdbR00000624 Ala-UGC|36</v>
      </c>
      <c r="B6998" s="4" t="s">
        <v>132</v>
      </c>
      <c r="C6998" s="4" t="s">
        <v>815</v>
      </c>
      <c r="D6998" s="4" t="n">
        <v>35</v>
      </c>
      <c r="E6998" s="19" t="s">
        <v>772</v>
      </c>
      <c r="F6998" s="20" t="s">
        <v>811</v>
      </c>
    </row>
    <row r="6999" customFormat="false" ht="15" hidden="false" customHeight="false" outlineLevel="0" collapsed="false">
      <c r="A6999" s="4" t="str">
        <f aca="false">B6999&amp;"|"&amp;C6999</f>
        <v>tdbR00000624 Ala-UGC|37</v>
      </c>
      <c r="B6999" s="4" t="s">
        <v>132</v>
      </c>
      <c r="C6999" s="4" t="s">
        <v>816</v>
      </c>
      <c r="D6999" s="4" t="n">
        <v>36</v>
      </c>
      <c r="E6999" s="19" t="s">
        <v>780</v>
      </c>
      <c r="F6999" s="20" t="s">
        <v>811</v>
      </c>
    </row>
    <row r="7000" customFormat="false" ht="15" hidden="false" customHeight="false" outlineLevel="0" collapsed="false">
      <c r="A7000" s="4" t="str">
        <f aca="false">B7000&amp;"|"&amp;C7000</f>
        <v>tdbR00000624 Ala-UGC|38</v>
      </c>
      <c r="B7000" s="4" t="s">
        <v>132</v>
      </c>
      <c r="C7000" s="4" t="s">
        <v>817</v>
      </c>
      <c r="D7000" s="4" t="n">
        <v>37</v>
      </c>
      <c r="E7000" s="19" t="s">
        <v>777</v>
      </c>
      <c r="F7000" s="20" t="s">
        <v>811</v>
      </c>
    </row>
    <row r="7001" customFormat="false" ht="15" hidden="false" customHeight="false" outlineLevel="0" collapsed="false">
      <c r="A7001" s="4" t="str">
        <f aca="false">B7001&amp;"|"&amp;C7001</f>
        <v>tdbR00000624 Ala-UGC|39</v>
      </c>
      <c r="B7001" s="4" t="s">
        <v>132</v>
      </c>
      <c r="C7001" s="4" t="s">
        <v>818</v>
      </c>
      <c r="D7001" s="4" t="n">
        <v>38</v>
      </c>
      <c r="E7001" s="21" t="s">
        <v>459</v>
      </c>
      <c r="F7001" s="22" t="s">
        <v>805</v>
      </c>
    </row>
    <row r="7002" customFormat="false" ht="15" hidden="false" customHeight="false" outlineLevel="0" collapsed="false">
      <c r="A7002" s="4" t="str">
        <f aca="false">B7002&amp;"|"&amp;C7002</f>
        <v>tdbR00000624 Ala-UGC|40</v>
      </c>
      <c r="B7002" s="4" t="s">
        <v>132</v>
      </c>
      <c r="C7002" s="4" t="s">
        <v>819</v>
      </c>
      <c r="D7002" s="4" t="n">
        <v>39</v>
      </c>
      <c r="E7002" s="21" t="s">
        <v>777</v>
      </c>
      <c r="F7002" s="22" t="s">
        <v>805</v>
      </c>
    </row>
    <row r="7003" customFormat="false" ht="15" hidden="false" customHeight="false" outlineLevel="0" collapsed="false">
      <c r="A7003" s="4" t="str">
        <f aca="false">B7003&amp;"|"&amp;C7003</f>
        <v>tdbR00000624 Ala-UGC|41</v>
      </c>
      <c r="B7003" s="4" t="s">
        <v>132</v>
      </c>
      <c r="C7003" s="4" t="s">
        <v>820</v>
      </c>
      <c r="D7003" s="4" t="n">
        <v>40</v>
      </c>
      <c r="E7003" s="21" t="s">
        <v>780</v>
      </c>
      <c r="F7003" s="22" t="s">
        <v>805</v>
      </c>
    </row>
    <row r="7004" customFormat="false" ht="15" hidden="false" customHeight="false" outlineLevel="0" collapsed="false">
      <c r="A7004" s="4" t="str">
        <f aca="false">B7004&amp;"|"&amp;C7004</f>
        <v>tdbR00000624 Ala-UGC|42</v>
      </c>
      <c r="B7004" s="4" t="s">
        <v>132</v>
      </c>
      <c r="C7004" s="4" t="s">
        <v>821</v>
      </c>
      <c r="D7004" s="4" t="n">
        <v>41</v>
      </c>
      <c r="E7004" s="21" t="s">
        <v>777</v>
      </c>
      <c r="F7004" s="22" t="s">
        <v>805</v>
      </c>
    </row>
    <row r="7005" customFormat="false" ht="15" hidden="false" customHeight="false" outlineLevel="0" collapsed="false">
      <c r="A7005" s="4" t="str">
        <f aca="false">B7005&amp;"|"&amp;C7005</f>
        <v>tdbR00000624 Ala-UGC|43</v>
      </c>
      <c r="B7005" s="4" t="s">
        <v>132</v>
      </c>
      <c r="C7005" s="4" t="s">
        <v>822</v>
      </c>
      <c r="D7005" s="4" t="n">
        <v>42</v>
      </c>
      <c r="E7005" s="21" t="s">
        <v>459</v>
      </c>
      <c r="F7005" s="22" t="s">
        <v>805</v>
      </c>
    </row>
    <row r="7006" customFormat="false" ht="15" hidden="false" customHeight="false" outlineLevel="0" collapsed="false">
      <c r="A7006" s="4" t="str">
        <f aca="false">B7006&amp;"|"&amp;C7006</f>
        <v>tdbR00000624 Ala-UGC|44</v>
      </c>
      <c r="B7006" s="4" t="s">
        <v>132</v>
      </c>
      <c r="C7006" s="4" t="s">
        <v>823</v>
      </c>
      <c r="D7006" s="4" t="n">
        <v>43</v>
      </c>
      <c r="E7006" s="19" t="s">
        <v>780</v>
      </c>
      <c r="F7006" s="20" t="s">
        <v>824</v>
      </c>
    </row>
    <row r="7007" customFormat="false" ht="15" hidden="false" customHeight="false" outlineLevel="0" collapsed="false">
      <c r="A7007" s="4" t="str">
        <f aca="false">B7007&amp;"|"&amp;C7007</f>
        <v>tdbR00000624 Ala-UGC|45</v>
      </c>
      <c r="B7007" s="4" t="s">
        <v>132</v>
      </c>
      <c r="C7007" s="4" t="s">
        <v>825</v>
      </c>
      <c r="D7007" s="4" t="n">
        <v>44</v>
      </c>
      <c r="E7007" s="19" t="s">
        <v>459</v>
      </c>
      <c r="F7007" s="20" t="s">
        <v>824</v>
      </c>
    </row>
    <row r="7008" customFormat="false" ht="15" hidden="false" customHeight="false" outlineLevel="0" collapsed="false">
      <c r="A7008" s="4" t="str">
        <f aca="false">B7008&amp;"|"&amp;C7008</f>
        <v>tdbR00000624 Ala-UGC|46</v>
      </c>
      <c r="B7008" s="4" t="s">
        <v>132</v>
      </c>
      <c r="C7008" s="4" t="s">
        <v>826</v>
      </c>
      <c r="D7008" s="4" t="n">
        <v>45</v>
      </c>
      <c r="E7008" s="19" t="s">
        <v>459</v>
      </c>
      <c r="F7008" s="20" t="s">
        <v>824</v>
      </c>
    </row>
    <row r="7009" customFormat="false" ht="15" hidden="false" customHeight="false" outlineLevel="0" collapsed="false">
      <c r="A7009" s="4" t="str">
        <f aca="false">B7009&amp;"|"&amp;C7009</f>
        <v>tdbR00000624 Ala-UGC|48</v>
      </c>
      <c r="B7009" s="4" t="s">
        <v>132</v>
      </c>
      <c r="C7009" s="4" t="s">
        <v>828</v>
      </c>
      <c r="D7009" s="4" t="n">
        <v>46</v>
      </c>
      <c r="E7009" s="19" t="s">
        <v>772</v>
      </c>
      <c r="F7009" s="20" t="s">
        <v>824</v>
      </c>
    </row>
    <row r="7010" customFormat="false" ht="15" hidden="false" customHeight="false" outlineLevel="0" collapsed="false">
      <c r="A7010" s="4" t="str">
        <f aca="false">B7010&amp;"|"&amp;C7010</f>
        <v>tdbR00000624 Ala-UGC|49</v>
      </c>
      <c r="B7010" s="4" t="s">
        <v>132</v>
      </c>
      <c r="C7010" s="4" t="s">
        <v>829</v>
      </c>
      <c r="D7010" s="4" t="n">
        <v>47</v>
      </c>
      <c r="E7010" s="23" t="s">
        <v>772</v>
      </c>
      <c r="F7010" s="10" t="s">
        <v>830</v>
      </c>
    </row>
    <row r="7011" customFormat="false" ht="15" hidden="false" customHeight="false" outlineLevel="0" collapsed="false">
      <c r="A7011" s="4" t="str">
        <f aca="false">B7011&amp;"|"&amp;C7011</f>
        <v>tdbR00000624 Ala-UGC|50</v>
      </c>
      <c r="B7011" s="4" t="s">
        <v>132</v>
      </c>
      <c r="C7011" s="4" t="s">
        <v>831</v>
      </c>
      <c r="D7011" s="4" t="n">
        <v>48</v>
      </c>
      <c r="E7011" s="23" t="s">
        <v>777</v>
      </c>
      <c r="F7011" s="10" t="s">
        <v>830</v>
      </c>
    </row>
    <row r="7012" customFormat="false" ht="15" hidden="false" customHeight="false" outlineLevel="0" collapsed="false">
      <c r="A7012" s="4" t="str">
        <f aca="false">B7012&amp;"|"&amp;C7012</f>
        <v>tdbR00000624 Ala-UGC|51</v>
      </c>
      <c r="B7012" s="4" t="s">
        <v>132</v>
      </c>
      <c r="C7012" s="4" t="s">
        <v>832</v>
      </c>
      <c r="D7012" s="4" t="n">
        <v>49</v>
      </c>
      <c r="E7012" s="23" t="s">
        <v>772</v>
      </c>
      <c r="F7012" s="10" t="s">
        <v>830</v>
      </c>
    </row>
    <row r="7013" customFormat="false" ht="15" hidden="false" customHeight="false" outlineLevel="0" collapsed="false">
      <c r="A7013" s="4" t="str">
        <f aca="false">B7013&amp;"|"&amp;C7013</f>
        <v>tdbR00000624 Ala-UGC|52</v>
      </c>
      <c r="B7013" s="4" t="s">
        <v>132</v>
      </c>
      <c r="C7013" s="4" t="s">
        <v>833</v>
      </c>
      <c r="D7013" s="4" t="n">
        <v>50</v>
      </c>
      <c r="E7013" s="23" t="s">
        <v>459</v>
      </c>
      <c r="F7013" s="10" t="s">
        <v>830</v>
      </c>
    </row>
    <row r="7014" customFormat="false" ht="15" hidden="false" customHeight="false" outlineLevel="0" collapsed="false">
      <c r="A7014" s="4" t="str">
        <f aca="false">B7014&amp;"|"&amp;C7014</f>
        <v>tdbR00000624 Ala-UGC|53</v>
      </c>
      <c r="B7014" s="4" t="s">
        <v>132</v>
      </c>
      <c r="C7014" s="4" t="s">
        <v>834</v>
      </c>
      <c r="D7014" s="4" t="n">
        <v>51</v>
      </c>
      <c r="E7014" s="23" t="s">
        <v>459</v>
      </c>
      <c r="F7014" s="10" t="s">
        <v>830</v>
      </c>
    </row>
    <row r="7015" customFormat="false" ht="15" hidden="false" customHeight="false" outlineLevel="0" collapsed="false">
      <c r="A7015" s="4" t="str">
        <f aca="false">B7015&amp;"|"&amp;C7015</f>
        <v>tdbR00000624 Ala-UGC|54</v>
      </c>
      <c r="B7015" s="4" t="s">
        <v>132</v>
      </c>
      <c r="C7015" s="4" t="s">
        <v>835</v>
      </c>
      <c r="D7015" s="4" t="n">
        <v>52</v>
      </c>
      <c r="E7015" s="19" t="s">
        <v>777</v>
      </c>
      <c r="F7015" s="20" t="s">
        <v>836</v>
      </c>
    </row>
    <row r="7016" customFormat="false" ht="15" hidden="false" customHeight="false" outlineLevel="0" collapsed="false">
      <c r="A7016" s="4" t="str">
        <f aca="false">B7016&amp;"|"&amp;C7016</f>
        <v>tdbR00000624 Ala-UGC|55</v>
      </c>
      <c r="B7016" s="4" t="s">
        <v>132</v>
      </c>
      <c r="C7016" s="4" t="s">
        <v>837</v>
      </c>
      <c r="D7016" s="4" t="n">
        <v>53</v>
      </c>
      <c r="E7016" s="19" t="s">
        <v>777</v>
      </c>
      <c r="F7016" s="20" t="s">
        <v>836</v>
      </c>
    </row>
    <row r="7017" customFormat="false" ht="15" hidden="false" customHeight="false" outlineLevel="0" collapsed="false">
      <c r="A7017" s="4" t="str">
        <f aca="false">B7017&amp;"|"&amp;C7017</f>
        <v>tdbR00000624 Ala-UGC|56</v>
      </c>
      <c r="B7017" s="4" t="s">
        <v>132</v>
      </c>
      <c r="C7017" s="4" t="s">
        <v>838</v>
      </c>
      <c r="D7017" s="4" t="n">
        <v>54</v>
      </c>
      <c r="E7017" s="19" t="s">
        <v>772</v>
      </c>
      <c r="F7017" s="20" t="s">
        <v>836</v>
      </c>
    </row>
    <row r="7018" customFormat="false" ht="15" hidden="false" customHeight="false" outlineLevel="0" collapsed="false">
      <c r="A7018" s="4" t="str">
        <f aca="false">B7018&amp;"|"&amp;C7018</f>
        <v>tdbR00000624 Ala-UGC|57</v>
      </c>
      <c r="B7018" s="4" t="s">
        <v>132</v>
      </c>
      <c r="C7018" s="4" t="s">
        <v>839</v>
      </c>
      <c r="D7018" s="4" t="n">
        <v>55</v>
      </c>
      <c r="E7018" s="19" t="s">
        <v>459</v>
      </c>
      <c r="F7018" s="20" t="s">
        <v>836</v>
      </c>
    </row>
    <row r="7019" customFormat="false" ht="15" hidden="false" customHeight="false" outlineLevel="0" collapsed="false">
      <c r="A7019" s="4" t="str">
        <f aca="false">B7019&amp;"|"&amp;C7019</f>
        <v>tdbR00000624 Ala-UGC|58</v>
      </c>
      <c r="B7019" s="4" t="s">
        <v>132</v>
      </c>
      <c r="C7019" s="4" t="s">
        <v>840</v>
      </c>
      <c r="D7019" s="4" t="n">
        <v>56</v>
      </c>
      <c r="E7019" s="19" t="s">
        <v>780</v>
      </c>
      <c r="F7019" s="20" t="s">
        <v>836</v>
      </c>
    </row>
    <row r="7020" customFormat="false" ht="15" hidden="false" customHeight="false" outlineLevel="0" collapsed="false">
      <c r="A7020" s="4" t="str">
        <f aca="false">B7020&amp;"|"&amp;C7020</f>
        <v>tdbR00000624 Ala-UGC|59</v>
      </c>
      <c r="B7020" s="4" t="s">
        <v>132</v>
      </c>
      <c r="C7020" s="4" t="s">
        <v>841</v>
      </c>
      <c r="D7020" s="4" t="n">
        <v>57</v>
      </c>
      <c r="E7020" s="19" t="s">
        <v>777</v>
      </c>
      <c r="F7020" s="20" t="s">
        <v>836</v>
      </c>
    </row>
    <row r="7021" customFormat="false" ht="15" hidden="false" customHeight="false" outlineLevel="0" collapsed="false">
      <c r="A7021" s="4" t="str">
        <f aca="false">B7021&amp;"|"&amp;C7021</f>
        <v>tdbR00000624 Ala-UGC|60</v>
      </c>
      <c r="B7021" s="4" t="s">
        <v>132</v>
      </c>
      <c r="C7021" s="4" t="s">
        <v>842</v>
      </c>
      <c r="D7021" s="4" t="n">
        <v>58</v>
      </c>
      <c r="E7021" s="19" t="s">
        <v>772</v>
      </c>
      <c r="F7021" s="20" t="s">
        <v>836</v>
      </c>
    </row>
    <row r="7022" customFormat="false" ht="15" hidden="false" customHeight="false" outlineLevel="0" collapsed="false">
      <c r="A7022" s="4" t="str">
        <f aca="false">B7022&amp;"|"&amp;C7022</f>
        <v>tdbR00000624 Ala-UGC|61</v>
      </c>
      <c r="B7022" s="4" t="s">
        <v>132</v>
      </c>
      <c r="C7022" s="4" t="s">
        <v>843</v>
      </c>
      <c r="D7022" s="4" t="n">
        <v>59</v>
      </c>
      <c r="E7022" s="23" t="s">
        <v>772</v>
      </c>
      <c r="F7022" s="10" t="s">
        <v>830</v>
      </c>
    </row>
    <row r="7023" customFormat="false" ht="15" hidden="false" customHeight="false" outlineLevel="0" collapsed="false">
      <c r="A7023" s="4" t="str">
        <f aca="false">B7023&amp;"|"&amp;C7023</f>
        <v>tdbR00000624 Ala-UGC|62</v>
      </c>
      <c r="B7023" s="4" t="s">
        <v>132</v>
      </c>
      <c r="C7023" s="4" t="s">
        <v>844</v>
      </c>
      <c r="D7023" s="4" t="n">
        <v>60</v>
      </c>
      <c r="E7023" s="23" t="s">
        <v>772</v>
      </c>
      <c r="F7023" s="10" t="s">
        <v>830</v>
      </c>
    </row>
    <row r="7024" customFormat="false" ht="15" hidden="false" customHeight="false" outlineLevel="0" collapsed="false">
      <c r="A7024" s="4" t="str">
        <f aca="false">B7024&amp;"|"&amp;C7024</f>
        <v>tdbR00000624 Ala-UGC|63</v>
      </c>
      <c r="B7024" s="4" t="s">
        <v>132</v>
      </c>
      <c r="C7024" s="4" t="s">
        <v>845</v>
      </c>
      <c r="D7024" s="4" t="n">
        <v>61</v>
      </c>
      <c r="E7024" s="23" t="s">
        <v>772</v>
      </c>
      <c r="F7024" s="10" t="s">
        <v>830</v>
      </c>
    </row>
    <row r="7025" customFormat="false" ht="15" hidden="false" customHeight="false" outlineLevel="0" collapsed="false">
      <c r="A7025" s="4" t="str">
        <f aca="false">B7025&amp;"|"&amp;C7025</f>
        <v>tdbR00000624 Ala-UGC|64</v>
      </c>
      <c r="B7025" s="4" t="s">
        <v>132</v>
      </c>
      <c r="C7025" s="4" t="s">
        <v>846</v>
      </c>
      <c r="D7025" s="4" t="n">
        <v>62</v>
      </c>
      <c r="E7025" s="23" t="s">
        <v>459</v>
      </c>
      <c r="F7025" s="10" t="s">
        <v>830</v>
      </c>
    </row>
    <row r="7026" customFormat="false" ht="15" hidden="false" customHeight="false" outlineLevel="0" collapsed="false">
      <c r="A7026" s="4" t="str">
        <f aca="false">B7026&amp;"|"&amp;C7026</f>
        <v>tdbR00000624 Ala-UGC|65</v>
      </c>
      <c r="B7026" s="4" t="s">
        <v>132</v>
      </c>
      <c r="C7026" s="4" t="s">
        <v>847</v>
      </c>
      <c r="D7026" s="4" t="n">
        <v>63</v>
      </c>
      <c r="E7026" s="23" t="s">
        <v>780</v>
      </c>
      <c r="F7026" s="10" t="s">
        <v>830</v>
      </c>
    </row>
    <row r="7027" customFormat="false" ht="15" hidden="false" customHeight="false" outlineLevel="0" collapsed="false">
      <c r="A7027" s="4" t="str">
        <f aca="false">B7027&amp;"|"&amp;C7027</f>
        <v>tdbR00000624 Ala-UGC|66</v>
      </c>
      <c r="B7027" s="4" t="s">
        <v>132</v>
      </c>
      <c r="C7027" s="4" t="s">
        <v>848</v>
      </c>
      <c r="D7027" s="4" t="n">
        <v>64</v>
      </c>
      <c r="E7027" s="17" t="s">
        <v>772</v>
      </c>
      <c r="F7027" s="18" t="s">
        <v>768</v>
      </c>
    </row>
    <row r="7028" customFormat="false" ht="15" hidden="false" customHeight="false" outlineLevel="0" collapsed="false">
      <c r="A7028" s="4" t="str">
        <f aca="false">B7028&amp;"|"&amp;C7028</f>
        <v>tdbR00000624 Ala-UGC|67</v>
      </c>
      <c r="B7028" s="4" t="s">
        <v>132</v>
      </c>
      <c r="C7028" s="4" t="s">
        <v>849</v>
      </c>
      <c r="D7028" s="4" t="n">
        <v>65</v>
      </c>
      <c r="E7028" s="17" t="s">
        <v>780</v>
      </c>
      <c r="F7028" s="18" t="s">
        <v>768</v>
      </c>
    </row>
    <row r="7029" customFormat="false" ht="15" hidden="false" customHeight="false" outlineLevel="0" collapsed="false">
      <c r="A7029" s="4" t="str">
        <f aca="false">B7029&amp;"|"&amp;C7029</f>
        <v>tdbR00000624 Ala-UGC|68</v>
      </c>
      <c r="B7029" s="4" t="s">
        <v>132</v>
      </c>
      <c r="C7029" s="4" t="s">
        <v>850</v>
      </c>
      <c r="D7029" s="4" t="n">
        <v>66</v>
      </c>
      <c r="E7029" s="17" t="s">
        <v>772</v>
      </c>
      <c r="F7029" s="18" t="s">
        <v>768</v>
      </c>
    </row>
    <row r="7030" customFormat="false" ht="15" hidden="false" customHeight="false" outlineLevel="0" collapsed="false">
      <c r="A7030" s="4" t="str">
        <f aca="false">B7030&amp;"|"&amp;C7030</f>
        <v>tdbR00000624 Ala-UGC|69</v>
      </c>
      <c r="B7030" s="4" t="s">
        <v>132</v>
      </c>
      <c r="C7030" s="4" t="s">
        <v>851</v>
      </c>
      <c r="D7030" s="4" t="n">
        <v>67</v>
      </c>
      <c r="E7030" s="17" t="s">
        <v>772</v>
      </c>
      <c r="F7030" s="18" t="s">
        <v>768</v>
      </c>
    </row>
    <row r="7031" customFormat="false" ht="15" hidden="false" customHeight="false" outlineLevel="0" collapsed="false">
      <c r="A7031" s="4" t="str">
        <f aca="false">B7031&amp;"|"&amp;C7031</f>
        <v>tdbR00000624 Ala-UGC|70</v>
      </c>
      <c r="B7031" s="4" t="s">
        <v>132</v>
      </c>
      <c r="C7031" s="4" t="s">
        <v>852</v>
      </c>
      <c r="D7031" s="4" t="n">
        <v>68</v>
      </c>
      <c r="E7031" s="17" t="s">
        <v>777</v>
      </c>
      <c r="F7031" s="18" t="s">
        <v>768</v>
      </c>
    </row>
    <row r="7032" customFormat="false" ht="15" hidden="false" customHeight="false" outlineLevel="0" collapsed="false">
      <c r="A7032" s="4" t="str">
        <f aca="false">B7032&amp;"|"&amp;C7032</f>
        <v>tdbR00000624 Ala-UGC|71</v>
      </c>
      <c r="B7032" s="4" t="s">
        <v>132</v>
      </c>
      <c r="C7032" s="4" t="s">
        <v>853</v>
      </c>
      <c r="D7032" s="4" t="n">
        <v>69</v>
      </c>
      <c r="E7032" s="17" t="s">
        <v>772</v>
      </c>
      <c r="F7032" s="18" t="s">
        <v>768</v>
      </c>
    </row>
    <row r="7033" customFormat="false" ht="15" hidden="false" customHeight="false" outlineLevel="0" collapsed="false">
      <c r="A7033" s="4" t="str">
        <f aca="false">B7033&amp;"|"&amp;C7033</f>
        <v>tdbR00000624 Ala-UGC|72</v>
      </c>
      <c r="B7033" s="4" t="s">
        <v>132</v>
      </c>
      <c r="C7033" s="4" t="s">
        <v>854</v>
      </c>
      <c r="D7033" s="4" t="n">
        <v>70</v>
      </c>
      <c r="E7033" s="17" t="s">
        <v>772</v>
      </c>
      <c r="F7033" s="18" t="s">
        <v>768</v>
      </c>
    </row>
    <row r="7034" customFormat="false" ht="15" hidden="false" customHeight="false" outlineLevel="0" collapsed="false">
      <c r="A7034" s="4" t="str">
        <f aca="false">B7034&amp;"|"&amp;C7034</f>
        <v>tdbR00000625 Ala-UGC|1</v>
      </c>
      <c r="B7034" s="4" t="s">
        <v>133</v>
      </c>
      <c r="C7034" s="4" t="s">
        <v>767</v>
      </c>
      <c r="D7034" s="4" t="n">
        <v>1</v>
      </c>
      <c r="E7034" s="17" t="s">
        <v>459</v>
      </c>
      <c r="F7034" s="18" t="s">
        <v>768</v>
      </c>
    </row>
    <row r="7035" customFormat="false" ht="15" hidden="false" customHeight="false" outlineLevel="0" collapsed="false">
      <c r="A7035" s="4" t="str">
        <f aca="false">B7035&amp;"|"&amp;C7035</f>
        <v>tdbR00000625 Ala-UGC|2</v>
      </c>
      <c r="B7035" s="4" t="s">
        <v>133</v>
      </c>
      <c r="C7035" s="4" t="s">
        <v>769</v>
      </c>
      <c r="D7035" s="4" t="n">
        <v>2</v>
      </c>
      <c r="E7035" s="17" t="s">
        <v>459</v>
      </c>
      <c r="F7035" s="18" t="s">
        <v>768</v>
      </c>
    </row>
    <row r="7036" customFormat="false" ht="15" hidden="false" customHeight="false" outlineLevel="0" collapsed="false">
      <c r="A7036" s="4" t="str">
        <f aca="false">B7036&amp;"|"&amp;C7036</f>
        <v>tdbR00000625 Ala-UGC|3</v>
      </c>
      <c r="B7036" s="4" t="s">
        <v>133</v>
      </c>
      <c r="C7036" s="4" t="s">
        <v>770</v>
      </c>
      <c r="D7036" s="4" t="n">
        <v>3</v>
      </c>
      <c r="E7036" s="17" t="s">
        <v>459</v>
      </c>
      <c r="F7036" s="18" t="s">
        <v>768</v>
      </c>
    </row>
    <row r="7037" customFormat="false" ht="15" hidden="false" customHeight="false" outlineLevel="0" collapsed="false">
      <c r="A7037" s="4" t="str">
        <f aca="false">B7037&amp;"|"&amp;C7037</f>
        <v>tdbR00000625 Ala-UGC|4</v>
      </c>
      <c r="B7037" s="4" t="s">
        <v>133</v>
      </c>
      <c r="C7037" s="4" t="s">
        <v>771</v>
      </c>
      <c r="D7037" s="4" t="n">
        <v>4</v>
      </c>
      <c r="E7037" s="17" t="s">
        <v>459</v>
      </c>
      <c r="F7037" s="18" t="s">
        <v>768</v>
      </c>
    </row>
    <row r="7038" customFormat="false" ht="15" hidden="false" customHeight="false" outlineLevel="0" collapsed="false">
      <c r="A7038" s="4" t="str">
        <f aca="false">B7038&amp;"|"&amp;C7038</f>
        <v>tdbR00000625 Ala-UGC|5</v>
      </c>
      <c r="B7038" s="4" t="s">
        <v>133</v>
      </c>
      <c r="C7038" s="4" t="s">
        <v>773</v>
      </c>
      <c r="D7038" s="4" t="n">
        <v>5</v>
      </c>
      <c r="E7038" s="17" t="s">
        <v>459</v>
      </c>
      <c r="F7038" s="18" t="s">
        <v>768</v>
      </c>
    </row>
    <row r="7039" customFormat="false" ht="15" hidden="false" customHeight="false" outlineLevel="0" collapsed="false">
      <c r="A7039" s="4" t="str">
        <f aca="false">B7039&amp;"|"&amp;C7039</f>
        <v>tdbR00000625 Ala-UGC|6</v>
      </c>
      <c r="B7039" s="4" t="s">
        <v>133</v>
      </c>
      <c r="C7039" s="4" t="s">
        <v>774</v>
      </c>
      <c r="D7039" s="4" t="n">
        <v>6</v>
      </c>
      <c r="E7039" s="17" t="s">
        <v>777</v>
      </c>
      <c r="F7039" s="18" t="s">
        <v>768</v>
      </c>
    </row>
    <row r="7040" customFormat="false" ht="15" hidden="false" customHeight="false" outlineLevel="0" collapsed="false">
      <c r="A7040" s="4" t="str">
        <f aca="false">B7040&amp;"|"&amp;C7040</f>
        <v>tdbR00000625 Ala-UGC|7</v>
      </c>
      <c r="B7040" s="4" t="s">
        <v>133</v>
      </c>
      <c r="C7040" s="4" t="s">
        <v>775</v>
      </c>
      <c r="D7040" s="4" t="n">
        <v>7</v>
      </c>
      <c r="E7040" s="17" t="s">
        <v>459</v>
      </c>
      <c r="F7040" s="18" t="s">
        <v>768</v>
      </c>
    </row>
    <row r="7041" customFormat="false" ht="15" hidden="false" customHeight="false" outlineLevel="0" collapsed="false">
      <c r="A7041" s="4" t="str">
        <f aca="false">B7041&amp;"|"&amp;C7041</f>
        <v>tdbR00000625 Ala-UGC|8</v>
      </c>
      <c r="B7041" s="4" t="s">
        <v>133</v>
      </c>
      <c r="C7041" s="4" t="s">
        <v>776</v>
      </c>
      <c r="D7041" s="4" t="n">
        <v>8</v>
      </c>
      <c r="E7041" s="3" t="s">
        <v>777</v>
      </c>
      <c r="F7041" s="4" t="s">
        <v>778</v>
      </c>
    </row>
    <row r="7042" customFormat="false" ht="15" hidden="false" customHeight="false" outlineLevel="0" collapsed="false">
      <c r="A7042" s="4" t="str">
        <f aca="false">B7042&amp;"|"&amp;C7042</f>
        <v>tdbR00000625 Ala-UGC|9</v>
      </c>
      <c r="B7042" s="4" t="s">
        <v>133</v>
      </c>
      <c r="C7042" s="4" t="s">
        <v>779</v>
      </c>
      <c r="D7042" s="4" t="n">
        <v>9</v>
      </c>
      <c r="E7042" s="3" t="s">
        <v>780</v>
      </c>
      <c r="F7042" s="4" t="s">
        <v>781</v>
      </c>
    </row>
    <row r="7043" customFormat="false" ht="15" hidden="false" customHeight="false" outlineLevel="0" collapsed="false">
      <c r="A7043" s="4" t="str">
        <f aca="false">B7043&amp;"|"&amp;C7043</f>
        <v>tdbR00000625 Ala-UGC|10</v>
      </c>
      <c r="B7043" s="4" t="s">
        <v>133</v>
      </c>
      <c r="C7043" s="4" t="s">
        <v>782</v>
      </c>
      <c r="D7043" s="4" t="n">
        <v>10</v>
      </c>
      <c r="E7043" s="8" t="s">
        <v>459</v>
      </c>
      <c r="F7043" s="7" t="s">
        <v>783</v>
      </c>
    </row>
    <row r="7044" customFormat="false" ht="15" hidden="false" customHeight="false" outlineLevel="0" collapsed="false">
      <c r="A7044" s="4" t="str">
        <f aca="false">B7044&amp;"|"&amp;C7044</f>
        <v>tdbR00000625 Ala-UGC|11</v>
      </c>
      <c r="B7044" s="4" t="s">
        <v>133</v>
      </c>
      <c r="C7044" s="4" t="s">
        <v>784</v>
      </c>
      <c r="D7044" s="4" t="n">
        <v>11</v>
      </c>
      <c r="E7044" s="8" t="s">
        <v>772</v>
      </c>
      <c r="F7044" s="7" t="s">
        <v>783</v>
      </c>
    </row>
    <row r="7045" customFormat="false" ht="15" hidden="false" customHeight="false" outlineLevel="0" collapsed="false">
      <c r="A7045" s="4" t="str">
        <f aca="false">B7045&amp;"|"&amp;C7045</f>
        <v>tdbR00000625 Ala-UGC|12</v>
      </c>
      <c r="B7045" s="4" t="s">
        <v>133</v>
      </c>
      <c r="C7045" s="4" t="s">
        <v>785</v>
      </c>
      <c r="D7045" s="4" t="n">
        <v>12</v>
      </c>
      <c r="E7045" s="8" t="s">
        <v>777</v>
      </c>
      <c r="F7045" s="7" t="s">
        <v>783</v>
      </c>
    </row>
    <row r="7046" customFormat="false" ht="15" hidden="false" customHeight="false" outlineLevel="0" collapsed="false">
      <c r="A7046" s="4" t="str">
        <f aca="false">B7046&amp;"|"&amp;C7046</f>
        <v>tdbR00000625 Ala-UGC|13</v>
      </c>
      <c r="B7046" s="4" t="s">
        <v>133</v>
      </c>
      <c r="C7046" s="4" t="s">
        <v>786</v>
      </c>
      <c r="D7046" s="4" t="n">
        <v>13</v>
      </c>
      <c r="E7046" s="8" t="s">
        <v>772</v>
      </c>
      <c r="F7046" s="7" t="s">
        <v>783</v>
      </c>
    </row>
    <row r="7047" customFormat="false" ht="15" hidden="false" customHeight="false" outlineLevel="0" collapsed="false">
      <c r="A7047" s="4" t="str">
        <f aca="false">B7047&amp;"|"&amp;C7047</f>
        <v>tdbR00000625 Ala-UGC|14</v>
      </c>
      <c r="B7047" s="4" t="s">
        <v>133</v>
      </c>
      <c r="C7047" s="4" t="s">
        <v>787</v>
      </c>
      <c r="D7047" s="4" t="n">
        <v>14</v>
      </c>
      <c r="E7047" s="19" t="s">
        <v>780</v>
      </c>
      <c r="F7047" s="20" t="s">
        <v>788</v>
      </c>
    </row>
    <row r="7048" customFormat="false" ht="15" hidden="false" customHeight="false" outlineLevel="0" collapsed="false">
      <c r="A7048" s="4" t="str">
        <f aca="false">B7048&amp;"|"&amp;C7048</f>
        <v>tdbR00000625 Ala-UGC|15</v>
      </c>
      <c r="B7048" s="4" t="s">
        <v>133</v>
      </c>
      <c r="C7048" s="4" t="s">
        <v>789</v>
      </c>
      <c r="D7048" s="4" t="n">
        <v>15</v>
      </c>
      <c r="E7048" s="19" t="s">
        <v>459</v>
      </c>
      <c r="F7048" s="20" t="s">
        <v>788</v>
      </c>
    </row>
    <row r="7049" customFormat="false" ht="15" hidden="false" customHeight="false" outlineLevel="0" collapsed="false">
      <c r="A7049" s="4" t="str">
        <f aca="false">B7049&amp;"|"&amp;C7049</f>
        <v>tdbR00000625 Ala-UGC|16</v>
      </c>
      <c r="B7049" s="4" t="s">
        <v>133</v>
      </c>
      <c r="C7049" s="4" t="s">
        <v>790</v>
      </c>
      <c r="D7049" s="4" t="n">
        <v>16</v>
      </c>
      <c r="E7049" s="19" t="s">
        <v>777</v>
      </c>
      <c r="F7049" s="20" t="s">
        <v>788</v>
      </c>
    </row>
    <row r="7050" customFormat="false" ht="15" hidden="false" customHeight="false" outlineLevel="0" collapsed="false">
      <c r="A7050" s="4" t="str">
        <f aca="false">B7050&amp;"|"&amp;C7050</f>
        <v>tdbR00000625 Ala-UGC|18</v>
      </c>
      <c r="B7050" s="4" t="s">
        <v>133</v>
      </c>
      <c r="C7050" s="4" t="s">
        <v>793</v>
      </c>
      <c r="D7050" s="4" t="n">
        <v>17</v>
      </c>
      <c r="E7050" s="19" t="s">
        <v>459</v>
      </c>
      <c r="F7050" s="20" t="s">
        <v>788</v>
      </c>
    </row>
    <row r="7051" customFormat="false" ht="15" hidden="false" customHeight="false" outlineLevel="0" collapsed="false">
      <c r="A7051" s="4" t="str">
        <f aca="false">B7051&amp;"|"&amp;C7051</f>
        <v>tdbR00000625 Ala-UGC|19</v>
      </c>
      <c r="B7051" s="4" t="s">
        <v>133</v>
      </c>
      <c r="C7051" s="4" t="s">
        <v>794</v>
      </c>
      <c r="D7051" s="4" t="n">
        <v>18</v>
      </c>
      <c r="E7051" s="19" t="s">
        <v>459</v>
      </c>
      <c r="F7051" s="20" t="s">
        <v>788</v>
      </c>
    </row>
    <row r="7052" customFormat="false" ht="15" hidden="false" customHeight="false" outlineLevel="0" collapsed="false">
      <c r="A7052" s="4" t="str">
        <f aca="false">B7052&amp;"|"&amp;C7052</f>
        <v>tdbR00000625 Ala-UGC|20</v>
      </c>
      <c r="B7052" s="4" t="s">
        <v>133</v>
      </c>
      <c r="C7052" s="4" t="s">
        <v>795</v>
      </c>
      <c r="D7052" s="4" t="n">
        <v>19</v>
      </c>
      <c r="E7052" s="19" t="s">
        <v>777</v>
      </c>
      <c r="F7052" s="20" t="s">
        <v>788</v>
      </c>
    </row>
    <row r="7053" customFormat="false" ht="15" hidden="false" customHeight="false" outlineLevel="0" collapsed="false">
      <c r="A7053" s="4" t="str">
        <f aca="false">B7053&amp;"|"&amp;C7053</f>
        <v>tdbR00000625 Ala-UGC|21</v>
      </c>
      <c r="B7053" s="4" t="s">
        <v>133</v>
      </c>
      <c r="C7053" s="4" t="s">
        <v>797</v>
      </c>
      <c r="D7053" s="4" t="n">
        <v>20</v>
      </c>
      <c r="E7053" s="19" t="s">
        <v>780</v>
      </c>
      <c r="F7053" s="20" t="s">
        <v>788</v>
      </c>
    </row>
    <row r="7054" customFormat="false" ht="15" hidden="false" customHeight="false" outlineLevel="0" collapsed="false">
      <c r="A7054" s="4" t="str">
        <f aca="false">B7054&amp;"|"&amp;C7054</f>
        <v>tdbR00000625 Ala-UGC|22</v>
      </c>
      <c r="B7054" s="4" t="s">
        <v>133</v>
      </c>
      <c r="C7054" s="4" t="s">
        <v>798</v>
      </c>
      <c r="D7054" s="4" t="n">
        <v>21</v>
      </c>
      <c r="E7054" s="8" t="s">
        <v>459</v>
      </c>
      <c r="F7054" s="7" t="s">
        <v>783</v>
      </c>
    </row>
    <row r="7055" customFormat="false" ht="15" hidden="false" customHeight="false" outlineLevel="0" collapsed="false">
      <c r="A7055" s="4" t="str">
        <f aca="false">B7055&amp;"|"&amp;C7055</f>
        <v>tdbR00000625 Ala-UGC|23</v>
      </c>
      <c r="B7055" s="4" t="s">
        <v>133</v>
      </c>
      <c r="C7055" s="4" t="s">
        <v>799</v>
      </c>
      <c r="D7055" s="4" t="n">
        <v>22</v>
      </c>
      <c r="E7055" s="8" t="s">
        <v>780</v>
      </c>
      <c r="F7055" s="7" t="s">
        <v>783</v>
      </c>
    </row>
    <row r="7056" customFormat="false" ht="15" hidden="false" customHeight="false" outlineLevel="0" collapsed="false">
      <c r="A7056" s="4" t="str">
        <f aca="false">B7056&amp;"|"&amp;C7056</f>
        <v>tdbR00000625 Ala-UGC|24</v>
      </c>
      <c r="B7056" s="4" t="s">
        <v>133</v>
      </c>
      <c r="C7056" s="4" t="s">
        <v>800</v>
      </c>
      <c r="D7056" s="4" t="n">
        <v>23</v>
      </c>
      <c r="E7056" s="8" t="s">
        <v>459</v>
      </c>
      <c r="F7056" s="7" t="s">
        <v>783</v>
      </c>
    </row>
    <row r="7057" customFormat="false" ht="15" hidden="false" customHeight="false" outlineLevel="0" collapsed="false">
      <c r="A7057" s="4" t="str">
        <f aca="false">B7057&amp;"|"&amp;C7057</f>
        <v>tdbR00000625 Ala-UGC|25</v>
      </c>
      <c r="B7057" s="4" t="s">
        <v>133</v>
      </c>
      <c r="C7057" s="4" t="s">
        <v>801</v>
      </c>
      <c r="D7057" s="4" t="n">
        <v>24</v>
      </c>
      <c r="E7057" s="8" t="s">
        <v>772</v>
      </c>
      <c r="F7057" s="7" t="s">
        <v>783</v>
      </c>
    </row>
    <row r="7058" customFormat="false" ht="15" hidden="false" customHeight="false" outlineLevel="0" collapsed="false">
      <c r="A7058" s="4" t="str">
        <f aca="false">B7058&amp;"|"&amp;C7058</f>
        <v>tdbR00000625 Ala-UGC|26</v>
      </c>
      <c r="B7058" s="4" t="s">
        <v>133</v>
      </c>
      <c r="C7058" s="4" t="s">
        <v>802</v>
      </c>
      <c r="D7058" s="4" t="n">
        <v>25</v>
      </c>
      <c r="E7058" s="3" t="s">
        <v>459</v>
      </c>
      <c r="F7058" s="4" t="s">
        <v>803</v>
      </c>
    </row>
    <row r="7059" customFormat="false" ht="15" hidden="false" customHeight="false" outlineLevel="0" collapsed="false">
      <c r="A7059" s="4" t="str">
        <f aca="false">B7059&amp;"|"&amp;C7059</f>
        <v>tdbR00000625 Ala-UGC|27</v>
      </c>
      <c r="B7059" s="4" t="s">
        <v>133</v>
      </c>
      <c r="C7059" s="4" t="s">
        <v>804</v>
      </c>
      <c r="D7059" s="4" t="n">
        <v>26</v>
      </c>
      <c r="E7059" s="21" t="s">
        <v>772</v>
      </c>
      <c r="F7059" s="22" t="s">
        <v>805</v>
      </c>
    </row>
    <row r="7060" customFormat="false" ht="15" hidden="false" customHeight="false" outlineLevel="0" collapsed="false">
      <c r="A7060" s="4" t="str">
        <f aca="false">B7060&amp;"|"&amp;C7060</f>
        <v>tdbR00000625 Ala-UGC|28</v>
      </c>
      <c r="B7060" s="4" t="s">
        <v>133</v>
      </c>
      <c r="C7060" s="4" t="s">
        <v>806</v>
      </c>
      <c r="D7060" s="4" t="n">
        <v>27</v>
      </c>
      <c r="E7060" s="21" t="s">
        <v>780</v>
      </c>
      <c r="F7060" s="22" t="s">
        <v>805</v>
      </c>
    </row>
    <row r="7061" customFormat="false" ht="15" hidden="false" customHeight="false" outlineLevel="0" collapsed="false">
      <c r="A7061" s="4" t="str">
        <f aca="false">B7061&amp;"|"&amp;C7061</f>
        <v>tdbR00000625 Ala-UGC|29</v>
      </c>
      <c r="B7061" s="4" t="s">
        <v>133</v>
      </c>
      <c r="C7061" s="4" t="s">
        <v>807</v>
      </c>
      <c r="D7061" s="4" t="n">
        <v>28</v>
      </c>
      <c r="E7061" s="21" t="s">
        <v>777</v>
      </c>
      <c r="F7061" s="22" t="s">
        <v>805</v>
      </c>
    </row>
    <row r="7062" customFormat="false" ht="15" hidden="false" customHeight="false" outlineLevel="0" collapsed="false">
      <c r="A7062" s="4" t="str">
        <f aca="false">B7062&amp;"|"&amp;C7062</f>
        <v>tdbR00000625 Ala-UGC|30</v>
      </c>
      <c r="B7062" s="4" t="s">
        <v>133</v>
      </c>
      <c r="C7062" s="4" t="s">
        <v>808</v>
      </c>
      <c r="D7062" s="4" t="n">
        <v>29</v>
      </c>
      <c r="E7062" s="21" t="s">
        <v>459</v>
      </c>
      <c r="F7062" s="22" t="s">
        <v>805</v>
      </c>
    </row>
    <row r="7063" customFormat="false" ht="15" hidden="false" customHeight="false" outlineLevel="0" collapsed="false">
      <c r="A7063" s="4" t="str">
        <f aca="false">B7063&amp;"|"&amp;C7063</f>
        <v>tdbR00000625 Ala-UGC|31</v>
      </c>
      <c r="B7063" s="4" t="s">
        <v>133</v>
      </c>
      <c r="C7063" s="4" t="s">
        <v>809</v>
      </c>
      <c r="D7063" s="4" t="n">
        <v>30</v>
      </c>
      <c r="E7063" s="21" t="s">
        <v>772</v>
      </c>
      <c r="F7063" s="22" t="s">
        <v>805</v>
      </c>
    </row>
    <row r="7064" customFormat="false" ht="15" hidden="false" customHeight="false" outlineLevel="0" collapsed="false">
      <c r="A7064" s="4" t="str">
        <f aca="false">B7064&amp;"|"&amp;C7064</f>
        <v>tdbR00000625 Ala-UGC|32</v>
      </c>
      <c r="B7064" s="4" t="s">
        <v>133</v>
      </c>
      <c r="C7064" s="4" t="s">
        <v>810</v>
      </c>
      <c r="D7064" s="4" t="n">
        <v>31</v>
      </c>
      <c r="E7064" s="19" t="s">
        <v>777</v>
      </c>
      <c r="F7064" s="20" t="s">
        <v>811</v>
      </c>
    </row>
    <row r="7065" customFormat="false" ht="15" hidden="false" customHeight="false" outlineLevel="0" collapsed="false">
      <c r="A7065" s="4" t="str">
        <f aca="false">B7065&amp;"|"&amp;C7065</f>
        <v>tdbR00000625 Ala-UGC|33</v>
      </c>
      <c r="B7065" s="4" t="s">
        <v>133</v>
      </c>
      <c r="C7065" s="4" t="s">
        <v>812</v>
      </c>
      <c r="D7065" s="4" t="n">
        <v>32</v>
      </c>
      <c r="E7065" s="19" t="s">
        <v>777</v>
      </c>
      <c r="F7065" s="20" t="s">
        <v>811</v>
      </c>
    </row>
    <row r="7066" customFormat="false" ht="15" hidden="false" customHeight="false" outlineLevel="0" collapsed="false">
      <c r="A7066" s="4" t="str">
        <f aca="false">B7066&amp;"|"&amp;C7066</f>
        <v>tdbR00000625 Ala-UGC|34</v>
      </c>
      <c r="B7066" s="4" t="s">
        <v>133</v>
      </c>
      <c r="C7066" s="4" t="s">
        <v>813</v>
      </c>
      <c r="D7066" s="4" t="n">
        <v>33</v>
      </c>
      <c r="E7066" s="19" t="s">
        <v>777</v>
      </c>
      <c r="F7066" s="20" t="s">
        <v>811</v>
      </c>
    </row>
    <row r="7067" customFormat="false" ht="15" hidden="false" customHeight="false" outlineLevel="0" collapsed="false">
      <c r="A7067" s="4" t="str">
        <f aca="false">B7067&amp;"|"&amp;C7067</f>
        <v>tdbR00000625 Ala-UGC|35</v>
      </c>
      <c r="B7067" s="4" t="s">
        <v>133</v>
      </c>
      <c r="C7067" s="4" t="s">
        <v>814</v>
      </c>
      <c r="D7067" s="4" t="n">
        <v>34</v>
      </c>
      <c r="E7067" s="19" t="s">
        <v>459</v>
      </c>
      <c r="F7067" s="20" t="s">
        <v>811</v>
      </c>
    </row>
    <row r="7068" customFormat="false" ht="15" hidden="false" customHeight="false" outlineLevel="0" collapsed="false">
      <c r="A7068" s="4" t="str">
        <f aca="false">B7068&amp;"|"&amp;C7068</f>
        <v>tdbR00000625 Ala-UGC|36</v>
      </c>
      <c r="B7068" s="4" t="s">
        <v>133</v>
      </c>
      <c r="C7068" s="4" t="s">
        <v>815</v>
      </c>
      <c r="D7068" s="4" t="n">
        <v>35</v>
      </c>
      <c r="E7068" s="19" t="s">
        <v>772</v>
      </c>
      <c r="F7068" s="20" t="s">
        <v>811</v>
      </c>
    </row>
    <row r="7069" customFormat="false" ht="15" hidden="false" customHeight="false" outlineLevel="0" collapsed="false">
      <c r="A7069" s="4" t="str">
        <f aca="false">B7069&amp;"|"&amp;C7069</f>
        <v>tdbR00000625 Ala-UGC|37</v>
      </c>
      <c r="B7069" s="4" t="s">
        <v>133</v>
      </c>
      <c r="C7069" s="4" t="s">
        <v>816</v>
      </c>
      <c r="D7069" s="4" t="n">
        <v>36</v>
      </c>
      <c r="E7069" s="19" t="s">
        <v>780</v>
      </c>
      <c r="F7069" s="20" t="s">
        <v>811</v>
      </c>
    </row>
    <row r="7070" customFormat="false" ht="15" hidden="false" customHeight="false" outlineLevel="0" collapsed="false">
      <c r="A7070" s="4" t="str">
        <f aca="false">B7070&amp;"|"&amp;C7070</f>
        <v>tdbR00000625 Ala-UGC|38</v>
      </c>
      <c r="B7070" s="4" t="s">
        <v>133</v>
      </c>
      <c r="C7070" s="4" t="s">
        <v>817</v>
      </c>
      <c r="D7070" s="4" t="n">
        <v>37</v>
      </c>
      <c r="E7070" s="19" t="s">
        <v>777</v>
      </c>
      <c r="F7070" s="20" t="s">
        <v>811</v>
      </c>
    </row>
    <row r="7071" customFormat="false" ht="15" hidden="false" customHeight="false" outlineLevel="0" collapsed="false">
      <c r="A7071" s="4" t="str">
        <f aca="false">B7071&amp;"|"&amp;C7071</f>
        <v>tdbR00000625 Ala-UGC|39</v>
      </c>
      <c r="B7071" s="4" t="s">
        <v>133</v>
      </c>
      <c r="C7071" s="4" t="s">
        <v>818</v>
      </c>
      <c r="D7071" s="4" t="n">
        <v>38</v>
      </c>
      <c r="E7071" s="21" t="s">
        <v>459</v>
      </c>
      <c r="F7071" s="22" t="s">
        <v>805</v>
      </c>
    </row>
    <row r="7072" customFormat="false" ht="15" hidden="false" customHeight="false" outlineLevel="0" collapsed="false">
      <c r="A7072" s="4" t="str">
        <f aca="false">B7072&amp;"|"&amp;C7072</f>
        <v>tdbR00000625 Ala-UGC|40</v>
      </c>
      <c r="B7072" s="4" t="s">
        <v>133</v>
      </c>
      <c r="C7072" s="4" t="s">
        <v>819</v>
      </c>
      <c r="D7072" s="4" t="n">
        <v>39</v>
      </c>
      <c r="E7072" s="21" t="s">
        <v>777</v>
      </c>
      <c r="F7072" s="22" t="s">
        <v>805</v>
      </c>
    </row>
    <row r="7073" customFormat="false" ht="15" hidden="false" customHeight="false" outlineLevel="0" collapsed="false">
      <c r="A7073" s="4" t="str">
        <f aca="false">B7073&amp;"|"&amp;C7073</f>
        <v>tdbR00000625 Ala-UGC|41</v>
      </c>
      <c r="B7073" s="4" t="s">
        <v>133</v>
      </c>
      <c r="C7073" s="4" t="s">
        <v>820</v>
      </c>
      <c r="D7073" s="4" t="n">
        <v>40</v>
      </c>
      <c r="E7073" s="21" t="s">
        <v>780</v>
      </c>
      <c r="F7073" s="22" t="s">
        <v>805</v>
      </c>
    </row>
    <row r="7074" customFormat="false" ht="15" hidden="false" customHeight="false" outlineLevel="0" collapsed="false">
      <c r="A7074" s="4" t="str">
        <f aca="false">B7074&amp;"|"&amp;C7074</f>
        <v>tdbR00000625 Ala-UGC|42</v>
      </c>
      <c r="B7074" s="4" t="s">
        <v>133</v>
      </c>
      <c r="C7074" s="4" t="s">
        <v>821</v>
      </c>
      <c r="D7074" s="4" t="n">
        <v>41</v>
      </c>
      <c r="E7074" s="21" t="s">
        <v>777</v>
      </c>
      <c r="F7074" s="22" t="s">
        <v>805</v>
      </c>
    </row>
    <row r="7075" customFormat="false" ht="15" hidden="false" customHeight="false" outlineLevel="0" collapsed="false">
      <c r="A7075" s="4" t="str">
        <f aca="false">B7075&amp;"|"&amp;C7075</f>
        <v>tdbR00000625 Ala-UGC|43</v>
      </c>
      <c r="B7075" s="4" t="s">
        <v>133</v>
      </c>
      <c r="C7075" s="4" t="s">
        <v>822</v>
      </c>
      <c r="D7075" s="4" t="n">
        <v>42</v>
      </c>
      <c r="E7075" s="21" t="s">
        <v>459</v>
      </c>
      <c r="F7075" s="22" t="s">
        <v>805</v>
      </c>
    </row>
    <row r="7076" customFormat="false" ht="15" hidden="false" customHeight="false" outlineLevel="0" collapsed="false">
      <c r="A7076" s="4" t="str">
        <f aca="false">B7076&amp;"|"&amp;C7076</f>
        <v>tdbR00000625 Ala-UGC|44</v>
      </c>
      <c r="B7076" s="4" t="s">
        <v>133</v>
      </c>
      <c r="C7076" s="4" t="s">
        <v>823</v>
      </c>
      <c r="D7076" s="4" t="n">
        <v>43</v>
      </c>
      <c r="E7076" s="19" t="s">
        <v>780</v>
      </c>
      <c r="F7076" s="20" t="s">
        <v>824</v>
      </c>
    </row>
    <row r="7077" customFormat="false" ht="15" hidden="false" customHeight="false" outlineLevel="0" collapsed="false">
      <c r="A7077" s="4" t="str">
        <f aca="false">B7077&amp;"|"&amp;C7077</f>
        <v>tdbR00000625 Ala-UGC|45</v>
      </c>
      <c r="B7077" s="4" t="s">
        <v>133</v>
      </c>
      <c r="C7077" s="4" t="s">
        <v>825</v>
      </c>
      <c r="D7077" s="4" t="n">
        <v>44</v>
      </c>
      <c r="E7077" s="19" t="s">
        <v>459</v>
      </c>
      <c r="F7077" s="20" t="s">
        <v>824</v>
      </c>
    </row>
    <row r="7078" customFormat="false" ht="15" hidden="false" customHeight="false" outlineLevel="0" collapsed="false">
      <c r="A7078" s="4" t="str">
        <f aca="false">B7078&amp;"|"&amp;C7078</f>
        <v>tdbR00000625 Ala-UGC|46</v>
      </c>
      <c r="B7078" s="4" t="s">
        <v>133</v>
      </c>
      <c r="C7078" s="4" t="s">
        <v>826</v>
      </c>
      <c r="D7078" s="4" t="n">
        <v>45</v>
      </c>
      <c r="E7078" s="19" t="s">
        <v>459</v>
      </c>
      <c r="F7078" s="20" t="s">
        <v>824</v>
      </c>
    </row>
    <row r="7079" customFormat="false" ht="15" hidden="false" customHeight="false" outlineLevel="0" collapsed="false">
      <c r="A7079" s="4" t="str">
        <f aca="false">B7079&amp;"|"&amp;C7079</f>
        <v>tdbR00000625 Ala-UGC|47</v>
      </c>
      <c r="B7079" s="4" t="s">
        <v>133</v>
      </c>
      <c r="C7079" s="4" t="s">
        <v>827</v>
      </c>
      <c r="D7079" s="4" t="n">
        <v>46</v>
      </c>
      <c r="E7079" s="19" t="s">
        <v>772</v>
      </c>
      <c r="F7079" s="20" t="s">
        <v>824</v>
      </c>
    </row>
    <row r="7080" customFormat="false" ht="15" hidden="false" customHeight="false" outlineLevel="0" collapsed="false">
      <c r="A7080" s="4" t="str">
        <f aca="false">B7080&amp;"|"&amp;C7080</f>
        <v>tdbR00000625 Ala-UGC|48</v>
      </c>
      <c r="B7080" s="4" t="s">
        <v>133</v>
      </c>
      <c r="C7080" s="4" t="s">
        <v>828</v>
      </c>
      <c r="D7080" s="4" t="n">
        <v>47</v>
      </c>
      <c r="E7080" s="19" t="s">
        <v>772</v>
      </c>
      <c r="F7080" s="20" t="s">
        <v>824</v>
      </c>
    </row>
    <row r="7081" customFormat="false" ht="15" hidden="false" customHeight="false" outlineLevel="0" collapsed="false">
      <c r="A7081" s="4" t="str">
        <f aca="false">B7081&amp;"|"&amp;C7081</f>
        <v>tdbR00000625 Ala-UGC|49</v>
      </c>
      <c r="B7081" s="4" t="s">
        <v>133</v>
      </c>
      <c r="C7081" s="4" t="s">
        <v>829</v>
      </c>
      <c r="D7081" s="4" t="n">
        <v>48</v>
      </c>
      <c r="E7081" s="23" t="s">
        <v>777</v>
      </c>
      <c r="F7081" s="10" t="s">
        <v>830</v>
      </c>
    </row>
    <row r="7082" customFormat="false" ht="15" hidden="false" customHeight="false" outlineLevel="0" collapsed="false">
      <c r="A7082" s="4" t="str">
        <f aca="false">B7082&amp;"|"&amp;C7082</f>
        <v>tdbR00000625 Ala-UGC|50</v>
      </c>
      <c r="B7082" s="4" t="s">
        <v>133</v>
      </c>
      <c r="C7082" s="4" t="s">
        <v>831</v>
      </c>
      <c r="D7082" s="4" t="n">
        <v>49</v>
      </c>
      <c r="E7082" s="23" t="s">
        <v>772</v>
      </c>
      <c r="F7082" s="10" t="s">
        <v>830</v>
      </c>
    </row>
    <row r="7083" customFormat="false" ht="15" hidden="false" customHeight="false" outlineLevel="0" collapsed="false">
      <c r="A7083" s="4" t="str">
        <f aca="false">B7083&amp;"|"&amp;C7083</f>
        <v>tdbR00000625 Ala-UGC|51</v>
      </c>
      <c r="B7083" s="4" t="s">
        <v>133</v>
      </c>
      <c r="C7083" s="4" t="s">
        <v>832</v>
      </c>
      <c r="D7083" s="4" t="n">
        <v>50</v>
      </c>
      <c r="E7083" s="23" t="s">
        <v>459</v>
      </c>
      <c r="F7083" s="10" t="s">
        <v>830</v>
      </c>
    </row>
    <row r="7084" customFormat="false" ht="15" hidden="false" customHeight="false" outlineLevel="0" collapsed="false">
      <c r="A7084" s="4" t="str">
        <f aca="false">B7084&amp;"|"&amp;C7084</f>
        <v>tdbR00000625 Ala-UGC|52</v>
      </c>
      <c r="B7084" s="4" t="s">
        <v>133</v>
      </c>
      <c r="C7084" s="4" t="s">
        <v>833</v>
      </c>
      <c r="D7084" s="4" t="n">
        <v>51</v>
      </c>
      <c r="E7084" s="23" t="s">
        <v>459</v>
      </c>
      <c r="F7084" s="10" t="s">
        <v>830</v>
      </c>
    </row>
    <row r="7085" customFormat="false" ht="15" hidden="false" customHeight="false" outlineLevel="0" collapsed="false">
      <c r="A7085" s="4" t="str">
        <f aca="false">B7085&amp;"|"&amp;C7085</f>
        <v>tdbR00000625 Ala-UGC|53</v>
      </c>
      <c r="B7085" s="4" t="s">
        <v>133</v>
      </c>
      <c r="C7085" s="4" t="s">
        <v>834</v>
      </c>
      <c r="D7085" s="4" t="n">
        <v>52</v>
      </c>
      <c r="E7085" s="23" t="s">
        <v>459</v>
      </c>
      <c r="F7085" s="10" t="s">
        <v>830</v>
      </c>
    </row>
    <row r="7086" customFormat="false" ht="15" hidden="false" customHeight="false" outlineLevel="0" collapsed="false">
      <c r="A7086" s="4" t="str">
        <f aca="false">B7086&amp;"|"&amp;C7086</f>
        <v>tdbR00000625 Ala-UGC|54</v>
      </c>
      <c r="B7086" s="4" t="s">
        <v>133</v>
      </c>
      <c r="C7086" s="4" t="s">
        <v>835</v>
      </c>
      <c r="D7086" s="4" t="n">
        <v>53</v>
      </c>
      <c r="E7086" s="19" t="s">
        <v>777</v>
      </c>
      <c r="F7086" s="20" t="s">
        <v>836</v>
      </c>
    </row>
    <row r="7087" customFormat="false" ht="15" hidden="false" customHeight="false" outlineLevel="0" collapsed="false">
      <c r="A7087" s="4" t="str">
        <f aca="false">B7087&amp;"|"&amp;C7087</f>
        <v>tdbR00000625 Ala-UGC|55</v>
      </c>
      <c r="B7087" s="4" t="s">
        <v>133</v>
      </c>
      <c r="C7087" s="4" t="s">
        <v>837</v>
      </c>
      <c r="D7087" s="4" t="n">
        <v>54</v>
      </c>
      <c r="E7087" s="19" t="s">
        <v>777</v>
      </c>
      <c r="F7087" s="20" t="s">
        <v>836</v>
      </c>
    </row>
    <row r="7088" customFormat="false" ht="15" hidden="false" customHeight="false" outlineLevel="0" collapsed="false">
      <c r="A7088" s="4" t="str">
        <f aca="false">B7088&amp;"|"&amp;C7088</f>
        <v>tdbR00000625 Ala-UGC|56</v>
      </c>
      <c r="B7088" s="4" t="s">
        <v>133</v>
      </c>
      <c r="C7088" s="4" t="s">
        <v>838</v>
      </c>
      <c r="D7088" s="4" t="n">
        <v>55</v>
      </c>
      <c r="E7088" s="19" t="s">
        <v>772</v>
      </c>
      <c r="F7088" s="20" t="s">
        <v>836</v>
      </c>
    </row>
    <row r="7089" customFormat="false" ht="15" hidden="false" customHeight="false" outlineLevel="0" collapsed="false">
      <c r="A7089" s="4" t="str">
        <f aca="false">B7089&amp;"|"&amp;C7089</f>
        <v>tdbR00000625 Ala-UGC|57</v>
      </c>
      <c r="B7089" s="4" t="s">
        <v>133</v>
      </c>
      <c r="C7089" s="4" t="s">
        <v>839</v>
      </c>
      <c r="D7089" s="4" t="n">
        <v>56</v>
      </c>
      <c r="E7089" s="19" t="s">
        <v>459</v>
      </c>
      <c r="F7089" s="20" t="s">
        <v>836</v>
      </c>
    </row>
    <row r="7090" customFormat="false" ht="15" hidden="false" customHeight="false" outlineLevel="0" collapsed="false">
      <c r="A7090" s="4" t="str">
        <f aca="false">B7090&amp;"|"&amp;C7090</f>
        <v>tdbR00000625 Ala-UGC|58</v>
      </c>
      <c r="B7090" s="4" t="s">
        <v>133</v>
      </c>
      <c r="C7090" s="4" t="s">
        <v>840</v>
      </c>
      <c r="D7090" s="4" t="n">
        <v>57</v>
      </c>
      <c r="E7090" s="19" t="s">
        <v>780</v>
      </c>
      <c r="F7090" s="20" t="s">
        <v>836</v>
      </c>
    </row>
    <row r="7091" customFormat="false" ht="15" hidden="false" customHeight="false" outlineLevel="0" collapsed="false">
      <c r="A7091" s="4" t="str">
        <f aca="false">B7091&amp;"|"&amp;C7091</f>
        <v>tdbR00000625 Ala-UGC|59</v>
      </c>
      <c r="B7091" s="4" t="s">
        <v>133</v>
      </c>
      <c r="C7091" s="4" t="s">
        <v>841</v>
      </c>
      <c r="D7091" s="4" t="n">
        <v>58</v>
      </c>
      <c r="E7091" s="19" t="s">
        <v>777</v>
      </c>
      <c r="F7091" s="20" t="s">
        <v>836</v>
      </c>
    </row>
    <row r="7092" customFormat="false" ht="15" hidden="false" customHeight="false" outlineLevel="0" collapsed="false">
      <c r="A7092" s="4" t="str">
        <f aca="false">B7092&amp;"|"&amp;C7092</f>
        <v>tdbR00000625 Ala-UGC|60</v>
      </c>
      <c r="B7092" s="4" t="s">
        <v>133</v>
      </c>
      <c r="C7092" s="4" t="s">
        <v>842</v>
      </c>
      <c r="D7092" s="4" t="n">
        <v>59</v>
      </c>
      <c r="E7092" s="19" t="s">
        <v>772</v>
      </c>
      <c r="F7092" s="20" t="s">
        <v>836</v>
      </c>
    </row>
    <row r="7093" customFormat="false" ht="15" hidden="false" customHeight="false" outlineLevel="0" collapsed="false">
      <c r="A7093" s="4" t="str">
        <f aca="false">B7093&amp;"|"&amp;C7093</f>
        <v>tdbR00000625 Ala-UGC|61</v>
      </c>
      <c r="B7093" s="4" t="s">
        <v>133</v>
      </c>
      <c r="C7093" s="4" t="s">
        <v>843</v>
      </c>
      <c r="D7093" s="4" t="n">
        <v>60</v>
      </c>
      <c r="E7093" s="23" t="s">
        <v>772</v>
      </c>
      <c r="F7093" s="10" t="s">
        <v>830</v>
      </c>
    </row>
    <row r="7094" customFormat="false" ht="15" hidden="false" customHeight="false" outlineLevel="0" collapsed="false">
      <c r="A7094" s="4" t="str">
        <f aca="false">B7094&amp;"|"&amp;C7094</f>
        <v>tdbR00000625 Ala-UGC|62</v>
      </c>
      <c r="B7094" s="4" t="s">
        <v>133</v>
      </c>
      <c r="C7094" s="4" t="s">
        <v>844</v>
      </c>
      <c r="D7094" s="4" t="n">
        <v>61</v>
      </c>
      <c r="E7094" s="23" t="s">
        <v>772</v>
      </c>
      <c r="F7094" s="10" t="s">
        <v>830</v>
      </c>
    </row>
    <row r="7095" customFormat="false" ht="15" hidden="false" customHeight="false" outlineLevel="0" collapsed="false">
      <c r="A7095" s="4" t="str">
        <f aca="false">B7095&amp;"|"&amp;C7095</f>
        <v>tdbR00000625 Ala-UGC|63</v>
      </c>
      <c r="B7095" s="4" t="s">
        <v>133</v>
      </c>
      <c r="C7095" s="4" t="s">
        <v>845</v>
      </c>
      <c r="D7095" s="4" t="n">
        <v>62</v>
      </c>
      <c r="E7095" s="23" t="s">
        <v>772</v>
      </c>
      <c r="F7095" s="10" t="s">
        <v>830</v>
      </c>
    </row>
    <row r="7096" customFormat="false" ht="15" hidden="false" customHeight="false" outlineLevel="0" collapsed="false">
      <c r="A7096" s="4" t="str">
        <f aca="false">B7096&amp;"|"&amp;C7096</f>
        <v>tdbR00000625 Ala-UGC|64</v>
      </c>
      <c r="B7096" s="4" t="s">
        <v>133</v>
      </c>
      <c r="C7096" s="4" t="s">
        <v>846</v>
      </c>
      <c r="D7096" s="4" t="n">
        <v>63</v>
      </c>
      <c r="E7096" s="23" t="s">
        <v>459</v>
      </c>
      <c r="F7096" s="10" t="s">
        <v>830</v>
      </c>
    </row>
    <row r="7097" customFormat="false" ht="15" hidden="false" customHeight="false" outlineLevel="0" collapsed="false">
      <c r="A7097" s="4" t="str">
        <f aca="false">B7097&amp;"|"&amp;C7097</f>
        <v>tdbR00000625 Ala-UGC|65</v>
      </c>
      <c r="B7097" s="4" t="s">
        <v>133</v>
      </c>
      <c r="C7097" s="4" t="s">
        <v>847</v>
      </c>
      <c r="D7097" s="4" t="n">
        <v>64</v>
      </c>
      <c r="E7097" s="23" t="s">
        <v>780</v>
      </c>
      <c r="F7097" s="10" t="s">
        <v>830</v>
      </c>
    </row>
    <row r="7098" customFormat="false" ht="15" hidden="false" customHeight="false" outlineLevel="0" collapsed="false">
      <c r="A7098" s="4" t="str">
        <f aca="false">B7098&amp;"|"&amp;C7098</f>
        <v>tdbR00000625 Ala-UGC|66</v>
      </c>
      <c r="B7098" s="4" t="s">
        <v>133</v>
      </c>
      <c r="C7098" s="4" t="s">
        <v>848</v>
      </c>
      <c r="D7098" s="4" t="n">
        <v>65</v>
      </c>
      <c r="E7098" s="17" t="s">
        <v>772</v>
      </c>
      <c r="F7098" s="18" t="s">
        <v>768</v>
      </c>
    </row>
    <row r="7099" customFormat="false" ht="15" hidden="false" customHeight="false" outlineLevel="0" collapsed="false">
      <c r="A7099" s="4" t="str">
        <f aca="false">B7099&amp;"|"&amp;C7099</f>
        <v>tdbR00000625 Ala-UGC|67</v>
      </c>
      <c r="B7099" s="4" t="s">
        <v>133</v>
      </c>
      <c r="C7099" s="4" t="s">
        <v>849</v>
      </c>
      <c r="D7099" s="4" t="n">
        <v>66</v>
      </c>
      <c r="E7099" s="17" t="s">
        <v>780</v>
      </c>
      <c r="F7099" s="18" t="s">
        <v>768</v>
      </c>
    </row>
    <row r="7100" customFormat="false" ht="15" hidden="false" customHeight="false" outlineLevel="0" collapsed="false">
      <c r="A7100" s="4" t="str">
        <f aca="false">B7100&amp;"|"&amp;C7100</f>
        <v>tdbR00000625 Ala-UGC|68</v>
      </c>
      <c r="B7100" s="4" t="s">
        <v>133</v>
      </c>
      <c r="C7100" s="4" t="s">
        <v>850</v>
      </c>
      <c r="D7100" s="4" t="n">
        <v>67</v>
      </c>
      <c r="E7100" s="17" t="s">
        <v>772</v>
      </c>
      <c r="F7100" s="18" t="s">
        <v>768</v>
      </c>
    </row>
    <row r="7101" customFormat="false" ht="15" hidden="false" customHeight="false" outlineLevel="0" collapsed="false">
      <c r="A7101" s="4" t="str">
        <f aca="false">B7101&amp;"|"&amp;C7101</f>
        <v>tdbR00000625 Ala-UGC|69</v>
      </c>
      <c r="B7101" s="4" t="s">
        <v>133</v>
      </c>
      <c r="C7101" s="4" t="s">
        <v>851</v>
      </c>
      <c r="D7101" s="4" t="n">
        <v>68</v>
      </c>
      <c r="E7101" s="17" t="s">
        <v>772</v>
      </c>
      <c r="F7101" s="18" t="s">
        <v>768</v>
      </c>
    </row>
    <row r="7102" customFormat="false" ht="15" hidden="false" customHeight="false" outlineLevel="0" collapsed="false">
      <c r="A7102" s="4" t="str">
        <f aca="false">B7102&amp;"|"&amp;C7102</f>
        <v>tdbR00000625 Ala-UGC|70</v>
      </c>
      <c r="B7102" s="4" t="s">
        <v>133</v>
      </c>
      <c r="C7102" s="4" t="s">
        <v>852</v>
      </c>
      <c r="D7102" s="4" t="n">
        <v>69</v>
      </c>
      <c r="E7102" s="17" t="s">
        <v>777</v>
      </c>
      <c r="F7102" s="18" t="s">
        <v>768</v>
      </c>
    </row>
    <row r="7103" customFormat="false" ht="15" hidden="false" customHeight="false" outlineLevel="0" collapsed="false">
      <c r="A7103" s="4" t="str">
        <f aca="false">B7103&amp;"|"&amp;C7103</f>
        <v>tdbR00000625 Ala-UGC|71</v>
      </c>
      <c r="B7103" s="4" t="s">
        <v>133</v>
      </c>
      <c r="C7103" s="4" t="s">
        <v>853</v>
      </c>
      <c r="D7103" s="4" t="n">
        <v>70</v>
      </c>
      <c r="E7103" s="17" t="s">
        <v>772</v>
      </c>
      <c r="F7103" s="18" t="s">
        <v>768</v>
      </c>
    </row>
    <row r="7104" customFormat="false" ht="15" hidden="false" customHeight="false" outlineLevel="0" collapsed="false">
      <c r="A7104" s="4" t="str">
        <f aca="false">B7104&amp;"|"&amp;C7104</f>
        <v>tdbR00000625 Ala-UGC|72</v>
      </c>
      <c r="B7104" s="4" t="s">
        <v>133</v>
      </c>
      <c r="C7104" s="4" t="s">
        <v>854</v>
      </c>
      <c r="D7104" s="4" t="n">
        <v>71</v>
      </c>
      <c r="E7104" s="17" t="s">
        <v>772</v>
      </c>
      <c r="F7104" s="18" t="s">
        <v>768</v>
      </c>
    </row>
    <row r="7105" customFormat="false" ht="15" hidden="false" customHeight="false" outlineLevel="0" collapsed="false">
      <c r="A7105" s="4" t="str">
        <f aca="false">B7105&amp;"|"&amp;C7105</f>
        <v>tdbR00000643 Cys-GCA|1</v>
      </c>
      <c r="B7105" s="4" t="s">
        <v>134</v>
      </c>
      <c r="C7105" s="4" t="s">
        <v>767</v>
      </c>
      <c r="D7105" s="4" t="n">
        <v>1</v>
      </c>
      <c r="E7105" s="17" t="s">
        <v>459</v>
      </c>
      <c r="F7105" s="18" t="s">
        <v>768</v>
      </c>
    </row>
    <row r="7106" customFormat="false" ht="15" hidden="false" customHeight="false" outlineLevel="0" collapsed="false">
      <c r="A7106" s="4" t="str">
        <f aca="false">B7106&amp;"|"&amp;C7106</f>
        <v>tdbR00000643 Cys-GCA|2</v>
      </c>
      <c r="B7106" s="4" t="s">
        <v>134</v>
      </c>
      <c r="C7106" s="4" t="s">
        <v>769</v>
      </c>
      <c r="D7106" s="4" t="n">
        <v>2</v>
      </c>
      <c r="E7106" s="17" t="s">
        <v>459</v>
      </c>
      <c r="F7106" s="18" t="s">
        <v>768</v>
      </c>
    </row>
    <row r="7107" customFormat="false" ht="15" hidden="false" customHeight="false" outlineLevel="0" collapsed="false">
      <c r="A7107" s="4" t="str">
        <f aca="false">B7107&amp;"|"&amp;C7107</f>
        <v>tdbR00000643 Cys-GCA|3</v>
      </c>
      <c r="B7107" s="4" t="s">
        <v>134</v>
      </c>
      <c r="C7107" s="4" t="s">
        <v>770</v>
      </c>
      <c r="D7107" s="4" t="n">
        <v>3</v>
      </c>
      <c r="E7107" s="17" t="s">
        <v>459</v>
      </c>
      <c r="F7107" s="18" t="s">
        <v>768</v>
      </c>
    </row>
    <row r="7108" customFormat="false" ht="15" hidden="false" customHeight="false" outlineLevel="0" collapsed="false">
      <c r="A7108" s="4" t="str">
        <f aca="false">B7108&amp;"|"&amp;C7108</f>
        <v>tdbR00000643 Cys-GCA|4</v>
      </c>
      <c r="B7108" s="4" t="s">
        <v>134</v>
      </c>
      <c r="C7108" s="4" t="s">
        <v>771</v>
      </c>
      <c r="D7108" s="4" t="n">
        <v>4</v>
      </c>
      <c r="E7108" s="17" t="s">
        <v>459</v>
      </c>
      <c r="F7108" s="18" t="s">
        <v>768</v>
      </c>
    </row>
    <row r="7109" customFormat="false" ht="15" hidden="false" customHeight="false" outlineLevel="0" collapsed="false">
      <c r="A7109" s="4" t="str">
        <f aca="false">B7109&amp;"|"&amp;C7109</f>
        <v>tdbR00000643 Cys-GCA|5</v>
      </c>
      <c r="B7109" s="4" t="s">
        <v>134</v>
      </c>
      <c r="C7109" s="4" t="s">
        <v>773</v>
      </c>
      <c r="D7109" s="4" t="n">
        <v>5</v>
      </c>
      <c r="E7109" s="17" t="s">
        <v>459</v>
      </c>
      <c r="F7109" s="18" t="s">
        <v>768</v>
      </c>
    </row>
    <row r="7110" customFormat="false" ht="15" hidden="false" customHeight="false" outlineLevel="0" collapsed="false">
      <c r="A7110" s="4" t="str">
        <f aca="false">B7110&amp;"|"&amp;C7110</f>
        <v>tdbR00000643 Cys-GCA|6</v>
      </c>
      <c r="B7110" s="4" t="s">
        <v>134</v>
      </c>
      <c r="C7110" s="4" t="s">
        <v>774</v>
      </c>
      <c r="D7110" s="4" t="n">
        <v>6</v>
      </c>
      <c r="E7110" s="17" t="s">
        <v>772</v>
      </c>
      <c r="F7110" s="18" t="s">
        <v>768</v>
      </c>
    </row>
    <row r="7111" customFormat="false" ht="15" hidden="false" customHeight="false" outlineLevel="0" collapsed="false">
      <c r="A7111" s="4" t="str">
        <f aca="false">B7111&amp;"|"&amp;C7111</f>
        <v>tdbR00000643 Cys-GCA|7</v>
      </c>
      <c r="B7111" s="4" t="s">
        <v>134</v>
      </c>
      <c r="C7111" s="4" t="s">
        <v>775</v>
      </c>
      <c r="D7111" s="4" t="n">
        <v>7</v>
      </c>
      <c r="E7111" s="17" t="s">
        <v>780</v>
      </c>
      <c r="F7111" s="18" t="s">
        <v>768</v>
      </c>
    </row>
    <row r="7112" customFormat="false" ht="15" hidden="false" customHeight="false" outlineLevel="0" collapsed="false">
      <c r="A7112" s="4" t="str">
        <f aca="false">B7112&amp;"|"&amp;C7112</f>
        <v>tdbR00000643 Cys-GCA|8</v>
      </c>
      <c r="B7112" s="4" t="s">
        <v>134</v>
      </c>
      <c r="C7112" s="4" t="s">
        <v>776</v>
      </c>
      <c r="D7112" s="4" t="n">
        <v>8</v>
      </c>
      <c r="E7112" s="3" t="s">
        <v>777</v>
      </c>
      <c r="F7112" s="4" t="s">
        <v>778</v>
      </c>
    </row>
    <row r="7113" customFormat="false" ht="15" hidden="false" customHeight="false" outlineLevel="0" collapsed="false">
      <c r="A7113" s="4" t="str">
        <f aca="false">B7113&amp;"|"&amp;C7113</f>
        <v>tdbR00000643 Cys-GCA|9</v>
      </c>
      <c r="B7113" s="4" t="s">
        <v>134</v>
      </c>
      <c r="C7113" s="4" t="s">
        <v>779</v>
      </c>
      <c r="D7113" s="4" t="n">
        <v>9</v>
      </c>
      <c r="E7113" s="3" t="s">
        <v>780</v>
      </c>
      <c r="F7113" s="4" t="s">
        <v>781</v>
      </c>
    </row>
    <row r="7114" customFormat="false" ht="15" hidden="false" customHeight="false" outlineLevel="0" collapsed="false">
      <c r="A7114" s="4" t="str">
        <f aca="false">B7114&amp;"|"&amp;C7114</f>
        <v>tdbR00000643 Cys-GCA|10</v>
      </c>
      <c r="B7114" s="4" t="s">
        <v>134</v>
      </c>
      <c r="C7114" s="4" t="s">
        <v>782</v>
      </c>
      <c r="D7114" s="4" t="n">
        <v>10</v>
      </c>
      <c r="E7114" s="8" t="s">
        <v>459</v>
      </c>
      <c r="F7114" s="7" t="s">
        <v>783</v>
      </c>
    </row>
    <row r="7115" customFormat="false" ht="15" hidden="false" customHeight="false" outlineLevel="0" collapsed="false">
      <c r="A7115" s="4" t="str">
        <f aca="false">B7115&amp;"|"&amp;C7115</f>
        <v>tdbR00000643 Cys-GCA|11</v>
      </c>
      <c r="B7115" s="4" t="s">
        <v>134</v>
      </c>
      <c r="C7115" s="4" t="s">
        <v>784</v>
      </c>
      <c r="D7115" s="4" t="n">
        <v>11</v>
      </c>
      <c r="E7115" s="8" t="s">
        <v>772</v>
      </c>
      <c r="F7115" s="7" t="s">
        <v>783</v>
      </c>
    </row>
    <row r="7116" customFormat="false" ht="15" hidden="false" customHeight="false" outlineLevel="0" collapsed="false">
      <c r="A7116" s="4" t="str">
        <f aca="false">B7116&amp;"|"&amp;C7116</f>
        <v>tdbR00000643 Cys-GCA|12</v>
      </c>
      <c r="B7116" s="4" t="s">
        <v>134</v>
      </c>
      <c r="C7116" s="4" t="s">
        <v>785</v>
      </c>
      <c r="D7116" s="4" t="n">
        <v>12</v>
      </c>
      <c r="E7116" s="8" t="s">
        <v>777</v>
      </c>
      <c r="F7116" s="7" t="s">
        <v>783</v>
      </c>
    </row>
    <row r="7117" customFormat="false" ht="15" hidden="false" customHeight="false" outlineLevel="0" collapsed="false">
      <c r="A7117" s="4" t="str">
        <f aca="false">B7117&amp;"|"&amp;C7117</f>
        <v>tdbR00000643 Cys-GCA|13</v>
      </c>
      <c r="B7117" s="4" t="s">
        <v>134</v>
      </c>
      <c r="C7117" s="4" t="s">
        <v>786</v>
      </c>
      <c r="D7117" s="4" t="n">
        <v>13</v>
      </c>
      <c r="E7117" s="8" t="s">
        <v>772</v>
      </c>
      <c r="F7117" s="7" t="s">
        <v>783</v>
      </c>
    </row>
    <row r="7118" customFormat="false" ht="15" hidden="false" customHeight="false" outlineLevel="0" collapsed="false">
      <c r="A7118" s="4" t="str">
        <f aca="false">B7118&amp;"|"&amp;C7118</f>
        <v>tdbR00000643 Cys-GCA|14</v>
      </c>
      <c r="B7118" s="4" t="s">
        <v>134</v>
      </c>
      <c r="C7118" s="4" t="s">
        <v>787</v>
      </c>
      <c r="D7118" s="4" t="n">
        <v>14</v>
      </c>
      <c r="E7118" s="19" t="s">
        <v>780</v>
      </c>
      <c r="F7118" s="20" t="s">
        <v>788</v>
      </c>
    </row>
    <row r="7119" customFormat="false" ht="15" hidden="false" customHeight="false" outlineLevel="0" collapsed="false">
      <c r="A7119" s="4" t="str">
        <f aca="false">B7119&amp;"|"&amp;C7119</f>
        <v>tdbR00000643 Cys-GCA|15</v>
      </c>
      <c r="B7119" s="4" t="s">
        <v>134</v>
      </c>
      <c r="C7119" s="4" t="s">
        <v>789</v>
      </c>
      <c r="D7119" s="4" t="n">
        <v>15</v>
      </c>
      <c r="E7119" s="19" t="s">
        <v>459</v>
      </c>
      <c r="F7119" s="20" t="s">
        <v>788</v>
      </c>
    </row>
    <row r="7120" customFormat="false" ht="15" hidden="false" customHeight="false" outlineLevel="0" collapsed="false">
      <c r="A7120" s="4" t="str">
        <f aca="false">B7120&amp;"|"&amp;C7120</f>
        <v>tdbR00000643 Cys-GCA|16</v>
      </c>
      <c r="B7120" s="4" t="s">
        <v>134</v>
      </c>
      <c r="C7120" s="4" t="s">
        <v>790</v>
      </c>
      <c r="D7120" s="4" t="n">
        <v>16</v>
      </c>
      <c r="E7120" s="19" t="s">
        <v>777</v>
      </c>
      <c r="F7120" s="20" t="s">
        <v>788</v>
      </c>
    </row>
    <row r="7121" customFormat="false" ht="15" hidden="false" customHeight="false" outlineLevel="0" collapsed="false">
      <c r="A7121" s="4" t="str">
        <f aca="false">B7121&amp;"|"&amp;C7121</f>
        <v>tdbR00000643 Cys-GCA|18</v>
      </c>
      <c r="B7121" s="4" t="s">
        <v>134</v>
      </c>
      <c r="C7121" s="4" t="s">
        <v>793</v>
      </c>
      <c r="D7121" s="4" t="n">
        <v>17</v>
      </c>
      <c r="E7121" s="19" t="s">
        <v>459</v>
      </c>
      <c r="F7121" s="20" t="s">
        <v>788</v>
      </c>
    </row>
    <row r="7122" customFormat="false" ht="15" hidden="false" customHeight="false" outlineLevel="0" collapsed="false">
      <c r="A7122" s="4" t="str">
        <f aca="false">B7122&amp;"|"&amp;C7122</f>
        <v>tdbR00000643 Cys-GCA|19</v>
      </c>
      <c r="B7122" s="4" t="s">
        <v>134</v>
      </c>
      <c r="C7122" s="4" t="s">
        <v>794</v>
      </c>
      <c r="D7122" s="4" t="n">
        <v>18</v>
      </c>
      <c r="E7122" s="19" t="s">
        <v>459</v>
      </c>
      <c r="F7122" s="20" t="s">
        <v>788</v>
      </c>
    </row>
    <row r="7123" customFormat="false" ht="15" hidden="false" customHeight="false" outlineLevel="0" collapsed="false">
      <c r="A7123" s="4" t="str">
        <f aca="false">B7123&amp;"|"&amp;C7123</f>
        <v>tdbR00000643 Cys-GCA|20</v>
      </c>
      <c r="B7123" s="4" t="s">
        <v>134</v>
      </c>
      <c r="C7123" s="4" t="s">
        <v>795</v>
      </c>
      <c r="D7123" s="4" t="n">
        <v>19</v>
      </c>
      <c r="E7123" s="19" t="s">
        <v>777</v>
      </c>
      <c r="F7123" s="20" t="s">
        <v>788</v>
      </c>
    </row>
    <row r="7124" customFormat="false" ht="15" hidden="false" customHeight="false" outlineLevel="0" collapsed="false">
      <c r="A7124" s="4" t="str">
        <f aca="false">B7124&amp;"|"&amp;C7124</f>
        <v>tdbR00000643 Cys-GCA|21</v>
      </c>
      <c r="B7124" s="4" t="s">
        <v>134</v>
      </c>
      <c r="C7124" s="4" t="s">
        <v>797</v>
      </c>
      <c r="D7124" s="4" t="n">
        <v>20</v>
      </c>
      <c r="E7124" s="19" t="s">
        <v>780</v>
      </c>
      <c r="F7124" s="20" t="s">
        <v>788</v>
      </c>
    </row>
    <row r="7125" customFormat="false" ht="15" hidden="false" customHeight="false" outlineLevel="0" collapsed="false">
      <c r="A7125" s="4" t="str">
        <f aca="false">B7125&amp;"|"&amp;C7125</f>
        <v>tdbR00000643 Cys-GCA|22</v>
      </c>
      <c r="B7125" s="4" t="s">
        <v>134</v>
      </c>
      <c r="C7125" s="4" t="s">
        <v>798</v>
      </c>
      <c r="D7125" s="4" t="n">
        <v>21</v>
      </c>
      <c r="E7125" s="8" t="s">
        <v>459</v>
      </c>
      <c r="F7125" s="7" t="s">
        <v>783</v>
      </c>
    </row>
    <row r="7126" customFormat="false" ht="15" hidden="false" customHeight="false" outlineLevel="0" collapsed="false">
      <c r="A7126" s="4" t="str">
        <f aca="false">B7126&amp;"|"&amp;C7126</f>
        <v>tdbR00000643 Cys-GCA|23</v>
      </c>
      <c r="B7126" s="4" t="s">
        <v>134</v>
      </c>
      <c r="C7126" s="4" t="s">
        <v>799</v>
      </c>
      <c r="D7126" s="4" t="n">
        <v>22</v>
      </c>
      <c r="E7126" s="8" t="s">
        <v>780</v>
      </c>
      <c r="F7126" s="7" t="s">
        <v>783</v>
      </c>
    </row>
    <row r="7127" customFormat="false" ht="15" hidden="false" customHeight="false" outlineLevel="0" collapsed="false">
      <c r="A7127" s="4" t="str">
        <f aca="false">B7127&amp;"|"&amp;C7127</f>
        <v>tdbR00000643 Cys-GCA|24</v>
      </c>
      <c r="B7127" s="4" t="s">
        <v>134</v>
      </c>
      <c r="C7127" s="4" t="s">
        <v>800</v>
      </c>
      <c r="D7127" s="4" t="n">
        <v>23</v>
      </c>
      <c r="E7127" s="8" t="s">
        <v>459</v>
      </c>
      <c r="F7127" s="7" t="s">
        <v>783</v>
      </c>
    </row>
    <row r="7128" customFormat="false" ht="15" hidden="false" customHeight="false" outlineLevel="0" collapsed="false">
      <c r="A7128" s="4" t="str">
        <f aca="false">B7128&amp;"|"&amp;C7128</f>
        <v>tdbR00000643 Cys-GCA|25</v>
      </c>
      <c r="B7128" s="4" t="s">
        <v>134</v>
      </c>
      <c r="C7128" s="4" t="s">
        <v>801</v>
      </c>
      <c r="D7128" s="4" t="n">
        <v>24</v>
      </c>
      <c r="E7128" s="8" t="s">
        <v>772</v>
      </c>
      <c r="F7128" s="7" t="s">
        <v>783</v>
      </c>
    </row>
    <row r="7129" customFormat="false" ht="15" hidden="false" customHeight="false" outlineLevel="0" collapsed="false">
      <c r="A7129" s="4" t="str">
        <f aca="false">B7129&amp;"|"&amp;C7129</f>
        <v>tdbR00000643 Cys-GCA|26</v>
      </c>
      <c r="B7129" s="4" t="s">
        <v>134</v>
      </c>
      <c r="C7129" s="4" t="s">
        <v>802</v>
      </c>
      <c r="D7129" s="4" t="n">
        <v>25</v>
      </c>
      <c r="E7129" s="3" t="s">
        <v>780</v>
      </c>
      <c r="F7129" s="4" t="s">
        <v>803</v>
      </c>
    </row>
    <row r="7130" customFormat="false" ht="15" hidden="false" customHeight="false" outlineLevel="0" collapsed="false">
      <c r="A7130" s="4" t="str">
        <f aca="false">B7130&amp;"|"&amp;C7130</f>
        <v>tdbR00000643 Cys-GCA|27</v>
      </c>
      <c r="B7130" s="4" t="s">
        <v>134</v>
      </c>
      <c r="C7130" s="4" t="s">
        <v>804</v>
      </c>
      <c r="D7130" s="4" t="n">
        <v>26</v>
      </c>
      <c r="E7130" s="21" t="s">
        <v>777</v>
      </c>
      <c r="F7130" s="22" t="s">
        <v>805</v>
      </c>
    </row>
    <row r="7131" customFormat="false" ht="15" hidden="false" customHeight="false" outlineLevel="0" collapsed="false">
      <c r="A7131" s="4" t="str">
        <f aca="false">B7131&amp;"|"&amp;C7131</f>
        <v>tdbR00000643 Cys-GCA|28</v>
      </c>
      <c r="B7131" s="4" t="s">
        <v>134</v>
      </c>
      <c r="C7131" s="4" t="s">
        <v>806</v>
      </c>
      <c r="D7131" s="4" t="n">
        <v>27</v>
      </c>
      <c r="E7131" s="21" t="s">
        <v>777</v>
      </c>
      <c r="F7131" s="22" t="s">
        <v>805</v>
      </c>
    </row>
    <row r="7132" customFormat="false" ht="15" hidden="false" customHeight="false" outlineLevel="0" collapsed="false">
      <c r="A7132" s="4" t="str">
        <f aca="false">B7132&amp;"|"&amp;C7132</f>
        <v>tdbR00000643 Cys-GCA|29</v>
      </c>
      <c r="B7132" s="4" t="s">
        <v>134</v>
      </c>
      <c r="C7132" s="4" t="s">
        <v>807</v>
      </c>
      <c r="D7132" s="4" t="n">
        <v>28</v>
      </c>
      <c r="E7132" s="21" t="s">
        <v>777</v>
      </c>
      <c r="F7132" s="22" t="s">
        <v>805</v>
      </c>
    </row>
    <row r="7133" customFormat="false" ht="15" hidden="false" customHeight="false" outlineLevel="0" collapsed="false">
      <c r="A7133" s="4" t="str">
        <f aca="false">B7133&amp;"|"&amp;C7133</f>
        <v>tdbR00000643 Cys-GCA|30</v>
      </c>
      <c r="B7133" s="4" t="s">
        <v>134</v>
      </c>
      <c r="C7133" s="4" t="s">
        <v>808</v>
      </c>
      <c r="D7133" s="4" t="n">
        <v>29</v>
      </c>
      <c r="E7133" s="21" t="s">
        <v>459</v>
      </c>
      <c r="F7133" s="22" t="s">
        <v>805</v>
      </c>
    </row>
    <row r="7134" customFormat="false" ht="15" hidden="false" customHeight="false" outlineLevel="0" collapsed="false">
      <c r="A7134" s="4" t="str">
        <f aca="false">B7134&amp;"|"&amp;C7134</f>
        <v>tdbR00000643 Cys-GCA|31</v>
      </c>
      <c r="B7134" s="4" t="s">
        <v>134</v>
      </c>
      <c r="C7134" s="4" t="s">
        <v>809</v>
      </c>
      <c r="D7134" s="4" t="n">
        <v>30</v>
      </c>
      <c r="E7134" s="21" t="s">
        <v>780</v>
      </c>
      <c r="F7134" s="22" t="s">
        <v>805</v>
      </c>
    </row>
    <row r="7135" customFormat="false" ht="15" hidden="false" customHeight="false" outlineLevel="0" collapsed="false">
      <c r="A7135" s="4" t="str">
        <f aca="false">B7135&amp;"|"&amp;C7135</f>
        <v>tdbR00000643 Cys-GCA|32</v>
      </c>
      <c r="B7135" s="4" t="s">
        <v>134</v>
      </c>
      <c r="C7135" s="4" t="s">
        <v>810</v>
      </c>
      <c r="D7135" s="4" t="n">
        <v>31</v>
      </c>
      <c r="E7135" s="19" t="s">
        <v>772</v>
      </c>
      <c r="F7135" s="20" t="s">
        <v>811</v>
      </c>
    </row>
    <row r="7136" customFormat="false" ht="15" hidden="false" customHeight="false" outlineLevel="0" collapsed="false">
      <c r="A7136" s="4" t="str">
        <f aca="false">B7136&amp;"|"&amp;C7136</f>
        <v>tdbR00000643 Cys-GCA|33</v>
      </c>
      <c r="B7136" s="4" t="s">
        <v>134</v>
      </c>
      <c r="C7136" s="4" t="s">
        <v>812</v>
      </c>
      <c r="D7136" s="4" t="n">
        <v>32</v>
      </c>
      <c r="E7136" s="19" t="s">
        <v>777</v>
      </c>
      <c r="F7136" s="20" t="s">
        <v>811</v>
      </c>
    </row>
    <row r="7137" customFormat="false" ht="15" hidden="false" customHeight="false" outlineLevel="0" collapsed="false">
      <c r="A7137" s="4" t="str">
        <f aca="false">B7137&amp;"|"&amp;C7137</f>
        <v>tdbR00000643 Cys-GCA|34</v>
      </c>
      <c r="B7137" s="4" t="s">
        <v>134</v>
      </c>
      <c r="C7137" s="4" t="s">
        <v>813</v>
      </c>
      <c r="D7137" s="4" t="n">
        <v>33</v>
      </c>
      <c r="E7137" s="19" t="s">
        <v>459</v>
      </c>
      <c r="F7137" s="20" t="s">
        <v>811</v>
      </c>
    </row>
    <row r="7138" customFormat="false" ht="15" hidden="false" customHeight="false" outlineLevel="0" collapsed="false">
      <c r="A7138" s="4" t="str">
        <f aca="false">B7138&amp;"|"&amp;C7138</f>
        <v>tdbR00000643 Cys-GCA|35</v>
      </c>
      <c r="B7138" s="4" t="s">
        <v>134</v>
      </c>
      <c r="C7138" s="4" t="s">
        <v>814</v>
      </c>
      <c r="D7138" s="4" t="n">
        <v>34</v>
      </c>
      <c r="E7138" s="19" t="s">
        <v>772</v>
      </c>
      <c r="F7138" s="20" t="s">
        <v>811</v>
      </c>
    </row>
    <row r="7139" customFormat="false" ht="15" hidden="false" customHeight="false" outlineLevel="0" collapsed="false">
      <c r="A7139" s="4" t="str">
        <f aca="false">B7139&amp;"|"&amp;C7139</f>
        <v>tdbR00000643 Cys-GCA|36</v>
      </c>
      <c r="B7139" s="4" t="s">
        <v>134</v>
      </c>
      <c r="C7139" s="4" t="s">
        <v>815</v>
      </c>
      <c r="D7139" s="4" t="n">
        <v>35</v>
      </c>
      <c r="E7139" s="19" t="s">
        <v>780</v>
      </c>
      <c r="F7139" s="20" t="s">
        <v>811</v>
      </c>
    </row>
    <row r="7140" customFormat="false" ht="15" hidden="false" customHeight="false" outlineLevel="0" collapsed="false">
      <c r="A7140" s="4" t="str">
        <f aca="false">B7140&amp;"|"&amp;C7140</f>
        <v>tdbR00000643 Cys-GCA|37</v>
      </c>
      <c r="B7140" s="4" t="s">
        <v>134</v>
      </c>
      <c r="C7140" s="4" t="s">
        <v>816</v>
      </c>
      <c r="D7140" s="4" t="n">
        <v>36</v>
      </c>
      <c r="E7140" s="19" t="s">
        <v>459</v>
      </c>
      <c r="F7140" s="20" t="s">
        <v>811</v>
      </c>
    </row>
    <row r="7141" customFormat="false" ht="15" hidden="false" customHeight="false" outlineLevel="0" collapsed="false">
      <c r="A7141" s="4" t="str">
        <f aca="false">B7141&amp;"|"&amp;C7141</f>
        <v>tdbR00000643 Cys-GCA|38</v>
      </c>
      <c r="B7141" s="4" t="s">
        <v>134</v>
      </c>
      <c r="C7141" s="4" t="s">
        <v>817</v>
      </c>
      <c r="D7141" s="4" t="n">
        <v>37</v>
      </c>
      <c r="E7141" s="19" t="s">
        <v>780</v>
      </c>
      <c r="F7141" s="20" t="s">
        <v>811</v>
      </c>
    </row>
    <row r="7142" customFormat="false" ht="15" hidden="false" customHeight="false" outlineLevel="0" collapsed="false">
      <c r="A7142" s="4" t="str">
        <f aca="false">B7142&amp;"|"&amp;C7142</f>
        <v>tdbR00000643 Cys-GCA|39</v>
      </c>
      <c r="B7142" s="4" t="s">
        <v>134</v>
      </c>
      <c r="C7142" s="4" t="s">
        <v>818</v>
      </c>
      <c r="D7142" s="4" t="n">
        <v>38</v>
      </c>
      <c r="E7142" s="21" t="s">
        <v>777</v>
      </c>
      <c r="F7142" s="22" t="s">
        <v>805</v>
      </c>
    </row>
    <row r="7143" customFormat="false" ht="15" hidden="false" customHeight="false" outlineLevel="0" collapsed="false">
      <c r="A7143" s="4" t="str">
        <f aca="false">B7143&amp;"|"&amp;C7143</f>
        <v>tdbR00000643 Cys-GCA|40</v>
      </c>
      <c r="B7143" s="4" t="s">
        <v>134</v>
      </c>
      <c r="C7143" s="4" t="s">
        <v>819</v>
      </c>
      <c r="D7143" s="4" t="n">
        <v>39</v>
      </c>
      <c r="E7143" s="21" t="s">
        <v>772</v>
      </c>
      <c r="F7143" s="22" t="s">
        <v>805</v>
      </c>
    </row>
    <row r="7144" customFormat="false" ht="15" hidden="false" customHeight="false" outlineLevel="0" collapsed="false">
      <c r="A7144" s="4" t="str">
        <f aca="false">B7144&amp;"|"&amp;C7144</f>
        <v>tdbR00000643 Cys-GCA|41</v>
      </c>
      <c r="B7144" s="4" t="s">
        <v>134</v>
      </c>
      <c r="C7144" s="4" t="s">
        <v>820</v>
      </c>
      <c r="D7144" s="4" t="n">
        <v>40</v>
      </c>
      <c r="E7144" s="21" t="s">
        <v>780</v>
      </c>
      <c r="F7144" s="22" t="s">
        <v>805</v>
      </c>
    </row>
    <row r="7145" customFormat="false" ht="15" hidden="false" customHeight="false" outlineLevel="0" collapsed="false">
      <c r="A7145" s="4" t="str">
        <f aca="false">B7145&amp;"|"&amp;C7145</f>
        <v>tdbR00000643 Cys-GCA|42</v>
      </c>
      <c r="B7145" s="4" t="s">
        <v>134</v>
      </c>
      <c r="C7145" s="4" t="s">
        <v>821</v>
      </c>
      <c r="D7145" s="4" t="n">
        <v>41</v>
      </c>
      <c r="E7145" s="21" t="s">
        <v>780</v>
      </c>
      <c r="F7145" s="22" t="s">
        <v>805</v>
      </c>
    </row>
    <row r="7146" customFormat="false" ht="15" hidden="false" customHeight="false" outlineLevel="0" collapsed="false">
      <c r="A7146" s="4" t="str">
        <f aca="false">B7146&amp;"|"&amp;C7146</f>
        <v>tdbR00000643 Cys-GCA|43</v>
      </c>
      <c r="B7146" s="4" t="s">
        <v>134</v>
      </c>
      <c r="C7146" s="4" t="s">
        <v>822</v>
      </c>
      <c r="D7146" s="4" t="n">
        <v>42</v>
      </c>
      <c r="E7146" s="21" t="s">
        <v>459</v>
      </c>
      <c r="F7146" s="22" t="s">
        <v>805</v>
      </c>
    </row>
    <row r="7147" customFormat="false" ht="15" hidden="false" customHeight="false" outlineLevel="0" collapsed="false">
      <c r="A7147" s="4" t="str">
        <f aca="false">B7147&amp;"|"&amp;C7147</f>
        <v>tdbR00000643 Cys-GCA|44</v>
      </c>
      <c r="B7147" s="4" t="s">
        <v>134</v>
      </c>
      <c r="C7147" s="4" t="s">
        <v>823</v>
      </c>
      <c r="D7147" s="4" t="n">
        <v>43</v>
      </c>
      <c r="E7147" s="19" t="s">
        <v>780</v>
      </c>
      <c r="F7147" s="20" t="s">
        <v>824</v>
      </c>
    </row>
    <row r="7148" customFormat="false" ht="15" hidden="false" customHeight="false" outlineLevel="0" collapsed="false">
      <c r="A7148" s="4" t="str">
        <f aca="false">B7148&amp;"|"&amp;C7148</f>
        <v>tdbR00000643 Cys-GCA|45</v>
      </c>
      <c r="B7148" s="4" t="s">
        <v>134</v>
      </c>
      <c r="C7148" s="4" t="s">
        <v>825</v>
      </c>
      <c r="D7148" s="4" t="n">
        <v>44</v>
      </c>
      <c r="E7148" s="19" t="s">
        <v>459</v>
      </c>
      <c r="F7148" s="20" t="s">
        <v>824</v>
      </c>
    </row>
    <row r="7149" customFormat="false" ht="15" hidden="false" customHeight="false" outlineLevel="0" collapsed="false">
      <c r="A7149" s="4" t="str">
        <f aca="false">B7149&amp;"|"&amp;C7149</f>
        <v>tdbR00000643 Cys-GCA|46</v>
      </c>
      <c r="B7149" s="4" t="s">
        <v>134</v>
      </c>
      <c r="C7149" s="4" t="s">
        <v>826</v>
      </c>
      <c r="D7149" s="4" t="n">
        <v>45</v>
      </c>
      <c r="E7149" s="19" t="s">
        <v>459</v>
      </c>
      <c r="F7149" s="20" t="s">
        <v>824</v>
      </c>
    </row>
    <row r="7150" customFormat="false" ht="15" hidden="false" customHeight="false" outlineLevel="0" collapsed="false">
      <c r="A7150" s="4" t="str">
        <f aca="false">B7150&amp;"|"&amp;C7150</f>
        <v>tdbR00000643 Cys-GCA|47</v>
      </c>
      <c r="B7150" s="4" t="s">
        <v>134</v>
      </c>
      <c r="C7150" s="4" t="s">
        <v>827</v>
      </c>
      <c r="D7150" s="4" t="n">
        <v>46</v>
      </c>
      <c r="E7150" s="19" t="s">
        <v>777</v>
      </c>
      <c r="F7150" s="20" t="s">
        <v>824</v>
      </c>
    </row>
    <row r="7151" customFormat="false" ht="15" hidden="false" customHeight="false" outlineLevel="0" collapsed="false">
      <c r="A7151" s="4" t="str">
        <f aca="false">B7151&amp;"|"&amp;C7151</f>
        <v>tdbR00000643 Cys-GCA|48</v>
      </c>
      <c r="B7151" s="4" t="s">
        <v>134</v>
      </c>
      <c r="C7151" s="4" t="s">
        <v>828</v>
      </c>
      <c r="D7151" s="4" t="n">
        <v>47</v>
      </c>
      <c r="E7151" s="19" t="s">
        <v>772</v>
      </c>
      <c r="F7151" s="20" t="s">
        <v>824</v>
      </c>
    </row>
    <row r="7152" customFormat="false" ht="15" hidden="false" customHeight="false" outlineLevel="0" collapsed="false">
      <c r="A7152" s="4" t="str">
        <f aca="false">B7152&amp;"|"&amp;C7152</f>
        <v>tdbR00000643 Cys-GCA|49</v>
      </c>
      <c r="B7152" s="4" t="s">
        <v>134</v>
      </c>
      <c r="C7152" s="4" t="s">
        <v>829</v>
      </c>
      <c r="D7152" s="4" t="n">
        <v>48</v>
      </c>
      <c r="E7152" s="23" t="s">
        <v>772</v>
      </c>
      <c r="F7152" s="10" t="s">
        <v>830</v>
      </c>
    </row>
    <row r="7153" customFormat="false" ht="15" hidden="false" customHeight="false" outlineLevel="0" collapsed="false">
      <c r="A7153" s="4" t="str">
        <f aca="false">B7153&amp;"|"&amp;C7153</f>
        <v>tdbR00000643 Cys-GCA|50</v>
      </c>
      <c r="B7153" s="4" t="s">
        <v>134</v>
      </c>
      <c r="C7153" s="4" t="s">
        <v>831</v>
      </c>
      <c r="D7153" s="4" t="n">
        <v>49</v>
      </c>
      <c r="E7153" s="23" t="s">
        <v>772</v>
      </c>
      <c r="F7153" s="10" t="s">
        <v>830</v>
      </c>
    </row>
    <row r="7154" customFormat="false" ht="15" hidden="false" customHeight="false" outlineLevel="0" collapsed="false">
      <c r="A7154" s="4" t="str">
        <f aca="false">B7154&amp;"|"&amp;C7154</f>
        <v>tdbR00000643 Cys-GCA|51</v>
      </c>
      <c r="B7154" s="4" t="s">
        <v>134</v>
      </c>
      <c r="C7154" s="4" t="s">
        <v>832</v>
      </c>
      <c r="D7154" s="4" t="n">
        <v>50</v>
      </c>
      <c r="E7154" s="23" t="s">
        <v>777</v>
      </c>
      <c r="F7154" s="10" t="s">
        <v>830</v>
      </c>
    </row>
    <row r="7155" customFormat="false" ht="15" hidden="false" customHeight="false" outlineLevel="0" collapsed="false">
      <c r="A7155" s="4" t="str">
        <f aca="false">B7155&amp;"|"&amp;C7155</f>
        <v>tdbR00000643 Cys-GCA|52</v>
      </c>
      <c r="B7155" s="4" t="s">
        <v>134</v>
      </c>
      <c r="C7155" s="4" t="s">
        <v>833</v>
      </c>
      <c r="D7155" s="4" t="n">
        <v>51</v>
      </c>
      <c r="E7155" s="23" t="s">
        <v>459</v>
      </c>
      <c r="F7155" s="10" t="s">
        <v>830</v>
      </c>
    </row>
    <row r="7156" customFormat="false" ht="15" hidden="false" customHeight="false" outlineLevel="0" collapsed="false">
      <c r="A7156" s="4" t="str">
        <f aca="false">B7156&amp;"|"&amp;C7156</f>
        <v>tdbR00000643 Cys-GCA|53</v>
      </c>
      <c r="B7156" s="4" t="s">
        <v>134</v>
      </c>
      <c r="C7156" s="4" t="s">
        <v>834</v>
      </c>
      <c r="D7156" s="4" t="n">
        <v>52</v>
      </c>
      <c r="E7156" s="23" t="s">
        <v>459</v>
      </c>
      <c r="F7156" s="10" t="s">
        <v>830</v>
      </c>
    </row>
    <row r="7157" customFormat="false" ht="15" hidden="false" customHeight="false" outlineLevel="0" collapsed="false">
      <c r="A7157" s="4" t="str">
        <f aca="false">B7157&amp;"|"&amp;C7157</f>
        <v>tdbR00000643 Cys-GCA|54</v>
      </c>
      <c r="B7157" s="4" t="s">
        <v>134</v>
      </c>
      <c r="C7157" s="4" t="s">
        <v>835</v>
      </c>
      <c r="D7157" s="4" t="n">
        <v>53</v>
      </c>
      <c r="E7157" s="19" t="s">
        <v>777</v>
      </c>
      <c r="F7157" s="20" t="s">
        <v>836</v>
      </c>
    </row>
    <row r="7158" customFormat="false" ht="15" hidden="false" customHeight="false" outlineLevel="0" collapsed="false">
      <c r="A7158" s="4" t="str">
        <f aca="false">B7158&amp;"|"&amp;C7158</f>
        <v>tdbR00000643 Cys-GCA|55</v>
      </c>
      <c r="B7158" s="4" t="s">
        <v>134</v>
      </c>
      <c r="C7158" s="4" t="s">
        <v>837</v>
      </c>
      <c r="D7158" s="4" t="n">
        <v>54</v>
      </c>
      <c r="E7158" s="19" t="s">
        <v>777</v>
      </c>
      <c r="F7158" s="20" t="s">
        <v>836</v>
      </c>
    </row>
    <row r="7159" customFormat="false" ht="15" hidden="false" customHeight="false" outlineLevel="0" collapsed="false">
      <c r="A7159" s="4" t="str">
        <f aca="false">B7159&amp;"|"&amp;C7159</f>
        <v>tdbR00000643 Cys-GCA|56</v>
      </c>
      <c r="B7159" s="4" t="s">
        <v>134</v>
      </c>
      <c r="C7159" s="4" t="s">
        <v>838</v>
      </c>
      <c r="D7159" s="4" t="n">
        <v>55</v>
      </c>
      <c r="E7159" s="19" t="s">
        <v>772</v>
      </c>
      <c r="F7159" s="20" t="s">
        <v>836</v>
      </c>
    </row>
    <row r="7160" customFormat="false" ht="15" hidden="false" customHeight="false" outlineLevel="0" collapsed="false">
      <c r="A7160" s="4" t="str">
        <f aca="false">B7160&amp;"|"&amp;C7160</f>
        <v>tdbR00000643 Cys-GCA|57</v>
      </c>
      <c r="B7160" s="4" t="s">
        <v>134</v>
      </c>
      <c r="C7160" s="4" t="s">
        <v>839</v>
      </c>
      <c r="D7160" s="4" t="n">
        <v>56</v>
      </c>
      <c r="E7160" s="19" t="s">
        <v>780</v>
      </c>
      <c r="F7160" s="20" t="s">
        <v>836</v>
      </c>
    </row>
    <row r="7161" customFormat="false" ht="15" hidden="false" customHeight="false" outlineLevel="0" collapsed="false">
      <c r="A7161" s="4" t="str">
        <f aca="false">B7161&amp;"|"&amp;C7161</f>
        <v>tdbR00000643 Cys-GCA|58</v>
      </c>
      <c r="B7161" s="4" t="s">
        <v>134</v>
      </c>
      <c r="C7161" s="4" t="s">
        <v>840</v>
      </c>
      <c r="D7161" s="4" t="n">
        <v>57</v>
      </c>
      <c r="E7161" s="19" t="s">
        <v>780</v>
      </c>
      <c r="F7161" s="20" t="s">
        <v>836</v>
      </c>
    </row>
    <row r="7162" customFormat="false" ht="15" hidden="false" customHeight="false" outlineLevel="0" collapsed="false">
      <c r="A7162" s="4" t="str">
        <f aca="false">B7162&amp;"|"&amp;C7162</f>
        <v>tdbR00000643 Cys-GCA|59</v>
      </c>
      <c r="B7162" s="4" t="s">
        <v>134</v>
      </c>
      <c r="C7162" s="4" t="s">
        <v>841</v>
      </c>
      <c r="D7162" s="4" t="n">
        <v>58</v>
      </c>
      <c r="E7162" s="19" t="s">
        <v>780</v>
      </c>
      <c r="F7162" s="20" t="s">
        <v>836</v>
      </c>
    </row>
    <row r="7163" customFormat="false" ht="15" hidden="false" customHeight="false" outlineLevel="0" collapsed="false">
      <c r="A7163" s="4" t="str">
        <f aca="false">B7163&amp;"|"&amp;C7163</f>
        <v>tdbR00000643 Cys-GCA|60</v>
      </c>
      <c r="B7163" s="4" t="s">
        <v>134</v>
      </c>
      <c r="C7163" s="4" t="s">
        <v>842</v>
      </c>
      <c r="D7163" s="4" t="n">
        <v>59</v>
      </c>
      <c r="E7163" s="19" t="s">
        <v>777</v>
      </c>
      <c r="F7163" s="20" t="s">
        <v>836</v>
      </c>
    </row>
    <row r="7164" customFormat="false" ht="15" hidden="false" customHeight="false" outlineLevel="0" collapsed="false">
      <c r="A7164" s="4" t="str">
        <f aca="false">B7164&amp;"|"&amp;C7164</f>
        <v>tdbR00000643 Cys-GCA|61</v>
      </c>
      <c r="B7164" s="4" t="s">
        <v>134</v>
      </c>
      <c r="C7164" s="4" t="s">
        <v>843</v>
      </c>
      <c r="D7164" s="4" t="n">
        <v>60</v>
      </c>
      <c r="E7164" s="23" t="s">
        <v>772</v>
      </c>
      <c r="F7164" s="10" t="s">
        <v>830</v>
      </c>
    </row>
    <row r="7165" customFormat="false" ht="15" hidden="false" customHeight="false" outlineLevel="0" collapsed="false">
      <c r="A7165" s="4" t="str">
        <f aca="false">B7165&amp;"|"&amp;C7165</f>
        <v>tdbR00000643 Cys-GCA|62</v>
      </c>
      <c r="B7165" s="4" t="s">
        <v>134</v>
      </c>
      <c r="C7165" s="4" t="s">
        <v>844</v>
      </c>
      <c r="D7165" s="4" t="n">
        <v>61</v>
      </c>
      <c r="E7165" s="23" t="s">
        <v>772</v>
      </c>
      <c r="F7165" s="10" t="s">
        <v>830</v>
      </c>
    </row>
    <row r="7166" customFormat="false" ht="15" hidden="false" customHeight="false" outlineLevel="0" collapsed="false">
      <c r="A7166" s="4" t="str">
        <f aca="false">B7166&amp;"|"&amp;C7166</f>
        <v>tdbR00000643 Cys-GCA|63</v>
      </c>
      <c r="B7166" s="4" t="s">
        <v>134</v>
      </c>
      <c r="C7166" s="4" t="s">
        <v>845</v>
      </c>
      <c r="D7166" s="4" t="n">
        <v>62</v>
      </c>
      <c r="E7166" s="23" t="s">
        <v>780</v>
      </c>
      <c r="F7166" s="10" t="s">
        <v>830</v>
      </c>
    </row>
    <row r="7167" customFormat="false" ht="15" hidden="false" customHeight="false" outlineLevel="0" collapsed="false">
      <c r="A7167" s="4" t="str">
        <f aca="false">B7167&amp;"|"&amp;C7167</f>
        <v>tdbR00000643 Cys-GCA|64</v>
      </c>
      <c r="B7167" s="4" t="s">
        <v>134</v>
      </c>
      <c r="C7167" s="4" t="s">
        <v>846</v>
      </c>
      <c r="D7167" s="4" t="n">
        <v>63</v>
      </c>
      <c r="E7167" s="23" t="s">
        <v>459</v>
      </c>
      <c r="F7167" s="10" t="s">
        <v>830</v>
      </c>
    </row>
    <row r="7168" customFormat="false" ht="15" hidden="false" customHeight="false" outlineLevel="0" collapsed="false">
      <c r="A7168" s="4" t="str">
        <f aca="false">B7168&amp;"|"&amp;C7168</f>
        <v>tdbR00000643 Cys-GCA|65</v>
      </c>
      <c r="B7168" s="4" t="s">
        <v>134</v>
      </c>
      <c r="C7168" s="4" t="s">
        <v>847</v>
      </c>
      <c r="D7168" s="4" t="n">
        <v>64</v>
      </c>
      <c r="E7168" s="23" t="s">
        <v>459</v>
      </c>
      <c r="F7168" s="10" t="s">
        <v>830</v>
      </c>
    </row>
    <row r="7169" customFormat="false" ht="15" hidden="false" customHeight="false" outlineLevel="0" collapsed="false">
      <c r="A7169" s="4" t="str">
        <f aca="false">B7169&amp;"|"&amp;C7169</f>
        <v>tdbR00000643 Cys-GCA|66</v>
      </c>
      <c r="B7169" s="4" t="s">
        <v>134</v>
      </c>
      <c r="C7169" s="4" t="s">
        <v>848</v>
      </c>
      <c r="D7169" s="4" t="n">
        <v>65</v>
      </c>
      <c r="E7169" s="17" t="s">
        <v>777</v>
      </c>
      <c r="F7169" s="18" t="s">
        <v>768</v>
      </c>
    </row>
    <row r="7170" customFormat="false" ht="15" hidden="false" customHeight="false" outlineLevel="0" collapsed="false">
      <c r="A7170" s="4" t="str">
        <f aca="false">B7170&amp;"|"&amp;C7170</f>
        <v>tdbR00000643 Cys-GCA|67</v>
      </c>
      <c r="B7170" s="4" t="s">
        <v>134</v>
      </c>
      <c r="C7170" s="4" t="s">
        <v>849</v>
      </c>
      <c r="D7170" s="4" t="n">
        <v>66</v>
      </c>
      <c r="E7170" s="17" t="s">
        <v>459</v>
      </c>
      <c r="F7170" s="18" t="s">
        <v>768</v>
      </c>
    </row>
    <row r="7171" customFormat="false" ht="15" hidden="false" customHeight="false" outlineLevel="0" collapsed="false">
      <c r="A7171" s="4" t="str">
        <f aca="false">B7171&amp;"|"&amp;C7171</f>
        <v>tdbR00000643 Cys-GCA|68</v>
      </c>
      <c r="B7171" s="4" t="s">
        <v>134</v>
      </c>
      <c r="C7171" s="4" t="s">
        <v>850</v>
      </c>
      <c r="D7171" s="4" t="n">
        <v>67</v>
      </c>
      <c r="E7171" s="17" t="s">
        <v>772</v>
      </c>
      <c r="F7171" s="18" t="s">
        <v>768</v>
      </c>
    </row>
    <row r="7172" customFormat="false" ht="15" hidden="false" customHeight="false" outlineLevel="0" collapsed="false">
      <c r="A7172" s="4" t="str">
        <f aca="false">B7172&amp;"|"&amp;C7172</f>
        <v>tdbR00000643 Cys-GCA|69</v>
      </c>
      <c r="B7172" s="4" t="s">
        <v>134</v>
      </c>
      <c r="C7172" s="4" t="s">
        <v>851</v>
      </c>
      <c r="D7172" s="4" t="n">
        <v>68</v>
      </c>
      <c r="E7172" s="17" t="s">
        <v>772</v>
      </c>
      <c r="F7172" s="18" t="s">
        <v>768</v>
      </c>
    </row>
    <row r="7173" customFormat="false" ht="15" hidden="false" customHeight="false" outlineLevel="0" collapsed="false">
      <c r="A7173" s="4" t="str">
        <f aca="false">B7173&amp;"|"&amp;C7173</f>
        <v>tdbR00000643 Cys-GCA|70</v>
      </c>
      <c r="B7173" s="4" t="s">
        <v>134</v>
      </c>
      <c r="C7173" s="4" t="s">
        <v>852</v>
      </c>
      <c r="D7173" s="4" t="n">
        <v>69</v>
      </c>
      <c r="E7173" s="17" t="s">
        <v>772</v>
      </c>
      <c r="F7173" s="18" t="s">
        <v>768</v>
      </c>
    </row>
    <row r="7174" customFormat="false" ht="15" hidden="false" customHeight="false" outlineLevel="0" collapsed="false">
      <c r="A7174" s="4" t="str">
        <f aca="false">B7174&amp;"|"&amp;C7174</f>
        <v>tdbR00000643 Cys-GCA|71</v>
      </c>
      <c r="B7174" s="4" t="s">
        <v>134</v>
      </c>
      <c r="C7174" s="4" t="s">
        <v>853</v>
      </c>
      <c r="D7174" s="4" t="n">
        <v>70</v>
      </c>
      <c r="E7174" s="17" t="s">
        <v>772</v>
      </c>
      <c r="F7174" s="18" t="s">
        <v>768</v>
      </c>
    </row>
    <row r="7175" customFormat="false" ht="15" hidden="false" customHeight="false" outlineLevel="0" collapsed="false">
      <c r="A7175" s="4" t="str">
        <f aca="false">B7175&amp;"|"&amp;C7175</f>
        <v>tdbR00000643 Cys-GCA|72</v>
      </c>
      <c r="B7175" s="4" t="s">
        <v>134</v>
      </c>
      <c r="C7175" s="4" t="s">
        <v>854</v>
      </c>
      <c r="D7175" s="4" t="n">
        <v>71</v>
      </c>
      <c r="E7175" s="17" t="s">
        <v>772</v>
      </c>
      <c r="F7175" s="18" t="s">
        <v>768</v>
      </c>
    </row>
    <row r="7176" customFormat="false" ht="15" hidden="false" customHeight="false" outlineLevel="0" collapsed="false">
      <c r="A7176" s="4" t="str">
        <f aca="false">B7176&amp;"|"&amp;C7176</f>
        <v>tdbR00000662 Asp-GUC|1</v>
      </c>
      <c r="B7176" s="4" t="s">
        <v>135</v>
      </c>
      <c r="C7176" s="4" t="s">
        <v>767</v>
      </c>
      <c r="D7176" s="4" t="n">
        <v>1</v>
      </c>
      <c r="E7176" s="17" t="s">
        <v>777</v>
      </c>
      <c r="F7176" s="18" t="s">
        <v>768</v>
      </c>
    </row>
    <row r="7177" customFormat="false" ht="15" hidden="false" customHeight="false" outlineLevel="0" collapsed="false">
      <c r="A7177" s="4" t="str">
        <f aca="false">B7177&amp;"|"&amp;C7177</f>
        <v>tdbR00000662 Asp-GUC|2</v>
      </c>
      <c r="B7177" s="4" t="s">
        <v>135</v>
      </c>
      <c r="C7177" s="4" t="s">
        <v>769</v>
      </c>
      <c r="D7177" s="4" t="n">
        <v>2</v>
      </c>
      <c r="E7177" s="17" t="s">
        <v>772</v>
      </c>
      <c r="F7177" s="18" t="s">
        <v>768</v>
      </c>
    </row>
    <row r="7178" customFormat="false" ht="15" hidden="false" customHeight="false" outlineLevel="0" collapsed="false">
      <c r="A7178" s="4" t="str">
        <f aca="false">B7178&amp;"|"&amp;C7178</f>
        <v>tdbR00000662 Asp-GUC|3</v>
      </c>
      <c r="B7178" s="4" t="s">
        <v>135</v>
      </c>
      <c r="C7178" s="4" t="s">
        <v>770</v>
      </c>
      <c r="D7178" s="4" t="n">
        <v>3</v>
      </c>
      <c r="E7178" s="17" t="s">
        <v>772</v>
      </c>
      <c r="F7178" s="18" t="s">
        <v>768</v>
      </c>
    </row>
    <row r="7179" customFormat="false" ht="15" hidden="false" customHeight="false" outlineLevel="0" collapsed="false">
      <c r="A7179" s="4" t="str">
        <f aca="false">B7179&amp;"|"&amp;C7179</f>
        <v>tdbR00000662 Asp-GUC|4</v>
      </c>
      <c r="B7179" s="4" t="s">
        <v>135</v>
      </c>
      <c r="C7179" s="4" t="s">
        <v>771</v>
      </c>
      <c r="D7179" s="4" t="n">
        <v>4</v>
      </c>
      <c r="E7179" s="17" t="s">
        <v>777</v>
      </c>
      <c r="F7179" s="18" t="s">
        <v>768</v>
      </c>
    </row>
    <row r="7180" customFormat="false" ht="15" hidden="false" customHeight="false" outlineLevel="0" collapsed="false">
      <c r="A7180" s="4" t="str">
        <f aca="false">B7180&amp;"|"&amp;C7180</f>
        <v>tdbR00000662 Asp-GUC|5</v>
      </c>
      <c r="B7180" s="4" t="s">
        <v>135</v>
      </c>
      <c r="C7180" s="4" t="s">
        <v>773</v>
      </c>
      <c r="D7180" s="4" t="n">
        <v>5</v>
      </c>
      <c r="E7180" s="17" t="s">
        <v>772</v>
      </c>
      <c r="F7180" s="18" t="s">
        <v>768</v>
      </c>
    </row>
    <row r="7181" customFormat="false" ht="15" hidden="false" customHeight="false" outlineLevel="0" collapsed="false">
      <c r="A7181" s="4" t="str">
        <f aca="false">B7181&amp;"|"&amp;C7181</f>
        <v>tdbR00000662 Asp-GUC|6</v>
      </c>
      <c r="B7181" s="4" t="s">
        <v>135</v>
      </c>
      <c r="C7181" s="4" t="s">
        <v>774</v>
      </c>
      <c r="D7181" s="4" t="n">
        <v>6</v>
      </c>
      <c r="E7181" s="17" t="s">
        <v>459</v>
      </c>
      <c r="F7181" s="18" t="s">
        <v>768</v>
      </c>
    </row>
    <row r="7182" customFormat="false" ht="15" hidden="false" customHeight="false" outlineLevel="0" collapsed="false">
      <c r="A7182" s="4" t="str">
        <f aca="false">B7182&amp;"|"&amp;C7182</f>
        <v>tdbR00000662 Asp-GUC|7</v>
      </c>
      <c r="B7182" s="4" t="s">
        <v>135</v>
      </c>
      <c r="C7182" s="4" t="s">
        <v>775</v>
      </c>
      <c r="D7182" s="4" t="n">
        <v>7</v>
      </c>
      <c r="E7182" s="17" t="s">
        <v>777</v>
      </c>
      <c r="F7182" s="18" t="s">
        <v>768</v>
      </c>
    </row>
    <row r="7183" customFormat="false" ht="15" hidden="false" customHeight="false" outlineLevel="0" collapsed="false">
      <c r="A7183" s="4" t="str">
        <f aca="false">B7183&amp;"|"&amp;C7183</f>
        <v>tdbR00000662 Asp-GUC|8</v>
      </c>
      <c r="B7183" s="4" t="s">
        <v>135</v>
      </c>
      <c r="C7183" s="4" t="s">
        <v>776</v>
      </c>
      <c r="D7183" s="4" t="n">
        <v>8</v>
      </c>
      <c r="E7183" s="3" t="s">
        <v>777</v>
      </c>
      <c r="F7183" s="4" t="s">
        <v>778</v>
      </c>
    </row>
    <row r="7184" customFormat="false" ht="15" hidden="false" customHeight="false" outlineLevel="0" collapsed="false">
      <c r="A7184" s="4" t="str">
        <f aca="false">B7184&amp;"|"&amp;C7184</f>
        <v>tdbR00000662 Asp-GUC|9</v>
      </c>
      <c r="B7184" s="4" t="s">
        <v>135</v>
      </c>
      <c r="C7184" s="4" t="s">
        <v>779</v>
      </c>
      <c r="D7184" s="4" t="n">
        <v>9</v>
      </c>
      <c r="E7184" s="3" t="s">
        <v>780</v>
      </c>
      <c r="F7184" s="4" t="s">
        <v>781</v>
      </c>
    </row>
    <row r="7185" customFormat="false" ht="15" hidden="false" customHeight="false" outlineLevel="0" collapsed="false">
      <c r="A7185" s="4" t="str">
        <f aca="false">B7185&amp;"|"&amp;C7185</f>
        <v>tdbR00000662 Asp-GUC|10</v>
      </c>
      <c r="B7185" s="4" t="s">
        <v>135</v>
      </c>
      <c r="C7185" s="4" t="s">
        <v>782</v>
      </c>
      <c r="D7185" s="4" t="n">
        <v>10</v>
      </c>
      <c r="E7185" s="8" t="s">
        <v>459</v>
      </c>
      <c r="F7185" s="7" t="s">
        <v>783</v>
      </c>
    </row>
    <row r="7186" customFormat="false" ht="15" hidden="false" customHeight="false" outlineLevel="0" collapsed="false">
      <c r="A7186" s="4" t="str">
        <f aca="false">B7186&amp;"|"&amp;C7186</f>
        <v>tdbR00000662 Asp-GUC|11</v>
      </c>
      <c r="B7186" s="4" t="s">
        <v>135</v>
      </c>
      <c r="C7186" s="4" t="s">
        <v>784</v>
      </c>
      <c r="D7186" s="4" t="n">
        <v>11</v>
      </c>
      <c r="E7186" s="8" t="s">
        <v>777</v>
      </c>
      <c r="F7186" s="7" t="s">
        <v>783</v>
      </c>
    </row>
    <row r="7187" customFormat="false" ht="15" hidden="false" customHeight="false" outlineLevel="0" collapsed="false">
      <c r="A7187" s="4" t="str">
        <f aca="false">B7187&amp;"|"&amp;C7187</f>
        <v>tdbR00000662 Asp-GUC|12</v>
      </c>
      <c r="B7187" s="4" t="s">
        <v>135</v>
      </c>
      <c r="C7187" s="4" t="s">
        <v>785</v>
      </c>
      <c r="D7187" s="4" t="n">
        <v>12</v>
      </c>
      <c r="E7187" s="8" t="s">
        <v>780</v>
      </c>
      <c r="F7187" s="7" t="s">
        <v>783</v>
      </c>
    </row>
    <row r="7188" customFormat="false" ht="15" hidden="false" customHeight="false" outlineLevel="0" collapsed="false">
      <c r="A7188" s="4" t="str">
        <f aca="false">B7188&amp;"|"&amp;C7188</f>
        <v>tdbR00000662 Asp-GUC|13</v>
      </c>
      <c r="B7188" s="4" t="s">
        <v>135</v>
      </c>
      <c r="C7188" s="4" t="s">
        <v>786</v>
      </c>
      <c r="D7188" s="4" t="n">
        <v>13</v>
      </c>
      <c r="E7188" s="8" t="s">
        <v>777</v>
      </c>
      <c r="F7188" s="7" t="s">
        <v>783</v>
      </c>
    </row>
    <row r="7189" customFormat="false" ht="15" hidden="false" customHeight="false" outlineLevel="0" collapsed="false">
      <c r="A7189" s="4" t="str">
        <f aca="false">B7189&amp;"|"&amp;C7189</f>
        <v>tdbR00000662 Asp-GUC|14</v>
      </c>
      <c r="B7189" s="4" t="s">
        <v>135</v>
      </c>
      <c r="C7189" s="4" t="s">
        <v>787</v>
      </c>
      <c r="D7189" s="4" t="n">
        <v>14</v>
      </c>
      <c r="E7189" s="19" t="s">
        <v>780</v>
      </c>
      <c r="F7189" s="20" t="s">
        <v>788</v>
      </c>
    </row>
    <row r="7190" customFormat="false" ht="15" hidden="false" customHeight="false" outlineLevel="0" collapsed="false">
      <c r="A7190" s="4" t="str">
        <f aca="false">B7190&amp;"|"&amp;C7190</f>
        <v>tdbR00000662 Asp-GUC|15</v>
      </c>
      <c r="B7190" s="4" t="s">
        <v>135</v>
      </c>
      <c r="C7190" s="4" t="s">
        <v>789</v>
      </c>
      <c r="D7190" s="4" t="n">
        <v>15</v>
      </c>
      <c r="E7190" s="19" t="s">
        <v>459</v>
      </c>
      <c r="F7190" s="20" t="s">
        <v>788</v>
      </c>
    </row>
    <row r="7191" customFormat="false" ht="15" hidden="false" customHeight="false" outlineLevel="0" collapsed="false">
      <c r="A7191" s="4" t="str">
        <f aca="false">B7191&amp;"|"&amp;C7191</f>
        <v>tdbR00000662 Asp-GUC|16</v>
      </c>
      <c r="B7191" s="4" t="s">
        <v>135</v>
      </c>
      <c r="C7191" s="4" t="s">
        <v>790</v>
      </c>
      <c r="D7191" s="4" t="n">
        <v>16</v>
      </c>
      <c r="E7191" s="19" t="s">
        <v>777</v>
      </c>
      <c r="F7191" s="20" t="s">
        <v>788</v>
      </c>
    </row>
    <row r="7192" customFormat="false" ht="15" hidden="false" customHeight="false" outlineLevel="0" collapsed="false">
      <c r="A7192" s="4" t="str">
        <f aca="false">B7192&amp;"|"&amp;C7192</f>
        <v>tdbR00000662 Asp-GUC|18</v>
      </c>
      <c r="B7192" s="4" t="s">
        <v>135</v>
      </c>
      <c r="C7192" s="4" t="s">
        <v>793</v>
      </c>
      <c r="D7192" s="4" t="n">
        <v>17</v>
      </c>
      <c r="E7192" s="19" t="s">
        <v>459</v>
      </c>
      <c r="F7192" s="20" t="s">
        <v>788</v>
      </c>
    </row>
    <row r="7193" customFormat="false" ht="15" hidden="false" customHeight="false" outlineLevel="0" collapsed="false">
      <c r="A7193" s="4" t="str">
        <f aca="false">B7193&amp;"|"&amp;C7193</f>
        <v>tdbR00000662 Asp-GUC|19</v>
      </c>
      <c r="B7193" s="4" t="s">
        <v>135</v>
      </c>
      <c r="C7193" s="4" t="s">
        <v>794</v>
      </c>
      <c r="D7193" s="4" t="n">
        <v>18</v>
      </c>
      <c r="E7193" s="19" t="s">
        <v>459</v>
      </c>
      <c r="F7193" s="20" t="s">
        <v>788</v>
      </c>
    </row>
    <row r="7194" customFormat="false" ht="15" hidden="false" customHeight="false" outlineLevel="0" collapsed="false">
      <c r="A7194" s="4" t="str">
        <f aca="false">B7194&amp;"|"&amp;C7194</f>
        <v>tdbR00000662 Asp-GUC|20</v>
      </c>
      <c r="B7194" s="4" t="s">
        <v>135</v>
      </c>
      <c r="C7194" s="4" t="s">
        <v>795</v>
      </c>
      <c r="D7194" s="4" t="n">
        <v>19</v>
      </c>
      <c r="E7194" s="19" t="s">
        <v>777</v>
      </c>
      <c r="F7194" s="20" t="s">
        <v>788</v>
      </c>
    </row>
    <row r="7195" customFormat="false" ht="15" hidden="false" customHeight="false" outlineLevel="0" collapsed="false">
      <c r="A7195" s="4" t="str">
        <f aca="false">B7195&amp;"|"&amp;C7195</f>
        <v>tdbR00000662 Asp-GUC|20a</v>
      </c>
      <c r="B7195" s="4" t="s">
        <v>135</v>
      </c>
      <c r="C7195" s="4" t="s">
        <v>796</v>
      </c>
      <c r="D7195" s="4" t="n">
        <v>20</v>
      </c>
      <c r="E7195" s="19" t="s">
        <v>777</v>
      </c>
      <c r="F7195" s="20" t="s">
        <v>788</v>
      </c>
    </row>
    <row r="7196" customFormat="false" ht="15" hidden="false" customHeight="false" outlineLevel="0" collapsed="false">
      <c r="A7196" s="4" t="str">
        <f aca="false">B7196&amp;"|"&amp;C7196</f>
        <v>tdbR00000662 Asp-GUC|21</v>
      </c>
      <c r="B7196" s="4" t="s">
        <v>135</v>
      </c>
      <c r="C7196" s="4" t="s">
        <v>797</v>
      </c>
      <c r="D7196" s="4" t="n">
        <v>21</v>
      </c>
      <c r="E7196" s="19" t="s">
        <v>780</v>
      </c>
      <c r="F7196" s="20" t="s">
        <v>788</v>
      </c>
    </row>
    <row r="7197" customFormat="false" ht="15" hidden="false" customHeight="false" outlineLevel="0" collapsed="false">
      <c r="A7197" s="4" t="str">
        <f aca="false">B7197&amp;"|"&amp;C7197</f>
        <v>tdbR00000662 Asp-GUC|22</v>
      </c>
      <c r="B7197" s="4" t="s">
        <v>135</v>
      </c>
      <c r="C7197" s="4" t="s">
        <v>798</v>
      </c>
      <c r="D7197" s="4" t="n">
        <v>22</v>
      </c>
      <c r="E7197" s="8" t="s">
        <v>459</v>
      </c>
      <c r="F7197" s="7" t="s">
        <v>783</v>
      </c>
    </row>
    <row r="7198" customFormat="false" ht="15" hidden="false" customHeight="false" outlineLevel="0" collapsed="false">
      <c r="A7198" s="4" t="str">
        <f aca="false">B7198&amp;"|"&amp;C7198</f>
        <v>tdbR00000662 Asp-GUC|23</v>
      </c>
      <c r="B7198" s="4" t="s">
        <v>135</v>
      </c>
      <c r="C7198" s="4" t="s">
        <v>799</v>
      </c>
      <c r="D7198" s="4" t="n">
        <v>23</v>
      </c>
      <c r="E7198" s="8" t="s">
        <v>777</v>
      </c>
      <c r="F7198" s="7" t="s">
        <v>783</v>
      </c>
    </row>
    <row r="7199" customFormat="false" ht="15" hidden="false" customHeight="false" outlineLevel="0" collapsed="false">
      <c r="A7199" s="4" t="str">
        <f aca="false">B7199&amp;"|"&amp;C7199</f>
        <v>tdbR00000662 Asp-GUC|24</v>
      </c>
      <c r="B7199" s="4" t="s">
        <v>135</v>
      </c>
      <c r="C7199" s="4" t="s">
        <v>800</v>
      </c>
      <c r="D7199" s="4" t="n">
        <v>24</v>
      </c>
      <c r="E7199" s="8" t="s">
        <v>780</v>
      </c>
      <c r="F7199" s="7" t="s">
        <v>783</v>
      </c>
    </row>
    <row r="7200" customFormat="false" ht="15" hidden="false" customHeight="false" outlineLevel="0" collapsed="false">
      <c r="A7200" s="4" t="str">
        <f aca="false">B7200&amp;"|"&amp;C7200</f>
        <v>tdbR00000662 Asp-GUC|25</v>
      </c>
      <c r="B7200" s="4" t="s">
        <v>135</v>
      </c>
      <c r="C7200" s="4" t="s">
        <v>801</v>
      </c>
      <c r="D7200" s="4" t="n">
        <v>25</v>
      </c>
      <c r="E7200" s="8" t="s">
        <v>777</v>
      </c>
      <c r="F7200" s="7" t="s">
        <v>783</v>
      </c>
    </row>
    <row r="7201" customFormat="false" ht="15" hidden="false" customHeight="false" outlineLevel="0" collapsed="false">
      <c r="A7201" s="4" t="str">
        <f aca="false">B7201&amp;"|"&amp;C7201</f>
        <v>tdbR00000662 Asp-GUC|26</v>
      </c>
      <c r="B7201" s="4" t="s">
        <v>135</v>
      </c>
      <c r="C7201" s="4" t="s">
        <v>802</v>
      </c>
      <c r="D7201" s="4" t="n">
        <v>26</v>
      </c>
      <c r="E7201" s="3" t="s">
        <v>772</v>
      </c>
      <c r="F7201" s="4" t="s">
        <v>803</v>
      </c>
    </row>
    <row r="7202" customFormat="false" ht="15" hidden="false" customHeight="false" outlineLevel="0" collapsed="false">
      <c r="A7202" s="4" t="str">
        <f aca="false">B7202&amp;"|"&amp;C7202</f>
        <v>tdbR00000662 Asp-GUC|27</v>
      </c>
      <c r="B7202" s="4" t="s">
        <v>135</v>
      </c>
      <c r="C7202" s="4" t="s">
        <v>804</v>
      </c>
      <c r="D7202" s="4" t="n">
        <v>27</v>
      </c>
      <c r="E7202" s="21" t="s">
        <v>772</v>
      </c>
      <c r="F7202" s="22" t="s">
        <v>805</v>
      </c>
    </row>
    <row r="7203" customFormat="false" ht="15" hidden="false" customHeight="false" outlineLevel="0" collapsed="false">
      <c r="A7203" s="4" t="str">
        <f aca="false">B7203&amp;"|"&amp;C7203</f>
        <v>tdbR00000662 Asp-GUC|28</v>
      </c>
      <c r="B7203" s="4" t="s">
        <v>135</v>
      </c>
      <c r="C7203" s="4" t="s">
        <v>806</v>
      </c>
      <c r="D7203" s="4" t="n">
        <v>28</v>
      </c>
      <c r="E7203" s="21" t="s">
        <v>772</v>
      </c>
      <c r="F7203" s="22" t="s">
        <v>805</v>
      </c>
    </row>
    <row r="7204" customFormat="false" ht="15" hidden="false" customHeight="false" outlineLevel="0" collapsed="false">
      <c r="A7204" s="4" t="str">
        <f aca="false">B7204&amp;"|"&amp;C7204</f>
        <v>tdbR00000662 Asp-GUC|29</v>
      </c>
      <c r="B7204" s="4" t="s">
        <v>135</v>
      </c>
      <c r="C7204" s="4" t="s">
        <v>807</v>
      </c>
      <c r="D7204" s="4" t="n">
        <v>29</v>
      </c>
      <c r="E7204" s="21" t="s">
        <v>772</v>
      </c>
      <c r="F7204" s="22" t="s">
        <v>805</v>
      </c>
    </row>
    <row r="7205" customFormat="false" ht="15" hidden="false" customHeight="false" outlineLevel="0" collapsed="false">
      <c r="A7205" s="4" t="str">
        <f aca="false">B7205&amp;"|"&amp;C7205</f>
        <v>tdbR00000662 Asp-GUC|30</v>
      </c>
      <c r="B7205" s="4" t="s">
        <v>135</v>
      </c>
      <c r="C7205" s="4" t="s">
        <v>808</v>
      </c>
      <c r="D7205" s="4" t="n">
        <v>30</v>
      </c>
      <c r="E7205" s="21" t="s">
        <v>459</v>
      </c>
      <c r="F7205" s="22" t="s">
        <v>805</v>
      </c>
    </row>
    <row r="7206" customFormat="false" ht="15" hidden="false" customHeight="false" outlineLevel="0" collapsed="false">
      <c r="A7206" s="4" t="str">
        <f aca="false">B7206&amp;"|"&amp;C7206</f>
        <v>tdbR00000662 Asp-GUC|31</v>
      </c>
      <c r="B7206" s="4" t="s">
        <v>135</v>
      </c>
      <c r="C7206" s="4" t="s">
        <v>809</v>
      </c>
      <c r="D7206" s="4" t="n">
        <v>31</v>
      </c>
      <c r="E7206" s="21" t="s">
        <v>772</v>
      </c>
      <c r="F7206" s="22" t="s">
        <v>805</v>
      </c>
    </row>
    <row r="7207" customFormat="false" ht="15" hidden="false" customHeight="false" outlineLevel="0" collapsed="false">
      <c r="A7207" s="4" t="str">
        <f aca="false">B7207&amp;"|"&amp;C7207</f>
        <v>tdbR00000662 Asp-GUC|32</v>
      </c>
      <c r="B7207" s="4" t="s">
        <v>135</v>
      </c>
      <c r="C7207" s="4" t="s">
        <v>810</v>
      </c>
      <c r="D7207" s="4" t="n">
        <v>32</v>
      </c>
      <c r="E7207" s="19" t="s">
        <v>772</v>
      </c>
      <c r="F7207" s="20" t="s">
        <v>811</v>
      </c>
    </row>
    <row r="7208" customFormat="false" ht="15" hidden="false" customHeight="false" outlineLevel="0" collapsed="false">
      <c r="A7208" s="4" t="str">
        <f aca="false">B7208&amp;"|"&amp;C7208</f>
        <v>tdbR00000662 Asp-GUC|33</v>
      </c>
      <c r="B7208" s="4" t="s">
        <v>135</v>
      </c>
      <c r="C7208" s="4" t="s">
        <v>812</v>
      </c>
      <c r="D7208" s="4" t="n">
        <v>33</v>
      </c>
      <c r="E7208" s="19" t="s">
        <v>777</v>
      </c>
      <c r="F7208" s="20" t="s">
        <v>811</v>
      </c>
    </row>
    <row r="7209" customFormat="false" ht="15" hidden="false" customHeight="false" outlineLevel="0" collapsed="false">
      <c r="A7209" s="4" t="str">
        <f aca="false">B7209&amp;"|"&amp;C7209</f>
        <v>tdbR00000662 Asp-GUC|34</v>
      </c>
      <c r="B7209" s="4" t="s">
        <v>135</v>
      </c>
      <c r="C7209" s="4" t="s">
        <v>813</v>
      </c>
      <c r="D7209" s="4" t="n">
        <v>34</v>
      </c>
      <c r="E7209" s="19" t="s">
        <v>459</v>
      </c>
      <c r="F7209" s="20" t="s">
        <v>811</v>
      </c>
    </row>
    <row r="7210" customFormat="false" ht="15" hidden="false" customHeight="false" outlineLevel="0" collapsed="false">
      <c r="A7210" s="4" t="str">
        <f aca="false">B7210&amp;"|"&amp;C7210</f>
        <v>tdbR00000662 Asp-GUC|35</v>
      </c>
      <c r="B7210" s="4" t="s">
        <v>135</v>
      </c>
      <c r="C7210" s="4" t="s">
        <v>814</v>
      </c>
      <c r="D7210" s="4" t="n">
        <v>35</v>
      </c>
      <c r="E7210" s="19" t="s">
        <v>777</v>
      </c>
      <c r="F7210" s="20" t="s">
        <v>811</v>
      </c>
    </row>
    <row r="7211" customFormat="false" ht="15" hidden="false" customHeight="false" outlineLevel="0" collapsed="false">
      <c r="A7211" s="4" t="str">
        <f aca="false">B7211&amp;"|"&amp;C7211</f>
        <v>tdbR00000662 Asp-GUC|36</v>
      </c>
      <c r="B7211" s="4" t="s">
        <v>135</v>
      </c>
      <c r="C7211" s="4" t="s">
        <v>815</v>
      </c>
      <c r="D7211" s="4" t="n">
        <v>36</v>
      </c>
      <c r="E7211" s="19" t="s">
        <v>772</v>
      </c>
      <c r="F7211" s="20" t="s">
        <v>811</v>
      </c>
    </row>
    <row r="7212" customFormat="false" ht="15" hidden="false" customHeight="false" outlineLevel="0" collapsed="false">
      <c r="A7212" s="4" t="str">
        <f aca="false">B7212&amp;"|"&amp;C7212</f>
        <v>tdbR00000662 Asp-GUC|37</v>
      </c>
      <c r="B7212" s="4" t="s">
        <v>135</v>
      </c>
      <c r="C7212" s="4" t="s">
        <v>816</v>
      </c>
      <c r="D7212" s="4" t="n">
        <v>37</v>
      </c>
      <c r="E7212" s="19" t="s">
        <v>780</v>
      </c>
      <c r="F7212" s="20" t="s">
        <v>811</v>
      </c>
    </row>
    <row r="7213" customFormat="false" ht="15" hidden="false" customHeight="false" outlineLevel="0" collapsed="false">
      <c r="A7213" s="4" t="str">
        <f aca="false">B7213&amp;"|"&amp;C7213</f>
        <v>tdbR00000662 Asp-GUC|38</v>
      </c>
      <c r="B7213" s="4" t="s">
        <v>135</v>
      </c>
      <c r="C7213" s="4" t="s">
        <v>817</v>
      </c>
      <c r="D7213" s="4" t="n">
        <v>38</v>
      </c>
      <c r="E7213" s="19" t="s">
        <v>772</v>
      </c>
      <c r="F7213" s="20" t="s">
        <v>811</v>
      </c>
    </row>
    <row r="7214" customFormat="false" ht="15" hidden="false" customHeight="false" outlineLevel="0" collapsed="false">
      <c r="A7214" s="4" t="str">
        <f aca="false">B7214&amp;"|"&amp;C7214</f>
        <v>tdbR00000662 Asp-GUC|39</v>
      </c>
      <c r="B7214" s="4" t="s">
        <v>135</v>
      </c>
      <c r="C7214" s="4" t="s">
        <v>818</v>
      </c>
      <c r="D7214" s="4" t="n">
        <v>39</v>
      </c>
      <c r="E7214" s="21" t="s">
        <v>459</v>
      </c>
      <c r="F7214" s="22" t="s">
        <v>805</v>
      </c>
    </row>
    <row r="7215" customFormat="false" ht="15" hidden="false" customHeight="false" outlineLevel="0" collapsed="false">
      <c r="A7215" s="4" t="str">
        <f aca="false">B7215&amp;"|"&amp;C7215</f>
        <v>tdbR00000662 Asp-GUC|40</v>
      </c>
      <c r="B7215" s="4" t="s">
        <v>135</v>
      </c>
      <c r="C7215" s="4" t="s">
        <v>819</v>
      </c>
      <c r="D7215" s="4" t="n">
        <v>40</v>
      </c>
      <c r="E7215" s="21" t="s">
        <v>772</v>
      </c>
      <c r="F7215" s="22" t="s">
        <v>805</v>
      </c>
    </row>
    <row r="7216" customFormat="false" ht="15" hidden="false" customHeight="false" outlineLevel="0" collapsed="false">
      <c r="A7216" s="4" t="str">
        <f aca="false">B7216&amp;"|"&amp;C7216</f>
        <v>tdbR00000662 Asp-GUC|41</v>
      </c>
      <c r="B7216" s="4" t="s">
        <v>135</v>
      </c>
      <c r="C7216" s="4" t="s">
        <v>820</v>
      </c>
      <c r="D7216" s="4" t="n">
        <v>41</v>
      </c>
      <c r="E7216" s="21" t="s">
        <v>459</v>
      </c>
      <c r="F7216" s="22" t="s">
        <v>805</v>
      </c>
    </row>
    <row r="7217" customFormat="false" ht="15" hidden="false" customHeight="false" outlineLevel="0" collapsed="false">
      <c r="A7217" s="4" t="str">
        <f aca="false">B7217&amp;"|"&amp;C7217</f>
        <v>tdbR00000662 Asp-GUC|42</v>
      </c>
      <c r="B7217" s="4" t="s">
        <v>135</v>
      </c>
      <c r="C7217" s="4" t="s">
        <v>821</v>
      </c>
      <c r="D7217" s="4" t="n">
        <v>42</v>
      </c>
      <c r="E7217" s="21" t="s">
        <v>459</v>
      </c>
      <c r="F7217" s="22" t="s">
        <v>805</v>
      </c>
    </row>
    <row r="7218" customFormat="false" ht="15" hidden="false" customHeight="false" outlineLevel="0" collapsed="false">
      <c r="A7218" s="4" t="str">
        <f aca="false">B7218&amp;"|"&amp;C7218</f>
        <v>tdbR00000662 Asp-GUC|43</v>
      </c>
      <c r="B7218" s="4" t="s">
        <v>135</v>
      </c>
      <c r="C7218" s="4" t="s">
        <v>822</v>
      </c>
      <c r="D7218" s="4" t="n">
        <v>43</v>
      </c>
      <c r="E7218" s="21" t="s">
        <v>459</v>
      </c>
      <c r="F7218" s="22" t="s">
        <v>805</v>
      </c>
    </row>
    <row r="7219" customFormat="false" ht="15" hidden="false" customHeight="false" outlineLevel="0" collapsed="false">
      <c r="A7219" s="4" t="str">
        <f aca="false">B7219&amp;"|"&amp;C7219</f>
        <v>tdbR00000662 Asp-GUC|44</v>
      </c>
      <c r="B7219" s="4" t="s">
        <v>135</v>
      </c>
      <c r="C7219" s="4" t="s">
        <v>823</v>
      </c>
      <c r="D7219" s="4" t="n">
        <v>44</v>
      </c>
      <c r="E7219" s="19" t="s">
        <v>780</v>
      </c>
      <c r="F7219" s="20" t="s">
        <v>824</v>
      </c>
    </row>
    <row r="7220" customFormat="false" ht="15" hidden="false" customHeight="false" outlineLevel="0" collapsed="false">
      <c r="A7220" s="4" t="str">
        <f aca="false">B7220&amp;"|"&amp;C7220</f>
        <v>tdbR00000662 Asp-GUC|45</v>
      </c>
      <c r="B7220" s="4" t="s">
        <v>135</v>
      </c>
      <c r="C7220" s="4" t="s">
        <v>825</v>
      </c>
      <c r="D7220" s="4" t="n">
        <v>45</v>
      </c>
      <c r="E7220" s="19" t="s">
        <v>459</v>
      </c>
      <c r="F7220" s="20" t="s">
        <v>824</v>
      </c>
    </row>
    <row r="7221" customFormat="false" ht="15" hidden="false" customHeight="false" outlineLevel="0" collapsed="false">
      <c r="A7221" s="4" t="str">
        <f aca="false">B7221&amp;"|"&amp;C7221</f>
        <v>tdbR00000662 Asp-GUC|46</v>
      </c>
      <c r="B7221" s="4" t="s">
        <v>135</v>
      </c>
      <c r="C7221" s="4" t="s">
        <v>826</v>
      </c>
      <c r="D7221" s="4" t="n">
        <v>46</v>
      </c>
      <c r="E7221" s="19" t="s">
        <v>780</v>
      </c>
      <c r="F7221" s="20" t="s">
        <v>824</v>
      </c>
    </row>
    <row r="7222" customFormat="false" ht="15" hidden="false" customHeight="false" outlineLevel="0" collapsed="false">
      <c r="A7222" s="4" t="str">
        <f aca="false">B7222&amp;"|"&amp;C7222</f>
        <v>tdbR00000662 Asp-GUC|48</v>
      </c>
      <c r="B7222" s="4" t="s">
        <v>135</v>
      </c>
      <c r="C7222" s="4" t="s">
        <v>828</v>
      </c>
      <c r="D7222" s="4" t="n">
        <v>47</v>
      </c>
      <c r="E7222" s="19" t="s">
        <v>772</v>
      </c>
      <c r="F7222" s="20" t="s">
        <v>824</v>
      </c>
    </row>
    <row r="7223" customFormat="false" ht="15" hidden="false" customHeight="false" outlineLevel="0" collapsed="false">
      <c r="A7223" s="4" t="str">
        <f aca="false">B7223&amp;"|"&amp;C7223</f>
        <v>tdbR00000662 Asp-GUC|49</v>
      </c>
      <c r="B7223" s="4" t="s">
        <v>135</v>
      </c>
      <c r="C7223" s="4" t="s">
        <v>829</v>
      </c>
      <c r="D7223" s="4" t="n">
        <v>48</v>
      </c>
      <c r="E7223" s="23" t="s">
        <v>772</v>
      </c>
      <c r="F7223" s="10" t="s">
        <v>830</v>
      </c>
    </row>
    <row r="7224" customFormat="false" ht="15" hidden="false" customHeight="false" outlineLevel="0" collapsed="false">
      <c r="A7224" s="4" t="str">
        <f aca="false">B7224&amp;"|"&amp;C7224</f>
        <v>tdbR00000662 Asp-GUC|50</v>
      </c>
      <c r="B7224" s="4" t="s">
        <v>135</v>
      </c>
      <c r="C7224" s="4" t="s">
        <v>831</v>
      </c>
      <c r="D7224" s="4" t="n">
        <v>49</v>
      </c>
      <c r="E7224" s="23" t="s">
        <v>459</v>
      </c>
      <c r="F7224" s="10" t="s">
        <v>830</v>
      </c>
    </row>
    <row r="7225" customFormat="false" ht="15" hidden="false" customHeight="false" outlineLevel="0" collapsed="false">
      <c r="A7225" s="4" t="str">
        <f aca="false">B7225&amp;"|"&amp;C7225</f>
        <v>tdbR00000662 Asp-GUC|51</v>
      </c>
      <c r="B7225" s="4" t="s">
        <v>135</v>
      </c>
      <c r="C7225" s="4" t="s">
        <v>832</v>
      </c>
      <c r="D7225" s="4" t="n">
        <v>50</v>
      </c>
      <c r="E7225" s="23" t="s">
        <v>459</v>
      </c>
      <c r="F7225" s="10" t="s">
        <v>830</v>
      </c>
    </row>
    <row r="7226" customFormat="false" ht="15" hidden="false" customHeight="false" outlineLevel="0" collapsed="false">
      <c r="A7226" s="4" t="str">
        <f aca="false">B7226&amp;"|"&amp;C7226</f>
        <v>tdbR00000662 Asp-GUC|52</v>
      </c>
      <c r="B7226" s="4" t="s">
        <v>135</v>
      </c>
      <c r="C7226" s="4" t="s">
        <v>833</v>
      </c>
      <c r="D7226" s="4" t="n">
        <v>51</v>
      </c>
      <c r="E7226" s="23" t="s">
        <v>459</v>
      </c>
      <c r="F7226" s="10" t="s">
        <v>830</v>
      </c>
    </row>
    <row r="7227" customFormat="false" ht="15" hidden="false" customHeight="false" outlineLevel="0" collapsed="false">
      <c r="A7227" s="4" t="str">
        <f aca="false">B7227&amp;"|"&amp;C7227</f>
        <v>tdbR00000662 Asp-GUC|53</v>
      </c>
      <c r="B7227" s="4" t="s">
        <v>135</v>
      </c>
      <c r="C7227" s="4" t="s">
        <v>834</v>
      </c>
      <c r="D7227" s="4" t="n">
        <v>52</v>
      </c>
      <c r="E7227" s="23" t="s">
        <v>459</v>
      </c>
      <c r="F7227" s="10" t="s">
        <v>830</v>
      </c>
    </row>
    <row r="7228" customFormat="false" ht="15" hidden="false" customHeight="false" outlineLevel="0" collapsed="false">
      <c r="A7228" s="4" t="str">
        <f aca="false">B7228&amp;"|"&amp;C7228</f>
        <v>tdbR00000662 Asp-GUC|54</v>
      </c>
      <c r="B7228" s="4" t="s">
        <v>135</v>
      </c>
      <c r="C7228" s="4" t="s">
        <v>835</v>
      </c>
      <c r="D7228" s="4" t="n">
        <v>53</v>
      </c>
      <c r="E7228" s="19" t="s">
        <v>777</v>
      </c>
      <c r="F7228" s="20" t="s">
        <v>836</v>
      </c>
    </row>
    <row r="7229" customFormat="false" ht="15" hidden="false" customHeight="false" outlineLevel="0" collapsed="false">
      <c r="A7229" s="4" t="str">
        <f aca="false">B7229&amp;"|"&amp;C7229</f>
        <v>tdbR00000662 Asp-GUC|55</v>
      </c>
      <c r="B7229" s="4" t="s">
        <v>135</v>
      </c>
      <c r="C7229" s="4" t="s">
        <v>837</v>
      </c>
      <c r="D7229" s="4" t="n">
        <v>54</v>
      </c>
      <c r="E7229" s="19" t="s">
        <v>777</v>
      </c>
      <c r="F7229" s="20" t="s">
        <v>836</v>
      </c>
    </row>
    <row r="7230" customFormat="false" ht="15" hidden="false" customHeight="false" outlineLevel="0" collapsed="false">
      <c r="A7230" s="4" t="str">
        <f aca="false">B7230&amp;"|"&amp;C7230</f>
        <v>tdbR00000662 Asp-GUC|56</v>
      </c>
      <c r="B7230" s="4" t="s">
        <v>135</v>
      </c>
      <c r="C7230" s="4" t="s">
        <v>838</v>
      </c>
      <c r="D7230" s="4" t="n">
        <v>55</v>
      </c>
      <c r="E7230" s="19" t="s">
        <v>772</v>
      </c>
      <c r="F7230" s="20" t="s">
        <v>836</v>
      </c>
    </row>
    <row r="7231" customFormat="false" ht="15" hidden="false" customHeight="false" outlineLevel="0" collapsed="false">
      <c r="A7231" s="4" t="str">
        <f aca="false">B7231&amp;"|"&amp;C7231</f>
        <v>tdbR00000662 Asp-GUC|57</v>
      </c>
      <c r="B7231" s="4" t="s">
        <v>135</v>
      </c>
      <c r="C7231" s="4" t="s">
        <v>839</v>
      </c>
      <c r="D7231" s="4" t="n">
        <v>56</v>
      </c>
      <c r="E7231" s="19" t="s">
        <v>780</v>
      </c>
      <c r="F7231" s="20" t="s">
        <v>836</v>
      </c>
    </row>
    <row r="7232" customFormat="false" ht="15" hidden="false" customHeight="false" outlineLevel="0" collapsed="false">
      <c r="A7232" s="4" t="str">
        <f aca="false">B7232&amp;"|"&amp;C7232</f>
        <v>tdbR00000662 Asp-GUC|58</v>
      </c>
      <c r="B7232" s="4" t="s">
        <v>135</v>
      </c>
      <c r="C7232" s="4" t="s">
        <v>840</v>
      </c>
      <c r="D7232" s="4" t="n">
        <v>57</v>
      </c>
      <c r="E7232" s="19" t="s">
        <v>780</v>
      </c>
      <c r="F7232" s="20" t="s">
        <v>836</v>
      </c>
    </row>
    <row r="7233" customFormat="false" ht="15" hidden="false" customHeight="false" outlineLevel="0" collapsed="false">
      <c r="A7233" s="4" t="str">
        <f aca="false">B7233&amp;"|"&amp;C7233</f>
        <v>tdbR00000662 Asp-GUC|59</v>
      </c>
      <c r="B7233" s="4" t="s">
        <v>135</v>
      </c>
      <c r="C7233" s="4" t="s">
        <v>841</v>
      </c>
      <c r="D7233" s="4" t="n">
        <v>58</v>
      </c>
      <c r="E7233" s="19" t="s">
        <v>777</v>
      </c>
      <c r="F7233" s="20" t="s">
        <v>836</v>
      </c>
    </row>
    <row r="7234" customFormat="false" ht="15" hidden="false" customHeight="false" outlineLevel="0" collapsed="false">
      <c r="A7234" s="4" t="str">
        <f aca="false">B7234&amp;"|"&amp;C7234</f>
        <v>tdbR00000662 Asp-GUC|60</v>
      </c>
      <c r="B7234" s="4" t="s">
        <v>135</v>
      </c>
      <c r="C7234" s="4" t="s">
        <v>842</v>
      </c>
      <c r="D7234" s="4" t="n">
        <v>59</v>
      </c>
      <c r="E7234" s="19" t="s">
        <v>777</v>
      </c>
      <c r="F7234" s="20" t="s">
        <v>836</v>
      </c>
    </row>
    <row r="7235" customFormat="false" ht="15" hidden="false" customHeight="false" outlineLevel="0" collapsed="false">
      <c r="A7235" s="4" t="str">
        <f aca="false">B7235&amp;"|"&amp;C7235</f>
        <v>tdbR00000662 Asp-GUC|61</v>
      </c>
      <c r="B7235" s="4" t="s">
        <v>135</v>
      </c>
      <c r="C7235" s="4" t="s">
        <v>843</v>
      </c>
      <c r="D7235" s="4" t="n">
        <v>60</v>
      </c>
      <c r="E7235" s="23" t="s">
        <v>772</v>
      </c>
      <c r="F7235" s="10" t="s">
        <v>830</v>
      </c>
    </row>
    <row r="7236" customFormat="false" ht="15" hidden="false" customHeight="false" outlineLevel="0" collapsed="false">
      <c r="A7236" s="4" t="str">
        <f aca="false">B7236&amp;"|"&amp;C7236</f>
        <v>tdbR00000662 Asp-GUC|62</v>
      </c>
      <c r="B7236" s="4" t="s">
        <v>135</v>
      </c>
      <c r="C7236" s="4" t="s">
        <v>844</v>
      </c>
      <c r="D7236" s="4" t="n">
        <v>61</v>
      </c>
      <c r="E7236" s="23" t="s">
        <v>772</v>
      </c>
      <c r="F7236" s="10" t="s">
        <v>830</v>
      </c>
    </row>
    <row r="7237" customFormat="false" ht="15" hidden="false" customHeight="false" outlineLevel="0" collapsed="false">
      <c r="A7237" s="4" t="str">
        <f aca="false">B7237&amp;"|"&amp;C7237</f>
        <v>tdbR00000662 Asp-GUC|63</v>
      </c>
      <c r="B7237" s="4" t="s">
        <v>135</v>
      </c>
      <c r="C7237" s="4" t="s">
        <v>845</v>
      </c>
      <c r="D7237" s="4" t="n">
        <v>62</v>
      </c>
      <c r="E7237" s="23" t="s">
        <v>772</v>
      </c>
      <c r="F7237" s="10" t="s">
        <v>830</v>
      </c>
    </row>
    <row r="7238" customFormat="false" ht="15" hidden="false" customHeight="false" outlineLevel="0" collapsed="false">
      <c r="A7238" s="4" t="str">
        <f aca="false">B7238&amp;"|"&amp;C7238</f>
        <v>tdbR00000662 Asp-GUC|64</v>
      </c>
      <c r="B7238" s="4" t="s">
        <v>135</v>
      </c>
      <c r="C7238" s="4" t="s">
        <v>846</v>
      </c>
      <c r="D7238" s="4" t="n">
        <v>63</v>
      </c>
      <c r="E7238" s="23" t="s">
        <v>772</v>
      </c>
      <c r="F7238" s="10" t="s">
        <v>830</v>
      </c>
    </row>
    <row r="7239" customFormat="false" ht="15" hidden="false" customHeight="false" outlineLevel="0" collapsed="false">
      <c r="A7239" s="4" t="str">
        <f aca="false">B7239&amp;"|"&amp;C7239</f>
        <v>tdbR00000662 Asp-GUC|65</v>
      </c>
      <c r="B7239" s="4" t="s">
        <v>135</v>
      </c>
      <c r="C7239" s="4" t="s">
        <v>847</v>
      </c>
      <c r="D7239" s="4" t="n">
        <v>64</v>
      </c>
      <c r="E7239" s="23" t="s">
        <v>459</v>
      </c>
      <c r="F7239" s="10" t="s">
        <v>830</v>
      </c>
    </row>
    <row r="7240" customFormat="false" ht="15" hidden="false" customHeight="false" outlineLevel="0" collapsed="false">
      <c r="A7240" s="4" t="str">
        <f aca="false">B7240&amp;"|"&amp;C7240</f>
        <v>tdbR00000662 Asp-GUC|66</v>
      </c>
      <c r="B7240" s="4" t="s">
        <v>135</v>
      </c>
      <c r="C7240" s="4" t="s">
        <v>848</v>
      </c>
      <c r="D7240" s="4" t="n">
        <v>65</v>
      </c>
      <c r="E7240" s="17" t="s">
        <v>780</v>
      </c>
      <c r="F7240" s="18" t="s">
        <v>768</v>
      </c>
    </row>
    <row r="7241" customFormat="false" ht="15" hidden="false" customHeight="false" outlineLevel="0" collapsed="false">
      <c r="A7241" s="4" t="str">
        <f aca="false">B7241&amp;"|"&amp;C7241</f>
        <v>tdbR00000662 Asp-GUC|67</v>
      </c>
      <c r="B7241" s="4" t="s">
        <v>135</v>
      </c>
      <c r="C7241" s="4" t="s">
        <v>849</v>
      </c>
      <c r="D7241" s="4" t="n">
        <v>66</v>
      </c>
      <c r="E7241" s="17" t="s">
        <v>772</v>
      </c>
      <c r="F7241" s="18" t="s">
        <v>768</v>
      </c>
    </row>
    <row r="7242" customFormat="false" ht="15" hidden="false" customHeight="false" outlineLevel="0" collapsed="false">
      <c r="A7242" s="4" t="str">
        <f aca="false">B7242&amp;"|"&amp;C7242</f>
        <v>tdbR00000662 Asp-GUC|68</v>
      </c>
      <c r="B7242" s="4" t="s">
        <v>135</v>
      </c>
      <c r="C7242" s="4" t="s">
        <v>850</v>
      </c>
      <c r="D7242" s="4" t="n">
        <v>67</v>
      </c>
      <c r="E7242" s="17" t="s">
        <v>459</v>
      </c>
      <c r="F7242" s="18" t="s">
        <v>768</v>
      </c>
    </row>
    <row r="7243" customFormat="false" ht="15" hidden="false" customHeight="false" outlineLevel="0" collapsed="false">
      <c r="A7243" s="4" t="str">
        <f aca="false">B7243&amp;"|"&amp;C7243</f>
        <v>tdbR00000662 Asp-GUC|69</v>
      </c>
      <c r="B7243" s="4" t="s">
        <v>135</v>
      </c>
      <c r="C7243" s="4" t="s">
        <v>851</v>
      </c>
      <c r="D7243" s="4" t="n">
        <v>68</v>
      </c>
      <c r="E7243" s="17" t="s">
        <v>459</v>
      </c>
      <c r="F7243" s="18" t="s">
        <v>768</v>
      </c>
    </row>
    <row r="7244" customFormat="false" ht="15" hidden="false" customHeight="false" outlineLevel="0" collapsed="false">
      <c r="A7244" s="4" t="str">
        <f aca="false">B7244&amp;"|"&amp;C7244</f>
        <v>tdbR00000662 Asp-GUC|70</v>
      </c>
      <c r="B7244" s="4" t="s">
        <v>135</v>
      </c>
      <c r="C7244" s="4" t="s">
        <v>852</v>
      </c>
      <c r="D7244" s="4" t="n">
        <v>69</v>
      </c>
      <c r="E7244" s="17" t="s">
        <v>459</v>
      </c>
      <c r="F7244" s="18" t="s">
        <v>768</v>
      </c>
    </row>
    <row r="7245" customFormat="false" ht="15" hidden="false" customHeight="false" outlineLevel="0" collapsed="false">
      <c r="A7245" s="4" t="str">
        <f aca="false">B7245&amp;"|"&amp;C7245</f>
        <v>tdbR00000662 Asp-GUC|71</v>
      </c>
      <c r="B7245" s="4" t="s">
        <v>135</v>
      </c>
      <c r="C7245" s="4" t="s">
        <v>853</v>
      </c>
      <c r="D7245" s="4" t="n">
        <v>70</v>
      </c>
      <c r="E7245" s="17" t="s">
        <v>459</v>
      </c>
      <c r="F7245" s="18" t="s">
        <v>768</v>
      </c>
    </row>
    <row r="7246" customFormat="false" ht="15" hidden="false" customHeight="false" outlineLevel="0" collapsed="false">
      <c r="A7246" s="4" t="str">
        <f aca="false">B7246&amp;"|"&amp;C7246</f>
        <v>tdbR00000662 Asp-GUC|72</v>
      </c>
      <c r="B7246" s="4" t="s">
        <v>135</v>
      </c>
      <c r="C7246" s="4" t="s">
        <v>854</v>
      </c>
      <c r="D7246" s="4" t="n">
        <v>71</v>
      </c>
      <c r="E7246" s="17" t="s">
        <v>780</v>
      </c>
      <c r="F7246" s="18" t="s">
        <v>768</v>
      </c>
    </row>
    <row r="7247" customFormat="false" ht="15" hidden="false" customHeight="false" outlineLevel="0" collapsed="false">
      <c r="A7247" s="4" t="str">
        <f aca="false">B7247&amp;"|"&amp;C7247</f>
        <v>tdbR00000666 Glu-UUC|1</v>
      </c>
      <c r="B7247" s="4" t="s">
        <v>136</v>
      </c>
      <c r="C7247" s="4" t="s">
        <v>767</v>
      </c>
      <c r="D7247" s="4" t="n">
        <v>1</v>
      </c>
      <c r="E7247" s="17" t="s">
        <v>777</v>
      </c>
      <c r="F7247" s="18" t="s">
        <v>768</v>
      </c>
    </row>
    <row r="7248" customFormat="false" ht="15" hidden="false" customHeight="false" outlineLevel="0" collapsed="false">
      <c r="A7248" s="4" t="str">
        <f aca="false">B7248&amp;"|"&amp;C7248</f>
        <v>tdbR00000666 Glu-UUC|2</v>
      </c>
      <c r="B7248" s="4" t="s">
        <v>136</v>
      </c>
      <c r="C7248" s="4" t="s">
        <v>769</v>
      </c>
      <c r="D7248" s="4" t="n">
        <v>2</v>
      </c>
      <c r="E7248" s="17" t="s">
        <v>772</v>
      </c>
      <c r="F7248" s="18" t="s">
        <v>768</v>
      </c>
    </row>
    <row r="7249" customFormat="false" ht="15" hidden="false" customHeight="false" outlineLevel="0" collapsed="false">
      <c r="A7249" s="4" t="str">
        <f aca="false">B7249&amp;"|"&amp;C7249</f>
        <v>tdbR00000666 Glu-UUC|3</v>
      </c>
      <c r="B7249" s="4" t="s">
        <v>136</v>
      </c>
      <c r="C7249" s="4" t="s">
        <v>770</v>
      </c>
      <c r="D7249" s="4" t="n">
        <v>3</v>
      </c>
      <c r="E7249" s="17" t="s">
        <v>772</v>
      </c>
      <c r="F7249" s="18" t="s">
        <v>768</v>
      </c>
    </row>
    <row r="7250" customFormat="false" ht="15" hidden="false" customHeight="false" outlineLevel="0" collapsed="false">
      <c r="A7250" s="4" t="str">
        <f aca="false">B7250&amp;"|"&amp;C7250</f>
        <v>tdbR00000666 Glu-UUC|4</v>
      </c>
      <c r="B7250" s="4" t="s">
        <v>136</v>
      </c>
      <c r="C7250" s="4" t="s">
        <v>771</v>
      </c>
      <c r="D7250" s="4" t="n">
        <v>4</v>
      </c>
      <c r="E7250" s="17" t="s">
        <v>772</v>
      </c>
      <c r="F7250" s="18" t="s">
        <v>768</v>
      </c>
    </row>
    <row r="7251" customFormat="false" ht="15" hidden="false" customHeight="false" outlineLevel="0" collapsed="false">
      <c r="A7251" s="4" t="str">
        <f aca="false">B7251&amp;"|"&amp;C7251</f>
        <v>tdbR00000666 Glu-UUC|5</v>
      </c>
      <c r="B7251" s="4" t="s">
        <v>136</v>
      </c>
      <c r="C7251" s="4" t="s">
        <v>773</v>
      </c>
      <c r="D7251" s="4" t="n">
        <v>5</v>
      </c>
      <c r="E7251" s="17" t="s">
        <v>780</v>
      </c>
      <c r="F7251" s="18" t="s">
        <v>768</v>
      </c>
    </row>
    <row r="7252" customFormat="false" ht="15" hidden="false" customHeight="false" outlineLevel="0" collapsed="false">
      <c r="A7252" s="4" t="str">
        <f aca="false">B7252&amp;"|"&amp;C7252</f>
        <v>tdbR00000666 Glu-UUC|6</v>
      </c>
      <c r="B7252" s="4" t="s">
        <v>136</v>
      </c>
      <c r="C7252" s="4" t="s">
        <v>774</v>
      </c>
      <c r="D7252" s="4" t="n">
        <v>6</v>
      </c>
      <c r="E7252" s="17" t="s">
        <v>777</v>
      </c>
      <c r="F7252" s="18" t="s">
        <v>768</v>
      </c>
    </row>
    <row r="7253" customFormat="false" ht="15" hidden="false" customHeight="false" outlineLevel="0" collapsed="false">
      <c r="A7253" s="4" t="str">
        <f aca="false">B7253&amp;"|"&amp;C7253</f>
        <v>tdbR00000666 Glu-UUC|7</v>
      </c>
      <c r="B7253" s="4" t="s">
        <v>136</v>
      </c>
      <c r="C7253" s="4" t="s">
        <v>775</v>
      </c>
      <c r="D7253" s="4" t="n">
        <v>7</v>
      </c>
      <c r="E7253" s="17" t="s">
        <v>780</v>
      </c>
      <c r="F7253" s="18" t="s">
        <v>768</v>
      </c>
    </row>
    <row r="7254" customFormat="false" ht="15" hidden="false" customHeight="false" outlineLevel="0" collapsed="false">
      <c r="A7254" s="4" t="str">
        <f aca="false">B7254&amp;"|"&amp;C7254</f>
        <v>tdbR00000666 Glu-UUC|8</v>
      </c>
      <c r="B7254" s="4" t="s">
        <v>136</v>
      </c>
      <c r="C7254" s="4" t="s">
        <v>776</v>
      </c>
      <c r="D7254" s="4" t="n">
        <v>8</v>
      </c>
      <c r="E7254" s="3" t="s">
        <v>777</v>
      </c>
      <c r="F7254" s="4" t="s">
        <v>778</v>
      </c>
    </row>
    <row r="7255" customFormat="false" ht="15" hidden="false" customHeight="false" outlineLevel="0" collapsed="false">
      <c r="A7255" s="4" t="str">
        <f aca="false">B7255&amp;"|"&amp;C7255</f>
        <v>tdbR00000666 Glu-UUC|9</v>
      </c>
      <c r="B7255" s="4" t="s">
        <v>136</v>
      </c>
      <c r="C7255" s="4" t="s">
        <v>779</v>
      </c>
      <c r="D7255" s="4" t="n">
        <v>9</v>
      </c>
      <c r="E7255" s="3" t="s">
        <v>459</v>
      </c>
      <c r="F7255" s="4" t="s">
        <v>781</v>
      </c>
    </row>
    <row r="7256" customFormat="false" ht="15" hidden="false" customHeight="false" outlineLevel="0" collapsed="false">
      <c r="A7256" s="4" t="str">
        <f aca="false">B7256&amp;"|"&amp;C7256</f>
        <v>tdbR00000666 Glu-UUC|10</v>
      </c>
      <c r="B7256" s="4" t="s">
        <v>136</v>
      </c>
      <c r="C7256" s="4" t="s">
        <v>782</v>
      </c>
      <c r="D7256" s="4" t="n">
        <v>10</v>
      </c>
      <c r="E7256" s="8" t="s">
        <v>459</v>
      </c>
      <c r="F7256" s="7" t="s">
        <v>783</v>
      </c>
    </row>
    <row r="7257" customFormat="false" ht="15" hidden="false" customHeight="false" outlineLevel="0" collapsed="false">
      <c r="A7257" s="4" t="str">
        <f aca="false">B7257&amp;"|"&amp;C7257</f>
        <v>tdbR00000666 Glu-UUC|11</v>
      </c>
      <c r="B7257" s="4" t="s">
        <v>136</v>
      </c>
      <c r="C7257" s="4" t="s">
        <v>784</v>
      </c>
      <c r="D7257" s="4" t="n">
        <v>11</v>
      </c>
      <c r="E7257" s="8" t="s">
        <v>777</v>
      </c>
      <c r="F7257" s="7" t="s">
        <v>783</v>
      </c>
    </row>
    <row r="7258" customFormat="false" ht="15" hidden="false" customHeight="false" outlineLevel="0" collapsed="false">
      <c r="A7258" s="4" t="str">
        <f aca="false">B7258&amp;"|"&amp;C7258</f>
        <v>tdbR00000666 Glu-UUC|12</v>
      </c>
      <c r="B7258" s="4" t="s">
        <v>136</v>
      </c>
      <c r="C7258" s="4" t="s">
        <v>785</v>
      </c>
      <c r="D7258" s="4" t="n">
        <v>12</v>
      </c>
      <c r="E7258" s="8" t="s">
        <v>772</v>
      </c>
      <c r="F7258" s="7" t="s">
        <v>783</v>
      </c>
    </row>
    <row r="7259" customFormat="false" ht="15" hidden="false" customHeight="false" outlineLevel="0" collapsed="false">
      <c r="A7259" s="4" t="str">
        <f aca="false">B7259&amp;"|"&amp;C7259</f>
        <v>tdbR00000666 Glu-UUC|13</v>
      </c>
      <c r="B7259" s="4" t="s">
        <v>136</v>
      </c>
      <c r="C7259" s="4" t="s">
        <v>786</v>
      </c>
      <c r="D7259" s="4" t="n">
        <v>13</v>
      </c>
      <c r="E7259" s="8" t="s">
        <v>777</v>
      </c>
      <c r="F7259" s="7" t="s">
        <v>783</v>
      </c>
    </row>
    <row r="7260" customFormat="false" ht="15" hidden="false" customHeight="false" outlineLevel="0" collapsed="false">
      <c r="A7260" s="4" t="str">
        <f aca="false">B7260&amp;"|"&amp;C7260</f>
        <v>tdbR00000666 Glu-UUC|14</v>
      </c>
      <c r="B7260" s="4" t="s">
        <v>136</v>
      </c>
      <c r="C7260" s="4" t="s">
        <v>787</v>
      </c>
      <c r="D7260" s="4" t="n">
        <v>14</v>
      </c>
      <c r="E7260" s="19" t="s">
        <v>780</v>
      </c>
      <c r="F7260" s="20" t="s">
        <v>788</v>
      </c>
    </row>
    <row r="7261" customFormat="false" ht="15" hidden="false" customHeight="false" outlineLevel="0" collapsed="false">
      <c r="A7261" s="4" t="str">
        <f aca="false">B7261&amp;"|"&amp;C7261</f>
        <v>tdbR00000666 Glu-UUC|15</v>
      </c>
      <c r="B7261" s="4" t="s">
        <v>136</v>
      </c>
      <c r="C7261" s="4" t="s">
        <v>789</v>
      </c>
      <c r="D7261" s="4" t="n">
        <v>15</v>
      </c>
      <c r="E7261" s="19" t="s">
        <v>459</v>
      </c>
      <c r="F7261" s="20" t="s">
        <v>788</v>
      </c>
    </row>
    <row r="7262" customFormat="false" ht="15" hidden="false" customHeight="false" outlineLevel="0" collapsed="false">
      <c r="A7262" s="4" t="str">
        <f aca="false">B7262&amp;"|"&amp;C7262</f>
        <v>tdbR00000666 Glu-UUC|16</v>
      </c>
      <c r="B7262" s="4" t="s">
        <v>136</v>
      </c>
      <c r="C7262" s="4" t="s">
        <v>790</v>
      </c>
      <c r="D7262" s="4" t="n">
        <v>16</v>
      </c>
      <c r="E7262" s="19" t="s">
        <v>772</v>
      </c>
      <c r="F7262" s="20" t="s">
        <v>788</v>
      </c>
    </row>
    <row r="7263" customFormat="false" ht="15" hidden="false" customHeight="false" outlineLevel="0" collapsed="false">
      <c r="A7263" s="4" t="str">
        <f aca="false">B7263&amp;"|"&amp;C7263</f>
        <v>tdbR00000666 Glu-UUC|18</v>
      </c>
      <c r="B7263" s="4" t="s">
        <v>136</v>
      </c>
      <c r="C7263" s="4" t="s">
        <v>793</v>
      </c>
      <c r="D7263" s="4" t="n">
        <v>17</v>
      </c>
      <c r="E7263" s="19" t="s">
        <v>459</v>
      </c>
      <c r="F7263" s="20" t="s">
        <v>788</v>
      </c>
    </row>
    <row r="7264" customFormat="false" ht="15" hidden="false" customHeight="false" outlineLevel="0" collapsed="false">
      <c r="A7264" s="4" t="str">
        <f aca="false">B7264&amp;"|"&amp;C7264</f>
        <v>tdbR00000666 Glu-UUC|19</v>
      </c>
      <c r="B7264" s="4" t="s">
        <v>136</v>
      </c>
      <c r="C7264" s="4" t="s">
        <v>794</v>
      </c>
      <c r="D7264" s="4" t="n">
        <v>18</v>
      </c>
      <c r="E7264" s="19" t="s">
        <v>459</v>
      </c>
      <c r="F7264" s="20" t="s">
        <v>788</v>
      </c>
    </row>
    <row r="7265" customFormat="false" ht="15" hidden="false" customHeight="false" outlineLevel="0" collapsed="false">
      <c r="A7265" s="4" t="str">
        <f aca="false">B7265&amp;"|"&amp;C7265</f>
        <v>tdbR00000666 Glu-UUC|20</v>
      </c>
      <c r="B7265" s="4" t="s">
        <v>136</v>
      </c>
      <c r="C7265" s="4" t="s">
        <v>795</v>
      </c>
      <c r="D7265" s="4" t="n">
        <v>19</v>
      </c>
      <c r="E7265" s="19" t="s">
        <v>777</v>
      </c>
      <c r="F7265" s="20" t="s">
        <v>788</v>
      </c>
    </row>
    <row r="7266" customFormat="false" ht="15" hidden="false" customHeight="false" outlineLevel="0" collapsed="false">
      <c r="A7266" s="4" t="str">
        <f aca="false">B7266&amp;"|"&amp;C7266</f>
        <v>tdbR00000666 Glu-UUC|20a</v>
      </c>
      <c r="B7266" s="4" t="s">
        <v>136</v>
      </c>
      <c r="C7266" s="4" t="s">
        <v>796</v>
      </c>
      <c r="D7266" s="4" t="n">
        <v>20</v>
      </c>
      <c r="E7266" s="19" t="s">
        <v>777</v>
      </c>
      <c r="F7266" s="20" t="s">
        <v>788</v>
      </c>
    </row>
    <row r="7267" customFormat="false" ht="15" hidden="false" customHeight="false" outlineLevel="0" collapsed="false">
      <c r="A7267" s="4" t="str">
        <f aca="false">B7267&amp;"|"&amp;C7267</f>
        <v>tdbR00000666 Glu-UUC|21</v>
      </c>
      <c r="B7267" s="4" t="s">
        <v>136</v>
      </c>
      <c r="C7267" s="4" t="s">
        <v>797</v>
      </c>
      <c r="D7267" s="4" t="n">
        <v>21</v>
      </c>
      <c r="E7267" s="19" t="s">
        <v>780</v>
      </c>
      <c r="F7267" s="20" t="s">
        <v>788</v>
      </c>
    </row>
    <row r="7268" customFormat="false" ht="15" hidden="false" customHeight="false" outlineLevel="0" collapsed="false">
      <c r="A7268" s="4" t="str">
        <f aca="false">B7268&amp;"|"&amp;C7268</f>
        <v>tdbR00000666 Glu-UUC|22</v>
      </c>
      <c r="B7268" s="4" t="s">
        <v>136</v>
      </c>
      <c r="C7268" s="4" t="s">
        <v>798</v>
      </c>
      <c r="D7268" s="4" t="n">
        <v>22</v>
      </c>
      <c r="E7268" s="8" t="s">
        <v>459</v>
      </c>
      <c r="F7268" s="7" t="s">
        <v>783</v>
      </c>
    </row>
    <row r="7269" customFormat="false" ht="15" hidden="false" customHeight="false" outlineLevel="0" collapsed="false">
      <c r="A7269" s="4" t="str">
        <f aca="false">B7269&amp;"|"&amp;C7269</f>
        <v>tdbR00000666 Glu-UUC|23</v>
      </c>
      <c r="B7269" s="4" t="s">
        <v>136</v>
      </c>
      <c r="C7269" s="4" t="s">
        <v>799</v>
      </c>
      <c r="D7269" s="4" t="n">
        <v>23</v>
      </c>
      <c r="E7269" s="8" t="s">
        <v>459</v>
      </c>
      <c r="F7269" s="7" t="s">
        <v>783</v>
      </c>
    </row>
    <row r="7270" customFormat="false" ht="15" hidden="false" customHeight="false" outlineLevel="0" collapsed="false">
      <c r="A7270" s="4" t="str">
        <f aca="false">B7270&amp;"|"&amp;C7270</f>
        <v>tdbR00000666 Glu-UUC|24</v>
      </c>
      <c r="B7270" s="4" t="s">
        <v>136</v>
      </c>
      <c r="C7270" s="4" t="s">
        <v>800</v>
      </c>
      <c r="D7270" s="4" t="n">
        <v>24</v>
      </c>
      <c r="E7270" s="8" t="s">
        <v>780</v>
      </c>
      <c r="F7270" s="7" t="s">
        <v>783</v>
      </c>
    </row>
    <row r="7271" customFormat="false" ht="15" hidden="false" customHeight="false" outlineLevel="0" collapsed="false">
      <c r="A7271" s="4" t="str">
        <f aca="false">B7271&amp;"|"&amp;C7271</f>
        <v>tdbR00000666 Glu-UUC|25</v>
      </c>
      <c r="B7271" s="4" t="s">
        <v>136</v>
      </c>
      <c r="C7271" s="4" t="s">
        <v>801</v>
      </c>
      <c r="D7271" s="4" t="n">
        <v>25</v>
      </c>
      <c r="E7271" s="8" t="s">
        <v>777</v>
      </c>
      <c r="F7271" s="7" t="s">
        <v>783</v>
      </c>
    </row>
    <row r="7272" customFormat="false" ht="15" hidden="false" customHeight="false" outlineLevel="0" collapsed="false">
      <c r="A7272" s="4" t="str">
        <f aca="false">B7272&amp;"|"&amp;C7272</f>
        <v>tdbR00000666 Glu-UUC|26</v>
      </c>
      <c r="B7272" s="4" t="s">
        <v>136</v>
      </c>
      <c r="C7272" s="4" t="s">
        <v>802</v>
      </c>
      <c r="D7272" s="4" t="n">
        <v>26</v>
      </c>
      <c r="E7272" s="3" t="s">
        <v>777</v>
      </c>
      <c r="F7272" s="4" t="s">
        <v>803</v>
      </c>
    </row>
    <row r="7273" customFormat="false" ht="15" hidden="false" customHeight="false" outlineLevel="0" collapsed="false">
      <c r="A7273" s="4" t="str">
        <f aca="false">B7273&amp;"|"&amp;C7273</f>
        <v>tdbR00000666 Glu-UUC|27</v>
      </c>
      <c r="B7273" s="4" t="s">
        <v>136</v>
      </c>
      <c r="C7273" s="4" t="s">
        <v>804</v>
      </c>
      <c r="D7273" s="4" t="n">
        <v>27</v>
      </c>
      <c r="E7273" s="21" t="s">
        <v>772</v>
      </c>
      <c r="F7273" s="22" t="s">
        <v>805</v>
      </c>
    </row>
    <row r="7274" customFormat="false" ht="15" hidden="false" customHeight="false" outlineLevel="0" collapsed="false">
      <c r="A7274" s="4" t="str">
        <f aca="false">B7274&amp;"|"&amp;C7274</f>
        <v>tdbR00000666 Glu-UUC|28</v>
      </c>
      <c r="B7274" s="4" t="s">
        <v>136</v>
      </c>
      <c r="C7274" s="4" t="s">
        <v>806</v>
      </c>
      <c r="D7274" s="4" t="n">
        <v>28</v>
      </c>
      <c r="E7274" s="21" t="s">
        <v>772</v>
      </c>
      <c r="F7274" s="22" t="s">
        <v>805</v>
      </c>
    </row>
    <row r="7275" customFormat="false" ht="15" hidden="false" customHeight="false" outlineLevel="0" collapsed="false">
      <c r="A7275" s="4" t="str">
        <f aca="false">B7275&amp;"|"&amp;C7275</f>
        <v>tdbR00000666 Glu-UUC|29</v>
      </c>
      <c r="B7275" s="4" t="s">
        <v>136</v>
      </c>
      <c r="C7275" s="4" t="s">
        <v>807</v>
      </c>
      <c r="D7275" s="4" t="n">
        <v>29</v>
      </c>
      <c r="E7275" s="21" t="s">
        <v>777</v>
      </c>
      <c r="F7275" s="22" t="s">
        <v>805</v>
      </c>
    </row>
    <row r="7276" customFormat="false" ht="15" hidden="false" customHeight="false" outlineLevel="0" collapsed="false">
      <c r="A7276" s="4" t="str">
        <f aca="false">B7276&amp;"|"&amp;C7276</f>
        <v>tdbR00000666 Glu-UUC|30</v>
      </c>
      <c r="B7276" s="4" t="s">
        <v>136</v>
      </c>
      <c r="C7276" s="4" t="s">
        <v>808</v>
      </c>
      <c r="D7276" s="4" t="n">
        <v>30</v>
      </c>
      <c r="E7276" s="21" t="s">
        <v>459</v>
      </c>
      <c r="F7276" s="22" t="s">
        <v>805</v>
      </c>
    </row>
    <row r="7277" customFormat="false" ht="15" hidden="false" customHeight="false" outlineLevel="0" collapsed="false">
      <c r="A7277" s="4" t="str">
        <f aca="false">B7277&amp;"|"&amp;C7277</f>
        <v>tdbR00000666 Glu-UUC|31</v>
      </c>
      <c r="B7277" s="4" t="s">
        <v>136</v>
      </c>
      <c r="C7277" s="4" t="s">
        <v>809</v>
      </c>
      <c r="D7277" s="4" t="n">
        <v>31</v>
      </c>
      <c r="E7277" s="21" t="s">
        <v>459</v>
      </c>
      <c r="F7277" s="22" t="s">
        <v>805</v>
      </c>
    </row>
    <row r="7278" customFormat="false" ht="15" hidden="false" customHeight="false" outlineLevel="0" collapsed="false">
      <c r="A7278" s="4" t="str">
        <f aca="false">B7278&amp;"|"&amp;C7278</f>
        <v>tdbR00000666 Glu-UUC|32</v>
      </c>
      <c r="B7278" s="4" t="s">
        <v>136</v>
      </c>
      <c r="C7278" s="4" t="s">
        <v>810</v>
      </c>
      <c r="D7278" s="4" t="n">
        <v>32</v>
      </c>
      <c r="E7278" s="19" t="s">
        <v>777</v>
      </c>
      <c r="F7278" s="20" t="s">
        <v>811</v>
      </c>
    </row>
    <row r="7279" customFormat="false" ht="15" hidden="false" customHeight="false" outlineLevel="0" collapsed="false">
      <c r="A7279" s="4" t="str">
        <f aca="false">B7279&amp;"|"&amp;C7279</f>
        <v>tdbR00000666 Glu-UUC|33</v>
      </c>
      <c r="B7279" s="4" t="s">
        <v>136</v>
      </c>
      <c r="C7279" s="4" t="s">
        <v>812</v>
      </c>
      <c r="D7279" s="4" t="n">
        <v>33</v>
      </c>
      <c r="E7279" s="19" t="s">
        <v>777</v>
      </c>
      <c r="F7279" s="20" t="s">
        <v>811</v>
      </c>
    </row>
    <row r="7280" customFormat="false" ht="15" hidden="false" customHeight="false" outlineLevel="0" collapsed="false">
      <c r="A7280" s="4" t="str">
        <f aca="false">B7280&amp;"|"&amp;C7280</f>
        <v>tdbR00000666 Glu-UUC|34</v>
      </c>
      <c r="B7280" s="4" t="s">
        <v>136</v>
      </c>
      <c r="C7280" s="4" t="s">
        <v>813</v>
      </c>
      <c r="D7280" s="4" t="n">
        <v>34</v>
      </c>
      <c r="E7280" s="19" t="s">
        <v>777</v>
      </c>
      <c r="F7280" s="20" t="s">
        <v>811</v>
      </c>
    </row>
    <row r="7281" customFormat="false" ht="15" hidden="false" customHeight="false" outlineLevel="0" collapsed="false">
      <c r="A7281" s="4" t="str">
        <f aca="false">B7281&amp;"|"&amp;C7281</f>
        <v>tdbR00000666 Glu-UUC|35</v>
      </c>
      <c r="B7281" s="4" t="s">
        <v>136</v>
      </c>
      <c r="C7281" s="4" t="s">
        <v>814</v>
      </c>
      <c r="D7281" s="4" t="n">
        <v>35</v>
      </c>
      <c r="E7281" s="19" t="s">
        <v>777</v>
      </c>
      <c r="F7281" s="20" t="s">
        <v>811</v>
      </c>
    </row>
    <row r="7282" customFormat="false" ht="15" hidden="false" customHeight="false" outlineLevel="0" collapsed="false">
      <c r="A7282" s="4" t="str">
        <f aca="false">B7282&amp;"|"&amp;C7282</f>
        <v>tdbR00000666 Glu-UUC|36</v>
      </c>
      <c r="B7282" s="4" t="s">
        <v>136</v>
      </c>
      <c r="C7282" s="4" t="s">
        <v>815</v>
      </c>
      <c r="D7282" s="4" t="n">
        <v>36</v>
      </c>
      <c r="E7282" s="19" t="s">
        <v>772</v>
      </c>
      <c r="F7282" s="20" t="s">
        <v>811</v>
      </c>
    </row>
    <row r="7283" customFormat="false" ht="15" hidden="false" customHeight="false" outlineLevel="0" collapsed="false">
      <c r="A7283" s="4" t="str">
        <f aca="false">B7283&amp;"|"&amp;C7283</f>
        <v>tdbR00000666 Glu-UUC|37</v>
      </c>
      <c r="B7283" s="4" t="s">
        <v>136</v>
      </c>
      <c r="C7283" s="4" t="s">
        <v>816</v>
      </c>
      <c r="D7283" s="4" t="n">
        <v>37</v>
      </c>
      <c r="E7283" s="19" t="s">
        <v>780</v>
      </c>
      <c r="F7283" s="20" t="s">
        <v>811</v>
      </c>
    </row>
    <row r="7284" customFormat="false" ht="15" hidden="false" customHeight="false" outlineLevel="0" collapsed="false">
      <c r="A7284" s="4" t="str">
        <f aca="false">B7284&amp;"|"&amp;C7284</f>
        <v>tdbR00000666 Glu-UUC|38</v>
      </c>
      <c r="B7284" s="4" t="s">
        <v>136</v>
      </c>
      <c r="C7284" s="4" t="s">
        <v>817</v>
      </c>
      <c r="D7284" s="4" t="n">
        <v>38</v>
      </c>
      <c r="E7284" s="19" t="s">
        <v>772</v>
      </c>
      <c r="F7284" s="20" t="s">
        <v>811</v>
      </c>
    </row>
    <row r="7285" customFormat="false" ht="15" hidden="false" customHeight="false" outlineLevel="0" collapsed="false">
      <c r="A7285" s="4" t="str">
        <f aca="false">B7285&amp;"|"&amp;C7285</f>
        <v>tdbR00000666 Glu-UUC|39</v>
      </c>
      <c r="B7285" s="4" t="s">
        <v>136</v>
      </c>
      <c r="C7285" s="4" t="s">
        <v>818</v>
      </c>
      <c r="D7285" s="4" t="n">
        <v>39</v>
      </c>
      <c r="E7285" s="21" t="s">
        <v>772</v>
      </c>
      <c r="F7285" s="22" t="s">
        <v>805</v>
      </c>
    </row>
    <row r="7286" customFormat="false" ht="15" hidden="false" customHeight="false" outlineLevel="0" collapsed="false">
      <c r="A7286" s="4" t="str">
        <f aca="false">B7286&amp;"|"&amp;C7286</f>
        <v>tdbR00000666 Glu-UUC|40</v>
      </c>
      <c r="B7286" s="4" t="s">
        <v>136</v>
      </c>
      <c r="C7286" s="4" t="s">
        <v>819</v>
      </c>
      <c r="D7286" s="4" t="n">
        <v>40</v>
      </c>
      <c r="E7286" s="21" t="s">
        <v>772</v>
      </c>
      <c r="F7286" s="22" t="s">
        <v>805</v>
      </c>
    </row>
    <row r="7287" customFormat="false" ht="15" hidden="false" customHeight="false" outlineLevel="0" collapsed="false">
      <c r="A7287" s="4" t="str">
        <f aca="false">B7287&amp;"|"&amp;C7287</f>
        <v>tdbR00000666 Glu-UUC|41</v>
      </c>
      <c r="B7287" s="4" t="s">
        <v>136</v>
      </c>
      <c r="C7287" s="4" t="s">
        <v>820</v>
      </c>
      <c r="D7287" s="4" t="n">
        <v>41</v>
      </c>
      <c r="E7287" s="21" t="s">
        <v>780</v>
      </c>
      <c r="F7287" s="22" t="s">
        <v>805</v>
      </c>
    </row>
    <row r="7288" customFormat="false" ht="15" hidden="false" customHeight="false" outlineLevel="0" collapsed="false">
      <c r="A7288" s="4" t="str">
        <f aca="false">B7288&amp;"|"&amp;C7288</f>
        <v>tdbR00000666 Glu-UUC|42</v>
      </c>
      <c r="B7288" s="4" t="s">
        <v>136</v>
      </c>
      <c r="C7288" s="4" t="s">
        <v>821</v>
      </c>
      <c r="D7288" s="4" t="n">
        <v>42</v>
      </c>
      <c r="E7288" s="21" t="s">
        <v>459</v>
      </c>
      <c r="F7288" s="22" t="s">
        <v>805</v>
      </c>
    </row>
    <row r="7289" customFormat="false" ht="15" hidden="false" customHeight="false" outlineLevel="0" collapsed="false">
      <c r="A7289" s="4" t="str">
        <f aca="false">B7289&amp;"|"&amp;C7289</f>
        <v>tdbR00000666 Glu-UUC|43</v>
      </c>
      <c r="B7289" s="4" t="s">
        <v>136</v>
      </c>
      <c r="C7289" s="4" t="s">
        <v>822</v>
      </c>
      <c r="D7289" s="4" t="n">
        <v>43</v>
      </c>
      <c r="E7289" s="21" t="s">
        <v>459</v>
      </c>
      <c r="F7289" s="22" t="s">
        <v>805</v>
      </c>
    </row>
    <row r="7290" customFormat="false" ht="15" hidden="false" customHeight="false" outlineLevel="0" collapsed="false">
      <c r="A7290" s="4" t="str">
        <f aca="false">B7290&amp;"|"&amp;C7290</f>
        <v>tdbR00000666 Glu-UUC|44</v>
      </c>
      <c r="B7290" s="4" t="s">
        <v>136</v>
      </c>
      <c r="C7290" s="4" t="s">
        <v>823</v>
      </c>
      <c r="D7290" s="4" t="n">
        <v>44</v>
      </c>
      <c r="E7290" s="19" t="s">
        <v>777</v>
      </c>
      <c r="F7290" s="20" t="s">
        <v>824</v>
      </c>
    </row>
    <row r="7291" customFormat="false" ht="15" hidden="false" customHeight="false" outlineLevel="0" collapsed="false">
      <c r="A7291" s="4" t="str">
        <f aca="false">B7291&amp;"|"&amp;C7291</f>
        <v>tdbR00000666 Glu-UUC|45</v>
      </c>
      <c r="B7291" s="4" t="s">
        <v>136</v>
      </c>
      <c r="C7291" s="4" t="s">
        <v>825</v>
      </c>
      <c r="D7291" s="4" t="n">
        <v>45</v>
      </c>
      <c r="E7291" s="19" t="s">
        <v>459</v>
      </c>
      <c r="F7291" s="20" t="s">
        <v>824</v>
      </c>
    </row>
    <row r="7292" customFormat="false" ht="15" hidden="false" customHeight="false" outlineLevel="0" collapsed="false">
      <c r="A7292" s="4" t="str">
        <f aca="false">B7292&amp;"|"&amp;C7292</f>
        <v>tdbR00000666 Glu-UUC|46</v>
      </c>
      <c r="B7292" s="4" t="s">
        <v>136</v>
      </c>
      <c r="C7292" s="4" t="s">
        <v>826</v>
      </c>
      <c r="D7292" s="4" t="n">
        <v>46</v>
      </c>
      <c r="E7292" s="19" t="s">
        <v>459</v>
      </c>
      <c r="F7292" s="20" t="s">
        <v>824</v>
      </c>
    </row>
    <row r="7293" customFormat="false" ht="15" hidden="false" customHeight="false" outlineLevel="0" collapsed="false">
      <c r="A7293" s="4" t="str">
        <f aca="false">B7293&amp;"|"&amp;C7293</f>
        <v>tdbR00000666 Glu-UUC|48</v>
      </c>
      <c r="B7293" s="4" t="s">
        <v>136</v>
      </c>
      <c r="C7293" s="4" t="s">
        <v>828</v>
      </c>
      <c r="D7293" s="4" t="n">
        <v>47</v>
      </c>
      <c r="E7293" s="19" t="s">
        <v>772</v>
      </c>
      <c r="F7293" s="20" t="s">
        <v>824</v>
      </c>
    </row>
    <row r="7294" customFormat="false" ht="15" hidden="false" customHeight="false" outlineLevel="0" collapsed="false">
      <c r="A7294" s="4" t="str">
        <f aca="false">B7294&amp;"|"&amp;C7294</f>
        <v>tdbR00000666 Glu-UUC|49</v>
      </c>
      <c r="B7294" s="4" t="s">
        <v>136</v>
      </c>
      <c r="C7294" s="4" t="s">
        <v>829</v>
      </c>
      <c r="D7294" s="4" t="n">
        <v>48</v>
      </c>
      <c r="E7294" s="23" t="s">
        <v>772</v>
      </c>
      <c r="F7294" s="10" t="s">
        <v>830</v>
      </c>
    </row>
    <row r="7295" customFormat="false" ht="15" hidden="false" customHeight="false" outlineLevel="0" collapsed="false">
      <c r="A7295" s="4" t="str">
        <f aca="false">B7295&amp;"|"&amp;C7295</f>
        <v>tdbR00000666 Glu-UUC|50</v>
      </c>
      <c r="B7295" s="4" t="s">
        <v>136</v>
      </c>
      <c r="C7295" s="4" t="s">
        <v>831</v>
      </c>
      <c r="D7295" s="4" t="n">
        <v>49</v>
      </c>
      <c r="E7295" s="23" t="s">
        <v>772</v>
      </c>
      <c r="F7295" s="10" t="s">
        <v>830</v>
      </c>
    </row>
    <row r="7296" customFormat="false" ht="15" hidden="false" customHeight="false" outlineLevel="0" collapsed="false">
      <c r="A7296" s="4" t="str">
        <f aca="false">B7296&amp;"|"&amp;C7296</f>
        <v>tdbR00000666 Glu-UUC|51</v>
      </c>
      <c r="B7296" s="4" t="s">
        <v>136</v>
      </c>
      <c r="C7296" s="4" t="s">
        <v>832</v>
      </c>
      <c r="D7296" s="4" t="n">
        <v>50</v>
      </c>
      <c r="E7296" s="23" t="s">
        <v>459</v>
      </c>
      <c r="F7296" s="10" t="s">
        <v>830</v>
      </c>
    </row>
    <row r="7297" customFormat="false" ht="15" hidden="false" customHeight="false" outlineLevel="0" collapsed="false">
      <c r="A7297" s="4" t="str">
        <f aca="false">B7297&amp;"|"&amp;C7297</f>
        <v>tdbR00000666 Glu-UUC|52</v>
      </c>
      <c r="B7297" s="4" t="s">
        <v>136</v>
      </c>
      <c r="C7297" s="4" t="s">
        <v>833</v>
      </c>
      <c r="D7297" s="4" t="n">
        <v>51</v>
      </c>
      <c r="E7297" s="23" t="s">
        <v>459</v>
      </c>
      <c r="F7297" s="10" t="s">
        <v>830</v>
      </c>
    </row>
    <row r="7298" customFormat="false" ht="15" hidden="false" customHeight="false" outlineLevel="0" collapsed="false">
      <c r="A7298" s="4" t="str">
        <f aca="false">B7298&amp;"|"&amp;C7298</f>
        <v>tdbR00000666 Glu-UUC|53</v>
      </c>
      <c r="B7298" s="4" t="s">
        <v>136</v>
      </c>
      <c r="C7298" s="4" t="s">
        <v>834</v>
      </c>
      <c r="D7298" s="4" t="n">
        <v>52</v>
      </c>
      <c r="E7298" s="23" t="s">
        <v>459</v>
      </c>
      <c r="F7298" s="10" t="s">
        <v>830</v>
      </c>
    </row>
    <row r="7299" customFormat="false" ht="15" hidden="false" customHeight="false" outlineLevel="0" collapsed="false">
      <c r="A7299" s="4" t="str">
        <f aca="false">B7299&amp;"|"&amp;C7299</f>
        <v>tdbR00000666 Glu-UUC|54</v>
      </c>
      <c r="B7299" s="4" t="s">
        <v>136</v>
      </c>
      <c r="C7299" s="4" t="s">
        <v>835</v>
      </c>
      <c r="D7299" s="4" t="n">
        <v>53</v>
      </c>
      <c r="E7299" s="19" t="s">
        <v>777</v>
      </c>
      <c r="F7299" s="20" t="s">
        <v>836</v>
      </c>
    </row>
    <row r="7300" customFormat="false" ht="15" hidden="false" customHeight="false" outlineLevel="0" collapsed="false">
      <c r="A7300" s="4" t="str">
        <f aca="false">B7300&amp;"|"&amp;C7300</f>
        <v>tdbR00000666 Glu-UUC|55</v>
      </c>
      <c r="B7300" s="4" t="s">
        <v>136</v>
      </c>
      <c r="C7300" s="4" t="s">
        <v>837</v>
      </c>
      <c r="D7300" s="4" t="n">
        <v>54</v>
      </c>
      <c r="E7300" s="19" t="s">
        <v>777</v>
      </c>
      <c r="F7300" s="20" t="s">
        <v>836</v>
      </c>
    </row>
    <row r="7301" customFormat="false" ht="15" hidden="false" customHeight="false" outlineLevel="0" collapsed="false">
      <c r="A7301" s="4" t="str">
        <f aca="false">B7301&amp;"|"&amp;C7301</f>
        <v>tdbR00000666 Glu-UUC|56</v>
      </c>
      <c r="B7301" s="4" t="s">
        <v>136</v>
      </c>
      <c r="C7301" s="4" t="s">
        <v>838</v>
      </c>
      <c r="D7301" s="4" t="n">
        <v>55</v>
      </c>
      <c r="E7301" s="19" t="s">
        <v>772</v>
      </c>
      <c r="F7301" s="20" t="s">
        <v>836</v>
      </c>
    </row>
    <row r="7302" customFormat="false" ht="15" hidden="false" customHeight="false" outlineLevel="0" collapsed="false">
      <c r="A7302" s="4" t="str">
        <f aca="false">B7302&amp;"|"&amp;C7302</f>
        <v>tdbR00000666 Glu-UUC|57</v>
      </c>
      <c r="B7302" s="4" t="s">
        <v>136</v>
      </c>
      <c r="C7302" s="4" t="s">
        <v>839</v>
      </c>
      <c r="D7302" s="4" t="n">
        <v>56</v>
      </c>
      <c r="E7302" s="19" t="s">
        <v>459</v>
      </c>
      <c r="F7302" s="20" t="s">
        <v>836</v>
      </c>
    </row>
    <row r="7303" customFormat="false" ht="15" hidden="false" customHeight="false" outlineLevel="0" collapsed="false">
      <c r="A7303" s="4" t="str">
        <f aca="false">B7303&amp;"|"&amp;C7303</f>
        <v>tdbR00000666 Glu-UUC|58</v>
      </c>
      <c r="B7303" s="4" t="s">
        <v>136</v>
      </c>
      <c r="C7303" s="4" t="s">
        <v>840</v>
      </c>
      <c r="D7303" s="4" t="n">
        <v>57</v>
      </c>
      <c r="E7303" s="19" t="s">
        <v>780</v>
      </c>
      <c r="F7303" s="20" t="s">
        <v>836</v>
      </c>
    </row>
    <row r="7304" customFormat="false" ht="15" hidden="false" customHeight="false" outlineLevel="0" collapsed="false">
      <c r="A7304" s="4" t="str">
        <f aca="false">B7304&amp;"|"&amp;C7304</f>
        <v>tdbR00000666 Glu-UUC|59</v>
      </c>
      <c r="B7304" s="4" t="s">
        <v>136</v>
      </c>
      <c r="C7304" s="4" t="s">
        <v>841</v>
      </c>
      <c r="D7304" s="4" t="n">
        <v>58</v>
      </c>
      <c r="E7304" s="19" t="s">
        <v>772</v>
      </c>
      <c r="F7304" s="20" t="s">
        <v>836</v>
      </c>
    </row>
    <row r="7305" customFormat="false" ht="15" hidden="false" customHeight="false" outlineLevel="0" collapsed="false">
      <c r="A7305" s="4" t="str">
        <f aca="false">B7305&amp;"|"&amp;C7305</f>
        <v>tdbR00000666 Glu-UUC|60</v>
      </c>
      <c r="B7305" s="4" t="s">
        <v>136</v>
      </c>
      <c r="C7305" s="4" t="s">
        <v>842</v>
      </c>
      <c r="D7305" s="4" t="n">
        <v>59</v>
      </c>
      <c r="E7305" s="19" t="s">
        <v>777</v>
      </c>
      <c r="F7305" s="20" t="s">
        <v>836</v>
      </c>
    </row>
    <row r="7306" customFormat="false" ht="15" hidden="false" customHeight="false" outlineLevel="0" collapsed="false">
      <c r="A7306" s="4" t="str">
        <f aca="false">B7306&amp;"|"&amp;C7306</f>
        <v>tdbR00000666 Glu-UUC|61</v>
      </c>
      <c r="B7306" s="4" t="s">
        <v>136</v>
      </c>
      <c r="C7306" s="4" t="s">
        <v>843</v>
      </c>
      <c r="D7306" s="4" t="n">
        <v>60</v>
      </c>
      <c r="E7306" s="23" t="s">
        <v>772</v>
      </c>
      <c r="F7306" s="10" t="s">
        <v>830</v>
      </c>
    </row>
    <row r="7307" customFormat="false" ht="15" hidden="false" customHeight="false" outlineLevel="0" collapsed="false">
      <c r="A7307" s="4" t="str">
        <f aca="false">B7307&amp;"|"&amp;C7307</f>
        <v>tdbR00000666 Glu-UUC|62</v>
      </c>
      <c r="B7307" s="4" t="s">
        <v>136</v>
      </c>
      <c r="C7307" s="4" t="s">
        <v>844</v>
      </c>
      <c r="D7307" s="4" t="n">
        <v>61</v>
      </c>
      <c r="E7307" s="23" t="s">
        <v>772</v>
      </c>
      <c r="F7307" s="10" t="s">
        <v>830</v>
      </c>
    </row>
    <row r="7308" customFormat="false" ht="15" hidden="false" customHeight="false" outlineLevel="0" collapsed="false">
      <c r="A7308" s="4" t="str">
        <f aca="false">B7308&amp;"|"&amp;C7308</f>
        <v>tdbR00000666 Glu-UUC|63</v>
      </c>
      <c r="B7308" s="4" t="s">
        <v>136</v>
      </c>
      <c r="C7308" s="4" t="s">
        <v>845</v>
      </c>
      <c r="D7308" s="4" t="n">
        <v>62</v>
      </c>
      <c r="E7308" s="23" t="s">
        <v>772</v>
      </c>
      <c r="F7308" s="10" t="s">
        <v>830</v>
      </c>
    </row>
    <row r="7309" customFormat="false" ht="15" hidden="false" customHeight="false" outlineLevel="0" collapsed="false">
      <c r="A7309" s="4" t="str">
        <f aca="false">B7309&amp;"|"&amp;C7309</f>
        <v>tdbR00000666 Glu-UUC|64</v>
      </c>
      <c r="B7309" s="4" t="s">
        <v>136</v>
      </c>
      <c r="C7309" s="4" t="s">
        <v>846</v>
      </c>
      <c r="D7309" s="4" t="n">
        <v>63</v>
      </c>
      <c r="E7309" s="23" t="s">
        <v>459</v>
      </c>
      <c r="F7309" s="10" t="s">
        <v>830</v>
      </c>
    </row>
    <row r="7310" customFormat="false" ht="15" hidden="false" customHeight="false" outlineLevel="0" collapsed="false">
      <c r="A7310" s="4" t="str">
        <f aca="false">B7310&amp;"|"&amp;C7310</f>
        <v>tdbR00000666 Glu-UUC|65</v>
      </c>
      <c r="B7310" s="4" t="s">
        <v>136</v>
      </c>
      <c r="C7310" s="4" t="s">
        <v>847</v>
      </c>
      <c r="D7310" s="4" t="n">
        <v>64</v>
      </c>
      <c r="E7310" s="23" t="s">
        <v>459</v>
      </c>
      <c r="F7310" s="10" t="s">
        <v>830</v>
      </c>
    </row>
    <row r="7311" customFormat="false" ht="15" hidden="false" customHeight="false" outlineLevel="0" collapsed="false">
      <c r="A7311" s="4" t="str">
        <f aca="false">B7311&amp;"|"&amp;C7311</f>
        <v>tdbR00000666 Glu-UUC|66</v>
      </c>
      <c r="B7311" s="4" t="s">
        <v>136</v>
      </c>
      <c r="C7311" s="4" t="s">
        <v>848</v>
      </c>
      <c r="D7311" s="4" t="n">
        <v>65</v>
      </c>
      <c r="E7311" s="17" t="s">
        <v>777</v>
      </c>
      <c r="F7311" s="18" t="s">
        <v>768</v>
      </c>
    </row>
    <row r="7312" customFormat="false" ht="15" hidden="false" customHeight="false" outlineLevel="0" collapsed="false">
      <c r="A7312" s="4" t="str">
        <f aca="false">B7312&amp;"|"&amp;C7312</f>
        <v>tdbR00000666 Glu-UUC|67</v>
      </c>
      <c r="B7312" s="4" t="s">
        <v>136</v>
      </c>
      <c r="C7312" s="4" t="s">
        <v>849</v>
      </c>
      <c r="D7312" s="4" t="n">
        <v>66</v>
      </c>
      <c r="E7312" s="17" t="s">
        <v>780</v>
      </c>
      <c r="F7312" s="18" t="s">
        <v>768</v>
      </c>
    </row>
    <row r="7313" customFormat="false" ht="15" hidden="false" customHeight="false" outlineLevel="0" collapsed="false">
      <c r="A7313" s="4" t="str">
        <f aca="false">B7313&amp;"|"&amp;C7313</f>
        <v>tdbR00000666 Glu-UUC|68</v>
      </c>
      <c r="B7313" s="4" t="s">
        <v>136</v>
      </c>
      <c r="C7313" s="4" t="s">
        <v>850</v>
      </c>
      <c r="D7313" s="4" t="n">
        <v>67</v>
      </c>
      <c r="E7313" s="17" t="s">
        <v>777</v>
      </c>
      <c r="F7313" s="18" t="s">
        <v>768</v>
      </c>
    </row>
    <row r="7314" customFormat="false" ht="15" hidden="false" customHeight="false" outlineLevel="0" collapsed="false">
      <c r="A7314" s="4" t="str">
        <f aca="false">B7314&amp;"|"&amp;C7314</f>
        <v>tdbR00000666 Glu-UUC|69</v>
      </c>
      <c r="B7314" s="4" t="s">
        <v>136</v>
      </c>
      <c r="C7314" s="4" t="s">
        <v>851</v>
      </c>
      <c r="D7314" s="4" t="n">
        <v>68</v>
      </c>
      <c r="E7314" s="17" t="s">
        <v>459</v>
      </c>
      <c r="F7314" s="18" t="s">
        <v>768</v>
      </c>
    </row>
    <row r="7315" customFormat="false" ht="15" hidden="false" customHeight="false" outlineLevel="0" collapsed="false">
      <c r="A7315" s="4" t="str">
        <f aca="false">B7315&amp;"|"&amp;C7315</f>
        <v>tdbR00000666 Glu-UUC|70</v>
      </c>
      <c r="B7315" s="4" t="s">
        <v>136</v>
      </c>
      <c r="C7315" s="4" t="s">
        <v>852</v>
      </c>
      <c r="D7315" s="4" t="n">
        <v>69</v>
      </c>
      <c r="E7315" s="17" t="s">
        <v>459</v>
      </c>
      <c r="F7315" s="18" t="s">
        <v>768</v>
      </c>
    </row>
    <row r="7316" customFormat="false" ht="15" hidden="false" customHeight="false" outlineLevel="0" collapsed="false">
      <c r="A7316" s="4" t="str">
        <f aca="false">B7316&amp;"|"&amp;C7316</f>
        <v>tdbR00000666 Glu-UUC|71</v>
      </c>
      <c r="B7316" s="4" t="s">
        <v>136</v>
      </c>
      <c r="C7316" s="4" t="s">
        <v>853</v>
      </c>
      <c r="D7316" s="4" t="n">
        <v>70</v>
      </c>
      <c r="E7316" s="17" t="s">
        <v>459</v>
      </c>
      <c r="F7316" s="18" t="s">
        <v>768</v>
      </c>
    </row>
    <row r="7317" customFormat="false" ht="15" hidden="false" customHeight="false" outlineLevel="0" collapsed="false">
      <c r="A7317" s="4" t="str">
        <f aca="false">B7317&amp;"|"&amp;C7317</f>
        <v>tdbR00000666 Glu-UUC|72</v>
      </c>
      <c r="B7317" s="4" t="s">
        <v>136</v>
      </c>
      <c r="C7317" s="4" t="s">
        <v>854</v>
      </c>
      <c r="D7317" s="4" t="n">
        <v>71</v>
      </c>
      <c r="E7317" s="17" t="s">
        <v>780</v>
      </c>
      <c r="F7317" s="18" t="s">
        <v>768</v>
      </c>
    </row>
    <row r="7318" customFormat="false" ht="15" hidden="false" customHeight="false" outlineLevel="0" collapsed="false">
      <c r="A7318" s="4" t="str">
        <f aca="false">B7318&amp;"|"&amp;C7318</f>
        <v>tdbR00000670 Phe-GAA|1</v>
      </c>
      <c r="B7318" s="4" t="s">
        <v>137</v>
      </c>
      <c r="C7318" s="4" t="s">
        <v>767</v>
      </c>
      <c r="D7318" s="4" t="n">
        <v>1</v>
      </c>
      <c r="E7318" s="17" t="s">
        <v>459</v>
      </c>
      <c r="F7318" s="18" t="s">
        <v>768</v>
      </c>
    </row>
    <row r="7319" customFormat="false" ht="15" hidden="false" customHeight="false" outlineLevel="0" collapsed="false">
      <c r="A7319" s="4" t="str">
        <f aca="false">B7319&amp;"|"&amp;C7319</f>
        <v>tdbR00000670 Phe-GAA|2</v>
      </c>
      <c r="B7319" s="4" t="s">
        <v>137</v>
      </c>
      <c r="C7319" s="4" t="s">
        <v>769</v>
      </c>
      <c r="D7319" s="4" t="n">
        <v>2</v>
      </c>
      <c r="E7319" s="17" t="s">
        <v>772</v>
      </c>
      <c r="F7319" s="18" t="s">
        <v>768</v>
      </c>
    </row>
    <row r="7320" customFormat="false" ht="15" hidden="false" customHeight="false" outlineLevel="0" collapsed="false">
      <c r="A7320" s="4" t="str">
        <f aca="false">B7320&amp;"|"&amp;C7320</f>
        <v>tdbR00000670 Phe-GAA|3</v>
      </c>
      <c r="B7320" s="4" t="s">
        <v>137</v>
      </c>
      <c r="C7320" s="4" t="s">
        <v>770</v>
      </c>
      <c r="D7320" s="4" t="n">
        <v>3</v>
      </c>
      <c r="E7320" s="17" t="s">
        <v>772</v>
      </c>
      <c r="F7320" s="18" t="s">
        <v>768</v>
      </c>
    </row>
    <row r="7321" customFormat="false" ht="15" hidden="false" customHeight="false" outlineLevel="0" collapsed="false">
      <c r="A7321" s="4" t="str">
        <f aca="false">B7321&amp;"|"&amp;C7321</f>
        <v>tdbR00000670 Phe-GAA|4</v>
      </c>
      <c r="B7321" s="4" t="s">
        <v>137</v>
      </c>
      <c r="C7321" s="4" t="s">
        <v>771</v>
      </c>
      <c r="D7321" s="4" t="n">
        <v>4</v>
      </c>
      <c r="E7321" s="17" t="s">
        <v>459</v>
      </c>
      <c r="F7321" s="18" t="s">
        <v>768</v>
      </c>
    </row>
    <row r="7322" customFormat="false" ht="15" hidden="false" customHeight="false" outlineLevel="0" collapsed="false">
      <c r="A7322" s="4" t="str">
        <f aca="false">B7322&amp;"|"&amp;C7322</f>
        <v>tdbR00000670 Phe-GAA|5</v>
      </c>
      <c r="B7322" s="4" t="s">
        <v>137</v>
      </c>
      <c r="C7322" s="4" t="s">
        <v>773</v>
      </c>
      <c r="D7322" s="4" t="n">
        <v>5</v>
      </c>
      <c r="E7322" s="17" t="s">
        <v>780</v>
      </c>
      <c r="F7322" s="18" t="s">
        <v>768</v>
      </c>
    </row>
    <row r="7323" customFormat="false" ht="15" hidden="false" customHeight="false" outlineLevel="0" collapsed="false">
      <c r="A7323" s="4" t="str">
        <f aca="false">B7323&amp;"|"&amp;C7323</f>
        <v>tdbR00000670 Phe-GAA|6</v>
      </c>
      <c r="B7323" s="4" t="s">
        <v>137</v>
      </c>
      <c r="C7323" s="4" t="s">
        <v>774</v>
      </c>
      <c r="D7323" s="4" t="n">
        <v>6</v>
      </c>
      <c r="E7323" s="17" t="s">
        <v>780</v>
      </c>
      <c r="F7323" s="18" t="s">
        <v>768</v>
      </c>
    </row>
    <row r="7324" customFormat="false" ht="15" hidden="false" customHeight="false" outlineLevel="0" collapsed="false">
      <c r="A7324" s="4" t="str">
        <f aca="false">B7324&amp;"|"&amp;C7324</f>
        <v>tdbR00000670 Phe-GAA|7</v>
      </c>
      <c r="B7324" s="4" t="s">
        <v>137</v>
      </c>
      <c r="C7324" s="4" t="s">
        <v>775</v>
      </c>
      <c r="D7324" s="4" t="n">
        <v>7</v>
      </c>
      <c r="E7324" s="17" t="s">
        <v>780</v>
      </c>
      <c r="F7324" s="18" t="s">
        <v>768</v>
      </c>
    </row>
    <row r="7325" customFormat="false" ht="15" hidden="false" customHeight="false" outlineLevel="0" collapsed="false">
      <c r="A7325" s="4" t="str">
        <f aca="false">B7325&amp;"|"&amp;C7325</f>
        <v>tdbR00000670 Phe-GAA|8</v>
      </c>
      <c r="B7325" s="4" t="s">
        <v>137</v>
      </c>
      <c r="C7325" s="4" t="s">
        <v>776</v>
      </c>
      <c r="D7325" s="4" t="n">
        <v>8</v>
      </c>
      <c r="E7325" s="3" t="s">
        <v>777</v>
      </c>
      <c r="F7325" s="4" t="s">
        <v>778</v>
      </c>
    </row>
    <row r="7326" customFormat="false" ht="15" hidden="false" customHeight="false" outlineLevel="0" collapsed="false">
      <c r="A7326" s="4" t="str">
        <f aca="false">B7326&amp;"|"&amp;C7326</f>
        <v>tdbR00000670 Phe-GAA|9</v>
      </c>
      <c r="B7326" s="4" t="s">
        <v>137</v>
      </c>
      <c r="C7326" s="4" t="s">
        <v>779</v>
      </c>
      <c r="D7326" s="4" t="n">
        <v>9</v>
      </c>
      <c r="E7326" s="3" t="s">
        <v>780</v>
      </c>
      <c r="F7326" s="4" t="s">
        <v>781</v>
      </c>
    </row>
    <row r="7327" customFormat="false" ht="15" hidden="false" customHeight="false" outlineLevel="0" collapsed="false">
      <c r="A7327" s="4" t="str">
        <f aca="false">B7327&amp;"|"&amp;C7327</f>
        <v>tdbR00000670 Phe-GAA|10</v>
      </c>
      <c r="B7327" s="4" t="s">
        <v>137</v>
      </c>
      <c r="C7327" s="4" t="s">
        <v>782</v>
      </c>
      <c r="D7327" s="4" t="n">
        <v>10</v>
      </c>
      <c r="E7327" s="8" t="s">
        <v>459</v>
      </c>
      <c r="F7327" s="7" t="s">
        <v>783</v>
      </c>
    </row>
    <row r="7328" customFormat="false" ht="15" hidden="false" customHeight="false" outlineLevel="0" collapsed="false">
      <c r="A7328" s="4" t="str">
        <f aca="false">B7328&amp;"|"&amp;C7328</f>
        <v>tdbR00000670 Phe-GAA|11</v>
      </c>
      <c r="B7328" s="4" t="s">
        <v>137</v>
      </c>
      <c r="C7328" s="4" t="s">
        <v>784</v>
      </c>
      <c r="D7328" s="4" t="n">
        <v>11</v>
      </c>
      <c r="E7328" s="8" t="s">
        <v>772</v>
      </c>
      <c r="F7328" s="7" t="s">
        <v>783</v>
      </c>
    </row>
    <row r="7329" customFormat="false" ht="15" hidden="false" customHeight="false" outlineLevel="0" collapsed="false">
      <c r="A7329" s="4" t="str">
        <f aca="false">B7329&amp;"|"&amp;C7329</f>
        <v>tdbR00000670 Phe-GAA|12</v>
      </c>
      <c r="B7329" s="4" t="s">
        <v>137</v>
      </c>
      <c r="C7329" s="4" t="s">
        <v>785</v>
      </c>
      <c r="D7329" s="4" t="n">
        <v>12</v>
      </c>
      <c r="E7329" s="8" t="s">
        <v>777</v>
      </c>
      <c r="F7329" s="7" t="s">
        <v>783</v>
      </c>
    </row>
    <row r="7330" customFormat="false" ht="15" hidden="false" customHeight="false" outlineLevel="0" collapsed="false">
      <c r="A7330" s="4" t="str">
        <f aca="false">B7330&amp;"|"&amp;C7330</f>
        <v>tdbR00000670 Phe-GAA|13</v>
      </c>
      <c r="B7330" s="4" t="s">
        <v>137</v>
      </c>
      <c r="C7330" s="4" t="s">
        <v>786</v>
      </c>
      <c r="D7330" s="4" t="n">
        <v>13</v>
      </c>
      <c r="E7330" s="8" t="s">
        <v>772</v>
      </c>
      <c r="F7330" s="7" t="s">
        <v>783</v>
      </c>
    </row>
    <row r="7331" customFormat="false" ht="15" hidden="false" customHeight="false" outlineLevel="0" collapsed="false">
      <c r="A7331" s="4" t="str">
        <f aca="false">B7331&amp;"|"&amp;C7331</f>
        <v>tdbR00000670 Phe-GAA|14</v>
      </c>
      <c r="B7331" s="4" t="s">
        <v>137</v>
      </c>
      <c r="C7331" s="4" t="s">
        <v>787</v>
      </c>
      <c r="D7331" s="4" t="n">
        <v>14</v>
      </c>
      <c r="E7331" s="19" t="s">
        <v>780</v>
      </c>
      <c r="F7331" s="20" t="s">
        <v>788</v>
      </c>
    </row>
    <row r="7332" customFormat="false" ht="15" hidden="false" customHeight="false" outlineLevel="0" collapsed="false">
      <c r="A7332" s="4" t="str">
        <f aca="false">B7332&amp;"|"&amp;C7332</f>
        <v>tdbR00000670 Phe-GAA|15</v>
      </c>
      <c r="B7332" s="4" t="s">
        <v>137</v>
      </c>
      <c r="C7332" s="4" t="s">
        <v>789</v>
      </c>
      <c r="D7332" s="4" t="n">
        <v>15</v>
      </c>
      <c r="E7332" s="19" t="s">
        <v>459</v>
      </c>
      <c r="F7332" s="20" t="s">
        <v>788</v>
      </c>
    </row>
    <row r="7333" customFormat="false" ht="15" hidden="false" customHeight="false" outlineLevel="0" collapsed="false">
      <c r="A7333" s="4" t="str">
        <f aca="false">B7333&amp;"|"&amp;C7333</f>
        <v>tdbR00000670 Phe-GAA|16</v>
      </c>
      <c r="B7333" s="4" t="s">
        <v>137</v>
      </c>
      <c r="C7333" s="4" t="s">
        <v>790</v>
      </c>
      <c r="D7333" s="4" t="n">
        <v>16</v>
      </c>
      <c r="E7333" s="19" t="s">
        <v>777</v>
      </c>
      <c r="F7333" s="20" t="s">
        <v>788</v>
      </c>
    </row>
    <row r="7334" customFormat="false" ht="15" hidden="false" customHeight="false" outlineLevel="0" collapsed="false">
      <c r="A7334" s="4" t="str">
        <f aca="false">B7334&amp;"|"&amp;C7334</f>
        <v>tdbR00000670 Phe-GAA|17</v>
      </c>
      <c r="B7334" s="4" t="s">
        <v>137</v>
      </c>
      <c r="C7334" s="4" t="s">
        <v>791</v>
      </c>
      <c r="D7334" s="4" t="n">
        <v>17</v>
      </c>
      <c r="E7334" s="19" t="s">
        <v>777</v>
      </c>
      <c r="F7334" s="20" t="s">
        <v>788</v>
      </c>
    </row>
    <row r="7335" customFormat="false" ht="15" hidden="false" customHeight="false" outlineLevel="0" collapsed="false">
      <c r="A7335" s="4" t="str">
        <f aca="false">B7335&amp;"|"&amp;C7335</f>
        <v>tdbR00000670 Phe-GAA|18</v>
      </c>
      <c r="B7335" s="4" t="s">
        <v>137</v>
      </c>
      <c r="C7335" s="4" t="s">
        <v>793</v>
      </c>
      <c r="D7335" s="4" t="n">
        <v>18</v>
      </c>
      <c r="E7335" s="19" t="s">
        <v>459</v>
      </c>
      <c r="F7335" s="20" t="s">
        <v>788</v>
      </c>
    </row>
    <row r="7336" customFormat="false" ht="15" hidden="false" customHeight="false" outlineLevel="0" collapsed="false">
      <c r="A7336" s="4" t="str">
        <f aca="false">B7336&amp;"|"&amp;C7336</f>
        <v>tdbR00000670 Phe-GAA|19</v>
      </c>
      <c r="B7336" s="4" t="s">
        <v>137</v>
      </c>
      <c r="C7336" s="4" t="s">
        <v>794</v>
      </c>
      <c r="D7336" s="4" t="n">
        <v>19</v>
      </c>
      <c r="E7336" s="19" t="s">
        <v>459</v>
      </c>
      <c r="F7336" s="20" t="s">
        <v>788</v>
      </c>
    </row>
    <row r="7337" customFormat="false" ht="15" hidden="false" customHeight="false" outlineLevel="0" collapsed="false">
      <c r="A7337" s="4" t="str">
        <f aca="false">B7337&amp;"|"&amp;C7337</f>
        <v>tdbR00000670 Phe-GAA|20</v>
      </c>
      <c r="B7337" s="4" t="s">
        <v>137</v>
      </c>
      <c r="C7337" s="4" t="s">
        <v>795</v>
      </c>
      <c r="D7337" s="4" t="n">
        <v>20</v>
      </c>
      <c r="E7337" s="19" t="s">
        <v>459</v>
      </c>
      <c r="F7337" s="20" t="s">
        <v>788</v>
      </c>
    </row>
    <row r="7338" customFormat="false" ht="15" hidden="false" customHeight="false" outlineLevel="0" collapsed="false">
      <c r="A7338" s="4" t="str">
        <f aca="false">B7338&amp;"|"&amp;C7338</f>
        <v>tdbR00000670 Phe-GAA|21</v>
      </c>
      <c r="B7338" s="4" t="s">
        <v>137</v>
      </c>
      <c r="C7338" s="4" t="s">
        <v>797</v>
      </c>
      <c r="D7338" s="4" t="n">
        <v>21</v>
      </c>
      <c r="E7338" s="19" t="s">
        <v>780</v>
      </c>
      <c r="F7338" s="20" t="s">
        <v>788</v>
      </c>
    </row>
    <row r="7339" customFormat="false" ht="15" hidden="false" customHeight="false" outlineLevel="0" collapsed="false">
      <c r="A7339" s="4" t="str">
        <f aca="false">B7339&amp;"|"&amp;C7339</f>
        <v>tdbR00000670 Phe-GAA|22</v>
      </c>
      <c r="B7339" s="4" t="s">
        <v>137</v>
      </c>
      <c r="C7339" s="4" t="s">
        <v>798</v>
      </c>
      <c r="D7339" s="4" t="n">
        <v>22</v>
      </c>
      <c r="E7339" s="8" t="s">
        <v>459</v>
      </c>
      <c r="F7339" s="7" t="s">
        <v>783</v>
      </c>
    </row>
    <row r="7340" customFormat="false" ht="15" hidden="false" customHeight="false" outlineLevel="0" collapsed="false">
      <c r="A7340" s="4" t="str">
        <f aca="false">B7340&amp;"|"&amp;C7340</f>
        <v>tdbR00000670 Phe-GAA|23</v>
      </c>
      <c r="B7340" s="4" t="s">
        <v>137</v>
      </c>
      <c r="C7340" s="4" t="s">
        <v>799</v>
      </c>
      <c r="D7340" s="4" t="n">
        <v>23</v>
      </c>
      <c r="E7340" s="8" t="s">
        <v>780</v>
      </c>
      <c r="F7340" s="7" t="s">
        <v>783</v>
      </c>
    </row>
    <row r="7341" customFormat="false" ht="15" hidden="false" customHeight="false" outlineLevel="0" collapsed="false">
      <c r="A7341" s="4" t="str">
        <f aca="false">B7341&amp;"|"&amp;C7341</f>
        <v>tdbR00000670 Phe-GAA|24</v>
      </c>
      <c r="B7341" s="4" t="s">
        <v>137</v>
      </c>
      <c r="C7341" s="4" t="s">
        <v>800</v>
      </c>
      <c r="D7341" s="4" t="n">
        <v>24</v>
      </c>
      <c r="E7341" s="8" t="s">
        <v>459</v>
      </c>
      <c r="F7341" s="7" t="s">
        <v>783</v>
      </c>
    </row>
    <row r="7342" customFormat="false" ht="15" hidden="false" customHeight="false" outlineLevel="0" collapsed="false">
      <c r="A7342" s="4" t="str">
        <f aca="false">B7342&amp;"|"&amp;C7342</f>
        <v>tdbR00000670 Phe-GAA|25</v>
      </c>
      <c r="B7342" s="4" t="s">
        <v>137</v>
      </c>
      <c r="C7342" s="4" t="s">
        <v>801</v>
      </c>
      <c r="D7342" s="4" t="n">
        <v>25</v>
      </c>
      <c r="E7342" s="8" t="s">
        <v>772</v>
      </c>
      <c r="F7342" s="7" t="s">
        <v>783</v>
      </c>
    </row>
    <row r="7343" customFormat="false" ht="15" hidden="false" customHeight="false" outlineLevel="0" collapsed="false">
      <c r="A7343" s="4" t="str">
        <f aca="false">B7343&amp;"|"&amp;C7343</f>
        <v>tdbR00000670 Phe-GAA|26</v>
      </c>
      <c r="B7343" s="4" t="s">
        <v>137</v>
      </c>
      <c r="C7343" s="4" t="s">
        <v>802</v>
      </c>
      <c r="D7343" s="4" t="n">
        <v>26</v>
      </c>
      <c r="E7343" s="3" t="s">
        <v>459</v>
      </c>
      <c r="F7343" s="4" t="s">
        <v>803</v>
      </c>
    </row>
    <row r="7344" customFormat="false" ht="15" hidden="false" customHeight="false" outlineLevel="0" collapsed="false">
      <c r="A7344" s="4" t="str">
        <f aca="false">B7344&amp;"|"&amp;C7344</f>
        <v>tdbR00000670 Phe-GAA|27</v>
      </c>
      <c r="B7344" s="4" t="s">
        <v>137</v>
      </c>
      <c r="C7344" s="4" t="s">
        <v>804</v>
      </c>
      <c r="D7344" s="4" t="n">
        <v>27</v>
      </c>
      <c r="E7344" s="21" t="s">
        <v>777</v>
      </c>
      <c r="F7344" s="22" t="s">
        <v>805</v>
      </c>
    </row>
    <row r="7345" customFormat="false" ht="15" hidden="false" customHeight="false" outlineLevel="0" collapsed="false">
      <c r="A7345" s="4" t="str">
        <f aca="false">B7345&amp;"|"&amp;C7345</f>
        <v>tdbR00000670 Phe-GAA|28</v>
      </c>
      <c r="B7345" s="4" t="s">
        <v>137</v>
      </c>
      <c r="C7345" s="4" t="s">
        <v>806</v>
      </c>
      <c r="D7345" s="4" t="n">
        <v>28</v>
      </c>
      <c r="E7345" s="21" t="s">
        <v>777</v>
      </c>
      <c r="F7345" s="22" t="s">
        <v>805</v>
      </c>
    </row>
    <row r="7346" customFormat="false" ht="15" hidden="false" customHeight="false" outlineLevel="0" collapsed="false">
      <c r="A7346" s="4" t="str">
        <f aca="false">B7346&amp;"|"&amp;C7346</f>
        <v>tdbR00000670 Phe-GAA|29</v>
      </c>
      <c r="B7346" s="4" t="s">
        <v>137</v>
      </c>
      <c r="C7346" s="4" t="s">
        <v>807</v>
      </c>
      <c r="D7346" s="4" t="n">
        <v>29</v>
      </c>
      <c r="E7346" s="21" t="s">
        <v>780</v>
      </c>
      <c r="F7346" s="22" t="s">
        <v>805</v>
      </c>
    </row>
    <row r="7347" customFormat="false" ht="15" hidden="false" customHeight="false" outlineLevel="0" collapsed="false">
      <c r="A7347" s="4" t="str">
        <f aca="false">B7347&amp;"|"&amp;C7347</f>
        <v>tdbR00000670 Phe-GAA|30</v>
      </c>
      <c r="B7347" s="4" t="s">
        <v>137</v>
      </c>
      <c r="C7347" s="4" t="s">
        <v>808</v>
      </c>
      <c r="D7347" s="4" t="n">
        <v>30</v>
      </c>
      <c r="E7347" s="21" t="s">
        <v>459</v>
      </c>
      <c r="F7347" s="22" t="s">
        <v>805</v>
      </c>
    </row>
    <row r="7348" customFormat="false" ht="15" hidden="false" customHeight="false" outlineLevel="0" collapsed="false">
      <c r="A7348" s="4" t="str">
        <f aca="false">B7348&amp;"|"&amp;C7348</f>
        <v>tdbR00000670 Phe-GAA|31</v>
      </c>
      <c r="B7348" s="4" t="s">
        <v>137</v>
      </c>
      <c r="C7348" s="4" t="s">
        <v>809</v>
      </c>
      <c r="D7348" s="4" t="n">
        <v>31</v>
      </c>
      <c r="E7348" s="21" t="s">
        <v>780</v>
      </c>
      <c r="F7348" s="22" t="s">
        <v>805</v>
      </c>
    </row>
    <row r="7349" customFormat="false" ht="15" hidden="false" customHeight="false" outlineLevel="0" collapsed="false">
      <c r="A7349" s="4" t="str">
        <f aca="false">B7349&amp;"|"&amp;C7349</f>
        <v>tdbR00000670 Phe-GAA|32</v>
      </c>
      <c r="B7349" s="4" t="s">
        <v>137</v>
      </c>
      <c r="C7349" s="4" t="s">
        <v>810</v>
      </c>
      <c r="D7349" s="4" t="n">
        <v>32</v>
      </c>
      <c r="E7349" s="19" t="s">
        <v>772</v>
      </c>
      <c r="F7349" s="20" t="s">
        <v>811</v>
      </c>
    </row>
    <row r="7350" customFormat="false" ht="15" hidden="false" customHeight="false" outlineLevel="0" collapsed="false">
      <c r="A7350" s="4" t="str">
        <f aca="false">B7350&amp;"|"&amp;C7350</f>
        <v>tdbR00000670 Phe-GAA|33</v>
      </c>
      <c r="B7350" s="4" t="s">
        <v>137</v>
      </c>
      <c r="C7350" s="4" t="s">
        <v>812</v>
      </c>
      <c r="D7350" s="4" t="n">
        <v>33</v>
      </c>
      <c r="E7350" s="19" t="s">
        <v>777</v>
      </c>
      <c r="F7350" s="20" t="s">
        <v>811</v>
      </c>
    </row>
    <row r="7351" customFormat="false" ht="15" hidden="false" customHeight="false" outlineLevel="0" collapsed="false">
      <c r="A7351" s="4" t="str">
        <f aca="false">B7351&amp;"|"&amp;C7351</f>
        <v>tdbR00000670 Phe-GAA|34</v>
      </c>
      <c r="B7351" s="4" t="s">
        <v>137</v>
      </c>
      <c r="C7351" s="4" t="s">
        <v>813</v>
      </c>
      <c r="D7351" s="4" t="n">
        <v>34</v>
      </c>
      <c r="E7351" s="19" t="s">
        <v>459</v>
      </c>
      <c r="F7351" s="20" t="s">
        <v>811</v>
      </c>
    </row>
    <row r="7352" customFormat="false" ht="15" hidden="false" customHeight="false" outlineLevel="0" collapsed="false">
      <c r="A7352" s="4" t="str">
        <f aca="false">B7352&amp;"|"&amp;C7352</f>
        <v>tdbR00000670 Phe-GAA|35</v>
      </c>
      <c r="B7352" s="4" t="s">
        <v>137</v>
      </c>
      <c r="C7352" s="4" t="s">
        <v>814</v>
      </c>
      <c r="D7352" s="4" t="n">
        <v>35</v>
      </c>
      <c r="E7352" s="19" t="s">
        <v>780</v>
      </c>
      <c r="F7352" s="20" t="s">
        <v>811</v>
      </c>
    </row>
    <row r="7353" customFormat="false" ht="15" hidden="false" customHeight="false" outlineLevel="0" collapsed="false">
      <c r="A7353" s="4" t="str">
        <f aca="false">B7353&amp;"|"&amp;C7353</f>
        <v>tdbR00000670 Phe-GAA|36</v>
      </c>
      <c r="B7353" s="4" t="s">
        <v>137</v>
      </c>
      <c r="C7353" s="4" t="s">
        <v>815</v>
      </c>
      <c r="D7353" s="4" t="n">
        <v>36</v>
      </c>
      <c r="E7353" s="19" t="s">
        <v>780</v>
      </c>
      <c r="F7353" s="20" t="s">
        <v>811</v>
      </c>
    </row>
    <row r="7354" customFormat="false" ht="15" hidden="false" customHeight="false" outlineLevel="0" collapsed="false">
      <c r="A7354" s="4" t="str">
        <f aca="false">B7354&amp;"|"&amp;C7354</f>
        <v>tdbR00000670 Phe-GAA|37</v>
      </c>
      <c r="B7354" s="4" t="s">
        <v>137</v>
      </c>
      <c r="C7354" s="4" t="s">
        <v>816</v>
      </c>
      <c r="D7354" s="4" t="n">
        <v>37</v>
      </c>
      <c r="E7354" s="19" t="s">
        <v>459</v>
      </c>
      <c r="F7354" s="20" t="s">
        <v>811</v>
      </c>
    </row>
    <row r="7355" customFormat="false" ht="15" hidden="false" customHeight="false" outlineLevel="0" collapsed="false">
      <c r="A7355" s="4" t="str">
        <f aca="false">B7355&amp;"|"&amp;C7355</f>
        <v>tdbR00000670 Phe-GAA|38</v>
      </c>
      <c r="B7355" s="4" t="s">
        <v>137</v>
      </c>
      <c r="C7355" s="4" t="s">
        <v>817</v>
      </c>
      <c r="D7355" s="4" t="n">
        <v>38</v>
      </c>
      <c r="E7355" s="19" t="s">
        <v>780</v>
      </c>
      <c r="F7355" s="20" t="s">
        <v>811</v>
      </c>
    </row>
    <row r="7356" customFormat="false" ht="15" hidden="false" customHeight="false" outlineLevel="0" collapsed="false">
      <c r="A7356" s="4" t="str">
        <f aca="false">B7356&amp;"|"&amp;C7356</f>
        <v>tdbR00000670 Phe-GAA|39</v>
      </c>
      <c r="B7356" s="4" t="s">
        <v>137</v>
      </c>
      <c r="C7356" s="4" t="s">
        <v>818</v>
      </c>
      <c r="D7356" s="4" t="n">
        <v>39</v>
      </c>
      <c r="E7356" s="21" t="s">
        <v>777</v>
      </c>
      <c r="F7356" s="22" t="s">
        <v>805</v>
      </c>
    </row>
    <row r="7357" customFormat="false" ht="15" hidden="false" customHeight="false" outlineLevel="0" collapsed="false">
      <c r="A7357" s="4" t="str">
        <f aca="false">B7357&amp;"|"&amp;C7357</f>
        <v>tdbR00000670 Phe-GAA|40</v>
      </c>
      <c r="B7357" s="4" t="s">
        <v>137</v>
      </c>
      <c r="C7357" s="4" t="s">
        <v>819</v>
      </c>
      <c r="D7357" s="4" t="n">
        <v>40</v>
      </c>
      <c r="E7357" s="21" t="s">
        <v>772</v>
      </c>
      <c r="F7357" s="22" t="s">
        <v>805</v>
      </c>
    </row>
    <row r="7358" customFormat="false" ht="15" hidden="false" customHeight="false" outlineLevel="0" collapsed="false">
      <c r="A7358" s="4" t="str">
        <f aca="false">B7358&amp;"|"&amp;C7358</f>
        <v>tdbR00000670 Phe-GAA|41</v>
      </c>
      <c r="B7358" s="4" t="s">
        <v>137</v>
      </c>
      <c r="C7358" s="4" t="s">
        <v>820</v>
      </c>
      <c r="D7358" s="4" t="n">
        <v>41</v>
      </c>
      <c r="E7358" s="21" t="s">
        <v>777</v>
      </c>
      <c r="F7358" s="22" t="s">
        <v>805</v>
      </c>
    </row>
    <row r="7359" customFormat="false" ht="15" hidden="false" customHeight="false" outlineLevel="0" collapsed="false">
      <c r="A7359" s="4" t="str">
        <f aca="false">B7359&amp;"|"&amp;C7359</f>
        <v>tdbR00000670 Phe-GAA|42</v>
      </c>
      <c r="B7359" s="4" t="s">
        <v>137</v>
      </c>
      <c r="C7359" s="4" t="s">
        <v>821</v>
      </c>
      <c r="D7359" s="4" t="n">
        <v>42</v>
      </c>
      <c r="E7359" s="21" t="s">
        <v>780</v>
      </c>
      <c r="F7359" s="22" t="s">
        <v>805</v>
      </c>
    </row>
    <row r="7360" customFormat="false" ht="15" hidden="false" customHeight="false" outlineLevel="0" collapsed="false">
      <c r="A7360" s="4" t="str">
        <f aca="false">B7360&amp;"|"&amp;C7360</f>
        <v>tdbR00000670 Phe-GAA|43</v>
      </c>
      <c r="B7360" s="4" t="s">
        <v>137</v>
      </c>
      <c r="C7360" s="4" t="s">
        <v>822</v>
      </c>
      <c r="D7360" s="4" t="n">
        <v>43</v>
      </c>
      <c r="E7360" s="21" t="s">
        <v>780</v>
      </c>
      <c r="F7360" s="22" t="s">
        <v>805</v>
      </c>
    </row>
    <row r="7361" customFormat="false" ht="15" hidden="false" customHeight="false" outlineLevel="0" collapsed="false">
      <c r="A7361" s="4" t="str">
        <f aca="false">B7361&amp;"|"&amp;C7361</f>
        <v>tdbR00000670 Phe-GAA|44</v>
      </c>
      <c r="B7361" s="4" t="s">
        <v>137</v>
      </c>
      <c r="C7361" s="4" t="s">
        <v>823</v>
      </c>
      <c r="D7361" s="4" t="n">
        <v>44</v>
      </c>
      <c r="E7361" s="19" t="s">
        <v>780</v>
      </c>
      <c r="F7361" s="20" t="s">
        <v>824</v>
      </c>
    </row>
    <row r="7362" customFormat="false" ht="15" hidden="false" customHeight="false" outlineLevel="0" collapsed="false">
      <c r="A7362" s="4" t="str">
        <f aca="false">B7362&amp;"|"&amp;C7362</f>
        <v>tdbR00000670 Phe-GAA|45</v>
      </c>
      <c r="B7362" s="4" t="s">
        <v>137</v>
      </c>
      <c r="C7362" s="4" t="s">
        <v>825</v>
      </c>
      <c r="D7362" s="4" t="n">
        <v>45</v>
      </c>
      <c r="E7362" s="19" t="s">
        <v>459</v>
      </c>
      <c r="F7362" s="20" t="s">
        <v>824</v>
      </c>
    </row>
    <row r="7363" customFormat="false" ht="15" hidden="false" customHeight="false" outlineLevel="0" collapsed="false">
      <c r="A7363" s="4" t="str">
        <f aca="false">B7363&amp;"|"&amp;C7363</f>
        <v>tdbR00000670 Phe-GAA|46</v>
      </c>
      <c r="B7363" s="4" t="s">
        <v>137</v>
      </c>
      <c r="C7363" s="4" t="s">
        <v>826</v>
      </c>
      <c r="D7363" s="4" t="n">
        <v>46</v>
      </c>
      <c r="E7363" s="19" t="s">
        <v>459</v>
      </c>
      <c r="F7363" s="20" t="s">
        <v>824</v>
      </c>
    </row>
    <row r="7364" customFormat="false" ht="15" hidden="false" customHeight="false" outlineLevel="0" collapsed="false">
      <c r="A7364" s="4" t="str">
        <f aca="false">B7364&amp;"|"&amp;C7364</f>
        <v>tdbR00000670 Phe-GAA|47</v>
      </c>
      <c r="B7364" s="4" t="s">
        <v>137</v>
      </c>
      <c r="C7364" s="4" t="s">
        <v>827</v>
      </c>
      <c r="D7364" s="4" t="n">
        <v>47</v>
      </c>
      <c r="E7364" s="19" t="s">
        <v>777</v>
      </c>
      <c r="F7364" s="20" t="s">
        <v>824</v>
      </c>
    </row>
    <row r="7365" customFormat="false" ht="15" hidden="false" customHeight="false" outlineLevel="0" collapsed="false">
      <c r="A7365" s="4" t="str">
        <f aca="false">B7365&amp;"|"&amp;C7365</f>
        <v>tdbR00000670 Phe-GAA|48</v>
      </c>
      <c r="B7365" s="4" t="s">
        <v>137</v>
      </c>
      <c r="C7365" s="4" t="s">
        <v>828</v>
      </c>
      <c r="D7365" s="4" t="n">
        <v>48</v>
      </c>
      <c r="E7365" s="19" t="s">
        <v>772</v>
      </c>
      <c r="F7365" s="20" t="s">
        <v>824</v>
      </c>
    </row>
    <row r="7366" customFormat="false" ht="15" hidden="false" customHeight="false" outlineLevel="0" collapsed="false">
      <c r="A7366" s="4" t="str">
        <f aca="false">B7366&amp;"|"&amp;C7366</f>
        <v>tdbR00000670 Phe-GAA|49</v>
      </c>
      <c r="B7366" s="4" t="s">
        <v>137</v>
      </c>
      <c r="C7366" s="4" t="s">
        <v>829</v>
      </c>
      <c r="D7366" s="4" t="n">
        <v>49</v>
      </c>
      <c r="E7366" s="23" t="s">
        <v>772</v>
      </c>
      <c r="F7366" s="10" t="s">
        <v>830</v>
      </c>
    </row>
    <row r="7367" customFormat="false" ht="15" hidden="false" customHeight="false" outlineLevel="0" collapsed="false">
      <c r="A7367" s="4" t="str">
        <f aca="false">B7367&amp;"|"&amp;C7367</f>
        <v>tdbR00000670 Phe-GAA|50</v>
      </c>
      <c r="B7367" s="4" t="s">
        <v>137</v>
      </c>
      <c r="C7367" s="4" t="s">
        <v>831</v>
      </c>
      <c r="D7367" s="4" t="n">
        <v>50</v>
      </c>
      <c r="E7367" s="23" t="s">
        <v>772</v>
      </c>
      <c r="F7367" s="10" t="s">
        <v>830</v>
      </c>
    </row>
    <row r="7368" customFormat="false" ht="15" hidden="false" customHeight="false" outlineLevel="0" collapsed="false">
      <c r="A7368" s="4" t="str">
        <f aca="false">B7368&amp;"|"&amp;C7368</f>
        <v>tdbR00000670 Phe-GAA|51</v>
      </c>
      <c r="B7368" s="4" t="s">
        <v>137</v>
      </c>
      <c r="C7368" s="4" t="s">
        <v>832</v>
      </c>
      <c r="D7368" s="4" t="n">
        <v>51</v>
      </c>
      <c r="E7368" s="23" t="s">
        <v>777</v>
      </c>
      <c r="F7368" s="10" t="s">
        <v>830</v>
      </c>
    </row>
    <row r="7369" customFormat="false" ht="15" hidden="false" customHeight="false" outlineLevel="0" collapsed="false">
      <c r="A7369" s="4" t="str">
        <f aca="false">B7369&amp;"|"&amp;C7369</f>
        <v>tdbR00000670 Phe-GAA|52</v>
      </c>
      <c r="B7369" s="4" t="s">
        <v>137</v>
      </c>
      <c r="C7369" s="4" t="s">
        <v>833</v>
      </c>
      <c r="D7369" s="4" t="n">
        <v>52</v>
      </c>
      <c r="E7369" s="23" t="s">
        <v>459</v>
      </c>
      <c r="F7369" s="10" t="s">
        <v>830</v>
      </c>
    </row>
    <row r="7370" customFormat="false" ht="15" hidden="false" customHeight="false" outlineLevel="0" collapsed="false">
      <c r="A7370" s="4" t="str">
        <f aca="false">B7370&amp;"|"&amp;C7370</f>
        <v>tdbR00000670 Phe-GAA|53</v>
      </c>
      <c r="B7370" s="4" t="s">
        <v>137</v>
      </c>
      <c r="C7370" s="4" t="s">
        <v>834</v>
      </c>
      <c r="D7370" s="4" t="n">
        <v>53</v>
      </c>
      <c r="E7370" s="23" t="s">
        <v>459</v>
      </c>
      <c r="F7370" s="10" t="s">
        <v>830</v>
      </c>
    </row>
    <row r="7371" customFormat="false" ht="15" hidden="false" customHeight="false" outlineLevel="0" collapsed="false">
      <c r="A7371" s="4" t="str">
        <f aca="false">B7371&amp;"|"&amp;C7371</f>
        <v>tdbR00000670 Phe-GAA|54</v>
      </c>
      <c r="B7371" s="4" t="s">
        <v>137</v>
      </c>
      <c r="C7371" s="4" t="s">
        <v>835</v>
      </c>
      <c r="D7371" s="4" t="n">
        <v>54</v>
      </c>
      <c r="E7371" s="19" t="s">
        <v>777</v>
      </c>
      <c r="F7371" s="20" t="s">
        <v>836</v>
      </c>
    </row>
    <row r="7372" customFormat="false" ht="15" hidden="false" customHeight="false" outlineLevel="0" collapsed="false">
      <c r="A7372" s="4" t="str">
        <f aca="false">B7372&amp;"|"&amp;C7372</f>
        <v>tdbR00000670 Phe-GAA|55</v>
      </c>
      <c r="B7372" s="4" t="s">
        <v>137</v>
      </c>
      <c r="C7372" s="4" t="s">
        <v>837</v>
      </c>
      <c r="D7372" s="4" t="n">
        <v>55</v>
      </c>
      <c r="E7372" s="19" t="s">
        <v>777</v>
      </c>
      <c r="F7372" s="20" t="s">
        <v>836</v>
      </c>
    </row>
    <row r="7373" customFormat="false" ht="15" hidden="false" customHeight="false" outlineLevel="0" collapsed="false">
      <c r="A7373" s="4" t="str">
        <f aca="false">B7373&amp;"|"&amp;C7373</f>
        <v>tdbR00000670 Phe-GAA|56</v>
      </c>
      <c r="B7373" s="4" t="s">
        <v>137</v>
      </c>
      <c r="C7373" s="4" t="s">
        <v>838</v>
      </c>
      <c r="D7373" s="4" t="n">
        <v>56</v>
      </c>
      <c r="E7373" s="19" t="s">
        <v>772</v>
      </c>
      <c r="F7373" s="20" t="s">
        <v>836</v>
      </c>
    </row>
    <row r="7374" customFormat="false" ht="15" hidden="false" customHeight="false" outlineLevel="0" collapsed="false">
      <c r="A7374" s="4" t="str">
        <f aca="false">B7374&amp;"|"&amp;C7374</f>
        <v>tdbR00000670 Phe-GAA|57</v>
      </c>
      <c r="B7374" s="4" t="s">
        <v>137</v>
      </c>
      <c r="C7374" s="4" t="s">
        <v>839</v>
      </c>
      <c r="D7374" s="4" t="n">
        <v>57</v>
      </c>
      <c r="E7374" s="19" t="s">
        <v>780</v>
      </c>
      <c r="F7374" s="20" t="s">
        <v>836</v>
      </c>
    </row>
    <row r="7375" customFormat="false" ht="15" hidden="false" customHeight="false" outlineLevel="0" collapsed="false">
      <c r="A7375" s="4" t="str">
        <f aca="false">B7375&amp;"|"&amp;C7375</f>
        <v>tdbR00000670 Phe-GAA|58</v>
      </c>
      <c r="B7375" s="4" t="s">
        <v>137</v>
      </c>
      <c r="C7375" s="4" t="s">
        <v>840</v>
      </c>
      <c r="D7375" s="4" t="n">
        <v>58</v>
      </c>
      <c r="E7375" s="19" t="s">
        <v>780</v>
      </c>
      <c r="F7375" s="20" t="s">
        <v>836</v>
      </c>
    </row>
    <row r="7376" customFormat="false" ht="15" hidden="false" customHeight="false" outlineLevel="0" collapsed="false">
      <c r="A7376" s="4" t="str">
        <f aca="false">B7376&amp;"|"&amp;C7376</f>
        <v>tdbR00000670 Phe-GAA|59</v>
      </c>
      <c r="B7376" s="4" t="s">
        <v>137</v>
      </c>
      <c r="C7376" s="4" t="s">
        <v>841</v>
      </c>
      <c r="D7376" s="4" t="n">
        <v>59</v>
      </c>
      <c r="E7376" s="19" t="s">
        <v>777</v>
      </c>
      <c r="F7376" s="20" t="s">
        <v>836</v>
      </c>
    </row>
    <row r="7377" customFormat="false" ht="15" hidden="false" customHeight="false" outlineLevel="0" collapsed="false">
      <c r="A7377" s="4" t="str">
        <f aca="false">B7377&amp;"|"&amp;C7377</f>
        <v>tdbR00000670 Phe-GAA|60</v>
      </c>
      <c r="B7377" s="4" t="s">
        <v>137</v>
      </c>
      <c r="C7377" s="4" t="s">
        <v>842</v>
      </c>
      <c r="D7377" s="4" t="n">
        <v>60</v>
      </c>
      <c r="E7377" s="19" t="s">
        <v>772</v>
      </c>
      <c r="F7377" s="20" t="s">
        <v>836</v>
      </c>
    </row>
    <row r="7378" customFormat="false" ht="15" hidden="false" customHeight="false" outlineLevel="0" collapsed="false">
      <c r="A7378" s="4" t="str">
        <f aca="false">B7378&amp;"|"&amp;C7378</f>
        <v>tdbR00000670 Phe-GAA|61</v>
      </c>
      <c r="B7378" s="4" t="s">
        <v>137</v>
      </c>
      <c r="C7378" s="4" t="s">
        <v>843</v>
      </c>
      <c r="D7378" s="4" t="n">
        <v>61</v>
      </c>
      <c r="E7378" s="23" t="s">
        <v>772</v>
      </c>
      <c r="F7378" s="10" t="s">
        <v>830</v>
      </c>
    </row>
    <row r="7379" customFormat="false" ht="15" hidden="false" customHeight="false" outlineLevel="0" collapsed="false">
      <c r="A7379" s="4" t="str">
        <f aca="false">B7379&amp;"|"&amp;C7379</f>
        <v>tdbR00000670 Phe-GAA|62</v>
      </c>
      <c r="B7379" s="4" t="s">
        <v>137</v>
      </c>
      <c r="C7379" s="4" t="s">
        <v>844</v>
      </c>
      <c r="D7379" s="4" t="n">
        <v>62</v>
      </c>
      <c r="E7379" s="23" t="s">
        <v>772</v>
      </c>
      <c r="F7379" s="10" t="s">
        <v>830</v>
      </c>
    </row>
    <row r="7380" customFormat="false" ht="15" hidden="false" customHeight="false" outlineLevel="0" collapsed="false">
      <c r="A7380" s="4" t="str">
        <f aca="false">B7380&amp;"|"&amp;C7380</f>
        <v>tdbR00000670 Phe-GAA|63</v>
      </c>
      <c r="B7380" s="4" t="s">
        <v>137</v>
      </c>
      <c r="C7380" s="4" t="s">
        <v>845</v>
      </c>
      <c r="D7380" s="4" t="n">
        <v>63</v>
      </c>
      <c r="E7380" s="23" t="s">
        <v>459</v>
      </c>
      <c r="F7380" s="10" t="s">
        <v>830</v>
      </c>
    </row>
    <row r="7381" customFormat="false" ht="15" hidden="false" customHeight="false" outlineLevel="0" collapsed="false">
      <c r="A7381" s="4" t="str">
        <f aca="false">B7381&amp;"|"&amp;C7381</f>
        <v>tdbR00000670 Phe-GAA|64</v>
      </c>
      <c r="B7381" s="4" t="s">
        <v>137</v>
      </c>
      <c r="C7381" s="4" t="s">
        <v>846</v>
      </c>
      <c r="D7381" s="4" t="n">
        <v>64</v>
      </c>
      <c r="E7381" s="23" t="s">
        <v>459</v>
      </c>
      <c r="F7381" s="10" t="s">
        <v>830</v>
      </c>
    </row>
    <row r="7382" customFormat="false" ht="15" hidden="false" customHeight="false" outlineLevel="0" collapsed="false">
      <c r="A7382" s="4" t="str">
        <f aca="false">B7382&amp;"|"&amp;C7382</f>
        <v>tdbR00000670 Phe-GAA|65</v>
      </c>
      <c r="B7382" s="4" t="s">
        <v>137</v>
      </c>
      <c r="C7382" s="4" t="s">
        <v>847</v>
      </c>
      <c r="D7382" s="4" t="n">
        <v>65</v>
      </c>
      <c r="E7382" s="23" t="s">
        <v>459</v>
      </c>
      <c r="F7382" s="10" t="s">
        <v>830</v>
      </c>
    </row>
    <row r="7383" customFormat="false" ht="15" hidden="false" customHeight="false" outlineLevel="0" collapsed="false">
      <c r="A7383" s="4" t="str">
        <f aca="false">B7383&amp;"|"&amp;C7383</f>
        <v>tdbR00000670 Phe-GAA|66</v>
      </c>
      <c r="B7383" s="4" t="s">
        <v>137</v>
      </c>
      <c r="C7383" s="4" t="s">
        <v>848</v>
      </c>
      <c r="D7383" s="4" t="n">
        <v>66</v>
      </c>
      <c r="E7383" s="17" t="s">
        <v>777</v>
      </c>
      <c r="F7383" s="18" t="s">
        <v>768</v>
      </c>
    </row>
    <row r="7384" customFormat="false" ht="15" hidden="false" customHeight="false" outlineLevel="0" collapsed="false">
      <c r="A7384" s="4" t="str">
        <f aca="false">B7384&amp;"|"&amp;C7384</f>
        <v>tdbR00000670 Phe-GAA|67</v>
      </c>
      <c r="B7384" s="4" t="s">
        <v>137</v>
      </c>
      <c r="C7384" s="4" t="s">
        <v>849</v>
      </c>
      <c r="D7384" s="4" t="n">
        <v>67</v>
      </c>
      <c r="E7384" s="17" t="s">
        <v>777</v>
      </c>
      <c r="F7384" s="18" t="s">
        <v>768</v>
      </c>
    </row>
    <row r="7385" customFormat="false" ht="15" hidden="false" customHeight="false" outlineLevel="0" collapsed="false">
      <c r="A7385" s="4" t="str">
        <f aca="false">B7385&amp;"|"&amp;C7385</f>
        <v>tdbR00000670 Phe-GAA|68</v>
      </c>
      <c r="B7385" s="4" t="s">
        <v>137</v>
      </c>
      <c r="C7385" s="4" t="s">
        <v>850</v>
      </c>
      <c r="D7385" s="4" t="n">
        <v>68</v>
      </c>
      <c r="E7385" s="17" t="s">
        <v>777</v>
      </c>
      <c r="F7385" s="18" t="s">
        <v>768</v>
      </c>
    </row>
    <row r="7386" customFormat="false" ht="15" hidden="false" customHeight="false" outlineLevel="0" collapsed="false">
      <c r="A7386" s="4" t="str">
        <f aca="false">B7386&amp;"|"&amp;C7386</f>
        <v>tdbR00000670 Phe-GAA|69</v>
      </c>
      <c r="B7386" s="4" t="s">
        <v>137</v>
      </c>
      <c r="C7386" s="4" t="s">
        <v>851</v>
      </c>
      <c r="D7386" s="4" t="n">
        <v>69</v>
      </c>
      <c r="E7386" s="17" t="s">
        <v>772</v>
      </c>
      <c r="F7386" s="18" t="s">
        <v>768</v>
      </c>
    </row>
    <row r="7387" customFormat="false" ht="15" hidden="false" customHeight="false" outlineLevel="0" collapsed="false">
      <c r="A7387" s="4" t="str">
        <f aca="false">B7387&amp;"|"&amp;C7387</f>
        <v>tdbR00000670 Phe-GAA|70</v>
      </c>
      <c r="B7387" s="4" t="s">
        <v>137</v>
      </c>
      <c r="C7387" s="4" t="s">
        <v>852</v>
      </c>
      <c r="D7387" s="4" t="n">
        <v>70</v>
      </c>
      <c r="E7387" s="17" t="s">
        <v>459</v>
      </c>
      <c r="F7387" s="18" t="s">
        <v>768</v>
      </c>
    </row>
    <row r="7388" customFormat="false" ht="15" hidden="false" customHeight="false" outlineLevel="0" collapsed="false">
      <c r="A7388" s="4" t="str">
        <f aca="false">B7388&amp;"|"&amp;C7388</f>
        <v>tdbR00000670 Phe-GAA|71</v>
      </c>
      <c r="B7388" s="4" t="s">
        <v>137</v>
      </c>
      <c r="C7388" s="4" t="s">
        <v>853</v>
      </c>
      <c r="D7388" s="4" t="n">
        <v>71</v>
      </c>
      <c r="E7388" s="17" t="s">
        <v>459</v>
      </c>
      <c r="F7388" s="18" t="s">
        <v>768</v>
      </c>
    </row>
    <row r="7389" customFormat="false" ht="15" hidden="false" customHeight="false" outlineLevel="0" collapsed="false">
      <c r="A7389" s="4" t="str">
        <f aca="false">B7389&amp;"|"&amp;C7389</f>
        <v>tdbR00000670 Phe-GAA|72</v>
      </c>
      <c r="B7389" s="4" t="s">
        <v>137</v>
      </c>
      <c r="C7389" s="4" t="s">
        <v>854</v>
      </c>
      <c r="D7389" s="4" t="n">
        <v>72</v>
      </c>
      <c r="E7389" s="17" t="s">
        <v>772</v>
      </c>
      <c r="F7389" s="18" t="s">
        <v>768</v>
      </c>
    </row>
    <row r="7390" customFormat="false" ht="15" hidden="false" customHeight="false" outlineLevel="0" collapsed="false">
      <c r="A7390" s="4" t="str">
        <f aca="false">B7390&amp;"|"&amp;C7390</f>
        <v>tdbR00000685 His-GUG|1</v>
      </c>
      <c r="B7390" s="4" t="s">
        <v>138</v>
      </c>
      <c r="C7390" s="4" t="s">
        <v>767</v>
      </c>
      <c r="D7390" s="4" t="n">
        <v>1</v>
      </c>
      <c r="E7390" s="17" t="s">
        <v>459</v>
      </c>
      <c r="F7390" s="18" t="s">
        <v>768</v>
      </c>
    </row>
    <row r="7391" customFormat="false" ht="15" hidden="false" customHeight="false" outlineLevel="0" collapsed="false">
      <c r="A7391" s="4" t="str">
        <f aca="false">B7391&amp;"|"&amp;C7391</f>
        <v>tdbR00000685 His-GUG|2</v>
      </c>
      <c r="B7391" s="4" t="s">
        <v>138</v>
      </c>
      <c r="C7391" s="4" t="s">
        <v>769</v>
      </c>
      <c r="D7391" s="4" t="n">
        <v>2</v>
      </c>
      <c r="E7391" s="17" t="s">
        <v>772</v>
      </c>
      <c r="F7391" s="18" t="s">
        <v>768</v>
      </c>
    </row>
    <row r="7392" customFormat="false" ht="15" hidden="false" customHeight="false" outlineLevel="0" collapsed="false">
      <c r="A7392" s="4" t="str">
        <f aca="false">B7392&amp;"|"&amp;C7392</f>
        <v>tdbR00000685 His-GUG|3</v>
      </c>
      <c r="B7392" s="4" t="s">
        <v>138</v>
      </c>
      <c r="C7392" s="4" t="s">
        <v>770</v>
      </c>
      <c r="D7392" s="4" t="n">
        <v>3</v>
      </c>
      <c r="E7392" s="17" t="s">
        <v>772</v>
      </c>
      <c r="F7392" s="18" t="s">
        <v>768</v>
      </c>
    </row>
    <row r="7393" customFormat="false" ht="15" hidden="false" customHeight="false" outlineLevel="0" collapsed="false">
      <c r="A7393" s="4" t="str">
        <f aca="false">B7393&amp;"|"&amp;C7393</f>
        <v>tdbR00000685 His-GUG|4</v>
      </c>
      <c r="B7393" s="4" t="s">
        <v>138</v>
      </c>
      <c r="C7393" s="4" t="s">
        <v>771</v>
      </c>
      <c r="D7393" s="4" t="n">
        <v>4</v>
      </c>
      <c r="E7393" s="17" t="s">
        <v>459</v>
      </c>
      <c r="F7393" s="18" t="s">
        <v>768</v>
      </c>
    </row>
    <row r="7394" customFormat="false" ht="15" hidden="false" customHeight="false" outlineLevel="0" collapsed="false">
      <c r="A7394" s="4" t="str">
        <f aca="false">B7394&amp;"|"&amp;C7394</f>
        <v>tdbR00000685 His-GUG|5</v>
      </c>
      <c r="B7394" s="4" t="s">
        <v>138</v>
      </c>
      <c r="C7394" s="4" t="s">
        <v>773</v>
      </c>
      <c r="D7394" s="4" t="n">
        <v>5</v>
      </c>
      <c r="E7394" s="17" t="s">
        <v>777</v>
      </c>
      <c r="F7394" s="18" t="s">
        <v>768</v>
      </c>
    </row>
    <row r="7395" customFormat="false" ht="15" hidden="false" customHeight="false" outlineLevel="0" collapsed="false">
      <c r="A7395" s="4" t="str">
        <f aca="false">B7395&amp;"|"&amp;C7395</f>
        <v>tdbR00000685 His-GUG|6</v>
      </c>
      <c r="B7395" s="4" t="s">
        <v>138</v>
      </c>
      <c r="C7395" s="4" t="s">
        <v>774</v>
      </c>
      <c r="D7395" s="4" t="n">
        <v>6</v>
      </c>
      <c r="E7395" s="17" t="s">
        <v>459</v>
      </c>
      <c r="F7395" s="18" t="s">
        <v>768</v>
      </c>
    </row>
    <row r="7396" customFormat="false" ht="15" hidden="false" customHeight="false" outlineLevel="0" collapsed="false">
      <c r="A7396" s="4" t="str">
        <f aca="false">B7396&amp;"|"&amp;C7396</f>
        <v>tdbR00000685 His-GUG|7</v>
      </c>
      <c r="B7396" s="4" t="s">
        <v>138</v>
      </c>
      <c r="C7396" s="4" t="s">
        <v>775</v>
      </c>
      <c r="D7396" s="4" t="n">
        <v>7</v>
      </c>
      <c r="E7396" s="17" t="s">
        <v>780</v>
      </c>
      <c r="F7396" s="18" t="s">
        <v>768</v>
      </c>
    </row>
    <row r="7397" customFormat="false" ht="15" hidden="false" customHeight="false" outlineLevel="0" collapsed="false">
      <c r="A7397" s="4" t="str">
        <f aca="false">B7397&amp;"|"&amp;C7397</f>
        <v>tdbR00000685 His-GUG|8</v>
      </c>
      <c r="B7397" s="4" t="s">
        <v>138</v>
      </c>
      <c r="C7397" s="4" t="s">
        <v>776</v>
      </c>
      <c r="D7397" s="4" t="n">
        <v>8</v>
      </c>
      <c r="E7397" s="3" t="s">
        <v>777</v>
      </c>
      <c r="F7397" s="4" t="s">
        <v>778</v>
      </c>
    </row>
    <row r="7398" customFormat="false" ht="15" hidden="false" customHeight="false" outlineLevel="0" collapsed="false">
      <c r="A7398" s="4" t="str">
        <f aca="false">B7398&amp;"|"&amp;C7398</f>
        <v>tdbR00000685 His-GUG|9</v>
      </c>
      <c r="B7398" s="4" t="s">
        <v>138</v>
      </c>
      <c r="C7398" s="4" t="s">
        <v>779</v>
      </c>
      <c r="D7398" s="4" t="n">
        <v>9</v>
      </c>
      <c r="E7398" s="3" t="s">
        <v>772</v>
      </c>
      <c r="F7398" s="4" t="s">
        <v>781</v>
      </c>
    </row>
    <row r="7399" customFormat="false" ht="15" hidden="false" customHeight="false" outlineLevel="0" collapsed="false">
      <c r="A7399" s="4" t="str">
        <f aca="false">B7399&amp;"|"&amp;C7399</f>
        <v>tdbR00000685 His-GUG|10</v>
      </c>
      <c r="B7399" s="4" t="s">
        <v>138</v>
      </c>
      <c r="C7399" s="4" t="s">
        <v>782</v>
      </c>
      <c r="D7399" s="4" t="n">
        <v>10</v>
      </c>
      <c r="E7399" s="8" t="s">
        <v>459</v>
      </c>
      <c r="F7399" s="7" t="s">
        <v>783</v>
      </c>
    </row>
    <row r="7400" customFormat="false" ht="15" hidden="false" customHeight="false" outlineLevel="0" collapsed="false">
      <c r="A7400" s="4" t="str">
        <f aca="false">B7400&amp;"|"&amp;C7400</f>
        <v>tdbR00000685 His-GUG|11</v>
      </c>
      <c r="B7400" s="4" t="s">
        <v>138</v>
      </c>
      <c r="C7400" s="4" t="s">
        <v>784</v>
      </c>
      <c r="D7400" s="4" t="n">
        <v>11</v>
      </c>
      <c r="E7400" s="8" t="s">
        <v>777</v>
      </c>
      <c r="F7400" s="7" t="s">
        <v>783</v>
      </c>
    </row>
    <row r="7401" customFormat="false" ht="15" hidden="false" customHeight="false" outlineLevel="0" collapsed="false">
      <c r="A7401" s="4" t="str">
        <f aca="false">B7401&amp;"|"&amp;C7401</f>
        <v>tdbR00000685 His-GUG|12</v>
      </c>
      <c r="B7401" s="4" t="s">
        <v>138</v>
      </c>
      <c r="C7401" s="4" t="s">
        <v>785</v>
      </c>
      <c r="D7401" s="4" t="n">
        <v>12</v>
      </c>
      <c r="E7401" s="8" t="s">
        <v>780</v>
      </c>
      <c r="F7401" s="7" t="s">
        <v>783</v>
      </c>
    </row>
    <row r="7402" customFormat="false" ht="15" hidden="false" customHeight="false" outlineLevel="0" collapsed="false">
      <c r="A7402" s="4" t="str">
        <f aca="false">B7402&amp;"|"&amp;C7402</f>
        <v>tdbR00000685 His-GUG|13</v>
      </c>
      <c r="B7402" s="4" t="s">
        <v>138</v>
      </c>
      <c r="C7402" s="4" t="s">
        <v>786</v>
      </c>
      <c r="D7402" s="4" t="n">
        <v>13</v>
      </c>
      <c r="E7402" s="8" t="s">
        <v>777</v>
      </c>
      <c r="F7402" s="7" t="s">
        <v>783</v>
      </c>
    </row>
    <row r="7403" customFormat="false" ht="15" hidden="false" customHeight="false" outlineLevel="0" collapsed="false">
      <c r="A7403" s="4" t="str">
        <f aca="false">B7403&amp;"|"&amp;C7403</f>
        <v>tdbR00000685 His-GUG|14</v>
      </c>
      <c r="B7403" s="4" t="s">
        <v>138</v>
      </c>
      <c r="C7403" s="4" t="s">
        <v>787</v>
      </c>
      <c r="D7403" s="4" t="n">
        <v>14</v>
      </c>
      <c r="E7403" s="19" t="s">
        <v>780</v>
      </c>
      <c r="F7403" s="20" t="s">
        <v>788</v>
      </c>
    </row>
    <row r="7404" customFormat="false" ht="15" hidden="false" customHeight="false" outlineLevel="0" collapsed="false">
      <c r="A7404" s="4" t="str">
        <f aca="false">B7404&amp;"|"&amp;C7404</f>
        <v>tdbR00000685 His-GUG|15</v>
      </c>
      <c r="B7404" s="4" t="s">
        <v>138</v>
      </c>
      <c r="C7404" s="4" t="s">
        <v>789</v>
      </c>
      <c r="D7404" s="4" t="n">
        <v>15</v>
      </c>
      <c r="E7404" s="19" t="s">
        <v>459</v>
      </c>
      <c r="F7404" s="20" t="s">
        <v>788</v>
      </c>
    </row>
    <row r="7405" customFormat="false" ht="15" hidden="false" customHeight="false" outlineLevel="0" collapsed="false">
      <c r="A7405" s="4" t="str">
        <f aca="false">B7405&amp;"|"&amp;C7405</f>
        <v>tdbR00000685 His-GUG|16</v>
      </c>
      <c r="B7405" s="4" t="s">
        <v>138</v>
      </c>
      <c r="C7405" s="4" t="s">
        <v>790</v>
      </c>
      <c r="D7405" s="4" t="n">
        <v>16</v>
      </c>
      <c r="E7405" s="19" t="s">
        <v>777</v>
      </c>
      <c r="F7405" s="20" t="s">
        <v>788</v>
      </c>
    </row>
    <row r="7406" customFormat="false" ht="15" hidden="false" customHeight="false" outlineLevel="0" collapsed="false">
      <c r="A7406" s="4" t="str">
        <f aca="false">B7406&amp;"|"&amp;C7406</f>
        <v>tdbR00000685 His-GUG|18</v>
      </c>
      <c r="B7406" s="4" t="s">
        <v>138</v>
      </c>
      <c r="C7406" s="4" t="s">
        <v>793</v>
      </c>
      <c r="D7406" s="4" t="n">
        <v>17</v>
      </c>
      <c r="E7406" s="19" t="s">
        <v>459</v>
      </c>
      <c r="F7406" s="20" t="s">
        <v>788</v>
      </c>
    </row>
    <row r="7407" customFormat="false" ht="15" hidden="false" customHeight="false" outlineLevel="0" collapsed="false">
      <c r="A7407" s="4" t="str">
        <f aca="false">B7407&amp;"|"&amp;C7407</f>
        <v>tdbR00000685 His-GUG|19</v>
      </c>
      <c r="B7407" s="4" t="s">
        <v>138</v>
      </c>
      <c r="C7407" s="4" t="s">
        <v>794</v>
      </c>
      <c r="D7407" s="4" t="n">
        <v>18</v>
      </c>
      <c r="E7407" s="19" t="s">
        <v>459</v>
      </c>
      <c r="F7407" s="20" t="s">
        <v>788</v>
      </c>
    </row>
    <row r="7408" customFormat="false" ht="15" hidden="false" customHeight="false" outlineLevel="0" collapsed="false">
      <c r="A7408" s="4" t="str">
        <f aca="false">B7408&amp;"|"&amp;C7408</f>
        <v>tdbR00000685 His-GUG|20</v>
      </c>
      <c r="B7408" s="4" t="s">
        <v>138</v>
      </c>
      <c r="C7408" s="4" t="s">
        <v>795</v>
      </c>
      <c r="D7408" s="4" t="n">
        <v>19</v>
      </c>
      <c r="E7408" s="19" t="s">
        <v>777</v>
      </c>
      <c r="F7408" s="20" t="s">
        <v>788</v>
      </c>
    </row>
    <row r="7409" customFormat="false" ht="15" hidden="false" customHeight="false" outlineLevel="0" collapsed="false">
      <c r="A7409" s="4" t="str">
        <f aca="false">B7409&amp;"|"&amp;C7409</f>
        <v>tdbR00000685 His-GUG|20a</v>
      </c>
      <c r="B7409" s="4" t="s">
        <v>138</v>
      </c>
      <c r="C7409" s="4" t="s">
        <v>796</v>
      </c>
      <c r="D7409" s="4" t="n">
        <v>20</v>
      </c>
      <c r="E7409" s="19" t="s">
        <v>777</v>
      </c>
      <c r="F7409" s="20" t="s">
        <v>788</v>
      </c>
    </row>
    <row r="7410" customFormat="false" ht="15" hidden="false" customHeight="false" outlineLevel="0" collapsed="false">
      <c r="A7410" s="4" t="str">
        <f aca="false">B7410&amp;"|"&amp;C7410</f>
        <v>tdbR00000685 His-GUG|21</v>
      </c>
      <c r="B7410" s="4" t="s">
        <v>138</v>
      </c>
      <c r="C7410" s="4" t="s">
        <v>797</v>
      </c>
      <c r="D7410" s="4" t="n">
        <v>21</v>
      </c>
      <c r="E7410" s="19" t="s">
        <v>780</v>
      </c>
      <c r="F7410" s="20" t="s">
        <v>788</v>
      </c>
    </row>
    <row r="7411" customFormat="false" ht="15" hidden="false" customHeight="false" outlineLevel="0" collapsed="false">
      <c r="A7411" s="4" t="str">
        <f aca="false">B7411&amp;"|"&amp;C7411</f>
        <v>tdbR00000685 His-GUG|22</v>
      </c>
      <c r="B7411" s="4" t="s">
        <v>138</v>
      </c>
      <c r="C7411" s="4" t="s">
        <v>798</v>
      </c>
      <c r="D7411" s="4" t="n">
        <v>22</v>
      </c>
      <c r="E7411" s="8" t="s">
        <v>459</v>
      </c>
      <c r="F7411" s="7" t="s">
        <v>783</v>
      </c>
    </row>
    <row r="7412" customFormat="false" ht="15" hidden="false" customHeight="false" outlineLevel="0" collapsed="false">
      <c r="A7412" s="4" t="str">
        <f aca="false">B7412&amp;"|"&amp;C7412</f>
        <v>tdbR00000685 His-GUG|23</v>
      </c>
      <c r="B7412" s="4" t="s">
        <v>138</v>
      </c>
      <c r="C7412" s="4" t="s">
        <v>799</v>
      </c>
      <c r="D7412" s="4" t="n">
        <v>23</v>
      </c>
      <c r="E7412" s="8" t="s">
        <v>777</v>
      </c>
      <c r="F7412" s="7" t="s">
        <v>783</v>
      </c>
    </row>
    <row r="7413" customFormat="false" ht="15" hidden="false" customHeight="false" outlineLevel="0" collapsed="false">
      <c r="A7413" s="4" t="str">
        <f aca="false">B7413&amp;"|"&amp;C7413</f>
        <v>tdbR00000685 His-GUG|24</v>
      </c>
      <c r="B7413" s="4" t="s">
        <v>138</v>
      </c>
      <c r="C7413" s="4" t="s">
        <v>800</v>
      </c>
      <c r="D7413" s="4" t="n">
        <v>24</v>
      </c>
      <c r="E7413" s="8" t="s">
        <v>780</v>
      </c>
      <c r="F7413" s="7" t="s">
        <v>783</v>
      </c>
    </row>
    <row r="7414" customFormat="false" ht="15" hidden="false" customHeight="false" outlineLevel="0" collapsed="false">
      <c r="A7414" s="4" t="str">
        <f aca="false">B7414&amp;"|"&amp;C7414</f>
        <v>tdbR00000685 His-GUG|25</v>
      </c>
      <c r="B7414" s="4" t="s">
        <v>138</v>
      </c>
      <c r="C7414" s="4" t="s">
        <v>801</v>
      </c>
      <c r="D7414" s="4" t="n">
        <v>25</v>
      </c>
      <c r="E7414" s="8" t="s">
        <v>772</v>
      </c>
      <c r="F7414" s="7" t="s">
        <v>783</v>
      </c>
    </row>
    <row r="7415" customFormat="false" ht="15" hidden="false" customHeight="false" outlineLevel="0" collapsed="false">
      <c r="A7415" s="4" t="str">
        <f aca="false">B7415&amp;"|"&amp;C7415</f>
        <v>tdbR00000685 His-GUG|26</v>
      </c>
      <c r="B7415" s="4" t="s">
        <v>138</v>
      </c>
      <c r="C7415" s="4" t="s">
        <v>802</v>
      </c>
      <c r="D7415" s="4" t="n">
        <v>26</v>
      </c>
      <c r="E7415" s="3" t="s">
        <v>777</v>
      </c>
      <c r="F7415" s="4" t="s">
        <v>803</v>
      </c>
    </row>
    <row r="7416" customFormat="false" ht="15" hidden="false" customHeight="false" outlineLevel="0" collapsed="false">
      <c r="A7416" s="4" t="str">
        <f aca="false">B7416&amp;"|"&amp;C7416</f>
        <v>tdbR00000685 His-GUG|27</v>
      </c>
      <c r="B7416" s="4" t="s">
        <v>138</v>
      </c>
      <c r="C7416" s="4" t="s">
        <v>804</v>
      </c>
      <c r="D7416" s="4" t="n">
        <v>27</v>
      </c>
      <c r="E7416" s="21" t="s">
        <v>772</v>
      </c>
      <c r="F7416" s="22" t="s">
        <v>805</v>
      </c>
    </row>
    <row r="7417" customFormat="false" ht="15" hidden="false" customHeight="false" outlineLevel="0" collapsed="false">
      <c r="A7417" s="4" t="str">
        <f aca="false">B7417&amp;"|"&amp;C7417</f>
        <v>tdbR00000685 His-GUG|28</v>
      </c>
      <c r="B7417" s="4" t="s">
        <v>138</v>
      </c>
      <c r="C7417" s="4" t="s">
        <v>806</v>
      </c>
      <c r="D7417" s="4" t="n">
        <v>28</v>
      </c>
      <c r="E7417" s="21" t="s">
        <v>777</v>
      </c>
      <c r="F7417" s="22" t="s">
        <v>805</v>
      </c>
    </row>
    <row r="7418" customFormat="false" ht="15" hidden="false" customHeight="false" outlineLevel="0" collapsed="false">
      <c r="A7418" s="4" t="str">
        <f aca="false">B7418&amp;"|"&amp;C7418</f>
        <v>tdbR00000685 His-GUG|29</v>
      </c>
      <c r="B7418" s="4" t="s">
        <v>138</v>
      </c>
      <c r="C7418" s="4" t="s">
        <v>807</v>
      </c>
      <c r="D7418" s="4" t="n">
        <v>29</v>
      </c>
      <c r="E7418" s="21" t="s">
        <v>459</v>
      </c>
      <c r="F7418" s="22" t="s">
        <v>805</v>
      </c>
    </row>
    <row r="7419" customFormat="false" ht="15" hidden="false" customHeight="false" outlineLevel="0" collapsed="false">
      <c r="A7419" s="4" t="str">
        <f aca="false">B7419&amp;"|"&amp;C7419</f>
        <v>tdbR00000685 His-GUG|30</v>
      </c>
      <c r="B7419" s="4" t="s">
        <v>138</v>
      </c>
      <c r="C7419" s="4" t="s">
        <v>808</v>
      </c>
      <c r="D7419" s="4" t="n">
        <v>30</v>
      </c>
      <c r="E7419" s="21" t="s">
        <v>772</v>
      </c>
      <c r="F7419" s="22" t="s">
        <v>805</v>
      </c>
    </row>
    <row r="7420" customFormat="false" ht="15" hidden="false" customHeight="false" outlineLevel="0" collapsed="false">
      <c r="A7420" s="4" t="str">
        <f aca="false">B7420&amp;"|"&amp;C7420</f>
        <v>tdbR00000685 His-GUG|31</v>
      </c>
      <c r="B7420" s="4" t="s">
        <v>138</v>
      </c>
      <c r="C7420" s="4" t="s">
        <v>809</v>
      </c>
      <c r="D7420" s="4" t="n">
        <v>31</v>
      </c>
      <c r="E7420" s="21" t="s">
        <v>459</v>
      </c>
      <c r="F7420" s="22" t="s">
        <v>805</v>
      </c>
    </row>
    <row r="7421" customFormat="false" ht="15" hidden="false" customHeight="false" outlineLevel="0" collapsed="false">
      <c r="A7421" s="4" t="str">
        <f aca="false">B7421&amp;"|"&amp;C7421</f>
        <v>tdbR00000685 His-GUG|32</v>
      </c>
      <c r="B7421" s="4" t="s">
        <v>138</v>
      </c>
      <c r="C7421" s="4" t="s">
        <v>810</v>
      </c>
      <c r="D7421" s="4" t="n">
        <v>32</v>
      </c>
      <c r="E7421" s="19" t="s">
        <v>777</v>
      </c>
      <c r="F7421" s="20" t="s">
        <v>811</v>
      </c>
    </row>
    <row r="7422" customFormat="false" ht="15" hidden="false" customHeight="false" outlineLevel="0" collapsed="false">
      <c r="A7422" s="4" t="str">
        <f aca="false">B7422&amp;"|"&amp;C7422</f>
        <v>tdbR00000685 His-GUG|33</v>
      </c>
      <c r="B7422" s="4" t="s">
        <v>138</v>
      </c>
      <c r="C7422" s="4" t="s">
        <v>812</v>
      </c>
      <c r="D7422" s="4" t="n">
        <v>33</v>
      </c>
      <c r="E7422" s="19" t="s">
        <v>777</v>
      </c>
      <c r="F7422" s="20" t="s">
        <v>811</v>
      </c>
    </row>
    <row r="7423" customFormat="false" ht="15" hidden="false" customHeight="false" outlineLevel="0" collapsed="false">
      <c r="A7423" s="4" t="str">
        <f aca="false">B7423&amp;"|"&amp;C7423</f>
        <v>tdbR00000685 His-GUG|34</v>
      </c>
      <c r="B7423" s="4" t="s">
        <v>138</v>
      </c>
      <c r="C7423" s="4" t="s">
        <v>813</v>
      </c>
      <c r="D7423" s="4" t="n">
        <v>34</v>
      </c>
      <c r="E7423" s="19" t="s">
        <v>459</v>
      </c>
      <c r="F7423" s="20" t="s">
        <v>811</v>
      </c>
    </row>
    <row r="7424" customFormat="false" ht="15" hidden="false" customHeight="false" outlineLevel="0" collapsed="false">
      <c r="A7424" s="4" t="str">
        <f aca="false">B7424&amp;"|"&amp;C7424</f>
        <v>tdbR00000685 His-GUG|35</v>
      </c>
      <c r="B7424" s="4" t="s">
        <v>138</v>
      </c>
      <c r="C7424" s="4" t="s">
        <v>814</v>
      </c>
      <c r="D7424" s="4" t="n">
        <v>35</v>
      </c>
      <c r="E7424" s="19" t="s">
        <v>777</v>
      </c>
      <c r="F7424" s="20" t="s">
        <v>811</v>
      </c>
    </row>
    <row r="7425" customFormat="false" ht="15" hidden="false" customHeight="false" outlineLevel="0" collapsed="false">
      <c r="A7425" s="4" t="str">
        <f aca="false">B7425&amp;"|"&amp;C7425</f>
        <v>tdbR00000685 His-GUG|36</v>
      </c>
      <c r="B7425" s="4" t="s">
        <v>138</v>
      </c>
      <c r="C7425" s="4" t="s">
        <v>815</v>
      </c>
      <c r="D7425" s="4" t="n">
        <v>36</v>
      </c>
      <c r="E7425" s="19" t="s">
        <v>459</v>
      </c>
      <c r="F7425" s="20" t="s">
        <v>811</v>
      </c>
    </row>
    <row r="7426" customFormat="false" ht="15" hidden="false" customHeight="false" outlineLevel="0" collapsed="false">
      <c r="A7426" s="4" t="str">
        <f aca="false">B7426&amp;"|"&amp;C7426</f>
        <v>tdbR00000685 His-GUG|37</v>
      </c>
      <c r="B7426" s="4" t="s">
        <v>138</v>
      </c>
      <c r="C7426" s="4" t="s">
        <v>816</v>
      </c>
      <c r="D7426" s="4" t="n">
        <v>37</v>
      </c>
      <c r="E7426" s="19" t="s">
        <v>459</v>
      </c>
      <c r="F7426" s="20" t="s">
        <v>811</v>
      </c>
    </row>
    <row r="7427" customFormat="false" ht="15" hidden="false" customHeight="false" outlineLevel="0" collapsed="false">
      <c r="A7427" s="4" t="str">
        <f aca="false">B7427&amp;"|"&amp;C7427</f>
        <v>tdbR00000685 His-GUG|38</v>
      </c>
      <c r="B7427" s="4" t="s">
        <v>138</v>
      </c>
      <c r="C7427" s="4" t="s">
        <v>817</v>
      </c>
      <c r="D7427" s="4" t="n">
        <v>38</v>
      </c>
      <c r="E7427" s="19" t="s">
        <v>772</v>
      </c>
      <c r="F7427" s="20" t="s">
        <v>811</v>
      </c>
    </row>
    <row r="7428" customFormat="false" ht="15" hidden="false" customHeight="false" outlineLevel="0" collapsed="false">
      <c r="A7428" s="4" t="str">
        <f aca="false">B7428&amp;"|"&amp;C7428</f>
        <v>tdbR00000685 His-GUG|39</v>
      </c>
      <c r="B7428" s="4" t="s">
        <v>138</v>
      </c>
      <c r="C7428" s="4" t="s">
        <v>818</v>
      </c>
      <c r="D7428" s="4" t="n">
        <v>39</v>
      </c>
      <c r="E7428" s="21" t="s">
        <v>772</v>
      </c>
      <c r="F7428" s="22" t="s">
        <v>805</v>
      </c>
    </row>
    <row r="7429" customFormat="false" ht="15" hidden="false" customHeight="false" outlineLevel="0" collapsed="false">
      <c r="A7429" s="4" t="str">
        <f aca="false">B7429&amp;"|"&amp;C7429</f>
        <v>tdbR00000685 His-GUG|40</v>
      </c>
      <c r="B7429" s="4" t="s">
        <v>138</v>
      </c>
      <c r="C7429" s="4" t="s">
        <v>819</v>
      </c>
      <c r="D7429" s="4" t="n">
        <v>40</v>
      </c>
      <c r="E7429" s="21" t="s">
        <v>459</v>
      </c>
      <c r="F7429" s="22" t="s">
        <v>805</v>
      </c>
    </row>
    <row r="7430" customFormat="false" ht="15" hidden="false" customHeight="false" outlineLevel="0" collapsed="false">
      <c r="A7430" s="4" t="str">
        <f aca="false">B7430&amp;"|"&amp;C7430</f>
        <v>tdbR00000685 His-GUG|41</v>
      </c>
      <c r="B7430" s="4" t="s">
        <v>138</v>
      </c>
      <c r="C7430" s="4" t="s">
        <v>820</v>
      </c>
      <c r="D7430" s="4" t="n">
        <v>41</v>
      </c>
      <c r="E7430" s="21" t="s">
        <v>772</v>
      </c>
      <c r="F7430" s="22" t="s">
        <v>805</v>
      </c>
    </row>
    <row r="7431" customFormat="false" ht="15" hidden="false" customHeight="false" outlineLevel="0" collapsed="false">
      <c r="A7431" s="4" t="str">
        <f aca="false">B7431&amp;"|"&amp;C7431</f>
        <v>tdbR00000685 His-GUG|42</v>
      </c>
      <c r="B7431" s="4" t="s">
        <v>138</v>
      </c>
      <c r="C7431" s="4" t="s">
        <v>821</v>
      </c>
      <c r="D7431" s="4" t="n">
        <v>42</v>
      </c>
      <c r="E7431" s="21" t="s">
        <v>780</v>
      </c>
      <c r="F7431" s="22" t="s">
        <v>805</v>
      </c>
    </row>
    <row r="7432" customFormat="false" ht="15" hidden="false" customHeight="false" outlineLevel="0" collapsed="false">
      <c r="A7432" s="4" t="str">
        <f aca="false">B7432&amp;"|"&amp;C7432</f>
        <v>tdbR00000685 His-GUG|43</v>
      </c>
      <c r="B7432" s="4" t="s">
        <v>138</v>
      </c>
      <c r="C7432" s="4" t="s">
        <v>822</v>
      </c>
      <c r="D7432" s="4" t="n">
        <v>43</v>
      </c>
      <c r="E7432" s="21" t="s">
        <v>459</v>
      </c>
      <c r="F7432" s="22" t="s">
        <v>805</v>
      </c>
    </row>
    <row r="7433" customFormat="false" ht="15" hidden="false" customHeight="false" outlineLevel="0" collapsed="false">
      <c r="A7433" s="4" t="str">
        <f aca="false">B7433&amp;"|"&amp;C7433</f>
        <v>tdbR00000685 His-GUG|44</v>
      </c>
      <c r="B7433" s="4" t="s">
        <v>138</v>
      </c>
      <c r="C7433" s="4" t="s">
        <v>823</v>
      </c>
      <c r="D7433" s="4" t="n">
        <v>44</v>
      </c>
      <c r="E7433" s="19" t="s">
        <v>772</v>
      </c>
      <c r="F7433" s="20" t="s">
        <v>824</v>
      </c>
    </row>
    <row r="7434" customFormat="false" ht="15" hidden="false" customHeight="false" outlineLevel="0" collapsed="false">
      <c r="A7434" s="4" t="str">
        <f aca="false">B7434&amp;"|"&amp;C7434</f>
        <v>tdbR00000685 His-GUG|45</v>
      </c>
      <c r="B7434" s="4" t="s">
        <v>138</v>
      </c>
      <c r="C7434" s="4" t="s">
        <v>825</v>
      </c>
      <c r="D7434" s="4" t="n">
        <v>45</v>
      </c>
      <c r="E7434" s="19" t="s">
        <v>780</v>
      </c>
      <c r="F7434" s="20" t="s">
        <v>824</v>
      </c>
    </row>
    <row r="7435" customFormat="false" ht="15" hidden="false" customHeight="false" outlineLevel="0" collapsed="false">
      <c r="A7435" s="4" t="str">
        <f aca="false">B7435&amp;"|"&amp;C7435</f>
        <v>tdbR00000685 His-GUG|46</v>
      </c>
      <c r="B7435" s="4" t="s">
        <v>138</v>
      </c>
      <c r="C7435" s="4" t="s">
        <v>826</v>
      </c>
      <c r="D7435" s="4" t="n">
        <v>46</v>
      </c>
      <c r="E7435" s="19" t="s">
        <v>780</v>
      </c>
      <c r="F7435" s="20" t="s">
        <v>824</v>
      </c>
    </row>
    <row r="7436" customFormat="false" ht="15" hidden="false" customHeight="false" outlineLevel="0" collapsed="false">
      <c r="A7436" s="4" t="str">
        <f aca="false">B7436&amp;"|"&amp;C7436</f>
        <v>tdbR00000685 His-GUG|48</v>
      </c>
      <c r="B7436" s="4" t="s">
        <v>138</v>
      </c>
      <c r="C7436" s="4" t="s">
        <v>828</v>
      </c>
      <c r="D7436" s="4" t="n">
        <v>47</v>
      </c>
      <c r="E7436" s="19" t="s">
        <v>772</v>
      </c>
      <c r="F7436" s="20" t="s">
        <v>824</v>
      </c>
    </row>
    <row r="7437" customFormat="false" ht="15" hidden="false" customHeight="false" outlineLevel="0" collapsed="false">
      <c r="A7437" s="4" t="str">
        <f aca="false">B7437&amp;"|"&amp;C7437</f>
        <v>tdbR00000685 His-GUG|49</v>
      </c>
      <c r="B7437" s="4" t="s">
        <v>138</v>
      </c>
      <c r="C7437" s="4" t="s">
        <v>829</v>
      </c>
      <c r="D7437" s="4" t="n">
        <v>48</v>
      </c>
      <c r="E7437" s="23" t="s">
        <v>772</v>
      </c>
      <c r="F7437" s="10" t="s">
        <v>830</v>
      </c>
    </row>
    <row r="7438" customFormat="false" ht="15" hidden="false" customHeight="false" outlineLevel="0" collapsed="false">
      <c r="A7438" s="4" t="str">
        <f aca="false">B7438&amp;"|"&amp;C7438</f>
        <v>tdbR00000685 His-GUG|50</v>
      </c>
      <c r="B7438" s="4" t="s">
        <v>138</v>
      </c>
      <c r="C7438" s="4" t="s">
        <v>831</v>
      </c>
      <c r="D7438" s="4" t="n">
        <v>49</v>
      </c>
      <c r="E7438" s="23" t="s">
        <v>777</v>
      </c>
      <c r="F7438" s="10" t="s">
        <v>830</v>
      </c>
    </row>
    <row r="7439" customFormat="false" ht="15" hidden="false" customHeight="false" outlineLevel="0" collapsed="false">
      <c r="A7439" s="4" t="str">
        <f aca="false">B7439&amp;"|"&amp;C7439</f>
        <v>tdbR00000685 His-GUG|51</v>
      </c>
      <c r="B7439" s="4" t="s">
        <v>138</v>
      </c>
      <c r="C7439" s="4" t="s">
        <v>832</v>
      </c>
      <c r="D7439" s="4" t="n">
        <v>50</v>
      </c>
      <c r="E7439" s="23" t="s">
        <v>772</v>
      </c>
      <c r="F7439" s="10" t="s">
        <v>830</v>
      </c>
    </row>
    <row r="7440" customFormat="false" ht="15" hidden="false" customHeight="false" outlineLevel="0" collapsed="false">
      <c r="A7440" s="4" t="str">
        <f aca="false">B7440&amp;"|"&amp;C7440</f>
        <v>tdbR00000685 His-GUG|52</v>
      </c>
      <c r="B7440" s="4" t="s">
        <v>138</v>
      </c>
      <c r="C7440" s="4" t="s">
        <v>833</v>
      </c>
      <c r="D7440" s="4" t="n">
        <v>51</v>
      </c>
      <c r="E7440" s="23" t="s">
        <v>459</v>
      </c>
      <c r="F7440" s="10" t="s">
        <v>830</v>
      </c>
    </row>
    <row r="7441" customFormat="false" ht="15" hidden="false" customHeight="false" outlineLevel="0" collapsed="false">
      <c r="A7441" s="4" t="str">
        <f aca="false">B7441&amp;"|"&amp;C7441</f>
        <v>tdbR00000685 His-GUG|53</v>
      </c>
      <c r="B7441" s="4" t="s">
        <v>138</v>
      </c>
      <c r="C7441" s="4" t="s">
        <v>834</v>
      </c>
      <c r="D7441" s="4" t="n">
        <v>52</v>
      </c>
      <c r="E7441" s="23" t="s">
        <v>459</v>
      </c>
      <c r="F7441" s="10" t="s">
        <v>830</v>
      </c>
    </row>
    <row r="7442" customFormat="false" ht="15" hidden="false" customHeight="false" outlineLevel="0" collapsed="false">
      <c r="A7442" s="4" t="str">
        <f aca="false">B7442&amp;"|"&amp;C7442</f>
        <v>tdbR00000685 His-GUG|54</v>
      </c>
      <c r="B7442" s="4" t="s">
        <v>138</v>
      </c>
      <c r="C7442" s="4" t="s">
        <v>835</v>
      </c>
      <c r="D7442" s="4" t="n">
        <v>53</v>
      </c>
      <c r="E7442" s="19" t="s">
        <v>777</v>
      </c>
      <c r="F7442" s="20" t="s">
        <v>836</v>
      </c>
    </row>
    <row r="7443" customFormat="false" ht="15" hidden="false" customHeight="false" outlineLevel="0" collapsed="false">
      <c r="A7443" s="4" t="str">
        <f aca="false">B7443&amp;"|"&amp;C7443</f>
        <v>tdbR00000685 His-GUG|55</v>
      </c>
      <c r="B7443" s="4" t="s">
        <v>138</v>
      </c>
      <c r="C7443" s="4" t="s">
        <v>837</v>
      </c>
      <c r="D7443" s="4" t="n">
        <v>54</v>
      </c>
      <c r="E7443" s="19" t="s">
        <v>777</v>
      </c>
      <c r="F7443" s="20" t="s">
        <v>836</v>
      </c>
    </row>
    <row r="7444" customFormat="false" ht="15" hidden="false" customHeight="false" outlineLevel="0" collapsed="false">
      <c r="A7444" s="4" t="str">
        <f aca="false">B7444&amp;"|"&amp;C7444</f>
        <v>tdbR00000685 His-GUG|56</v>
      </c>
      <c r="B7444" s="4" t="s">
        <v>138</v>
      </c>
      <c r="C7444" s="4" t="s">
        <v>838</v>
      </c>
      <c r="D7444" s="4" t="n">
        <v>55</v>
      </c>
      <c r="E7444" s="19" t="s">
        <v>772</v>
      </c>
      <c r="F7444" s="20" t="s">
        <v>836</v>
      </c>
    </row>
    <row r="7445" customFormat="false" ht="15" hidden="false" customHeight="false" outlineLevel="0" collapsed="false">
      <c r="A7445" s="4" t="str">
        <f aca="false">B7445&amp;"|"&amp;C7445</f>
        <v>tdbR00000685 His-GUG|57</v>
      </c>
      <c r="B7445" s="4" t="s">
        <v>138</v>
      </c>
      <c r="C7445" s="4" t="s">
        <v>839</v>
      </c>
      <c r="D7445" s="4" t="n">
        <v>56</v>
      </c>
      <c r="E7445" s="19" t="s">
        <v>459</v>
      </c>
      <c r="F7445" s="20" t="s">
        <v>836</v>
      </c>
    </row>
    <row r="7446" customFormat="false" ht="15" hidden="false" customHeight="false" outlineLevel="0" collapsed="false">
      <c r="A7446" s="4" t="str">
        <f aca="false">B7446&amp;"|"&amp;C7446</f>
        <v>tdbR00000685 His-GUG|58</v>
      </c>
      <c r="B7446" s="4" t="s">
        <v>138</v>
      </c>
      <c r="C7446" s="4" t="s">
        <v>840</v>
      </c>
      <c r="D7446" s="4" t="n">
        <v>57</v>
      </c>
      <c r="E7446" s="19" t="s">
        <v>780</v>
      </c>
      <c r="F7446" s="20" t="s">
        <v>836</v>
      </c>
    </row>
    <row r="7447" customFormat="false" ht="15" hidden="false" customHeight="false" outlineLevel="0" collapsed="false">
      <c r="A7447" s="4" t="str">
        <f aca="false">B7447&amp;"|"&amp;C7447</f>
        <v>tdbR00000685 His-GUG|59</v>
      </c>
      <c r="B7447" s="4" t="s">
        <v>138</v>
      </c>
      <c r="C7447" s="4" t="s">
        <v>841</v>
      </c>
      <c r="D7447" s="4" t="n">
        <v>58</v>
      </c>
      <c r="E7447" s="19" t="s">
        <v>780</v>
      </c>
      <c r="F7447" s="20" t="s">
        <v>836</v>
      </c>
    </row>
    <row r="7448" customFormat="false" ht="15" hidden="false" customHeight="false" outlineLevel="0" collapsed="false">
      <c r="A7448" s="4" t="str">
        <f aca="false">B7448&amp;"|"&amp;C7448</f>
        <v>tdbR00000685 His-GUG|60</v>
      </c>
      <c r="B7448" s="4" t="s">
        <v>138</v>
      </c>
      <c r="C7448" s="4" t="s">
        <v>842</v>
      </c>
      <c r="D7448" s="4" t="n">
        <v>59</v>
      </c>
      <c r="E7448" s="19" t="s">
        <v>777</v>
      </c>
      <c r="F7448" s="20" t="s">
        <v>836</v>
      </c>
    </row>
    <row r="7449" customFormat="false" ht="15" hidden="false" customHeight="false" outlineLevel="0" collapsed="false">
      <c r="A7449" s="4" t="str">
        <f aca="false">B7449&amp;"|"&amp;C7449</f>
        <v>tdbR00000685 His-GUG|61</v>
      </c>
      <c r="B7449" s="4" t="s">
        <v>138</v>
      </c>
      <c r="C7449" s="4" t="s">
        <v>843</v>
      </c>
      <c r="D7449" s="4" t="n">
        <v>60</v>
      </c>
      <c r="E7449" s="23" t="s">
        <v>772</v>
      </c>
      <c r="F7449" s="10" t="s">
        <v>830</v>
      </c>
    </row>
    <row r="7450" customFormat="false" ht="15" hidden="false" customHeight="false" outlineLevel="0" collapsed="false">
      <c r="A7450" s="4" t="str">
        <f aca="false">B7450&amp;"|"&amp;C7450</f>
        <v>tdbR00000685 His-GUG|62</v>
      </c>
      <c r="B7450" s="4" t="s">
        <v>138</v>
      </c>
      <c r="C7450" s="4" t="s">
        <v>844</v>
      </c>
      <c r="D7450" s="4" t="n">
        <v>61</v>
      </c>
      <c r="E7450" s="23" t="s">
        <v>772</v>
      </c>
      <c r="F7450" s="10" t="s">
        <v>830</v>
      </c>
    </row>
    <row r="7451" customFormat="false" ht="15" hidden="false" customHeight="false" outlineLevel="0" collapsed="false">
      <c r="A7451" s="4" t="str">
        <f aca="false">B7451&amp;"|"&amp;C7451</f>
        <v>tdbR00000685 His-GUG|63</v>
      </c>
      <c r="B7451" s="4" t="s">
        <v>138</v>
      </c>
      <c r="C7451" s="4" t="s">
        <v>845</v>
      </c>
      <c r="D7451" s="4" t="n">
        <v>62</v>
      </c>
      <c r="E7451" s="23" t="s">
        <v>459</v>
      </c>
      <c r="F7451" s="10" t="s">
        <v>830</v>
      </c>
    </row>
    <row r="7452" customFormat="false" ht="15" hidden="false" customHeight="false" outlineLevel="0" collapsed="false">
      <c r="A7452" s="4" t="str">
        <f aca="false">B7452&amp;"|"&amp;C7452</f>
        <v>tdbR00000685 His-GUG|64</v>
      </c>
      <c r="B7452" s="4" t="s">
        <v>138</v>
      </c>
      <c r="C7452" s="4" t="s">
        <v>846</v>
      </c>
      <c r="D7452" s="4" t="n">
        <v>63</v>
      </c>
      <c r="E7452" s="23" t="s">
        <v>780</v>
      </c>
      <c r="F7452" s="10" t="s">
        <v>830</v>
      </c>
    </row>
    <row r="7453" customFormat="false" ht="15" hidden="false" customHeight="false" outlineLevel="0" collapsed="false">
      <c r="A7453" s="4" t="str">
        <f aca="false">B7453&amp;"|"&amp;C7453</f>
        <v>tdbR00000685 His-GUG|65</v>
      </c>
      <c r="B7453" s="4" t="s">
        <v>138</v>
      </c>
      <c r="C7453" s="4" t="s">
        <v>847</v>
      </c>
      <c r="D7453" s="4" t="n">
        <v>64</v>
      </c>
      <c r="E7453" s="23" t="s">
        <v>459</v>
      </c>
      <c r="F7453" s="10" t="s">
        <v>830</v>
      </c>
    </row>
    <row r="7454" customFormat="false" ht="15" hidden="false" customHeight="false" outlineLevel="0" collapsed="false">
      <c r="A7454" s="4" t="str">
        <f aca="false">B7454&amp;"|"&amp;C7454</f>
        <v>tdbR00000685 His-GUG|66</v>
      </c>
      <c r="B7454" s="4" t="s">
        <v>138</v>
      </c>
      <c r="C7454" s="4" t="s">
        <v>848</v>
      </c>
      <c r="D7454" s="4" t="n">
        <v>65</v>
      </c>
      <c r="E7454" s="17" t="s">
        <v>777</v>
      </c>
      <c r="F7454" s="18" t="s">
        <v>768</v>
      </c>
    </row>
    <row r="7455" customFormat="false" ht="15" hidden="false" customHeight="false" outlineLevel="0" collapsed="false">
      <c r="A7455" s="4" t="str">
        <f aca="false">B7455&amp;"|"&amp;C7455</f>
        <v>tdbR00000685 His-GUG|67</v>
      </c>
      <c r="B7455" s="4" t="s">
        <v>138</v>
      </c>
      <c r="C7455" s="4" t="s">
        <v>849</v>
      </c>
      <c r="D7455" s="4" t="n">
        <v>66</v>
      </c>
      <c r="E7455" s="17" t="s">
        <v>772</v>
      </c>
      <c r="F7455" s="18" t="s">
        <v>768</v>
      </c>
    </row>
    <row r="7456" customFormat="false" ht="15" hidden="false" customHeight="false" outlineLevel="0" collapsed="false">
      <c r="A7456" s="4" t="str">
        <f aca="false">B7456&amp;"|"&amp;C7456</f>
        <v>tdbR00000685 His-GUG|68</v>
      </c>
      <c r="B7456" s="4" t="s">
        <v>138</v>
      </c>
      <c r="C7456" s="4" t="s">
        <v>850</v>
      </c>
      <c r="D7456" s="4" t="n">
        <v>67</v>
      </c>
      <c r="E7456" s="17" t="s">
        <v>780</v>
      </c>
      <c r="F7456" s="18" t="s">
        <v>768</v>
      </c>
    </row>
    <row r="7457" customFormat="false" ht="15" hidden="false" customHeight="false" outlineLevel="0" collapsed="false">
      <c r="A7457" s="4" t="str">
        <f aca="false">B7457&amp;"|"&amp;C7457</f>
        <v>tdbR00000685 His-GUG|69</v>
      </c>
      <c r="B7457" s="4" t="s">
        <v>138</v>
      </c>
      <c r="C7457" s="4" t="s">
        <v>851</v>
      </c>
      <c r="D7457" s="4" t="n">
        <v>68</v>
      </c>
      <c r="E7457" s="17" t="s">
        <v>772</v>
      </c>
      <c r="F7457" s="18" t="s">
        <v>768</v>
      </c>
    </row>
    <row r="7458" customFormat="false" ht="15" hidden="false" customHeight="false" outlineLevel="0" collapsed="false">
      <c r="A7458" s="4" t="str">
        <f aca="false">B7458&amp;"|"&amp;C7458</f>
        <v>tdbR00000685 His-GUG|70</v>
      </c>
      <c r="B7458" s="4" t="s">
        <v>138</v>
      </c>
      <c r="C7458" s="4" t="s">
        <v>852</v>
      </c>
      <c r="D7458" s="4" t="n">
        <v>69</v>
      </c>
      <c r="E7458" s="17" t="s">
        <v>459</v>
      </c>
      <c r="F7458" s="18" t="s">
        <v>768</v>
      </c>
    </row>
    <row r="7459" customFormat="false" ht="15" hidden="false" customHeight="false" outlineLevel="0" collapsed="false">
      <c r="A7459" s="4" t="str">
        <f aca="false">B7459&amp;"|"&amp;C7459</f>
        <v>tdbR00000685 His-GUG|71</v>
      </c>
      <c r="B7459" s="4" t="s">
        <v>138</v>
      </c>
      <c r="C7459" s="4" t="s">
        <v>853</v>
      </c>
      <c r="D7459" s="4" t="n">
        <v>70</v>
      </c>
      <c r="E7459" s="17" t="s">
        <v>459</v>
      </c>
      <c r="F7459" s="18" t="s">
        <v>768</v>
      </c>
    </row>
    <row r="7460" customFormat="false" ht="15" hidden="false" customHeight="false" outlineLevel="0" collapsed="false">
      <c r="A7460" s="4" t="str">
        <f aca="false">B7460&amp;"|"&amp;C7460</f>
        <v>tdbR00000685 His-GUG|72</v>
      </c>
      <c r="B7460" s="4" t="s">
        <v>138</v>
      </c>
      <c r="C7460" s="4" t="s">
        <v>854</v>
      </c>
      <c r="D7460" s="4" t="n">
        <v>71</v>
      </c>
      <c r="E7460" s="17" t="s">
        <v>772</v>
      </c>
      <c r="F7460" s="18" t="s">
        <v>768</v>
      </c>
    </row>
    <row r="7461" customFormat="false" ht="15" hidden="false" customHeight="false" outlineLevel="0" collapsed="false">
      <c r="A7461" s="4" t="str">
        <f aca="false">B7461&amp;"|"&amp;C7461</f>
        <v>tdbR00000687 Ile-UAU|1</v>
      </c>
      <c r="B7461" s="4" t="s">
        <v>139</v>
      </c>
      <c r="C7461" s="4" t="s">
        <v>767</v>
      </c>
      <c r="D7461" s="4" t="n">
        <v>1</v>
      </c>
      <c r="E7461" s="17" t="s">
        <v>459</v>
      </c>
      <c r="F7461" s="18" t="s">
        <v>768</v>
      </c>
    </row>
    <row r="7462" customFormat="false" ht="15" hidden="false" customHeight="false" outlineLevel="0" collapsed="false">
      <c r="A7462" s="4" t="str">
        <f aca="false">B7462&amp;"|"&amp;C7462</f>
        <v>tdbR00000687 Ile-UAU|2</v>
      </c>
      <c r="B7462" s="4" t="s">
        <v>139</v>
      </c>
      <c r="C7462" s="4" t="s">
        <v>769</v>
      </c>
      <c r="D7462" s="4" t="n">
        <v>2</v>
      </c>
      <c r="E7462" s="17" t="s">
        <v>772</v>
      </c>
      <c r="F7462" s="18" t="s">
        <v>768</v>
      </c>
    </row>
    <row r="7463" customFormat="false" ht="15" hidden="false" customHeight="false" outlineLevel="0" collapsed="false">
      <c r="A7463" s="4" t="str">
        <f aca="false">B7463&amp;"|"&amp;C7463</f>
        <v>tdbR00000687 Ile-UAU|3</v>
      </c>
      <c r="B7463" s="4" t="s">
        <v>139</v>
      </c>
      <c r="C7463" s="4" t="s">
        <v>770</v>
      </c>
      <c r="D7463" s="4" t="n">
        <v>3</v>
      </c>
      <c r="E7463" s="17" t="s">
        <v>777</v>
      </c>
      <c r="F7463" s="18" t="s">
        <v>768</v>
      </c>
    </row>
    <row r="7464" customFormat="false" ht="15" hidden="false" customHeight="false" outlineLevel="0" collapsed="false">
      <c r="A7464" s="4" t="str">
        <f aca="false">B7464&amp;"|"&amp;C7464</f>
        <v>tdbR00000687 Ile-UAU|4</v>
      </c>
      <c r="B7464" s="4" t="s">
        <v>139</v>
      </c>
      <c r="C7464" s="4" t="s">
        <v>771</v>
      </c>
      <c r="D7464" s="4" t="n">
        <v>4</v>
      </c>
      <c r="E7464" s="17" t="s">
        <v>772</v>
      </c>
      <c r="F7464" s="18" t="s">
        <v>768</v>
      </c>
    </row>
    <row r="7465" customFormat="false" ht="15" hidden="false" customHeight="false" outlineLevel="0" collapsed="false">
      <c r="A7465" s="4" t="str">
        <f aca="false">B7465&amp;"|"&amp;C7465</f>
        <v>tdbR00000687 Ile-UAU|5</v>
      </c>
      <c r="B7465" s="4" t="s">
        <v>139</v>
      </c>
      <c r="C7465" s="4" t="s">
        <v>773</v>
      </c>
      <c r="D7465" s="4" t="n">
        <v>5</v>
      </c>
      <c r="E7465" s="17" t="s">
        <v>772</v>
      </c>
      <c r="F7465" s="18" t="s">
        <v>768</v>
      </c>
    </row>
    <row r="7466" customFormat="false" ht="15" hidden="false" customHeight="false" outlineLevel="0" collapsed="false">
      <c r="A7466" s="4" t="str">
        <f aca="false">B7466&amp;"|"&amp;C7466</f>
        <v>tdbR00000687 Ile-UAU|6</v>
      </c>
      <c r="B7466" s="4" t="s">
        <v>139</v>
      </c>
      <c r="C7466" s="4" t="s">
        <v>774</v>
      </c>
      <c r="D7466" s="4" t="n">
        <v>6</v>
      </c>
      <c r="E7466" s="17" t="s">
        <v>780</v>
      </c>
      <c r="F7466" s="18" t="s">
        <v>768</v>
      </c>
    </row>
    <row r="7467" customFormat="false" ht="15" hidden="false" customHeight="false" outlineLevel="0" collapsed="false">
      <c r="A7467" s="4" t="str">
        <f aca="false">B7467&amp;"|"&amp;C7467</f>
        <v>tdbR00000687 Ile-UAU|7</v>
      </c>
      <c r="B7467" s="4" t="s">
        <v>139</v>
      </c>
      <c r="C7467" s="4" t="s">
        <v>775</v>
      </c>
      <c r="D7467" s="4" t="n">
        <v>7</v>
      </c>
      <c r="E7467" s="17" t="s">
        <v>459</v>
      </c>
      <c r="F7467" s="18" t="s">
        <v>768</v>
      </c>
    </row>
    <row r="7468" customFormat="false" ht="15" hidden="false" customHeight="false" outlineLevel="0" collapsed="false">
      <c r="A7468" s="4" t="str">
        <f aca="false">B7468&amp;"|"&amp;C7468</f>
        <v>tdbR00000687 Ile-UAU|8</v>
      </c>
      <c r="B7468" s="4" t="s">
        <v>139</v>
      </c>
      <c r="C7468" s="4" t="s">
        <v>776</v>
      </c>
      <c r="D7468" s="4" t="n">
        <v>8</v>
      </c>
      <c r="E7468" s="3" t="s">
        <v>777</v>
      </c>
      <c r="F7468" s="4" t="s">
        <v>778</v>
      </c>
    </row>
    <row r="7469" customFormat="false" ht="15" hidden="false" customHeight="false" outlineLevel="0" collapsed="false">
      <c r="A7469" s="4" t="str">
        <f aca="false">B7469&amp;"|"&amp;C7469</f>
        <v>tdbR00000687 Ile-UAU|9</v>
      </c>
      <c r="B7469" s="4" t="s">
        <v>139</v>
      </c>
      <c r="C7469" s="4" t="s">
        <v>779</v>
      </c>
      <c r="D7469" s="4" t="n">
        <v>9</v>
      </c>
      <c r="E7469" s="3" t="s">
        <v>459</v>
      </c>
      <c r="F7469" s="4" t="s">
        <v>781</v>
      </c>
    </row>
    <row r="7470" customFormat="false" ht="15" hidden="false" customHeight="false" outlineLevel="0" collapsed="false">
      <c r="A7470" s="4" t="str">
        <f aca="false">B7470&amp;"|"&amp;C7470</f>
        <v>tdbR00000687 Ile-UAU|10</v>
      </c>
      <c r="B7470" s="4" t="s">
        <v>139</v>
      </c>
      <c r="C7470" s="4" t="s">
        <v>782</v>
      </c>
      <c r="D7470" s="4" t="n">
        <v>10</v>
      </c>
      <c r="E7470" s="8" t="s">
        <v>459</v>
      </c>
      <c r="F7470" s="7" t="s">
        <v>783</v>
      </c>
    </row>
    <row r="7471" customFormat="false" ht="15" hidden="false" customHeight="false" outlineLevel="0" collapsed="false">
      <c r="A7471" s="4" t="str">
        <f aca="false">B7471&amp;"|"&amp;C7471</f>
        <v>tdbR00000687 Ile-UAU|11</v>
      </c>
      <c r="B7471" s="4" t="s">
        <v>139</v>
      </c>
      <c r="C7471" s="4" t="s">
        <v>784</v>
      </c>
      <c r="D7471" s="4" t="n">
        <v>11</v>
      </c>
      <c r="E7471" s="8" t="s">
        <v>772</v>
      </c>
      <c r="F7471" s="7" t="s">
        <v>783</v>
      </c>
    </row>
    <row r="7472" customFormat="false" ht="15" hidden="false" customHeight="false" outlineLevel="0" collapsed="false">
      <c r="A7472" s="4" t="str">
        <f aca="false">B7472&amp;"|"&amp;C7472</f>
        <v>tdbR00000687 Ile-UAU|12</v>
      </c>
      <c r="B7472" s="4" t="s">
        <v>139</v>
      </c>
      <c r="C7472" s="4" t="s">
        <v>785</v>
      </c>
      <c r="D7472" s="4" t="n">
        <v>12</v>
      </c>
      <c r="E7472" s="8" t="s">
        <v>459</v>
      </c>
      <c r="F7472" s="7" t="s">
        <v>783</v>
      </c>
    </row>
    <row r="7473" customFormat="false" ht="15" hidden="false" customHeight="false" outlineLevel="0" collapsed="false">
      <c r="A7473" s="4" t="str">
        <f aca="false">B7473&amp;"|"&amp;C7473</f>
        <v>tdbR00000687 Ile-UAU|13</v>
      </c>
      <c r="B7473" s="4" t="s">
        <v>139</v>
      </c>
      <c r="C7473" s="4" t="s">
        <v>786</v>
      </c>
      <c r="D7473" s="4" t="n">
        <v>13</v>
      </c>
      <c r="E7473" s="8" t="s">
        <v>772</v>
      </c>
      <c r="F7473" s="7" t="s">
        <v>783</v>
      </c>
    </row>
    <row r="7474" customFormat="false" ht="15" hidden="false" customHeight="false" outlineLevel="0" collapsed="false">
      <c r="A7474" s="4" t="str">
        <f aca="false">B7474&amp;"|"&amp;C7474</f>
        <v>tdbR00000687 Ile-UAU|14</v>
      </c>
      <c r="B7474" s="4" t="s">
        <v>139</v>
      </c>
      <c r="C7474" s="4" t="s">
        <v>787</v>
      </c>
      <c r="D7474" s="4" t="n">
        <v>14</v>
      </c>
      <c r="E7474" s="19" t="s">
        <v>780</v>
      </c>
      <c r="F7474" s="20" t="s">
        <v>788</v>
      </c>
    </row>
    <row r="7475" customFormat="false" ht="15" hidden="false" customHeight="false" outlineLevel="0" collapsed="false">
      <c r="A7475" s="4" t="str">
        <f aca="false">B7475&amp;"|"&amp;C7475</f>
        <v>tdbR00000687 Ile-UAU|15</v>
      </c>
      <c r="B7475" s="4" t="s">
        <v>139</v>
      </c>
      <c r="C7475" s="4" t="s">
        <v>789</v>
      </c>
      <c r="D7475" s="4" t="n">
        <v>15</v>
      </c>
      <c r="E7475" s="19" t="s">
        <v>780</v>
      </c>
      <c r="F7475" s="20" t="s">
        <v>788</v>
      </c>
    </row>
    <row r="7476" customFormat="false" ht="15" hidden="false" customHeight="false" outlineLevel="0" collapsed="false">
      <c r="A7476" s="4" t="str">
        <f aca="false">B7476&amp;"|"&amp;C7476</f>
        <v>tdbR00000687 Ile-UAU|16</v>
      </c>
      <c r="B7476" s="4" t="s">
        <v>139</v>
      </c>
      <c r="C7476" s="4" t="s">
        <v>790</v>
      </c>
      <c r="D7476" s="4" t="n">
        <v>16</v>
      </c>
      <c r="E7476" s="19" t="s">
        <v>777</v>
      </c>
      <c r="F7476" s="20" t="s">
        <v>788</v>
      </c>
    </row>
    <row r="7477" customFormat="false" ht="15" hidden="false" customHeight="false" outlineLevel="0" collapsed="false">
      <c r="A7477" s="4" t="str">
        <f aca="false">B7477&amp;"|"&amp;C7477</f>
        <v>tdbR00000687 Ile-UAU|17</v>
      </c>
      <c r="B7477" s="4" t="s">
        <v>139</v>
      </c>
      <c r="C7477" s="4" t="s">
        <v>791</v>
      </c>
      <c r="D7477" s="4" t="n">
        <v>17</v>
      </c>
      <c r="E7477" s="19" t="s">
        <v>772</v>
      </c>
      <c r="F7477" s="20" t="s">
        <v>788</v>
      </c>
    </row>
    <row r="7478" customFormat="false" ht="15" hidden="false" customHeight="false" outlineLevel="0" collapsed="false">
      <c r="A7478" s="4" t="str">
        <f aca="false">B7478&amp;"|"&amp;C7478</f>
        <v>tdbR00000687 Ile-UAU|18</v>
      </c>
      <c r="B7478" s="4" t="s">
        <v>139</v>
      </c>
      <c r="C7478" s="4" t="s">
        <v>793</v>
      </c>
      <c r="D7478" s="4" t="n">
        <v>18</v>
      </c>
      <c r="E7478" s="19" t="s">
        <v>459</v>
      </c>
      <c r="F7478" s="20" t="s">
        <v>788</v>
      </c>
    </row>
    <row r="7479" customFormat="false" ht="15" hidden="false" customHeight="false" outlineLevel="0" collapsed="false">
      <c r="A7479" s="4" t="str">
        <f aca="false">B7479&amp;"|"&amp;C7479</f>
        <v>tdbR00000687 Ile-UAU|19</v>
      </c>
      <c r="B7479" s="4" t="s">
        <v>139</v>
      </c>
      <c r="C7479" s="4" t="s">
        <v>794</v>
      </c>
      <c r="D7479" s="4" t="n">
        <v>19</v>
      </c>
      <c r="E7479" s="19" t="s">
        <v>459</v>
      </c>
      <c r="F7479" s="20" t="s">
        <v>788</v>
      </c>
    </row>
    <row r="7480" customFormat="false" ht="15" hidden="false" customHeight="false" outlineLevel="0" collapsed="false">
      <c r="A7480" s="4" t="str">
        <f aca="false">B7480&amp;"|"&amp;C7480</f>
        <v>tdbR00000687 Ile-UAU|20</v>
      </c>
      <c r="B7480" s="4" t="s">
        <v>139</v>
      </c>
      <c r="C7480" s="4" t="s">
        <v>795</v>
      </c>
      <c r="D7480" s="4" t="n">
        <v>20</v>
      </c>
      <c r="E7480" s="19" t="s">
        <v>777</v>
      </c>
      <c r="F7480" s="20" t="s">
        <v>788</v>
      </c>
    </row>
    <row r="7481" customFormat="false" ht="15" hidden="false" customHeight="false" outlineLevel="0" collapsed="false">
      <c r="A7481" s="4" t="str">
        <f aca="false">B7481&amp;"|"&amp;C7481</f>
        <v>tdbR00000687 Ile-UAU|20a</v>
      </c>
      <c r="B7481" s="4" t="s">
        <v>139</v>
      </c>
      <c r="C7481" s="4" t="s">
        <v>796</v>
      </c>
      <c r="D7481" s="4" t="n">
        <v>21</v>
      </c>
      <c r="E7481" s="19" t="s">
        <v>777</v>
      </c>
      <c r="F7481" s="20" t="s">
        <v>788</v>
      </c>
    </row>
    <row r="7482" customFormat="false" ht="15" hidden="false" customHeight="false" outlineLevel="0" collapsed="false">
      <c r="A7482" s="4" t="str">
        <f aca="false">B7482&amp;"|"&amp;C7482</f>
        <v>tdbR00000687 Ile-UAU|21</v>
      </c>
      <c r="B7482" s="4" t="s">
        <v>139</v>
      </c>
      <c r="C7482" s="4" t="s">
        <v>797</v>
      </c>
      <c r="D7482" s="4" t="n">
        <v>22</v>
      </c>
      <c r="E7482" s="19" t="s">
        <v>780</v>
      </c>
      <c r="F7482" s="20" t="s">
        <v>788</v>
      </c>
    </row>
    <row r="7483" customFormat="false" ht="15" hidden="false" customHeight="false" outlineLevel="0" collapsed="false">
      <c r="A7483" s="4" t="str">
        <f aca="false">B7483&amp;"|"&amp;C7483</f>
        <v>tdbR00000687 Ile-UAU|22</v>
      </c>
      <c r="B7483" s="4" t="s">
        <v>139</v>
      </c>
      <c r="C7483" s="4" t="s">
        <v>798</v>
      </c>
      <c r="D7483" s="4" t="n">
        <v>23</v>
      </c>
      <c r="E7483" s="8" t="s">
        <v>459</v>
      </c>
      <c r="F7483" s="7" t="s">
        <v>783</v>
      </c>
    </row>
    <row r="7484" customFormat="false" ht="15" hidden="false" customHeight="false" outlineLevel="0" collapsed="false">
      <c r="A7484" s="4" t="str">
        <f aca="false">B7484&amp;"|"&amp;C7484</f>
        <v>tdbR00000687 Ile-UAU|23</v>
      </c>
      <c r="B7484" s="4" t="s">
        <v>139</v>
      </c>
      <c r="C7484" s="4" t="s">
        <v>799</v>
      </c>
      <c r="D7484" s="4" t="n">
        <v>24</v>
      </c>
      <c r="E7484" s="8" t="s">
        <v>772</v>
      </c>
      <c r="F7484" s="7" t="s">
        <v>783</v>
      </c>
    </row>
    <row r="7485" customFormat="false" ht="15" hidden="false" customHeight="false" outlineLevel="0" collapsed="false">
      <c r="A7485" s="4" t="str">
        <f aca="false">B7485&amp;"|"&amp;C7485</f>
        <v>tdbR00000687 Ile-UAU|24</v>
      </c>
      <c r="B7485" s="4" t="s">
        <v>139</v>
      </c>
      <c r="C7485" s="4" t="s">
        <v>800</v>
      </c>
      <c r="D7485" s="4" t="n">
        <v>25</v>
      </c>
      <c r="E7485" s="8" t="s">
        <v>459</v>
      </c>
      <c r="F7485" s="7" t="s">
        <v>783</v>
      </c>
    </row>
    <row r="7486" customFormat="false" ht="15" hidden="false" customHeight="false" outlineLevel="0" collapsed="false">
      <c r="A7486" s="4" t="str">
        <f aca="false">B7486&amp;"|"&amp;C7486</f>
        <v>tdbR00000687 Ile-UAU|25</v>
      </c>
      <c r="B7486" s="4" t="s">
        <v>139</v>
      </c>
      <c r="C7486" s="4" t="s">
        <v>801</v>
      </c>
      <c r="D7486" s="4" t="n">
        <v>26</v>
      </c>
      <c r="E7486" s="8" t="s">
        <v>772</v>
      </c>
      <c r="F7486" s="7" t="s">
        <v>783</v>
      </c>
    </row>
    <row r="7487" customFormat="false" ht="15" hidden="false" customHeight="false" outlineLevel="0" collapsed="false">
      <c r="A7487" s="4" t="str">
        <f aca="false">B7487&amp;"|"&amp;C7487</f>
        <v>tdbR00000687 Ile-UAU|26</v>
      </c>
      <c r="B7487" s="4" t="s">
        <v>139</v>
      </c>
      <c r="C7487" s="4" t="s">
        <v>802</v>
      </c>
      <c r="D7487" s="4" t="n">
        <v>27</v>
      </c>
      <c r="E7487" s="3" t="s">
        <v>459</v>
      </c>
      <c r="F7487" s="4" t="s">
        <v>803</v>
      </c>
    </row>
    <row r="7488" customFormat="false" ht="15" hidden="false" customHeight="false" outlineLevel="0" collapsed="false">
      <c r="A7488" s="4" t="str">
        <f aca="false">B7488&amp;"|"&amp;C7488</f>
        <v>tdbR00000687 Ile-UAU|27</v>
      </c>
      <c r="B7488" s="4" t="s">
        <v>139</v>
      </c>
      <c r="C7488" s="4" t="s">
        <v>804</v>
      </c>
      <c r="D7488" s="4" t="n">
        <v>28</v>
      </c>
      <c r="E7488" s="21" t="s">
        <v>772</v>
      </c>
      <c r="F7488" s="22" t="s">
        <v>805</v>
      </c>
    </row>
    <row r="7489" customFormat="false" ht="15" hidden="false" customHeight="false" outlineLevel="0" collapsed="false">
      <c r="A7489" s="4" t="str">
        <f aca="false">B7489&amp;"|"&amp;C7489</f>
        <v>tdbR00000687 Ile-UAU|28</v>
      </c>
      <c r="B7489" s="4" t="s">
        <v>139</v>
      </c>
      <c r="C7489" s="4" t="s">
        <v>806</v>
      </c>
      <c r="D7489" s="4" t="n">
        <v>29</v>
      </c>
      <c r="E7489" s="21" t="s">
        <v>459</v>
      </c>
      <c r="F7489" s="22" t="s">
        <v>805</v>
      </c>
    </row>
    <row r="7490" customFormat="false" ht="15" hidden="false" customHeight="false" outlineLevel="0" collapsed="false">
      <c r="A7490" s="4" t="str">
        <f aca="false">B7490&amp;"|"&amp;C7490</f>
        <v>tdbR00000687 Ile-UAU|29</v>
      </c>
      <c r="B7490" s="4" t="s">
        <v>139</v>
      </c>
      <c r="C7490" s="4" t="s">
        <v>807</v>
      </c>
      <c r="D7490" s="4" t="n">
        <v>30</v>
      </c>
      <c r="E7490" s="21" t="s">
        <v>459</v>
      </c>
      <c r="F7490" s="22" t="s">
        <v>805</v>
      </c>
    </row>
    <row r="7491" customFormat="false" ht="15" hidden="false" customHeight="false" outlineLevel="0" collapsed="false">
      <c r="A7491" s="4" t="str">
        <f aca="false">B7491&amp;"|"&amp;C7491</f>
        <v>tdbR00000687 Ile-UAU|30</v>
      </c>
      <c r="B7491" s="4" t="s">
        <v>139</v>
      </c>
      <c r="C7491" s="4" t="s">
        <v>808</v>
      </c>
      <c r="D7491" s="4" t="n">
        <v>31</v>
      </c>
      <c r="E7491" s="21" t="s">
        <v>777</v>
      </c>
      <c r="F7491" s="22" t="s">
        <v>805</v>
      </c>
    </row>
    <row r="7492" customFormat="false" ht="15" hidden="false" customHeight="false" outlineLevel="0" collapsed="false">
      <c r="A7492" s="4" t="str">
        <f aca="false">B7492&amp;"|"&amp;C7492</f>
        <v>tdbR00000687 Ile-UAU|31</v>
      </c>
      <c r="B7492" s="4" t="s">
        <v>139</v>
      </c>
      <c r="C7492" s="4" t="s">
        <v>809</v>
      </c>
      <c r="D7492" s="4" t="n">
        <v>32</v>
      </c>
      <c r="E7492" s="21" t="s">
        <v>780</v>
      </c>
      <c r="F7492" s="22" t="s">
        <v>805</v>
      </c>
    </row>
    <row r="7493" customFormat="false" ht="15" hidden="false" customHeight="false" outlineLevel="0" collapsed="false">
      <c r="A7493" s="4" t="str">
        <f aca="false">B7493&amp;"|"&amp;C7493</f>
        <v>tdbR00000687 Ile-UAU|32</v>
      </c>
      <c r="B7493" s="4" t="s">
        <v>139</v>
      </c>
      <c r="C7493" s="4" t="s">
        <v>810</v>
      </c>
      <c r="D7493" s="4" t="n">
        <v>33</v>
      </c>
      <c r="E7493" s="19" t="s">
        <v>772</v>
      </c>
      <c r="F7493" s="20" t="s">
        <v>811</v>
      </c>
    </row>
    <row r="7494" customFormat="false" ht="15" hidden="false" customHeight="false" outlineLevel="0" collapsed="false">
      <c r="A7494" s="4" t="str">
        <f aca="false">B7494&amp;"|"&amp;C7494</f>
        <v>tdbR00000687 Ile-UAU|33</v>
      </c>
      <c r="B7494" s="4" t="s">
        <v>139</v>
      </c>
      <c r="C7494" s="4" t="s">
        <v>812</v>
      </c>
      <c r="D7494" s="4" t="n">
        <v>34</v>
      </c>
      <c r="E7494" s="19" t="s">
        <v>777</v>
      </c>
      <c r="F7494" s="20" t="s">
        <v>811</v>
      </c>
    </row>
    <row r="7495" customFormat="false" ht="15" hidden="false" customHeight="false" outlineLevel="0" collapsed="false">
      <c r="A7495" s="4" t="str">
        <f aca="false">B7495&amp;"|"&amp;C7495</f>
        <v>tdbR00000687 Ile-UAU|34</v>
      </c>
      <c r="B7495" s="4" t="s">
        <v>139</v>
      </c>
      <c r="C7495" s="4" t="s">
        <v>813</v>
      </c>
      <c r="D7495" s="4" t="n">
        <v>35</v>
      </c>
      <c r="E7495" s="19" t="s">
        <v>777</v>
      </c>
      <c r="F7495" s="20" t="s">
        <v>811</v>
      </c>
    </row>
    <row r="7496" customFormat="false" ht="15" hidden="false" customHeight="false" outlineLevel="0" collapsed="false">
      <c r="A7496" s="4" t="str">
        <f aca="false">B7496&amp;"|"&amp;C7496</f>
        <v>tdbR00000687 Ile-UAU|35</v>
      </c>
      <c r="B7496" s="4" t="s">
        <v>139</v>
      </c>
      <c r="C7496" s="4" t="s">
        <v>814</v>
      </c>
      <c r="D7496" s="4" t="n">
        <v>36</v>
      </c>
      <c r="E7496" s="19" t="s">
        <v>780</v>
      </c>
      <c r="F7496" s="20" t="s">
        <v>811</v>
      </c>
    </row>
    <row r="7497" customFormat="false" ht="15" hidden="false" customHeight="false" outlineLevel="0" collapsed="false">
      <c r="A7497" s="4" t="str">
        <f aca="false">B7497&amp;"|"&amp;C7497</f>
        <v>tdbR00000687 Ile-UAU|36</v>
      </c>
      <c r="B7497" s="4" t="s">
        <v>139</v>
      </c>
      <c r="C7497" s="4" t="s">
        <v>815</v>
      </c>
      <c r="D7497" s="4" t="n">
        <v>37</v>
      </c>
      <c r="E7497" s="19" t="s">
        <v>777</v>
      </c>
      <c r="F7497" s="20" t="s">
        <v>811</v>
      </c>
    </row>
    <row r="7498" customFormat="false" ht="15" hidden="false" customHeight="false" outlineLevel="0" collapsed="false">
      <c r="A7498" s="4" t="str">
        <f aca="false">B7498&amp;"|"&amp;C7498</f>
        <v>tdbR00000687 Ile-UAU|37</v>
      </c>
      <c r="B7498" s="4" t="s">
        <v>139</v>
      </c>
      <c r="C7498" s="4" t="s">
        <v>816</v>
      </c>
      <c r="D7498" s="4" t="n">
        <v>38</v>
      </c>
      <c r="E7498" s="19" t="s">
        <v>780</v>
      </c>
      <c r="F7498" s="20" t="s">
        <v>811</v>
      </c>
    </row>
    <row r="7499" customFormat="false" ht="15" hidden="false" customHeight="false" outlineLevel="0" collapsed="false">
      <c r="A7499" s="4" t="str">
        <f aca="false">B7499&amp;"|"&amp;C7499</f>
        <v>tdbR00000687 Ile-UAU|38</v>
      </c>
      <c r="B7499" s="4" t="s">
        <v>139</v>
      </c>
      <c r="C7499" s="4" t="s">
        <v>817</v>
      </c>
      <c r="D7499" s="4" t="n">
        <v>39</v>
      </c>
      <c r="E7499" s="19" t="s">
        <v>780</v>
      </c>
      <c r="F7499" s="20" t="s">
        <v>811</v>
      </c>
    </row>
    <row r="7500" customFormat="false" ht="15" hidden="false" customHeight="false" outlineLevel="0" collapsed="false">
      <c r="A7500" s="4" t="str">
        <f aca="false">B7500&amp;"|"&amp;C7500</f>
        <v>tdbR00000687 Ile-UAU|39</v>
      </c>
      <c r="B7500" s="4" t="s">
        <v>139</v>
      </c>
      <c r="C7500" s="4" t="s">
        <v>818</v>
      </c>
      <c r="D7500" s="4" t="n">
        <v>40</v>
      </c>
      <c r="E7500" s="21" t="s">
        <v>777</v>
      </c>
      <c r="F7500" s="22" t="s">
        <v>805</v>
      </c>
    </row>
    <row r="7501" customFormat="false" ht="15" hidden="false" customHeight="false" outlineLevel="0" collapsed="false">
      <c r="A7501" s="4" t="str">
        <f aca="false">B7501&amp;"|"&amp;C7501</f>
        <v>tdbR00000687 Ile-UAU|40</v>
      </c>
      <c r="B7501" s="4" t="s">
        <v>139</v>
      </c>
      <c r="C7501" s="4" t="s">
        <v>819</v>
      </c>
      <c r="D7501" s="4" t="n">
        <v>41</v>
      </c>
      <c r="E7501" s="21" t="s">
        <v>459</v>
      </c>
      <c r="F7501" s="22" t="s">
        <v>805</v>
      </c>
    </row>
    <row r="7502" customFormat="false" ht="15" hidden="false" customHeight="false" outlineLevel="0" collapsed="false">
      <c r="A7502" s="4" t="str">
        <f aca="false">B7502&amp;"|"&amp;C7502</f>
        <v>tdbR00000687 Ile-UAU|41</v>
      </c>
      <c r="B7502" s="4" t="s">
        <v>139</v>
      </c>
      <c r="C7502" s="4" t="s">
        <v>820</v>
      </c>
      <c r="D7502" s="4" t="n">
        <v>42</v>
      </c>
      <c r="E7502" s="21" t="s">
        <v>772</v>
      </c>
      <c r="F7502" s="22" t="s">
        <v>805</v>
      </c>
    </row>
    <row r="7503" customFormat="false" ht="15" hidden="false" customHeight="false" outlineLevel="0" collapsed="false">
      <c r="A7503" s="4" t="str">
        <f aca="false">B7503&amp;"|"&amp;C7503</f>
        <v>tdbR00000687 Ile-UAU|42</v>
      </c>
      <c r="B7503" s="4" t="s">
        <v>139</v>
      </c>
      <c r="C7503" s="4" t="s">
        <v>821</v>
      </c>
      <c r="D7503" s="4" t="n">
        <v>43</v>
      </c>
      <c r="E7503" s="21" t="s">
        <v>772</v>
      </c>
      <c r="F7503" s="22" t="s">
        <v>805</v>
      </c>
    </row>
    <row r="7504" customFormat="false" ht="15" hidden="false" customHeight="false" outlineLevel="0" collapsed="false">
      <c r="A7504" s="4" t="str">
        <f aca="false">B7504&amp;"|"&amp;C7504</f>
        <v>tdbR00000687 Ile-UAU|43</v>
      </c>
      <c r="B7504" s="4" t="s">
        <v>139</v>
      </c>
      <c r="C7504" s="4" t="s">
        <v>822</v>
      </c>
      <c r="D7504" s="4" t="n">
        <v>44</v>
      </c>
      <c r="E7504" s="21" t="s">
        <v>459</v>
      </c>
      <c r="F7504" s="22" t="s">
        <v>805</v>
      </c>
    </row>
    <row r="7505" customFormat="false" ht="15" hidden="false" customHeight="false" outlineLevel="0" collapsed="false">
      <c r="A7505" s="4" t="str">
        <f aca="false">B7505&amp;"|"&amp;C7505</f>
        <v>tdbR00000687 Ile-UAU|44</v>
      </c>
      <c r="B7505" s="4" t="s">
        <v>139</v>
      </c>
      <c r="C7505" s="4" t="s">
        <v>823</v>
      </c>
      <c r="D7505" s="4" t="n">
        <v>45</v>
      </c>
      <c r="E7505" s="19" t="s">
        <v>780</v>
      </c>
      <c r="F7505" s="20" t="s">
        <v>824</v>
      </c>
    </row>
    <row r="7506" customFormat="false" ht="15" hidden="false" customHeight="false" outlineLevel="0" collapsed="false">
      <c r="A7506" s="4" t="str">
        <f aca="false">B7506&amp;"|"&amp;C7506</f>
        <v>tdbR00000687 Ile-UAU|45</v>
      </c>
      <c r="B7506" s="4" t="s">
        <v>139</v>
      </c>
      <c r="C7506" s="4" t="s">
        <v>825</v>
      </c>
      <c r="D7506" s="4" t="n">
        <v>46</v>
      </c>
      <c r="E7506" s="19" t="s">
        <v>459</v>
      </c>
      <c r="F7506" s="20" t="s">
        <v>824</v>
      </c>
    </row>
    <row r="7507" customFormat="false" ht="15" hidden="false" customHeight="false" outlineLevel="0" collapsed="false">
      <c r="A7507" s="4" t="str">
        <f aca="false">B7507&amp;"|"&amp;C7507</f>
        <v>tdbR00000687 Ile-UAU|46</v>
      </c>
      <c r="B7507" s="4" t="s">
        <v>139</v>
      </c>
      <c r="C7507" s="4" t="s">
        <v>826</v>
      </c>
      <c r="D7507" s="4" t="n">
        <v>47</v>
      </c>
      <c r="E7507" s="19" t="s">
        <v>459</v>
      </c>
      <c r="F7507" s="20" t="s">
        <v>824</v>
      </c>
    </row>
    <row r="7508" customFormat="false" ht="15" hidden="false" customHeight="false" outlineLevel="0" collapsed="false">
      <c r="A7508" s="4" t="str">
        <f aca="false">B7508&amp;"|"&amp;C7508</f>
        <v>tdbR00000687 Ile-UAU|47</v>
      </c>
      <c r="B7508" s="4" t="s">
        <v>139</v>
      </c>
      <c r="C7508" s="4" t="s">
        <v>827</v>
      </c>
      <c r="D7508" s="4" t="n">
        <v>48</v>
      </c>
      <c r="E7508" s="19" t="s">
        <v>777</v>
      </c>
      <c r="F7508" s="20" t="s">
        <v>824</v>
      </c>
    </row>
    <row r="7509" customFormat="false" ht="15" hidden="false" customHeight="false" outlineLevel="0" collapsed="false">
      <c r="A7509" s="4" t="str">
        <f aca="false">B7509&amp;"|"&amp;C7509</f>
        <v>tdbR00000687 Ile-UAU|48</v>
      </c>
      <c r="B7509" s="4" t="s">
        <v>139</v>
      </c>
      <c r="C7509" s="4" t="s">
        <v>828</v>
      </c>
      <c r="D7509" s="4" t="n">
        <v>49</v>
      </c>
      <c r="E7509" s="19" t="s">
        <v>777</v>
      </c>
      <c r="F7509" s="20" t="s">
        <v>824</v>
      </c>
    </row>
    <row r="7510" customFormat="false" ht="15" hidden="false" customHeight="false" outlineLevel="0" collapsed="false">
      <c r="A7510" s="4" t="str">
        <f aca="false">B7510&amp;"|"&amp;C7510</f>
        <v>tdbR00000687 Ile-UAU|49</v>
      </c>
      <c r="B7510" s="4" t="s">
        <v>139</v>
      </c>
      <c r="C7510" s="4" t="s">
        <v>829</v>
      </c>
      <c r="D7510" s="4" t="n">
        <v>50</v>
      </c>
      <c r="E7510" s="23" t="s">
        <v>459</v>
      </c>
      <c r="F7510" s="10" t="s">
        <v>830</v>
      </c>
    </row>
    <row r="7511" customFormat="false" ht="15" hidden="false" customHeight="false" outlineLevel="0" collapsed="false">
      <c r="A7511" s="4" t="str">
        <f aca="false">B7511&amp;"|"&amp;C7511</f>
        <v>tdbR00000687 Ile-UAU|50</v>
      </c>
      <c r="B7511" s="4" t="s">
        <v>139</v>
      </c>
      <c r="C7511" s="4" t="s">
        <v>831</v>
      </c>
      <c r="D7511" s="4" t="n">
        <v>51</v>
      </c>
      <c r="E7511" s="23" t="s">
        <v>777</v>
      </c>
      <c r="F7511" s="10" t="s">
        <v>830</v>
      </c>
    </row>
    <row r="7512" customFormat="false" ht="15" hidden="false" customHeight="false" outlineLevel="0" collapsed="false">
      <c r="A7512" s="4" t="str">
        <f aca="false">B7512&amp;"|"&amp;C7512</f>
        <v>tdbR00000687 Ile-UAU|51</v>
      </c>
      <c r="B7512" s="4" t="s">
        <v>139</v>
      </c>
      <c r="C7512" s="4" t="s">
        <v>832</v>
      </c>
      <c r="D7512" s="4" t="n">
        <v>52</v>
      </c>
      <c r="E7512" s="23" t="s">
        <v>459</v>
      </c>
      <c r="F7512" s="10" t="s">
        <v>830</v>
      </c>
    </row>
    <row r="7513" customFormat="false" ht="15" hidden="false" customHeight="false" outlineLevel="0" collapsed="false">
      <c r="A7513" s="4" t="str">
        <f aca="false">B7513&amp;"|"&amp;C7513</f>
        <v>tdbR00000687 Ile-UAU|52</v>
      </c>
      <c r="B7513" s="4" t="s">
        <v>139</v>
      </c>
      <c r="C7513" s="4" t="s">
        <v>833</v>
      </c>
      <c r="D7513" s="4" t="n">
        <v>53</v>
      </c>
      <c r="E7513" s="23" t="s">
        <v>780</v>
      </c>
      <c r="F7513" s="10" t="s">
        <v>830</v>
      </c>
    </row>
    <row r="7514" customFormat="false" ht="15" hidden="false" customHeight="false" outlineLevel="0" collapsed="false">
      <c r="A7514" s="4" t="str">
        <f aca="false">B7514&amp;"|"&amp;C7514</f>
        <v>tdbR00000687 Ile-UAU|53</v>
      </c>
      <c r="B7514" s="4" t="s">
        <v>139</v>
      </c>
      <c r="C7514" s="4" t="s">
        <v>834</v>
      </c>
      <c r="D7514" s="4" t="n">
        <v>54</v>
      </c>
      <c r="E7514" s="23" t="s">
        <v>459</v>
      </c>
      <c r="F7514" s="10" t="s">
        <v>830</v>
      </c>
    </row>
    <row r="7515" customFormat="false" ht="15" hidden="false" customHeight="false" outlineLevel="0" collapsed="false">
      <c r="A7515" s="4" t="str">
        <f aca="false">B7515&amp;"|"&amp;C7515</f>
        <v>tdbR00000687 Ile-UAU|54</v>
      </c>
      <c r="B7515" s="4" t="s">
        <v>139</v>
      </c>
      <c r="C7515" s="4" t="s">
        <v>835</v>
      </c>
      <c r="D7515" s="4" t="n">
        <v>55</v>
      </c>
      <c r="E7515" s="19" t="s">
        <v>777</v>
      </c>
      <c r="F7515" s="20" t="s">
        <v>836</v>
      </c>
    </row>
    <row r="7516" customFormat="false" ht="15" hidden="false" customHeight="false" outlineLevel="0" collapsed="false">
      <c r="A7516" s="4" t="str">
        <f aca="false">B7516&amp;"|"&amp;C7516</f>
        <v>tdbR00000687 Ile-UAU|55</v>
      </c>
      <c r="B7516" s="4" t="s">
        <v>139</v>
      </c>
      <c r="C7516" s="4" t="s">
        <v>837</v>
      </c>
      <c r="D7516" s="4" t="n">
        <v>56</v>
      </c>
      <c r="E7516" s="19" t="s">
        <v>777</v>
      </c>
      <c r="F7516" s="20" t="s">
        <v>836</v>
      </c>
    </row>
    <row r="7517" customFormat="false" ht="15" hidden="false" customHeight="false" outlineLevel="0" collapsed="false">
      <c r="A7517" s="4" t="str">
        <f aca="false">B7517&amp;"|"&amp;C7517</f>
        <v>tdbR00000687 Ile-UAU|56</v>
      </c>
      <c r="B7517" s="4" t="s">
        <v>139</v>
      </c>
      <c r="C7517" s="4" t="s">
        <v>838</v>
      </c>
      <c r="D7517" s="4" t="n">
        <v>57</v>
      </c>
      <c r="E7517" s="19" t="s">
        <v>772</v>
      </c>
      <c r="F7517" s="20" t="s">
        <v>836</v>
      </c>
    </row>
    <row r="7518" customFormat="false" ht="15" hidden="false" customHeight="false" outlineLevel="0" collapsed="false">
      <c r="A7518" s="4" t="str">
        <f aca="false">B7518&amp;"|"&amp;C7518</f>
        <v>tdbR00000687 Ile-UAU|57</v>
      </c>
      <c r="B7518" s="4" t="s">
        <v>139</v>
      </c>
      <c r="C7518" s="4" t="s">
        <v>839</v>
      </c>
      <c r="D7518" s="4" t="n">
        <v>58</v>
      </c>
      <c r="E7518" s="19" t="s">
        <v>459</v>
      </c>
      <c r="F7518" s="20" t="s">
        <v>836</v>
      </c>
    </row>
    <row r="7519" customFormat="false" ht="15" hidden="false" customHeight="false" outlineLevel="0" collapsed="false">
      <c r="A7519" s="4" t="str">
        <f aca="false">B7519&amp;"|"&amp;C7519</f>
        <v>tdbR00000687 Ile-UAU|58</v>
      </c>
      <c r="B7519" s="4" t="s">
        <v>139</v>
      </c>
      <c r="C7519" s="4" t="s">
        <v>840</v>
      </c>
      <c r="D7519" s="4" t="n">
        <v>59</v>
      </c>
      <c r="E7519" s="19" t="s">
        <v>780</v>
      </c>
      <c r="F7519" s="20" t="s">
        <v>836</v>
      </c>
    </row>
    <row r="7520" customFormat="false" ht="15" hidden="false" customHeight="false" outlineLevel="0" collapsed="false">
      <c r="A7520" s="4" t="str">
        <f aca="false">B7520&amp;"|"&amp;C7520</f>
        <v>tdbR00000687 Ile-UAU|59</v>
      </c>
      <c r="B7520" s="4" t="s">
        <v>139</v>
      </c>
      <c r="C7520" s="4" t="s">
        <v>841</v>
      </c>
      <c r="D7520" s="4" t="n">
        <v>60</v>
      </c>
      <c r="E7520" s="19" t="s">
        <v>777</v>
      </c>
      <c r="F7520" s="20" t="s">
        <v>836</v>
      </c>
    </row>
    <row r="7521" customFormat="false" ht="15" hidden="false" customHeight="false" outlineLevel="0" collapsed="false">
      <c r="A7521" s="4" t="str">
        <f aca="false">B7521&amp;"|"&amp;C7521</f>
        <v>tdbR00000687 Ile-UAU|60</v>
      </c>
      <c r="B7521" s="4" t="s">
        <v>139</v>
      </c>
      <c r="C7521" s="4" t="s">
        <v>842</v>
      </c>
      <c r="D7521" s="4" t="n">
        <v>61</v>
      </c>
      <c r="E7521" s="19" t="s">
        <v>772</v>
      </c>
      <c r="F7521" s="20" t="s">
        <v>836</v>
      </c>
    </row>
    <row r="7522" customFormat="false" ht="15" hidden="false" customHeight="false" outlineLevel="0" collapsed="false">
      <c r="A7522" s="4" t="str">
        <f aca="false">B7522&amp;"|"&amp;C7522</f>
        <v>tdbR00000687 Ile-UAU|61</v>
      </c>
      <c r="B7522" s="4" t="s">
        <v>139</v>
      </c>
      <c r="C7522" s="4" t="s">
        <v>843</v>
      </c>
      <c r="D7522" s="4" t="n">
        <v>62</v>
      </c>
      <c r="E7522" s="23" t="s">
        <v>772</v>
      </c>
      <c r="F7522" s="10" t="s">
        <v>830</v>
      </c>
    </row>
    <row r="7523" customFormat="false" ht="15" hidden="false" customHeight="false" outlineLevel="0" collapsed="false">
      <c r="A7523" s="4" t="str">
        <f aca="false">B7523&amp;"|"&amp;C7523</f>
        <v>tdbR00000687 Ile-UAU|62</v>
      </c>
      <c r="B7523" s="4" t="s">
        <v>139</v>
      </c>
      <c r="C7523" s="4" t="s">
        <v>844</v>
      </c>
      <c r="D7523" s="4" t="n">
        <v>63</v>
      </c>
      <c r="E7523" s="23" t="s">
        <v>777</v>
      </c>
      <c r="F7523" s="10" t="s">
        <v>830</v>
      </c>
    </row>
    <row r="7524" customFormat="false" ht="15" hidden="false" customHeight="false" outlineLevel="0" collapsed="false">
      <c r="A7524" s="4" t="str">
        <f aca="false">B7524&amp;"|"&amp;C7524</f>
        <v>tdbR00000687 Ile-UAU|63</v>
      </c>
      <c r="B7524" s="4" t="s">
        <v>139</v>
      </c>
      <c r="C7524" s="4" t="s">
        <v>845</v>
      </c>
      <c r="D7524" s="4" t="n">
        <v>64</v>
      </c>
      <c r="E7524" s="23" t="s">
        <v>772</v>
      </c>
      <c r="F7524" s="10" t="s">
        <v>830</v>
      </c>
    </row>
    <row r="7525" customFormat="false" ht="15" hidden="false" customHeight="false" outlineLevel="0" collapsed="false">
      <c r="A7525" s="4" t="str">
        <f aca="false">B7525&amp;"|"&amp;C7525</f>
        <v>tdbR00000687 Ile-UAU|64</v>
      </c>
      <c r="B7525" s="4" t="s">
        <v>139</v>
      </c>
      <c r="C7525" s="4" t="s">
        <v>846</v>
      </c>
      <c r="D7525" s="4" t="n">
        <v>65</v>
      </c>
      <c r="E7525" s="23" t="s">
        <v>780</v>
      </c>
      <c r="F7525" s="10" t="s">
        <v>830</v>
      </c>
    </row>
    <row r="7526" customFormat="false" ht="15" hidden="false" customHeight="false" outlineLevel="0" collapsed="false">
      <c r="A7526" s="4" t="str">
        <f aca="false">B7526&amp;"|"&amp;C7526</f>
        <v>tdbR00000687 Ile-UAU|65</v>
      </c>
      <c r="B7526" s="4" t="s">
        <v>139</v>
      </c>
      <c r="C7526" s="4" t="s">
        <v>847</v>
      </c>
      <c r="D7526" s="4" t="n">
        <v>66</v>
      </c>
      <c r="E7526" s="23" t="s">
        <v>772</v>
      </c>
      <c r="F7526" s="10" t="s">
        <v>830</v>
      </c>
    </row>
    <row r="7527" customFormat="false" ht="15" hidden="false" customHeight="false" outlineLevel="0" collapsed="false">
      <c r="A7527" s="4" t="str">
        <f aca="false">B7527&amp;"|"&amp;C7527</f>
        <v>tdbR00000687 Ile-UAU|66</v>
      </c>
      <c r="B7527" s="4" t="s">
        <v>139</v>
      </c>
      <c r="C7527" s="4" t="s">
        <v>848</v>
      </c>
      <c r="D7527" s="4" t="n">
        <v>67</v>
      </c>
      <c r="E7527" s="17" t="s">
        <v>772</v>
      </c>
      <c r="F7527" s="18" t="s">
        <v>768</v>
      </c>
    </row>
    <row r="7528" customFormat="false" ht="15" hidden="false" customHeight="false" outlineLevel="0" collapsed="false">
      <c r="A7528" s="4" t="str">
        <f aca="false">B7528&amp;"|"&amp;C7528</f>
        <v>tdbR00000687 Ile-UAU|67</v>
      </c>
      <c r="B7528" s="4" t="s">
        <v>139</v>
      </c>
      <c r="C7528" s="4" t="s">
        <v>849</v>
      </c>
      <c r="D7528" s="4" t="n">
        <v>68</v>
      </c>
      <c r="E7528" s="17" t="s">
        <v>777</v>
      </c>
      <c r="F7528" s="18" t="s">
        <v>768</v>
      </c>
    </row>
    <row r="7529" customFormat="false" ht="15" hidden="false" customHeight="false" outlineLevel="0" collapsed="false">
      <c r="A7529" s="4" t="str">
        <f aca="false">B7529&amp;"|"&amp;C7529</f>
        <v>tdbR00000687 Ile-UAU|68</v>
      </c>
      <c r="B7529" s="4" t="s">
        <v>139</v>
      </c>
      <c r="C7529" s="4" t="s">
        <v>850</v>
      </c>
      <c r="D7529" s="4" t="n">
        <v>69</v>
      </c>
      <c r="E7529" s="17" t="s">
        <v>459</v>
      </c>
      <c r="F7529" s="18" t="s">
        <v>768</v>
      </c>
    </row>
    <row r="7530" customFormat="false" ht="15" hidden="false" customHeight="false" outlineLevel="0" collapsed="false">
      <c r="A7530" s="4" t="str">
        <f aca="false">B7530&amp;"|"&amp;C7530</f>
        <v>tdbR00000687 Ile-UAU|69</v>
      </c>
      <c r="B7530" s="4" t="s">
        <v>139</v>
      </c>
      <c r="C7530" s="4" t="s">
        <v>851</v>
      </c>
      <c r="D7530" s="4" t="n">
        <v>70</v>
      </c>
      <c r="E7530" s="17" t="s">
        <v>459</v>
      </c>
      <c r="F7530" s="18" t="s">
        <v>768</v>
      </c>
    </row>
    <row r="7531" customFormat="false" ht="15" hidden="false" customHeight="false" outlineLevel="0" collapsed="false">
      <c r="A7531" s="4" t="str">
        <f aca="false">B7531&amp;"|"&amp;C7531</f>
        <v>tdbR00000687 Ile-UAU|70</v>
      </c>
      <c r="B7531" s="4" t="s">
        <v>139</v>
      </c>
      <c r="C7531" s="4" t="s">
        <v>852</v>
      </c>
      <c r="D7531" s="4" t="n">
        <v>71</v>
      </c>
      <c r="E7531" s="17" t="s">
        <v>780</v>
      </c>
      <c r="F7531" s="18" t="s">
        <v>768</v>
      </c>
    </row>
    <row r="7532" customFormat="false" ht="15" hidden="false" customHeight="false" outlineLevel="0" collapsed="false">
      <c r="A7532" s="4" t="str">
        <f aca="false">B7532&amp;"|"&amp;C7532</f>
        <v>tdbR00000687 Ile-UAU|71</v>
      </c>
      <c r="B7532" s="4" t="s">
        <v>139</v>
      </c>
      <c r="C7532" s="4" t="s">
        <v>853</v>
      </c>
      <c r="D7532" s="4" t="n">
        <v>72</v>
      </c>
      <c r="E7532" s="17" t="s">
        <v>459</v>
      </c>
      <c r="F7532" s="18" t="s">
        <v>768</v>
      </c>
    </row>
    <row r="7533" customFormat="false" ht="15" hidden="false" customHeight="false" outlineLevel="0" collapsed="false">
      <c r="A7533" s="4" t="str">
        <f aca="false">B7533&amp;"|"&amp;C7533</f>
        <v>tdbR00000687 Ile-UAU|72</v>
      </c>
      <c r="B7533" s="4" t="s">
        <v>139</v>
      </c>
      <c r="C7533" s="4" t="s">
        <v>854</v>
      </c>
      <c r="D7533" s="4" t="n">
        <v>73</v>
      </c>
      <c r="E7533" s="17" t="s">
        <v>772</v>
      </c>
      <c r="F7533" s="18" t="s">
        <v>768</v>
      </c>
    </row>
    <row r="7534" customFormat="false" ht="15" hidden="false" customHeight="false" outlineLevel="0" collapsed="false">
      <c r="A7534" s="4" t="str">
        <f aca="false">B7534&amp;"|"&amp;C7534</f>
        <v>tdbR00000690 Ile-AAU|1</v>
      </c>
      <c r="B7534" s="4" t="s">
        <v>140</v>
      </c>
      <c r="C7534" s="4" t="s">
        <v>767</v>
      </c>
      <c r="D7534" s="4" t="n">
        <v>1</v>
      </c>
      <c r="E7534" s="17" t="s">
        <v>459</v>
      </c>
      <c r="F7534" s="18" t="s">
        <v>768</v>
      </c>
    </row>
    <row r="7535" customFormat="false" ht="15" hidden="false" customHeight="false" outlineLevel="0" collapsed="false">
      <c r="A7535" s="4" t="str">
        <f aca="false">B7535&amp;"|"&amp;C7535</f>
        <v>tdbR00000690 Ile-AAU|2</v>
      </c>
      <c r="B7535" s="4" t="s">
        <v>140</v>
      </c>
      <c r="C7535" s="4" t="s">
        <v>769</v>
      </c>
      <c r="D7535" s="4" t="n">
        <v>2</v>
      </c>
      <c r="E7535" s="17" t="s">
        <v>459</v>
      </c>
      <c r="F7535" s="18" t="s">
        <v>768</v>
      </c>
    </row>
    <row r="7536" customFormat="false" ht="15" hidden="false" customHeight="false" outlineLevel="0" collapsed="false">
      <c r="A7536" s="4" t="str">
        <f aca="false">B7536&amp;"|"&amp;C7536</f>
        <v>tdbR00000690 Ile-AAU|3</v>
      </c>
      <c r="B7536" s="4" t="s">
        <v>140</v>
      </c>
      <c r="C7536" s="4" t="s">
        <v>770</v>
      </c>
      <c r="D7536" s="4" t="n">
        <v>3</v>
      </c>
      <c r="E7536" s="17" t="s">
        <v>772</v>
      </c>
      <c r="F7536" s="18" t="s">
        <v>768</v>
      </c>
    </row>
    <row r="7537" customFormat="false" ht="15" hidden="false" customHeight="false" outlineLevel="0" collapsed="false">
      <c r="A7537" s="4" t="str">
        <f aca="false">B7537&amp;"|"&amp;C7537</f>
        <v>tdbR00000690 Ile-AAU|4</v>
      </c>
      <c r="B7537" s="4" t="s">
        <v>140</v>
      </c>
      <c r="C7537" s="4" t="s">
        <v>771</v>
      </c>
      <c r="D7537" s="4" t="n">
        <v>4</v>
      </c>
      <c r="E7537" s="17" t="s">
        <v>772</v>
      </c>
      <c r="F7537" s="18" t="s">
        <v>768</v>
      </c>
    </row>
    <row r="7538" customFormat="false" ht="15" hidden="false" customHeight="false" outlineLevel="0" collapsed="false">
      <c r="A7538" s="4" t="str">
        <f aca="false">B7538&amp;"|"&amp;C7538</f>
        <v>tdbR00000690 Ile-AAU|5</v>
      </c>
      <c r="B7538" s="4" t="s">
        <v>140</v>
      </c>
      <c r="C7538" s="4" t="s">
        <v>773</v>
      </c>
      <c r="D7538" s="4" t="n">
        <v>5</v>
      </c>
      <c r="E7538" s="17" t="s">
        <v>459</v>
      </c>
      <c r="F7538" s="18" t="s">
        <v>768</v>
      </c>
    </row>
    <row r="7539" customFormat="false" ht="15" hidden="false" customHeight="false" outlineLevel="0" collapsed="false">
      <c r="A7539" s="4" t="str">
        <f aca="false">B7539&amp;"|"&amp;C7539</f>
        <v>tdbR00000690 Ile-AAU|6</v>
      </c>
      <c r="B7539" s="4" t="s">
        <v>140</v>
      </c>
      <c r="C7539" s="4" t="s">
        <v>774</v>
      </c>
      <c r="D7539" s="4" t="n">
        <v>6</v>
      </c>
      <c r="E7539" s="17" t="s">
        <v>459</v>
      </c>
      <c r="F7539" s="18" t="s">
        <v>768</v>
      </c>
    </row>
    <row r="7540" customFormat="false" ht="15" hidden="false" customHeight="false" outlineLevel="0" collapsed="false">
      <c r="A7540" s="4" t="str">
        <f aca="false">B7540&amp;"|"&amp;C7540</f>
        <v>tdbR00000690 Ile-AAU|7</v>
      </c>
      <c r="B7540" s="4" t="s">
        <v>140</v>
      </c>
      <c r="C7540" s="4" t="s">
        <v>775</v>
      </c>
      <c r="D7540" s="4" t="n">
        <v>7</v>
      </c>
      <c r="E7540" s="17" t="s">
        <v>777</v>
      </c>
      <c r="F7540" s="18" t="s">
        <v>768</v>
      </c>
    </row>
    <row r="7541" customFormat="false" ht="15" hidden="false" customHeight="false" outlineLevel="0" collapsed="false">
      <c r="A7541" s="4" t="str">
        <f aca="false">B7541&amp;"|"&amp;C7541</f>
        <v>tdbR00000690 Ile-AAU|8</v>
      </c>
      <c r="B7541" s="4" t="s">
        <v>140</v>
      </c>
      <c r="C7541" s="4" t="s">
        <v>776</v>
      </c>
      <c r="D7541" s="4" t="n">
        <v>8</v>
      </c>
      <c r="E7541" s="3" t="s">
        <v>777</v>
      </c>
      <c r="F7541" s="4" t="s">
        <v>778</v>
      </c>
    </row>
    <row r="7542" customFormat="false" ht="15" hidden="false" customHeight="false" outlineLevel="0" collapsed="false">
      <c r="A7542" s="4" t="str">
        <f aca="false">B7542&amp;"|"&amp;C7542</f>
        <v>tdbR00000690 Ile-AAU|9</v>
      </c>
      <c r="B7542" s="4" t="s">
        <v>140</v>
      </c>
      <c r="C7542" s="4" t="s">
        <v>779</v>
      </c>
      <c r="D7542" s="4" t="n">
        <v>9</v>
      </c>
      <c r="E7542" s="3" t="s">
        <v>780</v>
      </c>
      <c r="F7542" s="4" t="s">
        <v>781</v>
      </c>
    </row>
    <row r="7543" customFormat="false" ht="15" hidden="false" customHeight="false" outlineLevel="0" collapsed="false">
      <c r="A7543" s="4" t="str">
        <f aca="false">B7543&amp;"|"&amp;C7543</f>
        <v>tdbR00000690 Ile-AAU|10</v>
      </c>
      <c r="B7543" s="4" t="s">
        <v>140</v>
      </c>
      <c r="C7543" s="4" t="s">
        <v>782</v>
      </c>
      <c r="D7543" s="4" t="n">
        <v>10</v>
      </c>
      <c r="E7543" s="8" t="s">
        <v>459</v>
      </c>
      <c r="F7543" s="7" t="s">
        <v>783</v>
      </c>
    </row>
    <row r="7544" customFormat="false" ht="15" hidden="false" customHeight="false" outlineLevel="0" collapsed="false">
      <c r="A7544" s="4" t="str">
        <f aca="false">B7544&amp;"|"&amp;C7544</f>
        <v>tdbR00000690 Ile-AAU|11</v>
      </c>
      <c r="B7544" s="4" t="s">
        <v>140</v>
      </c>
      <c r="C7544" s="4" t="s">
        <v>784</v>
      </c>
      <c r="D7544" s="4" t="n">
        <v>11</v>
      </c>
      <c r="E7544" s="8" t="s">
        <v>772</v>
      </c>
      <c r="F7544" s="7" t="s">
        <v>783</v>
      </c>
    </row>
    <row r="7545" customFormat="false" ht="15" hidden="false" customHeight="false" outlineLevel="0" collapsed="false">
      <c r="A7545" s="4" t="str">
        <f aca="false">B7545&amp;"|"&amp;C7545</f>
        <v>tdbR00000690 Ile-AAU|12</v>
      </c>
      <c r="B7545" s="4" t="s">
        <v>140</v>
      </c>
      <c r="C7545" s="4" t="s">
        <v>785</v>
      </c>
      <c r="D7545" s="4" t="n">
        <v>12</v>
      </c>
      <c r="E7545" s="8" t="s">
        <v>777</v>
      </c>
      <c r="F7545" s="7" t="s">
        <v>783</v>
      </c>
    </row>
    <row r="7546" customFormat="false" ht="15" hidden="false" customHeight="false" outlineLevel="0" collapsed="false">
      <c r="A7546" s="4" t="str">
        <f aca="false">B7546&amp;"|"&amp;C7546</f>
        <v>tdbR00000690 Ile-AAU|13</v>
      </c>
      <c r="B7546" s="4" t="s">
        <v>140</v>
      </c>
      <c r="C7546" s="4" t="s">
        <v>786</v>
      </c>
      <c r="D7546" s="4" t="n">
        <v>13</v>
      </c>
      <c r="E7546" s="8" t="s">
        <v>772</v>
      </c>
      <c r="F7546" s="7" t="s">
        <v>783</v>
      </c>
    </row>
    <row r="7547" customFormat="false" ht="15" hidden="false" customHeight="false" outlineLevel="0" collapsed="false">
      <c r="A7547" s="4" t="str">
        <f aca="false">B7547&amp;"|"&amp;C7547</f>
        <v>tdbR00000690 Ile-AAU|14</v>
      </c>
      <c r="B7547" s="4" t="s">
        <v>140</v>
      </c>
      <c r="C7547" s="4" t="s">
        <v>787</v>
      </c>
      <c r="D7547" s="4" t="n">
        <v>14</v>
      </c>
      <c r="E7547" s="19" t="s">
        <v>780</v>
      </c>
      <c r="F7547" s="20" t="s">
        <v>788</v>
      </c>
    </row>
    <row r="7548" customFormat="false" ht="15" hidden="false" customHeight="false" outlineLevel="0" collapsed="false">
      <c r="A7548" s="4" t="str">
        <f aca="false">B7548&amp;"|"&amp;C7548</f>
        <v>tdbR00000690 Ile-AAU|15</v>
      </c>
      <c r="B7548" s="4" t="s">
        <v>140</v>
      </c>
      <c r="C7548" s="4" t="s">
        <v>789</v>
      </c>
      <c r="D7548" s="4" t="n">
        <v>15</v>
      </c>
      <c r="E7548" s="19" t="s">
        <v>459</v>
      </c>
      <c r="F7548" s="20" t="s">
        <v>788</v>
      </c>
    </row>
    <row r="7549" customFormat="false" ht="15" hidden="false" customHeight="false" outlineLevel="0" collapsed="false">
      <c r="A7549" s="4" t="str">
        <f aca="false">B7549&amp;"|"&amp;C7549</f>
        <v>tdbR00000690 Ile-AAU|16</v>
      </c>
      <c r="B7549" s="4" t="s">
        <v>140</v>
      </c>
      <c r="C7549" s="4" t="s">
        <v>790</v>
      </c>
      <c r="D7549" s="4" t="n">
        <v>16</v>
      </c>
      <c r="E7549" s="19" t="s">
        <v>777</v>
      </c>
      <c r="F7549" s="20" t="s">
        <v>788</v>
      </c>
    </row>
    <row r="7550" customFormat="false" ht="15" hidden="false" customHeight="false" outlineLevel="0" collapsed="false">
      <c r="A7550" s="4" t="str">
        <f aca="false">B7550&amp;"|"&amp;C7550</f>
        <v>tdbR00000690 Ile-AAU|17</v>
      </c>
      <c r="B7550" s="4" t="s">
        <v>140</v>
      </c>
      <c r="C7550" s="4" t="s">
        <v>791</v>
      </c>
      <c r="D7550" s="4" t="n">
        <v>17</v>
      </c>
      <c r="E7550" s="19" t="s">
        <v>777</v>
      </c>
      <c r="F7550" s="20" t="s">
        <v>788</v>
      </c>
    </row>
    <row r="7551" customFormat="false" ht="15" hidden="false" customHeight="false" outlineLevel="0" collapsed="false">
      <c r="A7551" s="4" t="str">
        <f aca="false">B7551&amp;"|"&amp;C7551</f>
        <v>tdbR00000690 Ile-AAU|18</v>
      </c>
      <c r="B7551" s="4" t="s">
        <v>140</v>
      </c>
      <c r="C7551" s="4" t="s">
        <v>793</v>
      </c>
      <c r="D7551" s="4" t="n">
        <v>18</v>
      </c>
      <c r="E7551" s="19" t="s">
        <v>459</v>
      </c>
      <c r="F7551" s="20" t="s">
        <v>788</v>
      </c>
    </row>
    <row r="7552" customFormat="false" ht="15" hidden="false" customHeight="false" outlineLevel="0" collapsed="false">
      <c r="A7552" s="4" t="str">
        <f aca="false">B7552&amp;"|"&amp;C7552</f>
        <v>tdbR00000690 Ile-AAU|19</v>
      </c>
      <c r="B7552" s="4" t="s">
        <v>140</v>
      </c>
      <c r="C7552" s="4" t="s">
        <v>794</v>
      </c>
      <c r="D7552" s="4" t="n">
        <v>19</v>
      </c>
      <c r="E7552" s="19" t="s">
        <v>459</v>
      </c>
      <c r="F7552" s="20" t="s">
        <v>788</v>
      </c>
    </row>
    <row r="7553" customFormat="false" ht="15" hidden="false" customHeight="false" outlineLevel="0" collapsed="false">
      <c r="A7553" s="4" t="str">
        <f aca="false">B7553&amp;"|"&amp;C7553</f>
        <v>tdbR00000690 Ile-AAU|20</v>
      </c>
      <c r="B7553" s="4" t="s">
        <v>140</v>
      </c>
      <c r="C7553" s="4" t="s">
        <v>795</v>
      </c>
      <c r="D7553" s="4" t="n">
        <v>20</v>
      </c>
      <c r="E7553" s="19" t="s">
        <v>777</v>
      </c>
      <c r="F7553" s="20" t="s">
        <v>788</v>
      </c>
    </row>
    <row r="7554" customFormat="false" ht="15" hidden="false" customHeight="false" outlineLevel="0" collapsed="false">
      <c r="A7554" s="4" t="str">
        <f aca="false">B7554&amp;"|"&amp;C7554</f>
        <v>tdbR00000690 Ile-AAU|20a</v>
      </c>
      <c r="B7554" s="4" t="s">
        <v>140</v>
      </c>
      <c r="C7554" s="4" t="s">
        <v>796</v>
      </c>
      <c r="D7554" s="4" t="n">
        <v>21</v>
      </c>
      <c r="E7554" s="19" t="s">
        <v>777</v>
      </c>
      <c r="F7554" s="20" t="s">
        <v>788</v>
      </c>
    </row>
    <row r="7555" customFormat="false" ht="15" hidden="false" customHeight="false" outlineLevel="0" collapsed="false">
      <c r="A7555" s="4" t="str">
        <f aca="false">B7555&amp;"|"&amp;C7555</f>
        <v>tdbR00000690 Ile-AAU|21</v>
      </c>
      <c r="B7555" s="4" t="s">
        <v>140</v>
      </c>
      <c r="C7555" s="4" t="s">
        <v>797</v>
      </c>
      <c r="D7555" s="4" t="n">
        <v>22</v>
      </c>
      <c r="E7555" s="19" t="s">
        <v>780</v>
      </c>
      <c r="F7555" s="20" t="s">
        <v>788</v>
      </c>
    </row>
    <row r="7556" customFormat="false" ht="15" hidden="false" customHeight="false" outlineLevel="0" collapsed="false">
      <c r="A7556" s="4" t="str">
        <f aca="false">B7556&amp;"|"&amp;C7556</f>
        <v>tdbR00000690 Ile-AAU|22</v>
      </c>
      <c r="B7556" s="4" t="s">
        <v>140</v>
      </c>
      <c r="C7556" s="4" t="s">
        <v>798</v>
      </c>
      <c r="D7556" s="4" t="n">
        <v>23</v>
      </c>
      <c r="E7556" s="8" t="s">
        <v>459</v>
      </c>
      <c r="F7556" s="7" t="s">
        <v>783</v>
      </c>
    </row>
    <row r="7557" customFormat="false" ht="15" hidden="false" customHeight="false" outlineLevel="0" collapsed="false">
      <c r="A7557" s="4" t="str">
        <f aca="false">B7557&amp;"|"&amp;C7557</f>
        <v>tdbR00000690 Ile-AAU|23</v>
      </c>
      <c r="B7557" s="4" t="s">
        <v>140</v>
      </c>
      <c r="C7557" s="4" t="s">
        <v>799</v>
      </c>
      <c r="D7557" s="4" t="n">
        <v>24</v>
      </c>
      <c r="E7557" s="8" t="s">
        <v>780</v>
      </c>
      <c r="F7557" s="7" t="s">
        <v>783</v>
      </c>
    </row>
    <row r="7558" customFormat="false" ht="15" hidden="false" customHeight="false" outlineLevel="0" collapsed="false">
      <c r="A7558" s="4" t="str">
        <f aca="false">B7558&amp;"|"&amp;C7558</f>
        <v>tdbR00000690 Ile-AAU|24</v>
      </c>
      <c r="B7558" s="4" t="s">
        <v>140</v>
      </c>
      <c r="C7558" s="4" t="s">
        <v>800</v>
      </c>
      <c r="D7558" s="4" t="n">
        <v>25</v>
      </c>
      <c r="E7558" s="8" t="s">
        <v>459</v>
      </c>
      <c r="F7558" s="7" t="s">
        <v>783</v>
      </c>
    </row>
    <row r="7559" customFormat="false" ht="15" hidden="false" customHeight="false" outlineLevel="0" collapsed="false">
      <c r="A7559" s="4" t="str">
        <f aca="false">B7559&amp;"|"&amp;C7559</f>
        <v>tdbR00000690 Ile-AAU|25</v>
      </c>
      <c r="B7559" s="4" t="s">
        <v>140</v>
      </c>
      <c r="C7559" s="4" t="s">
        <v>801</v>
      </c>
      <c r="D7559" s="4" t="n">
        <v>26</v>
      </c>
      <c r="E7559" s="8" t="s">
        <v>772</v>
      </c>
      <c r="F7559" s="7" t="s">
        <v>783</v>
      </c>
    </row>
    <row r="7560" customFormat="false" ht="15" hidden="false" customHeight="false" outlineLevel="0" collapsed="false">
      <c r="A7560" s="4" t="str">
        <f aca="false">B7560&amp;"|"&amp;C7560</f>
        <v>tdbR00000690 Ile-AAU|26</v>
      </c>
      <c r="B7560" s="4" t="s">
        <v>140</v>
      </c>
      <c r="C7560" s="4" t="s">
        <v>802</v>
      </c>
      <c r="D7560" s="4" t="n">
        <v>27</v>
      </c>
      <c r="E7560" s="3" t="s">
        <v>459</v>
      </c>
      <c r="F7560" s="4" t="s">
        <v>803</v>
      </c>
    </row>
    <row r="7561" customFormat="false" ht="15" hidden="false" customHeight="false" outlineLevel="0" collapsed="false">
      <c r="A7561" s="4" t="str">
        <f aca="false">B7561&amp;"|"&amp;C7561</f>
        <v>tdbR00000690 Ile-AAU|27</v>
      </c>
      <c r="B7561" s="4" t="s">
        <v>140</v>
      </c>
      <c r="C7561" s="4" t="s">
        <v>804</v>
      </c>
      <c r="D7561" s="4" t="n">
        <v>28</v>
      </c>
      <c r="E7561" s="21" t="s">
        <v>777</v>
      </c>
      <c r="F7561" s="22" t="s">
        <v>805</v>
      </c>
    </row>
    <row r="7562" customFormat="false" ht="15" hidden="false" customHeight="false" outlineLevel="0" collapsed="false">
      <c r="A7562" s="4" t="str">
        <f aca="false">B7562&amp;"|"&amp;C7562</f>
        <v>tdbR00000690 Ile-AAU|28</v>
      </c>
      <c r="B7562" s="4" t="s">
        <v>140</v>
      </c>
      <c r="C7562" s="4" t="s">
        <v>806</v>
      </c>
      <c r="D7562" s="4" t="n">
        <v>29</v>
      </c>
      <c r="E7562" s="21" t="s">
        <v>459</v>
      </c>
      <c r="F7562" s="22" t="s">
        <v>805</v>
      </c>
    </row>
    <row r="7563" customFormat="false" ht="15" hidden="false" customHeight="false" outlineLevel="0" collapsed="false">
      <c r="A7563" s="4" t="str">
        <f aca="false">B7563&amp;"|"&amp;C7563</f>
        <v>tdbR00000690 Ile-AAU|29</v>
      </c>
      <c r="B7563" s="4" t="s">
        <v>140</v>
      </c>
      <c r="C7563" s="4" t="s">
        <v>807</v>
      </c>
      <c r="D7563" s="4" t="n">
        <v>30</v>
      </c>
      <c r="E7563" s="21" t="s">
        <v>459</v>
      </c>
      <c r="F7563" s="22" t="s">
        <v>805</v>
      </c>
    </row>
    <row r="7564" customFormat="false" ht="15" hidden="false" customHeight="false" outlineLevel="0" collapsed="false">
      <c r="A7564" s="4" t="str">
        <f aca="false">B7564&amp;"|"&amp;C7564</f>
        <v>tdbR00000690 Ile-AAU|30</v>
      </c>
      <c r="B7564" s="4" t="s">
        <v>140</v>
      </c>
      <c r="C7564" s="4" t="s">
        <v>808</v>
      </c>
      <c r="D7564" s="4" t="n">
        <v>31</v>
      </c>
      <c r="E7564" s="21" t="s">
        <v>777</v>
      </c>
      <c r="F7564" s="22" t="s">
        <v>805</v>
      </c>
    </row>
    <row r="7565" customFormat="false" ht="15" hidden="false" customHeight="false" outlineLevel="0" collapsed="false">
      <c r="A7565" s="4" t="str">
        <f aca="false">B7565&amp;"|"&amp;C7565</f>
        <v>tdbR00000690 Ile-AAU|31</v>
      </c>
      <c r="B7565" s="4" t="s">
        <v>140</v>
      </c>
      <c r="C7565" s="4" t="s">
        <v>809</v>
      </c>
      <c r="D7565" s="4" t="n">
        <v>32</v>
      </c>
      <c r="E7565" s="21" t="s">
        <v>459</v>
      </c>
      <c r="F7565" s="22" t="s">
        <v>805</v>
      </c>
    </row>
    <row r="7566" customFormat="false" ht="15" hidden="false" customHeight="false" outlineLevel="0" collapsed="false">
      <c r="A7566" s="4" t="str">
        <f aca="false">B7566&amp;"|"&amp;C7566</f>
        <v>tdbR00000690 Ile-AAU|32</v>
      </c>
      <c r="B7566" s="4" t="s">
        <v>140</v>
      </c>
      <c r="C7566" s="4" t="s">
        <v>810</v>
      </c>
      <c r="D7566" s="4" t="n">
        <v>33</v>
      </c>
      <c r="E7566" s="19" t="s">
        <v>772</v>
      </c>
      <c r="F7566" s="20" t="s">
        <v>811</v>
      </c>
    </row>
    <row r="7567" customFormat="false" ht="15" hidden="false" customHeight="false" outlineLevel="0" collapsed="false">
      <c r="A7567" s="4" t="str">
        <f aca="false">B7567&amp;"|"&amp;C7567</f>
        <v>tdbR00000690 Ile-AAU|33</v>
      </c>
      <c r="B7567" s="4" t="s">
        <v>140</v>
      </c>
      <c r="C7567" s="4" t="s">
        <v>812</v>
      </c>
      <c r="D7567" s="4" t="n">
        <v>34</v>
      </c>
      <c r="E7567" s="19" t="s">
        <v>777</v>
      </c>
      <c r="F7567" s="20" t="s">
        <v>811</v>
      </c>
    </row>
    <row r="7568" customFormat="false" ht="15" hidden="false" customHeight="false" outlineLevel="0" collapsed="false">
      <c r="A7568" s="4" t="str">
        <f aca="false">B7568&amp;"|"&amp;C7568</f>
        <v>tdbR00000690 Ile-AAU|34</v>
      </c>
      <c r="B7568" s="4" t="s">
        <v>140</v>
      </c>
      <c r="C7568" s="4" t="s">
        <v>813</v>
      </c>
      <c r="D7568" s="4" t="n">
        <v>35</v>
      </c>
      <c r="E7568" s="19" t="s">
        <v>780</v>
      </c>
      <c r="F7568" s="20" t="s">
        <v>811</v>
      </c>
    </row>
    <row r="7569" customFormat="false" ht="15" hidden="false" customHeight="false" outlineLevel="0" collapsed="false">
      <c r="A7569" s="4" t="str">
        <f aca="false">B7569&amp;"|"&amp;C7569</f>
        <v>tdbR00000690 Ile-AAU|35</v>
      </c>
      <c r="B7569" s="4" t="s">
        <v>140</v>
      </c>
      <c r="C7569" s="4" t="s">
        <v>814</v>
      </c>
      <c r="D7569" s="4" t="n">
        <v>36</v>
      </c>
      <c r="E7569" s="19" t="s">
        <v>780</v>
      </c>
      <c r="F7569" s="20" t="s">
        <v>811</v>
      </c>
    </row>
    <row r="7570" customFormat="false" ht="15" hidden="false" customHeight="false" outlineLevel="0" collapsed="false">
      <c r="A7570" s="4" t="str">
        <f aca="false">B7570&amp;"|"&amp;C7570</f>
        <v>tdbR00000690 Ile-AAU|36</v>
      </c>
      <c r="B7570" s="4" t="s">
        <v>140</v>
      </c>
      <c r="C7570" s="4" t="s">
        <v>815</v>
      </c>
      <c r="D7570" s="4" t="n">
        <v>37</v>
      </c>
      <c r="E7570" s="19" t="s">
        <v>777</v>
      </c>
      <c r="F7570" s="20" t="s">
        <v>811</v>
      </c>
    </row>
    <row r="7571" customFormat="false" ht="15" hidden="false" customHeight="false" outlineLevel="0" collapsed="false">
      <c r="A7571" s="4" t="str">
        <f aca="false">B7571&amp;"|"&amp;C7571</f>
        <v>tdbR00000690 Ile-AAU|37</v>
      </c>
      <c r="B7571" s="4" t="s">
        <v>140</v>
      </c>
      <c r="C7571" s="4" t="s">
        <v>816</v>
      </c>
      <c r="D7571" s="4" t="n">
        <v>38</v>
      </c>
      <c r="E7571" s="19" t="s">
        <v>780</v>
      </c>
      <c r="F7571" s="20" t="s">
        <v>811</v>
      </c>
    </row>
    <row r="7572" customFormat="false" ht="15" hidden="false" customHeight="false" outlineLevel="0" collapsed="false">
      <c r="A7572" s="4" t="str">
        <f aca="false">B7572&amp;"|"&amp;C7572</f>
        <v>tdbR00000690 Ile-AAU|38</v>
      </c>
      <c r="B7572" s="4" t="s">
        <v>140</v>
      </c>
      <c r="C7572" s="4" t="s">
        <v>817</v>
      </c>
      <c r="D7572" s="4" t="n">
        <v>39</v>
      </c>
      <c r="E7572" s="19" t="s">
        <v>780</v>
      </c>
      <c r="F7572" s="20" t="s">
        <v>811</v>
      </c>
    </row>
    <row r="7573" customFormat="false" ht="15" hidden="false" customHeight="false" outlineLevel="0" collapsed="false">
      <c r="A7573" s="4" t="str">
        <f aca="false">B7573&amp;"|"&amp;C7573</f>
        <v>tdbR00000690 Ile-AAU|39</v>
      </c>
      <c r="B7573" s="4" t="s">
        <v>140</v>
      </c>
      <c r="C7573" s="4" t="s">
        <v>818</v>
      </c>
      <c r="D7573" s="4" t="n">
        <v>40</v>
      </c>
      <c r="E7573" s="21" t="s">
        <v>772</v>
      </c>
      <c r="F7573" s="22" t="s">
        <v>805</v>
      </c>
    </row>
    <row r="7574" customFormat="false" ht="15" hidden="false" customHeight="false" outlineLevel="0" collapsed="false">
      <c r="A7574" s="4" t="str">
        <f aca="false">B7574&amp;"|"&amp;C7574</f>
        <v>tdbR00000690 Ile-AAU|40</v>
      </c>
      <c r="B7574" s="4" t="s">
        <v>140</v>
      </c>
      <c r="C7574" s="4" t="s">
        <v>819</v>
      </c>
      <c r="D7574" s="4" t="n">
        <v>41</v>
      </c>
      <c r="E7574" s="21" t="s">
        <v>459</v>
      </c>
      <c r="F7574" s="22" t="s">
        <v>805</v>
      </c>
    </row>
    <row r="7575" customFormat="false" ht="15" hidden="false" customHeight="false" outlineLevel="0" collapsed="false">
      <c r="A7575" s="4" t="str">
        <f aca="false">B7575&amp;"|"&amp;C7575</f>
        <v>tdbR00000690 Ile-AAU|41</v>
      </c>
      <c r="B7575" s="4" t="s">
        <v>140</v>
      </c>
      <c r="C7575" s="4" t="s">
        <v>820</v>
      </c>
      <c r="D7575" s="4" t="n">
        <v>42</v>
      </c>
      <c r="E7575" s="21" t="s">
        <v>772</v>
      </c>
      <c r="F7575" s="22" t="s">
        <v>805</v>
      </c>
    </row>
    <row r="7576" customFormat="false" ht="15" hidden="false" customHeight="false" outlineLevel="0" collapsed="false">
      <c r="A7576" s="4" t="str">
        <f aca="false">B7576&amp;"|"&amp;C7576</f>
        <v>tdbR00000690 Ile-AAU|42</v>
      </c>
      <c r="B7576" s="4" t="s">
        <v>140</v>
      </c>
      <c r="C7576" s="4" t="s">
        <v>821</v>
      </c>
      <c r="D7576" s="4" t="n">
        <v>43</v>
      </c>
      <c r="E7576" s="21" t="s">
        <v>772</v>
      </c>
      <c r="F7576" s="22" t="s">
        <v>805</v>
      </c>
    </row>
    <row r="7577" customFormat="false" ht="15" hidden="false" customHeight="false" outlineLevel="0" collapsed="false">
      <c r="A7577" s="4" t="str">
        <f aca="false">B7577&amp;"|"&amp;C7577</f>
        <v>tdbR00000690 Ile-AAU|43</v>
      </c>
      <c r="B7577" s="4" t="s">
        <v>140</v>
      </c>
      <c r="C7577" s="4" t="s">
        <v>822</v>
      </c>
      <c r="D7577" s="4" t="n">
        <v>44</v>
      </c>
      <c r="E7577" s="21" t="s">
        <v>780</v>
      </c>
      <c r="F7577" s="22" t="s">
        <v>805</v>
      </c>
    </row>
    <row r="7578" customFormat="false" ht="15" hidden="false" customHeight="false" outlineLevel="0" collapsed="false">
      <c r="A7578" s="4" t="str">
        <f aca="false">B7578&amp;"|"&amp;C7578</f>
        <v>tdbR00000690 Ile-AAU|44</v>
      </c>
      <c r="B7578" s="4" t="s">
        <v>140</v>
      </c>
      <c r="C7578" s="4" t="s">
        <v>823</v>
      </c>
      <c r="D7578" s="4" t="n">
        <v>45</v>
      </c>
      <c r="E7578" s="19" t="s">
        <v>780</v>
      </c>
      <c r="F7578" s="20" t="s">
        <v>824</v>
      </c>
    </row>
    <row r="7579" customFormat="false" ht="15" hidden="false" customHeight="false" outlineLevel="0" collapsed="false">
      <c r="A7579" s="4" t="str">
        <f aca="false">B7579&amp;"|"&amp;C7579</f>
        <v>tdbR00000690 Ile-AAU|45</v>
      </c>
      <c r="B7579" s="4" t="s">
        <v>140</v>
      </c>
      <c r="C7579" s="4" t="s">
        <v>825</v>
      </c>
      <c r="D7579" s="4" t="n">
        <v>46</v>
      </c>
      <c r="E7579" s="19" t="s">
        <v>459</v>
      </c>
      <c r="F7579" s="20" t="s">
        <v>824</v>
      </c>
    </row>
    <row r="7580" customFormat="false" ht="15" hidden="false" customHeight="false" outlineLevel="0" collapsed="false">
      <c r="A7580" s="4" t="str">
        <f aca="false">B7580&amp;"|"&amp;C7580</f>
        <v>tdbR00000690 Ile-AAU|46</v>
      </c>
      <c r="B7580" s="4" t="s">
        <v>140</v>
      </c>
      <c r="C7580" s="4" t="s">
        <v>826</v>
      </c>
      <c r="D7580" s="4" t="n">
        <v>47</v>
      </c>
      <c r="E7580" s="19" t="s">
        <v>459</v>
      </c>
      <c r="F7580" s="20" t="s">
        <v>824</v>
      </c>
    </row>
    <row r="7581" customFormat="false" ht="15" hidden="false" customHeight="false" outlineLevel="0" collapsed="false">
      <c r="A7581" s="4" t="str">
        <f aca="false">B7581&amp;"|"&amp;C7581</f>
        <v>tdbR00000690 Ile-AAU|47</v>
      </c>
      <c r="B7581" s="4" t="s">
        <v>140</v>
      </c>
      <c r="C7581" s="4" t="s">
        <v>827</v>
      </c>
      <c r="D7581" s="4" t="n">
        <v>48</v>
      </c>
      <c r="E7581" s="19" t="s">
        <v>777</v>
      </c>
      <c r="F7581" s="20" t="s">
        <v>824</v>
      </c>
    </row>
    <row r="7582" customFormat="false" ht="15" hidden="false" customHeight="false" outlineLevel="0" collapsed="false">
      <c r="A7582" s="4" t="str">
        <f aca="false">B7582&amp;"|"&amp;C7582</f>
        <v>tdbR00000690 Ile-AAU|48</v>
      </c>
      <c r="B7582" s="4" t="s">
        <v>140</v>
      </c>
      <c r="C7582" s="4" t="s">
        <v>828</v>
      </c>
      <c r="D7582" s="4" t="n">
        <v>49</v>
      </c>
      <c r="E7582" s="19" t="s">
        <v>772</v>
      </c>
      <c r="F7582" s="20" t="s">
        <v>824</v>
      </c>
    </row>
    <row r="7583" customFormat="false" ht="15" hidden="false" customHeight="false" outlineLevel="0" collapsed="false">
      <c r="A7583" s="4" t="str">
        <f aca="false">B7583&amp;"|"&amp;C7583</f>
        <v>tdbR00000690 Ile-AAU|49</v>
      </c>
      <c r="B7583" s="4" t="s">
        <v>140</v>
      </c>
      <c r="C7583" s="4" t="s">
        <v>829</v>
      </c>
      <c r="D7583" s="4" t="n">
        <v>50</v>
      </c>
      <c r="E7583" s="23" t="s">
        <v>459</v>
      </c>
      <c r="F7583" s="10" t="s">
        <v>830</v>
      </c>
    </row>
    <row r="7584" customFormat="false" ht="15" hidden="false" customHeight="false" outlineLevel="0" collapsed="false">
      <c r="A7584" s="4" t="str">
        <f aca="false">B7584&amp;"|"&amp;C7584</f>
        <v>tdbR00000690 Ile-AAU|50</v>
      </c>
      <c r="B7584" s="4" t="s">
        <v>140</v>
      </c>
      <c r="C7584" s="4" t="s">
        <v>831</v>
      </c>
      <c r="D7584" s="4" t="n">
        <v>51</v>
      </c>
      <c r="E7584" s="23" t="s">
        <v>772</v>
      </c>
      <c r="F7584" s="10" t="s">
        <v>830</v>
      </c>
    </row>
    <row r="7585" customFormat="false" ht="15" hidden="false" customHeight="false" outlineLevel="0" collapsed="false">
      <c r="A7585" s="4" t="str">
        <f aca="false">B7585&amp;"|"&amp;C7585</f>
        <v>tdbR00000690 Ile-AAU|51</v>
      </c>
      <c r="B7585" s="4" t="s">
        <v>140</v>
      </c>
      <c r="C7585" s="4" t="s">
        <v>832</v>
      </c>
      <c r="D7585" s="4" t="n">
        <v>52</v>
      </c>
      <c r="E7585" s="23" t="s">
        <v>459</v>
      </c>
      <c r="F7585" s="10" t="s">
        <v>830</v>
      </c>
    </row>
    <row r="7586" customFormat="false" ht="15" hidden="false" customHeight="false" outlineLevel="0" collapsed="false">
      <c r="A7586" s="4" t="str">
        <f aca="false">B7586&amp;"|"&amp;C7586</f>
        <v>tdbR00000690 Ile-AAU|52</v>
      </c>
      <c r="B7586" s="4" t="s">
        <v>140</v>
      </c>
      <c r="C7586" s="4" t="s">
        <v>833</v>
      </c>
      <c r="D7586" s="4" t="n">
        <v>53</v>
      </c>
      <c r="E7586" s="23" t="s">
        <v>459</v>
      </c>
      <c r="F7586" s="10" t="s">
        <v>830</v>
      </c>
    </row>
    <row r="7587" customFormat="false" ht="15" hidden="false" customHeight="false" outlineLevel="0" collapsed="false">
      <c r="A7587" s="4" t="str">
        <f aca="false">B7587&amp;"|"&amp;C7587</f>
        <v>tdbR00000690 Ile-AAU|53</v>
      </c>
      <c r="B7587" s="4" t="s">
        <v>140</v>
      </c>
      <c r="C7587" s="4" t="s">
        <v>834</v>
      </c>
      <c r="D7587" s="4" t="n">
        <v>54</v>
      </c>
      <c r="E7587" s="23" t="s">
        <v>459</v>
      </c>
      <c r="F7587" s="10" t="s">
        <v>830</v>
      </c>
    </row>
    <row r="7588" customFormat="false" ht="15" hidden="false" customHeight="false" outlineLevel="0" collapsed="false">
      <c r="A7588" s="4" t="str">
        <f aca="false">B7588&amp;"|"&amp;C7588</f>
        <v>tdbR00000690 Ile-AAU|54</v>
      </c>
      <c r="B7588" s="4" t="s">
        <v>140</v>
      </c>
      <c r="C7588" s="4" t="s">
        <v>835</v>
      </c>
      <c r="D7588" s="4" t="n">
        <v>55</v>
      </c>
      <c r="E7588" s="19" t="s">
        <v>777</v>
      </c>
      <c r="F7588" s="20" t="s">
        <v>836</v>
      </c>
    </row>
    <row r="7589" customFormat="false" ht="15" hidden="false" customHeight="false" outlineLevel="0" collapsed="false">
      <c r="A7589" s="4" t="str">
        <f aca="false">B7589&amp;"|"&amp;C7589</f>
        <v>tdbR00000690 Ile-AAU|55</v>
      </c>
      <c r="B7589" s="4" t="s">
        <v>140</v>
      </c>
      <c r="C7589" s="4" t="s">
        <v>837</v>
      </c>
      <c r="D7589" s="4" t="n">
        <v>56</v>
      </c>
      <c r="E7589" s="19" t="s">
        <v>777</v>
      </c>
      <c r="F7589" s="20" t="s">
        <v>836</v>
      </c>
    </row>
    <row r="7590" customFormat="false" ht="15" hidden="false" customHeight="false" outlineLevel="0" collapsed="false">
      <c r="A7590" s="4" t="str">
        <f aca="false">B7590&amp;"|"&amp;C7590</f>
        <v>tdbR00000690 Ile-AAU|56</v>
      </c>
      <c r="B7590" s="4" t="s">
        <v>140</v>
      </c>
      <c r="C7590" s="4" t="s">
        <v>838</v>
      </c>
      <c r="D7590" s="4" t="n">
        <v>57</v>
      </c>
      <c r="E7590" s="19" t="s">
        <v>772</v>
      </c>
      <c r="F7590" s="20" t="s">
        <v>836</v>
      </c>
    </row>
    <row r="7591" customFormat="false" ht="15" hidden="false" customHeight="false" outlineLevel="0" collapsed="false">
      <c r="A7591" s="4" t="str">
        <f aca="false">B7591&amp;"|"&amp;C7591</f>
        <v>tdbR00000690 Ile-AAU|57</v>
      </c>
      <c r="B7591" s="4" t="s">
        <v>140</v>
      </c>
      <c r="C7591" s="4" t="s">
        <v>839</v>
      </c>
      <c r="D7591" s="4" t="n">
        <v>58</v>
      </c>
      <c r="E7591" s="19" t="s">
        <v>459</v>
      </c>
      <c r="F7591" s="20" t="s">
        <v>836</v>
      </c>
    </row>
    <row r="7592" customFormat="false" ht="15" hidden="false" customHeight="false" outlineLevel="0" collapsed="false">
      <c r="A7592" s="4" t="str">
        <f aca="false">B7592&amp;"|"&amp;C7592</f>
        <v>tdbR00000690 Ile-AAU|58</v>
      </c>
      <c r="B7592" s="4" t="s">
        <v>140</v>
      </c>
      <c r="C7592" s="4" t="s">
        <v>840</v>
      </c>
      <c r="D7592" s="4" t="n">
        <v>59</v>
      </c>
      <c r="E7592" s="19" t="s">
        <v>780</v>
      </c>
      <c r="F7592" s="20" t="s">
        <v>836</v>
      </c>
    </row>
    <row r="7593" customFormat="false" ht="15" hidden="false" customHeight="false" outlineLevel="0" collapsed="false">
      <c r="A7593" s="4" t="str">
        <f aca="false">B7593&amp;"|"&amp;C7593</f>
        <v>tdbR00000690 Ile-AAU|59</v>
      </c>
      <c r="B7593" s="4" t="s">
        <v>140</v>
      </c>
      <c r="C7593" s="4" t="s">
        <v>841</v>
      </c>
      <c r="D7593" s="4" t="n">
        <v>60</v>
      </c>
      <c r="E7593" s="19" t="s">
        <v>780</v>
      </c>
      <c r="F7593" s="20" t="s">
        <v>836</v>
      </c>
    </row>
    <row r="7594" customFormat="false" ht="15" hidden="false" customHeight="false" outlineLevel="0" collapsed="false">
      <c r="A7594" s="4" t="str">
        <f aca="false">B7594&amp;"|"&amp;C7594</f>
        <v>tdbR00000690 Ile-AAU|60</v>
      </c>
      <c r="B7594" s="4" t="s">
        <v>140</v>
      </c>
      <c r="C7594" s="4" t="s">
        <v>842</v>
      </c>
      <c r="D7594" s="4" t="n">
        <v>61</v>
      </c>
      <c r="E7594" s="19" t="s">
        <v>772</v>
      </c>
      <c r="F7594" s="20" t="s">
        <v>836</v>
      </c>
    </row>
    <row r="7595" customFormat="false" ht="15" hidden="false" customHeight="false" outlineLevel="0" collapsed="false">
      <c r="A7595" s="4" t="str">
        <f aca="false">B7595&amp;"|"&amp;C7595</f>
        <v>tdbR00000690 Ile-AAU|61</v>
      </c>
      <c r="B7595" s="4" t="s">
        <v>140</v>
      </c>
      <c r="C7595" s="4" t="s">
        <v>843</v>
      </c>
      <c r="D7595" s="4" t="n">
        <v>62</v>
      </c>
      <c r="E7595" s="23" t="s">
        <v>772</v>
      </c>
      <c r="F7595" s="10" t="s">
        <v>830</v>
      </c>
    </row>
    <row r="7596" customFormat="false" ht="15" hidden="false" customHeight="false" outlineLevel="0" collapsed="false">
      <c r="A7596" s="4" t="str">
        <f aca="false">B7596&amp;"|"&amp;C7596</f>
        <v>tdbR00000690 Ile-AAU|62</v>
      </c>
      <c r="B7596" s="4" t="s">
        <v>140</v>
      </c>
      <c r="C7596" s="4" t="s">
        <v>844</v>
      </c>
      <c r="D7596" s="4" t="n">
        <v>63</v>
      </c>
      <c r="E7596" s="23" t="s">
        <v>772</v>
      </c>
      <c r="F7596" s="10" t="s">
        <v>830</v>
      </c>
    </row>
    <row r="7597" customFormat="false" ht="15" hidden="false" customHeight="false" outlineLevel="0" collapsed="false">
      <c r="A7597" s="4" t="str">
        <f aca="false">B7597&amp;"|"&amp;C7597</f>
        <v>tdbR00000690 Ile-AAU|63</v>
      </c>
      <c r="B7597" s="4" t="s">
        <v>140</v>
      </c>
      <c r="C7597" s="4" t="s">
        <v>845</v>
      </c>
      <c r="D7597" s="4" t="n">
        <v>64</v>
      </c>
      <c r="E7597" s="23" t="s">
        <v>772</v>
      </c>
      <c r="F7597" s="10" t="s">
        <v>830</v>
      </c>
    </row>
    <row r="7598" customFormat="false" ht="15" hidden="false" customHeight="false" outlineLevel="0" collapsed="false">
      <c r="A7598" s="4" t="str">
        <f aca="false">B7598&amp;"|"&amp;C7598</f>
        <v>tdbR00000690 Ile-AAU|64</v>
      </c>
      <c r="B7598" s="4" t="s">
        <v>140</v>
      </c>
      <c r="C7598" s="4" t="s">
        <v>846</v>
      </c>
      <c r="D7598" s="4" t="n">
        <v>65</v>
      </c>
      <c r="E7598" s="23" t="s">
        <v>459</v>
      </c>
      <c r="F7598" s="10" t="s">
        <v>830</v>
      </c>
    </row>
    <row r="7599" customFormat="false" ht="15" hidden="false" customHeight="false" outlineLevel="0" collapsed="false">
      <c r="A7599" s="4" t="str">
        <f aca="false">B7599&amp;"|"&amp;C7599</f>
        <v>tdbR00000690 Ile-AAU|65</v>
      </c>
      <c r="B7599" s="4" t="s">
        <v>140</v>
      </c>
      <c r="C7599" s="4" t="s">
        <v>847</v>
      </c>
      <c r="D7599" s="4" t="n">
        <v>66</v>
      </c>
      <c r="E7599" s="23" t="s">
        <v>777</v>
      </c>
      <c r="F7599" s="10" t="s">
        <v>830</v>
      </c>
    </row>
    <row r="7600" customFormat="false" ht="15" hidden="false" customHeight="false" outlineLevel="0" collapsed="false">
      <c r="A7600" s="4" t="str">
        <f aca="false">B7600&amp;"|"&amp;C7600</f>
        <v>tdbR00000690 Ile-AAU|66</v>
      </c>
      <c r="B7600" s="4" t="s">
        <v>140</v>
      </c>
      <c r="C7600" s="4" t="s">
        <v>848</v>
      </c>
      <c r="D7600" s="4" t="n">
        <v>67</v>
      </c>
      <c r="E7600" s="17" t="s">
        <v>780</v>
      </c>
      <c r="F7600" s="18" t="s">
        <v>768</v>
      </c>
    </row>
    <row r="7601" customFormat="false" ht="15" hidden="false" customHeight="false" outlineLevel="0" collapsed="false">
      <c r="A7601" s="4" t="str">
        <f aca="false">B7601&amp;"|"&amp;C7601</f>
        <v>tdbR00000690 Ile-AAU|67</v>
      </c>
      <c r="B7601" s="4" t="s">
        <v>140</v>
      </c>
      <c r="C7601" s="4" t="s">
        <v>849</v>
      </c>
      <c r="D7601" s="4" t="n">
        <v>68</v>
      </c>
      <c r="E7601" s="17" t="s">
        <v>772</v>
      </c>
      <c r="F7601" s="18" t="s">
        <v>768</v>
      </c>
    </row>
    <row r="7602" customFormat="false" ht="15" hidden="false" customHeight="false" outlineLevel="0" collapsed="false">
      <c r="A7602" s="4" t="str">
        <f aca="false">B7602&amp;"|"&amp;C7602</f>
        <v>tdbR00000690 Ile-AAU|68</v>
      </c>
      <c r="B7602" s="4" t="s">
        <v>140</v>
      </c>
      <c r="C7602" s="4" t="s">
        <v>850</v>
      </c>
      <c r="D7602" s="4" t="n">
        <v>69</v>
      </c>
      <c r="E7602" s="17" t="s">
        <v>459</v>
      </c>
      <c r="F7602" s="18" t="s">
        <v>768</v>
      </c>
    </row>
    <row r="7603" customFormat="false" ht="15" hidden="false" customHeight="false" outlineLevel="0" collapsed="false">
      <c r="A7603" s="4" t="str">
        <f aca="false">B7603&amp;"|"&amp;C7603</f>
        <v>tdbR00000690 Ile-AAU|69</v>
      </c>
      <c r="B7603" s="4" t="s">
        <v>140</v>
      </c>
      <c r="C7603" s="4" t="s">
        <v>851</v>
      </c>
      <c r="D7603" s="4" t="n">
        <v>70</v>
      </c>
      <c r="E7603" s="17" t="s">
        <v>459</v>
      </c>
      <c r="F7603" s="18" t="s">
        <v>768</v>
      </c>
    </row>
    <row r="7604" customFormat="false" ht="15" hidden="false" customHeight="false" outlineLevel="0" collapsed="false">
      <c r="A7604" s="4" t="str">
        <f aca="false">B7604&amp;"|"&amp;C7604</f>
        <v>tdbR00000690 Ile-AAU|70</v>
      </c>
      <c r="B7604" s="4" t="s">
        <v>140</v>
      </c>
      <c r="C7604" s="4" t="s">
        <v>852</v>
      </c>
      <c r="D7604" s="4" t="n">
        <v>71</v>
      </c>
      <c r="E7604" s="17" t="s">
        <v>459</v>
      </c>
      <c r="F7604" s="18" t="s">
        <v>768</v>
      </c>
    </row>
    <row r="7605" customFormat="false" ht="15" hidden="false" customHeight="false" outlineLevel="0" collapsed="false">
      <c r="A7605" s="4" t="str">
        <f aca="false">B7605&amp;"|"&amp;C7605</f>
        <v>tdbR00000690 Ile-AAU|71</v>
      </c>
      <c r="B7605" s="4" t="s">
        <v>140</v>
      </c>
      <c r="C7605" s="4" t="s">
        <v>853</v>
      </c>
      <c r="D7605" s="4" t="n">
        <v>72</v>
      </c>
      <c r="E7605" s="17" t="s">
        <v>772</v>
      </c>
      <c r="F7605" s="18" t="s">
        <v>768</v>
      </c>
    </row>
    <row r="7606" customFormat="false" ht="15" hidden="false" customHeight="false" outlineLevel="0" collapsed="false">
      <c r="A7606" s="4" t="str">
        <f aca="false">B7606&amp;"|"&amp;C7606</f>
        <v>tdbR00000690 Ile-AAU|72</v>
      </c>
      <c r="B7606" s="4" t="s">
        <v>140</v>
      </c>
      <c r="C7606" s="4" t="s">
        <v>854</v>
      </c>
      <c r="D7606" s="4" t="n">
        <v>73</v>
      </c>
      <c r="E7606" s="17" t="s">
        <v>772</v>
      </c>
      <c r="F7606" s="18" t="s">
        <v>768</v>
      </c>
    </row>
    <row r="7607" customFormat="false" ht="15" hidden="false" customHeight="false" outlineLevel="0" collapsed="false">
      <c r="A7607" s="4" t="str">
        <f aca="false">B7607&amp;"|"&amp;C7607</f>
        <v>tdbR00000694 Lys-UUU|1</v>
      </c>
      <c r="B7607" s="4" t="s">
        <v>141</v>
      </c>
      <c r="C7607" s="4" t="s">
        <v>767</v>
      </c>
      <c r="D7607" s="4" t="n">
        <v>1</v>
      </c>
      <c r="E7607" s="17" t="s">
        <v>459</v>
      </c>
      <c r="F7607" s="18" t="s">
        <v>768</v>
      </c>
    </row>
    <row r="7608" customFormat="false" ht="15" hidden="false" customHeight="false" outlineLevel="0" collapsed="false">
      <c r="A7608" s="4" t="str">
        <f aca="false">B7608&amp;"|"&amp;C7608</f>
        <v>tdbR00000694 Lys-UUU|2</v>
      </c>
      <c r="B7608" s="4" t="s">
        <v>141</v>
      </c>
      <c r="C7608" s="4" t="s">
        <v>769</v>
      </c>
      <c r="D7608" s="4" t="n">
        <v>2</v>
      </c>
      <c r="E7608" s="17" t="s">
        <v>772</v>
      </c>
      <c r="F7608" s="18" t="s">
        <v>768</v>
      </c>
    </row>
    <row r="7609" customFormat="false" ht="15" hidden="false" customHeight="false" outlineLevel="0" collapsed="false">
      <c r="A7609" s="4" t="str">
        <f aca="false">B7609&amp;"|"&amp;C7609</f>
        <v>tdbR00000694 Lys-UUU|3</v>
      </c>
      <c r="B7609" s="4" t="s">
        <v>141</v>
      </c>
      <c r="C7609" s="4" t="s">
        <v>770</v>
      </c>
      <c r="D7609" s="4" t="n">
        <v>3</v>
      </c>
      <c r="E7609" s="17" t="s">
        <v>772</v>
      </c>
      <c r="F7609" s="18" t="s">
        <v>768</v>
      </c>
    </row>
    <row r="7610" customFormat="false" ht="15" hidden="false" customHeight="false" outlineLevel="0" collapsed="false">
      <c r="A7610" s="4" t="str">
        <f aca="false">B7610&amp;"|"&amp;C7610</f>
        <v>tdbR00000694 Lys-UUU|4</v>
      </c>
      <c r="B7610" s="4" t="s">
        <v>141</v>
      </c>
      <c r="C7610" s="4" t="s">
        <v>771</v>
      </c>
      <c r="D7610" s="4" t="n">
        <v>4</v>
      </c>
      <c r="E7610" s="17" t="s">
        <v>772</v>
      </c>
      <c r="F7610" s="18" t="s">
        <v>768</v>
      </c>
    </row>
    <row r="7611" customFormat="false" ht="15" hidden="false" customHeight="false" outlineLevel="0" collapsed="false">
      <c r="A7611" s="4" t="str">
        <f aca="false">B7611&amp;"|"&amp;C7611</f>
        <v>tdbR00000694 Lys-UUU|5</v>
      </c>
      <c r="B7611" s="4" t="s">
        <v>141</v>
      </c>
      <c r="C7611" s="4" t="s">
        <v>773</v>
      </c>
      <c r="D7611" s="4" t="n">
        <v>5</v>
      </c>
      <c r="E7611" s="17" t="s">
        <v>459</v>
      </c>
      <c r="F7611" s="18" t="s">
        <v>768</v>
      </c>
    </row>
    <row r="7612" customFormat="false" ht="15" hidden="false" customHeight="false" outlineLevel="0" collapsed="false">
      <c r="A7612" s="4" t="str">
        <f aca="false">B7612&amp;"|"&amp;C7612</f>
        <v>tdbR00000694 Lys-UUU|6</v>
      </c>
      <c r="B7612" s="4" t="s">
        <v>141</v>
      </c>
      <c r="C7612" s="4" t="s">
        <v>774</v>
      </c>
      <c r="D7612" s="4" t="n">
        <v>6</v>
      </c>
      <c r="E7612" s="17" t="s">
        <v>459</v>
      </c>
      <c r="F7612" s="18" t="s">
        <v>768</v>
      </c>
    </row>
    <row r="7613" customFormat="false" ht="15" hidden="false" customHeight="false" outlineLevel="0" collapsed="false">
      <c r="A7613" s="4" t="str">
        <f aca="false">B7613&amp;"|"&amp;C7613</f>
        <v>tdbR00000694 Lys-UUU|7</v>
      </c>
      <c r="B7613" s="4" t="s">
        <v>141</v>
      </c>
      <c r="C7613" s="4" t="s">
        <v>775</v>
      </c>
      <c r="D7613" s="4" t="n">
        <v>7</v>
      </c>
      <c r="E7613" s="17" t="s">
        <v>780</v>
      </c>
      <c r="F7613" s="18" t="s">
        <v>768</v>
      </c>
    </row>
    <row r="7614" customFormat="false" ht="15" hidden="false" customHeight="false" outlineLevel="0" collapsed="false">
      <c r="A7614" s="4" t="str">
        <f aca="false">B7614&amp;"|"&amp;C7614</f>
        <v>tdbR00000694 Lys-UUU|8</v>
      </c>
      <c r="B7614" s="4" t="s">
        <v>141</v>
      </c>
      <c r="C7614" s="4" t="s">
        <v>776</v>
      </c>
      <c r="D7614" s="4" t="n">
        <v>8</v>
      </c>
      <c r="E7614" s="3" t="s">
        <v>777</v>
      </c>
      <c r="F7614" s="4" t="s">
        <v>778</v>
      </c>
    </row>
    <row r="7615" customFormat="false" ht="15" hidden="false" customHeight="false" outlineLevel="0" collapsed="false">
      <c r="A7615" s="4" t="str">
        <f aca="false">B7615&amp;"|"&amp;C7615</f>
        <v>tdbR00000694 Lys-UUU|9</v>
      </c>
      <c r="B7615" s="4" t="s">
        <v>141</v>
      </c>
      <c r="C7615" s="4" t="s">
        <v>779</v>
      </c>
      <c r="D7615" s="4" t="n">
        <v>9</v>
      </c>
      <c r="E7615" s="3" t="s">
        <v>780</v>
      </c>
      <c r="F7615" s="4" t="s">
        <v>781</v>
      </c>
    </row>
    <row r="7616" customFormat="false" ht="15" hidden="false" customHeight="false" outlineLevel="0" collapsed="false">
      <c r="A7616" s="4" t="str">
        <f aca="false">B7616&amp;"|"&amp;C7616</f>
        <v>tdbR00000694 Lys-UUU|10</v>
      </c>
      <c r="B7616" s="4" t="s">
        <v>141</v>
      </c>
      <c r="C7616" s="4" t="s">
        <v>782</v>
      </c>
      <c r="D7616" s="4" t="n">
        <v>10</v>
      </c>
      <c r="E7616" s="8" t="s">
        <v>459</v>
      </c>
      <c r="F7616" s="7" t="s">
        <v>783</v>
      </c>
    </row>
    <row r="7617" customFormat="false" ht="15" hidden="false" customHeight="false" outlineLevel="0" collapsed="false">
      <c r="A7617" s="4" t="str">
        <f aca="false">B7617&amp;"|"&amp;C7617</f>
        <v>tdbR00000694 Lys-UUU|11</v>
      </c>
      <c r="B7617" s="4" t="s">
        <v>141</v>
      </c>
      <c r="C7617" s="4" t="s">
        <v>784</v>
      </c>
      <c r="D7617" s="4" t="n">
        <v>11</v>
      </c>
      <c r="E7617" s="8" t="s">
        <v>772</v>
      </c>
      <c r="F7617" s="7" t="s">
        <v>783</v>
      </c>
    </row>
    <row r="7618" customFormat="false" ht="15" hidden="false" customHeight="false" outlineLevel="0" collapsed="false">
      <c r="A7618" s="4" t="str">
        <f aca="false">B7618&amp;"|"&amp;C7618</f>
        <v>tdbR00000694 Lys-UUU|12</v>
      </c>
      <c r="B7618" s="4" t="s">
        <v>141</v>
      </c>
      <c r="C7618" s="4" t="s">
        <v>785</v>
      </c>
      <c r="D7618" s="4" t="n">
        <v>12</v>
      </c>
      <c r="E7618" s="8" t="s">
        <v>777</v>
      </c>
      <c r="F7618" s="7" t="s">
        <v>783</v>
      </c>
    </row>
    <row r="7619" customFormat="false" ht="15" hidden="false" customHeight="false" outlineLevel="0" collapsed="false">
      <c r="A7619" s="4" t="str">
        <f aca="false">B7619&amp;"|"&amp;C7619</f>
        <v>tdbR00000694 Lys-UUU|13</v>
      </c>
      <c r="B7619" s="4" t="s">
        <v>141</v>
      </c>
      <c r="C7619" s="4" t="s">
        <v>786</v>
      </c>
      <c r="D7619" s="4" t="n">
        <v>13</v>
      </c>
      <c r="E7619" s="8" t="s">
        <v>772</v>
      </c>
      <c r="F7619" s="7" t="s">
        <v>783</v>
      </c>
    </row>
    <row r="7620" customFormat="false" ht="15" hidden="false" customHeight="false" outlineLevel="0" collapsed="false">
      <c r="A7620" s="4" t="str">
        <f aca="false">B7620&amp;"|"&amp;C7620</f>
        <v>tdbR00000694 Lys-UUU|14</v>
      </c>
      <c r="B7620" s="4" t="s">
        <v>141</v>
      </c>
      <c r="C7620" s="4" t="s">
        <v>787</v>
      </c>
      <c r="D7620" s="4" t="n">
        <v>14</v>
      </c>
      <c r="E7620" s="19" t="s">
        <v>780</v>
      </c>
      <c r="F7620" s="20" t="s">
        <v>788</v>
      </c>
    </row>
    <row r="7621" customFormat="false" ht="15" hidden="false" customHeight="false" outlineLevel="0" collapsed="false">
      <c r="A7621" s="4" t="str">
        <f aca="false">B7621&amp;"|"&amp;C7621</f>
        <v>tdbR00000694 Lys-UUU|15</v>
      </c>
      <c r="B7621" s="4" t="s">
        <v>141</v>
      </c>
      <c r="C7621" s="4" t="s">
        <v>789</v>
      </c>
      <c r="D7621" s="4" t="n">
        <v>15</v>
      </c>
      <c r="E7621" s="19" t="s">
        <v>459</v>
      </c>
      <c r="F7621" s="20" t="s">
        <v>788</v>
      </c>
    </row>
    <row r="7622" customFormat="false" ht="15" hidden="false" customHeight="false" outlineLevel="0" collapsed="false">
      <c r="A7622" s="4" t="str">
        <f aca="false">B7622&amp;"|"&amp;C7622</f>
        <v>tdbR00000694 Lys-UUU|16</v>
      </c>
      <c r="B7622" s="4" t="s">
        <v>141</v>
      </c>
      <c r="C7622" s="4" t="s">
        <v>790</v>
      </c>
      <c r="D7622" s="4" t="n">
        <v>16</v>
      </c>
      <c r="E7622" s="19" t="s">
        <v>777</v>
      </c>
      <c r="F7622" s="20" t="s">
        <v>788</v>
      </c>
    </row>
    <row r="7623" customFormat="false" ht="15" hidden="false" customHeight="false" outlineLevel="0" collapsed="false">
      <c r="A7623" s="4" t="str">
        <f aca="false">B7623&amp;"|"&amp;C7623</f>
        <v>tdbR00000694 Lys-UUU|17</v>
      </c>
      <c r="B7623" s="4" t="s">
        <v>141</v>
      </c>
      <c r="C7623" s="4" t="s">
        <v>791</v>
      </c>
      <c r="D7623" s="4" t="n">
        <v>17</v>
      </c>
      <c r="E7623" s="19" t="s">
        <v>772</v>
      </c>
      <c r="F7623" s="20" t="s">
        <v>788</v>
      </c>
    </row>
    <row r="7624" customFormat="false" ht="15" hidden="false" customHeight="false" outlineLevel="0" collapsed="false">
      <c r="A7624" s="4" t="str">
        <f aca="false">B7624&amp;"|"&amp;C7624</f>
        <v>tdbR00000694 Lys-UUU|18</v>
      </c>
      <c r="B7624" s="4" t="s">
        <v>141</v>
      </c>
      <c r="C7624" s="4" t="s">
        <v>793</v>
      </c>
      <c r="D7624" s="4" t="n">
        <v>18</v>
      </c>
      <c r="E7624" s="19" t="s">
        <v>459</v>
      </c>
      <c r="F7624" s="20" t="s">
        <v>788</v>
      </c>
    </row>
    <row r="7625" customFormat="false" ht="15" hidden="false" customHeight="false" outlineLevel="0" collapsed="false">
      <c r="A7625" s="4" t="str">
        <f aca="false">B7625&amp;"|"&amp;C7625</f>
        <v>tdbR00000694 Lys-UUU|19</v>
      </c>
      <c r="B7625" s="4" t="s">
        <v>141</v>
      </c>
      <c r="C7625" s="4" t="s">
        <v>794</v>
      </c>
      <c r="D7625" s="4" t="n">
        <v>19</v>
      </c>
      <c r="E7625" s="19" t="s">
        <v>459</v>
      </c>
      <c r="F7625" s="20" t="s">
        <v>788</v>
      </c>
    </row>
    <row r="7626" customFormat="false" ht="15" hidden="false" customHeight="false" outlineLevel="0" collapsed="false">
      <c r="A7626" s="4" t="str">
        <f aca="false">B7626&amp;"|"&amp;C7626</f>
        <v>tdbR00000694 Lys-UUU|20</v>
      </c>
      <c r="B7626" s="4" t="s">
        <v>141</v>
      </c>
      <c r="C7626" s="4" t="s">
        <v>795</v>
      </c>
      <c r="D7626" s="4" t="n">
        <v>20</v>
      </c>
      <c r="E7626" s="19" t="s">
        <v>777</v>
      </c>
      <c r="F7626" s="20" t="s">
        <v>788</v>
      </c>
    </row>
    <row r="7627" customFormat="false" ht="15" hidden="false" customHeight="false" outlineLevel="0" collapsed="false">
      <c r="A7627" s="4" t="str">
        <f aca="false">B7627&amp;"|"&amp;C7627</f>
        <v>tdbR00000694 Lys-UUU|21</v>
      </c>
      <c r="B7627" s="4" t="s">
        <v>141</v>
      </c>
      <c r="C7627" s="4" t="s">
        <v>797</v>
      </c>
      <c r="D7627" s="4" t="n">
        <v>21</v>
      </c>
      <c r="E7627" s="19" t="s">
        <v>780</v>
      </c>
      <c r="F7627" s="20" t="s">
        <v>788</v>
      </c>
    </row>
    <row r="7628" customFormat="false" ht="15" hidden="false" customHeight="false" outlineLevel="0" collapsed="false">
      <c r="A7628" s="4" t="str">
        <f aca="false">B7628&amp;"|"&amp;C7628</f>
        <v>tdbR00000694 Lys-UUU|22</v>
      </c>
      <c r="B7628" s="4" t="s">
        <v>141</v>
      </c>
      <c r="C7628" s="4" t="s">
        <v>798</v>
      </c>
      <c r="D7628" s="4" t="n">
        <v>22</v>
      </c>
      <c r="E7628" s="8" t="s">
        <v>459</v>
      </c>
      <c r="F7628" s="7" t="s">
        <v>783</v>
      </c>
    </row>
    <row r="7629" customFormat="false" ht="15" hidden="false" customHeight="false" outlineLevel="0" collapsed="false">
      <c r="A7629" s="4" t="str">
        <f aca="false">B7629&amp;"|"&amp;C7629</f>
        <v>tdbR00000694 Lys-UUU|23</v>
      </c>
      <c r="B7629" s="4" t="s">
        <v>141</v>
      </c>
      <c r="C7629" s="4" t="s">
        <v>799</v>
      </c>
      <c r="D7629" s="4" t="n">
        <v>23</v>
      </c>
      <c r="E7629" s="8" t="s">
        <v>780</v>
      </c>
      <c r="F7629" s="7" t="s">
        <v>783</v>
      </c>
    </row>
    <row r="7630" customFormat="false" ht="15" hidden="false" customHeight="false" outlineLevel="0" collapsed="false">
      <c r="A7630" s="4" t="str">
        <f aca="false">B7630&amp;"|"&amp;C7630</f>
        <v>tdbR00000694 Lys-UUU|24</v>
      </c>
      <c r="B7630" s="4" t="s">
        <v>141</v>
      </c>
      <c r="C7630" s="4" t="s">
        <v>800</v>
      </c>
      <c r="D7630" s="4" t="n">
        <v>24</v>
      </c>
      <c r="E7630" s="8" t="s">
        <v>459</v>
      </c>
      <c r="F7630" s="7" t="s">
        <v>783</v>
      </c>
    </row>
    <row r="7631" customFormat="false" ht="15" hidden="false" customHeight="false" outlineLevel="0" collapsed="false">
      <c r="A7631" s="4" t="str">
        <f aca="false">B7631&amp;"|"&amp;C7631</f>
        <v>tdbR00000694 Lys-UUU|25</v>
      </c>
      <c r="B7631" s="4" t="s">
        <v>141</v>
      </c>
      <c r="C7631" s="4" t="s">
        <v>801</v>
      </c>
      <c r="D7631" s="4" t="n">
        <v>25</v>
      </c>
      <c r="E7631" s="8" t="s">
        <v>772</v>
      </c>
      <c r="F7631" s="7" t="s">
        <v>783</v>
      </c>
    </row>
    <row r="7632" customFormat="false" ht="15" hidden="false" customHeight="false" outlineLevel="0" collapsed="false">
      <c r="A7632" s="4" t="str">
        <f aca="false">B7632&amp;"|"&amp;C7632</f>
        <v>tdbR00000694 Lys-UUU|26</v>
      </c>
      <c r="B7632" s="4" t="s">
        <v>141</v>
      </c>
      <c r="C7632" s="4" t="s">
        <v>802</v>
      </c>
      <c r="D7632" s="4" t="n">
        <v>26</v>
      </c>
      <c r="E7632" s="3" t="s">
        <v>780</v>
      </c>
      <c r="F7632" s="4" t="s">
        <v>803</v>
      </c>
    </row>
    <row r="7633" customFormat="false" ht="15" hidden="false" customHeight="false" outlineLevel="0" collapsed="false">
      <c r="A7633" s="4" t="str">
        <f aca="false">B7633&amp;"|"&amp;C7633</f>
        <v>tdbR00000694 Lys-UUU|27</v>
      </c>
      <c r="B7633" s="4" t="s">
        <v>141</v>
      </c>
      <c r="C7633" s="4" t="s">
        <v>804</v>
      </c>
      <c r="D7633" s="4" t="n">
        <v>27</v>
      </c>
      <c r="E7633" s="21" t="s">
        <v>777</v>
      </c>
      <c r="F7633" s="22" t="s">
        <v>805</v>
      </c>
    </row>
    <row r="7634" customFormat="false" ht="15" hidden="false" customHeight="false" outlineLevel="0" collapsed="false">
      <c r="A7634" s="4" t="str">
        <f aca="false">B7634&amp;"|"&amp;C7634</f>
        <v>tdbR00000694 Lys-UUU|28</v>
      </c>
      <c r="B7634" s="4" t="s">
        <v>141</v>
      </c>
      <c r="C7634" s="4" t="s">
        <v>806</v>
      </c>
      <c r="D7634" s="4" t="n">
        <v>28</v>
      </c>
      <c r="E7634" s="21" t="s">
        <v>772</v>
      </c>
      <c r="F7634" s="22" t="s">
        <v>805</v>
      </c>
    </row>
    <row r="7635" customFormat="false" ht="15" hidden="false" customHeight="false" outlineLevel="0" collapsed="false">
      <c r="A7635" s="4" t="str">
        <f aca="false">B7635&amp;"|"&amp;C7635</f>
        <v>tdbR00000694 Lys-UUU|29</v>
      </c>
      <c r="B7635" s="4" t="s">
        <v>141</v>
      </c>
      <c r="C7635" s="4" t="s">
        <v>807</v>
      </c>
      <c r="D7635" s="4" t="n">
        <v>29</v>
      </c>
      <c r="E7635" s="21" t="s">
        <v>780</v>
      </c>
      <c r="F7635" s="22" t="s">
        <v>805</v>
      </c>
    </row>
    <row r="7636" customFormat="false" ht="15" hidden="false" customHeight="false" outlineLevel="0" collapsed="false">
      <c r="A7636" s="4" t="str">
        <f aca="false">B7636&amp;"|"&amp;C7636</f>
        <v>tdbR00000694 Lys-UUU|30</v>
      </c>
      <c r="B7636" s="4" t="s">
        <v>141</v>
      </c>
      <c r="C7636" s="4" t="s">
        <v>808</v>
      </c>
      <c r="D7636" s="4" t="n">
        <v>30</v>
      </c>
      <c r="E7636" s="21" t="s">
        <v>459</v>
      </c>
      <c r="F7636" s="22" t="s">
        <v>805</v>
      </c>
    </row>
    <row r="7637" customFormat="false" ht="15" hidden="false" customHeight="false" outlineLevel="0" collapsed="false">
      <c r="A7637" s="4" t="str">
        <f aca="false">B7637&amp;"|"&amp;C7637</f>
        <v>tdbR00000694 Lys-UUU|31</v>
      </c>
      <c r="B7637" s="4" t="s">
        <v>141</v>
      </c>
      <c r="C7637" s="4" t="s">
        <v>809</v>
      </c>
      <c r="D7637" s="4" t="n">
        <v>31</v>
      </c>
      <c r="E7637" s="21" t="s">
        <v>780</v>
      </c>
      <c r="F7637" s="22" t="s">
        <v>805</v>
      </c>
    </row>
    <row r="7638" customFormat="false" ht="15" hidden="false" customHeight="false" outlineLevel="0" collapsed="false">
      <c r="A7638" s="4" t="str">
        <f aca="false">B7638&amp;"|"&amp;C7638</f>
        <v>tdbR00000694 Lys-UUU|32</v>
      </c>
      <c r="B7638" s="4" t="s">
        <v>141</v>
      </c>
      <c r="C7638" s="4" t="s">
        <v>810</v>
      </c>
      <c r="D7638" s="4" t="n">
        <v>32</v>
      </c>
      <c r="E7638" s="19" t="s">
        <v>772</v>
      </c>
      <c r="F7638" s="20" t="s">
        <v>811</v>
      </c>
    </row>
    <row r="7639" customFormat="false" ht="15" hidden="false" customHeight="false" outlineLevel="0" collapsed="false">
      <c r="A7639" s="4" t="str">
        <f aca="false">B7639&amp;"|"&amp;C7639</f>
        <v>tdbR00000694 Lys-UUU|33</v>
      </c>
      <c r="B7639" s="4" t="s">
        <v>141</v>
      </c>
      <c r="C7639" s="4" t="s">
        <v>812</v>
      </c>
      <c r="D7639" s="4" t="n">
        <v>33</v>
      </c>
      <c r="E7639" s="19" t="s">
        <v>777</v>
      </c>
      <c r="F7639" s="20" t="s">
        <v>811</v>
      </c>
    </row>
    <row r="7640" customFormat="false" ht="15" hidden="false" customHeight="false" outlineLevel="0" collapsed="false">
      <c r="A7640" s="4" t="str">
        <f aca="false">B7640&amp;"|"&amp;C7640</f>
        <v>tdbR00000694 Lys-UUU|34</v>
      </c>
      <c r="B7640" s="4" t="s">
        <v>141</v>
      </c>
      <c r="C7640" s="4" t="s">
        <v>813</v>
      </c>
      <c r="D7640" s="4" t="n">
        <v>34</v>
      </c>
      <c r="E7640" s="19" t="s">
        <v>777</v>
      </c>
      <c r="F7640" s="20" t="s">
        <v>811</v>
      </c>
    </row>
    <row r="7641" customFormat="false" ht="15" hidden="false" customHeight="false" outlineLevel="0" collapsed="false">
      <c r="A7641" s="4" t="str">
        <f aca="false">B7641&amp;"|"&amp;C7641</f>
        <v>tdbR00000694 Lys-UUU|35</v>
      </c>
      <c r="B7641" s="4" t="s">
        <v>141</v>
      </c>
      <c r="C7641" s="4" t="s">
        <v>814</v>
      </c>
      <c r="D7641" s="4" t="n">
        <v>35</v>
      </c>
      <c r="E7641" s="19" t="s">
        <v>777</v>
      </c>
      <c r="F7641" s="20" t="s">
        <v>811</v>
      </c>
    </row>
    <row r="7642" customFormat="false" ht="15" hidden="false" customHeight="false" outlineLevel="0" collapsed="false">
      <c r="A7642" s="4" t="str">
        <f aca="false">B7642&amp;"|"&amp;C7642</f>
        <v>tdbR00000694 Lys-UUU|36</v>
      </c>
      <c r="B7642" s="4" t="s">
        <v>141</v>
      </c>
      <c r="C7642" s="4" t="s">
        <v>815</v>
      </c>
      <c r="D7642" s="4" t="n">
        <v>36</v>
      </c>
      <c r="E7642" s="19" t="s">
        <v>777</v>
      </c>
      <c r="F7642" s="20" t="s">
        <v>811</v>
      </c>
    </row>
    <row r="7643" customFormat="false" ht="15" hidden="false" customHeight="false" outlineLevel="0" collapsed="false">
      <c r="A7643" s="4" t="str">
        <f aca="false">B7643&amp;"|"&amp;C7643</f>
        <v>tdbR00000694 Lys-UUU|37</v>
      </c>
      <c r="B7643" s="4" t="s">
        <v>141</v>
      </c>
      <c r="C7643" s="4" t="s">
        <v>816</v>
      </c>
      <c r="D7643" s="4" t="n">
        <v>37</v>
      </c>
      <c r="E7643" s="19" t="s">
        <v>780</v>
      </c>
      <c r="F7643" s="20" t="s">
        <v>811</v>
      </c>
    </row>
    <row r="7644" customFormat="false" ht="15" hidden="false" customHeight="false" outlineLevel="0" collapsed="false">
      <c r="A7644" s="4" t="str">
        <f aca="false">B7644&amp;"|"&amp;C7644</f>
        <v>tdbR00000694 Lys-UUU|38</v>
      </c>
      <c r="B7644" s="4" t="s">
        <v>141</v>
      </c>
      <c r="C7644" s="4" t="s">
        <v>817</v>
      </c>
      <c r="D7644" s="4" t="n">
        <v>38</v>
      </c>
      <c r="E7644" s="19" t="s">
        <v>780</v>
      </c>
      <c r="F7644" s="20" t="s">
        <v>811</v>
      </c>
    </row>
    <row r="7645" customFormat="false" ht="15" hidden="false" customHeight="false" outlineLevel="0" collapsed="false">
      <c r="A7645" s="4" t="str">
        <f aca="false">B7645&amp;"|"&amp;C7645</f>
        <v>tdbR00000694 Lys-UUU|39</v>
      </c>
      <c r="B7645" s="4" t="s">
        <v>141</v>
      </c>
      <c r="C7645" s="4" t="s">
        <v>818</v>
      </c>
      <c r="D7645" s="4" t="n">
        <v>39</v>
      </c>
      <c r="E7645" s="21" t="s">
        <v>777</v>
      </c>
      <c r="F7645" s="22" t="s">
        <v>805</v>
      </c>
    </row>
    <row r="7646" customFormat="false" ht="15" hidden="false" customHeight="false" outlineLevel="0" collapsed="false">
      <c r="A7646" s="4" t="str">
        <f aca="false">B7646&amp;"|"&amp;C7646</f>
        <v>tdbR00000694 Lys-UUU|40</v>
      </c>
      <c r="B7646" s="4" t="s">
        <v>141</v>
      </c>
      <c r="C7646" s="4" t="s">
        <v>819</v>
      </c>
      <c r="D7646" s="4" t="n">
        <v>40</v>
      </c>
      <c r="E7646" s="21" t="s">
        <v>772</v>
      </c>
      <c r="F7646" s="22" t="s">
        <v>805</v>
      </c>
    </row>
    <row r="7647" customFormat="false" ht="15" hidden="false" customHeight="false" outlineLevel="0" collapsed="false">
      <c r="A7647" s="4" t="str">
        <f aca="false">B7647&amp;"|"&amp;C7647</f>
        <v>tdbR00000694 Lys-UUU|41</v>
      </c>
      <c r="B7647" s="4" t="s">
        <v>141</v>
      </c>
      <c r="C7647" s="4" t="s">
        <v>820</v>
      </c>
      <c r="D7647" s="4" t="n">
        <v>41</v>
      </c>
      <c r="E7647" s="21" t="s">
        <v>777</v>
      </c>
      <c r="F7647" s="22" t="s">
        <v>805</v>
      </c>
    </row>
    <row r="7648" customFormat="false" ht="15" hidden="false" customHeight="false" outlineLevel="0" collapsed="false">
      <c r="A7648" s="4" t="str">
        <f aca="false">B7648&amp;"|"&amp;C7648</f>
        <v>tdbR00000694 Lys-UUU|42</v>
      </c>
      <c r="B7648" s="4" t="s">
        <v>141</v>
      </c>
      <c r="C7648" s="4" t="s">
        <v>821</v>
      </c>
      <c r="D7648" s="4" t="n">
        <v>42</v>
      </c>
      <c r="E7648" s="21" t="s">
        <v>459</v>
      </c>
      <c r="F7648" s="22" t="s">
        <v>805</v>
      </c>
    </row>
    <row r="7649" customFormat="false" ht="15" hidden="false" customHeight="false" outlineLevel="0" collapsed="false">
      <c r="A7649" s="4" t="str">
        <f aca="false">B7649&amp;"|"&amp;C7649</f>
        <v>tdbR00000694 Lys-UUU|43</v>
      </c>
      <c r="B7649" s="4" t="s">
        <v>141</v>
      </c>
      <c r="C7649" s="4" t="s">
        <v>822</v>
      </c>
      <c r="D7649" s="4" t="n">
        <v>43</v>
      </c>
      <c r="E7649" s="21" t="s">
        <v>780</v>
      </c>
      <c r="F7649" s="22" t="s">
        <v>805</v>
      </c>
    </row>
    <row r="7650" customFormat="false" ht="15" hidden="false" customHeight="false" outlineLevel="0" collapsed="false">
      <c r="A7650" s="4" t="str">
        <f aca="false">B7650&amp;"|"&amp;C7650</f>
        <v>tdbR00000694 Lys-UUU|44</v>
      </c>
      <c r="B7650" s="4" t="s">
        <v>141</v>
      </c>
      <c r="C7650" s="4" t="s">
        <v>823</v>
      </c>
      <c r="D7650" s="4" t="n">
        <v>44</v>
      </c>
      <c r="E7650" s="19" t="s">
        <v>459</v>
      </c>
      <c r="F7650" s="20" t="s">
        <v>824</v>
      </c>
    </row>
    <row r="7651" customFormat="false" ht="15" hidden="false" customHeight="false" outlineLevel="0" collapsed="false">
      <c r="A7651" s="4" t="str">
        <f aca="false">B7651&amp;"|"&amp;C7651</f>
        <v>tdbR00000694 Lys-UUU|45</v>
      </c>
      <c r="B7651" s="4" t="s">
        <v>141</v>
      </c>
      <c r="C7651" s="4" t="s">
        <v>825</v>
      </c>
      <c r="D7651" s="4" t="n">
        <v>45</v>
      </c>
      <c r="E7651" s="19" t="s">
        <v>459</v>
      </c>
      <c r="F7651" s="20" t="s">
        <v>824</v>
      </c>
    </row>
    <row r="7652" customFormat="false" ht="15" hidden="false" customHeight="false" outlineLevel="0" collapsed="false">
      <c r="A7652" s="4" t="str">
        <f aca="false">B7652&amp;"|"&amp;C7652</f>
        <v>tdbR00000694 Lys-UUU|46</v>
      </c>
      <c r="B7652" s="4" t="s">
        <v>141</v>
      </c>
      <c r="C7652" s="4" t="s">
        <v>826</v>
      </c>
      <c r="D7652" s="4" t="n">
        <v>46</v>
      </c>
      <c r="E7652" s="19" t="s">
        <v>459</v>
      </c>
      <c r="F7652" s="20" t="s">
        <v>824</v>
      </c>
    </row>
    <row r="7653" customFormat="false" ht="15" hidden="false" customHeight="false" outlineLevel="0" collapsed="false">
      <c r="A7653" s="4" t="str">
        <f aca="false">B7653&amp;"|"&amp;C7653</f>
        <v>tdbR00000694 Lys-UUU|47</v>
      </c>
      <c r="B7653" s="4" t="s">
        <v>141</v>
      </c>
      <c r="C7653" s="4" t="s">
        <v>827</v>
      </c>
      <c r="D7653" s="4" t="n">
        <v>47</v>
      </c>
      <c r="E7653" s="19" t="s">
        <v>777</v>
      </c>
      <c r="F7653" s="20" t="s">
        <v>824</v>
      </c>
    </row>
    <row r="7654" customFormat="false" ht="15" hidden="false" customHeight="false" outlineLevel="0" collapsed="false">
      <c r="A7654" s="4" t="str">
        <f aca="false">B7654&amp;"|"&amp;C7654</f>
        <v>tdbR00000694 Lys-UUU|48</v>
      </c>
      <c r="B7654" s="4" t="s">
        <v>141</v>
      </c>
      <c r="C7654" s="4" t="s">
        <v>828</v>
      </c>
      <c r="D7654" s="4" t="n">
        <v>48</v>
      </c>
      <c r="E7654" s="19" t="s">
        <v>772</v>
      </c>
      <c r="F7654" s="20" t="s">
        <v>824</v>
      </c>
    </row>
    <row r="7655" customFormat="false" ht="15" hidden="false" customHeight="false" outlineLevel="0" collapsed="false">
      <c r="A7655" s="4" t="str">
        <f aca="false">B7655&amp;"|"&amp;C7655</f>
        <v>tdbR00000694 Lys-UUU|49</v>
      </c>
      <c r="B7655" s="4" t="s">
        <v>141</v>
      </c>
      <c r="C7655" s="4" t="s">
        <v>829</v>
      </c>
      <c r="D7655" s="4" t="n">
        <v>49</v>
      </c>
      <c r="E7655" s="23" t="s">
        <v>772</v>
      </c>
      <c r="F7655" s="10" t="s">
        <v>830</v>
      </c>
    </row>
    <row r="7656" customFormat="false" ht="15" hidden="false" customHeight="false" outlineLevel="0" collapsed="false">
      <c r="A7656" s="4" t="str">
        <f aca="false">B7656&amp;"|"&amp;C7656</f>
        <v>tdbR00000694 Lys-UUU|50</v>
      </c>
      <c r="B7656" s="4" t="s">
        <v>141</v>
      </c>
      <c r="C7656" s="4" t="s">
        <v>831</v>
      </c>
      <c r="D7656" s="4" t="n">
        <v>50</v>
      </c>
      <c r="E7656" s="23" t="s">
        <v>780</v>
      </c>
      <c r="F7656" s="10" t="s">
        <v>830</v>
      </c>
    </row>
    <row r="7657" customFormat="false" ht="15" hidden="false" customHeight="false" outlineLevel="0" collapsed="false">
      <c r="A7657" s="4" t="str">
        <f aca="false">B7657&amp;"|"&amp;C7657</f>
        <v>tdbR00000694 Lys-UUU|51</v>
      </c>
      <c r="B7657" s="4" t="s">
        <v>141</v>
      </c>
      <c r="C7657" s="4" t="s">
        <v>832</v>
      </c>
      <c r="D7657" s="4" t="n">
        <v>51</v>
      </c>
      <c r="E7657" s="23" t="s">
        <v>459</v>
      </c>
      <c r="F7657" s="10" t="s">
        <v>830</v>
      </c>
    </row>
    <row r="7658" customFormat="false" ht="15" hidden="false" customHeight="false" outlineLevel="0" collapsed="false">
      <c r="A7658" s="4" t="str">
        <f aca="false">B7658&amp;"|"&amp;C7658</f>
        <v>tdbR00000694 Lys-UUU|52</v>
      </c>
      <c r="B7658" s="4" t="s">
        <v>141</v>
      </c>
      <c r="C7658" s="4" t="s">
        <v>833</v>
      </c>
      <c r="D7658" s="4" t="n">
        <v>52</v>
      </c>
      <c r="E7658" s="23" t="s">
        <v>459</v>
      </c>
      <c r="F7658" s="10" t="s">
        <v>830</v>
      </c>
    </row>
    <row r="7659" customFormat="false" ht="15" hidden="false" customHeight="false" outlineLevel="0" collapsed="false">
      <c r="A7659" s="4" t="str">
        <f aca="false">B7659&amp;"|"&amp;C7659</f>
        <v>tdbR00000694 Lys-UUU|53</v>
      </c>
      <c r="B7659" s="4" t="s">
        <v>141</v>
      </c>
      <c r="C7659" s="4" t="s">
        <v>834</v>
      </c>
      <c r="D7659" s="4" t="n">
        <v>53</v>
      </c>
      <c r="E7659" s="23" t="s">
        <v>459</v>
      </c>
      <c r="F7659" s="10" t="s">
        <v>830</v>
      </c>
    </row>
    <row r="7660" customFormat="false" ht="15" hidden="false" customHeight="false" outlineLevel="0" collapsed="false">
      <c r="A7660" s="4" t="str">
        <f aca="false">B7660&amp;"|"&amp;C7660</f>
        <v>tdbR00000694 Lys-UUU|54</v>
      </c>
      <c r="B7660" s="4" t="s">
        <v>141</v>
      </c>
      <c r="C7660" s="4" t="s">
        <v>835</v>
      </c>
      <c r="D7660" s="4" t="n">
        <v>54</v>
      </c>
      <c r="E7660" s="19" t="s">
        <v>777</v>
      </c>
      <c r="F7660" s="20" t="s">
        <v>836</v>
      </c>
    </row>
    <row r="7661" customFormat="false" ht="15" hidden="false" customHeight="false" outlineLevel="0" collapsed="false">
      <c r="A7661" s="4" t="str">
        <f aca="false">B7661&amp;"|"&amp;C7661</f>
        <v>tdbR00000694 Lys-UUU|55</v>
      </c>
      <c r="B7661" s="4" t="s">
        <v>141</v>
      </c>
      <c r="C7661" s="4" t="s">
        <v>837</v>
      </c>
      <c r="D7661" s="4" t="n">
        <v>55</v>
      </c>
      <c r="E7661" s="19" t="s">
        <v>777</v>
      </c>
      <c r="F7661" s="20" t="s">
        <v>836</v>
      </c>
    </row>
    <row r="7662" customFormat="false" ht="15" hidden="false" customHeight="false" outlineLevel="0" collapsed="false">
      <c r="A7662" s="4" t="str">
        <f aca="false">B7662&amp;"|"&amp;C7662</f>
        <v>tdbR00000694 Lys-UUU|56</v>
      </c>
      <c r="B7662" s="4" t="s">
        <v>141</v>
      </c>
      <c r="C7662" s="4" t="s">
        <v>838</v>
      </c>
      <c r="D7662" s="4" t="n">
        <v>56</v>
      </c>
      <c r="E7662" s="19" t="s">
        <v>772</v>
      </c>
      <c r="F7662" s="20" t="s">
        <v>836</v>
      </c>
    </row>
    <row r="7663" customFormat="false" ht="15" hidden="false" customHeight="false" outlineLevel="0" collapsed="false">
      <c r="A7663" s="4" t="str">
        <f aca="false">B7663&amp;"|"&amp;C7663</f>
        <v>tdbR00000694 Lys-UUU|57</v>
      </c>
      <c r="B7663" s="4" t="s">
        <v>141</v>
      </c>
      <c r="C7663" s="4" t="s">
        <v>839</v>
      </c>
      <c r="D7663" s="4" t="n">
        <v>57</v>
      </c>
      <c r="E7663" s="19" t="s">
        <v>780</v>
      </c>
      <c r="F7663" s="20" t="s">
        <v>836</v>
      </c>
    </row>
    <row r="7664" customFormat="false" ht="15" hidden="false" customHeight="false" outlineLevel="0" collapsed="false">
      <c r="A7664" s="4" t="str">
        <f aca="false">B7664&amp;"|"&amp;C7664</f>
        <v>tdbR00000694 Lys-UUU|58</v>
      </c>
      <c r="B7664" s="4" t="s">
        <v>141</v>
      </c>
      <c r="C7664" s="4" t="s">
        <v>840</v>
      </c>
      <c r="D7664" s="4" t="n">
        <v>58</v>
      </c>
      <c r="E7664" s="19" t="s">
        <v>780</v>
      </c>
      <c r="F7664" s="20" t="s">
        <v>836</v>
      </c>
    </row>
    <row r="7665" customFormat="false" ht="15" hidden="false" customHeight="false" outlineLevel="0" collapsed="false">
      <c r="A7665" s="4" t="str">
        <f aca="false">B7665&amp;"|"&amp;C7665</f>
        <v>tdbR00000694 Lys-UUU|59</v>
      </c>
      <c r="B7665" s="4" t="s">
        <v>141</v>
      </c>
      <c r="C7665" s="4" t="s">
        <v>841</v>
      </c>
      <c r="D7665" s="4" t="n">
        <v>59</v>
      </c>
      <c r="E7665" s="19" t="s">
        <v>459</v>
      </c>
      <c r="F7665" s="20" t="s">
        <v>836</v>
      </c>
    </row>
    <row r="7666" customFormat="false" ht="15" hidden="false" customHeight="false" outlineLevel="0" collapsed="false">
      <c r="A7666" s="4" t="str">
        <f aca="false">B7666&amp;"|"&amp;C7666</f>
        <v>tdbR00000694 Lys-UUU|60</v>
      </c>
      <c r="B7666" s="4" t="s">
        <v>141</v>
      </c>
      <c r="C7666" s="4" t="s">
        <v>842</v>
      </c>
      <c r="D7666" s="4" t="n">
        <v>60</v>
      </c>
      <c r="E7666" s="19" t="s">
        <v>777</v>
      </c>
      <c r="F7666" s="20" t="s">
        <v>836</v>
      </c>
    </row>
    <row r="7667" customFormat="false" ht="15" hidden="false" customHeight="false" outlineLevel="0" collapsed="false">
      <c r="A7667" s="4" t="str">
        <f aca="false">B7667&amp;"|"&amp;C7667</f>
        <v>tdbR00000694 Lys-UUU|61</v>
      </c>
      <c r="B7667" s="4" t="s">
        <v>141</v>
      </c>
      <c r="C7667" s="4" t="s">
        <v>843</v>
      </c>
      <c r="D7667" s="4" t="n">
        <v>61</v>
      </c>
      <c r="E7667" s="23" t="s">
        <v>772</v>
      </c>
      <c r="F7667" s="10" t="s">
        <v>830</v>
      </c>
    </row>
    <row r="7668" customFormat="false" ht="15" hidden="false" customHeight="false" outlineLevel="0" collapsed="false">
      <c r="A7668" s="4" t="str">
        <f aca="false">B7668&amp;"|"&amp;C7668</f>
        <v>tdbR00000694 Lys-UUU|62</v>
      </c>
      <c r="B7668" s="4" t="s">
        <v>141</v>
      </c>
      <c r="C7668" s="4" t="s">
        <v>844</v>
      </c>
      <c r="D7668" s="4" t="n">
        <v>62</v>
      </c>
      <c r="E7668" s="23" t="s">
        <v>772</v>
      </c>
      <c r="F7668" s="10" t="s">
        <v>830</v>
      </c>
    </row>
    <row r="7669" customFormat="false" ht="15" hidden="false" customHeight="false" outlineLevel="0" collapsed="false">
      <c r="A7669" s="4" t="str">
        <f aca="false">B7669&amp;"|"&amp;C7669</f>
        <v>tdbR00000694 Lys-UUU|63</v>
      </c>
      <c r="B7669" s="4" t="s">
        <v>141</v>
      </c>
      <c r="C7669" s="4" t="s">
        <v>845</v>
      </c>
      <c r="D7669" s="4" t="n">
        <v>63</v>
      </c>
      <c r="E7669" s="23" t="s">
        <v>772</v>
      </c>
      <c r="F7669" s="10" t="s">
        <v>830</v>
      </c>
    </row>
    <row r="7670" customFormat="false" ht="15" hidden="false" customHeight="false" outlineLevel="0" collapsed="false">
      <c r="A7670" s="4" t="str">
        <f aca="false">B7670&amp;"|"&amp;C7670</f>
        <v>tdbR00000694 Lys-UUU|64</v>
      </c>
      <c r="B7670" s="4" t="s">
        <v>141</v>
      </c>
      <c r="C7670" s="4" t="s">
        <v>846</v>
      </c>
      <c r="D7670" s="4" t="n">
        <v>64</v>
      </c>
      <c r="E7670" s="23" t="s">
        <v>777</v>
      </c>
      <c r="F7670" s="10" t="s">
        <v>830</v>
      </c>
    </row>
    <row r="7671" customFormat="false" ht="15" hidden="false" customHeight="false" outlineLevel="0" collapsed="false">
      <c r="A7671" s="4" t="str">
        <f aca="false">B7671&amp;"|"&amp;C7671</f>
        <v>tdbR00000694 Lys-UUU|65</v>
      </c>
      <c r="B7671" s="4" t="s">
        <v>141</v>
      </c>
      <c r="C7671" s="4" t="s">
        <v>847</v>
      </c>
      <c r="D7671" s="4" t="n">
        <v>65</v>
      </c>
      <c r="E7671" s="23" t="s">
        <v>459</v>
      </c>
      <c r="F7671" s="10" t="s">
        <v>830</v>
      </c>
    </row>
    <row r="7672" customFormat="false" ht="15" hidden="false" customHeight="false" outlineLevel="0" collapsed="false">
      <c r="A7672" s="4" t="str">
        <f aca="false">B7672&amp;"|"&amp;C7672</f>
        <v>tdbR00000694 Lys-UUU|66</v>
      </c>
      <c r="B7672" s="4" t="s">
        <v>141</v>
      </c>
      <c r="C7672" s="4" t="s">
        <v>848</v>
      </c>
      <c r="D7672" s="4" t="n">
        <v>66</v>
      </c>
      <c r="E7672" s="17" t="s">
        <v>777</v>
      </c>
      <c r="F7672" s="18" t="s">
        <v>768</v>
      </c>
    </row>
    <row r="7673" customFormat="false" ht="15" hidden="false" customHeight="false" outlineLevel="0" collapsed="false">
      <c r="A7673" s="4" t="str">
        <f aca="false">B7673&amp;"|"&amp;C7673</f>
        <v>tdbR00000694 Lys-UUU|67</v>
      </c>
      <c r="B7673" s="4" t="s">
        <v>141</v>
      </c>
      <c r="C7673" s="4" t="s">
        <v>849</v>
      </c>
      <c r="D7673" s="4" t="n">
        <v>67</v>
      </c>
      <c r="E7673" s="17" t="s">
        <v>777</v>
      </c>
      <c r="F7673" s="18" t="s">
        <v>768</v>
      </c>
    </row>
    <row r="7674" customFormat="false" ht="15" hidden="false" customHeight="false" outlineLevel="0" collapsed="false">
      <c r="A7674" s="4" t="str">
        <f aca="false">B7674&amp;"|"&amp;C7674</f>
        <v>tdbR00000694 Lys-UUU|68</v>
      </c>
      <c r="B7674" s="4" t="s">
        <v>141</v>
      </c>
      <c r="C7674" s="4" t="s">
        <v>850</v>
      </c>
      <c r="D7674" s="4" t="n">
        <v>68</v>
      </c>
      <c r="E7674" s="17" t="s">
        <v>772</v>
      </c>
      <c r="F7674" s="18" t="s">
        <v>768</v>
      </c>
    </row>
    <row r="7675" customFormat="false" ht="15" hidden="false" customHeight="false" outlineLevel="0" collapsed="false">
      <c r="A7675" s="4" t="str">
        <f aca="false">B7675&amp;"|"&amp;C7675</f>
        <v>tdbR00000694 Lys-UUU|69</v>
      </c>
      <c r="B7675" s="4" t="s">
        <v>141</v>
      </c>
      <c r="C7675" s="4" t="s">
        <v>851</v>
      </c>
      <c r="D7675" s="4" t="n">
        <v>69</v>
      </c>
      <c r="E7675" s="17" t="s">
        <v>459</v>
      </c>
      <c r="F7675" s="18" t="s">
        <v>768</v>
      </c>
    </row>
    <row r="7676" customFormat="false" ht="15" hidden="false" customHeight="false" outlineLevel="0" collapsed="false">
      <c r="A7676" s="4" t="str">
        <f aca="false">B7676&amp;"|"&amp;C7676</f>
        <v>tdbR00000694 Lys-UUU|70</v>
      </c>
      <c r="B7676" s="4" t="s">
        <v>141</v>
      </c>
      <c r="C7676" s="4" t="s">
        <v>852</v>
      </c>
      <c r="D7676" s="4" t="n">
        <v>70</v>
      </c>
      <c r="E7676" s="17" t="s">
        <v>459</v>
      </c>
      <c r="F7676" s="18" t="s">
        <v>768</v>
      </c>
    </row>
    <row r="7677" customFormat="false" ht="15" hidden="false" customHeight="false" outlineLevel="0" collapsed="false">
      <c r="A7677" s="4" t="str">
        <f aca="false">B7677&amp;"|"&amp;C7677</f>
        <v>tdbR00000694 Lys-UUU|71</v>
      </c>
      <c r="B7677" s="4" t="s">
        <v>141</v>
      </c>
      <c r="C7677" s="4" t="s">
        <v>853</v>
      </c>
      <c r="D7677" s="4" t="n">
        <v>71</v>
      </c>
      <c r="E7677" s="17" t="s">
        <v>459</v>
      </c>
      <c r="F7677" s="18" t="s">
        <v>768</v>
      </c>
    </row>
    <row r="7678" customFormat="false" ht="15" hidden="false" customHeight="false" outlineLevel="0" collapsed="false">
      <c r="A7678" s="4" t="str">
        <f aca="false">B7678&amp;"|"&amp;C7678</f>
        <v>tdbR00000694 Lys-UUU|72</v>
      </c>
      <c r="B7678" s="4" t="s">
        <v>141</v>
      </c>
      <c r="C7678" s="4" t="s">
        <v>854</v>
      </c>
      <c r="D7678" s="4" t="n">
        <v>72</v>
      </c>
      <c r="E7678" s="17" t="s">
        <v>772</v>
      </c>
      <c r="F7678" s="18" t="s">
        <v>768</v>
      </c>
    </row>
    <row r="7679" customFormat="false" ht="15" hidden="false" customHeight="false" outlineLevel="0" collapsed="false">
      <c r="A7679" s="4" t="str">
        <f aca="false">B7679&amp;"|"&amp;C7679</f>
        <v>tdbR00000705 Lys-CUU|1</v>
      </c>
      <c r="B7679" s="4" t="s">
        <v>142</v>
      </c>
      <c r="C7679" s="4" t="s">
        <v>767</v>
      </c>
      <c r="D7679" s="4" t="n">
        <v>1</v>
      </c>
      <c r="E7679" s="17" t="s">
        <v>459</v>
      </c>
      <c r="F7679" s="18" t="s">
        <v>768</v>
      </c>
    </row>
    <row r="7680" customFormat="false" ht="15" hidden="false" customHeight="false" outlineLevel="0" collapsed="false">
      <c r="A7680" s="4" t="str">
        <f aca="false">B7680&amp;"|"&amp;C7680</f>
        <v>tdbR00000705 Lys-CUU|2</v>
      </c>
      <c r="B7680" s="4" t="s">
        <v>142</v>
      </c>
      <c r="C7680" s="4" t="s">
        <v>769</v>
      </c>
      <c r="D7680" s="4" t="n">
        <v>2</v>
      </c>
      <c r="E7680" s="17" t="s">
        <v>772</v>
      </c>
      <c r="F7680" s="18" t="s">
        <v>768</v>
      </c>
    </row>
    <row r="7681" customFormat="false" ht="15" hidden="false" customHeight="false" outlineLevel="0" collapsed="false">
      <c r="A7681" s="4" t="str">
        <f aca="false">B7681&amp;"|"&amp;C7681</f>
        <v>tdbR00000705 Lys-CUU|3</v>
      </c>
      <c r="B7681" s="4" t="s">
        <v>142</v>
      </c>
      <c r="C7681" s="4" t="s">
        <v>770</v>
      </c>
      <c r="D7681" s="4" t="n">
        <v>3</v>
      </c>
      <c r="E7681" s="17" t="s">
        <v>772</v>
      </c>
      <c r="F7681" s="18" t="s">
        <v>768</v>
      </c>
    </row>
    <row r="7682" customFormat="false" ht="15" hidden="false" customHeight="false" outlineLevel="0" collapsed="false">
      <c r="A7682" s="4" t="str">
        <f aca="false">B7682&amp;"|"&amp;C7682</f>
        <v>tdbR00000705 Lys-CUU|4</v>
      </c>
      <c r="B7682" s="4" t="s">
        <v>142</v>
      </c>
      <c r="C7682" s="4" t="s">
        <v>771</v>
      </c>
      <c r="D7682" s="4" t="n">
        <v>4</v>
      </c>
      <c r="E7682" s="17" t="s">
        <v>772</v>
      </c>
      <c r="F7682" s="18" t="s">
        <v>768</v>
      </c>
    </row>
    <row r="7683" customFormat="false" ht="15" hidden="false" customHeight="false" outlineLevel="0" collapsed="false">
      <c r="A7683" s="4" t="str">
        <f aca="false">B7683&amp;"|"&amp;C7683</f>
        <v>tdbR00000705 Lys-CUU|5</v>
      </c>
      <c r="B7683" s="4" t="s">
        <v>142</v>
      </c>
      <c r="C7683" s="4" t="s">
        <v>773</v>
      </c>
      <c r="D7683" s="4" t="n">
        <v>5</v>
      </c>
      <c r="E7683" s="17" t="s">
        <v>459</v>
      </c>
      <c r="F7683" s="18" t="s">
        <v>768</v>
      </c>
    </row>
    <row r="7684" customFormat="false" ht="15" hidden="false" customHeight="false" outlineLevel="0" collapsed="false">
      <c r="A7684" s="4" t="str">
        <f aca="false">B7684&amp;"|"&amp;C7684</f>
        <v>tdbR00000705 Lys-CUU|6</v>
      </c>
      <c r="B7684" s="4" t="s">
        <v>142</v>
      </c>
      <c r="C7684" s="4" t="s">
        <v>774</v>
      </c>
      <c r="D7684" s="4" t="n">
        <v>6</v>
      </c>
      <c r="E7684" s="17" t="s">
        <v>459</v>
      </c>
      <c r="F7684" s="18" t="s">
        <v>768</v>
      </c>
    </row>
    <row r="7685" customFormat="false" ht="15" hidden="false" customHeight="false" outlineLevel="0" collapsed="false">
      <c r="A7685" s="4" t="str">
        <f aca="false">B7685&amp;"|"&amp;C7685</f>
        <v>tdbR00000705 Lys-CUU|7</v>
      </c>
      <c r="B7685" s="4" t="s">
        <v>142</v>
      </c>
      <c r="C7685" s="4" t="s">
        <v>775</v>
      </c>
      <c r="D7685" s="4" t="n">
        <v>7</v>
      </c>
      <c r="E7685" s="17" t="s">
        <v>772</v>
      </c>
      <c r="F7685" s="18" t="s">
        <v>768</v>
      </c>
    </row>
    <row r="7686" customFormat="false" ht="15" hidden="false" customHeight="false" outlineLevel="0" collapsed="false">
      <c r="A7686" s="4" t="str">
        <f aca="false">B7686&amp;"|"&amp;C7686</f>
        <v>tdbR00000705 Lys-CUU|8</v>
      </c>
      <c r="B7686" s="4" t="s">
        <v>142</v>
      </c>
      <c r="C7686" s="4" t="s">
        <v>776</v>
      </c>
      <c r="D7686" s="4" t="n">
        <v>8</v>
      </c>
      <c r="E7686" s="3" t="s">
        <v>777</v>
      </c>
      <c r="F7686" s="4" t="s">
        <v>778</v>
      </c>
    </row>
    <row r="7687" customFormat="false" ht="15" hidden="false" customHeight="false" outlineLevel="0" collapsed="false">
      <c r="A7687" s="4" t="str">
        <f aca="false">B7687&amp;"|"&amp;C7687</f>
        <v>tdbR00000705 Lys-CUU|9</v>
      </c>
      <c r="B7687" s="4" t="s">
        <v>142</v>
      </c>
      <c r="C7687" s="4" t="s">
        <v>779</v>
      </c>
      <c r="D7687" s="4" t="n">
        <v>9</v>
      </c>
      <c r="E7687" s="3" t="s">
        <v>780</v>
      </c>
      <c r="F7687" s="4" t="s">
        <v>781</v>
      </c>
    </row>
    <row r="7688" customFormat="false" ht="15" hidden="false" customHeight="false" outlineLevel="0" collapsed="false">
      <c r="A7688" s="4" t="str">
        <f aca="false">B7688&amp;"|"&amp;C7688</f>
        <v>tdbR00000705 Lys-CUU|10</v>
      </c>
      <c r="B7688" s="4" t="s">
        <v>142</v>
      </c>
      <c r="C7688" s="4" t="s">
        <v>782</v>
      </c>
      <c r="D7688" s="4" t="n">
        <v>10</v>
      </c>
      <c r="E7688" s="8" t="s">
        <v>459</v>
      </c>
      <c r="F7688" s="7" t="s">
        <v>783</v>
      </c>
    </row>
    <row r="7689" customFormat="false" ht="15" hidden="false" customHeight="false" outlineLevel="0" collapsed="false">
      <c r="A7689" s="4" t="str">
        <f aca="false">B7689&amp;"|"&amp;C7689</f>
        <v>tdbR00000705 Lys-CUU|11</v>
      </c>
      <c r="B7689" s="4" t="s">
        <v>142</v>
      </c>
      <c r="C7689" s="4" t="s">
        <v>784</v>
      </c>
      <c r="D7689" s="4" t="n">
        <v>11</v>
      </c>
      <c r="E7689" s="8" t="s">
        <v>772</v>
      </c>
      <c r="F7689" s="7" t="s">
        <v>783</v>
      </c>
    </row>
    <row r="7690" customFormat="false" ht="15" hidden="false" customHeight="false" outlineLevel="0" collapsed="false">
      <c r="A7690" s="4" t="str">
        <f aca="false">B7690&amp;"|"&amp;C7690</f>
        <v>tdbR00000705 Lys-CUU|12</v>
      </c>
      <c r="B7690" s="4" t="s">
        <v>142</v>
      </c>
      <c r="C7690" s="4" t="s">
        <v>785</v>
      </c>
      <c r="D7690" s="4" t="n">
        <v>12</v>
      </c>
      <c r="E7690" s="8" t="s">
        <v>777</v>
      </c>
      <c r="F7690" s="7" t="s">
        <v>783</v>
      </c>
    </row>
    <row r="7691" customFormat="false" ht="15" hidden="false" customHeight="false" outlineLevel="0" collapsed="false">
      <c r="A7691" s="4" t="str">
        <f aca="false">B7691&amp;"|"&amp;C7691</f>
        <v>tdbR00000705 Lys-CUU|13</v>
      </c>
      <c r="B7691" s="4" t="s">
        <v>142</v>
      </c>
      <c r="C7691" s="4" t="s">
        <v>786</v>
      </c>
      <c r="D7691" s="4" t="n">
        <v>13</v>
      </c>
      <c r="E7691" s="8" t="s">
        <v>772</v>
      </c>
      <c r="F7691" s="7" t="s">
        <v>783</v>
      </c>
    </row>
    <row r="7692" customFormat="false" ht="15" hidden="false" customHeight="false" outlineLevel="0" collapsed="false">
      <c r="A7692" s="4" t="str">
        <f aca="false">B7692&amp;"|"&amp;C7692</f>
        <v>tdbR00000705 Lys-CUU|14</v>
      </c>
      <c r="B7692" s="4" t="s">
        <v>142</v>
      </c>
      <c r="C7692" s="4" t="s">
        <v>787</v>
      </c>
      <c r="D7692" s="4" t="n">
        <v>14</v>
      </c>
      <c r="E7692" s="19" t="s">
        <v>780</v>
      </c>
      <c r="F7692" s="20" t="s">
        <v>788</v>
      </c>
    </row>
    <row r="7693" customFormat="false" ht="15" hidden="false" customHeight="false" outlineLevel="0" collapsed="false">
      <c r="A7693" s="4" t="str">
        <f aca="false">B7693&amp;"|"&amp;C7693</f>
        <v>tdbR00000705 Lys-CUU|15</v>
      </c>
      <c r="B7693" s="4" t="s">
        <v>142</v>
      </c>
      <c r="C7693" s="4" t="s">
        <v>789</v>
      </c>
      <c r="D7693" s="4" t="n">
        <v>15</v>
      </c>
      <c r="E7693" s="19" t="s">
        <v>459</v>
      </c>
      <c r="F7693" s="20" t="s">
        <v>788</v>
      </c>
    </row>
    <row r="7694" customFormat="false" ht="15" hidden="false" customHeight="false" outlineLevel="0" collapsed="false">
      <c r="A7694" s="4" t="str">
        <f aca="false">B7694&amp;"|"&amp;C7694</f>
        <v>tdbR00000705 Lys-CUU|16</v>
      </c>
      <c r="B7694" s="4" t="s">
        <v>142</v>
      </c>
      <c r="C7694" s="4" t="s">
        <v>790</v>
      </c>
      <c r="D7694" s="4" t="n">
        <v>16</v>
      </c>
      <c r="E7694" s="19" t="s">
        <v>777</v>
      </c>
      <c r="F7694" s="20" t="s">
        <v>788</v>
      </c>
    </row>
    <row r="7695" customFormat="false" ht="15" hidden="false" customHeight="false" outlineLevel="0" collapsed="false">
      <c r="A7695" s="4" t="str">
        <f aca="false">B7695&amp;"|"&amp;C7695</f>
        <v>tdbR00000705 Lys-CUU|17</v>
      </c>
      <c r="B7695" s="4" t="s">
        <v>142</v>
      </c>
      <c r="C7695" s="4" t="s">
        <v>791</v>
      </c>
      <c r="D7695" s="4" t="n">
        <v>17</v>
      </c>
      <c r="E7695" s="19" t="s">
        <v>772</v>
      </c>
      <c r="F7695" s="20" t="s">
        <v>788</v>
      </c>
    </row>
    <row r="7696" customFormat="false" ht="15" hidden="false" customHeight="false" outlineLevel="0" collapsed="false">
      <c r="A7696" s="4" t="str">
        <f aca="false">B7696&amp;"|"&amp;C7696</f>
        <v>tdbR00000705 Lys-CUU|18</v>
      </c>
      <c r="B7696" s="4" t="s">
        <v>142</v>
      </c>
      <c r="C7696" s="4" t="s">
        <v>793</v>
      </c>
      <c r="D7696" s="4" t="n">
        <v>18</v>
      </c>
      <c r="E7696" s="19" t="s">
        <v>459</v>
      </c>
      <c r="F7696" s="20" t="s">
        <v>788</v>
      </c>
    </row>
    <row r="7697" customFormat="false" ht="15" hidden="false" customHeight="false" outlineLevel="0" collapsed="false">
      <c r="A7697" s="4" t="str">
        <f aca="false">B7697&amp;"|"&amp;C7697</f>
        <v>tdbR00000705 Lys-CUU|19</v>
      </c>
      <c r="B7697" s="4" t="s">
        <v>142</v>
      </c>
      <c r="C7697" s="4" t="s">
        <v>794</v>
      </c>
      <c r="D7697" s="4" t="n">
        <v>19</v>
      </c>
      <c r="E7697" s="19" t="s">
        <v>459</v>
      </c>
      <c r="F7697" s="20" t="s">
        <v>788</v>
      </c>
    </row>
    <row r="7698" customFormat="false" ht="15" hidden="false" customHeight="false" outlineLevel="0" collapsed="false">
      <c r="A7698" s="4" t="str">
        <f aca="false">B7698&amp;"|"&amp;C7698</f>
        <v>tdbR00000705 Lys-CUU|20</v>
      </c>
      <c r="B7698" s="4" t="s">
        <v>142</v>
      </c>
      <c r="C7698" s="4" t="s">
        <v>795</v>
      </c>
      <c r="D7698" s="4" t="n">
        <v>20</v>
      </c>
      <c r="E7698" s="19" t="s">
        <v>777</v>
      </c>
      <c r="F7698" s="20" t="s">
        <v>788</v>
      </c>
    </row>
    <row r="7699" customFormat="false" ht="15" hidden="false" customHeight="false" outlineLevel="0" collapsed="false">
      <c r="A7699" s="4" t="str">
        <f aca="false">B7699&amp;"|"&amp;C7699</f>
        <v>tdbR00000705 Lys-CUU|21</v>
      </c>
      <c r="B7699" s="4" t="s">
        <v>142</v>
      </c>
      <c r="C7699" s="4" t="s">
        <v>797</v>
      </c>
      <c r="D7699" s="4" t="n">
        <v>21</v>
      </c>
      <c r="E7699" s="19" t="s">
        <v>780</v>
      </c>
      <c r="F7699" s="20" t="s">
        <v>788</v>
      </c>
    </row>
    <row r="7700" customFormat="false" ht="15" hidden="false" customHeight="false" outlineLevel="0" collapsed="false">
      <c r="A7700" s="4" t="str">
        <f aca="false">B7700&amp;"|"&amp;C7700</f>
        <v>tdbR00000705 Lys-CUU|22</v>
      </c>
      <c r="B7700" s="4" t="s">
        <v>142</v>
      </c>
      <c r="C7700" s="4" t="s">
        <v>798</v>
      </c>
      <c r="D7700" s="4" t="n">
        <v>22</v>
      </c>
      <c r="E7700" s="8" t="s">
        <v>459</v>
      </c>
      <c r="F7700" s="7" t="s">
        <v>783</v>
      </c>
    </row>
    <row r="7701" customFormat="false" ht="15" hidden="false" customHeight="false" outlineLevel="0" collapsed="false">
      <c r="A7701" s="4" t="str">
        <f aca="false">B7701&amp;"|"&amp;C7701</f>
        <v>tdbR00000705 Lys-CUU|23</v>
      </c>
      <c r="B7701" s="4" t="s">
        <v>142</v>
      </c>
      <c r="C7701" s="4" t="s">
        <v>799</v>
      </c>
      <c r="D7701" s="4" t="n">
        <v>23</v>
      </c>
      <c r="E7701" s="8" t="s">
        <v>780</v>
      </c>
      <c r="F7701" s="7" t="s">
        <v>783</v>
      </c>
    </row>
    <row r="7702" customFormat="false" ht="15" hidden="false" customHeight="false" outlineLevel="0" collapsed="false">
      <c r="A7702" s="4" t="str">
        <f aca="false">B7702&amp;"|"&amp;C7702</f>
        <v>tdbR00000705 Lys-CUU|24</v>
      </c>
      <c r="B7702" s="4" t="s">
        <v>142</v>
      </c>
      <c r="C7702" s="4" t="s">
        <v>800</v>
      </c>
      <c r="D7702" s="4" t="n">
        <v>24</v>
      </c>
      <c r="E7702" s="8" t="s">
        <v>459</v>
      </c>
      <c r="F7702" s="7" t="s">
        <v>783</v>
      </c>
    </row>
    <row r="7703" customFormat="false" ht="15" hidden="false" customHeight="false" outlineLevel="0" collapsed="false">
      <c r="A7703" s="4" t="str">
        <f aca="false">B7703&amp;"|"&amp;C7703</f>
        <v>tdbR00000705 Lys-CUU|25</v>
      </c>
      <c r="B7703" s="4" t="s">
        <v>142</v>
      </c>
      <c r="C7703" s="4" t="s">
        <v>801</v>
      </c>
      <c r="D7703" s="4" t="n">
        <v>25</v>
      </c>
      <c r="E7703" s="8" t="s">
        <v>772</v>
      </c>
      <c r="F7703" s="7" t="s">
        <v>783</v>
      </c>
    </row>
    <row r="7704" customFormat="false" ht="15" hidden="false" customHeight="false" outlineLevel="0" collapsed="false">
      <c r="A7704" s="4" t="str">
        <f aca="false">B7704&amp;"|"&amp;C7704</f>
        <v>tdbR00000705 Lys-CUU|26</v>
      </c>
      <c r="B7704" s="4" t="s">
        <v>142</v>
      </c>
      <c r="C7704" s="4" t="s">
        <v>802</v>
      </c>
      <c r="D7704" s="4" t="n">
        <v>26</v>
      </c>
      <c r="E7704" s="3" t="s">
        <v>780</v>
      </c>
      <c r="F7704" s="4" t="s">
        <v>803</v>
      </c>
    </row>
    <row r="7705" customFormat="false" ht="15" hidden="false" customHeight="false" outlineLevel="0" collapsed="false">
      <c r="A7705" s="4" t="str">
        <f aca="false">B7705&amp;"|"&amp;C7705</f>
        <v>tdbR00000705 Lys-CUU|27</v>
      </c>
      <c r="B7705" s="4" t="s">
        <v>142</v>
      </c>
      <c r="C7705" s="4" t="s">
        <v>804</v>
      </c>
      <c r="D7705" s="4" t="n">
        <v>27</v>
      </c>
      <c r="E7705" s="21" t="s">
        <v>777</v>
      </c>
      <c r="F7705" s="22" t="s">
        <v>805</v>
      </c>
    </row>
    <row r="7706" customFormat="false" ht="15" hidden="false" customHeight="false" outlineLevel="0" collapsed="false">
      <c r="A7706" s="4" t="str">
        <f aca="false">B7706&amp;"|"&amp;C7706</f>
        <v>tdbR00000705 Lys-CUU|28</v>
      </c>
      <c r="B7706" s="4" t="s">
        <v>142</v>
      </c>
      <c r="C7706" s="4" t="s">
        <v>806</v>
      </c>
      <c r="D7706" s="4" t="n">
        <v>28</v>
      </c>
      <c r="E7706" s="21" t="s">
        <v>459</v>
      </c>
      <c r="F7706" s="22" t="s">
        <v>805</v>
      </c>
    </row>
    <row r="7707" customFormat="false" ht="15" hidden="false" customHeight="false" outlineLevel="0" collapsed="false">
      <c r="A7707" s="4" t="str">
        <f aca="false">B7707&amp;"|"&amp;C7707</f>
        <v>tdbR00000705 Lys-CUU|29</v>
      </c>
      <c r="B7707" s="4" t="s">
        <v>142</v>
      </c>
      <c r="C7707" s="4" t="s">
        <v>807</v>
      </c>
      <c r="D7707" s="4" t="n">
        <v>29</v>
      </c>
      <c r="E7707" s="21" t="s">
        <v>459</v>
      </c>
      <c r="F7707" s="22" t="s">
        <v>805</v>
      </c>
    </row>
    <row r="7708" customFormat="false" ht="15" hidden="false" customHeight="false" outlineLevel="0" collapsed="false">
      <c r="A7708" s="4" t="str">
        <f aca="false">B7708&amp;"|"&amp;C7708</f>
        <v>tdbR00000705 Lys-CUU|30</v>
      </c>
      <c r="B7708" s="4" t="s">
        <v>142</v>
      </c>
      <c r="C7708" s="4" t="s">
        <v>808</v>
      </c>
      <c r="D7708" s="4" t="n">
        <v>30</v>
      </c>
      <c r="E7708" s="21" t="s">
        <v>459</v>
      </c>
      <c r="F7708" s="22" t="s">
        <v>805</v>
      </c>
    </row>
    <row r="7709" customFormat="false" ht="15" hidden="false" customHeight="false" outlineLevel="0" collapsed="false">
      <c r="A7709" s="4" t="str">
        <f aca="false">B7709&amp;"|"&amp;C7709</f>
        <v>tdbR00000705 Lys-CUU|31</v>
      </c>
      <c r="B7709" s="4" t="s">
        <v>142</v>
      </c>
      <c r="C7709" s="4" t="s">
        <v>809</v>
      </c>
      <c r="D7709" s="4" t="n">
        <v>31</v>
      </c>
      <c r="E7709" s="21" t="s">
        <v>780</v>
      </c>
      <c r="F7709" s="22" t="s">
        <v>805</v>
      </c>
    </row>
    <row r="7710" customFormat="false" ht="15" hidden="false" customHeight="false" outlineLevel="0" collapsed="false">
      <c r="A7710" s="4" t="str">
        <f aca="false">B7710&amp;"|"&amp;C7710</f>
        <v>tdbR00000705 Lys-CUU|32</v>
      </c>
      <c r="B7710" s="4" t="s">
        <v>142</v>
      </c>
      <c r="C7710" s="4" t="s">
        <v>810</v>
      </c>
      <c r="D7710" s="4" t="n">
        <v>32</v>
      </c>
      <c r="E7710" s="19" t="s">
        <v>772</v>
      </c>
      <c r="F7710" s="20" t="s">
        <v>811</v>
      </c>
    </row>
    <row r="7711" customFormat="false" ht="15" hidden="false" customHeight="false" outlineLevel="0" collapsed="false">
      <c r="A7711" s="4" t="str">
        <f aca="false">B7711&amp;"|"&amp;C7711</f>
        <v>tdbR00000705 Lys-CUU|33</v>
      </c>
      <c r="B7711" s="4" t="s">
        <v>142</v>
      </c>
      <c r="C7711" s="4" t="s">
        <v>812</v>
      </c>
      <c r="D7711" s="4" t="n">
        <v>33</v>
      </c>
      <c r="E7711" s="19" t="s">
        <v>777</v>
      </c>
      <c r="F7711" s="20" t="s">
        <v>811</v>
      </c>
    </row>
    <row r="7712" customFormat="false" ht="15" hidden="false" customHeight="false" outlineLevel="0" collapsed="false">
      <c r="A7712" s="4" t="str">
        <f aca="false">B7712&amp;"|"&amp;C7712</f>
        <v>tdbR00000705 Lys-CUU|34</v>
      </c>
      <c r="B7712" s="4" t="s">
        <v>142</v>
      </c>
      <c r="C7712" s="4" t="s">
        <v>813</v>
      </c>
      <c r="D7712" s="4" t="n">
        <v>34</v>
      </c>
      <c r="E7712" s="19" t="s">
        <v>772</v>
      </c>
      <c r="F7712" s="20" t="s">
        <v>811</v>
      </c>
    </row>
    <row r="7713" customFormat="false" ht="15" hidden="false" customHeight="false" outlineLevel="0" collapsed="false">
      <c r="A7713" s="4" t="str">
        <f aca="false">B7713&amp;"|"&amp;C7713</f>
        <v>tdbR00000705 Lys-CUU|35</v>
      </c>
      <c r="B7713" s="4" t="s">
        <v>142</v>
      </c>
      <c r="C7713" s="4" t="s">
        <v>814</v>
      </c>
      <c r="D7713" s="4" t="n">
        <v>35</v>
      </c>
      <c r="E7713" s="19" t="s">
        <v>777</v>
      </c>
      <c r="F7713" s="20" t="s">
        <v>811</v>
      </c>
    </row>
    <row r="7714" customFormat="false" ht="15" hidden="false" customHeight="false" outlineLevel="0" collapsed="false">
      <c r="A7714" s="4" t="str">
        <f aca="false">B7714&amp;"|"&amp;C7714</f>
        <v>tdbR00000705 Lys-CUU|36</v>
      </c>
      <c r="B7714" s="4" t="s">
        <v>142</v>
      </c>
      <c r="C7714" s="4" t="s">
        <v>815</v>
      </c>
      <c r="D7714" s="4" t="n">
        <v>36</v>
      </c>
      <c r="E7714" s="19" t="s">
        <v>777</v>
      </c>
      <c r="F7714" s="20" t="s">
        <v>811</v>
      </c>
    </row>
    <row r="7715" customFormat="false" ht="15" hidden="false" customHeight="false" outlineLevel="0" collapsed="false">
      <c r="A7715" s="4" t="str">
        <f aca="false">B7715&amp;"|"&amp;C7715</f>
        <v>tdbR00000705 Lys-CUU|37</v>
      </c>
      <c r="B7715" s="4" t="s">
        <v>142</v>
      </c>
      <c r="C7715" s="4" t="s">
        <v>816</v>
      </c>
      <c r="D7715" s="4" t="n">
        <v>37</v>
      </c>
      <c r="E7715" s="19" t="s">
        <v>780</v>
      </c>
      <c r="F7715" s="20" t="s">
        <v>811</v>
      </c>
    </row>
    <row r="7716" customFormat="false" ht="15" hidden="false" customHeight="false" outlineLevel="0" collapsed="false">
      <c r="A7716" s="4" t="str">
        <f aca="false">B7716&amp;"|"&amp;C7716</f>
        <v>tdbR00000705 Lys-CUU|38</v>
      </c>
      <c r="B7716" s="4" t="s">
        <v>142</v>
      </c>
      <c r="C7716" s="4" t="s">
        <v>817</v>
      </c>
      <c r="D7716" s="4" t="n">
        <v>38</v>
      </c>
      <c r="E7716" s="19" t="s">
        <v>780</v>
      </c>
      <c r="F7716" s="20" t="s">
        <v>811</v>
      </c>
    </row>
    <row r="7717" customFormat="false" ht="15" hidden="false" customHeight="false" outlineLevel="0" collapsed="false">
      <c r="A7717" s="4" t="str">
        <f aca="false">B7717&amp;"|"&amp;C7717</f>
        <v>tdbR00000705 Lys-CUU|39</v>
      </c>
      <c r="B7717" s="4" t="s">
        <v>142</v>
      </c>
      <c r="C7717" s="4" t="s">
        <v>818</v>
      </c>
      <c r="D7717" s="4" t="n">
        <v>39</v>
      </c>
      <c r="E7717" s="21" t="s">
        <v>777</v>
      </c>
      <c r="F7717" s="22" t="s">
        <v>805</v>
      </c>
    </row>
    <row r="7718" customFormat="false" ht="15" hidden="false" customHeight="false" outlineLevel="0" collapsed="false">
      <c r="A7718" s="4" t="str">
        <f aca="false">B7718&amp;"|"&amp;C7718</f>
        <v>tdbR00000705 Lys-CUU|40</v>
      </c>
      <c r="B7718" s="4" t="s">
        <v>142</v>
      </c>
      <c r="C7718" s="4" t="s">
        <v>819</v>
      </c>
      <c r="D7718" s="4" t="n">
        <v>40</v>
      </c>
      <c r="E7718" s="21" t="s">
        <v>772</v>
      </c>
      <c r="F7718" s="22" t="s">
        <v>805</v>
      </c>
    </row>
    <row r="7719" customFormat="false" ht="15" hidden="false" customHeight="false" outlineLevel="0" collapsed="false">
      <c r="A7719" s="4" t="str">
        <f aca="false">B7719&amp;"|"&amp;C7719</f>
        <v>tdbR00000705 Lys-CUU|41</v>
      </c>
      <c r="B7719" s="4" t="s">
        <v>142</v>
      </c>
      <c r="C7719" s="4" t="s">
        <v>820</v>
      </c>
      <c r="D7719" s="4" t="n">
        <v>41</v>
      </c>
      <c r="E7719" s="21" t="s">
        <v>777</v>
      </c>
      <c r="F7719" s="22" t="s">
        <v>805</v>
      </c>
    </row>
    <row r="7720" customFormat="false" ht="15" hidden="false" customHeight="false" outlineLevel="0" collapsed="false">
      <c r="A7720" s="4" t="str">
        <f aca="false">B7720&amp;"|"&amp;C7720</f>
        <v>tdbR00000705 Lys-CUU|42</v>
      </c>
      <c r="B7720" s="4" t="s">
        <v>142</v>
      </c>
      <c r="C7720" s="4" t="s">
        <v>821</v>
      </c>
      <c r="D7720" s="4" t="n">
        <v>42</v>
      </c>
      <c r="E7720" s="21" t="s">
        <v>772</v>
      </c>
      <c r="F7720" s="22" t="s">
        <v>805</v>
      </c>
    </row>
    <row r="7721" customFormat="false" ht="15" hidden="false" customHeight="false" outlineLevel="0" collapsed="false">
      <c r="A7721" s="4" t="str">
        <f aca="false">B7721&amp;"|"&amp;C7721</f>
        <v>tdbR00000705 Lys-CUU|43</v>
      </c>
      <c r="B7721" s="4" t="s">
        <v>142</v>
      </c>
      <c r="C7721" s="4" t="s">
        <v>822</v>
      </c>
      <c r="D7721" s="4" t="n">
        <v>43</v>
      </c>
      <c r="E7721" s="21" t="s">
        <v>780</v>
      </c>
      <c r="F7721" s="22" t="s">
        <v>805</v>
      </c>
    </row>
    <row r="7722" customFormat="false" ht="15" hidden="false" customHeight="false" outlineLevel="0" collapsed="false">
      <c r="A7722" s="4" t="str">
        <f aca="false">B7722&amp;"|"&amp;C7722</f>
        <v>tdbR00000705 Lys-CUU|44</v>
      </c>
      <c r="B7722" s="4" t="s">
        <v>142</v>
      </c>
      <c r="C7722" s="4" t="s">
        <v>823</v>
      </c>
      <c r="D7722" s="4" t="n">
        <v>44</v>
      </c>
      <c r="E7722" s="19" t="s">
        <v>459</v>
      </c>
      <c r="F7722" s="20" t="s">
        <v>824</v>
      </c>
    </row>
    <row r="7723" customFormat="false" ht="15" hidden="false" customHeight="false" outlineLevel="0" collapsed="false">
      <c r="A7723" s="4" t="str">
        <f aca="false">B7723&amp;"|"&amp;C7723</f>
        <v>tdbR00000705 Lys-CUU|45</v>
      </c>
      <c r="B7723" s="4" t="s">
        <v>142</v>
      </c>
      <c r="C7723" s="4" t="s">
        <v>825</v>
      </c>
      <c r="D7723" s="4" t="n">
        <v>45</v>
      </c>
      <c r="E7723" s="19" t="s">
        <v>459</v>
      </c>
      <c r="F7723" s="20" t="s">
        <v>824</v>
      </c>
    </row>
    <row r="7724" customFormat="false" ht="15" hidden="false" customHeight="false" outlineLevel="0" collapsed="false">
      <c r="A7724" s="4" t="str">
        <f aca="false">B7724&amp;"|"&amp;C7724</f>
        <v>tdbR00000705 Lys-CUU|46</v>
      </c>
      <c r="B7724" s="4" t="s">
        <v>142</v>
      </c>
      <c r="C7724" s="4" t="s">
        <v>826</v>
      </c>
      <c r="D7724" s="4" t="n">
        <v>46</v>
      </c>
      <c r="E7724" s="19" t="s">
        <v>459</v>
      </c>
      <c r="F7724" s="20" t="s">
        <v>824</v>
      </c>
    </row>
    <row r="7725" customFormat="false" ht="15" hidden="false" customHeight="false" outlineLevel="0" collapsed="false">
      <c r="A7725" s="4" t="str">
        <f aca="false">B7725&amp;"|"&amp;C7725</f>
        <v>tdbR00000705 Lys-CUU|47</v>
      </c>
      <c r="B7725" s="4" t="s">
        <v>142</v>
      </c>
      <c r="C7725" s="4" t="s">
        <v>827</v>
      </c>
      <c r="D7725" s="4" t="n">
        <v>47</v>
      </c>
      <c r="E7725" s="19" t="s">
        <v>777</v>
      </c>
      <c r="F7725" s="20" t="s">
        <v>824</v>
      </c>
    </row>
    <row r="7726" customFormat="false" ht="15" hidden="false" customHeight="false" outlineLevel="0" collapsed="false">
      <c r="A7726" s="4" t="str">
        <f aca="false">B7726&amp;"|"&amp;C7726</f>
        <v>tdbR00000705 Lys-CUU|48</v>
      </c>
      <c r="B7726" s="4" t="s">
        <v>142</v>
      </c>
      <c r="C7726" s="4" t="s">
        <v>828</v>
      </c>
      <c r="D7726" s="4" t="n">
        <v>48</v>
      </c>
      <c r="E7726" s="19" t="s">
        <v>772</v>
      </c>
      <c r="F7726" s="20" t="s">
        <v>824</v>
      </c>
    </row>
    <row r="7727" customFormat="false" ht="15" hidden="false" customHeight="false" outlineLevel="0" collapsed="false">
      <c r="A7727" s="4" t="str">
        <f aca="false">B7727&amp;"|"&amp;C7727</f>
        <v>tdbR00000705 Lys-CUU|49</v>
      </c>
      <c r="B7727" s="4" t="s">
        <v>142</v>
      </c>
      <c r="C7727" s="4" t="s">
        <v>829</v>
      </c>
      <c r="D7727" s="4" t="n">
        <v>49</v>
      </c>
      <c r="E7727" s="23" t="s">
        <v>459</v>
      </c>
      <c r="F7727" s="10" t="s">
        <v>830</v>
      </c>
    </row>
    <row r="7728" customFormat="false" ht="15" hidden="false" customHeight="false" outlineLevel="0" collapsed="false">
      <c r="A7728" s="4" t="str">
        <f aca="false">B7728&amp;"|"&amp;C7728</f>
        <v>tdbR00000705 Lys-CUU|50</v>
      </c>
      <c r="B7728" s="4" t="s">
        <v>142</v>
      </c>
      <c r="C7728" s="4" t="s">
        <v>831</v>
      </c>
      <c r="D7728" s="4" t="n">
        <v>50</v>
      </c>
      <c r="E7728" s="23" t="s">
        <v>777</v>
      </c>
      <c r="F7728" s="10" t="s">
        <v>830</v>
      </c>
    </row>
    <row r="7729" customFormat="false" ht="15" hidden="false" customHeight="false" outlineLevel="0" collapsed="false">
      <c r="A7729" s="4" t="str">
        <f aca="false">B7729&amp;"|"&amp;C7729</f>
        <v>tdbR00000705 Lys-CUU|51</v>
      </c>
      <c r="B7729" s="4" t="s">
        <v>142</v>
      </c>
      <c r="C7729" s="4" t="s">
        <v>832</v>
      </c>
      <c r="D7729" s="4" t="n">
        <v>51</v>
      </c>
      <c r="E7729" s="23" t="s">
        <v>459</v>
      </c>
      <c r="F7729" s="10" t="s">
        <v>830</v>
      </c>
    </row>
    <row r="7730" customFormat="false" ht="15" hidden="false" customHeight="false" outlineLevel="0" collapsed="false">
      <c r="A7730" s="4" t="str">
        <f aca="false">B7730&amp;"|"&amp;C7730</f>
        <v>tdbR00000705 Lys-CUU|52</v>
      </c>
      <c r="B7730" s="4" t="s">
        <v>142</v>
      </c>
      <c r="C7730" s="4" t="s">
        <v>833</v>
      </c>
      <c r="D7730" s="4" t="n">
        <v>52</v>
      </c>
      <c r="E7730" s="23" t="s">
        <v>459</v>
      </c>
      <c r="F7730" s="10" t="s">
        <v>830</v>
      </c>
    </row>
    <row r="7731" customFormat="false" ht="15" hidden="false" customHeight="false" outlineLevel="0" collapsed="false">
      <c r="A7731" s="4" t="str">
        <f aca="false">B7731&amp;"|"&amp;C7731</f>
        <v>tdbR00000705 Lys-CUU|53</v>
      </c>
      <c r="B7731" s="4" t="s">
        <v>142</v>
      </c>
      <c r="C7731" s="4" t="s">
        <v>834</v>
      </c>
      <c r="D7731" s="4" t="n">
        <v>53</v>
      </c>
      <c r="E7731" s="23" t="s">
        <v>459</v>
      </c>
      <c r="F7731" s="10" t="s">
        <v>830</v>
      </c>
    </row>
    <row r="7732" customFormat="false" ht="15" hidden="false" customHeight="false" outlineLevel="0" collapsed="false">
      <c r="A7732" s="4" t="str">
        <f aca="false">B7732&amp;"|"&amp;C7732</f>
        <v>tdbR00000705 Lys-CUU|54</v>
      </c>
      <c r="B7732" s="4" t="s">
        <v>142</v>
      </c>
      <c r="C7732" s="4" t="s">
        <v>835</v>
      </c>
      <c r="D7732" s="4" t="n">
        <v>54</v>
      </c>
      <c r="E7732" s="19" t="s">
        <v>777</v>
      </c>
      <c r="F7732" s="20" t="s">
        <v>836</v>
      </c>
    </row>
    <row r="7733" customFormat="false" ht="15" hidden="false" customHeight="false" outlineLevel="0" collapsed="false">
      <c r="A7733" s="4" t="str">
        <f aca="false">B7733&amp;"|"&amp;C7733</f>
        <v>tdbR00000705 Lys-CUU|55</v>
      </c>
      <c r="B7733" s="4" t="s">
        <v>142</v>
      </c>
      <c r="C7733" s="4" t="s">
        <v>837</v>
      </c>
      <c r="D7733" s="4" t="n">
        <v>55</v>
      </c>
      <c r="E7733" s="19" t="s">
        <v>777</v>
      </c>
      <c r="F7733" s="20" t="s">
        <v>836</v>
      </c>
    </row>
    <row r="7734" customFormat="false" ht="15" hidden="false" customHeight="false" outlineLevel="0" collapsed="false">
      <c r="A7734" s="4" t="str">
        <f aca="false">B7734&amp;"|"&amp;C7734</f>
        <v>tdbR00000705 Lys-CUU|56</v>
      </c>
      <c r="B7734" s="4" t="s">
        <v>142</v>
      </c>
      <c r="C7734" s="4" t="s">
        <v>838</v>
      </c>
      <c r="D7734" s="4" t="n">
        <v>56</v>
      </c>
      <c r="E7734" s="19" t="s">
        <v>772</v>
      </c>
      <c r="F7734" s="20" t="s">
        <v>836</v>
      </c>
    </row>
    <row r="7735" customFormat="false" ht="15" hidden="false" customHeight="false" outlineLevel="0" collapsed="false">
      <c r="A7735" s="4" t="str">
        <f aca="false">B7735&amp;"|"&amp;C7735</f>
        <v>tdbR00000705 Lys-CUU|57</v>
      </c>
      <c r="B7735" s="4" t="s">
        <v>142</v>
      </c>
      <c r="C7735" s="4" t="s">
        <v>839</v>
      </c>
      <c r="D7735" s="4" t="n">
        <v>57</v>
      </c>
      <c r="E7735" s="19" t="s">
        <v>459</v>
      </c>
      <c r="F7735" s="20" t="s">
        <v>836</v>
      </c>
    </row>
    <row r="7736" customFormat="false" ht="15" hidden="false" customHeight="false" outlineLevel="0" collapsed="false">
      <c r="A7736" s="4" t="str">
        <f aca="false">B7736&amp;"|"&amp;C7736</f>
        <v>tdbR00000705 Lys-CUU|58</v>
      </c>
      <c r="B7736" s="4" t="s">
        <v>142</v>
      </c>
      <c r="C7736" s="4" t="s">
        <v>840</v>
      </c>
      <c r="D7736" s="4" t="n">
        <v>58</v>
      </c>
      <c r="E7736" s="19" t="s">
        <v>780</v>
      </c>
      <c r="F7736" s="20" t="s">
        <v>836</v>
      </c>
    </row>
    <row r="7737" customFormat="false" ht="15" hidden="false" customHeight="false" outlineLevel="0" collapsed="false">
      <c r="A7737" s="4" t="str">
        <f aca="false">B7737&amp;"|"&amp;C7737</f>
        <v>tdbR00000705 Lys-CUU|59</v>
      </c>
      <c r="B7737" s="4" t="s">
        <v>142</v>
      </c>
      <c r="C7737" s="4" t="s">
        <v>841</v>
      </c>
      <c r="D7737" s="4" t="n">
        <v>59</v>
      </c>
      <c r="E7737" s="19" t="s">
        <v>459</v>
      </c>
      <c r="F7737" s="20" t="s">
        <v>836</v>
      </c>
    </row>
    <row r="7738" customFormat="false" ht="15" hidden="false" customHeight="false" outlineLevel="0" collapsed="false">
      <c r="A7738" s="4" t="str">
        <f aca="false">B7738&amp;"|"&amp;C7738</f>
        <v>tdbR00000705 Lys-CUU|60</v>
      </c>
      <c r="B7738" s="4" t="s">
        <v>142</v>
      </c>
      <c r="C7738" s="4" t="s">
        <v>842</v>
      </c>
      <c r="D7738" s="4" t="n">
        <v>60</v>
      </c>
      <c r="E7738" s="19" t="s">
        <v>772</v>
      </c>
      <c r="F7738" s="20" t="s">
        <v>836</v>
      </c>
    </row>
    <row r="7739" customFormat="false" ht="15" hidden="false" customHeight="false" outlineLevel="0" collapsed="false">
      <c r="A7739" s="4" t="str">
        <f aca="false">B7739&amp;"|"&amp;C7739</f>
        <v>tdbR00000705 Lys-CUU|61</v>
      </c>
      <c r="B7739" s="4" t="s">
        <v>142</v>
      </c>
      <c r="C7739" s="4" t="s">
        <v>843</v>
      </c>
      <c r="D7739" s="4" t="n">
        <v>61</v>
      </c>
      <c r="E7739" s="23" t="s">
        <v>772</v>
      </c>
      <c r="F7739" s="10" t="s">
        <v>830</v>
      </c>
    </row>
    <row r="7740" customFormat="false" ht="15" hidden="false" customHeight="false" outlineLevel="0" collapsed="false">
      <c r="A7740" s="4" t="str">
        <f aca="false">B7740&amp;"|"&amp;C7740</f>
        <v>tdbR00000705 Lys-CUU|62</v>
      </c>
      <c r="B7740" s="4" t="s">
        <v>142</v>
      </c>
      <c r="C7740" s="4" t="s">
        <v>844</v>
      </c>
      <c r="D7740" s="4" t="n">
        <v>62</v>
      </c>
      <c r="E7740" s="23" t="s">
        <v>772</v>
      </c>
      <c r="F7740" s="10" t="s">
        <v>830</v>
      </c>
    </row>
    <row r="7741" customFormat="false" ht="15" hidden="false" customHeight="false" outlineLevel="0" collapsed="false">
      <c r="A7741" s="4" t="str">
        <f aca="false">B7741&amp;"|"&amp;C7741</f>
        <v>tdbR00000705 Lys-CUU|63</v>
      </c>
      <c r="B7741" s="4" t="s">
        <v>142</v>
      </c>
      <c r="C7741" s="4" t="s">
        <v>845</v>
      </c>
      <c r="D7741" s="4" t="n">
        <v>63</v>
      </c>
      <c r="E7741" s="23" t="s">
        <v>772</v>
      </c>
      <c r="F7741" s="10" t="s">
        <v>830</v>
      </c>
    </row>
    <row r="7742" customFormat="false" ht="15" hidden="false" customHeight="false" outlineLevel="0" collapsed="false">
      <c r="A7742" s="4" t="str">
        <f aca="false">B7742&amp;"|"&amp;C7742</f>
        <v>tdbR00000705 Lys-CUU|64</v>
      </c>
      <c r="B7742" s="4" t="s">
        <v>142</v>
      </c>
      <c r="C7742" s="4" t="s">
        <v>846</v>
      </c>
      <c r="D7742" s="4" t="n">
        <v>64</v>
      </c>
      <c r="E7742" s="23" t="s">
        <v>780</v>
      </c>
      <c r="F7742" s="10" t="s">
        <v>830</v>
      </c>
    </row>
    <row r="7743" customFormat="false" ht="15" hidden="false" customHeight="false" outlineLevel="0" collapsed="false">
      <c r="A7743" s="4" t="str">
        <f aca="false">B7743&amp;"|"&amp;C7743</f>
        <v>tdbR00000705 Lys-CUU|65</v>
      </c>
      <c r="B7743" s="4" t="s">
        <v>142</v>
      </c>
      <c r="C7743" s="4" t="s">
        <v>847</v>
      </c>
      <c r="D7743" s="4" t="n">
        <v>65</v>
      </c>
      <c r="E7743" s="23" t="s">
        <v>772</v>
      </c>
      <c r="F7743" s="10" t="s">
        <v>830</v>
      </c>
    </row>
    <row r="7744" customFormat="false" ht="15" hidden="false" customHeight="false" outlineLevel="0" collapsed="false">
      <c r="A7744" s="4" t="str">
        <f aca="false">B7744&amp;"|"&amp;C7744</f>
        <v>tdbR00000705 Lys-CUU|66</v>
      </c>
      <c r="B7744" s="4" t="s">
        <v>142</v>
      </c>
      <c r="C7744" s="4" t="s">
        <v>848</v>
      </c>
      <c r="D7744" s="4" t="n">
        <v>66</v>
      </c>
      <c r="E7744" s="17" t="s">
        <v>459</v>
      </c>
      <c r="F7744" s="18" t="s">
        <v>768</v>
      </c>
    </row>
    <row r="7745" customFormat="false" ht="15" hidden="false" customHeight="false" outlineLevel="0" collapsed="false">
      <c r="A7745" s="4" t="str">
        <f aca="false">B7745&amp;"|"&amp;C7745</f>
        <v>tdbR00000705 Lys-CUU|67</v>
      </c>
      <c r="B7745" s="4" t="s">
        <v>142</v>
      </c>
      <c r="C7745" s="4" t="s">
        <v>849</v>
      </c>
      <c r="D7745" s="4" t="n">
        <v>67</v>
      </c>
      <c r="E7745" s="17" t="s">
        <v>777</v>
      </c>
      <c r="F7745" s="18" t="s">
        <v>768</v>
      </c>
    </row>
    <row r="7746" customFormat="false" ht="15" hidden="false" customHeight="false" outlineLevel="0" collapsed="false">
      <c r="A7746" s="4" t="str">
        <f aca="false">B7746&amp;"|"&amp;C7746</f>
        <v>tdbR00000705 Lys-CUU|68</v>
      </c>
      <c r="B7746" s="4" t="s">
        <v>142</v>
      </c>
      <c r="C7746" s="4" t="s">
        <v>850</v>
      </c>
      <c r="D7746" s="4" t="n">
        <v>68</v>
      </c>
      <c r="E7746" s="17" t="s">
        <v>777</v>
      </c>
      <c r="F7746" s="18" t="s">
        <v>768</v>
      </c>
    </row>
    <row r="7747" customFormat="false" ht="15" hidden="false" customHeight="false" outlineLevel="0" collapsed="false">
      <c r="A7747" s="4" t="str">
        <f aca="false">B7747&amp;"|"&amp;C7747</f>
        <v>tdbR00000705 Lys-CUU|69</v>
      </c>
      <c r="B7747" s="4" t="s">
        <v>142</v>
      </c>
      <c r="C7747" s="4" t="s">
        <v>851</v>
      </c>
      <c r="D7747" s="4" t="n">
        <v>69</v>
      </c>
      <c r="E7747" s="17" t="s">
        <v>459</v>
      </c>
      <c r="F7747" s="18" t="s">
        <v>768</v>
      </c>
    </row>
    <row r="7748" customFormat="false" ht="15" hidden="false" customHeight="false" outlineLevel="0" collapsed="false">
      <c r="A7748" s="4" t="str">
        <f aca="false">B7748&amp;"|"&amp;C7748</f>
        <v>tdbR00000705 Lys-CUU|70</v>
      </c>
      <c r="B7748" s="4" t="s">
        <v>142</v>
      </c>
      <c r="C7748" s="4" t="s">
        <v>852</v>
      </c>
      <c r="D7748" s="4" t="n">
        <v>70</v>
      </c>
      <c r="E7748" s="17" t="s">
        <v>459</v>
      </c>
      <c r="F7748" s="18" t="s">
        <v>768</v>
      </c>
    </row>
    <row r="7749" customFormat="false" ht="15" hidden="false" customHeight="false" outlineLevel="0" collapsed="false">
      <c r="A7749" s="4" t="str">
        <f aca="false">B7749&amp;"|"&amp;C7749</f>
        <v>tdbR00000705 Lys-CUU|71</v>
      </c>
      <c r="B7749" s="4" t="s">
        <v>142</v>
      </c>
      <c r="C7749" s="4" t="s">
        <v>853</v>
      </c>
      <c r="D7749" s="4" t="n">
        <v>71</v>
      </c>
      <c r="E7749" s="17" t="s">
        <v>459</v>
      </c>
      <c r="F7749" s="18" t="s">
        <v>768</v>
      </c>
    </row>
    <row r="7750" customFormat="false" ht="15" hidden="false" customHeight="false" outlineLevel="0" collapsed="false">
      <c r="A7750" s="4" t="str">
        <f aca="false">B7750&amp;"|"&amp;C7750</f>
        <v>tdbR00000705 Lys-CUU|72</v>
      </c>
      <c r="B7750" s="4" t="s">
        <v>142</v>
      </c>
      <c r="C7750" s="4" t="s">
        <v>854</v>
      </c>
      <c r="D7750" s="4" t="n">
        <v>72</v>
      </c>
      <c r="E7750" s="17" t="s">
        <v>772</v>
      </c>
      <c r="F7750" s="18" t="s">
        <v>768</v>
      </c>
    </row>
    <row r="7751" customFormat="false" ht="15" hidden="false" customHeight="false" outlineLevel="0" collapsed="false">
      <c r="A7751" s="4" t="str">
        <f aca="false">B7751&amp;"|"&amp;C7751</f>
        <v>tdbR00000727 Asn-GUU|1</v>
      </c>
      <c r="B7751" s="4" t="s">
        <v>143</v>
      </c>
      <c r="C7751" s="4" t="s">
        <v>767</v>
      </c>
      <c r="D7751" s="4" t="n">
        <v>1</v>
      </c>
      <c r="E7751" s="17" t="s">
        <v>459</v>
      </c>
      <c r="F7751" s="18" t="s">
        <v>768</v>
      </c>
    </row>
    <row r="7752" customFormat="false" ht="15" hidden="false" customHeight="false" outlineLevel="0" collapsed="false">
      <c r="A7752" s="4" t="str">
        <f aca="false">B7752&amp;"|"&amp;C7752</f>
        <v>tdbR00000727 Asn-GUU|2</v>
      </c>
      <c r="B7752" s="4" t="s">
        <v>143</v>
      </c>
      <c r="C7752" s="4" t="s">
        <v>769</v>
      </c>
      <c r="D7752" s="4" t="n">
        <v>2</v>
      </c>
      <c r="E7752" s="17" t="s">
        <v>777</v>
      </c>
      <c r="F7752" s="18" t="s">
        <v>768</v>
      </c>
    </row>
    <row r="7753" customFormat="false" ht="15" hidden="false" customHeight="false" outlineLevel="0" collapsed="false">
      <c r="A7753" s="4" t="str">
        <f aca="false">B7753&amp;"|"&amp;C7753</f>
        <v>tdbR00000727 Asn-GUU|3</v>
      </c>
      <c r="B7753" s="4" t="s">
        <v>143</v>
      </c>
      <c r="C7753" s="4" t="s">
        <v>770</v>
      </c>
      <c r="D7753" s="4" t="n">
        <v>3</v>
      </c>
      <c r="E7753" s="17" t="s">
        <v>772</v>
      </c>
      <c r="F7753" s="18" t="s">
        <v>768</v>
      </c>
    </row>
    <row r="7754" customFormat="false" ht="15" hidden="false" customHeight="false" outlineLevel="0" collapsed="false">
      <c r="A7754" s="4" t="str">
        <f aca="false">B7754&amp;"|"&amp;C7754</f>
        <v>tdbR00000727 Asn-GUU|4</v>
      </c>
      <c r="B7754" s="4" t="s">
        <v>143</v>
      </c>
      <c r="C7754" s="4" t="s">
        <v>771</v>
      </c>
      <c r="D7754" s="4" t="n">
        <v>4</v>
      </c>
      <c r="E7754" s="17" t="s">
        <v>777</v>
      </c>
      <c r="F7754" s="18" t="s">
        <v>768</v>
      </c>
    </row>
    <row r="7755" customFormat="false" ht="15" hidden="false" customHeight="false" outlineLevel="0" collapsed="false">
      <c r="A7755" s="4" t="str">
        <f aca="false">B7755&amp;"|"&amp;C7755</f>
        <v>tdbR00000727 Asn-GUU|5</v>
      </c>
      <c r="B7755" s="4" t="s">
        <v>143</v>
      </c>
      <c r="C7755" s="4" t="s">
        <v>773</v>
      </c>
      <c r="D7755" s="4" t="n">
        <v>5</v>
      </c>
      <c r="E7755" s="17" t="s">
        <v>772</v>
      </c>
      <c r="F7755" s="18" t="s">
        <v>768</v>
      </c>
    </row>
    <row r="7756" customFormat="false" ht="15" hidden="false" customHeight="false" outlineLevel="0" collapsed="false">
      <c r="A7756" s="4" t="str">
        <f aca="false">B7756&amp;"|"&amp;C7756</f>
        <v>tdbR00000727 Asn-GUU|6</v>
      </c>
      <c r="B7756" s="4" t="s">
        <v>143</v>
      </c>
      <c r="C7756" s="4" t="s">
        <v>774</v>
      </c>
      <c r="D7756" s="4" t="n">
        <v>6</v>
      </c>
      <c r="E7756" s="17" t="s">
        <v>777</v>
      </c>
      <c r="F7756" s="18" t="s">
        <v>768</v>
      </c>
    </row>
    <row r="7757" customFormat="false" ht="15" hidden="false" customHeight="false" outlineLevel="0" collapsed="false">
      <c r="A7757" s="4" t="str">
        <f aca="false">B7757&amp;"|"&amp;C7757</f>
        <v>tdbR00000727 Asn-GUU|7</v>
      </c>
      <c r="B7757" s="4" t="s">
        <v>143</v>
      </c>
      <c r="C7757" s="4" t="s">
        <v>775</v>
      </c>
      <c r="D7757" s="4" t="n">
        <v>7</v>
      </c>
      <c r="E7757" s="17" t="s">
        <v>459</v>
      </c>
      <c r="F7757" s="18" t="s">
        <v>768</v>
      </c>
    </row>
    <row r="7758" customFormat="false" ht="15" hidden="false" customHeight="false" outlineLevel="0" collapsed="false">
      <c r="A7758" s="4" t="str">
        <f aca="false">B7758&amp;"|"&amp;C7758</f>
        <v>tdbR00000727 Asn-GUU|8</v>
      </c>
      <c r="B7758" s="4" t="s">
        <v>143</v>
      </c>
      <c r="C7758" s="4" t="s">
        <v>776</v>
      </c>
      <c r="D7758" s="4" t="n">
        <v>8</v>
      </c>
      <c r="E7758" s="3" t="s">
        <v>777</v>
      </c>
      <c r="F7758" s="4" t="s">
        <v>778</v>
      </c>
    </row>
    <row r="7759" customFormat="false" ht="15" hidden="false" customHeight="false" outlineLevel="0" collapsed="false">
      <c r="A7759" s="4" t="str">
        <f aca="false">B7759&amp;"|"&amp;C7759</f>
        <v>tdbR00000727 Asn-GUU|9</v>
      </c>
      <c r="B7759" s="4" t="s">
        <v>143</v>
      </c>
      <c r="C7759" s="4" t="s">
        <v>779</v>
      </c>
      <c r="D7759" s="4" t="n">
        <v>9</v>
      </c>
      <c r="E7759" s="3" t="s">
        <v>459</v>
      </c>
      <c r="F7759" s="4" t="s">
        <v>781</v>
      </c>
    </row>
    <row r="7760" customFormat="false" ht="15" hidden="false" customHeight="false" outlineLevel="0" collapsed="false">
      <c r="A7760" s="4" t="str">
        <f aca="false">B7760&amp;"|"&amp;C7760</f>
        <v>tdbR00000727 Asn-GUU|10</v>
      </c>
      <c r="B7760" s="4" t="s">
        <v>143</v>
      </c>
      <c r="C7760" s="4" t="s">
        <v>782</v>
      </c>
      <c r="D7760" s="4" t="n">
        <v>10</v>
      </c>
      <c r="E7760" s="8" t="s">
        <v>459</v>
      </c>
      <c r="F7760" s="7" t="s">
        <v>783</v>
      </c>
    </row>
    <row r="7761" customFormat="false" ht="15" hidden="false" customHeight="false" outlineLevel="0" collapsed="false">
      <c r="A7761" s="4" t="str">
        <f aca="false">B7761&amp;"|"&amp;C7761</f>
        <v>tdbR00000727 Asn-GUU|11</v>
      </c>
      <c r="B7761" s="4" t="s">
        <v>143</v>
      </c>
      <c r="C7761" s="4" t="s">
        <v>784</v>
      </c>
      <c r="D7761" s="4" t="n">
        <v>11</v>
      </c>
      <c r="E7761" s="8" t="s">
        <v>772</v>
      </c>
      <c r="F7761" s="7" t="s">
        <v>783</v>
      </c>
    </row>
    <row r="7762" customFormat="false" ht="15" hidden="false" customHeight="false" outlineLevel="0" collapsed="false">
      <c r="A7762" s="4" t="str">
        <f aca="false">B7762&amp;"|"&amp;C7762</f>
        <v>tdbR00000727 Asn-GUU|12</v>
      </c>
      <c r="B7762" s="4" t="s">
        <v>143</v>
      </c>
      <c r="C7762" s="4" t="s">
        <v>785</v>
      </c>
      <c r="D7762" s="4" t="n">
        <v>12</v>
      </c>
      <c r="E7762" s="8" t="s">
        <v>459</v>
      </c>
      <c r="F7762" s="7" t="s">
        <v>783</v>
      </c>
    </row>
    <row r="7763" customFormat="false" ht="15" hidden="false" customHeight="false" outlineLevel="0" collapsed="false">
      <c r="A7763" s="4" t="str">
        <f aca="false">B7763&amp;"|"&amp;C7763</f>
        <v>tdbR00000727 Asn-GUU|13</v>
      </c>
      <c r="B7763" s="4" t="s">
        <v>143</v>
      </c>
      <c r="C7763" s="4" t="s">
        <v>786</v>
      </c>
      <c r="D7763" s="4" t="n">
        <v>13</v>
      </c>
      <c r="E7763" s="8" t="s">
        <v>772</v>
      </c>
      <c r="F7763" s="7" t="s">
        <v>783</v>
      </c>
    </row>
    <row r="7764" customFormat="false" ht="15" hidden="false" customHeight="false" outlineLevel="0" collapsed="false">
      <c r="A7764" s="4" t="str">
        <f aca="false">B7764&amp;"|"&amp;C7764</f>
        <v>tdbR00000727 Asn-GUU|14</v>
      </c>
      <c r="B7764" s="4" t="s">
        <v>143</v>
      </c>
      <c r="C7764" s="4" t="s">
        <v>787</v>
      </c>
      <c r="D7764" s="4" t="n">
        <v>14</v>
      </c>
      <c r="E7764" s="19" t="s">
        <v>780</v>
      </c>
      <c r="F7764" s="20" t="s">
        <v>788</v>
      </c>
    </row>
    <row r="7765" customFormat="false" ht="15" hidden="false" customHeight="false" outlineLevel="0" collapsed="false">
      <c r="A7765" s="4" t="str">
        <f aca="false">B7765&amp;"|"&amp;C7765</f>
        <v>tdbR00000727 Asn-GUU|15</v>
      </c>
      <c r="B7765" s="4" t="s">
        <v>143</v>
      </c>
      <c r="C7765" s="4" t="s">
        <v>789</v>
      </c>
      <c r="D7765" s="4" t="n">
        <v>15</v>
      </c>
      <c r="E7765" s="19" t="s">
        <v>780</v>
      </c>
      <c r="F7765" s="20" t="s">
        <v>788</v>
      </c>
    </row>
    <row r="7766" customFormat="false" ht="15" hidden="false" customHeight="false" outlineLevel="0" collapsed="false">
      <c r="A7766" s="4" t="str">
        <f aca="false">B7766&amp;"|"&amp;C7766</f>
        <v>tdbR00000727 Asn-GUU|16</v>
      </c>
      <c r="B7766" s="4" t="s">
        <v>143</v>
      </c>
      <c r="C7766" s="4" t="s">
        <v>790</v>
      </c>
      <c r="D7766" s="4" t="n">
        <v>16</v>
      </c>
      <c r="E7766" s="19" t="s">
        <v>777</v>
      </c>
      <c r="F7766" s="20" t="s">
        <v>788</v>
      </c>
    </row>
    <row r="7767" customFormat="false" ht="15" hidden="false" customHeight="false" outlineLevel="0" collapsed="false">
      <c r="A7767" s="4" t="str">
        <f aca="false">B7767&amp;"|"&amp;C7767</f>
        <v>tdbR00000727 Asn-GUU|17</v>
      </c>
      <c r="B7767" s="4" t="s">
        <v>143</v>
      </c>
      <c r="C7767" s="4" t="s">
        <v>791</v>
      </c>
      <c r="D7767" s="4" t="n">
        <v>17</v>
      </c>
      <c r="E7767" s="19" t="s">
        <v>772</v>
      </c>
      <c r="F7767" s="20" t="s">
        <v>788</v>
      </c>
    </row>
    <row r="7768" customFormat="false" ht="15" hidden="false" customHeight="false" outlineLevel="0" collapsed="false">
      <c r="A7768" s="4" t="str">
        <f aca="false">B7768&amp;"|"&amp;C7768</f>
        <v>tdbR00000727 Asn-GUU|18</v>
      </c>
      <c r="B7768" s="4" t="s">
        <v>143</v>
      </c>
      <c r="C7768" s="4" t="s">
        <v>793</v>
      </c>
      <c r="D7768" s="4" t="n">
        <v>18</v>
      </c>
      <c r="E7768" s="19" t="s">
        <v>459</v>
      </c>
      <c r="F7768" s="20" t="s">
        <v>788</v>
      </c>
    </row>
    <row r="7769" customFormat="false" ht="15" hidden="false" customHeight="false" outlineLevel="0" collapsed="false">
      <c r="A7769" s="4" t="str">
        <f aca="false">B7769&amp;"|"&amp;C7769</f>
        <v>tdbR00000727 Asn-GUU|19</v>
      </c>
      <c r="B7769" s="4" t="s">
        <v>143</v>
      </c>
      <c r="C7769" s="4" t="s">
        <v>794</v>
      </c>
      <c r="D7769" s="4" t="n">
        <v>19</v>
      </c>
      <c r="E7769" s="19" t="s">
        <v>459</v>
      </c>
      <c r="F7769" s="20" t="s">
        <v>788</v>
      </c>
    </row>
    <row r="7770" customFormat="false" ht="15" hidden="false" customHeight="false" outlineLevel="0" collapsed="false">
      <c r="A7770" s="4" t="str">
        <f aca="false">B7770&amp;"|"&amp;C7770</f>
        <v>tdbR00000727 Asn-GUU|20</v>
      </c>
      <c r="B7770" s="4" t="s">
        <v>143</v>
      </c>
      <c r="C7770" s="4" t="s">
        <v>795</v>
      </c>
      <c r="D7770" s="4" t="n">
        <v>20</v>
      </c>
      <c r="E7770" s="19" t="s">
        <v>777</v>
      </c>
      <c r="F7770" s="20" t="s">
        <v>788</v>
      </c>
    </row>
    <row r="7771" customFormat="false" ht="15" hidden="false" customHeight="false" outlineLevel="0" collapsed="false">
      <c r="A7771" s="4" t="str">
        <f aca="false">B7771&amp;"|"&amp;C7771</f>
        <v>tdbR00000727 Asn-GUU|20a</v>
      </c>
      <c r="B7771" s="4" t="s">
        <v>143</v>
      </c>
      <c r="C7771" s="4" t="s">
        <v>796</v>
      </c>
      <c r="D7771" s="4" t="n">
        <v>21</v>
      </c>
      <c r="E7771" s="19" t="s">
        <v>777</v>
      </c>
      <c r="F7771" s="20" t="s">
        <v>788</v>
      </c>
    </row>
    <row r="7772" customFormat="false" ht="15" hidden="false" customHeight="false" outlineLevel="0" collapsed="false">
      <c r="A7772" s="4" t="str">
        <f aca="false">B7772&amp;"|"&amp;C7772</f>
        <v>tdbR00000727 Asn-GUU|21</v>
      </c>
      <c r="B7772" s="4" t="s">
        <v>143</v>
      </c>
      <c r="C7772" s="4" t="s">
        <v>797</v>
      </c>
      <c r="D7772" s="4" t="n">
        <v>22</v>
      </c>
      <c r="E7772" s="19" t="s">
        <v>780</v>
      </c>
      <c r="F7772" s="20" t="s">
        <v>788</v>
      </c>
    </row>
    <row r="7773" customFormat="false" ht="15" hidden="false" customHeight="false" outlineLevel="0" collapsed="false">
      <c r="A7773" s="4" t="str">
        <f aca="false">B7773&amp;"|"&amp;C7773</f>
        <v>tdbR00000727 Asn-GUU|22</v>
      </c>
      <c r="B7773" s="4" t="s">
        <v>143</v>
      </c>
      <c r="C7773" s="4" t="s">
        <v>798</v>
      </c>
      <c r="D7773" s="4" t="n">
        <v>23</v>
      </c>
      <c r="E7773" s="8" t="s">
        <v>459</v>
      </c>
      <c r="F7773" s="7" t="s">
        <v>783</v>
      </c>
    </row>
    <row r="7774" customFormat="false" ht="15" hidden="false" customHeight="false" outlineLevel="0" collapsed="false">
      <c r="A7774" s="4" t="str">
        <f aca="false">B7774&amp;"|"&amp;C7774</f>
        <v>tdbR00000727 Asn-GUU|23</v>
      </c>
      <c r="B7774" s="4" t="s">
        <v>143</v>
      </c>
      <c r="C7774" s="4" t="s">
        <v>799</v>
      </c>
      <c r="D7774" s="4" t="n">
        <v>24</v>
      </c>
      <c r="E7774" s="8" t="s">
        <v>772</v>
      </c>
      <c r="F7774" s="7" t="s">
        <v>783</v>
      </c>
    </row>
    <row r="7775" customFormat="false" ht="15" hidden="false" customHeight="false" outlineLevel="0" collapsed="false">
      <c r="A7775" s="4" t="str">
        <f aca="false">B7775&amp;"|"&amp;C7775</f>
        <v>tdbR00000727 Asn-GUU|24</v>
      </c>
      <c r="B7775" s="4" t="s">
        <v>143</v>
      </c>
      <c r="C7775" s="4" t="s">
        <v>800</v>
      </c>
      <c r="D7775" s="4" t="n">
        <v>25</v>
      </c>
      <c r="E7775" s="8" t="s">
        <v>459</v>
      </c>
      <c r="F7775" s="7" t="s">
        <v>783</v>
      </c>
    </row>
    <row r="7776" customFormat="false" ht="15" hidden="false" customHeight="false" outlineLevel="0" collapsed="false">
      <c r="A7776" s="4" t="str">
        <f aca="false">B7776&amp;"|"&amp;C7776</f>
        <v>tdbR00000727 Asn-GUU|25</v>
      </c>
      <c r="B7776" s="4" t="s">
        <v>143</v>
      </c>
      <c r="C7776" s="4" t="s">
        <v>801</v>
      </c>
      <c r="D7776" s="4" t="n">
        <v>26</v>
      </c>
      <c r="E7776" s="8" t="s">
        <v>772</v>
      </c>
      <c r="F7776" s="7" t="s">
        <v>783</v>
      </c>
    </row>
    <row r="7777" customFormat="false" ht="15" hidden="false" customHeight="false" outlineLevel="0" collapsed="false">
      <c r="A7777" s="4" t="str">
        <f aca="false">B7777&amp;"|"&amp;C7777</f>
        <v>tdbR00000727 Asn-GUU|26</v>
      </c>
      <c r="B7777" s="4" t="s">
        <v>143</v>
      </c>
      <c r="C7777" s="4" t="s">
        <v>802</v>
      </c>
      <c r="D7777" s="4" t="n">
        <v>27</v>
      </c>
      <c r="E7777" s="3" t="s">
        <v>459</v>
      </c>
      <c r="F7777" s="4" t="s">
        <v>803</v>
      </c>
    </row>
    <row r="7778" customFormat="false" ht="15" hidden="false" customHeight="false" outlineLevel="0" collapsed="false">
      <c r="A7778" s="4" t="str">
        <f aca="false">B7778&amp;"|"&amp;C7778</f>
        <v>tdbR00000727 Asn-GUU|27</v>
      </c>
      <c r="B7778" s="4" t="s">
        <v>143</v>
      </c>
      <c r="C7778" s="4" t="s">
        <v>804</v>
      </c>
      <c r="D7778" s="4" t="n">
        <v>28</v>
      </c>
      <c r="E7778" s="21" t="s">
        <v>777</v>
      </c>
      <c r="F7778" s="22" t="s">
        <v>805</v>
      </c>
    </row>
    <row r="7779" customFormat="false" ht="15" hidden="false" customHeight="false" outlineLevel="0" collapsed="false">
      <c r="A7779" s="4" t="str">
        <f aca="false">B7779&amp;"|"&amp;C7779</f>
        <v>tdbR00000727 Asn-GUU|28</v>
      </c>
      <c r="B7779" s="4" t="s">
        <v>143</v>
      </c>
      <c r="C7779" s="4" t="s">
        <v>806</v>
      </c>
      <c r="D7779" s="4" t="n">
        <v>29</v>
      </c>
      <c r="E7779" s="21" t="s">
        <v>777</v>
      </c>
      <c r="F7779" s="22" t="s">
        <v>805</v>
      </c>
    </row>
    <row r="7780" customFormat="false" ht="15" hidden="false" customHeight="false" outlineLevel="0" collapsed="false">
      <c r="A7780" s="4" t="str">
        <f aca="false">B7780&amp;"|"&amp;C7780</f>
        <v>tdbR00000727 Asn-GUU|29</v>
      </c>
      <c r="B7780" s="4" t="s">
        <v>143</v>
      </c>
      <c r="C7780" s="4" t="s">
        <v>807</v>
      </c>
      <c r="D7780" s="4" t="n">
        <v>30</v>
      </c>
      <c r="E7780" s="21" t="s">
        <v>772</v>
      </c>
      <c r="F7780" s="22" t="s">
        <v>805</v>
      </c>
    </row>
    <row r="7781" customFormat="false" ht="15" hidden="false" customHeight="false" outlineLevel="0" collapsed="false">
      <c r="A7781" s="4" t="str">
        <f aca="false">B7781&amp;"|"&amp;C7781</f>
        <v>tdbR00000727 Asn-GUU|30</v>
      </c>
      <c r="B7781" s="4" t="s">
        <v>143</v>
      </c>
      <c r="C7781" s="4" t="s">
        <v>808</v>
      </c>
      <c r="D7781" s="4" t="n">
        <v>31</v>
      </c>
      <c r="E7781" s="21" t="s">
        <v>459</v>
      </c>
      <c r="F7781" s="22" t="s">
        <v>805</v>
      </c>
    </row>
    <row r="7782" customFormat="false" ht="15" hidden="false" customHeight="false" outlineLevel="0" collapsed="false">
      <c r="A7782" s="4" t="str">
        <f aca="false">B7782&amp;"|"&amp;C7782</f>
        <v>tdbR00000727 Asn-GUU|31</v>
      </c>
      <c r="B7782" s="4" t="s">
        <v>143</v>
      </c>
      <c r="C7782" s="4" t="s">
        <v>809</v>
      </c>
      <c r="D7782" s="4" t="n">
        <v>32</v>
      </c>
      <c r="E7782" s="21" t="s">
        <v>459</v>
      </c>
      <c r="F7782" s="22" t="s">
        <v>805</v>
      </c>
    </row>
    <row r="7783" customFormat="false" ht="15" hidden="false" customHeight="false" outlineLevel="0" collapsed="false">
      <c r="A7783" s="4" t="str">
        <f aca="false">B7783&amp;"|"&amp;C7783</f>
        <v>tdbR00000727 Asn-GUU|32</v>
      </c>
      <c r="B7783" s="4" t="s">
        <v>143</v>
      </c>
      <c r="C7783" s="4" t="s">
        <v>810</v>
      </c>
      <c r="D7783" s="4" t="n">
        <v>33</v>
      </c>
      <c r="E7783" s="19" t="s">
        <v>772</v>
      </c>
      <c r="F7783" s="20" t="s">
        <v>811</v>
      </c>
    </row>
    <row r="7784" customFormat="false" ht="15" hidden="false" customHeight="false" outlineLevel="0" collapsed="false">
      <c r="A7784" s="4" t="str">
        <f aca="false">B7784&amp;"|"&amp;C7784</f>
        <v>tdbR00000727 Asn-GUU|33</v>
      </c>
      <c r="B7784" s="4" t="s">
        <v>143</v>
      </c>
      <c r="C7784" s="4" t="s">
        <v>812</v>
      </c>
      <c r="D7784" s="4" t="n">
        <v>34</v>
      </c>
      <c r="E7784" s="19" t="s">
        <v>777</v>
      </c>
      <c r="F7784" s="20" t="s">
        <v>811</v>
      </c>
    </row>
    <row r="7785" customFormat="false" ht="15" hidden="false" customHeight="false" outlineLevel="0" collapsed="false">
      <c r="A7785" s="4" t="str">
        <f aca="false">B7785&amp;"|"&amp;C7785</f>
        <v>tdbR00000727 Asn-GUU|34</v>
      </c>
      <c r="B7785" s="4" t="s">
        <v>143</v>
      </c>
      <c r="C7785" s="4" t="s">
        <v>813</v>
      </c>
      <c r="D7785" s="4" t="n">
        <v>35</v>
      </c>
      <c r="E7785" s="19" t="s">
        <v>459</v>
      </c>
      <c r="F7785" s="20" t="s">
        <v>811</v>
      </c>
    </row>
    <row r="7786" customFormat="false" ht="15" hidden="false" customHeight="false" outlineLevel="0" collapsed="false">
      <c r="A7786" s="4" t="str">
        <f aca="false">B7786&amp;"|"&amp;C7786</f>
        <v>tdbR00000727 Asn-GUU|35</v>
      </c>
      <c r="B7786" s="4" t="s">
        <v>143</v>
      </c>
      <c r="C7786" s="4" t="s">
        <v>814</v>
      </c>
      <c r="D7786" s="4" t="n">
        <v>36</v>
      </c>
      <c r="E7786" s="19" t="s">
        <v>777</v>
      </c>
      <c r="F7786" s="20" t="s">
        <v>811</v>
      </c>
    </row>
    <row r="7787" customFormat="false" ht="15" hidden="false" customHeight="false" outlineLevel="0" collapsed="false">
      <c r="A7787" s="4" t="str">
        <f aca="false">B7787&amp;"|"&amp;C7787</f>
        <v>tdbR00000727 Asn-GUU|36</v>
      </c>
      <c r="B7787" s="4" t="s">
        <v>143</v>
      </c>
      <c r="C7787" s="4" t="s">
        <v>815</v>
      </c>
      <c r="D7787" s="4" t="n">
        <v>37</v>
      </c>
      <c r="E7787" s="19" t="s">
        <v>777</v>
      </c>
      <c r="F7787" s="20" t="s">
        <v>811</v>
      </c>
    </row>
    <row r="7788" customFormat="false" ht="15" hidden="false" customHeight="false" outlineLevel="0" collapsed="false">
      <c r="A7788" s="4" t="str">
        <f aca="false">B7788&amp;"|"&amp;C7788</f>
        <v>tdbR00000727 Asn-GUU|37</v>
      </c>
      <c r="B7788" s="4" t="s">
        <v>143</v>
      </c>
      <c r="C7788" s="4" t="s">
        <v>816</v>
      </c>
      <c r="D7788" s="4" t="n">
        <v>38</v>
      </c>
      <c r="E7788" s="19" t="s">
        <v>780</v>
      </c>
      <c r="F7788" s="20" t="s">
        <v>811</v>
      </c>
    </row>
    <row r="7789" customFormat="false" ht="15" hidden="false" customHeight="false" outlineLevel="0" collapsed="false">
      <c r="A7789" s="4" t="str">
        <f aca="false">B7789&amp;"|"&amp;C7789</f>
        <v>tdbR00000727 Asn-GUU|38</v>
      </c>
      <c r="B7789" s="4" t="s">
        <v>143</v>
      </c>
      <c r="C7789" s="4" t="s">
        <v>817</v>
      </c>
      <c r="D7789" s="4" t="n">
        <v>39</v>
      </c>
      <c r="E7789" s="19" t="s">
        <v>780</v>
      </c>
      <c r="F7789" s="20" t="s">
        <v>811</v>
      </c>
    </row>
    <row r="7790" customFormat="false" ht="15" hidden="false" customHeight="false" outlineLevel="0" collapsed="false">
      <c r="A7790" s="4" t="str">
        <f aca="false">B7790&amp;"|"&amp;C7790</f>
        <v>tdbR00000727 Asn-GUU|39</v>
      </c>
      <c r="B7790" s="4" t="s">
        <v>143</v>
      </c>
      <c r="C7790" s="4" t="s">
        <v>818</v>
      </c>
      <c r="D7790" s="4" t="n">
        <v>40</v>
      </c>
      <c r="E7790" s="21" t="s">
        <v>772</v>
      </c>
      <c r="F7790" s="22" t="s">
        <v>805</v>
      </c>
    </row>
    <row r="7791" customFormat="false" ht="15" hidden="false" customHeight="false" outlineLevel="0" collapsed="false">
      <c r="A7791" s="4" t="str">
        <f aca="false">B7791&amp;"|"&amp;C7791</f>
        <v>tdbR00000727 Asn-GUU|40</v>
      </c>
      <c r="B7791" s="4" t="s">
        <v>143</v>
      </c>
      <c r="C7791" s="4" t="s">
        <v>819</v>
      </c>
      <c r="D7791" s="4" t="n">
        <v>41</v>
      </c>
      <c r="E7791" s="21" t="s">
        <v>772</v>
      </c>
      <c r="F7791" s="22" t="s">
        <v>805</v>
      </c>
    </row>
    <row r="7792" customFormat="false" ht="15" hidden="false" customHeight="false" outlineLevel="0" collapsed="false">
      <c r="A7792" s="4" t="str">
        <f aca="false">B7792&amp;"|"&amp;C7792</f>
        <v>tdbR00000727 Asn-GUU|41</v>
      </c>
      <c r="B7792" s="4" t="s">
        <v>143</v>
      </c>
      <c r="C7792" s="4" t="s">
        <v>820</v>
      </c>
      <c r="D7792" s="4" t="n">
        <v>42</v>
      </c>
      <c r="E7792" s="21" t="s">
        <v>459</v>
      </c>
      <c r="F7792" s="22" t="s">
        <v>805</v>
      </c>
    </row>
    <row r="7793" customFormat="false" ht="15" hidden="false" customHeight="false" outlineLevel="0" collapsed="false">
      <c r="A7793" s="4" t="str">
        <f aca="false">B7793&amp;"|"&amp;C7793</f>
        <v>tdbR00000727 Asn-GUU|42</v>
      </c>
      <c r="B7793" s="4" t="s">
        <v>143</v>
      </c>
      <c r="C7793" s="4" t="s">
        <v>821</v>
      </c>
      <c r="D7793" s="4" t="n">
        <v>43</v>
      </c>
      <c r="E7793" s="21" t="s">
        <v>780</v>
      </c>
      <c r="F7793" s="22" t="s">
        <v>805</v>
      </c>
    </row>
    <row r="7794" customFormat="false" ht="15" hidden="false" customHeight="false" outlineLevel="0" collapsed="false">
      <c r="A7794" s="4" t="str">
        <f aca="false">B7794&amp;"|"&amp;C7794</f>
        <v>tdbR00000727 Asn-GUU|43</v>
      </c>
      <c r="B7794" s="4" t="s">
        <v>143</v>
      </c>
      <c r="C7794" s="4" t="s">
        <v>822</v>
      </c>
      <c r="D7794" s="4" t="n">
        <v>44</v>
      </c>
      <c r="E7794" s="21" t="s">
        <v>780</v>
      </c>
      <c r="F7794" s="22" t="s">
        <v>805</v>
      </c>
    </row>
    <row r="7795" customFormat="false" ht="15" hidden="false" customHeight="false" outlineLevel="0" collapsed="false">
      <c r="A7795" s="4" t="str">
        <f aca="false">B7795&amp;"|"&amp;C7795</f>
        <v>tdbR00000727 Asn-GUU|44</v>
      </c>
      <c r="B7795" s="4" t="s">
        <v>143</v>
      </c>
      <c r="C7795" s="4" t="s">
        <v>823</v>
      </c>
      <c r="D7795" s="4" t="n">
        <v>45</v>
      </c>
      <c r="E7795" s="19" t="s">
        <v>780</v>
      </c>
      <c r="F7795" s="20" t="s">
        <v>824</v>
      </c>
    </row>
    <row r="7796" customFormat="false" ht="15" hidden="false" customHeight="false" outlineLevel="0" collapsed="false">
      <c r="A7796" s="4" t="str">
        <f aca="false">B7796&amp;"|"&amp;C7796</f>
        <v>tdbR00000727 Asn-GUU|45</v>
      </c>
      <c r="B7796" s="4" t="s">
        <v>143</v>
      </c>
      <c r="C7796" s="4" t="s">
        <v>825</v>
      </c>
      <c r="D7796" s="4" t="n">
        <v>46</v>
      </c>
      <c r="E7796" s="19" t="s">
        <v>459</v>
      </c>
      <c r="F7796" s="20" t="s">
        <v>824</v>
      </c>
    </row>
    <row r="7797" customFormat="false" ht="15" hidden="false" customHeight="false" outlineLevel="0" collapsed="false">
      <c r="A7797" s="4" t="str">
        <f aca="false">B7797&amp;"|"&amp;C7797</f>
        <v>tdbR00000727 Asn-GUU|46</v>
      </c>
      <c r="B7797" s="4" t="s">
        <v>143</v>
      </c>
      <c r="C7797" s="4" t="s">
        <v>826</v>
      </c>
      <c r="D7797" s="4" t="n">
        <v>47</v>
      </c>
      <c r="E7797" s="19" t="s">
        <v>459</v>
      </c>
      <c r="F7797" s="20" t="s">
        <v>824</v>
      </c>
    </row>
    <row r="7798" customFormat="false" ht="15" hidden="false" customHeight="false" outlineLevel="0" collapsed="false">
      <c r="A7798" s="4" t="str">
        <f aca="false">B7798&amp;"|"&amp;C7798</f>
        <v>tdbR00000727 Asn-GUU|47</v>
      </c>
      <c r="B7798" s="4" t="s">
        <v>143</v>
      </c>
      <c r="C7798" s="4" t="s">
        <v>827</v>
      </c>
      <c r="D7798" s="4" t="n">
        <v>48</v>
      </c>
      <c r="E7798" s="19" t="s">
        <v>777</v>
      </c>
      <c r="F7798" s="20" t="s">
        <v>824</v>
      </c>
    </row>
    <row r="7799" customFormat="false" ht="15" hidden="false" customHeight="false" outlineLevel="0" collapsed="false">
      <c r="A7799" s="4" t="str">
        <f aca="false">B7799&amp;"|"&amp;C7799</f>
        <v>tdbR00000727 Asn-GUU|48</v>
      </c>
      <c r="B7799" s="4" t="s">
        <v>143</v>
      </c>
      <c r="C7799" s="4" t="s">
        <v>828</v>
      </c>
      <c r="D7799" s="4" t="n">
        <v>49</v>
      </c>
      <c r="E7799" s="19" t="s">
        <v>777</v>
      </c>
      <c r="F7799" s="20" t="s">
        <v>824</v>
      </c>
    </row>
    <row r="7800" customFormat="false" ht="15" hidden="false" customHeight="false" outlineLevel="0" collapsed="false">
      <c r="A7800" s="4" t="str">
        <f aca="false">B7800&amp;"|"&amp;C7800</f>
        <v>tdbR00000727 Asn-GUU|49</v>
      </c>
      <c r="B7800" s="4" t="s">
        <v>143</v>
      </c>
      <c r="C7800" s="4" t="s">
        <v>829</v>
      </c>
      <c r="D7800" s="4" t="n">
        <v>50</v>
      </c>
      <c r="E7800" s="23" t="s">
        <v>459</v>
      </c>
      <c r="F7800" s="10" t="s">
        <v>830</v>
      </c>
    </row>
    <row r="7801" customFormat="false" ht="15" hidden="false" customHeight="false" outlineLevel="0" collapsed="false">
      <c r="A7801" s="4" t="str">
        <f aca="false">B7801&amp;"|"&amp;C7801</f>
        <v>tdbR00000727 Asn-GUU|50</v>
      </c>
      <c r="B7801" s="4" t="s">
        <v>143</v>
      </c>
      <c r="C7801" s="4" t="s">
        <v>831</v>
      </c>
      <c r="D7801" s="4" t="n">
        <v>51</v>
      </c>
      <c r="E7801" s="23" t="s">
        <v>459</v>
      </c>
      <c r="F7801" s="10" t="s">
        <v>830</v>
      </c>
    </row>
    <row r="7802" customFormat="false" ht="15" hidden="false" customHeight="false" outlineLevel="0" collapsed="false">
      <c r="A7802" s="4" t="str">
        <f aca="false">B7802&amp;"|"&amp;C7802</f>
        <v>tdbR00000727 Asn-GUU|51</v>
      </c>
      <c r="B7802" s="4" t="s">
        <v>143</v>
      </c>
      <c r="C7802" s="4" t="s">
        <v>832</v>
      </c>
      <c r="D7802" s="4" t="n">
        <v>52</v>
      </c>
      <c r="E7802" s="23" t="s">
        <v>777</v>
      </c>
      <c r="F7802" s="10" t="s">
        <v>830</v>
      </c>
    </row>
    <row r="7803" customFormat="false" ht="15" hidden="false" customHeight="false" outlineLevel="0" collapsed="false">
      <c r="A7803" s="4" t="str">
        <f aca="false">B7803&amp;"|"&amp;C7803</f>
        <v>tdbR00000727 Asn-GUU|52</v>
      </c>
      <c r="B7803" s="4" t="s">
        <v>143</v>
      </c>
      <c r="C7803" s="4" t="s">
        <v>833</v>
      </c>
      <c r="D7803" s="4" t="n">
        <v>53</v>
      </c>
      <c r="E7803" s="23" t="s">
        <v>459</v>
      </c>
      <c r="F7803" s="10" t="s">
        <v>830</v>
      </c>
    </row>
    <row r="7804" customFormat="false" ht="15" hidden="false" customHeight="false" outlineLevel="0" collapsed="false">
      <c r="A7804" s="4" t="str">
        <f aca="false">B7804&amp;"|"&amp;C7804</f>
        <v>tdbR00000727 Asn-GUU|53</v>
      </c>
      <c r="B7804" s="4" t="s">
        <v>143</v>
      </c>
      <c r="C7804" s="4" t="s">
        <v>834</v>
      </c>
      <c r="D7804" s="4" t="n">
        <v>54</v>
      </c>
      <c r="E7804" s="23" t="s">
        <v>459</v>
      </c>
      <c r="F7804" s="10" t="s">
        <v>830</v>
      </c>
    </row>
    <row r="7805" customFormat="false" ht="15" hidden="false" customHeight="false" outlineLevel="0" collapsed="false">
      <c r="A7805" s="4" t="str">
        <f aca="false">B7805&amp;"|"&amp;C7805</f>
        <v>tdbR00000727 Asn-GUU|54</v>
      </c>
      <c r="B7805" s="4" t="s">
        <v>143</v>
      </c>
      <c r="C7805" s="4" t="s">
        <v>835</v>
      </c>
      <c r="D7805" s="4" t="n">
        <v>55</v>
      </c>
      <c r="E7805" s="19" t="s">
        <v>777</v>
      </c>
      <c r="F7805" s="20" t="s">
        <v>836</v>
      </c>
    </row>
    <row r="7806" customFormat="false" ht="15" hidden="false" customHeight="false" outlineLevel="0" collapsed="false">
      <c r="A7806" s="4" t="str">
        <f aca="false">B7806&amp;"|"&amp;C7806</f>
        <v>tdbR00000727 Asn-GUU|55</v>
      </c>
      <c r="B7806" s="4" t="s">
        <v>143</v>
      </c>
      <c r="C7806" s="4" t="s">
        <v>837</v>
      </c>
      <c r="D7806" s="4" t="n">
        <v>56</v>
      </c>
      <c r="E7806" s="19" t="s">
        <v>777</v>
      </c>
      <c r="F7806" s="20" t="s">
        <v>836</v>
      </c>
    </row>
    <row r="7807" customFormat="false" ht="15" hidden="false" customHeight="false" outlineLevel="0" collapsed="false">
      <c r="A7807" s="4" t="str">
        <f aca="false">B7807&amp;"|"&amp;C7807</f>
        <v>tdbR00000727 Asn-GUU|56</v>
      </c>
      <c r="B7807" s="4" t="s">
        <v>143</v>
      </c>
      <c r="C7807" s="4" t="s">
        <v>838</v>
      </c>
      <c r="D7807" s="4" t="n">
        <v>57</v>
      </c>
      <c r="E7807" s="19" t="s">
        <v>772</v>
      </c>
      <c r="F7807" s="20" t="s">
        <v>836</v>
      </c>
    </row>
    <row r="7808" customFormat="false" ht="15" hidden="false" customHeight="false" outlineLevel="0" collapsed="false">
      <c r="A7808" s="4" t="str">
        <f aca="false">B7808&amp;"|"&amp;C7808</f>
        <v>tdbR00000727 Asn-GUU|57</v>
      </c>
      <c r="B7808" s="4" t="s">
        <v>143</v>
      </c>
      <c r="C7808" s="4" t="s">
        <v>839</v>
      </c>
      <c r="D7808" s="4" t="n">
        <v>58</v>
      </c>
      <c r="E7808" s="19" t="s">
        <v>459</v>
      </c>
      <c r="F7808" s="20" t="s">
        <v>836</v>
      </c>
    </row>
    <row r="7809" customFormat="false" ht="15" hidden="false" customHeight="false" outlineLevel="0" collapsed="false">
      <c r="A7809" s="4" t="str">
        <f aca="false">B7809&amp;"|"&amp;C7809</f>
        <v>tdbR00000727 Asn-GUU|58</v>
      </c>
      <c r="B7809" s="4" t="s">
        <v>143</v>
      </c>
      <c r="C7809" s="4" t="s">
        <v>840</v>
      </c>
      <c r="D7809" s="4" t="n">
        <v>59</v>
      </c>
      <c r="E7809" s="19" t="s">
        <v>780</v>
      </c>
      <c r="F7809" s="20" t="s">
        <v>836</v>
      </c>
    </row>
    <row r="7810" customFormat="false" ht="15" hidden="false" customHeight="false" outlineLevel="0" collapsed="false">
      <c r="A7810" s="4" t="str">
        <f aca="false">B7810&amp;"|"&amp;C7810</f>
        <v>tdbR00000727 Asn-GUU|59</v>
      </c>
      <c r="B7810" s="4" t="s">
        <v>143</v>
      </c>
      <c r="C7810" s="4" t="s">
        <v>841</v>
      </c>
      <c r="D7810" s="4" t="n">
        <v>60</v>
      </c>
      <c r="E7810" s="19" t="s">
        <v>459</v>
      </c>
      <c r="F7810" s="20" t="s">
        <v>836</v>
      </c>
    </row>
    <row r="7811" customFormat="false" ht="15" hidden="false" customHeight="false" outlineLevel="0" collapsed="false">
      <c r="A7811" s="4" t="str">
        <f aca="false">B7811&amp;"|"&amp;C7811</f>
        <v>tdbR00000727 Asn-GUU|60</v>
      </c>
      <c r="B7811" s="4" t="s">
        <v>143</v>
      </c>
      <c r="C7811" s="4" t="s">
        <v>842</v>
      </c>
      <c r="D7811" s="4" t="n">
        <v>61</v>
      </c>
      <c r="E7811" s="19" t="s">
        <v>772</v>
      </c>
      <c r="F7811" s="20" t="s">
        <v>836</v>
      </c>
    </row>
    <row r="7812" customFormat="false" ht="15" hidden="false" customHeight="false" outlineLevel="0" collapsed="false">
      <c r="A7812" s="4" t="str">
        <f aca="false">B7812&amp;"|"&amp;C7812</f>
        <v>tdbR00000727 Asn-GUU|61</v>
      </c>
      <c r="B7812" s="4" t="s">
        <v>143</v>
      </c>
      <c r="C7812" s="4" t="s">
        <v>843</v>
      </c>
      <c r="D7812" s="4" t="n">
        <v>62</v>
      </c>
      <c r="E7812" s="23" t="s">
        <v>772</v>
      </c>
      <c r="F7812" s="10" t="s">
        <v>830</v>
      </c>
    </row>
    <row r="7813" customFormat="false" ht="15" hidden="false" customHeight="false" outlineLevel="0" collapsed="false">
      <c r="A7813" s="4" t="str">
        <f aca="false">B7813&amp;"|"&amp;C7813</f>
        <v>tdbR00000727 Asn-GUU|62</v>
      </c>
      <c r="B7813" s="4" t="s">
        <v>143</v>
      </c>
      <c r="C7813" s="4" t="s">
        <v>844</v>
      </c>
      <c r="D7813" s="4" t="n">
        <v>63</v>
      </c>
      <c r="E7813" s="23" t="s">
        <v>772</v>
      </c>
      <c r="F7813" s="10" t="s">
        <v>830</v>
      </c>
    </row>
    <row r="7814" customFormat="false" ht="15" hidden="false" customHeight="false" outlineLevel="0" collapsed="false">
      <c r="A7814" s="4" t="str">
        <f aca="false">B7814&amp;"|"&amp;C7814</f>
        <v>tdbR00000727 Asn-GUU|63</v>
      </c>
      <c r="B7814" s="4" t="s">
        <v>143</v>
      </c>
      <c r="C7814" s="4" t="s">
        <v>845</v>
      </c>
      <c r="D7814" s="4" t="n">
        <v>64</v>
      </c>
      <c r="E7814" s="23" t="s">
        <v>780</v>
      </c>
      <c r="F7814" s="10" t="s">
        <v>830</v>
      </c>
    </row>
    <row r="7815" customFormat="false" ht="15" hidden="false" customHeight="false" outlineLevel="0" collapsed="false">
      <c r="A7815" s="4" t="str">
        <f aca="false">B7815&amp;"|"&amp;C7815</f>
        <v>tdbR00000727 Asn-GUU|64</v>
      </c>
      <c r="B7815" s="4" t="s">
        <v>143</v>
      </c>
      <c r="C7815" s="4" t="s">
        <v>846</v>
      </c>
      <c r="D7815" s="4" t="n">
        <v>65</v>
      </c>
      <c r="E7815" s="23" t="s">
        <v>772</v>
      </c>
      <c r="F7815" s="10" t="s">
        <v>830</v>
      </c>
    </row>
    <row r="7816" customFormat="false" ht="15" hidden="false" customHeight="false" outlineLevel="0" collapsed="false">
      <c r="A7816" s="4" t="str">
        <f aca="false">B7816&amp;"|"&amp;C7816</f>
        <v>tdbR00000727 Asn-GUU|65</v>
      </c>
      <c r="B7816" s="4" t="s">
        <v>143</v>
      </c>
      <c r="C7816" s="4" t="s">
        <v>847</v>
      </c>
      <c r="D7816" s="4" t="n">
        <v>66</v>
      </c>
      <c r="E7816" s="23" t="s">
        <v>772</v>
      </c>
      <c r="F7816" s="10" t="s">
        <v>830</v>
      </c>
    </row>
    <row r="7817" customFormat="false" ht="15" hidden="false" customHeight="false" outlineLevel="0" collapsed="false">
      <c r="A7817" s="4" t="str">
        <f aca="false">B7817&amp;"|"&amp;C7817</f>
        <v>tdbR00000727 Asn-GUU|66</v>
      </c>
      <c r="B7817" s="4" t="s">
        <v>143</v>
      </c>
      <c r="C7817" s="4" t="s">
        <v>848</v>
      </c>
      <c r="D7817" s="4" t="n">
        <v>67</v>
      </c>
      <c r="E7817" s="17" t="s">
        <v>772</v>
      </c>
      <c r="F7817" s="18" t="s">
        <v>768</v>
      </c>
    </row>
    <row r="7818" customFormat="false" ht="15" hidden="false" customHeight="false" outlineLevel="0" collapsed="false">
      <c r="A7818" s="4" t="str">
        <f aca="false">B7818&amp;"|"&amp;C7818</f>
        <v>tdbR00000727 Asn-GUU|67</v>
      </c>
      <c r="B7818" s="4" t="s">
        <v>143</v>
      </c>
      <c r="C7818" s="4" t="s">
        <v>849</v>
      </c>
      <c r="D7818" s="4" t="n">
        <v>68</v>
      </c>
      <c r="E7818" s="17" t="s">
        <v>780</v>
      </c>
      <c r="F7818" s="18" t="s">
        <v>768</v>
      </c>
    </row>
    <row r="7819" customFormat="false" ht="15" hidden="false" customHeight="false" outlineLevel="0" collapsed="false">
      <c r="A7819" s="4" t="str">
        <f aca="false">B7819&amp;"|"&amp;C7819</f>
        <v>tdbR00000727 Asn-GUU|68</v>
      </c>
      <c r="B7819" s="4" t="s">
        <v>143</v>
      </c>
      <c r="C7819" s="4" t="s">
        <v>850</v>
      </c>
      <c r="D7819" s="4" t="n">
        <v>69</v>
      </c>
      <c r="E7819" s="17" t="s">
        <v>459</v>
      </c>
      <c r="F7819" s="18" t="s">
        <v>768</v>
      </c>
    </row>
    <row r="7820" customFormat="false" ht="15" hidden="false" customHeight="false" outlineLevel="0" collapsed="false">
      <c r="A7820" s="4" t="str">
        <f aca="false">B7820&amp;"|"&amp;C7820</f>
        <v>tdbR00000727 Asn-GUU|69</v>
      </c>
      <c r="B7820" s="4" t="s">
        <v>143</v>
      </c>
      <c r="C7820" s="4" t="s">
        <v>851</v>
      </c>
      <c r="D7820" s="4" t="n">
        <v>70</v>
      </c>
      <c r="E7820" s="17" t="s">
        <v>459</v>
      </c>
      <c r="F7820" s="18" t="s">
        <v>768</v>
      </c>
    </row>
    <row r="7821" customFormat="false" ht="15" hidden="false" customHeight="false" outlineLevel="0" collapsed="false">
      <c r="A7821" s="4" t="str">
        <f aca="false">B7821&amp;"|"&amp;C7821</f>
        <v>tdbR00000727 Asn-GUU|70</v>
      </c>
      <c r="B7821" s="4" t="s">
        <v>143</v>
      </c>
      <c r="C7821" s="4" t="s">
        <v>852</v>
      </c>
      <c r="D7821" s="4" t="n">
        <v>71</v>
      </c>
      <c r="E7821" s="17" t="s">
        <v>459</v>
      </c>
      <c r="F7821" s="18" t="s">
        <v>768</v>
      </c>
    </row>
    <row r="7822" customFormat="false" ht="15" hidden="false" customHeight="false" outlineLevel="0" collapsed="false">
      <c r="A7822" s="4" t="str">
        <f aca="false">B7822&amp;"|"&amp;C7822</f>
        <v>tdbR00000727 Asn-GUU|71</v>
      </c>
      <c r="B7822" s="4" t="s">
        <v>143</v>
      </c>
      <c r="C7822" s="4" t="s">
        <v>853</v>
      </c>
      <c r="D7822" s="4" t="n">
        <v>72</v>
      </c>
      <c r="E7822" s="17" t="s">
        <v>780</v>
      </c>
      <c r="F7822" s="18" t="s">
        <v>768</v>
      </c>
    </row>
    <row r="7823" customFormat="false" ht="15" hidden="false" customHeight="false" outlineLevel="0" collapsed="false">
      <c r="A7823" s="4" t="str">
        <f aca="false">B7823&amp;"|"&amp;C7823</f>
        <v>tdbR00000727 Asn-GUU|72</v>
      </c>
      <c r="B7823" s="4" t="s">
        <v>143</v>
      </c>
      <c r="C7823" s="4" t="s">
        <v>854</v>
      </c>
      <c r="D7823" s="4" t="n">
        <v>73</v>
      </c>
      <c r="E7823" s="17" t="s">
        <v>772</v>
      </c>
      <c r="F7823" s="18" t="s">
        <v>768</v>
      </c>
    </row>
    <row r="7824" customFormat="false" ht="15" hidden="false" customHeight="false" outlineLevel="0" collapsed="false">
      <c r="A7824" s="4" t="str">
        <f aca="false">B7824&amp;"|"&amp;C7824</f>
        <v>tdbR00000785 Ser-ACU|1</v>
      </c>
      <c r="B7824" s="4" t="s">
        <v>144</v>
      </c>
      <c r="C7824" s="4" t="s">
        <v>767</v>
      </c>
      <c r="D7824" s="4" t="n">
        <v>1</v>
      </c>
      <c r="E7824" s="17" t="s">
        <v>459</v>
      </c>
      <c r="F7824" s="18" t="s">
        <v>768</v>
      </c>
    </row>
    <row r="7825" customFormat="false" ht="15" hidden="false" customHeight="false" outlineLevel="0" collapsed="false">
      <c r="A7825" s="4" t="str">
        <f aca="false">B7825&amp;"|"&amp;C7825</f>
        <v>tdbR00000785 Ser-ACU|2</v>
      </c>
      <c r="B7825" s="4" t="s">
        <v>144</v>
      </c>
      <c r="C7825" s="4" t="s">
        <v>769</v>
      </c>
      <c r="D7825" s="4" t="n">
        <v>2</v>
      </c>
      <c r="E7825" s="17" t="s">
        <v>459</v>
      </c>
      <c r="F7825" s="18" t="s">
        <v>768</v>
      </c>
    </row>
    <row r="7826" customFormat="false" ht="15" hidden="false" customHeight="false" outlineLevel="0" collapsed="false">
      <c r="A7826" s="4" t="str">
        <f aca="false">B7826&amp;"|"&amp;C7826</f>
        <v>tdbR00000785 Ser-ACU|3</v>
      </c>
      <c r="B7826" s="4" t="s">
        <v>144</v>
      </c>
      <c r="C7826" s="4" t="s">
        <v>770</v>
      </c>
      <c r="D7826" s="4" t="n">
        <v>3</v>
      </c>
      <c r="E7826" s="17" t="s">
        <v>772</v>
      </c>
      <c r="F7826" s="18" t="s">
        <v>768</v>
      </c>
    </row>
    <row r="7827" customFormat="false" ht="15" hidden="false" customHeight="false" outlineLevel="0" collapsed="false">
      <c r="A7827" s="4" t="str">
        <f aca="false">B7827&amp;"|"&amp;C7827</f>
        <v>tdbR00000785 Ser-ACU|4</v>
      </c>
      <c r="B7827" s="4" t="s">
        <v>144</v>
      </c>
      <c r="C7827" s="4" t="s">
        <v>771</v>
      </c>
      <c r="D7827" s="4" t="n">
        <v>4</v>
      </c>
      <c r="E7827" s="17" t="s">
        <v>772</v>
      </c>
      <c r="F7827" s="18" t="s">
        <v>768</v>
      </c>
    </row>
    <row r="7828" customFormat="false" ht="15" hidden="false" customHeight="false" outlineLevel="0" collapsed="false">
      <c r="A7828" s="4" t="str">
        <f aca="false">B7828&amp;"|"&amp;C7828</f>
        <v>tdbR00000785 Ser-ACU|5</v>
      </c>
      <c r="B7828" s="4" t="s">
        <v>144</v>
      </c>
      <c r="C7828" s="4" t="s">
        <v>773</v>
      </c>
      <c r="D7828" s="4" t="n">
        <v>5</v>
      </c>
      <c r="E7828" s="17" t="s">
        <v>459</v>
      </c>
      <c r="F7828" s="18" t="s">
        <v>768</v>
      </c>
    </row>
    <row r="7829" customFormat="false" ht="15" hidden="false" customHeight="false" outlineLevel="0" collapsed="false">
      <c r="A7829" s="4" t="str">
        <f aca="false">B7829&amp;"|"&amp;C7829</f>
        <v>tdbR00000785 Ser-ACU|6</v>
      </c>
      <c r="B7829" s="4" t="s">
        <v>144</v>
      </c>
      <c r="C7829" s="4" t="s">
        <v>774</v>
      </c>
      <c r="D7829" s="4" t="n">
        <v>6</v>
      </c>
      <c r="E7829" s="17" t="s">
        <v>459</v>
      </c>
      <c r="F7829" s="18" t="s">
        <v>768</v>
      </c>
    </row>
    <row r="7830" customFormat="false" ht="15" hidden="false" customHeight="false" outlineLevel="0" collapsed="false">
      <c r="A7830" s="4" t="str">
        <f aca="false">B7830&amp;"|"&amp;C7830</f>
        <v>tdbR00000785 Ser-ACU|7</v>
      </c>
      <c r="B7830" s="4" t="s">
        <v>144</v>
      </c>
      <c r="C7830" s="4" t="s">
        <v>775</v>
      </c>
      <c r="D7830" s="4" t="n">
        <v>7</v>
      </c>
      <c r="E7830" s="17" t="s">
        <v>777</v>
      </c>
      <c r="F7830" s="18" t="s">
        <v>768</v>
      </c>
    </row>
    <row r="7831" customFormat="false" ht="15" hidden="false" customHeight="false" outlineLevel="0" collapsed="false">
      <c r="A7831" s="4" t="str">
        <f aca="false">B7831&amp;"|"&amp;C7831</f>
        <v>tdbR00000785 Ser-ACU|8</v>
      </c>
      <c r="B7831" s="4" t="s">
        <v>144</v>
      </c>
      <c r="C7831" s="4" t="s">
        <v>776</v>
      </c>
      <c r="D7831" s="4" t="n">
        <v>8</v>
      </c>
      <c r="E7831" s="3" t="s">
        <v>777</v>
      </c>
      <c r="F7831" s="4" t="s">
        <v>778</v>
      </c>
    </row>
    <row r="7832" customFormat="false" ht="15" hidden="false" customHeight="false" outlineLevel="0" collapsed="false">
      <c r="A7832" s="4" t="str">
        <f aca="false">B7832&amp;"|"&amp;C7832</f>
        <v>tdbR00000785 Ser-ACU|9</v>
      </c>
      <c r="B7832" s="4" t="s">
        <v>144</v>
      </c>
      <c r="C7832" s="4" t="s">
        <v>779</v>
      </c>
      <c r="D7832" s="4" t="n">
        <v>9</v>
      </c>
      <c r="E7832" s="3" t="s">
        <v>780</v>
      </c>
      <c r="F7832" s="4" t="s">
        <v>781</v>
      </c>
    </row>
    <row r="7833" customFormat="false" ht="15" hidden="false" customHeight="false" outlineLevel="0" collapsed="false">
      <c r="A7833" s="4" t="str">
        <f aca="false">B7833&amp;"|"&amp;C7833</f>
        <v>tdbR00000785 Ser-ACU|10</v>
      </c>
      <c r="B7833" s="4" t="s">
        <v>144</v>
      </c>
      <c r="C7833" s="4" t="s">
        <v>782</v>
      </c>
      <c r="D7833" s="4" t="n">
        <v>10</v>
      </c>
      <c r="E7833" s="8" t="s">
        <v>459</v>
      </c>
      <c r="F7833" s="7" t="s">
        <v>783</v>
      </c>
    </row>
    <row r="7834" customFormat="false" ht="15" hidden="false" customHeight="false" outlineLevel="0" collapsed="false">
      <c r="A7834" s="4" t="str">
        <f aca="false">B7834&amp;"|"&amp;C7834</f>
        <v>tdbR00000785 Ser-ACU|11</v>
      </c>
      <c r="B7834" s="4" t="s">
        <v>144</v>
      </c>
      <c r="C7834" s="4" t="s">
        <v>784</v>
      </c>
      <c r="D7834" s="4" t="n">
        <v>11</v>
      </c>
      <c r="E7834" s="8" t="s">
        <v>772</v>
      </c>
      <c r="F7834" s="7" t="s">
        <v>783</v>
      </c>
    </row>
    <row r="7835" customFormat="false" ht="15" hidden="false" customHeight="false" outlineLevel="0" collapsed="false">
      <c r="A7835" s="4" t="str">
        <f aca="false">B7835&amp;"|"&amp;C7835</f>
        <v>tdbR00000785 Ser-ACU|12</v>
      </c>
      <c r="B7835" s="4" t="s">
        <v>144</v>
      </c>
      <c r="C7835" s="4" t="s">
        <v>785</v>
      </c>
      <c r="D7835" s="4" t="n">
        <v>12</v>
      </c>
      <c r="E7835" s="8" t="s">
        <v>777</v>
      </c>
      <c r="F7835" s="7" t="s">
        <v>783</v>
      </c>
    </row>
    <row r="7836" customFormat="false" ht="15" hidden="false" customHeight="false" outlineLevel="0" collapsed="false">
      <c r="A7836" s="4" t="str">
        <f aca="false">B7836&amp;"|"&amp;C7836</f>
        <v>tdbR00000785 Ser-ACU|13</v>
      </c>
      <c r="B7836" s="4" t="s">
        <v>144</v>
      </c>
      <c r="C7836" s="4" t="s">
        <v>786</v>
      </c>
      <c r="D7836" s="4" t="n">
        <v>13</v>
      </c>
      <c r="E7836" s="8" t="s">
        <v>772</v>
      </c>
      <c r="F7836" s="7" t="s">
        <v>783</v>
      </c>
    </row>
    <row r="7837" customFormat="false" ht="15" hidden="false" customHeight="false" outlineLevel="0" collapsed="false">
      <c r="A7837" s="4" t="str">
        <f aca="false">B7837&amp;"|"&amp;C7837</f>
        <v>tdbR00000785 Ser-ACU|14</v>
      </c>
      <c r="B7837" s="4" t="s">
        <v>144</v>
      </c>
      <c r="C7837" s="4" t="s">
        <v>787</v>
      </c>
      <c r="D7837" s="4" t="n">
        <v>14</v>
      </c>
      <c r="E7837" s="19" t="s">
        <v>780</v>
      </c>
      <c r="F7837" s="20" t="s">
        <v>788</v>
      </c>
    </row>
    <row r="7838" customFormat="false" ht="15" hidden="false" customHeight="false" outlineLevel="0" collapsed="false">
      <c r="A7838" s="4" t="str">
        <f aca="false">B7838&amp;"|"&amp;C7838</f>
        <v>tdbR00000785 Ser-ACU|15</v>
      </c>
      <c r="B7838" s="4" t="s">
        <v>144</v>
      </c>
      <c r="C7838" s="4" t="s">
        <v>789</v>
      </c>
      <c r="D7838" s="4" t="n">
        <v>15</v>
      </c>
      <c r="E7838" s="19" t="s">
        <v>459</v>
      </c>
      <c r="F7838" s="20" t="s">
        <v>788</v>
      </c>
    </row>
    <row r="7839" customFormat="false" ht="15" hidden="false" customHeight="false" outlineLevel="0" collapsed="false">
      <c r="A7839" s="4" t="str">
        <f aca="false">B7839&amp;"|"&amp;C7839</f>
        <v>tdbR00000785 Ser-ACU|16</v>
      </c>
      <c r="B7839" s="4" t="s">
        <v>144</v>
      </c>
      <c r="C7839" s="4" t="s">
        <v>790</v>
      </c>
      <c r="D7839" s="4" t="n">
        <v>16</v>
      </c>
      <c r="E7839" s="19" t="s">
        <v>777</v>
      </c>
      <c r="F7839" s="20" t="s">
        <v>788</v>
      </c>
    </row>
    <row r="7840" customFormat="false" ht="15" hidden="false" customHeight="false" outlineLevel="0" collapsed="false">
      <c r="A7840" s="4" t="str">
        <f aca="false">B7840&amp;"|"&amp;C7840</f>
        <v>tdbR00000785 Ser-ACU|17</v>
      </c>
      <c r="B7840" s="4" t="s">
        <v>144</v>
      </c>
      <c r="C7840" s="4" t="s">
        <v>791</v>
      </c>
      <c r="D7840" s="4" t="n">
        <v>17</v>
      </c>
      <c r="E7840" s="19" t="s">
        <v>777</v>
      </c>
      <c r="F7840" s="20" t="s">
        <v>788</v>
      </c>
    </row>
    <row r="7841" customFormat="false" ht="15" hidden="false" customHeight="false" outlineLevel="0" collapsed="false">
      <c r="A7841" s="4" t="str">
        <f aca="false">B7841&amp;"|"&amp;C7841</f>
        <v>tdbR00000785 Ser-ACU|18</v>
      </c>
      <c r="B7841" s="4" t="s">
        <v>144</v>
      </c>
      <c r="C7841" s="4" t="s">
        <v>793</v>
      </c>
      <c r="D7841" s="4" t="n">
        <v>18</v>
      </c>
      <c r="E7841" s="19" t="s">
        <v>459</v>
      </c>
      <c r="F7841" s="20" t="s">
        <v>788</v>
      </c>
    </row>
    <row r="7842" customFormat="false" ht="15" hidden="false" customHeight="false" outlineLevel="0" collapsed="false">
      <c r="A7842" s="4" t="str">
        <f aca="false">B7842&amp;"|"&amp;C7842</f>
        <v>tdbR00000785 Ser-ACU|19</v>
      </c>
      <c r="B7842" s="4" t="s">
        <v>144</v>
      </c>
      <c r="C7842" s="4" t="s">
        <v>794</v>
      </c>
      <c r="D7842" s="4" t="n">
        <v>19</v>
      </c>
      <c r="E7842" s="19" t="s">
        <v>459</v>
      </c>
      <c r="F7842" s="20" t="s">
        <v>788</v>
      </c>
    </row>
    <row r="7843" customFormat="false" ht="15" hidden="false" customHeight="false" outlineLevel="0" collapsed="false">
      <c r="A7843" s="4" t="str">
        <f aca="false">B7843&amp;"|"&amp;C7843</f>
        <v>tdbR00000785 Ser-ACU|20</v>
      </c>
      <c r="B7843" s="4" t="s">
        <v>144</v>
      </c>
      <c r="C7843" s="4" t="s">
        <v>795</v>
      </c>
      <c r="D7843" s="4" t="n">
        <v>20</v>
      </c>
      <c r="E7843" s="19" t="s">
        <v>777</v>
      </c>
      <c r="F7843" s="20" t="s">
        <v>788</v>
      </c>
    </row>
    <row r="7844" customFormat="false" ht="15" hidden="false" customHeight="false" outlineLevel="0" collapsed="false">
      <c r="A7844" s="4" t="str">
        <f aca="false">B7844&amp;"|"&amp;C7844</f>
        <v>tdbR00000785 Ser-ACU|20a</v>
      </c>
      <c r="B7844" s="4" t="s">
        <v>144</v>
      </c>
      <c r="C7844" s="4" t="s">
        <v>796</v>
      </c>
      <c r="D7844" s="4" t="n">
        <v>21</v>
      </c>
      <c r="E7844" s="19" t="s">
        <v>777</v>
      </c>
      <c r="F7844" s="20" t="s">
        <v>788</v>
      </c>
    </row>
    <row r="7845" customFormat="false" ht="15" hidden="false" customHeight="false" outlineLevel="0" collapsed="false">
      <c r="A7845" s="4" t="str">
        <f aca="false">B7845&amp;"|"&amp;C7845</f>
        <v>tdbR00000785 Ser-ACU|21</v>
      </c>
      <c r="B7845" s="4" t="s">
        <v>144</v>
      </c>
      <c r="C7845" s="4" t="s">
        <v>797</v>
      </c>
      <c r="D7845" s="4" t="n">
        <v>22</v>
      </c>
      <c r="E7845" s="19" t="s">
        <v>780</v>
      </c>
      <c r="F7845" s="20" t="s">
        <v>788</v>
      </c>
    </row>
    <row r="7846" customFormat="false" ht="15" hidden="false" customHeight="false" outlineLevel="0" collapsed="false">
      <c r="A7846" s="4" t="str">
        <f aca="false">B7846&amp;"|"&amp;C7846</f>
        <v>tdbR00000785 Ser-ACU|22</v>
      </c>
      <c r="B7846" s="4" t="s">
        <v>144</v>
      </c>
      <c r="C7846" s="4" t="s">
        <v>798</v>
      </c>
      <c r="D7846" s="4" t="n">
        <v>23</v>
      </c>
      <c r="E7846" s="8" t="s">
        <v>459</v>
      </c>
      <c r="F7846" s="7" t="s">
        <v>783</v>
      </c>
    </row>
    <row r="7847" customFormat="false" ht="15" hidden="false" customHeight="false" outlineLevel="0" collapsed="false">
      <c r="A7847" s="4" t="str">
        <f aca="false">B7847&amp;"|"&amp;C7847</f>
        <v>tdbR00000785 Ser-ACU|23</v>
      </c>
      <c r="B7847" s="4" t="s">
        <v>144</v>
      </c>
      <c r="C7847" s="4" t="s">
        <v>799</v>
      </c>
      <c r="D7847" s="4" t="n">
        <v>24</v>
      </c>
      <c r="E7847" s="8" t="s">
        <v>780</v>
      </c>
      <c r="F7847" s="7" t="s">
        <v>783</v>
      </c>
    </row>
    <row r="7848" customFormat="false" ht="15" hidden="false" customHeight="false" outlineLevel="0" collapsed="false">
      <c r="A7848" s="4" t="str">
        <f aca="false">B7848&amp;"|"&amp;C7848</f>
        <v>tdbR00000785 Ser-ACU|24</v>
      </c>
      <c r="B7848" s="4" t="s">
        <v>144</v>
      </c>
      <c r="C7848" s="4" t="s">
        <v>800</v>
      </c>
      <c r="D7848" s="4" t="n">
        <v>25</v>
      </c>
      <c r="E7848" s="8" t="s">
        <v>459</v>
      </c>
      <c r="F7848" s="7" t="s">
        <v>783</v>
      </c>
    </row>
    <row r="7849" customFormat="false" ht="15" hidden="false" customHeight="false" outlineLevel="0" collapsed="false">
      <c r="A7849" s="4" t="str">
        <f aca="false">B7849&amp;"|"&amp;C7849</f>
        <v>tdbR00000785 Ser-ACU|25</v>
      </c>
      <c r="B7849" s="4" t="s">
        <v>144</v>
      </c>
      <c r="C7849" s="4" t="s">
        <v>801</v>
      </c>
      <c r="D7849" s="4" t="n">
        <v>26</v>
      </c>
      <c r="E7849" s="8" t="s">
        <v>772</v>
      </c>
      <c r="F7849" s="7" t="s">
        <v>783</v>
      </c>
    </row>
    <row r="7850" customFormat="false" ht="15" hidden="false" customHeight="false" outlineLevel="0" collapsed="false">
      <c r="A7850" s="4" t="str">
        <f aca="false">B7850&amp;"|"&amp;C7850</f>
        <v>tdbR00000785 Ser-ACU|26</v>
      </c>
      <c r="B7850" s="4" t="s">
        <v>144</v>
      </c>
      <c r="C7850" s="4" t="s">
        <v>802</v>
      </c>
      <c r="D7850" s="4" t="n">
        <v>27</v>
      </c>
      <c r="E7850" s="3" t="s">
        <v>459</v>
      </c>
      <c r="F7850" s="4" t="s">
        <v>803</v>
      </c>
    </row>
    <row r="7851" customFormat="false" ht="15" hidden="false" customHeight="false" outlineLevel="0" collapsed="false">
      <c r="A7851" s="4" t="str">
        <f aca="false">B7851&amp;"|"&amp;C7851</f>
        <v>tdbR00000785 Ser-ACU|27</v>
      </c>
      <c r="B7851" s="4" t="s">
        <v>144</v>
      </c>
      <c r="C7851" s="4" t="s">
        <v>804</v>
      </c>
      <c r="D7851" s="4" t="n">
        <v>28</v>
      </c>
      <c r="E7851" s="21" t="s">
        <v>777</v>
      </c>
      <c r="F7851" s="22" t="s">
        <v>805</v>
      </c>
    </row>
    <row r="7852" customFormat="false" ht="15" hidden="false" customHeight="false" outlineLevel="0" collapsed="false">
      <c r="A7852" s="4" t="str">
        <f aca="false">B7852&amp;"|"&amp;C7852</f>
        <v>tdbR00000785 Ser-ACU|28</v>
      </c>
      <c r="B7852" s="4" t="s">
        <v>144</v>
      </c>
      <c r="C7852" s="4" t="s">
        <v>806</v>
      </c>
      <c r="D7852" s="4" t="n">
        <v>29</v>
      </c>
      <c r="E7852" s="21" t="s">
        <v>459</v>
      </c>
      <c r="F7852" s="22" t="s">
        <v>805</v>
      </c>
    </row>
    <row r="7853" customFormat="false" ht="15" hidden="false" customHeight="false" outlineLevel="0" collapsed="false">
      <c r="A7853" s="4" t="str">
        <f aca="false">B7853&amp;"|"&amp;C7853</f>
        <v>tdbR00000785 Ser-ACU|29</v>
      </c>
      <c r="B7853" s="4" t="s">
        <v>144</v>
      </c>
      <c r="C7853" s="4" t="s">
        <v>807</v>
      </c>
      <c r="D7853" s="4" t="n">
        <v>30</v>
      </c>
      <c r="E7853" s="21" t="s">
        <v>772</v>
      </c>
      <c r="F7853" s="22" t="s">
        <v>805</v>
      </c>
    </row>
    <row r="7854" customFormat="false" ht="15" hidden="false" customHeight="false" outlineLevel="0" collapsed="false">
      <c r="A7854" s="4" t="str">
        <f aca="false">B7854&amp;"|"&amp;C7854</f>
        <v>tdbR00000785 Ser-ACU|30</v>
      </c>
      <c r="B7854" s="4" t="s">
        <v>144</v>
      </c>
      <c r="C7854" s="4" t="s">
        <v>808</v>
      </c>
      <c r="D7854" s="4" t="n">
        <v>31</v>
      </c>
      <c r="E7854" s="21" t="s">
        <v>777</v>
      </c>
      <c r="F7854" s="22" t="s">
        <v>805</v>
      </c>
    </row>
    <row r="7855" customFormat="false" ht="15" hidden="false" customHeight="false" outlineLevel="0" collapsed="false">
      <c r="A7855" s="4" t="str">
        <f aca="false">B7855&amp;"|"&amp;C7855</f>
        <v>tdbR00000785 Ser-ACU|31</v>
      </c>
      <c r="B7855" s="4" t="s">
        <v>144</v>
      </c>
      <c r="C7855" s="4" t="s">
        <v>809</v>
      </c>
      <c r="D7855" s="4" t="n">
        <v>32</v>
      </c>
      <c r="E7855" s="21" t="s">
        <v>459</v>
      </c>
      <c r="F7855" s="22" t="s">
        <v>805</v>
      </c>
    </row>
    <row r="7856" customFormat="false" ht="15" hidden="false" customHeight="false" outlineLevel="0" collapsed="false">
      <c r="A7856" s="4" t="str">
        <f aca="false">B7856&amp;"|"&amp;C7856</f>
        <v>tdbR00000785 Ser-ACU|32</v>
      </c>
      <c r="B7856" s="4" t="s">
        <v>144</v>
      </c>
      <c r="C7856" s="4" t="s">
        <v>810</v>
      </c>
      <c r="D7856" s="4" t="n">
        <v>33</v>
      </c>
      <c r="E7856" s="19" t="s">
        <v>772</v>
      </c>
      <c r="F7856" s="20" t="s">
        <v>811</v>
      </c>
    </row>
    <row r="7857" customFormat="false" ht="15" hidden="false" customHeight="false" outlineLevel="0" collapsed="false">
      <c r="A7857" s="4" t="str">
        <f aca="false">B7857&amp;"|"&amp;C7857</f>
        <v>tdbR00000785 Ser-ACU|33</v>
      </c>
      <c r="B7857" s="4" t="s">
        <v>144</v>
      </c>
      <c r="C7857" s="4" t="s">
        <v>812</v>
      </c>
      <c r="D7857" s="4" t="n">
        <v>34</v>
      </c>
      <c r="E7857" s="19" t="s">
        <v>777</v>
      </c>
      <c r="F7857" s="20" t="s">
        <v>811</v>
      </c>
    </row>
    <row r="7858" customFormat="false" ht="15" hidden="false" customHeight="false" outlineLevel="0" collapsed="false">
      <c r="A7858" s="4" t="str">
        <f aca="false">B7858&amp;"|"&amp;C7858</f>
        <v>tdbR00000785 Ser-ACU|34</v>
      </c>
      <c r="B7858" s="4" t="s">
        <v>144</v>
      </c>
      <c r="C7858" s="4" t="s">
        <v>813</v>
      </c>
      <c r="D7858" s="4" t="n">
        <v>35</v>
      </c>
      <c r="E7858" s="19" t="s">
        <v>780</v>
      </c>
      <c r="F7858" s="20" t="s">
        <v>811</v>
      </c>
    </row>
    <row r="7859" customFormat="false" ht="15" hidden="false" customHeight="false" outlineLevel="0" collapsed="false">
      <c r="A7859" s="4" t="str">
        <f aca="false">B7859&amp;"|"&amp;C7859</f>
        <v>tdbR00000785 Ser-ACU|35</v>
      </c>
      <c r="B7859" s="4" t="s">
        <v>144</v>
      </c>
      <c r="C7859" s="4" t="s">
        <v>814</v>
      </c>
      <c r="D7859" s="4" t="n">
        <v>36</v>
      </c>
      <c r="E7859" s="19" t="s">
        <v>772</v>
      </c>
      <c r="F7859" s="20" t="s">
        <v>811</v>
      </c>
    </row>
    <row r="7860" customFormat="false" ht="15" hidden="false" customHeight="false" outlineLevel="0" collapsed="false">
      <c r="A7860" s="4" t="str">
        <f aca="false">B7860&amp;"|"&amp;C7860</f>
        <v>tdbR00000785 Ser-ACU|36</v>
      </c>
      <c r="B7860" s="4" t="s">
        <v>144</v>
      </c>
      <c r="C7860" s="4" t="s">
        <v>815</v>
      </c>
      <c r="D7860" s="4" t="n">
        <v>37</v>
      </c>
      <c r="E7860" s="19" t="s">
        <v>777</v>
      </c>
      <c r="F7860" s="20" t="s">
        <v>811</v>
      </c>
    </row>
    <row r="7861" customFormat="false" ht="15" hidden="false" customHeight="false" outlineLevel="0" collapsed="false">
      <c r="A7861" s="4" t="str">
        <f aca="false">B7861&amp;"|"&amp;C7861</f>
        <v>tdbR00000785 Ser-ACU|37</v>
      </c>
      <c r="B7861" s="4" t="s">
        <v>144</v>
      </c>
      <c r="C7861" s="4" t="s">
        <v>816</v>
      </c>
      <c r="D7861" s="4" t="n">
        <v>38</v>
      </c>
      <c r="E7861" s="19" t="s">
        <v>780</v>
      </c>
      <c r="F7861" s="20" t="s">
        <v>811</v>
      </c>
    </row>
    <row r="7862" customFormat="false" ht="15" hidden="false" customHeight="false" outlineLevel="0" collapsed="false">
      <c r="A7862" s="4" t="str">
        <f aca="false">B7862&amp;"|"&amp;C7862</f>
        <v>tdbR00000785 Ser-ACU|38</v>
      </c>
      <c r="B7862" s="4" t="s">
        <v>144</v>
      </c>
      <c r="C7862" s="4" t="s">
        <v>817</v>
      </c>
      <c r="D7862" s="4" t="n">
        <v>39</v>
      </c>
      <c r="E7862" s="19" t="s">
        <v>780</v>
      </c>
      <c r="F7862" s="20" t="s">
        <v>811</v>
      </c>
    </row>
    <row r="7863" customFormat="false" ht="15" hidden="false" customHeight="false" outlineLevel="0" collapsed="false">
      <c r="A7863" s="4" t="str">
        <f aca="false">B7863&amp;"|"&amp;C7863</f>
        <v>tdbR00000785 Ser-ACU|39</v>
      </c>
      <c r="B7863" s="4" t="s">
        <v>144</v>
      </c>
      <c r="C7863" s="4" t="s">
        <v>818</v>
      </c>
      <c r="D7863" s="4" t="n">
        <v>40</v>
      </c>
      <c r="E7863" s="21" t="s">
        <v>777</v>
      </c>
      <c r="F7863" s="22" t="s">
        <v>805</v>
      </c>
    </row>
    <row r="7864" customFormat="false" ht="15" hidden="false" customHeight="false" outlineLevel="0" collapsed="false">
      <c r="A7864" s="4" t="str">
        <f aca="false">B7864&amp;"|"&amp;C7864</f>
        <v>tdbR00000785 Ser-ACU|40</v>
      </c>
      <c r="B7864" s="4" t="s">
        <v>144</v>
      </c>
      <c r="C7864" s="4" t="s">
        <v>819</v>
      </c>
      <c r="D7864" s="4" t="n">
        <v>41</v>
      </c>
      <c r="E7864" s="21" t="s">
        <v>459</v>
      </c>
      <c r="F7864" s="22" t="s">
        <v>805</v>
      </c>
    </row>
    <row r="7865" customFormat="false" ht="15" hidden="false" customHeight="false" outlineLevel="0" collapsed="false">
      <c r="A7865" s="4" t="str">
        <f aca="false">B7865&amp;"|"&amp;C7865</f>
        <v>tdbR00000785 Ser-ACU|41</v>
      </c>
      <c r="B7865" s="4" t="s">
        <v>144</v>
      </c>
      <c r="C7865" s="4" t="s">
        <v>820</v>
      </c>
      <c r="D7865" s="4" t="n">
        <v>42</v>
      </c>
      <c r="E7865" s="21" t="s">
        <v>772</v>
      </c>
      <c r="F7865" s="22" t="s">
        <v>805</v>
      </c>
    </row>
    <row r="7866" customFormat="false" ht="15" hidden="false" customHeight="false" outlineLevel="0" collapsed="false">
      <c r="A7866" s="4" t="str">
        <f aca="false">B7866&amp;"|"&amp;C7866</f>
        <v>tdbR00000785 Ser-ACU|42</v>
      </c>
      <c r="B7866" s="4" t="s">
        <v>144</v>
      </c>
      <c r="C7866" s="4" t="s">
        <v>821</v>
      </c>
      <c r="D7866" s="4" t="n">
        <v>43</v>
      </c>
      <c r="E7866" s="21" t="s">
        <v>772</v>
      </c>
      <c r="F7866" s="22" t="s">
        <v>805</v>
      </c>
    </row>
    <row r="7867" customFormat="false" ht="15" hidden="false" customHeight="false" outlineLevel="0" collapsed="false">
      <c r="A7867" s="4" t="str">
        <f aca="false">B7867&amp;"|"&amp;C7867</f>
        <v>tdbR00000785 Ser-ACU|43</v>
      </c>
      <c r="B7867" s="4" t="s">
        <v>144</v>
      </c>
      <c r="C7867" s="4" t="s">
        <v>822</v>
      </c>
      <c r="D7867" s="4" t="n">
        <v>44</v>
      </c>
      <c r="E7867" s="21" t="s">
        <v>780</v>
      </c>
      <c r="F7867" s="22" t="s">
        <v>805</v>
      </c>
    </row>
    <row r="7868" customFormat="false" ht="15" hidden="false" customHeight="false" outlineLevel="0" collapsed="false">
      <c r="A7868" s="4" t="str">
        <f aca="false">B7868&amp;"|"&amp;C7868</f>
        <v>tdbR00000785 Ser-ACU|44</v>
      </c>
      <c r="B7868" s="4" t="s">
        <v>144</v>
      </c>
      <c r="C7868" s="4" t="s">
        <v>823</v>
      </c>
      <c r="D7868" s="4" t="n">
        <v>45</v>
      </c>
      <c r="E7868" s="19" t="s">
        <v>459</v>
      </c>
      <c r="F7868" s="20" t="s">
        <v>824</v>
      </c>
    </row>
    <row r="7869" customFormat="false" ht="15" hidden="false" customHeight="false" outlineLevel="0" collapsed="false">
      <c r="A7869" s="4" t="str">
        <f aca="false">B7869&amp;"|"&amp;C7869</f>
        <v>tdbR00000785 Ser-ACU|45</v>
      </c>
      <c r="B7869" s="4" t="s">
        <v>144</v>
      </c>
      <c r="C7869" s="4" t="s">
        <v>825</v>
      </c>
      <c r="D7869" s="4" t="n">
        <v>46</v>
      </c>
      <c r="E7869" s="19" t="s">
        <v>459</v>
      </c>
      <c r="F7869" s="20" t="s">
        <v>824</v>
      </c>
    </row>
    <row r="7870" customFormat="false" ht="15" hidden="false" customHeight="false" outlineLevel="0" collapsed="false">
      <c r="A7870" s="4" t="str">
        <f aca="false">B7870&amp;"|"&amp;C7870</f>
        <v>tdbR00000785 Ser-ACU|46</v>
      </c>
      <c r="B7870" s="4" t="s">
        <v>144</v>
      </c>
      <c r="C7870" s="4" t="s">
        <v>826</v>
      </c>
      <c r="D7870" s="4" t="n">
        <v>47</v>
      </c>
      <c r="E7870" s="19" t="s">
        <v>459</v>
      </c>
      <c r="F7870" s="20" t="s">
        <v>824</v>
      </c>
    </row>
    <row r="7871" customFormat="false" ht="15" hidden="false" customHeight="false" outlineLevel="0" collapsed="false">
      <c r="A7871" s="4" t="str">
        <f aca="false">B7871&amp;"|"&amp;C7871</f>
        <v>tdbR00000785 Ser-ACU|47</v>
      </c>
      <c r="B7871" s="4" t="s">
        <v>144</v>
      </c>
      <c r="C7871" s="4" t="s">
        <v>827</v>
      </c>
      <c r="D7871" s="4" t="n">
        <v>48</v>
      </c>
      <c r="E7871" s="19" t="s">
        <v>777</v>
      </c>
      <c r="F7871" s="20" t="s">
        <v>824</v>
      </c>
    </row>
    <row r="7872" customFormat="false" ht="15" hidden="false" customHeight="false" outlineLevel="0" collapsed="false">
      <c r="A7872" s="4" t="str">
        <f aca="false">B7872&amp;"|"&amp;C7872</f>
        <v>tdbR00000785 Ser-ACU|48</v>
      </c>
      <c r="B7872" s="4" t="s">
        <v>144</v>
      </c>
      <c r="C7872" s="4" t="s">
        <v>828</v>
      </c>
      <c r="D7872" s="4" t="n">
        <v>49</v>
      </c>
      <c r="E7872" s="19" t="s">
        <v>772</v>
      </c>
      <c r="F7872" s="20" t="s">
        <v>824</v>
      </c>
    </row>
    <row r="7873" customFormat="false" ht="15" hidden="false" customHeight="false" outlineLevel="0" collapsed="false">
      <c r="A7873" s="4" t="str">
        <f aca="false">B7873&amp;"|"&amp;C7873</f>
        <v>tdbR00000785 Ser-ACU|49</v>
      </c>
      <c r="B7873" s="4" t="s">
        <v>144</v>
      </c>
      <c r="C7873" s="4" t="s">
        <v>829</v>
      </c>
      <c r="D7873" s="4" t="n">
        <v>50</v>
      </c>
      <c r="E7873" s="23" t="s">
        <v>459</v>
      </c>
      <c r="F7873" s="10" t="s">
        <v>830</v>
      </c>
    </row>
    <row r="7874" customFormat="false" ht="15" hidden="false" customHeight="false" outlineLevel="0" collapsed="false">
      <c r="A7874" s="4" t="str">
        <f aca="false">B7874&amp;"|"&amp;C7874</f>
        <v>tdbR00000785 Ser-ACU|50</v>
      </c>
      <c r="B7874" s="4" t="s">
        <v>144</v>
      </c>
      <c r="C7874" s="4" t="s">
        <v>831</v>
      </c>
      <c r="D7874" s="4" t="n">
        <v>51</v>
      </c>
      <c r="E7874" s="23" t="s">
        <v>780</v>
      </c>
      <c r="F7874" s="10" t="s">
        <v>830</v>
      </c>
    </row>
    <row r="7875" customFormat="false" ht="15" hidden="false" customHeight="false" outlineLevel="0" collapsed="false">
      <c r="A7875" s="4" t="str">
        <f aca="false">B7875&amp;"|"&amp;C7875</f>
        <v>tdbR00000785 Ser-ACU|51</v>
      </c>
      <c r="B7875" s="4" t="s">
        <v>144</v>
      </c>
      <c r="C7875" s="4" t="s">
        <v>832</v>
      </c>
      <c r="D7875" s="4" t="n">
        <v>52</v>
      </c>
      <c r="E7875" s="23" t="s">
        <v>459</v>
      </c>
      <c r="F7875" s="10" t="s">
        <v>830</v>
      </c>
    </row>
    <row r="7876" customFormat="false" ht="15" hidden="false" customHeight="false" outlineLevel="0" collapsed="false">
      <c r="A7876" s="4" t="str">
        <f aca="false">B7876&amp;"|"&amp;C7876</f>
        <v>tdbR00000785 Ser-ACU|52</v>
      </c>
      <c r="B7876" s="4" t="s">
        <v>144</v>
      </c>
      <c r="C7876" s="4" t="s">
        <v>833</v>
      </c>
      <c r="D7876" s="4" t="n">
        <v>53</v>
      </c>
      <c r="E7876" s="23" t="s">
        <v>459</v>
      </c>
      <c r="F7876" s="10" t="s">
        <v>830</v>
      </c>
    </row>
    <row r="7877" customFormat="false" ht="15" hidden="false" customHeight="false" outlineLevel="0" collapsed="false">
      <c r="A7877" s="4" t="str">
        <f aca="false">B7877&amp;"|"&amp;C7877</f>
        <v>tdbR00000785 Ser-ACU|53</v>
      </c>
      <c r="B7877" s="4" t="s">
        <v>144</v>
      </c>
      <c r="C7877" s="4" t="s">
        <v>834</v>
      </c>
      <c r="D7877" s="4" t="n">
        <v>54</v>
      </c>
      <c r="E7877" s="23" t="s">
        <v>777</v>
      </c>
      <c r="F7877" s="10" t="s">
        <v>830</v>
      </c>
    </row>
    <row r="7878" customFormat="false" ht="15" hidden="false" customHeight="false" outlineLevel="0" collapsed="false">
      <c r="A7878" s="4" t="str">
        <f aca="false">B7878&amp;"|"&amp;C7878</f>
        <v>tdbR00000785 Ser-ACU|54</v>
      </c>
      <c r="B7878" s="4" t="s">
        <v>144</v>
      </c>
      <c r="C7878" s="4" t="s">
        <v>835</v>
      </c>
      <c r="D7878" s="4" t="n">
        <v>55</v>
      </c>
      <c r="E7878" s="19" t="s">
        <v>777</v>
      </c>
      <c r="F7878" s="20" t="s">
        <v>836</v>
      </c>
    </row>
    <row r="7879" customFormat="false" ht="15" hidden="false" customHeight="false" outlineLevel="0" collapsed="false">
      <c r="A7879" s="4" t="str">
        <f aca="false">B7879&amp;"|"&amp;C7879</f>
        <v>tdbR00000785 Ser-ACU|55</v>
      </c>
      <c r="B7879" s="4" t="s">
        <v>144</v>
      </c>
      <c r="C7879" s="4" t="s">
        <v>837</v>
      </c>
      <c r="D7879" s="4" t="n">
        <v>56</v>
      </c>
      <c r="E7879" s="19" t="s">
        <v>777</v>
      </c>
      <c r="F7879" s="20" t="s">
        <v>836</v>
      </c>
    </row>
    <row r="7880" customFormat="false" ht="15" hidden="false" customHeight="false" outlineLevel="0" collapsed="false">
      <c r="A7880" s="4" t="str">
        <f aca="false">B7880&amp;"|"&amp;C7880</f>
        <v>tdbR00000785 Ser-ACU|56</v>
      </c>
      <c r="B7880" s="4" t="s">
        <v>144</v>
      </c>
      <c r="C7880" s="4" t="s">
        <v>838</v>
      </c>
      <c r="D7880" s="4" t="n">
        <v>57</v>
      </c>
      <c r="E7880" s="19" t="s">
        <v>772</v>
      </c>
      <c r="F7880" s="20" t="s">
        <v>836</v>
      </c>
    </row>
    <row r="7881" customFormat="false" ht="15" hidden="false" customHeight="false" outlineLevel="0" collapsed="false">
      <c r="A7881" s="4" t="str">
        <f aca="false">B7881&amp;"|"&amp;C7881</f>
        <v>tdbR00000785 Ser-ACU|57</v>
      </c>
      <c r="B7881" s="4" t="s">
        <v>144</v>
      </c>
      <c r="C7881" s="4" t="s">
        <v>839</v>
      </c>
      <c r="D7881" s="4" t="n">
        <v>58</v>
      </c>
      <c r="E7881" s="19" t="s">
        <v>459</v>
      </c>
      <c r="F7881" s="20" t="s">
        <v>836</v>
      </c>
    </row>
    <row r="7882" customFormat="false" ht="15" hidden="false" customHeight="false" outlineLevel="0" collapsed="false">
      <c r="A7882" s="4" t="str">
        <f aca="false">B7882&amp;"|"&amp;C7882</f>
        <v>tdbR00000785 Ser-ACU|58</v>
      </c>
      <c r="B7882" s="4" t="s">
        <v>144</v>
      </c>
      <c r="C7882" s="4" t="s">
        <v>840</v>
      </c>
      <c r="D7882" s="4" t="n">
        <v>59</v>
      </c>
      <c r="E7882" s="19" t="s">
        <v>780</v>
      </c>
      <c r="F7882" s="20" t="s">
        <v>836</v>
      </c>
    </row>
    <row r="7883" customFormat="false" ht="15" hidden="false" customHeight="false" outlineLevel="0" collapsed="false">
      <c r="A7883" s="4" t="str">
        <f aca="false">B7883&amp;"|"&amp;C7883</f>
        <v>tdbR00000785 Ser-ACU|59</v>
      </c>
      <c r="B7883" s="4" t="s">
        <v>144</v>
      </c>
      <c r="C7883" s="4" t="s">
        <v>841</v>
      </c>
      <c r="D7883" s="4" t="n">
        <v>60</v>
      </c>
      <c r="E7883" s="19" t="s">
        <v>777</v>
      </c>
      <c r="F7883" s="20" t="s">
        <v>836</v>
      </c>
    </row>
    <row r="7884" customFormat="false" ht="15" hidden="false" customHeight="false" outlineLevel="0" collapsed="false">
      <c r="A7884" s="4" t="str">
        <f aca="false">B7884&amp;"|"&amp;C7884</f>
        <v>tdbR00000785 Ser-ACU|60</v>
      </c>
      <c r="B7884" s="4" t="s">
        <v>144</v>
      </c>
      <c r="C7884" s="4" t="s">
        <v>842</v>
      </c>
      <c r="D7884" s="4" t="n">
        <v>61</v>
      </c>
      <c r="E7884" s="19" t="s">
        <v>772</v>
      </c>
      <c r="F7884" s="20" t="s">
        <v>836</v>
      </c>
    </row>
    <row r="7885" customFormat="false" ht="15" hidden="false" customHeight="false" outlineLevel="0" collapsed="false">
      <c r="A7885" s="4" t="str">
        <f aca="false">B7885&amp;"|"&amp;C7885</f>
        <v>tdbR00000785 Ser-ACU|61</v>
      </c>
      <c r="B7885" s="4" t="s">
        <v>144</v>
      </c>
      <c r="C7885" s="4" t="s">
        <v>843</v>
      </c>
      <c r="D7885" s="4" t="n">
        <v>62</v>
      </c>
      <c r="E7885" s="23" t="s">
        <v>772</v>
      </c>
      <c r="F7885" s="10" t="s">
        <v>830</v>
      </c>
    </row>
    <row r="7886" customFormat="false" ht="15" hidden="false" customHeight="false" outlineLevel="0" collapsed="false">
      <c r="A7886" s="4" t="str">
        <f aca="false">B7886&amp;"|"&amp;C7886</f>
        <v>tdbR00000785 Ser-ACU|62</v>
      </c>
      <c r="B7886" s="4" t="s">
        <v>144</v>
      </c>
      <c r="C7886" s="4" t="s">
        <v>844</v>
      </c>
      <c r="D7886" s="4" t="n">
        <v>63</v>
      </c>
      <c r="E7886" s="23" t="s">
        <v>772</v>
      </c>
      <c r="F7886" s="10" t="s">
        <v>830</v>
      </c>
    </row>
    <row r="7887" customFormat="false" ht="15" hidden="false" customHeight="false" outlineLevel="0" collapsed="false">
      <c r="A7887" s="4" t="str">
        <f aca="false">B7887&amp;"|"&amp;C7887</f>
        <v>tdbR00000785 Ser-ACU|63</v>
      </c>
      <c r="B7887" s="4" t="s">
        <v>144</v>
      </c>
      <c r="C7887" s="4" t="s">
        <v>845</v>
      </c>
      <c r="D7887" s="4" t="n">
        <v>64</v>
      </c>
      <c r="E7887" s="23" t="s">
        <v>772</v>
      </c>
      <c r="F7887" s="10" t="s">
        <v>830</v>
      </c>
    </row>
    <row r="7888" customFormat="false" ht="15" hidden="false" customHeight="false" outlineLevel="0" collapsed="false">
      <c r="A7888" s="4" t="str">
        <f aca="false">B7888&amp;"|"&amp;C7888</f>
        <v>tdbR00000785 Ser-ACU|64</v>
      </c>
      <c r="B7888" s="4" t="s">
        <v>144</v>
      </c>
      <c r="C7888" s="4" t="s">
        <v>846</v>
      </c>
      <c r="D7888" s="4" t="n">
        <v>65</v>
      </c>
      <c r="E7888" s="23" t="s">
        <v>459</v>
      </c>
      <c r="F7888" s="10" t="s">
        <v>830</v>
      </c>
    </row>
    <row r="7889" customFormat="false" ht="15" hidden="false" customHeight="false" outlineLevel="0" collapsed="false">
      <c r="A7889" s="4" t="str">
        <f aca="false">B7889&amp;"|"&amp;C7889</f>
        <v>tdbR00000785 Ser-ACU|65</v>
      </c>
      <c r="B7889" s="4" t="s">
        <v>144</v>
      </c>
      <c r="C7889" s="4" t="s">
        <v>847</v>
      </c>
      <c r="D7889" s="4" t="n">
        <v>66</v>
      </c>
      <c r="E7889" s="23" t="s">
        <v>777</v>
      </c>
      <c r="F7889" s="10" t="s">
        <v>830</v>
      </c>
    </row>
    <row r="7890" customFormat="false" ht="15" hidden="false" customHeight="false" outlineLevel="0" collapsed="false">
      <c r="A7890" s="4" t="str">
        <f aca="false">B7890&amp;"|"&amp;C7890</f>
        <v>tdbR00000785 Ser-ACU|66</v>
      </c>
      <c r="B7890" s="4" t="s">
        <v>144</v>
      </c>
      <c r="C7890" s="4" t="s">
        <v>848</v>
      </c>
      <c r="D7890" s="4" t="n">
        <v>67</v>
      </c>
      <c r="E7890" s="17" t="s">
        <v>780</v>
      </c>
      <c r="F7890" s="18" t="s">
        <v>768</v>
      </c>
    </row>
    <row r="7891" customFormat="false" ht="15" hidden="false" customHeight="false" outlineLevel="0" collapsed="false">
      <c r="A7891" s="4" t="str">
        <f aca="false">B7891&amp;"|"&amp;C7891</f>
        <v>tdbR00000785 Ser-ACU|67</v>
      </c>
      <c r="B7891" s="4" t="s">
        <v>144</v>
      </c>
      <c r="C7891" s="4" t="s">
        <v>849</v>
      </c>
      <c r="D7891" s="4" t="n">
        <v>68</v>
      </c>
      <c r="E7891" s="17" t="s">
        <v>772</v>
      </c>
      <c r="F7891" s="18" t="s">
        <v>768</v>
      </c>
    </row>
    <row r="7892" customFormat="false" ht="15" hidden="false" customHeight="false" outlineLevel="0" collapsed="false">
      <c r="A7892" s="4" t="str">
        <f aca="false">B7892&amp;"|"&amp;C7892</f>
        <v>tdbR00000785 Ser-ACU|68</v>
      </c>
      <c r="B7892" s="4" t="s">
        <v>144</v>
      </c>
      <c r="C7892" s="4" t="s">
        <v>850</v>
      </c>
      <c r="D7892" s="4" t="n">
        <v>69</v>
      </c>
      <c r="E7892" s="17" t="s">
        <v>459</v>
      </c>
      <c r="F7892" s="18" t="s">
        <v>768</v>
      </c>
    </row>
    <row r="7893" customFormat="false" ht="15" hidden="false" customHeight="false" outlineLevel="0" collapsed="false">
      <c r="A7893" s="4" t="str">
        <f aca="false">B7893&amp;"|"&amp;C7893</f>
        <v>tdbR00000785 Ser-ACU|69</v>
      </c>
      <c r="B7893" s="4" t="s">
        <v>144</v>
      </c>
      <c r="C7893" s="4" t="s">
        <v>851</v>
      </c>
      <c r="D7893" s="4" t="n">
        <v>70</v>
      </c>
      <c r="E7893" s="17" t="s">
        <v>459</v>
      </c>
      <c r="F7893" s="18" t="s">
        <v>768</v>
      </c>
    </row>
    <row r="7894" customFormat="false" ht="15" hidden="false" customHeight="false" outlineLevel="0" collapsed="false">
      <c r="A7894" s="4" t="str">
        <f aca="false">B7894&amp;"|"&amp;C7894</f>
        <v>tdbR00000785 Ser-ACU|70</v>
      </c>
      <c r="B7894" s="4" t="s">
        <v>144</v>
      </c>
      <c r="C7894" s="4" t="s">
        <v>852</v>
      </c>
      <c r="D7894" s="4" t="n">
        <v>71</v>
      </c>
      <c r="E7894" s="17" t="s">
        <v>459</v>
      </c>
      <c r="F7894" s="18" t="s">
        <v>768</v>
      </c>
    </row>
    <row r="7895" customFormat="false" ht="15" hidden="false" customHeight="false" outlineLevel="0" collapsed="false">
      <c r="A7895" s="4" t="str">
        <f aca="false">B7895&amp;"|"&amp;C7895</f>
        <v>tdbR00000785 Ser-ACU|71</v>
      </c>
      <c r="B7895" s="4" t="s">
        <v>144</v>
      </c>
      <c r="C7895" s="4" t="s">
        <v>853</v>
      </c>
      <c r="D7895" s="4" t="n">
        <v>72</v>
      </c>
      <c r="E7895" s="17" t="s">
        <v>772</v>
      </c>
      <c r="F7895" s="18" t="s">
        <v>768</v>
      </c>
    </row>
    <row r="7896" customFormat="false" ht="15" hidden="false" customHeight="false" outlineLevel="0" collapsed="false">
      <c r="A7896" s="4" t="str">
        <f aca="false">B7896&amp;"|"&amp;C7896</f>
        <v>tdbR00000785 Ser-ACU|72</v>
      </c>
      <c r="B7896" s="4" t="s">
        <v>144</v>
      </c>
      <c r="C7896" s="4" t="s">
        <v>854</v>
      </c>
      <c r="D7896" s="4" t="n">
        <v>73</v>
      </c>
      <c r="E7896" s="17" t="s">
        <v>772</v>
      </c>
      <c r="F7896" s="18" t="s">
        <v>768</v>
      </c>
    </row>
    <row r="7897" customFormat="false" ht="15" hidden="false" customHeight="false" outlineLevel="0" collapsed="false">
      <c r="A7897" s="4" t="str">
        <f aca="false">B7897&amp;"|"&amp;C7897</f>
        <v>tdbR00000801 Thr-CGU|1</v>
      </c>
      <c r="B7897" s="4" t="s">
        <v>145</v>
      </c>
      <c r="C7897" s="4" t="s">
        <v>767</v>
      </c>
      <c r="D7897" s="4" t="n">
        <v>1</v>
      </c>
      <c r="E7897" s="17" t="s">
        <v>459</v>
      </c>
      <c r="F7897" s="18" t="s">
        <v>768</v>
      </c>
    </row>
    <row r="7898" customFormat="false" ht="15" hidden="false" customHeight="false" outlineLevel="0" collapsed="false">
      <c r="A7898" s="4" t="str">
        <f aca="false">B7898&amp;"|"&amp;C7898</f>
        <v>tdbR00000801 Thr-CGU|2</v>
      </c>
      <c r="B7898" s="4" t="s">
        <v>145</v>
      </c>
      <c r="C7898" s="4" t="s">
        <v>769</v>
      </c>
      <c r="D7898" s="4" t="n">
        <v>2</v>
      </c>
      <c r="E7898" s="17" t="s">
        <v>459</v>
      </c>
      <c r="F7898" s="18" t="s">
        <v>768</v>
      </c>
    </row>
    <row r="7899" customFormat="false" ht="15" hidden="false" customHeight="false" outlineLevel="0" collapsed="false">
      <c r="A7899" s="4" t="str">
        <f aca="false">B7899&amp;"|"&amp;C7899</f>
        <v>tdbR00000801 Thr-CGU|3</v>
      </c>
      <c r="B7899" s="4" t="s">
        <v>145</v>
      </c>
      <c r="C7899" s="4" t="s">
        <v>770</v>
      </c>
      <c r="D7899" s="4" t="n">
        <v>3</v>
      </c>
      <c r="E7899" s="17" t="s">
        <v>772</v>
      </c>
      <c r="F7899" s="18" t="s">
        <v>768</v>
      </c>
    </row>
    <row r="7900" customFormat="false" ht="15" hidden="false" customHeight="false" outlineLevel="0" collapsed="false">
      <c r="A7900" s="4" t="str">
        <f aca="false">B7900&amp;"|"&amp;C7900</f>
        <v>tdbR00000801 Thr-CGU|4</v>
      </c>
      <c r="B7900" s="4" t="s">
        <v>145</v>
      </c>
      <c r="C7900" s="4" t="s">
        <v>771</v>
      </c>
      <c r="D7900" s="4" t="n">
        <v>4</v>
      </c>
      <c r="E7900" s="17" t="s">
        <v>780</v>
      </c>
      <c r="F7900" s="18" t="s">
        <v>768</v>
      </c>
    </row>
    <row r="7901" customFormat="false" ht="15" hidden="false" customHeight="false" outlineLevel="0" collapsed="false">
      <c r="A7901" s="4" t="str">
        <f aca="false">B7901&amp;"|"&amp;C7901</f>
        <v>tdbR00000801 Thr-CGU|5</v>
      </c>
      <c r="B7901" s="4" t="s">
        <v>145</v>
      </c>
      <c r="C7901" s="4" t="s">
        <v>773</v>
      </c>
      <c r="D7901" s="4" t="n">
        <v>5</v>
      </c>
      <c r="E7901" s="17" t="s">
        <v>459</v>
      </c>
      <c r="F7901" s="18" t="s">
        <v>768</v>
      </c>
    </row>
    <row r="7902" customFormat="false" ht="15" hidden="false" customHeight="false" outlineLevel="0" collapsed="false">
      <c r="A7902" s="4" t="str">
        <f aca="false">B7902&amp;"|"&amp;C7902</f>
        <v>tdbR00000801 Thr-CGU|6</v>
      </c>
      <c r="B7902" s="4" t="s">
        <v>145</v>
      </c>
      <c r="C7902" s="4" t="s">
        <v>774</v>
      </c>
      <c r="D7902" s="4" t="n">
        <v>6</v>
      </c>
      <c r="E7902" s="17" t="s">
        <v>780</v>
      </c>
      <c r="F7902" s="18" t="s">
        <v>768</v>
      </c>
    </row>
    <row r="7903" customFormat="false" ht="15" hidden="false" customHeight="false" outlineLevel="0" collapsed="false">
      <c r="A7903" s="4" t="str">
        <f aca="false">B7903&amp;"|"&amp;C7903</f>
        <v>tdbR00000801 Thr-CGU|7</v>
      </c>
      <c r="B7903" s="4" t="s">
        <v>145</v>
      </c>
      <c r="C7903" s="4" t="s">
        <v>775</v>
      </c>
      <c r="D7903" s="4" t="n">
        <v>7</v>
      </c>
      <c r="E7903" s="17" t="s">
        <v>459</v>
      </c>
      <c r="F7903" s="18" t="s">
        <v>768</v>
      </c>
    </row>
    <row r="7904" customFormat="false" ht="15" hidden="false" customHeight="false" outlineLevel="0" collapsed="false">
      <c r="A7904" s="4" t="str">
        <f aca="false">B7904&amp;"|"&amp;C7904</f>
        <v>tdbR00000801 Thr-CGU|8</v>
      </c>
      <c r="B7904" s="4" t="s">
        <v>145</v>
      </c>
      <c r="C7904" s="4" t="s">
        <v>776</v>
      </c>
      <c r="D7904" s="4" t="n">
        <v>8</v>
      </c>
      <c r="E7904" s="3" t="s">
        <v>777</v>
      </c>
      <c r="F7904" s="4" t="s">
        <v>778</v>
      </c>
    </row>
    <row r="7905" customFormat="false" ht="15" hidden="false" customHeight="false" outlineLevel="0" collapsed="false">
      <c r="A7905" s="4" t="str">
        <f aca="false">B7905&amp;"|"&amp;C7905</f>
        <v>tdbR00000801 Thr-CGU|9</v>
      </c>
      <c r="B7905" s="4" t="s">
        <v>145</v>
      </c>
      <c r="C7905" s="4" t="s">
        <v>779</v>
      </c>
      <c r="D7905" s="4" t="n">
        <v>9</v>
      </c>
      <c r="E7905" s="3" t="s">
        <v>459</v>
      </c>
      <c r="F7905" s="4" t="s">
        <v>781</v>
      </c>
    </row>
    <row r="7906" customFormat="false" ht="15" hidden="false" customHeight="false" outlineLevel="0" collapsed="false">
      <c r="A7906" s="4" t="str">
        <f aca="false">B7906&amp;"|"&amp;C7906</f>
        <v>tdbR00000801 Thr-CGU|10</v>
      </c>
      <c r="B7906" s="4" t="s">
        <v>145</v>
      </c>
      <c r="C7906" s="4" t="s">
        <v>782</v>
      </c>
      <c r="D7906" s="4" t="n">
        <v>10</v>
      </c>
      <c r="E7906" s="8" t="s">
        <v>459</v>
      </c>
      <c r="F7906" s="7" t="s">
        <v>783</v>
      </c>
    </row>
    <row r="7907" customFormat="false" ht="15" hidden="false" customHeight="false" outlineLevel="0" collapsed="false">
      <c r="A7907" s="4" t="str">
        <f aca="false">B7907&amp;"|"&amp;C7907</f>
        <v>tdbR00000801 Thr-CGU|11</v>
      </c>
      <c r="B7907" s="4" t="s">
        <v>145</v>
      </c>
      <c r="C7907" s="4" t="s">
        <v>784</v>
      </c>
      <c r="D7907" s="4" t="n">
        <v>11</v>
      </c>
      <c r="E7907" s="8" t="s">
        <v>777</v>
      </c>
      <c r="F7907" s="7" t="s">
        <v>783</v>
      </c>
    </row>
    <row r="7908" customFormat="false" ht="15" hidden="false" customHeight="false" outlineLevel="0" collapsed="false">
      <c r="A7908" s="4" t="str">
        <f aca="false">B7908&amp;"|"&amp;C7908</f>
        <v>tdbR00000801 Thr-CGU|12</v>
      </c>
      <c r="B7908" s="4" t="s">
        <v>145</v>
      </c>
      <c r="C7908" s="4" t="s">
        <v>785</v>
      </c>
      <c r="D7908" s="4" t="n">
        <v>12</v>
      </c>
      <c r="E7908" s="8" t="s">
        <v>459</v>
      </c>
      <c r="F7908" s="7" t="s">
        <v>783</v>
      </c>
    </row>
    <row r="7909" customFormat="false" ht="15" hidden="false" customHeight="false" outlineLevel="0" collapsed="false">
      <c r="A7909" s="4" t="str">
        <f aca="false">B7909&amp;"|"&amp;C7909</f>
        <v>tdbR00000801 Thr-CGU|13</v>
      </c>
      <c r="B7909" s="4" t="s">
        <v>145</v>
      </c>
      <c r="C7909" s="4" t="s">
        <v>786</v>
      </c>
      <c r="D7909" s="4" t="n">
        <v>13</v>
      </c>
      <c r="E7909" s="8" t="s">
        <v>772</v>
      </c>
      <c r="F7909" s="7" t="s">
        <v>783</v>
      </c>
    </row>
    <row r="7910" customFormat="false" ht="15" hidden="false" customHeight="false" outlineLevel="0" collapsed="false">
      <c r="A7910" s="4" t="str">
        <f aca="false">B7910&amp;"|"&amp;C7910</f>
        <v>tdbR00000801 Thr-CGU|14</v>
      </c>
      <c r="B7910" s="4" t="s">
        <v>145</v>
      </c>
      <c r="C7910" s="4" t="s">
        <v>787</v>
      </c>
      <c r="D7910" s="4" t="n">
        <v>14</v>
      </c>
      <c r="E7910" s="19" t="s">
        <v>780</v>
      </c>
      <c r="F7910" s="20" t="s">
        <v>788</v>
      </c>
    </row>
    <row r="7911" customFormat="false" ht="15" hidden="false" customHeight="false" outlineLevel="0" collapsed="false">
      <c r="A7911" s="4" t="str">
        <f aca="false">B7911&amp;"|"&amp;C7911</f>
        <v>tdbR00000801 Thr-CGU|15</v>
      </c>
      <c r="B7911" s="4" t="s">
        <v>145</v>
      </c>
      <c r="C7911" s="4" t="s">
        <v>789</v>
      </c>
      <c r="D7911" s="4" t="n">
        <v>15</v>
      </c>
      <c r="E7911" s="19" t="s">
        <v>459</v>
      </c>
      <c r="F7911" s="20" t="s">
        <v>788</v>
      </c>
    </row>
    <row r="7912" customFormat="false" ht="15" hidden="false" customHeight="false" outlineLevel="0" collapsed="false">
      <c r="A7912" s="4" t="str">
        <f aca="false">B7912&amp;"|"&amp;C7912</f>
        <v>tdbR00000801 Thr-CGU|16</v>
      </c>
      <c r="B7912" s="4" t="s">
        <v>145</v>
      </c>
      <c r="C7912" s="4" t="s">
        <v>790</v>
      </c>
      <c r="D7912" s="4" t="n">
        <v>16</v>
      </c>
      <c r="E7912" s="19" t="s">
        <v>772</v>
      </c>
      <c r="F7912" s="20" t="s">
        <v>788</v>
      </c>
    </row>
    <row r="7913" customFormat="false" ht="15" hidden="false" customHeight="false" outlineLevel="0" collapsed="false">
      <c r="A7913" s="4" t="str">
        <f aca="false">B7913&amp;"|"&amp;C7913</f>
        <v>tdbR00000801 Thr-CGU|18</v>
      </c>
      <c r="B7913" s="4" t="s">
        <v>145</v>
      </c>
      <c r="C7913" s="4" t="s">
        <v>793</v>
      </c>
      <c r="D7913" s="4" t="n">
        <v>17</v>
      </c>
      <c r="E7913" s="19" t="s">
        <v>459</v>
      </c>
      <c r="F7913" s="20" t="s">
        <v>788</v>
      </c>
    </row>
    <row r="7914" customFormat="false" ht="15" hidden="false" customHeight="false" outlineLevel="0" collapsed="false">
      <c r="A7914" s="4" t="str">
        <f aca="false">B7914&amp;"|"&amp;C7914</f>
        <v>tdbR00000801 Thr-CGU|19</v>
      </c>
      <c r="B7914" s="4" t="s">
        <v>145</v>
      </c>
      <c r="C7914" s="4" t="s">
        <v>794</v>
      </c>
      <c r="D7914" s="4" t="n">
        <v>18</v>
      </c>
      <c r="E7914" s="19" t="s">
        <v>459</v>
      </c>
      <c r="F7914" s="20" t="s">
        <v>788</v>
      </c>
    </row>
    <row r="7915" customFormat="false" ht="15" hidden="false" customHeight="false" outlineLevel="0" collapsed="false">
      <c r="A7915" s="4" t="str">
        <f aca="false">B7915&amp;"|"&amp;C7915</f>
        <v>tdbR00000801 Thr-CGU|20</v>
      </c>
      <c r="B7915" s="4" t="s">
        <v>145</v>
      </c>
      <c r="C7915" s="4" t="s">
        <v>795</v>
      </c>
      <c r="D7915" s="4" t="n">
        <v>19</v>
      </c>
      <c r="E7915" s="19" t="s">
        <v>780</v>
      </c>
      <c r="F7915" s="20" t="s">
        <v>788</v>
      </c>
    </row>
    <row r="7916" customFormat="false" ht="15" hidden="false" customHeight="false" outlineLevel="0" collapsed="false">
      <c r="A7916" s="4" t="str">
        <f aca="false">B7916&amp;"|"&amp;C7916</f>
        <v>tdbR00000801 Thr-CGU|21</v>
      </c>
      <c r="B7916" s="4" t="s">
        <v>145</v>
      </c>
      <c r="C7916" s="4" t="s">
        <v>797</v>
      </c>
      <c r="D7916" s="4" t="n">
        <v>20</v>
      </c>
      <c r="E7916" s="19" t="s">
        <v>780</v>
      </c>
      <c r="F7916" s="20" t="s">
        <v>788</v>
      </c>
    </row>
    <row r="7917" customFormat="false" ht="15" hidden="false" customHeight="false" outlineLevel="0" collapsed="false">
      <c r="A7917" s="4" t="str">
        <f aca="false">B7917&amp;"|"&amp;C7917</f>
        <v>tdbR00000801 Thr-CGU|22</v>
      </c>
      <c r="B7917" s="4" t="s">
        <v>145</v>
      </c>
      <c r="C7917" s="4" t="s">
        <v>798</v>
      </c>
      <c r="D7917" s="4" t="n">
        <v>21</v>
      </c>
      <c r="E7917" s="8" t="s">
        <v>459</v>
      </c>
      <c r="F7917" s="7" t="s">
        <v>783</v>
      </c>
    </row>
    <row r="7918" customFormat="false" ht="15" hidden="false" customHeight="false" outlineLevel="0" collapsed="false">
      <c r="A7918" s="4" t="str">
        <f aca="false">B7918&amp;"|"&amp;C7918</f>
        <v>tdbR00000801 Thr-CGU|23</v>
      </c>
      <c r="B7918" s="4" t="s">
        <v>145</v>
      </c>
      <c r="C7918" s="4" t="s">
        <v>799</v>
      </c>
      <c r="D7918" s="4" t="n">
        <v>22</v>
      </c>
      <c r="E7918" s="8" t="s">
        <v>772</v>
      </c>
      <c r="F7918" s="7" t="s">
        <v>783</v>
      </c>
    </row>
    <row r="7919" customFormat="false" ht="15" hidden="false" customHeight="false" outlineLevel="0" collapsed="false">
      <c r="A7919" s="4" t="str">
        <f aca="false">B7919&amp;"|"&amp;C7919</f>
        <v>tdbR00000801 Thr-CGU|24</v>
      </c>
      <c r="B7919" s="4" t="s">
        <v>145</v>
      </c>
      <c r="C7919" s="4" t="s">
        <v>800</v>
      </c>
      <c r="D7919" s="4" t="n">
        <v>23</v>
      </c>
      <c r="E7919" s="8" t="s">
        <v>459</v>
      </c>
      <c r="F7919" s="7" t="s">
        <v>783</v>
      </c>
    </row>
    <row r="7920" customFormat="false" ht="15" hidden="false" customHeight="false" outlineLevel="0" collapsed="false">
      <c r="A7920" s="4" t="str">
        <f aca="false">B7920&amp;"|"&amp;C7920</f>
        <v>tdbR00000801 Thr-CGU|25</v>
      </c>
      <c r="B7920" s="4" t="s">
        <v>145</v>
      </c>
      <c r="C7920" s="4" t="s">
        <v>801</v>
      </c>
      <c r="D7920" s="4" t="n">
        <v>24</v>
      </c>
      <c r="E7920" s="8" t="s">
        <v>777</v>
      </c>
      <c r="F7920" s="7" t="s">
        <v>783</v>
      </c>
    </row>
    <row r="7921" customFormat="false" ht="15" hidden="false" customHeight="false" outlineLevel="0" collapsed="false">
      <c r="A7921" s="4" t="str">
        <f aca="false">B7921&amp;"|"&amp;C7921</f>
        <v>tdbR00000801 Thr-CGU|26</v>
      </c>
      <c r="B7921" s="4" t="s">
        <v>145</v>
      </c>
      <c r="C7921" s="4" t="s">
        <v>802</v>
      </c>
      <c r="D7921" s="4" t="n">
        <v>25</v>
      </c>
      <c r="E7921" s="3" t="s">
        <v>459</v>
      </c>
      <c r="F7921" s="4" t="s">
        <v>803</v>
      </c>
    </row>
    <row r="7922" customFormat="false" ht="15" hidden="false" customHeight="false" outlineLevel="0" collapsed="false">
      <c r="A7922" s="4" t="str">
        <f aca="false">B7922&amp;"|"&amp;C7922</f>
        <v>tdbR00000801 Thr-CGU|27</v>
      </c>
      <c r="B7922" s="4" t="s">
        <v>145</v>
      </c>
      <c r="C7922" s="4" t="s">
        <v>804</v>
      </c>
      <c r="D7922" s="4" t="n">
        <v>26</v>
      </c>
      <c r="E7922" s="21" t="s">
        <v>772</v>
      </c>
      <c r="F7922" s="22" t="s">
        <v>805</v>
      </c>
    </row>
    <row r="7923" customFormat="false" ht="15" hidden="false" customHeight="false" outlineLevel="0" collapsed="false">
      <c r="A7923" s="4" t="str">
        <f aca="false">B7923&amp;"|"&amp;C7923</f>
        <v>tdbR00000801 Thr-CGU|28</v>
      </c>
      <c r="B7923" s="4" t="s">
        <v>145</v>
      </c>
      <c r="C7923" s="4" t="s">
        <v>806</v>
      </c>
      <c r="D7923" s="4" t="n">
        <v>27</v>
      </c>
      <c r="E7923" s="21" t="s">
        <v>777</v>
      </c>
      <c r="F7923" s="22" t="s">
        <v>805</v>
      </c>
    </row>
    <row r="7924" customFormat="false" ht="15" hidden="false" customHeight="false" outlineLevel="0" collapsed="false">
      <c r="A7924" s="4" t="str">
        <f aca="false">B7924&amp;"|"&amp;C7924</f>
        <v>tdbR00000801 Thr-CGU|29</v>
      </c>
      <c r="B7924" s="4" t="s">
        <v>145</v>
      </c>
      <c r="C7924" s="4" t="s">
        <v>807</v>
      </c>
      <c r="D7924" s="4" t="n">
        <v>28</v>
      </c>
      <c r="E7924" s="21" t="s">
        <v>459</v>
      </c>
      <c r="F7924" s="22" t="s">
        <v>805</v>
      </c>
    </row>
    <row r="7925" customFormat="false" ht="15" hidden="false" customHeight="false" outlineLevel="0" collapsed="false">
      <c r="A7925" s="4" t="str">
        <f aca="false">B7925&amp;"|"&amp;C7925</f>
        <v>tdbR00000801 Thr-CGU|30</v>
      </c>
      <c r="B7925" s="4" t="s">
        <v>145</v>
      </c>
      <c r="C7925" s="4" t="s">
        <v>808</v>
      </c>
      <c r="D7925" s="4" t="n">
        <v>29</v>
      </c>
      <c r="E7925" s="21" t="s">
        <v>459</v>
      </c>
      <c r="F7925" s="22" t="s">
        <v>805</v>
      </c>
    </row>
    <row r="7926" customFormat="false" ht="15" hidden="false" customHeight="false" outlineLevel="0" collapsed="false">
      <c r="A7926" s="4" t="str">
        <f aca="false">B7926&amp;"|"&amp;C7926</f>
        <v>tdbR00000801 Thr-CGU|31</v>
      </c>
      <c r="B7926" s="4" t="s">
        <v>145</v>
      </c>
      <c r="C7926" s="4" t="s">
        <v>809</v>
      </c>
      <c r="D7926" s="4" t="n">
        <v>30</v>
      </c>
      <c r="E7926" s="21" t="s">
        <v>459</v>
      </c>
      <c r="F7926" s="22" t="s">
        <v>805</v>
      </c>
    </row>
    <row r="7927" customFormat="false" ht="15" hidden="false" customHeight="false" outlineLevel="0" collapsed="false">
      <c r="A7927" s="4" t="str">
        <f aca="false">B7927&amp;"|"&amp;C7927</f>
        <v>tdbR00000801 Thr-CGU|32</v>
      </c>
      <c r="B7927" s="4" t="s">
        <v>145</v>
      </c>
      <c r="C7927" s="4" t="s">
        <v>810</v>
      </c>
      <c r="D7927" s="4" t="n">
        <v>31</v>
      </c>
      <c r="E7927" s="19" t="s">
        <v>772</v>
      </c>
      <c r="F7927" s="20" t="s">
        <v>811</v>
      </c>
    </row>
    <row r="7928" customFormat="false" ht="15" hidden="false" customHeight="false" outlineLevel="0" collapsed="false">
      <c r="A7928" s="4" t="str">
        <f aca="false">B7928&amp;"|"&amp;C7928</f>
        <v>tdbR00000801 Thr-CGU|33</v>
      </c>
      <c r="B7928" s="4" t="s">
        <v>145</v>
      </c>
      <c r="C7928" s="4" t="s">
        <v>812</v>
      </c>
      <c r="D7928" s="4" t="n">
        <v>32</v>
      </c>
      <c r="E7928" s="19" t="s">
        <v>772</v>
      </c>
      <c r="F7928" s="20" t="s">
        <v>811</v>
      </c>
    </row>
    <row r="7929" customFormat="false" ht="15" hidden="false" customHeight="false" outlineLevel="0" collapsed="false">
      <c r="A7929" s="4" t="str">
        <f aca="false">B7929&amp;"|"&amp;C7929</f>
        <v>tdbR00000801 Thr-CGU|34</v>
      </c>
      <c r="B7929" s="4" t="s">
        <v>145</v>
      </c>
      <c r="C7929" s="4" t="s">
        <v>813</v>
      </c>
      <c r="D7929" s="4" t="n">
        <v>33</v>
      </c>
      <c r="E7929" s="19" t="s">
        <v>772</v>
      </c>
      <c r="F7929" s="20" t="s">
        <v>811</v>
      </c>
    </row>
    <row r="7930" customFormat="false" ht="15" hidden="false" customHeight="false" outlineLevel="0" collapsed="false">
      <c r="A7930" s="4" t="str">
        <f aca="false">B7930&amp;"|"&amp;C7930</f>
        <v>tdbR00000801 Thr-CGU|35</v>
      </c>
      <c r="B7930" s="4" t="s">
        <v>145</v>
      </c>
      <c r="C7930" s="4" t="s">
        <v>814</v>
      </c>
      <c r="D7930" s="4" t="n">
        <v>34</v>
      </c>
      <c r="E7930" s="19" t="s">
        <v>459</v>
      </c>
      <c r="F7930" s="20" t="s">
        <v>811</v>
      </c>
    </row>
    <row r="7931" customFormat="false" ht="15" hidden="false" customHeight="false" outlineLevel="0" collapsed="false">
      <c r="A7931" s="4" t="str">
        <f aca="false">B7931&amp;"|"&amp;C7931</f>
        <v>tdbR00000801 Thr-CGU|36</v>
      </c>
      <c r="B7931" s="4" t="s">
        <v>145</v>
      </c>
      <c r="C7931" s="4" t="s">
        <v>815</v>
      </c>
      <c r="D7931" s="4" t="n">
        <v>35</v>
      </c>
      <c r="E7931" s="19" t="s">
        <v>777</v>
      </c>
      <c r="F7931" s="20" t="s">
        <v>811</v>
      </c>
    </row>
    <row r="7932" customFormat="false" ht="15" hidden="false" customHeight="false" outlineLevel="0" collapsed="false">
      <c r="A7932" s="4" t="str">
        <f aca="false">B7932&amp;"|"&amp;C7932</f>
        <v>tdbR00000801 Thr-CGU|37</v>
      </c>
      <c r="B7932" s="4" t="s">
        <v>145</v>
      </c>
      <c r="C7932" s="4" t="s">
        <v>816</v>
      </c>
      <c r="D7932" s="4" t="n">
        <v>36</v>
      </c>
      <c r="E7932" s="19" t="s">
        <v>780</v>
      </c>
      <c r="F7932" s="20" t="s">
        <v>811</v>
      </c>
    </row>
    <row r="7933" customFormat="false" ht="15" hidden="false" customHeight="false" outlineLevel="0" collapsed="false">
      <c r="A7933" s="4" t="str">
        <f aca="false">B7933&amp;"|"&amp;C7933</f>
        <v>tdbR00000801 Thr-CGU|38</v>
      </c>
      <c r="B7933" s="4" t="s">
        <v>145</v>
      </c>
      <c r="C7933" s="4" t="s">
        <v>817</v>
      </c>
      <c r="D7933" s="4" t="n">
        <v>37</v>
      </c>
      <c r="E7933" s="19" t="s">
        <v>780</v>
      </c>
      <c r="F7933" s="20" t="s">
        <v>811</v>
      </c>
    </row>
    <row r="7934" customFormat="false" ht="15" hidden="false" customHeight="false" outlineLevel="0" collapsed="false">
      <c r="A7934" s="4" t="str">
        <f aca="false">B7934&amp;"|"&amp;C7934</f>
        <v>tdbR00000801 Thr-CGU|39</v>
      </c>
      <c r="B7934" s="4" t="s">
        <v>145</v>
      </c>
      <c r="C7934" s="4" t="s">
        <v>818</v>
      </c>
      <c r="D7934" s="4" t="n">
        <v>38</v>
      </c>
      <c r="E7934" s="21" t="s">
        <v>772</v>
      </c>
      <c r="F7934" s="22" t="s">
        <v>805</v>
      </c>
    </row>
    <row r="7935" customFormat="false" ht="15" hidden="false" customHeight="false" outlineLevel="0" collapsed="false">
      <c r="A7935" s="4" t="str">
        <f aca="false">B7935&amp;"|"&amp;C7935</f>
        <v>tdbR00000801 Thr-CGU|40</v>
      </c>
      <c r="B7935" s="4" t="s">
        <v>145</v>
      </c>
      <c r="C7935" s="4" t="s">
        <v>819</v>
      </c>
      <c r="D7935" s="4" t="n">
        <v>39</v>
      </c>
      <c r="E7935" s="21" t="s">
        <v>772</v>
      </c>
      <c r="F7935" s="22" t="s">
        <v>805</v>
      </c>
    </row>
    <row r="7936" customFormat="false" ht="15" hidden="false" customHeight="false" outlineLevel="0" collapsed="false">
      <c r="A7936" s="4" t="str">
        <f aca="false">B7936&amp;"|"&amp;C7936</f>
        <v>tdbR00000801 Thr-CGU|41</v>
      </c>
      <c r="B7936" s="4" t="s">
        <v>145</v>
      </c>
      <c r="C7936" s="4" t="s">
        <v>820</v>
      </c>
      <c r="D7936" s="4" t="n">
        <v>40</v>
      </c>
      <c r="E7936" s="21" t="s">
        <v>772</v>
      </c>
      <c r="F7936" s="22" t="s">
        <v>805</v>
      </c>
    </row>
    <row r="7937" customFormat="false" ht="15" hidden="false" customHeight="false" outlineLevel="0" collapsed="false">
      <c r="A7937" s="4" t="str">
        <f aca="false">B7937&amp;"|"&amp;C7937</f>
        <v>tdbR00000801 Thr-CGU|42</v>
      </c>
      <c r="B7937" s="4" t="s">
        <v>145</v>
      </c>
      <c r="C7937" s="4" t="s">
        <v>821</v>
      </c>
      <c r="D7937" s="4" t="n">
        <v>41</v>
      </c>
      <c r="E7937" s="21" t="s">
        <v>780</v>
      </c>
      <c r="F7937" s="22" t="s">
        <v>805</v>
      </c>
    </row>
    <row r="7938" customFormat="false" ht="15" hidden="false" customHeight="false" outlineLevel="0" collapsed="false">
      <c r="A7938" s="4" t="str">
        <f aca="false">B7938&amp;"|"&amp;C7938</f>
        <v>tdbR00000801 Thr-CGU|43</v>
      </c>
      <c r="B7938" s="4" t="s">
        <v>145</v>
      </c>
      <c r="C7938" s="4" t="s">
        <v>822</v>
      </c>
      <c r="D7938" s="4" t="n">
        <v>42</v>
      </c>
      <c r="E7938" s="21" t="s">
        <v>459</v>
      </c>
      <c r="F7938" s="22" t="s">
        <v>805</v>
      </c>
    </row>
    <row r="7939" customFormat="false" ht="15" hidden="false" customHeight="false" outlineLevel="0" collapsed="false">
      <c r="A7939" s="4" t="str">
        <f aca="false">B7939&amp;"|"&amp;C7939</f>
        <v>tdbR00000801 Thr-CGU|44</v>
      </c>
      <c r="B7939" s="4" t="s">
        <v>145</v>
      </c>
      <c r="C7939" s="4" t="s">
        <v>823</v>
      </c>
      <c r="D7939" s="4" t="n">
        <v>43</v>
      </c>
      <c r="E7939" s="19" t="s">
        <v>780</v>
      </c>
      <c r="F7939" s="20" t="s">
        <v>824</v>
      </c>
    </row>
    <row r="7940" customFormat="false" ht="15" hidden="false" customHeight="false" outlineLevel="0" collapsed="false">
      <c r="A7940" s="4" t="str">
        <f aca="false">B7940&amp;"|"&amp;C7940</f>
        <v>tdbR00000801 Thr-CGU|45</v>
      </c>
      <c r="B7940" s="4" t="s">
        <v>145</v>
      </c>
      <c r="C7940" s="4" t="s">
        <v>825</v>
      </c>
      <c r="D7940" s="4" t="n">
        <v>44</v>
      </c>
      <c r="E7940" s="19" t="s">
        <v>459</v>
      </c>
      <c r="F7940" s="20" t="s">
        <v>824</v>
      </c>
    </row>
    <row r="7941" customFormat="false" ht="15" hidden="false" customHeight="false" outlineLevel="0" collapsed="false">
      <c r="A7941" s="4" t="str">
        <f aca="false">B7941&amp;"|"&amp;C7941</f>
        <v>tdbR00000801 Thr-CGU|46</v>
      </c>
      <c r="B7941" s="4" t="s">
        <v>145</v>
      </c>
      <c r="C7941" s="4" t="s">
        <v>826</v>
      </c>
      <c r="D7941" s="4" t="n">
        <v>45</v>
      </c>
      <c r="E7941" s="19" t="s">
        <v>459</v>
      </c>
      <c r="F7941" s="20" t="s">
        <v>824</v>
      </c>
    </row>
    <row r="7942" customFormat="false" ht="15" hidden="false" customHeight="false" outlineLevel="0" collapsed="false">
      <c r="A7942" s="4" t="str">
        <f aca="false">B7942&amp;"|"&amp;C7942</f>
        <v>tdbR00000801 Thr-CGU|47</v>
      </c>
      <c r="B7942" s="4" t="s">
        <v>145</v>
      </c>
      <c r="C7942" s="4" t="s">
        <v>827</v>
      </c>
      <c r="D7942" s="4" t="n">
        <v>46</v>
      </c>
      <c r="E7942" s="19" t="s">
        <v>777</v>
      </c>
      <c r="F7942" s="20" t="s">
        <v>824</v>
      </c>
    </row>
    <row r="7943" customFormat="false" ht="15" hidden="false" customHeight="false" outlineLevel="0" collapsed="false">
      <c r="A7943" s="4" t="str">
        <f aca="false">B7943&amp;"|"&amp;C7943</f>
        <v>tdbR00000801 Thr-CGU|48</v>
      </c>
      <c r="B7943" s="4" t="s">
        <v>145</v>
      </c>
      <c r="C7943" s="4" t="s">
        <v>828</v>
      </c>
      <c r="D7943" s="4" t="n">
        <v>47</v>
      </c>
      <c r="E7943" s="19" t="s">
        <v>772</v>
      </c>
      <c r="F7943" s="20" t="s">
        <v>824</v>
      </c>
    </row>
    <row r="7944" customFormat="false" ht="15" hidden="false" customHeight="false" outlineLevel="0" collapsed="false">
      <c r="A7944" s="4" t="str">
        <f aca="false">B7944&amp;"|"&amp;C7944</f>
        <v>tdbR00000801 Thr-CGU|49</v>
      </c>
      <c r="B7944" s="4" t="s">
        <v>145</v>
      </c>
      <c r="C7944" s="4" t="s">
        <v>829</v>
      </c>
      <c r="D7944" s="4" t="n">
        <v>48</v>
      </c>
      <c r="E7944" s="23" t="s">
        <v>780</v>
      </c>
      <c r="F7944" s="10" t="s">
        <v>830</v>
      </c>
    </row>
    <row r="7945" customFormat="false" ht="15" hidden="false" customHeight="false" outlineLevel="0" collapsed="false">
      <c r="A7945" s="4" t="str">
        <f aca="false">B7945&amp;"|"&amp;C7945</f>
        <v>tdbR00000801 Thr-CGU|50</v>
      </c>
      <c r="B7945" s="4" t="s">
        <v>145</v>
      </c>
      <c r="C7945" s="4" t="s">
        <v>831</v>
      </c>
      <c r="D7945" s="4" t="n">
        <v>49</v>
      </c>
      <c r="E7945" s="23" t="s">
        <v>780</v>
      </c>
      <c r="F7945" s="10" t="s">
        <v>830</v>
      </c>
    </row>
    <row r="7946" customFormat="false" ht="15" hidden="false" customHeight="false" outlineLevel="0" collapsed="false">
      <c r="A7946" s="4" t="str">
        <f aca="false">B7946&amp;"|"&amp;C7946</f>
        <v>tdbR00000801 Thr-CGU|51</v>
      </c>
      <c r="B7946" s="4" t="s">
        <v>145</v>
      </c>
      <c r="C7946" s="4" t="s">
        <v>832</v>
      </c>
      <c r="D7946" s="4" t="n">
        <v>50</v>
      </c>
      <c r="E7946" s="23" t="s">
        <v>777</v>
      </c>
      <c r="F7946" s="10" t="s">
        <v>830</v>
      </c>
    </row>
    <row r="7947" customFormat="false" ht="15" hidden="false" customHeight="false" outlineLevel="0" collapsed="false">
      <c r="A7947" s="4" t="str">
        <f aca="false">B7947&amp;"|"&amp;C7947</f>
        <v>tdbR00000801 Thr-CGU|52</v>
      </c>
      <c r="B7947" s="4" t="s">
        <v>145</v>
      </c>
      <c r="C7947" s="4" t="s">
        <v>833</v>
      </c>
      <c r="D7947" s="4" t="n">
        <v>51</v>
      </c>
      <c r="E7947" s="23" t="s">
        <v>459</v>
      </c>
      <c r="F7947" s="10" t="s">
        <v>830</v>
      </c>
    </row>
    <row r="7948" customFormat="false" ht="15" hidden="false" customHeight="false" outlineLevel="0" collapsed="false">
      <c r="A7948" s="4" t="str">
        <f aca="false">B7948&amp;"|"&amp;C7948</f>
        <v>tdbR00000801 Thr-CGU|53</v>
      </c>
      <c r="B7948" s="4" t="s">
        <v>145</v>
      </c>
      <c r="C7948" s="4" t="s">
        <v>834</v>
      </c>
      <c r="D7948" s="4" t="n">
        <v>52</v>
      </c>
      <c r="E7948" s="23" t="s">
        <v>459</v>
      </c>
      <c r="F7948" s="10" t="s">
        <v>830</v>
      </c>
    </row>
    <row r="7949" customFormat="false" ht="15" hidden="false" customHeight="false" outlineLevel="0" collapsed="false">
      <c r="A7949" s="4" t="str">
        <f aca="false">B7949&amp;"|"&amp;C7949</f>
        <v>tdbR00000801 Thr-CGU|54</v>
      </c>
      <c r="B7949" s="4" t="s">
        <v>145</v>
      </c>
      <c r="C7949" s="4" t="s">
        <v>835</v>
      </c>
      <c r="D7949" s="4" t="n">
        <v>53</v>
      </c>
      <c r="E7949" s="19" t="s">
        <v>780</v>
      </c>
      <c r="F7949" s="20" t="s">
        <v>836</v>
      </c>
    </row>
    <row r="7950" customFormat="false" ht="15" hidden="false" customHeight="false" outlineLevel="0" collapsed="false">
      <c r="A7950" s="4" t="str">
        <f aca="false">B7950&amp;"|"&amp;C7950</f>
        <v>tdbR00000801 Thr-CGU|55</v>
      </c>
      <c r="B7950" s="4" t="s">
        <v>145</v>
      </c>
      <c r="C7950" s="4" t="s">
        <v>837</v>
      </c>
      <c r="D7950" s="4" t="n">
        <v>54</v>
      </c>
      <c r="E7950" s="19" t="s">
        <v>777</v>
      </c>
      <c r="F7950" s="20" t="s">
        <v>836</v>
      </c>
    </row>
    <row r="7951" customFormat="false" ht="15" hidden="false" customHeight="false" outlineLevel="0" collapsed="false">
      <c r="A7951" s="4" t="str">
        <f aca="false">B7951&amp;"|"&amp;C7951</f>
        <v>tdbR00000801 Thr-CGU|56</v>
      </c>
      <c r="B7951" s="4" t="s">
        <v>145</v>
      </c>
      <c r="C7951" s="4" t="s">
        <v>838</v>
      </c>
      <c r="D7951" s="4" t="n">
        <v>55</v>
      </c>
      <c r="E7951" s="19" t="s">
        <v>772</v>
      </c>
      <c r="F7951" s="20" t="s">
        <v>836</v>
      </c>
    </row>
    <row r="7952" customFormat="false" ht="15" hidden="false" customHeight="false" outlineLevel="0" collapsed="false">
      <c r="A7952" s="4" t="str">
        <f aca="false">B7952&amp;"|"&amp;C7952</f>
        <v>tdbR00000801 Thr-CGU|57</v>
      </c>
      <c r="B7952" s="4" t="s">
        <v>145</v>
      </c>
      <c r="C7952" s="4" t="s">
        <v>839</v>
      </c>
      <c r="D7952" s="4" t="n">
        <v>56</v>
      </c>
      <c r="E7952" s="19" t="s">
        <v>459</v>
      </c>
      <c r="F7952" s="20" t="s">
        <v>836</v>
      </c>
    </row>
    <row r="7953" customFormat="false" ht="15" hidden="false" customHeight="false" outlineLevel="0" collapsed="false">
      <c r="A7953" s="4" t="str">
        <f aca="false">B7953&amp;"|"&amp;C7953</f>
        <v>tdbR00000801 Thr-CGU|58</v>
      </c>
      <c r="B7953" s="4" t="s">
        <v>145</v>
      </c>
      <c r="C7953" s="4" t="s">
        <v>840</v>
      </c>
      <c r="D7953" s="4" t="n">
        <v>57</v>
      </c>
      <c r="E7953" s="19" t="s">
        <v>780</v>
      </c>
      <c r="F7953" s="20" t="s">
        <v>836</v>
      </c>
    </row>
    <row r="7954" customFormat="false" ht="15" hidden="false" customHeight="false" outlineLevel="0" collapsed="false">
      <c r="A7954" s="4" t="str">
        <f aca="false">B7954&amp;"|"&amp;C7954</f>
        <v>tdbR00000801 Thr-CGU|59</v>
      </c>
      <c r="B7954" s="4" t="s">
        <v>145</v>
      </c>
      <c r="C7954" s="4" t="s">
        <v>841</v>
      </c>
      <c r="D7954" s="4" t="n">
        <v>58</v>
      </c>
      <c r="E7954" s="19" t="s">
        <v>780</v>
      </c>
      <c r="F7954" s="20" t="s">
        <v>836</v>
      </c>
    </row>
    <row r="7955" customFormat="false" ht="15" hidden="false" customHeight="false" outlineLevel="0" collapsed="false">
      <c r="A7955" s="4" t="str">
        <f aca="false">B7955&amp;"|"&amp;C7955</f>
        <v>tdbR00000801 Thr-CGU|60</v>
      </c>
      <c r="B7955" s="4" t="s">
        <v>145</v>
      </c>
      <c r="C7955" s="4" t="s">
        <v>842</v>
      </c>
      <c r="D7955" s="4" t="n">
        <v>59</v>
      </c>
      <c r="E7955" s="19" t="s">
        <v>459</v>
      </c>
      <c r="F7955" s="20" t="s">
        <v>836</v>
      </c>
    </row>
    <row r="7956" customFormat="false" ht="15" hidden="false" customHeight="false" outlineLevel="0" collapsed="false">
      <c r="A7956" s="4" t="str">
        <f aca="false">B7956&amp;"|"&amp;C7956</f>
        <v>tdbR00000801 Thr-CGU|61</v>
      </c>
      <c r="B7956" s="4" t="s">
        <v>145</v>
      </c>
      <c r="C7956" s="4" t="s">
        <v>843</v>
      </c>
      <c r="D7956" s="4" t="n">
        <v>60</v>
      </c>
      <c r="E7956" s="23" t="s">
        <v>772</v>
      </c>
      <c r="F7956" s="10" t="s">
        <v>830</v>
      </c>
    </row>
    <row r="7957" customFormat="false" ht="15" hidden="false" customHeight="false" outlineLevel="0" collapsed="false">
      <c r="A7957" s="4" t="str">
        <f aca="false">B7957&amp;"|"&amp;C7957</f>
        <v>tdbR00000801 Thr-CGU|62</v>
      </c>
      <c r="B7957" s="4" t="s">
        <v>145</v>
      </c>
      <c r="C7957" s="4" t="s">
        <v>844</v>
      </c>
      <c r="D7957" s="4" t="n">
        <v>61</v>
      </c>
      <c r="E7957" s="23" t="s">
        <v>772</v>
      </c>
      <c r="F7957" s="10" t="s">
        <v>830</v>
      </c>
    </row>
    <row r="7958" customFormat="false" ht="15" hidden="false" customHeight="false" outlineLevel="0" collapsed="false">
      <c r="A7958" s="4" t="str">
        <f aca="false">B7958&amp;"|"&amp;C7958</f>
        <v>tdbR00000801 Thr-CGU|63</v>
      </c>
      <c r="B7958" s="4" t="s">
        <v>145</v>
      </c>
      <c r="C7958" s="4" t="s">
        <v>845</v>
      </c>
      <c r="D7958" s="4" t="n">
        <v>62</v>
      </c>
      <c r="E7958" s="23" t="s">
        <v>780</v>
      </c>
      <c r="F7958" s="10" t="s">
        <v>830</v>
      </c>
    </row>
    <row r="7959" customFormat="false" ht="15" hidden="false" customHeight="false" outlineLevel="0" collapsed="false">
      <c r="A7959" s="4" t="str">
        <f aca="false">B7959&amp;"|"&amp;C7959</f>
        <v>tdbR00000801 Thr-CGU|64</v>
      </c>
      <c r="B7959" s="4" t="s">
        <v>145</v>
      </c>
      <c r="C7959" s="4" t="s">
        <v>846</v>
      </c>
      <c r="D7959" s="4" t="n">
        <v>63</v>
      </c>
      <c r="E7959" s="23" t="s">
        <v>777</v>
      </c>
      <c r="F7959" s="10" t="s">
        <v>830</v>
      </c>
    </row>
    <row r="7960" customFormat="false" ht="15" hidden="false" customHeight="false" outlineLevel="0" collapsed="false">
      <c r="A7960" s="4" t="str">
        <f aca="false">B7960&amp;"|"&amp;C7960</f>
        <v>tdbR00000801 Thr-CGU|65</v>
      </c>
      <c r="B7960" s="4" t="s">
        <v>145</v>
      </c>
      <c r="C7960" s="4" t="s">
        <v>847</v>
      </c>
      <c r="D7960" s="4" t="n">
        <v>64</v>
      </c>
      <c r="E7960" s="23" t="s">
        <v>772</v>
      </c>
      <c r="F7960" s="10" t="s">
        <v>830</v>
      </c>
    </row>
    <row r="7961" customFormat="false" ht="15" hidden="false" customHeight="false" outlineLevel="0" collapsed="false">
      <c r="A7961" s="4" t="str">
        <f aca="false">B7961&amp;"|"&amp;C7961</f>
        <v>tdbR00000801 Thr-CGU|66</v>
      </c>
      <c r="B7961" s="4" t="s">
        <v>145</v>
      </c>
      <c r="C7961" s="4" t="s">
        <v>848</v>
      </c>
      <c r="D7961" s="4" t="n">
        <v>65</v>
      </c>
      <c r="E7961" s="17" t="s">
        <v>772</v>
      </c>
      <c r="F7961" s="18" t="s">
        <v>768</v>
      </c>
    </row>
    <row r="7962" customFormat="false" ht="15" hidden="false" customHeight="false" outlineLevel="0" collapsed="false">
      <c r="A7962" s="4" t="str">
        <f aca="false">B7962&amp;"|"&amp;C7962</f>
        <v>tdbR00000801 Thr-CGU|67</v>
      </c>
      <c r="B7962" s="4" t="s">
        <v>145</v>
      </c>
      <c r="C7962" s="4" t="s">
        <v>849</v>
      </c>
      <c r="D7962" s="4" t="n">
        <v>66</v>
      </c>
      <c r="E7962" s="17" t="s">
        <v>777</v>
      </c>
      <c r="F7962" s="18" t="s">
        <v>768</v>
      </c>
    </row>
    <row r="7963" customFormat="false" ht="15" hidden="false" customHeight="false" outlineLevel="0" collapsed="false">
      <c r="A7963" s="4" t="str">
        <f aca="false">B7963&amp;"|"&amp;C7963</f>
        <v>tdbR00000801 Thr-CGU|68</v>
      </c>
      <c r="B7963" s="4" t="s">
        <v>145</v>
      </c>
      <c r="C7963" s="4" t="s">
        <v>850</v>
      </c>
      <c r="D7963" s="4" t="n">
        <v>67</v>
      </c>
      <c r="E7963" s="17" t="s">
        <v>777</v>
      </c>
      <c r="F7963" s="18" t="s">
        <v>768</v>
      </c>
    </row>
    <row r="7964" customFormat="false" ht="15" hidden="false" customHeight="false" outlineLevel="0" collapsed="false">
      <c r="A7964" s="4" t="str">
        <f aca="false">B7964&amp;"|"&amp;C7964</f>
        <v>tdbR00000801 Thr-CGU|69</v>
      </c>
      <c r="B7964" s="4" t="s">
        <v>145</v>
      </c>
      <c r="C7964" s="4" t="s">
        <v>851</v>
      </c>
      <c r="D7964" s="4" t="n">
        <v>68</v>
      </c>
      <c r="E7964" s="17" t="s">
        <v>459</v>
      </c>
      <c r="F7964" s="18" t="s">
        <v>768</v>
      </c>
    </row>
    <row r="7965" customFormat="false" ht="15" hidden="false" customHeight="false" outlineLevel="0" collapsed="false">
      <c r="A7965" s="4" t="str">
        <f aca="false">B7965&amp;"|"&amp;C7965</f>
        <v>tdbR00000801 Thr-CGU|70</v>
      </c>
      <c r="B7965" s="4" t="s">
        <v>145</v>
      </c>
      <c r="C7965" s="4" t="s">
        <v>852</v>
      </c>
      <c r="D7965" s="4" t="n">
        <v>69</v>
      </c>
      <c r="E7965" s="17" t="s">
        <v>459</v>
      </c>
      <c r="F7965" s="18" t="s">
        <v>768</v>
      </c>
    </row>
    <row r="7966" customFormat="false" ht="15" hidden="false" customHeight="false" outlineLevel="0" collapsed="false">
      <c r="A7966" s="4" t="str">
        <f aca="false">B7966&amp;"|"&amp;C7966</f>
        <v>tdbR00000801 Thr-CGU|71</v>
      </c>
      <c r="B7966" s="4" t="s">
        <v>145</v>
      </c>
      <c r="C7966" s="4" t="s">
        <v>853</v>
      </c>
      <c r="D7966" s="4" t="n">
        <v>70</v>
      </c>
      <c r="E7966" s="17" t="s">
        <v>772</v>
      </c>
      <c r="F7966" s="18" t="s">
        <v>768</v>
      </c>
    </row>
    <row r="7967" customFormat="false" ht="15" hidden="false" customHeight="false" outlineLevel="0" collapsed="false">
      <c r="A7967" s="4" t="str">
        <f aca="false">B7967&amp;"|"&amp;C7967</f>
        <v>tdbR00000801 Thr-CGU|72</v>
      </c>
      <c r="B7967" s="4" t="s">
        <v>145</v>
      </c>
      <c r="C7967" s="4" t="s">
        <v>854</v>
      </c>
      <c r="D7967" s="4" t="n">
        <v>71</v>
      </c>
      <c r="E7967" s="17" t="s">
        <v>777</v>
      </c>
      <c r="F7967" s="18" t="s">
        <v>768</v>
      </c>
    </row>
    <row r="7968" customFormat="false" ht="15" hidden="false" customHeight="false" outlineLevel="0" collapsed="false">
      <c r="A7968" s="4" t="str">
        <f aca="false">B7968&amp;"|"&amp;C7968</f>
        <v>tdbR00000868 Thr-AGU|1</v>
      </c>
      <c r="B7968" s="4" t="s">
        <v>146</v>
      </c>
      <c r="C7968" s="4" t="s">
        <v>767</v>
      </c>
      <c r="D7968" s="4" t="n">
        <v>1</v>
      </c>
      <c r="E7968" s="17" t="s">
        <v>459</v>
      </c>
      <c r="F7968" s="18" t="s">
        <v>768</v>
      </c>
    </row>
    <row r="7969" customFormat="false" ht="15" hidden="false" customHeight="false" outlineLevel="0" collapsed="false">
      <c r="A7969" s="4" t="str">
        <f aca="false">B7969&amp;"|"&amp;C7969</f>
        <v>tdbR00000868 Thr-AGU|2</v>
      </c>
      <c r="B7969" s="4" t="s">
        <v>146</v>
      </c>
      <c r="C7969" s="4" t="s">
        <v>769</v>
      </c>
      <c r="D7969" s="4" t="n">
        <v>2</v>
      </c>
      <c r="E7969" s="17" t="s">
        <v>772</v>
      </c>
      <c r="F7969" s="18" t="s">
        <v>768</v>
      </c>
    </row>
    <row r="7970" customFormat="false" ht="15" hidden="false" customHeight="false" outlineLevel="0" collapsed="false">
      <c r="A7970" s="4" t="str">
        <f aca="false">B7970&amp;"|"&amp;C7970</f>
        <v>tdbR00000868 Thr-AGU|3</v>
      </c>
      <c r="B7970" s="4" t="s">
        <v>146</v>
      </c>
      <c r="C7970" s="4" t="s">
        <v>770</v>
      </c>
      <c r="D7970" s="4" t="n">
        <v>3</v>
      </c>
      <c r="E7970" s="17" t="s">
        <v>777</v>
      </c>
      <c r="F7970" s="18" t="s">
        <v>768</v>
      </c>
    </row>
    <row r="7971" customFormat="false" ht="15" hidden="false" customHeight="false" outlineLevel="0" collapsed="false">
      <c r="A7971" s="4" t="str">
        <f aca="false">B7971&amp;"|"&amp;C7971</f>
        <v>tdbR00000868 Thr-AGU|4</v>
      </c>
      <c r="B7971" s="4" t="s">
        <v>146</v>
      </c>
      <c r="C7971" s="4" t="s">
        <v>771</v>
      </c>
      <c r="D7971" s="4" t="n">
        <v>4</v>
      </c>
      <c r="E7971" s="17" t="s">
        <v>772</v>
      </c>
      <c r="F7971" s="18" t="s">
        <v>768</v>
      </c>
    </row>
    <row r="7972" customFormat="false" ht="15" hidden="false" customHeight="false" outlineLevel="0" collapsed="false">
      <c r="A7972" s="4" t="str">
        <f aca="false">B7972&amp;"|"&amp;C7972</f>
        <v>tdbR00000868 Thr-AGU|5</v>
      </c>
      <c r="B7972" s="4" t="s">
        <v>146</v>
      </c>
      <c r="C7972" s="4" t="s">
        <v>773</v>
      </c>
      <c r="D7972" s="4" t="n">
        <v>5</v>
      </c>
      <c r="E7972" s="17" t="s">
        <v>777</v>
      </c>
      <c r="F7972" s="18" t="s">
        <v>768</v>
      </c>
    </row>
    <row r="7973" customFormat="false" ht="15" hidden="false" customHeight="false" outlineLevel="0" collapsed="false">
      <c r="A7973" s="4" t="str">
        <f aca="false">B7973&amp;"|"&amp;C7973</f>
        <v>tdbR00000868 Thr-AGU|6</v>
      </c>
      <c r="B7973" s="4" t="s">
        <v>146</v>
      </c>
      <c r="C7973" s="4" t="s">
        <v>774</v>
      </c>
      <c r="D7973" s="4" t="n">
        <v>6</v>
      </c>
      <c r="E7973" s="17" t="s">
        <v>777</v>
      </c>
      <c r="F7973" s="18" t="s">
        <v>768</v>
      </c>
    </row>
    <row r="7974" customFormat="false" ht="15" hidden="false" customHeight="false" outlineLevel="0" collapsed="false">
      <c r="A7974" s="4" t="str">
        <f aca="false">B7974&amp;"|"&amp;C7974</f>
        <v>tdbR00000868 Thr-AGU|7</v>
      </c>
      <c r="B7974" s="4" t="s">
        <v>146</v>
      </c>
      <c r="C7974" s="4" t="s">
        <v>775</v>
      </c>
      <c r="D7974" s="4" t="n">
        <v>7</v>
      </c>
      <c r="E7974" s="17" t="s">
        <v>459</v>
      </c>
      <c r="F7974" s="18" t="s">
        <v>768</v>
      </c>
    </row>
    <row r="7975" customFormat="false" ht="15" hidden="false" customHeight="false" outlineLevel="0" collapsed="false">
      <c r="A7975" s="4" t="str">
        <f aca="false">B7975&amp;"|"&amp;C7975</f>
        <v>tdbR00000868 Thr-AGU|8</v>
      </c>
      <c r="B7975" s="4" t="s">
        <v>146</v>
      </c>
      <c r="C7975" s="4" t="s">
        <v>776</v>
      </c>
      <c r="D7975" s="4" t="n">
        <v>8</v>
      </c>
      <c r="E7975" s="3" t="s">
        <v>777</v>
      </c>
      <c r="F7975" s="4" t="s">
        <v>778</v>
      </c>
    </row>
    <row r="7976" customFormat="false" ht="15" hidden="false" customHeight="false" outlineLevel="0" collapsed="false">
      <c r="A7976" s="4" t="str">
        <f aca="false">B7976&amp;"|"&amp;C7976</f>
        <v>tdbR00000868 Thr-AGU|9</v>
      </c>
      <c r="B7976" s="4" t="s">
        <v>146</v>
      </c>
      <c r="C7976" s="4" t="s">
        <v>779</v>
      </c>
      <c r="D7976" s="4" t="n">
        <v>9</v>
      </c>
      <c r="E7976" s="3" t="s">
        <v>780</v>
      </c>
      <c r="F7976" s="4" t="s">
        <v>781</v>
      </c>
    </row>
    <row r="7977" customFormat="false" ht="15" hidden="false" customHeight="false" outlineLevel="0" collapsed="false">
      <c r="A7977" s="4" t="str">
        <f aca="false">B7977&amp;"|"&amp;C7977</f>
        <v>tdbR00000868 Thr-AGU|10</v>
      </c>
      <c r="B7977" s="4" t="s">
        <v>146</v>
      </c>
      <c r="C7977" s="4" t="s">
        <v>782</v>
      </c>
      <c r="D7977" s="4" t="n">
        <v>10</v>
      </c>
      <c r="E7977" s="8" t="s">
        <v>459</v>
      </c>
      <c r="F7977" s="7" t="s">
        <v>783</v>
      </c>
    </row>
    <row r="7978" customFormat="false" ht="15" hidden="false" customHeight="false" outlineLevel="0" collapsed="false">
      <c r="A7978" s="4" t="str">
        <f aca="false">B7978&amp;"|"&amp;C7978</f>
        <v>tdbR00000868 Thr-AGU|11</v>
      </c>
      <c r="B7978" s="4" t="s">
        <v>146</v>
      </c>
      <c r="C7978" s="4" t="s">
        <v>784</v>
      </c>
      <c r="D7978" s="4" t="n">
        <v>11</v>
      </c>
      <c r="E7978" s="8" t="s">
        <v>772</v>
      </c>
      <c r="F7978" s="7" t="s">
        <v>783</v>
      </c>
    </row>
    <row r="7979" customFormat="false" ht="15" hidden="false" customHeight="false" outlineLevel="0" collapsed="false">
      <c r="A7979" s="4" t="str">
        <f aca="false">B7979&amp;"|"&amp;C7979</f>
        <v>tdbR00000868 Thr-AGU|12</v>
      </c>
      <c r="B7979" s="4" t="s">
        <v>146</v>
      </c>
      <c r="C7979" s="4" t="s">
        <v>785</v>
      </c>
      <c r="D7979" s="4" t="n">
        <v>12</v>
      </c>
      <c r="E7979" s="8" t="s">
        <v>777</v>
      </c>
      <c r="F7979" s="7" t="s">
        <v>783</v>
      </c>
    </row>
    <row r="7980" customFormat="false" ht="15" hidden="false" customHeight="false" outlineLevel="0" collapsed="false">
      <c r="A7980" s="4" t="str">
        <f aca="false">B7980&amp;"|"&amp;C7980</f>
        <v>tdbR00000868 Thr-AGU|13</v>
      </c>
      <c r="B7980" s="4" t="s">
        <v>146</v>
      </c>
      <c r="C7980" s="4" t="s">
        <v>786</v>
      </c>
      <c r="D7980" s="4" t="n">
        <v>13</v>
      </c>
      <c r="E7980" s="8" t="s">
        <v>772</v>
      </c>
      <c r="F7980" s="7" t="s">
        <v>783</v>
      </c>
    </row>
    <row r="7981" customFormat="false" ht="15" hidden="false" customHeight="false" outlineLevel="0" collapsed="false">
      <c r="A7981" s="4" t="str">
        <f aca="false">B7981&amp;"|"&amp;C7981</f>
        <v>tdbR00000868 Thr-AGU|14</v>
      </c>
      <c r="B7981" s="4" t="s">
        <v>146</v>
      </c>
      <c r="C7981" s="4" t="s">
        <v>787</v>
      </c>
      <c r="D7981" s="4" t="n">
        <v>14</v>
      </c>
      <c r="E7981" s="19" t="s">
        <v>780</v>
      </c>
      <c r="F7981" s="20" t="s">
        <v>788</v>
      </c>
    </row>
    <row r="7982" customFormat="false" ht="15" hidden="false" customHeight="false" outlineLevel="0" collapsed="false">
      <c r="A7982" s="4" t="str">
        <f aca="false">B7982&amp;"|"&amp;C7982</f>
        <v>tdbR00000868 Thr-AGU|15</v>
      </c>
      <c r="B7982" s="4" t="s">
        <v>146</v>
      </c>
      <c r="C7982" s="4" t="s">
        <v>789</v>
      </c>
      <c r="D7982" s="4" t="n">
        <v>15</v>
      </c>
      <c r="E7982" s="19" t="s">
        <v>459</v>
      </c>
      <c r="F7982" s="20" t="s">
        <v>788</v>
      </c>
    </row>
    <row r="7983" customFormat="false" ht="15" hidden="false" customHeight="false" outlineLevel="0" collapsed="false">
      <c r="A7983" s="4" t="str">
        <f aca="false">B7983&amp;"|"&amp;C7983</f>
        <v>tdbR00000868 Thr-AGU|16</v>
      </c>
      <c r="B7983" s="4" t="s">
        <v>146</v>
      </c>
      <c r="C7983" s="4" t="s">
        <v>790</v>
      </c>
      <c r="D7983" s="4" t="n">
        <v>16</v>
      </c>
      <c r="E7983" s="19" t="s">
        <v>777</v>
      </c>
      <c r="F7983" s="20" t="s">
        <v>788</v>
      </c>
    </row>
    <row r="7984" customFormat="false" ht="15" hidden="false" customHeight="false" outlineLevel="0" collapsed="false">
      <c r="A7984" s="4" t="str">
        <f aca="false">B7984&amp;"|"&amp;C7984</f>
        <v>tdbR00000868 Thr-AGU|18</v>
      </c>
      <c r="B7984" s="4" t="s">
        <v>146</v>
      </c>
      <c r="C7984" s="4" t="s">
        <v>793</v>
      </c>
      <c r="D7984" s="4" t="n">
        <v>17</v>
      </c>
      <c r="E7984" s="19" t="s">
        <v>459</v>
      </c>
      <c r="F7984" s="20" t="s">
        <v>788</v>
      </c>
    </row>
    <row r="7985" customFormat="false" ht="15" hidden="false" customHeight="false" outlineLevel="0" collapsed="false">
      <c r="A7985" s="4" t="str">
        <f aca="false">B7985&amp;"|"&amp;C7985</f>
        <v>tdbR00000868 Thr-AGU|19</v>
      </c>
      <c r="B7985" s="4" t="s">
        <v>146</v>
      </c>
      <c r="C7985" s="4" t="s">
        <v>794</v>
      </c>
      <c r="D7985" s="4" t="n">
        <v>18</v>
      </c>
      <c r="E7985" s="19" t="s">
        <v>459</v>
      </c>
      <c r="F7985" s="20" t="s">
        <v>788</v>
      </c>
    </row>
    <row r="7986" customFormat="false" ht="15" hidden="false" customHeight="false" outlineLevel="0" collapsed="false">
      <c r="A7986" s="4" t="str">
        <f aca="false">B7986&amp;"|"&amp;C7986</f>
        <v>tdbR00000868 Thr-AGU|20</v>
      </c>
      <c r="B7986" s="4" t="s">
        <v>146</v>
      </c>
      <c r="C7986" s="4" t="s">
        <v>795</v>
      </c>
      <c r="D7986" s="4" t="n">
        <v>19</v>
      </c>
      <c r="E7986" s="19" t="s">
        <v>777</v>
      </c>
      <c r="F7986" s="20" t="s">
        <v>788</v>
      </c>
    </row>
    <row r="7987" customFormat="false" ht="15" hidden="false" customHeight="false" outlineLevel="0" collapsed="false">
      <c r="A7987" s="4" t="str">
        <f aca="false">B7987&amp;"|"&amp;C7987</f>
        <v>tdbR00000868 Thr-AGU|21</v>
      </c>
      <c r="B7987" s="4" t="s">
        <v>146</v>
      </c>
      <c r="C7987" s="4" t="s">
        <v>797</v>
      </c>
      <c r="D7987" s="4" t="n">
        <v>20</v>
      </c>
      <c r="E7987" s="19" t="s">
        <v>780</v>
      </c>
      <c r="F7987" s="20" t="s">
        <v>788</v>
      </c>
    </row>
    <row r="7988" customFormat="false" ht="15" hidden="false" customHeight="false" outlineLevel="0" collapsed="false">
      <c r="A7988" s="4" t="str">
        <f aca="false">B7988&amp;"|"&amp;C7988</f>
        <v>tdbR00000868 Thr-AGU|22</v>
      </c>
      <c r="B7988" s="4" t="s">
        <v>146</v>
      </c>
      <c r="C7988" s="4" t="s">
        <v>798</v>
      </c>
      <c r="D7988" s="4" t="n">
        <v>21</v>
      </c>
      <c r="E7988" s="8" t="s">
        <v>459</v>
      </c>
      <c r="F7988" s="7" t="s">
        <v>783</v>
      </c>
    </row>
    <row r="7989" customFormat="false" ht="15" hidden="false" customHeight="false" outlineLevel="0" collapsed="false">
      <c r="A7989" s="4" t="str">
        <f aca="false">B7989&amp;"|"&amp;C7989</f>
        <v>tdbR00000868 Thr-AGU|23</v>
      </c>
      <c r="B7989" s="4" t="s">
        <v>146</v>
      </c>
      <c r="C7989" s="4" t="s">
        <v>799</v>
      </c>
      <c r="D7989" s="4" t="n">
        <v>22</v>
      </c>
      <c r="E7989" s="8" t="s">
        <v>780</v>
      </c>
      <c r="F7989" s="7" t="s">
        <v>783</v>
      </c>
    </row>
    <row r="7990" customFormat="false" ht="15" hidden="false" customHeight="false" outlineLevel="0" collapsed="false">
      <c r="A7990" s="4" t="str">
        <f aca="false">B7990&amp;"|"&amp;C7990</f>
        <v>tdbR00000868 Thr-AGU|24</v>
      </c>
      <c r="B7990" s="4" t="s">
        <v>146</v>
      </c>
      <c r="C7990" s="4" t="s">
        <v>800</v>
      </c>
      <c r="D7990" s="4" t="n">
        <v>23</v>
      </c>
      <c r="E7990" s="8" t="s">
        <v>459</v>
      </c>
      <c r="F7990" s="7" t="s">
        <v>783</v>
      </c>
    </row>
    <row r="7991" customFormat="false" ht="15" hidden="false" customHeight="false" outlineLevel="0" collapsed="false">
      <c r="A7991" s="4" t="str">
        <f aca="false">B7991&amp;"|"&amp;C7991</f>
        <v>tdbR00000868 Thr-AGU|25</v>
      </c>
      <c r="B7991" s="4" t="s">
        <v>146</v>
      </c>
      <c r="C7991" s="4" t="s">
        <v>801</v>
      </c>
      <c r="D7991" s="4" t="n">
        <v>24</v>
      </c>
      <c r="E7991" s="8" t="s">
        <v>772</v>
      </c>
      <c r="F7991" s="7" t="s">
        <v>783</v>
      </c>
    </row>
    <row r="7992" customFormat="false" ht="15" hidden="false" customHeight="false" outlineLevel="0" collapsed="false">
      <c r="A7992" s="4" t="str">
        <f aca="false">B7992&amp;"|"&amp;C7992</f>
        <v>tdbR00000868 Thr-AGU|26</v>
      </c>
      <c r="B7992" s="4" t="s">
        <v>146</v>
      </c>
      <c r="C7992" s="4" t="s">
        <v>802</v>
      </c>
      <c r="D7992" s="4" t="n">
        <v>25</v>
      </c>
      <c r="E7992" s="3" t="s">
        <v>459</v>
      </c>
      <c r="F7992" s="4" t="s">
        <v>803</v>
      </c>
    </row>
    <row r="7993" customFormat="false" ht="15" hidden="false" customHeight="false" outlineLevel="0" collapsed="false">
      <c r="A7993" s="4" t="str">
        <f aca="false">B7993&amp;"|"&amp;C7993</f>
        <v>tdbR00000868 Thr-AGU|27</v>
      </c>
      <c r="B7993" s="4" t="s">
        <v>146</v>
      </c>
      <c r="C7993" s="4" t="s">
        <v>804</v>
      </c>
      <c r="D7993" s="4" t="n">
        <v>26</v>
      </c>
      <c r="E7993" s="21" t="s">
        <v>772</v>
      </c>
      <c r="F7993" s="22" t="s">
        <v>805</v>
      </c>
    </row>
    <row r="7994" customFormat="false" ht="15" hidden="false" customHeight="false" outlineLevel="0" collapsed="false">
      <c r="A7994" s="4" t="str">
        <f aca="false">B7994&amp;"|"&amp;C7994</f>
        <v>tdbR00000868 Thr-AGU|28</v>
      </c>
      <c r="B7994" s="4" t="s">
        <v>146</v>
      </c>
      <c r="C7994" s="4" t="s">
        <v>806</v>
      </c>
      <c r="D7994" s="4" t="n">
        <v>27</v>
      </c>
      <c r="E7994" s="21" t="s">
        <v>777</v>
      </c>
      <c r="F7994" s="22" t="s">
        <v>805</v>
      </c>
    </row>
    <row r="7995" customFormat="false" ht="15" hidden="false" customHeight="false" outlineLevel="0" collapsed="false">
      <c r="A7995" s="4" t="str">
        <f aca="false">B7995&amp;"|"&amp;C7995</f>
        <v>tdbR00000868 Thr-AGU|29</v>
      </c>
      <c r="B7995" s="4" t="s">
        <v>146</v>
      </c>
      <c r="C7995" s="4" t="s">
        <v>807</v>
      </c>
      <c r="D7995" s="4" t="n">
        <v>28</v>
      </c>
      <c r="E7995" s="21" t="s">
        <v>777</v>
      </c>
      <c r="F7995" s="22" t="s">
        <v>805</v>
      </c>
    </row>
    <row r="7996" customFormat="false" ht="15" hidden="false" customHeight="false" outlineLevel="0" collapsed="false">
      <c r="A7996" s="4" t="str">
        <f aca="false">B7996&amp;"|"&amp;C7996</f>
        <v>tdbR00000868 Thr-AGU|30</v>
      </c>
      <c r="B7996" s="4" t="s">
        <v>146</v>
      </c>
      <c r="C7996" s="4" t="s">
        <v>808</v>
      </c>
      <c r="D7996" s="4" t="n">
        <v>29</v>
      </c>
      <c r="E7996" s="21" t="s">
        <v>459</v>
      </c>
      <c r="F7996" s="22" t="s">
        <v>805</v>
      </c>
    </row>
    <row r="7997" customFormat="false" ht="15" hidden="false" customHeight="false" outlineLevel="0" collapsed="false">
      <c r="A7997" s="4" t="str">
        <f aca="false">B7997&amp;"|"&amp;C7997</f>
        <v>tdbR00000868 Thr-AGU|31</v>
      </c>
      <c r="B7997" s="4" t="s">
        <v>146</v>
      </c>
      <c r="C7997" s="4" t="s">
        <v>809</v>
      </c>
      <c r="D7997" s="4" t="n">
        <v>30</v>
      </c>
      <c r="E7997" s="21" t="s">
        <v>772</v>
      </c>
      <c r="F7997" s="22" t="s">
        <v>805</v>
      </c>
    </row>
    <row r="7998" customFormat="false" ht="15" hidden="false" customHeight="false" outlineLevel="0" collapsed="false">
      <c r="A7998" s="4" t="str">
        <f aca="false">B7998&amp;"|"&amp;C7998</f>
        <v>tdbR00000868 Thr-AGU|32</v>
      </c>
      <c r="B7998" s="4" t="s">
        <v>146</v>
      </c>
      <c r="C7998" s="4" t="s">
        <v>810</v>
      </c>
      <c r="D7998" s="4" t="n">
        <v>31</v>
      </c>
      <c r="E7998" s="19" t="s">
        <v>772</v>
      </c>
      <c r="F7998" s="20" t="s">
        <v>811</v>
      </c>
    </row>
    <row r="7999" customFormat="false" ht="15" hidden="false" customHeight="false" outlineLevel="0" collapsed="false">
      <c r="A7999" s="4" t="str">
        <f aca="false">B7999&amp;"|"&amp;C7999</f>
        <v>tdbR00000868 Thr-AGU|33</v>
      </c>
      <c r="B7999" s="4" t="s">
        <v>146</v>
      </c>
      <c r="C7999" s="4" t="s">
        <v>812</v>
      </c>
      <c r="D7999" s="4" t="n">
        <v>32</v>
      </c>
      <c r="E7999" s="19" t="s">
        <v>777</v>
      </c>
      <c r="F7999" s="20" t="s">
        <v>811</v>
      </c>
    </row>
    <row r="8000" customFormat="false" ht="15" hidden="false" customHeight="false" outlineLevel="0" collapsed="false">
      <c r="A8000" s="4" t="str">
        <f aca="false">B8000&amp;"|"&amp;C8000</f>
        <v>tdbR00000868 Thr-AGU|34</v>
      </c>
      <c r="B8000" s="4" t="s">
        <v>146</v>
      </c>
      <c r="C8000" s="4" t="s">
        <v>813</v>
      </c>
      <c r="D8000" s="4" t="n">
        <v>33</v>
      </c>
      <c r="E8000" s="19" t="s">
        <v>780</v>
      </c>
      <c r="F8000" s="20" t="s">
        <v>811</v>
      </c>
    </row>
    <row r="8001" customFormat="false" ht="15" hidden="false" customHeight="false" outlineLevel="0" collapsed="false">
      <c r="A8001" s="4" t="str">
        <f aca="false">B8001&amp;"|"&amp;C8001</f>
        <v>tdbR00000868 Thr-AGU|35</v>
      </c>
      <c r="B8001" s="4" t="s">
        <v>146</v>
      </c>
      <c r="C8001" s="4" t="s">
        <v>814</v>
      </c>
      <c r="D8001" s="4" t="n">
        <v>34</v>
      </c>
      <c r="E8001" s="19" t="s">
        <v>459</v>
      </c>
      <c r="F8001" s="20" t="s">
        <v>811</v>
      </c>
    </row>
    <row r="8002" customFormat="false" ht="15" hidden="false" customHeight="false" outlineLevel="0" collapsed="false">
      <c r="A8002" s="4" t="str">
        <f aca="false">B8002&amp;"|"&amp;C8002</f>
        <v>tdbR00000868 Thr-AGU|36</v>
      </c>
      <c r="B8002" s="4" t="s">
        <v>146</v>
      </c>
      <c r="C8002" s="4" t="s">
        <v>815</v>
      </c>
      <c r="D8002" s="4" t="n">
        <v>35</v>
      </c>
      <c r="E8002" s="19" t="s">
        <v>777</v>
      </c>
      <c r="F8002" s="20" t="s">
        <v>811</v>
      </c>
    </row>
    <row r="8003" customFormat="false" ht="15" hidden="false" customHeight="false" outlineLevel="0" collapsed="false">
      <c r="A8003" s="4" t="str">
        <f aca="false">B8003&amp;"|"&amp;C8003</f>
        <v>tdbR00000868 Thr-AGU|37</v>
      </c>
      <c r="B8003" s="4" t="s">
        <v>146</v>
      </c>
      <c r="C8003" s="4" t="s">
        <v>816</v>
      </c>
      <c r="D8003" s="4" t="n">
        <v>36</v>
      </c>
      <c r="E8003" s="19" t="s">
        <v>780</v>
      </c>
      <c r="F8003" s="20" t="s">
        <v>811</v>
      </c>
    </row>
    <row r="8004" customFormat="false" ht="15" hidden="false" customHeight="false" outlineLevel="0" collapsed="false">
      <c r="A8004" s="4" t="str">
        <f aca="false">B8004&amp;"|"&amp;C8004</f>
        <v>tdbR00000868 Thr-AGU|38</v>
      </c>
      <c r="B8004" s="4" t="s">
        <v>146</v>
      </c>
      <c r="C8004" s="4" t="s">
        <v>817</v>
      </c>
      <c r="D8004" s="4" t="n">
        <v>37</v>
      </c>
      <c r="E8004" s="19" t="s">
        <v>780</v>
      </c>
      <c r="F8004" s="20" t="s">
        <v>811</v>
      </c>
    </row>
    <row r="8005" customFormat="false" ht="15" hidden="false" customHeight="false" outlineLevel="0" collapsed="false">
      <c r="A8005" s="4" t="str">
        <f aca="false">B8005&amp;"|"&amp;C8005</f>
        <v>tdbR00000868 Thr-AGU|39</v>
      </c>
      <c r="B8005" s="4" t="s">
        <v>146</v>
      </c>
      <c r="C8005" s="4" t="s">
        <v>818</v>
      </c>
      <c r="D8005" s="4" t="n">
        <v>38</v>
      </c>
      <c r="E8005" s="21" t="s">
        <v>459</v>
      </c>
      <c r="F8005" s="22" t="s">
        <v>805</v>
      </c>
    </row>
    <row r="8006" customFormat="false" ht="15" hidden="false" customHeight="false" outlineLevel="0" collapsed="false">
      <c r="A8006" s="4" t="str">
        <f aca="false">B8006&amp;"|"&amp;C8006</f>
        <v>tdbR00000868 Thr-AGU|40</v>
      </c>
      <c r="B8006" s="4" t="s">
        <v>146</v>
      </c>
      <c r="C8006" s="4" t="s">
        <v>819</v>
      </c>
      <c r="D8006" s="4" t="n">
        <v>39</v>
      </c>
      <c r="E8006" s="21" t="s">
        <v>772</v>
      </c>
      <c r="F8006" s="22" t="s">
        <v>805</v>
      </c>
    </row>
    <row r="8007" customFormat="false" ht="15" hidden="false" customHeight="false" outlineLevel="0" collapsed="false">
      <c r="A8007" s="4" t="str">
        <f aca="false">B8007&amp;"|"&amp;C8007</f>
        <v>tdbR00000868 Thr-AGU|41</v>
      </c>
      <c r="B8007" s="4" t="s">
        <v>146</v>
      </c>
      <c r="C8007" s="4" t="s">
        <v>820</v>
      </c>
      <c r="D8007" s="4" t="n">
        <v>40</v>
      </c>
      <c r="E8007" s="21" t="s">
        <v>780</v>
      </c>
      <c r="F8007" s="22" t="s">
        <v>805</v>
      </c>
    </row>
    <row r="8008" customFormat="false" ht="15" hidden="false" customHeight="false" outlineLevel="0" collapsed="false">
      <c r="A8008" s="4" t="str">
        <f aca="false">B8008&amp;"|"&amp;C8008</f>
        <v>tdbR00000868 Thr-AGU|42</v>
      </c>
      <c r="B8008" s="4" t="s">
        <v>146</v>
      </c>
      <c r="C8008" s="4" t="s">
        <v>821</v>
      </c>
      <c r="D8008" s="4" t="n">
        <v>41</v>
      </c>
      <c r="E8008" s="21" t="s">
        <v>780</v>
      </c>
      <c r="F8008" s="22" t="s">
        <v>805</v>
      </c>
    </row>
    <row r="8009" customFormat="false" ht="15" hidden="false" customHeight="false" outlineLevel="0" collapsed="false">
      <c r="A8009" s="4" t="str">
        <f aca="false">B8009&amp;"|"&amp;C8009</f>
        <v>tdbR00000868 Thr-AGU|43</v>
      </c>
      <c r="B8009" s="4" t="s">
        <v>146</v>
      </c>
      <c r="C8009" s="4" t="s">
        <v>822</v>
      </c>
      <c r="D8009" s="4" t="n">
        <v>42</v>
      </c>
      <c r="E8009" s="21" t="s">
        <v>459</v>
      </c>
      <c r="F8009" s="22" t="s">
        <v>805</v>
      </c>
    </row>
    <row r="8010" customFormat="false" ht="15" hidden="false" customHeight="false" outlineLevel="0" collapsed="false">
      <c r="A8010" s="4" t="str">
        <f aca="false">B8010&amp;"|"&amp;C8010</f>
        <v>tdbR00000868 Thr-AGU|44</v>
      </c>
      <c r="B8010" s="4" t="s">
        <v>146</v>
      </c>
      <c r="C8010" s="4" t="s">
        <v>823</v>
      </c>
      <c r="D8010" s="4" t="n">
        <v>43</v>
      </c>
      <c r="E8010" s="19" t="s">
        <v>780</v>
      </c>
      <c r="F8010" s="20" t="s">
        <v>824</v>
      </c>
    </row>
    <row r="8011" customFormat="false" ht="15" hidden="false" customHeight="false" outlineLevel="0" collapsed="false">
      <c r="A8011" s="4" t="str">
        <f aca="false">B8011&amp;"|"&amp;C8011</f>
        <v>tdbR00000868 Thr-AGU|45</v>
      </c>
      <c r="B8011" s="4" t="s">
        <v>146</v>
      </c>
      <c r="C8011" s="4" t="s">
        <v>825</v>
      </c>
      <c r="D8011" s="4" t="n">
        <v>44</v>
      </c>
      <c r="E8011" s="19" t="s">
        <v>459</v>
      </c>
      <c r="F8011" s="20" t="s">
        <v>824</v>
      </c>
    </row>
    <row r="8012" customFormat="false" ht="15" hidden="false" customHeight="false" outlineLevel="0" collapsed="false">
      <c r="A8012" s="4" t="str">
        <f aca="false">B8012&amp;"|"&amp;C8012</f>
        <v>tdbR00000868 Thr-AGU|46</v>
      </c>
      <c r="B8012" s="4" t="s">
        <v>146</v>
      </c>
      <c r="C8012" s="4" t="s">
        <v>826</v>
      </c>
      <c r="D8012" s="4" t="n">
        <v>45</v>
      </c>
      <c r="E8012" s="19" t="s">
        <v>459</v>
      </c>
      <c r="F8012" s="20" t="s">
        <v>824</v>
      </c>
    </row>
    <row r="8013" customFormat="false" ht="15" hidden="false" customHeight="false" outlineLevel="0" collapsed="false">
      <c r="A8013" s="4" t="str">
        <f aca="false">B8013&amp;"|"&amp;C8013</f>
        <v>tdbR00000868 Thr-AGU|47</v>
      </c>
      <c r="B8013" s="4" t="s">
        <v>146</v>
      </c>
      <c r="C8013" s="4" t="s">
        <v>827</v>
      </c>
      <c r="D8013" s="4" t="n">
        <v>46</v>
      </c>
      <c r="E8013" s="19" t="s">
        <v>772</v>
      </c>
      <c r="F8013" s="20" t="s">
        <v>824</v>
      </c>
    </row>
    <row r="8014" customFormat="false" ht="15" hidden="false" customHeight="false" outlineLevel="0" collapsed="false">
      <c r="A8014" s="4" t="str">
        <f aca="false">B8014&amp;"|"&amp;C8014</f>
        <v>tdbR00000868 Thr-AGU|48</v>
      </c>
      <c r="B8014" s="4" t="s">
        <v>146</v>
      </c>
      <c r="C8014" s="4" t="s">
        <v>828</v>
      </c>
      <c r="D8014" s="4" t="n">
        <v>47</v>
      </c>
      <c r="E8014" s="19" t="s">
        <v>772</v>
      </c>
      <c r="F8014" s="20" t="s">
        <v>824</v>
      </c>
    </row>
    <row r="8015" customFormat="false" ht="15" hidden="false" customHeight="false" outlineLevel="0" collapsed="false">
      <c r="A8015" s="4" t="str">
        <f aca="false">B8015&amp;"|"&amp;C8015</f>
        <v>tdbR00000868 Thr-AGU|49</v>
      </c>
      <c r="B8015" s="4" t="s">
        <v>146</v>
      </c>
      <c r="C8015" s="4" t="s">
        <v>829</v>
      </c>
      <c r="D8015" s="4" t="n">
        <v>48</v>
      </c>
      <c r="E8015" s="23" t="s">
        <v>772</v>
      </c>
      <c r="F8015" s="10" t="s">
        <v>830</v>
      </c>
    </row>
    <row r="8016" customFormat="false" ht="15" hidden="false" customHeight="false" outlineLevel="0" collapsed="false">
      <c r="A8016" s="4" t="str">
        <f aca="false">B8016&amp;"|"&amp;C8016</f>
        <v>tdbR00000868 Thr-AGU|50</v>
      </c>
      <c r="B8016" s="4" t="s">
        <v>146</v>
      </c>
      <c r="C8016" s="4" t="s">
        <v>831</v>
      </c>
      <c r="D8016" s="4" t="n">
        <v>49</v>
      </c>
      <c r="E8016" s="23" t="s">
        <v>780</v>
      </c>
      <c r="F8016" s="10" t="s">
        <v>830</v>
      </c>
    </row>
    <row r="8017" customFormat="false" ht="15" hidden="false" customHeight="false" outlineLevel="0" collapsed="false">
      <c r="A8017" s="4" t="str">
        <f aca="false">B8017&amp;"|"&amp;C8017</f>
        <v>tdbR00000868 Thr-AGU|51</v>
      </c>
      <c r="B8017" s="4" t="s">
        <v>146</v>
      </c>
      <c r="C8017" s="4" t="s">
        <v>832</v>
      </c>
      <c r="D8017" s="4" t="n">
        <v>50</v>
      </c>
      <c r="E8017" s="23" t="s">
        <v>459</v>
      </c>
      <c r="F8017" s="10" t="s">
        <v>830</v>
      </c>
    </row>
    <row r="8018" customFormat="false" ht="15" hidden="false" customHeight="false" outlineLevel="0" collapsed="false">
      <c r="A8018" s="4" t="str">
        <f aca="false">B8018&amp;"|"&amp;C8018</f>
        <v>tdbR00000868 Thr-AGU|52</v>
      </c>
      <c r="B8018" s="4" t="s">
        <v>146</v>
      </c>
      <c r="C8018" s="4" t="s">
        <v>833</v>
      </c>
      <c r="D8018" s="4" t="n">
        <v>51</v>
      </c>
      <c r="E8018" s="23" t="s">
        <v>777</v>
      </c>
      <c r="F8018" s="10" t="s">
        <v>830</v>
      </c>
    </row>
    <row r="8019" customFormat="false" ht="15" hidden="false" customHeight="false" outlineLevel="0" collapsed="false">
      <c r="A8019" s="4" t="str">
        <f aca="false">B8019&amp;"|"&amp;C8019</f>
        <v>tdbR00000868 Thr-AGU|53</v>
      </c>
      <c r="B8019" s="4" t="s">
        <v>146</v>
      </c>
      <c r="C8019" s="4" t="s">
        <v>834</v>
      </c>
      <c r="D8019" s="4" t="n">
        <v>52</v>
      </c>
      <c r="E8019" s="23" t="s">
        <v>459</v>
      </c>
      <c r="F8019" s="10" t="s">
        <v>830</v>
      </c>
    </row>
    <row r="8020" customFormat="false" ht="15" hidden="false" customHeight="false" outlineLevel="0" collapsed="false">
      <c r="A8020" s="4" t="str">
        <f aca="false">B8020&amp;"|"&amp;C8020</f>
        <v>tdbR00000868 Thr-AGU|54</v>
      </c>
      <c r="B8020" s="4" t="s">
        <v>146</v>
      </c>
      <c r="C8020" s="4" t="s">
        <v>835</v>
      </c>
      <c r="D8020" s="4" t="n">
        <v>53</v>
      </c>
      <c r="E8020" s="19" t="s">
        <v>777</v>
      </c>
      <c r="F8020" s="20" t="s">
        <v>836</v>
      </c>
    </row>
    <row r="8021" customFormat="false" ht="15" hidden="false" customHeight="false" outlineLevel="0" collapsed="false">
      <c r="A8021" s="4" t="str">
        <f aca="false">B8021&amp;"|"&amp;C8021</f>
        <v>tdbR00000868 Thr-AGU|55</v>
      </c>
      <c r="B8021" s="4" t="s">
        <v>146</v>
      </c>
      <c r="C8021" s="4" t="s">
        <v>837</v>
      </c>
      <c r="D8021" s="4" t="n">
        <v>54</v>
      </c>
      <c r="E8021" s="19" t="s">
        <v>777</v>
      </c>
      <c r="F8021" s="20" t="s">
        <v>836</v>
      </c>
    </row>
    <row r="8022" customFormat="false" ht="15" hidden="false" customHeight="false" outlineLevel="0" collapsed="false">
      <c r="A8022" s="4" t="str">
        <f aca="false">B8022&amp;"|"&amp;C8022</f>
        <v>tdbR00000868 Thr-AGU|56</v>
      </c>
      <c r="B8022" s="4" t="s">
        <v>146</v>
      </c>
      <c r="C8022" s="4" t="s">
        <v>838</v>
      </c>
      <c r="D8022" s="4" t="n">
        <v>55</v>
      </c>
      <c r="E8022" s="19" t="s">
        <v>772</v>
      </c>
      <c r="F8022" s="20" t="s">
        <v>836</v>
      </c>
    </row>
    <row r="8023" customFormat="false" ht="15" hidden="false" customHeight="false" outlineLevel="0" collapsed="false">
      <c r="A8023" s="4" t="str">
        <f aca="false">B8023&amp;"|"&amp;C8023</f>
        <v>tdbR00000868 Thr-AGU|57</v>
      </c>
      <c r="B8023" s="4" t="s">
        <v>146</v>
      </c>
      <c r="C8023" s="4" t="s">
        <v>839</v>
      </c>
      <c r="D8023" s="4" t="n">
        <v>56</v>
      </c>
      <c r="E8023" s="19" t="s">
        <v>780</v>
      </c>
      <c r="F8023" s="20" t="s">
        <v>836</v>
      </c>
    </row>
    <row r="8024" customFormat="false" ht="15" hidden="false" customHeight="false" outlineLevel="0" collapsed="false">
      <c r="A8024" s="4" t="str">
        <f aca="false">B8024&amp;"|"&amp;C8024</f>
        <v>tdbR00000868 Thr-AGU|58</v>
      </c>
      <c r="B8024" s="4" t="s">
        <v>146</v>
      </c>
      <c r="C8024" s="4" t="s">
        <v>840</v>
      </c>
      <c r="D8024" s="4" t="n">
        <v>57</v>
      </c>
      <c r="E8024" s="19" t="s">
        <v>780</v>
      </c>
      <c r="F8024" s="20" t="s">
        <v>836</v>
      </c>
    </row>
    <row r="8025" customFormat="false" ht="15" hidden="false" customHeight="false" outlineLevel="0" collapsed="false">
      <c r="A8025" s="4" t="str">
        <f aca="false">B8025&amp;"|"&amp;C8025</f>
        <v>tdbR00000868 Thr-AGU|59</v>
      </c>
      <c r="B8025" s="4" t="s">
        <v>146</v>
      </c>
      <c r="C8025" s="4" t="s">
        <v>841</v>
      </c>
      <c r="D8025" s="4" t="n">
        <v>58</v>
      </c>
      <c r="E8025" s="19" t="s">
        <v>459</v>
      </c>
      <c r="F8025" s="20" t="s">
        <v>836</v>
      </c>
    </row>
    <row r="8026" customFormat="false" ht="15" hidden="false" customHeight="false" outlineLevel="0" collapsed="false">
      <c r="A8026" s="4" t="str">
        <f aca="false">B8026&amp;"|"&amp;C8026</f>
        <v>tdbR00000868 Thr-AGU|60</v>
      </c>
      <c r="B8026" s="4" t="s">
        <v>146</v>
      </c>
      <c r="C8026" s="4" t="s">
        <v>842</v>
      </c>
      <c r="D8026" s="4" t="n">
        <v>59</v>
      </c>
      <c r="E8026" s="19" t="s">
        <v>777</v>
      </c>
      <c r="F8026" s="20" t="s">
        <v>836</v>
      </c>
    </row>
    <row r="8027" customFormat="false" ht="15" hidden="false" customHeight="false" outlineLevel="0" collapsed="false">
      <c r="A8027" s="4" t="str">
        <f aca="false">B8027&amp;"|"&amp;C8027</f>
        <v>tdbR00000868 Thr-AGU|61</v>
      </c>
      <c r="B8027" s="4" t="s">
        <v>146</v>
      </c>
      <c r="C8027" s="4" t="s">
        <v>843</v>
      </c>
      <c r="D8027" s="4" t="n">
        <v>60</v>
      </c>
      <c r="E8027" s="23" t="s">
        <v>772</v>
      </c>
      <c r="F8027" s="10" t="s">
        <v>830</v>
      </c>
    </row>
    <row r="8028" customFormat="false" ht="15" hidden="false" customHeight="false" outlineLevel="0" collapsed="false">
      <c r="A8028" s="4" t="str">
        <f aca="false">B8028&amp;"|"&amp;C8028</f>
        <v>tdbR00000868 Thr-AGU|62</v>
      </c>
      <c r="B8028" s="4" t="s">
        <v>146</v>
      </c>
      <c r="C8028" s="4" t="s">
        <v>844</v>
      </c>
      <c r="D8028" s="4" t="n">
        <v>61</v>
      </c>
      <c r="E8028" s="23" t="s">
        <v>780</v>
      </c>
      <c r="F8028" s="10" t="s">
        <v>830</v>
      </c>
    </row>
    <row r="8029" customFormat="false" ht="15" hidden="false" customHeight="false" outlineLevel="0" collapsed="false">
      <c r="A8029" s="4" t="str">
        <f aca="false">B8029&amp;"|"&amp;C8029</f>
        <v>tdbR00000868 Thr-AGU|63</v>
      </c>
      <c r="B8029" s="4" t="s">
        <v>146</v>
      </c>
      <c r="C8029" s="4" t="s">
        <v>845</v>
      </c>
      <c r="D8029" s="4" t="n">
        <v>62</v>
      </c>
      <c r="E8029" s="23" t="s">
        <v>772</v>
      </c>
      <c r="F8029" s="10" t="s">
        <v>830</v>
      </c>
    </row>
    <row r="8030" customFormat="false" ht="15" hidden="false" customHeight="false" outlineLevel="0" collapsed="false">
      <c r="A8030" s="4" t="str">
        <f aca="false">B8030&amp;"|"&amp;C8030</f>
        <v>tdbR00000868 Thr-AGU|64</v>
      </c>
      <c r="B8030" s="4" t="s">
        <v>146</v>
      </c>
      <c r="C8030" s="4" t="s">
        <v>846</v>
      </c>
      <c r="D8030" s="4" t="n">
        <v>63</v>
      </c>
      <c r="E8030" s="23" t="s">
        <v>777</v>
      </c>
      <c r="F8030" s="10" t="s">
        <v>830</v>
      </c>
    </row>
    <row r="8031" customFormat="false" ht="15" hidden="false" customHeight="false" outlineLevel="0" collapsed="false">
      <c r="A8031" s="4" t="str">
        <f aca="false">B8031&amp;"|"&amp;C8031</f>
        <v>tdbR00000868 Thr-AGU|65</v>
      </c>
      <c r="B8031" s="4" t="s">
        <v>146</v>
      </c>
      <c r="C8031" s="4" t="s">
        <v>847</v>
      </c>
      <c r="D8031" s="4" t="n">
        <v>64</v>
      </c>
      <c r="E8031" s="23" t="s">
        <v>459</v>
      </c>
      <c r="F8031" s="10" t="s">
        <v>830</v>
      </c>
    </row>
    <row r="8032" customFormat="false" ht="15" hidden="false" customHeight="false" outlineLevel="0" collapsed="false">
      <c r="A8032" s="4" t="str">
        <f aca="false">B8032&amp;"|"&amp;C8032</f>
        <v>tdbR00000868 Thr-AGU|66</v>
      </c>
      <c r="B8032" s="4" t="s">
        <v>146</v>
      </c>
      <c r="C8032" s="4" t="s">
        <v>848</v>
      </c>
      <c r="D8032" s="4" t="n">
        <v>65</v>
      </c>
      <c r="E8032" s="17" t="s">
        <v>772</v>
      </c>
      <c r="F8032" s="18" t="s">
        <v>768</v>
      </c>
    </row>
    <row r="8033" customFormat="false" ht="15" hidden="false" customHeight="false" outlineLevel="0" collapsed="false">
      <c r="A8033" s="4" t="str">
        <f aca="false">B8033&amp;"|"&amp;C8033</f>
        <v>tdbR00000868 Thr-AGU|67</v>
      </c>
      <c r="B8033" s="4" t="s">
        <v>146</v>
      </c>
      <c r="C8033" s="4" t="s">
        <v>849</v>
      </c>
      <c r="D8033" s="4" t="n">
        <v>66</v>
      </c>
      <c r="E8033" s="17" t="s">
        <v>777</v>
      </c>
      <c r="F8033" s="18" t="s">
        <v>768</v>
      </c>
    </row>
    <row r="8034" customFormat="false" ht="15" hidden="false" customHeight="false" outlineLevel="0" collapsed="false">
      <c r="A8034" s="4" t="str">
        <f aca="false">B8034&amp;"|"&amp;C8034</f>
        <v>tdbR00000868 Thr-AGU|68</v>
      </c>
      <c r="B8034" s="4" t="s">
        <v>146</v>
      </c>
      <c r="C8034" s="4" t="s">
        <v>850</v>
      </c>
      <c r="D8034" s="4" t="n">
        <v>67</v>
      </c>
      <c r="E8034" s="17" t="s">
        <v>459</v>
      </c>
      <c r="F8034" s="18" t="s">
        <v>768</v>
      </c>
    </row>
    <row r="8035" customFormat="false" ht="15" hidden="false" customHeight="false" outlineLevel="0" collapsed="false">
      <c r="A8035" s="4" t="str">
        <f aca="false">B8035&amp;"|"&amp;C8035</f>
        <v>tdbR00000868 Thr-AGU|69</v>
      </c>
      <c r="B8035" s="4" t="s">
        <v>146</v>
      </c>
      <c r="C8035" s="4" t="s">
        <v>851</v>
      </c>
      <c r="D8035" s="4" t="n">
        <v>68</v>
      </c>
      <c r="E8035" s="17" t="s">
        <v>459</v>
      </c>
      <c r="F8035" s="18" t="s">
        <v>768</v>
      </c>
    </row>
    <row r="8036" customFormat="false" ht="15" hidden="false" customHeight="false" outlineLevel="0" collapsed="false">
      <c r="A8036" s="4" t="str">
        <f aca="false">B8036&amp;"|"&amp;C8036</f>
        <v>tdbR00000868 Thr-AGU|70</v>
      </c>
      <c r="B8036" s="4" t="s">
        <v>146</v>
      </c>
      <c r="C8036" s="4" t="s">
        <v>852</v>
      </c>
      <c r="D8036" s="4" t="n">
        <v>69</v>
      </c>
      <c r="E8036" s="17" t="s">
        <v>780</v>
      </c>
      <c r="F8036" s="18" t="s">
        <v>768</v>
      </c>
    </row>
    <row r="8037" customFormat="false" ht="15" hidden="false" customHeight="false" outlineLevel="0" collapsed="false">
      <c r="A8037" s="4" t="str">
        <f aca="false">B8037&amp;"|"&amp;C8037</f>
        <v>tdbR00000868 Thr-AGU|71</v>
      </c>
      <c r="B8037" s="4" t="s">
        <v>146</v>
      </c>
      <c r="C8037" s="4" t="s">
        <v>853</v>
      </c>
      <c r="D8037" s="4" t="n">
        <v>70</v>
      </c>
      <c r="E8037" s="17" t="s">
        <v>459</v>
      </c>
      <c r="F8037" s="18" t="s">
        <v>768</v>
      </c>
    </row>
    <row r="8038" customFormat="false" ht="15" hidden="false" customHeight="false" outlineLevel="0" collapsed="false">
      <c r="A8038" s="4" t="str">
        <f aca="false">B8038&amp;"|"&amp;C8038</f>
        <v>tdbR00000868 Thr-AGU|72</v>
      </c>
      <c r="B8038" s="4" t="s">
        <v>146</v>
      </c>
      <c r="C8038" s="4" t="s">
        <v>854</v>
      </c>
      <c r="D8038" s="4" t="n">
        <v>71</v>
      </c>
      <c r="E8038" s="17" t="s">
        <v>772</v>
      </c>
      <c r="F8038" s="18" t="s">
        <v>768</v>
      </c>
    </row>
    <row r="8039" customFormat="false" ht="15" hidden="false" customHeight="false" outlineLevel="0" collapsed="false">
      <c r="A8039" s="4" t="str">
        <f aca="false">B8039&amp;"|"&amp;C8039</f>
        <v>tdbR00000886 Ile-CAU|1</v>
      </c>
      <c r="B8039" s="4" t="s">
        <v>147</v>
      </c>
      <c r="C8039" s="4" t="s">
        <v>767</v>
      </c>
      <c r="D8039" s="4" t="n">
        <v>1</v>
      </c>
      <c r="E8039" s="17" t="s">
        <v>459</v>
      </c>
      <c r="F8039" s="18" t="s">
        <v>768</v>
      </c>
    </row>
    <row r="8040" customFormat="false" ht="15" hidden="false" customHeight="false" outlineLevel="0" collapsed="false">
      <c r="A8040" s="4" t="str">
        <f aca="false">B8040&amp;"|"&amp;C8040</f>
        <v>tdbR00000886 Ile-CAU|2</v>
      </c>
      <c r="B8040" s="4" t="s">
        <v>147</v>
      </c>
      <c r="C8040" s="4" t="s">
        <v>769</v>
      </c>
      <c r="D8040" s="4" t="n">
        <v>2</v>
      </c>
      <c r="E8040" s="17" t="s">
        <v>459</v>
      </c>
      <c r="F8040" s="18" t="s">
        <v>768</v>
      </c>
    </row>
    <row r="8041" customFormat="false" ht="15" hidden="false" customHeight="false" outlineLevel="0" collapsed="false">
      <c r="A8041" s="4" t="str">
        <f aca="false">B8041&amp;"|"&amp;C8041</f>
        <v>tdbR00000886 Ile-CAU|3</v>
      </c>
      <c r="B8041" s="4" t="s">
        <v>147</v>
      </c>
      <c r="C8041" s="4" t="s">
        <v>770</v>
      </c>
      <c r="D8041" s="4" t="n">
        <v>3</v>
      </c>
      <c r="E8041" s="17" t="s">
        <v>459</v>
      </c>
      <c r="F8041" s="18" t="s">
        <v>768</v>
      </c>
    </row>
    <row r="8042" customFormat="false" ht="15" hidden="false" customHeight="false" outlineLevel="0" collapsed="false">
      <c r="A8042" s="4" t="str">
        <f aca="false">B8042&amp;"|"&amp;C8042</f>
        <v>tdbR00000886 Ile-CAU|4</v>
      </c>
      <c r="B8042" s="4" t="s">
        <v>147</v>
      </c>
      <c r="C8042" s="4" t="s">
        <v>771</v>
      </c>
      <c r="D8042" s="4" t="n">
        <v>4</v>
      </c>
      <c r="E8042" s="17" t="s">
        <v>772</v>
      </c>
      <c r="F8042" s="18" t="s">
        <v>768</v>
      </c>
    </row>
    <row r="8043" customFormat="false" ht="15" hidden="false" customHeight="false" outlineLevel="0" collapsed="false">
      <c r="A8043" s="4" t="str">
        <f aca="false">B8043&amp;"|"&amp;C8043</f>
        <v>tdbR00000886 Ile-CAU|5</v>
      </c>
      <c r="B8043" s="4" t="s">
        <v>147</v>
      </c>
      <c r="C8043" s="4" t="s">
        <v>773</v>
      </c>
      <c r="D8043" s="4" t="n">
        <v>5</v>
      </c>
      <c r="E8043" s="17" t="s">
        <v>772</v>
      </c>
      <c r="F8043" s="18" t="s">
        <v>768</v>
      </c>
    </row>
    <row r="8044" customFormat="false" ht="15" hidden="false" customHeight="false" outlineLevel="0" collapsed="false">
      <c r="A8044" s="4" t="str">
        <f aca="false">B8044&amp;"|"&amp;C8044</f>
        <v>tdbR00000886 Ile-CAU|6</v>
      </c>
      <c r="B8044" s="4" t="s">
        <v>147</v>
      </c>
      <c r="C8044" s="4" t="s">
        <v>774</v>
      </c>
      <c r="D8044" s="4" t="n">
        <v>6</v>
      </c>
      <c r="E8044" s="17" t="s">
        <v>772</v>
      </c>
      <c r="F8044" s="18" t="s">
        <v>768</v>
      </c>
    </row>
    <row r="8045" customFormat="false" ht="15" hidden="false" customHeight="false" outlineLevel="0" collapsed="false">
      <c r="A8045" s="4" t="str">
        <f aca="false">B8045&amp;"|"&amp;C8045</f>
        <v>tdbR00000886 Ile-CAU|7</v>
      </c>
      <c r="B8045" s="4" t="s">
        <v>147</v>
      </c>
      <c r="C8045" s="4" t="s">
        <v>775</v>
      </c>
      <c r="D8045" s="4" t="n">
        <v>7</v>
      </c>
      <c r="E8045" s="17" t="s">
        <v>777</v>
      </c>
      <c r="F8045" s="18" t="s">
        <v>768</v>
      </c>
    </row>
    <row r="8046" customFormat="false" ht="15" hidden="false" customHeight="false" outlineLevel="0" collapsed="false">
      <c r="A8046" s="4" t="str">
        <f aca="false">B8046&amp;"|"&amp;C8046</f>
        <v>tdbR00000886 Ile-CAU|8</v>
      </c>
      <c r="B8046" s="4" t="s">
        <v>147</v>
      </c>
      <c r="C8046" s="4" t="s">
        <v>776</v>
      </c>
      <c r="D8046" s="4" t="n">
        <v>8</v>
      </c>
      <c r="E8046" s="3" t="s">
        <v>777</v>
      </c>
      <c r="F8046" s="4" t="s">
        <v>778</v>
      </c>
    </row>
    <row r="8047" customFormat="false" ht="15" hidden="false" customHeight="false" outlineLevel="0" collapsed="false">
      <c r="A8047" s="4" t="str">
        <f aca="false">B8047&amp;"|"&amp;C8047</f>
        <v>tdbR00000886 Ile-CAU|9</v>
      </c>
      <c r="B8047" s="4" t="s">
        <v>147</v>
      </c>
      <c r="C8047" s="4" t="s">
        <v>779</v>
      </c>
      <c r="D8047" s="4" t="n">
        <v>9</v>
      </c>
      <c r="E8047" s="3" t="s">
        <v>780</v>
      </c>
      <c r="F8047" s="4" t="s">
        <v>781</v>
      </c>
    </row>
    <row r="8048" customFormat="false" ht="15" hidden="false" customHeight="false" outlineLevel="0" collapsed="false">
      <c r="A8048" s="4" t="str">
        <f aca="false">B8048&amp;"|"&amp;C8048</f>
        <v>tdbR00000886 Ile-CAU|10</v>
      </c>
      <c r="B8048" s="4" t="s">
        <v>147</v>
      </c>
      <c r="C8048" s="4" t="s">
        <v>782</v>
      </c>
      <c r="D8048" s="4" t="n">
        <v>10</v>
      </c>
      <c r="E8048" s="8" t="s">
        <v>459</v>
      </c>
      <c r="F8048" s="7" t="s">
        <v>783</v>
      </c>
    </row>
    <row r="8049" customFormat="false" ht="15" hidden="false" customHeight="false" outlineLevel="0" collapsed="false">
      <c r="A8049" s="4" t="str">
        <f aca="false">B8049&amp;"|"&amp;C8049</f>
        <v>tdbR00000886 Ile-CAU|11</v>
      </c>
      <c r="B8049" s="4" t="s">
        <v>147</v>
      </c>
      <c r="C8049" s="4" t="s">
        <v>784</v>
      </c>
      <c r="D8049" s="4" t="n">
        <v>11</v>
      </c>
      <c r="E8049" s="8" t="s">
        <v>772</v>
      </c>
      <c r="F8049" s="7" t="s">
        <v>783</v>
      </c>
    </row>
    <row r="8050" customFormat="false" ht="15" hidden="false" customHeight="false" outlineLevel="0" collapsed="false">
      <c r="A8050" s="4" t="str">
        <f aca="false">B8050&amp;"|"&amp;C8050</f>
        <v>tdbR00000886 Ile-CAU|12</v>
      </c>
      <c r="B8050" s="4" t="s">
        <v>147</v>
      </c>
      <c r="C8050" s="4" t="s">
        <v>785</v>
      </c>
      <c r="D8050" s="4" t="n">
        <v>12</v>
      </c>
      <c r="E8050" s="8" t="s">
        <v>777</v>
      </c>
      <c r="F8050" s="7" t="s">
        <v>783</v>
      </c>
    </row>
    <row r="8051" customFormat="false" ht="15" hidden="false" customHeight="false" outlineLevel="0" collapsed="false">
      <c r="A8051" s="4" t="str">
        <f aca="false">B8051&amp;"|"&amp;C8051</f>
        <v>tdbR00000886 Ile-CAU|13</v>
      </c>
      <c r="B8051" s="4" t="s">
        <v>147</v>
      </c>
      <c r="C8051" s="4" t="s">
        <v>786</v>
      </c>
      <c r="D8051" s="4" t="n">
        <v>13</v>
      </c>
      <c r="E8051" s="8" t="s">
        <v>777</v>
      </c>
      <c r="F8051" s="7" t="s">
        <v>783</v>
      </c>
    </row>
    <row r="8052" customFormat="false" ht="15" hidden="false" customHeight="false" outlineLevel="0" collapsed="false">
      <c r="A8052" s="4" t="str">
        <f aca="false">B8052&amp;"|"&amp;C8052</f>
        <v>tdbR00000886 Ile-CAU|14</v>
      </c>
      <c r="B8052" s="4" t="s">
        <v>147</v>
      </c>
      <c r="C8052" s="4" t="s">
        <v>787</v>
      </c>
      <c r="D8052" s="4" t="n">
        <v>14</v>
      </c>
      <c r="E8052" s="19" t="s">
        <v>780</v>
      </c>
      <c r="F8052" s="20" t="s">
        <v>788</v>
      </c>
    </row>
    <row r="8053" customFormat="false" ht="15" hidden="false" customHeight="false" outlineLevel="0" collapsed="false">
      <c r="A8053" s="4" t="str">
        <f aca="false">B8053&amp;"|"&amp;C8053</f>
        <v>tdbR00000886 Ile-CAU|15</v>
      </c>
      <c r="B8053" s="4" t="s">
        <v>147</v>
      </c>
      <c r="C8053" s="4" t="s">
        <v>789</v>
      </c>
      <c r="D8053" s="4" t="n">
        <v>15</v>
      </c>
      <c r="E8053" s="19" t="s">
        <v>459</v>
      </c>
      <c r="F8053" s="20" t="s">
        <v>788</v>
      </c>
    </row>
    <row r="8054" customFormat="false" ht="15" hidden="false" customHeight="false" outlineLevel="0" collapsed="false">
      <c r="A8054" s="4" t="str">
        <f aca="false">B8054&amp;"|"&amp;C8054</f>
        <v>tdbR00000886 Ile-CAU|16</v>
      </c>
      <c r="B8054" s="4" t="s">
        <v>147</v>
      </c>
      <c r="C8054" s="4" t="s">
        <v>790</v>
      </c>
      <c r="D8054" s="4" t="n">
        <v>16</v>
      </c>
      <c r="E8054" s="19" t="s">
        <v>777</v>
      </c>
      <c r="F8054" s="20" t="s">
        <v>788</v>
      </c>
    </row>
    <row r="8055" customFormat="false" ht="15" hidden="false" customHeight="false" outlineLevel="0" collapsed="false">
      <c r="A8055" s="4" t="str">
        <f aca="false">B8055&amp;"|"&amp;C8055</f>
        <v>tdbR00000886 Ile-CAU|17</v>
      </c>
      <c r="B8055" s="4" t="s">
        <v>147</v>
      </c>
      <c r="C8055" s="4" t="s">
        <v>791</v>
      </c>
      <c r="D8055" s="4" t="n">
        <v>17</v>
      </c>
      <c r="E8055" s="19" t="s">
        <v>772</v>
      </c>
      <c r="F8055" s="20" t="s">
        <v>788</v>
      </c>
    </row>
    <row r="8056" customFormat="false" ht="15" hidden="false" customHeight="false" outlineLevel="0" collapsed="false">
      <c r="A8056" s="4" t="str">
        <f aca="false">B8056&amp;"|"&amp;C8056</f>
        <v>tdbR00000886 Ile-CAU|17a</v>
      </c>
      <c r="B8056" s="4" t="s">
        <v>147</v>
      </c>
      <c r="C8056" s="4" t="s">
        <v>792</v>
      </c>
      <c r="D8056" s="4" t="n">
        <v>18</v>
      </c>
      <c r="E8056" s="19" t="s">
        <v>777</v>
      </c>
      <c r="F8056" s="20" t="s">
        <v>788</v>
      </c>
    </row>
    <row r="8057" customFormat="false" ht="15" hidden="false" customHeight="false" outlineLevel="0" collapsed="false">
      <c r="A8057" s="4" t="str">
        <f aca="false">B8057&amp;"|"&amp;C8057</f>
        <v>tdbR00000886 Ile-CAU|18</v>
      </c>
      <c r="B8057" s="4" t="s">
        <v>147</v>
      </c>
      <c r="C8057" s="4" t="s">
        <v>793</v>
      </c>
      <c r="D8057" s="4" t="n">
        <v>19</v>
      </c>
      <c r="E8057" s="19" t="s">
        <v>459</v>
      </c>
      <c r="F8057" s="20" t="s">
        <v>788</v>
      </c>
    </row>
    <row r="8058" customFormat="false" ht="15" hidden="false" customHeight="false" outlineLevel="0" collapsed="false">
      <c r="A8058" s="4" t="str">
        <f aca="false">B8058&amp;"|"&amp;C8058</f>
        <v>tdbR00000886 Ile-CAU|19</v>
      </c>
      <c r="B8058" s="4" t="s">
        <v>147</v>
      </c>
      <c r="C8058" s="4" t="s">
        <v>794</v>
      </c>
      <c r="D8058" s="4" t="n">
        <v>20</v>
      </c>
      <c r="E8058" s="19" t="s">
        <v>459</v>
      </c>
      <c r="F8058" s="20" t="s">
        <v>788</v>
      </c>
    </row>
    <row r="8059" customFormat="false" ht="15" hidden="false" customHeight="false" outlineLevel="0" collapsed="false">
      <c r="A8059" s="4" t="str">
        <f aca="false">B8059&amp;"|"&amp;C8059</f>
        <v>tdbR00000886 Ile-CAU|20</v>
      </c>
      <c r="B8059" s="4" t="s">
        <v>147</v>
      </c>
      <c r="C8059" s="4" t="s">
        <v>795</v>
      </c>
      <c r="D8059" s="4" t="n">
        <v>21</v>
      </c>
      <c r="E8059" s="19" t="s">
        <v>777</v>
      </c>
      <c r="F8059" s="20" t="s">
        <v>788</v>
      </c>
    </row>
    <row r="8060" customFormat="false" ht="15" hidden="false" customHeight="false" outlineLevel="0" collapsed="false">
      <c r="A8060" s="4" t="str">
        <f aca="false">B8060&amp;"|"&amp;C8060</f>
        <v>tdbR00000886 Ile-CAU|21</v>
      </c>
      <c r="B8060" s="4" t="s">
        <v>147</v>
      </c>
      <c r="C8060" s="4" t="s">
        <v>797</v>
      </c>
      <c r="D8060" s="4" t="n">
        <v>22</v>
      </c>
      <c r="E8060" s="19" t="s">
        <v>777</v>
      </c>
      <c r="F8060" s="20" t="s">
        <v>788</v>
      </c>
    </row>
    <row r="8061" customFormat="false" ht="15" hidden="false" customHeight="false" outlineLevel="0" collapsed="false">
      <c r="A8061" s="4" t="str">
        <f aca="false">B8061&amp;"|"&amp;C8061</f>
        <v>tdbR00000886 Ile-CAU|22</v>
      </c>
      <c r="B8061" s="4" t="s">
        <v>147</v>
      </c>
      <c r="C8061" s="4" t="s">
        <v>798</v>
      </c>
      <c r="D8061" s="4" t="n">
        <v>23</v>
      </c>
      <c r="E8061" s="8" t="s">
        <v>780</v>
      </c>
      <c r="F8061" s="7" t="s">
        <v>783</v>
      </c>
    </row>
    <row r="8062" customFormat="false" ht="15" hidden="false" customHeight="false" outlineLevel="0" collapsed="false">
      <c r="A8062" s="4" t="str">
        <f aca="false">B8062&amp;"|"&amp;C8062</f>
        <v>tdbR00000886 Ile-CAU|23</v>
      </c>
      <c r="B8062" s="4" t="s">
        <v>147</v>
      </c>
      <c r="C8062" s="4" t="s">
        <v>799</v>
      </c>
      <c r="D8062" s="4" t="n">
        <v>24</v>
      </c>
      <c r="E8062" s="8" t="s">
        <v>780</v>
      </c>
      <c r="F8062" s="7" t="s">
        <v>783</v>
      </c>
    </row>
    <row r="8063" customFormat="false" ht="15" hidden="false" customHeight="false" outlineLevel="0" collapsed="false">
      <c r="A8063" s="4" t="str">
        <f aca="false">B8063&amp;"|"&amp;C8063</f>
        <v>tdbR00000886 Ile-CAU|24</v>
      </c>
      <c r="B8063" s="4" t="s">
        <v>147</v>
      </c>
      <c r="C8063" s="4" t="s">
        <v>800</v>
      </c>
      <c r="D8063" s="4" t="n">
        <v>25</v>
      </c>
      <c r="E8063" s="8" t="s">
        <v>459</v>
      </c>
      <c r="F8063" s="7" t="s">
        <v>783</v>
      </c>
    </row>
    <row r="8064" customFormat="false" ht="15" hidden="false" customHeight="false" outlineLevel="0" collapsed="false">
      <c r="A8064" s="4" t="str">
        <f aca="false">B8064&amp;"|"&amp;C8064</f>
        <v>tdbR00000886 Ile-CAU|25</v>
      </c>
      <c r="B8064" s="4" t="s">
        <v>147</v>
      </c>
      <c r="C8064" s="4" t="s">
        <v>801</v>
      </c>
      <c r="D8064" s="4" t="n">
        <v>26</v>
      </c>
      <c r="E8064" s="8" t="s">
        <v>772</v>
      </c>
      <c r="F8064" s="7" t="s">
        <v>783</v>
      </c>
    </row>
    <row r="8065" customFormat="false" ht="15" hidden="false" customHeight="false" outlineLevel="0" collapsed="false">
      <c r="A8065" s="4" t="str">
        <f aca="false">B8065&amp;"|"&amp;C8065</f>
        <v>tdbR00000886 Ile-CAU|26</v>
      </c>
      <c r="B8065" s="4" t="s">
        <v>147</v>
      </c>
      <c r="C8065" s="4" t="s">
        <v>802</v>
      </c>
      <c r="D8065" s="4" t="n">
        <v>27</v>
      </c>
      <c r="E8065" s="3" t="s">
        <v>459</v>
      </c>
      <c r="F8065" s="4" t="s">
        <v>803</v>
      </c>
    </row>
    <row r="8066" customFormat="false" ht="15" hidden="false" customHeight="false" outlineLevel="0" collapsed="false">
      <c r="A8066" s="4" t="str">
        <f aca="false">B8066&amp;"|"&amp;C8066</f>
        <v>tdbR00000886 Ile-CAU|27</v>
      </c>
      <c r="B8066" s="4" t="s">
        <v>147</v>
      </c>
      <c r="C8066" s="4" t="s">
        <v>804</v>
      </c>
      <c r="D8066" s="4" t="n">
        <v>28</v>
      </c>
      <c r="E8066" s="21" t="s">
        <v>780</v>
      </c>
      <c r="F8066" s="22" t="s">
        <v>805</v>
      </c>
    </row>
    <row r="8067" customFormat="false" ht="15" hidden="false" customHeight="false" outlineLevel="0" collapsed="false">
      <c r="A8067" s="4" t="str">
        <f aca="false">B8067&amp;"|"&amp;C8067</f>
        <v>tdbR00000886 Ile-CAU|28</v>
      </c>
      <c r="B8067" s="4" t="s">
        <v>147</v>
      </c>
      <c r="C8067" s="4" t="s">
        <v>806</v>
      </c>
      <c r="D8067" s="4" t="n">
        <v>29</v>
      </c>
      <c r="E8067" s="21" t="s">
        <v>777</v>
      </c>
      <c r="F8067" s="22" t="s">
        <v>805</v>
      </c>
    </row>
    <row r="8068" customFormat="false" ht="15" hidden="false" customHeight="false" outlineLevel="0" collapsed="false">
      <c r="A8068" s="4" t="str">
        <f aca="false">B8068&amp;"|"&amp;C8068</f>
        <v>tdbR00000886 Ile-CAU|29</v>
      </c>
      <c r="B8068" s="4" t="s">
        <v>147</v>
      </c>
      <c r="C8068" s="4" t="s">
        <v>807</v>
      </c>
      <c r="D8068" s="4" t="n">
        <v>30</v>
      </c>
      <c r="E8068" s="21" t="s">
        <v>772</v>
      </c>
      <c r="F8068" s="22" t="s">
        <v>805</v>
      </c>
    </row>
    <row r="8069" customFormat="false" ht="15" hidden="false" customHeight="false" outlineLevel="0" collapsed="false">
      <c r="A8069" s="4" t="str">
        <f aca="false">B8069&amp;"|"&amp;C8069</f>
        <v>tdbR00000886 Ile-CAU|30</v>
      </c>
      <c r="B8069" s="4" t="s">
        <v>147</v>
      </c>
      <c r="C8069" s="4" t="s">
        <v>808</v>
      </c>
      <c r="D8069" s="4" t="n">
        <v>31</v>
      </c>
      <c r="E8069" s="21" t="s">
        <v>459</v>
      </c>
      <c r="F8069" s="22" t="s">
        <v>805</v>
      </c>
    </row>
    <row r="8070" customFormat="false" ht="15" hidden="false" customHeight="false" outlineLevel="0" collapsed="false">
      <c r="A8070" s="4" t="str">
        <f aca="false">B8070&amp;"|"&amp;C8070</f>
        <v>tdbR00000886 Ile-CAU|31</v>
      </c>
      <c r="B8070" s="4" t="s">
        <v>147</v>
      </c>
      <c r="C8070" s="4" t="s">
        <v>809</v>
      </c>
      <c r="D8070" s="4" t="n">
        <v>32</v>
      </c>
      <c r="E8070" s="21" t="s">
        <v>459</v>
      </c>
      <c r="F8070" s="22" t="s">
        <v>805</v>
      </c>
    </row>
    <row r="8071" customFormat="false" ht="15" hidden="false" customHeight="false" outlineLevel="0" collapsed="false">
      <c r="A8071" s="4" t="str">
        <f aca="false">B8071&amp;"|"&amp;C8071</f>
        <v>tdbR00000886 Ile-CAU|32</v>
      </c>
      <c r="B8071" s="4" t="s">
        <v>147</v>
      </c>
      <c r="C8071" s="4" t="s">
        <v>810</v>
      </c>
      <c r="D8071" s="4" t="n">
        <v>33</v>
      </c>
      <c r="E8071" s="19" t="s">
        <v>772</v>
      </c>
      <c r="F8071" s="20" t="s">
        <v>811</v>
      </c>
    </row>
    <row r="8072" customFormat="false" ht="15" hidden="false" customHeight="false" outlineLevel="0" collapsed="false">
      <c r="A8072" s="4" t="str">
        <f aca="false">B8072&amp;"|"&amp;C8072</f>
        <v>tdbR00000886 Ile-CAU|33</v>
      </c>
      <c r="B8072" s="4" t="s">
        <v>147</v>
      </c>
      <c r="C8072" s="4" t="s">
        <v>812</v>
      </c>
      <c r="D8072" s="4" t="n">
        <v>34</v>
      </c>
      <c r="E8072" s="19" t="s">
        <v>777</v>
      </c>
      <c r="F8072" s="20" t="s">
        <v>811</v>
      </c>
    </row>
    <row r="8073" customFormat="false" ht="15" hidden="false" customHeight="false" outlineLevel="0" collapsed="false">
      <c r="A8073" s="4" t="str">
        <f aca="false">B8073&amp;"|"&amp;C8073</f>
        <v>tdbR00000886 Ile-CAU|34</v>
      </c>
      <c r="B8073" s="4" t="s">
        <v>147</v>
      </c>
      <c r="C8073" s="4" t="s">
        <v>813</v>
      </c>
      <c r="D8073" s="4" t="n">
        <v>35</v>
      </c>
      <c r="E8073" s="19" t="s">
        <v>772</v>
      </c>
      <c r="F8073" s="20" t="s">
        <v>811</v>
      </c>
    </row>
    <row r="8074" customFormat="false" ht="15" hidden="false" customHeight="false" outlineLevel="0" collapsed="false">
      <c r="A8074" s="4" t="str">
        <f aca="false">B8074&amp;"|"&amp;C8074</f>
        <v>tdbR00000886 Ile-CAU|35</v>
      </c>
      <c r="B8074" s="4" t="s">
        <v>147</v>
      </c>
      <c r="C8074" s="4" t="s">
        <v>814</v>
      </c>
      <c r="D8074" s="4" t="n">
        <v>36</v>
      </c>
      <c r="E8074" s="19" t="s">
        <v>780</v>
      </c>
      <c r="F8074" s="20" t="s">
        <v>811</v>
      </c>
    </row>
    <row r="8075" customFormat="false" ht="15" hidden="false" customHeight="false" outlineLevel="0" collapsed="false">
      <c r="A8075" s="4" t="str">
        <f aca="false">B8075&amp;"|"&amp;C8075</f>
        <v>tdbR00000886 Ile-CAU|36</v>
      </c>
      <c r="B8075" s="4" t="s">
        <v>147</v>
      </c>
      <c r="C8075" s="4" t="s">
        <v>815</v>
      </c>
      <c r="D8075" s="4" t="n">
        <v>37</v>
      </c>
      <c r="E8075" s="19" t="s">
        <v>777</v>
      </c>
      <c r="F8075" s="20" t="s">
        <v>811</v>
      </c>
    </row>
    <row r="8076" customFormat="false" ht="15" hidden="false" customHeight="false" outlineLevel="0" collapsed="false">
      <c r="A8076" s="4" t="str">
        <f aca="false">B8076&amp;"|"&amp;C8076</f>
        <v>tdbR00000886 Ile-CAU|37</v>
      </c>
      <c r="B8076" s="4" t="s">
        <v>147</v>
      </c>
      <c r="C8076" s="4" t="s">
        <v>816</v>
      </c>
      <c r="D8076" s="4" t="n">
        <v>38</v>
      </c>
      <c r="E8076" s="19" t="s">
        <v>780</v>
      </c>
      <c r="F8076" s="20" t="s">
        <v>811</v>
      </c>
    </row>
    <row r="8077" customFormat="false" ht="15" hidden="false" customHeight="false" outlineLevel="0" collapsed="false">
      <c r="A8077" s="4" t="str">
        <f aca="false">B8077&amp;"|"&amp;C8077</f>
        <v>tdbR00000886 Ile-CAU|38</v>
      </c>
      <c r="B8077" s="4" t="s">
        <v>147</v>
      </c>
      <c r="C8077" s="4" t="s">
        <v>817</v>
      </c>
      <c r="D8077" s="4" t="n">
        <v>39</v>
      </c>
      <c r="E8077" s="19" t="s">
        <v>780</v>
      </c>
      <c r="F8077" s="20" t="s">
        <v>811</v>
      </c>
    </row>
    <row r="8078" customFormat="false" ht="15" hidden="false" customHeight="false" outlineLevel="0" collapsed="false">
      <c r="A8078" s="4" t="str">
        <f aca="false">B8078&amp;"|"&amp;C8078</f>
        <v>tdbR00000886 Ile-CAU|39</v>
      </c>
      <c r="B8078" s="4" t="s">
        <v>147</v>
      </c>
      <c r="C8078" s="4" t="s">
        <v>818</v>
      </c>
      <c r="D8078" s="4" t="n">
        <v>40</v>
      </c>
      <c r="E8078" s="21" t="s">
        <v>772</v>
      </c>
      <c r="F8078" s="22" t="s">
        <v>805</v>
      </c>
    </row>
    <row r="8079" customFormat="false" ht="15" hidden="false" customHeight="false" outlineLevel="0" collapsed="false">
      <c r="A8079" s="4" t="str">
        <f aca="false">B8079&amp;"|"&amp;C8079</f>
        <v>tdbR00000886 Ile-CAU|40</v>
      </c>
      <c r="B8079" s="4" t="s">
        <v>147</v>
      </c>
      <c r="C8079" s="4" t="s">
        <v>819</v>
      </c>
      <c r="D8079" s="4" t="n">
        <v>41</v>
      </c>
      <c r="E8079" s="21" t="s">
        <v>772</v>
      </c>
      <c r="F8079" s="22" t="s">
        <v>805</v>
      </c>
    </row>
    <row r="8080" customFormat="false" ht="15" hidden="false" customHeight="false" outlineLevel="0" collapsed="false">
      <c r="A8080" s="4" t="str">
        <f aca="false">B8080&amp;"|"&amp;C8080</f>
        <v>tdbR00000886 Ile-CAU|41</v>
      </c>
      <c r="B8080" s="4" t="s">
        <v>147</v>
      </c>
      <c r="C8080" s="4" t="s">
        <v>820</v>
      </c>
      <c r="D8080" s="4" t="n">
        <v>42</v>
      </c>
      <c r="E8080" s="21" t="s">
        <v>459</v>
      </c>
      <c r="F8080" s="22" t="s">
        <v>805</v>
      </c>
    </row>
    <row r="8081" customFormat="false" ht="15" hidden="false" customHeight="false" outlineLevel="0" collapsed="false">
      <c r="A8081" s="4" t="str">
        <f aca="false">B8081&amp;"|"&amp;C8081</f>
        <v>tdbR00000886 Ile-CAU|42</v>
      </c>
      <c r="B8081" s="4" t="s">
        <v>147</v>
      </c>
      <c r="C8081" s="4" t="s">
        <v>821</v>
      </c>
      <c r="D8081" s="4" t="n">
        <v>43</v>
      </c>
      <c r="E8081" s="21" t="s">
        <v>780</v>
      </c>
      <c r="F8081" s="22" t="s">
        <v>805</v>
      </c>
    </row>
    <row r="8082" customFormat="false" ht="15" hidden="false" customHeight="false" outlineLevel="0" collapsed="false">
      <c r="A8082" s="4" t="str">
        <f aca="false">B8082&amp;"|"&amp;C8082</f>
        <v>tdbR00000886 Ile-CAU|43</v>
      </c>
      <c r="B8082" s="4" t="s">
        <v>147</v>
      </c>
      <c r="C8082" s="4" t="s">
        <v>822</v>
      </c>
      <c r="D8082" s="4" t="n">
        <v>44</v>
      </c>
      <c r="E8082" s="21" t="s">
        <v>777</v>
      </c>
      <c r="F8082" s="22" t="s">
        <v>805</v>
      </c>
    </row>
    <row r="8083" customFormat="false" ht="15" hidden="false" customHeight="false" outlineLevel="0" collapsed="false">
      <c r="A8083" s="4" t="str">
        <f aca="false">B8083&amp;"|"&amp;C8083</f>
        <v>tdbR00000886 Ile-CAU|44</v>
      </c>
      <c r="B8083" s="4" t="s">
        <v>147</v>
      </c>
      <c r="C8083" s="4" t="s">
        <v>823</v>
      </c>
      <c r="D8083" s="4" t="n">
        <v>45</v>
      </c>
      <c r="E8083" s="19" t="s">
        <v>777</v>
      </c>
      <c r="F8083" s="20" t="s">
        <v>824</v>
      </c>
    </row>
    <row r="8084" customFormat="false" ht="15" hidden="false" customHeight="false" outlineLevel="0" collapsed="false">
      <c r="A8084" s="4" t="str">
        <f aca="false">B8084&amp;"|"&amp;C8084</f>
        <v>tdbR00000886 Ile-CAU|45</v>
      </c>
      <c r="B8084" s="4" t="s">
        <v>147</v>
      </c>
      <c r="C8084" s="4" t="s">
        <v>825</v>
      </c>
      <c r="D8084" s="4" t="n">
        <v>46</v>
      </c>
      <c r="E8084" s="19" t="s">
        <v>459</v>
      </c>
      <c r="F8084" s="20" t="s">
        <v>824</v>
      </c>
    </row>
    <row r="8085" customFormat="false" ht="15" hidden="false" customHeight="false" outlineLevel="0" collapsed="false">
      <c r="A8085" s="4" t="str">
        <f aca="false">B8085&amp;"|"&amp;C8085</f>
        <v>tdbR00000886 Ile-CAU|46</v>
      </c>
      <c r="B8085" s="4" t="s">
        <v>147</v>
      </c>
      <c r="C8085" s="4" t="s">
        <v>826</v>
      </c>
      <c r="D8085" s="4" t="n">
        <v>47</v>
      </c>
      <c r="E8085" s="19" t="s">
        <v>780</v>
      </c>
      <c r="F8085" s="20" t="s">
        <v>824</v>
      </c>
    </row>
    <row r="8086" customFormat="false" ht="15" hidden="false" customHeight="false" outlineLevel="0" collapsed="false">
      <c r="A8086" s="4" t="str">
        <f aca="false">B8086&amp;"|"&amp;C8086</f>
        <v>tdbR00000886 Ile-CAU|47</v>
      </c>
      <c r="B8086" s="4" t="s">
        <v>147</v>
      </c>
      <c r="C8086" s="4" t="s">
        <v>827</v>
      </c>
      <c r="D8086" s="4" t="n">
        <v>48</v>
      </c>
      <c r="E8086" s="19" t="s">
        <v>459</v>
      </c>
      <c r="F8086" s="20" t="s">
        <v>824</v>
      </c>
    </row>
    <row r="8087" customFormat="false" ht="15" hidden="false" customHeight="false" outlineLevel="0" collapsed="false">
      <c r="A8087" s="4" t="str">
        <f aca="false">B8087&amp;"|"&amp;C8087</f>
        <v>tdbR00000886 Ile-CAU|48</v>
      </c>
      <c r="B8087" s="4" t="s">
        <v>147</v>
      </c>
      <c r="C8087" s="4" t="s">
        <v>828</v>
      </c>
      <c r="D8087" s="4" t="n">
        <v>49</v>
      </c>
      <c r="E8087" s="19" t="s">
        <v>772</v>
      </c>
      <c r="F8087" s="20" t="s">
        <v>824</v>
      </c>
    </row>
    <row r="8088" customFormat="false" ht="15" hidden="false" customHeight="false" outlineLevel="0" collapsed="false">
      <c r="A8088" s="4" t="str">
        <f aca="false">B8088&amp;"|"&amp;C8088</f>
        <v>tdbR00000886 Ile-CAU|49</v>
      </c>
      <c r="B8088" s="4" t="s">
        <v>147</v>
      </c>
      <c r="C8088" s="4" t="s">
        <v>829</v>
      </c>
      <c r="D8088" s="4" t="n">
        <v>50</v>
      </c>
      <c r="E8088" s="23" t="s">
        <v>459</v>
      </c>
      <c r="F8088" s="10" t="s">
        <v>830</v>
      </c>
    </row>
    <row r="8089" customFormat="false" ht="15" hidden="false" customHeight="false" outlineLevel="0" collapsed="false">
      <c r="A8089" s="4" t="str">
        <f aca="false">B8089&amp;"|"&amp;C8089</f>
        <v>tdbR00000886 Ile-CAU|50</v>
      </c>
      <c r="B8089" s="4" t="s">
        <v>147</v>
      </c>
      <c r="C8089" s="4" t="s">
        <v>831</v>
      </c>
      <c r="D8089" s="4" t="n">
        <v>51</v>
      </c>
      <c r="E8089" s="23" t="s">
        <v>772</v>
      </c>
      <c r="F8089" s="10" t="s">
        <v>830</v>
      </c>
    </row>
    <row r="8090" customFormat="false" ht="15" hidden="false" customHeight="false" outlineLevel="0" collapsed="false">
      <c r="A8090" s="4" t="str">
        <f aca="false">B8090&amp;"|"&amp;C8090</f>
        <v>tdbR00000886 Ile-CAU|51</v>
      </c>
      <c r="B8090" s="4" t="s">
        <v>147</v>
      </c>
      <c r="C8090" s="4" t="s">
        <v>832</v>
      </c>
      <c r="D8090" s="4" t="n">
        <v>52</v>
      </c>
      <c r="E8090" s="23" t="s">
        <v>777</v>
      </c>
      <c r="F8090" s="10" t="s">
        <v>830</v>
      </c>
    </row>
    <row r="8091" customFormat="false" ht="15" hidden="false" customHeight="false" outlineLevel="0" collapsed="false">
      <c r="A8091" s="4" t="str">
        <f aca="false">B8091&amp;"|"&amp;C8091</f>
        <v>tdbR00000886 Ile-CAU|52</v>
      </c>
      <c r="B8091" s="4" t="s">
        <v>147</v>
      </c>
      <c r="C8091" s="4" t="s">
        <v>833</v>
      </c>
      <c r="D8091" s="4" t="n">
        <v>53</v>
      </c>
      <c r="E8091" s="23" t="s">
        <v>459</v>
      </c>
      <c r="F8091" s="10" t="s">
        <v>830</v>
      </c>
    </row>
    <row r="8092" customFormat="false" ht="15" hidden="false" customHeight="false" outlineLevel="0" collapsed="false">
      <c r="A8092" s="4" t="str">
        <f aca="false">B8092&amp;"|"&amp;C8092</f>
        <v>tdbR00000886 Ile-CAU|53</v>
      </c>
      <c r="B8092" s="4" t="s">
        <v>147</v>
      </c>
      <c r="C8092" s="4" t="s">
        <v>834</v>
      </c>
      <c r="D8092" s="4" t="n">
        <v>54</v>
      </c>
      <c r="E8092" s="23" t="s">
        <v>459</v>
      </c>
      <c r="F8092" s="10" t="s">
        <v>830</v>
      </c>
    </row>
    <row r="8093" customFormat="false" ht="15" hidden="false" customHeight="false" outlineLevel="0" collapsed="false">
      <c r="A8093" s="4" t="str">
        <f aca="false">B8093&amp;"|"&amp;C8093</f>
        <v>tdbR00000886 Ile-CAU|54</v>
      </c>
      <c r="B8093" s="4" t="s">
        <v>147</v>
      </c>
      <c r="C8093" s="4" t="s">
        <v>835</v>
      </c>
      <c r="D8093" s="4" t="n">
        <v>55</v>
      </c>
      <c r="E8093" s="19" t="s">
        <v>777</v>
      </c>
      <c r="F8093" s="20" t="s">
        <v>836</v>
      </c>
    </row>
    <row r="8094" customFormat="false" ht="15" hidden="false" customHeight="false" outlineLevel="0" collapsed="false">
      <c r="A8094" s="4" t="str">
        <f aca="false">B8094&amp;"|"&amp;C8094</f>
        <v>tdbR00000886 Ile-CAU|55</v>
      </c>
      <c r="B8094" s="4" t="s">
        <v>147</v>
      </c>
      <c r="C8094" s="4" t="s">
        <v>837</v>
      </c>
      <c r="D8094" s="4" t="n">
        <v>56</v>
      </c>
      <c r="E8094" s="19" t="s">
        <v>777</v>
      </c>
      <c r="F8094" s="20" t="s">
        <v>836</v>
      </c>
    </row>
    <row r="8095" customFormat="false" ht="15" hidden="false" customHeight="false" outlineLevel="0" collapsed="false">
      <c r="A8095" s="4" t="str">
        <f aca="false">B8095&amp;"|"&amp;C8095</f>
        <v>tdbR00000886 Ile-CAU|56</v>
      </c>
      <c r="B8095" s="4" t="s">
        <v>147</v>
      </c>
      <c r="C8095" s="4" t="s">
        <v>838</v>
      </c>
      <c r="D8095" s="4" t="n">
        <v>57</v>
      </c>
      <c r="E8095" s="19" t="s">
        <v>772</v>
      </c>
      <c r="F8095" s="20" t="s">
        <v>836</v>
      </c>
    </row>
    <row r="8096" customFormat="false" ht="15" hidden="false" customHeight="false" outlineLevel="0" collapsed="false">
      <c r="A8096" s="4" t="str">
        <f aca="false">B8096&amp;"|"&amp;C8096</f>
        <v>tdbR00000886 Ile-CAU|57</v>
      </c>
      <c r="B8096" s="4" t="s">
        <v>147</v>
      </c>
      <c r="C8096" s="4" t="s">
        <v>839</v>
      </c>
      <c r="D8096" s="4" t="n">
        <v>58</v>
      </c>
      <c r="E8096" s="19" t="s">
        <v>780</v>
      </c>
      <c r="F8096" s="20" t="s">
        <v>836</v>
      </c>
    </row>
    <row r="8097" customFormat="false" ht="15" hidden="false" customHeight="false" outlineLevel="0" collapsed="false">
      <c r="A8097" s="4" t="str">
        <f aca="false">B8097&amp;"|"&amp;C8097</f>
        <v>tdbR00000886 Ile-CAU|58</v>
      </c>
      <c r="B8097" s="4" t="s">
        <v>147</v>
      </c>
      <c r="C8097" s="4" t="s">
        <v>840</v>
      </c>
      <c r="D8097" s="4" t="n">
        <v>59</v>
      </c>
      <c r="E8097" s="19" t="s">
        <v>780</v>
      </c>
      <c r="F8097" s="20" t="s">
        <v>836</v>
      </c>
    </row>
    <row r="8098" customFormat="false" ht="15" hidden="false" customHeight="false" outlineLevel="0" collapsed="false">
      <c r="A8098" s="4" t="str">
        <f aca="false">B8098&amp;"|"&amp;C8098</f>
        <v>tdbR00000886 Ile-CAU|59</v>
      </c>
      <c r="B8098" s="4" t="s">
        <v>147</v>
      </c>
      <c r="C8098" s="4" t="s">
        <v>841</v>
      </c>
      <c r="D8098" s="4" t="n">
        <v>60</v>
      </c>
      <c r="E8098" s="19" t="s">
        <v>780</v>
      </c>
      <c r="F8098" s="20" t="s">
        <v>836</v>
      </c>
    </row>
    <row r="8099" customFormat="false" ht="15" hidden="false" customHeight="false" outlineLevel="0" collapsed="false">
      <c r="A8099" s="4" t="str">
        <f aca="false">B8099&amp;"|"&amp;C8099</f>
        <v>tdbR00000886 Ile-CAU|60</v>
      </c>
      <c r="B8099" s="4" t="s">
        <v>147</v>
      </c>
      <c r="C8099" s="4" t="s">
        <v>842</v>
      </c>
      <c r="D8099" s="4" t="n">
        <v>61</v>
      </c>
      <c r="E8099" s="19" t="s">
        <v>777</v>
      </c>
      <c r="F8099" s="20" t="s">
        <v>836</v>
      </c>
    </row>
    <row r="8100" customFormat="false" ht="15" hidden="false" customHeight="false" outlineLevel="0" collapsed="false">
      <c r="A8100" s="4" t="str">
        <f aca="false">B8100&amp;"|"&amp;C8100</f>
        <v>tdbR00000886 Ile-CAU|61</v>
      </c>
      <c r="B8100" s="4" t="s">
        <v>147</v>
      </c>
      <c r="C8100" s="4" t="s">
        <v>843</v>
      </c>
      <c r="D8100" s="4" t="n">
        <v>62</v>
      </c>
      <c r="E8100" s="23" t="s">
        <v>772</v>
      </c>
      <c r="F8100" s="10" t="s">
        <v>830</v>
      </c>
    </row>
    <row r="8101" customFormat="false" ht="15" hidden="false" customHeight="false" outlineLevel="0" collapsed="false">
      <c r="A8101" s="4" t="str">
        <f aca="false">B8101&amp;"|"&amp;C8101</f>
        <v>tdbR00000886 Ile-CAU|62</v>
      </c>
      <c r="B8101" s="4" t="s">
        <v>147</v>
      </c>
      <c r="C8101" s="4" t="s">
        <v>844</v>
      </c>
      <c r="D8101" s="4" t="n">
        <v>63</v>
      </c>
      <c r="E8101" s="23" t="s">
        <v>772</v>
      </c>
      <c r="F8101" s="10" t="s">
        <v>830</v>
      </c>
    </row>
    <row r="8102" customFormat="false" ht="15" hidden="false" customHeight="false" outlineLevel="0" collapsed="false">
      <c r="A8102" s="4" t="str">
        <f aca="false">B8102&amp;"|"&amp;C8102</f>
        <v>tdbR00000886 Ile-CAU|63</v>
      </c>
      <c r="B8102" s="4" t="s">
        <v>147</v>
      </c>
      <c r="C8102" s="4" t="s">
        <v>845</v>
      </c>
      <c r="D8102" s="4" t="n">
        <v>64</v>
      </c>
      <c r="E8102" s="23" t="s">
        <v>459</v>
      </c>
      <c r="F8102" s="10" t="s">
        <v>830</v>
      </c>
    </row>
    <row r="8103" customFormat="false" ht="15" hidden="false" customHeight="false" outlineLevel="0" collapsed="false">
      <c r="A8103" s="4" t="str">
        <f aca="false">B8103&amp;"|"&amp;C8103</f>
        <v>tdbR00000886 Ile-CAU|64</v>
      </c>
      <c r="B8103" s="4" t="s">
        <v>147</v>
      </c>
      <c r="C8103" s="4" t="s">
        <v>846</v>
      </c>
      <c r="D8103" s="4" t="n">
        <v>65</v>
      </c>
      <c r="E8103" s="23" t="s">
        <v>459</v>
      </c>
      <c r="F8103" s="10" t="s">
        <v>830</v>
      </c>
    </row>
    <row r="8104" customFormat="false" ht="15" hidden="false" customHeight="false" outlineLevel="0" collapsed="false">
      <c r="A8104" s="4" t="str">
        <f aca="false">B8104&amp;"|"&amp;C8104</f>
        <v>tdbR00000886 Ile-CAU|65</v>
      </c>
      <c r="B8104" s="4" t="s">
        <v>147</v>
      </c>
      <c r="C8104" s="4" t="s">
        <v>847</v>
      </c>
      <c r="D8104" s="4" t="n">
        <v>66</v>
      </c>
      <c r="E8104" s="23" t="s">
        <v>772</v>
      </c>
      <c r="F8104" s="10" t="s">
        <v>830</v>
      </c>
    </row>
    <row r="8105" customFormat="false" ht="15" hidden="false" customHeight="false" outlineLevel="0" collapsed="false">
      <c r="A8105" s="4" t="str">
        <f aca="false">B8105&amp;"|"&amp;C8105</f>
        <v>tdbR00000886 Ile-CAU|66</v>
      </c>
      <c r="B8105" s="4" t="s">
        <v>147</v>
      </c>
      <c r="C8105" s="4" t="s">
        <v>848</v>
      </c>
      <c r="D8105" s="4" t="n">
        <v>67</v>
      </c>
      <c r="E8105" s="17" t="s">
        <v>780</v>
      </c>
      <c r="F8105" s="18" t="s">
        <v>768</v>
      </c>
    </row>
    <row r="8106" customFormat="false" ht="15" hidden="false" customHeight="false" outlineLevel="0" collapsed="false">
      <c r="A8106" s="4" t="str">
        <f aca="false">B8106&amp;"|"&amp;C8106</f>
        <v>tdbR00000886 Ile-CAU|67</v>
      </c>
      <c r="B8106" s="4" t="s">
        <v>147</v>
      </c>
      <c r="C8106" s="4" t="s">
        <v>849</v>
      </c>
      <c r="D8106" s="4" t="n">
        <v>68</v>
      </c>
      <c r="E8106" s="17" t="s">
        <v>459</v>
      </c>
      <c r="F8106" s="18" t="s">
        <v>768</v>
      </c>
    </row>
    <row r="8107" customFormat="false" ht="15" hidden="false" customHeight="false" outlineLevel="0" collapsed="false">
      <c r="A8107" s="4" t="str">
        <f aca="false">B8107&amp;"|"&amp;C8107</f>
        <v>tdbR00000886 Ile-CAU|68</v>
      </c>
      <c r="B8107" s="4" t="s">
        <v>147</v>
      </c>
      <c r="C8107" s="4" t="s">
        <v>850</v>
      </c>
      <c r="D8107" s="4" t="n">
        <v>69</v>
      </c>
      <c r="E8107" s="17" t="s">
        <v>459</v>
      </c>
      <c r="F8107" s="18" t="s">
        <v>768</v>
      </c>
    </row>
    <row r="8108" customFormat="false" ht="15" hidden="false" customHeight="false" outlineLevel="0" collapsed="false">
      <c r="A8108" s="4" t="str">
        <f aca="false">B8108&amp;"|"&amp;C8108</f>
        <v>tdbR00000886 Ile-CAU|69</v>
      </c>
      <c r="B8108" s="4" t="s">
        <v>147</v>
      </c>
      <c r="C8108" s="4" t="s">
        <v>851</v>
      </c>
      <c r="D8108" s="4" t="n">
        <v>70</v>
      </c>
      <c r="E8108" s="17" t="s">
        <v>459</v>
      </c>
      <c r="F8108" s="18" t="s">
        <v>768</v>
      </c>
    </row>
    <row r="8109" customFormat="false" ht="15" hidden="false" customHeight="false" outlineLevel="0" collapsed="false">
      <c r="A8109" s="4" t="str">
        <f aca="false">B8109&amp;"|"&amp;C8109</f>
        <v>tdbR00000886 Ile-CAU|70</v>
      </c>
      <c r="B8109" s="4" t="s">
        <v>147</v>
      </c>
      <c r="C8109" s="4" t="s">
        <v>852</v>
      </c>
      <c r="D8109" s="4" t="n">
        <v>71</v>
      </c>
      <c r="E8109" s="17" t="s">
        <v>772</v>
      </c>
      <c r="F8109" s="18" t="s">
        <v>768</v>
      </c>
    </row>
    <row r="8110" customFormat="false" ht="15" hidden="false" customHeight="false" outlineLevel="0" collapsed="false">
      <c r="A8110" s="4" t="str">
        <f aca="false">B8110&amp;"|"&amp;C8110</f>
        <v>tdbR00000886 Ile-CAU|71</v>
      </c>
      <c r="B8110" s="4" t="s">
        <v>147</v>
      </c>
      <c r="C8110" s="4" t="s">
        <v>853</v>
      </c>
      <c r="D8110" s="4" t="n">
        <v>72</v>
      </c>
      <c r="E8110" s="17" t="s">
        <v>772</v>
      </c>
      <c r="F8110" s="18" t="s">
        <v>768</v>
      </c>
    </row>
    <row r="8111" customFormat="false" ht="15" hidden="false" customHeight="false" outlineLevel="0" collapsed="false">
      <c r="A8111" s="4" t="str">
        <f aca="false">B8111&amp;"|"&amp;C8111</f>
        <v>tdbR00000886 Ile-CAU|72</v>
      </c>
      <c r="B8111" s="4" t="s">
        <v>147</v>
      </c>
      <c r="C8111" s="4" t="s">
        <v>854</v>
      </c>
      <c r="D8111" s="4" t="n">
        <v>73</v>
      </c>
      <c r="E8111" s="17" t="s">
        <v>772</v>
      </c>
      <c r="F8111" s="18" t="s">
        <v>768</v>
      </c>
    </row>
    <row r="8112" customFormat="false" ht="15" hidden="false" customHeight="false" outlineLevel="0" collapsed="false">
      <c r="A8112" s="4" t="str">
        <f aca="false">B8112&amp;"|"&amp;C8112</f>
        <v>tdbR00000923 Ala-GGC|1</v>
      </c>
      <c r="B8112" s="4" t="s">
        <v>148</v>
      </c>
      <c r="C8112" s="4" t="s">
        <v>767</v>
      </c>
      <c r="D8112" s="4" t="n">
        <v>1</v>
      </c>
      <c r="E8112" s="17" t="s">
        <v>459</v>
      </c>
      <c r="F8112" s="18" t="s">
        <v>768</v>
      </c>
    </row>
    <row r="8113" customFormat="false" ht="15" hidden="false" customHeight="false" outlineLevel="0" collapsed="false">
      <c r="A8113" s="4" t="str">
        <f aca="false">B8113&amp;"|"&amp;C8113</f>
        <v>tdbR00000923 Ala-GGC|2</v>
      </c>
      <c r="B8113" s="4" t="s">
        <v>148</v>
      </c>
      <c r="C8113" s="4" t="s">
        <v>769</v>
      </c>
      <c r="D8113" s="4" t="n">
        <v>2</v>
      </c>
      <c r="E8113" s="17" t="s">
        <v>459</v>
      </c>
      <c r="F8113" s="18" t="s">
        <v>768</v>
      </c>
    </row>
    <row r="8114" customFormat="false" ht="15" hidden="false" customHeight="false" outlineLevel="0" collapsed="false">
      <c r="A8114" s="4" t="str">
        <f aca="false">B8114&amp;"|"&amp;C8114</f>
        <v>tdbR00000923 Ala-GGC|3</v>
      </c>
      <c r="B8114" s="4" t="s">
        <v>148</v>
      </c>
      <c r="C8114" s="4" t="s">
        <v>770</v>
      </c>
      <c r="D8114" s="4" t="n">
        <v>3</v>
      </c>
      <c r="E8114" s="17" t="s">
        <v>459</v>
      </c>
      <c r="F8114" s="18" t="s">
        <v>768</v>
      </c>
    </row>
    <row r="8115" customFormat="false" ht="15" hidden="false" customHeight="false" outlineLevel="0" collapsed="false">
      <c r="A8115" s="4" t="str">
        <f aca="false">B8115&amp;"|"&amp;C8115</f>
        <v>tdbR00000923 Ala-GGC|4</v>
      </c>
      <c r="B8115" s="4" t="s">
        <v>148</v>
      </c>
      <c r="C8115" s="4" t="s">
        <v>771</v>
      </c>
      <c r="D8115" s="4" t="n">
        <v>4</v>
      </c>
      <c r="E8115" s="17" t="s">
        <v>459</v>
      </c>
      <c r="F8115" s="18" t="s">
        <v>768</v>
      </c>
    </row>
    <row r="8116" customFormat="false" ht="15" hidden="false" customHeight="false" outlineLevel="0" collapsed="false">
      <c r="A8116" s="4" t="str">
        <f aca="false">B8116&amp;"|"&amp;C8116</f>
        <v>tdbR00000923 Ala-GGC|5</v>
      </c>
      <c r="B8116" s="4" t="s">
        <v>148</v>
      </c>
      <c r="C8116" s="4" t="s">
        <v>773</v>
      </c>
      <c r="D8116" s="4" t="n">
        <v>5</v>
      </c>
      <c r="E8116" s="17" t="s">
        <v>772</v>
      </c>
      <c r="F8116" s="18" t="s">
        <v>768</v>
      </c>
    </row>
    <row r="8117" customFormat="false" ht="15" hidden="false" customHeight="false" outlineLevel="0" collapsed="false">
      <c r="A8117" s="4" t="str">
        <f aca="false">B8117&amp;"|"&amp;C8117</f>
        <v>tdbR00000923 Ala-GGC|6</v>
      </c>
      <c r="B8117" s="4" t="s">
        <v>148</v>
      </c>
      <c r="C8117" s="4" t="s">
        <v>774</v>
      </c>
      <c r="D8117" s="4" t="n">
        <v>6</v>
      </c>
      <c r="E8117" s="17" t="s">
        <v>777</v>
      </c>
      <c r="F8117" s="18" t="s">
        <v>768</v>
      </c>
    </row>
    <row r="8118" customFormat="false" ht="15" hidden="false" customHeight="false" outlineLevel="0" collapsed="false">
      <c r="A8118" s="4" t="str">
        <f aca="false">B8118&amp;"|"&amp;C8118</f>
        <v>tdbR00000923 Ala-GGC|7</v>
      </c>
      <c r="B8118" s="4" t="s">
        <v>148</v>
      </c>
      <c r="C8118" s="4" t="s">
        <v>775</v>
      </c>
      <c r="D8118" s="4" t="n">
        <v>7</v>
      </c>
      <c r="E8118" s="17" t="s">
        <v>780</v>
      </c>
      <c r="F8118" s="18" t="s">
        <v>768</v>
      </c>
    </row>
    <row r="8119" customFormat="false" ht="15" hidden="false" customHeight="false" outlineLevel="0" collapsed="false">
      <c r="A8119" s="4" t="str">
        <f aca="false">B8119&amp;"|"&amp;C8119</f>
        <v>tdbR00000923 Ala-GGC|8</v>
      </c>
      <c r="B8119" s="4" t="s">
        <v>148</v>
      </c>
      <c r="C8119" s="4" t="s">
        <v>776</v>
      </c>
      <c r="D8119" s="4" t="n">
        <v>8</v>
      </c>
      <c r="E8119" s="3" t="s">
        <v>777</v>
      </c>
      <c r="F8119" s="4" t="s">
        <v>778</v>
      </c>
    </row>
    <row r="8120" customFormat="false" ht="15" hidden="false" customHeight="false" outlineLevel="0" collapsed="false">
      <c r="A8120" s="4" t="str">
        <f aca="false">B8120&amp;"|"&amp;C8120</f>
        <v>tdbR00000923 Ala-GGC|9</v>
      </c>
      <c r="B8120" s="4" t="s">
        <v>148</v>
      </c>
      <c r="C8120" s="4" t="s">
        <v>779</v>
      </c>
      <c r="D8120" s="4" t="n">
        <v>9</v>
      </c>
      <c r="E8120" s="3" t="s">
        <v>780</v>
      </c>
      <c r="F8120" s="4" t="s">
        <v>781</v>
      </c>
    </row>
    <row r="8121" customFormat="false" ht="15" hidden="false" customHeight="false" outlineLevel="0" collapsed="false">
      <c r="A8121" s="4" t="str">
        <f aca="false">B8121&amp;"|"&amp;C8121</f>
        <v>tdbR00000923 Ala-GGC|10</v>
      </c>
      <c r="B8121" s="4" t="s">
        <v>148</v>
      </c>
      <c r="C8121" s="4" t="s">
        <v>782</v>
      </c>
      <c r="D8121" s="4" t="n">
        <v>10</v>
      </c>
      <c r="E8121" s="8" t="s">
        <v>459</v>
      </c>
      <c r="F8121" s="7" t="s">
        <v>783</v>
      </c>
    </row>
    <row r="8122" customFormat="false" ht="15" hidden="false" customHeight="false" outlineLevel="0" collapsed="false">
      <c r="A8122" s="4" t="str">
        <f aca="false">B8122&amp;"|"&amp;C8122</f>
        <v>tdbR00000923 Ala-GGC|11</v>
      </c>
      <c r="B8122" s="4" t="s">
        <v>148</v>
      </c>
      <c r="C8122" s="4" t="s">
        <v>784</v>
      </c>
      <c r="D8122" s="4" t="n">
        <v>11</v>
      </c>
      <c r="E8122" s="8" t="s">
        <v>772</v>
      </c>
      <c r="F8122" s="7" t="s">
        <v>783</v>
      </c>
    </row>
    <row r="8123" customFormat="false" ht="15" hidden="false" customHeight="false" outlineLevel="0" collapsed="false">
      <c r="A8123" s="4" t="str">
        <f aca="false">B8123&amp;"|"&amp;C8123</f>
        <v>tdbR00000923 Ala-GGC|12</v>
      </c>
      <c r="B8123" s="4" t="s">
        <v>148</v>
      </c>
      <c r="C8123" s="4" t="s">
        <v>785</v>
      </c>
      <c r="D8123" s="4" t="n">
        <v>12</v>
      </c>
      <c r="E8123" s="8" t="s">
        <v>777</v>
      </c>
      <c r="F8123" s="7" t="s">
        <v>783</v>
      </c>
    </row>
    <row r="8124" customFormat="false" ht="15" hidden="false" customHeight="false" outlineLevel="0" collapsed="false">
      <c r="A8124" s="4" t="str">
        <f aca="false">B8124&amp;"|"&amp;C8124</f>
        <v>tdbR00000923 Ala-GGC|13</v>
      </c>
      <c r="B8124" s="4" t="s">
        <v>148</v>
      </c>
      <c r="C8124" s="4" t="s">
        <v>786</v>
      </c>
      <c r="D8124" s="4" t="n">
        <v>13</v>
      </c>
      <c r="E8124" s="8" t="s">
        <v>772</v>
      </c>
      <c r="F8124" s="7" t="s">
        <v>783</v>
      </c>
    </row>
    <row r="8125" customFormat="false" ht="15" hidden="false" customHeight="false" outlineLevel="0" collapsed="false">
      <c r="A8125" s="4" t="str">
        <f aca="false">B8125&amp;"|"&amp;C8125</f>
        <v>tdbR00000923 Ala-GGC|14</v>
      </c>
      <c r="B8125" s="4" t="s">
        <v>148</v>
      </c>
      <c r="C8125" s="4" t="s">
        <v>787</v>
      </c>
      <c r="D8125" s="4" t="n">
        <v>14</v>
      </c>
      <c r="E8125" s="19" t="s">
        <v>780</v>
      </c>
      <c r="F8125" s="20" t="s">
        <v>788</v>
      </c>
    </row>
    <row r="8126" customFormat="false" ht="15" hidden="false" customHeight="false" outlineLevel="0" collapsed="false">
      <c r="A8126" s="4" t="str">
        <f aca="false">B8126&amp;"|"&amp;C8126</f>
        <v>tdbR00000923 Ala-GGC|15</v>
      </c>
      <c r="B8126" s="4" t="s">
        <v>148</v>
      </c>
      <c r="C8126" s="4" t="s">
        <v>789</v>
      </c>
      <c r="D8126" s="4" t="n">
        <v>15</v>
      </c>
      <c r="E8126" s="19" t="s">
        <v>459</v>
      </c>
      <c r="F8126" s="20" t="s">
        <v>788</v>
      </c>
    </row>
    <row r="8127" customFormat="false" ht="15" hidden="false" customHeight="false" outlineLevel="0" collapsed="false">
      <c r="A8127" s="4" t="str">
        <f aca="false">B8127&amp;"|"&amp;C8127</f>
        <v>tdbR00000923 Ala-GGC|16</v>
      </c>
      <c r="B8127" s="4" t="s">
        <v>148</v>
      </c>
      <c r="C8127" s="4" t="s">
        <v>790</v>
      </c>
      <c r="D8127" s="4" t="n">
        <v>16</v>
      </c>
      <c r="E8127" s="19" t="s">
        <v>777</v>
      </c>
      <c r="F8127" s="20" t="s">
        <v>788</v>
      </c>
    </row>
    <row r="8128" customFormat="false" ht="15" hidden="false" customHeight="false" outlineLevel="0" collapsed="false">
      <c r="A8128" s="4" t="str">
        <f aca="false">B8128&amp;"|"&amp;C8128</f>
        <v>tdbR00000923 Ala-GGC|17</v>
      </c>
      <c r="B8128" s="4" t="s">
        <v>148</v>
      </c>
      <c r="C8128" s="4" t="s">
        <v>791</v>
      </c>
      <c r="D8128" s="4" t="n">
        <v>17</v>
      </c>
      <c r="E8128" s="19" t="s">
        <v>777</v>
      </c>
      <c r="F8128" s="20" t="s">
        <v>788</v>
      </c>
    </row>
    <row r="8129" customFormat="false" ht="15" hidden="false" customHeight="false" outlineLevel="0" collapsed="false">
      <c r="A8129" s="4" t="str">
        <f aca="false">B8129&amp;"|"&amp;C8129</f>
        <v>tdbR00000923 Ala-GGC|17a</v>
      </c>
      <c r="B8129" s="4" t="s">
        <v>148</v>
      </c>
      <c r="C8129" s="4" t="s">
        <v>792</v>
      </c>
      <c r="D8129" s="4" t="n">
        <v>18</v>
      </c>
      <c r="E8129" s="19" t="s">
        <v>777</v>
      </c>
      <c r="F8129" s="20" t="s">
        <v>788</v>
      </c>
    </row>
    <row r="8130" customFormat="false" ht="15" hidden="false" customHeight="false" outlineLevel="0" collapsed="false">
      <c r="A8130" s="4" t="str">
        <f aca="false">B8130&amp;"|"&amp;C8130</f>
        <v>tdbR00000923 Ala-GGC|18</v>
      </c>
      <c r="B8130" s="4" t="s">
        <v>148</v>
      </c>
      <c r="C8130" s="4" t="s">
        <v>793</v>
      </c>
      <c r="D8130" s="4" t="n">
        <v>19</v>
      </c>
      <c r="E8130" s="19" t="s">
        <v>459</v>
      </c>
      <c r="F8130" s="20" t="s">
        <v>788</v>
      </c>
    </row>
    <row r="8131" customFormat="false" ht="15" hidden="false" customHeight="false" outlineLevel="0" collapsed="false">
      <c r="A8131" s="4" t="str">
        <f aca="false">B8131&amp;"|"&amp;C8131</f>
        <v>tdbR00000923 Ala-GGC|19</v>
      </c>
      <c r="B8131" s="4" t="s">
        <v>148</v>
      </c>
      <c r="C8131" s="4" t="s">
        <v>794</v>
      </c>
      <c r="D8131" s="4" t="n">
        <v>20</v>
      </c>
      <c r="E8131" s="19" t="s">
        <v>459</v>
      </c>
      <c r="F8131" s="20" t="s">
        <v>788</v>
      </c>
    </row>
    <row r="8132" customFormat="false" ht="15" hidden="false" customHeight="false" outlineLevel="0" collapsed="false">
      <c r="A8132" s="4" t="str">
        <f aca="false">B8132&amp;"|"&amp;C8132</f>
        <v>tdbR00000923 Ala-GGC|20</v>
      </c>
      <c r="B8132" s="4" t="s">
        <v>148</v>
      </c>
      <c r="C8132" s="4" t="s">
        <v>795</v>
      </c>
      <c r="D8132" s="4" t="n">
        <v>21</v>
      </c>
      <c r="E8132" s="19" t="s">
        <v>777</v>
      </c>
      <c r="F8132" s="20" t="s">
        <v>788</v>
      </c>
    </row>
    <row r="8133" customFormat="false" ht="15" hidden="false" customHeight="false" outlineLevel="0" collapsed="false">
      <c r="A8133" s="4" t="str">
        <f aca="false">B8133&amp;"|"&amp;C8133</f>
        <v>tdbR00000923 Ala-GGC|20a</v>
      </c>
      <c r="B8133" s="4" t="s">
        <v>148</v>
      </c>
      <c r="C8133" s="4" t="s">
        <v>796</v>
      </c>
      <c r="D8133" s="4" t="n">
        <v>22</v>
      </c>
      <c r="E8133" s="19" t="s">
        <v>777</v>
      </c>
      <c r="F8133" s="20" t="s">
        <v>788</v>
      </c>
    </row>
    <row r="8134" customFormat="false" ht="15" hidden="false" customHeight="false" outlineLevel="0" collapsed="false">
      <c r="A8134" s="4" t="str">
        <f aca="false">B8134&amp;"|"&amp;C8134</f>
        <v>tdbR00000923 Ala-GGC|21</v>
      </c>
      <c r="B8134" s="4" t="s">
        <v>148</v>
      </c>
      <c r="C8134" s="4" t="s">
        <v>797</v>
      </c>
      <c r="D8134" s="4" t="n">
        <v>23</v>
      </c>
      <c r="E8134" s="19" t="s">
        <v>780</v>
      </c>
      <c r="F8134" s="20" t="s">
        <v>788</v>
      </c>
    </row>
    <row r="8135" customFormat="false" ht="15" hidden="false" customHeight="false" outlineLevel="0" collapsed="false">
      <c r="A8135" s="4" t="str">
        <f aca="false">B8135&amp;"|"&amp;C8135</f>
        <v>tdbR00000923 Ala-GGC|22</v>
      </c>
      <c r="B8135" s="4" t="s">
        <v>148</v>
      </c>
      <c r="C8135" s="4" t="s">
        <v>798</v>
      </c>
      <c r="D8135" s="4" t="n">
        <v>24</v>
      </c>
      <c r="E8135" s="8" t="s">
        <v>459</v>
      </c>
      <c r="F8135" s="7" t="s">
        <v>783</v>
      </c>
    </row>
    <row r="8136" customFormat="false" ht="15" hidden="false" customHeight="false" outlineLevel="0" collapsed="false">
      <c r="A8136" s="4" t="str">
        <f aca="false">B8136&amp;"|"&amp;C8136</f>
        <v>tdbR00000923 Ala-GGC|23</v>
      </c>
      <c r="B8136" s="4" t="s">
        <v>148</v>
      </c>
      <c r="C8136" s="4" t="s">
        <v>799</v>
      </c>
      <c r="D8136" s="4" t="n">
        <v>25</v>
      </c>
      <c r="E8136" s="8" t="s">
        <v>780</v>
      </c>
      <c r="F8136" s="7" t="s">
        <v>783</v>
      </c>
    </row>
    <row r="8137" customFormat="false" ht="15" hidden="false" customHeight="false" outlineLevel="0" collapsed="false">
      <c r="A8137" s="4" t="str">
        <f aca="false">B8137&amp;"|"&amp;C8137</f>
        <v>tdbR00000923 Ala-GGC|24</v>
      </c>
      <c r="B8137" s="4" t="s">
        <v>148</v>
      </c>
      <c r="C8137" s="4" t="s">
        <v>800</v>
      </c>
      <c r="D8137" s="4" t="n">
        <v>26</v>
      </c>
      <c r="E8137" s="8" t="s">
        <v>459</v>
      </c>
      <c r="F8137" s="7" t="s">
        <v>783</v>
      </c>
    </row>
    <row r="8138" customFormat="false" ht="15" hidden="false" customHeight="false" outlineLevel="0" collapsed="false">
      <c r="A8138" s="4" t="str">
        <f aca="false">B8138&amp;"|"&amp;C8138</f>
        <v>tdbR00000923 Ala-GGC|25</v>
      </c>
      <c r="B8138" s="4" t="s">
        <v>148</v>
      </c>
      <c r="C8138" s="4" t="s">
        <v>801</v>
      </c>
      <c r="D8138" s="4" t="n">
        <v>27</v>
      </c>
      <c r="E8138" s="8" t="s">
        <v>772</v>
      </c>
      <c r="F8138" s="7" t="s">
        <v>783</v>
      </c>
    </row>
    <row r="8139" customFormat="false" ht="15" hidden="false" customHeight="false" outlineLevel="0" collapsed="false">
      <c r="A8139" s="4" t="str">
        <f aca="false">B8139&amp;"|"&amp;C8139</f>
        <v>tdbR00000923 Ala-GGC|26</v>
      </c>
      <c r="B8139" s="4" t="s">
        <v>148</v>
      </c>
      <c r="C8139" s="4" t="s">
        <v>802</v>
      </c>
      <c r="D8139" s="4" t="n">
        <v>28</v>
      </c>
      <c r="E8139" s="3" t="s">
        <v>459</v>
      </c>
      <c r="F8139" s="4" t="s">
        <v>803</v>
      </c>
    </row>
    <row r="8140" customFormat="false" ht="15" hidden="false" customHeight="false" outlineLevel="0" collapsed="false">
      <c r="A8140" s="4" t="str">
        <f aca="false">B8140&amp;"|"&amp;C8140</f>
        <v>tdbR00000923 Ala-GGC|27</v>
      </c>
      <c r="B8140" s="4" t="s">
        <v>148</v>
      </c>
      <c r="C8140" s="4" t="s">
        <v>804</v>
      </c>
      <c r="D8140" s="4" t="n">
        <v>29</v>
      </c>
      <c r="E8140" s="21" t="s">
        <v>772</v>
      </c>
      <c r="F8140" s="22" t="s">
        <v>805</v>
      </c>
    </row>
    <row r="8141" customFormat="false" ht="15" hidden="false" customHeight="false" outlineLevel="0" collapsed="false">
      <c r="A8141" s="4" t="str">
        <f aca="false">B8141&amp;"|"&amp;C8141</f>
        <v>tdbR00000923 Ala-GGC|28</v>
      </c>
      <c r="B8141" s="4" t="s">
        <v>148</v>
      </c>
      <c r="C8141" s="4" t="s">
        <v>806</v>
      </c>
      <c r="D8141" s="4" t="n">
        <v>30</v>
      </c>
      <c r="E8141" s="21" t="s">
        <v>772</v>
      </c>
      <c r="F8141" s="22" t="s">
        <v>805</v>
      </c>
    </row>
    <row r="8142" customFormat="false" ht="15" hidden="false" customHeight="false" outlineLevel="0" collapsed="false">
      <c r="A8142" s="4" t="str">
        <f aca="false">B8142&amp;"|"&amp;C8142</f>
        <v>tdbR00000923 Ala-GGC|29</v>
      </c>
      <c r="B8142" s="4" t="s">
        <v>148</v>
      </c>
      <c r="C8142" s="4" t="s">
        <v>807</v>
      </c>
      <c r="D8142" s="4" t="n">
        <v>31</v>
      </c>
      <c r="E8142" s="21" t="s">
        <v>777</v>
      </c>
      <c r="F8142" s="22" t="s">
        <v>805</v>
      </c>
    </row>
    <row r="8143" customFormat="false" ht="15" hidden="false" customHeight="false" outlineLevel="0" collapsed="false">
      <c r="A8143" s="4" t="str">
        <f aca="false">B8143&amp;"|"&amp;C8143</f>
        <v>tdbR00000923 Ala-GGC|30</v>
      </c>
      <c r="B8143" s="4" t="s">
        <v>148</v>
      </c>
      <c r="C8143" s="4" t="s">
        <v>808</v>
      </c>
      <c r="D8143" s="4" t="n">
        <v>32</v>
      </c>
      <c r="E8143" s="21" t="s">
        <v>459</v>
      </c>
      <c r="F8143" s="22" t="s">
        <v>805</v>
      </c>
    </row>
    <row r="8144" customFormat="false" ht="15" hidden="false" customHeight="false" outlineLevel="0" collapsed="false">
      <c r="A8144" s="4" t="str">
        <f aca="false">B8144&amp;"|"&amp;C8144</f>
        <v>tdbR00000923 Ala-GGC|31</v>
      </c>
      <c r="B8144" s="4" t="s">
        <v>148</v>
      </c>
      <c r="C8144" s="4" t="s">
        <v>809</v>
      </c>
      <c r="D8144" s="4" t="n">
        <v>33</v>
      </c>
      <c r="E8144" s="21" t="s">
        <v>772</v>
      </c>
      <c r="F8144" s="22" t="s">
        <v>805</v>
      </c>
    </row>
    <row r="8145" customFormat="false" ht="15" hidden="false" customHeight="false" outlineLevel="0" collapsed="false">
      <c r="A8145" s="4" t="str">
        <f aca="false">B8145&amp;"|"&amp;C8145</f>
        <v>tdbR00000923 Ala-GGC|32</v>
      </c>
      <c r="B8145" s="4" t="s">
        <v>148</v>
      </c>
      <c r="C8145" s="4" t="s">
        <v>810</v>
      </c>
      <c r="D8145" s="4" t="n">
        <v>34</v>
      </c>
      <c r="E8145" s="19" t="s">
        <v>780</v>
      </c>
      <c r="F8145" s="20" t="s">
        <v>811</v>
      </c>
    </row>
    <row r="8146" customFormat="false" ht="15" hidden="false" customHeight="false" outlineLevel="0" collapsed="false">
      <c r="A8146" s="4" t="str">
        <f aca="false">B8146&amp;"|"&amp;C8146</f>
        <v>tdbR00000923 Ala-GGC|33</v>
      </c>
      <c r="B8146" s="4" t="s">
        <v>148</v>
      </c>
      <c r="C8146" s="4" t="s">
        <v>812</v>
      </c>
      <c r="D8146" s="4" t="n">
        <v>35</v>
      </c>
      <c r="E8146" s="19" t="s">
        <v>777</v>
      </c>
      <c r="F8146" s="20" t="s">
        <v>811</v>
      </c>
    </row>
    <row r="8147" customFormat="false" ht="15" hidden="false" customHeight="false" outlineLevel="0" collapsed="false">
      <c r="A8147" s="4" t="str">
        <f aca="false">B8147&amp;"|"&amp;C8147</f>
        <v>tdbR00000923 Ala-GGC|34</v>
      </c>
      <c r="B8147" s="4" t="s">
        <v>148</v>
      </c>
      <c r="C8147" s="4" t="s">
        <v>813</v>
      </c>
      <c r="D8147" s="4" t="n">
        <v>36</v>
      </c>
      <c r="E8147" s="19" t="s">
        <v>459</v>
      </c>
      <c r="F8147" s="20" t="s">
        <v>811</v>
      </c>
    </row>
    <row r="8148" customFormat="false" ht="15" hidden="false" customHeight="false" outlineLevel="0" collapsed="false">
      <c r="A8148" s="4" t="str">
        <f aca="false">B8148&amp;"|"&amp;C8148</f>
        <v>tdbR00000923 Ala-GGC|35</v>
      </c>
      <c r="B8148" s="4" t="s">
        <v>148</v>
      </c>
      <c r="C8148" s="4" t="s">
        <v>814</v>
      </c>
      <c r="D8148" s="4" t="n">
        <v>37</v>
      </c>
      <c r="E8148" s="19" t="s">
        <v>459</v>
      </c>
      <c r="F8148" s="20" t="s">
        <v>811</v>
      </c>
    </row>
    <row r="8149" customFormat="false" ht="15" hidden="false" customHeight="false" outlineLevel="0" collapsed="false">
      <c r="A8149" s="4" t="str">
        <f aca="false">B8149&amp;"|"&amp;C8149</f>
        <v>tdbR00000923 Ala-GGC|36</v>
      </c>
      <c r="B8149" s="4" t="s">
        <v>148</v>
      </c>
      <c r="C8149" s="4" t="s">
        <v>815</v>
      </c>
      <c r="D8149" s="4" t="n">
        <v>38</v>
      </c>
      <c r="E8149" s="19" t="s">
        <v>772</v>
      </c>
      <c r="F8149" s="20" t="s">
        <v>811</v>
      </c>
    </row>
    <row r="8150" customFormat="false" ht="15" hidden="false" customHeight="false" outlineLevel="0" collapsed="false">
      <c r="A8150" s="4" t="str">
        <f aca="false">B8150&amp;"|"&amp;C8150</f>
        <v>tdbR00000923 Ala-GGC|37</v>
      </c>
      <c r="B8150" s="4" t="s">
        <v>148</v>
      </c>
      <c r="C8150" s="4" t="s">
        <v>816</v>
      </c>
      <c r="D8150" s="4" t="n">
        <v>39</v>
      </c>
      <c r="E8150" s="19" t="s">
        <v>780</v>
      </c>
      <c r="F8150" s="20" t="s">
        <v>811</v>
      </c>
    </row>
    <row r="8151" customFormat="false" ht="15" hidden="false" customHeight="false" outlineLevel="0" collapsed="false">
      <c r="A8151" s="4" t="str">
        <f aca="false">B8151&amp;"|"&amp;C8151</f>
        <v>tdbR00000923 Ala-GGC|38</v>
      </c>
      <c r="B8151" s="4" t="s">
        <v>148</v>
      </c>
      <c r="C8151" s="4" t="s">
        <v>817</v>
      </c>
      <c r="D8151" s="4" t="n">
        <v>40</v>
      </c>
      <c r="E8151" s="19" t="s">
        <v>777</v>
      </c>
      <c r="F8151" s="20" t="s">
        <v>811</v>
      </c>
    </row>
    <row r="8152" customFormat="false" ht="15" hidden="false" customHeight="false" outlineLevel="0" collapsed="false">
      <c r="A8152" s="4" t="str">
        <f aca="false">B8152&amp;"|"&amp;C8152</f>
        <v>tdbR00000923 Ala-GGC|39</v>
      </c>
      <c r="B8152" s="4" t="s">
        <v>148</v>
      </c>
      <c r="C8152" s="4" t="s">
        <v>818</v>
      </c>
      <c r="D8152" s="4" t="n">
        <v>41</v>
      </c>
      <c r="E8152" s="21" t="s">
        <v>459</v>
      </c>
      <c r="F8152" s="22" t="s">
        <v>805</v>
      </c>
    </row>
    <row r="8153" customFormat="false" ht="15" hidden="false" customHeight="false" outlineLevel="0" collapsed="false">
      <c r="A8153" s="4" t="str">
        <f aca="false">B8153&amp;"|"&amp;C8153</f>
        <v>tdbR00000923 Ala-GGC|40</v>
      </c>
      <c r="B8153" s="4" t="s">
        <v>148</v>
      </c>
      <c r="C8153" s="4" t="s">
        <v>819</v>
      </c>
      <c r="D8153" s="4" t="n">
        <v>42</v>
      </c>
      <c r="E8153" s="21" t="s">
        <v>772</v>
      </c>
      <c r="F8153" s="22" t="s">
        <v>805</v>
      </c>
    </row>
    <row r="8154" customFormat="false" ht="15" hidden="false" customHeight="false" outlineLevel="0" collapsed="false">
      <c r="A8154" s="4" t="str">
        <f aca="false">B8154&amp;"|"&amp;C8154</f>
        <v>tdbR00000923 Ala-GGC|41</v>
      </c>
      <c r="B8154" s="4" t="s">
        <v>148</v>
      </c>
      <c r="C8154" s="4" t="s">
        <v>820</v>
      </c>
      <c r="D8154" s="4" t="n">
        <v>43</v>
      </c>
      <c r="E8154" s="21" t="s">
        <v>780</v>
      </c>
      <c r="F8154" s="22" t="s">
        <v>805</v>
      </c>
    </row>
    <row r="8155" customFormat="false" ht="15" hidden="false" customHeight="false" outlineLevel="0" collapsed="false">
      <c r="A8155" s="4" t="str">
        <f aca="false">B8155&amp;"|"&amp;C8155</f>
        <v>tdbR00000923 Ala-GGC|42</v>
      </c>
      <c r="B8155" s="4" t="s">
        <v>148</v>
      </c>
      <c r="C8155" s="4" t="s">
        <v>821</v>
      </c>
      <c r="D8155" s="4" t="n">
        <v>44</v>
      </c>
      <c r="E8155" s="21" t="s">
        <v>459</v>
      </c>
      <c r="F8155" s="22" t="s">
        <v>805</v>
      </c>
    </row>
    <row r="8156" customFormat="false" ht="15" hidden="false" customHeight="false" outlineLevel="0" collapsed="false">
      <c r="A8156" s="4" t="str">
        <f aca="false">B8156&amp;"|"&amp;C8156</f>
        <v>tdbR00000923 Ala-GGC|43</v>
      </c>
      <c r="B8156" s="4" t="s">
        <v>148</v>
      </c>
      <c r="C8156" s="4" t="s">
        <v>822</v>
      </c>
      <c r="D8156" s="4" t="n">
        <v>45</v>
      </c>
      <c r="E8156" s="21" t="s">
        <v>459</v>
      </c>
      <c r="F8156" s="22" t="s">
        <v>805</v>
      </c>
    </row>
    <row r="8157" customFormat="false" ht="15" hidden="false" customHeight="false" outlineLevel="0" collapsed="false">
      <c r="A8157" s="4" t="str">
        <f aca="false">B8157&amp;"|"&amp;C8157</f>
        <v>tdbR00000923 Ala-GGC|44</v>
      </c>
      <c r="B8157" s="4" t="s">
        <v>148</v>
      </c>
      <c r="C8157" s="4" t="s">
        <v>823</v>
      </c>
      <c r="D8157" s="4" t="n">
        <v>46</v>
      </c>
      <c r="E8157" s="19" t="s">
        <v>780</v>
      </c>
      <c r="F8157" s="20" t="s">
        <v>824</v>
      </c>
    </row>
    <row r="8158" customFormat="false" ht="15" hidden="false" customHeight="false" outlineLevel="0" collapsed="false">
      <c r="A8158" s="4" t="str">
        <f aca="false">B8158&amp;"|"&amp;C8158</f>
        <v>tdbR00000923 Ala-GGC|45</v>
      </c>
      <c r="B8158" s="4" t="s">
        <v>148</v>
      </c>
      <c r="C8158" s="4" t="s">
        <v>825</v>
      </c>
      <c r="D8158" s="4" t="n">
        <v>47</v>
      </c>
      <c r="E8158" s="19" t="s">
        <v>459</v>
      </c>
      <c r="F8158" s="20" t="s">
        <v>824</v>
      </c>
    </row>
    <row r="8159" customFormat="false" ht="15" hidden="false" customHeight="false" outlineLevel="0" collapsed="false">
      <c r="A8159" s="4" t="str">
        <f aca="false">B8159&amp;"|"&amp;C8159</f>
        <v>tdbR00000923 Ala-GGC|46</v>
      </c>
      <c r="B8159" s="4" t="s">
        <v>148</v>
      </c>
      <c r="C8159" s="4" t="s">
        <v>826</v>
      </c>
      <c r="D8159" s="4" t="n">
        <v>48</v>
      </c>
      <c r="E8159" s="19" t="s">
        <v>459</v>
      </c>
      <c r="F8159" s="20" t="s">
        <v>824</v>
      </c>
    </row>
    <row r="8160" customFormat="false" ht="15" hidden="false" customHeight="false" outlineLevel="0" collapsed="false">
      <c r="A8160" s="4" t="str">
        <f aca="false">B8160&amp;"|"&amp;C8160</f>
        <v>tdbR00000923 Ala-GGC|47</v>
      </c>
      <c r="B8160" s="4" t="s">
        <v>148</v>
      </c>
      <c r="C8160" s="4" t="s">
        <v>827</v>
      </c>
      <c r="D8160" s="4" t="n">
        <v>49</v>
      </c>
      <c r="E8160" s="19" t="s">
        <v>777</v>
      </c>
      <c r="F8160" s="20" t="s">
        <v>824</v>
      </c>
    </row>
    <row r="8161" customFormat="false" ht="15" hidden="false" customHeight="false" outlineLevel="0" collapsed="false">
      <c r="A8161" s="4" t="str">
        <f aca="false">B8161&amp;"|"&amp;C8161</f>
        <v>tdbR00000923 Ala-GGC|48</v>
      </c>
      <c r="B8161" s="4" t="s">
        <v>148</v>
      </c>
      <c r="C8161" s="4" t="s">
        <v>828</v>
      </c>
      <c r="D8161" s="4" t="n">
        <v>50</v>
      </c>
      <c r="E8161" s="19" t="s">
        <v>772</v>
      </c>
      <c r="F8161" s="20" t="s">
        <v>824</v>
      </c>
    </row>
    <row r="8162" customFormat="false" ht="15" hidden="false" customHeight="false" outlineLevel="0" collapsed="false">
      <c r="A8162" s="4" t="str">
        <f aca="false">B8162&amp;"|"&amp;C8162</f>
        <v>tdbR00000923 Ala-GGC|49</v>
      </c>
      <c r="B8162" s="4" t="s">
        <v>148</v>
      </c>
      <c r="C8162" s="4" t="s">
        <v>829</v>
      </c>
      <c r="D8162" s="4" t="n">
        <v>51</v>
      </c>
      <c r="E8162" s="23" t="s">
        <v>780</v>
      </c>
      <c r="F8162" s="10" t="s">
        <v>830</v>
      </c>
    </row>
    <row r="8163" customFormat="false" ht="15" hidden="false" customHeight="false" outlineLevel="0" collapsed="false">
      <c r="A8163" s="4" t="str">
        <f aca="false">B8163&amp;"|"&amp;C8163</f>
        <v>tdbR00000923 Ala-GGC|50</v>
      </c>
      <c r="B8163" s="4" t="s">
        <v>148</v>
      </c>
      <c r="C8163" s="4" t="s">
        <v>831</v>
      </c>
      <c r="D8163" s="4" t="n">
        <v>52</v>
      </c>
      <c r="E8163" s="23" t="s">
        <v>459</v>
      </c>
      <c r="F8163" s="10" t="s">
        <v>830</v>
      </c>
    </row>
    <row r="8164" customFormat="false" ht="15" hidden="false" customHeight="false" outlineLevel="0" collapsed="false">
      <c r="A8164" s="4" t="str">
        <f aca="false">B8164&amp;"|"&amp;C8164</f>
        <v>tdbR00000923 Ala-GGC|51</v>
      </c>
      <c r="B8164" s="4" t="s">
        <v>148</v>
      </c>
      <c r="C8164" s="4" t="s">
        <v>832</v>
      </c>
      <c r="D8164" s="4" t="n">
        <v>53</v>
      </c>
      <c r="E8164" s="23" t="s">
        <v>459</v>
      </c>
      <c r="F8164" s="10" t="s">
        <v>830</v>
      </c>
    </row>
    <row r="8165" customFormat="false" ht="15" hidden="false" customHeight="false" outlineLevel="0" collapsed="false">
      <c r="A8165" s="4" t="str">
        <f aca="false">B8165&amp;"|"&amp;C8165</f>
        <v>tdbR00000923 Ala-GGC|52</v>
      </c>
      <c r="B8165" s="4" t="s">
        <v>148</v>
      </c>
      <c r="C8165" s="4" t="s">
        <v>833</v>
      </c>
      <c r="D8165" s="4" t="n">
        <v>54</v>
      </c>
      <c r="E8165" s="23" t="s">
        <v>780</v>
      </c>
      <c r="F8165" s="10" t="s">
        <v>830</v>
      </c>
    </row>
    <row r="8166" customFormat="false" ht="15" hidden="false" customHeight="false" outlineLevel="0" collapsed="false">
      <c r="A8166" s="4" t="str">
        <f aca="false">B8166&amp;"|"&amp;C8166</f>
        <v>tdbR00000923 Ala-GGC|53</v>
      </c>
      <c r="B8166" s="4" t="s">
        <v>148</v>
      </c>
      <c r="C8166" s="4" t="s">
        <v>834</v>
      </c>
      <c r="D8166" s="4" t="n">
        <v>55</v>
      </c>
      <c r="E8166" s="23" t="s">
        <v>459</v>
      </c>
      <c r="F8166" s="10" t="s">
        <v>830</v>
      </c>
    </row>
    <row r="8167" customFormat="false" ht="15" hidden="false" customHeight="false" outlineLevel="0" collapsed="false">
      <c r="A8167" s="4" t="str">
        <f aca="false">B8167&amp;"|"&amp;C8167</f>
        <v>tdbR00000923 Ala-GGC|54</v>
      </c>
      <c r="B8167" s="4" t="s">
        <v>148</v>
      </c>
      <c r="C8167" s="4" t="s">
        <v>835</v>
      </c>
      <c r="D8167" s="4" t="n">
        <v>56</v>
      </c>
      <c r="E8167" s="19" t="s">
        <v>777</v>
      </c>
      <c r="F8167" s="20" t="s">
        <v>836</v>
      </c>
    </row>
    <row r="8168" customFormat="false" ht="15" hidden="false" customHeight="false" outlineLevel="0" collapsed="false">
      <c r="A8168" s="4" t="str">
        <f aca="false">B8168&amp;"|"&amp;C8168</f>
        <v>tdbR00000923 Ala-GGC|55</v>
      </c>
      <c r="B8168" s="4" t="s">
        <v>148</v>
      </c>
      <c r="C8168" s="4" t="s">
        <v>837</v>
      </c>
      <c r="D8168" s="4" t="n">
        <v>57</v>
      </c>
      <c r="E8168" s="19" t="s">
        <v>777</v>
      </c>
      <c r="F8168" s="20" t="s">
        <v>836</v>
      </c>
    </row>
    <row r="8169" customFormat="false" ht="15" hidden="false" customHeight="false" outlineLevel="0" collapsed="false">
      <c r="A8169" s="4" t="str">
        <f aca="false">B8169&amp;"|"&amp;C8169</f>
        <v>tdbR00000923 Ala-GGC|56</v>
      </c>
      <c r="B8169" s="4" t="s">
        <v>148</v>
      </c>
      <c r="C8169" s="4" t="s">
        <v>838</v>
      </c>
      <c r="D8169" s="4" t="n">
        <v>58</v>
      </c>
      <c r="E8169" s="19" t="s">
        <v>772</v>
      </c>
      <c r="F8169" s="20" t="s">
        <v>836</v>
      </c>
    </row>
    <row r="8170" customFormat="false" ht="15" hidden="false" customHeight="false" outlineLevel="0" collapsed="false">
      <c r="A8170" s="4" t="str">
        <f aca="false">B8170&amp;"|"&amp;C8170</f>
        <v>tdbR00000923 Ala-GGC|57</v>
      </c>
      <c r="B8170" s="4" t="s">
        <v>148</v>
      </c>
      <c r="C8170" s="4" t="s">
        <v>839</v>
      </c>
      <c r="D8170" s="4" t="n">
        <v>59</v>
      </c>
      <c r="E8170" s="19" t="s">
        <v>780</v>
      </c>
      <c r="F8170" s="20" t="s">
        <v>836</v>
      </c>
    </row>
    <row r="8171" customFormat="false" ht="15" hidden="false" customHeight="false" outlineLevel="0" collapsed="false">
      <c r="A8171" s="4" t="str">
        <f aca="false">B8171&amp;"|"&amp;C8171</f>
        <v>tdbR00000923 Ala-GGC|58</v>
      </c>
      <c r="B8171" s="4" t="s">
        <v>148</v>
      </c>
      <c r="C8171" s="4" t="s">
        <v>840</v>
      </c>
      <c r="D8171" s="4" t="n">
        <v>60</v>
      </c>
      <c r="E8171" s="19" t="s">
        <v>780</v>
      </c>
      <c r="F8171" s="20" t="s">
        <v>836</v>
      </c>
    </row>
    <row r="8172" customFormat="false" ht="15" hidden="false" customHeight="false" outlineLevel="0" collapsed="false">
      <c r="A8172" s="4" t="str">
        <f aca="false">B8172&amp;"|"&amp;C8172</f>
        <v>tdbR00000923 Ala-GGC|59</v>
      </c>
      <c r="B8172" s="4" t="s">
        <v>148</v>
      </c>
      <c r="C8172" s="4" t="s">
        <v>841</v>
      </c>
      <c r="D8172" s="4" t="n">
        <v>61</v>
      </c>
      <c r="E8172" s="19" t="s">
        <v>777</v>
      </c>
      <c r="F8172" s="20" t="s">
        <v>836</v>
      </c>
    </row>
    <row r="8173" customFormat="false" ht="15" hidden="false" customHeight="false" outlineLevel="0" collapsed="false">
      <c r="A8173" s="4" t="str">
        <f aca="false">B8173&amp;"|"&amp;C8173</f>
        <v>tdbR00000923 Ala-GGC|60</v>
      </c>
      <c r="B8173" s="4" t="s">
        <v>148</v>
      </c>
      <c r="C8173" s="4" t="s">
        <v>842</v>
      </c>
      <c r="D8173" s="4" t="n">
        <v>62</v>
      </c>
      <c r="E8173" s="19" t="s">
        <v>777</v>
      </c>
      <c r="F8173" s="20" t="s">
        <v>836</v>
      </c>
    </row>
    <row r="8174" customFormat="false" ht="15" hidden="false" customHeight="false" outlineLevel="0" collapsed="false">
      <c r="A8174" s="4" t="str">
        <f aca="false">B8174&amp;"|"&amp;C8174</f>
        <v>tdbR00000923 Ala-GGC|61</v>
      </c>
      <c r="B8174" s="4" t="s">
        <v>148</v>
      </c>
      <c r="C8174" s="4" t="s">
        <v>843</v>
      </c>
      <c r="D8174" s="4" t="n">
        <v>63</v>
      </c>
      <c r="E8174" s="23" t="s">
        <v>772</v>
      </c>
      <c r="F8174" s="10" t="s">
        <v>830</v>
      </c>
    </row>
    <row r="8175" customFormat="false" ht="15" hidden="false" customHeight="false" outlineLevel="0" collapsed="false">
      <c r="A8175" s="4" t="str">
        <f aca="false">B8175&amp;"|"&amp;C8175</f>
        <v>tdbR00000923 Ala-GGC|62</v>
      </c>
      <c r="B8175" s="4" t="s">
        <v>148</v>
      </c>
      <c r="C8175" s="4" t="s">
        <v>844</v>
      </c>
      <c r="D8175" s="4" t="n">
        <v>64</v>
      </c>
      <c r="E8175" s="23" t="s">
        <v>777</v>
      </c>
      <c r="F8175" s="10" t="s">
        <v>830</v>
      </c>
    </row>
    <row r="8176" customFormat="false" ht="15" hidden="false" customHeight="false" outlineLevel="0" collapsed="false">
      <c r="A8176" s="4" t="str">
        <f aca="false">B8176&amp;"|"&amp;C8176</f>
        <v>tdbR00000923 Ala-GGC|63</v>
      </c>
      <c r="B8176" s="4" t="s">
        <v>148</v>
      </c>
      <c r="C8176" s="4" t="s">
        <v>845</v>
      </c>
      <c r="D8176" s="4" t="n">
        <v>65</v>
      </c>
      <c r="E8176" s="23" t="s">
        <v>772</v>
      </c>
      <c r="F8176" s="10" t="s">
        <v>830</v>
      </c>
    </row>
    <row r="8177" customFormat="false" ht="15" hidden="false" customHeight="false" outlineLevel="0" collapsed="false">
      <c r="A8177" s="4" t="str">
        <f aca="false">B8177&amp;"|"&amp;C8177</f>
        <v>tdbR00000923 Ala-GGC|64</v>
      </c>
      <c r="B8177" s="4" t="s">
        <v>148</v>
      </c>
      <c r="C8177" s="4" t="s">
        <v>846</v>
      </c>
      <c r="D8177" s="4" t="n">
        <v>66</v>
      </c>
      <c r="E8177" s="23" t="s">
        <v>772</v>
      </c>
      <c r="F8177" s="10" t="s">
        <v>830</v>
      </c>
    </row>
    <row r="8178" customFormat="false" ht="15" hidden="false" customHeight="false" outlineLevel="0" collapsed="false">
      <c r="A8178" s="4" t="str">
        <f aca="false">B8178&amp;"|"&amp;C8178</f>
        <v>tdbR00000923 Ala-GGC|65</v>
      </c>
      <c r="B8178" s="4" t="s">
        <v>148</v>
      </c>
      <c r="C8178" s="4" t="s">
        <v>847</v>
      </c>
      <c r="D8178" s="4" t="n">
        <v>67</v>
      </c>
      <c r="E8178" s="23" t="s">
        <v>777</v>
      </c>
      <c r="F8178" s="10" t="s">
        <v>830</v>
      </c>
    </row>
    <row r="8179" customFormat="false" ht="15" hidden="false" customHeight="false" outlineLevel="0" collapsed="false">
      <c r="A8179" s="4" t="str">
        <f aca="false">B8179&amp;"|"&amp;C8179</f>
        <v>tdbR00000923 Ala-GGC|66</v>
      </c>
      <c r="B8179" s="4" t="s">
        <v>148</v>
      </c>
      <c r="C8179" s="4" t="s">
        <v>848</v>
      </c>
      <c r="D8179" s="4" t="n">
        <v>68</v>
      </c>
      <c r="E8179" s="17" t="s">
        <v>777</v>
      </c>
      <c r="F8179" s="18" t="s">
        <v>768</v>
      </c>
    </row>
    <row r="8180" customFormat="false" ht="15" hidden="false" customHeight="false" outlineLevel="0" collapsed="false">
      <c r="A8180" s="4" t="str">
        <f aca="false">B8180&amp;"|"&amp;C8180</f>
        <v>tdbR00000923 Ala-GGC|67</v>
      </c>
      <c r="B8180" s="4" t="s">
        <v>148</v>
      </c>
      <c r="C8180" s="4" t="s">
        <v>849</v>
      </c>
      <c r="D8180" s="4" t="n">
        <v>69</v>
      </c>
      <c r="E8180" s="17" t="s">
        <v>780</v>
      </c>
      <c r="F8180" s="18" t="s">
        <v>768</v>
      </c>
    </row>
    <row r="8181" customFormat="false" ht="15" hidden="false" customHeight="false" outlineLevel="0" collapsed="false">
      <c r="A8181" s="4" t="str">
        <f aca="false">B8181&amp;"|"&amp;C8181</f>
        <v>tdbR00000923 Ala-GGC|68</v>
      </c>
      <c r="B8181" s="4" t="s">
        <v>148</v>
      </c>
      <c r="C8181" s="4" t="s">
        <v>850</v>
      </c>
      <c r="D8181" s="4" t="n">
        <v>70</v>
      </c>
      <c r="E8181" s="17" t="s">
        <v>459</v>
      </c>
      <c r="F8181" s="18" t="s">
        <v>768</v>
      </c>
    </row>
    <row r="8182" customFormat="false" ht="15" hidden="false" customHeight="false" outlineLevel="0" collapsed="false">
      <c r="A8182" s="4" t="str">
        <f aca="false">B8182&amp;"|"&amp;C8182</f>
        <v>tdbR00000923 Ala-GGC|69</v>
      </c>
      <c r="B8182" s="4" t="s">
        <v>148</v>
      </c>
      <c r="C8182" s="4" t="s">
        <v>851</v>
      </c>
      <c r="D8182" s="4" t="n">
        <v>71</v>
      </c>
      <c r="E8182" s="17" t="s">
        <v>772</v>
      </c>
      <c r="F8182" s="18" t="s">
        <v>768</v>
      </c>
    </row>
    <row r="8183" customFormat="false" ht="15" hidden="false" customHeight="false" outlineLevel="0" collapsed="false">
      <c r="A8183" s="4" t="str">
        <f aca="false">B8183&amp;"|"&amp;C8183</f>
        <v>tdbR00000923 Ala-GGC|70</v>
      </c>
      <c r="B8183" s="4" t="s">
        <v>148</v>
      </c>
      <c r="C8183" s="4" t="s">
        <v>852</v>
      </c>
      <c r="D8183" s="4" t="n">
        <v>72</v>
      </c>
      <c r="E8183" s="17" t="s">
        <v>777</v>
      </c>
      <c r="F8183" s="18" t="s">
        <v>768</v>
      </c>
    </row>
    <row r="8184" customFormat="false" ht="15" hidden="false" customHeight="false" outlineLevel="0" collapsed="false">
      <c r="A8184" s="4" t="str">
        <f aca="false">B8184&amp;"|"&amp;C8184</f>
        <v>tdbR00000923 Ala-GGC|71</v>
      </c>
      <c r="B8184" s="4" t="s">
        <v>148</v>
      </c>
      <c r="C8184" s="4" t="s">
        <v>853</v>
      </c>
      <c r="D8184" s="4" t="n">
        <v>73</v>
      </c>
      <c r="E8184" s="17" t="s">
        <v>772</v>
      </c>
      <c r="F8184" s="18" t="s">
        <v>768</v>
      </c>
    </row>
    <row r="8185" customFormat="false" ht="15" hidden="false" customHeight="false" outlineLevel="0" collapsed="false">
      <c r="A8185" s="4" t="str">
        <f aca="false">B8185&amp;"|"&amp;C8185</f>
        <v>tdbR00000923 Ala-GGC|72</v>
      </c>
      <c r="B8185" s="4" t="s">
        <v>148</v>
      </c>
      <c r="C8185" s="4" t="s">
        <v>854</v>
      </c>
      <c r="D8185" s="4" t="n">
        <v>74</v>
      </c>
      <c r="E8185" s="17" t="s">
        <v>772</v>
      </c>
      <c r="F8185" s="18" t="s">
        <v>768</v>
      </c>
    </row>
    <row r="8186" customFormat="false" ht="15" hidden="false" customHeight="false" outlineLevel="0" collapsed="false">
      <c r="A8186" s="4" t="str">
        <f aca="false">B8186&amp;"|"&amp;C8186</f>
        <v>tdbR00000924 Ala-CGC|1</v>
      </c>
      <c r="B8186" s="4" t="s">
        <v>149</v>
      </c>
      <c r="C8186" s="4" t="s">
        <v>767</v>
      </c>
      <c r="D8186" s="4" t="n">
        <v>1</v>
      </c>
      <c r="E8186" s="17" t="s">
        <v>459</v>
      </c>
      <c r="F8186" s="18" t="s">
        <v>768</v>
      </c>
    </row>
    <row r="8187" customFormat="false" ht="15" hidden="false" customHeight="false" outlineLevel="0" collapsed="false">
      <c r="A8187" s="4" t="str">
        <f aca="false">B8187&amp;"|"&amp;C8187</f>
        <v>tdbR00000924 Ala-CGC|2</v>
      </c>
      <c r="B8187" s="4" t="s">
        <v>149</v>
      </c>
      <c r="C8187" s="4" t="s">
        <v>769</v>
      </c>
      <c r="D8187" s="4" t="n">
        <v>2</v>
      </c>
      <c r="E8187" s="17" t="s">
        <v>459</v>
      </c>
      <c r="F8187" s="18" t="s">
        <v>768</v>
      </c>
    </row>
    <row r="8188" customFormat="false" ht="15" hidden="false" customHeight="false" outlineLevel="0" collapsed="false">
      <c r="A8188" s="4" t="str">
        <f aca="false">B8188&amp;"|"&amp;C8188</f>
        <v>tdbR00000924 Ala-CGC|3</v>
      </c>
      <c r="B8188" s="4" t="s">
        <v>149</v>
      </c>
      <c r="C8188" s="4" t="s">
        <v>770</v>
      </c>
      <c r="D8188" s="4" t="n">
        <v>3</v>
      </c>
      <c r="E8188" s="17" t="s">
        <v>459</v>
      </c>
      <c r="F8188" s="18" t="s">
        <v>768</v>
      </c>
    </row>
    <row r="8189" customFormat="false" ht="15" hidden="false" customHeight="false" outlineLevel="0" collapsed="false">
      <c r="A8189" s="4" t="str">
        <f aca="false">B8189&amp;"|"&amp;C8189</f>
        <v>tdbR00000924 Ala-CGC|4</v>
      </c>
      <c r="B8189" s="4" t="s">
        <v>149</v>
      </c>
      <c r="C8189" s="4" t="s">
        <v>771</v>
      </c>
      <c r="D8189" s="4" t="n">
        <v>4</v>
      </c>
      <c r="E8189" s="17" t="s">
        <v>772</v>
      </c>
      <c r="F8189" s="18" t="s">
        <v>768</v>
      </c>
    </row>
    <row r="8190" customFormat="false" ht="15" hidden="false" customHeight="false" outlineLevel="0" collapsed="false">
      <c r="A8190" s="4" t="str">
        <f aca="false">B8190&amp;"|"&amp;C8190</f>
        <v>tdbR00000924 Ala-CGC|5</v>
      </c>
      <c r="B8190" s="4" t="s">
        <v>149</v>
      </c>
      <c r="C8190" s="4" t="s">
        <v>773</v>
      </c>
      <c r="D8190" s="4" t="n">
        <v>5</v>
      </c>
      <c r="E8190" s="17" t="s">
        <v>772</v>
      </c>
      <c r="F8190" s="18" t="s">
        <v>768</v>
      </c>
    </row>
    <row r="8191" customFormat="false" ht="15" hidden="false" customHeight="false" outlineLevel="0" collapsed="false">
      <c r="A8191" s="4" t="str">
        <f aca="false">B8191&amp;"|"&amp;C8191</f>
        <v>tdbR00000924 Ala-CGC|6</v>
      </c>
      <c r="B8191" s="4" t="s">
        <v>149</v>
      </c>
      <c r="C8191" s="4" t="s">
        <v>774</v>
      </c>
      <c r="D8191" s="4" t="n">
        <v>6</v>
      </c>
      <c r="E8191" s="17" t="s">
        <v>777</v>
      </c>
      <c r="F8191" s="18" t="s">
        <v>768</v>
      </c>
    </row>
    <row r="8192" customFormat="false" ht="15" hidden="false" customHeight="false" outlineLevel="0" collapsed="false">
      <c r="A8192" s="4" t="str">
        <f aca="false">B8192&amp;"|"&amp;C8192</f>
        <v>tdbR00000924 Ala-CGC|7</v>
      </c>
      <c r="B8192" s="4" t="s">
        <v>149</v>
      </c>
      <c r="C8192" s="4" t="s">
        <v>775</v>
      </c>
      <c r="D8192" s="4" t="n">
        <v>7</v>
      </c>
      <c r="E8192" s="17" t="s">
        <v>459</v>
      </c>
      <c r="F8192" s="18" t="s">
        <v>768</v>
      </c>
    </row>
    <row r="8193" customFormat="false" ht="15" hidden="false" customHeight="false" outlineLevel="0" collapsed="false">
      <c r="A8193" s="4" t="str">
        <f aca="false">B8193&amp;"|"&amp;C8193</f>
        <v>tdbR00000924 Ala-CGC|8</v>
      </c>
      <c r="B8193" s="4" t="s">
        <v>149</v>
      </c>
      <c r="C8193" s="4" t="s">
        <v>776</v>
      </c>
      <c r="D8193" s="4" t="n">
        <v>8</v>
      </c>
      <c r="E8193" s="3" t="s">
        <v>777</v>
      </c>
      <c r="F8193" s="4" t="s">
        <v>778</v>
      </c>
    </row>
    <row r="8194" customFormat="false" ht="15" hidden="false" customHeight="false" outlineLevel="0" collapsed="false">
      <c r="A8194" s="4" t="str">
        <f aca="false">B8194&amp;"|"&amp;C8194</f>
        <v>tdbR00000924 Ala-CGC|9</v>
      </c>
      <c r="B8194" s="4" t="s">
        <v>149</v>
      </c>
      <c r="C8194" s="4" t="s">
        <v>779</v>
      </c>
      <c r="D8194" s="4" t="n">
        <v>9</v>
      </c>
      <c r="E8194" s="3" t="s">
        <v>459</v>
      </c>
      <c r="F8194" s="4" t="s">
        <v>781</v>
      </c>
    </row>
    <row r="8195" customFormat="false" ht="15" hidden="false" customHeight="false" outlineLevel="0" collapsed="false">
      <c r="A8195" s="4" t="str">
        <f aca="false">B8195&amp;"|"&amp;C8195</f>
        <v>tdbR00000924 Ala-CGC|10</v>
      </c>
      <c r="B8195" s="4" t="s">
        <v>149</v>
      </c>
      <c r="C8195" s="4" t="s">
        <v>782</v>
      </c>
      <c r="D8195" s="4" t="n">
        <v>10</v>
      </c>
      <c r="E8195" s="8" t="s">
        <v>459</v>
      </c>
      <c r="F8195" s="7" t="s">
        <v>783</v>
      </c>
    </row>
    <row r="8196" customFormat="false" ht="15" hidden="false" customHeight="false" outlineLevel="0" collapsed="false">
      <c r="A8196" s="4" t="str">
        <f aca="false">B8196&amp;"|"&amp;C8196</f>
        <v>tdbR00000924 Ala-CGC|11</v>
      </c>
      <c r="B8196" s="4" t="s">
        <v>149</v>
      </c>
      <c r="C8196" s="4" t="s">
        <v>784</v>
      </c>
      <c r="D8196" s="4" t="n">
        <v>11</v>
      </c>
      <c r="E8196" s="8" t="s">
        <v>772</v>
      </c>
      <c r="F8196" s="7" t="s">
        <v>783</v>
      </c>
    </row>
    <row r="8197" customFormat="false" ht="15" hidden="false" customHeight="false" outlineLevel="0" collapsed="false">
      <c r="A8197" s="4" t="str">
        <f aca="false">B8197&amp;"|"&amp;C8197</f>
        <v>tdbR00000924 Ala-CGC|12</v>
      </c>
      <c r="B8197" s="4" t="s">
        <v>149</v>
      </c>
      <c r="C8197" s="4" t="s">
        <v>785</v>
      </c>
      <c r="D8197" s="4" t="n">
        <v>12</v>
      </c>
      <c r="E8197" s="8" t="s">
        <v>459</v>
      </c>
      <c r="F8197" s="7" t="s">
        <v>783</v>
      </c>
    </row>
    <row r="8198" customFormat="false" ht="15" hidden="false" customHeight="false" outlineLevel="0" collapsed="false">
      <c r="A8198" s="4" t="str">
        <f aca="false">B8198&amp;"|"&amp;C8198</f>
        <v>tdbR00000924 Ala-CGC|13</v>
      </c>
      <c r="B8198" s="4" t="s">
        <v>149</v>
      </c>
      <c r="C8198" s="4" t="s">
        <v>786</v>
      </c>
      <c r="D8198" s="4" t="n">
        <v>13</v>
      </c>
      <c r="E8198" s="8" t="s">
        <v>772</v>
      </c>
      <c r="F8198" s="7" t="s">
        <v>783</v>
      </c>
    </row>
    <row r="8199" customFormat="false" ht="15" hidden="false" customHeight="false" outlineLevel="0" collapsed="false">
      <c r="A8199" s="4" t="str">
        <f aca="false">B8199&amp;"|"&amp;C8199</f>
        <v>tdbR00000924 Ala-CGC|14</v>
      </c>
      <c r="B8199" s="4" t="s">
        <v>149</v>
      </c>
      <c r="C8199" s="4" t="s">
        <v>787</v>
      </c>
      <c r="D8199" s="4" t="n">
        <v>14</v>
      </c>
      <c r="E8199" s="19" t="s">
        <v>780</v>
      </c>
      <c r="F8199" s="20" t="s">
        <v>788</v>
      </c>
    </row>
    <row r="8200" customFormat="false" ht="15" hidden="false" customHeight="false" outlineLevel="0" collapsed="false">
      <c r="A8200" s="4" t="str">
        <f aca="false">B8200&amp;"|"&amp;C8200</f>
        <v>tdbR00000924 Ala-CGC|15</v>
      </c>
      <c r="B8200" s="4" t="s">
        <v>149</v>
      </c>
      <c r="C8200" s="4" t="s">
        <v>789</v>
      </c>
      <c r="D8200" s="4" t="n">
        <v>15</v>
      </c>
      <c r="E8200" s="19" t="s">
        <v>459</v>
      </c>
      <c r="F8200" s="20" t="s">
        <v>788</v>
      </c>
    </row>
    <row r="8201" customFormat="false" ht="15" hidden="false" customHeight="false" outlineLevel="0" collapsed="false">
      <c r="A8201" s="4" t="str">
        <f aca="false">B8201&amp;"|"&amp;C8201</f>
        <v>tdbR00000924 Ala-CGC|16</v>
      </c>
      <c r="B8201" s="4" t="s">
        <v>149</v>
      </c>
      <c r="C8201" s="4" t="s">
        <v>790</v>
      </c>
      <c r="D8201" s="4" t="n">
        <v>16</v>
      </c>
      <c r="E8201" s="19" t="s">
        <v>777</v>
      </c>
      <c r="F8201" s="20" t="s">
        <v>788</v>
      </c>
    </row>
    <row r="8202" customFormat="false" ht="15" hidden="false" customHeight="false" outlineLevel="0" collapsed="false">
      <c r="A8202" s="4" t="str">
        <f aca="false">B8202&amp;"|"&amp;C8202</f>
        <v>tdbR00000924 Ala-CGC|17</v>
      </c>
      <c r="B8202" s="4" t="s">
        <v>149</v>
      </c>
      <c r="C8202" s="4" t="s">
        <v>791</v>
      </c>
      <c r="D8202" s="4" t="n">
        <v>17</v>
      </c>
      <c r="E8202" s="19" t="s">
        <v>772</v>
      </c>
      <c r="F8202" s="20" t="s">
        <v>788</v>
      </c>
    </row>
    <row r="8203" customFormat="false" ht="15" hidden="false" customHeight="false" outlineLevel="0" collapsed="false">
      <c r="A8203" s="4" t="str">
        <f aca="false">B8203&amp;"|"&amp;C8203</f>
        <v>tdbR00000924 Ala-CGC|17a</v>
      </c>
      <c r="B8203" s="4" t="s">
        <v>149</v>
      </c>
      <c r="C8203" s="4" t="s">
        <v>792</v>
      </c>
      <c r="D8203" s="4" t="n">
        <v>18</v>
      </c>
      <c r="E8203" s="19" t="s">
        <v>777</v>
      </c>
      <c r="F8203" s="20" t="s">
        <v>788</v>
      </c>
    </row>
    <row r="8204" customFormat="false" ht="15" hidden="false" customHeight="false" outlineLevel="0" collapsed="false">
      <c r="A8204" s="4" t="str">
        <f aca="false">B8204&amp;"|"&amp;C8204</f>
        <v>tdbR00000924 Ala-CGC|18</v>
      </c>
      <c r="B8204" s="4" t="s">
        <v>149</v>
      </c>
      <c r="C8204" s="4" t="s">
        <v>793</v>
      </c>
      <c r="D8204" s="4" t="n">
        <v>19</v>
      </c>
      <c r="E8204" s="19" t="s">
        <v>459</v>
      </c>
      <c r="F8204" s="20" t="s">
        <v>788</v>
      </c>
    </row>
    <row r="8205" customFormat="false" ht="15" hidden="false" customHeight="false" outlineLevel="0" collapsed="false">
      <c r="A8205" s="4" t="str">
        <f aca="false">B8205&amp;"|"&amp;C8205</f>
        <v>tdbR00000924 Ala-CGC|19</v>
      </c>
      <c r="B8205" s="4" t="s">
        <v>149</v>
      </c>
      <c r="C8205" s="4" t="s">
        <v>794</v>
      </c>
      <c r="D8205" s="4" t="n">
        <v>20</v>
      </c>
      <c r="E8205" s="19" t="s">
        <v>459</v>
      </c>
      <c r="F8205" s="20" t="s">
        <v>788</v>
      </c>
    </row>
    <row r="8206" customFormat="false" ht="15" hidden="false" customHeight="false" outlineLevel="0" collapsed="false">
      <c r="A8206" s="4" t="str">
        <f aca="false">B8206&amp;"|"&amp;C8206</f>
        <v>tdbR00000924 Ala-CGC|20</v>
      </c>
      <c r="B8206" s="4" t="s">
        <v>149</v>
      </c>
      <c r="C8206" s="4" t="s">
        <v>795</v>
      </c>
      <c r="D8206" s="4" t="n">
        <v>21</v>
      </c>
      <c r="E8206" s="19" t="s">
        <v>777</v>
      </c>
      <c r="F8206" s="20" t="s">
        <v>788</v>
      </c>
    </row>
    <row r="8207" customFormat="false" ht="15" hidden="false" customHeight="false" outlineLevel="0" collapsed="false">
      <c r="A8207" s="4" t="str">
        <f aca="false">B8207&amp;"|"&amp;C8207</f>
        <v>tdbR00000924 Ala-CGC|20a</v>
      </c>
      <c r="B8207" s="4" t="s">
        <v>149</v>
      </c>
      <c r="C8207" s="4" t="s">
        <v>796</v>
      </c>
      <c r="D8207" s="4" t="n">
        <v>22</v>
      </c>
      <c r="E8207" s="19" t="s">
        <v>777</v>
      </c>
      <c r="F8207" s="20" t="s">
        <v>788</v>
      </c>
    </row>
    <row r="8208" customFormat="false" ht="15" hidden="false" customHeight="false" outlineLevel="0" collapsed="false">
      <c r="A8208" s="4" t="str">
        <f aca="false">B8208&amp;"|"&amp;C8208</f>
        <v>tdbR00000924 Ala-CGC|21</v>
      </c>
      <c r="B8208" s="4" t="s">
        <v>149</v>
      </c>
      <c r="C8208" s="4" t="s">
        <v>797</v>
      </c>
      <c r="D8208" s="4" t="n">
        <v>23</v>
      </c>
      <c r="E8208" s="19" t="s">
        <v>780</v>
      </c>
      <c r="F8208" s="20" t="s">
        <v>788</v>
      </c>
    </row>
    <row r="8209" customFormat="false" ht="15" hidden="false" customHeight="false" outlineLevel="0" collapsed="false">
      <c r="A8209" s="4" t="str">
        <f aca="false">B8209&amp;"|"&amp;C8209</f>
        <v>tdbR00000924 Ala-CGC|22</v>
      </c>
      <c r="B8209" s="4" t="s">
        <v>149</v>
      </c>
      <c r="C8209" s="4" t="s">
        <v>798</v>
      </c>
      <c r="D8209" s="4" t="n">
        <v>24</v>
      </c>
      <c r="E8209" s="8" t="s">
        <v>459</v>
      </c>
      <c r="F8209" s="7" t="s">
        <v>783</v>
      </c>
    </row>
    <row r="8210" customFormat="false" ht="15" hidden="false" customHeight="false" outlineLevel="0" collapsed="false">
      <c r="A8210" s="4" t="str">
        <f aca="false">B8210&amp;"|"&amp;C8210</f>
        <v>tdbR00000924 Ala-CGC|23</v>
      </c>
      <c r="B8210" s="4" t="s">
        <v>149</v>
      </c>
      <c r="C8210" s="4" t="s">
        <v>799</v>
      </c>
      <c r="D8210" s="4" t="n">
        <v>25</v>
      </c>
      <c r="E8210" s="8" t="s">
        <v>772</v>
      </c>
      <c r="F8210" s="7" t="s">
        <v>783</v>
      </c>
    </row>
    <row r="8211" customFormat="false" ht="15" hidden="false" customHeight="false" outlineLevel="0" collapsed="false">
      <c r="A8211" s="4" t="str">
        <f aca="false">B8211&amp;"|"&amp;C8211</f>
        <v>tdbR00000924 Ala-CGC|24</v>
      </c>
      <c r="B8211" s="4" t="s">
        <v>149</v>
      </c>
      <c r="C8211" s="4" t="s">
        <v>800</v>
      </c>
      <c r="D8211" s="4" t="n">
        <v>26</v>
      </c>
      <c r="E8211" s="8" t="s">
        <v>459</v>
      </c>
      <c r="F8211" s="7" t="s">
        <v>783</v>
      </c>
    </row>
    <row r="8212" customFormat="false" ht="15" hidden="false" customHeight="false" outlineLevel="0" collapsed="false">
      <c r="A8212" s="4" t="str">
        <f aca="false">B8212&amp;"|"&amp;C8212</f>
        <v>tdbR00000924 Ala-CGC|25</v>
      </c>
      <c r="B8212" s="4" t="s">
        <v>149</v>
      </c>
      <c r="C8212" s="4" t="s">
        <v>801</v>
      </c>
      <c r="D8212" s="4" t="n">
        <v>27</v>
      </c>
      <c r="E8212" s="8" t="s">
        <v>772</v>
      </c>
      <c r="F8212" s="7" t="s">
        <v>783</v>
      </c>
    </row>
    <row r="8213" customFormat="false" ht="15" hidden="false" customHeight="false" outlineLevel="0" collapsed="false">
      <c r="A8213" s="4" t="str">
        <f aca="false">B8213&amp;"|"&amp;C8213</f>
        <v>tdbR00000924 Ala-CGC|26</v>
      </c>
      <c r="B8213" s="4" t="s">
        <v>149</v>
      </c>
      <c r="C8213" s="4" t="s">
        <v>802</v>
      </c>
      <c r="D8213" s="4" t="n">
        <v>28</v>
      </c>
      <c r="E8213" s="3" t="s">
        <v>780</v>
      </c>
      <c r="F8213" s="4" t="s">
        <v>803</v>
      </c>
    </row>
    <row r="8214" customFormat="false" ht="15" hidden="false" customHeight="false" outlineLevel="0" collapsed="false">
      <c r="A8214" s="4" t="str">
        <f aca="false">B8214&amp;"|"&amp;C8214</f>
        <v>tdbR00000924 Ala-CGC|27</v>
      </c>
      <c r="B8214" s="4" t="s">
        <v>149</v>
      </c>
      <c r="C8214" s="4" t="s">
        <v>804</v>
      </c>
      <c r="D8214" s="4" t="n">
        <v>29</v>
      </c>
      <c r="E8214" s="21" t="s">
        <v>772</v>
      </c>
      <c r="F8214" s="22" t="s">
        <v>805</v>
      </c>
    </row>
    <row r="8215" customFormat="false" ht="15" hidden="false" customHeight="false" outlineLevel="0" collapsed="false">
      <c r="A8215" s="4" t="str">
        <f aca="false">B8215&amp;"|"&amp;C8215</f>
        <v>tdbR00000924 Ala-CGC|28</v>
      </c>
      <c r="B8215" s="4" t="s">
        <v>149</v>
      </c>
      <c r="C8215" s="4" t="s">
        <v>806</v>
      </c>
      <c r="D8215" s="4" t="n">
        <v>30</v>
      </c>
      <c r="E8215" s="21" t="s">
        <v>772</v>
      </c>
      <c r="F8215" s="22" t="s">
        <v>805</v>
      </c>
    </row>
    <row r="8216" customFormat="false" ht="15" hidden="false" customHeight="false" outlineLevel="0" collapsed="false">
      <c r="A8216" s="4" t="str">
        <f aca="false">B8216&amp;"|"&amp;C8216</f>
        <v>tdbR00000924 Ala-CGC|29</v>
      </c>
      <c r="B8216" s="4" t="s">
        <v>149</v>
      </c>
      <c r="C8216" s="4" t="s">
        <v>807</v>
      </c>
      <c r="D8216" s="4" t="n">
        <v>31</v>
      </c>
      <c r="E8216" s="21" t="s">
        <v>777</v>
      </c>
      <c r="F8216" s="22" t="s">
        <v>805</v>
      </c>
    </row>
    <row r="8217" customFormat="false" ht="15" hidden="false" customHeight="false" outlineLevel="0" collapsed="false">
      <c r="A8217" s="4" t="str">
        <f aca="false">B8217&amp;"|"&amp;C8217</f>
        <v>tdbR00000924 Ala-CGC|30</v>
      </c>
      <c r="B8217" s="4" t="s">
        <v>149</v>
      </c>
      <c r="C8217" s="4" t="s">
        <v>808</v>
      </c>
      <c r="D8217" s="4" t="n">
        <v>32</v>
      </c>
      <c r="E8217" s="21" t="s">
        <v>772</v>
      </c>
      <c r="F8217" s="22" t="s">
        <v>805</v>
      </c>
    </row>
    <row r="8218" customFormat="false" ht="15" hidden="false" customHeight="false" outlineLevel="0" collapsed="false">
      <c r="A8218" s="4" t="str">
        <f aca="false">B8218&amp;"|"&amp;C8218</f>
        <v>tdbR00000924 Ala-CGC|31</v>
      </c>
      <c r="B8218" s="4" t="s">
        <v>149</v>
      </c>
      <c r="C8218" s="4" t="s">
        <v>809</v>
      </c>
      <c r="D8218" s="4" t="n">
        <v>33</v>
      </c>
      <c r="E8218" s="21" t="s">
        <v>459</v>
      </c>
      <c r="F8218" s="22" t="s">
        <v>805</v>
      </c>
    </row>
    <row r="8219" customFormat="false" ht="15" hidden="false" customHeight="false" outlineLevel="0" collapsed="false">
      <c r="A8219" s="4" t="str">
        <f aca="false">B8219&amp;"|"&amp;C8219</f>
        <v>tdbR00000924 Ala-CGC|32</v>
      </c>
      <c r="B8219" s="4" t="s">
        <v>149</v>
      </c>
      <c r="C8219" s="4" t="s">
        <v>810</v>
      </c>
      <c r="D8219" s="4" t="n">
        <v>34</v>
      </c>
      <c r="E8219" s="19" t="s">
        <v>777</v>
      </c>
      <c r="F8219" s="20" t="s">
        <v>811</v>
      </c>
    </row>
    <row r="8220" customFormat="false" ht="15" hidden="false" customHeight="false" outlineLevel="0" collapsed="false">
      <c r="A8220" s="4" t="str">
        <f aca="false">B8220&amp;"|"&amp;C8220</f>
        <v>tdbR00000924 Ala-CGC|33</v>
      </c>
      <c r="B8220" s="4" t="s">
        <v>149</v>
      </c>
      <c r="C8220" s="4" t="s">
        <v>812</v>
      </c>
      <c r="D8220" s="4" t="n">
        <v>35</v>
      </c>
      <c r="E8220" s="19" t="s">
        <v>777</v>
      </c>
      <c r="F8220" s="20" t="s">
        <v>811</v>
      </c>
    </row>
    <row r="8221" customFormat="false" ht="15" hidden="false" customHeight="false" outlineLevel="0" collapsed="false">
      <c r="A8221" s="4" t="str">
        <f aca="false">B8221&amp;"|"&amp;C8221</f>
        <v>tdbR00000924 Ala-CGC|34</v>
      </c>
      <c r="B8221" s="4" t="s">
        <v>149</v>
      </c>
      <c r="C8221" s="4" t="s">
        <v>813</v>
      </c>
      <c r="D8221" s="4" t="n">
        <v>36</v>
      </c>
      <c r="E8221" s="19" t="s">
        <v>772</v>
      </c>
      <c r="F8221" s="20" t="s">
        <v>811</v>
      </c>
    </row>
    <row r="8222" customFormat="false" ht="15" hidden="false" customHeight="false" outlineLevel="0" collapsed="false">
      <c r="A8222" s="4" t="str">
        <f aca="false">B8222&amp;"|"&amp;C8222</f>
        <v>tdbR00000924 Ala-CGC|35</v>
      </c>
      <c r="B8222" s="4" t="s">
        <v>149</v>
      </c>
      <c r="C8222" s="4" t="s">
        <v>814</v>
      </c>
      <c r="D8222" s="4" t="n">
        <v>37</v>
      </c>
      <c r="E8222" s="19" t="s">
        <v>459</v>
      </c>
      <c r="F8222" s="20" t="s">
        <v>811</v>
      </c>
    </row>
    <row r="8223" customFormat="false" ht="15" hidden="false" customHeight="false" outlineLevel="0" collapsed="false">
      <c r="A8223" s="4" t="str">
        <f aca="false">B8223&amp;"|"&amp;C8223</f>
        <v>tdbR00000924 Ala-CGC|36</v>
      </c>
      <c r="B8223" s="4" t="s">
        <v>149</v>
      </c>
      <c r="C8223" s="4" t="s">
        <v>815</v>
      </c>
      <c r="D8223" s="4" t="n">
        <v>38</v>
      </c>
      <c r="E8223" s="19" t="s">
        <v>772</v>
      </c>
      <c r="F8223" s="20" t="s">
        <v>811</v>
      </c>
    </row>
    <row r="8224" customFormat="false" ht="15" hidden="false" customHeight="false" outlineLevel="0" collapsed="false">
      <c r="A8224" s="4" t="str">
        <f aca="false">B8224&amp;"|"&amp;C8224</f>
        <v>tdbR00000924 Ala-CGC|37</v>
      </c>
      <c r="B8224" s="4" t="s">
        <v>149</v>
      </c>
      <c r="C8224" s="4" t="s">
        <v>816</v>
      </c>
      <c r="D8224" s="4" t="n">
        <v>39</v>
      </c>
      <c r="E8224" s="19" t="s">
        <v>780</v>
      </c>
      <c r="F8224" s="20" t="s">
        <v>811</v>
      </c>
    </row>
    <row r="8225" customFormat="false" ht="15" hidden="false" customHeight="false" outlineLevel="0" collapsed="false">
      <c r="A8225" s="4" t="str">
        <f aca="false">B8225&amp;"|"&amp;C8225</f>
        <v>tdbR00000924 Ala-CGC|38</v>
      </c>
      <c r="B8225" s="4" t="s">
        <v>149</v>
      </c>
      <c r="C8225" s="4" t="s">
        <v>817</v>
      </c>
      <c r="D8225" s="4" t="n">
        <v>40</v>
      </c>
      <c r="E8225" s="19" t="s">
        <v>777</v>
      </c>
      <c r="F8225" s="20" t="s">
        <v>811</v>
      </c>
    </row>
    <row r="8226" customFormat="false" ht="15" hidden="false" customHeight="false" outlineLevel="0" collapsed="false">
      <c r="A8226" s="4" t="str">
        <f aca="false">B8226&amp;"|"&amp;C8226</f>
        <v>tdbR00000924 Ala-CGC|39</v>
      </c>
      <c r="B8226" s="4" t="s">
        <v>149</v>
      </c>
      <c r="C8226" s="4" t="s">
        <v>818</v>
      </c>
      <c r="D8226" s="4" t="n">
        <v>41</v>
      </c>
      <c r="E8226" s="21" t="s">
        <v>772</v>
      </c>
      <c r="F8226" s="22" t="s">
        <v>805</v>
      </c>
    </row>
    <row r="8227" customFormat="false" ht="15" hidden="false" customHeight="false" outlineLevel="0" collapsed="false">
      <c r="A8227" s="4" t="str">
        <f aca="false">B8227&amp;"|"&amp;C8227</f>
        <v>tdbR00000924 Ala-CGC|40</v>
      </c>
      <c r="B8227" s="4" t="s">
        <v>149</v>
      </c>
      <c r="C8227" s="4" t="s">
        <v>819</v>
      </c>
      <c r="D8227" s="4" t="n">
        <v>42</v>
      </c>
      <c r="E8227" s="21" t="s">
        <v>459</v>
      </c>
      <c r="F8227" s="22" t="s">
        <v>805</v>
      </c>
    </row>
    <row r="8228" customFormat="false" ht="15" hidden="false" customHeight="false" outlineLevel="0" collapsed="false">
      <c r="A8228" s="4" t="str">
        <f aca="false">B8228&amp;"|"&amp;C8228</f>
        <v>tdbR00000924 Ala-CGC|41</v>
      </c>
      <c r="B8228" s="4" t="s">
        <v>149</v>
      </c>
      <c r="C8228" s="4" t="s">
        <v>820</v>
      </c>
      <c r="D8228" s="4" t="n">
        <v>43</v>
      </c>
      <c r="E8228" s="21" t="s">
        <v>780</v>
      </c>
      <c r="F8228" s="22" t="s">
        <v>805</v>
      </c>
    </row>
    <row r="8229" customFormat="false" ht="15" hidden="false" customHeight="false" outlineLevel="0" collapsed="false">
      <c r="A8229" s="4" t="str">
        <f aca="false">B8229&amp;"|"&amp;C8229</f>
        <v>tdbR00000924 Ala-CGC|42</v>
      </c>
      <c r="B8229" s="4" t="s">
        <v>149</v>
      </c>
      <c r="C8229" s="4" t="s">
        <v>821</v>
      </c>
      <c r="D8229" s="4" t="n">
        <v>44</v>
      </c>
      <c r="E8229" s="21" t="s">
        <v>459</v>
      </c>
      <c r="F8229" s="22" t="s">
        <v>805</v>
      </c>
    </row>
    <row r="8230" customFormat="false" ht="15" hidden="false" customHeight="false" outlineLevel="0" collapsed="false">
      <c r="A8230" s="4" t="str">
        <f aca="false">B8230&amp;"|"&amp;C8230</f>
        <v>tdbR00000924 Ala-CGC|43</v>
      </c>
      <c r="B8230" s="4" t="s">
        <v>149</v>
      </c>
      <c r="C8230" s="4" t="s">
        <v>822</v>
      </c>
      <c r="D8230" s="4" t="n">
        <v>45</v>
      </c>
      <c r="E8230" s="21" t="s">
        <v>459</v>
      </c>
      <c r="F8230" s="22" t="s">
        <v>805</v>
      </c>
    </row>
    <row r="8231" customFormat="false" ht="15" hidden="false" customHeight="false" outlineLevel="0" collapsed="false">
      <c r="A8231" s="4" t="str">
        <f aca="false">B8231&amp;"|"&amp;C8231</f>
        <v>tdbR00000924 Ala-CGC|44</v>
      </c>
      <c r="B8231" s="4" t="s">
        <v>149</v>
      </c>
      <c r="C8231" s="4" t="s">
        <v>823</v>
      </c>
      <c r="D8231" s="4" t="n">
        <v>46</v>
      </c>
      <c r="E8231" s="19" t="s">
        <v>459</v>
      </c>
      <c r="F8231" s="20" t="s">
        <v>824</v>
      </c>
    </row>
    <row r="8232" customFormat="false" ht="15" hidden="false" customHeight="false" outlineLevel="0" collapsed="false">
      <c r="A8232" s="4" t="str">
        <f aca="false">B8232&amp;"|"&amp;C8232</f>
        <v>tdbR00000924 Ala-CGC|45</v>
      </c>
      <c r="B8232" s="4" t="s">
        <v>149</v>
      </c>
      <c r="C8232" s="4" t="s">
        <v>825</v>
      </c>
      <c r="D8232" s="4" t="n">
        <v>47</v>
      </c>
      <c r="E8232" s="19" t="s">
        <v>459</v>
      </c>
      <c r="F8232" s="20" t="s">
        <v>824</v>
      </c>
    </row>
    <row r="8233" customFormat="false" ht="15" hidden="false" customHeight="false" outlineLevel="0" collapsed="false">
      <c r="A8233" s="4" t="str">
        <f aca="false">B8233&amp;"|"&amp;C8233</f>
        <v>tdbR00000924 Ala-CGC|46</v>
      </c>
      <c r="B8233" s="4" t="s">
        <v>149</v>
      </c>
      <c r="C8233" s="4" t="s">
        <v>826</v>
      </c>
      <c r="D8233" s="4" t="n">
        <v>48</v>
      </c>
      <c r="E8233" s="19" t="s">
        <v>459</v>
      </c>
      <c r="F8233" s="20" t="s">
        <v>824</v>
      </c>
    </row>
    <row r="8234" customFormat="false" ht="15" hidden="false" customHeight="false" outlineLevel="0" collapsed="false">
      <c r="A8234" s="4" t="str">
        <f aca="false">B8234&amp;"|"&amp;C8234</f>
        <v>tdbR00000924 Ala-CGC|47</v>
      </c>
      <c r="B8234" s="4" t="s">
        <v>149</v>
      </c>
      <c r="C8234" s="4" t="s">
        <v>827</v>
      </c>
      <c r="D8234" s="4" t="n">
        <v>49</v>
      </c>
      <c r="E8234" s="19" t="s">
        <v>777</v>
      </c>
      <c r="F8234" s="20" t="s">
        <v>824</v>
      </c>
    </row>
    <row r="8235" customFormat="false" ht="15" hidden="false" customHeight="false" outlineLevel="0" collapsed="false">
      <c r="A8235" s="4" t="str">
        <f aca="false">B8235&amp;"|"&amp;C8235</f>
        <v>tdbR00000924 Ala-CGC|48</v>
      </c>
      <c r="B8235" s="4" t="s">
        <v>149</v>
      </c>
      <c r="C8235" s="4" t="s">
        <v>828</v>
      </c>
      <c r="D8235" s="4" t="n">
        <v>50</v>
      </c>
      <c r="E8235" s="19" t="s">
        <v>772</v>
      </c>
      <c r="F8235" s="20" t="s">
        <v>824</v>
      </c>
    </row>
    <row r="8236" customFormat="false" ht="15" hidden="false" customHeight="false" outlineLevel="0" collapsed="false">
      <c r="A8236" s="4" t="str">
        <f aca="false">B8236&amp;"|"&amp;C8236</f>
        <v>tdbR00000924 Ala-CGC|49</v>
      </c>
      <c r="B8236" s="4" t="s">
        <v>149</v>
      </c>
      <c r="C8236" s="4" t="s">
        <v>829</v>
      </c>
      <c r="D8236" s="4" t="n">
        <v>51</v>
      </c>
      <c r="E8236" s="23" t="s">
        <v>777</v>
      </c>
      <c r="F8236" s="10" t="s">
        <v>830</v>
      </c>
    </row>
    <row r="8237" customFormat="false" ht="15" hidden="false" customHeight="false" outlineLevel="0" collapsed="false">
      <c r="A8237" s="4" t="str">
        <f aca="false">B8237&amp;"|"&amp;C8237</f>
        <v>tdbR00000924 Ala-CGC|50</v>
      </c>
      <c r="B8237" s="4" t="s">
        <v>149</v>
      </c>
      <c r="C8237" s="4" t="s">
        <v>831</v>
      </c>
      <c r="D8237" s="4" t="n">
        <v>52</v>
      </c>
      <c r="E8237" s="23" t="s">
        <v>459</v>
      </c>
      <c r="F8237" s="10" t="s">
        <v>830</v>
      </c>
    </row>
    <row r="8238" customFormat="false" ht="15" hidden="false" customHeight="false" outlineLevel="0" collapsed="false">
      <c r="A8238" s="4" t="str">
        <f aca="false">B8238&amp;"|"&amp;C8238</f>
        <v>tdbR00000924 Ala-CGC|51</v>
      </c>
      <c r="B8238" s="4" t="s">
        <v>149</v>
      </c>
      <c r="C8238" s="4" t="s">
        <v>832</v>
      </c>
      <c r="D8238" s="4" t="n">
        <v>53</v>
      </c>
      <c r="E8238" s="23" t="s">
        <v>459</v>
      </c>
      <c r="F8238" s="10" t="s">
        <v>830</v>
      </c>
    </row>
    <row r="8239" customFormat="false" ht="15" hidden="false" customHeight="false" outlineLevel="0" collapsed="false">
      <c r="A8239" s="4" t="str">
        <f aca="false">B8239&amp;"|"&amp;C8239</f>
        <v>tdbR00000924 Ala-CGC|52</v>
      </c>
      <c r="B8239" s="4" t="s">
        <v>149</v>
      </c>
      <c r="C8239" s="4" t="s">
        <v>833</v>
      </c>
      <c r="D8239" s="4" t="n">
        <v>54</v>
      </c>
      <c r="E8239" s="23" t="s">
        <v>459</v>
      </c>
      <c r="F8239" s="10" t="s">
        <v>830</v>
      </c>
    </row>
    <row r="8240" customFormat="false" ht="15" hidden="false" customHeight="false" outlineLevel="0" collapsed="false">
      <c r="A8240" s="4" t="str">
        <f aca="false">B8240&amp;"|"&amp;C8240</f>
        <v>tdbR00000924 Ala-CGC|53</v>
      </c>
      <c r="B8240" s="4" t="s">
        <v>149</v>
      </c>
      <c r="C8240" s="4" t="s">
        <v>834</v>
      </c>
      <c r="D8240" s="4" t="n">
        <v>55</v>
      </c>
      <c r="E8240" s="23" t="s">
        <v>459</v>
      </c>
      <c r="F8240" s="10" t="s">
        <v>830</v>
      </c>
    </row>
    <row r="8241" customFormat="false" ht="15" hidden="false" customHeight="false" outlineLevel="0" collapsed="false">
      <c r="A8241" s="4" t="str">
        <f aca="false">B8241&amp;"|"&amp;C8241</f>
        <v>tdbR00000924 Ala-CGC|54</v>
      </c>
      <c r="B8241" s="4" t="s">
        <v>149</v>
      </c>
      <c r="C8241" s="4" t="s">
        <v>835</v>
      </c>
      <c r="D8241" s="4" t="n">
        <v>56</v>
      </c>
      <c r="E8241" s="19" t="s">
        <v>777</v>
      </c>
      <c r="F8241" s="20" t="s">
        <v>836</v>
      </c>
    </row>
    <row r="8242" customFormat="false" ht="15" hidden="false" customHeight="false" outlineLevel="0" collapsed="false">
      <c r="A8242" s="4" t="str">
        <f aca="false">B8242&amp;"|"&amp;C8242</f>
        <v>tdbR00000924 Ala-CGC|55</v>
      </c>
      <c r="B8242" s="4" t="s">
        <v>149</v>
      </c>
      <c r="C8242" s="4" t="s">
        <v>837</v>
      </c>
      <c r="D8242" s="4" t="n">
        <v>57</v>
      </c>
      <c r="E8242" s="19" t="s">
        <v>777</v>
      </c>
      <c r="F8242" s="20" t="s">
        <v>836</v>
      </c>
    </row>
    <row r="8243" customFormat="false" ht="15" hidden="false" customHeight="false" outlineLevel="0" collapsed="false">
      <c r="A8243" s="4" t="str">
        <f aca="false">B8243&amp;"|"&amp;C8243</f>
        <v>tdbR00000924 Ala-CGC|56</v>
      </c>
      <c r="B8243" s="4" t="s">
        <v>149</v>
      </c>
      <c r="C8243" s="4" t="s">
        <v>838</v>
      </c>
      <c r="D8243" s="4" t="n">
        <v>58</v>
      </c>
      <c r="E8243" s="19" t="s">
        <v>772</v>
      </c>
      <c r="F8243" s="20" t="s">
        <v>836</v>
      </c>
    </row>
    <row r="8244" customFormat="false" ht="15" hidden="false" customHeight="false" outlineLevel="0" collapsed="false">
      <c r="A8244" s="4" t="str">
        <f aca="false">B8244&amp;"|"&amp;C8244</f>
        <v>tdbR00000924 Ala-CGC|57</v>
      </c>
      <c r="B8244" s="4" t="s">
        <v>149</v>
      </c>
      <c r="C8244" s="4" t="s">
        <v>839</v>
      </c>
      <c r="D8244" s="4" t="n">
        <v>59</v>
      </c>
      <c r="E8244" s="19" t="s">
        <v>780</v>
      </c>
      <c r="F8244" s="20" t="s">
        <v>836</v>
      </c>
    </row>
    <row r="8245" customFormat="false" ht="15" hidden="false" customHeight="false" outlineLevel="0" collapsed="false">
      <c r="A8245" s="4" t="str">
        <f aca="false">B8245&amp;"|"&amp;C8245</f>
        <v>tdbR00000924 Ala-CGC|58</v>
      </c>
      <c r="B8245" s="4" t="s">
        <v>149</v>
      </c>
      <c r="C8245" s="4" t="s">
        <v>840</v>
      </c>
      <c r="D8245" s="4" t="n">
        <v>60</v>
      </c>
      <c r="E8245" s="19" t="s">
        <v>780</v>
      </c>
      <c r="F8245" s="20" t="s">
        <v>836</v>
      </c>
    </row>
    <row r="8246" customFormat="false" ht="15" hidden="false" customHeight="false" outlineLevel="0" collapsed="false">
      <c r="A8246" s="4" t="str">
        <f aca="false">B8246&amp;"|"&amp;C8246</f>
        <v>tdbR00000924 Ala-CGC|59</v>
      </c>
      <c r="B8246" s="4" t="s">
        <v>149</v>
      </c>
      <c r="C8246" s="4" t="s">
        <v>841</v>
      </c>
      <c r="D8246" s="4" t="n">
        <v>61</v>
      </c>
      <c r="E8246" s="19" t="s">
        <v>780</v>
      </c>
      <c r="F8246" s="20" t="s">
        <v>836</v>
      </c>
    </row>
    <row r="8247" customFormat="false" ht="15" hidden="false" customHeight="false" outlineLevel="0" collapsed="false">
      <c r="A8247" s="4" t="str">
        <f aca="false">B8247&amp;"|"&amp;C8247</f>
        <v>tdbR00000924 Ala-CGC|60</v>
      </c>
      <c r="B8247" s="4" t="s">
        <v>149</v>
      </c>
      <c r="C8247" s="4" t="s">
        <v>842</v>
      </c>
      <c r="D8247" s="4" t="n">
        <v>62</v>
      </c>
      <c r="E8247" s="19" t="s">
        <v>777</v>
      </c>
      <c r="F8247" s="20" t="s">
        <v>836</v>
      </c>
    </row>
    <row r="8248" customFormat="false" ht="15" hidden="false" customHeight="false" outlineLevel="0" collapsed="false">
      <c r="A8248" s="4" t="str">
        <f aca="false">B8248&amp;"|"&amp;C8248</f>
        <v>tdbR00000924 Ala-CGC|61</v>
      </c>
      <c r="B8248" s="4" t="s">
        <v>149</v>
      </c>
      <c r="C8248" s="4" t="s">
        <v>843</v>
      </c>
      <c r="D8248" s="4" t="n">
        <v>63</v>
      </c>
      <c r="E8248" s="23" t="s">
        <v>772</v>
      </c>
      <c r="F8248" s="10" t="s">
        <v>830</v>
      </c>
    </row>
    <row r="8249" customFormat="false" ht="15" hidden="false" customHeight="false" outlineLevel="0" collapsed="false">
      <c r="A8249" s="4" t="str">
        <f aca="false">B8249&amp;"|"&amp;C8249</f>
        <v>tdbR00000924 Ala-CGC|62</v>
      </c>
      <c r="B8249" s="4" t="s">
        <v>149</v>
      </c>
      <c r="C8249" s="4" t="s">
        <v>844</v>
      </c>
      <c r="D8249" s="4" t="n">
        <v>64</v>
      </c>
      <c r="E8249" s="23" t="s">
        <v>772</v>
      </c>
      <c r="F8249" s="10" t="s">
        <v>830</v>
      </c>
    </row>
    <row r="8250" customFormat="false" ht="15" hidden="false" customHeight="false" outlineLevel="0" collapsed="false">
      <c r="A8250" s="4" t="str">
        <f aca="false">B8250&amp;"|"&amp;C8250</f>
        <v>tdbR00000924 Ala-CGC|63</v>
      </c>
      <c r="B8250" s="4" t="s">
        <v>149</v>
      </c>
      <c r="C8250" s="4" t="s">
        <v>845</v>
      </c>
      <c r="D8250" s="4" t="n">
        <v>65</v>
      </c>
      <c r="E8250" s="23" t="s">
        <v>772</v>
      </c>
      <c r="F8250" s="10" t="s">
        <v>830</v>
      </c>
    </row>
    <row r="8251" customFormat="false" ht="15" hidden="false" customHeight="false" outlineLevel="0" collapsed="false">
      <c r="A8251" s="4" t="str">
        <f aca="false">B8251&amp;"|"&amp;C8251</f>
        <v>tdbR00000924 Ala-CGC|64</v>
      </c>
      <c r="B8251" s="4" t="s">
        <v>149</v>
      </c>
      <c r="C8251" s="4" t="s">
        <v>846</v>
      </c>
      <c r="D8251" s="4" t="n">
        <v>66</v>
      </c>
      <c r="E8251" s="23" t="s">
        <v>772</v>
      </c>
      <c r="F8251" s="10" t="s">
        <v>830</v>
      </c>
    </row>
    <row r="8252" customFormat="false" ht="15" hidden="false" customHeight="false" outlineLevel="0" collapsed="false">
      <c r="A8252" s="4" t="str">
        <f aca="false">B8252&amp;"|"&amp;C8252</f>
        <v>tdbR00000924 Ala-CGC|65</v>
      </c>
      <c r="B8252" s="4" t="s">
        <v>149</v>
      </c>
      <c r="C8252" s="4" t="s">
        <v>847</v>
      </c>
      <c r="D8252" s="4" t="n">
        <v>67</v>
      </c>
      <c r="E8252" s="23" t="s">
        <v>780</v>
      </c>
      <c r="F8252" s="10" t="s">
        <v>830</v>
      </c>
    </row>
    <row r="8253" customFormat="false" ht="15" hidden="false" customHeight="false" outlineLevel="0" collapsed="false">
      <c r="A8253" s="4" t="str">
        <f aca="false">B8253&amp;"|"&amp;C8253</f>
        <v>tdbR00000924 Ala-CGC|66</v>
      </c>
      <c r="B8253" s="4" t="s">
        <v>149</v>
      </c>
      <c r="C8253" s="4" t="s">
        <v>848</v>
      </c>
      <c r="D8253" s="4" t="n">
        <v>68</v>
      </c>
      <c r="E8253" s="17" t="s">
        <v>772</v>
      </c>
      <c r="F8253" s="18" t="s">
        <v>768</v>
      </c>
    </row>
    <row r="8254" customFormat="false" ht="15" hidden="false" customHeight="false" outlineLevel="0" collapsed="false">
      <c r="A8254" s="4" t="str">
        <f aca="false">B8254&amp;"|"&amp;C8254</f>
        <v>tdbR00000924 Ala-CGC|67</v>
      </c>
      <c r="B8254" s="4" t="s">
        <v>149</v>
      </c>
      <c r="C8254" s="4" t="s">
        <v>849</v>
      </c>
      <c r="D8254" s="4" t="n">
        <v>69</v>
      </c>
      <c r="E8254" s="17" t="s">
        <v>780</v>
      </c>
      <c r="F8254" s="18" t="s">
        <v>768</v>
      </c>
    </row>
    <row r="8255" customFormat="false" ht="15" hidden="false" customHeight="false" outlineLevel="0" collapsed="false">
      <c r="A8255" s="4" t="str">
        <f aca="false">B8255&amp;"|"&amp;C8255</f>
        <v>tdbR00000924 Ala-CGC|68</v>
      </c>
      <c r="B8255" s="4" t="s">
        <v>149</v>
      </c>
      <c r="C8255" s="4" t="s">
        <v>850</v>
      </c>
      <c r="D8255" s="4" t="n">
        <v>70</v>
      </c>
      <c r="E8255" s="17" t="s">
        <v>459</v>
      </c>
      <c r="F8255" s="18" t="s">
        <v>768</v>
      </c>
    </row>
    <row r="8256" customFormat="false" ht="15" hidden="false" customHeight="false" outlineLevel="0" collapsed="false">
      <c r="A8256" s="4" t="str">
        <f aca="false">B8256&amp;"|"&amp;C8256</f>
        <v>tdbR00000924 Ala-CGC|69</v>
      </c>
      <c r="B8256" s="4" t="s">
        <v>149</v>
      </c>
      <c r="C8256" s="4" t="s">
        <v>851</v>
      </c>
      <c r="D8256" s="4" t="n">
        <v>71</v>
      </c>
      <c r="E8256" s="17" t="s">
        <v>459</v>
      </c>
      <c r="F8256" s="18" t="s">
        <v>768</v>
      </c>
    </row>
    <row r="8257" customFormat="false" ht="15" hidden="false" customHeight="false" outlineLevel="0" collapsed="false">
      <c r="A8257" s="4" t="str">
        <f aca="false">B8257&amp;"|"&amp;C8257</f>
        <v>tdbR00000924 Ala-CGC|70</v>
      </c>
      <c r="B8257" s="4" t="s">
        <v>149</v>
      </c>
      <c r="C8257" s="4" t="s">
        <v>852</v>
      </c>
      <c r="D8257" s="4" t="n">
        <v>72</v>
      </c>
      <c r="E8257" s="17" t="s">
        <v>777</v>
      </c>
      <c r="F8257" s="18" t="s">
        <v>768</v>
      </c>
    </row>
    <row r="8258" customFormat="false" ht="15" hidden="false" customHeight="false" outlineLevel="0" collapsed="false">
      <c r="A8258" s="4" t="str">
        <f aca="false">B8258&amp;"|"&amp;C8258</f>
        <v>tdbR00000924 Ala-CGC|71</v>
      </c>
      <c r="B8258" s="4" t="s">
        <v>149</v>
      </c>
      <c r="C8258" s="4" t="s">
        <v>853</v>
      </c>
      <c r="D8258" s="4" t="n">
        <v>73</v>
      </c>
      <c r="E8258" s="17" t="s">
        <v>772</v>
      </c>
      <c r="F8258" s="18" t="s">
        <v>768</v>
      </c>
    </row>
    <row r="8259" customFormat="false" ht="15" hidden="false" customHeight="false" outlineLevel="0" collapsed="false">
      <c r="A8259" s="4" t="str">
        <f aca="false">B8259&amp;"|"&amp;C8259</f>
        <v>tdbR00000924 Ala-CGC|72</v>
      </c>
      <c r="B8259" s="4" t="s">
        <v>149</v>
      </c>
      <c r="C8259" s="4" t="s">
        <v>854</v>
      </c>
      <c r="D8259" s="4" t="n">
        <v>74</v>
      </c>
      <c r="E8259" s="17" t="s">
        <v>772</v>
      </c>
      <c r="F8259" s="18" t="s">
        <v>768</v>
      </c>
    </row>
    <row r="8260" customFormat="false" ht="15" hidden="false" customHeight="false" outlineLevel="0" collapsed="false">
      <c r="A8260" s="4" t="str">
        <f aca="false">B8260&amp;"|"&amp;C8260</f>
        <v>tdbR00000925 Ala-UGC|1</v>
      </c>
      <c r="B8260" s="4" t="s">
        <v>150</v>
      </c>
      <c r="C8260" s="4" t="s">
        <v>767</v>
      </c>
      <c r="D8260" s="4" t="n">
        <v>1</v>
      </c>
      <c r="E8260" s="17" t="s">
        <v>459</v>
      </c>
      <c r="F8260" s="18" t="s">
        <v>768</v>
      </c>
    </row>
    <row r="8261" customFormat="false" ht="15" hidden="false" customHeight="false" outlineLevel="0" collapsed="false">
      <c r="A8261" s="4" t="str">
        <f aca="false">B8261&amp;"|"&amp;C8261</f>
        <v>tdbR00000925 Ala-UGC|2</v>
      </c>
      <c r="B8261" s="4" t="s">
        <v>150</v>
      </c>
      <c r="C8261" s="4" t="s">
        <v>769</v>
      </c>
      <c r="D8261" s="4" t="n">
        <v>2</v>
      </c>
      <c r="E8261" s="17" t="s">
        <v>459</v>
      </c>
      <c r="F8261" s="18" t="s">
        <v>768</v>
      </c>
    </row>
    <row r="8262" customFormat="false" ht="15" hidden="false" customHeight="false" outlineLevel="0" collapsed="false">
      <c r="A8262" s="4" t="str">
        <f aca="false">B8262&amp;"|"&amp;C8262</f>
        <v>tdbR00000925 Ala-UGC|3</v>
      </c>
      <c r="B8262" s="4" t="s">
        <v>150</v>
      </c>
      <c r="C8262" s="4" t="s">
        <v>770</v>
      </c>
      <c r="D8262" s="4" t="n">
        <v>3</v>
      </c>
      <c r="E8262" s="17" t="s">
        <v>459</v>
      </c>
      <c r="F8262" s="18" t="s">
        <v>768</v>
      </c>
    </row>
    <row r="8263" customFormat="false" ht="15" hidden="false" customHeight="false" outlineLevel="0" collapsed="false">
      <c r="A8263" s="4" t="str">
        <f aca="false">B8263&amp;"|"&amp;C8263</f>
        <v>tdbR00000925 Ala-UGC|4</v>
      </c>
      <c r="B8263" s="4" t="s">
        <v>150</v>
      </c>
      <c r="C8263" s="4" t="s">
        <v>771</v>
      </c>
      <c r="D8263" s="4" t="n">
        <v>4</v>
      </c>
      <c r="E8263" s="17" t="s">
        <v>459</v>
      </c>
      <c r="F8263" s="18" t="s">
        <v>768</v>
      </c>
    </row>
    <row r="8264" customFormat="false" ht="15" hidden="false" customHeight="false" outlineLevel="0" collapsed="false">
      <c r="A8264" s="4" t="str">
        <f aca="false">B8264&amp;"|"&amp;C8264</f>
        <v>tdbR00000925 Ala-UGC|5</v>
      </c>
      <c r="B8264" s="4" t="s">
        <v>150</v>
      </c>
      <c r="C8264" s="4" t="s">
        <v>773</v>
      </c>
      <c r="D8264" s="4" t="n">
        <v>5</v>
      </c>
      <c r="E8264" s="17" t="s">
        <v>772</v>
      </c>
      <c r="F8264" s="18" t="s">
        <v>768</v>
      </c>
    </row>
    <row r="8265" customFormat="false" ht="15" hidden="false" customHeight="false" outlineLevel="0" collapsed="false">
      <c r="A8265" s="4" t="str">
        <f aca="false">B8265&amp;"|"&amp;C8265</f>
        <v>tdbR00000925 Ala-UGC|6</v>
      </c>
      <c r="B8265" s="4" t="s">
        <v>150</v>
      </c>
      <c r="C8265" s="4" t="s">
        <v>774</v>
      </c>
      <c r="D8265" s="4" t="n">
        <v>6</v>
      </c>
      <c r="E8265" s="17" t="s">
        <v>772</v>
      </c>
      <c r="F8265" s="18" t="s">
        <v>768</v>
      </c>
    </row>
    <row r="8266" customFormat="false" ht="15" hidden="false" customHeight="false" outlineLevel="0" collapsed="false">
      <c r="A8266" s="4" t="str">
        <f aca="false">B8266&amp;"|"&amp;C8266</f>
        <v>tdbR00000925 Ala-UGC|7</v>
      </c>
      <c r="B8266" s="4" t="s">
        <v>150</v>
      </c>
      <c r="C8266" s="4" t="s">
        <v>775</v>
      </c>
      <c r="D8266" s="4" t="n">
        <v>7</v>
      </c>
      <c r="E8266" s="17" t="s">
        <v>777</v>
      </c>
      <c r="F8266" s="18" t="s">
        <v>768</v>
      </c>
    </row>
    <row r="8267" customFormat="false" ht="15" hidden="false" customHeight="false" outlineLevel="0" collapsed="false">
      <c r="A8267" s="4" t="str">
        <f aca="false">B8267&amp;"|"&amp;C8267</f>
        <v>tdbR00000925 Ala-UGC|8</v>
      </c>
      <c r="B8267" s="4" t="s">
        <v>150</v>
      </c>
      <c r="C8267" s="4" t="s">
        <v>776</v>
      </c>
      <c r="D8267" s="4" t="n">
        <v>8</v>
      </c>
      <c r="E8267" s="3" t="s">
        <v>777</v>
      </c>
      <c r="F8267" s="4" t="s">
        <v>778</v>
      </c>
    </row>
    <row r="8268" customFormat="false" ht="15" hidden="false" customHeight="false" outlineLevel="0" collapsed="false">
      <c r="A8268" s="4" t="str">
        <f aca="false">B8268&amp;"|"&amp;C8268</f>
        <v>tdbR00000925 Ala-UGC|9</v>
      </c>
      <c r="B8268" s="4" t="s">
        <v>150</v>
      </c>
      <c r="C8268" s="4" t="s">
        <v>779</v>
      </c>
      <c r="D8268" s="4" t="n">
        <v>9</v>
      </c>
      <c r="E8268" s="3" t="s">
        <v>780</v>
      </c>
      <c r="F8268" s="4" t="s">
        <v>781</v>
      </c>
    </row>
    <row r="8269" customFormat="false" ht="15" hidden="false" customHeight="false" outlineLevel="0" collapsed="false">
      <c r="A8269" s="4" t="str">
        <f aca="false">B8269&amp;"|"&amp;C8269</f>
        <v>tdbR00000925 Ala-UGC|10</v>
      </c>
      <c r="B8269" s="4" t="s">
        <v>150</v>
      </c>
      <c r="C8269" s="4" t="s">
        <v>782</v>
      </c>
      <c r="D8269" s="4" t="n">
        <v>10</v>
      </c>
      <c r="E8269" s="8" t="s">
        <v>459</v>
      </c>
      <c r="F8269" s="7" t="s">
        <v>783</v>
      </c>
    </row>
    <row r="8270" customFormat="false" ht="15" hidden="false" customHeight="false" outlineLevel="0" collapsed="false">
      <c r="A8270" s="4" t="str">
        <f aca="false">B8270&amp;"|"&amp;C8270</f>
        <v>tdbR00000925 Ala-UGC|11</v>
      </c>
      <c r="B8270" s="4" t="s">
        <v>150</v>
      </c>
      <c r="C8270" s="4" t="s">
        <v>784</v>
      </c>
      <c r="D8270" s="4" t="n">
        <v>11</v>
      </c>
      <c r="E8270" s="8" t="s">
        <v>772</v>
      </c>
      <c r="F8270" s="7" t="s">
        <v>783</v>
      </c>
    </row>
    <row r="8271" customFormat="false" ht="15" hidden="false" customHeight="false" outlineLevel="0" collapsed="false">
      <c r="A8271" s="4" t="str">
        <f aca="false">B8271&amp;"|"&amp;C8271</f>
        <v>tdbR00000925 Ala-UGC|12</v>
      </c>
      <c r="B8271" s="4" t="s">
        <v>150</v>
      </c>
      <c r="C8271" s="4" t="s">
        <v>785</v>
      </c>
      <c r="D8271" s="4" t="n">
        <v>12</v>
      </c>
      <c r="E8271" s="8" t="s">
        <v>777</v>
      </c>
      <c r="F8271" s="7" t="s">
        <v>783</v>
      </c>
    </row>
    <row r="8272" customFormat="false" ht="15" hidden="false" customHeight="false" outlineLevel="0" collapsed="false">
      <c r="A8272" s="4" t="str">
        <f aca="false">B8272&amp;"|"&amp;C8272</f>
        <v>tdbR00000925 Ala-UGC|13</v>
      </c>
      <c r="B8272" s="4" t="s">
        <v>150</v>
      </c>
      <c r="C8272" s="4" t="s">
        <v>786</v>
      </c>
      <c r="D8272" s="4" t="n">
        <v>13</v>
      </c>
      <c r="E8272" s="8" t="s">
        <v>772</v>
      </c>
      <c r="F8272" s="7" t="s">
        <v>783</v>
      </c>
    </row>
    <row r="8273" customFormat="false" ht="15" hidden="false" customHeight="false" outlineLevel="0" collapsed="false">
      <c r="A8273" s="4" t="str">
        <f aca="false">B8273&amp;"|"&amp;C8273</f>
        <v>tdbR00000925 Ala-UGC|14</v>
      </c>
      <c r="B8273" s="4" t="s">
        <v>150</v>
      </c>
      <c r="C8273" s="4" t="s">
        <v>787</v>
      </c>
      <c r="D8273" s="4" t="n">
        <v>14</v>
      </c>
      <c r="E8273" s="19" t="s">
        <v>780</v>
      </c>
      <c r="F8273" s="20" t="s">
        <v>788</v>
      </c>
    </row>
    <row r="8274" customFormat="false" ht="15" hidden="false" customHeight="false" outlineLevel="0" collapsed="false">
      <c r="A8274" s="4" t="str">
        <f aca="false">B8274&amp;"|"&amp;C8274</f>
        <v>tdbR00000925 Ala-UGC|15</v>
      </c>
      <c r="B8274" s="4" t="s">
        <v>150</v>
      </c>
      <c r="C8274" s="4" t="s">
        <v>789</v>
      </c>
      <c r="D8274" s="4" t="n">
        <v>15</v>
      </c>
      <c r="E8274" s="19" t="s">
        <v>459</v>
      </c>
      <c r="F8274" s="20" t="s">
        <v>788</v>
      </c>
    </row>
    <row r="8275" customFormat="false" ht="15" hidden="false" customHeight="false" outlineLevel="0" collapsed="false">
      <c r="A8275" s="4" t="str">
        <f aca="false">B8275&amp;"|"&amp;C8275</f>
        <v>tdbR00000925 Ala-UGC|16</v>
      </c>
      <c r="B8275" s="4" t="s">
        <v>150</v>
      </c>
      <c r="C8275" s="4" t="s">
        <v>790</v>
      </c>
      <c r="D8275" s="4" t="n">
        <v>16</v>
      </c>
      <c r="E8275" s="19" t="s">
        <v>777</v>
      </c>
      <c r="F8275" s="20" t="s">
        <v>788</v>
      </c>
    </row>
    <row r="8276" customFormat="false" ht="15" hidden="false" customHeight="false" outlineLevel="0" collapsed="false">
      <c r="A8276" s="4" t="str">
        <f aca="false">B8276&amp;"|"&amp;C8276</f>
        <v>tdbR00000925 Ala-UGC|17</v>
      </c>
      <c r="B8276" s="4" t="s">
        <v>150</v>
      </c>
      <c r="C8276" s="4" t="s">
        <v>791</v>
      </c>
      <c r="D8276" s="4" t="n">
        <v>17</v>
      </c>
      <c r="E8276" s="19" t="s">
        <v>777</v>
      </c>
      <c r="F8276" s="20" t="s">
        <v>788</v>
      </c>
    </row>
    <row r="8277" customFormat="false" ht="15" hidden="false" customHeight="false" outlineLevel="0" collapsed="false">
      <c r="A8277" s="4" t="str">
        <f aca="false">B8277&amp;"|"&amp;C8277</f>
        <v>tdbR00000925 Ala-UGC|18</v>
      </c>
      <c r="B8277" s="4" t="s">
        <v>150</v>
      </c>
      <c r="C8277" s="4" t="s">
        <v>793</v>
      </c>
      <c r="D8277" s="4" t="n">
        <v>18</v>
      </c>
      <c r="E8277" s="19" t="s">
        <v>459</v>
      </c>
      <c r="F8277" s="20" t="s">
        <v>788</v>
      </c>
    </row>
    <row r="8278" customFormat="false" ht="15" hidden="false" customHeight="false" outlineLevel="0" collapsed="false">
      <c r="A8278" s="4" t="str">
        <f aca="false">B8278&amp;"|"&amp;C8278</f>
        <v>tdbR00000925 Ala-UGC|19</v>
      </c>
      <c r="B8278" s="4" t="s">
        <v>150</v>
      </c>
      <c r="C8278" s="4" t="s">
        <v>794</v>
      </c>
      <c r="D8278" s="4" t="n">
        <v>19</v>
      </c>
      <c r="E8278" s="19" t="s">
        <v>459</v>
      </c>
      <c r="F8278" s="20" t="s">
        <v>788</v>
      </c>
    </row>
    <row r="8279" customFormat="false" ht="15" hidden="false" customHeight="false" outlineLevel="0" collapsed="false">
      <c r="A8279" s="4" t="str">
        <f aca="false">B8279&amp;"|"&amp;C8279</f>
        <v>tdbR00000925 Ala-UGC|20</v>
      </c>
      <c r="B8279" s="4" t="s">
        <v>150</v>
      </c>
      <c r="C8279" s="4" t="s">
        <v>795</v>
      </c>
      <c r="D8279" s="4" t="n">
        <v>20</v>
      </c>
      <c r="E8279" s="19" t="s">
        <v>777</v>
      </c>
      <c r="F8279" s="20" t="s">
        <v>788</v>
      </c>
    </row>
    <row r="8280" customFormat="false" ht="15" hidden="false" customHeight="false" outlineLevel="0" collapsed="false">
      <c r="A8280" s="4" t="str">
        <f aca="false">B8280&amp;"|"&amp;C8280</f>
        <v>tdbR00000925 Ala-UGC|21</v>
      </c>
      <c r="B8280" s="4" t="s">
        <v>150</v>
      </c>
      <c r="C8280" s="4" t="s">
        <v>797</v>
      </c>
      <c r="D8280" s="4" t="n">
        <v>21</v>
      </c>
      <c r="E8280" s="19" t="s">
        <v>780</v>
      </c>
      <c r="F8280" s="20" t="s">
        <v>788</v>
      </c>
    </row>
    <row r="8281" customFormat="false" ht="15" hidden="false" customHeight="false" outlineLevel="0" collapsed="false">
      <c r="A8281" s="4" t="str">
        <f aca="false">B8281&amp;"|"&amp;C8281</f>
        <v>tdbR00000925 Ala-UGC|22</v>
      </c>
      <c r="B8281" s="4" t="s">
        <v>150</v>
      </c>
      <c r="C8281" s="4" t="s">
        <v>798</v>
      </c>
      <c r="D8281" s="4" t="n">
        <v>22</v>
      </c>
      <c r="E8281" s="8" t="s">
        <v>459</v>
      </c>
      <c r="F8281" s="7" t="s">
        <v>783</v>
      </c>
    </row>
    <row r="8282" customFormat="false" ht="15" hidden="false" customHeight="false" outlineLevel="0" collapsed="false">
      <c r="A8282" s="4" t="str">
        <f aca="false">B8282&amp;"|"&amp;C8282</f>
        <v>tdbR00000925 Ala-UGC|23</v>
      </c>
      <c r="B8282" s="4" t="s">
        <v>150</v>
      </c>
      <c r="C8282" s="4" t="s">
        <v>799</v>
      </c>
      <c r="D8282" s="4" t="n">
        <v>23</v>
      </c>
      <c r="E8282" s="8" t="s">
        <v>780</v>
      </c>
      <c r="F8282" s="7" t="s">
        <v>783</v>
      </c>
    </row>
    <row r="8283" customFormat="false" ht="15" hidden="false" customHeight="false" outlineLevel="0" collapsed="false">
      <c r="A8283" s="4" t="str">
        <f aca="false">B8283&amp;"|"&amp;C8283</f>
        <v>tdbR00000925 Ala-UGC|24</v>
      </c>
      <c r="B8283" s="4" t="s">
        <v>150</v>
      </c>
      <c r="C8283" s="4" t="s">
        <v>800</v>
      </c>
      <c r="D8283" s="4" t="n">
        <v>24</v>
      </c>
      <c r="E8283" s="8" t="s">
        <v>459</v>
      </c>
      <c r="F8283" s="7" t="s">
        <v>783</v>
      </c>
    </row>
    <row r="8284" customFormat="false" ht="15" hidden="false" customHeight="false" outlineLevel="0" collapsed="false">
      <c r="A8284" s="4" t="str">
        <f aca="false">B8284&amp;"|"&amp;C8284</f>
        <v>tdbR00000925 Ala-UGC|25</v>
      </c>
      <c r="B8284" s="4" t="s">
        <v>150</v>
      </c>
      <c r="C8284" s="4" t="s">
        <v>801</v>
      </c>
      <c r="D8284" s="4" t="n">
        <v>25</v>
      </c>
      <c r="E8284" s="8" t="s">
        <v>772</v>
      </c>
      <c r="F8284" s="7" t="s">
        <v>783</v>
      </c>
    </row>
    <row r="8285" customFormat="false" ht="15" hidden="false" customHeight="false" outlineLevel="0" collapsed="false">
      <c r="A8285" s="4" t="str">
        <f aca="false">B8285&amp;"|"&amp;C8285</f>
        <v>tdbR00000925 Ala-UGC|26</v>
      </c>
      <c r="B8285" s="4" t="s">
        <v>150</v>
      </c>
      <c r="C8285" s="4" t="s">
        <v>802</v>
      </c>
      <c r="D8285" s="4" t="n">
        <v>26</v>
      </c>
      <c r="E8285" s="3" t="s">
        <v>459</v>
      </c>
      <c r="F8285" s="4" t="s">
        <v>803</v>
      </c>
    </row>
    <row r="8286" customFormat="false" ht="15" hidden="false" customHeight="false" outlineLevel="0" collapsed="false">
      <c r="A8286" s="4" t="str">
        <f aca="false">B8286&amp;"|"&amp;C8286</f>
        <v>tdbR00000925 Ala-UGC|27</v>
      </c>
      <c r="B8286" s="4" t="s">
        <v>150</v>
      </c>
      <c r="C8286" s="4" t="s">
        <v>804</v>
      </c>
      <c r="D8286" s="4" t="n">
        <v>27</v>
      </c>
      <c r="E8286" s="21" t="s">
        <v>772</v>
      </c>
      <c r="F8286" s="22" t="s">
        <v>805</v>
      </c>
    </row>
    <row r="8287" customFormat="false" ht="15" hidden="false" customHeight="false" outlineLevel="0" collapsed="false">
      <c r="A8287" s="4" t="str">
        <f aca="false">B8287&amp;"|"&amp;C8287</f>
        <v>tdbR00000925 Ala-UGC|28</v>
      </c>
      <c r="B8287" s="4" t="s">
        <v>150</v>
      </c>
      <c r="C8287" s="4" t="s">
        <v>806</v>
      </c>
      <c r="D8287" s="4" t="n">
        <v>28</v>
      </c>
      <c r="E8287" s="21" t="s">
        <v>777</v>
      </c>
      <c r="F8287" s="22" t="s">
        <v>805</v>
      </c>
    </row>
    <row r="8288" customFormat="false" ht="15" hidden="false" customHeight="false" outlineLevel="0" collapsed="false">
      <c r="A8288" s="4" t="str">
        <f aca="false">B8288&amp;"|"&amp;C8288</f>
        <v>tdbR00000925 Ala-UGC|29</v>
      </c>
      <c r="B8288" s="4" t="s">
        <v>150</v>
      </c>
      <c r="C8288" s="4" t="s">
        <v>807</v>
      </c>
      <c r="D8288" s="4" t="n">
        <v>29</v>
      </c>
      <c r="E8288" s="21" t="s">
        <v>459</v>
      </c>
      <c r="F8288" s="22" t="s">
        <v>805</v>
      </c>
    </row>
    <row r="8289" customFormat="false" ht="15" hidden="false" customHeight="false" outlineLevel="0" collapsed="false">
      <c r="A8289" s="4" t="str">
        <f aca="false">B8289&amp;"|"&amp;C8289</f>
        <v>tdbR00000925 Ala-UGC|30</v>
      </c>
      <c r="B8289" s="4" t="s">
        <v>150</v>
      </c>
      <c r="C8289" s="4" t="s">
        <v>808</v>
      </c>
      <c r="D8289" s="4" t="n">
        <v>30</v>
      </c>
      <c r="E8289" s="21" t="s">
        <v>772</v>
      </c>
      <c r="F8289" s="22" t="s">
        <v>805</v>
      </c>
    </row>
    <row r="8290" customFormat="false" ht="15" hidden="false" customHeight="false" outlineLevel="0" collapsed="false">
      <c r="A8290" s="4" t="str">
        <f aca="false">B8290&amp;"|"&amp;C8290</f>
        <v>tdbR00000925 Ala-UGC|31</v>
      </c>
      <c r="B8290" s="4" t="s">
        <v>150</v>
      </c>
      <c r="C8290" s="4" t="s">
        <v>809</v>
      </c>
      <c r="D8290" s="4" t="n">
        <v>31</v>
      </c>
      <c r="E8290" s="21" t="s">
        <v>772</v>
      </c>
      <c r="F8290" s="22" t="s">
        <v>805</v>
      </c>
    </row>
    <row r="8291" customFormat="false" ht="15" hidden="false" customHeight="false" outlineLevel="0" collapsed="false">
      <c r="A8291" s="4" t="str">
        <f aca="false">B8291&amp;"|"&amp;C8291</f>
        <v>tdbR00000925 Ala-UGC|32</v>
      </c>
      <c r="B8291" s="4" t="s">
        <v>150</v>
      </c>
      <c r="C8291" s="4" t="s">
        <v>810</v>
      </c>
      <c r="D8291" s="4" t="n">
        <v>32</v>
      </c>
      <c r="E8291" s="19" t="s">
        <v>777</v>
      </c>
      <c r="F8291" s="20" t="s">
        <v>811</v>
      </c>
    </row>
    <row r="8292" customFormat="false" ht="15" hidden="false" customHeight="false" outlineLevel="0" collapsed="false">
      <c r="A8292" s="4" t="str">
        <f aca="false">B8292&amp;"|"&amp;C8292</f>
        <v>tdbR00000925 Ala-UGC|33</v>
      </c>
      <c r="B8292" s="4" t="s">
        <v>150</v>
      </c>
      <c r="C8292" s="4" t="s">
        <v>812</v>
      </c>
      <c r="D8292" s="4" t="n">
        <v>33</v>
      </c>
      <c r="E8292" s="19" t="s">
        <v>777</v>
      </c>
      <c r="F8292" s="20" t="s">
        <v>811</v>
      </c>
    </row>
    <row r="8293" customFormat="false" ht="15" hidden="false" customHeight="false" outlineLevel="0" collapsed="false">
      <c r="A8293" s="4" t="str">
        <f aca="false">B8293&amp;"|"&amp;C8293</f>
        <v>tdbR00000925 Ala-UGC|34</v>
      </c>
      <c r="B8293" s="4" t="s">
        <v>150</v>
      </c>
      <c r="C8293" s="4" t="s">
        <v>813</v>
      </c>
      <c r="D8293" s="4" t="n">
        <v>34</v>
      </c>
      <c r="E8293" s="19" t="s">
        <v>777</v>
      </c>
      <c r="F8293" s="20" t="s">
        <v>811</v>
      </c>
    </row>
    <row r="8294" customFormat="false" ht="15" hidden="false" customHeight="false" outlineLevel="0" collapsed="false">
      <c r="A8294" s="4" t="str">
        <f aca="false">B8294&amp;"|"&amp;C8294</f>
        <v>tdbR00000925 Ala-UGC|35</v>
      </c>
      <c r="B8294" s="4" t="s">
        <v>150</v>
      </c>
      <c r="C8294" s="4" t="s">
        <v>814</v>
      </c>
      <c r="D8294" s="4" t="n">
        <v>35</v>
      </c>
      <c r="E8294" s="19" t="s">
        <v>459</v>
      </c>
      <c r="F8294" s="20" t="s">
        <v>811</v>
      </c>
    </row>
    <row r="8295" customFormat="false" ht="15" hidden="false" customHeight="false" outlineLevel="0" collapsed="false">
      <c r="A8295" s="4" t="str">
        <f aca="false">B8295&amp;"|"&amp;C8295</f>
        <v>tdbR00000925 Ala-UGC|36</v>
      </c>
      <c r="B8295" s="4" t="s">
        <v>150</v>
      </c>
      <c r="C8295" s="4" t="s">
        <v>815</v>
      </c>
      <c r="D8295" s="4" t="n">
        <v>36</v>
      </c>
      <c r="E8295" s="19" t="s">
        <v>772</v>
      </c>
      <c r="F8295" s="20" t="s">
        <v>811</v>
      </c>
    </row>
    <row r="8296" customFormat="false" ht="15" hidden="false" customHeight="false" outlineLevel="0" collapsed="false">
      <c r="A8296" s="4" t="str">
        <f aca="false">B8296&amp;"|"&amp;C8296</f>
        <v>tdbR00000925 Ala-UGC|37</v>
      </c>
      <c r="B8296" s="4" t="s">
        <v>150</v>
      </c>
      <c r="C8296" s="4" t="s">
        <v>816</v>
      </c>
      <c r="D8296" s="4" t="n">
        <v>37</v>
      </c>
      <c r="E8296" s="19" t="s">
        <v>780</v>
      </c>
      <c r="F8296" s="20" t="s">
        <v>811</v>
      </c>
    </row>
    <row r="8297" customFormat="false" ht="15" hidden="false" customHeight="false" outlineLevel="0" collapsed="false">
      <c r="A8297" s="4" t="str">
        <f aca="false">B8297&amp;"|"&amp;C8297</f>
        <v>tdbR00000925 Ala-UGC|38</v>
      </c>
      <c r="B8297" s="4" t="s">
        <v>150</v>
      </c>
      <c r="C8297" s="4" t="s">
        <v>817</v>
      </c>
      <c r="D8297" s="4" t="n">
        <v>38</v>
      </c>
      <c r="E8297" s="19" t="s">
        <v>780</v>
      </c>
      <c r="F8297" s="20" t="s">
        <v>811</v>
      </c>
    </row>
    <row r="8298" customFormat="false" ht="15" hidden="false" customHeight="false" outlineLevel="0" collapsed="false">
      <c r="A8298" s="4" t="str">
        <f aca="false">B8298&amp;"|"&amp;C8298</f>
        <v>tdbR00000925 Ala-UGC|39</v>
      </c>
      <c r="B8298" s="4" t="s">
        <v>150</v>
      </c>
      <c r="C8298" s="4" t="s">
        <v>818</v>
      </c>
      <c r="D8298" s="4" t="n">
        <v>39</v>
      </c>
      <c r="E8298" s="21" t="s">
        <v>459</v>
      </c>
      <c r="F8298" s="22" t="s">
        <v>805</v>
      </c>
    </row>
    <row r="8299" customFormat="false" ht="15" hidden="false" customHeight="false" outlineLevel="0" collapsed="false">
      <c r="A8299" s="4" t="str">
        <f aca="false">B8299&amp;"|"&amp;C8299</f>
        <v>tdbR00000925 Ala-UGC|40</v>
      </c>
      <c r="B8299" s="4" t="s">
        <v>150</v>
      </c>
      <c r="C8299" s="4" t="s">
        <v>819</v>
      </c>
      <c r="D8299" s="4" t="n">
        <v>40</v>
      </c>
      <c r="E8299" s="21" t="s">
        <v>459</v>
      </c>
      <c r="F8299" s="22" t="s">
        <v>805</v>
      </c>
    </row>
    <row r="8300" customFormat="false" ht="15" hidden="false" customHeight="false" outlineLevel="0" collapsed="false">
      <c r="A8300" s="4" t="str">
        <f aca="false">B8300&amp;"|"&amp;C8300</f>
        <v>tdbR00000925 Ala-UGC|41</v>
      </c>
      <c r="B8300" s="4" t="s">
        <v>150</v>
      </c>
      <c r="C8300" s="4" t="s">
        <v>820</v>
      </c>
      <c r="D8300" s="4" t="n">
        <v>41</v>
      </c>
      <c r="E8300" s="21" t="s">
        <v>772</v>
      </c>
      <c r="F8300" s="22" t="s">
        <v>805</v>
      </c>
    </row>
    <row r="8301" customFormat="false" ht="15" hidden="false" customHeight="false" outlineLevel="0" collapsed="false">
      <c r="A8301" s="4" t="str">
        <f aca="false">B8301&amp;"|"&amp;C8301</f>
        <v>tdbR00000925 Ala-UGC|42</v>
      </c>
      <c r="B8301" s="4" t="s">
        <v>150</v>
      </c>
      <c r="C8301" s="4" t="s">
        <v>821</v>
      </c>
      <c r="D8301" s="4" t="n">
        <v>42</v>
      </c>
      <c r="E8301" s="21" t="s">
        <v>780</v>
      </c>
      <c r="F8301" s="22" t="s">
        <v>805</v>
      </c>
    </row>
    <row r="8302" customFormat="false" ht="15" hidden="false" customHeight="false" outlineLevel="0" collapsed="false">
      <c r="A8302" s="4" t="str">
        <f aca="false">B8302&amp;"|"&amp;C8302</f>
        <v>tdbR00000925 Ala-UGC|43</v>
      </c>
      <c r="B8302" s="4" t="s">
        <v>150</v>
      </c>
      <c r="C8302" s="4" t="s">
        <v>822</v>
      </c>
      <c r="D8302" s="4" t="n">
        <v>43</v>
      </c>
      <c r="E8302" s="21" t="s">
        <v>459</v>
      </c>
      <c r="F8302" s="22" t="s">
        <v>805</v>
      </c>
    </row>
    <row r="8303" customFormat="false" ht="15" hidden="false" customHeight="false" outlineLevel="0" collapsed="false">
      <c r="A8303" s="4" t="str">
        <f aca="false">B8303&amp;"|"&amp;C8303</f>
        <v>tdbR00000925 Ala-UGC|44</v>
      </c>
      <c r="B8303" s="4" t="s">
        <v>150</v>
      </c>
      <c r="C8303" s="4" t="s">
        <v>823</v>
      </c>
      <c r="D8303" s="4" t="n">
        <v>44</v>
      </c>
      <c r="E8303" s="19" t="s">
        <v>780</v>
      </c>
      <c r="F8303" s="20" t="s">
        <v>824</v>
      </c>
    </row>
    <row r="8304" customFormat="false" ht="15" hidden="false" customHeight="false" outlineLevel="0" collapsed="false">
      <c r="A8304" s="4" t="str">
        <f aca="false">B8304&amp;"|"&amp;C8304</f>
        <v>tdbR00000925 Ala-UGC|45</v>
      </c>
      <c r="B8304" s="4" t="s">
        <v>150</v>
      </c>
      <c r="C8304" s="4" t="s">
        <v>825</v>
      </c>
      <c r="D8304" s="4" t="n">
        <v>45</v>
      </c>
      <c r="E8304" s="19" t="s">
        <v>777</v>
      </c>
      <c r="F8304" s="20" t="s">
        <v>824</v>
      </c>
    </row>
    <row r="8305" customFormat="false" ht="15" hidden="false" customHeight="false" outlineLevel="0" collapsed="false">
      <c r="A8305" s="4" t="str">
        <f aca="false">B8305&amp;"|"&amp;C8305</f>
        <v>tdbR00000925 Ala-UGC|46</v>
      </c>
      <c r="B8305" s="4" t="s">
        <v>150</v>
      </c>
      <c r="C8305" s="4" t="s">
        <v>826</v>
      </c>
      <c r="D8305" s="4" t="n">
        <v>46</v>
      </c>
      <c r="E8305" s="19" t="s">
        <v>459</v>
      </c>
      <c r="F8305" s="20" t="s">
        <v>824</v>
      </c>
    </row>
    <row r="8306" customFormat="false" ht="15" hidden="false" customHeight="false" outlineLevel="0" collapsed="false">
      <c r="A8306" s="4" t="str">
        <f aca="false">B8306&amp;"|"&amp;C8306</f>
        <v>tdbR00000925 Ala-UGC|47</v>
      </c>
      <c r="B8306" s="4" t="s">
        <v>150</v>
      </c>
      <c r="C8306" s="4" t="s">
        <v>827</v>
      </c>
      <c r="D8306" s="4" t="n">
        <v>47</v>
      </c>
      <c r="E8306" s="19" t="s">
        <v>777</v>
      </c>
      <c r="F8306" s="20" t="s">
        <v>824</v>
      </c>
    </row>
    <row r="8307" customFormat="false" ht="15" hidden="false" customHeight="false" outlineLevel="0" collapsed="false">
      <c r="A8307" s="4" t="str">
        <f aca="false">B8307&amp;"|"&amp;C8307</f>
        <v>tdbR00000925 Ala-UGC|48</v>
      </c>
      <c r="B8307" s="4" t="s">
        <v>150</v>
      </c>
      <c r="C8307" s="4" t="s">
        <v>828</v>
      </c>
      <c r="D8307" s="4" t="n">
        <v>48</v>
      </c>
      <c r="E8307" s="19" t="s">
        <v>772</v>
      </c>
      <c r="F8307" s="20" t="s">
        <v>824</v>
      </c>
    </row>
    <row r="8308" customFormat="false" ht="15" hidden="false" customHeight="false" outlineLevel="0" collapsed="false">
      <c r="A8308" s="4" t="str">
        <f aca="false">B8308&amp;"|"&amp;C8308</f>
        <v>tdbR00000925 Ala-UGC|49</v>
      </c>
      <c r="B8308" s="4" t="s">
        <v>150</v>
      </c>
      <c r="C8308" s="4" t="s">
        <v>829</v>
      </c>
      <c r="D8308" s="4" t="n">
        <v>49</v>
      </c>
      <c r="E8308" s="23" t="s">
        <v>780</v>
      </c>
      <c r="F8308" s="10" t="s">
        <v>830</v>
      </c>
    </row>
    <row r="8309" customFormat="false" ht="15" hidden="false" customHeight="false" outlineLevel="0" collapsed="false">
      <c r="A8309" s="4" t="str">
        <f aca="false">B8309&amp;"|"&amp;C8309</f>
        <v>tdbR00000925 Ala-UGC|50</v>
      </c>
      <c r="B8309" s="4" t="s">
        <v>150</v>
      </c>
      <c r="C8309" s="4" t="s">
        <v>831</v>
      </c>
      <c r="D8309" s="4" t="n">
        <v>50</v>
      </c>
      <c r="E8309" s="23" t="s">
        <v>459</v>
      </c>
      <c r="F8309" s="10" t="s">
        <v>830</v>
      </c>
    </row>
    <row r="8310" customFormat="false" ht="15" hidden="false" customHeight="false" outlineLevel="0" collapsed="false">
      <c r="A8310" s="4" t="str">
        <f aca="false">B8310&amp;"|"&amp;C8310</f>
        <v>tdbR00000925 Ala-UGC|51</v>
      </c>
      <c r="B8310" s="4" t="s">
        <v>150</v>
      </c>
      <c r="C8310" s="4" t="s">
        <v>832</v>
      </c>
      <c r="D8310" s="4" t="n">
        <v>51</v>
      </c>
      <c r="E8310" s="23" t="s">
        <v>459</v>
      </c>
      <c r="F8310" s="10" t="s">
        <v>830</v>
      </c>
    </row>
    <row r="8311" customFormat="false" ht="15" hidden="false" customHeight="false" outlineLevel="0" collapsed="false">
      <c r="A8311" s="4" t="str">
        <f aca="false">B8311&amp;"|"&amp;C8311</f>
        <v>tdbR00000925 Ala-UGC|52</v>
      </c>
      <c r="B8311" s="4" t="s">
        <v>150</v>
      </c>
      <c r="C8311" s="4" t="s">
        <v>833</v>
      </c>
      <c r="D8311" s="4" t="n">
        <v>52</v>
      </c>
      <c r="E8311" s="23" t="s">
        <v>780</v>
      </c>
      <c r="F8311" s="10" t="s">
        <v>830</v>
      </c>
    </row>
    <row r="8312" customFormat="false" ht="15" hidden="false" customHeight="false" outlineLevel="0" collapsed="false">
      <c r="A8312" s="4" t="str">
        <f aca="false">B8312&amp;"|"&amp;C8312</f>
        <v>tdbR00000925 Ala-UGC|53</v>
      </c>
      <c r="B8312" s="4" t="s">
        <v>150</v>
      </c>
      <c r="C8312" s="4" t="s">
        <v>834</v>
      </c>
      <c r="D8312" s="4" t="n">
        <v>53</v>
      </c>
      <c r="E8312" s="23" t="s">
        <v>459</v>
      </c>
      <c r="F8312" s="10" t="s">
        <v>830</v>
      </c>
    </row>
    <row r="8313" customFormat="false" ht="15" hidden="false" customHeight="false" outlineLevel="0" collapsed="false">
      <c r="A8313" s="4" t="str">
        <f aca="false">B8313&amp;"|"&amp;C8313</f>
        <v>tdbR00000925 Ala-UGC|54</v>
      </c>
      <c r="B8313" s="4" t="s">
        <v>150</v>
      </c>
      <c r="C8313" s="4" t="s">
        <v>835</v>
      </c>
      <c r="D8313" s="4" t="n">
        <v>54</v>
      </c>
      <c r="E8313" s="19" t="s">
        <v>777</v>
      </c>
      <c r="F8313" s="20" t="s">
        <v>836</v>
      </c>
    </row>
    <row r="8314" customFormat="false" ht="15" hidden="false" customHeight="false" outlineLevel="0" collapsed="false">
      <c r="A8314" s="4" t="str">
        <f aca="false">B8314&amp;"|"&amp;C8314</f>
        <v>tdbR00000925 Ala-UGC|55</v>
      </c>
      <c r="B8314" s="4" t="s">
        <v>150</v>
      </c>
      <c r="C8314" s="4" t="s">
        <v>837</v>
      </c>
      <c r="D8314" s="4" t="n">
        <v>55</v>
      </c>
      <c r="E8314" s="19" t="s">
        <v>777</v>
      </c>
      <c r="F8314" s="20" t="s">
        <v>836</v>
      </c>
    </row>
    <row r="8315" customFormat="false" ht="15" hidden="false" customHeight="false" outlineLevel="0" collapsed="false">
      <c r="A8315" s="4" t="str">
        <f aca="false">B8315&amp;"|"&amp;C8315</f>
        <v>tdbR00000925 Ala-UGC|56</v>
      </c>
      <c r="B8315" s="4" t="s">
        <v>150</v>
      </c>
      <c r="C8315" s="4" t="s">
        <v>838</v>
      </c>
      <c r="D8315" s="4" t="n">
        <v>56</v>
      </c>
      <c r="E8315" s="19" t="s">
        <v>772</v>
      </c>
      <c r="F8315" s="20" t="s">
        <v>836</v>
      </c>
    </row>
    <row r="8316" customFormat="false" ht="15" hidden="false" customHeight="false" outlineLevel="0" collapsed="false">
      <c r="A8316" s="4" t="str">
        <f aca="false">B8316&amp;"|"&amp;C8316</f>
        <v>tdbR00000925 Ala-UGC|57</v>
      </c>
      <c r="B8316" s="4" t="s">
        <v>150</v>
      </c>
      <c r="C8316" s="4" t="s">
        <v>839</v>
      </c>
      <c r="D8316" s="4" t="n">
        <v>57</v>
      </c>
      <c r="E8316" s="19" t="s">
        <v>459</v>
      </c>
      <c r="F8316" s="20" t="s">
        <v>836</v>
      </c>
    </row>
    <row r="8317" customFormat="false" ht="15" hidden="false" customHeight="false" outlineLevel="0" collapsed="false">
      <c r="A8317" s="4" t="str">
        <f aca="false">B8317&amp;"|"&amp;C8317</f>
        <v>tdbR00000925 Ala-UGC|58</v>
      </c>
      <c r="B8317" s="4" t="s">
        <v>150</v>
      </c>
      <c r="C8317" s="4" t="s">
        <v>840</v>
      </c>
      <c r="D8317" s="4" t="n">
        <v>58</v>
      </c>
      <c r="E8317" s="19" t="s">
        <v>780</v>
      </c>
      <c r="F8317" s="20" t="s">
        <v>836</v>
      </c>
    </row>
    <row r="8318" customFormat="false" ht="15" hidden="false" customHeight="false" outlineLevel="0" collapsed="false">
      <c r="A8318" s="4" t="str">
        <f aca="false">B8318&amp;"|"&amp;C8318</f>
        <v>tdbR00000925 Ala-UGC|59</v>
      </c>
      <c r="B8318" s="4" t="s">
        <v>150</v>
      </c>
      <c r="C8318" s="4" t="s">
        <v>841</v>
      </c>
      <c r="D8318" s="4" t="n">
        <v>59</v>
      </c>
      <c r="E8318" s="19" t="s">
        <v>780</v>
      </c>
      <c r="F8318" s="20" t="s">
        <v>836</v>
      </c>
    </row>
    <row r="8319" customFormat="false" ht="15" hidden="false" customHeight="false" outlineLevel="0" collapsed="false">
      <c r="A8319" s="4" t="str">
        <f aca="false">B8319&amp;"|"&amp;C8319</f>
        <v>tdbR00000925 Ala-UGC|60</v>
      </c>
      <c r="B8319" s="4" t="s">
        <v>150</v>
      </c>
      <c r="C8319" s="4" t="s">
        <v>842</v>
      </c>
      <c r="D8319" s="4" t="n">
        <v>60</v>
      </c>
      <c r="E8319" s="19" t="s">
        <v>777</v>
      </c>
      <c r="F8319" s="20" t="s">
        <v>836</v>
      </c>
    </row>
    <row r="8320" customFormat="false" ht="15" hidden="false" customHeight="false" outlineLevel="0" collapsed="false">
      <c r="A8320" s="4" t="str">
        <f aca="false">B8320&amp;"|"&amp;C8320</f>
        <v>tdbR00000925 Ala-UGC|61</v>
      </c>
      <c r="B8320" s="4" t="s">
        <v>150</v>
      </c>
      <c r="C8320" s="4" t="s">
        <v>843</v>
      </c>
      <c r="D8320" s="4" t="n">
        <v>61</v>
      </c>
      <c r="E8320" s="23" t="s">
        <v>772</v>
      </c>
      <c r="F8320" s="10" t="s">
        <v>830</v>
      </c>
    </row>
    <row r="8321" customFormat="false" ht="15" hidden="false" customHeight="false" outlineLevel="0" collapsed="false">
      <c r="A8321" s="4" t="str">
        <f aca="false">B8321&amp;"|"&amp;C8321</f>
        <v>tdbR00000925 Ala-UGC|62</v>
      </c>
      <c r="B8321" s="4" t="s">
        <v>150</v>
      </c>
      <c r="C8321" s="4" t="s">
        <v>844</v>
      </c>
      <c r="D8321" s="4" t="n">
        <v>62</v>
      </c>
      <c r="E8321" s="23" t="s">
        <v>777</v>
      </c>
      <c r="F8321" s="10" t="s">
        <v>830</v>
      </c>
    </row>
    <row r="8322" customFormat="false" ht="15" hidden="false" customHeight="false" outlineLevel="0" collapsed="false">
      <c r="A8322" s="4" t="str">
        <f aca="false">B8322&amp;"|"&amp;C8322</f>
        <v>tdbR00000925 Ala-UGC|63</v>
      </c>
      <c r="B8322" s="4" t="s">
        <v>150</v>
      </c>
      <c r="C8322" s="4" t="s">
        <v>845</v>
      </c>
      <c r="D8322" s="4" t="n">
        <v>63</v>
      </c>
      <c r="E8322" s="23" t="s">
        <v>772</v>
      </c>
      <c r="F8322" s="10" t="s">
        <v>830</v>
      </c>
    </row>
    <row r="8323" customFormat="false" ht="15" hidden="false" customHeight="false" outlineLevel="0" collapsed="false">
      <c r="A8323" s="4" t="str">
        <f aca="false">B8323&amp;"|"&amp;C8323</f>
        <v>tdbR00000925 Ala-UGC|64</v>
      </c>
      <c r="B8323" s="4" t="s">
        <v>150</v>
      </c>
      <c r="C8323" s="4" t="s">
        <v>846</v>
      </c>
      <c r="D8323" s="4" t="n">
        <v>64</v>
      </c>
      <c r="E8323" s="23" t="s">
        <v>772</v>
      </c>
      <c r="F8323" s="10" t="s">
        <v>830</v>
      </c>
    </row>
    <row r="8324" customFormat="false" ht="15" hidden="false" customHeight="false" outlineLevel="0" collapsed="false">
      <c r="A8324" s="4" t="str">
        <f aca="false">B8324&amp;"|"&amp;C8324</f>
        <v>tdbR00000925 Ala-UGC|65</v>
      </c>
      <c r="B8324" s="4" t="s">
        <v>150</v>
      </c>
      <c r="C8324" s="4" t="s">
        <v>847</v>
      </c>
      <c r="D8324" s="4" t="n">
        <v>65</v>
      </c>
      <c r="E8324" s="23" t="s">
        <v>777</v>
      </c>
      <c r="F8324" s="10" t="s">
        <v>830</v>
      </c>
    </row>
    <row r="8325" customFormat="false" ht="15" hidden="false" customHeight="false" outlineLevel="0" collapsed="false">
      <c r="A8325" s="4" t="str">
        <f aca="false">B8325&amp;"|"&amp;C8325</f>
        <v>tdbR00000925 Ala-UGC|66</v>
      </c>
      <c r="B8325" s="4" t="s">
        <v>150</v>
      </c>
      <c r="C8325" s="4" t="s">
        <v>848</v>
      </c>
      <c r="D8325" s="4" t="n">
        <v>66</v>
      </c>
      <c r="E8325" s="17" t="s">
        <v>780</v>
      </c>
      <c r="F8325" s="18" t="s">
        <v>768</v>
      </c>
    </row>
    <row r="8326" customFormat="false" ht="15" hidden="false" customHeight="false" outlineLevel="0" collapsed="false">
      <c r="A8326" s="4" t="str">
        <f aca="false">B8326&amp;"|"&amp;C8326</f>
        <v>tdbR00000925 Ala-UGC|67</v>
      </c>
      <c r="B8326" s="4" t="s">
        <v>150</v>
      </c>
      <c r="C8326" s="4" t="s">
        <v>849</v>
      </c>
      <c r="D8326" s="4" t="n">
        <v>67</v>
      </c>
      <c r="E8326" s="17" t="s">
        <v>459</v>
      </c>
      <c r="F8326" s="18" t="s">
        <v>768</v>
      </c>
    </row>
    <row r="8327" customFormat="false" ht="15" hidden="false" customHeight="false" outlineLevel="0" collapsed="false">
      <c r="A8327" s="4" t="str">
        <f aca="false">B8327&amp;"|"&amp;C8327</f>
        <v>tdbR00000925 Ala-UGC|68</v>
      </c>
      <c r="B8327" s="4" t="s">
        <v>150</v>
      </c>
      <c r="C8327" s="4" t="s">
        <v>850</v>
      </c>
      <c r="D8327" s="4" t="n">
        <v>68</v>
      </c>
      <c r="E8327" s="17" t="s">
        <v>459</v>
      </c>
      <c r="F8327" s="18" t="s">
        <v>768</v>
      </c>
    </row>
    <row r="8328" customFormat="false" ht="15" hidden="false" customHeight="false" outlineLevel="0" collapsed="false">
      <c r="A8328" s="4" t="str">
        <f aca="false">B8328&amp;"|"&amp;C8328</f>
        <v>tdbR00000925 Ala-UGC|69</v>
      </c>
      <c r="B8328" s="4" t="s">
        <v>150</v>
      </c>
      <c r="C8328" s="4" t="s">
        <v>851</v>
      </c>
      <c r="D8328" s="4" t="n">
        <v>69</v>
      </c>
      <c r="E8328" s="17" t="s">
        <v>772</v>
      </c>
      <c r="F8328" s="18" t="s">
        <v>768</v>
      </c>
    </row>
    <row r="8329" customFormat="false" ht="15" hidden="false" customHeight="false" outlineLevel="0" collapsed="false">
      <c r="A8329" s="4" t="str">
        <f aca="false">B8329&amp;"|"&amp;C8329</f>
        <v>tdbR00000925 Ala-UGC|70</v>
      </c>
      <c r="B8329" s="4" t="s">
        <v>150</v>
      </c>
      <c r="C8329" s="4" t="s">
        <v>852</v>
      </c>
      <c r="D8329" s="4" t="n">
        <v>70</v>
      </c>
      <c r="E8329" s="17" t="s">
        <v>777</v>
      </c>
      <c r="F8329" s="18" t="s">
        <v>768</v>
      </c>
    </row>
    <row r="8330" customFormat="false" ht="15" hidden="false" customHeight="false" outlineLevel="0" collapsed="false">
      <c r="A8330" s="4" t="str">
        <f aca="false">B8330&amp;"|"&amp;C8330</f>
        <v>tdbR00000925 Ala-UGC|71</v>
      </c>
      <c r="B8330" s="4" t="s">
        <v>150</v>
      </c>
      <c r="C8330" s="4" t="s">
        <v>853</v>
      </c>
      <c r="D8330" s="4" t="n">
        <v>71</v>
      </c>
      <c r="E8330" s="17" t="s">
        <v>772</v>
      </c>
      <c r="F8330" s="18" t="s">
        <v>768</v>
      </c>
    </row>
    <row r="8331" customFormat="false" ht="15" hidden="false" customHeight="false" outlineLevel="0" collapsed="false">
      <c r="A8331" s="4" t="str">
        <f aca="false">B8331&amp;"|"&amp;C8331</f>
        <v>tdbR00000925 Ala-UGC|72</v>
      </c>
      <c r="B8331" s="4" t="s">
        <v>150</v>
      </c>
      <c r="C8331" s="4" t="s">
        <v>854</v>
      </c>
      <c r="D8331" s="4" t="n">
        <v>72</v>
      </c>
      <c r="E8331" s="17" t="s">
        <v>772</v>
      </c>
      <c r="F8331" s="18" t="s">
        <v>768</v>
      </c>
    </row>
    <row r="8332" customFormat="false" ht="15" hidden="false" customHeight="false" outlineLevel="0" collapsed="false">
      <c r="A8332" s="4" t="str">
        <f aca="false">B8332&amp;"|"&amp;C8332</f>
        <v>tdbR00000928 Arg-CCU|1</v>
      </c>
      <c r="B8332" s="4" t="s">
        <v>151</v>
      </c>
      <c r="C8332" s="4" t="s">
        <v>767</v>
      </c>
      <c r="D8332" s="4" t="n">
        <v>1</v>
      </c>
      <c r="E8332" s="17" t="s">
        <v>459</v>
      </c>
      <c r="F8332" s="18" t="s">
        <v>768</v>
      </c>
    </row>
    <row r="8333" customFormat="false" ht="15" hidden="false" customHeight="false" outlineLevel="0" collapsed="false">
      <c r="A8333" s="4" t="str">
        <f aca="false">B8333&amp;"|"&amp;C8333</f>
        <v>tdbR00000928 Arg-CCU|2</v>
      </c>
      <c r="B8333" s="4" t="s">
        <v>151</v>
      </c>
      <c r="C8333" s="4" t="s">
        <v>769</v>
      </c>
      <c r="D8333" s="4" t="n">
        <v>2</v>
      </c>
      <c r="E8333" s="17" t="s">
        <v>772</v>
      </c>
      <c r="F8333" s="18" t="s">
        <v>768</v>
      </c>
    </row>
    <row r="8334" customFormat="false" ht="15" hidden="false" customHeight="false" outlineLevel="0" collapsed="false">
      <c r="A8334" s="4" t="str">
        <f aca="false">B8334&amp;"|"&amp;C8334</f>
        <v>tdbR00000928 Arg-CCU|3</v>
      </c>
      <c r="B8334" s="4" t="s">
        <v>151</v>
      </c>
      <c r="C8334" s="4" t="s">
        <v>770</v>
      </c>
      <c r="D8334" s="4" t="n">
        <v>3</v>
      </c>
      <c r="E8334" s="17" t="s">
        <v>772</v>
      </c>
      <c r="F8334" s="18" t="s">
        <v>768</v>
      </c>
    </row>
    <row r="8335" customFormat="false" ht="15" hidden="false" customHeight="false" outlineLevel="0" collapsed="false">
      <c r="A8335" s="4" t="str">
        <f aca="false">B8335&amp;"|"&amp;C8335</f>
        <v>tdbR00000928 Arg-CCU|4</v>
      </c>
      <c r="B8335" s="4" t="s">
        <v>151</v>
      </c>
      <c r="C8335" s="4" t="s">
        <v>771</v>
      </c>
      <c r="D8335" s="4" t="n">
        <v>4</v>
      </c>
      <c r="E8335" s="17" t="s">
        <v>777</v>
      </c>
      <c r="F8335" s="18" t="s">
        <v>768</v>
      </c>
    </row>
    <row r="8336" customFormat="false" ht="15" hidden="false" customHeight="false" outlineLevel="0" collapsed="false">
      <c r="A8336" s="4" t="str">
        <f aca="false">B8336&amp;"|"&amp;C8336</f>
        <v>tdbR00000928 Arg-CCU|5</v>
      </c>
      <c r="B8336" s="4" t="s">
        <v>151</v>
      </c>
      <c r="C8336" s="4" t="s">
        <v>773</v>
      </c>
      <c r="D8336" s="4" t="n">
        <v>5</v>
      </c>
      <c r="E8336" s="17" t="s">
        <v>777</v>
      </c>
      <c r="F8336" s="18" t="s">
        <v>768</v>
      </c>
    </row>
    <row r="8337" customFormat="false" ht="15" hidden="false" customHeight="false" outlineLevel="0" collapsed="false">
      <c r="A8337" s="4" t="str">
        <f aca="false">B8337&amp;"|"&amp;C8337</f>
        <v>tdbR00000928 Arg-CCU|6</v>
      </c>
      <c r="B8337" s="4" t="s">
        <v>151</v>
      </c>
      <c r="C8337" s="4" t="s">
        <v>774</v>
      </c>
      <c r="D8337" s="4" t="n">
        <v>6</v>
      </c>
      <c r="E8337" s="17" t="s">
        <v>772</v>
      </c>
      <c r="F8337" s="18" t="s">
        <v>768</v>
      </c>
    </row>
    <row r="8338" customFormat="false" ht="15" hidden="false" customHeight="false" outlineLevel="0" collapsed="false">
      <c r="A8338" s="4" t="str">
        <f aca="false">B8338&amp;"|"&amp;C8338</f>
        <v>tdbR00000928 Arg-CCU|7</v>
      </c>
      <c r="B8338" s="4" t="s">
        <v>151</v>
      </c>
      <c r="C8338" s="4" t="s">
        <v>775</v>
      </c>
      <c r="D8338" s="4" t="n">
        <v>7</v>
      </c>
      <c r="E8338" s="17" t="s">
        <v>459</v>
      </c>
      <c r="F8338" s="18" t="s">
        <v>768</v>
      </c>
    </row>
    <row r="8339" customFormat="false" ht="15" hidden="false" customHeight="false" outlineLevel="0" collapsed="false">
      <c r="A8339" s="4" t="str">
        <f aca="false">B8339&amp;"|"&amp;C8339</f>
        <v>tdbR00000928 Arg-CCU|8</v>
      </c>
      <c r="B8339" s="4" t="s">
        <v>151</v>
      </c>
      <c r="C8339" s="4" t="s">
        <v>776</v>
      </c>
      <c r="D8339" s="4" t="n">
        <v>8</v>
      </c>
      <c r="E8339" s="3" t="s">
        <v>777</v>
      </c>
      <c r="F8339" s="4" t="s">
        <v>778</v>
      </c>
    </row>
    <row r="8340" customFormat="false" ht="15" hidden="false" customHeight="false" outlineLevel="0" collapsed="false">
      <c r="A8340" s="4" t="str">
        <f aca="false">B8340&amp;"|"&amp;C8340</f>
        <v>tdbR00000928 Arg-CCU|9</v>
      </c>
      <c r="B8340" s="4" t="s">
        <v>151</v>
      </c>
      <c r="C8340" s="4" t="s">
        <v>779</v>
      </c>
      <c r="D8340" s="4" t="n">
        <v>9</v>
      </c>
      <c r="E8340" s="3" t="s">
        <v>780</v>
      </c>
      <c r="F8340" s="4" t="s">
        <v>781</v>
      </c>
    </row>
    <row r="8341" customFormat="false" ht="15" hidden="false" customHeight="false" outlineLevel="0" collapsed="false">
      <c r="A8341" s="4" t="str">
        <f aca="false">B8341&amp;"|"&amp;C8341</f>
        <v>tdbR00000928 Arg-CCU|10</v>
      </c>
      <c r="B8341" s="4" t="s">
        <v>151</v>
      </c>
      <c r="C8341" s="4" t="s">
        <v>782</v>
      </c>
      <c r="D8341" s="4" t="n">
        <v>10</v>
      </c>
      <c r="E8341" s="8" t="s">
        <v>459</v>
      </c>
      <c r="F8341" s="7" t="s">
        <v>783</v>
      </c>
    </row>
    <row r="8342" customFormat="false" ht="15" hidden="false" customHeight="false" outlineLevel="0" collapsed="false">
      <c r="A8342" s="4" t="str">
        <f aca="false">B8342&amp;"|"&amp;C8342</f>
        <v>tdbR00000928 Arg-CCU|11</v>
      </c>
      <c r="B8342" s="4" t="s">
        <v>151</v>
      </c>
      <c r="C8342" s="4" t="s">
        <v>784</v>
      </c>
      <c r="D8342" s="4" t="n">
        <v>11</v>
      </c>
      <c r="E8342" s="8" t="s">
        <v>772</v>
      </c>
      <c r="F8342" s="7" t="s">
        <v>783</v>
      </c>
    </row>
    <row r="8343" customFormat="false" ht="15" hidden="false" customHeight="false" outlineLevel="0" collapsed="false">
      <c r="A8343" s="4" t="str">
        <f aca="false">B8343&amp;"|"&amp;C8343</f>
        <v>tdbR00000928 Arg-CCU|12</v>
      </c>
      <c r="B8343" s="4" t="s">
        <v>151</v>
      </c>
      <c r="C8343" s="4" t="s">
        <v>785</v>
      </c>
      <c r="D8343" s="4" t="n">
        <v>12</v>
      </c>
      <c r="E8343" s="8" t="s">
        <v>777</v>
      </c>
      <c r="F8343" s="7" t="s">
        <v>783</v>
      </c>
    </row>
    <row r="8344" customFormat="false" ht="15" hidden="false" customHeight="false" outlineLevel="0" collapsed="false">
      <c r="A8344" s="4" t="str">
        <f aca="false">B8344&amp;"|"&amp;C8344</f>
        <v>tdbR00000928 Arg-CCU|13</v>
      </c>
      <c r="B8344" s="4" t="s">
        <v>151</v>
      </c>
      <c r="C8344" s="4" t="s">
        <v>786</v>
      </c>
      <c r="D8344" s="4" t="n">
        <v>13</v>
      </c>
      <c r="E8344" s="8" t="s">
        <v>772</v>
      </c>
      <c r="F8344" s="7" t="s">
        <v>783</v>
      </c>
    </row>
    <row r="8345" customFormat="false" ht="15" hidden="false" customHeight="false" outlineLevel="0" collapsed="false">
      <c r="A8345" s="4" t="str">
        <f aca="false">B8345&amp;"|"&amp;C8345</f>
        <v>tdbR00000928 Arg-CCU|14</v>
      </c>
      <c r="B8345" s="4" t="s">
        <v>151</v>
      </c>
      <c r="C8345" s="4" t="s">
        <v>787</v>
      </c>
      <c r="D8345" s="4" t="n">
        <v>14</v>
      </c>
      <c r="E8345" s="19" t="s">
        <v>780</v>
      </c>
      <c r="F8345" s="20" t="s">
        <v>788</v>
      </c>
    </row>
    <row r="8346" customFormat="false" ht="15" hidden="false" customHeight="false" outlineLevel="0" collapsed="false">
      <c r="A8346" s="4" t="str">
        <f aca="false">B8346&amp;"|"&amp;C8346</f>
        <v>tdbR00000928 Arg-CCU|15</v>
      </c>
      <c r="B8346" s="4" t="s">
        <v>151</v>
      </c>
      <c r="C8346" s="4" t="s">
        <v>789</v>
      </c>
      <c r="D8346" s="4" t="n">
        <v>15</v>
      </c>
      <c r="E8346" s="19" t="s">
        <v>459</v>
      </c>
      <c r="F8346" s="20" t="s">
        <v>788</v>
      </c>
    </row>
    <row r="8347" customFormat="false" ht="15" hidden="false" customHeight="false" outlineLevel="0" collapsed="false">
      <c r="A8347" s="4" t="str">
        <f aca="false">B8347&amp;"|"&amp;C8347</f>
        <v>tdbR00000928 Arg-CCU|18</v>
      </c>
      <c r="B8347" s="4" t="s">
        <v>151</v>
      </c>
      <c r="C8347" s="4" t="s">
        <v>793</v>
      </c>
      <c r="D8347" s="4" t="n">
        <v>16</v>
      </c>
      <c r="E8347" s="19" t="s">
        <v>459</v>
      </c>
      <c r="F8347" s="20" t="s">
        <v>788</v>
      </c>
    </row>
    <row r="8348" customFormat="false" ht="15" hidden="false" customHeight="false" outlineLevel="0" collapsed="false">
      <c r="A8348" s="4" t="str">
        <f aca="false">B8348&amp;"|"&amp;C8348</f>
        <v>tdbR00000928 Arg-CCU|19</v>
      </c>
      <c r="B8348" s="4" t="s">
        <v>151</v>
      </c>
      <c r="C8348" s="4" t="s">
        <v>794</v>
      </c>
      <c r="D8348" s="4" t="n">
        <v>17</v>
      </c>
      <c r="E8348" s="19" t="s">
        <v>459</v>
      </c>
      <c r="F8348" s="20" t="s">
        <v>788</v>
      </c>
    </row>
    <row r="8349" customFormat="false" ht="15" hidden="false" customHeight="false" outlineLevel="0" collapsed="false">
      <c r="A8349" s="4" t="str">
        <f aca="false">B8349&amp;"|"&amp;C8349</f>
        <v>tdbR00000928 Arg-CCU|20</v>
      </c>
      <c r="B8349" s="4" t="s">
        <v>151</v>
      </c>
      <c r="C8349" s="4" t="s">
        <v>795</v>
      </c>
      <c r="D8349" s="4" t="n">
        <v>18</v>
      </c>
      <c r="E8349" s="19" t="s">
        <v>459</v>
      </c>
      <c r="F8349" s="20" t="s">
        <v>788</v>
      </c>
    </row>
    <row r="8350" customFormat="false" ht="15" hidden="false" customHeight="false" outlineLevel="0" collapsed="false">
      <c r="A8350" s="4" t="str">
        <f aca="false">B8350&amp;"|"&amp;C8350</f>
        <v>tdbR00000928 Arg-CCU|20a</v>
      </c>
      <c r="B8350" s="4" t="s">
        <v>151</v>
      </c>
      <c r="C8350" s="4" t="s">
        <v>796</v>
      </c>
      <c r="D8350" s="4" t="n">
        <v>19</v>
      </c>
      <c r="E8350" s="19" t="s">
        <v>459</v>
      </c>
      <c r="F8350" s="20" t="s">
        <v>788</v>
      </c>
    </row>
    <row r="8351" customFormat="false" ht="15" hidden="false" customHeight="false" outlineLevel="0" collapsed="false">
      <c r="A8351" s="4" t="str">
        <f aca="false">B8351&amp;"|"&amp;C8351</f>
        <v>tdbR00000928 Arg-CCU|20b</v>
      </c>
      <c r="B8351" s="4" t="s">
        <v>151</v>
      </c>
      <c r="C8351" s="4" t="s">
        <v>855</v>
      </c>
      <c r="D8351" s="4" t="n">
        <v>20</v>
      </c>
      <c r="E8351" s="19" t="s">
        <v>780</v>
      </c>
      <c r="F8351" s="20" t="s">
        <v>788</v>
      </c>
    </row>
    <row r="8352" customFormat="false" ht="15" hidden="false" customHeight="false" outlineLevel="0" collapsed="false">
      <c r="A8352" s="4" t="str">
        <f aca="false">B8352&amp;"|"&amp;C8352</f>
        <v>tdbR00000928 Arg-CCU|20c</v>
      </c>
      <c r="B8352" s="4" t="s">
        <v>151</v>
      </c>
      <c r="C8352" s="4" t="s">
        <v>869</v>
      </c>
      <c r="D8352" s="4" t="n">
        <v>21</v>
      </c>
      <c r="E8352" s="19" t="s">
        <v>777</v>
      </c>
      <c r="F8352" s="20" t="s">
        <v>788</v>
      </c>
    </row>
    <row r="8353" customFormat="false" ht="15" hidden="false" customHeight="false" outlineLevel="0" collapsed="false">
      <c r="A8353" s="4" t="str">
        <f aca="false">B8353&amp;"|"&amp;C8353</f>
        <v>tdbR00000928 Arg-CCU|20d</v>
      </c>
      <c r="B8353" s="4" t="s">
        <v>151</v>
      </c>
      <c r="C8353" s="4" t="s">
        <v>870</v>
      </c>
      <c r="D8353" s="4" t="n">
        <v>22</v>
      </c>
      <c r="E8353" s="19" t="s">
        <v>777</v>
      </c>
      <c r="F8353" s="20" t="s">
        <v>788</v>
      </c>
    </row>
    <row r="8354" customFormat="false" ht="15" hidden="false" customHeight="false" outlineLevel="0" collapsed="false">
      <c r="A8354" s="4" t="str">
        <f aca="false">B8354&amp;"|"&amp;C8354</f>
        <v>tdbR00000928 Arg-CCU|21</v>
      </c>
      <c r="B8354" s="4" t="s">
        <v>151</v>
      </c>
      <c r="C8354" s="4" t="s">
        <v>797</v>
      </c>
      <c r="D8354" s="4" t="n">
        <v>23</v>
      </c>
      <c r="E8354" s="19" t="s">
        <v>780</v>
      </c>
      <c r="F8354" s="20" t="s">
        <v>788</v>
      </c>
    </row>
    <row r="8355" customFormat="false" ht="15" hidden="false" customHeight="false" outlineLevel="0" collapsed="false">
      <c r="A8355" s="4" t="str">
        <f aca="false">B8355&amp;"|"&amp;C8355</f>
        <v>tdbR00000928 Arg-CCU|22</v>
      </c>
      <c r="B8355" s="4" t="s">
        <v>151</v>
      </c>
      <c r="C8355" s="4" t="s">
        <v>798</v>
      </c>
      <c r="D8355" s="4" t="n">
        <v>24</v>
      </c>
      <c r="E8355" s="8" t="s">
        <v>459</v>
      </c>
      <c r="F8355" s="7" t="s">
        <v>783</v>
      </c>
    </row>
    <row r="8356" customFormat="false" ht="15" hidden="false" customHeight="false" outlineLevel="0" collapsed="false">
      <c r="A8356" s="4" t="str">
        <f aca="false">B8356&amp;"|"&amp;C8356</f>
        <v>tdbR00000928 Arg-CCU|23</v>
      </c>
      <c r="B8356" s="4" t="s">
        <v>151</v>
      </c>
      <c r="C8356" s="4" t="s">
        <v>799</v>
      </c>
      <c r="D8356" s="4" t="n">
        <v>25</v>
      </c>
      <c r="E8356" s="8" t="s">
        <v>780</v>
      </c>
      <c r="F8356" s="7" t="s">
        <v>783</v>
      </c>
    </row>
    <row r="8357" customFormat="false" ht="15" hidden="false" customHeight="false" outlineLevel="0" collapsed="false">
      <c r="A8357" s="4" t="str">
        <f aca="false">B8357&amp;"|"&amp;C8357</f>
        <v>tdbR00000928 Arg-CCU|24</v>
      </c>
      <c r="B8357" s="4" t="s">
        <v>151</v>
      </c>
      <c r="C8357" s="4" t="s">
        <v>800</v>
      </c>
      <c r="D8357" s="4" t="n">
        <v>26</v>
      </c>
      <c r="E8357" s="8" t="s">
        <v>459</v>
      </c>
      <c r="F8357" s="7" t="s">
        <v>783</v>
      </c>
    </row>
    <row r="8358" customFormat="false" ht="15" hidden="false" customHeight="false" outlineLevel="0" collapsed="false">
      <c r="A8358" s="4" t="str">
        <f aca="false">B8358&amp;"|"&amp;C8358</f>
        <v>tdbR00000928 Arg-CCU|25</v>
      </c>
      <c r="B8358" s="4" t="s">
        <v>151</v>
      </c>
      <c r="C8358" s="4" t="s">
        <v>801</v>
      </c>
      <c r="D8358" s="4" t="n">
        <v>27</v>
      </c>
      <c r="E8358" s="8" t="s">
        <v>772</v>
      </c>
      <c r="F8358" s="7" t="s">
        <v>783</v>
      </c>
    </row>
    <row r="8359" customFormat="false" ht="15" hidden="false" customHeight="false" outlineLevel="0" collapsed="false">
      <c r="A8359" s="4" t="str">
        <f aca="false">B8359&amp;"|"&amp;C8359</f>
        <v>tdbR00000928 Arg-CCU|26</v>
      </c>
      <c r="B8359" s="4" t="s">
        <v>151</v>
      </c>
      <c r="C8359" s="4" t="s">
        <v>802</v>
      </c>
      <c r="D8359" s="4" t="n">
        <v>28</v>
      </c>
      <c r="E8359" s="3" t="s">
        <v>780</v>
      </c>
      <c r="F8359" s="4" t="s">
        <v>803</v>
      </c>
    </row>
    <row r="8360" customFormat="false" ht="15" hidden="false" customHeight="false" outlineLevel="0" collapsed="false">
      <c r="A8360" s="4" t="str">
        <f aca="false">B8360&amp;"|"&amp;C8360</f>
        <v>tdbR00000928 Arg-CCU|27</v>
      </c>
      <c r="B8360" s="4" t="s">
        <v>151</v>
      </c>
      <c r="C8360" s="4" t="s">
        <v>804</v>
      </c>
      <c r="D8360" s="4" t="n">
        <v>29</v>
      </c>
      <c r="E8360" s="21" t="s">
        <v>772</v>
      </c>
      <c r="F8360" s="22" t="s">
        <v>805</v>
      </c>
    </row>
    <row r="8361" customFormat="false" ht="15" hidden="false" customHeight="false" outlineLevel="0" collapsed="false">
      <c r="A8361" s="4" t="str">
        <f aca="false">B8361&amp;"|"&amp;C8361</f>
        <v>tdbR00000928 Arg-CCU|28</v>
      </c>
      <c r="B8361" s="4" t="s">
        <v>151</v>
      </c>
      <c r="C8361" s="4" t="s">
        <v>806</v>
      </c>
      <c r="D8361" s="4" t="n">
        <v>30</v>
      </c>
      <c r="E8361" s="21" t="s">
        <v>772</v>
      </c>
      <c r="F8361" s="22" t="s">
        <v>805</v>
      </c>
    </row>
    <row r="8362" customFormat="false" ht="15" hidden="false" customHeight="false" outlineLevel="0" collapsed="false">
      <c r="A8362" s="4" t="str">
        <f aca="false">B8362&amp;"|"&amp;C8362</f>
        <v>tdbR00000928 Arg-CCU|29</v>
      </c>
      <c r="B8362" s="4" t="s">
        <v>151</v>
      </c>
      <c r="C8362" s="4" t="s">
        <v>807</v>
      </c>
      <c r="D8362" s="4" t="n">
        <v>31</v>
      </c>
      <c r="E8362" s="21" t="s">
        <v>459</v>
      </c>
      <c r="F8362" s="22" t="s">
        <v>805</v>
      </c>
    </row>
    <row r="8363" customFormat="false" ht="15" hidden="false" customHeight="false" outlineLevel="0" collapsed="false">
      <c r="A8363" s="4" t="str">
        <f aca="false">B8363&amp;"|"&amp;C8363</f>
        <v>tdbR00000928 Arg-CCU|30</v>
      </c>
      <c r="B8363" s="4" t="s">
        <v>151</v>
      </c>
      <c r="C8363" s="4" t="s">
        <v>808</v>
      </c>
      <c r="D8363" s="4" t="n">
        <v>32</v>
      </c>
      <c r="E8363" s="21" t="s">
        <v>772</v>
      </c>
      <c r="F8363" s="22" t="s">
        <v>805</v>
      </c>
    </row>
    <row r="8364" customFormat="false" ht="15" hidden="false" customHeight="false" outlineLevel="0" collapsed="false">
      <c r="A8364" s="4" t="str">
        <f aca="false">B8364&amp;"|"&amp;C8364</f>
        <v>tdbR00000928 Arg-CCU|31</v>
      </c>
      <c r="B8364" s="4" t="s">
        <v>151</v>
      </c>
      <c r="C8364" s="4" t="s">
        <v>809</v>
      </c>
      <c r="D8364" s="4" t="n">
        <v>33</v>
      </c>
      <c r="E8364" s="21" t="s">
        <v>777</v>
      </c>
      <c r="F8364" s="22" t="s">
        <v>805</v>
      </c>
    </row>
    <row r="8365" customFormat="false" ht="15" hidden="false" customHeight="false" outlineLevel="0" collapsed="false">
      <c r="A8365" s="4" t="str">
        <f aca="false">B8365&amp;"|"&amp;C8365</f>
        <v>tdbR00000928 Arg-CCU|32</v>
      </c>
      <c r="B8365" s="4" t="s">
        <v>151</v>
      </c>
      <c r="C8365" s="4" t="s">
        <v>810</v>
      </c>
      <c r="D8365" s="4" t="n">
        <v>34</v>
      </c>
      <c r="E8365" s="19" t="s">
        <v>772</v>
      </c>
      <c r="F8365" s="20" t="s">
        <v>811</v>
      </c>
    </row>
    <row r="8366" customFormat="false" ht="15" hidden="false" customHeight="false" outlineLevel="0" collapsed="false">
      <c r="A8366" s="4" t="str">
        <f aca="false">B8366&amp;"|"&amp;C8366</f>
        <v>tdbR00000928 Arg-CCU|33</v>
      </c>
      <c r="B8366" s="4" t="s">
        <v>151</v>
      </c>
      <c r="C8366" s="4" t="s">
        <v>812</v>
      </c>
      <c r="D8366" s="4" t="n">
        <v>35</v>
      </c>
      <c r="E8366" s="19" t="s">
        <v>777</v>
      </c>
      <c r="F8366" s="20" t="s">
        <v>811</v>
      </c>
    </row>
    <row r="8367" customFormat="false" ht="15" hidden="false" customHeight="false" outlineLevel="0" collapsed="false">
      <c r="A8367" s="4" t="str">
        <f aca="false">B8367&amp;"|"&amp;C8367</f>
        <v>tdbR00000928 Arg-CCU|34</v>
      </c>
      <c r="B8367" s="4" t="s">
        <v>151</v>
      </c>
      <c r="C8367" s="4" t="s">
        <v>813</v>
      </c>
      <c r="D8367" s="4" t="n">
        <v>36</v>
      </c>
      <c r="E8367" s="19" t="s">
        <v>772</v>
      </c>
      <c r="F8367" s="20" t="s">
        <v>811</v>
      </c>
    </row>
    <row r="8368" customFormat="false" ht="15" hidden="false" customHeight="false" outlineLevel="0" collapsed="false">
      <c r="A8368" s="4" t="str">
        <f aca="false">B8368&amp;"|"&amp;C8368</f>
        <v>tdbR00000928 Arg-CCU|35</v>
      </c>
      <c r="B8368" s="4" t="s">
        <v>151</v>
      </c>
      <c r="C8368" s="4" t="s">
        <v>814</v>
      </c>
      <c r="D8368" s="4" t="n">
        <v>37</v>
      </c>
      <c r="E8368" s="19" t="s">
        <v>772</v>
      </c>
      <c r="F8368" s="20" t="s">
        <v>811</v>
      </c>
    </row>
    <row r="8369" customFormat="false" ht="15" hidden="false" customHeight="false" outlineLevel="0" collapsed="false">
      <c r="A8369" s="4" t="str">
        <f aca="false">B8369&amp;"|"&amp;C8369</f>
        <v>tdbR00000928 Arg-CCU|36</v>
      </c>
      <c r="B8369" s="4" t="s">
        <v>151</v>
      </c>
      <c r="C8369" s="4" t="s">
        <v>815</v>
      </c>
      <c r="D8369" s="4" t="n">
        <v>38</v>
      </c>
      <c r="E8369" s="19" t="s">
        <v>777</v>
      </c>
      <c r="F8369" s="20" t="s">
        <v>811</v>
      </c>
    </row>
    <row r="8370" customFormat="false" ht="15" hidden="false" customHeight="false" outlineLevel="0" collapsed="false">
      <c r="A8370" s="4" t="str">
        <f aca="false">B8370&amp;"|"&amp;C8370</f>
        <v>tdbR00000928 Arg-CCU|37</v>
      </c>
      <c r="B8370" s="4" t="s">
        <v>151</v>
      </c>
      <c r="C8370" s="4" t="s">
        <v>816</v>
      </c>
      <c r="D8370" s="4" t="n">
        <v>39</v>
      </c>
      <c r="E8370" s="19" t="s">
        <v>780</v>
      </c>
      <c r="F8370" s="20" t="s">
        <v>811</v>
      </c>
    </row>
    <row r="8371" customFormat="false" ht="15" hidden="false" customHeight="false" outlineLevel="0" collapsed="false">
      <c r="A8371" s="4" t="str">
        <f aca="false">B8371&amp;"|"&amp;C8371</f>
        <v>tdbR00000928 Arg-CCU|38</v>
      </c>
      <c r="B8371" s="4" t="s">
        <v>151</v>
      </c>
      <c r="C8371" s="4" t="s">
        <v>817</v>
      </c>
      <c r="D8371" s="4" t="n">
        <v>40</v>
      </c>
      <c r="E8371" s="19" t="s">
        <v>780</v>
      </c>
      <c r="F8371" s="20" t="s">
        <v>811</v>
      </c>
    </row>
    <row r="8372" customFormat="false" ht="15" hidden="false" customHeight="false" outlineLevel="0" collapsed="false">
      <c r="A8372" s="4" t="str">
        <f aca="false">B8372&amp;"|"&amp;C8372</f>
        <v>tdbR00000928 Arg-CCU|39</v>
      </c>
      <c r="B8372" s="4" t="s">
        <v>151</v>
      </c>
      <c r="C8372" s="4" t="s">
        <v>818</v>
      </c>
      <c r="D8372" s="4" t="n">
        <v>41</v>
      </c>
      <c r="E8372" s="21" t="s">
        <v>780</v>
      </c>
      <c r="F8372" s="22" t="s">
        <v>805</v>
      </c>
    </row>
    <row r="8373" customFormat="false" ht="15" hidden="false" customHeight="false" outlineLevel="0" collapsed="false">
      <c r="A8373" s="4" t="str">
        <f aca="false">B8373&amp;"|"&amp;C8373</f>
        <v>tdbR00000928 Arg-CCU|40</v>
      </c>
      <c r="B8373" s="4" t="s">
        <v>151</v>
      </c>
      <c r="C8373" s="4" t="s">
        <v>819</v>
      </c>
      <c r="D8373" s="4" t="n">
        <v>42</v>
      </c>
      <c r="E8373" s="21" t="s">
        <v>459</v>
      </c>
      <c r="F8373" s="22" t="s">
        <v>805</v>
      </c>
    </row>
    <row r="8374" customFormat="false" ht="15" hidden="false" customHeight="false" outlineLevel="0" collapsed="false">
      <c r="A8374" s="4" t="str">
        <f aca="false">B8374&amp;"|"&amp;C8374</f>
        <v>tdbR00000928 Arg-CCU|41</v>
      </c>
      <c r="B8374" s="4" t="s">
        <v>151</v>
      </c>
      <c r="C8374" s="4" t="s">
        <v>820</v>
      </c>
      <c r="D8374" s="4" t="n">
        <v>43</v>
      </c>
      <c r="E8374" s="21" t="s">
        <v>772</v>
      </c>
      <c r="F8374" s="22" t="s">
        <v>805</v>
      </c>
    </row>
    <row r="8375" customFormat="false" ht="15" hidden="false" customHeight="false" outlineLevel="0" collapsed="false">
      <c r="A8375" s="4" t="str">
        <f aca="false">B8375&amp;"|"&amp;C8375</f>
        <v>tdbR00000928 Arg-CCU|42</v>
      </c>
      <c r="B8375" s="4" t="s">
        <v>151</v>
      </c>
      <c r="C8375" s="4" t="s">
        <v>821</v>
      </c>
      <c r="D8375" s="4" t="n">
        <v>44</v>
      </c>
      <c r="E8375" s="21" t="s">
        <v>459</v>
      </c>
      <c r="F8375" s="22" t="s">
        <v>805</v>
      </c>
    </row>
    <row r="8376" customFormat="false" ht="15" hidden="false" customHeight="false" outlineLevel="0" collapsed="false">
      <c r="A8376" s="4" t="str">
        <f aca="false">B8376&amp;"|"&amp;C8376</f>
        <v>tdbR00000928 Arg-CCU|43</v>
      </c>
      <c r="B8376" s="4" t="s">
        <v>151</v>
      </c>
      <c r="C8376" s="4" t="s">
        <v>822</v>
      </c>
      <c r="D8376" s="4" t="n">
        <v>45</v>
      </c>
      <c r="E8376" s="21" t="s">
        <v>459</v>
      </c>
      <c r="F8376" s="22" t="s">
        <v>805</v>
      </c>
    </row>
    <row r="8377" customFormat="false" ht="15" hidden="false" customHeight="false" outlineLevel="0" collapsed="false">
      <c r="A8377" s="4" t="str">
        <f aca="false">B8377&amp;"|"&amp;C8377</f>
        <v>tdbR00000928 Arg-CCU|44</v>
      </c>
      <c r="B8377" s="4" t="s">
        <v>151</v>
      </c>
      <c r="C8377" s="4" t="s">
        <v>823</v>
      </c>
      <c r="D8377" s="4" t="n">
        <v>46</v>
      </c>
      <c r="E8377" s="19" t="s">
        <v>459</v>
      </c>
      <c r="F8377" s="20" t="s">
        <v>824</v>
      </c>
    </row>
    <row r="8378" customFormat="false" ht="15" hidden="false" customHeight="false" outlineLevel="0" collapsed="false">
      <c r="A8378" s="4" t="str">
        <f aca="false">B8378&amp;"|"&amp;C8378</f>
        <v>tdbR00000928 Arg-CCU|45</v>
      </c>
      <c r="B8378" s="4" t="s">
        <v>151</v>
      </c>
      <c r="C8378" s="4" t="s">
        <v>825</v>
      </c>
      <c r="D8378" s="4" t="n">
        <v>47</v>
      </c>
      <c r="E8378" s="19" t="s">
        <v>777</v>
      </c>
      <c r="F8378" s="20" t="s">
        <v>824</v>
      </c>
    </row>
    <row r="8379" customFormat="false" ht="15" hidden="false" customHeight="false" outlineLevel="0" collapsed="false">
      <c r="A8379" s="4" t="str">
        <f aca="false">B8379&amp;"|"&amp;C8379</f>
        <v>tdbR00000928 Arg-CCU|46</v>
      </c>
      <c r="B8379" s="4" t="s">
        <v>151</v>
      </c>
      <c r="C8379" s="4" t="s">
        <v>826</v>
      </c>
      <c r="D8379" s="4" t="n">
        <v>48</v>
      </c>
      <c r="E8379" s="19" t="s">
        <v>459</v>
      </c>
      <c r="F8379" s="20" t="s">
        <v>824</v>
      </c>
    </row>
    <row r="8380" customFormat="false" ht="15" hidden="false" customHeight="false" outlineLevel="0" collapsed="false">
      <c r="A8380" s="4" t="str">
        <f aca="false">B8380&amp;"|"&amp;C8380</f>
        <v>tdbR00000928 Arg-CCU|47</v>
      </c>
      <c r="B8380" s="4" t="s">
        <v>151</v>
      </c>
      <c r="C8380" s="4" t="s">
        <v>827</v>
      </c>
      <c r="D8380" s="4" t="n">
        <v>49</v>
      </c>
      <c r="E8380" s="19" t="s">
        <v>777</v>
      </c>
      <c r="F8380" s="20" t="s">
        <v>824</v>
      </c>
    </row>
    <row r="8381" customFormat="false" ht="15" hidden="false" customHeight="false" outlineLevel="0" collapsed="false">
      <c r="A8381" s="4" t="str">
        <f aca="false">B8381&amp;"|"&amp;C8381</f>
        <v>tdbR00000928 Arg-CCU|48</v>
      </c>
      <c r="B8381" s="4" t="s">
        <v>151</v>
      </c>
      <c r="C8381" s="4" t="s">
        <v>828</v>
      </c>
      <c r="D8381" s="4" t="n">
        <v>50</v>
      </c>
      <c r="E8381" s="19" t="s">
        <v>772</v>
      </c>
      <c r="F8381" s="20" t="s">
        <v>824</v>
      </c>
    </row>
    <row r="8382" customFormat="false" ht="15" hidden="false" customHeight="false" outlineLevel="0" collapsed="false">
      <c r="A8382" s="4" t="str">
        <f aca="false">B8382&amp;"|"&amp;C8382</f>
        <v>tdbR00000928 Arg-CCU|49</v>
      </c>
      <c r="B8382" s="4" t="s">
        <v>151</v>
      </c>
      <c r="C8382" s="4" t="s">
        <v>829</v>
      </c>
      <c r="D8382" s="4" t="n">
        <v>51</v>
      </c>
      <c r="E8382" s="23" t="s">
        <v>459</v>
      </c>
      <c r="F8382" s="10" t="s">
        <v>830</v>
      </c>
    </row>
    <row r="8383" customFormat="false" ht="15" hidden="false" customHeight="false" outlineLevel="0" collapsed="false">
      <c r="A8383" s="4" t="str">
        <f aca="false">B8383&amp;"|"&amp;C8383</f>
        <v>tdbR00000928 Arg-CCU|50</v>
      </c>
      <c r="B8383" s="4" t="s">
        <v>151</v>
      </c>
      <c r="C8383" s="4" t="s">
        <v>831</v>
      </c>
      <c r="D8383" s="4" t="n">
        <v>52</v>
      </c>
      <c r="E8383" s="23" t="s">
        <v>772</v>
      </c>
      <c r="F8383" s="10" t="s">
        <v>830</v>
      </c>
    </row>
    <row r="8384" customFormat="false" ht="15" hidden="false" customHeight="false" outlineLevel="0" collapsed="false">
      <c r="A8384" s="4" t="str">
        <f aca="false">B8384&amp;"|"&amp;C8384</f>
        <v>tdbR00000928 Arg-CCU|51</v>
      </c>
      <c r="B8384" s="4" t="s">
        <v>151</v>
      </c>
      <c r="C8384" s="4" t="s">
        <v>832</v>
      </c>
      <c r="D8384" s="4" t="n">
        <v>53</v>
      </c>
      <c r="E8384" s="23" t="s">
        <v>780</v>
      </c>
      <c r="F8384" s="10" t="s">
        <v>830</v>
      </c>
    </row>
    <row r="8385" customFormat="false" ht="15" hidden="false" customHeight="false" outlineLevel="0" collapsed="false">
      <c r="A8385" s="4" t="str">
        <f aca="false">B8385&amp;"|"&amp;C8385</f>
        <v>tdbR00000928 Arg-CCU|52</v>
      </c>
      <c r="B8385" s="4" t="s">
        <v>151</v>
      </c>
      <c r="C8385" s="4" t="s">
        <v>833</v>
      </c>
      <c r="D8385" s="4" t="n">
        <v>54</v>
      </c>
      <c r="E8385" s="23" t="s">
        <v>459</v>
      </c>
      <c r="F8385" s="10" t="s">
        <v>830</v>
      </c>
    </row>
    <row r="8386" customFormat="false" ht="15" hidden="false" customHeight="false" outlineLevel="0" collapsed="false">
      <c r="A8386" s="4" t="str">
        <f aca="false">B8386&amp;"|"&amp;C8386</f>
        <v>tdbR00000928 Arg-CCU|53</v>
      </c>
      <c r="B8386" s="4" t="s">
        <v>151</v>
      </c>
      <c r="C8386" s="4" t="s">
        <v>834</v>
      </c>
      <c r="D8386" s="4" t="n">
        <v>55</v>
      </c>
      <c r="E8386" s="23" t="s">
        <v>459</v>
      </c>
      <c r="F8386" s="10" t="s">
        <v>830</v>
      </c>
    </row>
    <row r="8387" customFormat="false" ht="15" hidden="false" customHeight="false" outlineLevel="0" collapsed="false">
      <c r="A8387" s="4" t="str">
        <f aca="false">B8387&amp;"|"&amp;C8387</f>
        <v>tdbR00000928 Arg-CCU|54</v>
      </c>
      <c r="B8387" s="4" t="s">
        <v>151</v>
      </c>
      <c r="C8387" s="4" t="s">
        <v>835</v>
      </c>
      <c r="D8387" s="4" t="n">
        <v>56</v>
      </c>
      <c r="E8387" s="19" t="s">
        <v>777</v>
      </c>
      <c r="F8387" s="20" t="s">
        <v>836</v>
      </c>
    </row>
    <row r="8388" customFormat="false" ht="15" hidden="false" customHeight="false" outlineLevel="0" collapsed="false">
      <c r="A8388" s="4" t="str">
        <f aca="false">B8388&amp;"|"&amp;C8388</f>
        <v>tdbR00000928 Arg-CCU|55</v>
      </c>
      <c r="B8388" s="4" t="s">
        <v>151</v>
      </c>
      <c r="C8388" s="4" t="s">
        <v>837</v>
      </c>
      <c r="D8388" s="4" t="n">
        <v>57</v>
      </c>
      <c r="E8388" s="19" t="s">
        <v>777</v>
      </c>
      <c r="F8388" s="20" t="s">
        <v>836</v>
      </c>
    </row>
    <row r="8389" customFormat="false" ht="15" hidden="false" customHeight="false" outlineLevel="0" collapsed="false">
      <c r="A8389" s="4" t="str">
        <f aca="false">B8389&amp;"|"&amp;C8389</f>
        <v>tdbR00000928 Arg-CCU|56</v>
      </c>
      <c r="B8389" s="4" t="s">
        <v>151</v>
      </c>
      <c r="C8389" s="4" t="s">
        <v>838</v>
      </c>
      <c r="D8389" s="4" t="n">
        <v>58</v>
      </c>
      <c r="E8389" s="19" t="s">
        <v>772</v>
      </c>
      <c r="F8389" s="20" t="s">
        <v>836</v>
      </c>
    </row>
    <row r="8390" customFormat="false" ht="15" hidden="false" customHeight="false" outlineLevel="0" collapsed="false">
      <c r="A8390" s="4" t="str">
        <f aca="false">B8390&amp;"|"&amp;C8390</f>
        <v>tdbR00000928 Arg-CCU|57</v>
      </c>
      <c r="B8390" s="4" t="s">
        <v>151</v>
      </c>
      <c r="C8390" s="4" t="s">
        <v>839</v>
      </c>
      <c r="D8390" s="4" t="n">
        <v>59</v>
      </c>
      <c r="E8390" s="19" t="s">
        <v>459</v>
      </c>
      <c r="F8390" s="20" t="s">
        <v>836</v>
      </c>
    </row>
    <row r="8391" customFormat="false" ht="15" hidden="false" customHeight="false" outlineLevel="0" collapsed="false">
      <c r="A8391" s="4" t="str">
        <f aca="false">B8391&amp;"|"&amp;C8391</f>
        <v>tdbR00000928 Arg-CCU|58</v>
      </c>
      <c r="B8391" s="4" t="s">
        <v>151</v>
      </c>
      <c r="C8391" s="4" t="s">
        <v>840</v>
      </c>
      <c r="D8391" s="4" t="n">
        <v>60</v>
      </c>
      <c r="E8391" s="19" t="s">
        <v>780</v>
      </c>
      <c r="F8391" s="20" t="s">
        <v>836</v>
      </c>
    </row>
    <row r="8392" customFormat="false" ht="15" hidden="false" customHeight="false" outlineLevel="0" collapsed="false">
      <c r="A8392" s="4" t="str">
        <f aca="false">B8392&amp;"|"&amp;C8392</f>
        <v>tdbR00000928 Arg-CCU|59</v>
      </c>
      <c r="B8392" s="4" t="s">
        <v>151</v>
      </c>
      <c r="C8392" s="4" t="s">
        <v>841</v>
      </c>
      <c r="D8392" s="4" t="n">
        <v>61</v>
      </c>
      <c r="E8392" s="19" t="s">
        <v>780</v>
      </c>
      <c r="F8392" s="20" t="s">
        <v>836</v>
      </c>
    </row>
    <row r="8393" customFormat="false" ht="15" hidden="false" customHeight="false" outlineLevel="0" collapsed="false">
      <c r="A8393" s="4" t="str">
        <f aca="false">B8393&amp;"|"&amp;C8393</f>
        <v>tdbR00000928 Arg-CCU|60</v>
      </c>
      <c r="B8393" s="4" t="s">
        <v>151</v>
      </c>
      <c r="C8393" s="4" t="s">
        <v>842</v>
      </c>
      <c r="D8393" s="4" t="n">
        <v>62</v>
      </c>
      <c r="E8393" s="19" t="s">
        <v>777</v>
      </c>
      <c r="F8393" s="20" t="s">
        <v>836</v>
      </c>
    </row>
    <row r="8394" customFormat="false" ht="15" hidden="false" customHeight="false" outlineLevel="0" collapsed="false">
      <c r="A8394" s="4" t="str">
        <f aca="false">B8394&amp;"|"&amp;C8394</f>
        <v>tdbR00000928 Arg-CCU|61</v>
      </c>
      <c r="B8394" s="4" t="s">
        <v>151</v>
      </c>
      <c r="C8394" s="4" t="s">
        <v>843</v>
      </c>
      <c r="D8394" s="4" t="n">
        <v>63</v>
      </c>
      <c r="E8394" s="23" t="s">
        <v>772</v>
      </c>
      <c r="F8394" s="10" t="s">
        <v>830</v>
      </c>
    </row>
    <row r="8395" customFormat="false" ht="15" hidden="false" customHeight="false" outlineLevel="0" collapsed="false">
      <c r="A8395" s="4" t="str">
        <f aca="false">B8395&amp;"|"&amp;C8395</f>
        <v>tdbR00000928 Arg-CCU|62</v>
      </c>
      <c r="B8395" s="4" t="s">
        <v>151</v>
      </c>
      <c r="C8395" s="4" t="s">
        <v>844</v>
      </c>
      <c r="D8395" s="4" t="n">
        <v>64</v>
      </c>
      <c r="E8395" s="23" t="s">
        <v>772</v>
      </c>
      <c r="F8395" s="10" t="s">
        <v>830</v>
      </c>
    </row>
    <row r="8396" customFormat="false" ht="15" hidden="false" customHeight="false" outlineLevel="0" collapsed="false">
      <c r="A8396" s="4" t="str">
        <f aca="false">B8396&amp;"|"&amp;C8396</f>
        <v>tdbR00000928 Arg-CCU|63</v>
      </c>
      <c r="B8396" s="4" t="s">
        <v>151</v>
      </c>
      <c r="C8396" s="4" t="s">
        <v>845</v>
      </c>
      <c r="D8396" s="4" t="n">
        <v>65</v>
      </c>
      <c r="E8396" s="23" t="s">
        <v>777</v>
      </c>
      <c r="F8396" s="10" t="s">
        <v>830</v>
      </c>
    </row>
    <row r="8397" customFormat="false" ht="15" hidden="false" customHeight="false" outlineLevel="0" collapsed="false">
      <c r="A8397" s="4" t="str">
        <f aca="false">B8397&amp;"|"&amp;C8397</f>
        <v>tdbR00000928 Arg-CCU|64</v>
      </c>
      <c r="B8397" s="4" t="s">
        <v>151</v>
      </c>
      <c r="C8397" s="4" t="s">
        <v>846</v>
      </c>
      <c r="D8397" s="4" t="n">
        <v>66</v>
      </c>
      <c r="E8397" s="23" t="s">
        <v>459</v>
      </c>
      <c r="F8397" s="10" t="s">
        <v>830</v>
      </c>
    </row>
    <row r="8398" customFormat="false" ht="15" hidden="false" customHeight="false" outlineLevel="0" collapsed="false">
      <c r="A8398" s="4" t="str">
        <f aca="false">B8398&amp;"|"&amp;C8398</f>
        <v>tdbR00000928 Arg-CCU|65</v>
      </c>
      <c r="B8398" s="4" t="s">
        <v>151</v>
      </c>
      <c r="C8398" s="4" t="s">
        <v>847</v>
      </c>
      <c r="D8398" s="4" t="n">
        <v>67</v>
      </c>
      <c r="E8398" s="23" t="s">
        <v>772</v>
      </c>
      <c r="F8398" s="10" t="s">
        <v>830</v>
      </c>
    </row>
    <row r="8399" customFormat="false" ht="15" hidden="false" customHeight="false" outlineLevel="0" collapsed="false">
      <c r="A8399" s="4" t="str">
        <f aca="false">B8399&amp;"|"&amp;C8399</f>
        <v>tdbR00000928 Arg-CCU|66</v>
      </c>
      <c r="B8399" s="4" t="s">
        <v>151</v>
      </c>
      <c r="C8399" s="4" t="s">
        <v>848</v>
      </c>
      <c r="D8399" s="4" t="n">
        <v>68</v>
      </c>
      <c r="E8399" s="17" t="s">
        <v>772</v>
      </c>
      <c r="F8399" s="18" t="s">
        <v>768</v>
      </c>
    </row>
    <row r="8400" customFormat="false" ht="15" hidden="false" customHeight="false" outlineLevel="0" collapsed="false">
      <c r="A8400" s="4" t="str">
        <f aca="false">B8400&amp;"|"&amp;C8400</f>
        <v>tdbR00000928 Arg-CCU|67</v>
      </c>
      <c r="B8400" s="4" t="s">
        <v>151</v>
      </c>
      <c r="C8400" s="4" t="s">
        <v>849</v>
      </c>
      <c r="D8400" s="4" t="n">
        <v>69</v>
      </c>
      <c r="E8400" s="17" t="s">
        <v>459</v>
      </c>
      <c r="F8400" s="18" t="s">
        <v>768</v>
      </c>
    </row>
    <row r="8401" customFormat="false" ht="15" hidden="false" customHeight="false" outlineLevel="0" collapsed="false">
      <c r="A8401" s="4" t="str">
        <f aca="false">B8401&amp;"|"&amp;C8401</f>
        <v>tdbR00000928 Arg-CCU|68</v>
      </c>
      <c r="B8401" s="4" t="s">
        <v>151</v>
      </c>
      <c r="C8401" s="4" t="s">
        <v>850</v>
      </c>
      <c r="D8401" s="4" t="n">
        <v>70</v>
      </c>
      <c r="E8401" s="17" t="s">
        <v>459</v>
      </c>
      <c r="F8401" s="18" t="s">
        <v>768</v>
      </c>
    </row>
    <row r="8402" customFormat="false" ht="15" hidden="false" customHeight="false" outlineLevel="0" collapsed="false">
      <c r="A8402" s="4" t="str">
        <f aca="false">B8402&amp;"|"&amp;C8402</f>
        <v>tdbR00000928 Arg-CCU|69</v>
      </c>
      <c r="B8402" s="4" t="s">
        <v>151</v>
      </c>
      <c r="C8402" s="4" t="s">
        <v>851</v>
      </c>
      <c r="D8402" s="4" t="n">
        <v>71</v>
      </c>
      <c r="E8402" s="17" t="s">
        <v>459</v>
      </c>
      <c r="F8402" s="18" t="s">
        <v>768</v>
      </c>
    </row>
    <row r="8403" customFormat="false" ht="15" hidden="false" customHeight="false" outlineLevel="0" collapsed="false">
      <c r="A8403" s="4" t="str">
        <f aca="false">B8403&amp;"|"&amp;C8403</f>
        <v>tdbR00000928 Arg-CCU|70</v>
      </c>
      <c r="B8403" s="4" t="s">
        <v>151</v>
      </c>
      <c r="C8403" s="4" t="s">
        <v>852</v>
      </c>
      <c r="D8403" s="4" t="n">
        <v>72</v>
      </c>
      <c r="E8403" s="17" t="s">
        <v>459</v>
      </c>
      <c r="F8403" s="18" t="s">
        <v>768</v>
      </c>
    </row>
    <row r="8404" customFormat="false" ht="15" hidden="false" customHeight="false" outlineLevel="0" collapsed="false">
      <c r="A8404" s="4" t="str">
        <f aca="false">B8404&amp;"|"&amp;C8404</f>
        <v>tdbR00000928 Arg-CCU|71</v>
      </c>
      <c r="B8404" s="4" t="s">
        <v>151</v>
      </c>
      <c r="C8404" s="4" t="s">
        <v>853</v>
      </c>
      <c r="D8404" s="4" t="n">
        <v>73</v>
      </c>
      <c r="E8404" s="17" t="s">
        <v>459</v>
      </c>
      <c r="F8404" s="18" t="s">
        <v>768</v>
      </c>
    </row>
    <row r="8405" customFormat="false" ht="15" hidden="false" customHeight="false" outlineLevel="0" collapsed="false">
      <c r="A8405" s="4" t="str">
        <f aca="false">B8405&amp;"|"&amp;C8405</f>
        <v>tdbR00000928 Arg-CCU|72</v>
      </c>
      <c r="B8405" s="4" t="s">
        <v>151</v>
      </c>
      <c r="C8405" s="4" t="s">
        <v>854</v>
      </c>
      <c r="D8405" s="4" t="n">
        <v>74</v>
      </c>
      <c r="E8405" s="17" t="s">
        <v>772</v>
      </c>
      <c r="F8405" s="18" t="s">
        <v>768</v>
      </c>
    </row>
    <row r="8406" customFormat="false" ht="15" hidden="false" customHeight="false" outlineLevel="0" collapsed="false">
      <c r="A8406" s="4" t="str">
        <f aca="false">B8406&amp;"|"&amp;C8406</f>
        <v>tdbR00000929 Arg-UCU|1</v>
      </c>
      <c r="B8406" s="4" t="s">
        <v>152</v>
      </c>
      <c r="C8406" s="4" t="s">
        <v>767</v>
      </c>
      <c r="D8406" s="4" t="n">
        <v>1</v>
      </c>
      <c r="E8406" s="17" t="s">
        <v>459</v>
      </c>
      <c r="F8406" s="18" t="s">
        <v>768</v>
      </c>
    </row>
    <row r="8407" customFormat="false" ht="15" hidden="false" customHeight="false" outlineLevel="0" collapsed="false">
      <c r="A8407" s="4" t="str">
        <f aca="false">B8407&amp;"|"&amp;C8407</f>
        <v>tdbR00000929 Arg-UCU|2</v>
      </c>
      <c r="B8407" s="4" t="s">
        <v>152</v>
      </c>
      <c r="C8407" s="4" t="s">
        <v>769</v>
      </c>
      <c r="D8407" s="4" t="n">
        <v>2</v>
      </c>
      <c r="E8407" s="17" t="s">
        <v>772</v>
      </c>
      <c r="F8407" s="18" t="s">
        <v>768</v>
      </c>
    </row>
    <row r="8408" customFormat="false" ht="15" hidden="false" customHeight="false" outlineLevel="0" collapsed="false">
      <c r="A8408" s="4" t="str">
        <f aca="false">B8408&amp;"|"&amp;C8408</f>
        <v>tdbR00000929 Arg-UCU|3</v>
      </c>
      <c r="B8408" s="4" t="s">
        <v>152</v>
      </c>
      <c r="C8408" s="4" t="s">
        <v>770</v>
      </c>
      <c r="D8408" s="4" t="n">
        <v>3</v>
      </c>
      <c r="E8408" s="17" t="s">
        <v>772</v>
      </c>
      <c r="F8408" s="18" t="s">
        <v>768</v>
      </c>
    </row>
    <row r="8409" customFormat="false" ht="15" hidden="false" customHeight="false" outlineLevel="0" collapsed="false">
      <c r="A8409" s="4" t="str">
        <f aca="false">B8409&amp;"|"&amp;C8409</f>
        <v>tdbR00000929 Arg-UCU|4</v>
      </c>
      <c r="B8409" s="4" t="s">
        <v>152</v>
      </c>
      <c r="C8409" s="4" t="s">
        <v>771</v>
      </c>
      <c r="D8409" s="4" t="n">
        <v>4</v>
      </c>
      <c r="E8409" s="17" t="s">
        <v>772</v>
      </c>
      <c r="F8409" s="18" t="s">
        <v>768</v>
      </c>
    </row>
    <row r="8410" customFormat="false" ht="15" hidden="false" customHeight="false" outlineLevel="0" collapsed="false">
      <c r="A8410" s="4" t="str">
        <f aca="false">B8410&amp;"|"&amp;C8410</f>
        <v>tdbR00000929 Arg-UCU|5</v>
      </c>
      <c r="B8410" s="4" t="s">
        <v>152</v>
      </c>
      <c r="C8410" s="4" t="s">
        <v>773</v>
      </c>
      <c r="D8410" s="4" t="n">
        <v>5</v>
      </c>
      <c r="E8410" s="17" t="s">
        <v>772</v>
      </c>
      <c r="F8410" s="18" t="s">
        <v>768</v>
      </c>
    </row>
    <row r="8411" customFormat="false" ht="15" hidden="false" customHeight="false" outlineLevel="0" collapsed="false">
      <c r="A8411" s="4" t="str">
        <f aca="false">B8411&amp;"|"&amp;C8411</f>
        <v>tdbR00000929 Arg-UCU|6</v>
      </c>
      <c r="B8411" s="4" t="s">
        <v>152</v>
      </c>
      <c r="C8411" s="4" t="s">
        <v>774</v>
      </c>
      <c r="D8411" s="4" t="n">
        <v>6</v>
      </c>
      <c r="E8411" s="17" t="s">
        <v>772</v>
      </c>
      <c r="F8411" s="18" t="s">
        <v>768</v>
      </c>
    </row>
    <row r="8412" customFormat="false" ht="15" hidden="false" customHeight="false" outlineLevel="0" collapsed="false">
      <c r="A8412" s="4" t="str">
        <f aca="false">B8412&amp;"|"&amp;C8412</f>
        <v>tdbR00000929 Arg-UCU|7</v>
      </c>
      <c r="B8412" s="4" t="s">
        <v>152</v>
      </c>
      <c r="C8412" s="4" t="s">
        <v>775</v>
      </c>
      <c r="D8412" s="4" t="n">
        <v>7</v>
      </c>
      <c r="E8412" s="17" t="s">
        <v>459</v>
      </c>
      <c r="F8412" s="18" t="s">
        <v>768</v>
      </c>
    </row>
    <row r="8413" customFormat="false" ht="15" hidden="false" customHeight="false" outlineLevel="0" collapsed="false">
      <c r="A8413" s="4" t="str">
        <f aca="false">B8413&amp;"|"&amp;C8413</f>
        <v>tdbR00000929 Arg-UCU|8</v>
      </c>
      <c r="B8413" s="4" t="s">
        <v>152</v>
      </c>
      <c r="C8413" s="4" t="s">
        <v>776</v>
      </c>
      <c r="D8413" s="4" t="n">
        <v>8</v>
      </c>
      <c r="E8413" s="3" t="s">
        <v>777</v>
      </c>
      <c r="F8413" s="4" t="s">
        <v>778</v>
      </c>
    </row>
    <row r="8414" customFormat="false" ht="15" hidden="false" customHeight="false" outlineLevel="0" collapsed="false">
      <c r="A8414" s="4" t="str">
        <f aca="false">B8414&amp;"|"&amp;C8414</f>
        <v>tdbR00000929 Arg-UCU|9</v>
      </c>
      <c r="B8414" s="4" t="s">
        <v>152</v>
      </c>
      <c r="C8414" s="4" t="s">
        <v>779</v>
      </c>
      <c r="D8414" s="4" t="n">
        <v>9</v>
      </c>
      <c r="E8414" s="3" t="s">
        <v>780</v>
      </c>
      <c r="F8414" s="4" t="s">
        <v>781</v>
      </c>
    </row>
    <row r="8415" customFormat="false" ht="15" hidden="false" customHeight="false" outlineLevel="0" collapsed="false">
      <c r="A8415" s="4" t="str">
        <f aca="false">B8415&amp;"|"&amp;C8415</f>
        <v>tdbR00000929 Arg-UCU|10</v>
      </c>
      <c r="B8415" s="4" t="s">
        <v>152</v>
      </c>
      <c r="C8415" s="4" t="s">
        <v>782</v>
      </c>
      <c r="D8415" s="4" t="n">
        <v>10</v>
      </c>
      <c r="E8415" s="8" t="s">
        <v>459</v>
      </c>
      <c r="F8415" s="7" t="s">
        <v>783</v>
      </c>
    </row>
    <row r="8416" customFormat="false" ht="15" hidden="false" customHeight="false" outlineLevel="0" collapsed="false">
      <c r="A8416" s="4" t="str">
        <f aca="false">B8416&amp;"|"&amp;C8416</f>
        <v>tdbR00000929 Arg-UCU|11</v>
      </c>
      <c r="B8416" s="4" t="s">
        <v>152</v>
      </c>
      <c r="C8416" s="4" t="s">
        <v>784</v>
      </c>
      <c r="D8416" s="4" t="n">
        <v>11</v>
      </c>
      <c r="E8416" s="8" t="s">
        <v>772</v>
      </c>
      <c r="F8416" s="7" t="s">
        <v>783</v>
      </c>
    </row>
    <row r="8417" customFormat="false" ht="15" hidden="false" customHeight="false" outlineLevel="0" collapsed="false">
      <c r="A8417" s="4" t="str">
        <f aca="false">B8417&amp;"|"&amp;C8417</f>
        <v>tdbR00000929 Arg-UCU|12</v>
      </c>
      <c r="B8417" s="4" t="s">
        <v>152</v>
      </c>
      <c r="C8417" s="4" t="s">
        <v>785</v>
      </c>
      <c r="D8417" s="4" t="n">
        <v>12</v>
      </c>
      <c r="E8417" s="8" t="s">
        <v>777</v>
      </c>
      <c r="F8417" s="7" t="s">
        <v>783</v>
      </c>
    </row>
    <row r="8418" customFormat="false" ht="15" hidden="false" customHeight="false" outlineLevel="0" collapsed="false">
      <c r="A8418" s="4" t="str">
        <f aca="false">B8418&amp;"|"&amp;C8418</f>
        <v>tdbR00000929 Arg-UCU|13</v>
      </c>
      <c r="B8418" s="4" t="s">
        <v>152</v>
      </c>
      <c r="C8418" s="4" t="s">
        <v>786</v>
      </c>
      <c r="D8418" s="4" t="n">
        <v>13</v>
      </c>
      <c r="E8418" s="8" t="s">
        <v>772</v>
      </c>
      <c r="F8418" s="7" t="s">
        <v>783</v>
      </c>
    </row>
    <row r="8419" customFormat="false" ht="15" hidden="false" customHeight="false" outlineLevel="0" collapsed="false">
      <c r="A8419" s="4" t="str">
        <f aca="false">B8419&amp;"|"&amp;C8419</f>
        <v>tdbR00000929 Arg-UCU|14</v>
      </c>
      <c r="B8419" s="4" t="s">
        <v>152</v>
      </c>
      <c r="C8419" s="4" t="s">
        <v>787</v>
      </c>
      <c r="D8419" s="4" t="n">
        <v>14</v>
      </c>
      <c r="E8419" s="19" t="s">
        <v>780</v>
      </c>
      <c r="F8419" s="20" t="s">
        <v>788</v>
      </c>
    </row>
    <row r="8420" customFormat="false" ht="15" hidden="false" customHeight="false" outlineLevel="0" collapsed="false">
      <c r="A8420" s="4" t="str">
        <f aca="false">B8420&amp;"|"&amp;C8420</f>
        <v>tdbR00000929 Arg-UCU|15</v>
      </c>
      <c r="B8420" s="4" t="s">
        <v>152</v>
      </c>
      <c r="C8420" s="4" t="s">
        <v>789</v>
      </c>
      <c r="D8420" s="4" t="n">
        <v>15</v>
      </c>
      <c r="E8420" s="19" t="s">
        <v>459</v>
      </c>
      <c r="F8420" s="20" t="s">
        <v>788</v>
      </c>
    </row>
    <row r="8421" customFormat="false" ht="15" hidden="false" customHeight="false" outlineLevel="0" collapsed="false">
      <c r="A8421" s="4" t="str">
        <f aca="false">B8421&amp;"|"&amp;C8421</f>
        <v>tdbR00000929 Arg-UCU|16</v>
      </c>
      <c r="B8421" s="4" t="s">
        <v>152</v>
      </c>
      <c r="C8421" s="4" t="s">
        <v>790</v>
      </c>
      <c r="D8421" s="4" t="n">
        <v>16</v>
      </c>
      <c r="E8421" s="19" t="s">
        <v>777</v>
      </c>
      <c r="F8421" s="20" t="s">
        <v>788</v>
      </c>
    </row>
    <row r="8422" customFormat="false" ht="15" hidden="false" customHeight="false" outlineLevel="0" collapsed="false">
      <c r="A8422" s="4" t="str">
        <f aca="false">B8422&amp;"|"&amp;C8422</f>
        <v>tdbR00000929 Arg-UCU|18</v>
      </c>
      <c r="B8422" s="4" t="s">
        <v>152</v>
      </c>
      <c r="C8422" s="4" t="s">
        <v>793</v>
      </c>
      <c r="D8422" s="4" t="n">
        <v>17</v>
      </c>
      <c r="E8422" s="19" t="s">
        <v>459</v>
      </c>
      <c r="F8422" s="20" t="s">
        <v>788</v>
      </c>
    </row>
    <row r="8423" customFormat="false" ht="15" hidden="false" customHeight="false" outlineLevel="0" collapsed="false">
      <c r="A8423" s="4" t="str">
        <f aca="false">B8423&amp;"|"&amp;C8423</f>
        <v>tdbR00000929 Arg-UCU|19</v>
      </c>
      <c r="B8423" s="4" t="s">
        <v>152</v>
      </c>
      <c r="C8423" s="4" t="s">
        <v>794</v>
      </c>
      <c r="D8423" s="4" t="n">
        <v>18</v>
      </c>
      <c r="E8423" s="19" t="s">
        <v>459</v>
      </c>
      <c r="F8423" s="20" t="s">
        <v>788</v>
      </c>
    </row>
    <row r="8424" customFormat="false" ht="15" hidden="false" customHeight="false" outlineLevel="0" collapsed="false">
      <c r="A8424" s="4" t="str">
        <f aca="false">B8424&amp;"|"&amp;C8424</f>
        <v>tdbR00000929 Arg-UCU|20</v>
      </c>
      <c r="B8424" s="4" t="s">
        <v>152</v>
      </c>
      <c r="C8424" s="4" t="s">
        <v>795</v>
      </c>
      <c r="D8424" s="4" t="n">
        <v>19</v>
      </c>
      <c r="E8424" s="19" t="s">
        <v>780</v>
      </c>
      <c r="F8424" s="20" t="s">
        <v>788</v>
      </c>
    </row>
    <row r="8425" customFormat="false" ht="15" hidden="false" customHeight="false" outlineLevel="0" collapsed="false">
      <c r="A8425" s="4" t="str">
        <f aca="false">B8425&amp;"|"&amp;C8425</f>
        <v>tdbR00000929 Arg-UCU|20a</v>
      </c>
      <c r="B8425" s="4" t="s">
        <v>152</v>
      </c>
      <c r="C8425" s="4" t="s">
        <v>796</v>
      </c>
      <c r="D8425" s="4" t="n">
        <v>20</v>
      </c>
      <c r="E8425" s="19" t="s">
        <v>777</v>
      </c>
      <c r="F8425" s="20" t="s">
        <v>788</v>
      </c>
    </row>
    <row r="8426" customFormat="false" ht="15" hidden="false" customHeight="false" outlineLevel="0" collapsed="false">
      <c r="A8426" s="4" t="str">
        <f aca="false">B8426&amp;"|"&amp;C8426</f>
        <v>tdbR00000929 Arg-UCU|20b</v>
      </c>
      <c r="B8426" s="4" t="s">
        <v>152</v>
      </c>
      <c r="C8426" s="4" t="s">
        <v>855</v>
      </c>
      <c r="D8426" s="4" t="n">
        <v>21</v>
      </c>
      <c r="E8426" s="19" t="s">
        <v>777</v>
      </c>
      <c r="F8426" s="20" t="s">
        <v>788</v>
      </c>
    </row>
    <row r="8427" customFormat="false" ht="15" hidden="false" customHeight="false" outlineLevel="0" collapsed="false">
      <c r="A8427" s="4" t="str">
        <f aca="false">B8427&amp;"|"&amp;C8427</f>
        <v>tdbR00000929 Arg-UCU|21</v>
      </c>
      <c r="B8427" s="4" t="s">
        <v>152</v>
      </c>
      <c r="C8427" s="4" t="s">
        <v>797</v>
      </c>
      <c r="D8427" s="4" t="n">
        <v>22</v>
      </c>
      <c r="E8427" s="19" t="s">
        <v>780</v>
      </c>
      <c r="F8427" s="20" t="s">
        <v>788</v>
      </c>
    </row>
    <row r="8428" customFormat="false" ht="15" hidden="false" customHeight="false" outlineLevel="0" collapsed="false">
      <c r="A8428" s="4" t="str">
        <f aca="false">B8428&amp;"|"&amp;C8428</f>
        <v>tdbR00000929 Arg-UCU|22</v>
      </c>
      <c r="B8428" s="4" t="s">
        <v>152</v>
      </c>
      <c r="C8428" s="4" t="s">
        <v>798</v>
      </c>
      <c r="D8428" s="4" t="n">
        <v>23</v>
      </c>
      <c r="E8428" s="8" t="s">
        <v>459</v>
      </c>
      <c r="F8428" s="7" t="s">
        <v>783</v>
      </c>
    </row>
    <row r="8429" customFormat="false" ht="15" hidden="false" customHeight="false" outlineLevel="0" collapsed="false">
      <c r="A8429" s="4" t="str">
        <f aca="false">B8429&amp;"|"&amp;C8429</f>
        <v>tdbR00000929 Arg-UCU|23</v>
      </c>
      <c r="B8429" s="4" t="s">
        <v>152</v>
      </c>
      <c r="C8429" s="4" t="s">
        <v>799</v>
      </c>
      <c r="D8429" s="4" t="n">
        <v>24</v>
      </c>
      <c r="E8429" s="8" t="s">
        <v>780</v>
      </c>
      <c r="F8429" s="7" t="s">
        <v>783</v>
      </c>
    </row>
    <row r="8430" customFormat="false" ht="15" hidden="false" customHeight="false" outlineLevel="0" collapsed="false">
      <c r="A8430" s="4" t="str">
        <f aca="false">B8430&amp;"|"&amp;C8430</f>
        <v>tdbR00000929 Arg-UCU|24</v>
      </c>
      <c r="B8430" s="4" t="s">
        <v>152</v>
      </c>
      <c r="C8430" s="4" t="s">
        <v>800</v>
      </c>
      <c r="D8430" s="4" t="n">
        <v>25</v>
      </c>
      <c r="E8430" s="8" t="s">
        <v>459</v>
      </c>
      <c r="F8430" s="7" t="s">
        <v>783</v>
      </c>
    </row>
    <row r="8431" customFormat="false" ht="15" hidden="false" customHeight="false" outlineLevel="0" collapsed="false">
      <c r="A8431" s="4" t="str">
        <f aca="false">B8431&amp;"|"&amp;C8431</f>
        <v>tdbR00000929 Arg-UCU|25</v>
      </c>
      <c r="B8431" s="4" t="s">
        <v>152</v>
      </c>
      <c r="C8431" s="4" t="s">
        <v>801</v>
      </c>
      <c r="D8431" s="4" t="n">
        <v>26</v>
      </c>
      <c r="E8431" s="8" t="s">
        <v>772</v>
      </c>
      <c r="F8431" s="7" t="s">
        <v>783</v>
      </c>
    </row>
    <row r="8432" customFormat="false" ht="15" hidden="false" customHeight="false" outlineLevel="0" collapsed="false">
      <c r="A8432" s="4" t="str">
        <f aca="false">B8432&amp;"|"&amp;C8432</f>
        <v>tdbR00000929 Arg-UCU|26</v>
      </c>
      <c r="B8432" s="4" t="s">
        <v>152</v>
      </c>
      <c r="C8432" s="4" t="s">
        <v>802</v>
      </c>
      <c r="D8432" s="4" t="n">
        <v>27</v>
      </c>
      <c r="E8432" s="3" t="s">
        <v>780</v>
      </c>
      <c r="F8432" s="4" t="s">
        <v>803</v>
      </c>
    </row>
    <row r="8433" customFormat="false" ht="15" hidden="false" customHeight="false" outlineLevel="0" collapsed="false">
      <c r="A8433" s="4" t="str">
        <f aca="false">B8433&amp;"|"&amp;C8433</f>
        <v>tdbR00000929 Arg-UCU|27</v>
      </c>
      <c r="B8433" s="4" t="s">
        <v>152</v>
      </c>
      <c r="C8433" s="4" t="s">
        <v>804</v>
      </c>
      <c r="D8433" s="4" t="n">
        <v>28</v>
      </c>
      <c r="E8433" s="21" t="s">
        <v>459</v>
      </c>
      <c r="F8433" s="22" t="s">
        <v>805</v>
      </c>
    </row>
    <row r="8434" customFormat="false" ht="15" hidden="false" customHeight="false" outlineLevel="0" collapsed="false">
      <c r="A8434" s="4" t="str">
        <f aca="false">B8434&amp;"|"&amp;C8434</f>
        <v>tdbR00000929 Arg-UCU|28</v>
      </c>
      <c r="B8434" s="4" t="s">
        <v>152</v>
      </c>
      <c r="C8434" s="4" t="s">
        <v>806</v>
      </c>
      <c r="D8434" s="4" t="n">
        <v>29</v>
      </c>
      <c r="E8434" s="21" t="s">
        <v>459</v>
      </c>
      <c r="F8434" s="22" t="s">
        <v>805</v>
      </c>
    </row>
    <row r="8435" customFormat="false" ht="15" hidden="false" customHeight="false" outlineLevel="0" collapsed="false">
      <c r="A8435" s="4" t="str">
        <f aca="false">B8435&amp;"|"&amp;C8435</f>
        <v>tdbR00000929 Arg-UCU|29</v>
      </c>
      <c r="B8435" s="4" t="s">
        <v>152</v>
      </c>
      <c r="C8435" s="4" t="s">
        <v>807</v>
      </c>
      <c r="D8435" s="4" t="n">
        <v>30</v>
      </c>
      <c r="E8435" s="21" t="s">
        <v>772</v>
      </c>
      <c r="F8435" s="22" t="s">
        <v>805</v>
      </c>
    </row>
    <row r="8436" customFormat="false" ht="15" hidden="false" customHeight="false" outlineLevel="0" collapsed="false">
      <c r="A8436" s="4" t="str">
        <f aca="false">B8436&amp;"|"&amp;C8436</f>
        <v>tdbR00000929 Arg-UCU|30</v>
      </c>
      <c r="B8436" s="4" t="s">
        <v>152</v>
      </c>
      <c r="C8436" s="4" t="s">
        <v>808</v>
      </c>
      <c r="D8436" s="4" t="n">
        <v>31</v>
      </c>
      <c r="E8436" s="21" t="s">
        <v>459</v>
      </c>
      <c r="F8436" s="22" t="s">
        <v>805</v>
      </c>
    </row>
    <row r="8437" customFormat="false" ht="15" hidden="false" customHeight="false" outlineLevel="0" collapsed="false">
      <c r="A8437" s="4" t="str">
        <f aca="false">B8437&amp;"|"&amp;C8437</f>
        <v>tdbR00000929 Arg-UCU|31</v>
      </c>
      <c r="B8437" s="4" t="s">
        <v>152</v>
      </c>
      <c r="C8437" s="4" t="s">
        <v>809</v>
      </c>
      <c r="D8437" s="4" t="n">
        <v>32</v>
      </c>
      <c r="E8437" s="21" t="s">
        <v>772</v>
      </c>
      <c r="F8437" s="22" t="s">
        <v>805</v>
      </c>
    </row>
    <row r="8438" customFormat="false" ht="15" hidden="false" customHeight="false" outlineLevel="0" collapsed="false">
      <c r="A8438" s="4" t="str">
        <f aca="false">B8438&amp;"|"&amp;C8438</f>
        <v>tdbR00000929 Arg-UCU|32</v>
      </c>
      <c r="B8438" s="4" t="s">
        <v>152</v>
      </c>
      <c r="C8438" s="4" t="s">
        <v>810</v>
      </c>
      <c r="D8438" s="4" t="n">
        <v>33</v>
      </c>
      <c r="E8438" s="19" t="s">
        <v>772</v>
      </c>
      <c r="F8438" s="20" t="s">
        <v>811</v>
      </c>
    </row>
    <row r="8439" customFormat="false" ht="15" hidden="false" customHeight="false" outlineLevel="0" collapsed="false">
      <c r="A8439" s="4" t="str">
        <f aca="false">B8439&amp;"|"&amp;C8439</f>
        <v>tdbR00000929 Arg-UCU|33</v>
      </c>
      <c r="B8439" s="4" t="s">
        <v>152</v>
      </c>
      <c r="C8439" s="4" t="s">
        <v>812</v>
      </c>
      <c r="D8439" s="4" t="n">
        <v>34</v>
      </c>
      <c r="E8439" s="19" t="s">
        <v>777</v>
      </c>
      <c r="F8439" s="20" t="s">
        <v>811</v>
      </c>
    </row>
    <row r="8440" customFormat="false" ht="15" hidden="false" customHeight="false" outlineLevel="0" collapsed="false">
      <c r="A8440" s="4" t="str">
        <f aca="false">B8440&amp;"|"&amp;C8440</f>
        <v>tdbR00000929 Arg-UCU|34</v>
      </c>
      <c r="B8440" s="4" t="s">
        <v>152</v>
      </c>
      <c r="C8440" s="4" t="s">
        <v>813</v>
      </c>
      <c r="D8440" s="4" t="n">
        <v>35</v>
      </c>
      <c r="E8440" s="19" t="s">
        <v>777</v>
      </c>
      <c r="F8440" s="20" t="s">
        <v>811</v>
      </c>
    </row>
    <row r="8441" customFormat="false" ht="15" hidden="false" customHeight="false" outlineLevel="0" collapsed="false">
      <c r="A8441" s="4" t="str">
        <f aca="false">B8441&amp;"|"&amp;C8441</f>
        <v>tdbR00000929 Arg-UCU|35</v>
      </c>
      <c r="B8441" s="4" t="s">
        <v>152</v>
      </c>
      <c r="C8441" s="4" t="s">
        <v>814</v>
      </c>
      <c r="D8441" s="4" t="n">
        <v>36</v>
      </c>
      <c r="E8441" s="19" t="s">
        <v>772</v>
      </c>
      <c r="F8441" s="20" t="s">
        <v>811</v>
      </c>
    </row>
    <row r="8442" customFormat="false" ht="15" hidden="false" customHeight="false" outlineLevel="0" collapsed="false">
      <c r="A8442" s="4" t="str">
        <f aca="false">B8442&amp;"|"&amp;C8442</f>
        <v>tdbR00000929 Arg-UCU|36</v>
      </c>
      <c r="B8442" s="4" t="s">
        <v>152</v>
      </c>
      <c r="C8442" s="4" t="s">
        <v>815</v>
      </c>
      <c r="D8442" s="4" t="n">
        <v>37</v>
      </c>
      <c r="E8442" s="19" t="s">
        <v>777</v>
      </c>
      <c r="F8442" s="20" t="s">
        <v>811</v>
      </c>
    </row>
    <row r="8443" customFormat="false" ht="15" hidden="false" customHeight="false" outlineLevel="0" collapsed="false">
      <c r="A8443" s="4" t="str">
        <f aca="false">B8443&amp;"|"&amp;C8443</f>
        <v>tdbR00000929 Arg-UCU|37</v>
      </c>
      <c r="B8443" s="4" t="s">
        <v>152</v>
      </c>
      <c r="C8443" s="4" t="s">
        <v>816</v>
      </c>
      <c r="D8443" s="4" t="n">
        <v>38</v>
      </c>
      <c r="E8443" s="19" t="s">
        <v>780</v>
      </c>
      <c r="F8443" s="20" t="s">
        <v>811</v>
      </c>
    </row>
    <row r="8444" customFormat="false" ht="15" hidden="false" customHeight="false" outlineLevel="0" collapsed="false">
      <c r="A8444" s="4" t="str">
        <f aca="false">B8444&amp;"|"&amp;C8444</f>
        <v>tdbR00000929 Arg-UCU|38</v>
      </c>
      <c r="B8444" s="4" t="s">
        <v>152</v>
      </c>
      <c r="C8444" s="4" t="s">
        <v>817</v>
      </c>
      <c r="D8444" s="4" t="n">
        <v>39</v>
      </c>
      <c r="E8444" s="19" t="s">
        <v>780</v>
      </c>
      <c r="F8444" s="20" t="s">
        <v>811</v>
      </c>
    </row>
    <row r="8445" customFormat="false" ht="15" hidden="false" customHeight="false" outlineLevel="0" collapsed="false">
      <c r="A8445" s="4" t="str">
        <f aca="false">B8445&amp;"|"&amp;C8445</f>
        <v>tdbR00000929 Arg-UCU|39</v>
      </c>
      <c r="B8445" s="4" t="s">
        <v>152</v>
      </c>
      <c r="C8445" s="4" t="s">
        <v>818</v>
      </c>
      <c r="D8445" s="4" t="n">
        <v>40</v>
      </c>
      <c r="E8445" s="21" t="s">
        <v>459</v>
      </c>
      <c r="F8445" s="22" t="s">
        <v>805</v>
      </c>
    </row>
    <row r="8446" customFormat="false" ht="15" hidden="false" customHeight="false" outlineLevel="0" collapsed="false">
      <c r="A8446" s="4" t="str">
        <f aca="false">B8446&amp;"|"&amp;C8446</f>
        <v>tdbR00000929 Arg-UCU|40</v>
      </c>
      <c r="B8446" s="4" t="s">
        <v>152</v>
      </c>
      <c r="C8446" s="4" t="s">
        <v>819</v>
      </c>
      <c r="D8446" s="4" t="n">
        <v>41</v>
      </c>
      <c r="E8446" s="21" t="s">
        <v>772</v>
      </c>
      <c r="F8446" s="22" t="s">
        <v>805</v>
      </c>
    </row>
    <row r="8447" customFormat="false" ht="15" hidden="false" customHeight="false" outlineLevel="0" collapsed="false">
      <c r="A8447" s="4" t="str">
        <f aca="false">B8447&amp;"|"&amp;C8447</f>
        <v>tdbR00000929 Arg-UCU|41</v>
      </c>
      <c r="B8447" s="4" t="s">
        <v>152</v>
      </c>
      <c r="C8447" s="4" t="s">
        <v>820</v>
      </c>
      <c r="D8447" s="4" t="n">
        <v>42</v>
      </c>
      <c r="E8447" s="21" t="s">
        <v>459</v>
      </c>
      <c r="F8447" s="22" t="s">
        <v>805</v>
      </c>
    </row>
    <row r="8448" customFormat="false" ht="15" hidden="false" customHeight="false" outlineLevel="0" collapsed="false">
      <c r="A8448" s="4" t="str">
        <f aca="false">B8448&amp;"|"&amp;C8448</f>
        <v>tdbR00000929 Arg-UCU|42</v>
      </c>
      <c r="B8448" s="4" t="s">
        <v>152</v>
      </c>
      <c r="C8448" s="4" t="s">
        <v>821</v>
      </c>
      <c r="D8448" s="4" t="n">
        <v>43</v>
      </c>
      <c r="E8448" s="21" t="s">
        <v>772</v>
      </c>
      <c r="F8448" s="22" t="s">
        <v>805</v>
      </c>
    </row>
    <row r="8449" customFormat="false" ht="15" hidden="false" customHeight="false" outlineLevel="0" collapsed="false">
      <c r="A8449" s="4" t="str">
        <f aca="false">B8449&amp;"|"&amp;C8449</f>
        <v>tdbR00000929 Arg-UCU|43</v>
      </c>
      <c r="B8449" s="4" t="s">
        <v>152</v>
      </c>
      <c r="C8449" s="4" t="s">
        <v>822</v>
      </c>
      <c r="D8449" s="4" t="n">
        <v>44</v>
      </c>
      <c r="E8449" s="21" t="s">
        <v>777</v>
      </c>
      <c r="F8449" s="22" t="s">
        <v>805</v>
      </c>
    </row>
    <row r="8450" customFormat="false" ht="15" hidden="false" customHeight="false" outlineLevel="0" collapsed="false">
      <c r="A8450" s="4" t="str">
        <f aca="false">B8450&amp;"|"&amp;C8450</f>
        <v>tdbR00000929 Arg-UCU|44</v>
      </c>
      <c r="B8450" s="4" t="s">
        <v>152</v>
      </c>
      <c r="C8450" s="4" t="s">
        <v>823</v>
      </c>
      <c r="D8450" s="4" t="n">
        <v>45</v>
      </c>
      <c r="E8450" s="19" t="s">
        <v>777</v>
      </c>
      <c r="F8450" s="20" t="s">
        <v>824</v>
      </c>
    </row>
    <row r="8451" customFormat="false" ht="15" hidden="false" customHeight="false" outlineLevel="0" collapsed="false">
      <c r="A8451" s="4" t="str">
        <f aca="false">B8451&amp;"|"&amp;C8451</f>
        <v>tdbR00000929 Arg-UCU|45</v>
      </c>
      <c r="B8451" s="4" t="s">
        <v>152</v>
      </c>
      <c r="C8451" s="4" t="s">
        <v>825</v>
      </c>
      <c r="D8451" s="4" t="n">
        <v>46</v>
      </c>
      <c r="E8451" s="19" t="s">
        <v>459</v>
      </c>
      <c r="F8451" s="20" t="s">
        <v>824</v>
      </c>
    </row>
    <row r="8452" customFormat="false" ht="15" hidden="false" customHeight="false" outlineLevel="0" collapsed="false">
      <c r="A8452" s="4" t="str">
        <f aca="false">B8452&amp;"|"&amp;C8452</f>
        <v>tdbR00000929 Arg-UCU|46</v>
      </c>
      <c r="B8452" s="4" t="s">
        <v>152</v>
      </c>
      <c r="C8452" s="4" t="s">
        <v>826</v>
      </c>
      <c r="D8452" s="4" t="n">
        <v>47</v>
      </c>
      <c r="E8452" s="19" t="s">
        <v>459</v>
      </c>
      <c r="F8452" s="20" t="s">
        <v>824</v>
      </c>
    </row>
    <row r="8453" customFormat="false" ht="15" hidden="false" customHeight="false" outlineLevel="0" collapsed="false">
      <c r="A8453" s="4" t="str">
        <f aca="false">B8453&amp;"|"&amp;C8453</f>
        <v>tdbR00000929 Arg-UCU|47</v>
      </c>
      <c r="B8453" s="4" t="s">
        <v>152</v>
      </c>
      <c r="C8453" s="4" t="s">
        <v>827</v>
      </c>
      <c r="D8453" s="4" t="n">
        <v>48</v>
      </c>
      <c r="E8453" s="19" t="s">
        <v>772</v>
      </c>
      <c r="F8453" s="20" t="s">
        <v>824</v>
      </c>
    </row>
    <row r="8454" customFormat="false" ht="15" hidden="false" customHeight="false" outlineLevel="0" collapsed="false">
      <c r="A8454" s="4" t="str">
        <f aca="false">B8454&amp;"|"&amp;C8454</f>
        <v>tdbR00000929 Arg-UCU|48</v>
      </c>
      <c r="B8454" s="4" t="s">
        <v>152</v>
      </c>
      <c r="C8454" s="4" t="s">
        <v>828</v>
      </c>
      <c r="D8454" s="4" t="n">
        <v>49</v>
      </c>
      <c r="E8454" s="19" t="s">
        <v>772</v>
      </c>
      <c r="F8454" s="20" t="s">
        <v>824</v>
      </c>
    </row>
    <row r="8455" customFormat="false" ht="15" hidden="false" customHeight="false" outlineLevel="0" collapsed="false">
      <c r="A8455" s="4" t="str">
        <f aca="false">B8455&amp;"|"&amp;C8455</f>
        <v>tdbR00000929 Arg-UCU|49</v>
      </c>
      <c r="B8455" s="4" t="s">
        <v>152</v>
      </c>
      <c r="C8455" s="4" t="s">
        <v>829</v>
      </c>
      <c r="D8455" s="4" t="n">
        <v>50</v>
      </c>
      <c r="E8455" s="23" t="s">
        <v>459</v>
      </c>
      <c r="F8455" s="10" t="s">
        <v>830</v>
      </c>
    </row>
    <row r="8456" customFormat="false" ht="15" hidden="false" customHeight="false" outlineLevel="0" collapsed="false">
      <c r="A8456" s="4" t="str">
        <f aca="false">B8456&amp;"|"&amp;C8456</f>
        <v>tdbR00000929 Arg-UCU|50</v>
      </c>
      <c r="B8456" s="4" t="s">
        <v>152</v>
      </c>
      <c r="C8456" s="4" t="s">
        <v>831</v>
      </c>
      <c r="D8456" s="4" t="n">
        <v>51</v>
      </c>
      <c r="E8456" s="23" t="s">
        <v>772</v>
      </c>
      <c r="F8456" s="10" t="s">
        <v>830</v>
      </c>
    </row>
    <row r="8457" customFormat="false" ht="15" hidden="false" customHeight="false" outlineLevel="0" collapsed="false">
      <c r="A8457" s="4" t="str">
        <f aca="false">B8457&amp;"|"&amp;C8457</f>
        <v>tdbR00000929 Arg-UCU|51</v>
      </c>
      <c r="B8457" s="4" t="s">
        <v>152</v>
      </c>
      <c r="C8457" s="4" t="s">
        <v>832</v>
      </c>
      <c r="D8457" s="4" t="n">
        <v>52</v>
      </c>
      <c r="E8457" s="23" t="s">
        <v>780</v>
      </c>
      <c r="F8457" s="10" t="s">
        <v>830</v>
      </c>
    </row>
    <row r="8458" customFormat="false" ht="15" hidden="false" customHeight="false" outlineLevel="0" collapsed="false">
      <c r="A8458" s="4" t="str">
        <f aca="false">B8458&amp;"|"&amp;C8458</f>
        <v>tdbR00000929 Arg-UCU|52</v>
      </c>
      <c r="B8458" s="4" t="s">
        <v>152</v>
      </c>
      <c r="C8458" s="4" t="s">
        <v>833</v>
      </c>
      <c r="D8458" s="4" t="n">
        <v>53</v>
      </c>
      <c r="E8458" s="23" t="s">
        <v>459</v>
      </c>
      <c r="F8458" s="10" t="s">
        <v>830</v>
      </c>
    </row>
    <row r="8459" customFormat="false" ht="15" hidden="false" customHeight="false" outlineLevel="0" collapsed="false">
      <c r="A8459" s="4" t="str">
        <f aca="false">B8459&amp;"|"&amp;C8459</f>
        <v>tdbR00000929 Arg-UCU|53</v>
      </c>
      <c r="B8459" s="4" t="s">
        <v>152</v>
      </c>
      <c r="C8459" s="4" t="s">
        <v>834</v>
      </c>
      <c r="D8459" s="4" t="n">
        <v>54</v>
      </c>
      <c r="E8459" s="23" t="s">
        <v>459</v>
      </c>
      <c r="F8459" s="10" t="s">
        <v>830</v>
      </c>
    </row>
    <row r="8460" customFormat="false" ht="15" hidden="false" customHeight="false" outlineLevel="0" collapsed="false">
      <c r="A8460" s="4" t="str">
        <f aca="false">B8460&amp;"|"&amp;C8460</f>
        <v>tdbR00000929 Arg-UCU|54</v>
      </c>
      <c r="B8460" s="4" t="s">
        <v>152</v>
      </c>
      <c r="C8460" s="4" t="s">
        <v>835</v>
      </c>
      <c r="D8460" s="4" t="n">
        <v>55</v>
      </c>
      <c r="E8460" s="19" t="s">
        <v>777</v>
      </c>
      <c r="F8460" s="20" t="s">
        <v>836</v>
      </c>
    </row>
    <row r="8461" customFormat="false" ht="15" hidden="false" customHeight="false" outlineLevel="0" collapsed="false">
      <c r="A8461" s="4" t="str">
        <f aca="false">B8461&amp;"|"&amp;C8461</f>
        <v>tdbR00000929 Arg-UCU|55</v>
      </c>
      <c r="B8461" s="4" t="s">
        <v>152</v>
      </c>
      <c r="C8461" s="4" t="s">
        <v>837</v>
      </c>
      <c r="D8461" s="4" t="n">
        <v>56</v>
      </c>
      <c r="E8461" s="19" t="s">
        <v>777</v>
      </c>
      <c r="F8461" s="20" t="s">
        <v>836</v>
      </c>
    </row>
    <row r="8462" customFormat="false" ht="15" hidden="false" customHeight="false" outlineLevel="0" collapsed="false">
      <c r="A8462" s="4" t="str">
        <f aca="false">B8462&amp;"|"&amp;C8462</f>
        <v>tdbR00000929 Arg-UCU|56</v>
      </c>
      <c r="B8462" s="4" t="s">
        <v>152</v>
      </c>
      <c r="C8462" s="4" t="s">
        <v>838</v>
      </c>
      <c r="D8462" s="4" t="n">
        <v>57</v>
      </c>
      <c r="E8462" s="19" t="s">
        <v>772</v>
      </c>
      <c r="F8462" s="20" t="s">
        <v>836</v>
      </c>
    </row>
    <row r="8463" customFormat="false" ht="15" hidden="false" customHeight="false" outlineLevel="0" collapsed="false">
      <c r="A8463" s="4" t="str">
        <f aca="false">B8463&amp;"|"&amp;C8463</f>
        <v>tdbR00000929 Arg-UCU|57</v>
      </c>
      <c r="B8463" s="4" t="s">
        <v>152</v>
      </c>
      <c r="C8463" s="4" t="s">
        <v>839</v>
      </c>
      <c r="D8463" s="4" t="n">
        <v>58</v>
      </c>
      <c r="E8463" s="19" t="s">
        <v>459</v>
      </c>
      <c r="F8463" s="20" t="s">
        <v>836</v>
      </c>
    </row>
    <row r="8464" customFormat="false" ht="15" hidden="false" customHeight="false" outlineLevel="0" collapsed="false">
      <c r="A8464" s="4" t="str">
        <f aca="false">B8464&amp;"|"&amp;C8464</f>
        <v>tdbR00000929 Arg-UCU|58</v>
      </c>
      <c r="B8464" s="4" t="s">
        <v>152</v>
      </c>
      <c r="C8464" s="4" t="s">
        <v>840</v>
      </c>
      <c r="D8464" s="4" t="n">
        <v>59</v>
      </c>
      <c r="E8464" s="19" t="s">
        <v>780</v>
      </c>
      <c r="F8464" s="20" t="s">
        <v>836</v>
      </c>
    </row>
    <row r="8465" customFormat="false" ht="15" hidden="false" customHeight="false" outlineLevel="0" collapsed="false">
      <c r="A8465" s="4" t="str">
        <f aca="false">B8465&amp;"|"&amp;C8465</f>
        <v>tdbR00000929 Arg-UCU|59</v>
      </c>
      <c r="B8465" s="4" t="s">
        <v>152</v>
      </c>
      <c r="C8465" s="4" t="s">
        <v>841</v>
      </c>
      <c r="D8465" s="4" t="n">
        <v>60</v>
      </c>
      <c r="E8465" s="19" t="s">
        <v>459</v>
      </c>
      <c r="F8465" s="20" t="s">
        <v>836</v>
      </c>
    </row>
    <row r="8466" customFormat="false" ht="15" hidden="false" customHeight="false" outlineLevel="0" collapsed="false">
      <c r="A8466" s="4" t="str">
        <f aca="false">B8466&amp;"|"&amp;C8466</f>
        <v>tdbR00000929 Arg-UCU|60</v>
      </c>
      <c r="B8466" s="4" t="s">
        <v>152</v>
      </c>
      <c r="C8466" s="4" t="s">
        <v>842</v>
      </c>
      <c r="D8466" s="4" t="n">
        <v>61</v>
      </c>
      <c r="E8466" s="19" t="s">
        <v>777</v>
      </c>
      <c r="F8466" s="20" t="s">
        <v>836</v>
      </c>
    </row>
    <row r="8467" customFormat="false" ht="15" hidden="false" customHeight="false" outlineLevel="0" collapsed="false">
      <c r="A8467" s="4" t="str">
        <f aca="false">B8467&amp;"|"&amp;C8467</f>
        <v>tdbR00000929 Arg-UCU|61</v>
      </c>
      <c r="B8467" s="4" t="s">
        <v>152</v>
      </c>
      <c r="C8467" s="4" t="s">
        <v>843</v>
      </c>
      <c r="D8467" s="4" t="n">
        <v>62</v>
      </c>
      <c r="E8467" s="23" t="s">
        <v>772</v>
      </c>
      <c r="F8467" s="10" t="s">
        <v>830</v>
      </c>
    </row>
    <row r="8468" customFormat="false" ht="15" hidden="false" customHeight="false" outlineLevel="0" collapsed="false">
      <c r="A8468" s="4" t="str">
        <f aca="false">B8468&amp;"|"&amp;C8468</f>
        <v>tdbR00000929 Arg-UCU|62</v>
      </c>
      <c r="B8468" s="4" t="s">
        <v>152</v>
      </c>
      <c r="C8468" s="4" t="s">
        <v>844</v>
      </c>
      <c r="D8468" s="4" t="n">
        <v>63</v>
      </c>
      <c r="E8468" s="23" t="s">
        <v>772</v>
      </c>
      <c r="F8468" s="10" t="s">
        <v>830</v>
      </c>
    </row>
    <row r="8469" customFormat="false" ht="15" hidden="false" customHeight="false" outlineLevel="0" collapsed="false">
      <c r="A8469" s="4" t="str">
        <f aca="false">B8469&amp;"|"&amp;C8469</f>
        <v>tdbR00000929 Arg-UCU|63</v>
      </c>
      <c r="B8469" s="4" t="s">
        <v>152</v>
      </c>
      <c r="C8469" s="4" t="s">
        <v>845</v>
      </c>
      <c r="D8469" s="4" t="n">
        <v>64</v>
      </c>
      <c r="E8469" s="23" t="s">
        <v>777</v>
      </c>
      <c r="F8469" s="10" t="s">
        <v>830</v>
      </c>
    </row>
    <row r="8470" customFormat="false" ht="15" hidden="false" customHeight="false" outlineLevel="0" collapsed="false">
      <c r="A8470" s="4" t="str">
        <f aca="false">B8470&amp;"|"&amp;C8470</f>
        <v>tdbR00000929 Arg-UCU|64</v>
      </c>
      <c r="B8470" s="4" t="s">
        <v>152</v>
      </c>
      <c r="C8470" s="4" t="s">
        <v>846</v>
      </c>
      <c r="D8470" s="4" t="n">
        <v>65</v>
      </c>
      <c r="E8470" s="23" t="s">
        <v>459</v>
      </c>
      <c r="F8470" s="10" t="s">
        <v>830</v>
      </c>
    </row>
    <row r="8471" customFormat="false" ht="15" hidden="false" customHeight="false" outlineLevel="0" collapsed="false">
      <c r="A8471" s="4" t="str">
        <f aca="false">B8471&amp;"|"&amp;C8471</f>
        <v>tdbR00000929 Arg-UCU|65</v>
      </c>
      <c r="B8471" s="4" t="s">
        <v>152</v>
      </c>
      <c r="C8471" s="4" t="s">
        <v>847</v>
      </c>
      <c r="D8471" s="4" t="n">
        <v>66</v>
      </c>
      <c r="E8471" s="23" t="s">
        <v>772</v>
      </c>
      <c r="F8471" s="10" t="s">
        <v>830</v>
      </c>
    </row>
    <row r="8472" customFormat="false" ht="15" hidden="false" customHeight="false" outlineLevel="0" collapsed="false">
      <c r="A8472" s="4" t="str">
        <f aca="false">B8472&amp;"|"&amp;C8472</f>
        <v>tdbR00000929 Arg-UCU|66</v>
      </c>
      <c r="B8472" s="4" t="s">
        <v>152</v>
      </c>
      <c r="C8472" s="4" t="s">
        <v>848</v>
      </c>
      <c r="D8472" s="4" t="n">
        <v>67</v>
      </c>
      <c r="E8472" s="17" t="s">
        <v>772</v>
      </c>
      <c r="F8472" s="18" t="s">
        <v>768</v>
      </c>
    </row>
    <row r="8473" customFormat="false" ht="15" hidden="false" customHeight="false" outlineLevel="0" collapsed="false">
      <c r="A8473" s="4" t="str">
        <f aca="false">B8473&amp;"|"&amp;C8473</f>
        <v>tdbR00000929 Arg-UCU|67</v>
      </c>
      <c r="B8473" s="4" t="s">
        <v>152</v>
      </c>
      <c r="C8473" s="4" t="s">
        <v>849</v>
      </c>
      <c r="D8473" s="4" t="n">
        <v>68</v>
      </c>
      <c r="E8473" s="17" t="s">
        <v>459</v>
      </c>
      <c r="F8473" s="18" t="s">
        <v>768</v>
      </c>
    </row>
    <row r="8474" customFormat="false" ht="15" hidden="false" customHeight="false" outlineLevel="0" collapsed="false">
      <c r="A8474" s="4" t="str">
        <f aca="false">B8474&amp;"|"&amp;C8474</f>
        <v>tdbR00000929 Arg-UCU|68</v>
      </c>
      <c r="B8474" s="4" t="s">
        <v>152</v>
      </c>
      <c r="C8474" s="4" t="s">
        <v>850</v>
      </c>
      <c r="D8474" s="4" t="n">
        <v>69</v>
      </c>
      <c r="E8474" s="17" t="s">
        <v>459</v>
      </c>
      <c r="F8474" s="18" t="s">
        <v>768</v>
      </c>
    </row>
    <row r="8475" customFormat="false" ht="15" hidden="false" customHeight="false" outlineLevel="0" collapsed="false">
      <c r="A8475" s="4" t="str">
        <f aca="false">B8475&amp;"|"&amp;C8475</f>
        <v>tdbR00000929 Arg-UCU|69</v>
      </c>
      <c r="B8475" s="4" t="s">
        <v>152</v>
      </c>
      <c r="C8475" s="4" t="s">
        <v>851</v>
      </c>
      <c r="D8475" s="4" t="n">
        <v>70</v>
      </c>
      <c r="E8475" s="17" t="s">
        <v>459</v>
      </c>
      <c r="F8475" s="18" t="s">
        <v>768</v>
      </c>
    </row>
    <row r="8476" customFormat="false" ht="15" hidden="false" customHeight="false" outlineLevel="0" collapsed="false">
      <c r="A8476" s="4" t="str">
        <f aca="false">B8476&amp;"|"&amp;C8476</f>
        <v>tdbR00000929 Arg-UCU|70</v>
      </c>
      <c r="B8476" s="4" t="s">
        <v>152</v>
      </c>
      <c r="C8476" s="4" t="s">
        <v>852</v>
      </c>
      <c r="D8476" s="4" t="n">
        <v>71</v>
      </c>
      <c r="E8476" s="17" t="s">
        <v>459</v>
      </c>
      <c r="F8476" s="18" t="s">
        <v>768</v>
      </c>
    </row>
    <row r="8477" customFormat="false" ht="15" hidden="false" customHeight="false" outlineLevel="0" collapsed="false">
      <c r="A8477" s="4" t="str">
        <f aca="false">B8477&amp;"|"&amp;C8477</f>
        <v>tdbR00000929 Arg-UCU|71</v>
      </c>
      <c r="B8477" s="4" t="s">
        <v>152</v>
      </c>
      <c r="C8477" s="4" t="s">
        <v>853</v>
      </c>
      <c r="D8477" s="4" t="n">
        <v>72</v>
      </c>
      <c r="E8477" s="17" t="s">
        <v>459</v>
      </c>
      <c r="F8477" s="18" t="s">
        <v>768</v>
      </c>
    </row>
    <row r="8478" customFormat="false" ht="15" hidden="false" customHeight="false" outlineLevel="0" collapsed="false">
      <c r="A8478" s="4" t="str">
        <f aca="false">B8478&amp;"|"&amp;C8478</f>
        <v>tdbR00000929 Arg-UCU|72</v>
      </c>
      <c r="B8478" s="4" t="s">
        <v>152</v>
      </c>
      <c r="C8478" s="4" t="s">
        <v>854</v>
      </c>
      <c r="D8478" s="4" t="n">
        <v>73</v>
      </c>
      <c r="E8478" s="17" t="s">
        <v>772</v>
      </c>
      <c r="F8478" s="18" t="s">
        <v>768</v>
      </c>
    </row>
    <row r="8479" customFormat="false" ht="15" hidden="false" customHeight="false" outlineLevel="0" collapsed="false">
      <c r="A8479" s="4" t="str">
        <f aca="false">B8479&amp;"|"&amp;C8479</f>
        <v>tdbR00000930 Asn-GUU|1</v>
      </c>
      <c r="B8479" s="4" t="s">
        <v>153</v>
      </c>
      <c r="C8479" s="4" t="s">
        <v>767</v>
      </c>
      <c r="D8479" s="4" t="n">
        <v>1</v>
      </c>
      <c r="E8479" s="17" t="s">
        <v>777</v>
      </c>
      <c r="F8479" s="18" t="s">
        <v>768</v>
      </c>
    </row>
    <row r="8480" customFormat="false" ht="15" hidden="false" customHeight="false" outlineLevel="0" collapsed="false">
      <c r="A8480" s="4" t="str">
        <f aca="false">B8480&amp;"|"&amp;C8480</f>
        <v>tdbR00000930 Asn-GUU|2</v>
      </c>
      <c r="B8480" s="4" t="s">
        <v>153</v>
      </c>
      <c r="C8480" s="4" t="s">
        <v>769</v>
      </c>
      <c r="D8480" s="4" t="n">
        <v>2</v>
      </c>
      <c r="E8480" s="17" t="s">
        <v>772</v>
      </c>
      <c r="F8480" s="18" t="s">
        <v>768</v>
      </c>
    </row>
    <row r="8481" customFormat="false" ht="15" hidden="false" customHeight="false" outlineLevel="0" collapsed="false">
      <c r="A8481" s="4" t="str">
        <f aca="false">B8481&amp;"|"&amp;C8481</f>
        <v>tdbR00000930 Asn-GUU|3</v>
      </c>
      <c r="B8481" s="4" t="s">
        <v>153</v>
      </c>
      <c r="C8481" s="4" t="s">
        <v>770</v>
      </c>
      <c r="D8481" s="4" t="n">
        <v>3</v>
      </c>
      <c r="E8481" s="17" t="s">
        <v>772</v>
      </c>
      <c r="F8481" s="18" t="s">
        <v>768</v>
      </c>
    </row>
    <row r="8482" customFormat="false" ht="15" hidden="false" customHeight="false" outlineLevel="0" collapsed="false">
      <c r="A8482" s="4" t="str">
        <f aca="false">B8482&amp;"|"&amp;C8482</f>
        <v>tdbR00000930 Asn-GUU|4</v>
      </c>
      <c r="B8482" s="4" t="s">
        <v>153</v>
      </c>
      <c r="C8482" s="4" t="s">
        <v>771</v>
      </c>
      <c r="D8482" s="4" t="n">
        <v>4</v>
      </c>
      <c r="E8482" s="17" t="s">
        <v>772</v>
      </c>
      <c r="F8482" s="18" t="s">
        <v>768</v>
      </c>
    </row>
    <row r="8483" customFormat="false" ht="15" hidden="false" customHeight="false" outlineLevel="0" collapsed="false">
      <c r="A8483" s="4" t="str">
        <f aca="false">B8483&amp;"|"&amp;C8483</f>
        <v>tdbR00000930 Asn-GUU|5</v>
      </c>
      <c r="B8483" s="4" t="s">
        <v>153</v>
      </c>
      <c r="C8483" s="4" t="s">
        <v>773</v>
      </c>
      <c r="D8483" s="4" t="n">
        <v>5</v>
      </c>
      <c r="E8483" s="17" t="s">
        <v>772</v>
      </c>
      <c r="F8483" s="18" t="s">
        <v>768</v>
      </c>
    </row>
    <row r="8484" customFormat="false" ht="15" hidden="false" customHeight="false" outlineLevel="0" collapsed="false">
      <c r="A8484" s="4" t="str">
        <f aca="false">B8484&amp;"|"&amp;C8484</f>
        <v>tdbR00000930 Asn-GUU|6</v>
      </c>
      <c r="B8484" s="4" t="s">
        <v>153</v>
      </c>
      <c r="C8484" s="4" t="s">
        <v>774</v>
      </c>
      <c r="D8484" s="4" t="n">
        <v>6</v>
      </c>
      <c r="E8484" s="17" t="s">
        <v>777</v>
      </c>
      <c r="F8484" s="18" t="s">
        <v>768</v>
      </c>
    </row>
    <row r="8485" customFormat="false" ht="15" hidden="false" customHeight="false" outlineLevel="0" collapsed="false">
      <c r="A8485" s="4" t="str">
        <f aca="false">B8485&amp;"|"&amp;C8485</f>
        <v>tdbR00000930 Asn-GUU|7</v>
      </c>
      <c r="B8485" s="4" t="s">
        <v>153</v>
      </c>
      <c r="C8485" s="4" t="s">
        <v>775</v>
      </c>
      <c r="D8485" s="4" t="n">
        <v>7</v>
      </c>
      <c r="E8485" s="17" t="s">
        <v>459</v>
      </c>
      <c r="F8485" s="18" t="s">
        <v>768</v>
      </c>
    </row>
    <row r="8486" customFormat="false" ht="15" hidden="false" customHeight="false" outlineLevel="0" collapsed="false">
      <c r="A8486" s="4" t="str">
        <f aca="false">B8486&amp;"|"&amp;C8486</f>
        <v>tdbR00000930 Asn-GUU|8</v>
      </c>
      <c r="B8486" s="4" t="s">
        <v>153</v>
      </c>
      <c r="C8486" s="4" t="s">
        <v>776</v>
      </c>
      <c r="D8486" s="4" t="n">
        <v>8</v>
      </c>
      <c r="E8486" s="3" t="s">
        <v>777</v>
      </c>
      <c r="F8486" s="4" t="s">
        <v>778</v>
      </c>
    </row>
    <row r="8487" customFormat="false" ht="15" hidden="false" customHeight="false" outlineLevel="0" collapsed="false">
      <c r="A8487" s="4" t="str">
        <f aca="false">B8487&amp;"|"&amp;C8487</f>
        <v>tdbR00000930 Asn-GUU|9</v>
      </c>
      <c r="B8487" s="4" t="s">
        <v>153</v>
      </c>
      <c r="C8487" s="4" t="s">
        <v>779</v>
      </c>
      <c r="D8487" s="4" t="n">
        <v>9</v>
      </c>
      <c r="E8487" s="3" t="s">
        <v>780</v>
      </c>
      <c r="F8487" s="4" t="s">
        <v>781</v>
      </c>
    </row>
    <row r="8488" customFormat="false" ht="15" hidden="false" customHeight="false" outlineLevel="0" collapsed="false">
      <c r="A8488" s="4" t="str">
        <f aca="false">B8488&amp;"|"&amp;C8488</f>
        <v>tdbR00000930 Asn-GUU|10</v>
      </c>
      <c r="B8488" s="4" t="s">
        <v>153</v>
      </c>
      <c r="C8488" s="4" t="s">
        <v>782</v>
      </c>
      <c r="D8488" s="4" t="n">
        <v>10</v>
      </c>
      <c r="E8488" s="8" t="s">
        <v>459</v>
      </c>
      <c r="F8488" s="7" t="s">
        <v>783</v>
      </c>
    </row>
    <row r="8489" customFormat="false" ht="15" hidden="false" customHeight="false" outlineLevel="0" collapsed="false">
      <c r="A8489" s="4" t="str">
        <f aca="false">B8489&amp;"|"&amp;C8489</f>
        <v>tdbR00000930 Asn-GUU|11</v>
      </c>
      <c r="B8489" s="4" t="s">
        <v>153</v>
      </c>
      <c r="C8489" s="4" t="s">
        <v>784</v>
      </c>
      <c r="D8489" s="4" t="n">
        <v>11</v>
      </c>
      <c r="E8489" s="8" t="s">
        <v>772</v>
      </c>
      <c r="F8489" s="7" t="s">
        <v>783</v>
      </c>
    </row>
    <row r="8490" customFormat="false" ht="15" hidden="false" customHeight="false" outlineLevel="0" collapsed="false">
      <c r="A8490" s="4" t="str">
        <f aca="false">B8490&amp;"|"&amp;C8490</f>
        <v>tdbR00000930 Asn-GUU|12</v>
      </c>
      <c r="B8490" s="4" t="s">
        <v>153</v>
      </c>
      <c r="C8490" s="4" t="s">
        <v>785</v>
      </c>
      <c r="D8490" s="4" t="n">
        <v>12</v>
      </c>
      <c r="E8490" s="8" t="s">
        <v>777</v>
      </c>
      <c r="F8490" s="7" t="s">
        <v>783</v>
      </c>
    </row>
    <row r="8491" customFormat="false" ht="15" hidden="false" customHeight="false" outlineLevel="0" collapsed="false">
      <c r="A8491" s="4" t="str">
        <f aca="false">B8491&amp;"|"&amp;C8491</f>
        <v>tdbR00000930 Asn-GUU|13</v>
      </c>
      <c r="B8491" s="4" t="s">
        <v>153</v>
      </c>
      <c r="C8491" s="4" t="s">
        <v>786</v>
      </c>
      <c r="D8491" s="4" t="n">
        <v>13</v>
      </c>
      <c r="E8491" s="8" t="s">
        <v>772</v>
      </c>
      <c r="F8491" s="7" t="s">
        <v>783</v>
      </c>
    </row>
    <row r="8492" customFormat="false" ht="15" hidden="false" customHeight="false" outlineLevel="0" collapsed="false">
      <c r="A8492" s="4" t="str">
        <f aca="false">B8492&amp;"|"&amp;C8492</f>
        <v>tdbR00000930 Asn-GUU|14</v>
      </c>
      <c r="B8492" s="4" t="s">
        <v>153</v>
      </c>
      <c r="C8492" s="4" t="s">
        <v>787</v>
      </c>
      <c r="D8492" s="4" t="n">
        <v>14</v>
      </c>
      <c r="E8492" s="19" t="s">
        <v>780</v>
      </c>
      <c r="F8492" s="20" t="s">
        <v>788</v>
      </c>
    </row>
    <row r="8493" customFormat="false" ht="15" hidden="false" customHeight="false" outlineLevel="0" collapsed="false">
      <c r="A8493" s="4" t="str">
        <f aca="false">B8493&amp;"|"&amp;C8493</f>
        <v>tdbR00000930 Asn-GUU|15</v>
      </c>
      <c r="B8493" s="4" t="s">
        <v>153</v>
      </c>
      <c r="C8493" s="4" t="s">
        <v>789</v>
      </c>
      <c r="D8493" s="4" t="n">
        <v>15</v>
      </c>
      <c r="E8493" s="19" t="s">
        <v>780</v>
      </c>
      <c r="F8493" s="20" t="s">
        <v>788</v>
      </c>
    </row>
    <row r="8494" customFormat="false" ht="15" hidden="false" customHeight="false" outlineLevel="0" collapsed="false">
      <c r="A8494" s="4" t="str">
        <f aca="false">B8494&amp;"|"&amp;C8494</f>
        <v>tdbR00000930 Asn-GUU|16</v>
      </c>
      <c r="B8494" s="4" t="s">
        <v>153</v>
      </c>
      <c r="C8494" s="4" t="s">
        <v>790</v>
      </c>
      <c r="D8494" s="4" t="n">
        <v>16</v>
      </c>
      <c r="E8494" s="19" t="s">
        <v>777</v>
      </c>
      <c r="F8494" s="20" t="s">
        <v>788</v>
      </c>
    </row>
    <row r="8495" customFormat="false" ht="15" hidden="false" customHeight="false" outlineLevel="0" collapsed="false">
      <c r="A8495" s="4" t="str">
        <f aca="false">B8495&amp;"|"&amp;C8495</f>
        <v>tdbR00000930 Asn-GUU|17</v>
      </c>
      <c r="B8495" s="4" t="s">
        <v>153</v>
      </c>
      <c r="C8495" s="4" t="s">
        <v>791</v>
      </c>
      <c r="D8495" s="4" t="n">
        <v>17</v>
      </c>
      <c r="E8495" s="19" t="s">
        <v>777</v>
      </c>
      <c r="F8495" s="20" t="s">
        <v>788</v>
      </c>
    </row>
    <row r="8496" customFormat="false" ht="15" hidden="false" customHeight="false" outlineLevel="0" collapsed="false">
      <c r="A8496" s="4" t="str">
        <f aca="false">B8496&amp;"|"&amp;C8496</f>
        <v>tdbR00000930 Asn-GUU|18</v>
      </c>
      <c r="B8496" s="4" t="s">
        <v>153</v>
      </c>
      <c r="C8496" s="4" t="s">
        <v>793</v>
      </c>
      <c r="D8496" s="4" t="n">
        <v>18</v>
      </c>
      <c r="E8496" s="19" t="s">
        <v>459</v>
      </c>
      <c r="F8496" s="20" t="s">
        <v>788</v>
      </c>
    </row>
    <row r="8497" customFormat="false" ht="15" hidden="false" customHeight="false" outlineLevel="0" collapsed="false">
      <c r="A8497" s="4" t="str">
        <f aca="false">B8497&amp;"|"&amp;C8497</f>
        <v>tdbR00000930 Asn-GUU|19</v>
      </c>
      <c r="B8497" s="4" t="s">
        <v>153</v>
      </c>
      <c r="C8497" s="4" t="s">
        <v>794</v>
      </c>
      <c r="D8497" s="4" t="n">
        <v>19</v>
      </c>
      <c r="E8497" s="19" t="s">
        <v>459</v>
      </c>
      <c r="F8497" s="20" t="s">
        <v>788</v>
      </c>
    </row>
    <row r="8498" customFormat="false" ht="15" hidden="false" customHeight="false" outlineLevel="0" collapsed="false">
      <c r="A8498" s="4" t="str">
        <f aca="false">B8498&amp;"|"&amp;C8498</f>
        <v>tdbR00000930 Asn-GUU|20</v>
      </c>
      <c r="B8498" s="4" t="s">
        <v>153</v>
      </c>
      <c r="C8498" s="4" t="s">
        <v>795</v>
      </c>
      <c r="D8498" s="4" t="n">
        <v>20</v>
      </c>
      <c r="E8498" s="19" t="s">
        <v>772</v>
      </c>
      <c r="F8498" s="20" t="s">
        <v>788</v>
      </c>
    </row>
    <row r="8499" customFormat="false" ht="15" hidden="false" customHeight="false" outlineLevel="0" collapsed="false">
      <c r="A8499" s="4" t="str">
        <f aca="false">B8499&amp;"|"&amp;C8499</f>
        <v>tdbR00000930 Asn-GUU|21</v>
      </c>
      <c r="B8499" s="4" t="s">
        <v>153</v>
      </c>
      <c r="C8499" s="4" t="s">
        <v>797</v>
      </c>
      <c r="D8499" s="4" t="n">
        <v>21</v>
      </c>
      <c r="E8499" s="19" t="s">
        <v>780</v>
      </c>
      <c r="F8499" s="20" t="s">
        <v>788</v>
      </c>
    </row>
    <row r="8500" customFormat="false" ht="15" hidden="false" customHeight="false" outlineLevel="0" collapsed="false">
      <c r="A8500" s="4" t="str">
        <f aca="false">B8500&amp;"|"&amp;C8500</f>
        <v>tdbR00000930 Asn-GUU|22</v>
      </c>
      <c r="B8500" s="4" t="s">
        <v>153</v>
      </c>
      <c r="C8500" s="4" t="s">
        <v>798</v>
      </c>
      <c r="D8500" s="4" t="n">
        <v>22</v>
      </c>
      <c r="E8500" s="8" t="s">
        <v>459</v>
      </c>
      <c r="F8500" s="7" t="s">
        <v>783</v>
      </c>
    </row>
    <row r="8501" customFormat="false" ht="15" hidden="false" customHeight="false" outlineLevel="0" collapsed="false">
      <c r="A8501" s="4" t="str">
        <f aca="false">B8501&amp;"|"&amp;C8501</f>
        <v>tdbR00000930 Asn-GUU|23</v>
      </c>
      <c r="B8501" s="4" t="s">
        <v>153</v>
      </c>
      <c r="C8501" s="4" t="s">
        <v>799</v>
      </c>
      <c r="D8501" s="4" t="n">
        <v>23</v>
      </c>
      <c r="E8501" s="8" t="s">
        <v>780</v>
      </c>
      <c r="F8501" s="7" t="s">
        <v>783</v>
      </c>
    </row>
    <row r="8502" customFormat="false" ht="15" hidden="false" customHeight="false" outlineLevel="0" collapsed="false">
      <c r="A8502" s="4" t="str">
        <f aca="false">B8502&amp;"|"&amp;C8502</f>
        <v>tdbR00000930 Asn-GUU|24</v>
      </c>
      <c r="B8502" s="4" t="s">
        <v>153</v>
      </c>
      <c r="C8502" s="4" t="s">
        <v>800</v>
      </c>
      <c r="D8502" s="4" t="n">
        <v>24</v>
      </c>
      <c r="E8502" s="8" t="s">
        <v>459</v>
      </c>
      <c r="F8502" s="7" t="s">
        <v>783</v>
      </c>
    </row>
    <row r="8503" customFormat="false" ht="15" hidden="false" customHeight="false" outlineLevel="0" collapsed="false">
      <c r="A8503" s="4" t="str">
        <f aca="false">B8503&amp;"|"&amp;C8503</f>
        <v>tdbR00000930 Asn-GUU|25</v>
      </c>
      <c r="B8503" s="4" t="s">
        <v>153</v>
      </c>
      <c r="C8503" s="4" t="s">
        <v>801</v>
      </c>
      <c r="D8503" s="4" t="n">
        <v>25</v>
      </c>
      <c r="E8503" s="8" t="s">
        <v>772</v>
      </c>
      <c r="F8503" s="7" t="s">
        <v>783</v>
      </c>
    </row>
    <row r="8504" customFormat="false" ht="15" hidden="false" customHeight="false" outlineLevel="0" collapsed="false">
      <c r="A8504" s="4" t="str">
        <f aca="false">B8504&amp;"|"&amp;C8504</f>
        <v>tdbR00000930 Asn-GUU|26</v>
      </c>
      <c r="B8504" s="4" t="s">
        <v>153</v>
      </c>
      <c r="C8504" s="4" t="s">
        <v>802</v>
      </c>
      <c r="D8504" s="4" t="n">
        <v>26</v>
      </c>
      <c r="E8504" s="3" t="s">
        <v>780</v>
      </c>
      <c r="F8504" s="4" t="s">
        <v>803</v>
      </c>
    </row>
    <row r="8505" customFormat="false" ht="15" hidden="false" customHeight="false" outlineLevel="0" collapsed="false">
      <c r="A8505" s="4" t="str">
        <f aca="false">B8505&amp;"|"&amp;C8505</f>
        <v>tdbR00000930 Asn-GUU|27</v>
      </c>
      <c r="B8505" s="4" t="s">
        <v>153</v>
      </c>
      <c r="C8505" s="4" t="s">
        <v>804</v>
      </c>
      <c r="D8505" s="4" t="n">
        <v>27</v>
      </c>
      <c r="E8505" s="21" t="s">
        <v>459</v>
      </c>
      <c r="F8505" s="22" t="s">
        <v>805</v>
      </c>
    </row>
    <row r="8506" customFormat="false" ht="15" hidden="false" customHeight="false" outlineLevel="0" collapsed="false">
      <c r="A8506" s="4" t="str">
        <f aca="false">B8506&amp;"|"&amp;C8506</f>
        <v>tdbR00000930 Asn-GUU|28</v>
      </c>
      <c r="B8506" s="4" t="s">
        <v>153</v>
      </c>
      <c r="C8506" s="4" t="s">
        <v>806</v>
      </c>
      <c r="D8506" s="4" t="n">
        <v>28</v>
      </c>
      <c r="E8506" s="21" t="s">
        <v>772</v>
      </c>
      <c r="F8506" s="22" t="s">
        <v>805</v>
      </c>
    </row>
    <row r="8507" customFormat="false" ht="15" hidden="false" customHeight="false" outlineLevel="0" collapsed="false">
      <c r="A8507" s="4" t="str">
        <f aca="false">B8507&amp;"|"&amp;C8507</f>
        <v>tdbR00000930 Asn-GUU|29</v>
      </c>
      <c r="B8507" s="4" t="s">
        <v>153</v>
      </c>
      <c r="C8507" s="4" t="s">
        <v>807</v>
      </c>
      <c r="D8507" s="4" t="n">
        <v>29</v>
      </c>
      <c r="E8507" s="21" t="s">
        <v>772</v>
      </c>
      <c r="F8507" s="22" t="s">
        <v>805</v>
      </c>
    </row>
    <row r="8508" customFormat="false" ht="15" hidden="false" customHeight="false" outlineLevel="0" collapsed="false">
      <c r="A8508" s="4" t="str">
        <f aca="false">B8508&amp;"|"&amp;C8508</f>
        <v>tdbR00000930 Asn-GUU|30</v>
      </c>
      <c r="B8508" s="4" t="s">
        <v>153</v>
      </c>
      <c r="C8508" s="4" t="s">
        <v>808</v>
      </c>
      <c r="D8508" s="4" t="n">
        <v>30</v>
      </c>
      <c r="E8508" s="21" t="s">
        <v>459</v>
      </c>
      <c r="F8508" s="22" t="s">
        <v>805</v>
      </c>
    </row>
    <row r="8509" customFormat="false" ht="15" hidden="false" customHeight="false" outlineLevel="0" collapsed="false">
      <c r="A8509" s="4" t="str">
        <f aca="false">B8509&amp;"|"&amp;C8509</f>
        <v>tdbR00000930 Asn-GUU|31</v>
      </c>
      <c r="B8509" s="4" t="s">
        <v>153</v>
      </c>
      <c r="C8509" s="4" t="s">
        <v>809</v>
      </c>
      <c r="D8509" s="4" t="n">
        <v>31</v>
      </c>
      <c r="E8509" s="21" t="s">
        <v>459</v>
      </c>
      <c r="F8509" s="22" t="s">
        <v>805</v>
      </c>
    </row>
    <row r="8510" customFormat="false" ht="15" hidden="false" customHeight="false" outlineLevel="0" collapsed="false">
      <c r="A8510" s="4" t="str">
        <f aca="false">B8510&amp;"|"&amp;C8510</f>
        <v>tdbR00000930 Asn-GUU|32</v>
      </c>
      <c r="B8510" s="4" t="s">
        <v>153</v>
      </c>
      <c r="C8510" s="4" t="s">
        <v>810</v>
      </c>
      <c r="D8510" s="4" t="n">
        <v>32</v>
      </c>
      <c r="E8510" s="19" t="s">
        <v>772</v>
      </c>
      <c r="F8510" s="20" t="s">
        <v>811</v>
      </c>
    </row>
    <row r="8511" customFormat="false" ht="15" hidden="false" customHeight="false" outlineLevel="0" collapsed="false">
      <c r="A8511" s="4" t="str">
        <f aca="false">B8511&amp;"|"&amp;C8511</f>
        <v>tdbR00000930 Asn-GUU|33</v>
      </c>
      <c r="B8511" s="4" t="s">
        <v>153</v>
      </c>
      <c r="C8511" s="4" t="s">
        <v>812</v>
      </c>
      <c r="D8511" s="4" t="n">
        <v>33</v>
      </c>
      <c r="E8511" s="19" t="s">
        <v>777</v>
      </c>
      <c r="F8511" s="20" t="s">
        <v>811</v>
      </c>
    </row>
    <row r="8512" customFormat="false" ht="15" hidden="false" customHeight="false" outlineLevel="0" collapsed="false">
      <c r="A8512" s="4" t="str">
        <f aca="false">B8512&amp;"|"&amp;C8512</f>
        <v>tdbR00000930 Asn-GUU|34</v>
      </c>
      <c r="B8512" s="4" t="s">
        <v>153</v>
      </c>
      <c r="C8512" s="4" t="s">
        <v>813</v>
      </c>
      <c r="D8512" s="4" t="n">
        <v>34</v>
      </c>
      <c r="E8512" s="19" t="s">
        <v>459</v>
      </c>
      <c r="F8512" s="20" t="s">
        <v>811</v>
      </c>
    </row>
    <row r="8513" customFormat="false" ht="15" hidden="false" customHeight="false" outlineLevel="0" collapsed="false">
      <c r="A8513" s="4" t="str">
        <f aca="false">B8513&amp;"|"&amp;C8513</f>
        <v>tdbR00000930 Asn-GUU|35</v>
      </c>
      <c r="B8513" s="4" t="s">
        <v>153</v>
      </c>
      <c r="C8513" s="4" t="s">
        <v>814</v>
      </c>
      <c r="D8513" s="4" t="n">
        <v>35</v>
      </c>
      <c r="E8513" s="19" t="s">
        <v>777</v>
      </c>
      <c r="F8513" s="20" t="s">
        <v>811</v>
      </c>
    </row>
    <row r="8514" customFormat="false" ht="15" hidden="false" customHeight="false" outlineLevel="0" collapsed="false">
      <c r="A8514" s="4" t="str">
        <f aca="false">B8514&amp;"|"&amp;C8514</f>
        <v>tdbR00000930 Asn-GUU|36</v>
      </c>
      <c r="B8514" s="4" t="s">
        <v>153</v>
      </c>
      <c r="C8514" s="4" t="s">
        <v>815</v>
      </c>
      <c r="D8514" s="4" t="n">
        <v>36</v>
      </c>
      <c r="E8514" s="19" t="s">
        <v>777</v>
      </c>
      <c r="F8514" s="20" t="s">
        <v>811</v>
      </c>
    </row>
    <row r="8515" customFormat="false" ht="15" hidden="false" customHeight="false" outlineLevel="0" collapsed="false">
      <c r="A8515" s="4" t="str">
        <f aca="false">B8515&amp;"|"&amp;C8515</f>
        <v>tdbR00000930 Asn-GUU|37</v>
      </c>
      <c r="B8515" s="4" t="s">
        <v>153</v>
      </c>
      <c r="C8515" s="4" t="s">
        <v>816</v>
      </c>
      <c r="D8515" s="4" t="n">
        <v>37</v>
      </c>
      <c r="E8515" s="19" t="s">
        <v>780</v>
      </c>
      <c r="F8515" s="20" t="s">
        <v>811</v>
      </c>
    </row>
    <row r="8516" customFormat="false" ht="15" hidden="false" customHeight="false" outlineLevel="0" collapsed="false">
      <c r="A8516" s="4" t="str">
        <f aca="false">B8516&amp;"|"&amp;C8516</f>
        <v>tdbR00000930 Asn-GUU|38</v>
      </c>
      <c r="B8516" s="4" t="s">
        <v>153</v>
      </c>
      <c r="C8516" s="4" t="s">
        <v>817</v>
      </c>
      <c r="D8516" s="4" t="n">
        <v>38</v>
      </c>
      <c r="E8516" s="19" t="s">
        <v>780</v>
      </c>
      <c r="F8516" s="20" t="s">
        <v>811</v>
      </c>
    </row>
    <row r="8517" customFormat="false" ht="15" hidden="false" customHeight="false" outlineLevel="0" collapsed="false">
      <c r="A8517" s="4" t="str">
        <f aca="false">B8517&amp;"|"&amp;C8517</f>
        <v>tdbR00000930 Asn-GUU|39</v>
      </c>
      <c r="B8517" s="4" t="s">
        <v>153</v>
      </c>
      <c r="C8517" s="4" t="s">
        <v>818</v>
      </c>
      <c r="D8517" s="4" t="n">
        <v>39</v>
      </c>
      <c r="E8517" s="21" t="s">
        <v>772</v>
      </c>
      <c r="F8517" s="22" t="s">
        <v>805</v>
      </c>
    </row>
    <row r="8518" customFormat="false" ht="15" hidden="false" customHeight="false" outlineLevel="0" collapsed="false">
      <c r="A8518" s="4" t="str">
        <f aca="false">B8518&amp;"|"&amp;C8518</f>
        <v>tdbR00000930 Asn-GUU|40</v>
      </c>
      <c r="B8518" s="4" t="s">
        <v>153</v>
      </c>
      <c r="C8518" s="4" t="s">
        <v>819</v>
      </c>
      <c r="D8518" s="4" t="n">
        <v>40</v>
      </c>
      <c r="E8518" s="21" t="s">
        <v>772</v>
      </c>
      <c r="F8518" s="22" t="s">
        <v>805</v>
      </c>
    </row>
    <row r="8519" customFormat="false" ht="15" hidden="false" customHeight="false" outlineLevel="0" collapsed="false">
      <c r="A8519" s="4" t="str">
        <f aca="false">B8519&amp;"|"&amp;C8519</f>
        <v>tdbR00000930 Asn-GUU|41</v>
      </c>
      <c r="B8519" s="4" t="s">
        <v>153</v>
      </c>
      <c r="C8519" s="4" t="s">
        <v>820</v>
      </c>
      <c r="D8519" s="4" t="n">
        <v>41</v>
      </c>
      <c r="E8519" s="21" t="s">
        <v>459</v>
      </c>
      <c r="F8519" s="22" t="s">
        <v>805</v>
      </c>
    </row>
    <row r="8520" customFormat="false" ht="15" hidden="false" customHeight="false" outlineLevel="0" collapsed="false">
      <c r="A8520" s="4" t="str">
        <f aca="false">B8520&amp;"|"&amp;C8520</f>
        <v>tdbR00000930 Asn-GUU|42</v>
      </c>
      <c r="B8520" s="4" t="s">
        <v>153</v>
      </c>
      <c r="C8520" s="4" t="s">
        <v>821</v>
      </c>
      <c r="D8520" s="4" t="n">
        <v>42</v>
      </c>
      <c r="E8520" s="21" t="s">
        <v>459</v>
      </c>
      <c r="F8520" s="22" t="s">
        <v>805</v>
      </c>
    </row>
    <row r="8521" customFormat="false" ht="15" hidden="false" customHeight="false" outlineLevel="0" collapsed="false">
      <c r="A8521" s="4" t="str">
        <f aca="false">B8521&amp;"|"&amp;C8521</f>
        <v>tdbR00000930 Asn-GUU|43</v>
      </c>
      <c r="B8521" s="4" t="s">
        <v>153</v>
      </c>
      <c r="C8521" s="4" t="s">
        <v>822</v>
      </c>
      <c r="D8521" s="4" t="n">
        <v>43</v>
      </c>
      <c r="E8521" s="21" t="s">
        <v>772</v>
      </c>
      <c r="F8521" s="22" t="s">
        <v>805</v>
      </c>
    </row>
    <row r="8522" customFormat="false" ht="15" hidden="false" customHeight="false" outlineLevel="0" collapsed="false">
      <c r="A8522" s="4" t="str">
        <f aca="false">B8522&amp;"|"&amp;C8522</f>
        <v>tdbR00000930 Asn-GUU|44</v>
      </c>
      <c r="B8522" s="4" t="s">
        <v>153</v>
      </c>
      <c r="C8522" s="4" t="s">
        <v>823</v>
      </c>
      <c r="D8522" s="4" t="n">
        <v>44</v>
      </c>
      <c r="E8522" s="19" t="s">
        <v>780</v>
      </c>
      <c r="F8522" s="20" t="s">
        <v>824</v>
      </c>
    </row>
    <row r="8523" customFormat="false" ht="15" hidden="false" customHeight="false" outlineLevel="0" collapsed="false">
      <c r="A8523" s="4" t="str">
        <f aca="false">B8523&amp;"|"&amp;C8523</f>
        <v>tdbR00000930 Asn-GUU|45</v>
      </c>
      <c r="B8523" s="4" t="s">
        <v>153</v>
      </c>
      <c r="C8523" s="4" t="s">
        <v>825</v>
      </c>
      <c r="D8523" s="4" t="n">
        <v>45</v>
      </c>
      <c r="E8523" s="19" t="s">
        <v>459</v>
      </c>
      <c r="F8523" s="20" t="s">
        <v>824</v>
      </c>
    </row>
    <row r="8524" customFormat="false" ht="15" hidden="false" customHeight="false" outlineLevel="0" collapsed="false">
      <c r="A8524" s="4" t="str">
        <f aca="false">B8524&amp;"|"&amp;C8524</f>
        <v>tdbR00000930 Asn-GUU|46</v>
      </c>
      <c r="B8524" s="4" t="s">
        <v>153</v>
      </c>
      <c r="C8524" s="4" t="s">
        <v>826</v>
      </c>
      <c r="D8524" s="4" t="n">
        <v>46</v>
      </c>
      <c r="E8524" s="19" t="s">
        <v>459</v>
      </c>
      <c r="F8524" s="20" t="s">
        <v>824</v>
      </c>
    </row>
    <row r="8525" customFormat="false" ht="15" hidden="false" customHeight="false" outlineLevel="0" collapsed="false">
      <c r="A8525" s="4" t="str">
        <f aca="false">B8525&amp;"|"&amp;C8525</f>
        <v>tdbR00000930 Asn-GUU|47</v>
      </c>
      <c r="B8525" s="4" t="s">
        <v>153</v>
      </c>
      <c r="C8525" s="4" t="s">
        <v>827</v>
      </c>
      <c r="D8525" s="4" t="n">
        <v>47</v>
      </c>
      <c r="E8525" s="19" t="s">
        <v>777</v>
      </c>
      <c r="F8525" s="20" t="s">
        <v>824</v>
      </c>
    </row>
    <row r="8526" customFormat="false" ht="15" hidden="false" customHeight="false" outlineLevel="0" collapsed="false">
      <c r="A8526" s="4" t="str">
        <f aca="false">B8526&amp;"|"&amp;C8526</f>
        <v>tdbR00000930 Asn-GUU|48</v>
      </c>
      <c r="B8526" s="4" t="s">
        <v>153</v>
      </c>
      <c r="C8526" s="4" t="s">
        <v>828</v>
      </c>
      <c r="D8526" s="4" t="n">
        <v>48</v>
      </c>
      <c r="E8526" s="19" t="s">
        <v>777</v>
      </c>
      <c r="F8526" s="20" t="s">
        <v>824</v>
      </c>
    </row>
    <row r="8527" customFormat="false" ht="15" hidden="false" customHeight="false" outlineLevel="0" collapsed="false">
      <c r="A8527" s="4" t="str">
        <f aca="false">B8527&amp;"|"&amp;C8527</f>
        <v>tdbR00000930 Asn-GUU|49</v>
      </c>
      <c r="B8527" s="4" t="s">
        <v>153</v>
      </c>
      <c r="C8527" s="4" t="s">
        <v>829</v>
      </c>
      <c r="D8527" s="4" t="n">
        <v>49</v>
      </c>
      <c r="E8527" s="23" t="s">
        <v>780</v>
      </c>
      <c r="F8527" s="10" t="s">
        <v>830</v>
      </c>
    </row>
    <row r="8528" customFormat="false" ht="15" hidden="false" customHeight="false" outlineLevel="0" collapsed="false">
      <c r="A8528" s="4" t="str">
        <f aca="false">B8528&amp;"|"&amp;C8528</f>
        <v>tdbR00000930 Asn-GUU|50</v>
      </c>
      <c r="B8528" s="4" t="s">
        <v>153</v>
      </c>
      <c r="C8528" s="4" t="s">
        <v>831</v>
      </c>
      <c r="D8528" s="4" t="n">
        <v>50</v>
      </c>
      <c r="E8528" s="23" t="s">
        <v>772</v>
      </c>
      <c r="F8528" s="10" t="s">
        <v>830</v>
      </c>
    </row>
    <row r="8529" customFormat="false" ht="15" hidden="false" customHeight="false" outlineLevel="0" collapsed="false">
      <c r="A8529" s="4" t="str">
        <f aca="false">B8529&amp;"|"&amp;C8529</f>
        <v>tdbR00000930 Asn-GUU|51</v>
      </c>
      <c r="B8529" s="4" t="s">
        <v>153</v>
      </c>
      <c r="C8529" s="4" t="s">
        <v>832</v>
      </c>
      <c r="D8529" s="4" t="n">
        <v>51</v>
      </c>
      <c r="E8529" s="23" t="s">
        <v>777</v>
      </c>
      <c r="F8529" s="10" t="s">
        <v>830</v>
      </c>
    </row>
    <row r="8530" customFormat="false" ht="15" hidden="false" customHeight="false" outlineLevel="0" collapsed="false">
      <c r="A8530" s="4" t="str">
        <f aca="false">B8530&amp;"|"&amp;C8530</f>
        <v>tdbR00000930 Asn-GUU|52</v>
      </c>
      <c r="B8530" s="4" t="s">
        <v>153</v>
      </c>
      <c r="C8530" s="4" t="s">
        <v>833</v>
      </c>
      <c r="D8530" s="4" t="n">
        <v>52</v>
      </c>
      <c r="E8530" s="23" t="s">
        <v>459</v>
      </c>
      <c r="F8530" s="10" t="s">
        <v>830</v>
      </c>
    </row>
    <row r="8531" customFormat="false" ht="15" hidden="false" customHeight="false" outlineLevel="0" collapsed="false">
      <c r="A8531" s="4" t="str">
        <f aca="false">B8531&amp;"|"&amp;C8531</f>
        <v>tdbR00000930 Asn-GUU|53</v>
      </c>
      <c r="B8531" s="4" t="s">
        <v>153</v>
      </c>
      <c r="C8531" s="4" t="s">
        <v>834</v>
      </c>
      <c r="D8531" s="4" t="n">
        <v>53</v>
      </c>
      <c r="E8531" s="23" t="s">
        <v>459</v>
      </c>
      <c r="F8531" s="10" t="s">
        <v>830</v>
      </c>
    </row>
    <row r="8532" customFormat="false" ht="15" hidden="false" customHeight="false" outlineLevel="0" collapsed="false">
      <c r="A8532" s="4" t="str">
        <f aca="false">B8532&amp;"|"&amp;C8532</f>
        <v>tdbR00000930 Asn-GUU|54</v>
      </c>
      <c r="B8532" s="4" t="s">
        <v>153</v>
      </c>
      <c r="C8532" s="4" t="s">
        <v>835</v>
      </c>
      <c r="D8532" s="4" t="n">
        <v>54</v>
      </c>
      <c r="E8532" s="19" t="s">
        <v>777</v>
      </c>
      <c r="F8532" s="20" t="s">
        <v>836</v>
      </c>
    </row>
    <row r="8533" customFormat="false" ht="15" hidden="false" customHeight="false" outlineLevel="0" collapsed="false">
      <c r="A8533" s="4" t="str">
        <f aca="false">B8533&amp;"|"&amp;C8533</f>
        <v>tdbR00000930 Asn-GUU|55</v>
      </c>
      <c r="B8533" s="4" t="s">
        <v>153</v>
      </c>
      <c r="C8533" s="4" t="s">
        <v>837</v>
      </c>
      <c r="D8533" s="4" t="n">
        <v>55</v>
      </c>
      <c r="E8533" s="19" t="s">
        <v>777</v>
      </c>
      <c r="F8533" s="20" t="s">
        <v>836</v>
      </c>
    </row>
    <row r="8534" customFormat="false" ht="15" hidden="false" customHeight="false" outlineLevel="0" collapsed="false">
      <c r="A8534" s="4" t="str">
        <f aca="false">B8534&amp;"|"&amp;C8534</f>
        <v>tdbR00000930 Asn-GUU|56</v>
      </c>
      <c r="B8534" s="4" t="s">
        <v>153</v>
      </c>
      <c r="C8534" s="4" t="s">
        <v>838</v>
      </c>
      <c r="D8534" s="4" t="n">
        <v>56</v>
      </c>
      <c r="E8534" s="19" t="s">
        <v>772</v>
      </c>
      <c r="F8534" s="20" t="s">
        <v>836</v>
      </c>
    </row>
    <row r="8535" customFormat="false" ht="15" hidden="false" customHeight="false" outlineLevel="0" collapsed="false">
      <c r="A8535" s="4" t="str">
        <f aca="false">B8535&amp;"|"&amp;C8535</f>
        <v>tdbR00000930 Asn-GUU|57</v>
      </c>
      <c r="B8535" s="4" t="s">
        <v>153</v>
      </c>
      <c r="C8535" s="4" t="s">
        <v>839</v>
      </c>
      <c r="D8535" s="4" t="n">
        <v>57</v>
      </c>
      <c r="E8535" s="19" t="s">
        <v>459</v>
      </c>
      <c r="F8535" s="20" t="s">
        <v>836</v>
      </c>
    </row>
    <row r="8536" customFormat="false" ht="15" hidden="false" customHeight="false" outlineLevel="0" collapsed="false">
      <c r="A8536" s="4" t="str">
        <f aca="false">B8536&amp;"|"&amp;C8536</f>
        <v>tdbR00000930 Asn-GUU|58</v>
      </c>
      <c r="B8536" s="4" t="s">
        <v>153</v>
      </c>
      <c r="C8536" s="4" t="s">
        <v>840</v>
      </c>
      <c r="D8536" s="4" t="n">
        <v>58</v>
      </c>
      <c r="E8536" s="19" t="s">
        <v>780</v>
      </c>
      <c r="F8536" s="20" t="s">
        <v>836</v>
      </c>
    </row>
    <row r="8537" customFormat="false" ht="15" hidden="false" customHeight="false" outlineLevel="0" collapsed="false">
      <c r="A8537" s="4" t="str">
        <f aca="false">B8537&amp;"|"&amp;C8537</f>
        <v>tdbR00000930 Asn-GUU|59</v>
      </c>
      <c r="B8537" s="4" t="s">
        <v>153</v>
      </c>
      <c r="C8537" s="4" t="s">
        <v>841</v>
      </c>
      <c r="D8537" s="4" t="n">
        <v>59</v>
      </c>
      <c r="E8537" s="19" t="s">
        <v>459</v>
      </c>
      <c r="F8537" s="20" t="s">
        <v>836</v>
      </c>
    </row>
    <row r="8538" customFormat="false" ht="15" hidden="false" customHeight="false" outlineLevel="0" collapsed="false">
      <c r="A8538" s="4" t="str">
        <f aca="false">B8538&amp;"|"&amp;C8538</f>
        <v>tdbR00000930 Asn-GUU|60</v>
      </c>
      <c r="B8538" s="4" t="s">
        <v>153</v>
      </c>
      <c r="C8538" s="4" t="s">
        <v>842</v>
      </c>
      <c r="D8538" s="4" t="n">
        <v>60</v>
      </c>
      <c r="E8538" s="19" t="s">
        <v>777</v>
      </c>
      <c r="F8538" s="20" t="s">
        <v>836</v>
      </c>
    </row>
    <row r="8539" customFormat="false" ht="15" hidden="false" customHeight="false" outlineLevel="0" collapsed="false">
      <c r="A8539" s="4" t="str">
        <f aca="false">B8539&amp;"|"&amp;C8539</f>
        <v>tdbR00000930 Asn-GUU|61</v>
      </c>
      <c r="B8539" s="4" t="s">
        <v>153</v>
      </c>
      <c r="C8539" s="4" t="s">
        <v>843</v>
      </c>
      <c r="D8539" s="4" t="n">
        <v>61</v>
      </c>
      <c r="E8539" s="23" t="s">
        <v>772</v>
      </c>
      <c r="F8539" s="10" t="s">
        <v>830</v>
      </c>
    </row>
    <row r="8540" customFormat="false" ht="15" hidden="false" customHeight="false" outlineLevel="0" collapsed="false">
      <c r="A8540" s="4" t="str">
        <f aca="false">B8540&amp;"|"&amp;C8540</f>
        <v>tdbR00000930 Asn-GUU|62</v>
      </c>
      <c r="B8540" s="4" t="s">
        <v>153</v>
      </c>
      <c r="C8540" s="4" t="s">
        <v>844</v>
      </c>
      <c r="D8540" s="4" t="n">
        <v>62</v>
      </c>
      <c r="E8540" s="23" t="s">
        <v>772</v>
      </c>
      <c r="F8540" s="10" t="s">
        <v>830</v>
      </c>
    </row>
    <row r="8541" customFormat="false" ht="15" hidden="false" customHeight="false" outlineLevel="0" collapsed="false">
      <c r="A8541" s="4" t="str">
        <f aca="false">B8541&amp;"|"&amp;C8541</f>
        <v>tdbR00000930 Asn-GUU|63</v>
      </c>
      <c r="B8541" s="4" t="s">
        <v>153</v>
      </c>
      <c r="C8541" s="4" t="s">
        <v>845</v>
      </c>
      <c r="D8541" s="4" t="n">
        <v>63</v>
      </c>
      <c r="E8541" s="23" t="s">
        <v>780</v>
      </c>
      <c r="F8541" s="10" t="s">
        <v>830</v>
      </c>
    </row>
    <row r="8542" customFormat="false" ht="15" hidden="false" customHeight="false" outlineLevel="0" collapsed="false">
      <c r="A8542" s="4" t="str">
        <f aca="false">B8542&amp;"|"&amp;C8542</f>
        <v>tdbR00000930 Asn-GUU|64</v>
      </c>
      <c r="B8542" s="4" t="s">
        <v>153</v>
      </c>
      <c r="C8542" s="4" t="s">
        <v>846</v>
      </c>
      <c r="D8542" s="4" t="n">
        <v>64</v>
      </c>
      <c r="E8542" s="23" t="s">
        <v>459</v>
      </c>
      <c r="F8542" s="10" t="s">
        <v>830</v>
      </c>
    </row>
    <row r="8543" customFormat="false" ht="15" hidden="false" customHeight="false" outlineLevel="0" collapsed="false">
      <c r="A8543" s="4" t="str">
        <f aca="false">B8543&amp;"|"&amp;C8543</f>
        <v>tdbR00000930 Asn-GUU|65</v>
      </c>
      <c r="B8543" s="4" t="s">
        <v>153</v>
      </c>
      <c r="C8543" s="4" t="s">
        <v>847</v>
      </c>
      <c r="D8543" s="4" t="n">
        <v>65</v>
      </c>
      <c r="E8543" s="23" t="s">
        <v>777</v>
      </c>
      <c r="F8543" s="10" t="s">
        <v>830</v>
      </c>
    </row>
    <row r="8544" customFormat="false" ht="15" hidden="false" customHeight="false" outlineLevel="0" collapsed="false">
      <c r="A8544" s="4" t="str">
        <f aca="false">B8544&amp;"|"&amp;C8544</f>
        <v>tdbR00000930 Asn-GUU|66</v>
      </c>
      <c r="B8544" s="4" t="s">
        <v>153</v>
      </c>
      <c r="C8544" s="4" t="s">
        <v>848</v>
      </c>
      <c r="D8544" s="4" t="n">
        <v>66</v>
      </c>
      <c r="E8544" s="17" t="s">
        <v>772</v>
      </c>
      <c r="F8544" s="18" t="s">
        <v>768</v>
      </c>
    </row>
    <row r="8545" customFormat="false" ht="15" hidden="false" customHeight="false" outlineLevel="0" collapsed="false">
      <c r="A8545" s="4" t="str">
        <f aca="false">B8545&amp;"|"&amp;C8545</f>
        <v>tdbR00000930 Asn-GUU|67</v>
      </c>
      <c r="B8545" s="4" t="s">
        <v>153</v>
      </c>
      <c r="C8545" s="4" t="s">
        <v>849</v>
      </c>
      <c r="D8545" s="4" t="n">
        <v>67</v>
      </c>
      <c r="E8545" s="17" t="s">
        <v>459</v>
      </c>
      <c r="F8545" s="18" t="s">
        <v>768</v>
      </c>
    </row>
    <row r="8546" customFormat="false" ht="15" hidden="false" customHeight="false" outlineLevel="0" collapsed="false">
      <c r="A8546" s="4" t="str">
        <f aca="false">B8546&amp;"|"&amp;C8546</f>
        <v>tdbR00000930 Asn-GUU|68</v>
      </c>
      <c r="B8546" s="4" t="s">
        <v>153</v>
      </c>
      <c r="C8546" s="4" t="s">
        <v>850</v>
      </c>
      <c r="D8546" s="4" t="n">
        <v>68</v>
      </c>
      <c r="E8546" s="17" t="s">
        <v>459</v>
      </c>
      <c r="F8546" s="18" t="s">
        <v>768</v>
      </c>
    </row>
    <row r="8547" customFormat="false" ht="15" hidden="false" customHeight="false" outlineLevel="0" collapsed="false">
      <c r="A8547" s="4" t="str">
        <f aca="false">B8547&amp;"|"&amp;C8547</f>
        <v>tdbR00000930 Asn-GUU|69</v>
      </c>
      <c r="B8547" s="4" t="s">
        <v>153</v>
      </c>
      <c r="C8547" s="4" t="s">
        <v>851</v>
      </c>
      <c r="D8547" s="4" t="n">
        <v>69</v>
      </c>
      <c r="E8547" s="17" t="s">
        <v>459</v>
      </c>
      <c r="F8547" s="18" t="s">
        <v>768</v>
      </c>
    </row>
    <row r="8548" customFormat="false" ht="15" hidden="false" customHeight="false" outlineLevel="0" collapsed="false">
      <c r="A8548" s="4" t="str">
        <f aca="false">B8548&amp;"|"&amp;C8548</f>
        <v>tdbR00000930 Asn-GUU|70</v>
      </c>
      <c r="B8548" s="4" t="s">
        <v>153</v>
      </c>
      <c r="C8548" s="4" t="s">
        <v>852</v>
      </c>
      <c r="D8548" s="4" t="n">
        <v>70</v>
      </c>
      <c r="E8548" s="17" t="s">
        <v>459</v>
      </c>
      <c r="F8548" s="18" t="s">
        <v>768</v>
      </c>
    </row>
    <row r="8549" customFormat="false" ht="15" hidden="false" customHeight="false" outlineLevel="0" collapsed="false">
      <c r="A8549" s="4" t="str">
        <f aca="false">B8549&amp;"|"&amp;C8549</f>
        <v>tdbR00000930 Asn-GUU|71</v>
      </c>
      <c r="B8549" s="4" t="s">
        <v>153</v>
      </c>
      <c r="C8549" s="4" t="s">
        <v>853</v>
      </c>
      <c r="D8549" s="4" t="n">
        <v>71</v>
      </c>
      <c r="E8549" s="17" t="s">
        <v>459</v>
      </c>
      <c r="F8549" s="18" t="s">
        <v>768</v>
      </c>
    </row>
    <row r="8550" customFormat="false" ht="15" hidden="false" customHeight="false" outlineLevel="0" collapsed="false">
      <c r="A8550" s="4" t="str">
        <f aca="false">B8550&amp;"|"&amp;C8550</f>
        <v>tdbR00000930 Asn-GUU|72</v>
      </c>
      <c r="B8550" s="4" t="s">
        <v>153</v>
      </c>
      <c r="C8550" s="4" t="s">
        <v>854</v>
      </c>
      <c r="D8550" s="4" t="n">
        <v>72</v>
      </c>
      <c r="E8550" s="17" t="s">
        <v>780</v>
      </c>
      <c r="F8550" s="18" t="s">
        <v>768</v>
      </c>
    </row>
    <row r="8551" customFormat="false" ht="15" hidden="false" customHeight="false" outlineLevel="0" collapsed="false">
      <c r="A8551" s="4" t="str">
        <f aca="false">B8551&amp;"|"&amp;C8551</f>
        <v>tdbR00000931 Asn-GUU|1</v>
      </c>
      <c r="B8551" s="4" t="s">
        <v>154</v>
      </c>
      <c r="C8551" s="4" t="s">
        <v>767</v>
      </c>
      <c r="D8551" s="4" t="n">
        <v>1</v>
      </c>
      <c r="E8551" s="17" t="s">
        <v>777</v>
      </c>
      <c r="F8551" s="18" t="s">
        <v>768</v>
      </c>
    </row>
    <row r="8552" customFormat="false" ht="15" hidden="false" customHeight="false" outlineLevel="0" collapsed="false">
      <c r="A8552" s="4" t="str">
        <f aca="false">B8552&amp;"|"&amp;C8552</f>
        <v>tdbR00000931 Asn-GUU|2</v>
      </c>
      <c r="B8552" s="4" t="s">
        <v>154</v>
      </c>
      <c r="C8552" s="4" t="s">
        <v>769</v>
      </c>
      <c r="D8552" s="4" t="n">
        <v>2</v>
      </c>
      <c r="E8552" s="17" t="s">
        <v>772</v>
      </c>
      <c r="F8552" s="18" t="s">
        <v>768</v>
      </c>
    </row>
    <row r="8553" customFormat="false" ht="15" hidden="false" customHeight="false" outlineLevel="0" collapsed="false">
      <c r="A8553" s="4" t="str">
        <f aca="false">B8553&amp;"|"&amp;C8553</f>
        <v>tdbR00000931 Asn-GUU|3</v>
      </c>
      <c r="B8553" s="4" t="s">
        <v>154</v>
      </c>
      <c r="C8553" s="4" t="s">
        <v>770</v>
      </c>
      <c r="D8553" s="4" t="n">
        <v>3</v>
      </c>
      <c r="E8553" s="17" t="s">
        <v>772</v>
      </c>
      <c r="F8553" s="18" t="s">
        <v>768</v>
      </c>
    </row>
    <row r="8554" customFormat="false" ht="15" hidden="false" customHeight="false" outlineLevel="0" collapsed="false">
      <c r="A8554" s="4" t="str">
        <f aca="false">B8554&amp;"|"&amp;C8554</f>
        <v>tdbR00000931 Asn-GUU|4</v>
      </c>
      <c r="B8554" s="4" t="s">
        <v>154</v>
      </c>
      <c r="C8554" s="4" t="s">
        <v>771</v>
      </c>
      <c r="D8554" s="4" t="n">
        <v>4</v>
      </c>
      <c r="E8554" s="17" t="s">
        <v>772</v>
      </c>
      <c r="F8554" s="18" t="s">
        <v>768</v>
      </c>
    </row>
    <row r="8555" customFormat="false" ht="15" hidden="false" customHeight="false" outlineLevel="0" collapsed="false">
      <c r="A8555" s="4" t="str">
        <f aca="false">B8555&amp;"|"&amp;C8555</f>
        <v>tdbR00000931 Asn-GUU|5</v>
      </c>
      <c r="B8555" s="4" t="s">
        <v>154</v>
      </c>
      <c r="C8555" s="4" t="s">
        <v>773</v>
      </c>
      <c r="D8555" s="4" t="n">
        <v>5</v>
      </c>
      <c r="E8555" s="17" t="s">
        <v>772</v>
      </c>
      <c r="F8555" s="18" t="s">
        <v>768</v>
      </c>
    </row>
    <row r="8556" customFormat="false" ht="15" hidden="false" customHeight="false" outlineLevel="0" collapsed="false">
      <c r="A8556" s="4" t="str">
        <f aca="false">B8556&amp;"|"&amp;C8556</f>
        <v>tdbR00000931 Asn-GUU|6</v>
      </c>
      <c r="B8556" s="4" t="s">
        <v>154</v>
      </c>
      <c r="C8556" s="4" t="s">
        <v>774</v>
      </c>
      <c r="D8556" s="4" t="n">
        <v>6</v>
      </c>
      <c r="E8556" s="17" t="s">
        <v>777</v>
      </c>
      <c r="F8556" s="18" t="s">
        <v>768</v>
      </c>
    </row>
    <row r="8557" customFormat="false" ht="15" hidden="false" customHeight="false" outlineLevel="0" collapsed="false">
      <c r="A8557" s="4" t="str">
        <f aca="false">B8557&amp;"|"&amp;C8557</f>
        <v>tdbR00000931 Asn-GUU|7</v>
      </c>
      <c r="B8557" s="4" t="s">
        <v>154</v>
      </c>
      <c r="C8557" s="4" t="s">
        <v>775</v>
      </c>
      <c r="D8557" s="4" t="n">
        <v>7</v>
      </c>
      <c r="E8557" s="17" t="s">
        <v>459</v>
      </c>
      <c r="F8557" s="18" t="s">
        <v>768</v>
      </c>
    </row>
    <row r="8558" customFormat="false" ht="15" hidden="false" customHeight="false" outlineLevel="0" collapsed="false">
      <c r="A8558" s="4" t="str">
        <f aca="false">B8558&amp;"|"&amp;C8558</f>
        <v>tdbR00000931 Asn-GUU|8</v>
      </c>
      <c r="B8558" s="4" t="s">
        <v>154</v>
      </c>
      <c r="C8558" s="4" t="s">
        <v>776</v>
      </c>
      <c r="D8558" s="4" t="n">
        <v>8</v>
      </c>
      <c r="E8558" s="3" t="s">
        <v>777</v>
      </c>
      <c r="F8558" s="4" t="s">
        <v>778</v>
      </c>
    </row>
    <row r="8559" customFormat="false" ht="15" hidden="false" customHeight="false" outlineLevel="0" collapsed="false">
      <c r="A8559" s="4" t="str">
        <f aca="false">B8559&amp;"|"&amp;C8559</f>
        <v>tdbR00000931 Asn-GUU|9</v>
      </c>
      <c r="B8559" s="4" t="s">
        <v>154</v>
      </c>
      <c r="C8559" s="4" t="s">
        <v>779</v>
      </c>
      <c r="D8559" s="4" t="n">
        <v>9</v>
      </c>
      <c r="E8559" s="3" t="s">
        <v>780</v>
      </c>
      <c r="F8559" s="4" t="s">
        <v>781</v>
      </c>
    </row>
    <row r="8560" customFormat="false" ht="15" hidden="false" customHeight="false" outlineLevel="0" collapsed="false">
      <c r="A8560" s="4" t="str">
        <f aca="false">B8560&amp;"|"&amp;C8560</f>
        <v>tdbR00000931 Asn-GUU|10</v>
      </c>
      <c r="B8560" s="4" t="s">
        <v>154</v>
      </c>
      <c r="C8560" s="4" t="s">
        <v>782</v>
      </c>
      <c r="D8560" s="4" t="n">
        <v>10</v>
      </c>
      <c r="E8560" s="8" t="s">
        <v>459</v>
      </c>
      <c r="F8560" s="7" t="s">
        <v>783</v>
      </c>
    </row>
    <row r="8561" customFormat="false" ht="15" hidden="false" customHeight="false" outlineLevel="0" collapsed="false">
      <c r="A8561" s="4" t="str">
        <f aca="false">B8561&amp;"|"&amp;C8561</f>
        <v>tdbR00000931 Asn-GUU|11</v>
      </c>
      <c r="B8561" s="4" t="s">
        <v>154</v>
      </c>
      <c r="C8561" s="4" t="s">
        <v>784</v>
      </c>
      <c r="D8561" s="4" t="n">
        <v>11</v>
      </c>
      <c r="E8561" s="8" t="s">
        <v>772</v>
      </c>
      <c r="F8561" s="7" t="s">
        <v>783</v>
      </c>
    </row>
    <row r="8562" customFormat="false" ht="15" hidden="false" customHeight="false" outlineLevel="0" collapsed="false">
      <c r="A8562" s="4" t="str">
        <f aca="false">B8562&amp;"|"&amp;C8562</f>
        <v>tdbR00000931 Asn-GUU|12</v>
      </c>
      <c r="B8562" s="4" t="s">
        <v>154</v>
      </c>
      <c r="C8562" s="4" t="s">
        <v>785</v>
      </c>
      <c r="D8562" s="4" t="n">
        <v>12</v>
      </c>
      <c r="E8562" s="8" t="s">
        <v>777</v>
      </c>
      <c r="F8562" s="7" t="s">
        <v>783</v>
      </c>
    </row>
    <row r="8563" customFormat="false" ht="15" hidden="false" customHeight="false" outlineLevel="0" collapsed="false">
      <c r="A8563" s="4" t="str">
        <f aca="false">B8563&amp;"|"&amp;C8563</f>
        <v>tdbR00000931 Asn-GUU|13</v>
      </c>
      <c r="B8563" s="4" t="s">
        <v>154</v>
      </c>
      <c r="C8563" s="4" t="s">
        <v>786</v>
      </c>
      <c r="D8563" s="4" t="n">
        <v>13</v>
      </c>
      <c r="E8563" s="8" t="s">
        <v>772</v>
      </c>
      <c r="F8563" s="7" t="s">
        <v>783</v>
      </c>
    </row>
    <row r="8564" customFormat="false" ht="15" hidden="false" customHeight="false" outlineLevel="0" collapsed="false">
      <c r="A8564" s="4" t="str">
        <f aca="false">B8564&amp;"|"&amp;C8564</f>
        <v>tdbR00000931 Asn-GUU|14</v>
      </c>
      <c r="B8564" s="4" t="s">
        <v>154</v>
      </c>
      <c r="C8564" s="4" t="s">
        <v>787</v>
      </c>
      <c r="D8564" s="4" t="n">
        <v>14</v>
      </c>
      <c r="E8564" s="19" t="s">
        <v>780</v>
      </c>
      <c r="F8564" s="20" t="s">
        <v>788</v>
      </c>
    </row>
    <row r="8565" customFormat="false" ht="15" hidden="false" customHeight="false" outlineLevel="0" collapsed="false">
      <c r="A8565" s="4" t="str">
        <f aca="false">B8565&amp;"|"&amp;C8565</f>
        <v>tdbR00000931 Asn-GUU|15</v>
      </c>
      <c r="B8565" s="4" t="s">
        <v>154</v>
      </c>
      <c r="C8565" s="4" t="s">
        <v>789</v>
      </c>
      <c r="D8565" s="4" t="n">
        <v>15</v>
      </c>
      <c r="E8565" s="19" t="s">
        <v>780</v>
      </c>
      <c r="F8565" s="20" t="s">
        <v>788</v>
      </c>
    </row>
    <row r="8566" customFormat="false" ht="15" hidden="false" customHeight="false" outlineLevel="0" collapsed="false">
      <c r="A8566" s="4" t="str">
        <f aca="false">B8566&amp;"|"&amp;C8566</f>
        <v>tdbR00000931 Asn-GUU|16</v>
      </c>
      <c r="B8566" s="4" t="s">
        <v>154</v>
      </c>
      <c r="C8566" s="4" t="s">
        <v>790</v>
      </c>
      <c r="D8566" s="4" t="n">
        <v>16</v>
      </c>
      <c r="E8566" s="19" t="s">
        <v>777</v>
      </c>
      <c r="F8566" s="20" t="s">
        <v>788</v>
      </c>
    </row>
    <row r="8567" customFormat="false" ht="15" hidden="false" customHeight="false" outlineLevel="0" collapsed="false">
      <c r="A8567" s="4" t="str">
        <f aca="false">B8567&amp;"|"&amp;C8567</f>
        <v>tdbR00000931 Asn-GUU|17</v>
      </c>
      <c r="B8567" s="4" t="s">
        <v>154</v>
      </c>
      <c r="C8567" s="4" t="s">
        <v>791</v>
      </c>
      <c r="D8567" s="4" t="n">
        <v>17</v>
      </c>
      <c r="E8567" s="19" t="s">
        <v>777</v>
      </c>
      <c r="F8567" s="20" t="s">
        <v>788</v>
      </c>
    </row>
    <row r="8568" customFormat="false" ht="15" hidden="false" customHeight="false" outlineLevel="0" collapsed="false">
      <c r="A8568" s="4" t="str">
        <f aca="false">B8568&amp;"|"&amp;C8568</f>
        <v>tdbR00000931 Asn-GUU|18</v>
      </c>
      <c r="B8568" s="4" t="s">
        <v>154</v>
      </c>
      <c r="C8568" s="4" t="s">
        <v>793</v>
      </c>
      <c r="D8568" s="4" t="n">
        <v>18</v>
      </c>
      <c r="E8568" s="19" t="s">
        <v>459</v>
      </c>
      <c r="F8568" s="20" t="s">
        <v>788</v>
      </c>
    </row>
    <row r="8569" customFormat="false" ht="15" hidden="false" customHeight="false" outlineLevel="0" collapsed="false">
      <c r="A8569" s="4" t="str">
        <f aca="false">B8569&amp;"|"&amp;C8569</f>
        <v>tdbR00000931 Asn-GUU|19</v>
      </c>
      <c r="B8569" s="4" t="s">
        <v>154</v>
      </c>
      <c r="C8569" s="4" t="s">
        <v>794</v>
      </c>
      <c r="D8569" s="4" t="n">
        <v>19</v>
      </c>
      <c r="E8569" s="19" t="s">
        <v>459</v>
      </c>
      <c r="F8569" s="20" t="s">
        <v>788</v>
      </c>
    </row>
    <row r="8570" customFormat="false" ht="15" hidden="false" customHeight="false" outlineLevel="0" collapsed="false">
      <c r="A8570" s="4" t="str">
        <f aca="false">B8570&amp;"|"&amp;C8570</f>
        <v>tdbR00000931 Asn-GUU|20</v>
      </c>
      <c r="B8570" s="4" t="s">
        <v>154</v>
      </c>
      <c r="C8570" s="4" t="s">
        <v>795</v>
      </c>
      <c r="D8570" s="4" t="n">
        <v>20</v>
      </c>
      <c r="E8570" s="19" t="s">
        <v>772</v>
      </c>
      <c r="F8570" s="20" t="s">
        <v>788</v>
      </c>
    </row>
    <row r="8571" customFormat="false" ht="15" hidden="false" customHeight="false" outlineLevel="0" collapsed="false">
      <c r="A8571" s="4" t="str">
        <f aca="false">B8571&amp;"|"&amp;C8571</f>
        <v>tdbR00000931 Asn-GUU|21</v>
      </c>
      <c r="B8571" s="4" t="s">
        <v>154</v>
      </c>
      <c r="C8571" s="4" t="s">
        <v>797</v>
      </c>
      <c r="D8571" s="4" t="n">
        <v>21</v>
      </c>
      <c r="E8571" s="19" t="s">
        <v>780</v>
      </c>
      <c r="F8571" s="20" t="s">
        <v>788</v>
      </c>
    </row>
    <row r="8572" customFormat="false" ht="15" hidden="false" customHeight="false" outlineLevel="0" collapsed="false">
      <c r="A8572" s="4" t="str">
        <f aca="false">B8572&amp;"|"&amp;C8572</f>
        <v>tdbR00000931 Asn-GUU|22</v>
      </c>
      <c r="B8572" s="4" t="s">
        <v>154</v>
      </c>
      <c r="C8572" s="4" t="s">
        <v>798</v>
      </c>
      <c r="D8572" s="4" t="n">
        <v>22</v>
      </c>
      <c r="E8572" s="8" t="s">
        <v>459</v>
      </c>
      <c r="F8572" s="7" t="s">
        <v>783</v>
      </c>
    </row>
    <row r="8573" customFormat="false" ht="15" hidden="false" customHeight="false" outlineLevel="0" collapsed="false">
      <c r="A8573" s="4" t="str">
        <f aca="false">B8573&amp;"|"&amp;C8573</f>
        <v>tdbR00000931 Asn-GUU|23</v>
      </c>
      <c r="B8573" s="4" t="s">
        <v>154</v>
      </c>
      <c r="C8573" s="4" t="s">
        <v>799</v>
      </c>
      <c r="D8573" s="4" t="n">
        <v>23</v>
      </c>
      <c r="E8573" s="8" t="s">
        <v>780</v>
      </c>
      <c r="F8573" s="7" t="s">
        <v>783</v>
      </c>
    </row>
    <row r="8574" customFormat="false" ht="15" hidden="false" customHeight="false" outlineLevel="0" collapsed="false">
      <c r="A8574" s="4" t="str">
        <f aca="false">B8574&amp;"|"&amp;C8574</f>
        <v>tdbR00000931 Asn-GUU|24</v>
      </c>
      <c r="B8574" s="4" t="s">
        <v>154</v>
      </c>
      <c r="C8574" s="4" t="s">
        <v>800</v>
      </c>
      <c r="D8574" s="4" t="n">
        <v>24</v>
      </c>
      <c r="E8574" s="8" t="s">
        <v>459</v>
      </c>
      <c r="F8574" s="7" t="s">
        <v>783</v>
      </c>
    </row>
    <row r="8575" customFormat="false" ht="15" hidden="false" customHeight="false" outlineLevel="0" collapsed="false">
      <c r="A8575" s="4" t="str">
        <f aca="false">B8575&amp;"|"&amp;C8575</f>
        <v>tdbR00000931 Asn-GUU|25</v>
      </c>
      <c r="B8575" s="4" t="s">
        <v>154</v>
      </c>
      <c r="C8575" s="4" t="s">
        <v>801</v>
      </c>
      <c r="D8575" s="4" t="n">
        <v>25</v>
      </c>
      <c r="E8575" s="8" t="s">
        <v>772</v>
      </c>
      <c r="F8575" s="7" t="s">
        <v>783</v>
      </c>
    </row>
    <row r="8576" customFormat="false" ht="15" hidden="false" customHeight="false" outlineLevel="0" collapsed="false">
      <c r="A8576" s="4" t="str">
        <f aca="false">B8576&amp;"|"&amp;C8576</f>
        <v>tdbR00000931 Asn-GUU|26</v>
      </c>
      <c r="B8576" s="4" t="s">
        <v>154</v>
      </c>
      <c r="C8576" s="4" t="s">
        <v>802</v>
      </c>
      <c r="D8576" s="4" t="n">
        <v>26</v>
      </c>
      <c r="E8576" s="3" t="s">
        <v>780</v>
      </c>
      <c r="F8576" s="4" t="s">
        <v>803</v>
      </c>
    </row>
    <row r="8577" customFormat="false" ht="15" hidden="false" customHeight="false" outlineLevel="0" collapsed="false">
      <c r="A8577" s="4" t="str">
        <f aca="false">B8577&amp;"|"&amp;C8577</f>
        <v>tdbR00000931 Asn-GUU|27</v>
      </c>
      <c r="B8577" s="4" t="s">
        <v>154</v>
      </c>
      <c r="C8577" s="4" t="s">
        <v>804</v>
      </c>
      <c r="D8577" s="4" t="n">
        <v>27</v>
      </c>
      <c r="E8577" s="21" t="s">
        <v>777</v>
      </c>
      <c r="F8577" s="22" t="s">
        <v>805</v>
      </c>
    </row>
    <row r="8578" customFormat="false" ht="15" hidden="false" customHeight="false" outlineLevel="0" collapsed="false">
      <c r="A8578" s="4" t="str">
        <f aca="false">B8578&amp;"|"&amp;C8578</f>
        <v>tdbR00000931 Asn-GUU|28</v>
      </c>
      <c r="B8578" s="4" t="s">
        <v>154</v>
      </c>
      <c r="C8578" s="4" t="s">
        <v>806</v>
      </c>
      <c r="D8578" s="4" t="n">
        <v>28</v>
      </c>
      <c r="E8578" s="21" t="s">
        <v>777</v>
      </c>
      <c r="F8578" s="22" t="s">
        <v>805</v>
      </c>
    </row>
    <row r="8579" customFormat="false" ht="15" hidden="false" customHeight="false" outlineLevel="0" collapsed="false">
      <c r="A8579" s="4" t="str">
        <f aca="false">B8579&amp;"|"&amp;C8579</f>
        <v>tdbR00000931 Asn-GUU|29</v>
      </c>
      <c r="B8579" s="4" t="s">
        <v>154</v>
      </c>
      <c r="C8579" s="4" t="s">
        <v>807</v>
      </c>
      <c r="D8579" s="4" t="n">
        <v>29</v>
      </c>
      <c r="E8579" s="21" t="s">
        <v>772</v>
      </c>
      <c r="F8579" s="22" t="s">
        <v>805</v>
      </c>
    </row>
    <row r="8580" customFormat="false" ht="15" hidden="false" customHeight="false" outlineLevel="0" collapsed="false">
      <c r="A8580" s="4" t="str">
        <f aca="false">B8580&amp;"|"&amp;C8580</f>
        <v>tdbR00000931 Asn-GUU|30</v>
      </c>
      <c r="B8580" s="4" t="s">
        <v>154</v>
      </c>
      <c r="C8580" s="4" t="s">
        <v>808</v>
      </c>
      <c r="D8580" s="4" t="n">
        <v>30</v>
      </c>
      <c r="E8580" s="21" t="s">
        <v>459</v>
      </c>
      <c r="F8580" s="22" t="s">
        <v>805</v>
      </c>
    </row>
    <row r="8581" customFormat="false" ht="15" hidden="false" customHeight="false" outlineLevel="0" collapsed="false">
      <c r="A8581" s="4" t="str">
        <f aca="false">B8581&amp;"|"&amp;C8581</f>
        <v>tdbR00000931 Asn-GUU|31</v>
      </c>
      <c r="B8581" s="4" t="s">
        <v>154</v>
      </c>
      <c r="C8581" s="4" t="s">
        <v>809</v>
      </c>
      <c r="D8581" s="4" t="n">
        <v>31</v>
      </c>
      <c r="E8581" s="21" t="s">
        <v>459</v>
      </c>
      <c r="F8581" s="22" t="s">
        <v>805</v>
      </c>
    </row>
    <row r="8582" customFormat="false" ht="15" hidden="false" customHeight="false" outlineLevel="0" collapsed="false">
      <c r="A8582" s="4" t="str">
        <f aca="false">B8582&amp;"|"&amp;C8582</f>
        <v>tdbR00000931 Asn-GUU|32</v>
      </c>
      <c r="B8582" s="4" t="s">
        <v>154</v>
      </c>
      <c r="C8582" s="4" t="s">
        <v>810</v>
      </c>
      <c r="D8582" s="4" t="n">
        <v>32</v>
      </c>
      <c r="E8582" s="19" t="s">
        <v>772</v>
      </c>
      <c r="F8582" s="20" t="s">
        <v>811</v>
      </c>
    </row>
    <row r="8583" customFormat="false" ht="15" hidden="false" customHeight="false" outlineLevel="0" collapsed="false">
      <c r="A8583" s="4" t="str">
        <f aca="false">B8583&amp;"|"&amp;C8583</f>
        <v>tdbR00000931 Asn-GUU|33</v>
      </c>
      <c r="B8583" s="4" t="s">
        <v>154</v>
      </c>
      <c r="C8583" s="4" t="s">
        <v>812</v>
      </c>
      <c r="D8583" s="4" t="n">
        <v>33</v>
      </c>
      <c r="E8583" s="19" t="s">
        <v>777</v>
      </c>
      <c r="F8583" s="20" t="s">
        <v>811</v>
      </c>
    </row>
    <row r="8584" customFormat="false" ht="15" hidden="false" customHeight="false" outlineLevel="0" collapsed="false">
      <c r="A8584" s="4" t="str">
        <f aca="false">B8584&amp;"|"&amp;C8584</f>
        <v>tdbR00000931 Asn-GUU|34</v>
      </c>
      <c r="B8584" s="4" t="s">
        <v>154</v>
      </c>
      <c r="C8584" s="4" t="s">
        <v>813</v>
      </c>
      <c r="D8584" s="4" t="n">
        <v>34</v>
      </c>
      <c r="E8584" s="19" t="s">
        <v>459</v>
      </c>
      <c r="F8584" s="20" t="s">
        <v>811</v>
      </c>
    </row>
    <row r="8585" customFormat="false" ht="15" hidden="false" customHeight="false" outlineLevel="0" collapsed="false">
      <c r="A8585" s="4" t="str">
        <f aca="false">B8585&amp;"|"&amp;C8585</f>
        <v>tdbR00000931 Asn-GUU|35</v>
      </c>
      <c r="B8585" s="4" t="s">
        <v>154</v>
      </c>
      <c r="C8585" s="4" t="s">
        <v>814</v>
      </c>
      <c r="D8585" s="4" t="n">
        <v>35</v>
      </c>
      <c r="E8585" s="19" t="s">
        <v>777</v>
      </c>
      <c r="F8585" s="20" t="s">
        <v>811</v>
      </c>
    </row>
    <row r="8586" customFormat="false" ht="15" hidden="false" customHeight="false" outlineLevel="0" collapsed="false">
      <c r="A8586" s="4" t="str">
        <f aca="false">B8586&amp;"|"&amp;C8586</f>
        <v>tdbR00000931 Asn-GUU|36</v>
      </c>
      <c r="B8586" s="4" t="s">
        <v>154</v>
      </c>
      <c r="C8586" s="4" t="s">
        <v>815</v>
      </c>
      <c r="D8586" s="4" t="n">
        <v>36</v>
      </c>
      <c r="E8586" s="19" t="s">
        <v>777</v>
      </c>
      <c r="F8586" s="20" t="s">
        <v>811</v>
      </c>
    </row>
    <row r="8587" customFormat="false" ht="15" hidden="false" customHeight="false" outlineLevel="0" collapsed="false">
      <c r="A8587" s="4" t="str">
        <f aca="false">B8587&amp;"|"&amp;C8587</f>
        <v>tdbR00000931 Asn-GUU|37</v>
      </c>
      <c r="B8587" s="4" t="s">
        <v>154</v>
      </c>
      <c r="C8587" s="4" t="s">
        <v>816</v>
      </c>
      <c r="D8587" s="4" t="n">
        <v>37</v>
      </c>
      <c r="E8587" s="19" t="s">
        <v>780</v>
      </c>
      <c r="F8587" s="20" t="s">
        <v>811</v>
      </c>
    </row>
    <row r="8588" customFormat="false" ht="15" hidden="false" customHeight="false" outlineLevel="0" collapsed="false">
      <c r="A8588" s="4" t="str">
        <f aca="false">B8588&amp;"|"&amp;C8588</f>
        <v>tdbR00000931 Asn-GUU|38</v>
      </c>
      <c r="B8588" s="4" t="s">
        <v>154</v>
      </c>
      <c r="C8588" s="4" t="s">
        <v>817</v>
      </c>
      <c r="D8588" s="4" t="n">
        <v>38</v>
      </c>
      <c r="E8588" s="19" t="s">
        <v>780</v>
      </c>
      <c r="F8588" s="20" t="s">
        <v>811</v>
      </c>
    </row>
    <row r="8589" customFormat="false" ht="15" hidden="false" customHeight="false" outlineLevel="0" collapsed="false">
      <c r="A8589" s="4" t="str">
        <f aca="false">B8589&amp;"|"&amp;C8589</f>
        <v>tdbR00000931 Asn-GUU|39</v>
      </c>
      <c r="B8589" s="4" t="s">
        <v>154</v>
      </c>
      <c r="C8589" s="4" t="s">
        <v>818</v>
      </c>
      <c r="D8589" s="4" t="n">
        <v>39</v>
      </c>
      <c r="E8589" s="21" t="s">
        <v>772</v>
      </c>
      <c r="F8589" s="22" t="s">
        <v>805</v>
      </c>
    </row>
    <row r="8590" customFormat="false" ht="15" hidden="false" customHeight="false" outlineLevel="0" collapsed="false">
      <c r="A8590" s="4" t="str">
        <f aca="false">B8590&amp;"|"&amp;C8590</f>
        <v>tdbR00000931 Asn-GUU|40</v>
      </c>
      <c r="B8590" s="4" t="s">
        <v>154</v>
      </c>
      <c r="C8590" s="4" t="s">
        <v>819</v>
      </c>
      <c r="D8590" s="4" t="n">
        <v>40</v>
      </c>
      <c r="E8590" s="21" t="s">
        <v>772</v>
      </c>
      <c r="F8590" s="22" t="s">
        <v>805</v>
      </c>
    </row>
    <row r="8591" customFormat="false" ht="15" hidden="false" customHeight="false" outlineLevel="0" collapsed="false">
      <c r="A8591" s="4" t="str">
        <f aca="false">B8591&amp;"|"&amp;C8591</f>
        <v>tdbR00000931 Asn-GUU|41</v>
      </c>
      <c r="B8591" s="4" t="s">
        <v>154</v>
      </c>
      <c r="C8591" s="4" t="s">
        <v>820</v>
      </c>
      <c r="D8591" s="4" t="n">
        <v>41</v>
      </c>
      <c r="E8591" s="21" t="s">
        <v>459</v>
      </c>
      <c r="F8591" s="22" t="s">
        <v>805</v>
      </c>
    </row>
    <row r="8592" customFormat="false" ht="15" hidden="false" customHeight="false" outlineLevel="0" collapsed="false">
      <c r="A8592" s="4" t="str">
        <f aca="false">B8592&amp;"|"&amp;C8592</f>
        <v>tdbR00000931 Asn-GUU|42</v>
      </c>
      <c r="B8592" s="4" t="s">
        <v>154</v>
      </c>
      <c r="C8592" s="4" t="s">
        <v>821</v>
      </c>
      <c r="D8592" s="4" t="n">
        <v>42</v>
      </c>
      <c r="E8592" s="21" t="s">
        <v>459</v>
      </c>
      <c r="F8592" s="22" t="s">
        <v>805</v>
      </c>
    </row>
    <row r="8593" customFormat="false" ht="15" hidden="false" customHeight="false" outlineLevel="0" collapsed="false">
      <c r="A8593" s="4" t="str">
        <f aca="false">B8593&amp;"|"&amp;C8593</f>
        <v>tdbR00000931 Asn-GUU|43</v>
      </c>
      <c r="B8593" s="4" t="s">
        <v>154</v>
      </c>
      <c r="C8593" s="4" t="s">
        <v>822</v>
      </c>
      <c r="D8593" s="4" t="n">
        <v>43</v>
      </c>
      <c r="E8593" s="21" t="s">
        <v>780</v>
      </c>
      <c r="F8593" s="22" t="s">
        <v>805</v>
      </c>
    </row>
    <row r="8594" customFormat="false" ht="15" hidden="false" customHeight="false" outlineLevel="0" collapsed="false">
      <c r="A8594" s="4" t="str">
        <f aca="false">B8594&amp;"|"&amp;C8594</f>
        <v>tdbR00000931 Asn-GUU|44</v>
      </c>
      <c r="B8594" s="4" t="s">
        <v>154</v>
      </c>
      <c r="C8594" s="4" t="s">
        <v>823</v>
      </c>
      <c r="D8594" s="4" t="n">
        <v>44</v>
      </c>
      <c r="E8594" s="19" t="s">
        <v>459</v>
      </c>
      <c r="F8594" s="20" t="s">
        <v>824</v>
      </c>
    </row>
    <row r="8595" customFormat="false" ht="15" hidden="false" customHeight="false" outlineLevel="0" collapsed="false">
      <c r="A8595" s="4" t="str">
        <f aca="false">B8595&amp;"|"&amp;C8595</f>
        <v>tdbR00000931 Asn-GUU|45</v>
      </c>
      <c r="B8595" s="4" t="s">
        <v>154</v>
      </c>
      <c r="C8595" s="4" t="s">
        <v>825</v>
      </c>
      <c r="D8595" s="4" t="n">
        <v>45</v>
      </c>
      <c r="E8595" s="19" t="s">
        <v>459</v>
      </c>
      <c r="F8595" s="20" t="s">
        <v>824</v>
      </c>
    </row>
    <row r="8596" customFormat="false" ht="15" hidden="false" customHeight="false" outlineLevel="0" collapsed="false">
      <c r="A8596" s="4" t="str">
        <f aca="false">B8596&amp;"|"&amp;C8596</f>
        <v>tdbR00000931 Asn-GUU|46</v>
      </c>
      <c r="B8596" s="4" t="s">
        <v>154</v>
      </c>
      <c r="C8596" s="4" t="s">
        <v>826</v>
      </c>
      <c r="D8596" s="4" t="n">
        <v>46</v>
      </c>
      <c r="E8596" s="19" t="s">
        <v>459</v>
      </c>
      <c r="F8596" s="20" t="s">
        <v>824</v>
      </c>
    </row>
    <row r="8597" customFormat="false" ht="15" hidden="false" customHeight="false" outlineLevel="0" collapsed="false">
      <c r="A8597" s="4" t="str">
        <f aca="false">B8597&amp;"|"&amp;C8597</f>
        <v>tdbR00000931 Asn-GUU|47</v>
      </c>
      <c r="B8597" s="4" t="s">
        <v>154</v>
      </c>
      <c r="C8597" s="4" t="s">
        <v>827</v>
      </c>
      <c r="D8597" s="4" t="n">
        <v>47</v>
      </c>
      <c r="E8597" s="19" t="s">
        <v>777</v>
      </c>
      <c r="F8597" s="20" t="s">
        <v>824</v>
      </c>
    </row>
    <row r="8598" customFormat="false" ht="15" hidden="false" customHeight="false" outlineLevel="0" collapsed="false">
      <c r="A8598" s="4" t="str">
        <f aca="false">B8598&amp;"|"&amp;C8598</f>
        <v>tdbR00000931 Asn-GUU|48</v>
      </c>
      <c r="B8598" s="4" t="s">
        <v>154</v>
      </c>
      <c r="C8598" s="4" t="s">
        <v>828</v>
      </c>
      <c r="D8598" s="4" t="n">
        <v>48</v>
      </c>
      <c r="E8598" s="19" t="s">
        <v>777</v>
      </c>
      <c r="F8598" s="20" t="s">
        <v>824</v>
      </c>
    </row>
    <row r="8599" customFormat="false" ht="15" hidden="false" customHeight="false" outlineLevel="0" collapsed="false">
      <c r="A8599" s="4" t="str">
        <f aca="false">B8599&amp;"|"&amp;C8599</f>
        <v>tdbR00000931 Asn-GUU|49</v>
      </c>
      <c r="B8599" s="4" t="s">
        <v>154</v>
      </c>
      <c r="C8599" s="4" t="s">
        <v>829</v>
      </c>
      <c r="D8599" s="4" t="n">
        <v>49</v>
      </c>
      <c r="E8599" s="23" t="s">
        <v>780</v>
      </c>
      <c r="F8599" s="10" t="s">
        <v>830</v>
      </c>
    </row>
    <row r="8600" customFormat="false" ht="15" hidden="false" customHeight="false" outlineLevel="0" collapsed="false">
      <c r="A8600" s="4" t="str">
        <f aca="false">B8600&amp;"|"&amp;C8600</f>
        <v>tdbR00000931 Asn-GUU|50</v>
      </c>
      <c r="B8600" s="4" t="s">
        <v>154</v>
      </c>
      <c r="C8600" s="4" t="s">
        <v>831</v>
      </c>
      <c r="D8600" s="4" t="n">
        <v>50</v>
      </c>
      <c r="E8600" s="23" t="s">
        <v>772</v>
      </c>
      <c r="F8600" s="10" t="s">
        <v>830</v>
      </c>
    </row>
    <row r="8601" customFormat="false" ht="15" hidden="false" customHeight="false" outlineLevel="0" collapsed="false">
      <c r="A8601" s="4" t="str">
        <f aca="false">B8601&amp;"|"&amp;C8601</f>
        <v>tdbR00000931 Asn-GUU|51</v>
      </c>
      <c r="B8601" s="4" t="s">
        <v>154</v>
      </c>
      <c r="C8601" s="4" t="s">
        <v>832</v>
      </c>
      <c r="D8601" s="4" t="n">
        <v>51</v>
      </c>
      <c r="E8601" s="23" t="s">
        <v>777</v>
      </c>
      <c r="F8601" s="10" t="s">
        <v>830</v>
      </c>
    </row>
    <row r="8602" customFormat="false" ht="15" hidden="false" customHeight="false" outlineLevel="0" collapsed="false">
      <c r="A8602" s="4" t="str">
        <f aca="false">B8602&amp;"|"&amp;C8602</f>
        <v>tdbR00000931 Asn-GUU|52</v>
      </c>
      <c r="B8602" s="4" t="s">
        <v>154</v>
      </c>
      <c r="C8602" s="4" t="s">
        <v>833</v>
      </c>
      <c r="D8602" s="4" t="n">
        <v>52</v>
      </c>
      <c r="E8602" s="23" t="s">
        <v>459</v>
      </c>
      <c r="F8602" s="10" t="s">
        <v>830</v>
      </c>
    </row>
    <row r="8603" customFormat="false" ht="15" hidden="false" customHeight="false" outlineLevel="0" collapsed="false">
      <c r="A8603" s="4" t="str">
        <f aca="false">B8603&amp;"|"&amp;C8603</f>
        <v>tdbR00000931 Asn-GUU|53</v>
      </c>
      <c r="B8603" s="4" t="s">
        <v>154</v>
      </c>
      <c r="C8603" s="4" t="s">
        <v>834</v>
      </c>
      <c r="D8603" s="4" t="n">
        <v>53</v>
      </c>
      <c r="E8603" s="23" t="s">
        <v>459</v>
      </c>
      <c r="F8603" s="10" t="s">
        <v>830</v>
      </c>
    </row>
    <row r="8604" customFormat="false" ht="15" hidden="false" customHeight="false" outlineLevel="0" collapsed="false">
      <c r="A8604" s="4" t="str">
        <f aca="false">B8604&amp;"|"&amp;C8604</f>
        <v>tdbR00000931 Asn-GUU|54</v>
      </c>
      <c r="B8604" s="4" t="s">
        <v>154</v>
      </c>
      <c r="C8604" s="4" t="s">
        <v>835</v>
      </c>
      <c r="D8604" s="4" t="n">
        <v>54</v>
      </c>
      <c r="E8604" s="19" t="s">
        <v>777</v>
      </c>
      <c r="F8604" s="20" t="s">
        <v>836</v>
      </c>
    </row>
    <row r="8605" customFormat="false" ht="15" hidden="false" customHeight="false" outlineLevel="0" collapsed="false">
      <c r="A8605" s="4" t="str">
        <f aca="false">B8605&amp;"|"&amp;C8605</f>
        <v>tdbR00000931 Asn-GUU|55</v>
      </c>
      <c r="B8605" s="4" t="s">
        <v>154</v>
      </c>
      <c r="C8605" s="4" t="s">
        <v>837</v>
      </c>
      <c r="D8605" s="4" t="n">
        <v>55</v>
      </c>
      <c r="E8605" s="19" t="s">
        <v>777</v>
      </c>
      <c r="F8605" s="20" t="s">
        <v>836</v>
      </c>
    </row>
    <row r="8606" customFormat="false" ht="15" hidden="false" customHeight="false" outlineLevel="0" collapsed="false">
      <c r="A8606" s="4" t="str">
        <f aca="false">B8606&amp;"|"&amp;C8606</f>
        <v>tdbR00000931 Asn-GUU|56</v>
      </c>
      <c r="B8606" s="4" t="s">
        <v>154</v>
      </c>
      <c r="C8606" s="4" t="s">
        <v>838</v>
      </c>
      <c r="D8606" s="4" t="n">
        <v>56</v>
      </c>
      <c r="E8606" s="19" t="s">
        <v>772</v>
      </c>
      <c r="F8606" s="20" t="s">
        <v>836</v>
      </c>
    </row>
    <row r="8607" customFormat="false" ht="15" hidden="false" customHeight="false" outlineLevel="0" collapsed="false">
      <c r="A8607" s="4" t="str">
        <f aca="false">B8607&amp;"|"&amp;C8607</f>
        <v>tdbR00000931 Asn-GUU|57</v>
      </c>
      <c r="B8607" s="4" t="s">
        <v>154</v>
      </c>
      <c r="C8607" s="4" t="s">
        <v>839</v>
      </c>
      <c r="D8607" s="4" t="n">
        <v>57</v>
      </c>
      <c r="E8607" s="19" t="s">
        <v>459</v>
      </c>
      <c r="F8607" s="20" t="s">
        <v>836</v>
      </c>
    </row>
    <row r="8608" customFormat="false" ht="15" hidden="false" customHeight="false" outlineLevel="0" collapsed="false">
      <c r="A8608" s="4" t="str">
        <f aca="false">B8608&amp;"|"&amp;C8608</f>
        <v>tdbR00000931 Asn-GUU|58</v>
      </c>
      <c r="B8608" s="4" t="s">
        <v>154</v>
      </c>
      <c r="C8608" s="4" t="s">
        <v>840</v>
      </c>
      <c r="D8608" s="4" t="n">
        <v>58</v>
      </c>
      <c r="E8608" s="19" t="s">
        <v>780</v>
      </c>
      <c r="F8608" s="20" t="s">
        <v>836</v>
      </c>
    </row>
    <row r="8609" customFormat="false" ht="15" hidden="false" customHeight="false" outlineLevel="0" collapsed="false">
      <c r="A8609" s="4" t="str">
        <f aca="false">B8609&amp;"|"&amp;C8609</f>
        <v>tdbR00000931 Asn-GUU|59</v>
      </c>
      <c r="B8609" s="4" t="s">
        <v>154</v>
      </c>
      <c r="C8609" s="4" t="s">
        <v>841</v>
      </c>
      <c r="D8609" s="4" t="n">
        <v>59</v>
      </c>
      <c r="E8609" s="19" t="s">
        <v>459</v>
      </c>
      <c r="F8609" s="20" t="s">
        <v>836</v>
      </c>
    </row>
    <row r="8610" customFormat="false" ht="15" hidden="false" customHeight="false" outlineLevel="0" collapsed="false">
      <c r="A8610" s="4" t="str">
        <f aca="false">B8610&amp;"|"&amp;C8610</f>
        <v>tdbR00000931 Asn-GUU|60</v>
      </c>
      <c r="B8610" s="4" t="s">
        <v>154</v>
      </c>
      <c r="C8610" s="4" t="s">
        <v>842</v>
      </c>
      <c r="D8610" s="4" t="n">
        <v>60</v>
      </c>
      <c r="E8610" s="19" t="s">
        <v>777</v>
      </c>
      <c r="F8610" s="20" t="s">
        <v>836</v>
      </c>
    </row>
    <row r="8611" customFormat="false" ht="15" hidden="false" customHeight="false" outlineLevel="0" collapsed="false">
      <c r="A8611" s="4" t="str">
        <f aca="false">B8611&amp;"|"&amp;C8611</f>
        <v>tdbR00000931 Asn-GUU|61</v>
      </c>
      <c r="B8611" s="4" t="s">
        <v>154</v>
      </c>
      <c r="C8611" s="4" t="s">
        <v>843</v>
      </c>
      <c r="D8611" s="4" t="n">
        <v>61</v>
      </c>
      <c r="E8611" s="23" t="s">
        <v>772</v>
      </c>
      <c r="F8611" s="10" t="s">
        <v>830</v>
      </c>
    </row>
    <row r="8612" customFormat="false" ht="15" hidden="false" customHeight="false" outlineLevel="0" collapsed="false">
      <c r="A8612" s="4" t="str">
        <f aca="false">B8612&amp;"|"&amp;C8612</f>
        <v>tdbR00000931 Asn-GUU|62</v>
      </c>
      <c r="B8612" s="4" t="s">
        <v>154</v>
      </c>
      <c r="C8612" s="4" t="s">
        <v>844</v>
      </c>
      <c r="D8612" s="4" t="n">
        <v>62</v>
      </c>
      <c r="E8612" s="23" t="s">
        <v>772</v>
      </c>
      <c r="F8612" s="10" t="s">
        <v>830</v>
      </c>
    </row>
    <row r="8613" customFormat="false" ht="15" hidden="false" customHeight="false" outlineLevel="0" collapsed="false">
      <c r="A8613" s="4" t="str">
        <f aca="false">B8613&amp;"|"&amp;C8613</f>
        <v>tdbR00000931 Asn-GUU|63</v>
      </c>
      <c r="B8613" s="4" t="s">
        <v>154</v>
      </c>
      <c r="C8613" s="4" t="s">
        <v>845</v>
      </c>
      <c r="D8613" s="4" t="n">
        <v>63</v>
      </c>
      <c r="E8613" s="23" t="s">
        <v>780</v>
      </c>
      <c r="F8613" s="10" t="s">
        <v>830</v>
      </c>
    </row>
    <row r="8614" customFormat="false" ht="15" hidden="false" customHeight="false" outlineLevel="0" collapsed="false">
      <c r="A8614" s="4" t="str">
        <f aca="false">B8614&amp;"|"&amp;C8614</f>
        <v>tdbR00000931 Asn-GUU|64</v>
      </c>
      <c r="B8614" s="4" t="s">
        <v>154</v>
      </c>
      <c r="C8614" s="4" t="s">
        <v>846</v>
      </c>
      <c r="D8614" s="4" t="n">
        <v>64</v>
      </c>
      <c r="E8614" s="23" t="s">
        <v>459</v>
      </c>
      <c r="F8614" s="10" t="s">
        <v>830</v>
      </c>
    </row>
    <row r="8615" customFormat="false" ht="15" hidden="false" customHeight="false" outlineLevel="0" collapsed="false">
      <c r="A8615" s="4" t="str">
        <f aca="false">B8615&amp;"|"&amp;C8615</f>
        <v>tdbR00000931 Asn-GUU|65</v>
      </c>
      <c r="B8615" s="4" t="s">
        <v>154</v>
      </c>
      <c r="C8615" s="4" t="s">
        <v>847</v>
      </c>
      <c r="D8615" s="4" t="n">
        <v>65</v>
      </c>
      <c r="E8615" s="23" t="s">
        <v>777</v>
      </c>
      <c r="F8615" s="10" t="s">
        <v>830</v>
      </c>
    </row>
    <row r="8616" customFormat="false" ht="15" hidden="false" customHeight="false" outlineLevel="0" collapsed="false">
      <c r="A8616" s="4" t="str">
        <f aca="false">B8616&amp;"|"&amp;C8616</f>
        <v>tdbR00000931 Asn-GUU|66</v>
      </c>
      <c r="B8616" s="4" t="s">
        <v>154</v>
      </c>
      <c r="C8616" s="4" t="s">
        <v>848</v>
      </c>
      <c r="D8616" s="4" t="n">
        <v>66</v>
      </c>
      <c r="E8616" s="17" t="s">
        <v>772</v>
      </c>
      <c r="F8616" s="18" t="s">
        <v>768</v>
      </c>
    </row>
    <row r="8617" customFormat="false" ht="15" hidden="false" customHeight="false" outlineLevel="0" collapsed="false">
      <c r="A8617" s="4" t="str">
        <f aca="false">B8617&amp;"|"&amp;C8617</f>
        <v>tdbR00000931 Asn-GUU|67</v>
      </c>
      <c r="B8617" s="4" t="s">
        <v>154</v>
      </c>
      <c r="C8617" s="4" t="s">
        <v>849</v>
      </c>
      <c r="D8617" s="4" t="n">
        <v>67</v>
      </c>
      <c r="E8617" s="17" t="s">
        <v>459</v>
      </c>
      <c r="F8617" s="18" t="s">
        <v>768</v>
      </c>
    </row>
    <row r="8618" customFormat="false" ht="15" hidden="false" customHeight="false" outlineLevel="0" collapsed="false">
      <c r="A8618" s="4" t="str">
        <f aca="false">B8618&amp;"|"&amp;C8618</f>
        <v>tdbR00000931 Asn-GUU|68</v>
      </c>
      <c r="B8618" s="4" t="s">
        <v>154</v>
      </c>
      <c r="C8618" s="4" t="s">
        <v>850</v>
      </c>
      <c r="D8618" s="4" t="n">
        <v>68</v>
      </c>
      <c r="E8618" s="17" t="s">
        <v>459</v>
      </c>
      <c r="F8618" s="18" t="s">
        <v>768</v>
      </c>
    </row>
    <row r="8619" customFormat="false" ht="15" hidden="false" customHeight="false" outlineLevel="0" collapsed="false">
      <c r="A8619" s="4" t="str">
        <f aca="false">B8619&amp;"|"&amp;C8619</f>
        <v>tdbR00000931 Asn-GUU|69</v>
      </c>
      <c r="B8619" s="4" t="s">
        <v>154</v>
      </c>
      <c r="C8619" s="4" t="s">
        <v>851</v>
      </c>
      <c r="D8619" s="4" t="n">
        <v>69</v>
      </c>
      <c r="E8619" s="17" t="s">
        <v>459</v>
      </c>
      <c r="F8619" s="18" t="s">
        <v>768</v>
      </c>
    </row>
    <row r="8620" customFormat="false" ht="15" hidden="false" customHeight="false" outlineLevel="0" collapsed="false">
      <c r="A8620" s="4" t="str">
        <f aca="false">B8620&amp;"|"&amp;C8620</f>
        <v>tdbR00000931 Asn-GUU|70</v>
      </c>
      <c r="B8620" s="4" t="s">
        <v>154</v>
      </c>
      <c r="C8620" s="4" t="s">
        <v>852</v>
      </c>
      <c r="D8620" s="4" t="n">
        <v>70</v>
      </c>
      <c r="E8620" s="17" t="s">
        <v>459</v>
      </c>
      <c r="F8620" s="18" t="s">
        <v>768</v>
      </c>
    </row>
    <row r="8621" customFormat="false" ht="15" hidden="false" customHeight="false" outlineLevel="0" collapsed="false">
      <c r="A8621" s="4" t="str">
        <f aca="false">B8621&amp;"|"&amp;C8621</f>
        <v>tdbR00000931 Asn-GUU|71</v>
      </c>
      <c r="B8621" s="4" t="s">
        <v>154</v>
      </c>
      <c r="C8621" s="4" t="s">
        <v>853</v>
      </c>
      <c r="D8621" s="4" t="n">
        <v>71</v>
      </c>
      <c r="E8621" s="17" t="s">
        <v>459</v>
      </c>
      <c r="F8621" s="18" t="s">
        <v>768</v>
      </c>
    </row>
    <row r="8622" customFormat="false" ht="15" hidden="false" customHeight="false" outlineLevel="0" collapsed="false">
      <c r="A8622" s="4" t="str">
        <f aca="false">B8622&amp;"|"&amp;C8622</f>
        <v>tdbR00000931 Asn-GUU|72</v>
      </c>
      <c r="B8622" s="4" t="s">
        <v>154</v>
      </c>
      <c r="C8622" s="4" t="s">
        <v>854</v>
      </c>
      <c r="D8622" s="4" t="n">
        <v>72</v>
      </c>
      <c r="E8622" s="17" t="s">
        <v>780</v>
      </c>
      <c r="F8622" s="18" t="s">
        <v>768</v>
      </c>
    </row>
    <row r="8623" customFormat="false" ht="15" hidden="false" customHeight="false" outlineLevel="0" collapsed="false">
      <c r="A8623" s="4" t="str">
        <f aca="false">B8623&amp;"|"&amp;C8623</f>
        <v>tdbR00000932 Cys-GCA|1</v>
      </c>
      <c r="B8623" s="4" t="s">
        <v>155</v>
      </c>
      <c r="C8623" s="4" t="s">
        <v>767</v>
      </c>
      <c r="D8623" s="4" t="n">
        <v>1</v>
      </c>
      <c r="E8623" s="17" t="s">
        <v>459</v>
      </c>
      <c r="F8623" s="18" t="s">
        <v>768</v>
      </c>
    </row>
    <row r="8624" customFormat="false" ht="15" hidden="false" customHeight="false" outlineLevel="0" collapsed="false">
      <c r="A8624" s="4" t="str">
        <f aca="false">B8624&amp;"|"&amp;C8624</f>
        <v>tdbR00000932 Cys-GCA|2</v>
      </c>
      <c r="B8624" s="4" t="s">
        <v>155</v>
      </c>
      <c r="C8624" s="4" t="s">
        <v>769</v>
      </c>
      <c r="D8624" s="4" t="n">
        <v>2</v>
      </c>
      <c r="E8624" s="17" t="s">
        <v>459</v>
      </c>
      <c r="F8624" s="18" t="s">
        <v>768</v>
      </c>
    </row>
    <row r="8625" customFormat="false" ht="15" hidden="false" customHeight="false" outlineLevel="0" collapsed="false">
      <c r="A8625" s="4" t="str">
        <f aca="false">B8625&amp;"|"&amp;C8625</f>
        <v>tdbR00000932 Cys-GCA|3</v>
      </c>
      <c r="B8625" s="4" t="s">
        <v>155</v>
      </c>
      <c r="C8625" s="4" t="s">
        <v>770</v>
      </c>
      <c r="D8625" s="4" t="n">
        <v>3</v>
      </c>
      <c r="E8625" s="17" t="s">
        <v>777</v>
      </c>
      <c r="F8625" s="18" t="s">
        <v>768</v>
      </c>
    </row>
    <row r="8626" customFormat="false" ht="15" hidden="false" customHeight="false" outlineLevel="0" collapsed="false">
      <c r="A8626" s="4" t="str">
        <f aca="false">B8626&amp;"|"&amp;C8626</f>
        <v>tdbR00000932 Cys-GCA|4</v>
      </c>
      <c r="B8626" s="4" t="s">
        <v>155</v>
      </c>
      <c r="C8626" s="4" t="s">
        <v>771</v>
      </c>
      <c r="D8626" s="4" t="n">
        <v>4</v>
      </c>
      <c r="E8626" s="17" t="s">
        <v>459</v>
      </c>
      <c r="F8626" s="18" t="s">
        <v>768</v>
      </c>
    </row>
    <row r="8627" customFormat="false" ht="15" hidden="false" customHeight="false" outlineLevel="0" collapsed="false">
      <c r="A8627" s="4" t="str">
        <f aca="false">B8627&amp;"|"&amp;C8627</f>
        <v>tdbR00000932 Cys-GCA|5</v>
      </c>
      <c r="B8627" s="4" t="s">
        <v>155</v>
      </c>
      <c r="C8627" s="4" t="s">
        <v>773</v>
      </c>
      <c r="D8627" s="4" t="n">
        <v>5</v>
      </c>
      <c r="E8627" s="17" t="s">
        <v>459</v>
      </c>
      <c r="F8627" s="18" t="s">
        <v>768</v>
      </c>
    </row>
    <row r="8628" customFormat="false" ht="15" hidden="false" customHeight="false" outlineLevel="0" collapsed="false">
      <c r="A8628" s="4" t="str">
        <f aca="false">B8628&amp;"|"&amp;C8628</f>
        <v>tdbR00000932 Cys-GCA|6</v>
      </c>
      <c r="B8628" s="4" t="s">
        <v>155</v>
      </c>
      <c r="C8628" s="4" t="s">
        <v>774</v>
      </c>
      <c r="D8628" s="4" t="n">
        <v>6</v>
      </c>
      <c r="E8628" s="17" t="s">
        <v>780</v>
      </c>
      <c r="F8628" s="18" t="s">
        <v>768</v>
      </c>
    </row>
    <row r="8629" customFormat="false" ht="15" hidden="false" customHeight="false" outlineLevel="0" collapsed="false">
      <c r="A8629" s="4" t="str">
        <f aca="false">B8629&amp;"|"&amp;C8629</f>
        <v>tdbR00000932 Cys-GCA|7</v>
      </c>
      <c r="B8629" s="4" t="s">
        <v>155</v>
      </c>
      <c r="C8629" s="4" t="s">
        <v>775</v>
      </c>
      <c r="D8629" s="4" t="n">
        <v>7</v>
      </c>
      <c r="E8629" s="17" t="s">
        <v>459</v>
      </c>
      <c r="F8629" s="18" t="s">
        <v>768</v>
      </c>
    </row>
    <row r="8630" customFormat="false" ht="15" hidden="false" customHeight="false" outlineLevel="0" collapsed="false">
      <c r="A8630" s="4" t="str">
        <f aca="false">B8630&amp;"|"&amp;C8630</f>
        <v>tdbR00000932 Cys-GCA|8</v>
      </c>
      <c r="B8630" s="4" t="s">
        <v>155</v>
      </c>
      <c r="C8630" s="4" t="s">
        <v>776</v>
      </c>
      <c r="D8630" s="4" t="n">
        <v>8</v>
      </c>
      <c r="E8630" s="3" t="s">
        <v>777</v>
      </c>
      <c r="F8630" s="4" t="s">
        <v>778</v>
      </c>
    </row>
    <row r="8631" customFormat="false" ht="15" hidden="false" customHeight="false" outlineLevel="0" collapsed="false">
      <c r="A8631" s="4" t="str">
        <f aca="false">B8631&amp;"|"&amp;C8631</f>
        <v>tdbR00000932 Cys-GCA|9</v>
      </c>
      <c r="B8631" s="4" t="s">
        <v>155</v>
      </c>
      <c r="C8631" s="4" t="s">
        <v>779</v>
      </c>
      <c r="D8631" s="4" t="n">
        <v>9</v>
      </c>
      <c r="E8631" s="3" t="s">
        <v>459</v>
      </c>
      <c r="F8631" s="4" t="s">
        <v>781</v>
      </c>
    </row>
    <row r="8632" customFormat="false" ht="15" hidden="false" customHeight="false" outlineLevel="0" collapsed="false">
      <c r="A8632" s="4" t="str">
        <f aca="false">B8632&amp;"|"&amp;C8632</f>
        <v>tdbR00000932 Cys-GCA|10</v>
      </c>
      <c r="B8632" s="4" t="s">
        <v>155</v>
      </c>
      <c r="C8632" s="4" t="s">
        <v>782</v>
      </c>
      <c r="D8632" s="4" t="n">
        <v>10</v>
      </c>
      <c r="E8632" s="8" t="s">
        <v>459</v>
      </c>
      <c r="F8632" s="7" t="s">
        <v>783</v>
      </c>
    </row>
    <row r="8633" customFormat="false" ht="15" hidden="false" customHeight="false" outlineLevel="0" collapsed="false">
      <c r="A8633" s="4" t="str">
        <f aca="false">B8633&amp;"|"&amp;C8633</f>
        <v>tdbR00000932 Cys-GCA|11</v>
      </c>
      <c r="B8633" s="4" t="s">
        <v>155</v>
      </c>
      <c r="C8633" s="4" t="s">
        <v>784</v>
      </c>
      <c r="D8633" s="4" t="n">
        <v>11</v>
      </c>
      <c r="E8633" s="8" t="s">
        <v>772</v>
      </c>
      <c r="F8633" s="7" t="s">
        <v>783</v>
      </c>
    </row>
    <row r="8634" customFormat="false" ht="15" hidden="false" customHeight="false" outlineLevel="0" collapsed="false">
      <c r="A8634" s="4" t="str">
        <f aca="false">B8634&amp;"|"&amp;C8634</f>
        <v>tdbR00000932 Cys-GCA|12</v>
      </c>
      <c r="B8634" s="4" t="s">
        <v>155</v>
      </c>
      <c r="C8634" s="4" t="s">
        <v>785</v>
      </c>
      <c r="D8634" s="4" t="n">
        <v>12</v>
      </c>
      <c r="E8634" s="8" t="s">
        <v>772</v>
      </c>
      <c r="F8634" s="7" t="s">
        <v>783</v>
      </c>
    </row>
    <row r="8635" customFormat="false" ht="15" hidden="false" customHeight="false" outlineLevel="0" collapsed="false">
      <c r="A8635" s="4" t="str">
        <f aca="false">B8635&amp;"|"&amp;C8635</f>
        <v>tdbR00000932 Cys-GCA|13</v>
      </c>
      <c r="B8635" s="4" t="s">
        <v>155</v>
      </c>
      <c r="C8635" s="4" t="s">
        <v>786</v>
      </c>
      <c r="D8635" s="4" t="n">
        <v>13</v>
      </c>
      <c r="E8635" s="8" t="s">
        <v>459</v>
      </c>
      <c r="F8635" s="7" t="s">
        <v>783</v>
      </c>
    </row>
    <row r="8636" customFormat="false" ht="15" hidden="false" customHeight="false" outlineLevel="0" collapsed="false">
      <c r="A8636" s="4" t="str">
        <f aca="false">B8636&amp;"|"&amp;C8636</f>
        <v>tdbR00000932 Cys-GCA|14</v>
      </c>
      <c r="B8636" s="4" t="s">
        <v>155</v>
      </c>
      <c r="C8636" s="4" t="s">
        <v>787</v>
      </c>
      <c r="D8636" s="4" t="n">
        <v>14</v>
      </c>
      <c r="E8636" s="19" t="s">
        <v>780</v>
      </c>
      <c r="F8636" s="20" t="s">
        <v>788</v>
      </c>
    </row>
    <row r="8637" customFormat="false" ht="15" hidden="false" customHeight="false" outlineLevel="0" collapsed="false">
      <c r="A8637" s="4" t="str">
        <f aca="false">B8637&amp;"|"&amp;C8637</f>
        <v>tdbR00000932 Cys-GCA|15</v>
      </c>
      <c r="B8637" s="4" t="s">
        <v>155</v>
      </c>
      <c r="C8637" s="4" t="s">
        <v>789</v>
      </c>
      <c r="D8637" s="4" t="n">
        <v>15</v>
      </c>
      <c r="E8637" s="19" t="s">
        <v>459</v>
      </c>
      <c r="F8637" s="20" t="s">
        <v>788</v>
      </c>
    </row>
    <row r="8638" customFormat="false" ht="15" hidden="false" customHeight="false" outlineLevel="0" collapsed="false">
      <c r="A8638" s="4" t="str">
        <f aca="false">B8638&amp;"|"&amp;C8638</f>
        <v>tdbR00000932 Cys-GCA|16</v>
      </c>
      <c r="B8638" s="4" t="s">
        <v>155</v>
      </c>
      <c r="C8638" s="4" t="s">
        <v>790</v>
      </c>
      <c r="D8638" s="4" t="n">
        <v>16</v>
      </c>
      <c r="E8638" s="19" t="s">
        <v>780</v>
      </c>
      <c r="F8638" s="20" t="s">
        <v>788</v>
      </c>
    </row>
    <row r="8639" customFormat="false" ht="15" hidden="false" customHeight="false" outlineLevel="0" collapsed="false">
      <c r="A8639" s="4" t="str">
        <f aca="false">B8639&amp;"|"&amp;C8639</f>
        <v>tdbR00000932 Cys-GCA|18</v>
      </c>
      <c r="B8639" s="4" t="s">
        <v>155</v>
      </c>
      <c r="C8639" s="4" t="s">
        <v>793</v>
      </c>
      <c r="D8639" s="4" t="n">
        <v>17</v>
      </c>
      <c r="E8639" s="19" t="s">
        <v>459</v>
      </c>
      <c r="F8639" s="20" t="s">
        <v>788</v>
      </c>
    </row>
    <row r="8640" customFormat="false" ht="15" hidden="false" customHeight="false" outlineLevel="0" collapsed="false">
      <c r="A8640" s="4" t="str">
        <f aca="false">B8640&amp;"|"&amp;C8640</f>
        <v>tdbR00000932 Cys-GCA|19</v>
      </c>
      <c r="B8640" s="4" t="s">
        <v>155</v>
      </c>
      <c r="C8640" s="4" t="s">
        <v>794</v>
      </c>
      <c r="D8640" s="4" t="n">
        <v>18</v>
      </c>
      <c r="E8640" s="19" t="s">
        <v>459</v>
      </c>
      <c r="F8640" s="20" t="s">
        <v>788</v>
      </c>
    </row>
    <row r="8641" customFormat="false" ht="15" hidden="false" customHeight="false" outlineLevel="0" collapsed="false">
      <c r="A8641" s="4" t="str">
        <f aca="false">B8641&amp;"|"&amp;C8641</f>
        <v>tdbR00000932 Cys-GCA|20</v>
      </c>
      <c r="B8641" s="4" t="s">
        <v>155</v>
      </c>
      <c r="C8641" s="4" t="s">
        <v>795</v>
      </c>
      <c r="D8641" s="4" t="n">
        <v>19</v>
      </c>
      <c r="E8641" s="19" t="s">
        <v>772</v>
      </c>
      <c r="F8641" s="20" t="s">
        <v>788</v>
      </c>
    </row>
    <row r="8642" customFormat="false" ht="15" hidden="false" customHeight="false" outlineLevel="0" collapsed="false">
      <c r="A8642" s="4" t="str">
        <f aca="false">B8642&amp;"|"&amp;C8642</f>
        <v>tdbR00000932 Cys-GCA|21</v>
      </c>
      <c r="B8642" s="4" t="s">
        <v>155</v>
      </c>
      <c r="C8642" s="4" t="s">
        <v>797</v>
      </c>
      <c r="D8642" s="4" t="n">
        <v>20</v>
      </c>
      <c r="E8642" s="19" t="s">
        <v>459</v>
      </c>
      <c r="F8642" s="20" t="s">
        <v>788</v>
      </c>
    </row>
    <row r="8643" customFormat="false" ht="15" hidden="false" customHeight="false" outlineLevel="0" collapsed="false">
      <c r="A8643" s="4" t="str">
        <f aca="false">B8643&amp;"|"&amp;C8643</f>
        <v>tdbR00000932 Cys-GCA|22</v>
      </c>
      <c r="B8643" s="4" t="s">
        <v>155</v>
      </c>
      <c r="C8643" s="4" t="s">
        <v>798</v>
      </c>
      <c r="D8643" s="4" t="n">
        <v>21</v>
      </c>
      <c r="E8643" s="8" t="s">
        <v>780</v>
      </c>
      <c r="F8643" s="7" t="s">
        <v>783</v>
      </c>
    </row>
    <row r="8644" customFormat="false" ht="15" hidden="false" customHeight="false" outlineLevel="0" collapsed="false">
      <c r="A8644" s="4" t="str">
        <f aca="false">B8644&amp;"|"&amp;C8644</f>
        <v>tdbR00000932 Cys-GCA|23</v>
      </c>
      <c r="B8644" s="4" t="s">
        <v>155</v>
      </c>
      <c r="C8644" s="4" t="s">
        <v>799</v>
      </c>
      <c r="D8644" s="4" t="n">
        <v>22</v>
      </c>
      <c r="E8644" s="8" t="s">
        <v>459</v>
      </c>
      <c r="F8644" s="7" t="s">
        <v>783</v>
      </c>
    </row>
    <row r="8645" customFormat="false" ht="15" hidden="false" customHeight="false" outlineLevel="0" collapsed="false">
      <c r="A8645" s="4" t="str">
        <f aca="false">B8645&amp;"|"&amp;C8645</f>
        <v>tdbR00000932 Cys-GCA|24</v>
      </c>
      <c r="B8645" s="4" t="s">
        <v>155</v>
      </c>
      <c r="C8645" s="4" t="s">
        <v>800</v>
      </c>
      <c r="D8645" s="4" t="n">
        <v>23</v>
      </c>
      <c r="E8645" s="8" t="s">
        <v>459</v>
      </c>
      <c r="F8645" s="7" t="s">
        <v>783</v>
      </c>
    </row>
    <row r="8646" customFormat="false" ht="15" hidden="false" customHeight="false" outlineLevel="0" collapsed="false">
      <c r="A8646" s="4" t="str">
        <f aca="false">B8646&amp;"|"&amp;C8646</f>
        <v>tdbR00000932 Cys-GCA|25</v>
      </c>
      <c r="B8646" s="4" t="s">
        <v>155</v>
      </c>
      <c r="C8646" s="4" t="s">
        <v>801</v>
      </c>
      <c r="D8646" s="4" t="n">
        <v>24</v>
      </c>
      <c r="E8646" s="8" t="s">
        <v>772</v>
      </c>
      <c r="F8646" s="7" t="s">
        <v>783</v>
      </c>
    </row>
    <row r="8647" customFormat="false" ht="15" hidden="false" customHeight="false" outlineLevel="0" collapsed="false">
      <c r="A8647" s="4" t="str">
        <f aca="false">B8647&amp;"|"&amp;C8647</f>
        <v>tdbR00000932 Cys-GCA|26</v>
      </c>
      <c r="B8647" s="4" t="s">
        <v>155</v>
      </c>
      <c r="C8647" s="4" t="s">
        <v>802</v>
      </c>
      <c r="D8647" s="4" t="n">
        <v>25</v>
      </c>
      <c r="E8647" s="3" t="s">
        <v>780</v>
      </c>
      <c r="F8647" s="4" t="s">
        <v>803</v>
      </c>
    </row>
    <row r="8648" customFormat="false" ht="15" hidden="false" customHeight="false" outlineLevel="0" collapsed="false">
      <c r="A8648" s="4" t="str">
        <f aca="false">B8648&amp;"|"&amp;C8648</f>
        <v>tdbR00000932 Cys-GCA|27</v>
      </c>
      <c r="B8648" s="4" t="s">
        <v>155</v>
      </c>
      <c r="C8648" s="4" t="s">
        <v>804</v>
      </c>
      <c r="D8648" s="4" t="n">
        <v>26</v>
      </c>
      <c r="E8648" s="21" t="s">
        <v>780</v>
      </c>
      <c r="F8648" s="22" t="s">
        <v>805</v>
      </c>
    </row>
    <row r="8649" customFormat="false" ht="15" hidden="false" customHeight="false" outlineLevel="0" collapsed="false">
      <c r="A8649" s="4" t="str">
        <f aca="false">B8649&amp;"|"&amp;C8649</f>
        <v>tdbR00000932 Cys-GCA|28</v>
      </c>
      <c r="B8649" s="4" t="s">
        <v>155</v>
      </c>
      <c r="C8649" s="4" t="s">
        <v>806</v>
      </c>
      <c r="D8649" s="4" t="n">
        <v>27</v>
      </c>
      <c r="E8649" s="21" t="s">
        <v>772</v>
      </c>
      <c r="F8649" s="22" t="s">
        <v>805</v>
      </c>
    </row>
    <row r="8650" customFormat="false" ht="15" hidden="false" customHeight="false" outlineLevel="0" collapsed="false">
      <c r="A8650" s="4" t="str">
        <f aca="false">B8650&amp;"|"&amp;C8650</f>
        <v>tdbR00000932 Cys-GCA|29</v>
      </c>
      <c r="B8650" s="4" t="s">
        <v>155</v>
      </c>
      <c r="C8650" s="4" t="s">
        <v>807</v>
      </c>
      <c r="D8650" s="4" t="n">
        <v>28</v>
      </c>
      <c r="E8650" s="21" t="s">
        <v>459</v>
      </c>
      <c r="F8650" s="22" t="s">
        <v>805</v>
      </c>
    </row>
    <row r="8651" customFormat="false" ht="15" hidden="false" customHeight="false" outlineLevel="0" collapsed="false">
      <c r="A8651" s="4" t="str">
        <f aca="false">B8651&amp;"|"&amp;C8651</f>
        <v>tdbR00000932 Cys-GCA|30</v>
      </c>
      <c r="B8651" s="4" t="s">
        <v>155</v>
      </c>
      <c r="C8651" s="4" t="s">
        <v>808</v>
      </c>
      <c r="D8651" s="4" t="n">
        <v>29</v>
      </c>
      <c r="E8651" s="21" t="s">
        <v>459</v>
      </c>
      <c r="F8651" s="22" t="s">
        <v>805</v>
      </c>
    </row>
    <row r="8652" customFormat="false" ht="15" hidden="false" customHeight="false" outlineLevel="0" collapsed="false">
      <c r="A8652" s="4" t="str">
        <f aca="false">B8652&amp;"|"&amp;C8652</f>
        <v>tdbR00000932 Cys-GCA|31</v>
      </c>
      <c r="B8652" s="4" t="s">
        <v>155</v>
      </c>
      <c r="C8652" s="4" t="s">
        <v>809</v>
      </c>
      <c r="D8652" s="4" t="n">
        <v>30</v>
      </c>
      <c r="E8652" s="21" t="s">
        <v>772</v>
      </c>
      <c r="F8652" s="22" t="s">
        <v>805</v>
      </c>
    </row>
    <row r="8653" customFormat="false" ht="15" hidden="false" customHeight="false" outlineLevel="0" collapsed="false">
      <c r="A8653" s="4" t="str">
        <f aca="false">B8653&amp;"|"&amp;C8653</f>
        <v>tdbR00000932 Cys-GCA|32</v>
      </c>
      <c r="B8653" s="4" t="s">
        <v>155</v>
      </c>
      <c r="C8653" s="4" t="s">
        <v>810</v>
      </c>
      <c r="D8653" s="4" t="n">
        <v>31</v>
      </c>
      <c r="E8653" s="19" t="s">
        <v>772</v>
      </c>
      <c r="F8653" s="20" t="s">
        <v>811</v>
      </c>
    </row>
    <row r="8654" customFormat="false" ht="15" hidden="false" customHeight="false" outlineLevel="0" collapsed="false">
      <c r="A8654" s="4" t="str">
        <f aca="false">B8654&amp;"|"&amp;C8654</f>
        <v>tdbR00000932 Cys-GCA|33</v>
      </c>
      <c r="B8654" s="4" t="s">
        <v>155</v>
      </c>
      <c r="C8654" s="4" t="s">
        <v>812</v>
      </c>
      <c r="D8654" s="4" t="n">
        <v>32</v>
      </c>
      <c r="E8654" s="19" t="s">
        <v>777</v>
      </c>
      <c r="F8654" s="20" t="s">
        <v>811</v>
      </c>
    </row>
    <row r="8655" customFormat="false" ht="15" hidden="false" customHeight="false" outlineLevel="0" collapsed="false">
      <c r="A8655" s="4" t="str">
        <f aca="false">B8655&amp;"|"&amp;C8655</f>
        <v>tdbR00000932 Cys-GCA|34</v>
      </c>
      <c r="B8655" s="4" t="s">
        <v>155</v>
      </c>
      <c r="C8655" s="4" t="s">
        <v>813</v>
      </c>
      <c r="D8655" s="4" t="n">
        <v>33</v>
      </c>
      <c r="E8655" s="19" t="s">
        <v>459</v>
      </c>
      <c r="F8655" s="20" t="s">
        <v>811</v>
      </c>
    </row>
    <row r="8656" customFormat="false" ht="15" hidden="false" customHeight="false" outlineLevel="0" collapsed="false">
      <c r="A8656" s="4" t="str">
        <f aca="false">B8656&amp;"|"&amp;C8656</f>
        <v>tdbR00000932 Cys-GCA|35</v>
      </c>
      <c r="B8656" s="4" t="s">
        <v>155</v>
      </c>
      <c r="C8656" s="4" t="s">
        <v>814</v>
      </c>
      <c r="D8656" s="4" t="n">
        <v>34</v>
      </c>
      <c r="E8656" s="19" t="s">
        <v>772</v>
      </c>
      <c r="F8656" s="20" t="s">
        <v>811</v>
      </c>
    </row>
    <row r="8657" customFormat="false" ht="15" hidden="false" customHeight="false" outlineLevel="0" collapsed="false">
      <c r="A8657" s="4" t="str">
        <f aca="false">B8657&amp;"|"&amp;C8657</f>
        <v>tdbR00000932 Cys-GCA|36</v>
      </c>
      <c r="B8657" s="4" t="s">
        <v>155</v>
      </c>
      <c r="C8657" s="4" t="s">
        <v>815</v>
      </c>
      <c r="D8657" s="4" t="n">
        <v>35</v>
      </c>
      <c r="E8657" s="19" t="s">
        <v>780</v>
      </c>
      <c r="F8657" s="20" t="s">
        <v>811</v>
      </c>
    </row>
    <row r="8658" customFormat="false" ht="15" hidden="false" customHeight="false" outlineLevel="0" collapsed="false">
      <c r="A8658" s="4" t="str">
        <f aca="false">B8658&amp;"|"&amp;C8658</f>
        <v>tdbR00000932 Cys-GCA|37</v>
      </c>
      <c r="B8658" s="4" t="s">
        <v>155</v>
      </c>
      <c r="C8658" s="4" t="s">
        <v>816</v>
      </c>
      <c r="D8658" s="4" t="n">
        <v>36</v>
      </c>
      <c r="E8658" s="19" t="s">
        <v>780</v>
      </c>
      <c r="F8658" s="20" t="s">
        <v>811</v>
      </c>
    </row>
    <row r="8659" customFormat="false" ht="15" hidden="false" customHeight="false" outlineLevel="0" collapsed="false">
      <c r="A8659" s="4" t="str">
        <f aca="false">B8659&amp;"|"&amp;C8659</f>
        <v>tdbR00000932 Cys-GCA|38</v>
      </c>
      <c r="B8659" s="4" t="s">
        <v>155</v>
      </c>
      <c r="C8659" s="4" t="s">
        <v>817</v>
      </c>
      <c r="D8659" s="4" t="n">
        <v>37</v>
      </c>
      <c r="E8659" s="19" t="s">
        <v>780</v>
      </c>
      <c r="F8659" s="20" t="s">
        <v>811</v>
      </c>
    </row>
    <row r="8660" customFormat="false" ht="15" hidden="false" customHeight="false" outlineLevel="0" collapsed="false">
      <c r="A8660" s="4" t="str">
        <f aca="false">B8660&amp;"|"&amp;C8660</f>
        <v>tdbR00000932 Cys-GCA|39</v>
      </c>
      <c r="B8660" s="4" t="s">
        <v>155</v>
      </c>
      <c r="C8660" s="4" t="s">
        <v>818</v>
      </c>
      <c r="D8660" s="4" t="n">
        <v>38</v>
      </c>
      <c r="E8660" s="21" t="s">
        <v>459</v>
      </c>
      <c r="F8660" s="22" t="s">
        <v>805</v>
      </c>
    </row>
    <row r="8661" customFormat="false" ht="15" hidden="false" customHeight="false" outlineLevel="0" collapsed="false">
      <c r="A8661" s="4" t="str">
        <f aca="false">B8661&amp;"|"&amp;C8661</f>
        <v>tdbR00000932 Cys-GCA|40</v>
      </c>
      <c r="B8661" s="4" t="s">
        <v>155</v>
      </c>
      <c r="C8661" s="4" t="s">
        <v>819</v>
      </c>
      <c r="D8661" s="4" t="n">
        <v>39</v>
      </c>
      <c r="E8661" s="21" t="s">
        <v>772</v>
      </c>
      <c r="F8661" s="22" t="s">
        <v>805</v>
      </c>
    </row>
    <row r="8662" customFormat="false" ht="15" hidden="false" customHeight="false" outlineLevel="0" collapsed="false">
      <c r="A8662" s="4" t="str">
        <f aca="false">B8662&amp;"|"&amp;C8662</f>
        <v>tdbR00000932 Cys-GCA|41</v>
      </c>
      <c r="B8662" s="4" t="s">
        <v>155</v>
      </c>
      <c r="C8662" s="4" t="s">
        <v>820</v>
      </c>
      <c r="D8662" s="4" t="n">
        <v>40</v>
      </c>
      <c r="E8662" s="21" t="s">
        <v>772</v>
      </c>
      <c r="F8662" s="22" t="s">
        <v>805</v>
      </c>
    </row>
    <row r="8663" customFormat="false" ht="15" hidden="false" customHeight="false" outlineLevel="0" collapsed="false">
      <c r="A8663" s="4" t="str">
        <f aca="false">B8663&amp;"|"&amp;C8663</f>
        <v>tdbR00000932 Cys-GCA|42</v>
      </c>
      <c r="B8663" s="4" t="s">
        <v>155</v>
      </c>
      <c r="C8663" s="4" t="s">
        <v>821</v>
      </c>
      <c r="D8663" s="4" t="n">
        <v>41</v>
      </c>
      <c r="E8663" s="21" t="s">
        <v>459</v>
      </c>
      <c r="F8663" s="22" t="s">
        <v>805</v>
      </c>
    </row>
    <row r="8664" customFormat="false" ht="15" hidden="false" customHeight="false" outlineLevel="0" collapsed="false">
      <c r="A8664" s="4" t="str">
        <f aca="false">B8664&amp;"|"&amp;C8664</f>
        <v>tdbR00000932 Cys-GCA|43</v>
      </c>
      <c r="B8664" s="4" t="s">
        <v>155</v>
      </c>
      <c r="C8664" s="4" t="s">
        <v>822</v>
      </c>
      <c r="D8664" s="4" t="n">
        <v>42</v>
      </c>
      <c r="E8664" s="21" t="s">
        <v>777</v>
      </c>
      <c r="F8664" s="22" t="s">
        <v>805</v>
      </c>
    </row>
    <row r="8665" customFormat="false" ht="15" hidden="false" customHeight="false" outlineLevel="0" collapsed="false">
      <c r="A8665" s="4" t="str">
        <f aca="false">B8665&amp;"|"&amp;C8665</f>
        <v>tdbR00000932 Cys-GCA|44</v>
      </c>
      <c r="B8665" s="4" t="s">
        <v>155</v>
      </c>
      <c r="C8665" s="4" t="s">
        <v>823</v>
      </c>
      <c r="D8665" s="4" t="n">
        <v>43</v>
      </c>
      <c r="E8665" s="19" t="s">
        <v>772</v>
      </c>
      <c r="F8665" s="20" t="s">
        <v>824</v>
      </c>
    </row>
    <row r="8666" customFormat="false" ht="15" hidden="false" customHeight="false" outlineLevel="0" collapsed="false">
      <c r="A8666" s="4" t="str">
        <f aca="false">B8666&amp;"|"&amp;C8666</f>
        <v>tdbR00000932 Cys-GCA|45</v>
      </c>
      <c r="B8666" s="4" t="s">
        <v>155</v>
      </c>
      <c r="C8666" s="4" t="s">
        <v>825</v>
      </c>
      <c r="D8666" s="4" t="n">
        <v>44</v>
      </c>
      <c r="E8666" s="19" t="s">
        <v>777</v>
      </c>
      <c r="F8666" s="20" t="s">
        <v>824</v>
      </c>
    </row>
    <row r="8667" customFormat="false" ht="15" hidden="false" customHeight="false" outlineLevel="0" collapsed="false">
      <c r="A8667" s="4" t="str">
        <f aca="false">B8667&amp;"|"&amp;C8667</f>
        <v>tdbR00000932 Cys-GCA|46</v>
      </c>
      <c r="B8667" s="4" t="s">
        <v>155</v>
      </c>
      <c r="C8667" s="4" t="s">
        <v>826</v>
      </c>
      <c r="D8667" s="4" t="n">
        <v>45</v>
      </c>
      <c r="E8667" s="19" t="s">
        <v>780</v>
      </c>
      <c r="F8667" s="20" t="s">
        <v>824</v>
      </c>
    </row>
    <row r="8668" customFormat="false" ht="15" hidden="false" customHeight="false" outlineLevel="0" collapsed="false">
      <c r="A8668" s="4" t="str">
        <f aca="false">B8668&amp;"|"&amp;C8668</f>
        <v>tdbR00000932 Cys-GCA|48</v>
      </c>
      <c r="B8668" s="4" t="s">
        <v>155</v>
      </c>
      <c r="C8668" s="4" t="s">
        <v>828</v>
      </c>
      <c r="D8668" s="4" t="n">
        <v>46</v>
      </c>
      <c r="E8668" s="19" t="s">
        <v>772</v>
      </c>
      <c r="F8668" s="20" t="s">
        <v>824</v>
      </c>
    </row>
    <row r="8669" customFormat="false" ht="15" hidden="false" customHeight="false" outlineLevel="0" collapsed="false">
      <c r="A8669" s="4" t="str">
        <f aca="false">B8669&amp;"|"&amp;C8669</f>
        <v>tdbR00000932 Cys-GCA|49</v>
      </c>
      <c r="B8669" s="4" t="s">
        <v>155</v>
      </c>
      <c r="C8669" s="4" t="s">
        <v>829</v>
      </c>
      <c r="D8669" s="4" t="n">
        <v>47</v>
      </c>
      <c r="E8669" s="23" t="s">
        <v>780</v>
      </c>
      <c r="F8669" s="10" t="s">
        <v>830</v>
      </c>
    </row>
    <row r="8670" customFormat="false" ht="15" hidden="false" customHeight="false" outlineLevel="0" collapsed="false">
      <c r="A8670" s="4" t="str">
        <f aca="false">B8670&amp;"|"&amp;C8670</f>
        <v>tdbR00000932 Cys-GCA|50</v>
      </c>
      <c r="B8670" s="4" t="s">
        <v>155</v>
      </c>
      <c r="C8670" s="4" t="s">
        <v>831</v>
      </c>
      <c r="D8670" s="4" t="n">
        <v>48</v>
      </c>
      <c r="E8670" s="23" t="s">
        <v>772</v>
      </c>
      <c r="F8670" s="10" t="s">
        <v>830</v>
      </c>
    </row>
    <row r="8671" customFormat="false" ht="15" hidden="false" customHeight="false" outlineLevel="0" collapsed="false">
      <c r="A8671" s="4" t="str">
        <f aca="false">B8671&amp;"|"&amp;C8671</f>
        <v>tdbR00000932 Cys-GCA|51</v>
      </c>
      <c r="B8671" s="4" t="s">
        <v>155</v>
      </c>
      <c r="C8671" s="4" t="s">
        <v>832</v>
      </c>
      <c r="D8671" s="4" t="n">
        <v>49</v>
      </c>
      <c r="E8671" s="23" t="s">
        <v>459</v>
      </c>
      <c r="F8671" s="10" t="s">
        <v>830</v>
      </c>
    </row>
    <row r="8672" customFormat="false" ht="15" hidden="false" customHeight="false" outlineLevel="0" collapsed="false">
      <c r="A8672" s="4" t="str">
        <f aca="false">B8672&amp;"|"&amp;C8672</f>
        <v>tdbR00000932 Cys-GCA|52</v>
      </c>
      <c r="B8672" s="4" t="s">
        <v>155</v>
      </c>
      <c r="C8672" s="4" t="s">
        <v>833</v>
      </c>
      <c r="D8672" s="4" t="n">
        <v>50</v>
      </c>
      <c r="E8672" s="23" t="s">
        <v>459</v>
      </c>
      <c r="F8672" s="10" t="s">
        <v>830</v>
      </c>
    </row>
    <row r="8673" customFormat="false" ht="15" hidden="false" customHeight="false" outlineLevel="0" collapsed="false">
      <c r="A8673" s="4" t="str">
        <f aca="false">B8673&amp;"|"&amp;C8673</f>
        <v>tdbR00000932 Cys-GCA|53</v>
      </c>
      <c r="B8673" s="4" t="s">
        <v>155</v>
      </c>
      <c r="C8673" s="4" t="s">
        <v>834</v>
      </c>
      <c r="D8673" s="4" t="n">
        <v>51</v>
      </c>
      <c r="E8673" s="23" t="s">
        <v>459</v>
      </c>
      <c r="F8673" s="10" t="s">
        <v>830</v>
      </c>
    </row>
    <row r="8674" customFormat="false" ht="15" hidden="false" customHeight="false" outlineLevel="0" collapsed="false">
      <c r="A8674" s="4" t="str">
        <f aca="false">B8674&amp;"|"&amp;C8674</f>
        <v>tdbR00000932 Cys-GCA|54</v>
      </c>
      <c r="B8674" s="4" t="s">
        <v>155</v>
      </c>
      <c r="C8674" s="4" t="s">
        <v>835</v>
      </c>
      <c r="D8674" s="4" t="n">
        <v>52</v>
      </c>
      <c r="E8674" s="19" t="s">
        <v>777</v>
      </c>
      <c r="F8674" s="20" t="s">
        <v>836</v>
      </c>
    </row>
    <row r="8675" customFormat="false" ht="15" hidden="false" customHeight="false" outlineLevel="0" collapsed="false">
      <c r="A8675" s="4" t="str">
        <f aca="false">B8675&amp;"|"&amp;C8675</f>
        <v>tdbR00000932 Cys-GCA|55</v>
      </c>
      <c r="B8675" s="4" t="s">
        <v>155</v>
      </c>
      <c r="C8675" s="4" t="s">
        <v>837</v>
      </c>
      <c r="D8675" s="4" t="n">
        <v>53</v>
      </c>
      <c r="E8675" s="19" t="s">
        <v>777</v>
      </c>
      <c r="F8675" s="20" t="s">
        <v>836</v>
      </c>
    </row>
    <row r="8676" customFormat="false" ht="15" hidden="false" customHeight="false" outlineLevel="0" collapsed="false">
      <c r="A8676" s="4" t="str">
        <f aca="false">B8676&amp;"|"&amp;C8676</f>
        <v>tdbR00000932 Cys-GCA|56</v>
      </c>
      <c r="B8676" s="4" t="s">
        <v>155</v>
      </c>
      <c r="C8676" s="4" t="s">
        <v>838</v>
      </c>
      <c r="D8676" s="4" t="n">
        <v>54</v>
      </c>
      <c r="E8676" s="19" t="s">
        <v>772</v>
      </c>
      <c r="F8676" s="20" t="s">
        <v>836</v>
      </c>
    </row>
    <row r="8677" customFormat="false" ht="15" hidden="false" customHeight="false" outlineLevel="0" collapsed="false">
      <c r="A8677" s="4" t="str">
        <f aca="false">B8677&amp;"|"&amp;C8677</f>
        <v>tdbR00000932 Cys-GCA|57</v>
      </c>
      <c r="B8677" s="4" t="s">
        <v>155</v>
      </c>
      <c r="C8677" s="4" t="s">
        <v>839</v>
      </c>
      <c r="D8677" s="4" t="n">
        <v>55</v>
      </c>
      <c r="E8677" s="19" t="s">
        <v>780</v>
      </c>
      <c r="F8677" s="20" t="s">
        <v>836</v>
      </c>
    </row>
    <row r="8678" customFormat="false" ht="15" hidden="false" customHeight="false" outlineLevel="0" collapsed="false">
      <c r="A8678" s="4" t="str">
        <f aca="false">B8678&amp;"|"&amp;C8678</f>
        <v>tdbR00000932 Cys-GCA|58</v>
      </c>
      <c r="B8678" s="4" t="s">
        <v>155</v>
      </c>
      <c r="C8678" s="4" t="s">
        <v>840</v>
      </c>
      <c r="D8678" s="4" t="n">
        <v>56</v>
      </c>
      <c r="E8678" s="19" t="s">
        <v>780</v>
      </c>
      <c r="F8678" s="20" t="s">
        <v>836</v>
      </c>
    </row>
    <row r="8679" customFormat="false" ht="15" hidden="false" customHeight="false" outlineLevel="0" collapsed="false">
      <c r="A8679" s="4" t="str">
        <f aca="false">B8679&amp;"|"&amp;C8679</f>
        <v>tdbR00000932 Cys-GCA|59</v>
      </c>
      <c r="B8679" s="4" t="s">
        <v>155</v>
      </c>
      <c r="C8679" s="4" t="s">
        <v>841</v>
      </c>
      <c r="D8679" s="4" t="n">
        <v>57</v>
      </c>
      <c r="E8679" s="19" t="s">
        <v>780</v>
      </c>
      <c r="F8679" s="20" t="s">
        <v>836</v>
      </c>
    </row>
    <row r="8680" customFormat="false" ht="15" hidden="false" customHeight="false" outlineLevel="0" collapsed="false">
      <c r="A8680" s="4" t="str">
        <f aca="false">B8680&amp;"|"&amp;C8680</f>
        <v>tdbR00000932 Cys-GCA|60</v>
      </c>
      <c r="B8680" s="4" t="s">
        <v>155</v>
      </c>
      <c r="C8680" s="4" t="s">
        <v>842</v>
      </c>
      <c r="D8680" s="4" t="n">
        <v>58</v>
      </c>
      <c r="E8680" s="19" t="s">
        <v>777</v>
      </c>
      <c r="F8680" s="20" t="s">
        <v>836</v>
      </c>
    </row>
    <row r="8681" customFormat="false" ht="15" hidden="false" customHeight="false" outlineLevel="0" collapsed="false">
      <c r="A8681" s="4" t="str">
        <f aca="false">B8681&amp;"|"&amp;C8681</f>
        <v>tdbR00000932 Cys-GCA|61</v>
      </c>
      <c r="B8681" s="4" t="s">
        <v>155</v>
      </c>
      <c r="C8681" s="4" t="s">
        <v>843</v>
      </c>
      <c r="D8681" s="4" t="n">
        <v>59</v>
      </c>
      <c r="E8681" s="23" t="s">
        <v>772</v>
      </c>
      <c r="F8681" s="10" t="s">
        <v>830</v>
      </c>
    </row>
    <row r="8682" customFormat="false" ht="15" hidden="false" customHeight="false" outlineLevel="0" collapsed="false">
      <c r="A8682" s="4" t="str">
        <f aca="false">B8682&amp;"|"&amp;C8682</f>
        <v>tdbR00000932 Cys-GCA|62</v>
      </c>
      <c r="B8682" s="4" t="s">
        <v>155</v>
      </c>
      <c r="C8682" s="4" t="s">
        <v>844</v>
      </c>
      <c r="D8682" s="4" t="n">
        <v>60</v>
      </c>
      <c r="E8682" s="23" t="s">
        <v>772</v>
      </c>
      <c r="F8682" s="10" t="s">
        <v>830</v>
      </c>
    </row>
    <row r="8683" customFormat="false" ht="15" hidden="false" customHeight="false" outlineLevel="0" collapsed="false">
      <c r="A8683" s="4" t="str">
        <f aca="false">B8683&amp;"|"&amp;C8683</f>
        <v>tdbR00000932 Cys-GCA|63</v>
      </c>
      <c r="B8683" s="4" t="s">
        <v>155</v>
      </c>
      <c r="C8683" s="4" t="s">
        <v>845</v>
      </c>
      <c r="D8683" s="4" t="n">
        <v>61</v>
      </c>
      <c r="E8683" s="23" t="s">
        <v>772</v>
      </c>
      <c r="F8683" s="10" t="s">
        <v>830</v>
      </c>
    </row>
    <row r="8684" customFormat="false" ht="15" hidden="false" customHeight="false" outlineLevel="0" collapsed="false">
      <c r="A8684" s="4" t="str">
        <f aca="false">B8684&amp;"|"&amp;C8684</f>
        <v>tdbR00000932 Cys-GCA|64</v>
      </c>
      <c r="B8684" s="4" t="s">
        <v>155</v>
      </c>
      <c r="C8684" s="4" t="s">
        <v>846</v>
      </c>
      <c r="D8684" s="4" t="n">
        <v>62</v>
      </c>
      <c r="E8684" s="23" t="s">
        <v>459</v>
      </c>
      <c r="F8684" s="10" t="s">
        <v>830</v>
      </c>
    </row>
    <row r="8685" customFormat="false" ht="15" hidden="false" customHeight="false" outlineLevel="0" collapsed="false">
      <c r="A8685" s="4" t="str">
        <f aca="false">B8685&amp;"|"&amp;C8685</f>
        <v>tdbR00000932 Cys-GCA|65</v>
      </c>
      <c r="B8685" s="4" t="s">
        <v>155</v>
      </c>
      <c r="C8685" s="4" t="s">
        <v>847</v>
      </c>
      <c r="D8685" s="4" t="n">
        <v>63</v>
      </c>
      <c r="E8685" s="23" t="s">
        <v>777</v>
      </c>
      <c r="F8685" s="10" t="s">
        <v>830</v>
      </c>
    </row>
    <row r="8686" customFormat="false" ht="15" hidden="false" customHeight="false" outlineLevel="0" collapsed="false">
      <c r="A8686" s="4" t="str">
        <f aca="false">B8686&amp;"|"&amp;C8686</f>
        <v>tdbR00000932 Cys-GCA|66</v>
      </c>
      <c r="B8686" s="4" t="s">
        <v>155</v>
      </c>
      <c r="C8686" s="4" t="s">
        <v>848</v>
      </c>
      <c r="D8686" s="4" t="n">
        <v>64</v>
      </c>
      <c r="E8686" s="17" t="s">
        <v>772</v>
      </c>
      <c r="F8686" s="18" t="s">
        <v>768</v>
      </c>
    </row>
    <row r="8687" customFormat="false" ht="15" hidden="false" customHeight="false" outlineLevel="0" collapsed="false">
      <c r="A8687" s="4" t="str">
        <f aca="false">B8687&amp;"|"&amp;C8687</f>
        <v>tdbR00000932 Cys-GCA|67</v>
      </c>
      <c r="B8687" s="4" t="s">
        <v>155</v>
      </c>
      <c r="C8687" s="4" t="s">
        <v>849</v>
      </c>
      <c r="D8687" s="4" t="n">
        <v>65</v>
      </c>
      <c r="E8687" s="17" t="s">
        <v>777</v>
      </c>
      <c r="F8687" s="18" t="s">
        <v>768</v>
      </c>
    </row>
    <row r="8688" customFormat="false" ht="15" hidden="false" customHeight="false" outlineLevel="0" collapsed="false">
      <c r="A8688" s="4" t="str">
        <f aca="false">B8688&amp;"|"&amp;C8688</f>
        <v>tdbR00000932 Cys-GCA|68</v>
      </c>
      <c r="B8688" s="4" t="s">
        <v>155</v>
      </c>
      <c r="C8688" s="4" t="s">
        <v>850</v>
      </c>
      <c r="D8688" s="4" t="n">
        <v>66</v>
      </c>
      <c r="E8688" s="17" t="s">
        <v>772</v>
      </c>
      <c r="F8688" s="18" t="s">
        <v>768</v>
      </c>
    </row>
    <row r="8689" customFormat="false" ht="15" hidden="false" customHeight="false" outlineLevel="0" collapsed="false">
      <c r="A8689" s="4" t="str">
        <f aca="false">B8689&amp;"|"&amp;C8689</f>
        <v>tdbR00000932 Cys-GCA|69</v>
      </c>
      <c r="B8689" s="4" t="s">
        <v>155</v>
      </c>
      <c r="C8689" s="4" t="s">
        <v>851</v>
      </c>
      <c r="D8689" s="4" t="n">
        <v>67</v>
      </c>
      <c r="E8689" s="17" t="s">
        <v>772</v>
      </c>
      <c r="F8689" s="18" t="s">
        <v>768</v>
      </c>
    </row>
    <row r="8690" customFormat="false" ht="15" hidden="false" customHeight="false" outlineLevel="0" collapsed="false">
      <c r="A8690" s="4" t="str">
        <f aca="false">B8690&amp;"|"&amp;C8690</f>
        <v>tdbR00000932 Cys-GCA|70</v>
      </c>
      <c r="B8690" s="4" t="s">
        <v>155</v>
      </c>
      <c r="C8690" s="4" t="s">
        <v>852</v>
      </c>
      <c r="D8690" s="4" t="n">
        <v>68</v>
      </c>
      <c r="E8690" s="17" t="s">
        <v>780</v>
      </c>
      <c r="F8690" s="18" t="s">
        <v>768</v>
      </c>
    </row>
    <row r="8691" customFormat="false" ht="15" hidden="false" customHeight="false" outlineLevel="0" collapsed="false">
      <c r="A8691" s="4" t="str">
        <f aca="false">B8691&amp;"|"&amp;C8691</f>
        <v>tdbR00000932 Cys-GCA|71</v>
      </c>
      <c r="B8691" s="4" t="s">
        <v>155</v>
      </c>
      <c r="C8691" s="4" t="s">
        <v>853</v>
      </c>
      <c r="D8691" s="4" t="n">
        <v>69</v>
      </c>
      <c r="E8691" s="17" t="s">
        <v>772</v>
      </c>
      <c r="F8691" s="18" t="s">
        <v>768</v>
      </c>
    </row>
    <row r="8692" customFormat="false" ht="15" hidden="false" customHeight="false" outlineLevel="0" collapsed="false">
      <c r="A8692" s="4" t="str">
        <f aca="false">B8692&amp;"|"&amp;C8692</f>
        <v>tdbR00000932 Cys-GCA|72</v>
      </c>
      <c r="B8692" s="4" t="s">
        <v>155</v>
      </c>
      <c r="C8692" s="4" t="s">
        <v>854</v>
      </c>
      <c r="D8692" s="4" t="n">
        <v>70</v>
      </c>
      <c r="E8692" s="17" t="s">
        <v>772</v>
      </c>
      <c r="F8692" s="18" t="s">
        <v>768</v>
      </c>
    </row>
    <row r="8693" customFormat="false" ht="15" hidden="false" customHeight="false" outlineLevel="0" collapsed="false">
      <c r="A8693" s="4" t="str">
        <f aca="false">B8693&amp;"|"&amp;C8693</f>
        <v>tdbR00000933 Cys-GCA|1</v>
      </c>
      <c r="B8693" s="4" t="s">
        <v>156</v>
      </c>
      <c r="C8693" s="4" t="s">
        <v>767</v>
      </c>
      <c r="D8693" s="4" t="n">
        <v>1</v>
      </c>
      <c r="E8693" s="17" t="s">
        <v>459</v>
      </c>
      <c r="F8693" s="18" t="s">
        <v>768</v>
      </c>
    </row>
    <row r="8694" customFormat="false" ht="15" hidden="false" customHeight="false" outlineLevel="0" collapsed="false">
      <c r="A8694" s="4" t="str">
        <f aca="false">B8694&amp;"|"&amp;C8694</f>
        <v>tdbR00000933 Cys-GCA|2</v>
      </c>
      <c r="B8694" s="4" t="s">
        <v>156</v>
      </c>
      <c r="C8694" s="4" t="s">
        <v>769</v>
      </c>
      <c r="D8694" s="4" t="n">
        <v>2</v>
      </c>
      <c r="E8694" s="17" t="s">
        <v>459</v>
      </c>
      <c r="F8694" s="18" t="s">
        <v>768</v>
      </c>
    </row>
    <row r="8695" customFormat="false" ht="15" hidden="false" customHeight="false" outlineLevel="0" collapsed="false">
      <c r="A8695" s="4" t="str">
        <f aca="false">B8695&amp;"|"&amp;C8695</f>
        <v>tdbR00000933 Cys-GCA|3</v>
      </c>
      <c r="B8695" s="4" t="s">
        <v>156</v>
      </c>
      <c r="C8695" s="4" t="s">
        <v>770</v>
      </c>
      <c r="D8695" s="4" t="n">
        <v>3</v>
      </c>
      <c r="E8695" s="17" t="s">
        <v>777</v>
      </c>
      <c r="F8695" s="18" t="s">
        <v>768</v>
      </c>
    </row>
    <row r="8696" customFormat="false" ht="15" hidden="false" customHeight="false" outlineLevel="0" collapsed="false">
      <c r="A8696" s="4" t="str">
        <f aca="false">B8696&amp;"|"&amp;C8696</f>
        <v>tdbR00000933 Cys-GCA|4</v>
      </c>
      <c r="B8696" s="4" t="s">
        <v>156</v>
      </c>
      <c r="C8696" s="4" t="s">
        <v>771</v>
      </c>
      <c r="D8696" s="4" t="n">
        <v>4</v>
      </c>
      <c r="E8696" s="17" t="s">
        <v>459</v>
      </c>
      <c r="F8696" s="18" t="s">
        <v>768</v>
      </c>
    </row>
    <row r="8697" customFormat="false" ht="15" hidden="false" customHeight="false" outlineLevel="0" collapsed="false">
      <c r="A8697" s="4" t="str">
        <f aca="false">B8697&amp;"|"&amp;C8697</f>
        <v>tdbR00000933 Cys-GCA|5</v>
      </c>
      <c r="B8697" s="4" t="s">
        <v>156</v>
      </c>
      <c r="C8697" s="4" t="s">
        <v>773</v>
      </c>
      <c r="D8697" s="4" t="n">
        <v>5</v>
      </c>
      <c r="E8697" s="17" t="s">
        <v>459</v>
      </c>
      <c r="F8697" s="18" t="s">
        <v>768</v>
      </c>
    </row>
    <row r="8698" customFormat="false" ht="15" hidden="false" customHeight="false" outlineLevel="0" collapsed="false">
      <c r="A8698" s="4" t="str">
        <f aca="false">B8698&amp;"|"&amp;C8698</f>
        <v>tdbR00000933 Cys-GCA|6</v>
      </c>
      <c r="B8698" s="4" t="s">
        <v>156</v>
      </c>
      <c r="C8698" s="4" t="s">
        <v>774</v>
      </c>
      <c r="D8698" s="4" t="n">
        <v>6</v>
      </c>
      <c r="E8698" s="17" t="s">
        <v>780</v>
      </c>
      <c r="F8698" s="18" t="s">
        <v>768</v>
      </c>
    </row>
    <row r="8699" customFormat="false" ht="15" hidden="false" customHeight="false" outlineLevel="0" collapsed="false">
      <c r="A8699" s="4" t="str">
        <f aca="false">B8699&amp;"|"&amp;C8699</f>
        <v>tdbR00000933 Cys-GCA|7</v>
      </c>
      <c r="B8699" s="4" t="s">
        <v>156</v>
      </c>
      <c r="C8699" s="4" t="s">
        <v>775</v>
      </c>
      <c r="D8699" s="4" t="n">
        <v>7</v>
      </c>
      <c r="E8699" s="17" t="s">
        <v>459</v>
      </c>
      <c r="F8699" s="18" t="s">
        <v>768</v>
      </c>
    </row>
    <row r="8700" customFormat="false" ht="15" hidden="false" customHeight="false" outlineLevel="0" collapsed="false">
      <c r="A8700" s="4" t="str">
        <f aca="false">B8700&amp;"|"&amp;C8700</f>
        <v>tdbR00000933 Cys-GCA|8</v>
      </c>
      <c r="B8700" s="4" t="s">
        <v>156</v>
      </c>
      <c r="C8700" s="4" t="s">
        <v>776</v>
      </c>
      <c r="D8700" s="4" t="n">
        <v>8</v>
      </c>
      <c r="E8700" s="3" t="s">
        <v>777</v>
      </c>
      <c r="F8700" s="4" t="s">
        <v>778</v>
      </c>
    </row>
    <row r="8701" customFormat="false" ht="15" hidden="false" customHeight="false" outlineLevel="0" collapsed="false">
      <c r="A8701" s="4" t="str">
        <f aca="false">B8701&amp;"|"&amp;C8701</f>
        <v>tdbR00000933 Cys-GCA|9</v>
      </c>
      <c r="B8701" s="4" t="s">
        <v>156</v>
      </c>
      <c r="C8701" s="4" t="s">
        <v>779</v>
      </c>
      <c r="D8701" s="4" t="n">
        <v>9</v>
      </c>
      <c r="E8701" s="3" t="s">
        <v>459</v>
      </c>
      <c r="F8701" s="4" t="s">
        <v>781</v>
      </c>
    </row>
    <row r="8702" customFormat="false" ht="15" hidden="false" customHeight="false" outlineLevel="0" collapsed="false">
      <c r="A8702" s="4" t="str">
        <f aca="false">B8702&amp;"|"&amp;C8702</f>
        <v>tdbR00000933 Cys-GCA|10</v>
      </c>
      <c r="B8702" s="4" t="s">
        <v>156</v>
      </c>
      <c r="C8702" s="4" t="s">
        <v>782</v>
      </c>
      <c r="D8702" s="4" t="n">
        <v>10</v>
      </c>
      <c r="E8702" s="8" t="s">
        <v>459</v>
      </c>
      <c r="F8702" s="7" t="s">
        <v>783</v>
      </c>
    </row>
    <row r="8703" customFormat="false" ht="15" hidden="false" customHeight="false" outlineLevel="0" collapsed="false">
      <c r="A8703" s="4" t="str">
        <f aca="false">B8703&amp;"|"&amp;C8703</f>
        <v>tdbR00000933 Cys-GCA|11</v>
      </c>
      <c r="B8703" s="4" t="s">
        <v>156</v>
      </c>
      <c r="C8703" s="4" t="s">
        <v>784</v>
      </c>
      <c r="D8703" s="4" t="n">
        <v>11</v>
      </c>
      <c r="E8703" s="8" t="s">
        <v>772</v>
      </c>
      <c r="F8703" s="7" t="s">
        <v>783</v>
      </c>
    </row>
    <row r="8704" customFormat="false" ht="15" hidden="false" customHeight="false" outlineLevel="0" collapsed="false">
      <c r="A8704" s="4" t="str">
        <f aca="false">B8704&amp;"|"&amp;C8704</f>
        <v>tdbR00000933 Cys-GCA|12</v>
      </c>
      <c r="B8704" s="4" t="s">
        <v>156</v>
      </c>
      <c r="C8704" s="4" t="s">
        <v>785</v>
      </c>
      <c r="D8704" s="4" t="n">
        <v>12</v>
      </c>
      <c r="E8704" s="8" t="s">
        <v>772</v>
      </c>
      <c r="F8704" s="7" t="s">
        <v>783</v>
      </c>
    </row>
    <row r="8705" customFormat="false" ht="15" hidden="false" customHeight="false" outlineLevel="0" collapsed="false">
      <c r="A8705" s="4" t="str">
        <f aca="false">B8705&amp;"|"&amp;C8705</f>
        <v>tdbR00000933 Cys-GCA|13</v>
      </c>
      <c r="B8705" s="4" t="s">
        <v>156</v>
      </c>
      <c r="C8705" s="4" t="s">
        <v>786</v>
      </c>
      <c r="D8705" s="4" t="n">
        <v>13</v>
      </c>
      <c r="E8705" s="8" t="s">
        <v>459</v>
      </c>
      <c r="F8705" s="7" t="s">
        <v>783</v>
      </c>
    </row>
    <row r="8706" customFormat="false" ht="15" hidden="false" customHeight="false" outlineLevel="0" collapsed="false">
      <c r="A8706" s="4" t="str">
        <f aca="false">B8706&amp;"|"&amp;C8706</f>
        <v>tdbR00000933 Cys-GCA|14</v>
      </c>
      <c r="B8706" s="4" t="s">
        <v>156</v>
      </c>
      <c r="C8706" s="4" t="s">
        <v>787</v>
      </c>
      <c r="D8706" s="4" t="n">
        <v>14</v>
      </c>
      <c r="E8706" s="19" t="s">
        <v>780</v>
      </c>
      <c r="F8706" s="20" t="s">
        <v>788</v>
      </c>
    </row>
    <row r="8707" customFormat="false" ht="15" hidden="false" customHeight="false" outlineLevel="0" collapsed="false">
      <c r="A8707" s="4" t="str">
        <f aca="false">B8707&amp;"|"&amp;C8707</f>
        <v>tdbR00000933 Cys-GCA|15</v>
      </c>
      <c r="B8707" s="4" t="s">
        <v>156</v>
      </c>
      <c r="C8707" s="4" t="s">
        <v>789</v>
      </c>
      <c r="D8707" s="4" t="n">
        <v>15</v>
      </c>
      <c r="E8707" s="19" t="s">
        <v>459</v>
      </c>
      <c r="F8707" s="20" t="s">
        <v>788</v>
      </c>
    </row>
    <row r="8708" customFormat="false" ht="15" hidden="false" customHeight="false" outlineLevel="0" collapsed="false">
      <c r="A8708" s="4" t="str">
        <f aca="false">B8708&amp;"|"&amp;C8708</f>
        <v>tdbR00000933 Cys-GCA|16</v>
      </c>
      <c r="B8708" s="4" t="s">
        <v>156</v>
      </c>
      <c r="C8708" s="4" t="s">
        <v>790</v>
      </c>
      <c r="D8708" s="4" t="n">
        <v>16</v>
      </c>
      <c r="E8708" s="19" t="s">
        <v>780</v>
      </c>
      <c r="F8708" s="20" t="s">
        <v>788</v>
      </c>
    </row>
    <row r="8709" customFormat="false" ht="15" hidden="false" customHeight="false" outlineLevel="0" collapsed="false">
      <c r="A8709" s="4" t="str">
        <f aca="false">B8709&amp;"|"&amp;C8709</f>
        <v>tdbR00000933 Cys-GCA|18</v>
      </c>
      <c r="B8709" s="4" t="s">
        <v>156</v>
      </c>
      <c r="C8709" s="4" t="s">
        <v>793</v>
      </c>
      <c r="D8709" s="4" t="n">
        <v>17</v>
      </c>
      <c r="E8709" s="19" t="s">
        <v>459</v>
      </c>
      <c r="F8709" s="20" t="s">
        <v>788</v>
      </c>
    </row>
    <row r="8710" customFormat="false" ht="15" hidden="false" customHeight="false" outlineLevel="0" collapsed="false">
      <c r="A8710" s="4" t="str">
        <f aca="false">B8710&amp;"|"&amp;C8710</f>
        <v>tdbR00000933 Cys-GCA|19</v>
      </c>
      <c r="B8710" s="4" t="s">
        <v>156</v>
      </c>
      <c r="C8710" s="4" t="s">
        <v>794</v>
      </c>
      <c r="D8710" s="4" t="n">
        <v>18</v>
      </c>
      <c r="E8710" s="19" t="s">
        <v>459</v>
      </c>
      <c r="F8710" s="20" t="s">
        <v>788</v>
      </c>
    </row>
    <row r="8711" customFormat="false" ht="15" hidden="false" customHeight="false" outlineLevel="0" collapsed="false">
      <c r="A8711" s="4" t="str">
        <f aca="false">B8711&amp;"|"&amp;C8711</f>
        <v>tdbR00000933 Cys-GCA|20</v>
      </c>
      <c r="B8711" s="4" t="s">
        <v>156</v>
      </c>
      <c r="C8711" s="4" t="s">
        <v>795</v>
      </c>
      <c r="D8711" s="4" t="n">
        <v>19</v>
      </c>
      <c r="E8711" s="19" t="s">
        <v>772</v>
      </c>
      <c r="F8711" s="20" t="s">
        <v>788</v>
      </c>
    </row>
    <row r="8712" customFormat="false" ht="15" hidden="false" customHeight="false" outlineLevel="0" collapsed="false">
      <c r="A8712" s="4" t="str">
        <f aca="false">B8712&amp;"|"&amp;C8712</f>
        <v>tdbR00000933 Cys-GCA|21</v>
      </c>
      <c r="B8712" s="4" t="s">
        <v>156</v>
      </c>
      <c r="C8712" s="4" t="s">
        <v>797</v>
      </c>
      <c r="D8712" s="4" t="n">
        <v>20</v>
      </c>
      <c r="E8712" s="19" t="s">
        <v>459</v>
      </c>
      <c r="F8712" s="20" t="s">
        <v>788</v>
      </c>
    </row>
    <row r="8713" customFormat="false" ht="15" hidden="false" customHeight="false" outlineLevel="0" collapsed="false">
      <c r="A8713" s="4" t="str">
        <f aca="false">B8713&amp;"|"&amp;C8713</f>
        <v>tdbR00000933 Cys-GCA|22</v>
      </c>
      <c r="B8713" s="4" t="s">
        <v>156</v>
      </c>
      <c r="C8713" s="4" t="s">
        <v>798</v>
      </c>
      <c r="D8713" s="4" t="n">
        <v>21</v>
      </c>
      <c r="E8713" s="8" t="s">
        <v>780</v>
      </c>
      <c r="F8713" s="7" t="s">
        <v>783</v>
      </c>
    </row>
    <row r="8714" customFormat="false" ht="15" hidden="false" customHeight="false" outlineLevel="0" collapsed="false">
      <c r="A8714" s="4" t="str">
        <f aca="false">B8714&amp;"|"&amp;C8714</f>
        <v>tdbR00000933 Cys-GCA|23</v>
      </c>
      <c r="B8714" s="4" t="s">
        <v>156</v>
      </c>
      <c r="C8714" s="4" t="s">
        <v>799</v>
      </c>
      <c r="D8714" s="4" t="n">
        <v>22</v>
      </c>
      <c r="E8714" s="8" t="s">
        <v>459</v>
      </c>
      <c r="F8714" s="7" t="s">
        <v>783</v>
      </c>
    </row>
    <row r="8715" customFormat="false" ht="15" hidden="false" customHeight="false" outlineLevel="0" collapsed="false">
      <c r="A8715" s="4" t="str">
        <f aca="false">B8715&amp;"|"&amp;C8715</f>
        <v>tdbR00000933 Cys-GCA|24</v>
      </c>
      <c r="B8715" s="4" t="s">
        <v>156</v>
      </c>
      <c r="C8715" s="4" t="s">
        <v>800</v>
      </c>
      <c r="D8715" s="4" t="n">
        <v>23</v>
      </c>
      <c r="E8715" s="8" t="s">
        <v>459</v>
      </c>
      <c r="F8715" s="7" t="s">
        <v>783</v>
      </c>
    </row>
    <row r="8716" customFormat="false" ht="15" hidden="false" customHeight="false" outlineLevel="0" collapsed="false">
      <c r="A8716" s="4" t="str">
        <f aca="false">B8716&amp;"|"&amp;C8716</f>
        <v>tdbR00000933 Cys-GCA|25</v>
      </c>
      <c r="B8716" s="4" t="s">
        <v>156</v>
      </c>
      <c r="C8716" s="4" t="s">
        <v>801</v>
      </c>
      <c r="D8716" s="4" t="n">
        <v>24</v>
      </c>
      <c r="E8716" s="8" t="s">
        <v>772</v>
      </c>
      <c r="F8716" s="7" t="s">
        <v>783</v>
      </c>
    </row>
    <row r="8717" customFormat="false" ht="15" hidden="false" customHeight="false" outlineLevel="0" collapsed="false">
      <c r="A8717" s="4" t="str">
        <f aca="false">B8717&amp;"|"&amp;C8717</f>
        <v>tdbR00000933 Cys-GCA|26</v>
      </c>
      <c r="B8717" s="4" t="s">
        <v>156</v>
      </c>
      <c r="C8717" s="4" t="s">
        <v>802</v>
      </c>
      <c r="D8717" s="4" t="n">
        <v>25</v>
      </c>
      <c r="E8717" s="3" t="s">
        <v>780</v>
      </c>
      <c r="F8717" s="4" t="s">
        <v>803</v>
      </c>
    </row>
    <row r="8718" customFormat="false" ht="15" hidden="false" customHeight="false" outlineLevel="0" collapsed="false">
      <c r="A8718" s="4" t="str">
        <f aca="false">B8718&amp;"|"&amp;C8718</f>
        <v>tdbR00000933 Cys-GCA|27</v>
      </c>
      <c r="B8718" s="4" t="s">
        <v>156</v>
      </c>
      <c r="C8718" s="4" t="s">
        <v>804</v>
      </c>
      <c r="D8718" s="4" t="n">
        <v>26</v>
      </c>
      <c r="E8718" s="21" t="s">
        <v>780</v>
      </c>
      <c r="F8718" s="22" t="s">
        <v>805</v>
      </c>
    </row>
    <row r="8719" customFormat="false" ht="15" hidden="false" customHeight="false" outlineLevel="0" collapsed="false">
      <c r="A8719" s="4" t="str">
        <f aca="false">B8719&amp;"|"&amp;C8719</f>
        <v>tdbR00000933 Cys-GCA|28</v>
      </c>
      <c r="B8719" s="4" t="s">
        <v>156</v>
      </c>
      <c r="C8719" s="4" t="s">
        <v>806</v>
      </c>
      <c r="D8719" s="4" t="n">
        <v>27</v>
      </c>
      <c r="E8719" s="21" t="s">
        <v>772</v>
      </c>
      <c r="F8719" s="22" t="s">
        <v>805</v>
      </c>
    </row>
    <row r="8720" customFormat="false" ht="15" hidden="false" customHeight="false" outlineLevel="0" collapsed="false">
      <c r="A8720" s="4" t="str">
        <f aca="false">B8720&amp;"|"&amp;C8720</f>
        <v>tdbR00000933 Cys-GCA|29</v>
      </c>
      <c r="B8720" s="4" t="s">
        <v>156</v>
      </c>
      <c r="C8720" s="4" t="s">
        <v>807</v>
      </c>
      <c r="D8720" s="4" t="n">
        <v>28</v>
      </c>
      <c r="E8720" s="21" t="s">
        <v>459</v>
      </c>
      <c r="F8720" s="22" t="s">
        <v>805</v>
      </c>
    </row>
    <row r="8721" customFormat="false" ht="15" hidden="false" customHeight="false" outlineLevel="0" collapsed="false">
      <c r="A8721" s="4" t="str">
        <f aca="false">B8721&amp;"|"&amp;C8721</f>
        <v>tdbR00000933 Cys-GCA|30</v>
      </c>
      <c r="B8721" s="4" t="s">
        <v>156</v>
      </c>
      <c r="C8721" s="4" t="s">
        <v>808</v>
      </c>
      <c r="D8721" s="4" t="n">
        <v>29</v>
      </c>
      <c r="E8721" s="21" t="s">
        <v>459</v>
      </c>
      <c r="F8721" s="22" t="s">
        <v>805</v>
      </c>
    </row>
    <row r="8722" customFormat="false" ht="15" hidden="false" customHeight="false" outlineLevel="0" collapsed="false">
      <c r="A8722" s="4" t="str">
        <f aca="false">B8722&amp;"|"&amp;C8722</f>
        <v>tdbR00000933 Cys-GCA|31</v>
      </c>
      <c r="B8722" s="4" t="s">
        <v>156</v>
      </c>
      <c r="C8722" s="4" t="s">
        <v>809</v>
      </c>
      <c r="D8722" s="4" t="n">
        <v>30</v>
      </c>
      <c r="E8722" s="21" t="s">
        <v>772</v>
      </c>
      <c r="F8722" s="22" t="s">
        <v>805</v>
      </c>
    </row>
    <row r="8723" customFormat="false" ht="15" hidden="false" customHeight="false" outlineLevel="0" collapsed="false">
      <c r="A8723" s="4" t="str">
        <f aca="false">B8723&amp;"|"&amp;C8723</f>
        <v>tdbR00000933 Cys-GCA|32</v>
      </c>
      <c r="B8723" s="4" t="s">
        <v>156</v>
      </c>
      <c r="C8723" s="4" t="s">
        <v>810</v>
      </c>
      <c r="D8723" s="4" t="n">
        <v>31</v>
      </c>
      <c r="E8723" s="19" t="s">
        <v>772</v>
      </c>
      <c r="F8723" s="20" t="s">
        <v>811</v>
      </c>
    </row>
    <row r="8724" customFormat="false" ht="15" hidden="false" customHeight="false" outlineLevel="0" collapsed="false">
      <c r="A8724" s="4" t="str">
        <f aca="false">B8724&amp;"|"&amp;C8724</f>
        <v>tdbR00000933 Cys-GCA|33</v>
      </c>
      <c r="B8724" s="4" t="s">
        <v>156</v>
      </c>
      <c r="C8724" s="4" t="s">
        <v>812</v>
      </c>
      <c r="D8724" s="4" t="n">
        <v>32</v>
      </c>
      <c r="E8724" s="19" t="s">
        <v>777</v>
      </c>
      <c r="F8724" s="20" t="s">
        <v>811</v>
      </c>
    </row>
    <row r="8725" customFormat="false" ht="15" hidden="false" customHeight="false" outlineLevel="0" collapsed="false">
      <c r="A8725" s="4" t="str">
        <f aca="false">B8725&amp;"|"&amp;C8725</f>
        <v>tdbR00000933 Cys-GCA|34</v>
      </c>
      <c r="B8725" s="4" t="s">
        <v>156</v>
      </c>
      <c r="C8725" s="4" t="s">
        <v>813</v>
      </c>
      <c r="D8725" s="4" t="n">
        <v>33</v>
      </c>
      <c r="E8725" s="19" t="s">
        <v>459</v>
      </c>
      <c r="F8725" s="20" t="s">
        <v>811</v>
      </c>
    </row>
    <row r="8726" customFormat="false" ht="15" hidden="false" customHeight="false" outlineLevel="0" collapsed="false">
      <c r="A8726" s="4" t="str">
        <f aca="false">B8726&amp;"|"&amp;C8726</f>
        <v>tdbR00000933 Cys-GCA|35</v>
      </c>
      <c r="B8726" s="4" t="s">
        <v>156</v>
      </c>
      <c r="C8726" s="4" t="s">
        <v>814</v>
      </c>
      <c r="D8726" s="4" t="n">
        <v>34</v>
      </c>
      <c r="E8726" s="19" t="s">
        <v>772</v>
      </c>
      <c r="F8726" s="20" t="s">
        <v>811</v>
      </c>
    </row>
    <row r="8727" customFormat="false" ht="15" hidden="false" customHeight="false" outlineLevel="0" collapsed="false">
      <c r="A8727" s="4" t="str">
        <f aca="false">B8727&amp;"|"&amp;C8727</f>
        <v>tdbR00000933 Cys-GCA|36</v>
      </c>
      <c r="B8727" s="4" t="s">
        <v>156</v>
      </c>
      <c r="C8727" s="4" t="s">
        <v>815</v>
      </c>
      <c r="D8727" s="4" t="n">
        <v>35</v>
      </c>
      <c r="E8727" s="19" t="s">
        <v>780</v>
      </c>
      <c r="F8727" s="20" t="s">
        <v>811</v>
      </c>
    </row>
    <row r="8728" customFormat="false" ht="15" hidden="false" customHeight="false" outlineLevel="0" collapsed="false">
      <c r="A8728" s="4" t="str">
        <f aca="false">B8728&amp;"|"&amp;C8728</f>
        <v>tdbR00000933 Cys-GCA|37</v>
      </c>
      <c r="B8728" s="4" t="s">
        <v>156</v>
      </c>
      <c r="C8728" s="4" t="s">
        <v>816</v>
      </c>
      <c r="D8728" s="4" t="n">
        <v>36</v>
      </c>
      <c r="E8728" s="19" t="s">
        <v>780</v>
      </c>
      <c r="F8728" s="20" t="s">
        <v>811</v>
      </c>
    </row>
    <row r="8729" customFormat="false" ht="15" hidden="false" customHeight="false" outlineLevel="0" collapsed="false">
      <c r="A8729" s="4" t="str">
        <f aca="false">B8729&amp;"|"&amp;C8729</f>
        <v>tdbR00000933 Cys-GCA|38</v>
      </c>
      <c r="B8729" s="4" t="s">
        <v>156</v>
      </c>
      <c r="C8729" s="4" t="s">
        <v>817</v>
      </c>
      <c r="D8729" s="4" t="n">
        <v>37</v>
      </c>
      <c r="E8729" s="19" t="s">
        <v>780</v>
      </c>
      <c r="F8729" s="20" t="s">
        <v>811</v>
      </c>
    </row>
    <row r="8730" customFormat="false" ht="15" hidden="false" customHeight="false" outlineLevel="0" collapsed="false">
      <c r="A8730" s="4" t="str">
        <f aca="false">B8730&amp;"|"&amp;C8730</f>
        <v>tdbR00000933 Cys-GCA|39</v>
      </c>
      <c r="B8730" s="4" t="s">
        <v>156</v>
      </c>
      <c r="C8730" s="4" t="s">
        <v>818</v>
      </c>
      <c r="D8730" s="4" t="n">
        <v>38</v>
      </c>
      <c r="E8730" s="21" t="s">
        <v>459</v>
      </c>
      <c r="F8730" s="22" t="s">
        <v>805</v>
      </c>
    </row>
    <row r="8731" customFormat="false" ht="15" hidden="false" customHeight="false" outlineLevel="0" collapsed="false">
      <c r="A8731" s="4" t="str">
        <f aca="false">B8731&amp;"|"&amp;C8731</f>
        <v>tdbR00000933 Cys-GCA|40</v>
      </c>
      <c r="B8731" s="4" t="s">
        <v>156</v>
      </c>
      <c r="C8731" s="4" t="s">
        <v>819</v>
      </c>
      <c r="D8731" s="4" t="n">
        <v>39</v>
      </c>
      <c r="E8731" s="21" t="s">
        <v>772</v>
      </c>
      <c r="F8731" s="22" t="s">
        <v>805</v>
      </c>
    </row>
    <row r="8732" customFormat="false" ht="15" hidden="false" customHeight="false" outlineLevel="0" collapsed="false">
      <c r="A8732" s="4" t="str">
        <f aca="false">B8732&amp;"|"&amp;C8732</f>
        <v>tdbR00000933 Cys-GCA|41</v>
      </c>
      <c r="B8732" s="4" t="s">
        <v>156</v>
      </c>
      <c r="C8732" s="4" t="s">
        <v>820</v>
      </c>
      <c r="D8732" s="4" t="n">
        <v>40</v>
      </c>
      <c r="E8732" s="21" t="s">
        <v>772</v>
      </c>
      <c r="F8732" s="22" t="s">
        <v>805</v>
      </c>
    </row>
    <row r="8733" customFormat="false" ht="15" hidden="false" customHeight="false" outlineLevel="0" collapsed="false">
      <c r="A8733" s="4" t="str">
        <f aca="false">B8733&amp;"|"&amp;C8733</f>
        <v>tdbR00000933 Cys-GCA|42</v>
      </c>
      <c r="B8733" s="4" t="s">
        <v>156</v>
      </c>
      <c r="C8733" s="4" t="s">
        <v>821</v>
      </c>
      <c r="D8733" s="4" t="n">
        <v>41</v>
      </c>
      <c r="E8733" s="21" t="s">
        <v>459</v>
      </c>
      <c r="F8733" s="22" t="s">
        <v>805</v>
      </c>
    </row>
    <row r="8734" customFormat="false" ht="15" hidden="false" customHeight="false" outlineLevel="0" collapsed="false">
      <c r="A8734" s="4" t="str">
        <f aca="false">B8734&amp;"|"&amp;C8734</f>
        <v>tdbR00000933 Cys-GCA|43</v>
      </c>
      <c r="B8734" s="4" t="s">
        <v>156</v>
      </c>
      <c r="C8734" s="4" t="s">
        <v>822</v>
      </c>
      <c r="D8734" s="4" t="n">
        <v>42</v>
      </c>
      <c r="E8734" s="21" t="s">
        <v>777</v>
      </c>
      <c r="F8734" s="22" t="s">
        <v>805</v>
      </c>
    </row>
    <row r="8735" customFormat="false" ht="15" hidden="false" customHeight="false" outlineLevel="0" collapsed="false">
      <c r="A8735" s="4" t="str">
        <f aca="false">B8735&amp;"|"&amp;C8735</f>
        <v>tdbR00000933 Cys-GCA|44</v>
      </c>
      <c r="B8735" s="4" t="s">
        <v>156</v>
      </c>
      <c r="C8735" s="4" t="s">
        <v>823</v>
      </c>
      <c r="D8735" s="4" t="n">
        <v>43</v>
      </c>
      <c r="E8735" s="19" t="s">
        <v>772</v>
      </c>
      <c r="F8735" s="20" t="s">
        <v>824</v>
      </c>
    </row>
    <row r="8736" customFormat="false" ht="15" hidden="false" customHeight="false" outlineLevel="0" collapsed="false">
      <c r="A8736" s="4" t="str">
        <f aca="false">B8736&amp;"|"&amp;C8736</f>
        <v>tdbR00000933 Cys-GCA|45</v>
      </c>
      <c r="B8736" s="4" t="s">
        <v>156</v>
      </c>
      <c r="C8736" s="4" t="s">
        <v>825</v>
      </c>
      <c r="D8736" s="4" t="n">
        <v>44</v>
      </c>
      <c r="E8736" s="19" t="s">
        <v>777</v>
      </c>
      <c r="F8736" s="20" t="s">
        <v>824</v>
      </c>
    </row>
    <row r="8737" customFormat="false" ht="15" hidden="false" customHeight="false" outlineLevel="0" collapsed="false">
      <c r="A8737" s="4" t="str">
        <f aca="false">B8737&amp;"|"&amp;C8737</f>
        <v>tdbR00000933 Cys-GCA|46</v>
      </c>
      <c r="B8737" s="4" t="s">
        <v>156</v>
      </c>
      <c r="C8737" s="4" t="s">
        <v>826</v>
      </c>
      <c r="D8737" s="4" t="n">
        <v>45</v>
      </c>
      <c r="E8737" s="19" t="s">
        <v>780</v>
      </c>
      <c r="F8737" s="20" t="s">
        <v>824</v>
      </c>
    </row>
    <row r="8738" customFormat="false" ht="15" hidden="false" customHeight="false" outlineLevel="0" collapsed="false">
      <c r="A8738" s="4" t="str">
        <f aca="false">B8738&amp;"|"&amp;C8738</f>
        <v>tdbR00000933 Cys-GCA|48</v>
      </c>
      <c r="B8738" s="4" t="s">
        <v>156</v>
      </c>
      <c r="C8738" s="4" t="s">
        <v>828</v>
      </c>
      <c r="D8738" s="4" t="n">
        <v>46</v>
      </c>
      <c r="E8738" s="19" t="s">
        <v>772</v>
      </c>
      <c r="F8738" s="20" t="s">
        <v>824</v>
      </c>
    </row>
    <row r="8739" customFormat="false" ht="15" hidden="false" customHeight="false" outlineLevel="0" collapsed="false">
      <c r="A8739" s="4" t="str">
        <f aca="false">B8739&amp;"|"&amp;C8739</f>
        <v>tdbR00000933 Cys-GCA|49</v>
      </c>
      <c r="B8739" s="4" t="s">
        <v>156</v>
      </c>
      <c r="C8739" s="4" t="s">
        <v>829</v>
      </c>
      <c r="D8739" s="4" t="n">
        <v>47</v>
      </c>
      <c r="E8739" s="23" t="s">
        <v>780</v>
      </c>
      <c r="F8739" s="10" t="s">
        <v>830</v>
      </c>
    </row>
    <row r="8740" customFormat="false" ht="15" hidden="false" customHeight="false" outlineLevel="0" collapsed="false">
      <c r="A8740" s="4" t="str">
        <f aca="false">B8740&amp;"|"&amp;C8740</f>
        <v>tdbR00000933 Cys-GCA|50</v>
      </c>
      <c r="B8740" s="4" t="s">
        <v>156</v>
      </c>
      <c r="C8740" s="4" t="s">
        <v>831</v>
      </c>
      <c r="D8740" s="4" t="n">
        <v>48</v>
      </c>
      <c r="E8740" s="23" t="s">
        <v>772</v>
      </c>
      <c r="F8740" s="10" t="s">
        <v>830</v>
      </c>
    </row>
    <row r="8741" customFormat="false" ht="15" hidden="false" customHeight="false" outlineLevel="0" collapsed="false">
      <c r="A8741" s="4" t="str">
        <f aca="false">B8741&amp;"|"&amp;C8741</f>
        <v>tdbR00000933 Cys-GCA|51</v>
      </c>
      <c r="B8741" s="4" t="s">
        <v>156</v>
      </c>
      <c r="C8741" s="4" t="s">
        <v>832</v>
      </c>
      <c r="D8741" s="4" t="n">
        <v>49</v>
      </c>
      <c r="E8741" s="23" t="s">
        <v>459</v>
      </c>
      <c r="F8741" s="10" t="s">
        <v>830</v>
      </c>
    </row>
    <row r="8742" customFormat="false" ht="15" hidden="false" customHeight="false" outlineLevel="0" collapsed="false">
      <c r="A8742" s="4" t="str">
        <f aca="false">B8742&amp;"|"&amp;C8742</f>
        <v>tdbR00000933 Cys-GCA|52</v>
      </c>
      <c r="B8742" s="4" t="s">
        <v>156</v>
      </c>
      <c r="C8742" s="4" t="s">
        <v>833</v>
      </c>
      <c r="D8742" s="4" t="n">
        <v>50</v>
      </c>
      <c r="E8742" s="23" t="s">
        <v>459</v>
      </c>
      <c r="F8742" s="10" t="s">
        <v>830</v>
      </c>
    </row>
    <row r="8743" customFormat="false" ht="15" hidden="false" customHeight="false" outlineLevel="0" collapsed="false">
      <c r="A8743" s="4" t="str">
        <f aca="false">B8743&amp;"|"&amp;C8743</f>
        <v>tdbR00000933 Cys-GCA|53</v>
      </c>
      <c r="B8743" s="4" t="s">
        <v>156</v>
      </c>
      <c r="C8743" s="4" t="s">
        <v>834</v>
      </c>
      <c r="D8743" s="4" t="n">
        <v>51</v>
      </c>
      <c r="E8743" s="23" t="s">
        <v>459</v>
      </c>
      <c r="F8743" s="10" t="s">
        <v>830</v>
      </c>
    </row>
    <row r="8744" customFormat="false" ht="15" hidden="false" customHeight="false" outlineLevel="0" collapsed="false">
      <c r="A8744" s="4" t="str">
        <f aca="false">B8744&amp;"|"&amp;C8744</f>
        <v>tdbR00000933 Cys-GCA|54</v>
      </c>
      <c r="B8744" s="4" t="s">
        <v>156</v>
      </c>
      <c r="C8744" s="4" t="s">
        <v>835</v>
      </c>
      <c r="D8744" s="4" t="n">
        <v>52</v>
      </c>
      <c r="E8744" s="19" t="s">
        <v>777</v>
      </c>
      <c r="F8744" s="20" t="s">
        <v>836</v>
      </c>
    </row>
    <row r="8745" customFormat="false" ht="15" hidden="false" customHeight="false" outlineLevel="0" collapsed="false">
      <c r="A8745" s="4" t="str">
        <f aca="false">B8745&amp;"|"&amp;C8745</f>
        <v>tdbR00000933 Cys-GCA|55</v>
      </c>
      <c r="B8745" s="4" t="s">
        <v>156</v>
      </c>
      <c r="C8745" s="4" t="s">
        <v>837</v>
      </c>
      <c r="D8745" s="4" t="n">
        <v>53</v>
      </c>
      <c r="E8745" s="19" t="s">
        <v>777</v>
      </c>
      <c r="F8745" s="20" t="s">
        <v>836</v>
      </c>
    </row>
    <row r="8746" customFormat="false" ht="15" hidden="false" customHeight="false" outlineLevel="0" collapsed="false">
      <c r="A8746" s="4" t="str">
        <f aca="false">B8746&amp;"|"&amp;C8746</f>
        <v>tdbR00000933 Cys-GCA|56</v>
      </c>
      <c r="B8746" s="4" t="s">
        <v>156</v>
      </c>
      <c r="C8746" s="4" t="s">
        <v>838</v>
      </c>
      <c r="D8746" s="4" t="n">
        <v>54</v>
      </c>
      <c r="E8746" s="19" t="s">
        <v>772</v>
      </c>
      <c r="F8746" s="20" t="s">
        <v>836</v>
      </c>
    </row>
    <row r="8747" customFormat="false" ht="15" hidden="false" customHeight="false" outlineLevel="0" collapsed="false">
      <c r="A8747" s="4" t="str">
        <f aca="false">B8747&amp;"|"&amp;C8747</f>
        <v>tdbR00000933 Cys-GCA|57</v>
      </c>
      <c r="B8747" s="4" t="s">
        <v>156</v>
      </c>
      <c r="C8747" s="4" t="s">
        <v>839</v>
      </c>
      <c r="D8747" s="4" t="n">
        <v>55</v>
      </c>
      <c r="E8747" s="19" t="s">
        <v>780</v>
      </c>
      <c r="F8747" s="20" t="s">
        <v>836</v>
      </c>
    </row>
    <row r="8748" customFormat="false" ht="15" hidden="false" customHeight="false" outlineLevel="0" collapsed="false">
      <c r="A8748" s="4" t="str">
        <f aca="false">B8748&amp;"|"&amp;C8748</f>
        <v>tdbR00000933 Cys-GCA|58</v>
      </c>
      <c r="B8748" s="4" t="s">
        <v>156</v>
      </c>
      <c r="C8748" s="4" t="s">
        <v>840</v>
      </c>
      <c r="D8748" s="4" t="n">
        <v>56</v>
      </c>
      <c r="E8748" s="19" t="s">
        <v>780</v>
      </c>
      <c r="F8748" s="20" t="s">
        <v>836</v>
      </c>
    </row>
    <row r="8749" customFormat="false" ht="15" hidden="false" customHeight="false" outlineLevel="0" collapsed="false">
      <c r="A8749" s="4" t="str">
        <f aca="false">B8749&amp;"|"&amp;C8749</f>
        <v>tdbR00000933 Cys-GCA|59</v>
      </c>
      <c r="B8749" s="4" t="s">
        <v>156</v>
      </c>
      <c r="C8749" s="4" t="s">
        <v>841</v>
      </c>
      <c r="D8749" s="4" t="n">
        <v>57</v>
      </c>
      <c r="E8749" s="19" t="s">
        <v>780</v>
      </c>
      <c r="F8749" s="20" t="s">
        <v>836</v>
      </c>
    </row>
    <row r="8750" customFormat="false" ht="15" hidden="false" customHeight="false" outlineLevel="0" collapsed="false">
      <c r="A8750" s="4" t="str">
        <f aca="false">B8750&amp;"|"&amp;C8750</f>
        <v>tdbR00000933 Cys-GCA|60</v>
      </c>
      <c r="B8750" s="4" t="s">
        <v>156</v>
      </c>
      <c r="C8750" s="4" t="s">
        <v>842</v>
      </c>
      <c r="D8750" s="4" t="n">
        <v>58</v>
      </c>
      <c r="E8750" s="19" t="s">
        <v>777</v>
      </c>
      <c r="F8750" s="20" t="s">
        <v>836</v>
      </c>
    </row>
    <row r="8751" customFormat="false" ht="15" hidden="false" customHeight="false" outlineLevel="0" collapsed="false">
      <c r="A8751" s="4" t="str">
        <f aca="false">B8751&amp;"|"&amp;C8751</f>
        <v>tdbR00000933 Cys-GCA|61</v>
      </c>
      <c r="B8751" s="4" t="s">
        <v>156</v>
      </c>
      <c r="C8751" s="4" t="s">
        <v>843</v>
      </c>
      <c r="D8751" s="4" t="n">
        <v>59</v>
      </c>
      <c r="E8751" s="23" t="s">
        <v>772</v>
      </c>
      <c r="F8751" s="10" t="s">
        <v>830</v>
      </c>
    </row>
    <row r="8752" customFormat="false" ht="15" hidden="false" customHeight="false" outlineLevel="0" collapsed="false">
      <c r="A8752" s="4" t="str">
        <f aca="false">B8752&amp;"|"&amp;C8752</f>
        <v>tdbR00000933 Cys-GCA|62</v>
      </c>
      <c r="B8752" s="4" t="s">
        <v>156</v>
      </c>
      <c r="C8752" s="4" t="s">
        <v>844</v>
      </c>
      <c r="D8752" s="4" t="n">
        <v>60</v>
      </c>
      <c r="E8752" s="23" t="s">
        <v>772</v>
      </c>
      <c r="F8752" s="10" t="s">
        <v>830</v>
      </c>
    </row>
    <row r="8753" customFormat="false" ht="15" hidden="false" customHeight="false" outlineLevel="0" collapsed="false">
      <c r="A8753" s="4" t="str">
        <f aca="false">B8753&amp;"|"&amp;C8753</f>
        <v>tdbR00000933 Cys-GCA|63</v>
      </c>
      <c r="B8753" s="4" t="s">
        <v>156</v>
      </c>
      <c r="C8753" s="4" t="s">
        <v>845</v>
      </c>
      <c r="D8753" s="4" t="n">
        <v>61</v>
      </c>
      <c r="E8753" s="23" t="s">
        <v>772</v>
      </c>
      <c r="F8753" s="10" t="s">
        <v>830</v>
      </c>
    </row>
    <row r="8754" customFormat="false" ht="15" hidden="false" customHeight="false" outlineLevel="0" collapsed="false">
      <c r="A8754" s="4" t="str">
        <f aca="false">B8754&amp;"|"&amp;C8754</f>
        <v>tdbR00000933 Cys-GCA|64</v>
      </c>
      <c r="B8754" s="4" t="s">
        <v>156</v>
      </c>
      <c r="C8754" s="4" t="s">
        <v>846</v>
      </c>
      <c r="D8754" s="4" t="n">
        <v>62</v>
      </c>
      <c r="E8754" s="23" t="s">
        <v>459</v>
      </c>
      <c r="F8754" s="10" t="s">
        <v>830</v>
      </c>
    </row>
    <row r="8755" customFormat="false" ht="15" hidden="false" customHeight="false" outlineLevel="0" collapsed="false">
      <c r="A8755" s="4" t="str">
        <f aca="false">B8755&amp;"|"&amp;C8755</f>
        <v>tdbR00000933 Cys-GCA|65</v>
      </c>
      <c r="B8755" s="4" t="s">
        <v>156</v>
      </c>
      <c r="C8755" s="4" t="s">
        <v>847</v>
      </c>
      <c r="D8755" s="4" t="n">
        <v>63</v>
      </c>
      <c r="E8755" s="23" t="s">
        <v>777</v>
      </c>
      <c r="F8755" s="10" t="s">
        <v>830</v>
      </c>
    </row>
    <row r="8756" customFormat="false" ht="15" hidden="false" customHeight="false" outlineLevel="0" collapsed="false">
      <c r="A8756" s="4" t="str">
        <f aca="false">B8756&amp;"|"&amp;C8756</f>
        <v>tdbR00000933 Cys-GCA|66</v>
      </c>
      <c r="B8756" s="4" t="s">
        <v>156</v>
      </c>
      <c r="C8756" s="4" t="s">
        <v>848</v>
      </c>
      <c r="D8756" s="4" t="n">
        <v>64</v>
      </c>
      <c r="E8756" s="17" t="s">
        <v>772</v>
      </c>
      <c r="F8756" s="18" t="s">
        <v>768</v>
      </c>
    </row>
    <row r="8757" customFormat="false" ht="15" hidden="false" customHeight="false" outlineLevel="0" collapsed="false">
      <c r="A8757" s="4" t="str">
        <f aca="false">B8757&amp;"|"&amp;C8757</f>
        <v>tdbR00000933 Cys-GCA|67</v>
      </c>
      <c r="B8757" s="4" t="s">
        <v>156</v>
      </c>
      <c r="C8757" s="4" t="s">
        <v>849</v>
      </c>
      <c r="D8757" s="4" t="n">
        <v>65</v>
      </c>
      <c r="E8757" s="17" t="s">
        <v>777</v>
      </c>
      <c r="F8757" s="18" t="s">
        <v>768</v>
      </c>
    </row>
    <row r="8758" customFormat="false" ht="15" hidden="false" customHeight="false" outlineLevel="0" collapsed="false">
      <c r="A8758" s="4" t="str">
        <f aca="false">B8758&amp;"|"&amp;C8758</f>
        <v>tdbR00000933 Cys-GCA|68</v>
      </c>
      <c r="B8758" s="4" t="s">
        <v>156</v>
      </c>
      <c r="C8758" s="4" t="s">
        <v>850</v>
      </c>
      <c r="D8758" s="4" t="n">
        <v>66</v>
      </c>
      <c r="E8758" s="17" t="s">
        <v>772</v>
      </c>
      <c r="F8758" s="18" t="s">
        <v>768</v>
      </c>
    </row>
    <row r="8759" customFormat="false" ht="15" hidden="false" customHeight="false" outlineLevel="0" collapsed="false">
      <c r="A8759" s="4" t="str">
        <f aca="false">B8759&amp;"|"&amp;C8759</f>
        <v>tdbR00000933 Cys-GCA|69</v>
      </c>
      <c r="B8759" s="4" t="s">
        <v>156</v>
      </c>
      <c r="C8759" s="4" t="s">
        <v>851</v>
      </c>
      <c r="D8759" s="4" t="n">
        <v>67</v>
      </c>
      <c r="E8759" s="17" t="s">
        <v>772</v>
      </c>
      <c r="F8759" s="18" t="s">
        <v>768</v>
      </c>
    </row>
    <row r="8760" customFormat="false" ht="15" hidden="false" customHeight="false" outlineLevel="0" collapsed="false">
      <c r="A8760" s="4" t="str">
        <f aca="false">B8760&amp;"|"&amp;C8760</f>
        <v>tdbR00000933 Cys-GCA|70</v>
      </c>
      <c r="B8760" s="4" t="s">
        <v>156</v>
      </c>
      <c r="C8760" s="4" t="s">
        <v>852</v>
      </c>
      <c r="D8760" s="4" t="n">
        <v>68</v>
      </c>
      <c r="E8760" s="17" t="s">
        <v>780</v>
      </c>
      <c r="F8760" s="18" t="s">
        <v>768</v>
      </c>
    </row>
    <row r="8761" customFormat="false" ht="15" hidden="false" customHeight="false" outlineLevel="0" collapsed="false">
      <c r="A8761" s="4" t="str">
        <f aca="false">B8761&amp;"|"&amp;C8761</f>
        <v>tdbR00000933 Cys-GCA|71</v>
      </c>
      <c r="B8761" s="4" t="s">
        <v>156</v>
      </c>
      <c r="C8761" s="4" t="s">
        <v>853</v>
      </c>
      <c r="D8761" s="4" t="n">
        <v>69</v>
      </c>
      <c r="E8761" s="17" t="s">
        <v>772</v>
      </c>
      <c r="F8761" s="18" t="s">
        <v>768</v>
      </c>
    </row>
    <row r="8762" customFormat="false" ht="15" hidden="false" customHeight="false" outlineLevel="0" collapsed="false">
      <c r="A8762" s="4" t="str">
        <f aca="false">B8762&amp;"|"&amp;C8762</f>
        <v>tdbR00000933 Cys-GCA|72</v>
      </c>
      <c r="B8762" s="4" t="s">
        <v>156</v>
      </c>
      <c r="C8762" s="4" t="s">
        <v>854</v>
      </c>
      <c r="D8762" s="4" t="n">
        <v>70</v>
      </c>
      <c r="E8762" s="17" t="s">
        <v>772</v>
      </c>
      <c r="F8762" s="18" t="s">
        <v>768</v>
      </c>
    </row>
    <row r="8763" customFormat="false" ht="15" hidden="false" customHeight="false" outlineLevel="0" collapsed="false">
      <c r="A8763" s="4" t="str">
        <f aca="false">B8763&amp;"|"&amp;C8763</f>
        <v>tdbR00000934 Cys-GCA|1</v>
      </c>
      <c r="B8763" s="4" t="s">
        <v>157</v>
      </c>
      <c r="C8763" s="4" t="s">
        <v>767</v>
      </c>
      <c r="D8763" s="4" t="n">
        <v>1</v>
      </c>
      <c r="E8763" s="17" t="s">
        <v>459</v>
      </c>
      <c r="F8763" s="18" t="s">
        <v>768</v>
      </c>
    </row>
    <row r="8764" customFormat="false" ht="15" hidden="false" customHeight="false" outlineLevel="0" collapsed="false">
      <c r="A8764" s="4" t="str">
        <f aca="false">B8764&amp;"|"&amp;C8764</f>
        <v>tdbR00000934 Cys-GCA|2</v>
      </c>
      <c r="B8764" s="4" t="s">
        <v>157</v>
      </c>
      <c r="C8764" s="4" t="s">
        <v>769</v>
      </c>
      <c r="D8764" s="4" t="n">
        <v>2</v>
      </c>
      <c r="E8764" s="17" t="s">
        <v>780</v>
      </c>
      <c r="F8764" s="18" t="s">
        <v>768</v>
      </c>
    </row>
    <row r="8765" customFormat="false" ht="15" hidden="false" customHeight="false" outlineLevel="0" collapsed="false">
      <c r="A8765" s="4" t="str">
        <f aca="false">B8765&amp;"|"&amp;C8765</f>
        <v>tdbR00000934 Cys-GCA|3</v>
      </c>
      <c r="B8765" s="4" t="s">
        <v>157</v>
      </c>
      <c r="C8765" s="4" t="s">
        <v>770</v>
      </c>
      <c r="D8765" s="4" t="n">
        <v>3</v>
      </c>
      <c r="E8765" s="17" t="s">
        <v>772</v>
      </c>
      <c r="F8765" s="18" t="s">
        <v>768</v>
      </c>
    </row>
    <row r="8766" customFormat="false" ht="15" hidden="false" customHeight="false" outlineLevel="0" collapsed="false">
      <c r="A8766" s="4" t="str">
        <f aca="false">B8766&amp;"|"&amp;C8766</f>
        <v>tdbR00000934 Cys-GCA|4</v>
      </c>
      <c r="B8766" s="4" t="s">
        <v>157</v>
      </c>
      <c r="C8766" s="4" t="s">
        <v>771</v>
      </c>
      <c r="D8766" s="4" t="n">
        <v>4</v>
      </c>
      <c r="E8766" s="17" t="s">
        <v>772</v>
      </c>
      <c r="F8766" s="18" t="s">
        <v>768</v>
      </c>
    </row>
    <row r="8767" customFormat="false" ht="15" hidden="false" customHeight="false" outlineLevel="0" collapsed="false">
      <c r="A8767" s="4" t="str">
        <f aca="false">B8767&amp;"|"&amp;C8767</f>
        <v>tdbR00000934 Cys-GCA|5</v>
      </c>
      <c r="B8767" s="4" t="s">
        <v>157</v>
      </c>
      <c r="C8767" s="4" t="s">
        <v>773</v>
      </c>
      <c r="D8767" s="4" t="n">
        <v>5</v>
      </c>
      <c r="E8767" s="17" t="s">
        <v>459</v>
      </c>
      <c r="F8767" s="18" t="s">
        <v>768</v>
      </c>
    </row>
    <row r="8768" customFormat="false" ht="15" hidden="false" customHeight="false" outlineLevel="0" collapsed="false">
      <c r="A8768" s="4" t="str">
        <f aca="false">B8768&amp;"|"&amp;C8768</f>
        <v>tdbR00000934 Cys-GCA|6</v>
      </c>
      <c r="B8768" s="4" t="s">
        <v>157</v>
      </c>
      <c r="C8768" s="4" t="s">
        <v>774</v>
      </c>
      <c r="D8768" s="4" t="n">
        <v>6</v>
      </c>
      <c r="E8768" s="17" t="s">
        <v>777</v>
      </c>
      <c r="F8768" s="18" t="s">
        <v>768</v>
      </c>
    </row>
    <row r="8769" customFormat="false" ht="15" hidden="false" customHeight="false" outlineLevel="0" collapsed="false">
      <c r="A8769" s="4" t="str">
        <f aca="false">B8769&amp;"|"&amp;C8769</f>
        <v>tdbR00000934 Cys-GCA|7</v>
      </c>
      <c r="B8769" s="4" t="s">
        <v>157</v>
      </c>
      <c r="C8769" s="4" t="s">
        <v>775</v>
      </c>
      <c r="D8769" s="4" t="n">
        <v>7</v>
      </c>
      <c r="E8769" s="17" t="s">
        <v>459</v>
      </c>
      <c r="F8769" s="18" t="s">
        <v>768</v>
      </c>
    </row>
    <row r="8770" customFormat="false" ht="15" hidden="false" customHeight="false" outlineLevel="0" collapsed="false">
      <c r="A8770" s="4" t="str">
        <f aca="false">B8770&amp;"|"&amp;C8770</f>
        <v>tdbR00000934 Cys-GCA|8</v>
      </c>
      <c r="B8770" s="4" t="s">
        <v>157</v>
      </c>
      <c r="C8770" s="4" t="s">
        <v>776</v>
      </c>
      <c r="D8770" s="4" t="n">
        <v>8</v>
      </c>
      <c r="E8770" s="3" t="s">
        <v>777</v>
      </c>
      <c r="F8770" s="4" t="s">
        <v>778</v>
      </c>
    </row>
    <row r="8771" customFormat="false" ht="15" hidden="false" customHeight="false" outlineLevel="0" collapsed="false">
      <c r="A8771" s="4" t="str">
        <f aca="false">B8771&amp;"|"&amp;C8771</f>
        <v>tdbR00000934 Cys-GCA|9</v>
      </c>
      <c r="B8771" s="4" t="s">
        <v>157</v>
      </c>
      <c r="C8771" s="4" t="s">
        <v>779</v>
      </c>
      <c r="D8771" s="4" t="n">
        <v>9</v>
      </c>
      <c r="E8771" s="3" t="s">
        <v>459</v>
      </c>
      <c r="F8771" s="4" t="s">
        <v>781</v>
      </c>
    </row>
    <row r="8772" customFormat="false" ht="15" hidden="false" customHeight="false" outlineLevel="0" collapsed="false">
      <c r="A8772" s="4" t="str">
        <f aca="false">B8772&amp;"|"&amp;C8772</f>
        <v>tdbR00000934 Cys-GCA|10</v>
      </c>
      <c r="B8772" s="4" t="s">
        <v>157</v>
      </c>
      <c r="C8772" s="4" t="s">
        <v>782</v>
      </c>
      <c r="D8772" s="4" t="n">
        <v>10</v>
      </c>
      <c r="E8772" s="8" t="s">
        <v>772</v>
      </c>
      <c r="F8772" s="7" t="s">
        <v>783</v>
      </c>
    </row>
    <row r="8773" customFormat="false" ht="15" hidden="false" customHeight="false" outlineLevel="0" collapsed="false">
      <c r="A8773" s="4" t="str">
        <f aca="false">B8773&amp;"|"&amp;C8773</f>
        <v>tdbR00000934 Cys-GCA|11</v>
      </c>
      <c r="B8773" s="4" t="s">
        <v>157</v>
      </c>
      <c r="C8773" s="4" t="s">
        <v>784</v>
      </c>
      <c r="D8773" s="4" t="n">
        <v>11</v>
      </c>
      <c r="E8773" s="8" t="s">
        <v>772</v>
      </c>
      <c r="F8773" s="7" t="s">
        <v>783</v>
      </c>
    </row>
    <row r="8774" customFormat="false" ht="15" hidden="false" customHeight="false" outlineLevel="0" collapsed="false">
      <c r="A8774" s="4" t="str">
        <f aca="false">B8774&amp;"|"&amp;C8774</f>
        <v>tdbR00000934 Cys-GCA|12</v>
      </c>
      <c r="B8774" s="4" t="s">
        <v>157</v>
      </c>
      <c r="C8774" s="4" t="s">
        <v>785</v>
      </c>
      <c r="D8774" s="4" t="n">
        <v>12</v>
      </c>
      <c r="E8774" s="8" t="s">
        <v>772</v>
      </c>
      <c r="F8774" s="7" t="s">
        <v>783</v>
      </c>
    </row>
    <row r="8775" customFormat="false" ht="15" hidden="false" customHeight="false" outlineLevel="0" collapsed="false">
      <c r="A8775" s="4" t="str">
        <f aca="false">B8775&amp;"|"&amp;C8775</f>
        <v>tdbR00000934 Cys-GCA|13</v>
      </c>
      <c r="B8775" s="4" t="s">
        <v>157</v>
      </c>
      <c r="C8775" s="4" t="s">
        <v>786</v>
      </c>
      <c r="D8775" s="4" t="n">
        <v>13</v>
      </c>
      <c r="E8775" s="8" t="s">
        <v>459</v>
      </c>
      <c r="F8775" s="7" t="s">
        <v>783</v>
      </c>
    </row>
    <row r="8776" customFormat="false" ht="15" hidden="false" customHeight="false" outlineLevel="0" collapsed="false">
      <c r="A8776" s="4" t="str">
        <f aca="false">B8776&amp;"|"&amp;C8776</f>
        <v>tdbR00000934 Cys-GCA|14</v>
      </c>
      <c r="B8776" s="4" t="s">
        <v>157</v>
      </c>
      <c r="C8776" s="4" t="s">
        <v>787</v>
      </c>
      <c r="D8776" s="4" t="n">
        <v>14</v>
      </c>
      <c r="E8776" s="19" t="s">
        <v>780</v>
      </c>
      <c r="F8776" s="20" t="s">
        <v>788</v>
      </c>
    </row>
    <row r="8777" customFormat="false" ht="15" hidden="false" customHeight="false" outlineLevel="0" collapsed="false">
      <c r="A8777" s="4" t="str">
        <f aca="false">B8777&amp;"|"&amp;C8777</f>
        <v>tdbR00000934 Cys-GCA|15</v>
      </c>
      <c r="B8777" s="4" t="s">
        <v>157</v>
      </c>
      <c r="C8777" s="4" t="s">
        <v>789</v>
      </c>
      <c r="D8777" s="4" t="n">
        <v>15</v>
      </c>
      <c r="E8777" s="19" t="s">
        <v>459</v>
      </c>
      <c r="F8777" s="20" t="s">
        <v>788</v>
      </c>
    </row>
    <row r="8778" customFormat="false" ht="15" hidden="false" customHeight="false" outlineLevel="0" collapsed="false">
      <c r="A8778" s="4" t="str">
        <f aca="false">B8778&amp;"|"&amp;C8778</f>
        <v>tdbR00000934 Cys-GCA|16</v>
      </c>
      <c r="B8778" s="4" t="s">
        <v>157</v>
      </c>
      <c r="C8778" s="4" t="s">
        <v>790</v>
      </c>
      <c r="D8778" s="4" t="n">
        <v>16</v>
      </c>
      <c r="E8778" s="19" t="s">
        <v>780</v>
      </c>
      <c r="F8778" s="20" t="s">
        <v>788</v>
      </c>
    </row>
    <row r="8779" customFormat="false" ht="15" hidden="false" customHeight="false" outlineLevel="0" collapsed="false">
      <c r="A8779" s="4" t="str">
        <f aca="false">B8779&amp;"|"&amp;C8779</f>
        <v>tdbR00000934 Cys-GCA|18</v>
      </c>
      <c r="B8779" s="4" t="s">
        <v>157</v>
      </c>
      <c r="C8779" s="4" t="s">
        <v>793</v>
      </c>
      <c r="D8779" s="4" t="n">
        <v>17</v>
      </c>
      <c r="E8779" s="19" t="s">
        <v>459</v>
      </c>
      <c r="F8779" s="20" t="s">
        <v>788</v>
      </c>
    </row>
    <row r="8780" customFormat="false" ht="15" hidden="false" customHeight="false" outlineLevel="0" collapsed="false">
      <c r="A8780" s="4" t="str">
        <f aca="false">B8780&amp;"|"&amp;C8780</f>
        <v>tdbR00000934 Cys-GCA|19</v>
      </c>
      <c r="B8780" s="4" t="s">
        <v>157</v>
      </c>
      <c r="C8780" s="4" t="s">
        <v>794</v>
      </c>
      <c r="D8780" s="4" t="n">
        <v>18</v>
      </c>
      <c r="E8780" s="19" t="s">
        <v>459</v>
      </c>
      <c r="F8780" s="20" t="s">
        <v>788</v>
      </c>
    </row>
    <row r="8781" customFormat="false" ht="15" hidden="false" customHeight="false" outlineLevel="0" collapsed="false">
      <c r="A8781" s="4" t="str">
        <f aca="false">B8781&amp;"|"&amp;C8781</f>
        <v>tdbR00000934 Cys-GCA|20</v>
      </c>
      <c r="B8781" s="4" t="s">
        <v>157</v>
      </c>
      <c r="C8781" s="4" t="s">
        <v>795</v>
      </c>
      <c r="D8781" s="4" t="n">
        <v>19</v>
      </c>
      <c r="E8781" s="19" t="s">
        <v>772</v>
      </c>
      <c r="F8781" s="20" t="s">
        <v>788</v>
      </c>
    </row>
    <row r="8782" customFormat="false" ht="15" hidden="false" customHeight="false" outlineLevel="0" collapsed="false">
      <c r="A8782" s="4" t="str">
        <f aca="false">B8782&amp;"|"&amp;C8782</f>
        <v>tdbR00000934 Cys-GCA|20a</v>
      </c>
      <c r="B8782" s="4" t="s">
        <v>157</v>
      </c>
      <c r="C8782" s="4" t="s">
        <v>796</v>
      </c>
      <c r="D8782" s="4" t="n">
        <v>20</v>
      </c>
      <c r="E8782" s="19" t="s">
        <v>777</v>
      </c>
      <c r="F8782" s="20" t="s">
        <v>788</v>
      </c>
    </row>
    <row r="8783" customFormat="false" ht="15" hidden="false" customHeight="false" outlineLevel="0" collapsed="false">
      <c r="A8783" s="4" t="str">
        <f aca="false">B8783&amp;"|"&amp;C8783</f>
        <v>tdbR00000934 Cys-GCA|21</v>
      </c>
      <c r="B8783" s="4" t="s">
        <v>157</v>
      </c>
      <c r="C8783" s="4" t="s">
        <v>797</v>
      </c>
      <c r="D8783" s="4" t="n">
        <v>21</v>
      </c>
      <c r="E8783" s="19" t="s">
        <v>772</v>
      </c>
      <c r="F8783" s="20" t="s">
        <v>788</v>
      </c>
    </row>
    <row r="8784" customFormat="false" ht="15" hidden="false" customHeight="false" outlineLevel="0" collapsed="false">
      <c r="A8784" s="4" t="str">
        <f aca="false">B8784&amp;"|"&amp;C8784</f>
        <v>tdbR00000934 Cys-GCA|22</v>
      </c>
      <c r="B8784" s="4" t="s">
        <v>157</v>
      </c>
      <c r="C8784" s="4" t="s">
        <v>798</v>
      </c>
      <c r="D8784" s="4" t="n">
        <v>22</v>
      </c>
      <c r="E8784" s="8" t="s">
        <v>780</v>
      </c>
      <c r="F8784" s="7" t="s">
        <v>783</v>
      </c>
    </row>
    <row r="8785" customFormat="false" ht="15" hidden="false" customHeight="false" outlineLevel="0" collapsed="false">
      <c r="A8785" s="4" t="str">
        <f aca="false">B8785&amp;"|"&amp;C8785</f>
        <v>tdbR00000934 Cys-GCA|23</v>
      </c>
      <c r="B8785" s="4" t="s">
        <v>157</v>
      </c>
      <c r="C8785" s="4" t="s">
        <v>799</v>
      </c>
      <c r="D8785" s="4" t="n">
        <v>23</v>
      </c>
      <c r="E8785" s="8" t="s">
        <v>459</v>
      </c>
      <c r="F8785" s="7" t="s">
        <v>783</v>
      </c>
    </row>
    <row r="8786" customFormat="false" ht="15" hidden="false" customHeight="false" outlineLevel="0" collapsed="false">
      <c r="A8786" s="4" t="str">
        <f aca="false">B8786&amp;"|"&amp;C8786</f>
        <v>tdbR00000934 Cys-GCA|24</v>
      </c>
      <c r="B8786" s="4" t="s">
        <v>157</v>
      </c>
      <c r="C8786" s="4" t="s">
        <v>800</v>
      </c>
      <c r="D8786" s="4" t="n">
        <v>24</v>
      </c>
      <c r="E8786" s="8" t="s">
        <v>459</v>
      </c>
      <c r="F8786" s="7" t="s">
        <v>783</v>
      </c>
    </row>
    <row r="8787" customFormat="false" ht="15" hidden="false" customHeight="false" outlineLevel="0" collapsed="false">
      <c r="A8787" s="4" t="str">
        <f aca="false">B8787&amp;"|"&amp;C8787</f>
        <v>tdbR00000934 Cys-GCA|25</v>
      </c>
      <c r="B8787" s="4" t="s">
        <v>157</v>
      </c>
      <c r="C8787" s="4" t="s">
        <v>801</v>
      </c>
      <c r="D8787" s="4" t="n">
        <v>25</v>
      </c>
      <c r="E8787" s="8" t="s">
        <v>459</v>
      </c>
      <c r="F8787" s="7" t="s">
        <v>783</v>
      </c>
    </row>
    <row r="8788" customFormat="false" ht="15" hidden="false" customHeight="false" outlineLevel="0" collapsed="false">
      <c r="A8788" s="4" t="str">
        <f aca="false">B8788&amp;"|"&amp;C8788</f>
        <v>tdbR00000934 Cys-GCA|26</v>
      </c>
      <c r="B8788" s="4" t="s">
        <v>157</v>
      </c>
      <c r="C8788" s="4" t="s">
        <v>802</v>
      </c>
      <c r="D8788" s="4" t="n">
        <v>26</v>
      </c>
      <c r="E8788" s="3" t="s">
        <v>459</v>
      </c>
      <c r="F8788" s="4" t="s">
        <v>803</v>
      </c>
    </row>
    <row r="8789" customFormat="false" ht="15" hidden="false" customHeight="false" outlineLevel="0" collapsed="false">
      <c r="A8789" s="4" t="str">
        <f aca="false">B8789&amp;"|"&amp;C8789</f>
        <v>tdbR00000934 Cys-GCA|27</v>
      </c>
      <c r="B8789" s="4" t="s">
        <v>157</v>
      </c>
      <c r="C8789" s="4" t="s">
        <v>804</v>
      </c>
      <c r="D8789" s="4" t="n">
        <v>27</v>
      </c>
      <c r="E8789" s="21" t="s">
        <v>772</v>
      </c>
      <c r="F8789" s="22" t="s">
        <v>805</v>
      </c>
    </row>
    <row r="8790" customFormat="false" ht="15" hidden="false" customHeight="false" outlineLevel="0" collapsed="false">
      <c r="A8790" s="4" t="str">
        <f aca="false">B8790&amp;"|"&amp;C8790</f>
        <v>tdbR00000934 Cys-GCA|28</v>
      </c>
      <c r="B8790" s="4" t="s">
        <v>157</v>
      </c>
      <c r="C8790" s="4" t="s">
        <v>806</v>
      </c>
      <c r="D8790" s="4" t="n">
        <v>28</v>
      </c>
      <c r="E8790" s="21" t="s">
        <v>777</v>
      </c>
      <c r="F8790" s="22" t="s">
        <v>805</v>
      </c>
    </row>
    <row r="8791" customFormat="false" ht="15" hidden="false" customHeight="false" outlineLevel="0" collapsed="false">
      <c r="A8791" s="4" t="str">
        <f aca="false">B8791&amp;"|"&amp;C8791</f>
        <v>tdbR00000934 Cys-GCA|29</v>
      </c>
      <c r="B8791" s="4" t="s">
        <v>157</v>
      </c>
      <c r="C8791" s="4" t="s">
        <v>807</v>
      </c>
      <c r="D8791" s="4" t="n">
        <v>29</v>
      </c>
      <c r="E8791" s="21" t="s">
        <v>772</v>
      </c>
      <c r="F8791" s="22" t="s">
        <v>805</v>
      </c>
    </row>
    <row r="8792" customFormat="false" ht="15" hidden="false" customHeight="false" outlineLevel="0" collapsed="false">
      <c r="A8792" s="4" t="str">
        <f aca="false">B8792&amp;"|"&amp;C8792</f>
        <v>tdbR00000934 Cys-GCA|30</v>
      </c>
      <c r="B8792" s="4" t="s">
        <v>157</v>
      </c>
      <c r="C8792" s="4" t="s">
        <v>808</v>
      </c>
      <c r="D8792" s="4" t="n">
        <v>30</v>
      </c>
      <c r="E8792" s="21" t="s">
        <v>459</v>
      </c>
      <c r="F8792" s="22" t="s">
        <v>805</v>
      </c>
    </row>
    <row r="8793" customFormat="false" ht="15" hidden="false" customHeight="false" outlineLevel="0" collapsed="false">
      <c r="A8793" s="4" t="str">
        <f aca="false">B8793&amp;"|"&amp;C8793</f>
        <v>tdbR00000934 Cys-GCA|31</v>
      </c>
      <c r="B8793" s="4" t="s">
        <v>157</v>
      </c>
      <c r="C8793" s="4" t="s">
        <v>809</v>
      </c>
      <c r="D8793" s="4" t="n">
        <v>31</v>
      </c>
      <c r="E8793" s="21" t="s">
        <v>780</v>
      </c>
      <c r="F8793" s="22" t="s">
        <v>805</v>
      </c>
    </row>
    <row r="8794" customFormat="false" ht="15" hidden="false" customHeight="false" outlineLevel="0" collapsed="false">
      <c r="A8794" s="4" t="str">
        <f aca="false">B8794&amp;"|"&amp;C8794</f>
        <v>tdbR00000934 Cys-GCA|32</v>
      </c>
      <c r="B8794" s="4" t="s">
        <v>157</v>
      </c>
      <c r="C8794" s="4" t="s">
        <v>810</v>
      </c>
      <c r="D8794" s="4" t="n">
        <v>32</v>
      </c>
      <c r="E8794" s="19" t="s">
        <v>772</v>
      </c>
      <c r="F8794" s="20" t="s">
        <v>811</v>
      </c>
    </row>
    <row r="8795" customFormat="false" ht="15" hidden="false" customHeight="false" outlineLevel="0" collapsed="false">
      <c r="A8795" s="4" t="str">
        <f aca="false">B8795&amp;"|"&amp;C8795</f>
        <v>tdbR00000934 Cys-GCA|33</v>
      </c>
      <c r="B8795" s="4" t="s">
        <v>157</v>
      </c>
      <c r="C8795" s="4" t="s">
        <v>812</v>
      </c>
      <c r="D8795" s="4" t="n">
        <v>33</v>
      </c>
      <c r="E8795" s="19" t="s">
        <v>777</v>
      </c>
      <c r="F8795" s="20" t="s">
        <v>811</v>
      </c>
    </row>
    <row r="8796" customFormat="false" ht="15" hidden="false" customHeight="false" outlineLevel="0" collapsed="false">
      <c r="A8796" s="4" t="str">
        <f aca="false">B8796&amp;"|"&amp;C8796</f>
        <v>tdbR00000934 Cys-GCA|34</v>
      </c>
      <c r="B8796" s="4" t="s">
        <v>157</v>
      </c>
      <c r="C8796" s="4" t="s">
        <v>813</v>
      </c>
      <c r="D8796" s="4" t="n">
        <v>34</v>
      </c>
      <c r="E8796" s="19" t="s">
        <v>459</v>
      </c>
      <c r="F8796" s="20" t="s">
        <v>811</v>
      </c>
    </row>
    <row r="8797" customFormat="false" ht="15" hidden="false" customHeight="false" outlineLevel="0" collapsed="false">
      <c r="A8797" s="4" t="str">
        <f aca="false">B8797&amp;"|"&amp;C8797</f>
        <v>tdbR00000934 Cys-GCA|35</v>
      </c>
      <c r="B8797" s="4" t="s">
        <v>157</v>
      </c>
      <c r="C8797" s="4" t="s">
        <v>814</v>
      </c>
      <c r="D8797" s="4" t="n">
        <v>35</v>
      </c>
      <c r="E8797" s="19" t="s">
        <v>772</v>
      </c>
      <c r="F8797" s="20" t="s">
        <v>811</v>
      </c>
    </row>
    <row r="8798" customFormat="false" ht="15" hidden="false" customHeight="false" outlineLevel="0" collapsed="false">
      <c r="A8798" s="4" t="str">
        <f aca="false">B8798&amp;"|"&amp;C8798</f>
        <v>tdbR00000934 Cys-GCA|36</v>
      </c>
      <c r="B8798" s="4" t="s">
        <v>157</v>
      </c>
      <c r="C8798" s="4" t="s">
        <v>815</v>
      </c>
      <c r="D8798" s="4" t="n">
        <v>36</v>
      </c>
      <c r="E8798" s="19" t="s">
        <v>780</v>
      </c>
      <c r="F8798" s="20" t="s">
        <v>811</v>
      </c>
    </row>
    <row r="8799" customFormat="false" ht="15" hidden="false" customHeight="false" outlineLevel="0" collapsed="false">
      <c r="A8799" s="4" t="str">
        <f aca="false">B8799&amp;"|"&amp;C8799</f>
        <v>tdbR00000934 Cys-GCA|37</v>
      </c>
      <c r="B8799" s="4" t="s">
        <v>157</v>
      </c>
      <c r="C8799" s="4" t="s">
        <v>816</v>
      </c>
      <c r="D8799" s="4" t="n">
        <v>37</v>
      </c>
      <c r="E8799" s="19" t="s">
        <v>780</v>
      </c>
      <c r="F8799" s="20" t="s">
        <v>811</v>
      </c>
    </row>
    <row r="8800" customFormat="false" ht="15" hidden="false" customHeight="false" outlineLevel="0" collapsed="false">
      <c r="A8800" s="4" t="str">
        <f aca="false">B8800&amp;"|"&amp;C8800</f>
        <v>tdbR00000934 Cys-GCA|38</v>
      </c>
      <c r="B8800" s="4" t="s">
        <v>157</v>
      </c>
      <c r="C8800" s="4" t="s">
        <v>817</v>
      </c>
      <c r="D8800" s="4" t="n">
        <v>38</v>
      </c>
      <c r="E8800" s="19" t="s">
        <v>772</v>
      </c>
      <c r="F8800" s="20" t="s">
        <v>811</v>
      </c>
    </row>
    <row r="8801" customFormat="false" ht="15" hidden="false" customHeight="false" outlineLevel="0" collapsed="false">
      <c r="A8801" s="4" t="str">
        <f aca="false">B8801&amp;"|"&amp;C8801</f>
        <v>tdbR00000934 Cys-GCA|39</v>
      </c>
      <c r="B8801" s="4" t="s">
        <v>157</v>
      </c>
      <c r="C8801" s="4" t="s">
        <v>818</v>
      </c>
      <c r="D8801" s="4" t="n">
        <v>39</v>
      </c>
      <c r="E8801" s="21" t="s">
        <v>777</v>
      </c>
      <c r="F8801" s="22" t="s">
        <v>805</v>
      </c>
    </row>
    <row r="8802" customFormat="false" ht="15" hidden="false" customHeight="false" outlineLevel="0" collapsed="false">
      <c r="A8802" s="4" t="str">
        <f aca="false">B8802&amp;"|"&amp;C8802</f>
        <v>tdbR00000934 Cys-GCA|40</v>
      </c>
      <c r="B8802" s="4" t="s">
        <v>157</v>
      </c>
      <c r="C8802" s="4" t="s">
        <v>819</v>
      </c>
      <c r="D8802" s="4" t="n">
        <v>40</v>
      </c>
      <c r="E8802" s="21" t="s">
        <v>772</v>
      </c>
      <c r="F8802" s="22" t="s">
        <v>805</v>
      </c>
    </row>
    <row r="8803" customFormat="false" ht="15" hidden="false" customHeight="false" outlineLevel="0" collapsed="false">
      <c r="A8803" s="4" t="str">
        <f aca="false">B8803&amp;"|"&amp;C8803</f>
        <v>tdbR00000934 Cys-GCA|41</v>
      </c>
      <c r="B8803" s="4" t="s">
        <v>157</v>
      </c>
      <c r="C8803" s="4" t="s">
        <v>820</v>
      </c>
      <c r="D8803" s="4" t="n">
        <v>41</v>
      </c>
      <c r="E8803" s="21" t="s">
        <v>459</v>
      </c>
      <c r="F8803" s="22" t="s">
        <v>805</v>
      </c>
    </row>
    <row r="8804" customFormat="false" ht="15" hidden="false" customHeight="false" outlineLevel="0" collapsed="false">
      <c r="A8804" s="4" t="str">
        <f aca="false">B8804&amp;"|"&amp;C8804</f>
        <v>tdbR00000934 Cys-GCA|42</v>
      </c>
      <c r="B8804" s="4" t="s">
        <v>157</v>
      </c>
      <c r="C8804" s="4" t="s">
        <v>821</v>
      </c>
      <c r="D8804" s="4" t="n">
        <v>42</v>
      </c>
      <c r="E8804" s="21" t="s">
        <v>780</v>
      </c>
      <c r="F8804" s="22" t="s">
        <v>805</v>
      </c>
    </row>
    <row r="8805" customFormat="false" ht="15" hidden="false" customHeight="false" outlineLevel="0" collapsed="false">
      <c r="A8805" s="4" t="str">
        <f aca="false">B8805&amp;"|"&amp;C8805</f>
        <v>tdbR00000934 Cys-GCA|43</v>
      </c>
      <c r="B8805" s="4" t="s">
        <v>157</v>
      </c>
      <c r="C8805" s="4" t="s">
        <v>822</v>
      </c>
      <c r="D8805" s="4" t="n">
        <v>43</v>
      </c>
      <c r="E8805" s="21" t="s">
        <v>459</v>
      </c>
      <c r="F8805" s="22" t="s">
        <v>805</v>
      </c>
    </row>
    <row r="8806" customFormat="false" ht="15" hidden="false" customHeight="false" outlineLevel="0" collapsed="false">
      <c r="A8806" s="4" t="str">
        <f aca="false">B8806&amp;"|"&amp;C8806</f>
        <v>tdbR00000934 Cys-GCA|44</v>
      </c>
      <c r="B8806" s="4" t="s">
        <v>157</v>
      </c>
      <c r="C8806" s="4" t="s">
        <v>823</v>
      </c>
      <c r="D8806" s="4" t="n">
        <v>44</v>
      </c>
      <c r="E8806" s="19" t="s">
        <v>777</v>
      </c>
      <c r="F8806" s="20" t="s">
        <v>824</v>
      </c>
    </row>
    <row r="8807" customFormat="false" ht="15" hidden="false" customHeight="false" outlineLevel="0" collapsed="false">
      <c r="A8807" s="4" t="str">
        <f aca="false">B8807&amp;"|"&amp;C8807</f>
        <v>tdbR00000934 Cys-GCA|45</v>
      </c>
      <c r="B8807" s="4" t="s">
        <v>157</v>
      </c>
      <c r="C8807" s="4" t="s">
        <v>825</v>
      </c>
      <c r="D8807" s="4" t="n">
        <v>45</v>
      </c>
      <c r="E8807" s="19" t="s">
        <v>777</v>
      </c>
      <c r="F8807" s="20" t="s">
        <v>824</v>
      </c>
    </row>
    <row r="8808" customFormat="false" ht="15" hidden="false" customHeight="false" outlineLevel="0" collapsed="false">
      <c r="A8808" s="4" t="str">
        <f aca="false">B8808&amp;"|"&amp;C8808</f>
        <v>tdbR00000934 Cys-GCA|e1</v>
      </c>
      <c r="B8808" s="4" t="s">
        <v>157</v>
      </c>
      <c r="C8808" s="4" t="s">
        <v>856</v>
      </c>
      <c r="D8808" s="4" t="n">
        <v>46</v>
      </c>
      <c r="E8808" s="19" t="s">
        <v>780</v>
      </c>
      <c r="F8808" s="20" t="s">
        <v>824</v>
      </c>
    </row>
    <row r="8809" customFormat="false" ht="15" hidden="false" customHeight="false" outlineLevel="0" collapsed="false">
      <c r="A8809" s="4" t="str">
        <f aca="false">B8809&amp;"|"&amp;C8809</f>
        <v>tdbR00000934 Cys-GCA|e2</v>
      </c>
      <c r="B8809" s="4" t="s">
        <v>157</v>
      </c>
      <c r="C8809" s="4" t="s">
        <v>857</v>
      </c>
      <c r="D8809" s="4" t="n">
        <v>47</v>
      </c>
      <c r="E8809" s="19" t="s">
        <v>772</v>
      </c>
      <c r="F8809" s="20" t="s">
        <v>824</v>
      </c>
    </row>
    <row r="8810" customFormat="false" ht="15" hidden="false" customHeight="false" outlineLevel="0" collapsed="false">
      <c r="A8810" s="4" t="str">
        <f aca="false">B8810&amp;"|"&amp;C8810</f>
        <v>tdbR00000934 Cys-GCA|46</v>
      </c>
      <c r="B8810" s="4" t="s">
        <v>157</v>
      </c>
      <c r="C8810" s="4" t="s">
        <v>826</v>
      </c>
      <c r="D8810" s="4" t="n">
        <v>48</v>
      </c>
      <c r="E8810" s="19" t="s">
        <v>780</v>
      </c>
      <c r="F8810" s="20" t="s">
        <v>824</v>
      </c>
    </row>
    <row r="8811" customFormat="false" ht="15" hidden="false" customHeight="false" outlineLevel="0" collapsed="false">
      <c r="A8811" s="4" t="str">
        <f aca="false">B8811&amp;"|"&amp;C8811</f>
        <v>tdbR00000934 Cys-GCA|47</v>
      </c>
      <c r="B8811" s="4" t="s">
        <v>157</v>
      </c>
      <c r="C8811" s="4" t="s">
        <v>827</v>
      </c>
      <c r="D8811" s="4" t="n">
        <v>49</v>
      </c>
      <c r="E8811" s="19" t="s">
        <v>772</v>
      </c>
      <c r="F8811" s="20" t="s">
        <v>824</v>
      </c>
    </row>
    <row r="8812" customFormat="false" ht="15" hidden="false" customHeight="false" outlineLevel="0" collapsed="false">
      <c r="A8812" s="4" t="str">
        <f aca="false">B8812&amp;"|"&amp;C8812</f>
        <v>tdbR00000934 Cys-GCA|48</v>
      </c>
      <c r="B8812" s="4" t="s">
        <v>157</v>
      </c>
      <c r="C8812" s="4" t="s">
        <v>828</v>
      </c>
      <c r="D8812" s="4" t="n">
        <v>50</v>
      </c>
      <c r="E8812" s="19" t="s">
        <v>772</v>
      </c>
      <c r="F8812" s="20" t="s">
        <v>824</v>
      </c>
    </row>
    <row r="8813" customFormat="false" ht="15" hidden="false" customHeight="false" outlineLevel="0" collapsed="false">
      <c r="A8813" s="4" t="str">
        <f aca="false">B8813&amp;"|"&amp;C8813</f>
        <v>tdbR00000934 Cys-GCA|49</v>
      </c>
      <c r="B8813" s="4" t="s">
        <v>157</v>
      </c>
      <c r="C8813" s="4" t="s">
        <v>829</v>
      </c>
      <c r="D8813" s="4" t="n">
        <v>51</v>
      </c>
      <c r="E8813" s="23" t="s">
        <v>459</v>
      </c>
      <c r="F8813" s="10" t="s">
        <v>830</v>
      </c>
    </row>
    <row r="8814" customFormat="false" ht="15" hidden="false" customHeight="false" outlineLevel="0" collapsed="false">
      <c r="A8814" s="4" t="str">
        <f aca="false">B8814&amp;"|"&amp;C8814</f>
        <v>tdbR00000934 Cys-GCA|50</v>
      </c>
      <c r="B8814" s="4" t="s">
        <v>157</v>
      </c>
      <c r="C8814" s="4" t="s">
        <v>831</v>
      </c>
      <c r="D8814" s="4" t="n">
        <v>52</v>
      </c>
      <c r="E8814" s="23" t="s">
        <v>459</v>
      </c>
      <c r="F8814" s="10" t="s">
        <v>830</v>
      </c>
    </row>
    <row r="8815" customFormat="false" ht="15" hidden="false" customHeight="false" outlineLevel="0" collapsed="false">
      <c r="A8815" s="4" t="str">
        <f aca="false">B8815&amp;"|"&amp;C8815</f>
        <v>tdbR00000934 Cys-GCA|51</v>
      </c>
      <c r="B8815" s="4" t="s">
        <v>157</v>
      </c>
      <c r="C8815" s="4" t="s">
        <v>832</v>
      </c>
      <c r="D8815" s="4" t="n">
        <v>53</v>
      </c>
      <c r="E8815" s="23" t="s">
        <v>777</v>
      </c>
      <c r="F8815" s="10" t="s">
        <v>830</v>
      </c>
    </row>
    <row r="8816" customFormat="false" ht="15" hidden="false" customHeight="false" outlineLevel="0" collapsed="false">
      <c r="A8816" s="4" t="str">
        <f aca="false">B8816&amp;"|"&amp;C8816</f>
        <v>tdbR00000934 Cys-GCA|52</v>
      </c>
      <c r="B8816" s="4" t="s">
        <v>157</v>
      </c>
      <c r="C8816" s="4" t="s">
        <v>833</v>
      </c>
      <c r="D8816" s="4" t="n">
        <v>54</v>
      </c>
      <c r="E8816" s="23" t="s">
        <v>777</v>
      </c>
      <c r="F8816" s="10" t="s">
        <v>830</v>
      </c>
    </row>
    <row r="8817" customFormat="false" ht="15" hidden="false" customHeight="false" outlineLevel="0" collapsed="false">
      <c r="A8817" s="4" t="str">
        <f aca="false">B8817&amp;"|"&amp;C8817</f>
        <v>tdbR00000934 Cys-GCA|53</v>
      </c>
      <c r="B8817" s="4" t="s">
        <v>157</v>
      </c>
      <c r="C8817" s="4" t="s">
        <v>834</v>
      </c>
      <c r="D8817" s="4" t="n">
        <v>55</v>
      </c>
      <c r="E8817" s="23" t="s">
        <v>772</v>
      </c>
      <c r="F8817" s="10" t="s">
        <v>830</v>
      </c>
    </row>
    <row r="8818" customFormat="false" ht="15" hidden="false" customHeight="false" outlineLevel="0" collapsed="false">
      <c r="A8818" s="4" t="str">
        <f aca="false">B8818&amp;"|"&amp;C8818</f>
        <v>tdbR00000934 Cys-GCA|54</v>
      </c>
      <c r="B8818" s="4" t="s">
        <v>157</v>
      </c>
      <c r="C8818" s="4" t="s">
        <v>835</v>
      </c>
      <c r="D8818" s="4" t="n">
        <v>56</v>
      </c>
      <c r="E8818" s="19" t="s">
        <v>459</v>
      </c>
      <c r="F8818" s="20" t="s">
        <v>836</v>
      </c>
    </row>
    <row r="8819" customFormat="false" ht="15" hidden="false" customHeight="false" outlineLevel="0" collapsed="false">
      <c r="A8819" s="4" t="str">
        <f aca="false">B8819&amp;"|"&amp;C8819</f>
        <v>tdbR00000934 Cys-GCA|55</v>
      </c>
      <c r="B8819" s="4" t="s">
        <v>157</v>
      </c>
      <c r="C8819" s="4" t="s">
        <v>837</v>
      </c>
      <c r="D8819" s="4" t="n">
        <v>57</v>
      </c>
      <c r="E8819" s="19" t="s">
        <v>780</v>
      </c>
      <c r="F8819" s="20" t="s">
        <v>836</v>
      </c>
    </row>
    <row r="8820" customFormat="false" ht="15" hidden="false" customHeight="false" outlineLevel="0" collapsed="false">
      <c r="A8820" s="4" t="str">
        <f aca="false">B8820&amp;"|"&amp;C8820</f>
        <v>tdbR00000934 Cys-GCA|56</v>
      </c>
      <c r="B8820" s="4" t="s">
        <v>157</v>
      </c>
      <c r="C8820" s="4" t="s">
        <v>838</v>
      </c>
      <c r="D8820" s="4" t="n">
        <v>58</v>
      </c>
      <c r="E8820" s="19" t="s">
        <v>780</v>
      </c>
      <c r="F8820" s="20" t="s">
        <v>836</v>
      </c>
    </row>
    <row r="8821" customFormat="false" ht="15" hidden="false" customHeight="false" outlineLevel="0" collapsed="false">
      <c r="A8821" s="4" t="str">
        <f aca="false">B8821&amp;"|"&amp;C8821</f>
        <v>tdbR00000934 Cys-GCA|57</v>
      </c>
      <c r="B8821" s="4" t="s">
        <v>157</v>
      </c>
      <c r="C8821" s="4" t="s">
        <v>839</v>
      </c>
      <c r="D8821" s="4" t="n">
        <v>59</v>
      </c>
      <c r="E8821" s="19" t="s">
        <v>777</v>
      </c>
      <c r="F8821" s="20" t="s">
        <v>836</v>
      </c>
    </row>
    <row r="8822" customFormat="false" ht="15" hidden="false" customHeight="false" outlineLevel="0" collapsed="false">
      <c r="A8822" s="4" t="str">
        <f aca="false">B8822&amp;"|"&amp;C8822</f>
        <v>tdbR00000934 Cys-GCA|58</v>
      </c>
      <c r="B8822" s="4" t="s">
        <v>157</v>
      </c>
      <c r="C8822" s="4" t="s">
        <v>840</v>
      </c>
      <c r="D8822" s="4" t="n">
        <v>60</v>
      </c>
      <c r="E8822" s="19" t="s">
        <v>772</v>
      </c>
      <c r="F8822" s="20" t="s">
        <v>836</v>
      </c>
    </row>
    <row r="8823" customFormat="false" ht="15" hidden="false" customHeight="false" outlineLevel="0" collapsed="false">
      <c r="A8823" s="4" t="str">
        <f aca="false">B8823&amp;"|"&amp;C8823</f>
        <v>tdbR00000934 Cys-GCA|59</v>
      </c>
      <c r="B8823" s="4" t="s">
        <v>157</v>
      </c>
      <c r="C8823" s="4" t="s">
        <v>841</v>
      </c>
      <c r="D8823" s="4" t="n">
        <v>61</v>
      </c>
      <c r="E8823" s="19" t="s">
        <v>772</v>
      </c>
      <c r="F8823" s="20" t="s">
        <v>836</v>
      </c>
    </row>
    <row r="8824" customFormat="false" ht="15" hidden="false" customHeight="false" outlineLevel="0" collapsed="false">
      <c r="A8824" s="4" t="str">
        <f aca="false">B8824&amp;"|"&amp;C8824</f>
        <v>tdbR00000934 Cys-GCA|60</v>
      </c>
      <c r="B8824" s="4" t="s">
        <v>157</v>
      </c>
      <c r="C8824" s="4" t="s">
        <v>842</v>
      </c>
      <c r="D8824" s="4" t="n">
        <v>62</v>
      </c>
      <c r="E8824" s="19" t="s">
        <v>459</v>
      </c>
      <c r="F8824" s="20" t="s">
        <v>836</v>
      </c>
    </row>
    <row r="8825" customFormat="false" ht="15" hidden="false" customHeight="false" outlineLevel="0" collapsed="false">
      <c r="A8825" s="4" t="str">
        <f aca="false">B8825&amp;"|"&amp;C8825</f>
        <v>tdbR00000934 Cys-GCA|61</v>
      </c>
      <c r="B8825" s="4" t="s">
        <v>157</v>
      </c>
      <c r="C8825" s="4" t="s">
        <v>843</v>
      </c>
      <c r="D8825" s="4" t="n">
        <v>63</v>
      </c>
      <c r="E8825" s="23" t="s">
        <v>459</v>
      </c>
      <c r="F8825" s="10" t="s">
        <v>830</v>
      </c>
    </row>
    <row r="8826" customFormat="false" ht="15" hidden="false" customHeight="false" outlineLevel="0" collapsed="false">
      <c r="A8826" s="4" t="str">
        <f aca="false">B8826&amp;"|"&amp;C8826</f>
        <v>tdbR00000934 Cys-GCA|62</v>
      </c>
      <c r="B8826" s="4" t="s">
        <v>157</v>
      </c>
      <c r="C8826" s="4" t="s">
        <v>844</v>
      </c>
      <c r="D8826" s="4" t="n">
        <v>64</v>
      </c>
      <c r="E8826" s="23" t="s">
        <v>777</v>
      </c>
      <c r="F8826" s="10" t="s">
        <v>830</v>
      </c>
    </row>
    <row r="8827" customFormat="false" ht="15" hidden="false" customHeight="false" outlineLevel="0" collapsed="false">
      <c r="A8827" s="4" t="str">
        <f aca="false">B8827&amp;"|"&amp;C8827</f>
        <v>tdbR00000934 Cys-GCA|63</v>
      </c>
      <c r="B8827" s="4" t="s">
        <v>157</v>
      </c>
      <c r="C8827" s="4" t="s">
        <v>845</v>
      </c>
      <c r="D8827" s="4" t="n">
        <v>65</v>
      </c>
      <c r="E8827" s="23" t="s">
        <v>772</v>
      </c>
      <c r="F8827" s="10" t="s">
        <v>830</v>
      </c>
    </row>
    <row r="8828" customFormat="false" ht="15" hidden="false" customHeight="false" outlineLevel="0" collapsed="false">
      <c r="A8828" s="4" t="str">
        <f aca="false">B8828&amp;"|"&amp;C8828</f>
        <v>tdbR00000934 Cys-GCA|64</v>
      </c>
      <c r="B8828" s="4" t="s">
        <v>157</v>
      </c>
      <c r="C8828" s="4" t="s">
        <v>846</v>
      </c>
      <c r="D8828" s="4" t="n">
        <v>66</v>
      </c>
      <c r="E8828" s="23" t="s">
        <v>780</v>
      </c>
      <c r="F8828" s="10" t="s">
        <v>830</v>
      </c>
    </row>
    <row r="8829" customFormat="false" ht="15" hidden="false" customHeight="false" outlineLevel="0" collapsed="false">
      <c r="A8829" s="4" t="str">
        <f aca="false">B8829&amp;"|"&amp;C8829</f>
        <v>tdbR00000934 Cys-GCA|65</v>
      </c>
      <c r="B8829" s="4" t="s">
        <v>157</v>
      </c>
      <c r="C8829" s="4" t="s">
        <v>847</v>
      </c>
      <c r="D8829" s="4" t="n">
        <v>67</v>
      </c>
      <c r="E8829" s="23" t="s">
        <v>772</v>
      </c>
      <c r="F8829" s="10" t="s">
        <v>830</v>
      </c>
    </row>
    <row r="8830" customFormat="false" ht="15" hidden="false" customHeight="false" outlineLevel="0" collapsed="false">
      <c r="A8830" s="4" t="str">
        <f aca="false">B8830&amp;"|"&amp;C8830</f>
        <v>tdbR00000934 Cys-GCA|66</v>
      </c>
      <c r="B8830" s="4" t="s">
        <v>157</v>
      </c>
      <c r="C8830" s="4" t="s">
        <v>848</v>
      </c>
      <c r="D8830" s="4" t="n">
        <v>68</v>
      </c>
      <c r="E8830" s="17" t="s">
        <v>459</v>
      </c>
      <c r="F8830" s="18" t="s">
        <v>768</v>
      </c>
    </row>
    <row r="8831" customFormat="false" ht="15" hidden="false" customHeight="false" outlineLevel="0" collapsed="false">
      <c r="A8831" s="4" t="str">
        <f aca="false">B8831&amp;"|"&amp;C8831</f>
        <v>tdbR00000934 Cys-GCA|67</v>
      </c>
      <c r="B8831" s="4" t="s">
        <v>157</v>
      </c>
      <c r="C8831" s="4" t="s">
        <v>849</v>
      </c>
      <c r="D8831" s="4" t="n">
        <v>69</v>
      </c>
      <c r="E8831" s="17" t="s">
        <v>459</v>
      </c>
      <c r="F8831" s="18" t="s">
        <v>768</v>
      </c>
    </row>
    <row r="8832" customFormat="false" ht="15" hidden="false" customHeight="false" outlineLevel="0" collapsed="false">
      <c r="A8832" s="4" t="str">
        <f aca="false">B8832&amp;"|"&amp;C8832</f>
        <v>tdbR00000934 Cys-GCA|68</v>
      </c>
      <c r="B8832" s="4" t="s">
        <v>157</v>
      </c>
      <c r="C8832" s="4" t="s">
        <v>850</v>
      </c>
      <c r="D8832" s="4" t="n">
        <v>70</v>
      </c>
      <c r="E8832" s="17" t="s">
        <v>777</v>
      </c>
      <c r="F8832" s="18" t="s">
        <v>768</v>
      </c>
    </row>
    <row r="8833" customFormat="false" ht="15" hidden="false" customHeight="false" outlineLevel="0" collapsed="false">
      <c r="A8833" s="4" t="str">
        <f aca="false">B8833&amp;"|"&amp;C8833</f>
        <v>tdbR00000934 Cys-GCA|69</v>
      </c>
      <c r="B8833" s="4" t="s">
        <v>157</v>
      </c>
      <c r="C8833" s="4" t="s">
        <v>851</v>
      </c>
      <c r="D8833" s="4" t="n">
        <v>71</v>
      </c>
      <c r="E8833" s="17" t="s">
        <v>772</v>
      </c>
      <c r="F8833" s="18" t="s">
        <v>768</v>
      </c>
    </row>
    <row r="8834" customFormat="false" ht="15" hidden="false" customHeight="false" outlineLevel="0" collapsed="false">
      <c r="A8834" s="4" t="str">
        <f aca="false">B8834&amp;"|"&amp;C8834</f>
        <v>tdbR00000934 Cys-GCA|70</v>
      </c>
      <c r="B8834" s="4" t="s">
        <v>157</v>
      </c>
      <c r="C8834" s="4" t="s">
        <v>852</v>
      </c>
      <c r="D8834" s="4" t="n">
        <v>72</v>
      </c>
      <c r="E8834" s="17" t="s">
        <v>777</v>
      </c>
      <c r="F8834" s="18" t="s">
        <v>768</v>
      </c>
    </row>
    <row r="8835" customFormat="false" ht="15" hidden="false" customHeight="false" outlineLevel="0" collapsed="false">
      <c r="A8835" s="4" t="str">
        <f aca="false">B8835&amp;"|"&amp;C8835</f>
        <v>tdbR00000934 Cys-GCA|71</v>
      </c>
      <c r="B8835" s="4" t="s">
        <v>157</v>
      </c>
      <c r="C8835" s="4" t="s">
        <v>853</v>
      </c>
      <c r="D8835" s="4" t="n">
        <v>73</v>
      </c>
      <c r="E8835" s="17" t="s">
        <v>772</v>
      </c>
      <c r="F8835" s="18" t="s">
        <v>768</v>
      </c>
    </row>
    <row r="8836" customFormat="false" ht="15" hidden="false" customHeight="false" outlineLevel="0" collapsed="false">
      <c r="A8836" s="4" t="str">
        <f aca="false">B8836&amp;"|"&amp;C8836</f>
        <v>tdbR00000934 Cys-GCA|72</v>
      </c>
      <c r="B8836" s="4" t="s">
        <v>157</v>
      </c>
      <c r="C8836" s="4" t="s">
        <v>854</v>
      </c>
      <c r="D8836" s="4" t="n">
        <v>74</v>
      </c>
      <c r="E8836" s="17" t="s">
        <v>772</v>
      </c>
      <c r="F8836" s="18" t="s">
        <v>768</v>
      </c>
    </row>
    <row r="8837" customFormat="false" ht="15" hidden="false" customHeight="false" outlineLevel="0" collapsed="false">
      <c r="A8837" s="4" t="str">
        <f aca="false">B8837&amp;"|"&amp;C8837</f>
        <v>tdbR00000935 Gln-CUG|1</v>
      </c>
      <c r="B8837" s="4" t="s">
        <v>158</v>
      </c>
      <c r="C8837" s="4" t="s">
        <v>767</v>
      </c>
      <c r="D8837" s="4" t="n">
        <v>1</v>
      </c>
      <c r="E8837" s="17" t="s">
        <v>777</v>
      </c>
      <c r="F8837" s="18" t="s">
        <v>768</v>
      </c>
    </row>
    <row r="8838" customFormat="false" ht="15" hidden="false" customHeight="false" outlineLevel="0" collapsed="false">
      <c r="A8838" s="4" t="str">
        <f aca="false">B8838&amp;"|"&amp;C8838</f>
        <v>tdbR00000935 Gln-CUG|2</v>
      </c>
      <c r="B8838" s="4" t="s">
        <v>158</v>
      </c>
      <c r="C8838" s="4" t="s">
        <v>769</v>
      </c>
      <c r="D8838" s="4" t="n">
        <v>2</v>
      </c>
      <c r="E8838" s="17" t="s">
        <v>459</v>
      </c>
      <c r="F8838" s="18" t="s">
        <v>768</v>
      </c>
    </row>
    <row r="8839" customFormat="false" ht="15" hidden="false" customHeight="false" outlineLevel="0" collapsed="false">
      <c r="A8839" s="4" t="str">
        <f aca="false">B8839&amp;"|"&amp;C8839</f>
        <v>tdbR00000935 Gln-CUG|3</v>
      </c>
      <c r="B8839" s="4" t="s">
        <v>158</v>
      </c>
      <c r="C8839" s="4" t="s">
        <v>770</v>
      </c>
      <c r="D8839" s="4" t="n">
        <v>3</v>
      </c>
      <c r="E8839" s="17" t="s">
        <v>459</v>
      </c>
      <c r="F8839" s="18" t="s">
        <v>768</v>
      </c>
    </row>
    <row r="8840" customFormat="false" ht="15" hidden="false" customHeight="false" outlineLevel="0" collapsed="false">
      <c r="A8840" s="4" t="str">
        <f aca="false">B8840&amp;"|"&amp;C8840</f>
        <v>tdbR00000935 Gln-CUG|4</v>
      </c>
      <c r="B8840" s="4" t="s">
        <v>158</v>
      </c>
      <c r="C8840" s="4" t="s">
        <v>771</v>
      </c>
      <c r="D8840" s="4" t="n">
        <v>4</v>
      </c>
      <c r="E8840" s="17" t="s">
        <v>459</v>
      </c>
      <c r="F8840" s="18" t="s">
        <v>768</v>
      </c>
    </row>
    <row r="8841" customFormat="false" ht="15" hidden="false" customHeight="false" outlineLevel="0" collapsed="false">
      <c r="A8841" s="4" t="str">
        <f aca="false">B8841&amp;"|"&amp;C8841</f>
        <v>tdbR00000935 Gln-CUG|5</v>
      </c>
      <c r="B8841" s="4" t="s">
        <v>158</v>
      </c>
      <c r="C8841" s="4" t="s">
        <v>773</v>
      </c>
      <c r="D8841" s="4" t="n">
        <v>5</v>
      </c>
      <c r="E8841" s="17" t="s">
        <v>772</v>
      </c>
      <c r="F8841" s="18" t="s">
        <v>768</v>
      </c>
    </row>
    <row r="8842" customFormat="false" ht="15" hidden="false" customHeight="false" outlineLevel="0" collapsed="false">
      <c r="A8842" s="4" t="str">
        <f aca="false">B8842&amp;"|"&amp;C8842</f>
        <v>tdbR00000935 Gln-CUG|6</v>
      </c>
      <c r="B8842" s="4" t="s">
        <v>158</v>
      </c>
      <c r="C8842" s="4" t="s">
        <v>774</v>
      </c>
      <c r="D8842" s="4" t="n">
        <v>6</v>
      </c>
      <c r="E8842" s="17" t="s">
        <v>777</v>
      </c>
      <c r="F8842" s="18" t="s">
        <v>768</v>
      </c>
    </row>
    <row r="8843" customFormat="false" ht="15" hidden="false" customHeight="false" outlineLevel="0" collapsed="false">
      <c r="A8843" s="4" t="str">
        <f aca="false">B8843&amp;"|"&amp;C8843</f>
        <v>tdbR00000935 Gln-CUG|7</v>
      </c>
      <c r="B8843" s="4" t="s">
        <v>158</v>
      </c>
      <c r="C8843" s="4" t="s">
        <v>775</v>
      </c>
      <c r="D8843" s="4" t="n">
        <v>7</v>
      </c>
      <c r="E8843" s="17" t="s">
        <v>780</v>
      </c>
      <c r="F8843" s="18" t="s">
        <v>768</v>
      </c>
    </row>
    <row r="8844" customFormat="false" ht="15" hidden="false" customHeight="false" outlineLevel="0" collapsed="false">
      <c r="A8844" s="4" t="str">
        <f aca="false">B8844&amp;"|"&amp;C8844</f>
        <v>tdbR00000935 Gln-CUG|8</v>
      </c>
      <c r="B8844" s="4" t="s">
        <v>158</v>
      </c>
      <c r="C8844" s="4" t="s">
        <v>776</v>
      </c>
      <c r="D8844" s="4" t="n">
        <v>8</v>
      </c>
      <c r="E8844" s="3" t="s">
        <v>777</v>
      </c>
      <c r="F8844" s="4" t="s">
        <v>778</v>
      </c>
    </row>
    <row r="8845" customFormat="false" ht="15" hidden="false" customHeight="false" outlineLevel="0" collapsed="false">
      <c r="A8845" s="4" t="str">
        <f aca="false">B8845&amp;"|"&amp;C8845</f>
        <v>tdbR00000935 Gln-CUG|9</v>
      </c>
      <c r="B8845" s="4" t="s">
        <v>158</v>
      </c>
      <c r="C8845" s="4" t="s">
        <v>779</v>
      </c>
      <c r="D8845" s="4" t="n">
        <v>9</v>
      </c>
      <c r="E8845" s="3" t="s">
        <v>459</v>
      </c>
      <c r="F8845" s="4" t="s">
        <v>781</v>
      </c>
    </row>
    <row r="8846" customFormat="false" ht="15" hidden="false" customHeight="false" outlineLevel="0" collapsed="false">
      <c r="A8846" s="4" t="str">
        <f aca="false">B8846&amp;"|"&amp;C8846</f>
        <v>tdbR00000935 Gln-CUG|10</v>
      </c>
      <c r="B8846" s="4" t="s">
        <v>158</v>
      </c>
      <c r="C8846" s="4" t="s">
        <v>782</v>
      </c>
      <c r="D8846" s="4" t="n">
        <v>10</v>
      </c>
      <c r="E8846" s="8" t="s">
        <v>772</v>
      </c>
      <c r="F8846" s="7" t="s">
        <v>783</v>
      </c>
    </row>
    <row r="8847" customFormat="false" ht="15" hidden="false" customHeight="false" outlineLevel="0" collapsed="false">
      <c r="A8847" s="4" t="str">
        <f aca="false">B8847&amp;"|"&amp;C8847</f>
        <v>tdbR00000935 Gln-CUG|11</v>
      </c>
      <c r="B8847" s="4" t="s">
        <v>158</v>
      </c>
      <c r="C8847" s="4" t="s">
        <v>784</v>
      </c>
      <c r="D8847" s="4" t="n">
        <v>11</v>
      </c>
      <c r="E8847" s="8" t="s">
        <v>777</v>
      </c>
      <c r="F8847" s="7" t="s">
        <v>783</v>
      </c>
    </row>
    <row r="8848" customFormat="false" ht="15" hidden="false" customHeight="false" outlineLevel="0" collapsed="false">
      <c r="A8848" s="4" t="str">
        <f aca="false">B8848&amp;"|"&amp;C8848</f>
        <v>tdbR00000935 Gln-CUG|12</v>
      </c>
      <c r="B8848" s="4" t="s">
        <v>158</v>
      </c>
      <c r="C8848" s="4" t="s">
        <v>785</v>
      </c>
      <c r="D8848" s="4" t="n">
        <v>12</v>
      </c>
      <c r="E8848" s="8" t="s">
        <v>459</v>
      </c>
      <c r="F8848" s="7" t="s">
        <v>783</v>
      </c>
    </row>
    <row r="8849" customFormat="false" ht="15" hidden="false" customHeight="false" outlineLevel="0" collapsed="false">
      <c r="A8849" s="4" t="str">
        <f aca="false">B8849&amp;"|"&amp;C8849</f>
        <v>tdbR00000935 Gln-CUG|13</v>
      </c>
      <c r="B8849" s="4" t="s">
        <v>158</v>
      </c>
      <c r="C8849" s="4" t="s">
        <v>786</v>
      </c>
      <c r="D8849" s="4" t="n">
        <v>13</v>
      </c>
      <c r="E8849" s="8" t="s">
        <v>777</v>
      </c>
      <c r="F8849" s="7" t="s">
        <v>783</v>
      </c>
    </row>
    <row r="8850" customFormat="false" ht="15" hidden="false" customHeight="false" outlineLevel="0" collapsed="false">
      <c r="A8850" s="4" t="str">
        <f aca="false">B8850&amp;"|"&amp;C8850</f>
        <v>tdbR00000935 Gln-CUG|14</v>
      </c>
      <c r="B8850" s="4" t="s">
        <v>158</v>
      </c>
      <c r="C8850" s="4" t="s">
        <v>787</v>
      </c>
      <c r="D8850" s="4" t="n">
        <v>14</v>
      </c>
      <c r="E8850" s="19" t="s">
        <v>780</v>
      </c>
      <c r="F8850" s="20" t="s">
        <v>788</v>
      </c>
    </row>
    <row r="8851" customFormat="false" ht="15" hidden="false" customHeight="false" outlineLevel="0" collapsed="false">
      <c r="A8851" s="4" t="str">
        <f aca="false">B8851&amp;"|"&amp;C8851</f>
        <v>tdbR00000935 Gln-CUG|15</v>
      </c>
      <c r="B8851" s="4" t="s">
        <v>158</v>
      </c>
      <c r="C8851" s="4" t="s">
        <v>789</v>
      </c>
      <c r="D8851" s="4" t="n">
        <v>15</v>
      </c>
      <c r="E8851" s="19" t="s">
        <v>780</v>
      </c>
      <c r="F8851" s="20" t="s">
        <v>788</v>
      </c>
    </row>
    <row r="8852" customFormat="false" ht="15" hidden="false" customHeight="false" outlineLevel="0" collapsed="false">
      <c r="A8852" s="4" t="str">
        <f aca="false">B8852&amp;"|"&amp;C8852</f>
        <v>tdbR00000935 Gln-CUG|16</v>
      </c>
      <c r="B8852" s="4" t="s">
        <v>158</v>
      </c>
      <c r="C8852" s="4" t="s">
        <v>790</v>
      </c>
      <c r="D8852" s="4" t="n">
        <v>16</v>
      </c>
      <c r="E8852" s="19" t="s">
        <v>777</v>
      </c>
      <c r="F8852" s="20" t="s">
        <v>788</v>
      </c>
    </row>
    <row r="8853" customFormat="false" ht="15" hidden="false" customHeight="false" outlineLevel="0" collapsed="false">
      <c r="A8853" s="4" t="str">
        <f aca="false">B8853&amp;"|"&amp;C8853</f>
        <v>tdbR00000935 Gln-CUG|17</v>
      </c>
      <c r="B8853" s="4" t="s">
        <v>158</v>
      </c>
      <c r="C8853" s="4" t="s">
        <v>791</v>
      </c>
      <c r="D8853" s="4" t="n">
        <v>17</v>
      </c>
      <c r="E8853" s="19" t="s">
        <v>777</v>
      </c>
      <c r="F8853" s="20" t="s">
        <v>788</v>
      </c>
    </row>
    <row r="8854" customFormat="false" ht="15" hidden="false" customHeight="false" outlineLevel="0" collapsed="false">
      <c r="A8854" s="4" t="str">
        <f aca="false">B8854&amp;"|"&amp;C8854</f>
        <v>tdbR00000935 Gln-CUG|17a</v>
      </c>
      <c r="B8854" s="4" t="s">
        <v>158</v>
      </c>
      <c r="C8854" s="4" t="s">
        <v>792</v>
      </c>
      <c r="D8854" s="4" t="n">
        <v>18</v>
      </c>
      <c r="E8854" s="19" t="s">
        <v>777</v>
      </c>
      <c r="F8854" s="20" t="s">
        <v>788</v>
      </c>
    </row>
    <row r="8855" customFormat="false" ht="15" hidden="false" customHeight="false" outlineLevel="0" collapsed="false">
      <c r="A8855" s="4" t="str">
        <f aca="false">B8855&amp;"|"&amp;C8855</f>
        <v>tdbR00000935 Gln-CUG|18</v>
      </c>
      <c r="B8855" s="4" t="s">
        <v>158</v>
      </c>
      <c r="C8855" s="4" t="s">
        <v>793</v>
      </c>
      <c r="D8855" s="4" t="n">
        <v>19</v>
      </c>
      <c r="E8855" s="19" t="s">
        <v>459</v>
      </c>
      <c r="F8855" s="20" t="s">
        <v>788</v>
      </c>
    </row>
    <row r="8856" customFormat="false" ht="15" hidden="false" customHeight="false" outlineLevel="0" collapsed="false">
      <c r="A8856" s="4" t="str">
        <f aca="false">B8856&amp;"|"&amp;C8856</f>
        <v>tdbR00000935 Gln-CUG|19</v>
      </c>
      <c r="B8856" s="4" t="s">
        <v>158</v>
      </c>
      <c r="C8856" s="4" t="s">
        <v>794</v>
      </c>
      <c r="D8856" s="4" t="n">
        <v>20</v>
      </c>
      <c r="E8856" s="19" t="s">
        <v>459</v>
      </c>
      <c r="F8856" s="20" t="s">
        <v>788</v>
      </c>
    </row>
    <row r="8857" customFormat="false" ht="15" hidden="false" customHeight="false" outlineLevel="0" collapsed="false">
      <c r="A8857" s="4" t="str">
        <f aca="false">B8857&amp;"|"&amp;C8857</f>
        <v>tdbR00000935 Gln-CUG|20</v>
      </c>
      <c r="B8857" s="4" t="s">
        <v>158</v>
      </c>
      <c r="C8857" s="4" t="s">
        <v>795</v>
      </c>
      <c r="D8857" s="4" t="n">
        <v>21</v>
      </c>
      <c r="E8857" s="19" t="s">
        <v>772</v>
      </c>
      <c r="F8857" s="20" t="s">
        <v>788</v>
      </c>
    </row>
    <row r="8858" customFormat="false" ht="15" hidden="false" customHeight="false" outlineLevel="0" collapsed="false">
      <c r="A8858" s="4" t="str">
        <f aca="false">B8858&amp;"|"&amp;C8858</f>
        <v>tdbR00000935 Gln-CUG|21</v>
      </c>
      <c r="B8858" s="4" t="s">
        <v>158</v>
      </c>
      <c r="C8858" s="4" t="s">
        <v>797</v>
      </c>
      <c r="D8858" s="4" t="n">
        <v>22</v>
      </c>
      <c r="E8858" s="19" t="s">
        <v>780</v>
      </c>
      <c r="F8858" s="20" t="s">
        <v>788</v>
      </c>
    </row>
    <row r="8859" customFormat="false" ht="15" hidden="false" customHeight="false" outlineLevel="0" collapsed="false">
      <c r="A8859" s="4" t="str">
        <f aca="false">B8859&amp;"|"&amp;C8859</f>
        <v>tdbR00000935 Gln-CUG|22</v>
      </c>
      <c r="B8859" s="4" t="s">
        <v>158</v>
      </c>
      <c r="C8859" s="4" t="s">
        <v>798</v>
      </c>
      <c r="D8859" s="4" t="n">
        <v>23</v>
      </c>
      <c r="E8859" s="8" t="s">
        <v>780</v>
      </c>
      <c r="F8859" s="7" t="s">
        <v>783</v>
      </c>
    </row>
    <row r="8860" customFormat="false" ht="15" hidden="false" customHeight="false" outlineLevel="0" collapsed="false">
      <c r="A8860" s="4" t="str">
        <f aca="false">B8860&amp;"|"&amp;C8860</f>
        <v>tdbR00000935 Gln-CUG|23</v>
      </c>
      <c r="B8860" s="4" t="s">
        <v>158</v>
      </c>
      <c r="C8860" s="4" t="s">
        <v>799</v>
      </c>
      <c r="D8860" s="4" t="n">
        <v>24</v>
      </c>
      <c r="E8860" s="8" t="s">
        <v>772</v>
      </c>
      <c r="F8860" s="7" t="s">
        <v>783</v>
      </c>
    </row>
    <row r="8861" customFormat="false" ht="15" hidden="false" customHeight="false" outlineLevel="0" collapsed="false">
      <c r="A8861" s="4" t="str">
        <f aca="false">B8861&amp;"|"&amp;C8861</f>
        <v>tdbR00000935 Gln-CUG|24</v>
      </c>
      <c r="B8861" s="4" t="s">
        <v>158</v>
      </c>
      <c r="C8861" s="4" t="s">
        <v>800</v>
      </c>
      <c r="D8861" s="4" t="n">
        <v>25</v>
      </c>
      <c r="E8861" s="8" t="s">
        <v>780</v>
      </c>
      <c r="F8861" s="7" t="s">
        <v>783</v>
      </c>
    </row>
    <row r="8862" customFormat="false" ht="15" hidden="false" customHeight="false" outlineLevel="0" collapsed="false">
      <c r="A8862" s="4" t="str">
        <f aca="false">B8862&amp;"|"&amp;C8862</f>
        <v>tdbR00000935 Gln-CUG|25</v>
      </c>
      <c r="B8862" s="4" t="s">
        <v>158</v>
      </c>
      <c r="C8862" s="4" t="s">
        <v>801</v>
      </c>
      <c r="D8862" s="4" t="n">
        <v>26</v>
      </c>
      <c r="E8862" s="8" t="s">
        <v>772</v>
      </c>
      <c r="F8862" s="7" t="s">
        <v>783</v>
      </c>
    </row>
    <row r="8863" customFormat="false" ht="15" hidden="false" customHeight="false" outlineLevel="0" collapsed="false">
      <c r="A8863" s="4" t="str">
        <f aca="false">B8863&amp;"|"&amp;C8863</f>
        <v>tdbR00000935 Gln-CUG|26</v>
      </c>
      <c r="B8863" s="4" t="s">
        <v>158</v>
      </c>
      <c r="C8863" s="4" t="s">
        <v>802</v>
      </c>
      <c r="D8863" s="4" t="n">
        <v>27</v>
      </c>
      <c r="E8863" s="3" t="s">
        <v>777</v>
      </c>
      <c r="F8863" s="4" t="s">
        <v>803</v>
      </c>
    </row>
    <row r="8864" customFormat="false" ht="15" hidden="false" customHeight="false" outlineLevel="0" collapsed="false">
      <c r="A8864" s="4" t="str">
        <f aca="false">B8864&amp;"|"&amp;C8864</f>
        <v>tdbR00000935 Gln-CUG|27</v>
      </c>
      <c r="B8864" s="4" t="s">
        <v>158</v>
      </c>
      <c r="C8864" s="4" t="s">
        <v>804</v>
      </c>
      <c r="D8864" s="4" t="n">
        <v>28</v>
      </c>
      <c r="E8864" s="21" t="s">
        <v>780</v>
      </c>
      <c r="F8864" s="22" t="s">
        <v>805</v>
      </c>
    </row>
    <row r="8865" customFormat="false" ht="15" hidden="false" customHeight="false" outlineLevel="0" collapsed="false">
      <c r="A8865" s="4" t="str">
        <f aca="false">B8865&amp;"|"&amp;C8865</f>
        <v>tdbR00000935 Gln-CUG|28</v>
      </c>
      <c r="B8865" s="4" t="s">
        <v>158</v>
      </c>
      <c r="C8865" s="4" t="s">
        <v>806</v>
      </c>
      <c r="D8865" s="4" t="n">
        <v>29</v>
      </c>
      <c r="E8865" s="21" t="s">
        <v>772</v>
      </c>
      <c r="F8865" s="22" t="s">
        <v>805</v>
      </c>
    </row>
    <row r="8866" customFormat="false" ht="15" hidden="false" customHeight="false" outlineLevel="0" collapsed="false">
      <c r="A8866" s="4" t="str">
        <f aca="false">B8866&amp;"|"&amp;C8866</f>
        <v>tdbR00000935 Gln-CUG|29</v>
      </c>
      <c r="B8866" s="4" t="s">
        <v>158</v>
      </c>
      <c r="C8866" s="4" t="s">
        <v>807</v>
      </c>
      <c r="D8866" s="4" t="n">
        <v>30</v>
      </c>
      <c r="E8866" s="21" t="s">
        <v>459</v>
      </c>
      <c r="F8866" s="22" t="s">
        <v>805</v>
      </c>
    </row>
    <row r="8867" customFormat="false" ht="15" hidden="false" customHeight="false" outlineLevel="0" collapsed="false">
      <c r="A8867" s="4" t="str">
        <f aca="false">B8867&amp;"|"&amp;C8867</f>
        <v>tdbR00000935 Gln-CUG|30</v>
      </c>
      <c r="B8867" s="4" t="s">
        <v>158</v>
      </c>
      <c r="C8867" s="4" t="s">
        <v>808</v>
      </c>
      <c r="D8867" s="4" t="n">
        <v>31</v>
      </c>
      <c r="E8867" s="21" t="s">
        <v>459</v>
      </c>
      <c r="F8867" s="22" t="s">
        <v>805</v>
      </c>
    </row>
    <row r="8868" customFormat="false" ht="15" hidden="false" customHeight="false" outlineLevel="0" collapsed="false">
      <c r="A8868" s="4" t="str">
        <f aca="false">B8868&amp;"|"&amp;C8868</f>
        <v>tdbR00000935 Gln-CUG|31</v>
      </c>
      <c r="B8868" s="4" t="s">
        <v>158</v>
      </c>
      <c r="C8868" s="4" t="s">
        <v>809</v>
      </c>
      <c r="D8868" s="4" t="n">
        <v>32</v>
      </c>
      <c r="E8868" s="21" t="s">
        <v>777</v>
      </c>
      <c r="F8868" s="22" t="s">
        <v>805</v>
      </c>
    </row>
    <row r="8869" customFormat="false" ht="15" hidden="false" customHeight="false" outlineLevel="0" collapsed="false">
      <c r="A8869" s="4" t="str">
        <f aca="false">B8869&amp;"|"&amp;C8869</f>
        <v>tdbR00000935 Gln-CUG|32</v>
      </c>
      <c r="B8869" s="4" t="s">
        <v>158</v>
      </c>
      <c r="C8869" s="4" t="s">
        <v>810</v>
      </c>
      <c r="D8869" s="4" t="n">
        <v>33</v>
      </c>
      <c r="E8869" s="19" t="s">
        <v>777</v>
      </c>
      <c r="F8869" s="20" t="s">
        <v>811</v>
      </c>
    </row>
    <row r="8870" customFormat="false" ht="15" hidden="false" customHeight="false" outlineLevel="0" collapsed="false">
      <c r="A8870" s="4" t="str">
        <f aca="false">B8870&amp;"|"&amp;C8870</f>
        <v>tdbR00000935 Gln-CUG|33</v>
      </c>
      <c r="B8870" s="4" t="s">
        <v>158</v>
      </c>
      <c r="C8870" s="4" t="s">
        <v>812</v>
      </c>
      <c r="D8870" s="4" t="n">
        <v>34</v>
      </c>
      <c r="E8870" s="19" t="s">
        <v>777</v>
      </c>
      <c r="F8870" s="20" t="s">
        <v>811</v>
      </c>
    </row>
    <row r="8871" customFormat="false" ht="15" hidden="false" customHeight="false" outlineLevel="0" collapsed="false">
      <c r="A8871" s="4" t="str">
        <f aca="false">B8871&amp;"|"&amp;C8871</f>
        <v>tdbR00000935 Gln-CUG|34</v>
      </c>
      <c r="B8871" s="4" t="s">
        <v>158</v>
      </c>
      <c r="C8871" s="4" t="s">
        <v>813</v>
      </c>
      <c r="D8871" s="4" t="n">
        <v>35</v>
      </c>
      <c r="E8871" s="19" t="s">
        <v>772</v>
      </c>
      <c r="F8871" s="20" t="s">
        <v>811</v>
      </c>
    </row>
    <row r="8872" customFormat="false" ht="15" hidden="false" customHeight="false" outlineLevel="0" collapsed="false">
      <c r="A8872" s="4" t="str">
        <f aca="false">B8872&amp;"|"&amp;C8872</f>
        <v>tdbR00000935 Gln-CUG|35</v>
      </c>
      <c r="B8872" s="4" t="s">
        <v>158</v>
      </c>
      <c r="C8872" s="4" t="s">
        <v>814</v>
      </c>
      <c r="D8872" s="4" t="n">
        <v>36</v>
      </c>
      <c r="E8872" s="19" t="s">
        <v>777</v>
      </c>
      <c r="F8872" s="20" t="s">
        <v>811</v>
      </c>
    </row>
    <row r="8873" customFormat="false" ht="15" hidden="false" customHeight="false" outlineLevel="0" collapsed="false">
      <c r="A8873" s="4" t="str">
        <f aca="false">B8873&amp;"|"&amp;C8873</f>
        <v>tdbR00000935 Gln-CUG|36</v>
      </c>
      <c r="B8873" s="4" t="s">
        <v>158</v>
      </c>
      <c r="C8873" s="4" t="s">
        <v>815</v>
      </c>
      <c r="D8873" s="4" t="n">
        <v>37</v>
      </c>
      <c r="E8873" s="19" t="s">
        <v>459</v>
      </c>
      <c r="F8873" s="20" t="s">
        <v>811</v>
      </c>
    </row>
    <row r="8874" customFormat="false" ht="15" hidden="false" customHeight="false" outlineLevel="0" collapsed="false">
      <c r="A8874" s="4" t="str">
        <f aca="false">B8874&amp;"|"&amp;C8874</f>
        <v>tdbR00000935 Gln-CUG|37</v>
      </c>
      <c r="B8874" s="4" t="s">
        <v>158</v>
      </c>
      <c r="C8874" s="4" t="s">
        <v>816</v>
      </c>
      <c r="D8874" s="4" t="n">
        <v>38</v>
      </c>
      <c r="E8874" s="19" t="s">
        <v>459</v>
      </c>
      <c r="F8874" s="20" t="s">
        <v>811</v>
      </c>
    </row>
    <row r="8875" customFormat="false" ht="15" hidden="false" customHeight="false" outlineLevel="0" collapsed="false">
      <c r="A8875" s="4" t="str">
        <f aca="false">B8875&amp;"|"&amp;C8875</f>
        <v>tdbR00000935 Gln-CUG|38</v>
      </c>
      <c r="B8875" s="4" t="s">
        <v>158</v>
      </c>
      <c r="C8875" s="4" t="s">
        <v>817</v>
      </c>
      <c r="D8875" s="4" t="n">
        <v>39</v>
      </c>
      <c r="E8875" s="19" t="s">
        <v>777</v>
      </c>
      <c r="F8875" s="20" t="s">
        <v>811</v>
      </c>
    </row>
    <row r="8876" customFormat="false" ht="15" hidden="false" customHeight="false" outlineLevel="0" collapsed="false">
      <c r="A8876" s="4" t="str">
        <f aca="false">B8876&amp;"|"&amp;C8876</f>
        <v>tdbR00000935 Gln-CUG|39</v>
      </c>
      <c r="B8876" s="4" t="s">
        <v>158</v>
      </c>
      <c r="C8876" s="4" t="s">
        <v>818</v>
      </c>
      <c r="D8876" s="4" t="n">
        <v>40</v>
      </c>
      <c r="E8876" s="21" t="s">
        <v>780</v>
      </c>
      <c r="F8876" s="22" t="s">
        <v>805</v>
      </c>
    </row>
    <row r="8877" customFormat="false" ht="15" hidden="false" customHeight="false" outlineLevel="0" collapsed="false">
      <c r="A8877" s="4" t="str">
        <f aca="false">B8877&amp;"|"&amp;C8877</f>
        <v>tdbR00000935 Gln-CUG|40</v>
      </c>
      <c r="B8877" s="4" t="s">
        <v>158</v>
      </c>
      <c r="C8877" s="4" t="s">
        <v>819</v>
      </c>
      <c r="D8877" s="4" t="n">
        <v>41</v>
      </c>
      <c r="E8877" s="21" t="s">
        <v>772</v>
      </c>
      <c r="F8877" s="22" t="s">
        <v>805</v>
      </c>
    </row>
    <row r="8878" customFormat="false" ht="15" hidden="false" customHeight="false" outlineLevel="0" collapsed="false">
      <c r="A8878" s="4" t="str">
        <f aca="false">B8878&amp;"|"&amp;C8878</f>
        <v>tdbR00000935 Gln-CUG|41</v>
      </c>
      <c r="B8878" s="4" t="s">
        <v>158</v>
      </c>
      <c r="C8878" s="4" t="s">
        <v>820</v>
      </c>
      <c r="D8878" s="4" t="n">
        <v>42</v>
      </c>
      <c r="E8878" s="21" t="s">
        <v>772</v>
      </c>
      <c r="F8878" s="22" t="s">
        <v>805</v>
      </c>
    </row>
    <row r="8879" customFormat="false" ht="15" hidden="false" customHeight="false" outlineLevel="0" collapsed="false">
      <c r="A8879" s="4" t="str">
        <f aca="false">B8879&amp;"|"&amp;C8879</f>
        <v>tdbR00000935 Gln-CUG|42</v>
      </c>
      <c r="B8879" s="4" t="s">
        <v>158</v>
      </c>
      <c r="C8879" s="4" t="s">
        <v>821</v>
      </c>
      <c r="D8879" s="4" t="n">
        <v>43</v>
      </c>
      <c r="E8879" s="21" t="s">
        <v>459</v>
      </c>
      <c r="F8879" s="22" t="s">
        <v>805</v>
      </c>
    </row>
    <row r="8880" customFormat="false" ht="15" hidden="false" customHeight="false" outlineLevel="0" collapsed="false">
      <c r="A8880" s="4" t="str">
        <f aca="false">B8880&amp;"|"&amp;C8880</f>
        <v>tdbR00000935 Gln-CUG|43</v>
      </c>
      <c r="B8880" s="4" t="s">
        <v>158</v>
      </c>
      <c r="C8880" s="4" t="s">
        <v>822</v>
      </c>
      <c r="D8880" s="4" t="n">
        <v>44</v>
      </c>
      <c r="E8880" s="21" t="s">
        <v>777</v>
      </c>
      <c r="F8880" s="22" t="s">
        <v>805</v>
      </c>
    </row>
    <row r="8881" customFormat="false" ht="15" hidden="false" customHeight="false" outlineLevel="0" collapsed="false">
      <c r="A8881" s="4" t="str">
        <f aca="false">B8881&amp;"|"&amp;C8881</f>
        <v>tdbR00000935 Gln-CUG|44</v>
      </c>
      <c r="B8881" s="4" t="s">
        <v>158</v>
      </c>
      <c r="C8881" s="4" t="s">
        <v>823</v>
      </c>
      <c r="D8881" s="4" t="n">
        <v>45</v>
      </c>
      <c r="E8881" s="19" t="s">
        <v>772</v>
      </c>
      <c r="F8881" s="20" t="s">
        <v>824</v>
      </c>
    </row>
    <row r="8882" customFormat="false" ht="15" hidden="false" customHeight="false" outlineLevel="0" collapsed="false">
      <c r="A8882" s="4" t="str">
        <f aca="false">B8882&amp;"|"&amp;C8882</f>
        <v>tdbR00000935 Gln-CUG|45</v>
      </c>
      <c r="B8882" s="4" t="s">
        <v>158</v>
      </c>
      <c r="C8882" s="4" t="s">
        <v>825</v>
      </c>
      <c r="D8882" s="4" t="n">
        <v>46</v>
      </c>
      <c r="E8882" s="19" t="s">
        <v>780</v>
      </c>
      <c r="F8882" s="20" t="s">
        <v>824</v>
      </c>
    </row>
    <row r="8883" customFormat="false" ht="15" hidden="false" customHeight="false" outlineLevel="0" collapsed="false">
      <c r="A8883" s="4" t="str">
        <f aca="false">B8883&amp;"|"&amp;C8883</f>
        <v>tdbR00000935 Gln-CUG|46</v>
      </c>
      <c r="B8883" s="4" t="s">
        <v>158</v>
      </c>
      <c r="C8883" s="4" t="s">
        <v>826</v>
      </c>
      <c r="D8883" s="4" t="n">
        <v>47</v>
      </c>
      <c r="E8883" s="19" t="s">
        <v>777</v>
      </c>
      <c r="F8883" s="20" t="s">
        <v>824</v>
      </c>
    </row>
    <row r="8884" customFormat="false" ht="15" hidden="false" customHeight="false" outlineLevel="0" collapsed="false">
      <c r="A8884" s="4" t="str">
        <f aca="false">B8884&amp;"|"&amp;C8884</f>
        <v>tdbR00000935 Gln-CUG|48</v>
      </c>
      <c r="B8884" s="4" t="s">
        <v>158</v>
      </c>
      <c r="C8884" s="4" t="s">
        <v>828</v>
      </c>
      <c r="D8884" s="4" t="n">
        <v>48</v>
      </c>
      <c r="E8884" s="19" t="s">
        <v>777</v>
      </c>
      <c r="F8884" s="20" t="s">
        <v>824</v>
      </c>
    </row>
    <row r="8885" customFormat="false" ht="15" hidden="false" customHeight="false" outlineLevel="0" collapsed="false">
      <c r="A8885" s="4" t="str">
        <f aca="false">B8885&amp;"|"&amp;C8885</f>
        <v>tdbR00000935 Gln-CUG|49</v>
      </c>
      <c r="B8885" s="4" t="s">
        <v>158</v>
      </c>
      <c r="C8885" s="4" t="s">
        <v>829</v>
      </c>
      <c r="D8885" s="4" t="n">
        <v>49</v>
      </c>
      <c r="E8885" s="23" t="s">
        <v>772</v>
      </c>
      <c r="F8885" s="10" t="s">
        <v>830</v>
      </c>
    </row>
    <row r="8886" customFormat="false" ht="15" hidden="false" customHeight="false" outlineLevel="0" collapsed="false">
      <c r="A8886" s="4" t="str">
        <f aca="false">B8886&amp;"|"&amp;C8886</f>
        <v>tdbR00000935 Gln-CUG|50</v>
      </c>
      <c r="B8886" s="4" t="s">
        <v>158</v>
      </c>
      <c r="C8886" s="4" t="s">
        <v>831</v>
      </c>
      <c r="D8886" s="4" t="n">
        <v>50</v>
      </c>
      <c r="E8886" s="23" t="s">
        <v>777</v>
      </c>
      <c r="F8886" s="10" t="s">
        <v>830</v>
      </c>
    </row>
    <row r="8887" customFormat="false" ht="15" hidden="false" customHeight="false" outlineLevel="0" collapsed="false">
      <c r="A8887" s="4" t="str">
        <f aca="false">B8887&amp;"|"&amp;C8887</f>
        <v>tdbR00000935 Gln-CUG|51</v>
      </c>
      <c r="B8887" s="4" t="s">
        <v>158</v>
      </c>
      <c r="C8887" s="4" t="s">
        <v>832</v>
      </c>
      <c r="D8887" s="4" t="n">
        <v>51</v>
      </c>
      <c r="E8887" s="23" t="s">
        <v>780</v>
      </c>
      <c r="F8887" s="10" t="s">
        <v>830</v>
      </c>
    </row>
    <row r="8888" customFormat="false" ht="15" hidden="false" customHeight="false" outlineLevel="0" collapsed="false">
      <c r="A8888" s="4" t="str">
        <f aca="false">B8888&amp;"|"&amp;C8888</f>
        <v>tdbR00000935 Gln-CUG|52</v>
      </c>
      <c r="B8888" s="4" t="s">
        <v>158</v>
      </c>
      <c r="C8888" s="4" t="s">
        <v>833</v>
      </c>
      <c r="D8888" s="4" t="n">
        <v>52</v>
      </c>
      <c r="E8888" s="23" t="s">
        <v>459</v>
      </c>
      <c r="F8888" s="10" t="s">
        <v>830</v>
      </c>
    </row>
    <row r="8889" customFormat="false" ht="15" hidden="false" customHeight="false" outlineLevel="0" collapsed="false">
      <c r="A8889" s="4" t="str">
        <f aca="false">B8889&amp;"|"&amp;C8889</f>
        <v>tdbR00000935 Gln-CUG|53</v>
      </c>
      <c r="B8889" s="4" t="s">
        <v>158</v>
      </c>
      <c r="C8889" s="4" t="s">
        <v>834</v>
      </c>
      <c r="D8889" s="4" t="n">
        <v>53</v>
      </c>
      <c r="E8889" s="23" t="s">
        <v>459</v>
      </c>
      <c r="F8889" s="10" t="s">
        <v>830</v>
      </c>
    </row>
    <row r="8890" customFormat="false" ht="15" hidden="false" customHeight="false" outlineLevel="0" collapsed="false">
      <c r="A8890" s="4" t="str">
        <f aca="false">B8890&amp;"|"&amp;C8890</f>
        <v>tdbR00000935 Gln-CUG|54</v>
      </c>
      <c r="B8890" s="4" t="s">
        <v>158</v>
      </c>
      <c r="C8890" s="4" t="s">
        <v>835</v>
      </c>
      <c r="D8890" s="4" t="n">
        <v>54</v>
      </c>
      <c r="E8890" s="19" t="s">
        <v>777</v>
      </c>
      <c r="F8890" s="20" t="s">
        <v>836</v>
      </c>
    </row>
    <row r="8891" customFormat="false" ht="15" hidden="false" customHeight="false" outlineLevel="0" collapsed="false">
      <c r="A8891" s="4" t="str">
        <f aca="false">B8891&amp;"|"&amp;C8891</f>
        <v>tdbR00000935 Gln-CUG|55</v>
      </c>
      <c r="B8891" s="4" t="s">
        <v>158</v>
      </c>
      <c r="C8891" s="4" t="s">
        <v>837</v>
      </c>
      <c r="D8891" s="4" t="n">
        <v>55</v>
      </c>
      <c r="E8891" s="19" t="s">
        <v>777</v>
      </c>
      <c r="F8891" s="20" t="s">
        <v>836</v>
      </c>
    </row>
    <row r="8892" customFormat="false" ht="15" hidden="false" customHeight="false" outlineLevel="0" collapsed="false">
      <c r="A8892" s="4" t="str">
        <f aca="false">B8892&amp;"|"&amp;C8892</f>
        <v>tdbR00000935 Gln-CUG|56</v>
      </c>
      <c r="B8892" s="4" t="s">
        <v>158</v>
      </c>
      <c r="C8892" s="4" t="s">
        <v>838</v>
      </c>
      <c r="D8892" s="4" t="n">
        <v>56</v>
      </c>
      <c r="E8892" s="19" t="s">
        <v>772</v>
      </c>
      <c r="F8892" s="20" t="s">
        <v>836</v>
      </c>
    </row>
    <row r="8893" customFormat="false" ht="15" hidden="false" customHeight="false" outlineLevel="0" collapsed="false">
      <c r="A8893" s="4" t="str">
        <f aca="false">B8893&amp;"|"&amp;C8893</f>
        <v>tdbR00000935 Gln-CUG|57</v>
      </c>
      <c r="B8893" s="4" t="s">
        <v>158</v>
      </c>
      <c r="C8893" s="4" t="s">
        <v>839</v>
      </c>
      <c r="D8893" s="4" t="n">
        <v>57</v>
      </c>
      <c r="E8893" s="19" t="s">
        <v>459</v>
      </c>
      <c r="F8893" s="20" t="s">
        <v>836</v>
      </c>
    </row>
    <row r="8894" customFormat="false" ht="15" hidden="false" customHeight="false" outlineLevel="0" collapsed="false">
      <c r="A8894" s="4" t="str">
        <f aca="false">B8894&amp;"|"&amp;C8894</f>
        <v>tdbR00000935 Gln-CUG|58</v>
      </c>
      <c r="B8894" s="4" t="s">
        <v>158</v>
      </c>
      <c r="C8894" s="4" t="s">
        <v>840</v>
      </c>
      <c r="D8894" s="4" t="n">
        <v>58</v>
      </c>
      <c r="E8894" s="19" t="s">
        <v>780</v>
      </c>
      <c r="F8894" s="20" t="s">
        <v>836</v>
      </c>
    </row>
    <row r="8895" customFormat="false" ht="15" hidden="false" customHeight="false" outlineLevel="0" collapsed="false">
      <c r="A8895" s="4" t="str">
        <f aca="false">B8895&amp;"|"&amp;C8895</f>
        <v>tdbR00000935 Gln-CUG|59</v>
      </c>
      <c r="B8895" s="4" t="s">
        <v>158</v>
      </c>
      <c r="C8895" s="4" t="s">
        <v>841</v>
      </c>
      <c r="D8895" s="4" t="n">
        <v>59</v>
      </c>
      <c r="E8895" s="19" t="s">
        <v>459</v>
      </c>
      <c r="F8895" s="20" t="s">
        <v>836</v>
      </c>
    </row>
    <row r="8896" customFormat="false" ht="15" hidden="false" customHeight="false" outlineLevel="0" collapsed="false">
      <c r="A8896" s="4" t="str">
        <f aca="false">B8896&amp;"|"&amp;C8896</f>
        <v>tdbR00000935 Gln-CUG|60</v>
      </c>
      <c r="B8896" s="4" t="s">
        <v>158</v>
      </c>
      <c r="C8896" s="4" t="s">
        <v>842</v>
      </c>
      <c r="D8896" s="4" t="n">
        <v>60</v>
      </c>
      <c r="E8896" s="19" t="s">
        <v>777</v>
      </c>
      <c r="F8896" s="20" t="s">
        <v>836</v>
      </c>
    </row>
    <row r="8897" customFormat="false" ht="15" hidden="false" customHeight="false" outlineLevel="0" collapsed="false">
      <c r="A8897" s="4" t="str">
        <f aca="false">B8897&amp;"|"&amp;C8897</f>
        <v>tdbR00000935 Gln-CUG|61</v>
      </c>
      <c r="B8897" s="4" t="s">
        <v>158</v>
      </c>
      <c r="C8897" s="4" t="s">
        <v>843</v>
      </c>
      <c r="D8897" s="4" t="n">
        <v>61</v>
      </c>
      <c r="E8897" s="23" t="s">
        <v>772</v>
      </c>
      <c r="F8897" s="10" t="s">
        <v>830</v>
      </c>
    </row>
    <row r="8898" customFormat="false" ht="15" hidden="false" customHeight="false" outlineLevel="0" collapsed="false">
      <c r="A8898" s="4" t="str">
        <f aca="false">B8898&amp;"|"&amp;C8898</f>
        <v>tdbR00000935 Gln-CUG|62</v>
      </c>
      <c r="B8898" s="4" t="s">
        <v>158</v>
      </c>
      <c r="C8898" s="4" t="s">
        <v>844</v>
      </c>
      <c r="D8898" s="4" t="n">
        <v>62</v>
      </c>
      <c r="E8898" s="23" t="s">
        <v>772</v>
      </c>
      <c r="F8898" s="10" t="s">
        <v>830</v>
      </c>
    </row>
    <row r="8899" customFormat="false" ht="15" hidden="false" customHeight="false" outlineLevel="0" collapsed="false">
      <c r="A8899" s="4" t="str">
        <f aca="false">B8899&amp;"|"&amp;C8899</f>
        <v>tdbR00000935 Gln-CUG|63</v>
      </c>
      <c r="B8899" s="4" t="s">
        <v>158</v>
      </c>
      <c r="C8899" s="4" t="s">
        <v>845</v>
      </c>
      <c r="D8899" s="4" t="n">
        <v>63</v>
      </c>
      <c r="E8899" s="23" t="s">
        <v>777</v>
      </c>
      <c r="F8899" s="10" t="s">
        <v>830</v>
      </c>
    </row>
    <row r="8900" customFormat="false" ht="15" hidden="false" customHeight="false" outlineLevel="0" collapsed="false">
      <c r="A8900" s="4" t="str">
        <f aca="false">B8900&amp;"|"&amp;C8900</f>
        <v>tdbR00000935 Gln-CUG|64</v>
      </c>
      <c r="B8900" s="4" t="s">
        <v>158</v>
      </c>
      <c r="C8900" s="4" t="s">
        <v>846</v>
      </c>
      <c r="D8900" s="4" t="n">
        <v>64</v>
      </c>
      <c r="E8900" s="23" t="s">
        <v>459</v>
      </c>
      <c r="F8900" s="10" t="s">
        <v>830</v>
      </c>
    </row>
    <row r="8901" customFormat="false" ht="15" hidden="false" customHeight="false" outlineLevel="0" collapsed="false">
      <c r="A8901" s="4" t="str">
        <f aca="false">B8901&amp;"|"&amp;C8901</f>
        <v>tdbR00000935 Gln-CUG|65</v>
      </c>
      <c r="B8901" s="4" t="s">
        <v>158</v>
      </c>
      <c r="C8901" s="4" t="s">
        <v>847</v>
      </c>
      <c r="D8901" s="4" t="n">
        <v>65</v>
      </c>
      <c r="E8901" s="23" t="s">
        <v>459</v>
      </c>
      <c r="F8901" s="10" t="s">
        <v>830</v>
      </c>
    </row>
    <row r="8902" customFormat="false" ht="15" hidden="false" customHeight="false" outlineLevel="0" collapsed="false">
      <c r="A8902" s="4" t="str">
        <f aca="false">B8902&amp;"|"&amp;C8902</f>
        <v>tdbR00000935 Gln-CUG|66</v>
      </c>
      <c r="B8902" s="4" t="s">
        <v>158</v>
      </c>
      <c r="C8902" s="4" t="s">
        <v>848</v>
      </c>
      <c r="D8902" s="4" t="n">
        <v>66</v>
      </c>
      <c r="E8902" s="17" t="s">
        <v>777</v>
      </c>
      <c r="F8902" s="18" t="s">
        <v>768</v>
      </c>
    </row>
    <row r="8903" customFormat="false" ht="15" hidden="false" customHeight="false" outlineLevel="0" collapsed="false">
      <c r="A8903" s="4" t="str">
        <f aca="false">B8903&amp;"|"&amp;C8903</f>
        <v>tdbR00000935 Gln-CUG|67</v>
      </c>
      <c r="B8903" s="4" t="s">
        <v>158</v>
      </c>
      <c r="C8903" s="4" t="s">
        <v>849</v>
      </c>
      <c r="D8903" s="4" t="n">
        <v>67</v>
      </c>
      <c r="E8903" s="17" t="s">
        <v>780</v>
      </c>
      <c r="F8903" s="18" t="s">
        <v>768</v>
      </c>
    </row>
    <row r="8904" customFormat="false" ht="15" hidden="false" customHeight="false" outlineLevel="0" collapsed="false">
      <c r="A8904" s="4" t="str">
        <f aca="false">B8904&amp;"|"&amp;C8904</f>
        <v>tdbR00000935 Gln-CUG|68</v>
      </c>
      <c r="B8904" s="4" t="s">
        <v>158</v>
      </c>
      <c r="C8904" s="4" t="s">
        <v>850</v>
      </c>
      <c r="D8904" s="4" t="n">
        <v>68</v>
      </c>
      <c r="E8904" s="17" t="s">
        <v>459</v>
      </c>
      <c r="F8904" s="18" t="s">
        <v>768</v>
      </c>
    </row>
    <row r="8905" customFormat="false" ht="15" hidden="false" customHeight="false" outlineLevel="0" collapsed="false">
      <c r="A8905" s="4" t="str">
        <f aca="false">B8905&amp;"|"&amp;C8905</f>
        <v>tdbR00000935 Gln-CUG|69</v>
      </c>
      <c r="B8905" s="4" t="s">
        <v>158</v>
      </c>
      <c r="C8905" s="4" t="s">
        <v>851</v>
      </c>
      <c r="D8905" s="4" t="n">
        <v>69</v>
      </c>
      <c r="E8905" s="17" t="s">
        <v>772</v>
      </c>
      <c r="F8905" s="18" t="s">
        <v>768</v>
      </c>
    </row>
    <row r="8906" customFormat="false" ht="15" hidden="false" customHeight="false" outlineLevel="0" collapsed="false">
      <c r="A8906" s="4" t="str">
        <f aca="false">B8906&amp;"|"&amp;C8906</f>
        <v>tdbR00000935 Gln-CUG|70</v>
      </c>
      <c r="B8906" s="4" t="s">
        <v>158</v>
      </c>
      <c r="C8906" s="4" t="s">
        <v>852</v>
      </c>
      <c r="D8906" s="4" t="n">
        <v>70</v>
      </c>
      <c r="E8906" s="17" t="s">
        <v>772</v>
      </c>
      <c r="F8906" s="18" t="s">
        <v>768</v>
      </c>
    </row>
    <row r="8907" customFormat="false" ht="15" hidden="false" customHeight="false" outlineLevel="0" collapsed="false">
      <c r="A8907" s="4" t="str">
        <f aca="false">B8907&amp;"|"&amp;C8907</f>
        <v>tdbR00000935 Gln-CUG|71</v>
      </c>
      <c r="B8907" s="4" t="s">
        <v>158</v>
      </c>
      <c r="C8907" s="4" t="s">
        <v>853</v>
      </c>
      <c r="D8907" s="4" t="n">
        <v>71</v>
      </c>
      <c r="E8907" s="17" t="s">
        <v>772</v>
      </c>
      <c r="F8907" s="18" t="s">
        <v>768</v>
      </c>
    </row>
    <row r="8908" customFormat="false" ht="15" hidden="false" customHeight="false" outlineLevel="0" collapsed="false">
      <c r="A8908" s="4" t="str">
        <f aca="false">B8908&amp;"|"&amp;C8908</f>
        <v>tdbR00000935 Gln-CUG|72</v>
      </c>
      <c r="B8908" s="4" t="s">
        <v>158</v>
      </c>
      <c r="C8908" s="4" t="s">
        <v>854</v>
      </c>
      <c r="D8908" s="4" t="n">
        <v>72</v>
      </c>
      <c r="E8908" s="17" t="s">
        <v>780</v>
      </c>
      <c r="F8908" s="18" t="s">
        <v>768</v>
      </c>
    </row>
    <row r="8909" customFormat="false" ht="15" hidden="false" customHeight="false" outlineLevel="0" collapsed="false">
      <c r="A8909" s="4" t="str">
        <f aca="false">B8909&amp;"|"&amp;C8909</f>
        <v>tdbR00000936 Gln-UUG|1</v>
      </c>
      <c r="B8909" s="4" t="s">
        <v>159</v>
      </c>
      <c r="C8909" s="4" t="s">
        <v>767</v>
      </c>
      <c r="D8909" s="4" t="n">
        <v>1</v>
      </c>
      <c r="E8909" s="17" t="s">
        <v>777</v>
      </c>
      <c r="F8909" s="18" t="s">
        <v>768</v>
      </c>
    </row>
    <row r="8910" customFormat="false" ht="15" hidden="false" customHeight="false" outlineLevel="0" collapsed="false">
      <c r="A8910" s="4" t="str">
        <f aca="false">B8910&amp;"|"&amp;C8910</f>
        <v>tdbR00000936 Gln-UUG|2</v>
      </c>
      <c r="B8910" s="4" t="s">
        <v>159</v>
      </c>
      <c r="C8910" s="4" t="s">
        <v>769</v>
      </c>
      <c r="D8910" s="4" t="n">
        <v>2</v>
      </c>
      <c r="E8910" s="17" t="s">
        <v>772</v>
      </c>
      <c r="F8910" s="18" t="s">
        <v>768</v>
      </c>
    </row>
    <row r="8911" customFormat="false" ht="15" hidden="false" customHeight="false" outlineLevel="0" collapsed="false">
      <c r="A8911" s="4" t="str">
        <f aca="false">B8911&amp;"|"&amp;C8911</f>
        <v>tdbR00000936 Gln-UUG|3</v>
      </c>
      <c r="B8911" s="4" t="s">
        <v>159</v>
      </c>
      <c r="C8911" s="4" t="s">
        <v>770</v>
      </c>
      <c r="D8911" s="4" t="n">
        <v>3</v>
      </c>
      <c r="E8911" s="17" t="s">
        <v>772</v>
      </c>
      <c r="F8911" s="18" t="s">
        <v>768</v>
      </c>
    </row>
    <row r="8912" customFormat="false" ht="15" hidden="false" customHeight="false" outlineLevel="0" collapsed="false">
      <c r="A8912" s="4" t="str">
        <f aca="false">B8912&amp;"|"&amp;C8912</f>
        <v>tdbR00000936 Gln-UUG|4</v>
      </c>
      <c r="B8912" s="4" t="s">
        <v>159</v>
      </c>
      <c r="C8912" s="4" t="s">
        <v>771</v>
      </c>
      <c r="D8912" s="4" t="n">
        <v>4</v>
      </c>
      <c r="E8912" s="17" t="s">
        <v>772</v>
      </c>
      <c r="F8912" s="18" t="s">
        <v>768</v>
      </c>
    </row>
    <row r="8913" customFormat="false" ht="15" hidden="false" customHeight="false" outlineLevel="0" collapsed="false">
      <c r="A8913" s="4" t="str">
        <f aca="false">B8913&amp;"|"&amp;C8913</f>
        <v>tdbR00000936 Gln-UUG|5</v>
      </c>
      <c r="B8913" s="4" t="s">
        <v>159</v>
      </c>
      <c r="C8913" s="4" t="s">
        <v>773</v>
      </c>
      <c r="D8913" s="4" t="n">
        <v>5</v>
      </c>
      <c r="E8913" s="17" t="s">
        <v>772</v>
      </c>
      <c r="F8913" s="18" t="s">
        <v>768</v>
      </c>
    </row>
    <row r="8914" customFormat="false" ht="15" hidden="false" customHeight="false" outlineLevel="0" collapsed="false">
      <c r="A8914" s="4" t="str">
        <f aca="false">B8914&amp;"|"&amp;C8914</f>
        <v>tdbR00000936 Gln-UUG|6</v>
      </c>
      <c r="B8914" s="4" t="s">
        <v>159</v>
      </c>
      <c r="C8914" s="4" t="s">
        <v>774</v>
      </c>
      <c r="D8914" s="4" t="n">
        <v>6</v>
      </c>
      <c r="E8914" s="17" t="s">
        <v>772</v>
      </c>
      <c r="F8914" s="18" t="s">
        <v>768</v>
      </c>
    </row>
    <row r="8915" customFormat="false" ht="15" hidden="false" customHeight="false" outlineLevel="0" collapsed="false">
      <c r="A8915" s="4" t="str">
        <f aca="false">B8915&amp;"|"&amp;C8915</f>
        <v>tdbR00000936 Gln-UUG|7</v>
      </c>
      <c r="B8915" s="4" t="s">
        <v>159</v>
      </c>
      <c r="C8915" s="4" t="s">
        <v>775</v>
      </c>
      <c r="D8915" s="4" t="n">
        <v>7</v>
      </c>
      <c r="E8915" s="17" t="s">
        <v>780</v>
      </c>
      <c r="F8915" s="18" t="s">
        <v>768</v>
      </c>
    </row>
    <row r="8916" customFormat="false" ht="15" hidden="false" customHeight="false" outlineLevel="0" collapsed="false">
      <c r="A8916" s="4" t="str">
        <f aca="false">B8916&amp;"|"&amp;C8916</f>
        <v>tdbR00000936 Gln-UUG|8</v>
      </c>
      <c r="B8916" s="4" t="s">
        <v>159</v>
      </c>
      <c r="C8916" s="4" t="s">
        <v>776</v>
      </c>
      <c r="D8916" s="4" t="n">
        <v>8</v>
      </c>
      <c r="E8916" s="3" t="s">
        <v>777</v>
      </c>
      <c r="F8916" s="4" t="s">
        <v>778</v>
      </c>
    </row>
    <row r="8917" customFormat="false" ht="15" hidden="false" customHeight="false" outlineLevel="0" collapsed="false">
      <c r="A8917" s="4" t="str">
        <f aca="false">B8917&amp;"|"&amp;C8917</f>
        <v>tdbR00000936 Gln-UUG|9</v>
      </c>
      <c r="B8917" s="4" t="s">
        <v>159</v>
      </c>
      <c r="C8917" s="4" t="s">
        <v>779</v>
      </c>
      <c r="D8917" s="4" t="n">
        <v>9</v>
      </c>
      <c r="E8917" s="3" t="s">
        <v>459</v>
      </c>
      <c r="F8917" s="4" t="s">
        <v>781</v>
      </c>
    </row>
    <row r="8918" customFormat="false" ht="15" hidden="false" customHeight="false" outlineLevel="0" collapsed="false">
      <c r="A8918" s="4" t="str">
        <f aca="false">B8918&amp;"|"&amp;C8918</f>
        <v>tdbR00000936 Gln-UUG|10</v>
      </c>
      <c r="B8918" s="4" t="s">
        <v>159</v>
      </c>
      <c r="C8918" s="4" t="s">
        <v>782</v>
      </c>
      <c r="D8918" s="4" t="n">
        <v>10</v>
      </c>
      <c r="E8918" s="8" t="s">
        <v>459</v>
      </c>
      <c r="F8918" s="7" t="s">
        <v>783</v>
      </c>
    </row>
    <row r="8919" customFormat="false" ht="15" hidden="false" customHeight="false" outlineLevel="0" collapsed="false">
      <c r="A8919" s="4" t="str">
        <f aca="false">B8919&amp;"|"&amp;C8919</f>
        <v>tdbR00000936 Gln-UUG|11</v>
      </c>
      <c r="B8919" s="4" t="s">
        <v>159</v>
      </c>
      <c r="C8919" s="4" t="s">
        <v>784</v>
      </c>
      <c r="D8919" s="4" t="n">
        <v>11</v>
      </c>
      <c r="E8919" s="8" t="s">
        <v>777</v>
      </c>
      <c r="F8919" s="7" t="s">
        <v>783</v>
      </c>
    </row>
    <row r="8920" customFormat="false" ht="15" hidden="false" customHeight="false" outlineLevel="0" collapsed="false">
      <c r="A8920" s="4" t="str">
        <f aca="false">B8920&amp;"|"&amp;C8920</f>
        <v>tdbR00000936 Gln-UUG|12</v>
      </c>
      <c r="B8920" s="4" t="s">
        <v>159</v>
      </c>
      <c r="C8920" s="4" t="s">
        <v>785</v>
      </c>
      <c r="D8920" s="4" t="n">
        <v>12</v>
      </c>
      <c r="E8920" s="8" t="s">
        <v>459</v>
      </c>
      <c r="F8920" s="7" t="s">
        <v>783</v>
      </c>
    </row>
    <row r="8921" customFormat="false" ht="15" hidden="false" customHeight="false" outlineLevel="0" collapsed="false">
      <c r="A8921" s="4" t="str">
        <f aca="false">B8921&amp;"|"&amp;C8921</f>
        <v>tdbR00000936 Gln-UUG|13</v>
      </c>
      <c r="B8921" s="4" t="s">
        <v>159</v>
      </c>
      <c r="C8921" s="4" t="s">
        <v>786</v>
      </c>
      <c r="D8921" s="4" t="n">
        <v>13</v>
      </c>
      <c r="E8921" s="8" t="s">
        <v>777</v>
      </c>
      <c r="F8921" s="7" t="s">
        <v>783</v>
      </c>
    </row>
    <row r="8922" customFormat="false" ht="15" hidden="false" customHeight="false" outlineLevel="0" collapsed="false">
      <c r="A8922" s="4" t="str">
        <f aca="false">B8922&amp;"|"&amp;C8922</f>
        <v>tdbR00000936 Gln-UUG|14</v>
      </c>
      <c r="B8922" s="4" t="s">
        <v>159</v>
      </c>
      <c r="C8922" s="4" t="s">
        <v>787</v>
      </c>
      <c r="D8922" s="4" t="n">
        <v>14</v>
      </c>
      <c r="E8922" s="19" t="s">
        <v>780</v>
      </c>
      <c r="F8922" s="20" t="s">
        <v>788</v>
      </c>
    </row>
    <row r="8923" customFormat="false" ht="15" hidden="false" customHeight="false" outlineLevel="0" collapsed="false">
      <c r="A8923" s="4" t="str">
        <f aca="false">B8923&amp;"|"&amp;C8923</f>
        <v>tdbR00000936 Gln-UUG|15</v>
      </c>
      <c r="B8923" s="4" t="s">
        <v>159</v>
      </c>
      <c r="C8923" s="4" t="s">
        <v>789</v>
      </c>
      <c r="D8923" s="4" t="n">
        <v>15</v>
      </c>
      <c r="E8923" s="19" t="s">
        <v>780</v>
      </c>
      <c r="F8923" s="20" t="s">
        <v>788</v>
      </c>
    </row>
    <row r="8924" customFormat="false" ht="15" hidden="false" customHeight="false" outlineLevel="0" collapsed="false">
      <c r="A8924" s="4" t="str">
        <f aca="false">B8924&amp;"|"&amp;C8924</f>
        <v>tdbR00000936 Gln-UUG|16</v>
      </c>
      <c r="B8924" s="4" t="s">
        <v>159</v>
      </c>
      <c r="C8924" s="4" t="s">
        <v>790</v>
      </c>
      <c r="D8924" s="4" t="n">
        <v>16</v>
      </c>
      <c r="E8924" s="19" t="s">
        <v>777</v>
      </c>
      <c r="F8924" s="20" t="s">
        <v>788</v>
      </c>
    </row>
    <row r="8925" customFormat="false" ht="15" hidden="false" customHeight="false" outlineLevel="0" collapsed="false">
      <c r="A8925" s="4" t="str">
        <f aca="false">B8925&amp;"|"&amp;C8925</f>
        <v>tdbR00000936 Gln-UUG|17</v>
      </c>
      <c r="B8925" s="4" t="s">
        <v>159</v>
      </c>
      <c r="C8925" s="4" t="s">
        <v>791</v>
      </c>
      <c r="D8925" s="4" t="n">
        <v>17</v>
      </c>
      <c r="E8925" s="19" t="s">
        <v>772</v>
      </c>
      <c r="F8925" s="20" t="s">
        <v>788</v>
      </c>
    </row>
    <row r="8926" customFormat="false" ht="15" hidden="false" customHeight="false" outlineLevel="0" collapsed="false">
      <c r="A8926" s="4" t="str">
        <f aca="false">B8926&amp;"|"&amp;C8926</f>
        <v>tdbR00000936 Gln-UUG|17a</v>
      </c>
      <c r="B8926" s="4" t="s">
        <v>159</v>
      </c>
      <c r="C8926" s="4" t="s">
        <v>792</v>
      </c>
      <c r="D8926" s="4" t="n">
        <v>18</v>
      </c>
      <c r="E8926" s="19" t="s">
        <v>780</v>
      </c>
      <c r="F8926" s="20" t="s">
        <v>788</v>
      </c>
    </row>
    <row r="8927" customFormat="false" ht="15" hidden="false" customHeight="false" outlineLevel="0" collapsed="false">
      <c r="A8927" s="4" t="str">
        <f aca="false">B8927&amp;"|"&amp;C8927</f>
        <v>tdbR00000936 Gln-UUG|18</v>
      </c>
      <c r="B8927" s="4" t="s">
        <v>159</v>
      </c>
      <c r="C8927" s="4" t="s">
        <v>793</v>
      </c>
      <c r="D8927" s="4" t="n">
        <v>19</v>
      </c>
      <c r="E8927" s="19" t="s">
        <v>459</v>
      </c>
      <c r="F8927" s="20" t="s">
        <v>788</v>
      </c>
    </row>
    <row r="8928" customFormat="false" ht="15" hidden="false" customHeight="false" outlineLevel="0" collapsed="false">
      <c r="A8928" s="4" t="str">
        <f aca="false">B8928&amp;"|"&amp;C8928</f>
        <v>tdbR00000936 Gln-UUG|19</v>
      </c>
      <c r="B8928" s="4" t="s">
        <v>159</v>
      </c>
      <c r="C8928" s="4" t="s">
        <v>794</v>
      </c>
      <c r="D8928" s="4" t="n">
        <v>20</v>
      </c>
      <c r="E8928" s="19" t="s">
        <v>459</v>
      </c>
      <c r="F8928" s="20" t="s">
        <v>788</v>
      </c>
    </row>
    <row r="8929" customFormat="false" ht="15" hidden="false" customHeight="false" outlineLevel="0" collapsed="false">
      <c r="A8929" s="4" t="str">
        <f aca="false">B8929&amp;"|"&amp;C8929</f>
        <v>tdbR00000936 Gln-UUG|20</v>
      </c>
      <c r="B8929" s="4" t="s">
        <v>159</v>
      </c>
      <c r="C8929" s="4" t="s">
        <v>795</v>
      </c>
      <c r="D8929" s="4" t="n">
        <v>21</v>
      </c>
      <c r="E8929" s="19" t="s">
        <v>772</v>
      </c>
      <c r="F8929" s="20" t="s">
        <v>788</v>
      </c>
    </row>
    <row r="8930" customFormat="false" ht="15" hidden="false" customHeight="false" outlineLevel="0" collapsed="false">
      <c r="A8930" s="4" t="str">
        <f aca="false">B8930&amp;"|"&amp;C8930</f>
        <v>tdbR00000936 Gln-UUG|21</v>
      </c>
      <c r="B8930" s="4" t="s">
        <v>159</v>
      </c>
      <c r="C8930" s="4" t="s">
        <v>797</v>
      </c>
      <c r="D8930" s="4" t="n">
        <v>22</v>
      </c>
      <c r="E8930" s="19" t="s">
        <v>780</v>
      </c>
      <c r="F8930" s="20" t="s">
        <v>788</v>
      </c>
    </row>
    <row r="8931" customFormat="false" ht="15" hidden="false" customHeight="false" outlineLevel="0" collapsed="false">
      <c r="A8931" s="4" t="str">
        <f aca="false">B8931&amp;"|"&amp;C8931</f>
        <v>tdbR00000936 Gln-UUG|22</v>
      </c>
      <c r="B8931" s="4" t="s">
        <v>159</v>
      </c>
      <c r="C8931" s="4" t="s">
        <v>798</v>
      </c>
      <c r="D8931" s="4" t="n">
        <v>23</v>
      </c>
      <c r="E8931" s="8" t="s">
        <v>459</v>
      </c>
      <c r="F8931" s="7" t="s">
        <v>783</v>
      </c>
    </row>
    <row r="8932" customFormat="false" ht="15" hidden="false" customHeight="false" outlineLevel="0" collapsed="false">
      <c r="A8932" s="4" t="str">
        <f aca="false">B8932&amp;"|"&amp;C8932</f>
        <v>tdbR00000936 Gln-UUG|23</v>
      </c>
      <c r="B8932" s="4" t="s">
        <v>159</v>
      </c>
      <c r="C8932" s="4" t="s">
        <v>799</v>
      </c>
      <c r="D8932" s="4" t="n">
        <v>24</v>
      </c>
      <c r="E8932" s="8" t="s">
        <v>772</v>
      </c>
      <c r="F8932" s="7" t="s">
        <v>783</v>
      </c>
    </row>
    <row r="8933" customFormat="false" ht="15" hidden="false" customHeight="false" outlineLevel="0" collapsed="false">
      <c r="A8933" s="4" t="str">
        <f aca="false">B8933&amp;"|"&amp;C8933</f>
        <v>tdbR00000936 Gln-UUG|24</v>
      </c>
      <c r="B8933" s="4" t="s">
        <v>159</v>
      </c>
      <c r="C8933" s="4" t="s">
        <v>800</v>
      </c>
      <c r="D8933" s="4" t="n">
        <v>25</v>
      </c>
      <c r="E8933" s="8" t="s">
        <v>780</v>
      </c>
      <c r="F8933" s="7" t="s">
        <v>783</v>
      </c>
    </row>
    <row r="8934" customFormat="false" ht="15" hidden="false" customHeight="false" outlineLevel="0" collapsed="false">
      <c r="A8934" s="4" t="str">
        <f aca="false">B8934&amp;"|"&amp;C8934</f>
        <v>tdbR00000936 Gln-UUG|25</v>
      </c>
      <c r="B8934" s="4" t="s">
        <v>159</v>
      </c>
      <c r="C8934" s="4" t="s">
        <v>801</v>
      </c>
      <c r="D8934" s="4" t="n">
        <v>26</v>
      </c>
      <c r="E8934" s="8" t="s">
        <v>772</v>
      </c>
      <c r="F8934" s="7" t="s">
        <v>783</v>
      </c>
    </row>
    <row r="8935" customFormat="false" ht="15" hidden="false" customHeight="false" outlineLevel="0" collapsed="false">
      <c r="A8935" s="4" t="str">
        <f aca="false">B8935&amp;"|"&amp;C8935</f>
        <v>tdbR00000936 Gln-UUG|26</v>
      </c>
      <c r="B8935" s="4" t="s">
        <v>159</v>
      </c>
      <c r="C8935" s="4" t="s">
        <v>802</v>
      </c>
      <c r="D8935" s="4" t="n">
        <v>27</v>
      </c>
      <c r="E8935" s="3" t="s">
        <v>777</v>
      </c>
      <c r="F8935" s="4" t="s">
        <v>803</v>
      </c>
    </row>
    <row r="8936" customFormat="false" ht="15" hidden="false" customHeight="false" outlineLevel="0" collapsed="false">
      <c r="A8936" s="4" t="str">
        <f aca="false">B8936&amp;"|"&amp;C8936</f>
        <v>tdbR00000936 Gln-UUG|27</v>
      </c>
      <c r="B8936" s="4" t="s">
        <v>159</v>
      </c>
      <c r="C8936" s="4" t="s">
        <v>804</v>
      </c>
      <c r="D8936" s="4" t="n">
        <v>28</v>
      </c>
      <c r="E8936" s="21" t="s">
        <v>459</v>
      </c>
      <c r="F8936" s="22" t="s">
        <v>805</v>
      </c>
    </row>
    <row r="8937" customFormat="false" ht="15" hidden="false" customHeight="false" outlineLevel="0" collapsed="false">
      <c r="A8937" s="4" t="str">
        <f aca="false">B8937&amp;"|"&amp;C8937</f>
        <v>tdbR00000936 Gln-UUG|28</v>
      </c>
      <c r="B8937" s="4" t="s">
        <v>159</v>
      </c>
      <c r="C8937" s="4" t="s">
        <v>806</v>
      </c>
      <c r="D8937" s="4" t="n">
        <v>29</v>
      </c>
      <c r="E8937" s="21" t="s">
        <v>772</v>
      </c>
      <c r="F8937" s="22" t="s">
        <v>805</v>
      </c>
    </row>
    <row r="8938" customFormat="false" ht="15" hidden="false" customHeight="false" outlineLevel="0" collapsed="false">
      <c r="A8938" s="4" t="str">
        <f aca="false">B8938&amp;"|"&amp;C8938</f>
        <v>tdbR00000936 Gln-UUG|29</v>
      </c>
      <c r="B8938" s="4" t="s">
        <v>159</v>
      </c>
      <c r="C8938" s="4" t="s">
        <v>807</v>
      </c>
      <c r="D8938" s="4" t="n">
        <v>30</v>
      </c>
      <c r="E8938" s="21" t="s">
        <v>459</v>
      </c>
      <c r="F8938" s="22" t="s">
        <v>805</v>
      </c>
    </row>
    <row r="8939" customFormat="false" ht="15" hidden="false" customHeight="false" outlineLevel="0" collapsed="false">
      <c r="A8939" s="4" t="str">
        <f aca="false">B8939&amp;"|"&amp;C8939</f>
        <v>tdbR00000936 Gln-UUG|30</v>
      </c>
      <c r="B8939" s="4" t="s">
        <v>159</v>
      </c>
      <c r="C8939" s="4" t="s">
        <v>808</v>
      </c>
      <c r="D8939" s="4" t="n">
        <v>31</v>
      </c>
      <c r="E8939" s="21" t="s">
        <v>459</v>
      </c>
      <c r="F8939" s="22" t="s">
        <v>805</v>
      </c>
    </row>
    <row r="8940" customFormat="false" ht="15" hidden="false" customHeight="false" outlineLevel="0" collapsed="false">
      <c r="A8940" s="4" t="str">
        <f aca="false">B8940&amp;"|"&amp;C8940</f>
        <v>tdbR00000936 Gln-UUG|31</v>
      </c>
      <c r="B8940" s="4" t="s">
        <v>159</v>
      </c>
      <c r="C8940" s="4" t="s">
        <v>809</v>
      </c>
      <c r="D8940" s="4" t="n">
        <v>32</v>
      </c>
      <c r="E8940" s="21" t="s">
        <v>777</v>
      </c>
      <c r="F8940" s="22" t="s">
        <v>805</v>
      </c>
    </row>
    <row r="8941" customFormat="false" ht="15" hidden="false" customHeight="false" outlineLevel="0" collapsed="false">
      <c r="A8941" s="4" t="str">
        <f aca="false">B8941&amp;"|"&amp;C8941</f>
        <v>tdbR00000936 Gln-UUG|32</v>
      </c>
      <c r="B8941" s="4" t="s">
        <v>159</v>
      </c>
      <c r="C8941" s="4" t="s">
        <v>810</v>
      </c>
      <c r="D8941" s="4" t="n">
        <v>33</v>
      </c>
      <c r="E8941" s="19" t="s">
        <v>777</v>
      </c>
      <c r="F8941" s="20" t="s">
        <v>811</v>
      </c>
    </row>
    <row r="8942" customFormat="false" ht="15" hidden="false" customHeight="false" outlineLevel="0" collapsed="false">
      <c r="A8942" s="4" t="str">
        <f aca="false">B8942&amp;"|"&amp;C8942</f>
        <v>tdbR00000936 Gln-UUG|33</v>
      </c>
      <c r="B8942" s="4" t="s">
        <v>159</v>
      </c>
      <c r="C8942" s="4" t="s">
        <v>812</v>
      </c>
      <c r="D8942" s="4" t="n">
        <v>34</v>
      </c>
      <c r="E8942" s="19" t="s">
        <v>777</v>
      </c>
      <c r="F8942" s="20" t="s">
        <v>811</v>
      </c>
    </row>
    <row r="8943" customFormat="false" ht="15" hidden="false" customHeight="false" outlineLevel="0" collapsed="false">
      <c r="A8943" s="4" t="str">
        <f aca="false">B8943&amp;"|"&amp;C8943</f>
        <v>tdbR00000936 Gln-UUG|34</v>
      </c>
      <c r="B8943" s="4" t="s">
        <v>159</v>
      </c>
      <c r="C8943" s="4" t="s">
        <v>813</v>
      </c>
      <c r="D8943" s="4" t="n">
        <v>35</v>
      </c>
      <c r="E8943" s="19" t="s">
        <v>777</v>
      </c>
      <c r="F8943" s="20" t="s">
        <v>811</v>
      </c>
    </row>
    <row r="8944" customFormat="false" ht="15" hidden="false" customHeight="false" outlineLevel="0" collapsed="false">
      <c r="A8944" s="4" t="str">
        <f aca="false">B8944&amp;"|"&amp;C8944</f>
        <v>tdbR00000936 Gln-UUG|35</v>
      </c>
      <c r="B8944" s="4" t="s">
        <v>159</v>
      </c>
      <c r="C8944" s="4" t="s">
        <v>814</v>
      </c>
      <c r="D8944" s="4" t="n">
        <v>36</v>
      </c>
      <c r="E8944" s="19" t="s">
        <v>777</v>
      </c>
      <c r="F8944" s="20" t="s">
        <v>811</v>
      </c>
    </row>
    <row r="8945" customFormat="false" ht="15" hidden="false" customHeight="false" outlineLevel="0" collapsed="false">
      <c r="A8945" s="4" t="str">
        <f aca="false">B8945&amp;"|"&amp;C8945</f>
        <v>tdbR00000936 Gln-UUG|36</v>
      </c>
      <c r="B8945" s="4" t="s">
        <v>159</v>
      </c>
      <c r="C8945" s="4" t="s">
        <v>815</v>
      </c>
      <c r="D8945" s="4" t="n">
        <v>37</v>
      </c>
      <c r="E8945" s="19" t="s">
        <v>459</v>
      </c>
      <c r="F8945" s="20" t="s">
        <v>811</v>
      </c>
    </row>
    <row r="8946" customFormat="false" ht="15" hidden="false" customHeight="false" outlineLevel="0" collapsed="false">
      <c r="A8946" s="4" t="str">
        <f aca="false">B8946&amp;"|"&amp;C8946</f>
        <v>tdbR00000936 Gln-UUG|37</v>
      </c>
      <c r="B8946" s="4" t="s">
        <v>159</v>
      </c>
      <c r="C8946" s="4" t="s">
        <v>816</v>
      </c>
      <c r="D8946" s="4" t="n">
        <v>38</v>
      </c>
      <c r="E8946" s="19" t="s">
        <v>459</v>
      </c>
      <c r="F8946" s="20" t="s">
        <v>811</v>
      </c>
    </row>
    <row r="8947" customFormat="false" ht="15" hidden="false" customHeight="false" outlineLevel="0" collapsed="false">
      <c r="A8947" s="4" t="str">
        <f aca="false">B8947&amp;"|"&amp;C8947</f>
        <v>tdbR00000936 Gln-UUG|38</v>
      </c>
      <c r="B8947" s="4" t="s">
        <v>159</v>
      </c>
      <c r="C8947" s="4" t="s">
        <v>817</v>
      </c>
      <c r="D8947" s="4" t="n">
        <v>39</v>
      </c>
      <c r="E8947" s="19" t="s">
        <v>777</v>
      </c>
      <c r="F8947" s="20" t="s">
        <v>811</v>
      </c>
    </row>
    <row r="8948" customFormat="false" ht="15" hidden="false" customHeight="false" outlineLevel="0" collapsed="false">
      <c r="A8948" s="4" t="str">
        <f aca="false">B8948&amp;"|"&amp;C8948</f>
        <v>tdbR00000936 Gln-UUG|39</v>
      </c>
      <c r="B8948" s="4" t="s">
        <v>159</v>
      </c>
      <c r="C8948" s="4" t="s">
        <v>818</v>
      </c>
      <c r="D8948" s="4" t="n">
        <v>40</v>
      </c>
      <c r="E8948" s="21" t="s">
        <v>780</v>
      </c>
      <c r="F8948" s="22" t="s">
        <v>805</v>
      </c>
    </row>
    <row r="8949" customFormat="false" ht="15" hidden="false" customHeight="false" outlineLevel="0" collapsed="false">
      <c r="A8949" s="4" t="str">
        <f aca="false">B8949&amp;"|"&amp;C8949</f>
        <v>tdbR00000936 Gln-UUG|40</v>
      </c>
      <c r="B8949" s="4" t="s">
        <v>159</v>
      </c>
      <c r="C8949" s="4" t="s">
        <v>819</v>
      </c>
      <c r="D8949" s="4" t="n">
        <v>41</v>
      </c>
      <c r="E8949" s="21" t="s">
        <v>772</v>
      </c>
      <c r="F8949" s="22" t="s">
        <v>805</v>
      </c>
    </row>
    <row r="8950" customFormat="false" ht="15" hidden="false" customHeight="false" outlineLevel="0" collapsed="false">
      <c r="A8950" s="4" t="str">
        <f aca="false">B8950&amp;"|"&amp;C8950</f>
        <v>tdbR00000936 Gln-UUG|41</v>
      </c>
      <c r="B8950" s="4" t="s">
        <v>159</v>
      </c>
      <c r="C8950" s="4" t="s">
        <v>820</v>
      </c>
      <c r="D8950" s="4" t="n">
        <v>42</v>
      </c>
      <c r="E8950" s="21" t="s">
        <v>772</v>
      </c>
      <c r="F8950" s="22" t="s">
        <v>805</v>
      </c>
    </row>
    <row r="8951" customFormat="false" ht="15" hidden="false" customHeight="false" outlineLevel="0" collapsed="false">
      <c r="A8951" s="4" t="str">
        <f aca="false">B8951&amp;"|"&amp;C8951</f>
        <v>tdbR00000936 Gln-UUG|42</v>
      </c>
      <c r="B8951" s="4" t="s">
        <v>159</v>
      </c>
      <c r="C8951" s="4" t="s">
        <v>821</v>
      </c>
      <c r="D8951" s="4" t="n">
        <v>43</v>
      </c>
      <c r="E8951" s="21" t="s">
        <v>459</v>
      </c>
      <c r="F8951" s="22" t="s">
        <v>805</v>
      </c>
    </row>
    <row r="8952" customFormat="false" ht="15" hidden="false" customHeight="false" outlineLevel="0" collapsed="false">
      <c r="A8952" s="4" t="str">
        <f aca="false">B8952&amp;"|"&amp;C8952</f>
        <v>tdbR00000936 Gln-UUG|43</v>
      </c>
      <c r="B8952" s="4" t="s">
        <v>159</v>
      </c>
      <c r="C8952" s="4" t="s">
        <v>822</v>
      </c>
      <c r="D8952" s="4" t="n">
        <v>44</v>
      </c>
      <c r="E8952" s="21" t="s">
        <v>777</v>
      </c>
      <c r="F8952" s="22" t="s">
        <v>805</v>
      </c>
    </row>
    <row r="8953" customFormat="false" ht="15" hidden="false" customHeight="false" outlineLevel="0" collapsed="false">
      <c r="A8953" s="4" t="str">
        <f aca="false">B8953&amp;"|"&amp;C8953</f>
        <v>tdbR00000936 Gln-UUG|44</v>
      </c>
      <c r="B8953" s="4" t="s">
        <v>159</v>
      </c>
      <c r="C8953" s="4" t="s">
        <v>823</v>
      </c>
      <c r="D8953" s="4" t="n">
        <v>45</v>
      </c>
      <c r="E8953" s="19" t="s">
        <v>772</v>
      </c>
      <c r="F8953" s="20" t="s">
        <v>824</v>
      </c>
    </row>
    <row r="8954" customFormat="false" ht="15" hidden="false" customHeight="false" outlineLevel="0" collapsed="false">
      <c r="A8954" s="4" t="str">
        <f aca="false">B8954&amp;"|"&amp;C8954</f>
        <v>tdbR00000936 Gln-UUG|45</v>
      </c>
      <c r="B8954" s="4" t="s">
        <v>159</v>
      </c>
      <c r="C8954" s="4" t="s">
        <v>825</v>
      </c>
      <c r="D8954" s="4" t="n">
        <v>46</v>
      </c>
      <c r="E8954" s="19" t="s">
        <v>777</v>
      </c>
      <c r="F8954" s="20" t="s">
        <v>824</v>
      </c>
    </row>
    <row r="8955" customFormat="false" ht="15" hidden="false" customHeight="false" outlineLevel="0" collapsed="false">
      <c r="A8955" s="4" t="str">
        <f aca="false">B8955&amp;"|"&amp;C8955</f>
        <v>tdbR00000936 Gln-UUG|46</v>
      </c>
      <c r="B8955" s="4" t="s">
        <v>159</v>
      </c>
      <c r="C8955" s="4" t="s">
        <v>826</v>
      </c>
      <c r="D8955" s="4" t="n">
        <v>47</v>
      </c>
      <c r="E8955" s="19" t="s">
        <v>459</v>
      </c>
      <c r="F8955" s="20" t="s">
        <v>824</v>
      </c>
    </row>
    <row r="8956" customFormat="false" ht="15" hidden="false" customHeight="false" outlineLevel="0" collapsed="false">
      <c r="A8956" s="4" t="str">
        <f aca="false">B8956&amp;"|"&amp;C8956</f>
        <v>tdbR00000936 Gln-UUG|48</v>
      </c>
      <c r="B8956" s="4" t="s">
        <v>159</v>
      </c>
      <c r="C8956" s="4" t="s">
        <v>828</v>
      </c>
      <c r="D8956" s="4" t="n">
        <v>48</v>
      </c>
      <c r="E8956" s="19" t="s">
        <v>777</v>
      </c>
      <c r="F8956" s="20" t="s">
        <v>824</v>
      </c>
    </row>
    <row r="8957" customFormat="false" ht="15" hidden="false" customHeight="false" outlineLevel="0" collapsed="false">
      <c r="A8957" s="4" t="str">
        <f aca="false">B8957&amp;"|"&amp;C8957</f>
        <v>tdbR00000936 Gln-UUG|49</v>
      </c>
      <c r="B8957" s="4" t="s">
        <v>159</v>
      </c>
      <c r="C8957" s="4" t="s">
        <v>829</v>
      </c>
      <c r="D8957" s="4" t="n">
        <v>49</v>
      </c>
      <c r="E8957" s="23" t="s">
        <v>777</v>
      </c>
      <c r="F8957" s="10" t="s">
        <v>830</v>
      </c>
    </row>
    <row r="8958" customFormat="false" ht="15" hidden="false" customHeight="false" outlineLevel="0" collapsed="false">
      <c r="A8958" s="4" t="str">
        <f aca="false">B8958&amp;"|"&amp;C8958</f>
        <v>tdbR00000936 Gln-UUG|50</v>
      </c>
      <c r="B8958" s="4" t="s">
        <v>159</v>
      </c>
      <c r="C8958" s="4" t="s">
        <v>831</v>
      </c>
      <c r="D8958" s="4" t="n">
        <v>50</v>
      </c>
      <c r="E8958" s="23" t="s">
        <v>772</v>
      </c>
      <c r="F8958" s="10" t="s">
        <v>830</v>
      </c>
    </row>
    <row r="8959" customFormat="false" ht="15" hidden="false" customHeight="false" outlineLevel="0" collapsed="false">
      <c r="A8959" s="4" t="str">
        <f aca="false">B8959&amp;"|"&amp;C8959</f>
        <v>tdbR00000936 Gln-UUG|51</v>
      </c>
      <c r="B8959" s="4" t="s">
        <v>159</v>
      </c>
      <c r="C8959" s="4" t="s">
        <v>832</v>
      </c>
      <c r="D8959" s="4" t="n">
        <v>51</v>
      </c>
      <c r="E8959" s="23" t="s">
        <v>780</v>
      </c>
      <c r="F8959" s="10" t="s">
        <v>830</v>
      </c>
    </row>
    <row r="8960" customFormat="false" ht="15" hidden="false" customHeight="false" outlineLevel="0" collapsed="false">
      <c r="A8960" s="4" t="str">
        <f aca="false">B8960&amp;"|"&amp;C8960</f>
        <v>tdbR00000936 Gln-UUG|52</v>
      </c>
      <c r="B8960" s="4" t="s">
        <v>159</v>
      </c>
      <c r="C8960" s="4" t="s">
        <v>833</v>
      </c>
      <c r="D8960" s="4" t="n">
        <v>52</v>
      </c>
      <c r="E8960" s="23" t="s">
        <v>459</v>
      </c>
      <c r="F8960" s="10" t="s">
        <v>830</v>
      </c>
    </row>
    <row r="8961" customFormat="false" ht="15" hidden="false" customHeight="false" outlineLevel="0" collapsed="false">
      <c r="A8961" s="4" t="str">
        <f aca="false">B8961&amp;"|"&amp;C8961</f>
        <v>tdbR00000936 Gln-UUG|53</v>
      </c>
      <c r="B8961" s="4" t="s">
        <v>159</v>
      </c>
      <c r="C8961" s="4" t="s">
        <v>834</v>
      </c>
      <c r="D8961" s="4" t="n">
        <v>53</v>
      </c>
      <c r="E8961" s="23" t="s">
        <v>459</v>
      </c>
      <c r="F8961" s="10" t="s">
        <v>830</v>
      </c>
    </row>
    <row r="8962" customFormat="false" ht="15" hidden="false" customHeight="false" outlineLevel="0" collapsed="false">
      <c r="A8962" s="4" t="str">
        <f aca="false">B8962&amp;"|"&amp;C8962</f>
        <v>tdbR00000936 Gln-UUG|54</v>
      </c>
      <c r="B8962" s="4" t="s">
        <v>159</v>
      </c>
      <c r="C8962" s="4" t="s">
        <v>835</v>
      </c>
      <c r="D8962" s="4" t="n">
        <v>54</v>
      </c>
      <c r="E8962" s="19" t="s">
        <v>777</v>
      </c>
      <c r="F8962" s="20" t="s">
        <v>836</v>
      </c>
    </row>
    <row r="8963" customFormat="false" ht="15" hidden="false" customHeight="false" outlineLevel="0" collapsed="false">
      <c r="A8963" s="4" t="str">
        <f aca="false">B8963&amp;"|"&amp;C8963</f>
        <v>tdbR00000936 Gln-UUG|55</v>
      </c>
      <c r="B8963" s="4" t="s">
        <v>159</v>
      </c>
      <c r="C8963" s="4" t="s">
        <v>837</v>
      </c>
      <c r="D8963" s="4" t="n">
        <v>55</v>
      </c>
      <c r="E8963" s="19" t="s">
        <v>777</v>
      </c>
      <c r="F8963" s="20" t="s">
        <v>836</v>
      </c>
    </row>
    <row r="8964" customFormat="false" ht="15" hidden="false" customHeight="false" outlineLevel="0" collapsed="false">
      <c r="A8964" s="4" t="str">
        <f aca="false">B8964&amp;"|"&amp;C8964</f>
        <v>tdbR00000936 Gln-UUG|56</v>
      </c>
      <c r="B8964" s="4" t="s">
        <v>159</v>
      </c>
      <c r="C8964" s="4" t="s">
        <v>838</v>
      </c>
      <c r="D8964" s="4" t="n">
        <v>56</v>
      </c>
      <c r="E8964" s="19" t="s">
        <v>772</v>
      </c>
      <c r="F8964" s="20" t="s">
        <v>836</v>
      </c>
    </row>
    <row r="8965" customFormat="false" ht="15" hidden="false" customHeight="false" outlineLevel="0" collapsed="false">
      <c r="A8965" s="4" t="str">
        <f aca="false">B8965&amp;"|"&amp;C8965</f>
        <v>tdbR00000936 Gln-UUG|57</v>
      </c>
      <c r="B8965" s="4" t="s">
        <v>159</v>
      </c>
      <c r="C8965" s="4" t="s">
        <v>839</v>
      </c>
      <c r="D8965" s="4" t="n">
        <v>57</v>
      </c>
      <c r="E8965" s="19" t="s">
        <v>780</v>
      </c>
      <c r="F8965" s="20" t="s">
        <v>836</v>
      </c>
    </row>
    <row r="8966" customFormat="false" ht="15" hidden="false" customHeight="false" outlineLevel="0" collapsed="false">
      <c r="A8966" s="4" t="str">
        <f aca="false">B8966&amp;"|"&amp;C8966</f>
        <v>tdbR00000936 Gln-UUG|58</v>
      </c>
      <c r="B8966" s="4" t="s">
        <v>159</v>
      </c>
      <c r="C8966" s="4" t="s">
        <v>840</v>
      </c>
      <c r="D8966" s="4" t="n">
        <v>58</v>
      </c>
      <c r="E8966" s="19" t="s">
        <v>780</v>
      </c>
      <c r="F8966" s="20" t="s">
        <v>836</v>
      </c>
    </row>
    <row r="8967" customFormat="false" ht="15" hidden="false" customHeight="false" outlineLevel="0" collapsed="false">
      <c r="A8967" s="4" t="str">
        <f aca="false">B8967&amp;"|"&amp;C8967</f>
        <v>tdbR00000936 Gln-UUG|59</v>
      </c>
      <c r="B8967" s="4" t="s">
        <v>159</v>
      </c>
      <c r="C8967" s="4" t="s">
        <v>841</v>
      </c>
      <c r="D8967" s="4" t="n">
        <v>59</v>
      </c>
      <c r="E8967" s="19" t="s">
        <v>780</v>
      </c>
      <c r="F8967" s="20" t="s">
        <v>836</v>
      </c>
    </row>
    <row r="8968" customFormat="false" ht="15" hidden="false" customHeight="false" outlineLevel="0" collapsed="false">
      <c r="A8968" s="4" t="str">
        <f aca="false">B8968&amp;"|"&amp;C8968</f>
        <v>tdbR00000936 Gln-UUG|60</v>
      </c>
      <c r="B8968" s="4" t="s">
        <v>159</v>
      </c>
      <c r="C8968" s="4" t="s">
        <v>842</v>
      </c>
      <c r="D8968" s="4" t="n">
        <v>60</v>
      </c>
      <c r="E8968" s="19" t="s">
        <v>777</v>
      </c>
      <c r="F8968" s="20" t="s">
        <v>836</v>
      </c>
    </row>
    <row r="8969" customFormat="false" ht="15" hidden="false" customHeight="false" outlineLevel="0" collapsed="false">
      <c r="A8969" s="4" t="str">
        <f aca="false">B8969&amp;"|"&amp;C8969</f>
        <v>tdbR00000936 Gln-UUG|61</v>
      </c>
      <c r="B8969" s="4" t="s">
        <v>159</v>
      </c>
      <c r="C8969" s="4" t="s">
        <v>843</v>
      </c>
      <c r="D8969" s="4" t="n">
        <v>61</v>
      </c>
      <c r="E8969" s="23" t="s">
        <v>772</v>
      </c>
      <c r="F8969" s="10" t="s">
        <v>830</v>
      </c>
    </row>
    <row r="8970" customFormat="false" ht="15" hidden="false" customHeight="false" outlineLevel="0" collapsed="false">
      <c r="A8970" s="4" t="str">
        <f aca="false">B8970&amp;"|"&amp;C8970</f>
        <v>tdbR00000936 Gln-UUG|62</v>
      </c>
      <c r="B8970" s="4" t="s">
        <v>159</v>
      </c>
      <c r="C8970" s="4" t="s">
        <v>844</v>
      </c>
      <c r="D8970" s="4" t="n">
        <v>62</v>
      </c>
      <c r="E8970" s="23" t="s">
        <v>772</v>
      </c>
      <c r="F8970" s="10" t="s">
        <v>830</v>
      </c>
    </row>
    <row r="8971" customFormat="false" ht="15" hidden="false" customHeight="false" outlineLevel="0" collapsed="false">
      <c r="A8971" s="4" t="str">
        <f aca="false">B8971&amp;"|"&amp;C8971</f>
        <v>tdbR00000936 Gln-UUG|63</v>
      </c>
      <c r="B8971" s="4" t="s">
        <v>159</v>
      </c>
      <c r="C8971" s="4" t="s">
        <v>845</v>
      </c>
      <c r="D8971" s="4" t="n">
        <v>63</v>
      </c>
      <c r="E8971" s="23" t="s">
        <v>777</v>
      </c>
      <c r="F8971" s="10" t="s">
        <v>830</v>
      </c>
    </row>
    <row r="8972" customFormat="false" ht="15" hidden="false" customHeight="false" outlineLevel="0" collapsed="false">
      <c r="A8972" s="4" t="str">
        <f aca="false">B8972&amp;"|"&amp;C8972</f>
        <v>tdbR00000936 Gln-UUG|64</v>
      </c>
      <c r="B8972" s="4" t="s">
        <v>159</v>
      </c>
      <c r="C8972" s="4" t="s">
        <v>846</v>
      </c>
      <c r="D8972" s="4" t="n">
        <v>64</v>
      </c>
      <c r="E8972" s="23" t="s">
        <v>459</v>
      </c>
      <c r="F8972" s="10" t="s">
        <v>830</v>
      </c>
    </row>
    <row r="8973" customFormat="false" ht="15" hidden="false" customHeight="false" outlineLevel="0" collapsed="false">
      <c r="A8973" s="4" t="str">
        <f aca="false">B8973&amp;"|"&amp;C8973</f>
        <v>tdbR00000936 Gln-UUG|65</v>
      </c>
      <c r="B8973" s="4" t="s">
        <v>159</v>
      </c>
      <c r="C8973" s="4" t="s">
        <v>847</v>
      </c>
      <c r="D8973" s="4" t="n">
        <v>65</v>
      </c>
      <c r="E8973" s="23" t="s">
        <v>780</v>
      </c>
      <c r="F8973" s="10" t="s">
        <v>830</v>
      </c>
    </row>
    <row r="8974" customFormat="false" ht="15" hidden="false" customHeight="false" outlineLevel="0" collapsed="false">
      <c r="A8974" s="4" t="str">
        <f aca="false">B8974&amp;"|"&amp;C8974</f>
        <v>tdbR00000936 Gln-UUG|66</v>
      </c>
      <c r="B8974" s="4" t="s">
        <v>159</v>
      </c>
      <c r="C8974" s="4" t="s">
        <v>848</v>
      </c>
      <c r="D8974" s="4" t="n">
        <v>66</v>
      </c>
      <c r="E8974" s="17" t="s">
        <v>777</v>
      </c>
      <c r="F8974" s="18" t="s">
        <v>768</v>
      </c>
    </row>
    <row r="8975" customFormat="false" ht="15" hidden="false" customHeight="false" outlineLevel="0" collapsed="false">
      <c r="A8975" s="4" t="str">
        <f aca="false">B8975&amp;"|"&amp;C8975</f>
        <v>tdbR00000936 Gln-UUG|67</v>
      </c>
      <c r="B8975" s="4" t="s">
        <v>159</v>
      </c>
      <c r="C8975" s="4" t="s">
        <v>849</v>
      </c>
      <c r="D8975" s="4" t="n">
        <v>67</v>
      </c>
      <c r="E8975" s="17" t="s">
        <v>459</v>
      </c>
      <c r="F8975" s="18" t="s">
        <v>768</v>
      </c>
    </row>
    <row r="8976" customFormat="false" ht="15" hidden="false" customHeight="false" outlineLevel="0" collapsed="false">
      <c r="A8976" s="4" t="str">
        <f aca="false">B8976&amp;"|"&amp;C8976</f>
        <v>tdbR00000936 Gln-UUG|68</v>
      </c>
      <c r="B8976" s="4" t="s">
        <v>159</v>
      </c>
      <c r="C8976" s="4" t="s">
        <v>850</v>
      </c>
      <c r="D8976" s="4" t="n">
        <v>68</v>
      </c>
      <c r="E8976" s="17" t="s">
        <v>459</v>
      </c>
      <c r="F8976" s="18" t="s">
        <v>768</v>
      </c>
    </row>
    <row r="8977" customFormat="false" ht="15" hidden="false" customHeight="false" outlineLevel="0" collapsed="false">
      <c r="A8977" s="4" t="str">
        <f aca="false">B8977&amp;"|"&amp;C8977</f>
        <v>tdbR00000936 Gln-UUG|69</v>
      </c>
      <c r="B8977" s="4" t="s">
        <v>159</v>
      </c>
      <c r="C8977" s="4" t="s">
        <v>851</v>
      </c>
      <c r="D8977" s="4" t="n">
        <v>69</v>
      </c>
      <c r="E8977" s="17" t="s">
        <v>459</v>
      </c>
      <c r="F8977" s="18" t="s">
        <v>768</v>
      </c>
    </row>
    <row r="8978" customFormat="false" ht="15" hidden="false" customHeight="false" outlineLevel="0" collapsed="false">
      <c r="A8978" s="4" t="str">
        <f aca="false">B8978&amp;"|"&amp;C8978</f>
        <v>tdbR00000936 Gln-UUG|70</v>
      </c>
      <c r="B8978" s="4" t="s">
        <v>159</v>
      </c>
      <c r="C8978" s="4" t="s">
        <v>852</v>
      </c>
      <c r="D8978" s="4" t="n">
        <v>70</v>
      </c>
      <c r="E8978" s="17" t="s">
        <v>459</v>
      </c>
      <c r="F8978" s="18" t="s">
        <v>768</v>
      </c>
    </row>
    <row r="8979" customFormat="false" ht="15" hidden="false" customHeight="false" outlineLevel="0" collapsed="false">
      <c r="A8979" s="4" t="str">
        <f aca="false">B8979&amp;"|"&amp;C8979</f>
        <v>tdbR00000936 Gln-UUG|71</v>
      </c>
      <c r="B8979" s="4" t="s">
        <v>159</v>
      </c>
      <c r="C8979" s="4" t="s">
        <v>853</v>
      </c>
      <c r="D8979" s="4" t="n">
        <v>71</v>
      </c>
      <c r="E8979" s="17" t="s">
        <v>459</v>
      </c>
      <c r="F8979" s="18" t="s">
        <v>768</v>
      </c>
    </row>
    <row r="8980" customFormat="false" ht="15" hidden="false" customHeight="false" outlineLevel="0" collapsed="false">
      <c r="A8980" s="4" t="str">
        <f aca="false">B8980&amp;"|"&amp;C8980</f>
        <v>tdbR00000936 Gln-UUG|72</v>
      </c>
      <c r="B8980" s="4" t="s">
        <v>159</v>
      </c>
      <c r="C8980" s="4" t="s">
        <v>854</v>
      </c>
      <c r="D8980" s="4" t="n">
        <v>72</v>
      </c>
      <c r="E8980" s="17" t="s">
        <v>780</v>
      </c>
      <c r="F8980" s="18" t="s">
        <v>768</v>
      </c>
    </row>
    <row r="8981" customFormat="false" ht="15" hidden="false" customHeight="false" outlineLevel="0" collapsed="false">
      <c r="A8981" s="4" t="str">
        <f aca="false">B8981&amp;"|"&amp;C8981</f>
        <v>tdbR00000938 Gly-GCC|1</v>
      </c>
      <c r="B8981" s="4" t="s">
        <v>160</v>
      </c>
      <c r="C8981" s="4" t="s">
        <v>767</v>
      </c>
      <c r="D8981" s="4" t="n">
        <v>1</v>
      </c>
      <c r="E8981" s="17" t="s">
        <v>459</v>
      </c>
      <c r="F8981" s="18" t="s">
        <v>768</v>
      </c>
    </row>
    <row r="8982" customFormat="false" ht="15" hidden="false" customHeight="false" outlineLevel="0" collapsed="false">
      <c r="A8982" s="4" t="str">
        <f aca="false">B8982&amp;"|"&amp;C8982</f>
        <v>tdbR00000938 Gly-GCC|2</v>
      </c>
      <c r="B8982" s="4" t="s">
        <v>160</v>
      </c>
      <c r="C8982" s="4" t="s">
        <v>769</v>
      </c>
      <c r="D8982" s="4" t="n">
        <v>2</v>
      </c>
      <c r="E8982" s="17" t="s">
        <v>772</v>
      </c>
      <c r="F8982" s="18" t="s">
        <v>768</v>
      </c>
    </row>
    <row r="8983" customFormat="false" ht="15" hidden="false" customHeight="false" outlineLevel="0" collapsed="false">
      <c r="A8983" s="4" t="str">
        <f aca="false">B8983&amp;"|"&amp;C8983</f>
        <v>tdbR00000938 Gly-GCC|3</v>
      </c>
      <c r="B8983" s="4" t="s">
        <v>160</v>
      </c>
      <c r="C8983" s="4" t="s">
        <v>770</v>
      </c>
      <c r="D8983" s="4" t="n">
        <v>3</v>
      </c>
      <c r="E8983" s="17" t="s">
        <v>459</v>
      </c>
      <c r="F8983" s="18" t="s">
        <v>768</v>
      </c>
    </row>
    <row r="8984" customFormat="false" ht="15" hidden="false" customHeight="false" outlineLevel="0" collapsed="false">
      <c r="A8984" s="4" t="str">
        <f aca="false">B8984&amp;"|"&amp;C8984</f>
        <v>tdbR00000938 Gly-GCC|4</v>
      </c>
      <c r="B8984" s="4" t="s">
        <v>160</v>
      </c>
      <c r="C8984" s="4" t="s">
        <v>771</v>
      </c>
      <c r="D8984" s="4" t="n">
        <v>4</v>
      </c>
      <c r="E8984" s="17" t="s">
        <v>459</v>
      </c>
      <c r="F8984" s="18" t="s">
        <v>768</v>
      </c>
    </row>
    <row r="8985" customFormat="false" ht="15" hidden="false" customHeight="false" outlineLevel="0" collapsed="false">
      <c r="A8985" s="4" t="str">
        <f aca="false">B8985&amp;"|"&amp;C8985</f>
        <v>tdbR00000938 Gly-GCC|5</v>
      </c>
      <c r="B8985" s="4" t="s">
        <v>160</v>
      </c>
      <c r="C8985" s="4" t="s">
        <v>773</v>
      </c>
      <c r="D8985" s="4" t="n">
        <v>5</v>
      </c>
      <c r="E8985" s="17" t="s">
        <v>780</v>
      </c>
      <c r="F8985" s="18" t="s">
        <v>768</v>
      </c>
    </row>
    <row r="8986" customFormat="false" ht="15" hidden="false" customHeight="false" outlineLevel="0" collapsed="false">
      <c r="A8986" s="4" t="str">
        <f aca="false">B8986&amp;"|"&amp;C8986</f>
        <v>tdbR00000938 Gly-GCC|6</v>
      </c>
      <c r="B8986" s="4" t="s">
        <v>160</v>
      </c>
      <c r="C8986" s="4" t="s">
        <v>774</v>
      </c>
      <c r="D8986" s="4" t="n">
        <v>6</v>
      </c>
      <c r="E8986" s="17" t="s">
        <v>772</v>
      </c>
      <c r="F8986" s="18" t="s">
        <v>768</v>
      </c>
    </row>
    <row r="8987" customFormat="false" ht="15" hidden="false" customHeight="false" outlineLevel="0" collapsed="false">
      <c r="A8987" s="4" t="str">
        <f aca="false">B8987&amp;"|"&amp;C8987</f>
        <v>tdbR00000938 Gly-GCC|7</v>
      </c>
      <c r="B8987" s="4" t="s">
        <v>160</v>
      </c>
      <c r="C8987" s="4" t="s">
        <v>775</v>
      </c>
      <c r="D8987" s="4" t="n">
        <v>7</v>
      </c>
      <c r="E8987" s="17" t="s">
        <v>459</v>
      </c>
      <c r="F8987" s="18" t="s">
        <v>768</v>
      </c>
    </row>
    <row r="8988" customFormat="false" ht="15" hidden="false" customHeight="false" outlineLevel="0" collapsed="false">
      <c r="A8988" s="4" t="str">
        <f aca="false">B8988&amp;"|"&amp;C8988</f>
        <v>tdbR00000938 Gly-GCC|8</v>
      </c>
      <c r="B8988" s="4" t="s">
        <v>160</v>
      </c>
      <c r="C8988" s="4" t="s">
        <v>776</v>
      </c>
      <c r="D8988" s="4" t="n">
        <v>8</v>
      </c>
      <c r="E8988" s="3" t="s">
        <v>777</v>
      </c>
      <c r="F8988" s="4" t="s">
        <v>778</v>
      </c>
    </row>
    <row r="8989" customFormat="false" ht="15" hidden="false" customHeight="false" outlineLevel="0" collapsed="false">
      <c r="A8989" s="4" t="str">
        <f aca="false">B8989&amp;"|"&amp;C8989</f>
        <v>tdbR00000938 Gly-GCC|9</v>
      </c>
      <c r="B8989" s="4" t="s">
        <v>160</v>
      </c>
      <c r="C8989" s="4" t="s">
        <v>779</v>
      </c>
      <c r="D8989" s="4" t="n">
        <v>9</v>
      </c>
      <c r="E8989" s="3" t="s">
        <v>780</v>
      </c>
      <c r="F8989" s="4" t="s">
        <v>781</v>
      </c>
    </row>
    <row r="8990" customFormat="false" ht="15" hidden="false" customHeight="false" outlineLevel="0" collapsed="false">
      <c r="A8990" s="4" t="str">
        <f aca="false">B8990&amp;"|"&amp;C8990</f>
        <v>tdbR00000938 Gly-GCC|10</v>
      </c>
      <c r="B8990" s="4" t="s">
        <v>160</v>
      </c>
      <c r="C8990" s="4" t="s">
        <v>782</v>
      </c>
      <c r="D8990" s="4" t="n">
        <v>10</v>
      </c>
      <c r="E8990" s="8" t="s">
        <v>459</v>
      </c>
      <c r="F8990" s="7" t="s">
        <v>783</v>
      </c>
    </row>
    <row r="8991" customFormat="false" ht="15" hidden="false" customHeight="false" outlineLevel="0" collapsed="false">
      <c r="A8991" s="4" t="str">
        <f aca="false">B8991&amp;"|"&amp;C8991</f>
        <v>tdbR00000938 Gly-GCC|11</v>
      </c>
      <c r="B8991" s="4" t="s">
        <v>160</v>
      </c>
      <c r="C8991" s="4" t="s">
        <v>784</v>
      </c>
      <c r="D8991" s="4" t="n">
        <v>11</v>
      </c>
      <c r="E8991" s="8" t="s">
        <v>772</v>
      </c>
      <c r="F8991" s="7" t="s">
        <v>783</v>
      </c>
    </row>
    <row r="8992" customFormat="false" ht="15" hidden="false" customHeight="false" outlineLevel="0" collapsed="false">
      <c r="A8992" s="4" t="str">
        <f aca="false">B8992&amp;"|"&amp;C8992</f>
        <v>tdbR00000938 Gly-GCC|12</v>
      </c>
      <c r="B8992" s="4" t="s">
        <v>160</v>
      </c>
      <c r="C8992" s="4" t="s">
        <v>785</v>
      </c>
      <c r="D8992" s="4" t="n">
        <v>12</v>
      </c>
      <c r="E8992" s="8" t="s">
        <v>777</v>
      </c>
      <c r="F8992" s="7" t="s">
        <v>783</v>
      </c>
    </row>
    <row r="8993" customFormat="false" ht="15" hidden="false" customHeight="false" outlineLevel="0" collapsed="false">
      <c r="A8993" s="4" t="str">
        <f aca="false">B8993&amp;"|"&amp;C8993</f>
        <v>tdbR00000938 Gly-GCC|13</v>
      </c>
      <c r="B8993" s="4" t="s">
        <v>160</v>
      </c>
      <c r="C8993" s="4" t="s">
        <v>786</v>
      </c>
      <c r="D8993" s="4" t="n">
        <v>13</v>
      </c>
      <c r="E8993" s="8" t="s">
        <v>772</v>
      </c>
      <c r="F8993" s="7" t="s">
        <v>783</v>
      </c>
    </row>
    <row r="8994" customFormat="false" ht="15" hidden="false" customHeight="false" outlineLevel="0" collapsed="false">
      <c r="A8994" s="4" t="str">
        <f aca="false">B8994&amp;"|"&amp;C8994</f>
        <v>tdbR00000938 Gly-GCC|14</v>
      </c>
      <c r="B8994" s="4" t="s">
        <v>160</v>
      </c>
      <c r="C8994" s="4" t="s">
        <v>787</v>
      </c>
      <c r="D8994" s="4" t="n">
        <v>14</v>
      </c>
      <c r="E8994" s="19" t="s">
        <v>780</v>
      </c>
      <c r="F8994" s="20" t="s">
        <v>788</v>
      </c>
    </row>
    <row r="8995" customFormat="false" ht="15" hidden="false" customHeight="false" outlineLevel="0" collapsed="false">
      <c r="A8995" s="4" t="str">
        <f aca="false">B8995&amp;"|"&amp;C8995</f>
        <v>tdbR00000938 Gly-GCC|15</v>
      </c>
      <c r="B8995" s="4" t="s">
        <v>160</v>
      </c>
      <c r="C8995" s="4" t="s">
        <v>789</v>
      </c>
      <c r="D8995" s="4" t="n">
        <v>15</v>
      </c>
      <c r="E8995" s="19" t="s">
        <v>459</v>
      </c>
      <c r="F8995" s="20" t="s">
        <v>788</v>
      </c>
    </row>
    <row r="8996" customFormat="false" ht="15" hidden="false" customHeight="false" outlineLevel="0" collapsed="false">
      <c r="A8996" s="4" t="str">
        <f aca="false">B8996&amp;"|"&amp;C8996</f>
        <v>tdbR00000938 Gly-GCC|16</v>
      </c>
      <c r="B8996" s="4" t="s">
        <v>160</v>
      </c>
      <c r="C8996" s="4" t="s">
        <v>790</v>
      </c>
      <c r="D8996" s="4" t="n">
        <v>16</v>
      </c>
      <c r="E8996" s="19" t="s">
        <v>777</v>
      </c>
      <c r="F8996" s="20" t="s">
        <v>788</v>
      </c>
    </row>
    <row r="8997" customFormat="false" ht="15" hidden="false" customHeight="false" outlineLevel="0" collapsed="false">
      <c r="A8997" s="4" t="str">
        <f aca="false">B8997&amp;"|"&amp;C8997</f>
        <v>tdbR00000938 Gly-GCC|17</v>
      </c>
      <c r="B8997" s="4" t="s">
        <v>160</v>
      </c>
      <c r="C8997" s="4" t="s">
        <v>791</v>
      </c>
      <c r="D8997" s="4" t="n">
        <v>17</v>
      </c>
      <c r="E8997" s="19" t="s">
        <v>777</v>
      </c>
      <c r="F8997" s="20" t="s">
        <v>788</v>
      </c>
    </row>
    <row r="8998" customFormat="false" ht="15" hidden="false" customHeight="false" outlineLevel="0" collapsed="false">
      <c r="A8998" s="4" t="str">
        <f aca="false">B8998&amp;"|"&amp;C8998</f>
        <v>tdbR00000938 Gly-GCC|17a</v>
      </c>
      <c r="B8998" s="4" t="s">
        <v>160</v>
      </c>
      <c r="C8998" s="4" t="s">
        <v>792</v>
      </c>
      <c r="D8998" s="4" t="n">
        <v>18</v>
      </c>
      <c r="E8998" s="19" t="s">
        <v>777</v>
      </c>
      <c r="F8998" s="20" t="s">
        <v>788</v>
      </c>
    </row>
    <row r="8999" customFormat="false" ht="15" hidden="false" customHeight="false" outlineLevel="0" collapsed="false">
      <c r="A8999" s="4" t="str">
        <f aca="false">B8999&amp;"|"&amp;C8999</f>
        <v>tdbR00000938 Gly-GCC|18</v>
      </c>
      <c r="B8999" s="4" t="s">
        <v>160</v>
      </c>
      <c r="C8999" s="4" t="s">
        <v>793</v>
      </c>
      <c r="D8999" s="4" t="n">
        <v>19</v>
      </c>
      <c r="E8999" s="19" t="s">
        <v>459</v>
      </c>
      <c r="F8999" s="20" t="s">
        <v>788</v>
      </c>
    </row>
    <row r="9000" customFormat="false" ht="15" hidden="false" customHeight="false" outlineLevel="0" collapsed="false">
      <c r="A9000" s="4" t="str">
        <f aca="false">B9000&amp;"|"&amp;C9000</f>
        <v>tdbR00000938 Gly-GCC|19</v>
      </c>
      <c r="B9000" s="4" t="s">
        <v>160</v>
      </c>
      <c r="C9000" s="4" t="s">
        <v>794</v>
      </c>
      <c r="D9000" s="4" t="n">
        <v>20</v>
      </c>
      <c r="E9000" s="19" t="s">
        <v>459</v>
      </c>
      <c r="F9000" s="20" t="s">
        <v>788</v>
      </c>
    </row>
    <row r="9001" customFormat="false" ht="15" hidden="false" customHeight="false" outlineLevel="0" collapsed="false">
      <c r="A9001" s="4" t="str">
        <f aca="false">B9001&amp;"|"&amp;C9001</f>
        <v>tdbR00000938 Gly-GCC|20</v>
      </c>
      <c r="B9001" s="4" t="s">
        <v>160</v>
      </c>
      <c r="C9001" s="4" t="s">
        <v>795</v>
      </c>
      <c r="D9001" s="4" t="n">
        <v>21</v>
      </c>
      <c r="E9001" s="19" t="s">
        <v>777</v>
      </c>
      <c r="F9001" s="20" t="s">
        <v>788</v>
      </c>
    </row>
    <row r="9002" customFormat="false" ht="15" hidden="false" customHeight="false" outlineLevel="0" collapsed="false">
      <c r="A9002" s="4" t="str">
        <f aca="false">B9002&amp;"|"&amp;C9002</f>
        <v>tdbR00000938 Gly-GCC|20a</v>
      </c>
      <c r="B9002" s="4" t="s">
        <v>160</v>
      </c>
      <c r="C9002" s="4" t="s">
        <v>796</v>
      </c>
      <c r="D9002" s="4" t="n">
        <v>22</v>
      </c>
      <c r="E9002" s="19" t="s">
        <v>777</v>
      </c>
      <c r="F9002" s="20" t="s">
        <v>788</v>
      </c>
    </row>
    <row r="9003" customFormat="false" ht="15" hidden="false" customHeight="false" outlineLevel="0" collapsed="false">
      <c r="A9003" s="4" t="str">
        <f aca="false">B9003&amp;"|"&amp;C9003</f>
        <v>tdbR00000938 Gly-GCC|21</v>
      </c>
      <c r="B9003" s="4" t="s">
        <v>160</v>
      </c>
      <c r="C9003" s="4" t="s">
        <v>797</v>
      </c>
      <c r="D9003" s="4" t="n">
        <v>23</v>
      </c>
      <c r="E9003" s="19" t="s">
        <v>780</v>
      </c>
      <c r="F9003" s="20" t="s">
        <v>788</v>
      </c>
    </row>
    <row r="9004" customFormat="false" ht="15" hidden="false" customHeight="false" outlineLevel="0" collapsed="false">
      <c r="A9004" s="4" t="str">
        <f aca="false">B9004&amp;"|"&amp;C9004</f>
        <v>tdbR00000938 Gly-GCC|22</v>
      </c>
      <c r="B9004" s="4" t="s">
        <v>160</v>
      </c>
      <c r="C9004" s="4" t="s">
        <v>798</v>
      </c>
      <c r="D9004" s="4" t="n">
        <v>24</v>
      </c>
      <c r="E9004" s="8" t="s">
        <v>459</v>
      </c>
      <c r="F9004" s="7" t="s">
        <v>783</v>
      </c>
    </row>
    <row r="9005" customFormat="false" ht="15" hidden="false" customHeight="false" outlineLevel="0" collapsed="false">
      <c r="A9005" s="4" t="str">
        <f aca="false">B9005&amp;"|"&amp;C9005</f>
        <v>tdbR00000938 Gly-GCC|23</v>
      </c>
      <c r="B9005" s="4" t="s">
        <v>160</v>
      </c>
      <c r="C9005" s="4" t="s">
        <v>799</v>
      </c>
      <c r="D9005" s="4" t="n">
        <v>25</v>
      </c>
      <c r="E9005" s="8" t="s">
        <v>780</v>
      </c>
      <c r="F9005" s="7" t="s">
        <v>783</v>
      </c>
    </row>
    <row r="9006" customFormat="false" ht="15" hidden="false" customHeight="false" outlineLevel="0" collapsed="false">
      <c r="A9006" s="4" t="str">
        <f aca="false">B9006&amp;"|"&amp;C9006</f>
        <v>tdbR00000938 Gly-GCC|24</v>
      </c>
      <c r="B9006" s="4" t="s">
        <v>160</v>
      </c>
      <c r="C9006" s="4" t="s">
        <v>800</v>
      </c>
      <c r="D9006" s="4" t="n">
        <v>26</v>
      </c>
      <c r="E9006" s="8" t="s">
        <v>459</v>
      </c>
      <c r="F9006" s="7" t="s">
        <v>783</v>
      </c>
    </row>
    <row r="9007" customFormat="false" ht="15" hidden="false" customHeight="false" outlineLevel="0" collapsed="false">
      <c r="A9007" s="4" t="str">
        <f aca="false">B9007&amp;"|"&amp;C9007</f>
        <v>tdbR00000938 Gly-GCC|25</v>
      </c>
      <c r="B9007" s="4" t="s">
        <v>160</v>
      </c>
      <c r="C9007" s="4" t="s">
        <v>801</v>
      </c>
      <c r="D9007" s="4" t="n">
        <v>27</v>
      </c>
      <c r="E9007" s="8" t="s">
        <v>772</v>
      </c>
      <c r="F9007" s="7" t="s">
        <v>783</v>
      </c>
    </row>
    <row r="9008" customFormat="false" ht="15" hidden="false" customHeight="false" outlineLevel="0" collapsed="false">
      <c r="A9008" s="4" t="str">
        <f aca="false">B9008&amp;"|"&amp;C9008</f>
        <v>tdbR00000938 Gly-GCC|26</v>
      </c>
      <c r="B9008" s="4" t="s">
        <v>160</v>
      </c>
      <c r="C9008" s="4" t="s">
        <v>802</v>
      </c>
      <c r="D9008" s="4" t="n">
        <v>28</v>
      </c>
      <c r="E9008" s="3" t="s">
        <v>459</v>
      </c>
      <c r="F9008" s="4" t="s">
        <v>803</v>
      </c>
    </row>
    <row r="9009" customFormat="false" ht="15" hidden="false" customHeight="false" outlineLevel="0" collapsed="false">
      <c r="A9009" s="4" t="str">
        <f aca="false">B9009&amp;"|"&amp;C9009</f>
        <v>tdbR00000938 Gly-GCC|27</v>
      </c>
      <c r="B9009" s="4" t="s">
        <v>160</v>
      </c>
      <c r="C9009" s="4" t="s">
        <v>804</v>
      </c>
      <c r="D9009" s="4" t="n">
        <v>29</v>
      </c>
      <c r="E9009" s="21" t="s">
        <v>772</v>
      </c>
      <c r="F9009" s="22" t="s">
        <v>805</v>
      </c>
    </row>
    <row r="9010" customFormat="false" ht="15" hidden="false" customHeight="false" outlineLevel="0" collapsed="false">
      <c r="A9010" s="4" t="str">
        <f aca="false">B9010&amp;"|"&amp;C9010</f>
        <v>tdbR00000938 Gly-GCC|28</v>
      </c>
      <c r="B9010" s="4" t="s">
        <v>160</v>
      </c>
      <c r="C9010" s="4" t="s">
        <v>806</v>
      </c>
      <c r="D9010" s="4" t="n">
        <v>30</v>
      </c>
      <c r="E9010" s="21" t="s">
        <v>780</v>
      </c>
      <c r="F9010" s="22" t="s">
        <v>805</v>
      </c>
    </row>
    <row r="9011" customFormat="false" ht="15" hidden="false" customHeight="false" outlineLevel="0" collapsed="false">
      <c r="A9011" s="4" t="str">
        <f aca="false">B9011&amp;"|"&amp;C9011</f>
        <v>tdbR00000938 Gly-GCC|29</v>
      </c>
      <c r="B9011" s="4" t="s">
        <v>160</v>
      </c>
      <c r="C9011" s="4" t="s">
        <v>807</v>
      </c>
      <c r="D9011" s="4" t="n">
        <v>31</v>
      </c>
      <c r="E9011" s="21" t="s">
        <v>780</v>
      </c>
      <c r="F9011" s="22" t="s">
        <v>805</v>
      </c>
    </row>
    <row r="9012" customFormat="false" ht="15" hidden="false" customHeight="false" outlineLevel="0" collapsed="false">
      <c r="A9012" s="4" t="str">
        <f aca="false">B9012&amp;"|"&amp;C9012</f>
        <v>tdbR00000938 Gly-GCC|30</v>
      </c>
      <c r="B9012" s="4" t="s">
        <v>160</v>
      </c>
      <c r="C9012" s="4" t="s">
        <v>808</v>
      </c>
      <c r="D9012" s="4" t="n">
        <v>32</v>
      </c>
      <c r="E9012" s="21" t="s">
        <v>772</v>
      </c>
      <c r="F9012" s="22" t="s">
        <v>805</v>
      </c>
    </row>
    <row r="9013" customFormat="false" ht="15" hidden="false" customHeight="false" outlineLevel="0" collapsed="false">
      <c r="A9013" s="4" t="str">
        <f aca="false">B9013&amp;"|"&amp;C9013</f>
        <v>tdbR00000938 Gly-GCC|31</v>
      </c>
      <c r="B9013" s="4" t="s">
        <v>160</v>
      </c>
      <c r="C9013" s="4" t="s">
        <v>809</v>
      </c>
      <c r="D9013" s="4" t="n">
        <v>33</v>
      </c>
      <c r="E9013" s="21" t="s">
        <v>772</v>
      </c>
      <c r="F9013" s="22" t="s">
        <v>805</v>
      </c>
    </row>
    <row r="9014" customFormat="false" ht="15" hidden="false" customHeight="false" outlineLevel="0" collapsed="false">
      <c r="A9014" s="4" t="str">
        <f aca="false">B9014&amp;"|"&amp;C9014</f>
        <v>tdbR00000938 Gly-GCC|32</v>
      </c>
      <c r="B9014" s="4" t="s">
        <v>160</v>
      </c>
      <c r="C9014" s="4" t="s">
        <v>810</v>
      </c>
      <c r="D9014" s="4" t="n">
        <v>34</v>
      </c>
      <c r="E9014" s="19" t="s">
        <v>777</v>
      </c>
      <c r="F9014" s="20" t="s">
        <v>811</v>
      </c>
    </row>
    <row r="9015" customFormat="false" ht="15" hidden="false" customHeight="false" outlineLevel="0" collapsed="false">
      <c r="A9015" s="4" t="str">
        <f aca="false">B9015&amp;"|"&amp;C9015</f>
        <v>tdbR00000938 Gly-GCC|33</v>
      </c>
      <c r="B9015" s="4" t="s">
        <v>160</v>
      </c>
      <c r="C9015" s="4" t="s">
        <v>812</v>
      </c>
      <c r="D9015" s="4" t="n">
        <v>35</v>
      </c>
      <c r="E9015" s="19" t="s">
        <v>777</v>
      </c>
      <c r="F9015" s="20" t="s">
        <v>811</v>
      </c>
    </row>
    <row r="9016" customFormat="false" ht="15" hidden="false" customHeight="false" outlineLevel="0" collapsed="false">
      <c r="A9016" s="4" t="str">
        <f aca="false">B9016&amp;"|"&amp;C9016</f>
        <v>tdbR00000938 Gly-GCC|34</v>
      </c>
      <c r="B9016" s="4" t="s">
        <v>160</v>
      </c>
      <c r="C9016" s="4" t="s">
        <v>813</v>
      </c>
      <c r="D9016" s="4" t="n">
        <v>36</v>
      </c>
      <c r="E9016" s="19" t="s">
        <v>459</v>
      </c>
      <c r="F9016" s="20" t="s">
        <v>811</v>
      </c>
    </row>
    <row r="9017" customFormat="false" ht="15" hidden="false" customHeight="false" outlineLevel="0" collapsed="false">
      <c r="A9017" s="4" t="str">
        <f aca="false">B9017&amp;"|"&amp;C9017</f>
        <v>tdbR00000938 Gly-GCC|35</v>
      </c>
      <c r="B9017" s="4" t="s">
        <v>160</v>
      </c>
      <c r="C9017" s="4" t="s">
        <v>814</v>
      </c>
      <c r="D9017" s="4" t="n">
        <v>37</v>
      </c>
      <c r="E9017" s="19" t="s">
        <v>772</v>
      </c>
      <c r="F9017" s="20" t="s">
        <v>811</v>
      </c>
    </row>
    <row r="9018" customFormat="false" ht="15" hidden="false" customHeight="false" outlineLevel="0" collapsed="false">
      <c r="A9018" s="4" t="str">
        <f aca="false">B9018&amp;"|"&amp;C9018</f>
        <v>tdbR00000938 Gly-GCC|36</v>
      </c>
      <c r="B9018" s="4" t="s">
        <v>160</v>
      </c>
      <c r="C9018" s="4" t="s">
        <v>815</v>
      </c>
      <c r="D9018" s="4" t="n">
        <v>38</v>
      </c>
      <c r="E9018" s="19" t="s">
        <v>772</v>
      </c>
      <c r="F9018" s="20" t="s">
        <v>811</v>
      </c>
    </row>
    <row r="9019" customFormat="false" ht="15" hidden="false" customHeight="false" outlineLevel="0" collapsed="false">
      <c r="A9019" s="4" t="str">
        <f aca="false">B9019&amp;"|"&amp;C9019</f>
        <v>tdbR00000938 Gly-GCC|37</v>
      </c>
      <c r="B9019" s="4" t="s">
        <v>160</v>
      </c>
      <c r="C9019" s="4" t="s">
        <v>816</v>
      </c>
      <c r="D9019" s="4" t="n">
        <v>39</v>
      </c>
      <c r="E9019" s="19" t="s">
        <v>780</v>
      </c>
      <c r="F9019" s="20" t="s">
        <v>811</v>
      </c>
    </row>
    <row r="9020" customFormat="false" ht="15" hidden="false" customHeight="false" outlineLevel="0" collapsed="false">
      <c r="A9020" s="4" t="str">
        <f aca="false">B9020&amp;"|"&amp;C9020</f>
        <v>tdbR00000938 Gly-GCC|38</v>
      </c>
      <c r="B9020" s="4" t="s">
        <v>160</v>
      </c>
      <c r="C9020" s="4" t="s">
        <v>817</v>
      </c>
      <c r="D9020" s="4" t="n">
        <v>40</v>
      </c>
      <c r="E9020" s="19" t="s">
        <v>780</v>
      </c>
      <c r="F9020" s="20" t="s">
        <v>811</v>
      </c>
    </row>
    <row r="9021" customFormat="false" ht="15" hidden="false" customHeight="false" outlineLevel="0" collapsed="false">
      <c r="A9021" s="4" t="str">
        <f aca="false">B9021&amp;"|"&amp;C9021</f>
        <v>tdbR00000938 Gly-GCC|39</v>
      </c>
      <c r="B9021" s="4" t="s">
        <v>160</v>
      </c>
      <c r="C9021" s="4" t="s">
        <v>818</v>
      </c>
      <c r="D9021" s="4" t="n">
        <v>41</v>
      </c>
      <c r="E9021" s="21" t="s">
        <v>459</v>
      </c>
      <c r="F9021" s="22" t="s">
        <v>805</v>
      </c>
    </row>
    <row r="9022" customFormat="false" ht="15" hidden="false" customHeight="false" outlineLevel="0" collapsed="false">
      <c r="A9022" s="4" t="str">
        <f aca="false">B9022&amp;"|"&amp;C9022</f>
        <v>tdbR00000938 Gly-GCC|40</v>
      </c>
      <c r="B9022" s="4" t="s">
        <v>160</v>
      </c>
      <c r="C9022" s="4" t="s">
        <v>819</v>
      </c>
      <c r="D9022" s="4" t="n">
        <v>42</v>
      </c>
      <c r="E9022" s="21" t="s">
        <v>459</v>
      </c>
      <c r="F9022" s="22" t="s">
        <v>805</v>
      </c>
    </row>
    <row r="9023" customFormat="false" ht="15" hidden="false" customHeight="false" outlineLevel="0" collapsed="false">
      <c r="A9023" s="4" t="str">
        <f aca="false">B9023&amp;"|"&amp;C9023</f>
        <v>tdbR00000938 Gly-GCC|41</v>
      </c>
      <c r="B9023" s="4" t="s">
        <v>160</v>
      </c>
      <c r="C9023" s="4" t="s">
        <v>820</v>
      </c>
      <c r="D9023" s="4" t="n">
        <v>43</v>
      </c>
      <c r="E9023" s="21" t="s">
        <v>777</v>
      </c>
      <c r="F9023" s="22" t="s">
        <v>805</v>
      </c>
    </row>
    <row r="9024" customFormat="false" ht="15" hidden="false" customHeight="false" outlineLevel="0" collapsed="false">
      <c r="A9024" s="4" t="str">
        <f aca="false">B9024&amp;"|"&amp;C9024</f>
        <v>tdbR00000938 Gly-GCC|42</v>
      </c>
      <c r="B9024" s="4" t="s">
        <v>160</v>
      </c>
      <c r="C9024" s="4" t="s">
        <v>821</v>
      </c>
      <c r="D9024" s="4" t="n">
        <v>44</v>
      </c>
      <c r="E9024" s="21" t="s">
        <v>777</v>
      </c>
      <c r="F9024" s="22" t="s">
        <v>805</v>
      </c>
    </row>
    <row r="9025" customFormat="false" ht="15" hidden="false" customHeight="false" outlineLevel="0" collapsed="false">
      <c r="A9025" s="4" t="str">
        <f aca="false">B9025&amp;"|"&amp;C9025</f>
        <v>tdbR00000938 Gly-GCC|43</v>
      </c>
      <c r="B9025" s="4" t="s">
        <v>160</v>
      </c>
      <c r="C9025" s="4" t="s">
        <v>822</v>
      </c>
      <c r="D9025" s="4" t="n">
        <v>45</v>
      </c>
      <c r="E9025" s="21" t="s">
        <v>459</v>
      </c>
      <c r="F9025" s="22" t="s">
        <v>805</v>
      </c>
    </row>
    <row r="9026" customFormat="false" ht="15" hidden="false" customHeight="false" outlineLevel="0" collapsed="false">
      <c r="A9026" s="4" t="str">
        <f aca="false">B9026&amp;"|"&amp;C9026</f>
        <v>tdbR00000938 Gly-GCC|44</v>
      </c>
      <c r="B9026" s="4" t="s">
        <v>160</v>
      </c>
      <c r="C9026" s="4" t="s">
        <v>823</v>
      </c>
      <c r="D9026" s="4" t="n">
        <v>46</v>
      </c>
      <c r="E9026" s="19" t="s">
        <v>780</v>
      </c>
      <c r="F9026" s="20" t="s">
        <v>824</v>
      </c>
    </row>
    <row r="9027" customFormat="false" ht="15" hidden="false" customHeight="false" outlineLevel="0" collapsed="false">
      <c r="A9027" s="4" t="str">
        <f aca="false">B9027&amp;"|"&amp;C9027</f>
        <v>tdbR00000938 Gly-GCC|45</v>
      </c>
      <c r="B9027" s="4" t="s">
        <v>160</v>
      </c>
      <c r="C9027" s="4" t="s">
        <v>825</v>
      </c>
      <c r="D9027" s="4" t="n">
        <v>47</v>
      </c>
      <c r="E9027" s="19" t="s">
        <v>459</v>
      </c>
      <c r="F9027" s="20" t="s">
        <v>824</v>
      </c>
    </row>
    <row r="9028" customFormat="false" ht="15" hidden="false" customHeight="false" outlineLevel="0" collapsed="false">
      <c r="A9028" s="4" t="str">
        <f aca="false">B9028&amp;"|"&amp;C9028</f>
        <v>tdbR00000938 Gly-GCC|46</v>
      </c>
      <c r="B9028" s="4" t="s">
        <v>160</v>
      </c>
      <c r="C9028" s="4" t="s">
        <v>826</v>
      </c>
      <c r="D9028" s="4" t="n">
        <v>48</v>
      </c>
      <c r="E9028" s="19" t="s">
        <v>459</v>
      </c>
      <c r="F9028" s="20" t="s">
        <v>824</v>
      </c>
    </row>
    <row r="9029" customFormat="false" ht="15" hidden="false" customHeight="false" outlineLevel="0" collapsed="false">
      <c r="A9029" s="4" t="str">
        <f aca="false">B9029&amp;"|"&amp;C9029</f>
        <v>tdbR00000938 Gly-GCC|47</v>
      </c>
      <c r="B9029" s="4" t="s">
        <v>160</v>
      </c>
      <c r="C9029" s="4" t="s">
        <v>827</v>
      </c>
      <c r="D9029" s="4" t="n">
        <v>49</v>
      </c>
      <c r="E9029" s="19" t="s">
        <v>777</v>
      </c>
      <c r="F9029" s="20" t="s">
        <v>824</v>
      </c>
    </row>
    <row r="9030" customFormat="false" ht="15" hidden="false" customHeight="false" outlineLevel="0" collapsed="false">
      <c r="A9030" s="4" t="str">
        <f aca="false">B9030&amp;"|"&amp;C9030</f>
        <v>tdbR00000938 Gly-GCC|48</v>
      </c>
      <c r="B9030" s="4" t="s">
        <v>160</v>
      </c>
      <c r="C9030" s="4" t="s">
        <v>828</v>
      </c>
      <c r="D9030" s="4" t="n">
        <v>50</v>
      </c>
      <c r="E9030" s="19" t="s">
        <v>772</v>
      </c>
      <c r="F9030" s="20" t="s">
        <v>824</v>
      </c>
    </row>
    <row r="9031" customFormat="false" ht="15" hidden="false" customHeight="false" outlineLevel="0" collapsed="false">
      <c r="A9031" s="4" t="str">
        <f aca="false">B9031&amp;"|"&amp;C9031</f>
        <v>tdbR00000938 Gly-GCC|49</v>
      </c>
      <c r="B9031" s="4" t="s">
        <v>160</v>
      </c>
      <c r="C9031" s="4" t="s">
        <v>829</v>
      </c>
      <c r="D9031" s="4" t="n">
        <v>51</v>
      </c>
      <c r="E9031" s="23" t="s">
        <v>459</v>
      </c>
      <c r="F9031" s="10" t="s">
        <v>830</v>
      </c>
    </row>
    <row r="9032" customFormat="false" ht="15" hidden="false" customHeight="false" outlineLevel="0" collapsed="false">
      <c r="A9032" s="4" t="str">
        <f aca="false">B9032&amp;"|"&amp;C9032</f>
        <v>tdbR00000938 Gly-GCC|50</v>
      </c>
      <c r="B9032" s="4" t="s">
        <v>160</v>
      </c>
      <c r="C9032" s="4" t="s">
        <v>831</v>
      </c>
      <c r="D9032" s="4" t="n">
        <v>52</v>
      </c>
      <c r="E9032" s="23" t="s">
        <v>772</v>
      </c>
      <c r="F9032" s="10" t="s">
        <v>830</v>
      </c>
    </row>
    <row r="9033" customFormat="false" ht="15" hidden="false" customHeight="false" outlineLevel="0" collapsed="false">
      <c r="A9033" s="4" t="str">
        <f aca="false">B9033&amp;"|"&amp;C9033</f>
        <v>tdbR00000938 Gly-GCC|51</v>
      </c>
      <c r="B9033" s="4" t="s">
        <v>160</v>
      </c>
      <c r="C9033" s="4" t="s">
        <v>832</v>
      </c>
      <c r="D9033" s="4" t="n">
        <v>53</v>
      </c>
      <c r="E9033" s="23" t="s">
        <v>772</v>
      </c>
      <c r="F9033" s="10" t="s">
        <v>830</v>
      </c>
    </row>
    <row r="9034" customFormat="false" ht="15" hidden="false" customHeight="false" outlineLevel="0" collapsed="false">
      <c r="A9034" s="4" t="str">
        <f aca="false">B9034&amp;"|"&amp;C9034</f>
        <v>tdbR00000938 Gly-GCC|52</v>
      </c>
      <c r="B9034" s="4" t="s">
        <v>160</v>
      </c>
      <c r="C9034" s="4" t="s">
        <v>833</v>
      </c>
      <c r="D9034" s="4" t="n">
        <v>54</v>
      </c>
      <c r="E9034" s="23" t="s">
        <v>780</v>
      </c>
      <c r="F9034" s="10" t="s">
        <v>830</v>
      </c>
    </row>
    <row r="9035" customFormat="false" ht="15" hidden="false" customHeight="false" outlineLevel="0" collapsed="false">
      <c r="A9035" s="4" t="str">
        <f aca="false">B9035&amp;"|"&amp;C9035</f>
        <v>tdbR00000938 Gly-GCC|53</v>
      </c>
      <c r="B9035" s="4" t="s">
        <v>160</v>
      </c>
      <c r="C9035" s="4" t="s">
        <v>834</v>
      </c>
      <c r="D9035" s="4" t="n">
        <v>55</v>
      </c>
      <c r="E9035" s="23" t="s">
        <v>459</v>
      </c>
      <c r="F9035" s="10" t="s">
        <v>830</v>
      </c>
    </row>
    <row r="9036" customFormat="false" ht="15" hidden="false" customHeight="false" outlineLevel="0" collapsed="false">
      <c r="A9036" s="4" t="str">
        <f aca="false">B9036&amp;"|"&amp;C9036</f>
        <v>tdbR00000938 Gly-GCC|54</v>
      </c>
      <c r="B9036" s="4" t="s">
        <v>160</v>
      </c>
      <c r="C9036" s="4" t="s">
        <v>835</v>
      </c>
      <c r="D9036" s="4" t="n">
        <v>56</v>
      </c>
      <c r="E9036" s="19" t="s">
        <v>777</v>
      </c>
      <c r="F9036" s="20" t="s">
        <v>836</v>
      </c>
    </row>
    <row r="9037" customFormat="false" ht="15" hidden="false" customHeight="false" outlineLevel="0" collapsed="false">
      <c r="A9037" s="4" t="str">
        <f aca="false">B9037&amp;"|"&amp;C9037</f>
        <v>tdbR00000938 Gly-GCC|55</v>
      </c>
      <c r="B9037" s="4" t="s">
        <v>160</v>
      </c>
      <c r="C9037" s="4" t="s">
        <v>837</v>
      </c>
      <c r="D9037" s="4" t="n">
        <v>57</v>
      </c>
      <c r="E9037" s="19" t="s">
        <v>777</v>
      </c>
      <c r="F9037" s="20" t="s">
        <v>836</v>
      </c>
    </row>
    <row r="9038" customFormat="false" ht="15" hidden="false" customHeight="false" outlineLevel="0" collapsed="false">
      <c r="A9038" s="4" t="str">
        <f aca="false">B9038&amp;"|"&amp;C9038</f>
        <v>tdbR00000938 Gly-GCC|56</v>
      </c>
      <c r="B9038" s="4" t="s">
        <v>160</v>
      </c>
      <c r="C9038" s="4" t="s">
        <v>838</v>
      </c>
      <c r="D9038" s="4" t="n">
        <v>58</v>
      </c>
      <c r="E9038" s="19" t="s">
        <v>772</v>
      </c>
      <c r="F9038" s="20" t="s">
        <v>836</v>
      </c>
    </row>
    <row r="9039" customFormat="false" ht="15" hidden="false" customHeight="false" outlineLevel="0" collapsed="false">
      <c r="A9039" s="4" t="str">
        <f aca="false">B9039&amp;"|"&amp;C9039</f>
        <v>tdbR00000938 Gly-GCC|57</v>
      </c>
      <c r="B9039" s="4" t="s">
        <v>160</v>
      </c>
      <c r="C9039" s="4" t="s">
        <v>839</v>
      </c>
      <c r="D9039" s="4" t="n">
        <v>59</v>
      </c>
      <c r="E9039" s="19" t="s">
        <v>459</v>
      </c>
      <c r="F9039" s="20" t="s">
        <v>836</v>
      </c>
    </row>
    <row r="9040" customFormat="false" ht="15" hidden="false" customHeight="false" outlineLevel="0" collapsed="false">
      <c r="A9040" s="4" t="str">
        <f aca="false">B9040&amp;"|"&amp;C9040</f>
        <v>tdbR00000938 Gly-GCC|58</v>
      </c>
      <c r="B9040" s="4" t="s">
        <v>160</v>
      </c>
      <c r="C9040" s="4" t="s">
        <v>840</v>
      </c>
      <c r="D9040" s="4" t="n">
        <v>60</v>
      </c>
      <c r="E9040" s="19" t="s">
        <v>780</v>
      </c>
      <c r="F9040" s="20" t="s">
        <v>836</v>
      </c>
    </row>
    <row r="9041" customFormat="false" ht="15" hidden="false" customHeight="false" outlineLevel="0" collapsed="false">
      <c r="A9041" s="4" t="str">
        <f aca="false">B9041&amp;"|"&amp;C9041</f>
        <v>tdbR00000938 Gly-GCC|59</v>
      </c>
      <c r="B9041" s="4" t="s">
        <v>160</v>
      </c>
      <c r="C9041" s="4" t="s">
        <v>841</v>
      </c>
      <c r="D9041" s="4" t="n">
        <v>61</v>
      </c>
      <c r="E9041" s="19" t="s">
        <v>780</v>
      </c>
      <c r="F9041" s="20" t="s">
        <v>836</v>
      </c>
    </row>
    <row r="9042" customFormat="false" ht="15" hidden="false" customHeight="false" outlineLevel="0" collapsed="false">
      <c r="A9042" s="4" t="str">
        <f aca="false">B9042&amp;"|"&amp;C9042</f>
        <v>tdbR00000938 Gly-GCC|60</v>
      </c>
      <c r="B9042" s="4" t="s">
        <v>160</v>
      </c>
      <c r="C9042" s="4" t="s">
        <v>842</v>
      </c>
      <c r="D9042" s="4" t="n">
        <v>62</v>
      </c>
      <c r="E9042" s="19" t="s">
        <v>772</v>
      </c>
      <c r="F9042" s="20" t="s">
        <v>836</v>
      </c>
    </row>
    <row r="9043" customFormat="false" ht="15" hidden="false" customHeight="false" outlineLevel="0" collapsed="false">
      <c r="A9043" s="4" t="str">
        <f aca="false">B9043&amp;"|"&amp;C9043</f>
        <v>tdbR00000938 Gly-GCC|61</v>
      </c>
      <c r="B9043" s="4" t="s">
        <v>160</v>
      </c>
      <c r="C9043" s="4" t="s">
        <v>843</v>
      </c>
      <c r="D9043" s="4" t="n">
        <v>63</v>
      </c>
      <c r="E9043" s="23" t="s">
        <v>772</v>
      </c>
      <c r="F9043" s="10" t="s">
        <v>830</v>
      </c>
    </row>
    <row r="9044" customFormat="false" ht="15" hidden="false" customHeight="false" outlineLevel="0" collapsed="false">
      <c r="A9044" s="4" t="str">
        <f aca="false">B9044&amp;"|"&amp;C9044</f>
        <v>tdbR00000938 Gly-GCC|62</v>
      </c>
      <c r="B9044" s="4" t="s">
        <v>160</v>
      </c>
      <c r="C9044" s="4" t="s">
        <v>844</v>
      </c>
      <c r="D9044" s="4" t="n">
        <v>64</v>
      </c>
      <c r="E9044" s="23" t="s">
        <v>777</v>
      </c>
      <c r="F9044" s="10" t="s">
        <v>830</v>
      </c>
    </row>
    <row r="9045" customFormat="false" ht="15" hidden="false" customHeight="false" outlineLevel="0" collapsed="false">
      <c r="A9045" s="4" t="str">
        <f aca="false">B9045&amp;"|"&amp;C9045</f>
        <v>tdbR00000938 Gly-GCC|63</v>
      </c>
      <c r="B9045" s="4" t="s">
        <v>160</v>
      </c>
      <c r="C9045" s="4" t="s">
        <v>845</v>
      </c>
      <c r="D9045" s="4" t="n">
        <v>65</v>
      </c>
      <c r="E9045" s="23" t="s">
        <v>459</v>
      </c>
      <c r="F9045" s="10" t="s">
        <v>830</v>
      </c>
    </row>
    <row r="9046" customFormat="false" ht="15" hidden="false" customHeight="false" outlineLevel="0" collapsed="false">
      <c r="A9046" s="4" t="str">
        <f aca="false">B9046&amp;"|"&amp;C9046</f>
        <v>tdbR00000938 Gly-GCC|64</v>
      </c>
      <c r="B9046" s="4" t="s">
        <v>160</v>
      </c>
      <c r="C9046" s="4" t="s">
        <v>846</v>
      </c>
      <c r="D9046" s="4" t="n">
        <v>66</v>
      </c>
      <c r="E9046" s="23" t="s">
        <v>459</v>
      </c>
      <c r="F9046" s="10" t="s">
        <v>830</v>
      </c>
    </row>
    <row r="9047" customFormat="false" ht="15" hidden="false" customHeight="false" outlineLevel="0" collapsed="false">
      <c r="A9047" s="4" t="str">
        <f aca="false">B9047&amp;"|"&amp;C9047</f>
        <v>tdbR00000938 Gly-GCC|65</v>
      </c>
      <c r="B9047" s="4" t="s">
        <v>160</v>
      </c>
      <c r="C9047" s="4" t="s">
        <v>847</v>
      </c>
      <c r="D9047" s="4" t="n">
        <v>67</v>
      </c>
      <c r="E9047" s="23" t="s">
        <v>777</v>
      </c>
      <c r="F9047" s="10" t="s">
        <v>830</v>
      </c>
    </row>
    <row r="9048" customFormat="false" ht="15" hidden="false" customHeight="false" outlineLevel="0" collapsed="false">
      <c r="A9048" s="4" t="str">
        <f aca="false">B9048&amp;"|"&amp;C9048</f>
        <v>tdbR00000938 Gly-GCC|66</v>
      </c>
      <c r="B9048" s="4" t="s">
        <v>160</v>
      </c>
      <c r="C9048" s="4" t="s">
        <v>848</v>
      </c>
      <c r="D9048" s="4" t="n">
        <v>68</v>
      </c>
      <c r="E9048" s="17" t="s">
        <v>772</v>
      </c>
      <c r="F9048" s="18" t="s">
        <v>768</v>
      </c>
    </row>
    <row r="9049" customFormat="false" ht="15" hidden="false" customHeight="false" outlineLevel="0" collapsed="false">
      <c r="A9049" s="4" t="str">
        <f aca="false">B9049&amp;"|"&amp;C9049</f>
        <v>tdbR00000938 Gly-GCC|67</v>
      </c>
      <c r="B9049" s="4" t="s">
        <v>160</v>
      </c>
      <c r="C9049" s="4" t="s">
        <v>849</v>
      </c>
      <c r="D9049" s="4" t="n">
        <v>69</v>
      </c>
      <c r="E9049" s="17" t="s">
        <v>459</v>
      </c>
      <c r="F9049" s="18" t="s">
        <v>768</v>
      </c>
    </row>
    <row r="9050" customFormat="false" ht="15" hidden="false" customHeight="false" outlineLevel="0" collapsed="false">
      <c r="A9050" s="4" t="str">
        <f aca="false">B9050&amp;"|"&amp;C9050</f>
        <v>tdbR00000938 Gly-GCC|68</v>
      </c>
      <c r="B9050" s="4" t="s">
        <v>160</v>
      </c>
      <c r="C9050" s="4" t="s">
        <v>850</v>
      </c>
      <c r="D9050" s="4" t="n">
        <v>70</v>
      </c>
      <c r="E9050" s="17" t="s">
        <v>777</v>
      </c>
      <c r="F9050" s="18" t="s">
        <v>768</v>
      </c>
    </row>
    <row r="9051" customFormat="false" ht="15" hidden="false" customHeight="false" outlineLevel="0" collapsed="false">
      <c r="A9051" s="4" t="str">
        <f aca="false">B9051&amp;"|"&amp;C9051</f>
        <v>tdbR00000938 Gly-GCC|69</v>
      </c>
      <c r="B9051" s="4" t="s">
        <v>160</v>
      </c>
      <c r="C9051" s="4" t="s">
        <v>851</v>
      </c>
      <c r="D9051" s="4" t="n">
        <v>71</v>
      </c>
      <c r="E9051" s="17" t="s">
        <v>772</v>
      </c>
      <c r="F9051" s="18" t="s">
        <v>768</v>
      </c>
    </row>
    <row r="9052" customFormat="false" ht="15" hidden="false" customHeight="false" outlineLevel="0" collapsed="false">
      <c r="A9052" s="4" t="str">
        <f aca="false">B9052&amp;"|"&amp;C9052</f>
        <v>tdbR00000938 Gly-GCC|70</v>
      </c>
      <c r="B9052" s="4" t="s">
        <v>160</v>
      </c>
      <c r="C9052" s="4" t="s">
        <v>852</v>
      </c>
      <c r="D9052" s="4" t="n">
        <v>72</v>
      </c>
      <c r="E9052" s="17" t="s">
        <v>772</v>
      </c>
      <c r="F9052" s="18" t="s">
        <v>768</v>
      </c>
    </row>
    <row r="9053" customFormat="false" ht="15" hidden="false" customHeight="false" outlineLevel="0" collapsed="false">
      <c r="A9053" s="4" t="str">
        <f aca="false">B9053&amp;"|"&amp;C9053</f>
        <v>tdbR00000938 Gly-GCC|71</v>
      </c>
      <c r="B9053" s="4" t="s">
        <v>160</v>
      </c>
      <c r="C9053" s="4" t="s">
        <v>853</v>
      </c>
      <c r="D9053" s="4" t="n">
        <v>73</v>
      </c>
      <c r="E9053" s="17" t="s">
        <v>459</v>
      </c>
      <c r="F9053" s="18" t="s">
        <v>768</v>
      </c>
    </row>
    <row r="9054" customFormat="false" ht="15" hidden="false" customHeight="false" outlineLevel="0" collapsed="false">
      <c r="A9054" s="4" t="str">
        <f aca="false">B9054&amp;"|"&amp;C9054</f>
        <v>tdbR00000938 Gly-GCC|72</v>
      </c>
      <c r="B9054" s="4" t="s">
        <v>160</v>
      </c>
      <c r="C9054" s="4" t="s">
        <v>854</v>
      </c>
      <c r="D9054" s="4" t="n">
        <v>74</v>
      </c>
      <c r="E9054" s="17" t="s">
        <v>772</v>
      </c>
      <c r="F9054" s="18" t="s">
        <v>768</v>
      </c>
    </row>
    <row r="9055" customFormat="false" ht="15" hidden="false" customHeight="false" outlineLevel="0" collapsed="false">
      <c r="A9055" s="4" t="str">
        <f aca="false">B9055&amp;"|"&amp;C9055</f>
        <v>tdbR00000939 Gly-CCC|1</v>
      </c>
      <c r="B9055" s="4" t="s">
        <v>161</v>
      </c>
      <c r="C9055" s="4" t="s">
        <v>767</v>
      </c>
      <c r="D9055" s="4" t="n">
        <v>1</v>
      </c>
      <c r="E9055" s="17" t="s">
        <v>459</v>
      </c>
      <c r="F9055" s="18" t="s">
        <v>768</v>
      </c>
    </row>
    <row r="9056" customFormat="false" ht="15" hidden="false" customHeight="false" outlineLevel="0" collapsed="false">
      <c r="A9056" s="4" t="str">
        <f aca="false">B9056&amp;"|"&amp;C9056</f>
        <v>tdbR00000939 Gly-CCC|2</v>
      </c>
      <c r="B9056" s="4" t="s">
        <v>161</v>
      </c>
      <c r="C9056" s="4" t="s">
        <v>769</v>
      </c>
      <c r="D9056" s="4" t="n">
        <v>2</v>
      </c>
      <c r="E9056" s="17" t="s">
        <v>772</v>
      </c>
      <c r="F9056" s="18" t="s">
        <v>768</v>
      </c>
    </row>
    <row r="9057" customFormat="false" ht="15" hidden="false" customHeight="false" outlineLevel="0" collapsed="false">
      <c r="A9057" s="4" t="str">
        <f aca="false">B9057&amp;"|"&amp;C9057</f>
        <v>tdbR00000939 Gly-CCC|3</v>
      </c>
      <c r="B9057" s="4" t="s">
        <v>161</v>
      </c>
      <c r="C9057" s="4" t="s">
        <v>770</v>
      </c>
      <c r="D9057" s="4" t="n">
        <v>3</v>
      </c>
      <c r="E9057" s="17" t="s">
        <v>459</v>
      </c>
      <c r="F9057" s="18" t="s">
        <v>768</v>
      </c>
    </row>
    <row r="9058" customFormat="false" ht="15" hidden="false" customHeight="false" outlineLevel="0" collapsed="false">
      <c r="A9058" s="4" t="str">
        <f aca="false">B9058&amp;"|"&amp;C9058</f>
        <v>tdbR00000939 Gly-CCC|4</v>
      </c>
      <c r="B9058" s="4" t="s">
        <v>161</v>
      </c>
      <c r="C9058" s="4" t="s">
        <v>771</v>
      </c>
      <c r="D9058" s="4" t="n">
        <v>4</v>
      </c>
      <c r="E9058" s="17" t="s">
        <v>459</v>
      </c>
      <c r="F9058" s="18" t="s">
        <v>768</v>
      </c>
    </row>
    <row r="9059" customFormat="false" ht="15" hidden="false" customHeight="false" outlineLevel="0" collapsed="false">
      <c r="A9059" s="4" t="str">
        <f aca="false">B9059&amp;"|"&amp;C9059</f>
        <v>tdbR00000939 Gly-CCC|5</v>
      </c>
      <c r="B9059" s="4" t="s">
        <v>161</v>
      </c>
      <c r="C9059" s="4" t="s">
        <v>773</v>
      </c>
      <c r="D9059" s="4" t="n">
        <v>5</v>
      </c>
      <c r="E9059" s="17" t="s">
        <v>459</v>
      </c>
      <c r="F9059" s="18" t="s">
        <v>768</v>
      </c>
    </row>
    <row r="9060" customFormat="false" ht="15" hidden="false" customHeight="false" outlineLevel="0" collapsed="false">
      <c r="A9060" s="4" t="str">
        <f aca="false">B9060&amp;"|"&amp;C9060</f>
        <v>tdbR00000939 Gly-CCC|6</v>
      </c>
      <c r="B9060" s="4" t="s">
        <v>161</v>
      </c>
      <c r="C9060" s="4" t="s">
        <v>774</v>
      </c>
      <c r="D9060" s="4" t="n">
        <v>6</v>
      </c>
      <c r="E9060" s="17" t="s">
        <v>777</v>
      </c>
      <c r="F9060" s="18" t="s">
        <v>768</v>
      </c>
    </row>
    <row r="9061" customFormat="false" ht="15" hidden="false" customHeight="false" outlineLevel="0" collapsed="false">
      <c r="A9061" s="4" t="str">
        <f aca="false">B9061&amp;"|"&amp;C9061</f>
        <v>tdbR00000939 Gly-CCC|7</v>
      </c>
      <c r="B9061" s="4" t="s">
        <v>161</v>
      </c>
      <c r="C9061" s="4" t="s">
        <v>775</v>
      </c>
      <c r="D9061" s="4" t="n">
        <v>7</v>
      </c>
      <c r="E9061" s="17" t="s">
        <v>459</v>
      </c>
      <c r="F9061" s="18" t="s">
        <v>768</v>
      </c>
    </row>
    <row r="9062" customFormat="false" ht="15" hidden="false" customHeight="false" outlineLevel="0" collapsed="false">
      <c r="A9062" s="4" t="str">
        <f aca="false">B9062&amp;"|"&amp;C9062</f>
        <v>tdbR00000939 Gly-CCC|8</v>
      </c>
      <c r="B9062" s="4" t="s">
        <v>161</v>
      </c>
      <c r="C9062" s="4" t="s">
        <v>776</v>
      </c>
      <c r="D9062" s="4" t="n">
        <v>8</v>
      </c>
      <c r="E9062" s="3" t="s">
        <v>777</v>
      </c>
      <c r="F9062" s="4" t="s">
        <v>778</v>
      </c>
    </row>
    <row r="9063" customFormat="false" ht="15" hidden="false" customHeight="false" outlineLevel="0" collapsed="false">
      <c r="A9063" s="4" t="str">
        <f aca="false">B9063&amp;"|"&amp;C9063</f>
        <v>tdbR00000939 Gly-CCC|9</v>
      </c>
      <c r="B9063" s="4" t="s">
        <v>161</v>
      </c>
      <c r="C9063" s="4" t="s">
        <v>779</v>
      </c>
      <c r="D9063" s="4" t="n">
        <v>9</v>
      </c>
      <c r="E9063" s="3" t="s">
        <v>780</v>
      </c>
      <c r="F9063" s="4" t="s">
        <v>781</v>
      </c>
    </row>
    <row r="9064" customFormat="false" ht="15" hidden="false" customHeight="false" outlineLevel="0" collapsed="false">
      <c r="A9064" s="4" t="str">
        <f aca="false">B9064&amp;"|"&amp;C9064</f>
        <v>tdbR00000939 Gly-CCC|10</v>
      </c>
      <c r="B9064" s="4" t="s">
        <v>161</v>
      </c>
      <c r="C9064" s="4" t="s">
        <v>782</v>
      </c>
      <c r="D9064" s="4" t="n">
        <v>10</v>
      </c>
      <c r="E9064" s="8" t="s">
        <v>459</v>
      </c>
      <c r="F9064" s="7" t="s">
        <v>783</v>
      </c>
    </row>
    <row r="9065" customFormat="false" ht="15" hidden="false" customHeight="false" outlineLevel="0" collapsed="false">
      <c r="A9065" s="4" t="str">
        <f aca="false">B9065&amp;"|"&amp;C9065</f>
        <v>tdbR00000939 Gly-CCC|11</v>
      </c>
      <c r="B9065" s="4" t="s">
        <v>161</v>
      </c>
      <c r="C9065" s="4" t="s">
        <v>784</v>
      </c>
      <c r="D9065" s="4" t="n">
        <v>11</v>
      </c>
      <c r="E9065" s="8" t="s">
        <v>777</v>
      </c>
      <c r="F9065" s="7" t="s">
        <v>783</v>
      </c>
    </row>
    <row r="9066" customFormat="false" ht="15" hidden="false" customHeight="false" outlineLevel="0" collapsed="false">
      <c r="A9066" s="4" t="str">
        <f aca="false">B9066&amp;"|"&amp;C9066</f>
        <v>tdbR00000939 Gly-CCC|12</v>
      </c>
      <c r="B9066" s="4" t="s">
        <v>161</v>
      </c>
      <c r="C9066" s="4" t="s">
        <v>785</v>
      </c>
      <c r="D9066" s="4" t="n">
        <v>12</v>
      </c>
      <c r="E9066" s="8" t="s">
        <v>777</v>
      </c>
      <c r="F9066" s="7" t="s">
        <v>783</v>
      </c>
    </row>
    <row r="9067" customFormat="false" ht="15" hidden="false" customHeight="false" outlineLevel="0" collapsed="false">
      <c r="A9067" s="4" t="str">
        <f aca="false">B9067&amp;"|"&amp;C9067</f>
        <v>tdbR00000939 Gly-CCC|13</v>
      </c>
      <c r="B9067" s="4" t="s">
        <v>161</v>
      </c>
      <c r="C9067" s="4" t="s">
        <v>786</v>
      </c>
      <c r="D9067" s="4" t="n">
        <v>13</v>
      </c>
      <c r="E9067" s="8" t="s">
        <v>777</v>
      </c>
      <c r="F9067" s="7" t="s">
        <v>783</v>
      </c>
    </row>
    <row r="9068" customFormat="false" ht="15" hidden="false" customHeight="false" outlineLevel="0" collapsed="false">
      <c r="A9068" s="4" t="str">
        <f aca="false">B9068&amp;"|"&amp;C9068</f>
        <v>tdbR00000939 Gly-CCC|14</v>
      </c>
      <c r="B9068" s="4" t="s">
        <v>161</v>
      </c>
      <c r="C9068" s="4" t="s">
        <v>787</v>
      </c>
      <c r="D9068" s="4" t="n">
        <v>14</v>
      </c>
      <c r="E9068" s="19" t="s">
        <v>780</v>
      </c>
      <c r="F9068" s="20" t="s">
        <v>788</v>
      </c>
    </row>
    <row r="9069" customFormat="false" ht="15" hidden="false" customHeight="false" outlineLevel="0" collapsed="false">
      <c r="A9069" s="4" t="str">
        <f aca="false">B9069&amp;"|"&amp;C9069</f>
        <v>tdbR00000939 Gly-CCC|15</v>
      </c>
      <c r="B9069" s="4" t="s">
        <v>161</v>
      </c>
      <c r="C9069" s="4" t="s">
        <v>789</v>
      </c>
      <c r="D9069" s="4" t="n">
        <v>15</v>
      </c>
      <c r="E9069" s="19" t="s">
        <v>780</v>
      </c>
      <c r="F9069" s="20" t="s">
        <v>788</v>
      </c>
    </row>
    <row r="9070" customFormat="false" ht="15" hidden="false" customHeight="false" outlineLevel="0" collapsed="false">
      <c r="A9070" s="4" t="str">
        <f aca="false">B9070&amp;"|"&amp;C9070</f>
        <v>tdbR00000939 Gly-CCC|16</v>
      </c>
      <c r="B9070" s="4" t="s">
        <v>161</v>
      </c>
      <c r="C9070" s="4" t="s">
        <v>790</v>
      </c>
      <c r="D9070" s="4" t="n">
        <v>16</v>
      </c>
      <c r="E9070" s="19" t="s">
        <v>777</v>
      </c>
      <c r="F9070" s="20" t="s">
        <v>788</v>
      </c>
    </row>
    <row r="9071" customFormat="false" ht="15" hidden="false" customHeight="false" outlineLevel="0" collapsed="false">
      <c r="A9071" s="4" t="str">
        <f aca="false">B9071&amp;"|"&amp;C9071</f>
        <v>tdbR00000939 Gly-CCC|18</v>
      </c>
      <c r="B9071" s="4" t="s">
        <v>161</v>
      </c>
      <c r="C9071" s="4" t="s">
        <v>793</v>
      </c>
      <c r="D9071" s="4" t="n">
        <v>17</v>
      </c>
      <c r="E9071" s="19" t="s">
        <v>459</v>
      </c>
      <c r="F9071" s="20" t="s">
        <v>788</v>
      </c>
    </row>
    <row r="9072" customFormat="false" ht="15" hidden="false" customHeight="false" outlineLevel="0" collapsed="false">
      <c r="A9072" s="4" t="str">
        <f aca="false">B9072&amp;"|"&amp;C9072</f>
        <v>tdbR00000939 Gly-CCC|19</v>
      </c>
      <c r="B9072" s="4" t="s">
        <v>161</v>
      </c>
      <c r="C9072" s="4" t="s">
        <v>794</v>
      </c>
      <c r="D9072" s="4" t="n">
        <v>18</v>
      </c>
      <c r="E9072" s="19" t="s">
        <v>459</v>
      </c>
      <c r="F9072" s="20" t="s">
        <v>788</v>
      </c>
    </row>
    <row r="9073" customFormat="false" ht="15" hidden="false" customHeight="false" outlineLevel="0" collapsed="false">
      <c r="A9073" s="4" t="str">
        <f aca="false">B9073&amp;"|"&amp;C9073</f>
        <v>tdbR00000939 Gly-CCC|20</v>
      </c>
      <c r="B9073" s="4" t="s">
        <v>161</v>
      </c>
      <c r="C9073" s="4" t="s">
        <v>795</v>
      </c>
      <c r="D9073" s="4" t="n">
        <v>19</v>
      </c>
      <c r="E9073" s="19" t="s">
        <v>777</v>
      </c>
      <c r="F9073" s="20" t="s">
        <v>788</v>
      </c>
    </row>
    <row r="9074" customFormat="false" ht="15" hidden="false" customHeight="false" outlineLevel="0" collapsed="false">
      <c r="A9074" s="4" t="str">
        <f aca="false">B9074&amp;"|"&amp;C9074</f>
        <v>tdbR00000939 Gly-CCC|20a</v>
      </c>
      <c r="B9074" s="4" t="s">
        <v>161</v>
      </c>
      <c r="C9074" s="4" t="s">
        <v>796</v>
      </c>
      <c r="D9074" s="4" t="n">
        <v>20</v>
      </c>
      <c r="E9074" s="19" t="s">
        <v>777</v>
      </c>
      <c r="F9074" s="20" t="s">
        <v>788</v>
      </c>
    </row>
    <row r="9075" customFormat="false" ht="15" hidden="false" customHeight="false" outlineLevel="0" collapsed="false">
      <c r="A9075" s="4" t="str">
        <f aca="false">B9075&amp;"|"&amp;C9075</f>
        <v>tdbR00000939 Gly-CCC|21</v>
      </c>
      <c r="B9075" s="4" t="s">
        <v>161</v>
      </c>
      <c r="C9075" s="4" t="s">
        <v>797</v>
      </c>
      <c r="D9075" s="4" t="n">
        <v>21</v>
      </c>
      <c r="E9075" s="19" t="s">
        <v>780</v>
      </c>
      <c r="F9075" s="20" t="s">
        <v>788</v>
      </c>
    </row>
    <row r="9076" customFormat="false" ht="15" hidden="false" customHeight="false" outlineLevel="0" collapsed="false">
      <c r="A9076" s="4" t="str">
        <f aca="false">B9076&amp;"|"&amp;C9076</f>
        <v>tdbR00000939 Gly-CCC|22</v>
      </c>
      <c r="B9076" s="4" t="s">
        <v>161</v>
      </c>
      <c r="C9076" s="4" t="s">
        <v>798</v>
      </c>
      <c r="D9076" s="4" t="n">
        <v>22</v>
      </c>
      <c r="E9076" s="8" t="s">
        <v>459</v>
      </c>
      <c r="F9076" s="7" t="s">
        <v>783</v>
      </c>
    </row>
    <row r="9077" customFormat="false" ht="15" hidden="false" customHeight="false" outlineLevel="0" collapsed="false">
      <c r="A9077" s="4" t="str">
        <f aca="false">B9077&amp;"|"&amp;C9077</f>
        <v>tdbR00000939 Gly-CCC|23</v>
      </c>
      <c r="B9077" s="4" t="s">
        <v>161</v>
      </c>
      <c r="C9077" s="4" t="s">
        <v>799</v>
      </c>
      <c r="D9077" s="4" t="n">
        <v>23</v>
      </c>
      <c r="E9077" s="8" t="s">
        <v>780</v>
      </c>
      <c r="F9077" s="7" t="s">
        <v>783</v>
      </c>
    </row>
    <row r="9078" customFormat="false" ht="15" hidden="false" customHeight="false" outlineLevel="0" collapsed="false">
      <c r="A9078" s="4" t="str">
        <f aca="false">B9078&amp;"|"&amp;C9078</f>
        <v>tdbR00000939 Gly-CCC|24</v>
      </c>
      <c r="B9078" s="4" t="s">
        <v>161</v>
      </c>
      <c r="C9078" s="4" t="s">
        <v>800</v>
      </c>
      <c r="D9078" s="4" t="n">
        <v>24</v>
      </c>
      <c r="E9078" s="8" t="s">
        <v>780</v>
      </c>
      <c r="F9078" s="7" t="s">
        <v>783</v>
      </c>
    </row>
    <row r="9079" customFormat="false" ht="15" hidden="false" customHeight="false" outlineLevel="0" collapsed="false">
      <c r="A9079" s="4" t="str">
        <f aca="false">B9079&amp;"|"&amp;C9079</f>
        <v>tdbR00000939 Gly-CCC|25</v>
      </c>
      <c r="B9079" s="4" t="s">
        <v>161</v>
      </c>
      <c r="C9079" s="4" t="s">
        <v>801</v>
      </c>
      <c r="D9079" s="4" t="n">
        <v>25</v>
      </c>
      <c r="E9079" s="8" t="s">
        <v>772</v>
      </c>
      <c r="F9079" s="7" t="s">
        <v>783</v>
      </c>
    </row>
    <row r="9080" customFormat="false" ht="15" hidden="false" customHeight="false" outlineLevel="0" collapsed="false">
      <c r="A9080" s="4" t="str">
        <f aca="false">B9080&amp;"|"&amp;C9080</f>
        <v>tdbR00000939 Gly-CCC|26</v>
      </c>
      <c r="B9080" s="4" t="s">
        <v>161</v>
      </c>
      <c r="C9080" s="4" t="s">
        <v>802</v>
      </c>
      <c r="D9080" s="4" t="n">
        <v>26</v>
      </c>
      <c r="E9080" s="3" t="s">
        <v>780</v>
      </c>
      <c r="F9080" s="4" t="s">
        <v>803</v>
      </c>
    </row>
    <row r="9081" customFormat="false" ht="15" hidden="false" customHeight="false" outlineLevel="0" collapsed="false">
      <c r="A9081" s="4" t="str">
        <f aca="false">B9081&amp;"|"&amp;C9081</f>
        <v>tdbR00000939 Gly-CCC|27</v>
      </c>
      <c r="B9081" s="4" t="s">
        <v>161</v>
      </c>
      <c r="C9081" s="4" t="s">
        <v>804</v>
      </c>
      <c r="D9081" s="4" t="n">
        <v>27</v>
      </c>
      <c r="E9081" s="21" t="s">
        <v>777</v>
      </c>
      <c r="F9081" s="22" t="s">
        <v>805</v>
      </c>
    </row>
    <row r="9082" customFormat="false" ht="15" hidden="false" customHeight="false" outlineLevel="0" collapsed="false">
      <c r="A9082" s="4" t="str">
        <f aca="false">B9082&amp;"|"&amp;C9082</f>
        <v>tdbR00000939 Gly-CCC|28</v>
      </c>
      <c r="B9082" s="4" t="s">
        <v>161</v>
      </c>
      <c r="C9082" s="4" t="s">
        <v>806</v>
      </c>
      <c r="D9082" s="4" t="n">
        <v>28</v>
      </c>
      <c r="E9082" s="21" t="s">
        <v>459</v>
      </c>
      <c r="F9082" s="22" t="s">
        <v>805</v>
      </c>
    </row>
    <row r="9083" customFormat="false" ht="15" hidden="false" customHeight="false" outlineLevel="0" collapsed="false">
      <c r="A9083" s="4" t="str">
        <f aca="false">B9083&amp;"|"&amp;C9083</f>
        <v>tdbR00000939 Gly-CCC|29</v>
      </c>
      <c r="B9083" s="4" t="s">
        <v>161</v>
      </c>
      <c r="C9083" s="4" t="s">
        <v>807</v>
      </c>
      <c r="D9083" s="4" t="n">
        <v>29</v>
      </c>
      <c r="E9083" s="21" t="s">
        <v>780</v>
      </c>
      <c r="F9083" s="22" t="s">
        <v>805</v>
      </c>
    </row>
    <row r="9084" customFormat="false" ht="15" hidden="false" customHeight="false" outlineLevel="0" collapsed="false">
      <c r="A9084" s="4" t="str">
        <f aca="false">B9084&amp;"|"&amp;C9084</f>
        <v>tdbR00000939 Gly-CCC|30</v>
      </c>
      <c r="B9084" s="4" t="s">
        <v>161</v>
      </c>
      <c r="C9084" s="4" t="s">
        <v>808</v>
      </c>
      <c r="D9084" s="4" t="n">
        <v>30</v>
      </c>
      <c r="E9084" s="21" t="s">
        <v>459</v>
      </c>
      <c r="F9084" s="22" t="s">
        <v>805</v>
      </c>
    </row>
    <row r="9085" customFormat="false" ht="15" hidden="false" customHeight="false" outlineLevel="0" collapsed="false">
      <c r="A9085" s="4" t="str">
        <f aca="false">B9085&amp;"|"&amp;C9085</f>
        <v>tdbR00000939 Gly-CCC|31</v>
      </c>
      <c r="B9085" s="4" t="s">
        <v>161</v>
      </c>
      <c r="C9085" s="4" t="s">
        <v>809</v>
      </c>
      <c r="D9085" s="4" t="n">
        <v>31</v>
      </c>
      <c r="E9085" s="21" t="s">
        <v>772</v>
      </c>
      <c r="F9085" s="22" t="s">
        <v>805</v>
      </c>
    </row>
    <row r="9086" customFormat="false" ht="15" hidden="false" customHeight="false" outlineLevel="0" collapsed="false">
      <c r="A9086" s="4" t="str">
        <f aca="false">B9086&amp;"|"&amp;C9086</f>
        <v>tdbR00000939 Gly-CCC|32</v>
      </c>
      <c r="B9086" s="4" t="s">
        <v>161</v>
      </c>
      <c r="C9086" s="4" t="s">
        <v>810</v>
      </c>
      <c r="D9086" s="4" t="n">
        <v>32</v>
      </c>
      <c r="E9086" s="19" t="s">
        <v>777</v>
      </c>
      <c r="F9086" s="20" t="s">
        <v>811</v>
      </c>
    </row>
    <row r="9087" customFormat="false" ht="15" hidden="false" customHeight="false" outlineLevel="0" collapsed="false">
      <c r="A9087" s="4" t="str">
        <f aca="false">B9087&amp;"|"&amp;C9087</f>
        <v>tdbR00000939 Gly-CCC|33</v>
      </c>
      <c r="B9087" s="4" t="s">
        <v>161</v>
      </c>
      <c r="C9087" s="4" t="s">
        <v>812</v>
      </c>
      <c r="D9087" s="4" t="n">
        <v>33</v>
      </c>
      <c r="E9087" s="19" t="s">
        <v>777</v>
      </c>
      <c r="F9087" s="20" t="s">
        <v>811</v>
      </c>
    </row>
    <row r="9088" customFormat="false" ht="15" hidden="false" customHeight="false" outlineLevel="0" collapsed="false">
      <c r="A9088" s="4" t="str">
        <f aca="false">B9088&amp;"|"&amp;C9088</f>
        <v>tdbR00000939 Gly-CCC|34</v>
      </c>
      <c r="B9088" s="4" t="s">
        <v>161</v>
      </c>
      <c r="C9088" s="4" t="s">
        <v>813</v>
      </c>
      <c r="D9088" s="4" t="n">
        <v>34</v>
      </c>
      <c r="E9088" s="19" t="s">
        <v>772</v>
      </c>
      <c r="F9088" s="20" t="s">
        <v>811</v>
      </c>
    </row>
    <row r="9089" customFormat="false" ht="15" hidden="false" customHeight="false" outlineLevel="0" collapsed="false">
      <c r="A9089" s="4" t="str">
        <f aca="false">B9089&amp;"|"&amp;C9089</f>
        <v>tdbR00000939 Gly-CCC|35</v>
      </c>
      <c r="B9089" s="4" t="s">
        <v>161</v>
      </c>
      <c r="C9089" s="4" t="s">
        <v>814</v>
      </c>
      <c r="D9089" s="4" t="n">
        <v>35</v>
      </c>
      <c r="E9089" s="19" t="s">
        <v>772</v>
      </c>
      <c r="F9089" s="20" t="s">
        <v>811</v>
      </c>
    </row>
    <row r="9090" customFormat="false" ht="15" hidden="false" customHeight="false" outlineLevel="0" collapsed="false">
      <c r="A9090" s="4" t="str">
        <f aca="false">B9090&amp;"|"&amp;C9090</f>
        <v>tdbR00000939 Gly-CCC|36</v>
      </c>
      <c r="B9090" s="4" t="s">
        <v>161</v>
      </c>
      <c r="C9090" s="4" t="s">
        <v>815</v>
      </c>
      <c r="D9090" s="4" t="n">
        <v>36</v>
      </c>
      <c r="E9090" s="19" t="s">
        <v>772</v>
      </c>
      <c r="F9090" s="20" t="s">
        <v>811</v>
      </c>
    </row>
    <row r="9091" customFormat="false" ht="15" hidden="false" customHeight="false" outlineLevel="0" collapsed="false">
      <c r="A9091" s="4" t="str">
        <f aca="false">B9091&amp;"|"&amp;C9091</f>
        <v>tdbR00000939 Gly-CCC|37</v>
      </c>
      <c r="B9091" s="4" t="s">
        <v>161</v>
      </c>
      <c r="C9091" s="4" t="s">
        <v>816</v>
      </c>
      <c r="D9091" s="4" t="n">
        <v>37</v>
      </c>
      <c r="E9091" s="19" t="s">
        <v>780</v>
      </c>
      <c r="F9091" s="20" t="s">
        <v>811</v>
      </c>
    </row>
    <row r="9092" customFormat="false" ht="15" hidden="false" customHeight="false" outlineLevel="0" collapsed="false">
      <c r="A9092" s="4" t="str">
        <f aca="false">B9092&amp;"|"&amp;C9092</f>
        <v>tdbR00000939 Gly-CCC|38</v>
      </c>
      <c r="B9092" s="4" t="s">
        <v>161</v>
      </c>
      <c r="C9092" s="4" t="s">
        <v>817</v>
      </c>
      <c r="D9092" s="4" t="n">
        <v>38</v>
      </c>
      <c r="E9092" s="19" t="s">
        <v>780</v>
      </c>
      <c r="F9092" s="20" t="s">
        <v>811</v>
      </c>
    </row>
    <row r="9093" customFormat="false" ht="15" hidden="false" customHeight="false" outlineLevel="0" collapsed="false">
      <c r="A9093" s="4" t="str">
        <f aca="false">B9093&amp;"|"&amp;C9093</f>
        <v>tdbR00000939 Gly-CCC|39</v>
      </c>
      <c r="B9093" s="4" t="s">
        <v>161</v>
      </c>
      <c r="C9093" s="4" t="s">
        <v>818</v>
      </c>
      <c r="D9093" s="4" t="n">
        <v>39</v>
      </c>
      <c r="E9093" s="21" t="s">
        <v>459</v>
      </c>
      <c r="F9093" s="22" t="s">
        <v>805</v>
      </c>
    </row>
    <row r="9094" customFormat="false" ht="15" hidden="false" customHeight="false" outlineLevel="0" collapsed="false">
      <c r="A9094" s="4" t="str">
        <f aca="false">B9094&amp;"|"&amp;C9094</f>
        <v>tdbR00000939 Gly-CCC|40</v>
      </c>
      <c r="B9094" s="4" t="s">
        <v>161</v>
      </c>
      <c r="C9094" s="4" t="s">
        <v>819</v>
      </c>
      <c r="D9094" s="4" t="n">
        <v>40</v>
      </c>
      <c r="E9094" s="21" t="s">
        <v>772</v>
      </c>
      <c r="F9094" s="22" t="s">
        <v>805</v>
      </c>
    </row>
    <row r="9095" customFormat="false" ht="15" hidden="false" customHeight="false" outlineLevel="0" collapsed="false">
      <c r="A9095" s="4" t="str">
        <f aca="false">B9095&amp;"|"&amp;C9095</f>
        <v>tdbR00000939 Gly-CCC|41</v>
      </c>
      <c r="B9095" s="4" t="s">
        <v>161</v>
      </c>
      <c r="C9095" s="4" t="s">
        <v>820</v>
      </c>
      <c r="D9095" s="4" t="n">
        <v>41</v>
      </c>
      <c r="E9095" s="21" t="s">
        <v>777</v>
      </c>
      <c r="F9095" s="22" t="s">
        <v>805</v>
      </c>
    </row>
    <row r="9096" customFormat="false" ht="15" hidden="false" customHeight="false" outlineLevel="0" collapsed="false">
      <c r="A9096" s="4" t="str">
        <f aca="false">B9096&amp;"|"&amp;C9096</f>
        <v>tdbR00000939 Gly-CCC|42</v>
      </c>
      <c r="B9096" s="4" t="s">
        <v>161</v>
      </c>
      <c r="C9096" s="4" t="s">
        <v>821</v>
      </c>
      <c r="D9096" s="4" t="n">
        <v>42</v>
      </c>
      <c r="E9096" s="21" t="s">
        <v>772</v>
      </c>
      <c r="F9096" s="22" t="s">
        <v>805</v>
      </c>
    </row>
    <row r="9097" customFormat="false" ht="15" hidden="false" customHeight="false" outlineLevel="0" collapsed="false">
      <c r="A9097" s="4" t="str">
        <f aca="false">B9097&amp;"|"&amp;C9097</f>
        <v>tdbR00000939 Gly-CCC|43</v>
      </c>
      <c r="B9097" s="4" t="s">
        <v>161</v>
      </c>
      <c r="C9097" s="4" t="s">
        <v>822</v>
      </c>
      <c r="D9097" s="4" t="n">
        <v>43</v>
      </c>
      <c r="E9097" s="21" t="s">
        <v>780</v>
      </c>
      <c r="F9097" s="22" t="s">
        <v>805</v>
      </c>
    </row>
    <row r="9098" customFormat="false" ht="15" hidden="false" customHeight="false" outlineLevel="0" collapsed="false">
      <c r="A9098" s="4" t="str">
        <f aca="false">B9098&amp;"|"&amp;C9098</f>
        <v>tdbR00000939 Gly-CCC|44</v>
      </c>
      <c r="B9098" s="4" t="s">
        <v>161</v>
      </c>
      <c r="C9098" s="4" t="s">
        <v>823</v>
      </c>
      <c r="D9098" s="4" t="n">
        <v>44</v>
      </c>
      <c r="E9098" s="19" t="s">
        <v>459</v>
      </c>
      <c r="F9098" s="20" t="s">
        <v>824</v>
      </c>
    </row>
    <row r="9099" customFormat="false" ht="15" hidden="false" customHeight="false" outlineLevel="0" collapsed="false">
      <c r="A9099" s="4" t="str">
        <f aca="false">B9099&amp;"|"&amp;C9099</f>
        <v>tdbR00000939 Gly-CCC|45</v>
      </c>
      <c r="B9099" s="4" t="s">
        <v>161</v>
      </c>
      <c r="C9099" s="4" t="s">
        <v>825</v>
      </c>
      <c r="D9099" s="4" t="n">
        <v>45</v>
      </c>
      <c r="E9099" s="19" t="s">
        <v>780</v>
      </c>
      <c r="F9099" s="20" t="s">
        <v>824</v>
      </c>
    </row>
    <row r="9100" customFormat="false" ht="15" hidden="false" customHeight="false" outlineLevel="0" collapsed="false">
      <c r="A9100" s="4" t="str">
        <f aca="false">B9100&amp;"|"&amp;C9100</f>
        <v>tdbR00000939 Gly-CCC|46</v>
      </c>
      <c r="B9100" s="4" t="s">
        <v>161</v>
      </c>
      <c r="C9100" s="4" t="s">
        <v>826</v>
      </c>
      <c r="D9100" s="4" t="n">
        <v>46</v>
      </c>
      <c r="E9100" s="19" t="s">
        <v>459</v>
      </c>
      <c r="F9100" s="20" t="s">
        <v>824</v>
      </c>
    </row>
    <row r="9101" customFormat="false" ht="15" hidden="false" customHeight="false" outlineLevel="0" collapsed="false">
      <c r="A9101" s="4" t="str">
        <f aca="false">B9101&amp;"|"&amp;C9101</f>
        <v>tdbR00000939 Gly-CCC|48</v>
      </c>
      <c r="B9101" s="4" t="s">
        <v>161</v>
      </c>
      <c r="C9101" s="4" t="s">
        <v>828</v>
      </c>
      <c r="D9101" s="4" t="n">
        <v>47</v>
      </c>
      <c r="E9101" s="19" t="s">
        <v>772</v>
      </c>
      <c r="F9101" s="20" t="s">
        <v>824</v>
      </c>
    </row>
    <row r="9102" customFormat="false" ht="15" hidden="false" customHeight="false" outlineLevel="0" collapsed="false">
      <c r="A9102" s="4" t="str">
        <f aca="false">B9102&amp;"|"&amp;C9102</f>
        <v>tdbR00000939 Gly-CCC|49</v>
      </c>
      <c r="B9102" s="4" t="s">
        <v>161</v>
      </c>
      <c r="C9102" s="4" t="s">
        <v>829</v>
      </c>
      <c r="D9102" s="4" t="n">
        <v>48</v>
      </c>
      <c r="E9102" s="23" t="s">
        <v>459</v>
      </c>
      <c r="F9102" s="10" t="s">
        <v>830</v>
      </c>
    </row>
    <row r="9103" customFormat="false" ht="15" hidden="false" customHeight="false" outlineLevel="0" collapsed="false">
      <c r="A9103" s="4" t="str">
        <f aca="false">B9103&amp;"|"&amp;C9103</f>
        <v>tdbR00000939 Gly-CCC|50</v>
      </c>
      <c r="B9103" s="4" t="s">
        <v>161</v>
      </c>
      <c r="C9103" s="4" t="s">
        <v>831</v>
      </c>
      <c r="D9103" s="4" t="n">
        <v>49</v>
      </c>
      <c r="E9103" s="23" t="s">
        <v>772</v>
      </c>
      <c r="F9103" s="10" t="s">
        <v>830</v>
      </c>
    </row>
    <row r="9104" customFormat="false" ht="15" hidden="false" customHeight="false" outlineLevel="0" collapsed="false">
      <c r="A9104" s="4" t="str">
        <f aca="false">B9104&amp;"|"&amp;C9104</f>
        <v>tdbR00000939 Gly-CCC|51</v>
      </c>
      <c r="B9104" s="4" t="s">
        <v>161</v>
      </c>
      <c r="C9104" s="4" t="s">
        <v>832</v>
      </c>
      <c r="D9104" s="4" t="n">
        <v>50</v>
      </c>
      <c r="E9104" s="23" t="s">
        <v>459</v>
      </c>
      <c r="F9104" s="10" t="s">
        <v>830</v>
      </c>
    </row>
    <row r="9105" customFormat="false" ht="15" hidden="false" customHeight="false" outlineLevel="0" collapsed="false">
      <c r="A9105" s="4" t="str">
        <f aca="false">B9105&amp;"|"&amp;C9105</f>
        <v>tdbR00000939 Gly-CCC|52</v>
      </c>
      <c r="B9105" s="4" t="s">
        <v>161</v>
      </c>
      <c r="C9105" s="4" t="s">
        <v>833</v>
      </c>
      <c r="D9105" s="4" t="n">
        <v>51</v>
      </c>
      <c r="E9105" s="23" t="s">
        <v>780</v>
      </c>
      <c r="F9105" s="10" t="s">
        <v>830</v>
      </c>
    </row>
    <row r="9106" customFormat="false" ht="15" hidden="false" customHeight="false" outlineLevel="0" collapsed="false">
      <c r="A9106" s="4" t="str">
        <f aca="false">B9106&amp;"|"&amp;C9106</f>
        <v>tdbR00000939 Gly-CCC|53</v>
      </c>
      <c r="B9106" s="4" t="s">
        <v>161</v>
      </c>
      <c r="C9106" s="4" t="s">
        <v>834</v>
      </c>
      <c r="D9106" s="4" t="n">
        <v>52</v>
      </c>
      <c r="E9106" s="23" t="s">
        <v>459</v>
      </c>
      <c r="F9106" s="10" t="s">
        <v>830</v>
      </c>
    </row>
    <row r="9107" customFormat="false" ht="15" hidden="false" customHeight="false" outlineLevel="0" collapsed="false">
      <c r="A9107" s="4" t="str">
        <f aca="false">B9107&amp;"|"&amp;C9107</f>
        <v>tdbR00000939 Gly-CCC|54</v>
      </c>
      <c r="B9107" s="4" t="s">
        <v>161</v>
      </c>
      <c r="C9107" s="4" t="s">
        <v>835</v>
      </c>
      <c r="D9107" s="4" t="n">
        <v>53</v>
      </c>
      <c r="E9107" s="19" t="s">
        <v>777</v>
      </c>
      <c r="F9107" s="20" t="s">
        <v>836</v>
      </c>
    </row>
    <row r="9108" customFormat="false" ht="15" hidden="false" customHeight="false" outlineLevel="0" collapsed="false">
      <c r="A9108" s="4" t="str">
        <f aca="false">B9108&amp;"|"&amp;C9108</f>
        <v>tdbR00000939 Gly-CCC|55</v>
      </c>
      <c r="B9108" s="4" t="s">
        <v>161</v>
      </c>
      <c r="C9108" s="4" t="s">
        <v>837</v>
      </c>
      <c r="D9108" s="4" t="n">
        <v>54</v>
      </c>
      <c r="E9108" s="19" t="s">
        <v>777</v>
      </c>
      <c r="F9108" s="20" t="s">
        <v>836</v>
      </c>
    </row>
    <row r="9109" customFormat="false" ht="15" hidden="false" customHeight="false" outlineLevel="0" collapsed="false">
      <c r="A9109" s="4" t="str">
        <f aca="false">B9109&amp;"|"&amp;C9109</f>
        <v>tdbR00000939 Gly-CCC|56</v>
      </c>
      <c r="B9109" s="4" t="s">
        <v>161</v>
      </c>
      <c r="C9109" s="4" t="s">
        <v>838</v>
      </c>
      <c r="D9109" s="4" t="n">
        <v>55</v>
      </c>
      <c r="E9109" s="19" t="s">
        <v>772</v>
      </c>
      <c r="F9109" s="20" t="s">
        <v>836</v>
      </c>
    </row>
    <row r="9110" customFormat="false" ht="15" hidden="false" customHeight="false" outlineLevel="0" collapsed="false">
      <c r="A9110" s="4" t="str">
        <f aca="false">B9110&amp;"|"&amp;C9110</f>
        <v>tdbR00000939 Gly-CCC|57</v>
      </c>
      <c r="B9110" s="4" t="s">
        <v>161</v>
      </c>
      <c r="C9110" s="4" t="s">
        <v>839</v>
      </c>
      <c r="D9110" s="4" t="n">
        <v>56</v>
      </c>
      <c r="E9110" s="19" t="s">
        <v>459</v>
      </c>
      <c r="F9110" s="20" t="s">
        <v>836</v>
      </c>
    </row>
    <row r="9111" customFormat="false" ht="15" hidden="false" customHeight="false" outlineLevel="0" collapsed="false">
      <c r="A9111" s="4" t="str">
        <f aca="false">B9111&amp;"|"&amp;C9111</f>
        <v>tdbR00000939 Gly-CCC|58</v>
      </c>
      <c r="B9111" s="4" t="s">
        <v>161</v>
      </c>
      <c r="C9111" s="4" t="s">
        <v>840</v>
      </c>
      <c r="D9111" s="4" t="n">
        <v>57</v>
      </c>
      <c r="E9111" s="19" t="s">
        <v>780</v>
      </c>
      <c r="F9111" s="20" t="s">
        <v>836</v>
      </c>
    </row>
    <row r="9112" customFormat="false" ht="15" hidden="false" customHeight="false" outlineLevel="0" collapsed="false">
      <c r="A9112" s="4" t="str">
        <f aca="false">B9112&amp;"|"&amp;C9112</f>
        <v>tdbR00000939 Gly-CCC|59</v>
      </c>
      <c r="B9112" s="4" t="s">
        <v>161</v>
      </c>
      <c r="C9112" s="4" t="s">
        <v>841</v>
      </c>
      <c r="D9112" s="4" t="n">
        <v>58</v>
      </c>
      <c r="E9112" s="19" t="s">
        <v>777</v>
      </c>
      <c r="F9112" s="20" t="s">
        <v>836</v>
      </c>
    </row>
    <row r="9113" customFormat="false" ht="15" hidden="false" customHeight="false" outlineLevel="0" collapsed="false">
      <c r="A9113" s="4" t="str">
        <f aca="false">B9113&amp;"|"&amp;C9113</f>
        <v>tdbR00000939 Gly-CCC|60</v>
      </c>
      <c r="B9113" s="4" t="s">
        <v>161</v>
      </c>
      <c r="C9113" s="4" t="s">
        <v>842</v>
      </c>
      <c r="D9113" s="4" t="n">
        <v>59</v>
      </c>
      <c r="E9113" s="19" t="s">
        <v>777</v>
      </c>
      <c r="F9113" s="20" t="s">
        <v>836</v>
      </c>
    </row>
    <row r="9114" customFormat="false" ht="15" hidden="false" customHeight="false" outlineLevel="0" collapsed="false">
      <c r="A9114" s="4" t="str">
        <f aca="false">B9114&amp;"|"&amp;C9114</f>
        <v>tdbR00000939 Gly-CCC|61</v>
      </c>
      <c r="B9114" s="4" t="s">
        <v>161</v>
      </c>
      <c r="C9114" s="4" t="s">
        <v>843</v>
      </c>
      <c r="D9114" s="4" t="n">
        <v>60</v>
      </c>
      <c r="E9114" s="23" t="s">
        <v>772</v>
      </c>
      <c r="F9114" s="10" t="s">
        <v>830</v>
      </c>
    </row>
    <row r="9115" customFormat="false" ht="15" hidden="false" customHeight="false" outlineLevel="0" collapsed="false">
      <c r="A9115" s="4" t="str">
        <f aca="false">B9115&amp;"|"&amp;C9115</f>
        <v>tdbR00000939 Gly-CCC|62</v>
      </c>
      <c r="B9115" s="4" t="s">
        <v>161</v>
      </c>
      <c r="C9115" s="4" t="s">
        <v>844</v>
      </c>
      <c r="D9115" s="4" t="n">
        <v>61</v>
      </c>
      <c r="E9115" s="23" t="s">
        <v>777</v>
      </c>
      <c r="F9115" s="10" t="s">
        <v>830</v>
      </c>
    </row>
    <row r="9116" customFormat="false" ht="15" hidden="false" customHeight="false" outlineLevel="0" collapsed="false">
      <c r="A9116" s="4" t="str">
        <f aca="false">B9116&amp;"|"&amp;C9116</f>
        <v>tdbR00000939 Gly-CCC|63</v>
      </c>
      <c r="B9116" s="4" t="s">
        <v>161</v>
      </c>
      <c r="C9116" s="4" t="s">
        <v>845</v>
      </c>
      <c r="D9116" s="4" t="n">
        <v>62</v>
      </c>
      <c r="E9116" s="23" t="s">
        <v>772</v>
      </c>
      <c r="F9116" s="10" t="s">
        <v>830</v>
      </c>
    </row>
    <row r="9117" customFormat="false" ht="15" hidden="false" customHeight="false" outlineLevel="0" collapsed="false">
      <c r="A9117" s="4" t="str">
        <f aca="false">B9117&amp;"|"&amp;C9117</f>
        <v>tdbR00000939 Gly-CCC|64</v>
      </c>
      <c r="B9117" s="4" t="s">
        <v>161</v>
      </c>
      <c r="C9117" s="4" t="s">
        <v>846</v>
      </c>
      <c r="D9117" s="4" t="n">
        <v>63</v>
      </c>
      <c r="E9117" s="23" t="s">
        <v>459</v>
      </c>
      <c r="F9117" s="10" t="s">
        <v>830</v>
      </c>
    </row>
    <row r="9118" customFormat="false" ht="15" hidden="false" customHeight="false" outlineLevel="0" collapsed="false">
      <c r="A9118" s="4" t="str">
        <f aca="false">B9118&amp;"|"&amp;C9118</f>
        <v>tdbR00000939 Gly-CCC|65</v>
      </c>
      <c r="B9118" s="4" t="s">
        <v>161</v>
      </c>
      <c r="C9118" s="4" t="s">
        <v>847</v>
      </c>
      <c r="D9118" s="4" t="n">
        <v>64</v>
      </c>
      <c r="E9118" s="23" t="s">
        <v>777</v>
      </c>
      <c r="F9118" s="10" t="s">
        <v>830</v>
      </c>
    </row>
    <row r="9119" customFormat="false" ht="15" hidden="false" customHeight="false" outlineLevel="0" collapsed="false">
      <c r="A9119" s="4" t="str">
        <f aca="false">B9119&amp;"|"&amp;C9119</f>
        <v>tdbR00000939 Gly-CCC|66</v>
      </c>
      <c r="B9119" s="4" t="s">
        <v>161</v>
      </c>
      <c r="C9119" s="4" t="s">
        <v>848</v>
      </c>
      <c r="D9119" s="4" t="n">
        <v>65</v>
      </c>
      <c r="E9119" s="17" t="s">
        <v>772</v>
      </c>
      <c r="F9119" s="18" t="s">
        <v>768</v>
      </c>
    </row>
    <row r="9120" customFormat="false" ht="15" hidden="false" customHeight="false" outlineLevel="0" collapsed="false">
      <c r="A9120" s="4" t="str">
        <f aca="false">B9120&amp;"|"&amp;C9120</f>
        <v>tdbR00000939 Gly-CCC|67</v>
      </c>
      <c r="B9120" s="4" t="s">
        <v>161</v>
      </c>
      <c r="C9120" s="4" t="s">
        <v>849</v>
      </c>
      <c r="D9120" s="4" t="n">
        <v>66</v>
      </c>
      <c r="E9120" s="17" t="s">
        <v>780</v>
      </c>
      <c r="F9120" s="18" t="s">
        <v>768</v>
      </c>
    </row>
    <row r="9121" customFormat="false" ht="15" hidden="false" customHeight="false" outlineLevel="0" collapsed="false">
      <c r="A9121" s="4" t="str">
        <f aca="false">B9121&amp;"|"&amp;C9121</f>
        <v>tdbR00000939 Gly-CCC|68</v>
      </c>
      <c r="B9121" s="4" t="s">
        <v>161</v>
      </c>
      <c r="C9121" s="4" t="s">
        <v>850</v>
      </c>
      <c r="D9121" s="4" t="n">
        <v>67</v>
      </c>
      <c r="E9121" s="17" t="s">
        <v>772</v>
      </c>
      <c r="F9121" s="18" t="s">
        <v>768</v>
      </c>
    </row>
    <row r="9122" customFormat="false" ht="15" hidden="false" customHeight="false" outlineLevel="0" collapsed="false">
      <c r="A9122" s="4" t="str">
        <f aca="false">B9122&amp;"|"&amp;C9122</f>
        <v>tdbR00000939 Gly-CCC|69</v>
      </c>
      <c r="B9122" s="4" t="s">
        <v>161</v>
      </c>
      <c r="C9122" s="4" t="s">
        <v>851</v>
      </c>
      <c r="D9122" s="4" t="n">
        <v>68</v>
      </c>
      <c r="E9122" s="17" t="s">
        <v>772</v>
      </c>
      <c r="F9122" s="18" t="s">
        <v>768</v>
      </c>
    </row>
    <row r="9123" customFormat="false" ht="15" hidden="false" customHeight="false" outlineLevel="0" collapsed="false">
      <c r="A9123" s="4" t="str">
        <f aca="false">B9123&amp;"|"&amp;C9123</f>
        <v>tdbR00000939 Gly-CCC|70</v>
      </c>
      <c r="B9123" s="4" t="s">
        <v>161</v>
      </c>
      <c r="C9123" s="4" t="s">
        <v>852</v>
      </c>
      <c r="D9123" s="4" t="n">
        <v>69</v>
      </c>
      <c r="E9123" s="17" t="s">
        <v>772</v>
      </c>
      <c r="F9123" s="18" t="s">
        <v>768</v>
      </c>
    </row>
    <row r="9124" customFormat="false" ht="15" hidden="false" customHeight="false" outlineLevel="0" collapsed="false">
      <c r="A9124" s="4" t="str">
        <f aca="false">B9124&amp;"|"&amp;C9124</f>
        <v>tdbR00000939 Gly-CCC|71</v>
      </c>
      <c r="B9124" s="4" t="s">
        <v>161</v>
      </c>
      <c r="C9124" s="4" t="s">
        <v>853</v>
      </c>
      <c r="D9124" s="4" t="n">
        <v>70</v>
      </c>
      <c r="E9124" s="17" t="s">
        <v>459</v>
      </c>
      <c r="F9124" s="18" t="s">
        <v>768</v>
      </c>
    </row>
    <row r="9125" customFormat="false" ht="15" hidden="false" customHeight="false" outlineLevel="0" collapsed="false">
      <c r="A9125" s="4" t="str">
        <f aca="false">B9125&amp;"|"&amp;C9125</f>
        <v>tdbR00000939 Gly-CCC|72</v>
      </c>
      <c r="B9125" s="4" t="s">
        <v>161</v>
      </c>
      <c r="C9125" s="4" t="s">
        <v>854</v>
      </c>
      <c r="D9125" s="4" t="n">
        <v>71</v>
      </c>
      <c r="E9125" s="17" t="s">
        <v>772</v>
      </c>
      <c r="F9125" s="18" t="s">
        <v>768</v>
      </c>
    </row>
    <row r="9126" customFormat="false" ht="15" hidden="false" customHeight="false" outlineLevel="0" collapsed="false">
      <c r="A9126" s="4" t="str">
        <f aca="false">B9126&amp;"|"&amp;C9126</f>
        <v>tdbR00000940 Gly-UCC|1</v>
      </c>
      <c r="B9126" s="4" t="s">
        <v>162</v>
      </c>
      <c r="C9126" s="4" t="s">
        <v>767</v>
      </c>
      <c r="D9126" s="4" t="n">
        <v>1</v>
      </c>
      <c r="E9126" s="17" t="s">
        <v>459</v>
      </c>
      <c r="F9126" s="18" t="s">
        <v>768</v>
      </c>
    </row>
    <row r="9127" customFormat="false" ht="15" hidden="false" customHeight="false" outlineLevel="0" collapsed="false">
      <c r="A9127" s="4" t="str">
        <f aca="false">B9127&amp;"|"&amp;C9127</f>
        <v>tdbR00000940 Gly-UCC|2</v>
      </c>
      <c r="B9127" s="4" t="s">
        <v>162</v>
      </c>
      <c r="C9127" s="4" t="s">
        <v>769</v>
      </c>
      <c r="D9127" s="4" t="n">
        <v>2</v>
      </c>
      <c r="E9127" s="17" t="s">
        <v>772</v>
      </c>
      <c r="F9127" s="18" t="s">
        <v>768</v>
      </c>
    </row>
    <row r="9128" customFormat="false" ht="15" hidden="false" customHeight="false" outlineLevel="0" collapsed="false">
      <c r="A9128" s="4" t="str">
        <f aca="false">B9128&amp;"|"&amp;C9128</f>
        <v>tdbR00000940 Gly-UCC|3</v>
      </c>
      <c r="B9128" s="4" t="s">
        <v>162</v>
      </c>
      <c r="C9128" s="4" t="s">
        <v>770</v>
      </c>
      <c r="D9128" s="4" t="n">
        <v>3</v>
      </c>
      <c r="E9128" s="17" t="s">
        <v>459</v>
      </c>
      <c r="F9128" s="18" t="s">
        <v>768</v>
      </c>
    </row>
    <row r="9129" customFormat="false" ht="15" hidden="false" customHeight="false" outlineLevel="0" collapsed="false">
      <c r="A9129" s="4" t="str">
        <f aca="false">B9129&amp;"|"&amp;C9129</f>
        <v>tdbR00000940 Gly-UCC|4</v>
      </c>
      <c r="B9129" s="4" t="s">
        <v>162</v>
      </c>
      <c r="C9129" s="4" t="s">
        <v>771</v>
      </c>
      <c r="D9129" s="4" t="n">
        <v>4</v>
      </c>
      <c r="E9129" s="17" t="s">
        <v>459</v>
      </c>
      <c r="F9129" s="18" t="s">
        <v>768</v>
      </c>
    </row>
    <row r="9130" customFormat="false" ht="15" hidden="false" customHeight="false" outlineLevel="0" collapsed="false">
      <c r="A9130" s="4" t="str">
        <f aca="false">B9130&amp;"|"&amp;C9130</f>
        <v>tdbR00000940 Gly-UCC|5</v>
      </c>
      <c r="B9130" s="4" t="s">
        <v>162</v>
      </c>
      <c r="C9130" s="4" t="s">
        <v>773</v>
      </c>
      <c r="D9130" s="4" t="n">
        <v>5</v>
      </c>
      <c r="E9130" s="17" t="s">
        <v>459</v>
      </c>
      <c r="F9130" s="18" t="s">
        <v>768</v>
      </c>
    </row>
    <row r="9131" customFormat="false" ht="15" hidden="false" customHeight="false" outlineLevel="0" collapsed="false">
      <c r="A9131" s="4" t="str">
        <f aca="false">B9131&amp;"|"&amp;C9131</f>
        <v>tdbR00000940 Gly-UCC|6</v>
      </c>
      <c r="B9131" s="4" t="s">
        <v>162</v>
      </c>
      <c r="C9131" s="4" t="s">
        <v>774</v>
      </c>
      <c r="D9131" s="4" t="n">
        <v>6</v>
      </c>
      <c r="E9131" s="17" t="s">
        <v>772</v>
      </c>
      <c r="F9131" s="18" t="s">
        <v>768</v>
      </c>
    </row>
    <row r="9132" customFormat="false" ht="15" hidden="false" customHeight="false" outlineLevel="0" collapsed="false">
      <c r="A9132" s="4" t="str">
        <f aca="false">B9132&amp;"|"&amp;C9132</f>
        <v>tdbR00000940 Gly-UCC|7</v>
      </c>
      <c r="B9132" s="4" t="s">
        <v>162</v>
      </c>
      <c r="C9132" s="4" t="s">
        <v>775</v>
      </c>
      <c r="D9132" s="4" t="n">
        <v>7</v>
      </c>
      <c r="E9132" s="17" t="s">
        <v>459</v>
      </c>
      <c r="F9132" s="18" t="s">
        <v>768</v>
      </c>
    </row>
    <row r="9133" customFormat="false" ht="15" hidden="false" customHeight="false" outlineLevel="0" collapsed="false">
      <c r="A9133" s="4" t="str">
        <f aca="false">B9133&amp;"|"&amp;C9133</f>
        <v>tdbR00000940 Gly-UCC|8</v>
      </c>
      <c r="B9133" s="4" t="s">
        <v>162</v>
      </c>
      <c r="C9133" s="4" t="s">
        <v>776</v>
      </c>
      <c r="D9133" s="4" t="n">
        <v>8</v>
      </c>
      <c r="E9133" s="3" t="s">
        <v>777</v>
      </c>
      <c r="F9133" s="4" t="s">
        <v>778</v>
      </c>
    </row>
    <row r="9134" customFormat="false" ht="15" hidden="false" customHeight="false" outlineLevel="0" collapsed="false">
      <c r="A9134" s="4" t="str">
        <f aca="false">B9134&amp;"|"&amp;C9134</f>
        <v>tdbR00000940 Gly-UCC|9</v>
      </c>
      <c r="B9134" s="4" t="s">
        <v>162</v>
      </c>
      <c r="C9134" s="4" t="s">
        <v>779</v>
      </c>
      <c r="D9134" s="4" t="n">
        <v>9</v>
      </c>
      <c r="E9134" s="3" t="s">
        <v>780</v>
      </c>
      <c r="F9134" s="4" t="s">
        <v>781</v>
      </c>
    </row>
    <row r="9135" customFormat="false" ht="15" hidden="false" customHeight="false" outlineLevel="0" collapsed="false">
      <c r="A9135" s="4" t="str">
        <f aca="false">B9135&amp;"|"&amp;C9135</f>
        <v>tdbR00000940 Gly-UCC|10</v>
      </c>
      <c r="B9135" s="4" t="s">
        <v>162</v>
      </c>
      <c r="C9135" s="4" t="s">
        <v>782</v>
      </c>
      <c r="D9135" s="4" t="n">
        <v>10</v>
      </c>
      <c r="E9135" s="8" t="s">
        <v>459</v>
      </c>
      <c r="F9135" s="7" t="s">
        <v>783</v>
      </c>
    </row>
    <row r="9136" customFormat="false" ht="15" hidden="false" customHeight="false" outlineLevel="0" collapsed="false">
      <c r="A9136" s="4" t="str">
        <f aca="false">B9136&amp;"|"&amp;C9136</f>
        <v>tdbR00000940 Gly-UCC|11</v>
      </c>
      <c r="B9136" s="4" t="s">
        <v>162</v>
      </c>
      <c r="C9136" s="4" t="s">
        <v>784</v>
      </c>
      <c r="D9136" s="4" t="n">
        <v>11</v>
      </c>
      <c r="E9136" s="8" t="s">
        <v>772</v>
      </c>
      <c r="F9136" s="7" t="s">
        <v>783</v>
      </c>
    </row>
    <row r="9137" customFormat="false" ht="15" hidden="false" customHeight="false" outlineLevel="0" collapsed="false">
      <c r="A9137" s="4" t="str">
        <f aca="false">B9137&amp;"|"&amp;C9137</f>
        <v>tdbR00000940 Gly-UCC|12</v>
      </c>
      <c r="B9137" s="4" t="s">
        <v>162</v>
      </c>
      <c r="C9137" s="4" t="s">
        <v>785</v>
      </c>
      <c r="D9137" s="4" t="n">
        <v>12</v>
      </c>
      <c r="E9137" s="8" t="s">
        <v>777</v>
      </c>
      <c r="F9137" s="7" t="s">
        <v>783</v>
      </c>
    </row>
    <row r="9138" customFormat="false" ht="15" hidden="false" customHeight="false" outlineLevel="0" collapsed="false">
      <c r="A9138" s="4" t="str">
        <f aca="false">B9138&amp;"|"&amp;C9138</f>
        <v>tdbR00000940 Gly-UCC|13</v>
      </c>
      <c r="B9138" s="4" t="s">
        <v>162</v>
      </c>
      <c r="C9138" s="4" t="s">
        <v>786</v>
      </c>
      <c r="D9138" s="4" t="n">
        <v>13</v>
      </c>
      <c r="E9138" s="8" t="s">
        <v>772</v>
      </c>
      <c r="F9138" s="7" t="s">
        <v>783</v>
      </c>
    </row>
    <row r="9139" customFormat="false" ht="15" hidden="false" customHeight="false" outlineLevel="0" collapsed="false">
      <c r="A9139" s="4" t="str">
        <f aca="false">B9139&amp;"|"&amp;C9139</f>
        <v>tdbR00000940 Gly-UCC|14</v>
      </c>
      <c r="B9139" s="4" t="s">
        <v>162</v>
      </c>
      <c r="C9139" s="4" t="s">
        <v>787</v>
      </c>
      <c r="D9139" s="4" t="n">
        <v>14</v>
      </c>
      <c r="E9139" s="19" t="s">
        <v>780</v>
      </c>
      <c r="F9139" s="20" t="s">
        <v>788</v>
      </c>
    </row>
    <row r="9140" customFormat="false" ht="15" hidden="false" customHeight="false" outlineLevel="0" collapsed="false">
      <c r="A9140" s="4" t="str">
        <f aca="false">B9140&amp;"|"&amp;C9140</f>
        <v>tdbR00000940 Gly-UCC|15</v>
      </c>
      <c r="B9140" s="4" t="s">
        <v>162</v>
      </c>
      <c r="C9140" s="4" t="s">
        <v>789</v>
      </c>
      <c r="D9140" s="4" t="n">
        <v>15</v>
      </c>
      <c r="E9140" s="19" t="s">
        <v>780</v>
      </c>
      <c r="F9140" s="20" t="s">
        <v>788</v>
      </c>
    </row>
    <row r="9141" customFormat="false" ht="15" hidden="false" customHeight="false" outlineLevel="0" collapsed="false">
      <c r="A9141" s="4" t="str">
        <f aca="false">B9141&amp;"|"&amp;C9141</f>
        <v>tdbR00000940 Gly-UCC|16</v>
      </c>
      <c r="B9141" s="4" t="s">
        <v>162</v>
      </c>
      <c r="C9141" s="4" t="s">
        <v>790</v>
      </c>
      <c r="D9141" s="4" t="n">
        <v>16</v>
      </c>
      <c r="E9141" s="19" t="s">
        <v>777</v>
      </c>
      <c r="F9141" s="20" t="s">
        <v>788</v>
      </c>
    </row>
    <row r="9142" customFormat="false" ht="15" hidden="false" customHeight="false" outlineLevel="0" collapsed="false">
      <c r="A9142" s="4" t="str">
        <f aca="false">B9142&amp;"|"&amp;C9142</f>
        <v>tdbR00000940 Gly-UCC|18</v>
      </c>
      <c r="B9142" s="4" t="s">
        <v>162</v>
      </c>
      <c r="C9142" s="4" t="s">
        <v>793</v>
      </c>
      <c r="D9142" s="4" t="n">
        <v>17</v>
      </c>
      <c r="E9142" s="19" t="s">
        <v>459</v>
      </c>
      <c r="F9142" s="20" t="s">
        <v>788</v>
      </c>
    </row>
    <row r="9143" customFormat="false" ht="15" hidden="false" customHeight="false" outlineLevel="0" collapsed="false">
      <c r="A9143" s="4" t="str">
        <f aca="false">B9143&amp;"|"&amp;C9143</f>
        <v>tdbR00000940 Gly-UCC|19</v>
      </c>
      <c r="B9143" s="4" t="s">
        <v>162</v>
      </c>
      <c r="C9143" s="4" t="s">
        <v>794</v>
      </c>
      <c r="D9143" s="4" t="n">
        <v>18</v>
      </c>
      <c r="E9143" s="19" t="s">
        <v>459</v>
      </c>
      <c r="F9143" s="20" t="s">
        <v>788</v>
      </c>
    </row>
    <row r="9144" customFormat="false" ht="15" hidden="false" customHeight="false" outlineLevel="0" collapsed="false">
      <c r="A9144" s="4" t="str">
        <f aca="false">B9144&amp;"|"&amp;C9144</f>
        <v>tdbR00000940 Gly-UCC|20</v>
      </c>
      <c r="B9144" s="4" t="s">
        <v>162</v>
      </c>
      <c r="C9144" s="4" t="s">
        <v>795</v>
      </c>
      <c r="D9144" s="4" t="n">
        <v>19</v>
      </c>
      <c r="E9144" s="19" t="s">
        <v>777</v>
      </c>
      <c r="F9144" s="20" t="s">
        <v>788</v>
      </c>
    </row>
    <row r="9145" customFormat="false" ht="15" hidden="false" customHeight="false" outlineLevel="0" collapsed="false">
      <c r="A9145" s="4" t="str">
        <f aca="false">B9145&amp;"|"&amp;C9145</f>
        <v>tdbR00000940 Gly-UCC|20a</v>
      </c>
      <c r="B9145" s="4" t="s">
        <v>162</v>
      </c>
      <c r="C9145" s="4" t="s">
        <v>796</v>
      </c>
      <c r="D9145" s="4" t="n">
        <v>20</v>
      </c>
      <c r="E9145" s="19" t="s">
        <v>777</v>
      </c>
      <c r="F9145" s="20" t="s">
        <v>788</v>
      </c>
    </row>
    <row r="9146" customFormat="false" ht="15" hidden="false" customHeight="false" outlineLevel="0" collapsed="false">
      <c r="A9146" s="4" t="str">
        <f aca="false">B9146&amp;"|"&amp;C9146</f>
        <v>tdbR00000940 Gly-UCC|21</v>
      </c>
      <c r="B9146" s="4" t="s">
        <v>162</v>
      </c>
      <c r="C9146" s="4" t="s">
        <v>797</v>
      </c>
      <c r="D9146" s="4" t="n">
        <v>21</v>
      </c>
      <c r="E9146" s="19" t="s">
        <v>780</v>
      </c>
      <c r="F9146" s="20" t="s">
        <v>788</v>
      </c>
    </row>
    <row r="9147" customFormat="false" ht="15" hidden="false" customHeight="false" outlineLevel="0" collapsed="false">
      <c r="A9147" s="4" t="str">
        <f aca="false">B9147&amp;"|"&amp;C9147</f>
        <v>tdbR00000940 Gly-UCC|22</v>
      </c>
      <c r="B9147" s="4" t="s">
        <v>162</v>
      </c>
      <c r="C9147" s="4" t="s">
        <v>798</v>
      </c>
      <c r="D9147" s="4" t="n">
        <v>22</v>
      </c>
      <c r="E9147" s="8" t="s">
        <v>459</v>
      </c>
      <c r="F9147" s="7" t="s">
        <v>783</v>
      </c>
    </row>
    <row r="9148" customFormat="false" ht="15" hidden="false" customHeight="false" outlineLevel="0" collapsed="false">
      <c r="A9148" s="4" t="str">
        <f aca="false">B9148&amp;"|"&amp;C9148</f>
        <v>tdbR00000940 Gly-UCC|23</v>
      </c>
      <c r="B9148" s="4" t="s">
        <v>162</v>
      </c>
      <c r="C9148" s="4" t="s">
        <v>799</v>
      </c>
      <c r="D9148" s="4" t="n">
        <v>23</v>
      </c>
      <c r="E9148" s="8" t="s">
        <v>780</v>
      </c>
      <c r="F9148" s="7" t="s">
        <v>783</v>
      </c>
    </row>
    <row r="9149" customFormat="false" ht="15" hidden="false" customHeight="false" outlineLevel="0" collapsed="false">
      <c r="A9149" s="4" t="str">
        <f aca="false">B9149&amp;"|"&amp;C9149</f>
        <v>tdbR00000940 Gly-UCC|24</v>
      </c>
      <c r="B9149" s="4" t="s">
        <v>162</v>
      </c>
      <c r="C9149" s="4" t="s">
        <v>800</v>
      </c>
      <c r="D9149" s="4" t="n">
        <v>24</v>
      </c>
      <c r="E9149" s="8" t="s">
        <v>459</v>
      </c>
      <c r="F9149" s="7" t="s">
        <v>783</v>
      </c>
    </row>
    <row r="9150" customFormat="false" ht="15" hidden="false" customHeight="false" outlineLevel="0" collapsed="false">
      <c r="A9150" s="4" t="str">
        <f aca="false">B9150&amp;"|"&amp;C9150</f>
        <v>tdbR00000940 Gly-UCC|25</v>
      </c>
      <c r="B9150" s="4" t="s">
        <v>162</v>
      </c>
      <c r="C9150" s="4" t="s">
        <v>801</v>
      </c>
      <c r="D9150" s="4" t="n">
        <v>25</v>
      </c>
      <c r="E9150" s="8" t="s">
        <v>772</v>
      </c>
      <c r="F9150" s="7" t="s">
        <v>783</v>
      </c>
    </row>
    <row r="9151" customFormat="false" ht="15" hidden="false" customHeight="false" outlineLevel="0" collapsed="false">
      <c r="A9151" s="4" t="str">
        <f aca="false">B9151&amp;"|"&amp;C9151</f>
        <v>tdbR00000940 Gly-UCC|26</v>
      </c>
      <c r="B9151" s="4" t="s">
        <v>162</v>
      </c>
      <c r="C9151" s="4" t="s">
        <v>802</v>
      </c>
      <c r="D9151" s="4" t="n">
        <v>26</v>
      </c>
      <c r="E9151" s="3" t="s">
        <v>772</v>
      </c>
      <c r="F9151" s="4" t="s">
        <v>803</v>
      </c>
    </row>
    <row r="9152" customFormat="false" ht="15" hidden="false" customHeight="false" outlineLevel="0" collapsed="false">
      <c r="A9152" s="4" t="str">
        <f aca="false">B9152&amp;"|"&amp;C9152</f>
        <v>tdbR00000940 Gly-UCC|27</v>
      </c>
      <c r="B9152" s="4" t="s">
        <v>162</v>
      </c>
      <c r="C9152" s="4" t="s">
        <v>804</v>
      </c>
      <c r="D9152" s="4" t="n">
        <v>27</v>
      </c>
      <c r="E9152" s="21" t="s">
        <v>772</v>
      </c>
      <c r="F9152" s="22" t="s">
        <v>805</v>
      </c>
    </row>
    <row r="9153" customFormat="false" ht="15" hidden="false" customHeight="false" outlineLevel="0" collapsed="false">
      <c r="A9153" s="4" t="str">
        <f aca="false">B9153&amp;"|"&amp;C9153</f>
        <v>tdbR00000940 Gly-UCC|28</v>
      </c>
      <c r="B9153" s="4" t="s">
        <v>162</v>
      </c>
      <c r="C9153" s="4" t="s">
        <v>806</v>
      </c>
      <c r="D9153" s="4" t="n">
        <v>28</v>
      </c>
      <c r="E9153" s="21" t="s">
        <v>777</v>
      </c>
      <c r="F9153" s="22" t="s">
        <v>805</v>
      </c>
    </row>
    <row r="9154" customFormat="false" ht="15" hidden="false" customHeight="false" outlineLevel="0" collapsed="false">
      <c r="A9154" s="4" t="str">
        <f aca="false">B9154&amp;"|"&amp;C9154</f>
        <v>tdbR00000940 Gly-UCC|29</v>
      </c>
      <c r="B9154" s="4" t="s">
        <v>162</v>
      </c>
      <c r="C9154" s="4" t="s">
        <v>807</v>
      </c>
      <c r="D9154" s="4" t="n">
        <v>29</v>
      </c>
      <c r="E9154" s="21" t="s">
        <v>780</v>
      </c>
      <c r="F9154" s="22" t="s">
        <v>805</v>
      </c>
    </row>
    <row r="9155" customFormat="false" ht="15" hidden="false" customHeight="false" outlineLevel="0" collapsed="false">
      <c r="A9155" s="4" t="str">
        <f aca="false">B9155&amp;"|"&amp;C9155</f>
        <v>tdbR00000940 Gly-UCC|30</v>
      </c>
      <c r="B9155" s="4" t="s">
        <v>162</v>
      </c>
      <c r="C9155" s="4" t="s">
        <v>808</v>
      </c>
      <c r="D9155" s="4" t="n">
        <v>30</v>
      </c>
      <c r="E9155" s="21" t="s">
        <v>459</v>
      </c>
      <c r="F9155" s="22" t="s">
        <v>805</v>
      </c>
    </row>
    <row r="9156" customFormat="false" ht="15" hidden="false" customHeight="false" outlineLevel="0" collapsed="false">
      <c r="A9156" s="4" t="str">
        <f aca="false">B9156&amp;"|"&amp;C9156</f>
        <v>tdbR00000940 Gly-UCC|31</v>
      </c>
      <c r="B9156" s="4" t="s">
        <v>162</v>
      </c>
      <c r="C9156" s="4" t="s">
        <v>809</v>
      </c>
      <c r="D9156" s="4" t="n">
        <v>31</v>
      </c>
      <c r="E9156" s="21" t="s">
        <v>777</v>
      </c>
      <c r="F9156" s="22" t="s">
        <v>805</v>
      </c>
    </row>
    <row r="9157" customFormat="false" ht="15" hidden="false" customHeight="false" outlineLevel="0" collapsed="false">
      <c r="A9157" s="4" t="str">
        <f aca="false">B9157&amp;"|"&amp;C9157</f>
        <v>tdbR00000940 Gly-UCC|32</v>
      </c>
      <c r="B9157" s="4" t="s">
        <v>162</v>
      </c>
      <c r="C9157" s="4" t="s">
        <v>810</v>
      </c>
      <c r="D9157" s="4" t="n">
        <v>32</v>
      </c>
      <c r="E9157" s="19" t="s">
        <v>772</v>
      </c>
      <c r="F9157" s="20" t="s">
        <v>811</v>
      </c>
    </row>
    <row r="9158" customFormat="false" ht="15" hidden="false" customHeight="false" outlineLevel="0" collapsed="false">
      <c r="A9158" s="4" t="str">
        <f aca="false">B9158&amp;"|"&amp;C9158</f>
        <v>tdbR00000940 Gly-UCC|33</v>
      </c>
      <c r="B9158" s="4" t="s">
        <v>162</v>
      </c>
      <c r="C9158" s="4" t="s">
        <v>812</v>
      </c>
      <c r="D9158" s="4" t="n">
        <v>33</v>
      </c>
      <c r="E9158" s="19" t="s">
        <v>777</v>
      </c>
      <c r="F9158" s="20" t="s">
        <v>811</v>
      </c>
    </row>
    <row r="9159" customFormat="false" ht="15" hidden="false" customHeight="false" outlineLevel="0" collapsed="false">
      <c r="A9159" s="4" t="str">
        <f aca="false">B9159&amp;"|"&amp;C9159</f>
        <v>tdbR00000940 Gly-UCC|34</v>
      </c>
      <c r="B9159" s="4" t="s">
        <v>162</v>
      </c>
      <c r="C9159" s="4" t="s">
        <v>813</v>
      </c>
      <c r="D9159" s="4" t="n">
        <v>34</v>
      </c>
      <c r="E9159" s="19" t="s">
        <v>777</v>
      </c>
      <c r="F9159" s="20" t="s">
        <v>811</v>
      </c>
    </row>
    <row r="9160" customFormat="false" ht="15" hidden="false" customHeight="false" outlineLevel="0" collapsed="false">
      <c r="A9160" s="4" t="str">
        <f aca="false">B9160&amp;"|"&amp;C9160</f>
        <v>tdbR00000940 Gly-UCC|35</v>
      </c>
      <c r="B9160" s="4" t="s">
        <v>162</v>
      </c>
      <c r="C9160" s="4" t="s">
        <v>814</v>
      </c>
      <c r="D9160" s="4" t="n">
        <v>35</v>
      </c>
      <c r="E9160" s="19" t="s">
        <v>772</v>
      </c>
      <c r="F9160" s="20" t="s">
        <v>811</v>
      </c>
    </row>
    <row r="9161" customFormat="false" ht="15" hidden="false" customHeight="false" outlineLevel="0" collapsed="false">
      <c r="A9161" s="4" t="str">
        <f aca="false">B9161&amp;"|"&amp;C9161</f>
        <v>tdbR00000940 Gly-UCC|36</v>
      </c>
      <c r="B9161" s="4" t="s">
        <v>162</v>
      </c>
      <c r="C9161" s="4" t="s">
        <v>815</v>
      </c>
      <c r="D9161" s="4" t="n">
        <v>36</v>
      </c>
      <c r="E9161" s="19" t="s">
        <v>772</v>
      </c>
      <c r="F9161" s="20" t="s">
        <v>811</v>
      </c>
    </row>
    <row r="9162" customFormat="false" ht="15" hidden="false" customHeight="false" outlineLevel="0" collapsed="false">
      <c r="A9162" s="4" t="str">
        <f aca="false">B9162&amp;"|"&amp;C9162</f>
        <v>tdbR00000940 Gly-UCC|37</v>
      </c>
      <c r="B9162" s="4" t="s">
        <v>162</v>
      </c>
      <c r="C9162" s="4" t="s">
        <v>816</v>
      </c>
      <c r="D9162" s="4" t="n">
        <v>37</v>
      </c>
      <c r="E9162" s="19" t="s">
        <v>780</v>
      </c>
      <c r="F9162" s="20" t="s">
        <v>811</v>
      </c>
    </row>
    <row r="9163" customFormat="false" ht="15" hidden="false" customHeight="false" outlineLevel="0" collapsed="false">
      <c r="A9163" s="4" t="str">
        <f aca="false">B9163&amp;"|"&amp;C9163</f>
        <v>tdbR00000940 Gly-UCC|38</v>
      </c>
      <c r="B9163" s="4" t="s">
        <v>162</v>
      </c>
      <c r="C9163" s="4" t="s">
        <v>817</v>
      </c>
      <c r="D9163" s="4" t="n">
        <v>38</v>
      </c>
      <c r="E9163" s="19" t="s">
        <v>780</v>
      </c>
      <c r="F9163" s="20" t="s">
        <v>811</v>
      </c>
    </row>
    <row r="9164" customFormat="false" ht="15" hidden="false" customHeight="false" outlineLevel="0" collapsed="false">
      <c r="A9164" s="4" t="str">
        <f aca="false">B9164&amp;"|"&amp;C9164</f>
        <v>tdbR00000940 Gly-UCC|39</v>
      </c>
      <c r="B9164" s="4" t="s">
        <v>162</v>
      </c>
      <c r="C9164" s="4" t="s">
        <v>818</v>
      </c>
      <c r="D9164" s="4" t="n">
        <v>39</v>
      </c>
      <c r="E9164" s="21" t="s">
        <v>780</v>
      </c>
      <c r="F9164" s="22" t="s">
        <v>805</v>
      </c>
    </row>
    <row r="9165" customFormat="false" ht="15" hidden="false" customHeight="false" outlineLevel="0" collapsed="false">
      <c r="A9165" s="4" t="str">
        <f aca="false">B9165&amp;"|"&amp;C9165</f>
        <v>tdbR00000940 Gly-UCC|40</v>
      </c>
      <c r="B9165" s="4" t="s">
        <v>162</v>
      </c>
      <c r="C9165" s="4" t="s">
        <v>819</v>
      </c>
      <c r="D9165" s="4" t="n">
        <v>40</v>
      </c>
      <c r="E9165" s="21" t="s">
        <v>772</v>
      </c>
      <c r="F9165" s="22" t="s">
        <v>805</v>
      </c>
    </row>
    <row r="9166" customFormat="false" ht="15" hidden="false" customHeight="false" outlineLevel="0" collapsed="false">
      <c r="A9166" s="4" t="str">
        <f aca="false">B9166&amp;"|"&amp;C9166</f>
        <v>tdbR00000940 Gly-UCC|41</v>
      </c>
      <c r="B9166" s="4" t="s">
        <v>162</v>
      </c>
      <c r="C9166" s="4" t="s">
        <v>820</v>
      </c>
      <c r="D9166" s="4" t="n">
        <v>41</v>
      </c>
      <c r="E9166" s="21" t="s">
        <v>777</v>
      </c>
      <c r="F9166" s="22" t="s">
        <v>805</v>
      </c>
    </row>
    <row r="9167" customFormat="false" ht="15" hidden="false" customHeight="false" outlineLevel="0" collapsed="false">
      <c r="A9167" s="4" t="str">
        <f aca="false">B9167&amp;"|"&amp;C9167</f>
        <v>tdbR00000940 Gly-UCC|42</v>
      </c>
      <c r="B9167" s="4" t="s">
        <v>162</v>
      </c>
      <c r="C9167" s="4" t="s">
        <v>821</v>
      </c>
      <c r="D9167" s="4" t="n">
        <v>42</v>
      </c>
      <c r="E9167" s="21" t="s">
        <v>780</v>
      </c>
      <c r="F9167" s="22" t="s">
        <v>805</v>
      </c>
    </row>
    <row r="9168" customFormat="false" ht="15" hidden="false" customHeight="false" outlineLevel="0" collapsed="false">
      <c r="A9168" s="4" t="str">
        <f aca="false">B9168&amp;"|"&amp;C9168</f>
        <v>tdbR00000940 Gly-UCC|43</v>
      </c>
      <c r="B9168" s="4" t="s">
        <v>162</v>
      </c>
      <c r="C9168" s="4" t="s">
        <v>822</v>
      </c>
      <c r="D9168" s="4" t="n">
        <v>43</v>
      </c>
      <c r="E9168" s="21" t="s">
        <v>459</v>
      </c>
      <c r="F9168" s="22" t="s">
        <v>805</v>
      </c>
    </row>
    <row r="9169" customFormat="false" ht="15" hidden="false" customHeight="false" outlineLevel="0" collapsed="false">
      <c r="A9169" s="4" t="str">
        <f aca="false">B9169&amp;"|"&amp;C9169</f>
        <v>tdbR00000940 Gly-UCC|44</v>
      </c>
      <c r="B9169" s="4" t="s">
        <v>162</v>
      </c>
      <c r="C9169" s="4" t="s">
        <v>823</v>
      </c>
      <c r="D9169" s="4" t="n">
        <v>44</v>
      </c>
      <c r="E9169" s="19" t="s">
        <v>772</v>
      </c>
      <c r="F9169" s="20" t="s">
        <v>824</v>
      </c>
    </row>
    <row r="9170" customFormat="false" ht="15" hidden="false" customHeight="false" outlineLevel="0" collapsed="false">
      <c r="A9170" s="4" t="str">
        <f aca="false">B9170&amp;"|"&amp;C9170</f>
        <v>tdbR00000940 Gly-UCC|45</v>
      </c>
      <c r="B9170" s="4" t="s">
        <v>162</v>
      </c>
      <c r="C9170" s="4" t="s">
        <v>825</v>
      </c>
      <c r="D9170" s="4" t="n">
        <v>45</v>
      </c>
      <c r="E9170" s="19" t="s">
        <v>777</v>
      </c>
      <c r="F9170" s="20" t="s">
        <v>824</v>
      </c>
    </row>
    <row r="9171" customFormat="false" ht="15" hidden="false" customHeight="false" outlineLevel="0" collapsed="false">
      <c r="A9171" s="4" t="str">
        <f aca="false">B9171&amp;"|"&amp;C9171</f>
        <v>tdbR00000940 Gly-UCC|46</v>
      </c>
      <c r="B9171" s="4" t="s">
        <v>162</v>
      </c>
      <c r="C9171" s="4" t="s">
        <v>826</v>
      </c>
      <c r="D9171" s="4" t="n">
        <v>46</v>
      </c>
      <c r="E9171" s="19" t="s">
        <v>780</v>
      </c>
      <c r="F9171" s="20" t="s">
        <v>824</v>
      </c>
    </row>
    <row r="9172" customFormat="false" ht="15" hidden="false" customHeight="false" outlineLevel="0" collapsed="false">
      <c r="A9172" s="4" t="str">
        <f aca="false">B9172&amp;"|"&amp;C9172</f>
        <v>tdbR00000940 Gly-UCC|48</v>
      </c>
      <c r="B9172" s="4" t="s">
        <v>162</v>
      </c>
      <c r="C9172" s="4" t="s">
        <v>828</v>
      </c>
      <c r="D9172" s="4" t="n">
        <v>47</v>
      </c>
      <c r="E9172" s="19" t="s">
        <v>772</v>
      </c>
      <c r="F9172" s="20" t="s">
        <v>824</v>
      </c>
    </row>
    <row r="9173" customFormat="false" ht="15" hidden="false" customHeight="false" outlineLevel="0" collapsed="false">
      <c r="A9173" s="4" t="str">
        <f aca="false">B9173&amp;"|"&amp;C9173</f>
        <v>tdbR00000940 Gly-UCC|49</v>
      </c>
      <c r="B9173" s="4" t="s">
        <v>162</v>
      </c>
      <c r="C9173" s="4" t="s">
        <v>829</v>
      </c>
      <c r="D9173" s="4" t="n">
        <v>48</v>
      </c>
      <c r="E9173" s="23" t="s">
        <v>459</v>
      </c>
      <c r="F9173" s="10" t="s">
        <v>830</v>
      </c>
    </row>
    <row r="9174" customFormat="false" ht="15" hidden="false" customHeight="false" outlineLevel="0" collapsed="false">
      <c r="A9174" s="4" t="str">
        <f aca="false">B9174&amp;"|"&amp;C9174</f>
        <v>tdbR00000940 Gly-UCC|50</v>
      </c>
      <c r="B9174" s="4" t="s">
        <v>162</v>
      </c>
      <c r="C9174" s="4" t="s">
        <v>831</v>
      </c>
      <c r="D9174" s="4" t="n">
        <v>49</v>
      </c>
      <c r="E9174" s="23" t="s">
        <v>772</v>
      </c>
      <c r="F9174" s="10" t="s">
        <v>830</v>
      </c>
    </row>
    <row r="9175" customFormat="false" ht="15" hidden="false" customHeight="false" outlineLevel="0" collapsed="false">
      <c r="A9175" s="4" t="str">
        <f aca="false">B9175&amp;"|"&amp;C9175</f>
        <v>tdbR00000940 Gly-UCC|51</v>
      </c>
      <c r="B9175" s="4" t="s">
        <v>162</v>
      </c>
      <c r="C9175" s="4" t="s">
        <v>832</v>
      </c>
      <c r="D9175" s="4" t="n">
        <v>50</v>
      </c>
      <c r="E9175" s="23" t="s">
        <v>459</v>
      </c>
      <c r="F9175" s="10" t="s">
        <v>830</v>
      </c>
    </row>
    <row r="9176" customFormat="false" ht="15" hidden="false" customHeight="false" outlineLevel="0" collapsed="false">
      <c r="A9176" s="4" t="str">
        <f aca="false">B9176&amp;"|"&amp;C9176</f>
        <v>tdbR00000940 Gly-UCC|52</v>
      </c>
      <c r="B9176" s="4" t="s">
        <v>162</v>
      </c>
      <c r="C9176" s="4" t="s">
        <v>833</v>
      </c>
      <c r="D9176" s="4" t="n">
        <v>51</v>
      </c>
      <c r="E9176" s="23" t="s">
        <v>459</v>
      </c>
      <c r="F9176" s="10" t="s">
        <v>830</v>
      </c>
    </row>
    <row r="9177" customFormat="false" ht="15" hidden="false" customHeight="false" outlineLevel="0" collapsed="false">
      <c r="A9177" s="4" t="str">
        <f aca="false">B9177&amp;"|"&amp;C9177</f>
        <v>tdbR00000940 Gly-UCC|53</v>
      </c>
      <c r="B9177" s="4" t="s">
        <v>162</v>
      </c>
      <c r="C9177" s="4" t="s">
        <v>834</v>
      </c>
      <c r="D9177" s="4" t="n">
        <v>52</v>
      </c>
      <c r="E9177" s="23" t="s">
        <v>459</v>
      </c>
      <c r="F9177" s="10" t="s">
        <v>830</v>
      </c>
    </row>
    <row r="9178" customFormat="false" ht="15" hidden="false" customHeight="false" outlineLevel="0" collapsed="false">
      <c r="A9178" s="4" t="str">
        <f aca="false">B9178&amp;"|"&amp;C9178</f>
        <v>tdbR00000940 Gly-UCC|54</v>
      </c>
      <c r="B9178" s="4" t="s">
        <v>162</v>
      </c>
      <c r="C9178" s="4" t="s">
        <v>835</v>
      </c>
      <c r="D9178" s="4" t="n">
        <v>53</v>
      </c>
      <c r="E9178" s="19" t="s">
        <v>777</v>
      </c>
      <c r="F9178" s="20" t="s">
        <v>836</v>
      </c>
    </row>
    <row r="9179" customFormat="false" ht="15" hidden="false" customHeight="false" outlineLevel="0" collapsed="false">
      <c r="A9179" s="4" t="str">
        <f aca="false">B9179&amp;"|"&amp;C9179</f>
        <v>tdbR00000940 Gly-UCC|55</v>
      </c>
      <c r="B9179" s="4" t="s">
        <v>162</v>
      </c>
      <c r="C9179" s="4" t="s">
        <v>837</v>
      </c>
      <c r="D9179" s="4" t="n">
        <v>54</v>
      </c>
      <c r="E9179" s="19" t="s">
        <v>777</v>
      </c>
      <c r="F9179" s="20" t="s">
        <v>836</v>
      </c>
    </row>
    <row r="9180" customFormat="false" ht="15" hidden="false" customHeight="false" outlineLevel="0" collapsed="false">
      <c r="A9180" s="4" t="str">
        <f aca="false">B9180&amp;"|"&amp;C9180</f>
        <v>tdbR00000940 Gly-UCC|56</v>
      </c>
      <c r="B9180" s="4" t="s">
        <v>162</v>
      </c>
      <c r="C9180" s="4" t="s">
        <v>838</v>
      </c>
      <c r="D9180" s="4" t="n">
        <v>55</v>
      </c>
      <c r="E9180" s="19" t="s">
        <v>772</v>
      </c>
      <c r="F9180" s="20" t="s">
        <v>836</v>
      </c>
    </row>
    <row r="9181" customFormat="false" ht="15" hidden="false" customHeight="false" outlineLevel="0" collapsed="false">
      <c r="A9181" s="4" t="str">
        <f aca="false">B9181&amp;"|"&amp;C9181</f>
        <v>tdbR00000940 Gly-UCC|57</v>
      </c>
      <c r="B9181" s="4" t="s">
        <v>162</v>
      </c>
      <c r="C9181" s="4" t="s">
        <v>839</v>
      </c>
      <c r="D9181" s="4" t="n">
        <v>56</v>
      </c>
      <c r="E9181" s="19" t="s">
        <v>459</v>
      </c>
      <c r="F9181" s="20" t="s">
        <v>836</v>
      </c>
    </row>
    <row r="9182" customFormat="false" ht="15" hidden="false" customHeight="false" outlineLevel="0" collapsed="false">
      <c r="A9182" s="4" t="str">
        <f aca="false">B9182&amp;"|"&amp;C9182</f>
        <v>tdbR00000940 Gly-UCC|58</v>
      </c>
      <c r="B9182" s="4" t="s">
        <v>162</v>
      </c>
      <c r="C9182" s="4" t="s">
        <v>840</v>
      </c>
      <c r="D9182" s="4" t="n">
        <v>57</v>
      </c>
      <c r="E9182" s="19" t="s">
        <v>780</v>
      </c>
      <c r="F9182" s="20" t="s">
        <v>836</v>
      </c>
    </row>
    <row r="9183" customFormat="false" ht="15" hidden="false" customHeight="false" outlineLevel="0" collapsed="false">
      <c r="A9183" s="4" t="str">
        <f aca="false">B9183&amp;"|"&amp;C9183</f>
        <v>tdbR00000940 Gly-UCC|59</v>
      </c>
      <c r="B9183" s="4" t="s">
        <v>162</v>
      </c>
      <c r="C9183" s="4" t="s">
        <v>841</v>
      </c>
      <c r="D9183" s="4" t="n">
        <v>58</v>
      </c>
      <c r="E9183" s="19" t="s">
        <v>777</v>
      </c>
      <c r="F9183" s="20" t="s">
        <v>836</v>
      </c>
    </row>
    <row r="9184" customFormat="false" ht="15" hidden="false" customHeight="false" outlineLevel="0" collapsed="false">
      <c r="A9184" s="4" t="str">
        <f aca="false">B9184&amp;"|"&amp;C9184</f>
        <v>tdbR00000940 Gly-UCC|60</v>
      </c>
      <c r="B9184" s="4" t="s">
        <v>162</v>
      </c>
      <c r="C9184" s="4" t="s">
        <v>842</v>
      </c>
      <c r="D9184" s="4" t="n">
        <v>59</v>
      </c>
      <c r="E9184" s="19" t="s">
        <v>777</v>
      </c>
      <c r="F9184" s="20" t="s">
        <v>836</v>
      </c>
    </row>
    <row r="9185" customFormat="false" ht="15" hidden="false" customHeight="false" outlineLevel="0" collapsed="false">
      <c r="A9185" s="4" t="str">
        <f aca="false">B9185&amp;"|"&amp;C9185</f>
        <v>tdbR00000940 Gly-UCC|61</v>
      </c>
      <c r="B9185" s="4" t="s">
        <v>162</v>
      </c>
      <c r="C9185" s="4" t="s">
        <v>843</v>
      </c>
      <c r="D9185" s="4" t="n">
        <v>60</v>
      </c>
      <c r="E9185" s="23" t="s">
        <v>772</v>
      </c>
      <c r="F9185" s="10" t="s">
        <v>830</v>
      </c>
    </row>
    <row r="9186" customFormat="false" ht="15" hidden="false" customHeight="false" outlineLevel="0" collapsed="false">
      <c r="A9186" s="4" t="str">
        <f aca="false">B9186&amp;"|"&amp;C9186</f>
        <v>tdbR00000940 Gly-UCC|62</v>
      </c>
      <c r="B9186" s="4" t="s">
        <v>162</v>
      </c>
      <c r="C9186" s="4" t="s">
        <v>844</v>
      </c>
      <c r="D9186" s="4" t="n">
        <v>61</v>
      </c>
      <c r="E9186" s="23" t="s">
        <v>772</v>
      </c>
      <c r="F9186" s="10" t="s">
        <v>830</v>
      </c>
    </row>
    <row r="9187" customFormat="false" ht="15" hidden="false" customHeight="false" outlineLevel="0" collapsed="false">
      <c r="A9187" s="4" t="str">
        <f aca="false">B9187&amp;"|"&amp;C9187</f>
        <v>tdbR00000940 Gly-UCC|63</v>
      </c>
      <c r="B9187" s="4" t="s">
        <v>162</v>
      </c>
      <c r="C9187" s="4" t="s">
        <v>845</v>
      </c>
      <c r="D9187" s="4" t="n">
        <v>62</v>
      </c>
      <c r="E9187" s="23" t="s">
        <v>772</v>
      </c>
      <c r="F9187" s="10" t="s">
        <v>830</v>
      </c>
    </row>
    <row r="9188" customFormat="false" ht="15" hidden="false" customHeight="false" outlineLevel="0" collapsed="false">
      <c r="A9188" s="4" t="str">
        <f aca="false">B9188&amp;"|"&amp;C9188</f>
        <v>tdbR00000940 Gly-UCC|64</v>
      </c>
      <c r="B9188" s="4" t="s">
        <v>162</v>
      </c>
      <c r="C9188" s="4" t="s">
        <v>846</v>
      </c>
      <c r="D9188" s="4" t="n">
        <v>63</v>
      </c>
      <c r="E9188" s="23" t="s">
        <v>459</v>
      </c>
      <c r="F9188" s="10" t="s">
        <v>830</v>
      </c>
    </row>
    <row r="9189" customFormat="false" ht="15" hidden="false" customHeight="false" outlineLevel="0" collapsed="false">
      <c r="A9189" s="4" t="str">
        <f aca="false">B9189&amp;"|"&amp;C9189</f>
        <v>tdbR00000940 Gly-UCC|65</v>
      </c>
      <c r="B9189" s="4" t="s">
        <v>162</v>
      </c>
      <c r="C9189" s="4" t="s">
        <v>847</v>
      </c>
      <c r="D9189" s="4" t="n">
        <v>64</v>
      </c>
      <c r="E9189" s="23" t="s">
        <v>777</v>
      </c>
      <c r="F9189" s="10" t="s">
        <v>830</v>
      </c>
    </row>
    <row r="9190" customFormat="false" ht="15" hidden="false" customHeight="false" outlineLevel="0" collapsed="false">
      <c r="A9190" s="4" t="str">
        <f aca="false">B9190&amp;"|"&amp;C9190</f>
        <v>tdbR00000940 Gly-UCC|66</v>
      </c>
      <c r="B9190" s="4" t="s">
        <v>162</v>
      </c>
      <c r="C9190" s="4" t="s">
        <v>848</v>
      </c>
      <c r="D9190" s="4" t="n">
        <v>65</v>
      </c>
      <c r="E9190" s="17" t="s">
        <v>772</v>
      </c>
      <c r="F9190" s="18" t="s">
        <v>768</v>
      </c>
    </row>
    <row r="9191" customFormat="false" ht="15" hidden="false" customHeight="false" outlineLevel="0" collapsed="false">
      <c r="A9191" s="4" t="str">
        <f aca="false">B9191&amp;"|"&amp;C9191</f>
        <v>tdbR00000940 Gly-UCC|67</v>
      </c>
      <c r="B9191" s="4" t="s">
        <v>162</v>
      </c>
      <c r="C9191" s="4" t="s">
        <v>849</v>
      </c>
      <c r="D9191" s="4" t="n">
        <v>66</v>
      </c>
      <c r="E9191" s="17" t="s">
        <v>459</v>
      </c>
      <c r="F9191" s="18" t="s">
        <v>768</v>
      </c>
    </row>
    <row r="9192" customFormat="false" ht="15" hidden="false" customHeight="false" outlineLevel="0" collapsed="false">
      <c r="A9192" s="4" t="str">
        <f aca="false">B9192&amp;"|"&amp;C9192</f>
        <v>tdbR00000940 Gly-UCC|68</v>
      </c>
      <c r="B9192" s="4" t="s">
        <v>162</v>
      </c>
      <c r="C9192" s="4" t="s">
        <v>850</v>
      </c>
      <c r="D9192" s="4" t="n">
        <v>67</v>
      </c>
      <c r="E9192" s="17" t="s">
        <v>772</v>
      </c>
      <c r="F9192" s="18" t="s">
        <v>768</v>
      </c>
    </row>
    <row r="9193" customFormat="false" ht="15" hidden="false" customHeight="false" outlineLevel="0" collapsed="false">
      <c r="A9193" s="4" t="str">
        <f aca="false">B9193&amp;"|"&amp;C9193</f>
        <v>tdbR00000940 Gly-UCC|69</v>
      </c>
      <c r="B9193" s="4" t="s">
        <v>162</v>
      </c>
      <c r="C9193" s="4" t="s">
        <v>851</v>
      </c>
      <c r="D9193" s="4" t="n">
        <v>68</v>
      </c>
      <c r="E9193" s="17" t="s">
        <v>772</v>
      </c>
      <c r="F9193" s="18" t="s">
        <v>768</v>
      </c>
    </row>
    <row r="9194" customFormat="false" ht="15" hidden="false" customHeight="false" outlineLevel="0" collapsed="false">
      <c r="A9194" s="4" t="str">
        <f aca="false">B9194&amp;"|"&amp;C9194</f>
        <v>tdbR00000940 Gly-UCC|70</v>
      </c>
      <c r="B9194" s="4" t="s">
        <v>162</v>
      </c>
      <c r="C9194" s="4" t="s">
        <v>852</v>
      </c>
      <c r="D9194" s="4" t="n">
        <v>69</v>
      </c>
      <c r="E9194" s="17" t="s">
        <v>772</v>
      </c>
      <c r="F9194" s="18" t="s">
        <v>768</v>
      </c>
    </row>
    <row r="9195" customFormat="false" ht="15" hidden="false" customHeight="false" outlineLevel="0" collapsed="false">
      <c r="A9195" s="4" t="str">
        <f aca="false">B9195&amp;"|"&amp;C9195</f>
        <v>tdbR00000940 Gly-UCC|71</v>
      </c>
      <c r="B9195" s="4" t="s">
        <v>162</v>
      </c>
      <c r="C9195" s="4" t="s">
        <v>853</v>
      </c>
      <c r="D9195" s="4" t="n">
        <v>70</v>
      </c>
      <c r="E9195" s="17" t="s">
        <v>459</v>
      </c>
      <c r="F9195" s="18" t="s">
        <v>768</v>
      </c>
    </row>
    <row r="9196" customFormat="false" ht="15" hidden="false" customHeight="false" outlineLevel="0" collapsed="false">
      <c r="A9196" s="4" t="str">
        <f aca="false">B9196&amp;"|"&amp;C9196</f>
        <v>tdbR00000940 Gly-UCC|72</v>
      </c>
      <c r="B9196" s="4" t="s">
        <v>162</v>
      </c>
      <c r="C9196" s="4" t="s">
        <v>854</v>
      </c>
      <c r="D9196" s="4" t="n">
        <v>71</v>
      </c>
      <c r="E9196" s="17" t="s">
        <v>772</v>
      </c>
      <c r="F9196" s="18" t="s">
        <v>768</v>
      </c>
    </row>
    <row r="9197" customFormat="false" ht="15" hidden="false" customHeight="false" outlineLevel="0" collapsed="false">
      <c r="A9197" s="4" t="str">
        <f aca="false">B9197&amp;"|"&amp;C9197</f>
        <v>tdbR00000941 His-GUG|1</v>
      </c>
      <c r="B9197" s="4" t="s">
        <v>163</v>
      </c>
      <c r="C9197" s="4" t="s">
        <v>767</v>
      </c>
      <c r="D9197" s="4" t="n">
        <v>1</v>
      </c>
      <c r="E9197" s="17" t="s">
        <v>459</v>
      </c>
      <c r="F9197" s="18" t="s">
        <v>768</v>
      </c>
    </row>
    <row r="9198" customFormat="false" ht="15" hidden="false" customHeight="false" outlineLevel="0" collapsed="false">
      <c r="A9198" s="4" t="str">
        <f aca="false">B9198&amp;"|"&amp;C9198</f>
        <v>tdbR00000941 His-GUG|2</v>
      </c>
      <c r="B9198" s="4" t="s">
        <v>163</v>
      </c>
      <c r="C9198" s="4" t="s">
        <v>769</v>
      </c>
      <c r="D9198" s="4" t="n">
        <v>2</v>
      </c>
      <c r="E9198" s="17" t="s">
        <v>777</v>
      </c>
      <c r="F9198" s="18" t="s">
        <v>768</v>
      </c>
    </row>
    <row r="9199" customFormat="false" ht="15" hidden="false" customHeight="false" outlineLevel="0" collapsed="false">
      <c r="A9199" s="4" t="str">
        <f aca="false">B9199&amp;"|"&amp;C9199</f>
        <v>tdbR00000941 His-GUG|3</v>
      </c>
      <c r="B9199" s="4" t="s">
        <v>163</v>
      </c>
      <c r="C9199" s="4" t="s">
        <v>770</v>
      </c>
      <c r="D9199" s="4" t="n">
        <v>3</v>
      </c>
      <c r="E9199" s="17" t="s">
        <v>459</v>
      </c>
      <c r="F9199" s="18" t="s">
        <v>768</v>
      </c>
    </row>
    <row r="9200" customFormat="false" ht="15" hidden="false" customHeight="false" outlineLevel="0" collapsed="false">
      <c r="A9200" s="4" t="str">
        <f aca="false">B9200&amp;"|"&amp;C9200</f>
        <v>tdbR00000941 His-GUG|4</v>
      </c>
      <c r="B9200" s="4" t="s">
        <v>163</v>
      </c>
      <c r="C9200" s="4" t="s">
        <v>771</v>
      </c>
      <c r="D9200" s="4" t="n">
        <v>4</v>
      </c>
      <c r="E9200" s="17" t="s">
        <v>459</v>
      </c>
      <c r="F9200" s="18" t="s">
        <v>768</v>
      </c>
    </row>
    <row r="9201" customFormat="false" ht="15" hidden="false" customHeight="false" outlineLevel="0" collapsed="false">
      <c r="A9201" s="4" t="str">
        <f aca="false">B9201&amp;"|"&amp;C9201</f>
        <v>tdbR00000941 His-GUG|5</v>
      </c>
      <c r="B9201" s="4" t="s">
        <v>163</v>
      </c>
      <c r="C9201" s="4" t="s">
        <v>773</v>
      </c>
      <c r="D9201" s="4" t="n">
        <v>5</v>
      </c>
      <c r="E9201" s="17" t="s">
        <v>459</v>
      </c>
      <c r="F9201" s="18" t="s">
        <v>768</v>
      </c>
    </row>
    <row r="9202" customFormat="false" ht="15" hidden="false" customHeight="false" outlineLevel="0" collapsed="false">
      <c r="A9202" s="4" t="str">
        <f aca="false">B9202&amp;"|"&amp;C9202</f>
        <v>tdbR00000941 His-GUG|6</v>
      </c>
      <c r="B9202" s="4" t="s">
        <v>163</v>
      </c>
      <c r="C9202" s="4" t="s">
        <v>774</v>
      </c>
      <c r="D9202" s="4" t="n">
        <v>6</v>
      </c>
      <c r="E9202" s="17" t="s">
        <v>777</v>
      </c>
      <c r="F9202" s="18" t="s">
        <v>768</v>
      </c>
    </row>
    <row r="9203" customFormat="false" ht="15" hidden="false" customHeight="false" outlineLevel="0" collapsed="false">
      <c r="A9203" s="4" t="str">
        <f aca="false">B9203&amp;"|"&amp;C9203</f>
        <v>tdbR00000941 His-GUG|7</v>
      </c>
      <c r="B9203" s="4" t="s">
        <v>163</v>
      </c>
      <c r="C9203" s="4" t="s">
        <v>775</v>
      </c>
      <c r="D9203" s="4" t="n">
        <v>7</v>
      </c>
      <c r="E9203" s="17" t="s">
        <v>780</v>
      </c>
      <c r="F9203" s="18" t="s">
        <v>768</v>
      </c>
    </row>
    <row r="9204" customFormat="false" ht="15" hidden="false" customHeight="false" outlineLevel="0" collapsed="false">
      <c r="A9204" s="4" t="str">
        <f aca="false">B9204&amp;"|"&amp;C9204</f>
        <v>tdbR00000941 His-GUG|8</v>
      </c>
      <c r="B9204" s="4" t="s">
        <v>163</v>
      </c>
      <c r="C9204" s="4" t="s">
        <v>776</v>
      </c>
      <c r="D9204" s="4" t="n">
        <v>8</v>
      </c>
      <c r="E9204" s="3" t="s">
        <v>777</v>
      </c>
      <c r="F9204" s="4" t="s">
        <v>778</v>
      </c>
    </row>
    <row r="9205" customFormat="false" ht="15" hidden="false" customHeight="false" outlineLevel="0" collapsed="false">
      <c r="A9205" s="4" t="str">
        <f aca="false">B9205&amp;"|"&amp;C9205</f>
        <v>tdbR00000941 His-GUG|9</v>
      </c>
      <c r="B9205" s="4" t="s">
        <v>163</v>
      </c>
      <c r="C9205" s="4" t="s">
        <v>779</v>
      </c>
      <c r="D9205" s="4" t="n">
        <v>9</v>
      </c>
      <c r="E9205" s="3" t="s">
        <v>780</v>
      </c>
      <c r="F9205" s="4" t="s">
        <v>781</v>
      </c>
    </row>
    <row r="9206" customFormat="false" ht="15" hidden="false" customHeight="false" outlineLevel="0" collapsed="false">
      <c r="A9206" s="4" t="str">
        <f aca="false">B9206&amp;"|"&amp;C9206</f>
        <v>tdbR00000941 His-GUG|10</v>
      </c>
      <c r="B9206" s="4" t="s">
        <v>163</v>
      </c>
      <c r="C9206" s="4" t="s">
        <v>782</v>
      </c>
      <c r="D9206" s="4" t="n">
        <v>10</v>
      </c>
      <c r="E9206" s="8" t="s">
        <v>459</v>
      </c>
      <c r="F9206" s="7" t="s">
        <v>783</v>
      </c>
    </row>
    <row r="9207" customFormat="false" ht="15" hidden="false" customHeight="false" outlineLevel="0" collapsed="false">
      <c r="A9207" s="4" t="str">
        <f aca="false">B9207&amp;"|"&amp;C9207</f>
        <v>tdbR00000941 His-GUG|11</v>
      </c>
      <c r="B9207" s="4" t="s">
        <v>163</v>
      </c>
      <c r="C9207" s="4" t="s">
        <v>784</v>
      </c>
      <c r="D9207" s="4" t="n">
        <v>11</v>
      </c>
      <c r="E9207" s="8" t="s">
        <v>772</v>
      </c>
      <c r="F9207" s="7" t="s">
        <v>783</v>
      </c>
    </row>
    <row r="9208" customFormat="false" ht="15" hidden="false" customHeight="false" outlineLevel="0" collapsed="false">
      <c r="A9208" s="4" t="str">
        <f aca="false">B9208&amp;"|"&amp;C9208</f>
        <v>tdbR00000941 His-GUG|12</v>
      </c>
      <c r="B9208" s="4" t="s">
        <v>163</v>
      </c>
      <c r="C9208" s="4" t="s">
        <v>785</v>
      </c>
      <c r="D9208" s="4" t="n">
        <v>12</v>
      </c>
      <c r="E9208" s="8" t="s">
        <v>777</v>
      </c>
      <c r="F9208" s="7" t="s">
        <v>783</v>
      </c>
    </row>
    <row r="9209" customFormat="false" ht="15" hidden="false" customHeight="false" outlineLevel="0" collapsed="false">
      <c r="A9209" s="4" t="str">
        <f aca="false">B9209&amp;"|"&amp;C9209</f>
        <v>tdbR00000941 His-GUG|13</v>
      </c>
      <c r="B9209" s="4" t="s">
        <v>163</v>
      </c>
      <c r="C9209" s="4" t="s">
        <v>786</v>
      </c>
      <c r="D9209" s="4" t="n">
        <v>13</v>
      </c>
      <c r="E9209" s="8" t="s">
        <v>772</v>
      </c>
      <c r="F9209" s="7" t="s">
        <v>783</v>
      </c>
    </row>
    <row r="9210" customFormat="false" ht="15" hidden="false" customHeight="false" outlineLevel="0" collapsed="false">
      <c r="A9210" s="4" t="str">
        <f aca="false">B9210&amp;"|"&amp;C9210</f>
        <v>tdbR00000941 His-GUG|14</v>
      </c>
      <c r="B9210" s="4" t="s">
        <v>163</v>
      </c>
      <c r="C9210" s="4" t="s">
        <v>787</v>
      </c>
      <c r="D9210" s="4" t="n">
        <v>14</v>
      </c>
      <c r="E9210" s="19" t="s">
        <v>780</v>
      </c>
      <c r="F9210" s="20" t="s">
        <v>788</v>
      </c>
    </row>
    <row r="9211" customFormat="false" ht="15" hidden="false" customHeight="false" outlineLevel="0" collapsed="false">
      <c r="A9211" s="4" t="str">
        <f aca="false">B9211&amp;"|"&amp;C9211</f>
        <v>tdbR00000941 His-GUG|15</v>
      </c>
      <c r="B9211" s="4" t="s">
        <v>163</v>
      </c>
      <c r="C9211" s="4" t="s">
        <v>789</v>
      </c>
      <c r="D9211" s="4" t="n">
        <v>15</v>
      </c>
      <c r="E9211" s="19" t="s">
        <v>459</v>
      </c>
      <c r="F9211" s="20" t="s">
        <v>788</v>
      </c>
    </row>
    <row r="9212" customFormat="false" ht="15" hidden="false" customHeight="false" outlineLevel="0" collapsed="false">
      <c r="A9212" s="4" t="str">
        <f aca="false">B9212&amp;"|"&amp;C9212</f>
        <v>tdbR00000941 His-GUG|16</v>
      </c>
      <c r="B9212" s="4" t="s">
        <v>163</v>
      </c>
      <c r="C9212" s="4" t="s">
        <v>790</v>
      </c>
      <c r="D9212" s="4" t="n">
        <v>16</v>
      </c>
      <c r="E9212" s="19" t="s">
        <v>772</v>
      </c>
      <c r="F9212" s="20" t="s">
        <v>788</v>
      </c>
    </row>
    <row r="9213" customFormat="false" ht="15" hidden="false" customHeight="false" outlineLevel="0" collapsed="false">
      <c r="A9213" s="4" t="str">
        <f aca="false">B9213&amp;"|"&amp;C9213</f>
        <v>tdbR00000941 His-GUG|17</v>
      </c>
      <c r="B9213" s="4" t="s">
        <v>163</v>
      </c>
      <c r="C9213" s="4" t="s">
        <v>791</v>
      </c>
      <c r="D9213" s="4" t="n">
        <v>17</v>
      </c>
      <c r="E9213" s="19" t="s">
        <v>777</v>
      </c>
      <c r="F9213" s="20" t="s">
        <v>788</v>
      </c>
    </row>
    <row r="9214" customFormat="false" ht="15" hidden="false" customHeight="false" outlineLevel="0" collapsed="false">
      <c r="A9214" s="4" t="str">
        <f aca="false">B9214&amp;"|"&amp;C9214</f>
        <v>tdbR00000941 His-GUG|18</v>
      </c>
      <c r="B9214" s="4" t="s">
        <v>163</v>
      </c>
      <c r="C9214" s="4" t="s">
        <v>793</v>
      </c>
      <c r="D9214" s="4" t="n">
        <v>18</v>
      </c>
      <c r="E9214" s="19" t="s">
        <v>459</v>
      </c>
      <c r="F9214" s="20" t="s">
        <v>788</v>
      </c>
    </row>
    <row r="9215" customFormat="false" ht="15" hidden="false" customHeight="false" outlineLevel="0" collapsed="false">
      <c r="A9215" s="4" t="str">
        <f aca="false">B9215&amp;"|"&amp;C9215</f>
        <v>tdbR00000941 His-GUG|19</v>
      </c>
      <c r="B9215" s="4" t="s">
        <v>163</v>
      </c>
      <c r="C9215" s="4" t="s">
        <v>794</v>
      </c>
      <c r="D9215" s="4" t="n">
        <v>19</v>
      </c>
      <c r="E9215" s="19" t="s">
        <v>459</v>
      </c>
      <c r="F9215" s="20" t="s">
        <v>788</v>
      </c>
    </row>
    <row r="9216" customFormat="false" ht="15" hidden="false" customHeight="false" outlineLevel="0" collapsed="false">
      <c r="A9216" s="4" t="str">
        <f aca="false">B9216&amp;"|"&amp;C9216</f>
        <v>tdbR00000941 His-GUG|20</v>
      </c>
      <c r="B9216" s="4" t="s">
        <v>163</v>
      </c>
      <c r="C9216" s="4" t="s">
        <v>795</v>
      </c>
      <c r="D9216" s="4" t="n">
        <v>20</v>
      </c>
      <c r="E9216" s="19" t="s">
        <v>772</v>
      </c>
      <c r="F9216" s="20" t="s">
        <v>788</v>
      </c>
    </row>
    <row r="9217" customFormat="false" ht="15" hidden="false" customHeight="false" outlineLevel="0" collapsed="false">
      <c r="A9217" s="4" t="str">
        <f aca="false">B9217&amp;"|"&amp;C9217</f>
        <v>tdbR00000941 His-GUG|21</v>
      </c>
      <c r="B9217" s="4" t="s">
        <v>163</v>
      </c>
      <c r="C9217" s="4" t="s">
        <v>797</v>
      </c>
      <c r="D9217" s="4" t="n">
        <v>21</v>
      </c>
      <c r="E9217" s="19" t="s">
        <v>780</v>
      </c>
      <c r="F9217" s="20" t="s">
        <v>788</v>
      </c>
    </row>
    <row r="9218" customFormat="false" ht="15" hidden="false" customHeight="false" outlineLevel="0" collapsed="false">
      <c r="A9218" s="4" t="str">
        <f aca="false">B9218&amp;"|"&amp;C9218</f>
        <v>tdbR00000941 His-GUG|22</v>
      </c>
      <c r="B9218" s="4" t="s">
        <v>163</v>
      </c>
      <c r="C9218" s="4" t="s">
        <v>798</v>
      </c>
      <c r="D9218" s="4" t="n">
        <v>22</v>
      </c>
      <c r="E9218" s="8" t="s">
        <v>459</v>
      </c>
      <c r="F9218" s="7" t="s">
        <v>783</v>
      </c>
    </row>
    <row r="9219" customFormat="false" ht="15" hidden="false" customHeight="false" outlineLevel="0" collapsed="false">
      <c r="A9219" s="4" t="str">
        <f aca="false">B9219&amp;"|"&amp;C9219</f>
        <v>tdbR00000941 His-GUG|23</v>
      </c>
      <c r="B9219" s="4" t="s">
        <v>163</v>
      </c>
      <c r="C9219" s="4" t="s">
        <v>799</v>
      </c>
      <c r="D9219" s="4" t="n">
        <v>23</v>
      </c>
      <c r="E9219" s="8" t="s">
        <v>780</v>
      </c>
      <c r="F9219" s="7" t="s">
        <v>783</v>
      </c>
    </row>
    <row r="9220" customFormat="false" ht="15" hidden="false" customHeight="false" outlineLevel="0" collapsed="false">
      <c r="A9220" s="4" t="str">
        <f aca="false">B9220&amp;"|"&amp;C9220</f>
        <v>tdbR00000941 His-GUG|24</v>
      </c>
      <c r="B9220" s="4" t="s">
        <v>163</v>
      </c>
      <c r="C9220" s="4" t="s">
        <v>800</v>
      </c>
      <c r="D9220" s="4" t="n">
        <v>24</v>
      </c>
      <c r="E9220" s="8" t="s">
        <v>459</v>
      </c>
      <c r="F9220" s="7" t="s">
        <v>783</v>
      </c>
    </row>
    <row r="9221" customFormat="false" ht="15" hidden="false" customHeight="false" outlineLevel="0" collapsed="false">
      <c r="A9221" s="4" t="str">
        <f aca="false">B9221&amp;"|"&amp;C9221</f>
        <v>tdbR00000941 His-GUG|25</v>
      </c>
      <c r="B9221" s="4" t="s">
        <v>163</v>
      </c>
      <c r="C9221" s="4" t="s">
        <v>801</v>
      </c>
      <c r="D9221" s="4" t="n">
        <v>25</v>
      </c>
      <c r="E9221" s="8" t="s">
        <v>772</v>
      </c>
      <c r="F9221" s="7" t="s">
        <v>783</v>
      </c>
    </row>
    <row r="9222" customFormat="false" ht="15" hidden="false" customHeight="false" outlineLevel="0" collapsed="false">
      <c r="A9222" s="4" t="str">
        <f aca="false">B9222&amp;"|"&amp;C9222</f>
        <v>tdbR00000941 His-GUG|26</v>
      </c>
      <c r="B9222" s="4" t="s">
        <v>163</v>
      </c>
      <c r="C9222" s="4" t="s">
        <v>802</v>
      </c>
      <c r="D9222" s="4" t="n">
        <v>26</v>
      </c>
      <c r="E9222" s="3" t="s">
        <v>780</v>
      </c>
      <c r="F9222" s="4" t="s">
        <v>803</v>
      </c>
    </row>
    <row r="9223" customFormat="false" ht="15" hidden="false" customHeight="false" outlineLevel="0" collapsed="false">
      <c r="A9223" s="4" t="str">
        <f aca="false">B9223&amp;"|"&amp;C9223</f>
        <v>tdbR00000941 His-GUG|27</v>
      </c>
      <c r="B9223" s="4" t="s">
        <v>163</v>
      </c>
      <c r="C9223" s="4" t="s">
        <v>804</v>
      </c>
      <c r="D9223" s="4" t="n">
        <v>27</v>
      </c>
      <c r="E9223" s="21" t="s">
        <v>772</v>
      </c>
      <c r="F9223" s="22" t="s">
        <v>805</v>
      </c>
    </row>
    <row r="9224" customFormat="false" ht="15" hidden="false" customHeight="false" outlineLevel="0" collapsed="false">
      <c r="A9224" s="4" t="str">
        <f aca="false">B9224&amp;"|"&amp;C9224</f>
        <v>tdbR00000941 His-GUG|28</v>
      </c>
      <c r="B9224" s="4" t="s">
        <v>163</v>
      </c>
      <c r="C9224" s="4" t="s">
        <v>806</v>
      </c>
      <c r="D9224" s="4" t="n">
        <v>28</v>
      </c>
      <c r="E9224" s="21" t="s">
        <v>772</v>
      </c>
      <c r="F9224" s="22" t="s">
        <v>805</v>
      </c>
    </row>
    <row r="9225" customFormat="false" ht="15" hidden="false" customHeight="false" outlineLevel="0" collapsed="false">
      <c r="A9225" s="4" t="str">
        <f aca="false">B9225&amp;"|"&amp;C9225</f>
        <v>tdbR00000941 His-GUG|29</v>
      </c>
      <c r="B9225" s="4" t="s">
        <v>163</v>
      </c>
      <c r="C9225" s="4" t="s">
        <v>807</v>
      </c>
      <c r="D9225" s="4" t="n">
        <v>29</v>
      </c>
      <c r="E9225" s="21" t="s">
        <v>777</v>
      </c>
      <c r="F9225" s="22" t="s">
        <v>805</v>
      </c>
    </row>
    <row r="9226" customFormat="false" ht="15" hidden="false" customHeight="false" outlineLevel="0" collapsed="false">
      <c r="A9226" s="4" t="str">
        <f aca="false">B9226&amp;"|"&amp;C9226</f>
        <v>tdbR00000941 His-GUG|30</v>
      </c>
      <c r="B9226" s="4" t="s">
        <v>163</v>
      </c>
      <c r="C9226" s="4" t="s">
        <v>808</v>
      </c>
      <c r="D9226" s="4" t="n">
        <v>30</v>
      </c>
      <c r="E9226" s="21" t="s">
        <v>459</v>
      </c>
      <c r="F9226" s="22" t="s">
        <v>805</v>
      </c>
    </row>
    <row r="9227" customFormat="false" ht="15" hidden="false" customHeight="false" outlineLevel="0" collapsed="false">
      <c r="A9227" s="4" t="str">
        <f aca="false">B9227&amp;"|"&amp;C9227</f>
        <v>tdbR00000941 His-GUG|31</v>
      </c>
      <c r="B9227" s="4" t="s">
        <v>163</v>
      </c>
      <c r="C9227" s="4" t="s">
        <v>809</v>
      </c>
      <c r="D9227" s="4" t="n">
        <v>31</v>
      </c>
      <c r="E9227" s="21" t="s">
        <v>459</v>
      </c>
      <c r="F9227" s="22" t="s">
        <v>805</v>
      </c>
    </row>
    <row r="9228" customFormat="false" ht="15" hidden="false" customHeight="false" outlineLevel="0" collapsed="false">
      <c r="A9228" s="4" t="str">
        <f aca="false">B9228&amp;"|"&amp;C9228</f>
        <v>tdbR00000941 His-GUG|32</v>
      </c>
      <c r="B9228" s="4" t="s">
        <v>163</v>
      </c>
      <c r="C9228" s="4" t="s">
        <v>810</v>
      </c>
      <c r="D9228" s="4" t="n">
        <v>32</v>
      </c>
      <c r="E9228" s="19" t="s">
        <v>777</v>
      </c>
      <c r="F9228" s="20" t="s">
        <v>811</v>
      </c>
    </row>
    <row r="9229" customFormat="false" ht="15" hidden="false" customHeight="false" outlineLevel="0" collapsed="false">
      <c r="A9229" s="4" t="str">
        <f aca="false">B9229&amp;"|"&amp;C9229</f>
        <v>tdbR00000941 His-GUG|33</v>
      </c>
      <c r="B9229" s="4" t="s">
        <v>163</v>
      </c>
      <c r="C9229" s="4" t="s">
        <v>812</v>
      </c>
      <c r="D9229" s="4" t="n">
        <v>33</v>
      </c>
      <c r="E9229" s="19" t="s">
        <v>777</v>
      </c>
      <c r="F9229" s="20" t="s">
        <v>811</v>
      </c>
    </row>
    <row r="9230" customFormat="false" ht="15" hidden="false" customHeight="false" outlineLevel="0" collapsed="false">
      <c r="A9230" s="4" t="str">
        <f aca="false">B9230&amp;"|"&amp;C9230</f>
        <v>tdbR00000941 His-GUG|34</v>
      </c>
      <c r="B9230" s="4" t="s">
        <v>163</v>
      </c>
      <c r="C9230" s="4" t="s">
        <v>813</v>
      </c>
      <c r="D9230" s="4" t="n">
        <v>34</v>
      </c>
      <c r="E9230" s="19" t="s">
        <v>459</v>
      </c>
      <c r="F9230" s="20" t="s">
        <v>811</v>
      </c>
    </row>
    <row r="9231" customFormat="false" ht="15" hidden="false" customHeight="false" outlineLevel="0" collapsed="false">
      <c r="A9231" s="4" t="str">
        <f aca="false">B9231&amp;"|"&amp;C9231</f>
        <v>tdbR00000941 His-GUG|35</v>
      </c>
      <c r="B9231" s="4" t="s">
        <v>163</v>
      </c>
      <c r="C9231" s="4" t="s">
        <v>814</v>
      </c>
      <c r="D9231" s="4" t="n">
        <v>35</v>
      </c>
      <c r="E9231" s="19" t="s">
        <v>777</v>
      </c>
      <c r="F9231" s="20" t="s">
        <v>811</v>
      </c>
    </row>
    <row r="9232" customFormat="false" ht="15" hidden="false" customHeight="false" outlineLevel="0" collapsed="false">
      <c r="A9232" s="4" t="str">
        <f aca="false">B9232&amp;"|"&amp;C9232</f>
        <v>tdbR00000941 His-GUG|36</v>
      </c>
      <c r="B9232" s="4" t="s">
        <v>163</v>
      </c>
      <c r="C9232" s="4" t="s">
        <v>815</v>
      </c>
      <c r="D9232" s="4" t="n">
        <v>36</v>
      </c>
      <c r="E9232" s="19" t="s">
        <v>459</v>
      </c>
      <c r="F9232" s="20" t="s">
        <v>811</v>
      </c>
    </row>
    <row r="9233" customFormat="false" ht="15" hidden="false" customHeight="false" outlineLevel="0" collapsed="false">
      <c r="A9233" s="4" t="str">
        <f aca="false">B9233&amp;"|"&amp;C9233</f>
        <v>tdbR00000941 His-GUG|37</v>
      </c>
      <c r="B9233" s="4" t="s">
        <v>163</v>
      </c>
      <c r="C9233" s="4" t="s">
        <v>816</v>
      </c>
      <c r="D9233" s="4" t="n">
        <v>37</v>
      </c>
      <c r="E9233" s="19" t="s">
        <v>459</v>
      </c>
      <c r="F9233" s="20" t="s">
        <v>811</v>
      </c>
    </row>
    <row r="9234" customFormat="false" ht="15" hidden="false" customHeight="false" outlineLevel="0" collapsed="false">
      <c r="A9234" s="4" t="str">
        <f aca="false">B9234&amp;"|"&amp;C9234</f>
        <v>tdbR00000941 His-GUG|38</v>
      </c>
      <c r="B9234" s="4" t="s">
        <v>163</v>
      </c>
      <c r="C9234" s="4" t="s">
        <v>817</v>
      </c>
      <c r="D9234" s="4" t="n">
        <v>38</v>
      </c>
      <c r="E9234" s="19" t="s">
        <v>777</v>
      </c>
      <c r="F9234" s="20" t="s">
        <v>811</v>
      </c>
    </row>
    <row r="9235" customFormat="false" ht="15" hidden="false" customHeight="false" outlineLevel="0" collapsed="false">
      <c r="A9235" s="4" t="str">
        <f aca="false">B9235&amp;"|"&amp;C9235</f>
        <v>tdbR00000941 His-GUG|39</v>
      </c>
      <c r="B9235" s="4" t="s">
        <v>163</v>
      </c>
      <c r="C9235" s="4" t="s">
        <v>818</v>
      </c>
      <c r="D9235" s="4" t="n">
        <v>39</v>
      </c>
      <c r="E9235" s="21" t="s">
        <v>777</v>
      </c>
      <c r="F9235" s="22" t="s">
        <v>805</v>
      </c>
    </row>
    <row r="9236" customFormat="false" ht="15" hidden="false" customHeight="false" outlineLevel="0" collapsed="false">
      <c r="A9236" s="4" t="str">
        <f aca="false">B9236&amp;"|"&amp;C9236</f>
        <v>tdbR00000941 His-GUG|40</v>
      </c>
      <c r="B9236" s="4" t="s">
        <v>163</v>
      </c>
      <c r="C9236" s="4" t="s">
        <v>819</v>
      </c>
      <c r="D9236" s="4" t="n">
        <v>40</v>
      </c>
      <c r="E9236" s="21" t="s">
        <v>772</v>
      </c>
      <c r="F9236" s="22" t="s">
        <v>805</v>
      </c>
    </row>
    <row r="9237" customFormat="false" ht="15" hidden="false" customHeight="false" outlineLevel="0" collapsed="false">
      <c r="A9237" s="4" t="str">
        <f aca="false">B9237&amp;"|"&amp;C9237</f>
        <v>tdbR00000941 His-GUG|41</v>
      </c>
      <c r="B9237" s="4" t="s">
        <v>163</v>
      </c>
      <c r="C9237" s="4" t="s">
        <v>820</v>
      </c>
      <c r="D9237" s="4" t="n">
        <v>41</v>
      </c>
      <c r="E9237" s="21" t="s">
        <v>780</v>
      </c>
      <c r="F9237" s="22" t="s">
        <v>805</v>
      </c>
    </row>
    <row r="9238" customFormat="false" ht="15" hidden="false" customHeight="false" outlineLevel="0" collapsed="false">
      <c r="A9238" s="4" t="str">
        <f aca="false">B9238&amp;"|"&amp;C9238</f>
        <v>tdbR00000941 His-GUG|42</v>
      </c>
      <c r="B9238" s="4" t="s">
        <v>163</v>
      </c>
      <c r="C9238" s="4" t="s">
        <v>821</v>
      </c>
      <c r="D9238" s="4" t="n">
        <v>42</v>
      </c>
      <c r="E9238" s="21" t="s">
        <v>459</v>
      </c>
      <c r="F9238" s="22" t="s">
        <v>805</v>
      </c>
    </row>
    <row r="9239" customFormat="false" ht="15" hidden="false" customHeight="false" outlineLevel="0" collapsed="false">
      <c r="A9239" s="4" t="str">
        <f aca="false">B9239&amp;"|"&amp;C9239</f>
        <v>tdbR00000941 His-GUG|43</v>
      </c>
      <c r="B9239" s="4" t="s">
        <v>163</v>
      </c>
      <c r="C9239" s="4" t="s">
        <v>822</v>
      </c>
      <c r="D9239" s="4" t="n">
        <v>43</v>
      </c>
      <c r="E9239" s="21" t="s">
        <v>459</v>
      </c>
      <c r="F9239" s="22" t="s">
        <v>805</v>
      </c>
    </row>
    <row r="9240" customFormat="false" ht="15" hidden="false" customHeight="false" outlineLevel="0" collapsed="false">
      <c r="A9240" s="4" t="str">
        <f aca="false">B9240&amp;"|"&amp;C9240</f>
        <v>tdbR00000941 His-GUG|44</v>
      </c>
      <c r="B9240" s="4" t="s">
        <v>163</v>
      </c>
      <c r="C9240" s="4" t="s">
        <v>823</v>
      </c>
      <c r="D9240" s="4" t="n">
        <v>44</v>
      </c>
      <c r="E9240" s="19" t="s">
        <v>780</v>
      </c>
      <c r="F9240" s="20" t="s">
        <v>824</v>
      </c>
    </row>
    <row r="9241" customFormat="false" ht="15" hidden="false" customHeight="false" outlineLevel="0" collapsed="false">
      <c r="A9241" s="4" t="str">
        <f aca="false">B9241&amp;"|"&amp;C9241</f>
        <v>tdbR00000941 His-GUG|45</v>
      </c>
      <c r="B9241" s="4" t="s">
        <v>163</v>
      </c>
      <c r="C9241" s="4" t="s">
        <v>825</v>
      </c>
      <c r="D9241" s="4" t="n">
        <v>45</v>
      </c>
      <c r="E9241" s="19" t="s">
        <v>777</v>
      </c>
      <c r="F9241" s="20" t="s">
        <v>824</v>
      </c>
    </row>
    <row r="9242" customFormat="false" ht="15" hidden="false" customHeight="false" outlineLevel="0" collapsed="false">
      <c r="A9242" s="4" t="str">
        <f aca="false">B9242&amp;"|"&amp;C9242</f>
        <v>tdbR00000941 His-GUG|46</v>
      </c>
      <c r="B9242" s="4" t="s">
        <v>163</v>
      </c>
      <c r="C9242" s="4" t="s">
        <v>826</v>
      </c>
      <c r="D9242" s="4" t="n">
        <v>46</v>
      </c>
      <c r="E9242" s="19" t="s">
        <v>459</v>
      </c>
      <c r="F9242" s="20" t="s">
        <v>824</v>
      </c>
    </row>
    <row r="9243" customFormat="false" ht="15" hidden="false" customHeight="false" outlineLevel="0" collapsed="false">
      <c r="A9243" s="4" t="str">
        <f aca="false">B9243&amp;"|"&amp;C9243</f>
        <v>tdbR00000941 His-GUG|47</v>
      </c>
      <c r="B9243" s="4" t="s">
        <v>163</v>
      </c>
      <c r="C9243" s="4" t="s">
        <v>827</v>
      </c>
      <c r="D9243" s="4" t="n">
        <v>47</v>
      </c>
      <c r="E9243" s="19" t="s">
        <v>777</v>
      </c>
      <c r="F9243" s="20" t="s">
        <v>824</v>
      </c>
    </row>
    <row r="9244" customFormat="false" ht="15" hidden="false" customHeight="false" outlineLevel="0" collapsed="false">
      <c r="A9244" s="4" t="str">
        <f aca="false">B9244&amp;"|"&amp;C9244</f>
        <v>tdbR00000941 His-GUG|48</v>
      </c>
      <c r="B9244" s="4" t="s">
        <v>163</v>
      </c>
      <c r="C9244" s="4" t="s">
        <v>828</v>
      </c>
      <c r="D9244" s="4" t="n">
        <v>48</v>
      </c>
      <c r="E9244" s="19" t="s">
        <v>772</v>
      </c>
      <c r="F9244" s="20" t="s">
        <v>824</v>
      </c>
    </row>
    <row r="9245" customFormat="false" ht="15" hidden="false" customHeight="false" outlineLevel="0" collapsed="false">
      <c r="A9245" s="4" t="str">
        <f aca="false">B9245&amp;"|"&amp;C9245</f>
        <v>tdbR00000941 His-GUG|49</v>
      </c>
      <c r="B9245" s="4" t="s">
        <v>163</v>
      </c>
      <c r="C9245" s="4" t="s">
        <v>829</v>
      </c>
      <c r="D9245" s="4" t="n">
        <v>49</v>
      </c>
      <c r="E9245" s="23" t="s">
        <v>459</v>
      </c>
      <c r="F9245" s="10" t="s">
        <v>830</v>
      </c>
    </row>
    <row r="9246" customFormat="false" ht="15" hidden="false" customHeight="false" outlineLevel="0" collapsed="false">
      <c r="A9246" s="4" t="str">
        <f aca="false">B9246&amp;"|"&amp;C9246</f>
        <v>tdbR00000941 His-GUG|50</v>
      </c>
      <c r="B9246" s="4" t="s">
        <v>163</v>
      </c>
      <c r="C9246" s="4" t="s">
        <v>831</v>
      </c>
      <c r="D9246" s="4" t="n">
        <v>50</v>
      </c>
      <c r="E9246" s="23" t="s">
        <v>772</v>
      </c>
      <c r="F9246" s="10" t="s">
        <v>830</v>
      </c>
    </row>
    <row r="9247" customFormat="false" ht="15" hidden="false" customHeight="false" outlineLevel="0" collapsed="false">
      <c r="A9247" s="4" t="str">
        <f aca="false">B9247&amp;"|"&amp;C9247</f>
        <v>tdbR00000941 His-GUG|51</v>
      </c>
      <c r="B9247" s="4" t="s">
        <v>163</v>
      </c>
      <c r="C9247" s="4" t="s">
        <v>832</v>
      </c>
      <c r="D9247" s="4" t="n">
        <v>51</v>
      </c>
      <c r="E9247" s="23" t="s">
        <v>459</v>
      </c>
      <c r="F9247" s="10" t="s">
        <v>830</v>
      </c>
    </row>
    <row r="9248" customFormat="false" ht="15" hidden="false" customHeight="false" outlineLevel="0" collapsed="false">
      <c r="A9248" s="4" t="str">
        <f aca="false">B9248&amp;"|"&amp;C9248</f>
        <v>tdbR00000941 His-GUG|52</v>
      </c>
      <c r="B9248" s="4" t="s">
        <v>163</v>
      </c>
      <c r="C9248" s="4" t="s">
        <v>833</v>
      </c>
      <c r="D9248" s="4" t="n">
        <v>52</v>
      </c>
      <c r="E9248" s="23" t="s">
        <v>459</v>
      </c>
      <c r="F9248" s="10" t="s">
        <v>830</v>
      </c>
    </row>
    <row r="9249" customFormat="false" ht="15" hidden="false" customHeight="false" outlineLevel="0" collapsed="false">
      <c r="A9249" s="4" t="str">
        <f aca="false">B9249&amp;"|"&amp;C9249</f>
        <v>tdbR00000941 His-GUG|53</v>
      </c>
      <c r="B9249" s="4" t="s">
        <v>163</v>
      </c>
      <c r="C9249" s="4" t="s">
        <v>834</v>
      </c>
      <c r="D9249" s="4" t="n">
        <v>53</v>
      </c>
      <c r="E9249" s="23" t="s">
        <v>459</v>
      </c>
      <c r="F9249" s="10" t="s">
        <v>830</v>
      </c>
    </row>
    <row r="9250" customFormat="false" ht="15" hidden="false" customHeight="false" outlineLevel="0" collapsed="false">
      <c r="A9250" s="4" t="str">
        <f aca="false">B9250&amp;"|"&amp;C9250</f>
        <v>tdbR00000941 His-GUG|54</v>
      </c>
      <c r="B9250" s="4" t="s">
        <v>163</v>
      </c>
      <c r="C9250" s="4" t="s">
        <v>835</v>
      </c>
      <c r="D9250" s="4" t="n">
        <v>54</v>
      </c>
      <c r="E9250" s="19" t="s">
        <v>777</v>
      </c>
      <c r="F9250" s="20" t="s">
        <v>836</v>
      </c>
    </row>
    <row r="9251" customFormat="false" ht="15" hidden="false" customHeight="false" outlineLevel="0" collapsed="false">
      <c r="A9251" s="4" t="str">
        <f aca="false">B9251&amp;"|"&amp;C9251</f>
        <v>tdbR00000941 His-GUG|55</v>
      </c>
      <c r="B9251" s="4" t="s">
        <v>163</v>
      </c>
      <c r="C9251" s="4" t="s">
        <v>837</v>
      </c>
      <c r="D9251" s="4" t="n">
        <v>55</v>
      </c>
      <c r="E9251" s="19" t="s">
        <v>777</v>
      </c>
      <c r="F9251" s="20" t="s">
        <v>836</v>
      </c>
    </row>
    <row r="9252" customFormat="false" ht="15" hidden="false" customHeight="false" outlineLevel="0" collapsed="false">
      <c r="A9252" s="4" t="str">
        <f aca="false">B9252&amp;"|"&amp;C9252</f>
        <v>tdbR00000941 His-GUG|56</v>
      </c>
      <c r="B9252" s="4" t="s">
        <v>163</v>
      </c>
      <c r="C9252" s="4" t="s">
        <v>838</v>
      </c>
      <c r="D9252" s="4" t="n">
        <v>56</v>
      </c>
      <c r="E9252" s="19" t="s">
        <v>772</v>
      </c>
      <c r="F9252" s="20" t="s">
        <v>836</v>
      </c>
    </row>
    <row r="9253" customFormat="false" ht="15" hidden="false" customHeight="false" outlineLevel="0" collapsed="false">
      <c r="A9253" s="4" t="str">
        <f aca="false">B9253&amp;"|"&amp;C9253</f>
        <v>tdbR00000941 His-GUG|57</v>
      </c>
      <c r="B9253" s="4" t="s">
        <v>163</v>
      </c>
      <c r="C9253" s="4" t="s">
        <v>839</v>
      </c>
      <c r="D9253" s="4" t="n">
        <v>57</v>
      </c>
      <c r="E9253" s="19" t="s">
        <v>780</v>
      </c>
      <c r="F9253" s="20" t="s">
        <v>836</v>
      </c>
    </row>
    <row r="9254" customFormat="false" ht="15" hidden="false" customHeight="false" outlineLevel="0" collapsed="false">
      <c r="A9254" s="4" t="str">
        <f aca="false">B9254&amp;"|"&amp;C9254</f>
        <v>tdbR00000941 His-GUG|58</v>
      </c>
      <c r="B9254" s="4" t="s">
        <v>163</v>
      </c>
      <c r="C9254" s="4" t="s">
        <v>840</v>
      </c>
      <c r="D9254" s="4" t="n">
        <v>58</v>
      </c>
      <c r="E9254" s="19" t="s">
        <v>780</v>
      </c>
      <c r="F9254" s="20" t="s">
        <v>836</v>
      </c>
    </row>
    <row r="9255" customFormat="false" ht="15" hidden="false" customHeight="false" outlineLevel="0" collapsed="false">
      <c r="A9255" s="4" t="str">
        <f aca="false">B9255&amp;"|"&amp;C9255</f>
        <v>tdbR00000941 His-GUG|59</v>
      </c>
      <c r="B9255" s="4" t="s">
        <v>163</v>
      </c>
      <c r="C9255" s="4" t="s">
        <v>841</v>
      </c>
      <c r="D9255" s="4" t="n">
        <v>59</v>
      </c>
      <c r="E9255" s="19" t="s">
        <v>459</v>
      </c>
      <c r="F9255" s="20" t="s">
        <v>836</v>
      </c>
    </row>
    <row r="9256" customFormat="false" ht="15" hidden="false" customHeight="false" outlineLevel="0" collapsed="false">
      <c r="A9256" s="4" t="str">
        <f aca="false">B9256&amp;"|"&amp;C9256</f>
        <v>tdbR00000941 His-GUG|60</v>
      </c>
      <c r="B9256" s="4" t="s">
        <v>163</v>
      </c>
      <c r="C9256" s="4" t="s">
        <v>842</v>
      </c>
      <c r="D9256" s="4" t="n">
        <v>60</v>
      </c>
      <c r="E9256" s="19" t="s">
        <v>777</v>
      </c>
      <c r="F9256" s="20" t="s">
        <v>836</v>
      </c>
    </row>
    <row r="9257" customFormat="false" ht="15" hidden="false" customHeight="false" outlineLevel="0" collapsed="false">
      <c r="A9257" s="4" t="str">
        <f aca="false">B9257&amp;"|"&amp;C9257</f>
        <v>tdbR00000941 His-GUG|61</v>
      </c>
      <c r="B9257" s="4" t="s">
        <v>163</v>
      </c>
      <c r="C9257" s="4" t="s">
        <v>843</v>
      </c>
      <c r="D9257" s="4" t="n">
        <v>61</v>
      </c>
      <c r="E9257" s="23" t="s">
        <v>772</v>
      </c>
      <c r="F9257" s="10" t="s">
        <v>830</v>
      </c>
    </row>
    <row r="9258" customFormat="false" ht="15" hidden="false" customHeight="false" outlineLevel="0" collapsed="false">
      <c r="A9258" s="4" t="str">
        <f aca="false">B9258&amp;"|"&amp;C9258</f>
        <v>tdbR00000941 His-GUG|62</v>
      </c>
      <c r="B9258" s="4" t="s">
        <v>163</v>
      </c>
      <c r="C9258" s="4" t="s">
        <v>844</v>
      </c>
      <c r="D9258" s="4" t="n">
        <v>62</v>
      </c>
      <c r="E9258" s="23" t="s">
        <v>772</v>
      </c>
      <c r="F9258" s="10" t="s">
        <v>830</v>
      </c>
    </row>
    <row r="9259" customFormat="false" ht="15" hidden="false" customHeight="false" outlineLevel="0" collapsed="false">
      <c r="A9259" s="4" t="str">
        <f aca="false">B9259&amp;"|"&amp;C9259</f>
        <v>tdbR00000941 His-GUG|63</v>
      </c>
      <c r="B9259" s="4" t="s">
        <v>163</v>
      </c>
      <c r="C9259" s="4" t="s">
        <v>845</v>
      </c>
      <c r="D9259" s="4" t="n">
        <v>63</v>
      </c>
      <c r="E9259" s="23" t="s">
        <v>772</v>
      </c>
      <c r="F9259" s="10" t="s">
        <v>830</v>
      </c>
    </row>
    <row r="9260" customFormat="false" ht="15" hidden="false" customHeight="false" outlineLevel="0" collapsed="false">
      <c r="A9260" s="4" t="str">
        <f aca="false">B9260&amp;"|"&amp;C9260</f>
        <v>tdbR00000941 His-GUG|64</v>
      </c>
      <c r="B9260" s="4" t="s">
        <v>163</v>
      </c>
      <c r="C9260" s="4" t="s">
        <v>846</v>
      </c>
      <c r="D9260" s="4" t="n">
        <v>64</v>
      </c>
      <c r="E9260" s="23" t="s">
        <v>459</v>
      </c>
      <c r="F9260" s="10" t="s">
        <v>830</v>
      </c>
    </row>
    <row r="9261" customFormat="false" ht="15" hidden="false" customHeight="false" outlineLevel="0" collapsed="false">
      <c r="A9261" s="4" t="str">
        <f aca="false">B9261&amp;"|"&amp;C9261</f>
        <v>tdbR00000941 His-GUG|65</v>
      </c>
      <c r="B9261" s="4" t="s">
        <v>163</v>
      </c>
      <c r="C9261" s="4" t="s">
        <v>847</v>
      </c>
      <c r="D9261" s="4" t="n">
        <v>65</v>
      </c>
      <c r="E9261" s="23" t="s">
        <v>777</v>
      </c>
      <c r="F9261" s="10" t="s">
        <v>830</v>
      </c>
    </row>
    <row r="9262" customFormat="false" ht="15" hidden="false" customHeight="false" outlineLevel="0" collapsed="false">
      <c r="A9262" s="4" t="str">
        <f aca="false">B9262&amp;"|"&amp;C9262</f>
        <v>tdbR00000941 His-GUG|66</v>
      </c>
      <c r="B9262" s="4" t="s">
        <v>163</v>
      </c>
      <c r="C9262" s="4" t="s">
        <v>848</v>
      </c>
      <c r="D9262" s="4" t="n">
        <v>66</v>
      </c>
      <c r="E9262" s="17" t="s">
        <v>777</v>
      </c>
      <c r="F9262" s="18" t="s">
        <v>768</v>
      </c>
    </row>
    <row r="9263" customFormat="false" ht="15" hidden="false" customHeight="false" outlineLevel="0" collapsed="false">
      <c r="A9263" s="4" t="str">
        <f aca="false">B9263&amp;"|"&amp;C9263</f>
        <v>tdbR00000941 His-GUG|67</v>
      </c>
      <c r="B9263" s="4" t="s">
        <v>163</v>
      </c>
      <c r="C9263" s="4" t="s">
        <v>849</v>
      </c>
      <c r="D9263" s="4" t="n">
        <v>67</v>
      </c>
      <c r="E9263" s="17" t="s">
        <v>780</v>
      </c>
      <c r="F9263" s="18" t="s">
        <v>768</v>
      </c>
    </row>
    <row r="9264" customFormat="false" ht="15" hidden="false" customHeight="false" outlineLevel="0" collapsed="false">
      <c r="A9264" s="4" t="str">
        <f aca="false">B9264&amp;"|"&amp;C9264</f>
        <v>tdbR00000941 His-GUG|68</v>
      </c>
      <c r="B9264" s="4" t="s">
        <v>163</v>
      </c>
      <c r="C9264" s="4" t="s">
        <v>850</v>
      </c>
      <c r="D9264" s="4" t="n">
        <v>68</v>
      </c>
      <c r="E9264" s="17" t="s">
        <v>772</v>
      </c>
      <c r="F9264" s="18" t="s">
        <v>768</v>
      </c>
    </row>
    <row r="9265" customFormat="false" ht="15" hidden="false" customHeight="false" outlineLevel="0" collapsed="false">
      <c r="A9265" s="4" t="str">
        <f aca="false">B9265&amp;"|"&amp;C9265</f>
        <v>tdbR00000941 His-GUG|69</v>
      </c>
      <c r="B9265" s="4" t="s">
        <v>163</v>
      </c>
      <c r="C9265" s="4" t="s">
        <v>851</v>
      </c>
      <c r="D9265" s="4" t="n">
        <v>69</v>
      </c>
      <c r="E9265" s="17" t="s">
        <v>777</v>
      </c>
      <c r="F9265" s="18" t="s">
        <v>768</v>
      </c>
    </row>
    <row r="9266" customFormat="false" ht="15" hidden="false" customHeight="false" outlineLevel="0" collapsed="false">
      <c r="A9266" s="4" t="str">
        <f aca="false">B9266&amp;"|"&amp;C9266</f>
        <v>tdbR00000941 His-GUG|70</v>
      </c>
      <c r="B9266" s="4" t="s">
        <v>163</v>
      </c>
      <c r="C9266" s="4" t="s">
        <v>852</v>
      </c>
      <c r="D9266" s="4" t="n">
        <v>70</v>
      </c>
      <c r="E9266" s="17" t="s">
        <v>772</v>
      </c>
      <c r="F9266" s="18" t="s">
        <v>768</v>
      </c>
    </row>
    <row r="9267" customFormat="false" ht="15" hidden="false" customHeight="false" outlineLevel="0" collapsed="false">
      <c r="A9267" s="4" t="str">
        <f aca="false">B9267&amp;"|"&amp;C9267</f>
        <v>tdbR00000941 His-GUG|71</v>
      </c>
      <c r="B9267" s="4" t="s">
        <v>163</v>
      </c>
      <c r="C9267" s="4" t="s">
        <v>853</v>
      </c>
      <c r="D9267" s="4" t="n">
        <v>71</v>
      </c>
      <c r="E9267" s="17" t="s">
        <v>780</v>
      </c>
      <c r="F9267" s="18" t="s">
        <v>768</v>
      </c>
    </row>
    <row r="9268" customFormat="false" ht="15" hidden="false" customHeight="false" outlineLevel="0" collapsed="false">
      <c r="A9268" s="4" t="str">
        <f aca="false">B9268&amp;"|"&amp;C9268</f>
        <v>tdbR00000941 His-GUG|72</v>
      </c>
      <c r="B9268" s="4" t="s">
        <v>163</v>
      </c>
      <c r="C9268" s="4" t="s">
        <v>854</v>
      </c>
      <c r="D9268" s="4" t="n">
        <v>72</v>
      </c>
      <c r="E9268" s="17" t="s">
        <v>772</v>
      </c>
      <c r="F9268" s="18" t="s">
        <v>768</v>
      </c>
    </row>
    <row r="9269" customFormat="false" ht="15" hidden="false" customHeight="false" outlineLevel="0" collapsed="false">
      <c r="A9269" s="4" t="str">
        <f aca="false">B9269&amp;"|"&amp;C9269</f>
        <v>tdbR00000946 Lys-CUU|1</v>
      </c>
      <c r="B9269" s="4" t="s">
        <v>164</v>
      </c>
      <c r="C9269" s="4" t="s">
        <v>767</v>
      </c>
      <c r="D9269" s="4" t="n">
        <v>1</v>
      </c>
      <c r="E9269" s="17" t="s">
        <v>459</v>
      </c>
      <c r="F9269" s="18" t="s">
        <v>768</v>
      </c>
    </row>
    <row r="9270" customFormat="false" ht="15" hidden="false" customHeight="false" outlineLevel="0" collapsed="false">
      <c r="A9270" s="4" t="str">
        <f aca="false">B9270&amp;"|"&amp;C9270</f>
        <v>tdbR00000946 Lys-CUU|2</v>
      </c>
      <c r="B9270" s="4" t="s">
        <v>164</v>
      </c>
      <c r="C9270" s="4" t="s">
        <v>769</v>
      </c>
      <c r="D9270" s="4" t="n">
        <v>2</v>
      </c>
      <c r="E9270" s="17" t="s">
        <v>772</v>
      </c>
      <c r="F9270" s="18" t="s">
        <v>768</v>
      </c>
    </row>
    <row r="9271" customFormat="false" ht="15" hidden="false" customHeight="false" outlineLevel="0" collapsed="false">
      <c r="A9271" s="4" t="str">
        <f aca="false">B9271&amp;"|"&amp;C9271</f>
        <v>tdbR00000946 Lys-CUU|3</v>
      </c>
      <c r="B9271" s="4" t="s">
        <v>164</v>
      </c>
      <c r="C9271" s="4" t="s">
        <v>770</v>
      </c>
      <c r="D9271" s="4" t="n">
        <v>3</v>
      </c>
      <c r="E9271" s="17" t="s">
        <v>459</v>
      </c>
      <c r="F9271" s="18" t="s">
        <v>768</v>
      </c>
    </row>
    <row r="9272" customFormat="false" ht="15" hidden="false" customHeight="false" outlineLevel="0" collapsed="false">
      <c r="A9272" s="4" t="str">
        <f aca="false">B9272&amp;"|"&amp;C9272</f>
        <v>tdbR00000946 Lys-CUU|4</v>
      </c>
      <c r="B9272" s="4" t="s">
        <v>164</v>
      </c>
      <c r="C9272" s="4" t="s">
        <v>771</v>
      </c>
      <c r="D9272" s="4" t="n">
        <v>4</v>
      </c>
      <c r="E9272" s="17" t="s">
        <v>772</v>
      </c>
      <c r="F9272" s="18" t="s">
        <v>768</v>
      </c>
    </row>
    <row r="9273" customFormat="false" ht="15" hidden="false" customHeight="false" outlineLevel="0" collapsed="false">
      <c r="A9273" s="4" t="str">
        <f aca="false">B9273&amp;"|"&amp;C9273</f>
        <v>tdbR00000946 Lys-CUU|5</v>
      </c>
      <c r="B9273" s="4" t="s">
        <v>164</v>
      </c>
      <c r="C9273" s="4" t="s">
        <v>773</v>
      </c>
      <c r="D9273" s="4" t="n">
        <v>5</v>
      </c>
      <c r="E9273" s="17" t="s">
        <v>772</v>
      </c>
      <c r="F9273" s="18" t="s">
        <v>768</v>
      </c>
    </row>
    <row r="9274" customFormat="false" ht="15" hidden="false" customHeight="false" outlineLevel="0" collapsed="false">
      <c r="A9274" s="4" t="str">
        <f aca="false">B9274&amp;"|"&amp;C9274</f>
        <v>tdbR00000946 Lys-CUU|6</v>
      </c>
      <c r="B9274" s="4" t="s">
        <v>164</v>
      </c>
      <c r="C9274" s="4" t="s">
        <v>774</v>
      </c>
      <c r="D9274" s="4" t="n">
        <v>6</v>
      </c>
      <c r="E9274" s="17" t="s">
        <v>459</v>
      </c>
      <c r="F9274" s="18" t="s">
        <v>768</v>
      </c>
    </row>
    <row r="9275" customFormat="false" ht="15" hidden="false" customHeight="false" outlineLevel="0" collapsed="false">
      <c r="A9275" s="4" t="str">
        <f aca="false">B9275&amp;"|"&amp;C9275</f>
        <v>tdbR00000946 Lys-CUU|7</v>
      </c>
      <c r="B9275" s="4" t="s">
        <v>164</v>
      </c>
      <c r="C9275" s="4" t="s">
        <v>775</v>
      </c>
      <c r="D9275" s="4" t="n">
        <v>7</v>
      </c>
      <c r="E9275" s="17" t="s">
        <v>777</v>
      </c>
      <c r="F9275" s="18" t="s">
        <v>768</v>
      </c>
    </row>
    <row r="9276" customFormat="false" ht="15" hidden="false" customHeight="false" outlineLevel="0" collapsed="false">
      <c r="A9276" s="4" t="str">
        <f aca="false">B9276&amp;"|"&amp;C9276</f>
        <v>tdbR00000946 Lys-CUU|8</v>
      </c>
      <c r="B9276" s="4" t="s">
        <v>164</v>
      </c>
      <c r="C9276" s="4" t="s">
        <v>776</v>
      </c>
      <c r="D9276" s="4" t="n">
        <v>8</v>
      </c>
      <c r="E9276" s="3" t="s">
        <v>777</v>
      </c>
      <c r="F9276" s="4" t="s">
        <v>778</v>
      </c>
    </row>
    <row r="9277" customFormat="false" ht="15" hidden="false" customHeight="false" outlineLevel="0" collapsed="false">
      <c r="A9277" s="4" t="str">
        <f aca="false">B9277&amp;"|"&amp;C9277</f>
        <v>tdbR00000946 Lys-CUU|9</v>
      </c>
      <c r="B9277" s="4" t="s">
        <v>164</v>
      </c>
      <c r="C9277" s="4" t="s">
        <v>779</v>
      </c>
      <c r="D9277" s="4" t="n">
        <v>9</v>
      </c>
      <c r="E9277" s="3" t="s">
        <v>780</v>
      </c>
      <c r="F9277" s="4" t="s">
        <v>781</v>
      </c>
    </row>
    <row r="9278" customFormat="false" ht="15" hidden="false" customHeight="false" outlineLevel="0" collapsed="false">
      <c r="A9278" s="4" t="str">
        <f aca="false">B9278&amp;"|"&amp;C9278</f>
        <v>tdbR00000946 Lys-CUU|10</v>
      </c>
      <c r="B9278" s="4" t="s">
        <v>164</v>
      </c>
      <c r="C9278" s="4" t="s">
        <v>782</v>
      </c>
      <c r="D9278" s="4" t="n">
        <v>10</v>
      </c>
      <c r="E9278" s="8" t="s">
        <v>459</v>
      </c>
      <c r="F9278" s="7" t="s">
        <v>783</v>
      </c>
    </row>
    <row r="9279" customFormat="false" ht="15" hidden="false" customHeight="false" outlineLevel="0" collapsed="false">
      <c r="A9279" s="4" t="str">
        <f aca="false">B9279&amp;"|"&amp;C9279</f>
        <v>tdbR00000946 Lys-CUU|11</v>
      </c>
      <c r="B9279" s="4" t="s">
        <v>164</v>
      </c>
      <c r="C9279" s="4" t="s">
        <v>784</v>
      </c>
      <c r="D9279" s="4" t="n">
        <v>11</v>
      </c>
      <c r="E9279" s="8" t="s">
        <v>772</v>
      </c>
      <c r="F9279" s="7" t="s">
        <v>783</v>
      </c>
    </row>
    <row r="9280" customFormat="false" ht="15" hidden="false" customHeight="false" outlineLevel="0" collapsed="false">
      <c r="A9280" s="4" t="str">
        <f aca="false">B9280&amp;"|"&amp;C9280</f>
        <v>tdbR00000946 Lys-CUU|12</v>
      </c>
      <c r="B9280" s="4" t="s">
        <v>164</v>
      </c>
      <c r="C9280" s="4" t="s">
        <v>785</v>
      </c>
      <c r="D9280" s="4" t="n">
        <v>12</v>
      </c>
      <c r="E9280" s="8" t="s">
        <v>777</v>
      </c>
      <c r="F9280" s="7" t="s">
        <v>783</v>
      </c>
    </row>
    <row r="9281" customFormat="false" ht="15" hidden="false" customHeight="false" outlineLevel="0" collapsed="false">
      <c r="A9281" s="4" t="str">
        <f aca="false">B9281&amp;"|"&amp;C9281</f>
        <v>tdbR00000946 Lys-CUU|13</v>
      </c>
      <c r="B9281" s="4" t="s">
        <v>164</v>
      </c>
      <c r="C9281" s="4" t="s">
        <v>786</v>
      </c>
      <c r="D9281" s="4" t="n">
        <v>13</v>
      </c>
      <c r="E9281" s="8" t="s">
        <v>772</v>
      </c>
      <c r="F9281" s="7" t="s">
        <v>783</v>
      </c>
    </row>
    <row r="9282" customFormat="false" ht="15" hidden="false" customHeight="false" outlineLevel="0" collapsed="false">
      <c r="A9282" s="4" t="str">
        <f aca="false">B9282&amp;"|"&amp;C9282</f>
        <v>tdbR00000946 Lys-CUU|14</v>
      </c>
      <c r="B9282" s="4" t="s">
        <v>164</v>
      </c>
      <c r="C9282" s="4" t="s">
        <v>787</v>
      </c>
      <c r="D9282" s="4" t="n">
        <v>14</v>
      </c>
      <c r="E9282" s="19" t="s">
        <v>780</v>
      </c>
      <c r="F9282" s="20" t="s">
        <v>788</v>
      </c>
    </row>
    <row r="9283" customFormat="false" ht="15" hidden="false" customHeight="false" outlineLevel="0" collapsed="false">
      <c r="A9283" s="4" t="str">
        <f aca="false">B9283&amp;"|"&amp;C9283</f>
        <v>tdbR00000946 Lys-CUU|15</v>
      </c>
      <c r="B9283" s="4" t="s">
        <v>164</v>
      </c>
      <c r="C9283" s="4" t="s">
        <v>789</v>
      </c>
      <c r="D9283" s="4" t="n">
        <v>15</v>
      </c>
      <c r="E9283" s="19" t="s">
        <v>459</v>
      </c>
      <c r="F9283" s="20" t="s">
        <v>788</v>
      </c>
    </row>
    <row r="9284" customFormat="false" ht="15" hidden="false" customHeight="false" outlineLevel="0" collapsed="false">
      <c r="A9284" s="4" t="str">
        <f aca="false">B9284&amp;"|"&amp;C9284</f>
        <v>tdbR00000946 Lys-CUU|16</v>
      </c>
      <c r="B9284" s="4" t="s">
        <v>164</v>
      </c>
      <c r="C9284" s="4" t="s">
        <v>790</v>
      </c>
      <c r="D9284" s="4" t="n">
        <v>16</v>
      </c>
      <c r="E9284" s="19" t="s">
        <v>777</v>
      </c>
      <c r="F9284" s="20" t="s">
        <v>788</v>
      </c>
    </row>
    <row r="9285" customFormat="false" ht="15" hidden="false" customHeight="false" outlineLevel="0" collapsed="false">
      <c r="A9285" s="4" t="str">
        <f aca="false">B9285&amp;"|"&amp;C9285</f>
        <v>tdbR00000946 Lys-CUU|17</v>
      </c>
      <c r="B9285" s="4" t="s">
        <v>164</v>
      </c>
      <c r="C9285" s="4" t="s">
        <v>791</v>
      </c>
      <c r="D9285" s="4" t="n">
        <v>17</v>
      </c>
      <c r="E9285" s="19" t="s">
        <v>777</v>
      </c>
      <c r="F9285" s="20" t="s">
        <v>788</v>
      </c>
    </row>
    <row r="9286" customFormat="false" ht="15" hidden="false" customHeight="false" outlineLevel="0" collapsed="false">
      <c r="A9286" s="4" t="str">
        <f aca="false">B9286&amp;"|"&amp;C9286</f>
        <v>tdbR00000946 Lys-CUU|17a</v>
      </c>
      <c r="B9286" s="4" t="s">
        <v>164</v>
      </c>
      <c r="C9286" s="4" t="s">
        <v>792</v>
      </c>
      <c r="D9286" s="4" t="n">
        <v>18</v>
      </c>
      <c r="E9286" s="19" t="s">
        <v>777</v>
      </c>
      <c r="F9286" s="20" t="s">
        <v>788</v>
      </c>
    </row>
    <row r="9287" customFormat="false" ht="15" hidden="false" customHeight="false" outlineLevel="0" collapsed="false">
      <c r="A9287" s="4" t="str">
        <f aca="false">B9287&amp;"|"&amp;C9287</f>
        <v>tdbR00000946 Lys-CUU|18</v>
      </c>
      <c r="B9287" s="4" t="s">
        <v>164</v>
      </c>
      <c r="C9287" s="4" t="s">
        <v>793</v>
      </c>
      <c r="D9287" s="4" t="n">
        <v>19</v>
      </c>
      <c r="E9287" s="19" t="s">
        <v>459</v>
      </c>
      <c r="F9287" s="20" t="s">
        <v>788</v>
      </c>
    </row>
    <row r="9288" customFormat="false" ht="15" hidden="false" customHeight="false" outlineLevel="0" collapsed="false">
      <c r="A9288" s="4" t="str">
        <f aca="false">B9288&amp;"|"&amp;C9288</f>
        <v>tdbR00000946 Lys-CUU|19</v>
      </c>
      <c r="B9288" s="4" t="s">
        <v>164</v>
      </c>
      <c r="C9288" s="4" t="s">
        <v>794</v>
      </c>
      <c r="D9288" s="4" t="n">
        <v>20</v>
      </c>
      <c r="E9288" s="19" t="s">
        <v>459</v>
      </c>
      <c r="F9288" s="20" t="s">
        <v>788</v>
      </c>
    </row>
    <row r="9289" customFormat="false" ht="15" hidden="false" customHeight="false" outlineLevel="0" collapsed="false">
      <c r="A9289" s="4" t="str">
        <f aca="false">B9289&amp;"|"&amp;C9289</f>
        <v>tdbR00000946 Lys-CUU|20</v>
      </c>
      <c r="B9289" s="4" t="s">
        <v>164</v>
      </c>
      <c r="C9289" s="4" t="s">
        <v>795</v>
      </c>
      <c r="D9289" s="4" t="n">
        <v>21</v>
      </c>
      <c r="E9289" s="19" t="s">
        <v>777</v>
      </c>
      <c r="F9289" s="20" t="s">
        <v>788</v>
      </c>
    </row>
    <row r="9290" customFormat="false" ht="15" hidden="false" customHeight="false" outlineLevel="0" collapsed="false">
      <c r="A9290" s="4" t="str">
        <f aca="false">B9290&amp;"|"&amp;C9290</f>
        <v>tdbR00000946 Lys-CUU|20a</v>
      </c>
      <c r="B9290" s="4" t="s">
        <v>164</v>
      </c>
      <c r="C9290" s="4" t="s">
        <v>796</v>
      </c>
      <c r="D9290" s="4" t="n">
        <v>22</v>
      </c>
      <c r="E9290" s="19" t="s">
        <v>777</v>
      </c>
      <c r="F9290" s="20" t="s">
        <v>788</v>
      </c>
    </row>
    <row r="9291" customFormat="false" ht="15" hidden="false" customHeight="false" outlineLevel="0" collapsed="false">
      <c r="A9291" s="4" t="str">
        <f aca="false">B9291&amp;"|"&amp;C9291</f>
        <v>tdbR00000946 Lys-CUU|20b</v>
      </c>
      <c r="B9291" s="4" t="s">
        <v>164</v>
      </c>
      <c r="C9291" s="4" t="s">
        <v>855</v>
      </c>
      <c r="D9291" s="4" t="n">
        <v>23</v>
      </c>
      <c r="E9291" s="19" t="s">
        <v>777</v>
      </c>
      <c r="F9291" s="20" t="s">
        <v>788</v>
      </c>
    </row>
    <row r="9292" customFormat="false" ht="15" hidden="false" customHeight="false" outlineLevel="0" collapsed="false">
      <c r="A9292" s="4" t="str">
        <f aca="false">B9292&amp;"|"&amp;C9292</f>
        <v>tdbR00000946 Lys-CUU|21</v>
      </c>
      <c r="B9292" s="4" t="s">
        <v>164</v>
      </c>
      <c r="C9292" s="4" t="s">
        <v>797</v>
      </c>
      <c r="D9292" s="4" t="n">
        <v>24</v>
      </c>
      <c r="E9292" s="19" t="s">
        <v>780</v>
      </c>
      <c r="F9292" s="20" t="s">
        <v>788</v>
      </c>
    </row>
    <row r="9293" customFormat="false" ht="15" hidden="false" customHeight="false" outlineLevel="0" collapsed="false">
      <c r="A9293" s="4" t="str">
        <f aca="false">B9293&amp;"|"&amp;C9293</f>
        <v>tdbR00000946 Lys-CUU|22</v>
      </c>
      <c r="B9293" s="4" t="s">
        <v>164</v>
      </c>
      <c r="C9293" s="4" t="s">
        <v>798</v>
      </c>
      <c r="D9293" s="4" t="n">
        <v>25</v>
      </c>
      <c r="E9293" s="8" t="s">
        <v>459</v>
      </c>
      <c r="F9293" s="7" t="s">
        <v>783</v>
      </c>
    </row>
    <row r="9294" customFormat="false" ht="15" hidden="false" customHeight="false" outlineLevel="0" collapsed="false">
      <c r="A9294" s="4" t="str">
        <f aca="false">B9294&amp;"|"&amp;C9294</f>
        <v>tdbR00000946 Lys-CUU|23</v>
      </c>
      <c r="B9294" s="4" t="s">
        <v>164</v>
      </c>
      <c r="C9294" s="4" t="s">
        <v>799</v>
      </c>
      <c r="D9294" s="4" t="n">
        <v>26</v>
      </c>
      <c r="E9294" s="8" t="s">
        <v>780</v>
      </c>
      <c r="F9294" s="7" t="s">
        <v>783</v>
      </c>
    </row>
    <row r="9295" customFormat="false" ht="15" hidden="false" customHeight="false" outlineLevel="0" collapsed="false">
      <c r="A9295" s="4" t="str">
        <f aca="false">B9295&amp;"|"&amp;C9295</f>
        <v>tdbR00000946 Lys-CUU|24</v>
      </c>
      <c r="B9295" s="4" t="s">
        <v>164</v>
      </c>
      <c r="C9295" s="4" t="s">
        <v>800</v>
      </c>
      <c r="D9295" s="4" t="n">
        <v>27</v>
      </c>
      <c r="E9295" s="8" t="s">
        <v>459</v>
      </c>
      <c r="F9295" s="7" t="s">
        <v>783</v>
      </c>
    </row>
    <row r="9296" customFormat="false" ht="15" hidden="false" customHeight="false" outlineLevel="0" collapsed="false">
      <c r="A9296" s="4" t="str">
        <f aca="false">B9296&amp;"|"&amp;C9296</f>
        <v>tdbR00000946 Lys-CUU|25</v>
      </c>
      <c r="B9296" s="4" t="s">
        <v>164</v>
      </c>
      <c r="C9296" s="4" t="s">
        <v>801</v>
      </c>
      <c r="D9296" s="4" t="n">
        <v>28</v>
      </c>
      <c r="E9296" s="8" t="s">
        <v>772</v>
      </c>
      <c r="F9296" s="7" t="s">
        <v>783</v>
      </c>
    </row>
    <row r="9297" customFormat="false" ht="15" hidden="false" customHeight="false" outlineLevel="0" collapsed="false">
      <c r="A9297" s="4" t="str">
        <f aca="false">B9297&amp;"|"&amp;C9297</f>
        <v>tdbR00000946 Lys-CUU|26</v>
      </c>
      <c r="B9297" s="4" t="s">
        <v>164</v>
      </c>
      <c r="C9297" s="4" t="s">
        <v>802</v>
      </c>
      <c r="D9297" s="4" t="n">
        <v>29</v>
      </c>
      <c r="E9297" s="3" t="s">
        <v>780</v>
      </c>
      <c r="F9297" s="4" t="s">
        <v>803</v>
      </c>
    </row>
    <row r="9298" customFormat="false" ht="15" hidden="false" customHeight="false" outlineLevel="0" collapsed="false">
      <c r="A9298" s="4" t="str">
        <f aca="false">B9298&amp;"|"&amp;C9298</f>
        <v>tdbR00000946 Lys-CUU|27</v>
      </c>
      <c r="B9298" s="4" t="s">
        <v>164</v>
      </c>
      <c r="C9298" s="4" t="s">
        <v>804</v>
      </c>
      <c r="D9298" s="4" t="n">
        <v>30</v>
      </c>
      <c r="E9298" s="21" t="s">
        <v>459</v>
      </c>
      <c r="F9298" s="22" t="s">
        <v>805</v>
      </c>
    </row>
    <row r="9299" customFormat="false" ht="15" hidden="false" customHeight="false" outlineLevel="0" collapsed="false">
      <c r="A9299" s="4" t="str">
        <f aca="false">B9299&amp;"|"&amp;C9299</f>
        <v>tdbR00000946 Lys-CUU|28</v>
      </c>
      <c r="B9299" s="4" t="s">
        <v>164</v>
      </c>
      <c r="C9299" s="4" t="s">
        <v>806</v>
      </c>
      <c r="D9299" s="4" t="n">
        <v>31</v>
      </c>
      <c r="E9299" s="21" t="s">
        <v>772</v>
      </c>
      <c r="F9299" s="22" t="s">
        <v>805</v>
      </c>
    </row>
    <row r="9300" customFormat="false" ht="15" hidden="false" customHeight="false" outlineLevel="0" collapsed="false">
      <c r="A9300" s="4" t="str">
        <f aca="false">B9300&amp;"|"&amp;C9300</f>
        <v>tdbR00000946 Lys-CUU|29</v>
      </c>
      <c r="B9300" s="4" t="s">
        <v>164</v>
      </c>
      <c r="C9300" s="4" t="s">
        <v>807</v>
      </c>
      <c r="D9300" s="4" t="n">
        <v>32</v>
      </c>
      <c r="E9300" s="21" t="s">
        <v>777</v>
      </c>
      <c r="F9300" s="22" t="s">
        <v>805</v>
      </c>
    </row>
    <row r="9301" customFormat="false" ht="15" hidden="false" customHeight="false" outlineLevel="0" collapsed="false">
      <c r="A9301" s="4" t="str">
        <f aca="false">B9301&amp;"|"&amp;C9301</f>
        <v>tdbR00000946 Lys-CUU|30</v>
      </c>
      <c r="B9301" s="4" t="s">
        <v>164</v>
      </c>
      <c r="C9301" s="4" t="s">
        <v>808</v>
      </c>
      <c r="D9301" s="4" t="n">
        <v>33</v>
      </c>
      <c r="E9301" s="21" t="s">
        <v>459</v>
      </c>
      <c r="F9301" s="22" t="s">
        <v>805</v>
      </c>
    </row>
    <row r="9302" customFormat="false" ht="15" hidden="false" customHeight="false" outlineLevel="0" collapsed="false">
      <c r="A9302" s="4" t="str">
        <f aca="false">B9302&amp;"|"&amp;C9302</f>
        <v>tdbR00000946 Lys-CUU|31</v>
      </c>
      <c r="B9302" s="4" t="s">
        <v>164</v>
      </c>
      <c r="C9302" s="4" t="s">
        <v>809</v>
      </c>
      <c r="D9302" s="4" t="n">
        <v>34</v>
      </c>
      <c r="E9302" s="21" t="s">
        <v>780</v>
      </c>
      <c r="F9302" s="22" t="s">
        <v>805</v>
      </c>
    </row>
    <row r="9303" customFormat="false" ht="15" hidden="false" customHeight="false" outlineLevel="0" collapsed="false">
      <c r="A9303" s="4" t="str">
        <f aca="false">B9303&amp;"|"&amp;C9303</f>
        <v>tdbR00000946 Lys-CUU|32</v>
      </c>
      <c r="B9303" s="4" t="s">
        <v>164</v>
      </c>
      <c r="C9303" s="4" t="s">
        <v>810</v>
      </c>
      <c r="D9303" s="4" t="n">
        <v>35</v>
      </c>
      <c r="E9303" s="19" t="s">
        <v>772</v>
      </c>
      <c r="F9303" s="20" t="s">
        <v>811</v>
      </c>
    </row>
    <row r="9304" customFormat="false" ht="15" hidden="false" customHeight="false" outlineLevel="0" collapsed="false">
      <c r="A9304" s="4" t="str">
        <f aca="false">B9304&amp;"|"&amp;C9304</f>
        <v>tdbR00000946 Lys-CUU|33</v>
      </c>
      <c r="B9304" s="4" t="s">
        <v>164</v>
      </c>
      <c r="C9304" s="4" t="s">
        <v>812</v>
      </c>
      <c r="D9304" s="4" t="n">
        <v>36</v>
      </c>
      <c r="E9304" s="19" t="s">
        <v>777</v>
      </c>
      <c r="F9304" s="20" t="s">
        <v>811</v>
      </c>
    </row>
    <row r="9305" customFormat="false" ht="15" hidden="false" customHeight="false" outlineLevel="0" collapsed="false">
      <c r="A9305" s="4" t="str">
        <f aca="false">B9305&amp;"|"&amp;C9305</f>
        <v>tdbR00000946 Lys-CUU|34</v>
      </c>
      <c r="B9305" s="4" t="s">
        <v>164</v>
      </c>
      <c r="C9305" s="4" t="s">
        <v>813</v>
      </c>
      <c r="D9305" s="4" t="n">
        <v>37</v>
      </c>
      <c r="E9305" s="19" t="s">
        <v>772</v>
      </c>
      <c r="F9305" s="20" t="s">
        <v>811</v>
      </c>
    </row>
    <row r="9306" customFormat="false" ht="15" hidden="false" customHeight="false" outlineLevel="0" collapsed="false">
      <c r="A9306" s="4" t="str">
        <f aca="false">B9306&amp;"|"&amp;C9306</f>
        <v>tdbR00000946 Lys-CUU|35</v>
      </c>
      <c r="B9306" s="4" t="s">
        <v>164</v>
      </c>
      <c r="C9306" s="4" t="s">
        <v>814</v>
      </c>
      <c r="D9306" s="4" t="n">
        <v>38</v>
      </c>
      <c r="E9306" s="19" t="s">
        <v>777</v>
      </c>
      <c r="F9306" s="20" t="s">
        <v>811</v>
      </c>
    </row>
    <row r="9307" customFormat="false" ht="15" hidden="false" customHeight="false" outlineLevel="0" collapsed="false">
      <c r="A9307" s="4" t="str">
        <f aca="false">B9307&amp;"|"&amp;C9307</f>
        <v>tdbR00000946 Lys-CUU|36</v>
      </c>
      <c r="B9307" s="4" t="s">
        <v>164</v>
      </c>
      <c r="C9307" s="4" t="s">
        <v>815</v>
      </c>
      <c r="D9307" s="4" t="n">
        <v>39</v>
      </c>
      <c r="E9307" s="19" t="s">
        <v>777</v>
      </c>
      <c r="F9307" s="20" t="s">
        <v>811</v>
      </c>
    </row>
    <row r="9308" customFormat="false" ht="15" hidden="false" customHeight="false" outlineLevel="0" collapsed="false">
      <c r="A9308" s="4" t="str">
        <f aca="false">B9308&amp;"|"&amp;C9308</f>
        <v>tdbR00000946 Lys-CUU|37</v>
      </c>
      <c r="B9308" s="4" t="s">
        <v>164</v>
      </c>
      <c r="C9308" s="4" t="s">
        <v>816</v>
      </c>
      <c r="D9308" s="4" t="n">
        <v>40</v>
      </c>
      <c r="E9308" s="19" t="s">
        <v>780</v>
      </c>
      <c r="F9308" s="20" t="s">
        <v>811</v>
      </c>
    </row>
    <row r="9309" customFormat="false" ht="15" hidden="false" customHeight="false" outlineLevel="0" collapsed="false">
      <c r="A9309" s="4" t="str">
        <f aca="false">B9309&amp;"|"&amp;C9309</f>
        <v>tdbR00000946 Lys-CUU|38</v>
      </c>
      <c r="B9309" s="4" t="s">
        <v>164</v>
      </c>
      <c r="C9309" s="4" t="s">
        <v>817</v>
      </c>
      <c r="D9309" s="4" t="n">
        <v>41</v>
      </c>
      <c r="E9309" s="19" t="s">
        <v>780</v>
      </c>
      <c r="F9309" s="20" t="s">
        <v>811</v>
      </c>
    </row>
    <row r="9310" customFormat="false" ht="15" hidden="false" customHeight="false" outlineLevel="0" collapsed="false">
      <c r="A9310" s="4" t="str">
        <f aca="false">B9310&amp;"|"&amp;C9310</f>
        <v>tdbR00000946 Lys-CUU|39</v>
      </c>
      <c r="B9310" s="4" t="s">
        <v>164</v>
      </c>
      <c r="C9310" s="4" t="s">
        <v>818</v>
      </c>
      <c r="D9310" s="4" t="n">
        <v>42</v>
      </c>
      <c r="E9310" s="21" t="s">
        <v>777</v>
      </c>
      <c r="F9310" s="22" t="s">
        <v>805</v>
      </c>
    </row>
    <row r="9311" customFormat="false" ht="15" hidden="false" customHeight="false" outlineLevel="0" collapsed="false">
      <c r="A9311" s="4" t="str">
        <f aca="false">B9311&amp;"|"&amp;C9311</f>
        <v>tdbR00000946 Lys-CUU|40</v>
      </c>
      <c r="B9311" s="4" t="s">
        <v>164</v>
      </c>
      <c r="C9311" s="4" t="s">
        <v>819</v>
      </c>
      <c r="D9311" s="4" t="n">
        <v>43</v>
      </c>
      <c r="E9311" s="21" t="s">
        <v>772</v>
      </c>
      <c r="F9311" s="22" t="s">
        <v>805</v>
      </c>
    </row>
    <row r="9312" customFormat="false" ht="15" hidden="false" customHeight="false" outlineLevel="0" collapsed="false">
      <c r="A9312" s="4" t="str">
        <f aca="false">B9312&amp;"|"&amp;C9312</f>
        <v>tdbR00000946 Lys-CUU|41</v>
      </c>
      <c r="B9312" s="4" t="s">
        <v>164</v>
      </c>
      <c r="C9312" s="4" t="s">
        <v>820</v>
      </c>
      <c r="D9312" s="4" t="n">
        <v>44</v>
      </c>
      <c r="E9312" s="21" t="s">
        <v>780</v>
      </c>
      <c r="F9312" s="22" t="s">
        <v>805</v>
      </c>
    </row>
    <row r="9313" customFormat="false" ht="15" hidden="false" customHeight="false" outlineLevel="0" collapsed="false">
      <c r="A9313" s="4" t="str">
        <f aca="false">B9313&amp;"|"&amp;C9313</f>
        <v>tdbR00000946 Lys-CUU|42</v>
      </c>
      <c r="B9313" s="4" t="s">
        <v>164</v>
      </c>
      <c r="C9313" s="4" t="s">
        <v>821</v>
      </c>
      <c r="D9313" s="4" t="n">
        <v>45</v>
      </c>
      <c r="E9313" s="21" t="s">
        <v>459</v>
      </c>
      <c r="F9313" s="22" t="s">
        <v>805</v>
      </c>
    </row>
    <row r="9314" customFormat="false" ht="15" hidden="false" customHeight="false" outlineLevel="0" collapsed="false">
      <c r="A9314" s="4" t="str">
        <f aca="false">B9314&amp;"|"&amp;C9314</f>
        <v>tdbR00000946 Lys-CUU|43</v>
      </c>
      <c r="B9314" s="4" t="s">
        <v>164</v>
      </c>
      <c r="C9314" s="4" t="s">
        <v>822</v>
      </c>
      <c r="D9314" s="4" t="n">
        <v>46</v>
      </c>
      <c r="E9314" s="21" t="s">
        <v>772</v>
      </c>
      <c r="F9314" s="22" t="s">
        <v>805</v>
      </c>
    </row>
    <row r="9315" customFormat="false" ht="15" hidden="false" customHeight="false" outlineLevel="0" collapsed="false">
      <c r="A9315" s="4" t="str">
        <f aca="false">B9315&amp;"|"&amp;C9315</f>
        <v>tdbR00000946 Lys-CUU|44</v>
      </c>
      <c r="B9315" s="4" t="s">
        <v>164</v>
      </c>
      <c r="C9315" s="4" t="s">
        <v>823</v>
      </c>
      <c r="D9315" s="4" t="n">
        <v>47</v>
      </c>
      <c r="E9315" s="19" t="s">
        <v>459</v>
      </c>
      <c r="F9315" s="20" t="s">
        <v>824</v>
      </c>
    </row>
    <row r="9316" customFormat="false" ht="15" hidden="false" customHeight="false" outlineLevel="0" collapsed="false">
      <c r="A9316" s="4" t="str">
        <f aca="false">B9316&amp;"|"&amp;C9316</f>
        <v>tdbR00000946 Lys-CUU|45</v>
      </c>
      <c r="B9316" s="4" t="s">
        <v>164</v>
      </c>
      <c r="C9316" s="4" t="s">
        <v>825</v>
      </c>
      <c r="D9316" s="4" t="n">
        <v>48</v>
      </c>
      <c r="E9316" s="19" t="s">
        <v>459</v>
      </c>
      <c r="F9316" s="20" t="s">
        <v>824</v>
      </c>
    </row>
    <row r="9317" customFormat="false" ht="15" hidden="false" customHeight="false" outlineLevel="0" collapsed="false">
      <c r="A9317" s="4" t="str">
        <f aca="false">B9317&amp;"|"&amp;C9317</f>
        <v>tdbR00000946 Lys-CUU|46</v>
      </c>
      <c r="B9317" s="4" t="s">
        <v>164</v>
      </c>
      <c r="C9317" s="4" t="s">
        <v>826</v>
      </c>
      <c r="D9317" s="4" t="n">
        <v>49</v>
      </c>
      <c r="E9317" s="19" t="s">
        <v>459</v>
      </c>
      <c r="F9317" s="20" t="s">
        <v>824</v>
      </c>
    </row>
    <row r="9318" customFormat="false" ht="15" hidden="false" customHeight="false" outlineLevel="0" collapsed="false">
      <c r="A9318" s="4" t="str">
        <f aca="false">B9318&amp;"|"&amp;C9318</f>
        <v>tdbR00000946 Lys-CUU|47</v>
      </c>
      <c r="B9318" s="4" t="s">
        <v>164</v>
      </c>
      <c r="C9318" s="4" t="s">
        <v>827</v>
      </c>
      <c r="D9318" s="4" t="n">
        <v>50</v>
      </c>
      <c r="E9318" s="19" t="s">
        <v>777</v>
      </c>
      <c r="F9318" s="20" t="s">
        <v>824</v>
      </c>
    </row>
    <row r="9319" customFormat="false" ht="15" hidden="false" customHeight="false" outlineLevel="0" collapsed="false">
      <c r="A9319" s="4" t="str">
        <f aca="false">B9319&amp;"|"&amp;C9319</f>
        <v>tdbR00000946 Lys-CUU|48</v>
      </c>
      <c r="B9319" s="4" t="s">
        <v>164</v>
      </c>
      <c r="C9319" s="4" t="s">
        <v>828</v>
      </c>
      <c r="D9319" s="4" t="n">
        <v>51</v>
      </c>
      <c r="E9319" s="19" t="s">
        <v>772</v>
      </c>
      <c r="F9319" s="20" t="s">
        <v>824</v>
      </c>
    </row>
    <row r="9320" customFormat="false" ht="15" hidden="false" customHeight="false" outlineLevel="0" collapsed="false">
      <c r="A9320" s="4" t="str">
        <f aca="false">B9320&amp;"|"&amp;C9320</f>
        <v>tdbR00000946 Lys-CUU|49</v>
      </c>
      <c r="B9320" s="4" t="s">
        <v>164</v>
      </c>
      <c r="C9320" s="4" t="s">
        <v>829</v>
      </c>
      <c r="D9320" s="4" t="n">
        <v>52</v>
      </c>
      <c r="E9320" s="23" t="s">
        <v>772</v>
      </c>
      <c r="F9320" s="10" t="s">
        <v>830</v>
      </c>
    </row>
    <row r="9321" customFormat="false" ht="15" hidden="false" customHeight="false" outlineLevel="0" collapsed="false">
      <c r="A9321" s="4" t="str">
        <f aca="false">B9321&amp;"|"&amp;C9321</f>
        <v>tdbR00000946 Lys-CUU|50</v>
      </c>
      <c r="B9321" s="4" t="s">
        <v>164</v>
      </c>
      <c r="C9321" s="4" t="s">
        <v>831</v>
      </c>
      <c r="D9321" s="4" t="n">
        <v>53</v>
      </c>
      <c r="E9321" s="23" t="s">
        <v>459</v>
      </c>
      <c r="F9321" s="10" t="s">
        <v>830</v>
      </c>
    </row>
    <row r="9322" customFormat="false" ht="15" hidden="false" customHeight="false" outlineLevel="0" collapsed="false">
      <c r="A9322" s="4" t="str">
        <f aca="false">B9322&amp;"|"&amp;C9322</f>
        <v>tdbR00000946 Lys-CUU|51</v>
      </c>
      <c r="B9322" s="4" t="s">
        <v>164</v>
      </c>
      <c r="C9322" s="4" t="s">
        <v>832</v>
      </c>
      <c r="D9322" s="4" t="n">
        <v>54</v>
      </c>
      <c r="E9322" s="23" t="s">
        <v>459</v>
      </c>
      <c r="F9322" s="10" t="s">
        <v>830</v>
      </c>
    </row>
    <row r="9323" customFormat="false" ht="15" hidden="false" customHeight="false" outlineLevel="0" collapsed="false">
      <c r="A9323" s="4" t="str">
        <f aca="false">B9323&amp;"|"&amp;C9323</f>
        <v>tdbR00000946 Lys-CUU|52</v>
      </c>
      <c r="B9323" s="4" t="s">
        <v>164</v>
      </c>
      <c r="C9323" s="4" t="s">
        <v>833</v>
      </c>
      <c r="D9323" s="4" t="n">
        <v>55</v>
      </c>
      <c r="E9323" s="23" t="s">
        <v>459</v>
      </c>
      <c r="F9323" s="10" t="s">
        <v>830</v>
      </c>
    </row>
    <row r="9324" customFormat="false" ht="15" hidden="false" customHeight="false" outlineLevel="0" collapsed="false">
      <c r="A9324" s="4" t="str">
        <f aca="false">B9324&amp;"|"&amp;C9324</f>
        <v>tdbR00000946 Lys-CUU|53</v>
      </c>
      <c r="B9324" s="4" t="s">
        <v>164</v>
      </c>
      <c r="C9324" s="4" t="s">
        <v>834</v>
      </c>
      <c r="D9324" s="4" t="n">
        <v>56</v>
      </c>
      <c r="E9324" s="23" t="s">
        <v>459</v>
      </c>
      <c r="F9324" s="10" t="s">
        <v>830</v>
      </c>
    </row>
    <row r="9325" customFormat="false" ht="15" hidden="false" customHeight="false" outlineLevel="0" collapsed="false">
      <c r="A9325" s="4" t="str">
        <f aca="false">B9325&amp;"|"&amp;C9325</f>
        <v>tdbR00000946 Lys-CUU|54</v>
      </c>
      <c r="B9325" s="4" t="s">
        <v>164</v>
      </c>
      <c r="C9325" s="4" t="s">
        <v>835</v>
      </c>
      <c r="D9325" s="4" t="n">
        <v>57</v>
      </c>
      <c r="E9325" s="19" t="s">
        <v>777</v>
      </c>
      <c r="F9325" s="20" t="s">
        <v>836</v>
      </c>
    </row>
    <row r="9326" customFormat="false" ht="15" hidden="false" customHeight="false" outlineLevel="0" collapsed="false">
      <c r="A9326" s="4" t="str">
        <f aca="false">B9326&amp;"|"&amp;C9326</f>
        <v>tdbR00000946 Lys-CUU|55</v>
      </c>
      <c r="B9326" s="4" t="s">
        <v>164</v>
      </c>
      <c r="C9326" s="4" t="s">
        <v>837</v>
      </c>
      <c r="D9326" s="4" t="n">
        <v>58</v>
      </c>
      <c r="E9326" s="19" t="s">
        <v>777</v>
      </c>
      <c r="F9326" s="20" t="s">
        <v>836</v>
      </c>
    </row>
    <row r="9327" customFormat="false" ht="15" hidden="false" customHeight="false" outlineLevel="0" collapsed="false">
      <c r="A9327" s="4" t="str">
        <f aca="false">B9327&amp;"|"&amp;C9327</f>
        <v>tdbR00000946 Lys-CUU|56</v>
      </c>
      <c r="B9327" s="4" t="s">
        <v>164</v>
      </c>
      <c r="C9327" s="4" t="s">
        <v>838</v>
      </c>
      <c r="D9327" s="4" t="n">
        <v>59</v>
      </c>
      <c r="E9327" s="19" t="s">
        <v>772</v>
      </c>
      <c r="F9327" s="20" t="s">
        <v>836</v>
      </c>
    </row>
    <row r="9328" customFormat="false" ht="15" hidden="false" customHeight="false" outlineLevel="0" collapsed="false">
      <c r="A9328" s="4" t="str">
        <f aca="false">B9328&amp;"|"&amp;C9328</f>
        <v>tdbR00000946 Lys-CUU|57</v>
      </c>
      <c r="B9328" s="4" t="s">
        <v>164</v>
      </c>
      <c r="C9328" s="4" t="s">
        <v>839</v>
      </c>
      <c r="D9328" s="4" t="n">
        <v>60</v>
      </c>
      <c r="E9328" s="19" t="s">
        <v>459</v>
      </c>
      <c r="F9328" s="20" t="s">
        <v>836</v>
      </c>
    </row>
    <row r="9329" customFormat="false" ht="15" hidden="false" customHeight="false" outlineLevel="0" collapsed="false">
      <c r="A9329" s="4" t="str">
        <f aca="false">B9329&amp;"|"&amp;C9329</f>
        <v>tdbR00000946 Lys-CUU|58</v>
      </c>
      <c r="B9329" s="4" t="s">
        <v>164</v>
      </c>
      <c r="C9329" s="4" t="s">
        <v>840</v>
      </c>
      <c r="D9329" s="4" t="n">
        <v>61</v>
      </c>
      <c r="E9329" s="19" t="s">
        <v>780</v>
      </c>
      <c r="F9329" s="20" t="s">
        <v>836</v>
      </c>
    </row>
    <row r="9330" customFormat="false" ht="15" hidden="false" customHeight="false" outlineLevel="0" collapsed="false">
      <c r="A9330" s="4" t="str">
        <f aca="false">B9330&amp;"|"&amp;C9330</f>
        <v>tdbR00000946 Lys-CUU|59</v>
      </c>
      <c r="B9330" s="4" t="s">
        <v>164</v>
      </c>
      <c r="C9330" s="4" t="s">
        <v>841</v>
      </c>
      <c r="D9330" s="4" t="n">
        <v>62</v>
      </c>
      <c r="E9330" s="19" t="s">
        <v>459</v>
      </c>
      <c r="F9330" s="20" t="s">
        <v>836</v>
      </c>
    </row>
    <row r="9331" customFormat="false" ht="15" hidden="false" customHeight="false" outlineLevel="0" collapsed="false">
      <c r="A9331" s="4" t="str">
        <f aca="false">B9331&amp;"|"&amp;C9331</f>
        <v>tdbR00000946 Lys-CUU|60</v>
      </c>
      <c r="B9331" s="4" t="s">
        <v>164</v>
      </c>
      <c r="C9331" s="4" t="s">
        <v>842</v>
      </c>
      <c r="D9331" s="4" t="n">
        <v>63</v>
      </c>
      <c r="E9331" s="19" t="s">
        <v>777</v>
      </c>
      <c r="F9331" s="20" t="s">
        <v>836</v>
      </c>
    </row>
    <row r="9332" customFormat="false" ht="15" hidden="false" customHeight="false" outlineLevel="0" collapsed="false">
      <c r="A9332" s="4" t="str">
        <f aca="false">B9332&amp;"|"&amp;C9332</f>
        <v>tdbR00000946 Lys-CUU|61</v>
      </c>
      <c r="B9332" s="4" t="s">
        <v>164</v>
      </c>
      <c r="C9332" s="4" t="s">
        <v>843</v>
      </c>
      <c r="D9332" s="4" t="n">
        <v>64</v>
      </c>
      <c r="E9332" s="23" t="s">
        <v>772</v>
      </c>
      <c r="F9332" s="10" t="s">
        <v>830</v>
      </c>
    </row>
    <row r="9333" customFormat="false" ht="15" hidden="false" customHeight="false" outlineLevel="0" collapsed="false">
      <c r="A9333" s="4" t="str">
        <f aca="false">B9333&amp;"|"&amp;C9333</f>
        <v>tdbR00000946 Lys-CUU|62</v>
      </c>
      <c r="B9333" s="4" t="s">
        <v>164</v>
      </c>
      <c r="C9333" s="4" t="s">
        <v>844</v>
      </c>
      <c r="D9333" s="4" t="n">
        <v>65</v>
      </c>
      <c r="E9333" s="23" t="s">
        <v>772</v>
      </c>
      <c r="F9333" s="10" t="s">
        <v>830</v>
      </c>
    </row>
    <row r="9334" customFormat="false" ht="15" hidden="false" customHeight="false" outlineLevel="0" collapsed="false">
      <c r="A9334" s="4" t="str">
        <f aca="false">B9334&amp;"|"&amp;C9334</f>
        <v>tdbR00000946 Lys-CUU|63</v>
      </c>
      <c r="B9334" s="4" t="s">
        <v>164</v>
      </c>
      <c r="C9334" s="4" t="s">
        <v>845</v>
      </c>
      <c r="D9334" s="4" t="n">
        <v>66</v>
      </c>
      <c r="E9334" s="23" t="s">
        <v>772</v>
      </c>
      <c r="F9334" s="10" t="s">
        <v>830</v>
      </c>
    </row>
    <row r="9335" customFormat="false" ht="15" hidden="false" customHeight="false" outlineLevel="0" collapsed="false">
      <c r="A9335" s="4" t="str">
        <f aca="false">B9335&amp;"|"&amp;C9335</f>
        <v>tdbR00000946 Lys-CUU|64</v>
      </c>
      <c r="B9335" s="4" t="s">
        <v>164</v>
      </c>
      <c r="C9335" s="4" t="s">
        <v>846</v>
      </c>
      <c r="D9335" s="4" t="n">
        <v>67</v>
      </c>
      <c r="E9335" s="23" t="s">
        <v>777</v>
      </c>
      <c r="F9335" s="10" t="s">
        <v>830</v>
      </c>
    </row>
    <row r="9336" customFormat="false" ht="15" hidden="false" customHeight="false" outlineLevel="0" collapsed="false">
      <c r="A9336" s="4" t="str">
        <f aca="false">B9336&amp;"|"&amp;C9336</f>
        <v>tdbR00000946 Lys-CUU|65</v>
      </c>
      <c r="B9336" s="4" t="s">
        <v>164</v>
      </c>
      <c r="C9336" s="4" t="s">
        <v>847</v>
      </c>
      <c r="D9336" s="4" t="n">
        <v>68</v>
      </c>
      <c r="E9336" s="23" t="s">
        <v>459</v>
      </c>
      <c r="F9336" s="10" t="s">
        <v>830</v>
      </c>
    </row>
    <row r="9337" customFormat="false" ht="15" hidden="false" customHeight="false" outlineLevel="0" collapsed="false">
      <c r="A9337" s="4" t="str">
        <f aca="false">B9337&amp;"|"&amp;C9337</f>
        <v>tdbR00000946 Lys-CUU|66</v>
      </c>
      <c r="B9337" s="4" t="s">
        <v>164</v>
      </c>
      <c r="C9337" s="4" t="s">
        <v>848</v>
      </c>
      <c r="D9337" s="4" t="n">
        <v>69</v>
      </c>
      <c r="E9337" s="17" t="s">
        <v>780</v>
      </c>
      <c r="F9337" s="18" t="s">
        <v>768</v>
      </c>
    </row>
    <row r="9338" customFormat="false" ht="15" hidden="false" customHeight="false" outlineLevel="0" collapsed="false">
      <c r="A9338" s="4" t="str">
        <f aca="false">B9338&amp;"|"&amp;C9338</f>
        <v>tdbR00000946 Lys-CUU|67</v>
      </c>
      <c r="B9338" s="4" t="s">
        <v>164</v>
      </c>
      <c r="C9338" s="4" t="s">
        <v>849</v>
      </c>
      <c r="D9338" s="4" t="n">
        <v>70</v>
      </c>
      <c r="E9338" s="17" t="s">
        <v>772</v>
      </c>
      <c r="F9338" s="18" t="s">
        <v>768</v>
      </c>
    </row>
    <row r="9339" customFormat="false" ht="15" hidden="false" customHeight="false" outlineLevel="0" collapsed="false">
      <c r="A9339" s="4" t="str">
        <f aca="false">B9339&amp;"|"&amp;C9339</f>
        <v>tdbR00000946 Lys-CUU|68</v>
      </c>
      <c r="B9339" s="4" t="s">
        <v>164</v>
      </c>
      <c r="C9339" s="4" t="s">
        <v>850</v>
      </c>
      <c r="D9339" s="4" t="n">
        <v>71</v>
      </c>
      <c r="E9339" s="17" t="s">
        <v>459</v>
      </c>
      <c r="F9339" s="18" t="s">
        <v>768</v>
      </c>
    </row>
    <row r="9340" customFormat="false" ht="15" hidden="false" customHeight="false" outlineLevel="0" collapsed="false">
      <c r="A9340" s="4" t="str">
        <f aca="false">B9340&amp;"|"&amp;C9340</f>
        <v>tdbR00000946 Lys-CUU|69</v>
      </c>
      <c r="B9340" s="4" t="s">
        <v>164</v>
      </c>
      <c r="C9340" s="4" t="s">
        <v>851</v>
      </c>
      <c r="D9340" s="4" t="n">
        <v>72</v>
      </c>
      <c r="E9340" s="17" t="s">
        <v>459</v>
      </c>
      <c r="F9340" s="18" t="s">
        <v>768</v>
      </c>
    </row>
    <row r="9341" customFormat="false" ht="15" hidden="false" customHeight="false" outlineLevel="0" collapsed="false">
      <c r="A9341" s="4" t="str">
        <f aca="false">B9341&amp;"|"&amp;C9341</f>
        <v>tdbR00000946 Lys-CUU|70</v>
      </c>
      <c r="B9341" s="4" t="s">
        <v>164</v>
      </c>
      <c r="C9341" s="4" t="s">
        <v>852</v>
      </c>
      <c r="D9341" s="4" t="n">
        <v>73</v>
      </c>
      <c r="E9341" s="17" t="s">
        <v>772</v>
      </c>
      <c r="F9341" s="18" t="s">
        <v>768</v>
      </c>
    </row>
    <row r="9342" customFormat="false" ht="15" hidden="false" customHeight="false" outlineLevel="0" collapsed="false">
      <c r="A9342" s="4" t="str">
        <f aca="false">B9342&amp;"|"&amp;C9342</f>
        <v>tdbR00000946 Lys-CUU|71</v>
      </c>
      <c r="B9342" s="4" t="s">
        <v>164</v>
      </c>
      <c r="C9342" s="4" t="s">
        <v>853</v>
      </c>
      <c r="D9342" s="4" t="n">
        <v>74</v>
      </c>
      <c r="E9342" s="17" t="s">
        <v>459</v>
      </c>
      <c r="F9342" s="18" t="s">
        <v>768</v>
      </c>
    </row>
    <row r="9343" customFormat="false" ht="15" hidden="false" customHeight="false" outlineLevel="0" collapsed="false">
      <c r="A9343" s="4" t="str">
        <f aca="false">B9343&amp;"|"&amp;C9343</f>
        <v>tdbR00000946 Lys-CUU|72</v>
      </c>
      <c r="B9343" s="4" t="s">
        <v>164</v>
      </c>
      <c r="C9343" s="4" t="s">
        <v>854</v>
      </c>
      <c r="D9343" s="4" t="n">
        <v>75</v>
      </c>
      <c r="E9343" s="17" t="s">
        <v>772</v>
      </c>
      <c r="F9343" s="18" t="s">
        <v>768</v>
      </c>
    </row>
    <row r="9344" customFormat="false" ht="15" hidden="false" customHeight="false" outlineLevel="0" collapsed="false">
      <c r="A9344" s="4" t="str">
        <f aca="false">B9344&amp;"|"&amp;C9344</f>
        <v>tdbR00000948 Met-CAU|1</v>
      </c>
      <c r="B9344" s="4" t="s">
        <v>165</v>
      </c>
      <c r="C9344" s="4" t="s">
        <v>767</v>
      </c>
      <c r="D9344" s="4" t="n">
        <v>1</v>
      </c>
      <c r="E9344" s="17" t="s">
        <v>459</v>
      </c>
      <c r="F9344" s="18" t="s">
        <v>768</v>
      </c>
    </row>
    <row r="9345" customFormat="false" ht="15" hidden="false" customHeight="false" outlineLevel="0" collapsed="false">
      <c r="A9345" s="4" t="str">
        <f aca="false">B9345&amp;"|"&amp;C9345</f>
        <v>tdbR00000948 Met-CAU|2</v>
      </c>
      <c r="B9345" s="4" t="s">
        <v>165</v>
      </c>
      <c r="C9345" s="4" t="s">
        <v>769</v>
      </c>
      <c r="D9345" s="4" t="n">
        <v>2</v>
      </c>
      <c r="E9345" s="17" t="s">
        <v>459</v>
      </c>
      <c r="F9345" s="18" t="s">
        <v>768</v>
      </c>
    </row>
    <row r="9346" customFormat="false" ht="15" hidden="false" customHeight="false" outlineLevel="0" collapsed="false">
      <c r="A9346" s="4" t="str">
        <f aca="false">B9346&amp;"|"&amp;C9346</f>
        <v>tdbR00000948 Met-CAU|3</v>
      </c>
      <c r="B9346" s="4" t="s">
        <v>165</v>
      </c>
      <c r="C9346" s="4" t="s">
        <v>770</v>
      </c>
      <c r="D9346" s="4" t="n">
        <v>3</v>
      </c>
      <c r="E9346" s="17" t="s">
        <v>459</v>
      </c>
      <c r="F9346" s="18" t="s">
        <v>768</v>
      </c>
    </row>
    <row r="9347" customFormat="false" ht="15" hidden="false" customHeight="false" outlineLevel="0" collapsed="false">
      <c r="A9347" s="4" t="str">
        <f aca="false">B9347&amp;"|"&amp;C9347</f>
        <v>tdbR00000948 Met-CAU|4</v>
      </c>
      <c r="B9347" s="4" t="s">
        <v>165</v>
      </c>
      <c r="C9347" s="4" t="s">
        <v>771</v>
      </c>
      <c r="D9347" s="4" t="n">
        <v>4</v>
      </c>
      <c r="E9347" s="17" t="s">
        <v>459</v>
      </c>
      <c r="F9347" s="18" t="s">
        <v>768</v>
      </c>
    </row>
    <row r="9348" customFormat="false" ht="15" hidden="false" customHeight="false" outlineLevel="0" collapsed="false">
      <c r="A9348" s="4" t="str">
        <f aca="false">B9348&amp;"|"&amp;C9348</f>
        <v>tdbR00000948 Met-CAU|5</v>
      </c>
      <c r="B9348" s="4" t="s">
        <v>165</v>
      </c>
      <c r="C9348" s="4" t="s">
        <v>773</v>
      </c>
      <c r="D9348" s="4" t="n">
        <v>5</v>
      </c>
      <c r="E9348" s="17" t="s">
        <v>772</v>
      </c>
      <c r="F9348" s="18" t="s">
        <v>768</v>
      </c>
    </row>
    <row r="9349" customFormat="false" ht="15" hidden="false" customHeight="false" outlineLevel="0" collapsed="false">
      <c r="A9349" s="4" t="str">
        <f aca="false">B9349&amp;"|"&amp;C9349</f>
        <v>tdbR00000948 Met-CAU|6</v>
      </c>
      <c r="B9349" s="4" t="s">
        <v>165</v>
      </c>
      <c r="C9349" s="4" t="s">
        <v>774</v>
      </c>
      <c r="D9349" s="4" t="n">
        <v>6</v>
      </c>
      <c r="E9349" s="17" t="s">
        <v>459</v>
      </c>
      <c r="F9349" s="18" t="s">
        <v>768</v>
      </c>
    </row>
    <row r="9350" customFormat="false" ht="15" hidden="false" customHeight="false" outlineLevel="0" collapsed="false">
      <c r="A9350" s="4" t="str">
        <f aca="false">B9350&amp;"|"&amp;C9350</f>
        <v>tdbR00000948 Met-CAU|7</v>
      </c>
      <c r="B9350" s="4" t="s">
        <v>165</v>
      </c>
      <c r="C9350" s="4" t="s">
        <v>775</v>
      </c>
      <c r="D9350" s="4" t="n">
        <v>7</v>
      </c>
      <c r="E9350" s="17" t="s">
        <v>459</v>
      </c>
      <c r="F9350" s="18" t="s">
        <v>768</v>
      </c>
    </row>
    <row r="9351" customFormat="false" ht="15" hidden="false" customHeight="false" outlineLevel="0" collapsed="false">
      <c r="A9351" s="4" t="str">
        <f aca="false">B9351&amp;"|"&amp;C9351</f>
        <v>tdbR00000948 Met-CAU|8</v>
      </c>
      <c r="B9351" s="4" t="s">
        <v>165</v>
      </c>
      <c r="C9351" s="4" t="s">
        <v>776</v>
      </c>
      <c r="D9351" s="4" t="n">
        <v>8</v>
      </c>
      <c r="E9351" s="3" t="s">
        <v>777</v>
      </c>
      <c r="F9351" s="4" t="s">
        <v>778</v>
      </c>
    </row>
    <row r="9352" customFormat="false" ht="15" hidden="false" customHeight="false" outlineLevel="0" collapsed="false">
      <c r="A9352" s="4" t="str">
        <f aca="false">B9352&amp;"|"&amp;C9352</f>
        <v>tdbR00000948 Met-CAU|9</v>
      </c>
      <c r="B9352" s="4" t="s">
        <v>165</v>
      </c>
      <c r="C9352" s="4" t="s">
        <v>779</v>
      </c>
      <c r="D9352" s="4" t="n">
        <v>9</v>
      </c>
      <c r="E9352" s="3" t="s">
        <v>780</v>
      </c>
      <c r="F9352" s="4" t="s">
        <v>781</v>
      </c>
    </row>
    <row r="9353" customFormat="false" ht="15" hidden="false" customHeight="false" outlineLevel="0" collapsed="false">
      <c r="A9353" s="4" t="str">
        <f aca="false">B9353&amp;"|"&amp;C9353</f>
        <v>tdbR00000948 Met-CAU|10</v>
      </c>
      <c r="B9353" s="4" t="s">
        <v>165</v>
      </c>
      <c r="C9353" s="4" t="s">
        <v>782</v>
      </c>
      <c r="D9353" s="4" t="n">
        <v>10</v>
      </c>
      <c r="E9353" s="8" t="s">
        <v>459</v>
      </c>
      <c r="F9353" s="7" t="s">
        <v>783</v>
      </c>
    </row>
    <row r="9354" customFormat="false" ht="15" hidden="false" customHeight="false" outlineLevel="0" collapsed="false">
      <c r="A9354" s="4" t="str">
        <f aca="false">B9354&amp;"|"&amp;C9354</f>
        <v>tdbR00000948 Met-CAU|11</v>
      </c>
      <c r="B9354" s="4" t="s">
        <v>165</v>
      </c>
      <c r="C9354" s="4" t="s">
        <v>784</v>
      </c>
      <c r="D9354" s="4" t="n">
        <v>11</v>
      </c>
      <c r="E9354" s="8" t="s">
        <v>772</v>
      </c>
      <c r="F9354" s="7" t="s">
        <v>783</v>
      </c>
    </row>
    <row r="9355" customFormat="false" ht="15" hidden="false" customHeight="false" outlineLevel="0" collapsed="false">
      <c r="A9355" s="4" t="str">
        <f aca="false">B9355&amp;"|"&amp;C9355</f>
        <v>tdbR00000948 Met-CAU|12</v>
      </c>
      <c r="B9355" s="4" t="s">
        <v>165</v>
      </c>
      <c r="C9355" s="4" t="s">
        <v>785</v>
      </c>
      <c r="D9355" s="4" t="n">
        <v>12</v>
      </c>
      <c r="E9355" s="8" t="s">
        <v>777</v>
      </c>
      <c r="F9355" s="7" t="s">
        <v>783</v>
      </c>
    </row>
    <row r="9356" customFormat="false" ht="15" hidden="false" customHeight="false" outlineLevel="0" collapsed="false">
      <c r="A9356" s="4" t="str">
        <f aca="false">B9356&amp;"|"&amp;C9356</f>
        <v>tdbR00000948 Met-CAU|13</v>
      </c>
      <c r="B9356" s="4" t="s">
        <v>165</v>
      </c>
      <c r="C9356" s="4" t="s">
        <v>786</v>
      </c>
      <c r="D9356" s="4" t="n">
        <v>13</v>
      </c>
      <c r="E9356" s="8" t="s">
        <v>772</v>
      </c>
      <c r="F9356" s="7" t="s">
        <v>783</v>
      </c>
    </row>
    <row r="9357" customFormat="false" ht="15" hidden="false" customHeight="false" outlineLevel="0" collapsed="false">
      <c r="A9357" s="4" t="str">
        <f aca="false">B9357&amp;"|"&amp;C9357</f>
        <v>tdbR00000948 Met-CAU|14</v>
      </c>
      <c r="B9357" s="4" t="s">
        <v>165</v>
      </c>
      <c r="C9357" s="4" t="s">
        <v>787</v>
      </c>
      <c r="D9357" s="4" t="n">
        <v>14</v>
      </c>
      <c r="E9357" s="19" t="s">
        <v>780</v>
      </c>
      <c r="F9357" s="20" t="s">
        <v>788</v>
      </c>
    </row>
    <row r="9358" customFormat="false" ht="15" hidden="false" customHeight="false" outlineLevel="0" collapsed="false">
      <c r="A9358" s="4" t="str">
        <f aca="false">B9358&amp;"|"&amp;C9358</f>
        <v>tdbR00000948 Met-CAU|15</v>
      </c>
      <c r="B9358" s="4" t="s">
        <v>165</v>
      </c>
      <c r="C9358" s="4" t="s">
        <v>789</v>
      </c>
      <c r="D9358" s="4" t="n">
        <v>15</v>
      </c>
      <c r="E9358" s="19" t="s">
        <v>459</v>
      </c>
      <c r="F9358" s="20" t="s">
        <v>788</v>
      </c>
    </row>
    <row r="9359" customFormat="false" ht="15" hidden="false" customHeight="false" outlineLevel="0" collapsed="false">
      <c r="A9359" s="4" t="str">
        <f aca="false">B9359&amp;"|"&amp;C9359</f>
        <v>tdbR00000948 Met-CAU|16</v>
      </c>
      <c r="B9359" s="4" t="s">
        <v>165</v>
      </c>
      <c r="C9359" s="4" t="s">
        <v>790</v>
      </c>
      <c r="D9359" s="4" t="n">
        <v>16</v>
      </c>
      <c r="E9359" s="19" t="s">
        <v>772</v>
      </c>
      <c r="F9359" s="20" t="s">
        <v>788</v>
      </c>
    </row>
    <row r="9360" customFormat="false" ht="15" hidden="false" customHeight="false" outlineLevel="0" collapsed="false">
      <c r="A9360" s="4" t="str">
        <f aca="false">B9360&amp;"|"&amp;C9360</f>
        <v>tdbR00000948 Met-CAU|17</v>
      </c>
      <c r="B9360" s="4" t="s">
        <v>165</v>
      </c>
      <c r="C9360" s="4" t="s">
        <v>791</v>
      </c>
      <c r="D9360" s="4" t="n">
        <v>17</v>
      </c>
      <c r="E9360" s="19" t="s">
        <v>772</v>
      </c>
      <c r="F9360" s="20" t="s">
        <v>788</v>
      </c>
    </row>
    <row r="9361" customFormat="false" ht="15" hidden="false" customHeight="false" outlineLevel="0" collapsed="false">
      <c r="A9361" s="4" t="str">
        <f aca="false">B9361&amp;"|"&amp;C9361</f>
        <v>tdbR00000948 Met-CAU|18</v>
      </c>
      <c r="B9361" s="4" t="s">
        <v>165</v>
      </c>
      <c r="C9361" s="4" t="s">
        <v>793</v>
      </c>
      <c r="D9361" s="4" t="n">
        <v>18</v>
      </c>
      <c r="E9361" s="19" t="s">
        <v>459</v>
      </c>
      <c r="F9361" s="20" t="s">
        <v>788</v>
      </c>
    </row>
    <row r="9362" customFormat="false" ht="15" hidden="false" customHeight="false" outlineLevel="0" collapsed="false">
      <c r="A9362" s="4" t="str">
        <f aca="false">B9362&amp;"|"&amp;C9362</f>
        <v>tdbR00000948 Met-CAU|19</v>
      </c>
      <c r="B9362" s="4" t="s">
        <v>165</v>
      </c>
      <c r="C9362" s="4" t="s">
        <v>794</v>
      </c>
      <c r="D9362" s="4" t="n">
        <v>19</v>
      </c>
      <c r="E9362" s="19" t="s">
        <v>459</v>
      </c>
      <c r="F9362" s="20" t="s">
        <v>788</v>
      </c>
    </row>
    <row r="9363" customFormat="false" ht="15" hidden="false" customHeight="false" outlineLevel="0" collapsed="false">
      <c r="A9363" s="4" t="str">
        <f aca="false">B9363&amp;"|"&amp;C9363</f>
        <v>tdbR00000948 Met-CAU|20</v>
      </c>
      <c r="B9363" s="4" t="s">
        <v>165</v>
      </c>
      <c r="C9363" s="4" t="s">
        <v>795</v>
      </c>
      <c r="D9363" s="4" t="n">
        <v>20</v>
      </c>
      <c r="E9363" s="19" t="s">
        <v>777</v>
      </c>
      <c r="F9363" s="20" t="s">
        <v>788</v>
      </c>
    </row>
    <row r="9364" customFormat="false" ht="15" hidden="false" customHeight="false" outlineLevel="0" collapsed="false">
      <c r="A9364" s="4" t="str">
        <f aca="false">B9364&amp;"|"&amp;C9364</f>
        <v>tdbR00000948 Met-CAU|20a</v>
      </c>
      <c r="B9364" s="4" t="s">
        <v>165</v>
      </c>
      <c r="C9364" s="4" t="s">
        <v>796</v>
      </c>
      <c r="D9364" s="4" t="n">
        <v>21</v>
      </c>
      <c r="E9364" s="19" t="s">
        <v>777</v>
      </c>
      <c r="F9364" s="20" t="s">
        <v>788</v>
      </c>
    </row>
    <row r="9365" customFormat="false" ht="15" hidden="false" customHeight="false" outlineLevel="0" collapsed="false">
      <c r="A9365" s="4" t="str">
        <f aca="false">B9365&amp;"|"&amp;C9365</f>
        <v>tdbR00000948 Met-CAU|20b</v>
      </c>
      <c r="B9365" s="4" t="s">
        <v>165</v>
      </c>
      <c r="C9365" s="4" t="s">
        <v>855</v>
      </c>
      <c r="D9365" s="4" t="n">
        <v>22</v>
      </c>
      <c r="E9365" s="19" t="s">
        <v>777</v>
      </c>
      <c r="F9365" s="20" t="s">
        <v>788</v>
      </c>
    </row>
    <row r="9366" customFormat="false" ht="15" hidden="false" customHeight="false" outlineLevel="0" collapsed="false">
      <c r="A9366" s="4" t="str">
        <f aca="false">B9366&amp;"|"&amp;C9366</f>
        <v>tdbR00000948 Met-CAU|21</v>
      </c>
      <c r="B9366" s="4" t="s">
        <v>165</v>
      </c>
      <c r="C9366" s="4" t="s">
        <v>797</v>
      </c>
      <c r="D9366" s="4" t="n">
        <v>23</v>
      </c>
      <c r="E9366" s="19" t="s">
        <v>780</v>
      </c>
      <c r="F9366" s="20" t="s">
        <v>788</v>
      </c>
    </row>
    <row r="9367" customFormat="false" ht="15" hidden="false" customHeight="false" outlineLevel="0" collapsed="false">
      <c r="A9367" s="4" t="str">
        <f aca="false">B9367&amp;"|"&amp;C9367</f>
        <v>tdbR00000948 Met-CAU|22</v>
      </c>
      <c r="B9367" s="4" t="s">
        <v>165</v>
      </c>
      <c r="C9367" s="4" t="s">
        <v>798</v>
      </c>
      <c r="D9367" s="4" t="n">
        <v>24</v>
      </c>
      <c r="E9367" s="8" t="s">
        <v>459</v>
      </c>
      <c r="F9367" s="7" t="s">
        <v>783</v>
      </c>
    </row>
    <row r="9368" customFormat="false" ht="15" hidden="false" customHeight="false" outlineLevel="0" collapsed="false">
      <c r="A9368" s="4" t="str">
        <f aca="false">B9368&amp;"|"&amp;C9368</f>
        <v>tdbR00000948 Met-CAU|23</v>
      </c>
      <c r="B9368" s="4" t="s">
        <v>165</v>
      </c>
      <c r="C9368" s="4" t="s">
        <v>799</v>
      </c>
      <c r="D9368" s="4" t="n">
        <v>25</v>
      </c>
      <c r="E9368" s="8" t="s">
        <v>780</v>
      </c>
      <c r="F9368" s="7" t="s">
        <v>783</v>
      </c>
    </row>
    <row r="9369" customFormat="false" ht="15" hidden="false" customHeight="false" outlineLevel="0" collapsed="false">
      <c r="A9369" s="4" t="str">
        <f aca="false">B9369&amp;"|"&amp;C9369</f>
        <v>tdbR00000948 Met-CAU|24</v>
      </c>
      <c r="B9369" s="4" t="s">
        <v>165</v>
      </c>
      <c r="C9369" s="4" t="s">
        <v>800</v>
      </c>
      <c r="D9369" s="4" t="n">
        <v>26</v>
      </c>
      <c r="E9369" s="8" t="s">
        <v>459</v>
      </c>
      <c r="F9369" s="7" t="s">
        <v>783</v>
      </c>
    </row>
    <row r="9370" customFormat="false" ht="15" hidden="false" customHeight="false" outlineLevel="0" collapsed="false">
      <c r="A9370" s="4" t="str">
        <f aca="false">B9370&amp;"|"&amp;C9370</f>
        <v>tdbR00000948 Met-CAU|25</v>
      </c>
      <c r="B9370" s="4" t="s">
        <v>165</v>
      </c>
      <c r="C9370" s="4" t="s">
        <v>801</v>
      </c>
      <c r="D9370" s="4" t="n">
        <v>27</v>
      </c>
      <c r="E9370" s="8" t="s">
        <v>772</v>
      </c>
      <c r="F9370" s="7" t="s">
        <v>783</v>
      </c>
    </row>
    <row r="9371" customFormat="false" ht="15" hidden="false" customHeight="false" outlineLevel="0" collapsed="false">
      <c r="A9371" s="4" t="str">
        <f aca="false">B9371&amp;"|"&amp;C9371</f>
        <v>tdbR00000948 Met-CAU|26</v>
      </c>
      <c r="B9371" s="4" t="s">
        <v>165</v>
      </c>
      <c r="C9371" s="4" t="s">
        <v>802</v>
      </c>
      <c r="D9371" s="4" t="n">
        <v>28</v>
      </c>
      <c r="E9371" s="3" t="s">
        <v>780</v>
      </c>
      <c r="F9371" s="4" t="s">
        <v>803</v>
      </c>
    </row>
    <row r="9372" customFormat="false" ht="15" hidden="false" customHeight="false" outlineLevel="0" collapsed="false">
      <c r="A9372" s="4" t="str">
        <f aca="false">B9372&amp;"|"&amp;C9372</f>
        <v>tdbR00000948 Met-CAU|27</v>
      </c>
      <c r="B9372" s="4" t="s">
        <v>165</v>
      </c>
      <c r="C9372" s="4" t="s">
        <v>804</v>
      </c>
      <c r="D9372" s="4" t="n">
        <v>29</v>
      </c>
      <c r="E9372" s="21" t="s">
        <v>459</v>
      </c>
      <c r="F9372" s="22" t="s">
        <v>805</v>
      </c>
    </row>
    <row r="9373" customFormat="false" ht="15" hidden="false" customHeight="false" outlineLevel="0" collapsed="false">
      <c r="A9373" s="4" t="str">
        <f aca="false">B9373&amp;"|"&amp;C9373</f>
        <v>tdbR00000948 Met-CAU|28</v>
      </c>
      <c r="B9373" s="4" t="s">
        <v>165</v>
      </c>
      <c r="C9373" s="4" t="s">
        <v>806</v>
      </c>
      <c r="D9373" s="4" t="n">
        <v>30</v>
      </c>
      <c r="E9373" s="21" t="s">
        <v>772</v>
      </c>
      <c r="F9373" s="22" t="s">
        <v>805</v>
      </c>
    </row>
    <row r="9374" customFormat="false" ht="15" hidden="false" customHeight="false" outlineLevel="0" collapsed="false">
      <c r="A9374" s="4" t="str">
        <f aca="false">B9374&amp;"|"&amp;C9374</f>
        <v>tdbR00000948 Met-CAU|29</v>
      </c>
      <c r="B9374" s="4" t="s">
        <v>165</v>
      </c>
      <c r="C9374" s="4" t="s">
        <v>807</v>
      </c>
      <c r="D9374" s="4" t="n">
        <v>31</v>
      </c>
      <c r="E9374" s="21" t="s">
        <v>459</v>
      </c>
      <c r="F9374" s="22" t="s">
        <v>805</v>
      </c>
    </row>
    <row r="9375" customFormat="false" ht="15" hidden="false" customHeight="false" outlineLevel="0" collapsed="false">
      <c r="A9375" s="4" t="str">
        <f aca="false">B9375&amp;"|"&amp;C9375</f>
        <v>tdbR00000948 Met-CAU|30</v>
      </c>
      <c r="B9375" s="4" t="s">
        <v>165</v>
      </c>
      <c r="C9375" s="4" t="s">
        <v>808</v>
      </c>
      <c r="D9375" s="4" t="n">
        <v>32</v>
      </c>
      <c r="E9375" s="21" t="s">
        <v>459</v>
      </c>
      <c r="F9375" s="22" t="s">
        <v>805</v>
      </c>
    </row>
    <row r="9376" customFormat="false" ht="15" hidden="false" customHeight="false" outlineLevel="0" collapsed="false">
      <c r="A9376" s="4" t="str">
        <f aca="false">B9376&amp;"|"&amp;C9376</f>
        <v>tdbR00000948 Met-CAU|31</v>
      </c>
      <c r="B9376" s="4" t="s">
        <v>165</v>
      </c>
      <c r="C9376" s="4" t="s">
        <v>809</v>
      </c>
      <c r="D9376" s="4" t="n">
        <v>33</v>
      </c>
      <c r="E9376" s="21" t="s">
        <v>780</v>
      </c>
      <c r="F9376" s="22" t="s">
        <v>805</v>
      </c>
    </row>
    <row r="9377" customFormat="false" ht="15" hidden="false" customHeight="false" outlineLevel="0" collapsed="false">
      <c r="A9377" s="4" t="str">
        <f aca="false">B9377&amp;"|"&amp;C9377</f>
        <v>tdbR00000948 Met-CAU|32</v>
      </c>
      <c r="B9377" s="4" t="s">
        <v>165</v>
      </c>
      <c r="C9377" s="4" t="s">
        <v>810</v>
      </c>
      <c r="D9377" s="4" t="n">
        <v>34</v>
      </c>
      <c r="E9377" s="19" t="s">
        <v>772</v>
      </c>
      <c r="F9377" s="20" t="s">
        <v>811</v>
      </c>
    </row>
    <row r="9378" customFormat="false" ht="15" hidden="false" customHeight="false" outlineLevel="0" collapsed="false">
      <c r="A9378" s="4" t="str">
        <f aca="false">B9378&amp;"|"&amp;C9378</f>
        <v>tdbR00000948 Met-CAU|33</v>
      </c>
      <c r="B9378" s="4" t="s">
        <v>165</v>
      </c>
      <c r="C9378" s="4" t="s">
        <v>812</v>
      </c>
      <c r="D9378" s="4" t="n">
        <v>35</v>
      </c>
      <c r="E9378" s="19" t="s">
        <v>777</v>
      </c>
      <c r="F9378" s="20" t="s">
        <v>811</v>
      </c>
    </row>
    <row r="9379" customFormat="false" ht="15" hidden="false" customHeight="false" outlineLevel="0" collapsed="false">
      <c r="A9379" s="4" t="str">
        <f aca="false">B9379&amp;"|"&amp;C9379</f>
        <v>tdbR00000948 Met-CAU|34</v>
      </c>
      <c r="B9379" s="4" t="s">
        <v>165</v>
      </c>
      <c r="C9379" s="4" t="s">
        <v>813</v>
      </c>
      <c r="D9379" s="4" t="n">
        <v>36</v>
      </c>
      <c r="E9379" s="19" t="s">
        <v>772</v>
      </c>
      <c r="F9379" s="20" t="s">
        <v>811</v>
      </c>
    </row>
    <row r="9380" customFormat="false" ht="15" hidden="false" customHeight="false" outlineLevel="0" collapsed="false">
      <c r="A9380" s="4" t="str">
        <f aca="false">B9380&amp;"|"&amp;C9380</f>
        <v>tdbR00000948 Met-CAU|35</v>
      </c>
      <c r="B9380" s="4" t="s">
        <v>165</v>
      </c>
      <c r="C9380" s="4" t="s">
        <v>814</v>
      </c>
      <c r="D9380" s="4" t="n">
        <v>37</v>
      </c>
      <c r="E9380" s="19" t="s">
        <v>780</v>
      </c>
      <c r="F9380" s="20" t="s">
        <v>811</v>
      </c>
    </row>
    <row r="9381" customFormat="false" ht="15" hidden="false" customHeight="false" outlineLevel="0" collapsed="false">
      <c r="A9381" s="4" t="str">
        <f aca="false">B9381&amp;"|"&amp;C9381</f>
        <v>tdbR00000948 Met-CAU|36</v>
      </c>
      <c r="B9381" s="4" t="s">
        <v>165</v>
      </c>
      <c r="C9381" s="4" t="s">
        <v>815</v>
      </c>
      <c r="D9381" s="4" t="n">
        <v>38</v>
      </c>
      <c r="E9381" s="19" t="s">
        <v>777</v>
      </c>
      <c r="F9381" s="20" t="s">
        <v>811</v>
      </c>
    </row>
    <row r="9382" customFormat="false" ht="15" hidden="false" customHeight="false" outlineLevel="0" collapsed="false">
      <c r="A9382" s="4" t="str">
        <f aca="false">B9382&amp;"|"&amp;C9382</f>
        <v>tdbR00000948 Met-CAU|37</v>
      </c>
      <c r="B9382" s="4" t="s">
        <v>165</v>
      </c>
      <c r="C9382" s="4" t="s">
        <v>816</v>
      </c>
      <c r="D9382" s="4" t="n">
        <v>39</v>
      </c>
      <c r="E9382" s="19" t="s">
        <v>780</v>
      </c>
      <c r="F9382" s="20" t="s">
        <v>811</v>
      </c>
    </row>
    <row r="9383" customFormat="false" ht="15" hidden="false" customHeight="false" outlineLevel="0" collapsed="false">
      <c r="A9383" s="4" t="str">
        <f aca="false">B9383&amp;"|"&amp;C9383</f>
        <v>tdbR00000948 Met-CAU|38</v>
      </c>
      <c r="B9383" s="4" t="s">
        <v>165</v>
      </c>
      <c r="C9383" s="4" t="s">
        <v>817</v>
      </c>
      <c r="D9383" s="4" t="n">
        <v>40</v>
      </c>
      <c r="E9383" s="19" t="s">
        <v>780</v>
      </c>
      <c r="F9383" s="20" t="s">
        <v>811</v>
      </c>
    </row>
    <row r="9384" customFormat="false" ht="15" hidden="false" customHeight="false" outlineLevel="0" collapsed="false">
      <c r="A9384" s="4" t="str">
        <f aca="false">B9384&amp;"|"&amp;C9384</f>
        <v>tdbR00000948 Met-CAU|39</v>
      </c>
      <c r="B9384" s="4" t="s">
        <v>165</v>
      </c>
      <c r="C9384" s="4" t="s">
        <v>818</v>
      </c>
      <c r="D9384" s="4" t="n">
        <v>41</v>
      </c>
      <c r="E9384" s="21" t="s">
        <v>777</v>
      </c>
      <c r="F9384" s="22" t="s">
        <v>805</v>
      </c>
    </row>
    <row r="9385" customFormat="false" ht="15" hidden="false" customHeight="false" outlineLevel="0" collapsed="false">
      <c r="A9385" s="4" t="str">
        <f aca="false">B9385&amp;"|"&amp;C9385</f>
        <v>tdbR00000948 Met-CAU|40</v>
      </c>
      <c r="B9385" s="4" t="s">
        <v>165</v>
      </c>
      <c r="C9385" s="4" t="s">
        <v>819</v>
      </c>
      <c r="D9385" s="4" t="n">
        <v>42</v>
      </c>
      <c r="E9385" s="21" t="s">
        <v>772</v>
      </c>
      <c r="F9385" s="22" t="s">
        <v>805</v>
      </c>
    </row>
    <row r="9386" customFormat="false" ht="15" hidden="false" customHeight="false" outlineLevel="0" collapsed="false">
      <c r="A9386" s="4" t="str">
        <f aca="false">B9386&amp;"|"&amp;C9386</f>
        <v>tdbR00000948 Met-CAU|41</v>
      </c>
      <c r="B9386" s="4" t="s">
        <v>165</v>
      </c>
      <c r="C9386" s="4" t="s">
        <v>820</v>
      </c>
      <c r="D9386" s="4" t="n">
        <v>43</v>
      </c>
      <c r="E9386" s="21" t="s">
        <v>772</v>
      </c>
      <c r="F9386" s="22" t="s">
        <v>805</v>
      </c>
    </row>
    <row r="9387" customFormat="false" ht="15" hidden="false" customHeight="false" outlineLevel="0" collapsed="false">
      <c r="A9387" s="4" t="str">
        <f aca="false">B9387&amp;"|"&amp;C9387</f>
        <v>tdbR00000948 Met-CAU|42</v>
      </c>
      <c r="B9387" s="4" t="s">
        <v>165</v>
      </c>
      <c r="C9387" s="4" t="s">
        <v>821</v>
      </c>
      <c r="D9387" s="4" t="n">
        <v>44</v>
      </c>
      <c r="E9387" s="21" t="s">
        <v>459</v>
      </c>
      <c r="F9387" s="22" t="s">
        <v>805</v>
      </c>
    </row>
    <row r="9388" customFormat="false" ht="15" hidden="false" customHeight="false" outlineLevel="0" collapsed="false">
      <c r="A9388" s="4" t="str">
        <f aca="false">B9388&amp;"|"&amp;C9388</f>
        <v>tdbR00000948 Met-CAU|43</v>
      </c>
      <c r="B9388" s="4" t="s">
        <v>165</v>
      </c>
      <c r="C9388" s="4" t="s">
        <v>822</v>
      </c>
      <c r="D9388" s="4" t="n">
        <v>45</v>
      </c>
      <c r="E9388" s="21" t="s">
        <v>777</v>
      </c>
      <c r="F9388" s="22" t="s">
        <v>805</v>
      </c>
    </row>
    <row r="9389" customFormat="false" ht="15" hidden="false" customHeight="false" outlineLevel="0" collapsed="false">
      <c r="A9389" s="4" t="str">
        <f aca="false">B9389&amp;"|"&amp;C9389</f>
        <v>tdbR00000948 Met-CAU|44</v>
      </c>
      <c r="B9389" s="4" t="s">
        <v>165</v>
      </c>
      <c r="C9389" s="4" t="s">
        <v>823</v>
      </c>
      <c r="D9389" s="4" t="n">
        <v>46</v>
      </c>
      <c r="E9389" s="19" t="s">
        <v>772</v>
      </c>
      <c r="F9389" s="20" t="s">
        <v>824</v>
      </c>
    </row>
    <row r="9390" customFormat="false" ht="15" hidden="false" customHeight="false" outlineLevel="0" collapsed="false">
      <c r="A9390" s="4" t="str">
        <f aca="false">B9390&amp;"|"&amp;C9390</f>
        <v>tdbR00000948 Met-CAU|45</v>
      </c>
      <c r="B9390" s="4" t="s">
        <v>165</v>
      </c>
      <c r="C9390" s="4" t="s">
        <v>825</v>
      </c>
      <c r="D9390" s="4" t="n">
        <v>47</v>
      </c>
      <c r="E9390" s="19" t="s">
        <v>459</v>
      </c>
      <c r="F9390" s="20" t="s">
        <v>824</v>
      </c>
    </row>
    <row r="9391" customFormat="false" ht="15" hidden="false" customHeight="false" outlineLevel="0" collapsed="false">
      <c r="A9391" s="4" t="str">
        <f aca="false">B9391&amp;"|"&amp;C9391</f>
        <v>tdbR00000948 Met-CAU|46</v>
      </c>
      <c r="B9391" s="4" t="s">
        <v>165</v>
      </c>
      <c r="C9391" s="4" t="s">
        <v>826</v>
      </c>
      <c r="D9391" s="4" t="n">
        <v>48</v>
      </c>
      <c r="E9391" s="19" t="s">
        <v>459</v>
      </c>
      <c r="F9391" s="20" t="s">
        <v>824</v>
      </c>
    </row>
    <row r="9392" customFormat="false" ht="15" hidden="false" customHeight="false" outlineLevel="0" collapsed="false">
      <c r="A9392" s="4" t="str">
        <f aca="false">B9392&amp;"|"&amp;C9392</f>
        <v>tdbR00000948 Met-CAU|47</v>
      </c>
      <c r="B9392" s="4" t="s">
        <v>165</v>
      </c>
      <c r="C9392" s="4" t="s">
        <v>827</v>
      </c>
      <c r="D9392" s="4" t="n">
        <v>49</v>
      </c>
      <c r="E9392" s="19" t="s">
        <v>772</v>
      </c>
      <c r="F9392" s="20" t="s">
        <v>824</v>
      </c>
    </row>
    <row r="9393" customFormat="false" ht="15" hidden="false" customHeight="false" outlineLevel="0" collapsed="false">
      <c r="A9393" s="4" t="str">
        <f aca="false">B9393&amp;"|"&amp;C9393</f>
        <v>tdbR00000948 Met-CAU|48</v>
      </c>
      <c r="B9393" s="4" t="s">
        <v>165</v>
      </c>
      <c r="C9393" s="4" t="s">
        <v>828</v>
      </c>
      <c r="D9393" s="4" t="n">
        <v>50</v>
      </c>
      <c r="E9393" s="19" t="s">
        <v>772</v>
      </c>
      <c r="F9393" s="20" t="s">
        <v>824</v>
      </c>
    </row>
    <row r="9394" customFormat="false" ht="15" hidden="false" customHeight="false" outlineLevel="0" collapsed="false">
      <c r="A9394" s="4" t="str">
        <f aca="false">B9394&amp;"|"&amp;C9394</f>
        <v>tdbR00000948 Met-CAU|49</v>
      </c>
      <c r="B9394" s="4" t="s">
        <v>165</v>
      </c>
      <c r="C9394" s="4" t="s">
        <v>829</v>
      </c>
      <c r="D9394" s="4" t="n">
        <v>51</v>
      </c>
      <c r="E9394" s="23" t="s">
        <v>459</v>
      </c>
      <c r="F9394" s="10" t="s">
        <v>830</v>
      </c>
    </row>
    <row r="9395" customFormat="false" ht="15" hidden="false" customHeight="false" outlineLevel="0" collapsed="false">
      <c r="A9395" s="4" t="str">
        <f aca="false">B9395&amp;"|"&amp;C9395</f>
        <v>tdbR00000948 Met-CAU|50</v>
      </c>
      <c r="B9395" s="4" t="s">
        <v>165</v>
      </c>
      <c r="C9395" s="4" t="s">
        <v>831</v>
      </c>
      <c r="D9395" s="4" t="n">
        <v>52</v>
      </c>
      <c r="E9395" s="23" t="s">
        <v>777</v>
      </c>
      <c r="F9395" s="10" t="s">
        <v>830</v>
      </c>
    </row>
    <row r="9396" customFormat="false" ht="15" hidden="false" customHeight="false" outlineLevel="0" collapsed="false">
      <c r="A9396" s="4" t="str">
        <f aca="false">B9396&amp;"|"&amp;C9396</f>
        <v>tdbR00000948 Met-CAU|51</v>
      </c>
      <c r="B9396" s="4" t="s">
        <v>165</v>
      </c>
      <c r="C9396" s="4" t="s">
        <v>832</v>
      </c>
      <c r="D9396" s="4" t="n">
        <v>53</v>
      </c>
      <c r="E9396" s="23" t="s">
        <v>459</v>
      </c>
      <c r="F9396" s="10" t="s">
        <v>830</v>
      </c>
    </row>
    <row r="9397" customFormat="false" ht="15" hidden="false" customHeight="false" outlineLevel="0" collapsed="false">
      <c r="A9397" s="4" t="str">
        <f aca="false">B9397&amp;"|"&amp;C9397</f>
        <v>tdbR00000948 Met-CAU|52</v>
      </c>
      <c r="B9397" s="4" t="s">
        <v>165</v>
      </c>
      <c r="C9397" s="4" t="s">
        <v>833</v>
      </c>
      <c r="D9397" s="4" t="n">
        <v>54</v>
      </c>
      <c r="E9397" s="23" t="s">
        <v>459</v>
      </c>
      <c r="F9397" s="10" t="s">
        <v>830</v>
      </c>
    </row>
    <row r="9398" customFormat="false" ht="15" hidden="false" customHeight="false" outlineLevel="0" collapsed="false">
      <c r="A9398" s="4" t="str">
        <f aca="false">B9398&amp;"|"&amp;C9398</f>
        <v>tdbR00000948 Met-CAU|53</v>
      </c>
      <c r="B9398" s="4" t="s">
        <v>165</v>
      </c>
      <c r="C9398" s="4" t="s">
        <v>834</v>
      </c>
      <c r="D9398" s="4" t="n">
        <v>55</v>
      </c>
      <c r="E9398" s="23" t="s">
        <v>459</v>
      </c>
      <c r="F9398" s="10" t="s">
        <v>830</v>
      </c>
    </row>
    <row r="9399" customFormat="false" ht="15" hidden="false" customHeight="false" outlineLevel="0" collapsed="false">
      <c r="A9399" s="4" t="str">
        <f aca="false">B9399&amp;"|"&amp;C9399</f>
        <v>tdbR00000948 Met-CAU|54</v>
      </c>
      <c r="B9399" s="4" t="s">
        <v>165</v>
      </c>
      <c r="C9399" s="4" t="s">
        <v>835</v>
      </c>
      <c r="D9399" s="4" t="n">
        <v>56</v>
      </c>
      <c r="E9399" s="19" t="s">
        <v>777</v>
      </c>
      <c r="F9399" s="20" t="s">
        <v>836</v>
      </c>
    </row>
    <row r="9400" customFormat="false" ht="15" hidden="false" customHeight="false" outlineLevel="0" collapsed="false">
      <c r="A9400" s="4" t="str">
        <f aca="false">B9400&amp;"|"&amp;C9400</f>
        <v>tdbR00000948 Met-CAU|55</v>
      </c>
      <c r="B9400" s="4" t="s">
        <v>165</v>
      </c>
      <c r="C9400" s="4" t="s">
        <v>837</v>
      </c>
      <c r="D9400" s="4" t="n">
        <v>57</v>
      </c>
      <c r="E9400" s="19" t="s">
        <v>777</v>
      </c>
      <c r="F9400" s="20" t="s">
        <v>836</v>
      </c>
    </row>
    <row r="9401" customFormat="false" ht="15" hidden="false" customHeight="false" outlineLevel="0" collapsed="false">
      <c r="A9401" s="4" t="str">
        <f aca="false">B9401&amp;"|"&amp;C9401</f>
        <v>tdbR00000948 Met-CAU|56</v>
      </c>
      <c r="B9401" s="4" t="s">
        <v>165</v>
      </c>
      <c r="C9401" s="4" t="s">
        <v>838</v>
      </c>
      <c r="D9401" s="4" t="n">
        <v>58</v>
      </c>
      <c r="E9401" s="19" t="s">
        <v>772</v>
      </c>
      <c r="F9401" s="20" t="s">
        <v>836</v>
      </c>
    </row>
    <row r="9402" customFormat="false" ht="15" hidden="false" customHeight="false" outlineLevel="0" collapsed="false">
      <c r="A9402" s="4" t="str">
        <f aca="false">B9402&amp;"|"&amp;C9402</f>
        <v>tdbR00000948 Met-CAU|57</v>
      </c>
      <c r="B9402" s="4" t="s">
        <v>165</v>
      </c>
      <c r="C9402" s="4" t="s">
        <v>839</v>
      </c>
      <c r="D9402" s="4" t="n">
        <v>59</v>
      </c>
      <c r="E9402" s="19" t="s">
        <v>459</v>
      </c>
      <c r="F9402" s="20" t="s">
        <v>836</v>
      </c>
    </row>
    <row r="9403" customFormat="false" ht="15" hidden="false" customHeight="false" outlineLevel="0" collapsed="false">
      <c r="A9403" s="4" t="str">
        <f aca="false">B9403&amp;"|"&amp;C9403</f>
        <v>tdbR00000948 Met-CAU|58</v>
      </c>
      <c r="B9403" s="4" t="s">
        <v>165</v>
      </c>
      <c r="C9403" s="4" t="s">
        <v>840</v>
      </c>
      <c r="D9403" s="4" t="n">
        <v>60</v>
      </c>
      <c r="E9403" s="19" t="s">
        <v>780</v>
      </c>
      <c r="F9403" s="20" t="s">
        <v>836</v>
      </c>
    </row>
    <row r="9404" customFormat="false" ht="15" hidden="false" customHeight="false" outlineLevel="0" collapsed="false">
      <c r="A9404" s="4" t="str">
        <f aca="false">B9404&amp;"|"&amp;C9404</f>
        <v>tdbR00000948 Met-CAU|59</v>
      </c>
      <c r="B9404" s="4" t="s">
        <v>165</v>
      </c>
      <c r="C9404" s="4" t="s">
        <v>841</v>
      </c>
      <c r="D9404" s="4" t="n">
        <v>61</v>
      </c>
      <c r="E9404" s="19" t="s">
        <v>459</v>
      </c>
      <c r="F9404" s="20" t="s">
        <v>836</v>
      </c>
    </row>
    <row r="9405" customFormat="false" ht="15" hidden="false" customHeight="false" outlineLevel="0" collapsed="false">
      <c r="A9405" s="4" t="str">
        <f aca="false">B9405&amp;"|"&amp;C9405</f>
        <v>tdbR00000948 Met-CAU|60</v>
      </c>
      <c r="B9405" s="4" t="s">
        <v>165</v>
      </c>
      <c r="C9405" s="4" t="s">
        <v>842</v>
      </c>
      <c r="D9405" s="4" t="n">
        <v>62</v>
      </c>
      <c r="E9405" s="19" t="s">
        <v>777</v>
      </c>
      <c r="F9405" s="20" t="s">
        <v>836</v>
      </c>
    </row>
    <row r="9406" customFormat="false" ht="15" hidden="false" customHeight="false" outlineLevel="0" collapsed="false">
      <c r="A9406" s="4" t="str">
        <f aca="false">B9406&amp;"|"&amp;C9406</f>
        <v>tdbR00000948 Met-CAU|61</v>
      </c>
      <c r="B9406" s="4" t="s">
        <v>165</v>
      </c>
      <c r="C9406" s="4" t="s">
        <v>843</v>
      </c>
      <c r="D9406" s="4" t="n">
        <v>63</v>
      </c>
      <c r="E9406" s="23" t="s">
        <v>772</v>
      </c>
      <c r="F9406" s="10" t="s">
        <v>830</v>
      </c>
    </row>
    <row r="9407" customFormat="false" ht="15" hidden="false" customHeight="false" outlineLevel="0" collapsed="false">
      <c r="A9407" s="4" t="str">
        <f aca="false">B9407&amp;"|"&amp;C9407</f>
        <v>tdbR00000948 Met-CAU|62</v>
      </c>
      <c r="B9407" s="4" t="s">
        <v>165</v>
      </c>
      <c r="C9407" s="4" t="s">
        <v>844</v>
      </c>
      <c r="D9407" s="4" t="n">
        <v>64</v>
      </c>
      <c r="E9407" s="23" t="s">
        <v>772</v>
      </c>
      <c r="F9407" s="10" t="s">
        <v>830</v>
      </c>
    </row>
    <row r="9408" customFormat="false" ht="15" hidden="false" customHeight="false" outlineLevel="0" collapsed="false">
      <c r="A9408" s="4" t="str">
        <f aca="false">B9408&amp;"|"&amp;C9408</f>
        <v>tdbR00000948 Met-CAU|63</v>
      </c>
      <c r="B9408" s="4" t="s">
        <v>165</v>
      </c>
      <c r="C9408" s="4" t="s">
        <v>845</v>
      </c>
      <c r="D9408" s="4" t="n">
        <v>65</v>
      </c>
      <c r="E9408" s="23" t="s">
        <v>772</v>
      </c>
      <c r="F9408" s="10" t="s">
        <v>830</v>
      </c>
    </row>
    <row r="9409" customFormat="false" ht="15" hidden="false" customHeight="false" outlineLevel="0" collapsed="false">
      <c r="A9409" s="4" t="str">
        <f aca="false">B9409&amp;"|"&amp;C9409</f>
        <v>tdbR00000948 Met-CAU|64</v>
      </c>
      <c r="B9409" s="4" t="s">
        <v>165</v>
      </c>
      <c r="C9409" s="4" t="s">
        <v>846</v>
      </c>
      <c r="D9409" s="4" t="n">
        <v>66</v>
      </c>
      <c r="E9409" s="23" t="s">
        <v>780</v>
      </c>
      <c r="F9409" s="10" t="s">
        <v>830</v>
      </c>
    </row>
    <row r="9410" customFormat="false" ht="15" hidden="false" customHeight="false" outlineLevel="0" collapsed="false">
      <c r="A9410" s="4" t="str">
        <f aca="false">B9410&amp;"|"&amp;C9410</f>
        <v>tdbR00000948 Met-CAU|65</v>
      </c>
      <c r="B9410" s="4" t="s">
        <v>165</v>
      </c>
      <c r="C9410" s="4" t="s">
        <v>847</v>
      </c>
      <c r="D9410" s="4" t="n">
        <v>67</v>
      </c>
      <c r="E9410" s="23" t="s">
        <v>772</v>
      </c>
      <c r="F9410" s="10" t="s">
        <v>830</v>
      </c>
    </row>
    <row r="9411" customFormat="false" ht="15" hidden="false" customHeight="false" outlineLevel="0" collapsed="false">
      <c r="A9411" s="4" t="str">
        <f aca="false">B9411&amp;"|"&amp;C9411</f>
        <v>tdbR00000948 Met-CAU|66</v>
      </c>
      <c r="B9411" s="4" t="s">
        <v>165</v>
      </c>
      <c r="C9411" s="4" t="s">
        <v>848</v>
      </c>
      <c r="D9411" s="4" t="n">
        <v>68</v>
      </c>
      <c r="E9411" s="17" t="s">
        <v>772</v>
      </c>
      <c r="F9411" s="18" t="s">
        <v>768</v>
      </c>
    </row>
    <row r="9412" customFormat="false" ht="15" hidden="false" customHeight="false" outlineLevel="0" collapsed="false">
      <c r="A9412" s="4" t="str">
        <f aca="false">B9412&amp;"|"&amp;C9412</f>
        <v>tdbR00000948 Met-CAU|67</v>
      </c>
      <c r="B9412" s="4" t="s">
        <v>165</v>
      </c>
      <c r="C9412" s="4" t="s">
        <v>849</v>
      </c>
      <c r="D9412" s="4" t="n">
        <v>69</v>
      </c>
      <c r="E9412" s="17" t="s">
        <v>772</v>
      </c>
      <c r="F9412" s="18" t="s">
        <v>768</v>
      </c>
    </row>
    <row r="9413" customFormat="false" ht="15" hidden="false" customHeight="false" outlineLevel="0" collapsed="false">
      <c r="A9413" s="4" t="str">
        <f aca="false">B9413&amp;"|"&amp;C9413</f>
        <v>tdbR00000948 Met-CAU|68</v>
      </c>
      <c r="B9413" s="4" t="s">
        <v>165</v>
      </c>
      <c r="C9413" s="4" t="s">
        <v>850</v>
      </c>
      <c r="D9413" s="4" t="n">
        <v>70</v>
      </c>
      <c r="E9413" s="17" t="s">
        <v>459</v>
      </c>
      <c r="F9413" s="18" t="s">
        <v>768</v>
      </c>
    </row>
    <row r="9414" customFormat="false" ht="15" hidden="false" customHeight="false" outlineLevel="0" collapsed="false">
      <c r="A9414" s="4" t="str">
        <f aca="false">B9414&amp;"|"&amp;C9414</f>
        <v>tdbR00000948 Met-CAU|69</v>
      </c>
      <c r="B9414" s="4" t="s">
        <v>165</v>
      </c>
      <c r="C9414" s="4" t="s">
        <v>851</v>
      </c>
      <c r="D9414" s="4" t="n">
        <v>71</v>
      </c>
      <c r="E9414" s="17" t="s">
        <v>772</v>
      </c>
      <c r="F9414" s="18" t="s">
        <v>768</v>
      </c>
    </row>
    <row r="9415" customFormat="false" ht="15" hidden="false" customHeight="false" outlineLevel="0" collapsed="false">
      <c r="A9415" s="4" t="str">
        <f aca="false">B9415&amp;"|"&amp;C9415</f>
        <v>tdbR00000948 Met-CAU|70</v>
      </c>
      <c r="B9415" s="4" t="s">
        <v>165</v>
      </c>
      <c r="C9415" s="4" t="s">
        <v>852</v>
      </c>
      <c r="D9415" s="4" t="n">
        <v>72</v>
      </c>
      <c r="E9415" s="17" t="s">
        <v>772</v>
      </c>
      <c r="F9415" s="18" t="s">
        <v>768</v>
      </c>
    </row>
    <row r="9416" customFormat="false" ht="15" hidden="false" customHeight="false" outlineLevel="0" collapsed="false">
      <c r="A9416" s="4" t="str">
        <f aca="false">B9416&amp;"|"&amp;C9416</f>
        <v>tdbR00000948 Met-CAU|71</v>
      </c>
      <c r="B9416" s="4" t="s">
        <v>165</v>
      </c>
      <c r="C9416" s="4" t="s">
        <v>853</v>
      </c>
      <c r="D9416" s="4" t="n">
        <v>73</v>
      </c>
      <c r="E9416" s="17" t="s">
        <v>772</v>
      </c>
      <c r="F9416" s="18" t="s">
        <v>768</v>
      </c>
    </row>
    <row r="9417" customFormat="false" ht="15" hidden="false" customHeight="false" outlineLevel="0" collapsed="false">
      <c r="A9417" s="4" t="str">
        <f aca="false">B9417&amp;"|"&amp;C9417</f>
        <v>tdbR00000948 Met-CAU|72</v>
      </c>
      <c r="B9417" s="4" t="s">
        <v>165</v>
      </c>
      <c r="C9417" s="4" t="s">
        <v>854</v>
      </c>
      <c r="D9417" s="4" t="n">
        <v>74</v>
      </c>
      <c r="E9417" s="17" t="s">
        <v>772</v>
      </c>
      <c r="F9417" s="18" t="s">
        <v>768</v>
      </c>
    </row>
    <row r="9418" customFormat="false" ht="15" hidden="false" customHeight="false" outlineLevel="0" collapsed="false">
      <c r="A9418" s="4" t="str">
        <f aca="false">B9418&amp;"|"&amp;C9418</f>
        <v>tdbR00000949 Met-CAU|1</v>
      </c>
      <c r="B9418" s="4" t="s">
        <v>166</v>
      </c>
      <c r="C9418" s="4" t="s">
        <v>767</v>
      </c>
      <c r="D9418" s="4" t="n">
        <v>1</v>
      </c>
      <c r="E9418" s="17" t="s">
        <v>772</v>
      </c>
      <c r="F9418" s="18" t="s">
        <v>768</v>
      </c>
    </row>
    <row r="9419" customFormat="false" ht="15" hidden="false" customHeight="false" outlineLevel="0" collapsed="false">
      <c r="A9419" s="4" t="str">
        <f aca="false">B9419&amp;"|"&amp;C9419</f>
        <v>tdbR00000949 Met-CAU|2</v>
      </c>
      <c r="B9419" s="4" t="s">
        <v>166</v>
      </c>
      <c r="C9419" s="4" t="s">
        <v>769</v>
      </c>
      <c r="D9419" s="4" t="n">
        <v>2</v>
      </c>
      <c r="E9419" s="17" t="s">
        <v>459</v>
      </c>
      <c r="F9419" s="18" t="s">
        <v>768</v>
      </c>
    </row>
    <row r="9420" customFormat="false" ht="15" hidden="false" customHeight="false" outlineLevel="0" collapsed="false">
      <c r="A9420" s="4" t="str">
        <f aca="false">B9420&amp;"|"&amp;C9420</f>
        <v>tdbR00000949 Met-CAU|3</v>
      </c>
      <c r="B9420" s="4" t="s">
        <v>166</v>
      </c>
      <c r="C9420" s="4" t="s">
        <v>770</v>
      </c>
      <c r="D9420" s="4" t="n">
        <v>3</v>
      </c>
      <c r="E9420" s="17" t="s">
        <v>772</v>
      </c>
      <c r="F9420" s="18" t="s">
        <v>768</v>
      </c>
    </row>
    <row r="9421" customFormat="false" ht="15" hidden="false" customHeight="false" outlineLevel="0" collapsed="false">
      <c r="A9421" s="4" t="str">
        <f aca="false">B9421&amp;"|"&amp;C9421</f>
        <v>tdbR00000949 Met-CAU|4</v>
      </c>
      <c r="B9421" s="4" t="s">
        <v>166</v>
      </c>
      <c r="C9421" s="4" t="s">
        <v>771</v>
      </c>
      <c r="D9421" s="4" t="n">
        <v>4</v>
      </c>
      <c r="E9421" s="17" t="s">
        <v>459</v>
      </c>
      <c r="F9421" s="18" t="s">
        <v>768</v>
      </c>
    </row>
    <row r="9422" customFormat="false" ht="15" hidden="false" customHeight="false" outlineLevel="0" collapsed="false">
      <c r="A9422" s="4" t="str">
        <f aca="false">B9422&amp;"|"&amp;C9422</f>
        <v>tdbR00000949 Met-CAU|5</v>
      </c>
      <c r="B9422" s="4" t="s">
        <v>166</v>
      </c>
      <c r="C9422" s="4" t="s">
        <v>773</v>
      </c>
      <c r="D9422" s="4" t="n">
        <v>5</v>
      </c>
      <c r="E9422" s="17" t="s">
        <v>459</v>
      </c>
      <c r="F9422" s="18" t="s">
        <v>768</v>
      </c>
    </row>
    <row r="9423" customFormat="false" ht="15" hidden="false" customHeight="false" outlineLevel="0" collapsed="false">
      <c r="A9423" s="4" t="str">
        <f aca="false">B9423&amp;"|"&amp;C9423</f>
        <v>tdbR00000949 Met-CAU|6</v>
      </c>
      <c r="B9423" s="4" t="s">
        <v>166</v>
      </c>
      <c r="C9423" s="4" t="s">
        <v>774</v>
      </c>
      <c r="D9423" s="4" t="n">
        <v>6</v>
      </c>
      <c r="E9423" s="17" t="s">
        <v>459</v>
      </c>
      <c r="F9423" s="18" t="s">
        <v>768</v>
      </c>
    </row>
    <row r="9424" customFormat="false" ht="15" hidden="false" customHeight="false" outlineLevel="0" collapsed="false">
      <c r="A9424" s="4" t="str">
        <f aca="false">B9424&amp;"|"&amp;C9424</f>
        <v>tdbR00000949 Met-CAU|7</v>
      </c>
      <c r="B9424" s="4" t="s">
        <v>166</v>
      </c>
      <c r="C9424" s="4" t="s">
        <v>775</v>
      </c>
      <c r="D9424" s="4" t="n">
        <v>7</v>
      </c>
      <c r="E9424" s="17" t="s">
        <v>459</v>
      </c>
      <c r="F9424" s="18" t="s">
        <v>768</v>
      </c>
    </row>
    <row r="9425" customFormat="false" ht="15" hidden="false" customHeight="false" outlineLevel="0" collapsed="false">
      <c r="A9425" s="4" t="str">
        <f aca="false">B9425&amp;"|"&amp;C9425</f>
        <v>tdbR00000949 Met-CAU|8</v>
      </c>
      <c r="B9425" s="4" t="s">
        <v>166</v>
      </c>
      <c r="C9425" s="4" t="s">
        <v>776</v>
      </c>
      <c r="D9425" s="4" t="n">
        <v>8</v>
      </c>
      <c r="E9425" s="3" t="s">
        <v>777</v>
      </c>
      <c r="F9425" s="4" t="s">
        <v>778</v>
      </c>
    </row>
    <row r="9426" customFormat="false" ht="15" hidden="false" customHeight="false" outlineLevel="0" collapsed="false">
      <c r="A9426" s="4" t="str">
        <f aca="false">B9426&amp;"|"&amp;C9426</f>
        <v>tdbR00000949 Met-CAU|9</v>
      </c>
      <c r="B9426" s="4" t="s">
        <v>166</v>
      </c>
      <c r="C9426" s="4" t="s">
        <v>779</v>
      </c>
      <c r="D9426" s="4" t="n">
        <v>9</v>
      </c>
      <c r="E9426" s="3" t="s">
        <v>459</v>
      </c>
      <c r="F9426" s="4" t="s">
        <v>781</v>
      </c>
    </row>
    <row r="9427" customFormat="false" ht="15" hidden="false" customHeight="false" outlineLevel="0" collapsed="false">
      <c r="A9427" s="4" t="str">
        <f aca="false">B9427&amp;"|"&amp;C9427</f>
        <v>tdbR00000949 Met-CAU|10</v>
      </c>
      <c r="B9427" s="4" t="s">
        <v>166</v>
      </c>
      <c r="C9427" s="4" t="s">
        <v>782</v>
      </c>
      <c r="D9427" s="4" t="n">
        <v>10</v>
      </c>
      <c r="E9427" s="8" t="s">
        <v>459</v>
      </c>
      <c r="F9427" s="7" t="s">
        <v>783</v>
      </c>
    </row>
    <row r="9428" customFormat="false" ht="15" hidden="false" customHeight="false" outlineLevel="0" collapsed="false">
      <c r="A9428" s="4" t="str">
        <f aca="false">B9428&amp;"|"&amp;C9428</f>
        <v>tdbR00000949 Met-CAU|11</v>
      </c>
      <c r="B9428" s="4" t="s">
        <v>166</v>
      </c>
      <c r="C9428" s="4" t="s">
        <v>784</v>
      </c>
      <c r="D9428" s="4" t="n">
        <v>11</v>
      </c>
      <c r="E9428" s="8" t="s">
        <v>780</v>
      </c>
      <c r="F9428" s="7" t="s">
        <v>783</v>
      </c>
    </row>
    <row r="9429" customFormat="false" ht="15" hidden="false" customHeight="false" outlineLevel="0" collapsed="false">
      <c r="A9429" s="4" t="str">
        <f aca="false">B9429&amp;"|"&amp;C9429</f>
        <v>tdbR00000949 Met-CAU|12</v>
      </c>
      <c r="B9429" s="4" t="s">
        <v>166</v>
      </c>
      <c r="C9429" s="4" t="s">
        <v>785</v>
      </c>
      <c r="D9429" s="4" t="n">
        <v>12</v>
      </c>
      <c r="E9429" s="8" t="s">
        <v>459</v>
      </c>
      <c r="F9429" s="7" t="s">
        <v>783</v>
      </c>
    </row>
    <row r="9430" customFormat="false" ht="15" hidden="false" customHeight="false" outlineLevel="0" collapsed="false">
      <c r="A9430" s="4" t="str">
        <f aca="false">B9430&amp;"|"&amp;C9430</f>
        <v>tdbR00000949 Met-CAU|13</v>
      </c>
      <c r="B9430" s="4" t="s">
        <v>166</v>
      </c>
      <c r="C9430" s="4" t="s">
        <v>786</v>
      </c>
      <c r="D9430" s="4" t="n">
        <v>13</v>
      </c>
      <c r="E9430" s="8" t="s">
        <v>772</v>
      </c>
      <c r="F9430" s="7" t="s">
        <v>783</v>
      </c>
    </row>
    <row r="9431" customFormat="false" ht="15" hidden="false" customHeight="false" outlineLevel="0" collapsed="false">
      <c r="A9431" s="4" t="str">
        <f aca="false">B9431&amp;"|"&amp;C9431</f>
        <v>tdbR00000949 Met-CAU|14</v>
      </c>
      <c r="B9431" s="4" t="s">
        <v>166</v>
      </c>
      <c r="C9431" s="4" t="s">
        <v>787</v>
      </c>
      <c r="D9431" s="4" t="n">
        <v>14</v>
      </c>
      <c r="E9431" s="19" t="s">
        <v>780</v>
      </c>
      <c r="F9431" s="20" t="s">
        <v>788</v>
      </c>
    </row>
    <row r="9432" customFormat="false" ht="15" hidden="false" customHeight="false" outlineLevel="0" collapsed="false">
      <c r="A9432" s="4" t="str">
        <f aca="false">B9432&amp;"|"&amp;C9432</f>
        <v>tdbR00000949 Met-CAU|15</v>
      </c>
      <c r="B9432" s="4" t="s">
        <v>166</v>
      </c>
      <c r="C9432" s="4" t="s">
        <v>789</v>
      </c>
      <c r="D9432" s="4" t="n">
        <v>15</v>
      </c>
      <c r="E9432" s="19" t="s">
        <v>459</v>
      </c>
      <c r="F9432" s="20" t="s">
        <v>788</v>
      </c>
    </row>
    <row r="9433" customFormat="false" ht="15" hidden="false" customHeight="false" outlineLevel="0" collapsed="false">
      <c r="A9433" s="4" t="str">
        <f aca="false">B9433&amp;"|"&amp;C9433</f>
        <v>tdbR00000949 Met-CAU|16</v>
      </c>
      <c r="B9433" s="4" t="s">
        <v>166</v>
      </c>
      <c r="C9433" s="4" t="s">
        <v>790</v>
      </c>
      <c r="D9433" s="4" t="n">
        <v>16</v>
      </c>
      <c r="E9433" s="19" t="s">
        <v>772</v>
      </c>
      <c r="F9433" s="20" t="s">
        <v>788</v>
      </c>
    </row>
    <row r="9434" customFormat="false" ht="15" hidden="false" customHeight="false" outlineLevel="0" collapsed="false">
      <c r="A9434" s="4" t="str">
        <f aca="false">B9434&amp;"|"&amp;C9434</f>
        <v>tdbR00000949 Met-CAU|17</v>
      </c>
      <c r="B9434" s="4" t="s">
        <v>166</v>
      </c>
      <c r="C9434" s="4" t="s">
        <v>791</v>
      </c>
      <c r="D9434" s="4" t="n">
        <v>17</v>
      </c>
      <c r="E9434" s="19" t="s">
        <v>777</v>
      </c>
      <c r="F9434" s="20" t="s">
        <v>788</v>
      </c>
    </row>
    <row r="9435" customFormat="false" ht="15" hidden="false" customHeight="false" outlineLevel="0" collapsed="false">
      <c r="A9435" s="4" t="str">
        <f aca="false">B9435&amp;"|"&amp;C9435</f>
        <v>tdbR00000949 Met-CAU|17a</v>
      </c>
      <c r="B9435" s="4" t="s">
        <v>166</v>
      </c>
      <c r="C9435" s="4" t="s">
        <v>792</v>
      </c>
      <c r="D9435" s="4" t="n">
        <v>18</v>
      </c>
      <c r="E9435" s="19" t="s">
        <v>772</v>
      </c>
      <c r="F9435" s="20" t="s">
        <v>788</v>
      </c>
    </row>
    <row r="9436" customFormat="false" ht="15" hidden="false" customHeight="false" outlineLevel="0" collapsed="false">
      <c r="A9436" s="4" t="str">
        <f aca="false">B9436&amp;"|"&amp;C9436</f>
        <v>tdbR00000949 Met-CAU|18</v>
      </c>
      <c r="B9436" s="4" t="s">
        <v>166</v>
      </c>
      <c r="C9436" s="4" t="s">
        <v>793</v>
      </c>
      <c r="D9436" s="4" t="n">
        <v>19</v>
      </c>
      <c r="E9436" s="19" t="s">
        <v>459</v>
      </c>
      <c r="F9436" s="20" t="s">
        <v>788</v>
      </c>
    </row>
    <row r="9437" customFormat="false" ht="15" hidden="false" customHeight="false" outlineLevel="0" collapsed="false">
      <c r="A9437" s="4" t="str">
        <f aca="false">B9437&amp;"|"&amp;C9437</f>
        <v>tdbR00000949 Met-CAU|19</v>
      </c>
      <c r="B9437" s="4" t="s">
        <v>166</v>
      </c>
      <c r="C9437" s="4" t="s">
        <v>794</v>
      </c>
      <c r="D9437" s="4" t="n">
        <v>20</v>
      </c>
      <c r="E9437" s="19" t="s">
        <v>459</v>
      </c>
      <c r="F9437" s="20" t="s">
        <v>788</v>
      </c>
    </row>
    <row r="9438" customFormat="false" ht="15" hidden="false" customHeight="false" outlineLevel="0" collapsed="false">
      <c r="A9438" s="4" t="str">
        <f aca="false">B9438&amp;"|"&amp;C9438</f>
        <v>tdbR00000949 Met-CAU|20</v>
      </c>
      <c r="B9438" s="4" t="s">
        <v>166</v>
      </c>
      <c r="C9438" s="4" t="s">
        <v>795</v>
      </c>
      <c r="D9438" s="4" t="n">
        <v>21</v>
      </c>
      <c r="E9438" s="19" t="s">
        <v>777</v>
      </c>
      <c r="F9438" s="20" t="s">
        <v>788</v>
      </c>
    </row>
    <row r="9439" customFormat="false" ht="15" hidden="false" customHeight="false" outlineLevel="0" collapsed="false">
      <c r="A9439" s="4" t="str">
        <f aca="false">B9439&amp;"|"&amp;C9439</f>
        <v>tdbR00000949 Met-CAU|20a</v>
      </c>
      <c r="B9439" s="4" t="s">
        <v>166</v>
      </c>
      <c r="C9439" s="4" t="s">
        <v>796</v>
      </c>
      <c r="D9439" s="4" t="n">
        <v>22</v>
      </c>
      <c r="E9439" s="19" t="s">
        <v>777</v>
      </c>
      <c r="F9439" s="20" t="s">
        <v>788</v>
      </c>
    </row>
    <row r="9440" customFormat="false" ht="15" hidden="false" customHeight="false" outlineLevel="0" collapsed="false">
      <c r="A9440" s="4" t="str">
        <f aca="false">B9440&amp;"|"&amp;C9440</f>
        <v>tdbR00000949 Met-CAU|21</v>
      </c>
      <c r="B9440" s="4" t="s">
        <v>166</v>
      </c>
      <c r="C9440" s="4" t="s">
        <v>797</v>
      </c>
      <c r="D9440" s="4" t="n">
        <v>23</v>
      </c>
      <c r="E9440" s="19" t="s">
        <v>780</v>
      </c>
      <c r="F9440" s="20" t="s">
        <v>788</v>
      </c>
    </row>
    <row r="9441" customFormat="false" ht="15" hidden="false" customHeight="false" outlineLevel="0" collapsed="false">
      <c r="A9441" s="4" t="str">
        <f aca="false">B9441&amp;"|"&amp;C9441</f>
        <v>tdbR00000949 Met-CAU|22</v>
      </c>
      <c r="B9441" s="4" t="s">
        <v>166</v>
      </c>
      <c r="C9441" s="4" t="s">
        <v>798</v>
      </c>
      <c r="D9441" s="4" t="n">
        <v>24</v>
      </c>
      <c r="E9441" s="8" t="s">
        <v>459</v>
      </c>
      <c r="F9441" s="7" t="s">
        <v>783</v>
      </c>
    </row>
    <row r="9442" customFormat="false" ht="15" hidden="false" customHeight="false" outlineLevel="0" collapsed="false">
      <c r="A9442" s="4" t="str">
        <f aca="false">B9442&amp;"|"&amp;C9442</f>
        <v>tdbR00000949 Met-CAU|23</v>
      </c>
      <c r="B9442" s="4" t="s">
        <v>166</v>
      </c>
      <c r="C9442" s="4" t="s">
        <v>799</v>
      </c>
      <c r="D9442" s="4" t="n">
        <v>25</v>
      </c>
      <c r="E9442" s="8" t="s">
        <v>772</v>
      </c>
      <c r="F9442" s="7" t="s">
        <v>783</v>
      </c>
    </row>
    <row r="9443" customFormat="false" ht="15" hidden="false" customHeight="false" outlineLevel="0" collapsed="false">
      <c r="A9443" s="4" t="str">
        <f aca="false">B9443&amp;"|"&amp;C9443</f>
        <v>tdbR00000949 Met-CAU|24</v>
      </c>
      <c r="B9443" s="4" t="s">
        <v>166</v>
      </c>
      <c r="C9443" s="4" t="s">
        <v>800</v>
      </c>
      <c r="D9443" s="4" t="n">
        <v>26</v>
      </c>
      <c r="E9443" s="8" t="s">
        <v>777</v>
      </c>
      <c r="F9443" s="7" t="s">
        <v>783</v>
      </c>
    </row>
    <row r="9444" customFormat="false" ht="15" hidden="false" customHeight="false" outlineLevel="0" collapsed="false">
      <c r="A9444" s="4" t="str">
        <f aca="false">B9444&amp;"|"&amp;C9444</f>
        <v>tdbR00000949 Met-CAU|25</v>
      </c>
      <c r="B9444" s="4" t="s">
        <v>166</v>
      </c>
      <c r="C9444" s="4" t="s">
        <v>801</v>
      </c>
      <c r="D9444" s="4" t="n">
        <v>27</v>
      </c>
      <c r="E9444" s="8" t="s">
        <v>772</v>
      </c>
      <c r="F9444" s="7" t="s">
        <v>783</v>
      </c>
    </row>
    <row r="9445" customFormat="false" ht="15" hidden="false" customHeight="false" outlineLevel="0" collapsed="false">
      <c r="A9445" s="4" t="str">
        <f aca="false">B9445&amp;"|"&amp;C9445</f>
        <v>tdbR00000949 Met-CAU|26</v>
      </c>
      <c r="B9445" s="4" t="s">
        <v>166</v>
      </c>
      <c r="C9445" s="4" t="s">
        <v>802</v>
      </c>
      <c r="D9445" s="4" t="n">
        <v>28</v>
      </c>
      <c r="E9445" s="3" t="s">
        <v>459</v>
      </c>
      <c r="F9445" s="4" t="s">
        <v>803</v>
      </c>
    </row>
    <row r="9446" customFormat="false" ht="15" hidden="false" customHeight="false" outlineLevel="0" collapsed="false">
      <c r="A9446" s="4" t="str">
        <f aca="false">B9446&amp;"|"&amp;C9446</f>
        <v>tdbR00000949 Met-CAU|27</v>
      </c>
      <c r="B9446" s="4" t="s">
        <v>166</v>
      </c>
      <c r="C9446" s="4" t="s">
        <v>804</v>
      </c>
      <c r="D9446" s="4" t="n">
        <v>29</v>
      </c>
      <c r="E9446" s="21" t="s">
        <v>772</v>
      </c>
      <c r="F9446" s="22" t="s">
        <v>805</v>
      </c>
    </row>
    <row r="9447" customFormat="false" ht="15" hidden="false" customHeight="false" outlineLevel="0" collapsed="false">
      <c r="A9447" s="4" t="str">
        <f aca="false">B9447&amp;"|"&amp;C9447</f>
        <v>tdbR00000949 Met-CAU|28</v>
      </c>
      <c r="B9447" s="4" t="s">
        <v>166</v>
      </c>
      <c r="C9447" s="4" t="s">
        <v>806</v>
      </c>
      <c r="D9447" s="4" t="n">
        <v>30</v>
      </c>
      <c r="E9447" s="21" t="s">
        <v>777</v>
      </c>
      <c r="F9447" s="22" t="s">
        <v>805</v>
      </c>
    </row>
    <row r="9448" customFormat="false" ht="15" hidden="false" customHeight="false" outlineLevel="0" collapsed="false">
      <c r="A9448" s="4" t="str">
        <f aca="false">B9448&amp;"|"&amp;C9448</f>
        <v>tdbR00000949 Met-CAU|29</v>
      </c>
      <c r="B9448" s="4" t="s">
        <v>166</v>
      </c>
      <c r="C9448" s="4" t="s">
        <v>807</v>
      </c>
      <c r="D9448" s="4" t="n">
        <v>31</v>
      </c>
      <c r="E9448" s="21" t="s">
        <v>459</v>
      </c>
      <c r="F9448" s="22" t="s">
        <v>805</v>
      </c>
    </row>
    <row r="9449" customFormat="false" ht="15" hidden="false" customHeight="false" outlineLevel="0" collapsed="false">
      <c r="A9449" s="4" t="str">
        <f aca="false">B9449&amp;"|"&amp;C9449</f>
        <v>tdbR00000949 Met-CAU|30</v>
      </c>
      <c r="B9449" s="4" t="s">
        <v>166</v>
      </c>
      <c r="C9449" s="4" t="s">
        <v>808</v>
      </c>
      <c r="D9449" s="4" t="n">
        <v>32</v>
      </c>
      <c r="E9449" s="21" t="s">
        <v>459</v>
      </c>
      <c r="F9449" s="22" t="s">
        <v>805</v>
      </c>
    </row>
    <row r="9450" customFormat="false" ht="15" hidden="false" customHeight="false" outlineLevel="0" collapsed="false">
      <c r="A9450" s="4" t="str">
        <f aca="false">B9450&amp;"|"&amp;C9450</f>
        <v>tdbR00000949 Met-CAU|31</v>
      </c>
      <c r="B9450" s="4" t="s">
        <v>166</v>
      </c>
      <c r="C9450" s="4" t="s">
        <v>809</v>
      </c>
      <c r="D9450" s="4" t="n">
        <v>33</v>
      </c>
      <c r="E9450" s="21" t="s">
        <v>459</v>
      </c>
      <c r="F9450" s="22" t="s">
        <v>805</v>
      </c>
    </row>
    <row r="9451" customFormat="false" ht="15" hidden="false" customHeight="false" outlineLevel="0" collapsed="false">
      <c r="A9451" s="4" t="str">
        <f aca="false">B9451&amp;"|"&amp;C9451</f>
        <v>tdbR00000949 Met-CAU|32</v>
      </c>
      <c r="B9451" s="4" t="s">
        <v>166</v>
      </c>
      <c r="C9451" s="4" t="s">
        <v>810</v>
      </c>
      <c r="D9451" s="4" t="n">
        <v>34</v>
      </c>
      <c r="E9451" s="19" t="s">
        <v>772</v>
      </c>
      <c r="F9451" s="20" t="s">
        <v>811</v>
      </c>
    </row>
    <row r="9452" customFormat="false" ht="15" hidden="false" customHeight="false" outlineLevel="0" collapsed="false">
      <c r="A9452" s="4" t="str">
        <f aca="false">B9452&amp;"|"&amp;C9452</f>
        <v>tdbR00000949 Met-CAU|33</v>
      </c>
      <c r="B9452" s="4" t="s">
        <v>166</v>
      </c>
      <c r="C9452" s="4" t="s">
        <v>812</v>
      </c>
      <c r="D9452" s="4" t="n">
        <v>35</v>
      </c>
      <c r="E9452" s="19" t="s">
        <v>777</v>
      </c>
      <c r="F9452" s="20" t="s">
        <v>811</v>
      </c>
    </row>
    <row r="9453" customFormat="false" ht="15" hidden="false" customHeight="false" outlineLevel="0" collapsed="false">
      <c r="A9453" s="4" t="str">
        <f aca="false">B9453&amp;"|"&amp;C9453</f>
        <v>tdbR00000949 Met-CAU|34</v>
      </c>
      <c r="B9453" s="4" t="s">
        <v>166</v>
      </c>
      <c r="C9453" s="4" t="s">
        <v>813</v>
      </c>
      <c r="D9453" s="4" t="n">
        <v>36</v>
      </c>
      <c r="E9453" s="19" t="s">
        <v>772</v>
      </c>
      <c r="F9453" s="20" t="s">
        <v>811</v>
      </c>
    </row>
    <row r="9454" customFormat="false" ht="15" hidden="false" customHeight="false" outlineLevel="0" collapsed="false">
      <c r="A9454" s="4" t="str">
        <f aca="false">B9454&amp;"|"&amp;C9454</f>
        <v>tdbR00000949 Met-CAU|35</v>
      </c>
      <c r="B9454" s="4" t="s">
        <v>166</v>
      </c>
      <c r="C9454" s="4" t="s">
        <v>814</v>
      </c>
      <c r="D9454" s="4" t="n">
        <v>37</v>
      </c>
      <c r="E9454" s="19" t="s">
        <v>780</v>
      </c>
      <c r="F9454" s="20" t="s">
        <v>811</v>
      </c>
    </row>
    <row r="9455" customFormat="false" ht="15" hidden="false" customHeight="false" outlineLevel="0" collapsed="false">
      <c r="A9455" s="4" t="str">
        <f aca="false">B9455&amp;"|"&amp;C9455</f>
        <v>tdbR00000949 Met-CAU|36</v>
      </c>
      <c r="B9455" s="4" t="s">
        <v>166</v>
      </c>
      <c r="C9455" s="4" t="s">
        <v>815</v>
      </c>
      <c r="D9455" s="4" t="n">
        <v>38</v>
      </c>
      <c r="E9455" s="19" t="s">
        <v>777</v>
      </c>
      <c r="F9455" s="20" t="s">
        <v>811</v>
      </c>
    </row>
    <row r="9456" customFormat="false" ht="15" hidden="false" customHeight="false" outlineLevel="0" collapsed="false">
      <c r="A9456" s="4" t="str">
        <f aca="false">B9456&amp;"|"&amp;C9456</f>
        <v>tdbR00000949 Met-CAU|37</v>
      </c>
      <c r="B9456" s="4" t="s">
        <v>166</v>
      </c>
      <c r="C9456" s="4" t="s">
        <v>816</v>
      </c>
      <c r="D9456" s="4" t="n">
        <v>39</v>
      </c>
      <c r="E9456" s="19" t="s">
        <v>780</v>
      </c>
      <c r="F9456" s="20" t="s">
        <v>811</v>
      </c>
    </row>
    <row r="9457" customFormat="false" ht="15" hidden="false" customHeight="false" outlineLevel="0" collapsed="false">
      <c r="A9457" s="4" t="str">
        <f aca="false">B9457&amp;"|"&amp;C9457</f>
        <v>tdbR00000949 Met-CAU|38</v>
      </c>
      <c r="B9457" s="4" t="s">
        <v>166</v>
      </c>
      <c r="C9457" s="4" t="s">
        <v>817</v>
      </c>
      <c r="D9457" s="4" t="n">
        <v>40</v>
      </c>
      <c r="E9457" s="19" t="s">
        <v>780</v>
      </c>
      <c r="F9457" s="20" t="s">
        <v>811</v>
      </c>
    </row>
    <row r="9458" customFormat="false" ht="15" hidden="false" customHeight="false" outlineLevel="0" collapsed="false">
      <c r="A9458" s="4" t="str">
        <f aca="false">B9458&amp;"|"&amp;C9458</f>
        <v>tdbR00000949 Met-CAU|39</v>
      </c>
      <c r="B9458" s="4" t="s">
        <v>166</v>
      </c>
      <c r="C9458" s="4" t="s">
        <v>818</v>
      </c>
      <c r="D9458" s="4" t="n">
        <v>41</v>
      </c>
      <c r="E9458" s="21" t="s">
        <v>772</v>
      </c>
      <c r="F9458" s="22" t="s">
        <v>805</v>
      </c>
    </row>
    <row r="9459" customFormat="false" ht="15" hidden="false" customHeight="false" outlineLevel="0" collapsed="false">
      <c r="A9459" s="4" t="str">
        <f aca="false">B9459&amp;"|"&amp;C9459</f>
        <v>tdbR00000949 Met-CAU|40</v>
      </c>
      <c r="B9459" s="4" t="s">
        <v>166</v>
      </c>
      <c r="C9459" s="4" t="s">
        <v>819</v>
      </c>
      <c r="D9459" s="4" t="n">
        <v>42</v>
      </c>
      <c r="E9459" s="21" t="s">
        <v>772</v>
      </c>
      <c r="F9459" s="22" t="s">
        <v>805</v>
      </c>
    </row>
    <row r="9460" customFormat="false" ht="15" hidden="false" customHeight="false" outlineLevel="0" collapsed="false">
      <c r="A9460" s="4" t="str">
        <f aca="false">B9460&amp;"|"&amp;C9460</f>
        <v>tdbR00000949 Met-CAU|41</v>
      </c>
      <c r="B9460" s="4" t="s">
        <v>166</v>
      </c>
      <c r="C9460" s="4" t="s">
        <v>820</v>
      </c>
      <c r="D9460" s="4" t="n">
        <v>43</v>
      </c>
      <c r="E9460" s="21" t="s">
        <v>772</v>
      </c>
      <c r="F9460" s="22" t="s">
        <v>805</v>
      </c>
    </row>
    <row r="9461" customFormat="false" ht="15" hidden="false" customHeight="false" outlineLevel="0" collapsed="false">
      <c r="A9461" s="4" t="str">
        <f aca="false">B9461&amp;"|"&amp;C9461</f>
        <v>tdbR00000949 Met-CAU|42</v>
      </c>
      <c r="B9461" s="4" t="s">
        <v>166</v>
      </c>
      <c r="C9461" s="4" t="s">
        <v>821</v>
      </c>
      <c r="D9461" s="4" t="n">
        <v>44</v>
      </c>
      <c r="E9461" s="21" t="s">
        <v>780</v>
      </c>
      <c r="F9461" s="22" t="s">
        <v>805</v>
      </c>
    </row>
    <row r="9462" customFormat="false" ht="15" hidden="false" customHeight="false" outlineLevel="0" collapsed="false">
      <c r="A9462" s="4" t="str">
        <f aca="false">B9462&amp;"|"&amp;C9462</f>
        <v>tdbR00000949 Met-CAU|43</v>
      </c>
      <c r="B9462" s="4" t="s">
        <v>166</v>
      </c>
      <c r="C9462" s="4" t="s">
        <v>822</v>
      </c>
      <c r="D9462" s="4" t="n">
        <v>45</v>
      </c>
      <c r="E9462" s="21" t="s">
        <v>459</v>
      </c>
      <c r="F9462" s="22" t="s">
        <v>805</v>
      </c>
    </row>
    <row r="9463" customFormat="false" ht="15" hidden="false" customHeight="false" outlineLevel="0" collapsed="false">
      <c r="A9463" s="4" t="str">
        <f aca="false">B9463&amp;"|"&amp;C9463</f>
        <v>tdbR00000949 Met-CAU|44</v>
      </c>
      <c r="B9463" s="4" t="s">
        <v>166</v>
      </c>
      <c r="C9463" s="4" t="s">
        <v>823</v>
      </c>
      <c r="D9463" s="4" t="n">
        <v>46</v>
      </c>
      <c r="E9463" s="19" t="s">
        <v>780</v>
      </c>
      <c r="F9463" s="20" t="s">
        <v>824</v>
      </c>
    </row>
    <row r="9464" customFormat="false" ht="15" hidden="false" customHeight="false" outlineLevel="0" collapsed="false">
      <c r="A9464" s="4" t="str">
        <f aca="false">B9464&amp;"|"&amp;C9464</f>
        <v>tdbR00000949 Met-CAU|45</v>
      </c>
      <c r="B9464" s="4" t="s">
        <v>166</v>
      </c>
      <c r="C9464" s="4" t="s">
        <v>825</v>
      </c>
      <c r="D9464" s="4" t="n">
        <v>47</v>
      </c>
      <c r="E9464" s="19" t="s">
        <v>459</v>
      </c>
      <c r="F9464" s="20" t="s">
        <v>824</v>
      </c>
    </row>
    <row r="9465" customFormat="false" ht="15" hidden="false" customHeight="false" outlineLevel="0" collapsed="false">
      <c r="A9465" s="4" t="str">
        <f aca="false">B9465&amp;"|"&amp;C9465</f>
        <v>tdbR00000949 Met-CAU|46</v>
      </c>
      <c r="B9465" s="4" t="s">
        <v>166</v>
      </c>
      <c r="C9465" s="4" t="s">
        <v>826</v>
      </c>
      <c r="D9465" s="4" t="n">
        <v>48</v>
      </c>
      <c r="E9465" s="19" t="s">
        <v>459</v>
      </c>
      <c r="F9465" s="20" t="s">
        <v>824</v>
      </c>
    </row>
    <row r="9466" customFormat="false" ht="15" hidden="false" customHeight="false" outlineLevel="0" collapsed="false">
      <c r="A9466" s="4" t="str">
        <f aca="false">B9466&amp;"|"&amp;C9466</f>
        <v>tdbR00000949 Met-CAU|47</v>
      </c>
      <c r="B9466" s="4" t="s">
        <v>166</v>
      </c>
      <c r="C9466" s="4" t="s">
        <v>827</v>
      </c>
      <c r="D9466" s="4" t="n">
        <v>49</v>
      </c>
      <c r="E9466" s="19" t="s">
        <v>777</v>
      </c>
      <c r="F9466" s="20" t="s">
        <v>824</v>
      </c>
    </row>
    <row r="9467" customFormat="false" ht="15" hidden="false" customHeight="false" outlineLevel="0" collapsed="false">
      <c r="A9467" s="4" t="str">
        <f aca="false">B9467&amp;"|"&amp;C9467</f>
        <v>tdbR00000949 Met-CAU|48</v>
      </c>
      <c r="B9467" s="4" t="s">
        <v>166</v>
      </c>
      <c r="C9467" s="4" t="s">
        <v>828</v>
      </c>
      <c r="D9467" s="4" t="n">
        <v>50</v>
      </c>
      <c r="E9467" s="19" t="s">
        <v>772</v>
      </c>
      <c r="F9467" s="20" t="s">
        <v>824</v>
      </c>
    </row>
    <row r="9468" customFormat="false" ht="15" hidden="false" customHeight="false" outlineLevel="0" collapsed="false">
      <c r="A9468" s="4" t="str">
        <f aca="false">B9468&amp;"|"&amp;C9468</f>
        <v>tdbR00000949 Met-CAU|49</v>
      </c>
      <c r="B9468" s="4" t="s">
        <v>166</v>
      </c>
      <c r="C9468" s="4" t="s">
        <v>829</v>
      </c>
      <c r="D9468" s="4" t="n">
        <v>51</v>
      </c>
      <c r="E9468" s="23" t="s">
        <v>459</v>
      </c>
      <c r="F9468" s="10" t="s">
        <v>830</v>
      </c>
    </row>
    <row r="9469" customFormat="false" ht="15" hidden="false" customHeight="false" outlineLevel="0" collapsed="false">
      <c r="A9469" s="4" t="str">
        <f aca="false">B9469&amp;"|"&amp;C9469</f>
        <v>tdbR00000949 Met-CAU|50</v>
      </c>
      <c r="B9469" s="4" t="s">
        <v>166</v>
      </c>
      <c r="C9469" s="4" t="s">
        <v>831</v>
      </c>
      <c r="D9469" s="4" t="n">
        <v>52</v>
      </c>
      <c r="E9469" s="23" t="s">
        <v>772</v>
      </c>
      <c r="F9469" s="10" t="s">
        <v>830</v>
      </c>
    </row>
    <row r="9470" customFormat="false" ht="15" hidden="false" customHeight="false" outlineLevel="0" collapsed="false">
      <c r="A9470" s="4" t="str">
        <f aca="false">B9470&amp;"|"&amp;C9470</f>
        <v>tdbR00000949 Met-CAU|51</v>
      </c>
      <c r="B9470" s="4" t="s">
        <v>166</v>
      </c>
      <c r="C9470" s="4" t="s">
        <v>832</v>
      </c>
      <c r="D9470" s="4" t="n">
        <v>53</v>
      </c>
      <c r="E9470" s="23" t="s">
        <v>780</v>
      </c>
      <c r="F9470" s="10" t="s">
        <v>830</v>
      </c>
    </row>
    <row r="9471" customFormat="false" ht="15" hidden="false" customHeight="false" outlineLevel="0" collapsed="false">
      <c r="A9471" s="4" t="str">
        <f aca="false">B9471&amp;"|"&amp;C9471</f>
        <v>tdbR00000949 Met-CAU|52</v>
      </c>
      <c r="B9471" s="4" t="s">
        <v>166</v>
      </c>
      <c r="C9471" s="4" t="s">
        <v>833</v>
      </c>
      <c r="D9471" s="4" t="n">
        <v>54</v>
      </c>
      <c r="E9471" s="23" t="s">
        <v>459</v>
      </c>
      <c r="F9471" s="10" t="s">
        <v>830</v>
      </c>
    </row>
    <row r="9472" customFormat="false" ht="15" hidden="false" customHeight="false" outlineLevel="0" collapsed="false">
      <c r="A9472" s="4" t="str">
        <f aca="false">B9472&amp;"|"&amp;C9472</f>
        <v>tdbR00000949 Met-CAU|53</v>
      </c>
      <c r="B9472" s="4" t="s">
        <v>166</v>
      </c>
      <c r="C9472" s="4" t="s">
        <v>834</v>
      </c>
      <c r="D9472" s="4" t="n">
        <v>55</v>
      </c>
      <c r="E9472" s="23" t="s">
        <v>459</v>
      </c>
      <c r="F9472" s="10" t="s">
        <v>830</v>
      </c>
    </row>
    <row r="9473" customFormat="false" ht="15" hidden="false" customHeight="false" outlineLevel="0" collapsed="false">
      <c r="A9473" s="4" t="str">
        <f aca="false">B9473&amp;"|"&amp;C9473</f>
        <v>tdbR00000949 Met-CAU|54</v>
      </c>
      <c r="B9473" s="4" t="s">
        <v>166</v>
      </c>
      <c r="C9473" s="4" t="s">
        <v>835</v>
      </c>
      <c r="D9473" s="4" t="n">
        <v>56</v>
      </c>
      <c r="E9473" s="19" t="s">
        <v>777</v>
      </c>
      <c r="F9473" s="20" t="s">
        <v>836</v>
      </c>
    </row>
    <row r="9474" customFormat="false" ht="15" hidden="false" customHeight="false" outlineLevel="0" collapsed="false">
      <c r="A9474" s="4" t="str">
        <f aca="false">B9474&amp;"|"&amp;C9474</f>
        <v>tdbR00000949 Met-CAU|55</v>
      </c>
      <c r="B9474" s="4" t="s">
        <v>166</v>
      </c>
      <c r="C9474" s="4" t="s">
        <v>837</v>
      </c>
      <c r="D9474" s="4" t="n">
        <v>57</v>
      </c>
      <c r="E9474" s="19" t="s">
        <v>777</v>
      </c>
      <c r="F9474" s="20" t="s">
        <v>836</v>
      </c>
    </row>
    <row r="9475" customFormat="false" ht="15" hidden="false" customHeight="false" outlineLevel="0" collapsed="false">
      <c r="A9475" s="4" t="str">
        <f aca="false">B9475&amp;"|"&amp;C9475</f>
        <v>tdbR00000949 Met-CAU|56</v>
      </c>
      <c r="B9475" s="4" t="s">
        <v>166</v>
      </c>
      <c r="C9475" s="4" t="s">
        <v>838</v>
      </c>
      <c r="D9475" s="4" t="n">
        <v>58</v>
      </c>
      <c r="E9475" s="19" t="s">
        <v>772</v>
      </c>
      <c r="F9475" s="20" t="s">
        <v>836</v>
      </c>
    </row>
    <row r="9476" customFormat="false" ht="15" hidden="false" customHeight="false" outlineLevel="0" collapsed="false">
      <c r="A9476" s="4" t="str">
        <f aca="false">B9476&amp;"|"&amp;C9476</f>
        <v>tdbR00000949 Met-CAU|57</v>
      </c>
      <c r="B9476" s="4" t="s">
        <v>166</v>
      </c>
      <c r="C9476" s="4" t="s">
        <v>839</v>
      </c>
      <c r="D9476" s="4" t="n">
        <v>59</v>
      </c>
      <c r="E9476" s="19" t="s">
        <v>780</v>
      </c>
      <c r="F9476" s="20" t="s">
        <v>836</v>
      </c>
    </row>
    <row r="9477" customFormat="false" ht="15" hidden="false" customHeight="false" outlineLevel="0" collapsed="false">
      <c r="A9477" s="4" t="str">
        <f aca="false">B9477&amp;"|"&amp;C9477</f>
        <v>tdbR00000949 Met-CAU|58</v>
      </c>
      <c r="B9477" s="4" t="s">
        <v>166</v>
      </c>
      <c r="C9477" s="4" t="s">
        <v>840</v>
      </c>
      <c r="D9477" s="4" t="n">
        <v>60</v>
      </c>
      <c r="E9477" s="19" t="s">
        <v>780</v>
      </c>
      <c r="F9477" s="20" t="s">
        <v>836</v>
      </c>
    </row>
    <row r="9478" customFormat="false" ht="15" hidden="false" customHeight="false" outlineLevel="0" collapsed="false">
      <c r="A9478" s="4" t="str">
        <f aca="false">B9478&amp;"|"&amp;C9478</f>
        <v>tdbR00000949 Met-CAU|59</v>
      </c>
      <c r="B9478" s="4" t="s">
        <v>166</v>
      </c>
      <c r="C9478" s="4" t="s">
        <v>841</v>
      </c>
      <c r="D9478" s="4" t="n">
        <v>61</v>
      </c>
      <c r="E9478" s="19" t="s">
        <v>780</v>
      </c>
      <c r="F9478" s="20" t="s">
        <v>836</v>
      </c>
    </row>
    <row r="9479" customFormat="false" ht="15" hidden="false" customHeight="false" outlineLevel="0" collapsed="false">
      <c r="A9479" s="4" t="str">
        <f aca="false">B9479&amp;"|"&amp;C9479</f>
        <v>tdbR00000949 Met-CAU|60</v>
      </c>
      <c r="B9479" s="4" t="s">
        <v>166</v>
      </c>
      <c r="C9479" s="4" t="s">
        <v>842</v>
      </c>
      <c r="D9479" s="4" t="n">
        <v>62</v>
      </c>
      <c r="E9479" s="19" t="s">
        <v>777</v>
      </c>
      <c r="F9479" s="20" t="s">
        <v>836</v>
      </c>
    </row>
    <row r="9480" customFormat="false" ht="15" hidden="false" customHeight="false" outlineLevel="0" collapsed="false">
      <c r="A9480" s="4" t="str">
        <f aca="false">B9480&amp;"|"&amp;C9480</f>
        <v>tdbR00000949 Met-CAU|61</v>
      </c>
      <c r="B9480" s="4" t="s">
        <v>166</v>
      </c>
      <c r="C9480" s="4" t="s">
        <v>843</v>
      </c>
      <c r="D9480" s="4" t="n">
        <v>63</v>
      </c>
      <c r="E9480" s="23" t="s">
        <v>772</v>
      </c>
      <c r="F9480" s="10" t="s">
        <v>830</v>
      </c>
    </row>
    <row r="9481" customFormat="false" ht="15" hidden="false" customHeight="false" outlineLevel="0" collapsed="false">
      <c r="A9481" s="4" t="str">
        <f aca="false">B9481&amp;"|"&amp;C9481</f>
        <v>tdbR00000949 Met-CAU|62</v>
      </c>
      <c r="B9481" s="4" t="s">
        <v>166</v>
      </c>
      <c r="C9481" s="4" t="s">
        <v>844</v>
      </c>
      <c r="D9481" s="4" t="n">
        <v>64</v>
      </c>
      <c r="E9481" s="23" t="s">
        <v>772</v>
      </c>
      <c r="F9481" s="10" t="s">
        <v>830</v>
      </c>
    </row>
    <row r="9482" customFormat="false" ht="15" hidden="false" customHeight="false" outlineLevel="0" collapsed="false">
      <c r="A9482" s="4" t="str">
        <f aca="false">B9482&amp;"|"&amp;C9482</f>
        <v>tdbR00000949 Met-CAU|63</v>
      </c>
      <c r="B9482" s="4" t="s">
        <v>166</v>
      </c>
      <c r="C9482" s="4" t="s">
        <v>845</v>
      </c>
      <c r="D9482" s="4" t="n">
        <v>65</v>
      </c>
      <c r="E9482" s="23" t="s">
        <v>777</v>
      </c>
      <c r="F9482" s="10" t="s">
        <v>830</v>
      </c>
    </row>
    <row r="9483" customFormat="false" ht="15" hidden="false" customHeight="false" outlineLevel="0" collapsed="false">
      <c r="A9483" s="4" t="str">
        <f aca="false">B9483&amp;"|"&amp;C9483</f>
        <v>tdbR00000949 Met-CAU|64</v>
      </c>
      <c r="B9483" s="4" t="s">
        <v>166</v>
      </c>
      <c r="C9483" s="4" t="s">
        <v>846</v>
      </c>
      <c r="D9483" s="4" t="n">
        <v>66</v>
      </c>
      <c r="E9483" s="23" t="s">
        <v>459</v>
      </c>
      <c r="F9483" s="10" t="s">
        <v>830</v>
      </c>
    </row>
    <row r="9484" customFormat="false" ht="15" hidden="false" customHeight="false" outlineLevel="0" collapsed="false">
      <c r="A9484" s="4" t="str">
        <f aca="false">B9484&amp;"|"&amp;C9484</f>
        <v>tdbR00000949 Met-CAU|65</v>
      </c>
      <c r="B9484" s="4" t="s">
        <v>166</v>
      </c>
      <c r="C9484" s="4" t="s">
        <v>847</v>
      </c>
      <c r="D9484" s="4" t="n">
        <v>67</v>
      </c>
      <c r="E9484" s="23" t="s">
        <v>777</v>
      </c>
      <c r="F9484" s="10" t="s">
        <v>830</v>
      </c>
    </row>
    <row r="9485" customFormat="false" ht="15" hidden="false" customHeight="false" outlineLevel="0" collapsed="false">
      <c r="A9485" s="4" t="str">
        <f aca="false">B9485&amp;"|"&amp;C9485</f>
        <v>tdbR00000949 Met-CAU|66</v>
      </c>
      <c r="B9485" s="4" t="s">
        <v>166</v>
      </c>
      <c r="C9485" s="4" t="s">
        <v>848</v>
      </c>
      <c r="D9485" s="4" t="n">
        <v>68</v>
      </c>
      <c r="E9485" s="17" t="s">
        <v>772</v>
      </c>
      <c r="F9485" s="18" t="s">
        <v>768</v>
      </c>
    </row>
    <row r="9486" customFormat="false" ht="15" hidden="false" customHeight="false" outlineLevel="0" collapsed="false">
      <c r="A9486" s="4" t="str">
        <f aca="false">B9486&amp;"|"&amp;C9486</f>
        <v>tdbR00000949 Met-CAU|67</v>
      </c>
      <c r="B9486" s="4" t="s">
        <v>166</v>
      </c>
      <c r="C9486" s="4" t="s">
        <v>849</v>
      </c>
      <c r="D9486" s="4" t="n">
        <v>69</v>
      </c>
      <c r="E9486" s="17" t="s">
        <v>772</v>
      </c>
      <c r="F9486" s="18" t="s">
        <v>768</v>
      </c>
    </row>
    <row r="9487" customFormat="false" ht="15" hidden="false" customHeight="false" outlineLevel="0" collapsed="false">
      <c r="A9487" s="4" t="str">
        <f aca="false">B9487&amp;"|"&amp;C9487</f>
        <v>tdbR00000949 Met-CAU|68</v>
      </c>
      <c r="B9487" s="4" t="s">
        <v>166</v>
      </c>
      <c r="C9487" s="4" t="s">
        <v>850</v>
      </c>
      <c r="D9487" s="4" t="n">
        <v>70</v>
      </c>
      <c r="E9487" s="17" t="s">
        <v>772</v>
      </c>
      <c r="F9487" s="18" t="s">
        <v>768</v>
      </c>
    </row>
    <row r="9488" customFormat="false" ht="15" hidden="false" customHeight="false" outlineLevel="0" collapsed="false">
      <c r="A9488" s="4" t="str">
        <f aca="false">B9488&amp;"|"&amp;C9488</f>
        <v>tdbR00000949 Met-CAU|69</v>
      </c>
      <c r="B9488" s="4" t="s">
        <v>166</v>
      </c>
      <c r="C9488" s="4" t="s">
        <v>851</v>
      </c>
      <c r="D9488" s="4" t="n">
        <v>71</v>
      </c>
      <c r="E9488" s="17" t="s">
        <v>772</v>
      </c>
      <c r="F9488" s="18" t="s">
        <v>768</v>
      </c>
    </row>
    <row r="9489" customFormat="false" ht="15" hidden="false" customHeight="false" outlineLevel="0" collapsed="false">
      <c r="A9489" s="4" t="str">
        <f aca="false">B9489&amp;"|"&amp;C9489</f>
        <v>tdbR00000949 Met-CAU|70</v>
      </c>
      <c r="B9489" s="4" t="s">
        <v>166</v>
      </c>
      <c r="C9489" s="4" t="s">
        <v>852</v>
      </c>
      <c r="D9489" s="4" t="n">
        <v>72</v>
      </c>
      <c r="E9489" s="17" t="s">
        <v>459</v>
      </c>
      <c r="F9489" s="18" t="s">
        <v>768</v>
      </c>
    </row>
    <row r="9490" customFormat="false" ht="15" hidden="false" customHeight="false" outlineLevel="0" collapsed="false">
      <c r="A9490" s="4" t="str">
        <f aca="false">B9490&amp;"|"&amp;C9490</f>
        <v>tdbR00000949 Met-CAU|71</v>
      </c>
      <c r="B9490" s="4" t="s">
        <v>166</v>
      </c>
      <c r="C9490" s="4" t="s">
        <v>853</v>
      </c>
      <c r="D9490" s="4" t="n">
        <v>73</v>
      </c>
      <c r="E9490" s="17" t="s">
        <v>772</v>
      </c>
      <c r="F9490" s="18" t="s">
        <v>768</v>
      </c>
    </row>
    <row r="9491" customFormat="false" ht="15" hidden="false" customHeight="false" outlineLevel="0" collapsed="false">
      <c r="A9491" s="4" t="str">
        <f aca="false">B9491&amp;"|"&amp;C9491</f>
        <v>tdbR00000949 Met-CAU|72</v>
      </c>
      <c r="B9491" s="4" t="s">
        <v>166</v>
      </c>
      <c r="C9491" s="4" t="s">
        <v>854</v>
      </c>
      <c r="D9491" s="4" t="n">
        <v>74</v>
      </c>
      <c r="E9491" s="17" t="s">
        <v>777</v>
      </c>
      <c r="F9491" s="18" t="s">
        <v>768</v>
      </c>
    </row>
    <row r="9492" customFormat="false" ht="15" hidden="false" customHeight="false" outlineLevel="0" collapsed="false">
      <c r="A9492" s="4" t="str">
        <f aca="false">B9492&amp;"|"&amp;C9492</f>
        <v>tdbR00000950 Met-CAU|1</v>
      </c>
      <c r="B9492" s="4" t="s">
        <v>167</v>
      </c>
      <c r="C9492" s="4" t="s">
        <v>767</v>
      </c>
      <c r="D9492" s="4" t="n">
        <v>1</v>
      </c>
      <c r="E9492" s="17" t="s">
        <v>780</v>
      </c>
      <c r="F9492" s="18" t="s">
        <v>768</v>
      </c>
    </row>
    <row r="9493" customFormat="false" ht="15" hidden="false" customHeight="false" outlineLevel="0" collapsed="false">
      <c r="A9493" s="4" t="str">
        <f aca="false">B9493&amp;"|"&amp;C9493</f>
        <v>tdbR00000950 Met-CAU|2</v>
      </c>
      <c r="B9493" s="4" t="s">
        <v>167</v>
      </c>
      <c r="C9493" s="4" t="s">
        <v>769</v>
      </c>
      <c r="D9493" s="4" t="n">
        <v>2</v>
      </c>
      <c r="E9493" s="17" t="s">
        <v>459</v>
      </c>
      <c r="F9493" s="18" t="s">
        <v>768</v>
      </c>
    </row>
    <row r="9494" customFormat="false" ht="15" hidden="false" customHeight="false" outlineLevel="0" collapsed="false">
      <c r="A9494" s="4" t="str">
        <f aca="false">B9494&amp;"|"&amp;C9494</f>
        <v>tdbR00000950 Met-CAU|3</v>
      </c>
      <c r="B9494" s="4" t="s">
        <v>167</v>
      </c>
      <c r="C9494" s="4" t="s">
        <v>770</v>
      </c>
      <c r="D9494" s="4" t="n">
        <v>3</v>
      </c>
      <c r="E9494" s="17" t="s">
        <v>772</v>
      </c>
      <c r="F9494" s="18" t="s">
        <v>768</v>
      </c>
    </row>
    <row r="9495" customFormat="false" ht="15" hidden="false" customHeight="false" outlineLevel="0" collapsed="false">
      <c r="A9495" s="4" t="str">
        <f aca="false">B9495&amp;"|"&amp;C9495</f>
        <v>tdbR00000950 Met-CAU|4</v>
      </c>
      <c r="B9495" s="4" t="s">
        <v>167</v>
      </c>
      <c r="C9495" s="4" t="s">
        <v>771</v>
      </c>
      <c r="D9495" s="4" t="n">
        <v>4</v>
      </c>
      <c r="E9495" s="17" t="s">
        <v>459</v>
      </c>
      <c r="F9495" s="18" t="s">
        <v>768</v>
      </c>
    </row>
    <row r="9496" customFormat="false" ht="15" hidden="false" customHeight="false" outlineLevel="0" collapsed="false">
      <c r="A9496" s="4" t="str">
        <f aca="false">B9496&amp;"|"&amp;C9496</f>
        <v>tdbR00000950 Met-CAU|5</v>
      </c>
      <c r="B9496" s="4" t="s">
        <v>167</v>
      </c>
      <c r="C9496" s="4" t="s">
        <v>773</v>
      </c>
      <c r="D9496" s="4" t="n">
        <v>5</v>
      </c>
      <c r="E9496" s="17" t="s">
        <v>459</v>
      </c>
      <c r="F9496" s="18" t="s">
        <v>768</v>
      </c>
    </row>
    <row r="9497" customFormat="false" ht="15" hidden="false" customHeight="false" outlineLevel="0" collapsed="false">
      <c r="A9497" s="4" t="str">
        <f aca="false">B9497&amp;"|"&amp;C9497</f>
        <v>tdbR00000950 Met-CAU|6</v>
      </c>
      <c r="B9497" s="4" t="s">
        <v>167</v>
      </c>
      <c r="C9497" s="4" t="s">
        <v>774</v>
      </c>
      <c r="D9497" s="4" t="n">
        <v>6</v>
      </c>
      <c r="E9497" s="17" t="s">
        <v>777</v>
      </c>
      <c r="F9497" s="18" t="s">
        <v>768</v>
      </c>
    </row>
    <row r="9498" customFormat="false" ht="15" hidden="false" customHeight="false" outlineLevel="0" collapsed="false">
      <c r="A9498" s="4" t="str">
        <f aca="false">B9498&amp;"|"&amp;C9498</f>
        <v>tdbR00000950 Met-CAU|7</v>
      </c>
      <c r="B9498" s="4" t="s">
        <v>167</v>
      </c>
      <c r="C9498" s="4" t="s">
        <v>775</v>
      </c>
      <c r="D9498" s="4" t="n">
        <v>7</v>
      </c>
      <c r="E9498" s="17" t="s">
        <v>459</v>
      </c>
      <c r="F9498" s="18" t="s">
        <v>768</v>
      </c>
    </row>
    <row r="9499" customFormat="false" ht="15" hidden="false" customHeight="false" outlineLevel="0" collapsed="false">
      <c r="A9499" s="4" t="str">
        <f aca="false">B9499&amp;"|"&amp;C9499</f>
        <v>tdbR00000950 Met-CAU|8</v>
      </c>
      <c r="B9499" s="4" t="s">
        <v>167</v>
      </c>
      <c r="C9499" s="4" t="s">
        <v>776</v>
      </c>
      <c r="D9499" s="4" t="n">
        <v>8</v>
      </c>
      <c r="E9499" s="3" t="s">
        <v>777</v>
      </c>
      <c r="F9499" s="4" t="s">
        <v>778</v>
      </c>
    </row>
    <row r="9500" customFormat="false" ht="15" hidden="false" customHeight="false" outlineLevel="0" collapsed="false">
      <c r="A9500" s="4" t="str">
        <f aca="false">B9500&amp;"|"&amp;C9500</f>
        <v>tdbR00000950 Met-CAU|9</v>
      </c>
      <c r="B9500" s="4" t="s">
        <v>167</v>
      </c>
      <c r="C9500" s="4" t="s">
        <v>779</v>
      </c>
      <c r="D9500" s="4" t="n">
        <v>9</v>
      </c>
      <c r="E9500" s="3" t="s">
        <v>780</v>
      </c>
      <c r="F9500" s="4" t="s">
        <v>781</v>
      </c>
    </row>
    <row r="9501" customFormat="false" ht="15" hidden="false" customHeight="false" outlineLevel="0" collapsed="false">
      <c r="A9501" s="4" t="str">
        <f aca="false">B9501&amp;"|"&amp;C9501</f>
        <v>tdbR00000950 Met-CAU|10</v>
      </c>
      <c r="B9501" s="4" t="s">
        <v>167</v>
      </c>
      <c r="C9501" s="4" t="s">
        <v>782</v>
      </c>
      <c r="D9501" s="4" t="n">
        <v>10</v>
      </c>
      <c r="E9501" s="8" t="s">
        <v>459</v>
      </c>
      <c r="F9501" s="7" t="s">
        <v>783</v>
      </c>
    </row>
    <row r="9502" customFormat="false" ht="15" hidden="false" customHeight="false" outlineLevel="0" collapsed="false">
      <c r="A9502" s="4" t="str">
        <f aca="false">B9502&amp;"|"&amp;C9502</f>
        <v>tdbR00000950 Met-CAU|11</v>
      </c>
      <c r="B9502" s="4" t="s">
        <v>167</v>
      </c>
      <c r="C9502" s="4" t="s">
        <v>784</v>
      </c>
      <c r="D9502" s="4" t="n">
        <v>11</v>
      </c>
      <c r="E9502" s="8" t="s">
        <v>772</v>
      </c>
      <c r="F9502" s="7" t="s">
        <v>783</v>
      </c>
    </row>
    <row r="9503" customFormat="false" ht="15" hidden="false" customHeight="false" outlineLevel="0" collapsed="false">
      <c r="A9503" s="4" t="str">
        <f aca="false">B9503&amp;"|"&amp;C9503</f>
        <v>tdbR00000950 Met-CAU|12</v>
      </c>
      <c r="B9503" s="4" t="s">
        <v>167</v>
      </c>
      <c r="C9503" s="4" t="s">
        <v>785</v>
      </c>
      <c r="D9503" s="4" t="n">
        <v>12</v>
      </c>
      <c r="E9503" s="8" t="s">
        <v>777</v>
      </c>
      <c r="F9503" s="7" t="s">
        <v>783</v>
      </c>
    </row>
    <row r="9504" customFormat="false" ht="15" hidden="false" customHeight="false" outlineLevel="0" collapsed="false">
      <c r="A9504" s="4" t="str">
        <f aca="false">B9504&amp;"|"&amp;C9504</f>
        <v>tdbR00000950 Met-CAU|13</v>
      </c>
      <c r="B9504" s="4" t="s">
        <v>167</v>
      </c>
      <c r="C9504" s="4" t="s">
        <v>786</v>
      </c>
      <c r="D9504" s="4" t="n">
        <v>13</v>
      </c>
      <c r="E9504" s="8" t="s">
        <v>772</v>
      </c>
      <c r="F9504" s="7" t="s">
        <v>783</v>
      </c>
    </row>
    <row r="9505" customFormat="false" ht="15" hidden="false" customHeight="false" outlineLevel="0" collapsed="false">
      <c r="A9505" s="4" t="str">
        <f aca="false">B9505&amp;"|"&amp;C9505</f>
        <v>tdbR00000950 Met-CAU|14</v>
      </c>
      <c r="B9505" s="4" t="s">
        <v>167</v>
      </c>
      <c r="C9505" s="4" t="s">
        <v>787</v>
      </c>
      <c r="D9505" s="4" t="n">
        <v>14</v>
      </c>
      <c r="E9505" s="19" t="s">
        <v>780</v>
      </c>
      <c r="F9505" s="20" t="s">
        <v>788</v>
      </c>
    </row>
    <row r="9506" customFormat="false" ht="15" hidden="false" customHeight="false" outlineLevel="0" collapsed="false">
      <c r="A9506" s="4" t="str">
        <f aca="false">B9506&amp;"|"&amp;C9506</f>
        <v>tdbR00000950 Met-CAU|15</v>
      </c>
      <c r="B9506" s="4" t="s">
        <v>167</v>
      </c>
      <c r="C9506" s="4" t="s">
        <v>789</v>
      </c>
      <c r="D9506" s="4" t="n">
        <v>15</v>
      </c>
      <c r="E9506" s="19" t="s">
        <v>459</v>
      </c>
      <c r="F9506" s="20" t="s">
        <v>788</v>
      </c>
    </row>
    <row r="9507" customFormat="false" ht="15" hidden="false" customHeight="false" outlineLevel="0" collapsed="false">
      <c r="A9507" s="4" t="str">
        <f aca="false">B9507&amp;"|"&amp;C9507</f>
        <v>tdbR00000950 Met-CAU|16</v>
      </c>
      <c r="B9507" s="4" t="s">
        <v>167</v>
      </c>
      <c r="C9507" s="4" t="s">
        <v>790</v>
      </c>
      <c r="D9507" s="4" t="n">
        <v>16</v>
      </c>
      <c r="E9507" s="19" t="s">
        <v>777</v>
      </c>
      <c r="F9507" s="20" t="s">
        <v>788</v>
      </c>
    </row>
    <row r="9508" customFormat="false" ht="15" hidden="false" customHeight="false" outlineLevel="0" collapsed="false">
      <c r="A9508" s="4" t="str">
        <f aca="false">B9508&amp;"|"&amp;C9508</f>
        <v>tdbR00000950 Met-CAU|17</v>
      </c>
      <c r="B9508" s="4" t="s">
        <v>167</v>
      </c>
      <c r="C9508" s="4" t="s">
        <v>791</v>
      </c>
      <c r="D9508" s="4" t="n">
        <v>17</v>
      </c>
      <c r="E9508" s="19" t="s">
        <v>772</v>
      </c>
      <c r="F9508" s="20" t="s">
        <v>788</v>
      </c>
    </row>
    <row r="9509" customFormat="false" ht="15" hidden="false" customHeight="false" outlineLevel="0" collapsed="false">
      <c r="A9509" s="4" t="str">
        <f aca="false">B9509&amp;"|"&amp;C9509</f>
        <v>tdbR00000950 Met-CAU|18</v>
      </c>
      <c r="B9509" s="4" t="s">
        <v>167</v>
      </c>
      <c r="C9509" s="4" t="s">
        <v>793</v>
      </c>
      <c r="D9509" s="4" t="n">
        <v>18</v>
      </c>
      <c r="E9509" s="19" t="s">
        <v>459</v>
      </c>
      <c r="F9509" s="20" t="s">
        <v>788</v>
      </c>
    </row>
    <row r="9510" customFormat="false" ht="15" hidden="false" customHeight="false" outlineLevel="0" collapsed="false">
      <c r="A9510" s="4" t="str">
        <f aca="false">B9510&amp;"|"&amp;C9510</f>
        <v>tdbR00000950 Met-CAU|19</v>
      </c>
      <c r="B9510" s="4" t="s">
        <v>167</v>
      </c>
      <c r="C9510" s="4" t="s">
        <v>794</v>
      </c>
      <c r="D9510" s="4" t="n">
        <v>19</v>
      </c>
      <c r="E9510" s="19" t="s">
        <v>459</v>
      </c>
      <c r="F9510" s="20" t="s">
        <v>788</v>
      </c>
    </row>
    <row r="9511" customFormat="false" ht="15" hidden="false" customHeight="false" outlineLevel="0" collapsed="false">
      <c r="A9511" s="4" t="str">
        <f aca="false">B9511&amp;"|"&amp;C9511</f>
        <v>tdbR00000950 Met-CAU|20</v>
      </c>
      <c r="B9511" s="4" t="s">
        <v>167</v>
      </c>
      <c r="C9511" s="4" t="s">
        <v>795</v>
      </c>
      <c r="D9511" s="4" t="n">
        <v>20</v>
      </c>
      <c r="E9511" s="19" t="s">
        <v>777</v>
      </c>
      <c r="F9511" s="20" t="s">
        <v>788</v>
      </c>
    </row>
    <row r="9512" customFormat="false" ht="15" hidden="false" customHeight="false" outlineLevel="0" collapsed="false">
      <c r="A9512" s="4" t="str">
        <f aca="false">B9512&amp;"|"&amp;C9512</f>
        <v>tdbR00000950 Met-CAU|20a</v>
      </c>
      <c r="B9512" s="4" t="s">
        <v>167</v>
      </c>
      <c r="C9512" s="4" t="s">
        <v>796</v>
      </c>
      <c r="D9512" s="4" t="n">
        <v>21</v>
      </c>
      <c r="E9512" s="19" t="s">
        <v>777</v>
      </c>
      <c r="F9512" s="20" t="s">
        <v>788</v>
      </c>
    </row>
    <row r="9513" customFormat="false" ht="15" hidden="false" customHeight="false" outlineLevel="0" collapsed="false">
      <c r="A9513" s="4" t="str">
        <f aca="false">B9513&amp;"|"&amp;C9513</f>
        <v>tdbR00000950 Met-CAU|21</v>
      </c>
      <c r="B9513" s="4" t="s">
        <v>167</v>
      </c>
      <c r="C9513" s="4" t="s">
        <v>797</v>
      </c>
      <c r="D9513" s="4" t="n">
        <v>22</v>
      </c>
      <c r="E9513" s="19" t="s">
        <v>780</v>
      </c>
      <c r="F9513" s="20" t="s">
        <v>788</v>
      </c>
    </row>
    <row r="9514" customFormat="false" ht="15" hidden="false" customHeight="false" outlineLevel="0" collapsed="false">
      <c r="A9514" s="4" t="str">
        <f aca="false">B9514&amp;"|"&amp;C9514</f>
        <v>tdbR00000950 Met-CAU|22</v>
      </c>
      <c r="B9514" s="4" t="s">
        <v>167</v>
      </c>
      <c r="C9514" s="4" t="s">
        <v>798</v>
      </c>
      <c r="D9514" s="4" t="n">
        <v>23</v>
      </c>
      <c r="E9514" s="8" t="s">
        <v>459</v>
      </c>
      <c r="F9514" s="7" t="s">
        <v>783</v>
      </c>
    </row>
    <row r="9515" customFormat="false" ht="15" hidden="false" customHeight="false" outlineLevel="0" collapsed="false">
      <c r="A9515" s="4" t="str">
        <f aca="false">B9515&amp;"|"&amp;C9515</f>
        <v>tdbR00000950 Met-CAU|23</v>
      </c>
      <c r="B9515" s="4" t="s">
        <v>167</v>
      </c>
      <c r="C9515" s="4" t="s">
        <v>799</v>
      </c>
      <c r="D9515" s="4" t="n">
        <v>24</v>
      </c>
      <c r="E9515" s="8" t="s">
        <v>780</v>
      </c>
      <c r="F9515" s="7" t="s">
        <v>783</v>
      </c>
    </row>
    <row r="9516" customFormat="false" ht="15" hidden="false" customHeight="false" outlineLevel="0" collapsed="false">
      <c r="A9516" s="4" t="str">
        <f aca="false">B9516&amp;"|"&amp;C9516</f>
        <v>tdbR00000950 Met-CAU|24</v>
      </c>
      <c r="B9516" s="4" t="s">
        <v>167</v>
      </c>
      <c r="C9516" s="4" t="s">
        <v>800</v>
      </c>
      <c r="D9516" s="4" t="n">
        <v>25</v>
      </c>
      <c r="E9516" s="8" t="s">
        <v>459</v>
      </c>
      <c r="F9516" s="7" t="s">
        <v>783</v>
      </c>
    </row>
    <row r="9517" customFormat="false" ht="15" hidden="false" customHeight="false" outlineLevel="0" collapsed="false">
      <c r="A9517" s="4" t="str">
        <f aca="false">B9517&amp;"|"&amp;C9517</f>
        <v>tdbR00000950 Met-CAU|25</v>
      </c>
      <c r="B9517" s="4" t="s">
        <v>167</v>
      </c>
      <c r="C9517" s="4" t="s">
        <v>801</v>
      </c>
      <c r="D9517" s="4" t="n">
        <v>26</v>
      </c>
      <c r="E9517" s="8" t="s">
        <v>772</v>
      </c>
      <c r="F9517" s="7" t="s">
        <v>783</v>
      </c>
    </row>
    <row r="9518" customFormat="false" ht="15" hidden="false" customHeight="false" outlineLevel="0" collapsed="false">
      <c r="A9518" s="4" t="str">
        <f aca="false">B9518&amp;"|"&amp;C9518</f>
        <v>tdbR00000950 Met-CAU|26</v>
      </c>
      <c r="B9518" s="4" t="s">
        <v>167</v>
      </c>
      <c r="C9518" s="4" t="s">
        <v>802</v>
      </c>
      <c r="D9518" s="4" t="n">
        <v>27</v>
      </c>
      <c r="E9518" s="3" t="s">
        <v>780</v>
      </c>
      <c r="F9518" s="4" t="s">
        <v>803</v>
      </c>
    </row>
    <row r="9519" customFormat="false" ht="15" hidden="false" customHeight="false" outlineLevel="0" collapsed="false">
      <c r="A9519" s="4" t="str">
        <f aca="false">B9519&amp;"|"&amp;C9519</f>
        <v>tdbR00000950 Met-CAU|27</v>
      </c>
      <c r="B9519" s="4" t="s">
        <v>167</v>
      </c>
      <c r="C9519" s="4" t="s">
        <v>804</v>
      </c>
      <c r="D9519" s="4" t="n">
        <v>28</v>
      </c>
      <c r="E9519" s="21" t="s">
        <v>780</v>
      </c>
      <c r="F9519" s="22" t="s">
        <v>805</v>
      </c>
    </row>
    <row r="9520" customFormat="false" ht="15" hidden="false" customHeight="false" outlineLevel="0" collapsed="false">
      <c r="A9520" s="4" t="str">
        <f aca="false">B9520&amp;"|"&amp;C9520</f>
        <v>tdbR00000950 Met-CAU|28</v>
      </c>
      <c r="B9520" s="4" t="s">
        <v>167</v>
      </c>
      <c r="C9520" s="4" t="s">
        <v>806</v>
      </c>
      <c r="D9520" s="4" t="n">
        <v>29</v>
      </c>
      <c r="E9520" s="21" t="s">
        <v>459</v>
      </c>
      <c r="F9520" s="22" t="s">
        <v>805</v>
      </c>
    </row>
    <row r="9521" customFormat="false" ht="15" hidden="false" customHeight="false" outlineLevel="0" collapsed="false">
      <c r="A9521" s="4" t="str">
        <f aca="false">B9521&amp;"|"&amp;C9521</f>
        <v>tdbR00000950 Met-CAU|29</v>
      </c>
      <c r="B9521" s="4" t="s">
        <v>167</v>
      </c>
      <c r="C9521" s="4" t="s">
        <v>807</v>
      </c>
      <c r="D9521" s="4" t="n">
        <v>30</v>
      </c>
      <c r="E9521" s="21" t="s">
        <v>772</v>
      </c>
      <c r="F9521" s="22" t="s">
        <v>805</v>
      </c>
    </row>
    <row r="9522" customFormat="false" ht="15" hidden="false" customHeight="false" outlineLevel="0" collapsed="false">
      <c r="A9522" s="4" t="str">
        <f aca="false">B9522&amp;"|"&amp;C9522</f>
        <v>tdbR00000950 Met-CAU|30</v>
      </c>
      <c r="B9522" s="4" t="s">
        <v>167</v>
      </c>
      <c r="C9522" s="4" t="s">
        <v>808</v>
      </c>
      <c r="D9522" s="4" t="n">
        <v>31</v>
      </c>
      <c r="E9522" s="21" t="s">
        <v>459</v>
      </c>
      <c r="F9522" s="22" t="s">
        <v>805</v>
      </c>
    </row>
    <row r="9523" customFormat="false" ht="15" hidden="false" customHeight="false" outlineLevel="0" collapsed="false">
      <c r="A9523" s="4" t="str">
        <f aca="false">B9523&amp;"|"&amp;C9523</f>
        <v>tdbR00000950 Met-CAU|31</v>
      </c>
      <c r="B9523" s="4" t="s">
        <v>167</v>
      </c>
      <c r="C9523" s="4" t="s">
        <v>809</v>
      </c>
      <c r="D9523" s="4" t="n">
        <v>32</v>
      </c>
      <c r="E9523" s="21" t="s">
        <v>459</v>
      </c>
      <c r="F9523" s="22" t="s">
        <v>805</v>
      </c>
    </row>
    <row r="9524" customFormat="false" ht="15" hidden="false" customHeight="false" outlineLevel="0" collapsed="false">
      <c r="A9524" s="4" t="str">
        <f aca="false">B9524&amp;"|"&amp;C9524</f>
        <v>tdbR00000950 Met-CAU|32</v>
      </c>
      <c r="B9524" s="4" t="s">
        <v>167</v>
      </c>
      <c r="C9524" s="4" t="s">
        <v>810</v>
      </c>
      <c r="D9524" s="4" t="n">
        <v>33</v>
      </c>
      <c r="E9524" s="19" t="s">
        <v>772</v>
      </c>
      <c r="F9524" s="20" t="s">
        <v>811</v>
      </c>
    </row>
    <row r="9525" customFormat="false" ht="15" hidden="false" customHeight="false" outlineLevel="0" collapsed="false">
      <c r="A9525" s="4" t="str">
        <f aca="false">B9525&amp;"|"&amp;C9525</f>
        <v>tdbR00000950 Met-CAU|33</v>
      </c>
      <c r="B9525" s="4" t="s">
        <v>167</v>
      </c>
      <c r="C9525" s="4" t="s">
        <v>812</v>
      </c>
      <c r="D9525" s="4" t="n">
        <v>34</v>
      </c>
      <c r="E9525" s="19" t="s">
        <v>777</v>
      </c>
      <c r="F9525" s="20" t="s">
        <v>811</v>
      </c>
    </row>
    <row r="9526" customFormat="false" ht="15" hidden="false" customHeight="false" outlineLevel="0" collapsed="false">
      <c r="A9526" s="4" t="str">
        <f aca="false">B9526&amp;"|"&amp;C9526</f>
        <v>tdbR00000950 Met-CAU|34</v>
      </c>
      <c r="B9526" s="4" t="s">
        <v>167</v>
      </c>
      <c r="C9526" s="4" t="s">
        <v>813</v>
      </c>
      <c r="D9526" s="4" t="n">
        <v>35</v>
      </c>
      <c r="E9526" s="19" t="s">
        <v>772</v>
      </c>
      <c r="F9526" s="20" t="s">
        <v>811</v>
      </c>
    </row>
    <row r="9527" customFormat="false" ht="15" hidden="false" customHeight="false" outlineLevel="0" collapsed="false">
      <c r="A9527" s="4" t="str">
        <f aca="false">B9527&amp;"|"&amp;C9527</f>
        <v>tdbR00000950 Met-CAU|35</v>
      </c>
      <c r="B9527" s="4" t="s">
        <v>167</v>
      </c>
      <c r="C9527" s="4" t="s">
        <v>814</v>
      </c>
      <c r="D9527" s="4" t="n">
        <v>36</v>
      </c>
      <c r="E9527" s="19" t="s">
        <v>780</v>
      </c>
      <c r="F9527" s="20" t="s">
        <v>811</v>
      </c>
    </row>
    <row r="9528" customFormat="false" ht="15" hidden="false" customHeight="false" outlineLevel="0" collapsed="false">
      <c r="A9528" s="4" t="str">
        <f aca="false">B9528&amp;"|"&amp;C9528</f>
        <v>tdbR00000950 Met-CAU|36</v>
      </c>
      <c r="B9528" s="4" t="s">
        <v>167</v>
      </c>
      <c r="C9528" s="4" t="s">
        <v>815</v>
      </c>
      <c r="D9528" s="4" t="n">
        <v>37</v>
      </c>
      <c r="E9528" s="19" t="s">
        <v>777</v>
      </c>
      <c r="F9528" s="20" t="s">
        <v>811</v>
      </c>
    </row>
    <row r="9529" customFormat="false" ht="15" hidden="false" customHeight="false" outlineLevel="0" collapsed="false">
      <c r="A9529" s="4" t="str">
        <f aca="false">B9529&amp;"|"&amp;C9529</f>
        <v>tdbR00000950 Met-CAU|37</v>
      </c>
      <c r="B9529" s="4" t="s">
        <v>167</v>
      </c>
      <c r="C9529" s="4" t="s">
        <v>816</v>
      </c>
      <c r="D9529" s="4" t="n">
        <v>38</v>
      </c>
      <c r="E9529" s="19" t="s">
        <v>780</v>
      </c>
      <c r="F9529" s="20" t="s">
        <v>811</v>
      </c>
    </row>
    <row r="9530" customFormat="false" ht="15" hidden="false" customHeight="false" outlineLevel="0" collapsed="false">
      <c r="A9530" s="4" t="str">
        <f aca="false">B9530&amp;"|"&amp;C9530</f>
        <v>tdbR00000950 Met-CAU|38</v>
      </c>
      <c r="B9530" s="4" t="s">
        <v>167</v>
      </c>
      <c r="C9530" s="4" t="s">
        <v>817</v>
      </c>
      <c r="D9530" s="4" t="n">
        <v>39</v>
      </c>
      <c r="E9530" s="19" t="s">
        <v>780</v>
      </c>
      <c r="F9530" s="20" t="s">
        <v>811</v>
      </c>
    </row>
    <row r="9531" customFormat="false" ht="15" hidden="false" customHeight="false" outlineLevel="0" collapsed="false">
      <c r="A9531" s="4" t="str">
        <f aca="false">B9531&amp;"|"&amp;C9531</f>
        <v>tdbR00000950 Met-CAU|39</v>
      </c>
      <c r="B9531" s="4" t="s">
        <v>167</v>
      </c>
      <c r="C9531" s="4" t="s">
        <v>818</v>
      </c>
      <c r="D9531" s="4" t="n">
        <v>40</v>
      </c>
      <c r="E9531" s="21" t="s">
        <v>777</v>
      </c>
      <c r="F9531" s="22" t="s">
        <v>805</v>
      </c>
    </row>
    <row r="9532" customFormat="false" ht="15" hidden="false" customHeight="false" outlineLevel="0" collapsed="false">
      <c r="A9532" s="4" t="str">
        <f aca="false">B9532&amp;"|"&amp;C9532</f>
        <v>tdbR00000950 Met-CAU|40</v>
      </c>
      <c r="B9532" s="4" t="s">
        <v>167</v>
      </c>
      <c r="C9532" s="4" t="s">
        <v>819</v>
      </c>
      <c r="D9532" s="4" t="n">
        <v>41</v>
      </c>
      <c r="E9532" s="21" t="s">
        <v>772</v>
      </c>
      <c r="F9532" s="22" t="s">
        <v>805</v>
      </c>
    </row>
    <row r="9533" customFormat="false" ht="15" hidden="false" customHeight="false" outlineLevel="0" collapsed="false">
      <c r="A9533" s="4" t="str">
        <f aca="false">B9533&amp;"|"&amp;C9533</f>
        <v>tdbR00000950 Met-CAU|41</v>
      </c>
      <c r="B9533" s="4" t="s">
        <v>167</v>
      </c>
      <c r="C9533" s="4" t="s">
        <v>820</v>
      </c>
      <c r="D9533" s="4" t="n">
        <v>42</v>
      </c>
      <c r="E9533" s="21" t="s">
        <v>459</v>
      </c>
      <c r="F9533" s="22" t="s">
        <v>805</v>
      </c>
    </row>
    <row r="9534" customFormat="false" ht="15" hidden="false" customHeight="false" outlineLevel="0" collapsed="false">
      <c r="A9534" s="4" t="str">
        <f aca="false">B9534&amp;"|"&amp;C9534</f>
        <v>tdbR00000950 Met-CAU|42</v>
      </c>
      <c r="B9534" s="4" t="s">
        <v>167</v>
      </c>
      <c r="C9534" s="4" t="s">
        <v>821</v>
      </c>
      <c r="D9534" s="4" t="n">
        <v>43</v>
      </c>
      <c r="E9534" s="21" t="s">
        <v>772</v>
      </c>
      <c r="F9534" s="22" t="s">
        <v>805</v>
      </c>
    </row>
    <row r="9535" customFormat="false" ht="15" hidden="false" customHeight="false" outlineLevel="0" collapsed="false">
      <c r="A9535" s="4" t="str">
        <f aca="false">B9535&amp;"|"&amp;C9535</f>
        <v>tdbR00000950 Met-CAU|43</v>
      </c>
      <c r="B9535" s="4" t="s">
        <v>167</v>
      </c>
      <c r="C9535" s="4" t="s">
        <v>822</v>
      </c>
      <c r="D9535" s="4" t="n">
        <v>44</v>
      </c>
      <c r="E9535" s="21" t="s">
        <v>777</v>
      </c>
      <c r="F9535" s="22" t="s">
        <v>805</v>
      </c>
    </row>
    <row r="9536" customFormat="false" ht="15" hidden="false" customHeight="false" outlineLevel="0" collapsed="false">
      <c r="A9536" s="4" t="str">
        <f aca="false">B9536&amp;"|"&amp;C9536</f>
        <v>tdbR00000950 Met-CAU|44</v>
      </c>
      <c r="B9536" s="4" t="s">
        <v>167</v>
      </c>
      <c r="C9536" s="4" t="s">
        <v>823</v>
      </c>
      <c r="D9536" s="4" t="n">
        <v>45</v>
      </c>
      <c r="E9536" s="19" t="s">
        <v>459</v>
      </c>
      <c r="F9536" s="20" t="s">
        <v>824</v>
      </c>
    </row>
    <row r="9537" customFormat="false" ht="15" hidden="false" customHeight="false" outlineLevel="0" collapsed="false">
      <c r="A9537" s="4" t="str">
        <f aca="false">B9537&amp;"|"&amp;C9537</f>
        <v>tdbR00000950 Met-CAU|45</v>
      </c>
      <c r="B9537" s="4" t="s">
        <v>167</v>
      </c>
      <c r="C9537" s="4" t="s">
        <v>825</v>
      </c>
      <c r="D9537" s="4" t="n">
        <v>46</v>
      </c>
      <c r="E9537" s="19" t="s">
        <v>777</v>
      </c>
      <c r="F9537" s="20" t="s">
        <v>824</v>
      </c>
    </row>
    <row r="9538" customFormat="false" ht="15" hidden="false" customHeight="false" outlineLevel="0" collapsed="false">
      <c r="A9538" s="4" t="str">
        <f aca="false">B9538&amp;"|"&amp;C9538</f>
        <v>tdbR00000950 Met-CAU|46</v>
      </c>
      <c r="B9538" s="4" t="s">
        <v>167</v>
      </c>
      <c r="C9538" s="4" t="s">
        <v>826</v>
      </c>
      <c r="D9538" s="4" t="n">
        <v>47</v>
      </c>
      <c r="E9538" s="19" t="s">
        <v>459</v>
      </c>
      <c r="F9538" s="20" t="s">
        <v>824</v>
      </c>
    </row>
    <row r="9539" customFormat="false" ht="15" hidden="false" customHeight="false" outlineLevel="0" collapsed="false">
      <c r="A9539" s="4" t="str">
        <f aca="false">B9539&amp;"|"&amp;C9539</f>
        <v>tdbR00000950 Met-CAU|47</v>
      </c>
      <c r="B9539" s="4" t="s">
        <v>167</v>
      </c>
      <c r="C9539" s="4" t="s">
        <v>827</v>
      </c>
      <c r="D9539" s="4" t="n">
        <v>48</v>
      </c>
      <c r="E9539" s="19" t="s">
        <v>777</v>
      </c>
      <c r="F9539" s="20" t="s">
        <v>824</v>
      </c>
    </row>
    <row r="9540" customFormat="false" ht="15" hidden="false" customHeight="false" outlineLevel="0" collapsed="false">
      <c r="A9540" s="4" t="str">
        <f aca="false">B9540&amp;"|"&amp;C9540</f>
        <v>tdbR00000950 Met-CAU|48</v>
      </c>
      <c r="B9540" s="4" t="s">
        <v>167</v>
      </c>
      <c r="C9540" s="4" t="s">
        <v>828</v>
      </c>
      <c r="D9540" s="4" t="n">
        <v>49</v>
      </c>
      <c r="E9540" s="19" t="s">
        <v>772</v>
      </c>
      <c r="F9540" s="20" t="s">
        <v>824</v>
      </c>
    </row>
    <row r="9541" customFormat="false" ht="15" hidden="false" customHeight="false" outlineLevel="0" collapsed="false">
      <c r="A9541" s="4" t="str">
        <f aca="false">B9541&amp;"|"&amp;C9541</f>
        <v>tdbR00000950 Met-CAU|49</v>
      </c>
      <c r="B9541" s="4" t="s">
        <v>167</v>
      </c>
      <c r="C9541" s="4" t="s">
        <v>829</v>
      </c>
      <c r="D9541" s="4" t="n">
        <v>50</v>
      </c>
      <c r="E9541" s="23" t="s">
        <v>780</v>
      </c>
      <c r="F9541" s="10" t="s">
        <v>830</v>
      </c>
    </row>
    <row r="9542" customFormat="false" ht="15" hidden="false" customHeight="false" outlineLevel="0" collapsed="false">
      <c r="A9542" s="4" t="str">
        <f aca="false">B9542&amp;"|"&amp;C9542</f>
        <v>tdbR00000950 Met-CAU|50</v>
      </c>
      <c r="B9542" s="4" t="s">
        <v>167</v>
      </c>
      <c r="C9542" s="4" t="s">
        <v>831</v>
      </c>
      <c r="D9542" s="4" t="n">
        <v>51</v>
      </c>
      <c r="E9542" s="23" t="s">
        <v>772</v>
      </c>
      <c r="F9542" s="10" t="s">
        <v>830</v>
      </c>
    </row>
    <row r="9543" customFormat="false" ht="15" hidden="false" customHeight="false" outlineLevel="0" collapsed="false">
      <c r="A9543" s="4" t="str">
        <f aca="false">B9543&amp;"|"&amp;C9543</f>
        <v>tdbR00000950 Met-CAU|51</v>
      </c>
      <c r="B9543" s="4" t="s">
        <v>167</v>
      </c>
      <c r="C9543" s="4" t="s">
        <v>832</v>
      </c>
      <c r="D9543" s="4" t="n">
        <v>52</v>
      </c>
      <c r="E9543" s="23" t="s">
        <v>772</v>
      </c>
      <c r="F9543" s="10" t="s">
        <v>830</v>
      </c>
    </row>
    <row r="9544" customFormat="false" ht="15" hidden="false" customHeight="false" outlineLevel="0" collapsed="false">
      <c r="A9544" s="4" t="str">
        <f aca="false">B9544&amp;"|"&amp;C9544</f>
        <v>tdbR00000950 Met-CAU|52</v>
      </c>
      <c r="B9544" s="4" t="s">
        <v>167</v>
      </c>
      <c r="C9544" s="4" t="s">
        <v>833</v>
      </c>
      <c r="D9544" s="4" t="n">
        <v>53</v>
      </c>
      <c r="E9544" s="23" t="s">
        <v>459</v>
      </c>
      <c r="F9544" s="10" t="s">
        <v>830</v>
      </c>
    </row>
    <row r="9545" customFormat="false" ht="15" hidden="false" customHeight="false" outlineLevel="0" collapsed="false">
      <c r="A9545" s="4" t="str">
        <f aca="false">B9545&amp;"|"&amp;C9545</f>
        <v>tdbR00000950 Met-CAU|53</v>
      </c>
      <c r="B9545" s="4" t="s">
        <v>167</v>
      </c>
      <c r="C9545" s="4" t="s">
        <v>834</v>
      </c>
      <c r="D9545" s="4" t="n">
        <v>54</v>
      </c>
      <c r="E9545" s="23" t="s">
        <v>459</v>
      </c>
      <c r="F9545" s="10" t="s">
        <v>830</v>
      </c>
    </row>
    <row r="9546" customFormat="false" ht="15" hidden="false" customHeight="false" outlineLevel="0" collapsed="false">
      <c r="A9546" s="4" t="str">
        <f aca="false">B9546&amp;"|"&amp;C9546</f>
        <v>tdbR00000950 Met-CAU|54</v>
      </c>
      <c r="B9546" s="4" t="s">
        <v>167</v>
      </c>
      <c r="C9546" s="4" t="s">
        <v>835</v>
      </c>
      <c r="D9546" s="4" t="n">
        <v>55</v>
      </c>
      <c r="E9546" s="19" t="s">
        <v>777</v>
      </c>
      <c r="F9546" s="20" t="s">
        <v>836</v>
      </c>
    </row>
    <row r="9547" customFormat="false" ht="15" hidden="false" customHeight="false" outlineLevel="0" collapsed="false">
      <c r="A9547" s="4" t="str">
        <f aca="false">B9547&amp;"|"&amp;C9547</f>
        <v>tdbR00000950 Met-CAU|55</v>
      </c>
      <c r="B9547" s="4" t="s">
        <v>167</v>
      </c>
      <c r="C9547" s="4" t="s">
        <v>837</v>
      </c>
      <c r="D9547" s="4" t="n">
        <v>56</v>
      </c>
      <c r="E9547" s="19" t="s">
        <v>777</v>
      </c>
      <c r="F9547" s="20" t="s">
        <v>836</v>
      </c>
    </row>
    <row r="9548" customFormat="false" ht="15" hidden="false" customHeight="false" outlineLevel="0" collapsed="false">
      <c r="A9548" s="4" t="str">
        <f aca="false">B9548&amp;"|"&amp;C9548</f>
        <v>tdbR00000950 Met-CAU|56</v>
      </c>
      <c r="B9548" s="4" t="s">
        <v>167</v>
      </c>
      <c r="C9548" s="4" t="s">
        <v>838</v>
      </c>
      <c r="D9548" s="4" t="n">
        <v>57</v>
      </c>
      <c r="E9548" s="19" t="s">
        <v>772</v>
      </c>
      <c r="F9548" s="20" t="s">
        <v>836</v>
      </c>
    </row>
    <row r="9549" customFormat="false" ht="15" hidden="false" customHeight="false" outlineLevel="0" collapsed="false">
      <c r="A9549" s="4" t="str">
        <f aca="false">B9549&amp;"|"&amp;C9549</f>
        <v>tdbR00000950 Met-CAU|57</v>
      </c>
      <c r="B9549" s="4" t="s">
        <v>167</v>
      </c>
      <c r="C9549" s="4" t="s">
        <v>839</v>
      </c>
      <c r="D9549" s="4" t="n">
        <v>58</v>
      </c>
      <c r="E9549" s="19" t="s">
        <v>780</v>
      </c>
      <c r="F9549" s="20" t="s">
        <v>836</v>
      </c>
    </row>
    <row r="9550" customFormat="false" ht="15" hidden="false" customHeight="false" outlineLevel="0" collapsed="false">
      <c r="A9550" s="4" t="str">
        <f aca="false">B9550&amp;"|"&amp;C9550</f>
        <v>tdbR00000950 Met-CAU|58</v>
      </c>
      <c r="B9550" s="4" t="s">
        <v>167</v>
      </c>
      <c r="C9550" s="4" t="s">
        <v>840</v>
      </c>
      <c r="D9550" s="4" t="n">
        <v>59</v>
      </c>
      <c r="E9550" s="19" t="s">
        <v>780</v>
      </c>
      <c r="F9550" s="20" t="s">
        <v>836</v>
      </c>
    </row>
    <row r="9551" customFormat="false" ht="15" hidden="false" customHeight="false" outlineLevel="0" collapsed="false">
      <c r="A9551" s="4" t="str">
        <f aca="false">B9551&amp;"|"&amp;C9551</f>
        <v>tdbR00000950 Met-CAU|59</v>
      </c>
      <c r="B9551" s="4" t="s">
        <v>167</v>
      </c>
      <c r="C9551" s="4" t="s">
        <v>841</v>
      </c>
      <c r="D9551" s="4" t="n">
        <v>60</v>
      </c>
      <c r="E9551" s="19" t="s">
        <v>459</v>
      </c>
      <c r="F9551" s="20" t="s">
        <v>836</v>
      </c>
    </row>
    <row r="9552" customFormat="false" ht="15" hidden="false" customHeight="false" outlineLevel="0" collapsed="false">
      <c r="A9552" s="4" t="str">
        <f aca="false">B9552&amp;"|"&amp;C9552</f>
        <v>tdbR00000950 Met-CAU|60</v>
      </c>
      <c r="B9552" s="4" t="s">
        <v>167</v>
      </c>
      <c r="C9552" s="4" t="s">
        <v>842</v>
      </c>
      <c r="D9552" s="4" t="n">
        <v>61</v>
      </c>
      <c r="E9552" s="19" t="s">
        <v>777</v>
      </c>
      <c r="F9552" s="20" t="s">
        <v>836</v>
      </c>
    </row>
    <row r="9553" customFormat="false" ht="15" hidden="false" customHeight="false" outlineLevel="0" collapsed="false">
      <c r="A9553" s="4" t="str">
        <f aca="false">B9553&amp;"|"&amp;C9553</f>
        <v>tdbR00000950 Met-CAU|61</v>
      </c>
      <c r="B9553" s="4" t="s">
        <v>167</v>
      </c>
      <c r="C9553" s="4" t="s">
        <v>843</v>
      </c>
      <c r="D9553" s="4" t="n">
        <v>62</v>
      </c>
      <c r="E9553" s="23" t="s">
        <v>772</v>
      </c>
      <c r="F9553" s="10" t="s">
        <v>830</v>
      </c>
    </row>
    <row r="9554" customFormat="false" ht="15" hidden="false" customHeight="false" outlineLevel="0" collapsed="false">
      <c r="A9554" s="4" t="str">
        <f aca="false">B9554&amp;"|"&amp;C9554</f>
        <v>tdbR00000950 Met-CAU|62</v>
      </c>
      <c r="B9554" s="4" t="s">
        <v>167</v>
      </c>
      <c r="C9554" s="4" t="s">
        <v>844</v>
      </c>
      <c r="D9554" s="4" t="n">
        <v>63</v>
      </c>
      <c r="E9554" s="23" t="s">
        <v>772</v>
      </c>
      <c r="F9554" s="10" t="s">
        <v>830</v>
      </c>
    </row>
    <row r="9555" customFormat="false" ht="15" hidden="false" customHeight="false" outlineLevel="0" collapsed="false">
      <c r="A9555" s="4" t="str">
        <f aca="false">B9555&amp;"|"&amp;C9555</f>
        <v>tdbR00000950 Met-CAU|63</v>
      </c>
      <c r="B9555" s="4" t="s">
        <v>167</v>
      </c>
      <c r="C9555" s="4" t="s">
        <v>845</v>
      </c>
      <c r="D9555" s="4" t="n">
        <v>64</v>
      </c>
      <c r="E9555" s="23" t="s">
        <v>459</v>
      </c>
      <c r="F9555" s="10" t="s">
        <v>830</v>
      </c>
    </row>
    <row r="9556" customFormat="false" ht="15" hidden="false" customHeight="false" outlineLevel="0" collapsed="false">
      <c r="A9556" s="4" t="str">
        <f aca="false">B9556&amp;"|"&amp;C9556</f>
        <v>tdbR00000950 Met-CAU|64</v>
      </c>
      <c r="B9556" s="4" t="s">
        <v>167</v>
      </c>
      <c r="C9556" s="4" t="s">
        <v>846</v>
      </c>
      <c r="D9556" s="4" t="n">
        <v>65</v>
      </c>
      <c r="E9556" s="23" t="s">
        <v>459</v>
      </c>
      <c r="F9556" s="10" t="s">
        <v>830</v>
      </c>
    </row>
    <row r="9557" customFormat="false" ht="15" hidden="false" customHeight="false" outlineLevel="0" collapsed="false">
      <c r="A9557" s="4" t="str">
        <f aca="false">B9557&amp;"|"&amp;C9557</f>
        <v>tdbR00000950 Met-CAU|65</v>
      </c>
      <c r="B9557" s="4" t="s">
        <v>167</v>
      </c>
      <c r="C9557" s="4" t="s">
        <v>847</v>
      </c>
      <c r="D9557" s="4" t="n">
        <v>66</v>
      </c>
      <c r="E9557" s="23" t="s">
        <v>777</v>
      </c>
      <c r="F9557" s="10" t="s">
        <v>830</v>
      </c>
    </row>
    <row r="9558" customFormat="false" ht="15" hidden="false" customHeight="false" outlineLevel="0" collapsed="false">
      <c r="A9558" s="4" t="str">
        <f aca="false">B9558&amp;"|"&amp;C9558</f>
        <v>tdbR00000950 Met-CAU|66</v>
      </c>
      <c r="B9558" s="4" t="s">
        <v>167</v>
      </c>
      <c r="C9558" s="4" t="s">
        <v>848</v>
      </c>
      <c r="D9558" s="4" t="n">
        <v>67</v>
      </c>
      <c r="E9558" s="17" t="s">
        <v>772</v>
      </c>
      <c r="F9558" s="18" t="s">
        <v>768</v>
      </c>
    </row>
    <row r="9559" customFormat="false" ht="15" hidden="false" customHeight="false" outlineLevel="0" collapsed="false">
      <c r="A9559" s="4" t="str">
        <f aca="false">B9559&amp;"|"&amp;C9559</f>
        <v>tdbR00000950 Met-CAU|67</v>
      </c>
      <c r="B9559" s="4" t="s">
        <v>167</v>
      </c>
      <c r="C9559" s="4" t="s">
        <v>849</v>
      </c>
      <c r="D9559" s="4" t="n">
        <v>68</v>
      </c>
      <c r="E9559" s="17" t="s">
        <v>780</v>
      </c>
      <c r="F9559" s="18" t="s">
        <v>768</v>
      </c>
    </row>
    <row r="9560" customFormat="false" ht="15" hidden="false" customHeight="false" outlineLevel="0" collapsed="false">
      <c r="A9560" s="4" t="str">
        <f aca="false">B9560&amp;"|"&amp;C9560</f>
        <v>tdbR00000950 Met-CAU|68</v>
      </c>
      <c r="B9560" s="4" t="s">
        <v>167</v>
      </c>
      <c r="C9560" s="4" t="s">
        <v>850</v>
      </c>
      <c r="D9560" s="4" t="n">
        <v>69</v>
      </c>
      <c r="E9560" s="17" t="s">
        <v>772</v>
      </c>
      <c r="F9560" s="18" t="s">
        <v>768</v>
      </c>
    </row>
    <row r="9561" customFormat="false" ht="15" hidden="false" customHeight="false" outlineLevel="0" collapsed="false">
      <c r="A9561" s="4" t="str">
        <f aca="false">B9561&amp;"|"&amp;C9561</f>
        <v>tdbR00000950 Met-CAU|69</v>
      </c>
      <c r="B9561" s="4" t="s">
        <v>167</v>
      </c>
      <c r="C9561" s="4" t="s">
        <v>851</v>
      </c>
      <c r="D9561" s="4" t="n">
        <v>70</v>
      </c>
      <c r="E9561" s="17" t="s">
        <v>772</v>
      </c>
      <c r="F9561" s="18" t="s">
        <v>768</v>
      </c>
    </row>
    <row r="9562" customFormat="false" ht="15" hidden="false" customHeight="false" outlineLevel="0" collapsed="false">
      <c r="A9562" s="4" t="str">
        <f aca="false">B9562&amp;"|"&amp;C9562</f>
        <v>tdbR00000950 Met-CAU|70</v>
      </c>
      <c r="B9562" s="4" t="s">
        <v>167</v>
      </c>
      <c r="C9562" s="4" t="s">
        <v>852</v>
      </c>
      <c r="D9562" s="4" t="n">
        <v>71</v>
      </c>
      <c r="E9562" s="17" t="s">
        <v>459</v>
      </c>
      <c r="F9562" s="18" t="s">
        <v>768</v>
      </c>
    </row>
    <row r="9563" customFormat="false" ht="15" hidden="false" customHeight="false" outlineLevel="0" collapsed="false">
      <c r="A9563" s="4" t="str">
        <f aca="false">B9563&amp;"|"&amp;C9563</f>
        <v>tdbR00000950 Met-CAU|71</v>
      </c>
      <c r="B9563" s="4" t="s">
        <v>167</v>
      </c>
      <c r="C9563" s="4" t="s">
        <v>853</v>
      </c>
      <c r="D9563" s="4" t="n">
        <v>72</v>
      </c>
      <c r="E9563" s="17" t="s">
        <v>772</v>
      </c>
      <c r="F9563" s="18" t="s">
        <v>768</v>
      </c>
    </row>
    <row r="9564" customFormat="false" ht="15" hidden="false" customHeight="false" outlineLevel="0" collapsed="false">
      <c r="A9564" s="4" t="str">
        <f aca="false">B9564&amp;"|"&amp;C9564</f>
        <v>tdbR00000950 Met-CAU|72</v>
      </c>
      <c r="B9564" s="4" t="s">
        <v>167</v>
      </c>
      <c r="C9564" s="4" t="s">
        <v>854</v>
      </c>
      <c r="D9564" s="4" t="n">
        <v>73</v>
      </c>
      <c r="E9564" s="17" t="s">
        <v>777</v>
      </c>
      <c r="F9564" s="18" t="s">
        <v>768</v>
      </c>
    </row>
    <row r="9565" customFormat="false" ht="15" hidden="false" customHeight="false" outlineLevel="0" collapsed="false">
      <c r="A9565" s="4" t="str">
        <f aca="false">B9565&amp;"|"&amp;C9565</f>
        <v>tdbR00000951 Phe-GAA|1</v>
      </c>
      <c r="B9565" s="4" t="s">
        <v>168</v>
      </c>
      <c r="C9565" s="4" t="s">
        <v>767</v>
      </c>
      <c r="D9565" s="4" t="n">
        <v>1</v>
      </c>
      <c r="E9565" s="17" t="s">
        <v>459</v>
      </c>
      <c r="F9565" s="18" t="s">
        <v>768</v>
      </c>
    </row>
    <row r="9566" customFormat="false" ht="15" hidden="false" customHeight="false" outlineLevel="0" collapsed="false">
      <c r="A9566" s="4" t="str">
        <f aca="false">B9566&amp;"|"&amp;C9566</f>
        <v>tdbR00000951 Phe-GAA|2</v>
      </c>
      <c r="B9566" s="4" t="s">
        <v>168</v>
      </c>
      <c r="C9566" s="4" t="s">
        <v>769</v>
      </c>
      <c r="D9566" s="4" t="n">
        <v>2</v>
      </c>
      <c r="E9566" s="17" t="s">
        <v>459</v>
      </c>
      <c r="F9566" s="18" t="s">
        <v>768</v>
      </c>
    </row>
    <row r="9567" customFormat="false" ht="15" hidden="false" customHeight="false" outlineLevel="0" collapsed="false">
      <c r="A9567" s="4" t="str">
        <f aca="false">B9567&amp;"|"&amp;C9567</f>
        <v>tdbR00000951 Phe-GAA|3</v>
      </c>
      <c r="B9567" s="4" t="s">
        <v>168</v>
      </c>
      <c r="C9567" s="4" t="s">
        <v>770</v>
      </c>
      <c r="D9567" s="4" t="n">
        <v>3</v>
      </c>
      <c r="E9567" s="17" t="s">
        <v>772</v>
      </c>
      <c r="F9567" s="18" t="s">
        <v>768</v>
      </c>
    </row>
    <row r="9568" customFormat="false" ht="15" hidden="false" customHeight="false" outlineLevel="0" collapsed="false">
      <c r="A9568" s="4" t="str">
        <f aca="false">B9568&amp;"|"&amp;C9568</f>
        <v>tdbR00000951 Phe-GAA|4</v>
      </c>
      <c r="B9568" s="4" t="s">
        <v>168</v>
      </c>
      <c r="C9568" s="4" t="s">
        <v>771</v>
      </c>
      <c r="D9568" s="4" t="n">
        <v>4</v>
      </c>
      <c r="E9568" s="17" t="s">
        <v>777</v>
      </c>
      <c r="F9568" s="18" t="s">
        <v>768</v>
      </c>
    </row>
    <row r="9569" customFormat="false" ht="15" hidden="false" customHeight="false" outlineLevel="0" collapsed="false">
      <c r="A9569" s="4" t="str">
        <f aca="false">B9569&amp;"|"&amp;C9569</f>
        <v>tdbR00000951 Phe-GAA|5</v>
      </c>
      <c r="B9569" s="4" t="s">
        <v>168</v>
      </c>
      <c r="C9569" s="4" t="s">
        <v>773</v>
      </c>
      <c r="D9569" s="4" t="n">
        <v>5</v>
      </c>
      <c r="E9569" s="17" t="s">
        <v>459</v>
      </c>
      <c r="F9569" s="18" t="s">
        <v>768</v>
      </c>
    </row>
    <row r="9570" customFormat="false" ht="15" hidden="false" customHeight="false" outlineLevel="0" collapsed="false">
      <c r="A9570" s="4" t="str">
        <f aca="false">B9570&amp;"|"&amp;C9570</f>
        <v>tdbR00000951 Phe-GAA|6</v>
      </c>
      <c r="B9570" s="4" t="s">
        <v>168</v>
      </c>
      <c r="C9570" s="4" t="s">
        <v>774</v>
      </c>
      <c r="D9570" s="4" t="n">
        <v>6</v>
      </c>
      <c r="E9570" s="17" t="s">
        <v>459</v>
      </c>
      <c r="F9570" s="18" t="s">
        <v>768</v>
      </c>
    </row>
    <row r="9571" customFormat="false" ht="15" hidden="false" customHeight="false" outlineLevel="0" collapsed="false">
      <c r="A9571" s="4" t="str">
        <f aca="false">B9571&amp;"|"&amp;C9571</f>
        <v>tdbR00000951 Phe-GAA|7</v>
      </c>
      <c r="B9571" s="4" t="s">
        <v>168</v>
      </c>
      <c r="C9571" s="4" t="s">
        <v>775</v>
      </c>
      <c r="D9571" s="4" t="n">
        <v>7</v>
      </c>
      <c r="E9571" s="17" t="s">
        <v>459</v>
      </c>
      <c r="F9571" s="18" t="s">
        <v>768</v>
      </c>
    </row>
    <row r="9572" customFormat="false" ht="15" hidden="false" customHeight="false" outlineLevel="0" collapsed="false">
      <c r="A9572" s="4" t="str">
        <f aca="false">B9572&amp;"|"&amp;C9572</f>
        <v>tdbR00000951 Phe-GAA|8</v>
      </c>
      <c r="B9572" s="4" t="s">
        <v>168</v>
      </c>
      <c r="C9572" s="4" t="s">
        <v>776</v>
      </c>
      <c r="D9572" s="4" t="n">
        <v>8</v>
      </c>
      <c r="E9572" s="3" t="s">
        <v>777</v>
      </c>
      <c r="F9572" s="4" t="s">
        <v>778</v>
      </c>
    </row>
    <row r="9573" customFormat="false" ht="15" hidden="false" customHeight="false" outlineLevel="0" collapsed="false">
      <c r="A9573" s="4" t="str">
        <f aca="false">B9573&amp;"|"&amp;C9573</f>
        <v>tdbR00000951 Phe-GAA|9</v>
      </c>
      <c r="B9573" s="4" t="s">
        <v>168</v>
      </c>
      <c r="C9573" s="4" t="s">
        <v>779</v>
      </c>
      <c r="D9573" s="4" t="n">
        <v>9</v>
      </c>
      <c r="E9573" s="3" t="s">
        <v>780</v>
      </c>
      <c r="F9573" s="4" t="s">
        <v>781</v>
      </c>
    </row>
    <row r="9574" customFormat="false" ht="15" hidden="false" customHeight="false" outlineLevel="0" collapsed="false">
      <c r="A9574" s="4" t="str">
        <f aca="false">B9574&amp;"|"&amp;C9574</f>
        <v>tdbR00000951 Phe-GAA|10</v>
      </c>
      <c r="B9574" s="4" t="s">
        <v>168</v>
      </c>
      <c r="C9574" s="4" t="s">
        <v>782</v>
      </c>
      <c r="D9574" s="4" t="n">
        <v>10</v>
      </c>
      <c r="E9574" s="8" t="s">
        <v>459</v>
      </c>
      <c r="F9574" s="7" t="s">
        <v>783</v>
      </c>
    </row>
    <row r="9575" customFormat="false" ht="15" hidden="false" customHeight="false" outlineLevel="0" collapsed="false">
      <c r="A9575" s="4" t="str">
        <f aca="false">B9575&amp;"|"&amp;C9575</f>
        <v>tdbR00000951 Phe-GAA|11</v>
      </c>
      <c r="B9575" s="4" t="s">
        <v>168</v>
      </c>
      <c r="C9575" s="4" t="s">
        <v>784</v>
      </c>
      <c r="D9575" s="4" t="n">
        <v>11</v>
      </c>
      <c r="E9575" s="8" t="s">
        <v>772</v>
      </c>
      <c r="F9575" s="7" t="s">
        <v>783</v>
      </c>
    </row>
    <row r="9576" customFormat="false" ht="15" hidden="false" customHeight="false" outlineLevel="0" collapsed="false">
      <c r="A9576" s="4" t="str">
        <f aca="false">B9576&amp;"|"&amp;C9576</f>
        <v>tdbR00000951 Phe-GAA|12</v>
      </c>
      <c r="B9576" s="4" t="s">
        <v>168</v>
      </c>
      <c r="C9576" s="4" t="s">
        <v>785</v>
      </c>
      <c r="D9576" s="4" t="n">
        <v>12</v>
      </c>
      <c r="E9576" s="8" t="s">
        <v>777</v>
      </c>
      <c r="F9576" s="7" t="s">
        <v>783</v>
      </c>
    </row>
    <row r="9577" customFormat="false" ht="15" hidden="false" customHeight="false" outlineLevel="0" collapsed="false">
      <c r="A9577" s="4" t="str">
        <f aca="false">B9577&amp;"|"&amp;C9577</f>
        <v>tdbR00000951 Phe-GAA|13</v>
      </c>
      <c r="B9577" s="4" t="s">
        <v>168</v>
      </c>
      <c r="C9577" s="4" t="s">
        <v>786</v>
      </c>
      <c r="D9577" s="4" t="n">
        <v>13</v>
      </c>
      <c r="E9577" s="8" t="s">
        <v>772</v>
      </c>
      <c r="F9577" s="7" t="s">
        <v>783</v>
      </c>
    </row>
    <row r="9578" customFormat="false" ht="15" hidden="false" customHeight="false" outlineLevel="0" collapsed="false">
      <c r="A9578" s="4" t="str">
        <f aca="false">B9578&amp;"|"&amp;C9578</f>
        <v>tdbR00000951 Phe-GAA|14</v>
      </c>
      <c r="B9578" s="4" t="s">
        <v>168</v>
      </c>
      <c r="C9578" s="4" t="s">
        <v>787</v>
      </c>
      <c r="D9578" s="4" t="n">
        <v>14</v>
      </c>
      <c r="E9578" s="19" t="s">
        <v>780</v>
      </c>
      <c r="F9578" s="20" t="s">
        <v>788</v>
      </c>
    </row>
    <row r="9579" customFormat="false" ht="15" hidden="false" customHeight="false" outlineLevel="0" collapsed="false">
      <c r="A9579" s="4" t="str">
        <f aca="false">B9579&amp;"|"&amp;C9579</f>
        <v>tdbR00000951 Phe-GAA|15</v>
      </c>
      <c r="B9579" s="4" t="s">
        <v>168</v>
      </c>
      <c r="C9579" s="4" t="s">
        <v>789</v>
      </c>
      <c r="D9579" s="4" t="n">
        <v>15</v>
      </c>
      <c r="E9579" s="19" t="s">
        <v>459</v>
      </c>
      <c r="F9579" s="20" t="s">
        <v>788</v>
      </c>
    </row>
    <row r="9580" customFormat="false" ht="15" hidden="false" customHeight="false" outlineLevel="0" collapsed="false">
      <c r="A9580" s="4" t="str">
        <f aca="false">B9580&amp;"|"&amp;C9580</f>
        <v>tdbR00000951 Phe-GAA|16</v>
      </c>
      <c r="B9580" s="4" t="s">
        <v>168</v>
      </c>
      <c r="C9580" s="4" t="s">
        <v>790</v>
      </c>
      <c r="D9580" s="4" t="n">
        <v>16</v>
      </c>
      <c r="E9580" s="19" t="s">
        <v>777</v>
      </c>
      <c r="F9580" s="20" t="s">
        <v>788</v>
      </c>
    </row>
    <row r="9581" customFormat="false" ht="15" hidden="false" customHeight="false" outlineLevel="0" collapsed="false">
      <c r="A9581" s="4" t="str">
        <f aca="false">B9581&amp;"|"&amp;C9581</f>
        <v>tdbR00000951 Phe-GAA|17</v>
      </c>
      <c r="B9581" s="4" t="s">
        <v>168</v>
      </c>
      <c r="C9581" s="4" t="s">
        <v>791</v>
      </c>
      <c r="D9581" s="4" t="n">
        <v>17</v>
      </c>
      <c r="E9581" s="19" t="s">
        <v>777</v>
      </c>
      <c r="F9581" s="20" t="s">
        <v>788</v>
      </c>
    </row>
    <row r="9582" customFormat="false" ht="15" hidden="false" customHeight="false" outlineLevel="0" collapsed="false">
      <c r="A9582" s="4" t="str">
        <f aca="false">B9582&amp;"|"&amp;C9582</f>
        <v>tdbR00000951 Phe-GAA|17a</v>
      </c>
      <c r="B9582" s="4" t="s">
        <v>168</v>
      </c>
      <c r="C9582" s="4" t="s">
        <v>792</v>
      </c>
      <c r="D9582" s="4" t="n">
        <v>18</v>
      </c>
      <c r="E9582" s="19" t="s">
        <v>777</v>
      </c>
      <c r="F9582" s="20" t="s">
        <v>788</v>
      </c>
    </row>
    <row r="9583" customFormat="false" ht="15" hidden="false" customHeight="false" outlineLevel="0" collapsed="false">
      <c r="A9583" s="4" t="str">
        <f aca="false">B9583&amp;"|"&amp;C9583</f>
        <v>tdbR00000951 Phe-GAA|18</v>
      </c>
      <c r="B9583" s="4" t="s">
        <v>168</v>
      </c>
      <c r="C9583" s="4" t="s">
        <v>793</v>
      </c>
      <c r="D9583" s="4" t="n">
        <v>19</v>
      </c>
      <c r="E9583" s="19" t="s">
        <v>459</v>
      </c>
      <c r="F9583" s="20" t="s">
        <v>788</v>
      </c>
    </row>
    <row r="9584" customFormat="false" ht="15" hidden="false" customHeight="false" outlineLevel="0" collapsed="false">
      <c r="A9584" s="4" t="str">
        <f aca="false">B9584&amp;"|"&amp;C9584</f>
        <v>tdbR00000951 Phe-GAA|19</v>
      </c>
      <c r="B9584" s="4" t="s">
        <v>168</v>
      </c>
      <c r="C9584" s="4" t="s">
        <v>794</v>
      </c>
      <c r="D9584" s="4" t="n">
        <v>20</v>
      </c>
      <c r="E9584" s="19" t="s">
        <v>459</v>
      </c>
      <c r="F9584" s="20" t="s">
        <v>788</v>
      </c>
    </row>
    <row r="9585" customFormat="false" ht="15" hidden="false" customHeight="false" outlineLevel="0" collapsed="false">
      <c r="A9585" s="4" t="str">
        <f aca="false">B9585&amp;"|"&amp;C9585</f>
        <v>tdbR00000951 Phe-GAA|20</v>
      </c>
      <c r="B9585" s="4" t="s">
        <v>168</v>
      </c>
      <c r="C9585" s="4" t="s">
        <v>795</v>
      </c>
      <c r="D9585" s="4" t="n">
        <v>21</v>
      </c>
      <c r="E9585" s="19" t="s">
        <v>777</v>
      </c>
      <c r="F9585" s="20" t="s">
        <v>788</v>
      </c>
    </row>
    <row r="9586" customFormat="false" ht="15" hidden="false" customHeight="false" outlineLevel="0" collapsed="false">
      <c r="A9586" s="4" t="str">
        <f aca="false">B9586&amp;"|"&amp;C9586</f>
        <v>tdbR00000951 Phe-GAA|20a</v>
      </c>
      <c r="B9586" s="4" t="s">
        <v>168</v>
      </c>
      <c r="C9586" s="4" t="s">
        <v>796</v>
      </c>
      <c r="D9586" s="4" t="n">
        <v>22</v>
      </c>
      <c r="E9586" s="19" t="s">
        <v>780</v>
      </c>
      <c r="F9586" s="20" t="s">
        <v>788</v>
      </c>
    </row>
    <row r="9587" customFormat="false" ht="15" hidden="false" customHeight="false" outlineLevel="0" collapsed="false">
      <c r="A9587" s="4" t="str">
        <f aca="false">B9587&amp;"|"&amp;C9587</f>
        <v>tdbR00000951 Phe-GAA|21</v>
      </c>
      <c r="B9587" s="4" t="s">
        <v>168</v>
      </c>
      <c r="C9587" s="4" t="s">
        <v>797</v>
      </c>
      <c r="D9587" s="4" t="n">
        <v>23</v>
      </c>
      <c r="E9587" s="19" t="s">
        <v>772</v>
      </c>
      <c r="F9587" s="20" t="s">
        <v>788</v>
      </c>
    </row>
    <row r="9588" customFormat="false" ht="15" hidden="false" customHeight="false" outlineLevel="0" collapsed="false">
      <c r="A9588" s="4" t="str">
        <f aca="false">B9588&amp;"|"&amp;C9588</f>
        <v>tdbR00000951 Phe-GAA|22</v>
      </c>
      <c r="B9588" s="4" t="s">
        <v>168</v>
      </c>
      <c r="C9588" s="4" t="s">
        <v>798</v>
      </c>
      <c r="D9588" s="4" t="n">
        <v>24</v>
      </c>
      <c r="E9588" s="8" t="s">
        <v>459</v>
      </c>
      <c r="F9588" s="7" t="s">
        <v>783</v>
      </c>
    </row>
    <row r="9589" customFormat="false" ht="15" hidden="false" customHeight="false" outlineLevel="0" collapsed="false">
      <c r="A9589" s="4" t="str">
        <f aca="false">B9589&amp;"|"&amp;C9589</f>
        <v>tdbR00000951 Phe-GAA|23</v>
      </c>
      <c r="B9589" s="4" t="s">
        <v>168</v>
      </c>
      <c r="C9589" s="4" t="s">
        <v>799</v>
      </c>
      <c r="D9589" s="4" t="n">
        <v>25</v>
      </c>
      <c r="E9589" s="8" t="s">
        <v>780</v>
      </c>
      <c r="F9589" s="7" t="s">
        <v>783</v>
      </c>
    </row>
    <row r="9590" customFormat="false" ht="15" hidden="false" customHeight="false" outlineLevel="0" collapsed="false">
      <c r="A9590" s="4" t="str">
        <f aca="false">B9590&amp;"|"&amp;C9590</f>
        <v>tdbR00000951 Phe-GAA|24</v>
      </c>
      <c r="B9590" s="4" t="s">
        <v>168</v>
      </c>
      <c r="C9590" s="4" t="s">
        <v>800</v>
      </c>
      <c r="D9590" s="4" t="n">
        <v>26</v>
      </c>
      <c r="E9590" s="8" t="s">
        <v>459</v>
      </c>
      <c r="F9590" s="7" t="s">
        <v>783</v>
      </c>
    </row>
    <row r="9591" customFormat="false" ht="15" hidden="false" customHeight="false" outlineLevel="0" collapsed="false">
      <c r="A9591" s="4" t="str">
        <f aca="false">B9591&amp;"|"&amp;C9591</f>
        <v>tdbR00000951 Phe-GAA|25</v>
      </c>
      <c r="B9591" s="4" t="s">
        <v>168</v>
      </c>
      <c r="C9591" s="4" t="s">
        <v>801</v>
      </c>
      <c r="D9591" s="4" t="n">
        <v>27</v>
      </c>
      <c r="E9591" s="8" t="s">
        <v>772</v>
      </c>
      <c r="F9591" s="7" t="s">
        <v>783</v>
      </c>
    </row>
    <row r="9592" customFormat="false" ht="15" hidden="false" customHeight="false" outlineLevel="0" collapsed="false">
      <c r="A9592" s="4" t="str">
        <f aca="false">B9592&amp;"|"&amp;C9592</f>
        <v>tdbR00000951 Phe-GAA|26</v>
      </c>
      <c r="B9592" s="4" t="s">
        <v>168</v>
      </c>
      <c r="C9592" s="4" t="s">
        <v>802</v>
      </c>
      <c r="D9592" s="4" t="n">
        <v>28</v>
      </c>
      <c r="E9592" s="3" t="s">
        <v>459</v>
      </c>
      <c r="F9592" s="4" t="s">
        <v>803</v>
      </c>
    </row>
    <row r="9593" customFormat="false" ht="15" hidden="false" customHeight="false" outlineLevel="0" collapsed="false">
      <c r="A9593" s="4" t="str">
        <f aca="false">B9593&amp;"|"&amp;C9593</f>
        <v>tdbR00000951 Phe-GAA|27</v>
      </c>
      <c r="B9593" s="4" t="s">
        <v>168</v>
      </c>
      <c r="C9593" s="4" t="s">
        <v>804</v>
      </c>
      <c r="D9593" s="4" t="n">
        <v>29</v>
      </c>
      <c r="E9593" s="21" t="s">
        <v>780</v>
      </c>
      <c r="F9593" s="22" t="s">
        <v>805</v>
      </c>
    </row>
    <row r="9594" customFormat="false" ht="15" hidden="false" customHeight="false" outlineLevel="0" collapsed="false">
      <c r="A9594" s="4" t="str">
        <f aca="false">B9594&amp;"|"&amp;C9594</f>
        <v>tdbR00000951 Phe-GAA|28</v>
      </c>
      <c r="B9594" s="4" t="s">
        <v>168</v>
      </c>
      <c r="C9594" s="4" t="s">
        <v>806</v>
      </c>
      <c r="D9594" s="4" t="n">
        <v>30</v>
      </c>
      <c r="E9594" s="21" t="s">
        <v>777</v>
      </c>
      <c r="F9594" s="22" t="s">
        <v>805</v>
      </c>
    </row>
    <row r="9595" customFormat="false" ht="15" hidden="false" customHeight="false" outlineLevel="0" collapsed="false">
      <c r="A9595" s="4" t="str">
        <f aca="false">B9595&amp;"|"&amp;C9595</f>
        <v>tdbR00000951 Phe-GAA|29</v>
      </c>
      <c r="B9595" s="4" t="s">
        <v>168</v>
      </c>
      <c r="C9595" s="4" t="s">
        <v>807</v>
      </c>
      <c r="D9595" s="4" t="n">
        <v>31</v>
      </c>
      <c r="E9595" s="21" t="s">
        <v>772</v>
      </c>
      <c r="F9595" s="22" t="s">
        <v>805</v>
      </c>
    </row>
    <row r="9596" customFormat="false" ht="15" hidden="false" customHeight="false" outlineLevel="0" collapsed="false">
      <c r="A9596" s="4" t="str">
        <f aca="false">B9596&amp;"|"&amp;C9596</f>
        <v>tdbR00000951 Phe-GAA|30</v>
      </c>
      <c r="B9596" s="4" t="s">
        <v>168</v>
      </c>
      <c r="C9596" s="4" t="s">
        <v>808</v>
      </c>
      <c r="D9596" s="4" t="n">
        <v>32</v>
      </c>
      <c r="E9596" s="21" t="s">
        <v>459</v>
      </c>
      <c r="F9596" s="22" t="s">
        <v>805</v>
      </c>
    </row>
    <row r="9597" customFormat="false" ht="15" hidden="false" customHeight="false" outlineLevel="0" collapsed="false">
      <c r="A9597" s="4" t="str">
        <f aca="false">B9597&amp;"|"&amp;C9597</f>
        <v>tdbR00000951 Phe-GAA|31</v>
      </c>
      <c r="B9597" s="4" t="s">
        <v>168</v>
      </c>
      <c r="C9597" s="4" t="s">
        <v>809</v>
      </c>
      <c r="D9597" s="4" t="n">
        <v>33</v>
      </c>
      <c r="E9597" s="21" t="s">
        <v>772</v>
      </c>
      <c r="F9597" s="22" t="s">
        <v>805</v>
      </c>
    </row>
    <row r="9598" customFormat="false" ht="15" hidden="false" customHeight="false" outlineLevel="0" collapsed="false">
      <c r="A9598" s="4" t="str">
        <f aca="false">B9598&amp;"|"&amp;C9598</f>
        <v>tdbR00000951 Phe-GAA|32</v>
      </c>
      <c r="B9598" s="4" t="s">
        <v>168</v>
      </c>
      <c r="C9598" s="4" t="s">
        <v>810</v>
      </c>
      <c r="D9598" s="4" t="n">
        <v>34</v>
      </c>
      <c r="E9598" s="19" t="s">
        <v>772</v>
      </c>
      <c r="F9598" s="20" t="s">
        <v>811</v>
      </c>
    </row>
    <row r="9599" customFormat="false" ht="15" hidden="false" customHeight="false" outlineLevel="0" collapsed="false">
      <c r="A9599" s="4" t="str">
        <f aca="false">B9599&amp;"|"&amp;C9599</f>
        <v>tdbR00000951 Phe-GAA|33</v>
      </c>
      <c r="B9599" s="4" t="s">
        <v>168</v>
      </c>
      <c r="C9599" s="4" t="s">
        <v>812</v>
      </c>
      <c r="D9599" s="4" t="n">
        <v>35</v>
      </c>
      <c r="E9599" s="19" t="s">
        <v>777</v>
      </c>
      <c r="F9599" s="20" t="s">
        <v>811</v>
      </c>
    </row>
    <row r="9600" customFormat="false" ht="15" hidden="false" customHeight="false" outlineLevel="0" collapsed="false">
      <c r="A9600" s="4" t="str">
        <f aca="false">B9600&amp;"|"&amp;C9600</f>
        <v>tdbR00000951 Phe-GAA|34</v>
      </c>
      <c r="B9600" s="4" t="s">
        <v>168</v>
      </c>
      <c r="C9600" s="4" t="s">
        <v>813</v>
      </c>
      <c r="D9600" s="4" t="n">
        <v>36</v>
      </c>
      <c r="E9600" s="19" t="s">
        <v>459</v>
      </c>
      <c r="F9600" s="20" t="s">
        <v>811</v>
      </c>
    </row>
    <row r="9601" customFormat="false" ht="15" hidden="false" customHeight="false" outlineLevel="0" collapsed="false">
      <c r="A9601" s="4" t="str">
        <f aca="false">B9601&amp;"|"&amp;C9601</f>
        <v>tdbR00000951 Phe-GAA|35</v>
      </c>
      <c r="B9601" s="4" t="s">
        <v>168</v>
      </c>
      <c r="C9601" s="4" t="s">
        <v>814</v>
      </c>
      <c r="D9601" s="4" t="n">
        <v>37</v>
      </c>
      <c r="E9601" s="19" t="s">
        <v>780</v>
      </c>
      <c r="F9601" s="20" t="s">
        <v>811</v>
      </c>
    </row>
    <row r="9602" customFormat="false" ht="15" hidden="false" customHeight="false" outlineLevel="0" collapsed="false">
      <c r="A9602" s="4" t="str">
        <f aca="false">B9602&amp;"|"&amp;C9602</f>
        <v>tdbR00000951 Phe-GAA|36</v>
      </c>
      <c r="B9602" s="4" t="s">
        <v>168</v>
      </c>
      <c r="C9602" s="4" t="s">
        <v>815</v>
      </c>
      <c r="D9602" s="4" t="n">
        <v>38</v>
      </c>
      <c r="E9602" s="19" t="s">
        <v>780</v>
      </c>
      <c r="F9602" s="20" t="s">
        <v>811</v>
      </c>
    </row>
    <row r="9603" customFormat="false" ht="15" hidden="false" customHeight="false" outlineLevel="0" collapsed="false">
      <c r="A9603" s="4" t="str">
        <f aca="false">B9603&amp;"|"&amp;C9603</f>
        <v>tdbR00000951 Phe-GAA|37</v>
      </c>
      <c r="B9603" s="4" t="s">
        <v>168</v>
      </c>
      <c r="C9603" s="4" t="s">
        <v>816</v>
      </c>
      <c r="D9603" s="4" t="n">
        <v>39</v>
      </c>
      <c r="E9603" s="19" t="s">
        <v>780</v>
      </c>
      <c r="F9603" s="20" t="s">
        <v>811</v>
      </c>
    </row>
    <row r="9604" customFormat="false" ht="15" hidden="false" customHeight="false" outlineLevel="0" collapsed="false">
      <c r="A9604" s="4" t="str">
        <f aca="false">B9604&amp;"|"&amp;C9604</f>
        <v>tdbR00000951 Phe-GAA|38</v>
      </c>
      <c r="B9604" s="4" t="s">
        <v>168</v>
      </c>
      <c r="C9604" s="4" t="s">
        <v>817</v>
      </c>
      <c r="D9604" s="4" t="n">
        <v>40</v>
      </c>
      <c r="E9604" s="19" t="s">
        <v>780</v>
      </c>
      <c r="F9604" s="20" t="s">
        <v>811</v>
      </c>
    </row>
    <row r="9605" customFormat="false" ht="15" hidden="false" customHeight="false" outlineLevel="0" collapsed="false">
      <c r="A9605" s="4" t="str">
        <f aca="false">B9605&amp;"|"&amp;C9605</f>
        <v>tdbR00000951 Phe-GAA|39</v>
      </c>
      <c r="B9605" s="4" t="s">
        <v>168</v>
      </c>
      <c r="C9605" s="4" t="s">
        <v>818</v>
      </c>
      <c r="D9605" s="4" t="n">
        <v>41</v>
      </c>
      <c r="E9605" s="21" t="s">
        <v>459</v>
      </c>
      <c r="F9605" s="22" t="s">
        <v>805</v>
      </c>
    </row>
    <row r="9606" customFormat="false" ht="15" hidden="false" customHeight="false" outlineLevel="0" collapsed="false">
      <c r="A9606" s="4" t="str">
        <f aca="false">B9606&amp;"|"&amp;C9606</f>
        <v>tdbR00000951 Phe-GAA|40</v>
      </c>
      <c r="B9606" s="4" t="s">
        <v>168</v>
      </c>
      <c r="C9606" s="4" t="s">
        <v>819</v>
      </c>
      <c r="D9606" s="4" t="n">
        <v>42</v>
      </c>
      <c r="E9606" s="21" t="s">
        <v>772</v>
      </c>
      <c r="F9606" s="22" t="s">
        <v>805</v>
      </c>
    </row>
    <row r="9607" customFormat="false" ht="15" hidden="false" customHeight="false" outlineLevel="0" collapsed="false">
      <c r="A9607" s="4" t="str">
        <f aca="false">B9607&amp;"|"&amp;C9607</f>
        <v>tdbR00000951 Phe-GAA|41</v>
      </c>
      <c r="B9607" s="4" t="s">
        <v>168</v>
      </c>
      <c r="C9607" s="4" t="s">
        <v>820</v>
      </c>
      <c r="D9607" s="4" t="n">
        <v>43</v>
      </c>
      <c r="E9607" s="21" t="s">
        <v>459</v>
      </c>
      <c r="F9607" s="22" t="s">
        <v>805</v>
      </c>
    </row>
    <row r="9608" customFormat="false" ht="15" hidden="false" customHeight="false" outlineLevel="0" collapsed="false">
      <c r="A9608" s="4" t="str">
        <f aca="false">B9608&amp;"|"&amp;C9608</f>
        <v>tdbR00000951 Phe-GAA|42</v>
      </c>
      <c r="B9608" s="4" t="s">
        <v>168</v>
      </c>
      <c r="C9608" s="4" t="s">
        <v>821</v>
      </c>
      <c r="D9608" s="4" t="n">
        <v>44</v>
      </c>
      <c r="E9608" s="21" t="s">
        <v>780</v>
      </c>
      <c r="F9608" s="22" t="s">
        <v>805</v>
      </c>
    </row>
    <row r="9609" customFormat="false" ht="15" hidden="false" customHeight="false" outlineLevel="0" collapsed="false">
      <c r="A9609" s="4" t="str">
        <f aca="false">B9609&amp;"|"&amp;C9609</f>
        <v>tdbR00000951 Phe-GAA|43</v>
      </c>
      <c r="B9609" s="4" t="s">
        <v>168</v>
      </c>
      <c r="C9609" s="4" t="s">
        <v>822</v>
      </c>
      <c r="D9609" s="4" t="n">
        <v>45</v>
      </c>
      <c r="E9609" s="21" t="s">
        <v>777</v>
      </c>
      <c r="F9609" s="22" t="s">
        <v>805</v>
      </c>
    </row>
    <row r="9610" customFormat="false" ht="15" hidden="false" customHeight="false" outlineLevel="0" collapsed="false">
      <c r="A9610" s="4" t="str">
        <f aca="false">B9610&amp;"|"&amp;C9610</f>
        <v>tdbR00000951 Phe-GAA|44</v>
      </c>
      <c r="B9610" s="4" t="s">
        <v>168</v>
      </c>
      <c r="C9610" s="4" t="s">
        <v>823</v>
      </c>
      <c r="D9610" s="4" t="n">
        <v>46</v>
      </c>
      <c r="E9610" s="19" t="s">
        <v>780</v>
      </c>
      <c r="F9610" s="20" t="s">
        <v>824</v>
      </c>
    </row>
    <row r="9611" customFormat="false" ht="15" hidden="false" customHeight="false" outlineLevel="0" collapsed="false">
      <c r="A9611" s="4" t="str">
        <f aca="false">B9611&amp;"|"&amp;C9611</f>
        <v>tdbR00000951 Phe-GAA|45</v>
      </c>
      <c r="B9611" s="4" t="s">
        <v>168</v>
      </c>
      <c r="C9611" s="4" t="s">
        <v>825</v>
      </c>
      <c r="D9611" s="4" t="n">
        <v>47</v>
      </c>
      <c r="E9611" s="19" t="s">
        <v>459</v>
      </c>
      <c r="F9611" s="20" t="s">
        <v>824</v>
      </c>
    </row>
    <row r="9612" customFormat="false" ht="15" hidden="false" customHeight="false" outlineLevel="0" collapsed="false">
      <c r="A9612" s="4" t="str">
        <f aca="false">B9612&amp;"|"&amp;C9612</f>
        <v>tdbR00000951 Phe-GAA|46</v>
      </c>
      <c r="B9612" s="4" t="s">
        <v>168</v>
      </c>
      <c r="C9612" s="4" t="s">
        <v>826</v>
      </c>
      <c r="D9612" s="4" t="n">
        <v>48</v>
      </c>
      <c r="E9612" s="19" t="s">
        <v>459</v>
      </c>
      <c r="F9612" s="20" t="s">
        <v>824</v>
      </c>
    </row>
    <row r="9613" customFormat="false" ht="15" hidden="false" customHeight="false" outlineLevel="0" collapsed="false">
      <c r="A9613" s="4" t="str">
        <f aca="false">B9613&amp;"|"&amp;C9613</f>
        <v>tdbR00000951 Phe-GAA|47</v>
      </c>
      <c r="B9613" s="4" t="s">
        <v>168</v>
      </c>
      <c r="C9613" s="4" t="s">
        <v>827</v>
      </c>
      <c r="D9613" s="4" t="n">
        <v>49</v>
      </c>
      <c r="E9613" s="19" t="s">
        <v>777</v>
      </c>
      <c r="F9613" s="20" t="s">
        <v>824</v>
      </c>
    </row>
    <row r="9614" customFormat="false" ht="15" hidden="false" customHeight="false" outlineLevel="0" collapsed="false">
      <c r="A9614" s="4" t="str">
        <f aca="false">B9614&amp;"|"&amp;C9614</f>
        <v>tdbR00000951 Phe-GAA|48</v>
      </c>
      <c r="B9614" s="4" t="s">
        <v>168</v>
      </c>
      <c r="C9614" s="4" t="s">
        <v>828</v>
      </c>
      <c r="D9614" s="4" t="n">
        <v>50</v>
      </c>
      <c r="E9614" s="19" t="s">
        <v>772</v>
      </c>
      <c r="F9614" s="20" t="s">
        <v>824</v>
      </c>
    </row>
    <row r="9615" customFormat="false" ht="15" hidden="false" customHeight="false" outlineLevel="0" collapsed="false">
      <c r="A9615" s="4" t="str">
        <f aca="false">B9615&amp;"|"&amp;C9615</f>
        <v>tdbR00000951 Phe-GAA|49</v>
      </c>
      <c r="B9615" s="4" t="s">
        <v>168</v>
      </c>
      <c r="C9615" s="4" t="s">
        <v>829</v>
      </c>
      <c r="D9615" s="4" t="n">
        <v>51</v>
      </c>
      <c r="E9615" s="23" t="s">
        <v>459</v>
      </c>
      <c r="F9615" s="10" t="s">
        <v>830</v>
      </c>
    </row>
    <row r="9616" customFormat="false" ht="15" hidden="false" customHeight="false" outlineLevel="0" collapsed="false">
      <c r="A9616" s="4" t="str">
        <f aca="false">B9616&amp;"|"&amp;C9616</f>
        <v>tdbR00000951 Phe-GAA|50</v>
      </c>
      <c r="B9616" s="4" t="s">
        <v>168</v>
      </c>
      <c r="C9616" s="4" t="s">
        <v>831</v>
      </c>
      <c r="D9616" s="4" t="n">
        <v>52</v>
      </c>
      <c r="E9616" s="23" t="s">
        <v>772</v>
      </c>
      <c r="F9616" s="10" t="s">
        <v>830</v>
      </c>
    </row>
    <row r="9617" customFormat="false" ht="15" hidden="false" customHeight="false" outlineLevel="0" collapsed="false">
      <c r="A9617" s="4" t="str">
        <f aca="false">B9617&amp;"|"&amp;C9617</f>
        <v>tdbR00000951 Phe-GAA|51</v>
      </c>
      <c r="B9617" s="4" t="s">
        <v>168</v>
      </c>
      <c r="C9617" s="4" t="s">
        <v>832</v>
      </c>
      <c r="D9617" s="4" t="n">
        <v>53</v>
      </c>
      <c r="E9617" s="23" t="s">
        <v>772</v>
      </c>
      <c r="F9617" s="10" t="s">
        <v>830</v>
      </c>
    </row>
    <row r="9618" customFormat="false" ht="15" hidden="false" customHeight="false" outlineLevel="0" collapsed="false">
      <c r="A9618" s="4" t="str">
        <f aca="false">B9618&amp;"|"&amp;C9618</f>
        <v>tdbR00000951 Phe-GAA|52</v>
      </c>
      <c r="B9618" s="4" t="s">
        <v>168</v>
      </c>
      <c r="C9618" s="4" t="s">
        <v>833</v>
      </c>
      <c r="D9618" s="4" t="n">
        <v>54</v>
      </c>
      <c r="E9618" s="23" t="s">
        <v>459</v>
      </c>
      <c r="F9618" s="10" t="s">
        <v>830</v>
      </c>
    </row>
    <row r="9619" customFormat="false" ht="15" hidden="false" customHeight="false" outlineLevel="0" collapsed="false">
      <c r="A9619" s="4" t="str">
        <f aca="false">B9619&amp;"|"&amp;C9619</f>
        <v>tdbR00000951 Phe-GAA|53</v>
      </c>
      <c r="B9619" s="4" t="s">
        <v>168</v>
      </c>
      <c r="C9619" s="4" t="s">
        <v>834</v>
      </c>
      <c r="D9619" s="4" t="n">
        <v>55</v>
      </c>
      <c r="E9619" s="23" t="s">
        <v>459</v>
      </c>
      <c r="F9619" s="10" t="s">
        <v>830</v>
      </c>
    </row>
    <row r="9620" customFormat="false" ht="15" hidden="false" customHeight="false" outlineLevel="0" collapsed="false">
      <c r="A9620" s="4" t="str">
        <f aca="false">B9620&amp;"|"&amp;C9620</f>
        <v>tdbR00000951 Phe-GAA|54</v>
      </c>
      <c r="B9620" s="4" t="s">
        <v>168</v>
      </c>
      <c r="C9620" s="4" t="s">
        <v>835</v>
      </c>
      <c r="D9620" s="4" t="n">
        <v>56</v>
      </c>
      <c r="E9620" s="19" t="s">
        <v>777</v>
      </c>
      <c r="F9620" s="20" t="s">
        <v>836</v>
      </c>
    </row>
    <row r="9621" customFormat="false" ht="15" hidden="false" customHeight="false" outlineLevel="0" collapsed="false">
      <c r="A9621" s="4" t="str">
        <f aca="false">B9621&amp;"|"&amp;C9621</f>
        <v>tdbR00000951 Phe-GAA|55</v>
      </c>
      <c r="B9621" s="4" t="s">
        <v>168</v>
      </c>
      <c r="C9621" s="4" t="s">
        <v>837</v>
      </c>
      <c r="D9621" s="4" t="n">
        <v>57</v>
      </c>
      <c r="E9621" s="19" t="s">
        <v>777</v>
      </c>
      <c r="F9621" s="20" t="s">
        <v>836</v>
      </c>
    </row>
    <row r="9622" customFormat="false" ht="15" hidden="false" customHeight="false" outlineLevel="0" collapsed="false">
      <c r="A9622" s="4" t="str">
        <f aca="false">B9622&amp;"|"&amp;C9622</f>
        <v>tdbR00000951 Phe-GAA|56</v>
      </c>
      <c r="B9622" s="4" t="s">
        <v>168</v>
      </c>
      <c r="C9622" s="4" t="s">
        <v>838</v>
      </c>
      <c r="D9622" s="4" t="n">
        <v>58</v>
      </c>
      <c r="E9622" s="19" t="s">
        <v>772</v>
      </c>
      <c r="F9622" s="20" t="s">
        <v>836</v>
      </c>
    </row>
    <row r="9623" customFormat="false" ht="15" hidden="false" customHeight="false" outlineLevel="0" collapsed="false">
      <c r="A9623" s="4" t="str">
        <f aca="false">B9623&amp;"|"&amp;C9623</f>
        <v>tdbR00000951 Phe-GAA|57</v>
      </c>
      <c r="B9623" s="4" t="s">
        <v>168</v>
      </c>
      <c r="C9623" s="4" t="s">
        <v>839</v>
      </c>
      <c r="D9623" s="4" t="n">
        <v>59</v>
      </c>
      <c r="E9623" s="19" t="s">
        <v>459</v>
      </c>
      <c r="F9623" s="20" t="s">
        <v>836</v>
      </c>
    </row>
    <row r="9624" customFormat="false" ht="15" hidden="false" customHeight="false" outlineLevel="0" collapsed="false">
      <c r="A9624" s="4" t="str">
        <f aca="false">B9624&amp;"|"&amp;C9624</f>
        <v>tdbR00000951 Phe-GAA|58</v>
      </c>
      <c r="B9624" s="4" t="s">
        <v>168</v>
      </c>
      <c r="C9624" s="4" t="s">
        <v>840</v>
      </c>
      <c r="D9624" s="4" t="n">
        <v>60</v>
      </c>
      <c r="E9624" s="19" t="s">
        <v>780</v>
      </c>
      <c r="F9624" s="20" t="s">
        <v>836</v>
      </c>
    </row>
    <row r="9625" customFormat="false" ht="15" hidden="false" customHeight="false" outlineLevel="0" collapsed="false">
      <c r="A9625" s="4" t="str">
        <f aca="false">B9625&amp;"|"&amp;C9625</f>
        <v>tdbR00000951 Phe-GAA|59</v>
      </c>
      <c r="B9625" s="4" t="s">
        <v>168</v>
      </c>
      <c r="C9625" s="4" t="s">
        <v>841</v>
      </c>
      <c r="D9625" s="4" t="n">
        <v>61</v>
      </c>
      <c r="E9625" s="19" t="s">
        <v>777</v>
      </c>
      <c r="F9625" s="20" t="s">
        <v>836</v>
      </c>
    </row>
    <row r="9626" customFormat="false" ht="15" hidden="false" customHeight="false" outlineLevel="0" collapsed="false">
      <c r="A9626" s="4" t="str">
        <f aca="false">B9626&amp;"|"&amp;C9626</f>
        <v>tdbR00000951 Phe-GAA|60</v>
      </c>
      <c r="B9626" s="4" t="s">
        <v>168</v>
      </c>
      <c r="C9626" s="4" t="s">
        <v>842</v>
      </c>
      <c r="D9626" s="4" t="n">
        <v>62</v>
      </c>
      <c r="E9626" s="19" t="s">
        <v>772</v>
      </c>
      <c r="F9626" s="20" t="s">
        <v>836</v>
      </c>
    </row>
    <row r="9627" customFormat="false" ht="15" hidden="false" customHeight="false" outlineLevel="0" collapsed="false">
      <c r="A9627" s="4" t="str">
        <f aca="false">B9627&amp;"|"&amp;C9627</f>
        <v>tdbR00000951 Phe-GAA|61</v>
      </c>
      <c r="B9627" s="4" t="s">
        <v>168</v>
      </c>
      <c r="C9627" s="4" t="s">
        <v>843</v>
      </c>
      <c r="D9627" s="4" t="n">
        <v>63</v>
      </c>
      <c r="E9627" s="23" t="s">
        <v>772</v>
      </c>
      <c r="F9627" s="10" t="s">
        <v>830</v>
      </c>
    </row>
    <row r="9628" customFormat="false" ht="15" hidden="false" customHeight="false" outlineLevel="0" collapsed="false">
      <c r="A9628" s="4" t="str">
        <f aca="false">B9628&amp;"|"&amp;C9628</f>
        <v>tdbR00000951 Phe-GAA|62</v>
      </c>
      <c r="B9628" s="4" t="s">
        <v>168</v>
      </c>
      <c r="C9628" s="4" t="s">
        <v>844</v>
      </c>
      <c r="D9628" s="4" t="n">
        <v>64</v>
      </c>
      <c r="E9628" s="23" t="s">
        <v>772</v>
      </c>
      <c r="F9628" s="10" t="s">
        <v>830</v>
      </c>
    </row>
    <row r="9629" customFormat="false" ht="15" hidden="false" customHeight="false" outlineLevel="0" collapsed="false">
      <c r="A9629" s="4" t="str">
        <f aca="false">B9629&amp;"|"&amp;C9629</f>
        <v>tdbR00000951 Phe-GAA|63</v>
      </c>
      <c r="B9629" s="4" t="s">
        <v>168</v>
      </c>
      <c r="C9629" s="4" t="s">
        <v>845</v>
      </c>
      <c r="D9629" s="4" t="n">
        <v>65</v>
      </c>
      <c r="E9629" s="23" t="s">
        <v>459</v>
      </c>
      <c r="F9629" s="10" t="s">
        <v>830</v>
      </c>
    </row>
    <row r="9630" customFormat="false" ht="15" hidden="false" customHeight="false" outlineLevel="0" collapsed="false">
      <c r="A9630" s="4" t="str">
        <f aca="false">B9630&amp;"|"&amp;C9630</f>
        <v>tdbR00000951 Phe-GAA|64</v>
      </c>
      <c r="B9630" s="4" t="s">
        <v>168</v>
      </c>
      <c r="C9630" s="4" t="s">
        <v>846</v>
      </c>
      <c r="D9630" s="4" t="n">
        <v>66</v>
      </c>
      <c r="E9630" s="23" t="s">
        <v>459</v>
      </c>
      <c r="F9630" s="10" t="s">
        <v>830</v>
      </c>
    </row>
    <row r="9631" customFormat="false" ht="15" hidden="false" customHeight="false" outlineLevel="0" collapsed="false">
      <c r="A9631" s="4" t="str">
        <f aca="false">B9631&amp;"|"&amp;C9631</f>
        <v>tdbR00000951 Phe-GAA|65</v>
      </c>
      <c r="B9631" s="4" t="s">
        <v>168</v>
      </c>
      <c r="C9631" s="4" t="s">
        <v>847</v>
      </c>
      <c r="D9631" s="4" t="n">
        <v>67</v>
      </c>
      <c r="E9631" s="23" t="s">
        <v>772</v>
      </c>
      <c r="F9631" s="10" t="s">
        <v>830</v>
      </c>
    </row>
    <row r="9632" customFormat="false" ht="15" hidden="false" customHeight="false" outlineLevel="0" collapsed="false">
      <c r="A9632" s="4" t="str">
        <f aca="false">B9632&amp;"|"&amp;C9632</f>
        <v>tdbR00000951 Phe-GAA|66</v>
      </c>
      <c r="B9632" s="4" t="s">
        <v>168</v>
      </c>
      <c r="C9632" s="4" t="s">
        <v>848</v>
      </c>
      <c r="D9632" s="4" t="n">
        <v>68</v>
      </c>
      <c r="E9632" s="17" t="s">
        <v>772</v>
      </c>
      <c r="F9632" s="18" t="s">
        <v>768</v>
      </c>
    </row>
    <row r="9633" customFormat="false" ht="15" hidden="false" customHeight="false" outlineLevel="0" collapsed="false">
      <c r="A9633" s="4" t="str">
        <f aca="false">B9633&amp;"|"&amp;C9633</f>
        <v>tdbR00000951 Phe-GAA|67</v>
      </c>
      <c r="B9633" s="4" t="s">
        <v>168</v>
      </c>
      <c r="C9633" s="4" t="s">
        <v>849</v>
      </c>
      <c r="D9633" s="4" t="n">
        <v>69</v>
      </c>
      <c r="E9633" s="17" t="s">
        <v>772</v>
      </c>
      <c r="F9633" s="18" t="s">
        <v>768</v>
      </c>
    </row>
    <row r="9634" customFormat="false" ht="15" hidden="false" customHeight="false" outlineLevel="0" collapsed="false">
      <c r="A9634" s="4" t="str">
        <f aca="false">B9634&amp;"|"&amp;C9634</f>
        <v>tdbR00000951 Phe-GAA|68</v>
      </c>
      <c r="B9634" s="4" t="s">
        <v>168</v>
      </c>
      <c r="C9634" s="4" t="s">
        <v>850</v>
      </c>
      <c r="D9634" s="4" t="n">
        <v>70</v>
      </c>
      <c r="E9634" s="17" t="s">
        <v>772</v>
      </c>
      <c r="F9634" s="18" t="s">
        <v>768</v>
      </c>
    </row>
    <row r="9635" customFormat="false" ht="15" hidden="false" customHeight="false" outlineLevel="0" collapsed="false">
      <c r="A9635" s="4" t="str">
        <f aca="false">B9635&amp;"|"&amp;C9635</f>
        <v>tdbR00000951 Phe-GAA|69</v>
      </c>
      <c r="B9635" s="4" t="s">
        <v>168</v>
      </c>
      <c r="C9635" s="4" t="s">
        <v>851</v>
      </c>
      <c r="D9635" s="4" t="n">
        <v>71</v>
      </c>
      <c r="E9635" s="17" t="s">
        <v>780</v>
      </c>
      <c r="F9635" s="18" t="s">
        <v>768</v>
      </c>
    </row>
    <row r="9636" customFormat="false" ht="15" hidden="false" customHeight="false" outlineLevel="0" collapsed="false">
      <c r="A9636" s="4" t="str">
        <f aca="false">B9636&amp;"|"&amp;C9636</f>
        <v>tdbR00000951 Phe-GAA|70</v>
      </c>
      <c r="B9636" s="4" t="s">
        <v>168</v>
      </c>
      <c r="C9636" s="4" t="s">
        <v>852</v>
      </c>
      <c r="D9636" s="4" t="n">
        <v>72</v>
      </c>
      <c r="E9636" s="17" t="s">
        <v>459</v>
      </c>
      <c r="F9636" s="18" t="s">
        <v>768</v>
      </c>
    </row>
    <row r="9637" customFormat="false" ht="15" hidden="false" customHeight="false" outlineLevel="0" collapsed="false">
      <c r="A9637" s="4" t="str">
        <f aca="false">B9637&amp;"|"&amp;C9637</f>
        <v>tdbR00000951 Phe-GAA|71</v>
      </c>
      <c r="B9637" s="4" t="s">
        <v>168</v>
      </c>
      <c r="C9637" s="4" t="s">
        <v>853</v>
      </c>
      <c r="D9637" s="4" t="n">
        <v>73</v>
      </c>
      <c r="E9637" s="17" t="s">
        <v>772</v>
      </c>
      <c r="F9637" s="18" t="s">
        <v>768</v>
      </c>
    </row>
    <row r="9638" customFormat="false" ht="15" hidden="false" customHeight="false" outlineLevel="0" collapsed="false">
      <c r="A9638" s="4" t="str">
        <f aca="false">B9638&amp;"|"&amp;C9638</f>
        <v>tdbR00000951 Phe-GAA|72</v>
      </c>
      <c r="B9638" s="4" t="s">
        <v>168</v>
      </c>
      <c r="C9638" s="4" t="s">
        <v>854</v>
      </c>
      <c r="D9638" s="4" t="n">
        <v>74</v>
      </c>
      <c r="E9638" s="17" t="s">
        <v>772</v>
      </c>
      <c r="F9638" s="18" t="s">
        <v>768</v>
      </c>
    </row>
    <row r="9639" customFormat="false" ht="15" hidden="false" customHeight="false" outlineLevel="0" collapsed="false">
      <c r="A9639" s="4" t="str">
        <f aca="false">B9639&amp;"|"&amp;C9639</f>
        <v>tdbR00000953 Pro-GGG|1</v>
      </c>
      <c r="B9639" s="4" t="s">
        <v>169</v>
      </c>
      <c r="C9639" s="4" t="s">
        <v>767</v>
      </c>
      <c r="D9639" s="4" t="n">
        <v>1</v>
      </c>
      <c r="E9639" s="17" t="s">
        <v>772</v>
      </c>
      <c r="F9639" s="18" t="s">
        <v>768</v>
      </c>
    </row>
    <row r="9640" customFormat="false" ht="15" hidden="false" customHeight="false" outlineLevel="0" collapsed="false">
      <c r="A9640" s="4" t="str">
        <f aca="false">B9640&amp;"|"&amp;C9640</f>
        <v>tdbR00000953 Pro-GGG|2</v>
      </c>
      <c r="B9640" s="4" t="s">
        <v>169</v>
      </c>
      <c r="C9640" s="4" t="s">
        <v>769</v>
      </c>
      <c r="D9640" s="4" t="n">
        <v>2</v>
      </c>
      <c r="E9640" s="17" t="s">
        <v>459</v>
      </c>
      <c r="F9640" s="18" t="s">
        <v>768</v>
      </c>
    </row>
    <row r="9641" customFormat="false" ht="15" hidden="false" customHeight="false" outlineLevel="0" collapsed="false">
      <c r="A9641" s="4" t="str">
        <f aca="false">B9641&amp;"|"&amp;C9641</f>
        <v>tdbR00000953 Pro-GGG|3</v>
      </c>
      <c r="B9641" s="4" t="s">
        <v>169</v>
      </c>
      <c r="C9641" s="4" t="s">
        <v>770</v>
      </c>
      <c r="D9641" s="4" t="n">
        <v>3</v>
      </c>
      <c r="E9641" s="17" t="s">
        <v>459</v>
      </c>
      <c r="F9641" s="18" t="s">
        <v>768</v>
      </c>
    </row>
    <row r="9642" customFormat="false" ht="15" hidden="false" customHeight="false" outlineLevel="0" collapsed="false">
      <c r="A9642" s="4" t="str">
        <f aca="false">B9642&amp;"|"&amp;C9642</f>
        <v>tdbR00000953 Pro-GGG|4</v>
      </c>
      <c r="B9642" s="4" t="s">
        <v>169</v>
      </c>
      <c r="C9642" s="4" t="s">
        <v>771</v>
      </c>
      <c r="D9642" s="4" t="n">
        <v>4</v>
      </c>
      <c r="E9642" s="17" t="s">
        <v>459</v>
      </c>
      <c r="F9642" s="18" t="s">
        <v>768</v>
      </c>
    </row>
    <row r="9643" customFormat="false" ht="15" hidden="false" customHeight="false" outlineLevel="0" collapsed="false">
      <c r="A9643" s="4" t="str">
        <f aca="false">B9643&amp;"|"&amp;C9643</f>
        <v>tdbR00000953 Pro-GGG|5</v>
      </c>
      <c r="B9643" s="4" t="s">
        <v>169</v>
      </c>
      <c r="C9643" s="4" t="s">
        <v>773</v>
      </c>
      <c r="D9643" s="4" t="n">
        <v>5</v>
      </c>
      <c r="E9643" s="17" t="s">
        <v>780</v>
      </c>
      <c r="F9643" s="18" t="s">
        <v>768</v>
      </c>
    </row>
    <row r="9644" customFormat="false" ht="15" hidden="false" customHeight="false" outlineLevel="0" collapsed="false">
      <c r="A9644" s="4" t="str">
        <f aca="false">B9644&amp;"|"&amp;C9644</f>
        <v>tdbR00000953 Pro-GGG|6</v>
      </c>
      <c r="B9644" s="4" t="s">
        <v>169</v>
      </c>
      <c r="C9644" s="4" t="s">
        <v>774</v>
      </c>
      <c r="D9644" s="4" t="n">
        <v>6</v>
      </c>
      <c r="E9644" s="17" t="s">
        <v>772</v>
      </c>
      <c r="F9644" s="18" t="s">
        <v>768</v>
      </c>
    </row>
    <row r="9645" customFormat="false" ht="15" hidden="false" customHeight="false" outlineLevel="0" collapsed="false">
      <c r="A9645" s="4" t="str">
        <f aca="false">B9645&amp;"|"&amp;C9645</f>
        <v>tdbR00000953 Pro-GGG|7</v>
      </c>
      <c r="B9645" s="4" t="s">
        <v>169</v>
      </c>
      <c r="C9645" s="4" t="s">
        <v>775</v>
      </c>
      <c r="D9645" s="4" t="n">
        <v>7</v>
      </c>
      <c r="E9645" s="17" t="s">
        <v>459</v>
      </c>
      <c r="F9645" s="18" t="s">
        <v>768</v>
      </c>
    </row>
    <row r="9646" customFormat="false" ht="15" hidden="false" customHeight="false" outlineLevel="0" collapsed="false">
      <c r="A9646" s="4" t="str">
        <f aca="false">B9646&amp;"|"&amp;C9646</f>
        <v>tdbR00000953 Pro-GGG|8</v>
      </c>
      <c r="B9646" s="4" t="s">
        <v>169</v>
      </c>
      <c r="C9646" s="4" t="s">
        <v>776</v>
      </c>
      <c r="D9646" s="4" t="n">
        <v>8</v>
      </c>
      <c r="E9646" s="3" t="s">
        <v>777</v>
      </c>
      <c r="F9646" s="4" t="s">
        <v>778</v>
      </c>
    </row>
    <row r="9647" customFormat="false" ht="15" hidden="false" customHeight="false" outlineLevel="0" collapsed="false">
      <c r="A9647" s="4" t="str">
        <f aca="false">B9647&amp;"|"&amp;C9647</f>
        <v>tdbR00000953 Pro-GGG|9</v>
      </c>
      <c r="B9647" s="4" t="s">
        <v>169</v>
      </c>
      <c r="C9647" s="4" t="s">
        <v>779</v>
      </c>
      <c r="D9647" s="4" t="n">
        <v>9</v>
      </c>
      <c r="E9647" s="3" t="s">
        <v>459</v>
      </c>
      <c r="F9647" s="4" t="s">
        <v>781</v>
      </c>
    </row>
    <row r="9648" customFormat="false" ht="15" hidden="false" customHeight="false" outlineLevel="0" collapsed="false">
      <c r="A9648" s="4" t="str">
        <f aca="false">B9648&amp;"|"&amp;C9648</f>
        <v>tdbR00000953 Pro-GGG|10</v>
      </c>
      <c r="B9648" s="4" t="s">
        <v>169</v>
      </c>
      <c r="C9648" s="4" t="s">
        <v>782</v>
      </c>
      <c r="D9648" s="4" t="n">
        <v>10</v>
      </c>
      <c r="E9648" s="8" t="s">
        <v>459</v>
      </c>
      <c r="F9648" s="7" t="s">
        <v>783</v>
      </c>
    </row>
    <row r="9649" customFormat="false" ht="15" hidden="false" customHeight="false" outlineLevel="0" collapsed="false">
      <c r="A9649" s="4" t="str">
        <f aca="false">B9649&amp;"|"&amp;C9649</f>
        <v>tdbR00000953 Pro-GGG|11</v>
      </c>
      <c r="B9649" s="4" t="s">
        <v>169</v>
      </c>
      <c r="C9649" s="4" t="s">
        <v>784</v>
      </c>
      <c r="D9649" s="4" t="n">
        <v>11</v>
      </c>
      <c r="E9649" s="8" t="s">
        <v>772</v>
      </c>
      <c r="F9649" s="7" t="s">
        <v>783</v>
      </c>
    </row>
    <row r="9650" customFormat="false" ht="15" hidden="false" customHeight="false" outlineLevel="0" collapsed="false">
      <c r="A9650" s="4" t="str">
        <f aca="false">B9650&amp;"|"&amp;C9650</f>
        <v>tdbR00000953 Pro-GGG|12</v>
      </c>
      <c r="B9650" s="4" t="s">
        <v>169</v>
      </c>
      <c r="C9650" s="4" t="s">
        <v>785</v>
      </c>
      <c r="D9650" s="4" t="n">
        <v>12</v>
      </c>
      <c r="E9650" s="8" t="s">
        <v>459</v>
      </c>
      <c r="F9650" s="7" t="s">
        <v>783</v>
      </c>
    </row>
    <row r="9651" customFormat="false" ht="15" hidden="false" customHeight="false" outlineLevel="0" collapsed="false">
      <c r="A9651" s="4" t="str">
        <f aca="false">B9651&amp;"|"&amp;C9651</f>
        <v>tdbR00000953 Pro-GGG|13</v>
      </c>
      <c r="B9651" s="4" t="s">
        <v>169</v>
      </c>
      <c r="C9651" s="4" t="s">
        <v>786</v>
      </c>
      <c r="D9651" s="4" t="n">
        <v>13</v>
      </c>
      <c r="E9651" s="8" t="s">
        <v>772</v>
      </c>
      <c r="F9651" s="7" t="s">
        <v>783</v>
      </c>
    </row>
    <row r="9652" customFormat="false" ht="15" hidden="false" customHeight="false" outlineLevel="0" collapsed="false">
      <c r="A9652" s="4" t="str">
        <f aca="false">B9652&amp;"|"&amp;C9652</f>
        <v>tdbR00000953 Pro-GGG|14</v>
      </c>
      <c r="B9652" s="4" t="s">
        <v>169</v>
      </c>
      <c r="C9652" s="4" t="s">
        <v>787</v>
      </c>
      <c r="D9652" s="4" t="n">
        <v>14</v>
      </c>
      <c r="E9652" s="19" t="s">
        <v>780</v>
      </c>
      <c r="F9652" s="20" t="s">
        <v>788</v>
      </c>
    </row>
    <row r="9653" customFormat="false" ht="15" hidden="false" customHeight="false" outlineLevel="0" collapsed="false">
      <c r="A9653" s="4" t="str">
        <f aca="false">B9653&amp;"|"&amp;C9653</f>
        <v>tdbR00000953 Pro-GGG|15</v>
      </c>
      <c r="B9653" s="4" t="s">
        <v>169</v>
      </c>
      <c r="C9653" s="4" t="s">
        <v>789</v>
      </c>
      <c r="D9653" s="4" t="n">
        <v>15</v>
      </c>
      <c r="E9653" s="19" t="s">
        <v>459</v>
      </c>
      <c r="F9653" s="20" t="s">
        <v>788</v>
      </c>
    </row>
    <row r="9654" customFormat="false" ht="15" hidden="false" customHeight="false" outlineLevel="0" collapsed="false">
      <c r="A9654" s="4" t="str">
        <f aca="false">B9654&amp;"|"&amp;C9654</f>
        <v>tdbR00000953 Pro-GGG|16</v>
      </c>
      <c r="B9654" s="4" t="s">
        <v>169</v>
      </c>
      <c r="C9654" s="4" t="s">
        <v>790</v>
      </c>
      <c r="D9654" s="4" t="n">
        <v>16</v>
      </c>
      <c r="E9654" s="19" t="s">
        <v>772</v>
      </c>
      <c r="F9654" s="20" t="s">
        <v>788</v>
      </c>
    </row>
    <row r="9655" customFormat="false" ht="15" hidden="false" customHeight="false" outlineLevel="0" collapsed="false">
      <c r="A9655" s="4" t="str">
        <f aca="false">B9655&amp;"|"&amp;C9655</f>
        <v>tdbR00000953 Pro-GGG|17</v>
      </c>
      <c r="B9655" s="4" t="s">
        <v>169</v>
      </c>
      <c r="C9655" s="4" t="s">
        <v>791</v>
      </c>
      <c r="D9655" s="4" t="n">
        <v>17</v>
      </c>
      <c r="E9655" s="19" t="s">
        <v>777</v>
      </c>
      <c r="F9655" s="20" t="s">
        <v>788</v>
      </c>
    </row>
    <row r="9656" customFormat="false" ht="15" hidden="false" customHeight="false" outlineLevel="0" collapsed="false">
      <c r="A9656" s="4" t="str">
        <f aca="false">B9656&amp;"|"&amp;C9656</f>
        <v>tdbR00000953 Pro-GGG|17a</v>
      </c>
      <c r="B9656" s="4" t="s">
        <v>169</v>
      </c>
      <c r="C9656" s="4" t="s">
        <v>792</v>
      </c>
      <c r="D9656" s="4" t="n">
        <v>18</v>
      </c>
      <c r="E9656" s="19" t="s">
        <v>777</v>
      </c>
      <c r="F9656" s="20" t="s">
        <v>788</v>
      </c>
    </row>
    <row r="9657" customFormat="false" ht="15" hidden="false" customHeight="false" outlineLevel="0" collapsed="false">
      <c r="A9657" s="4" t="str">
        <f aca="false">B9657&amp;"|"&amp;C9657</f>
        <v>tdbR00000953 Pro-GGG|18</v>
      </c>
      <c r="B9657" s="4" t="s">
        <v>169</v>
      </c>
      <c r="C9657" s="4" t="s">
        <v>793</v>
      </c>
      <c r="D9657" s="4" t="n">
        <v>19</v>
      </c>
      <c r="E9657" s="19" t="s">
        <v>459</v>
      </c>
      <c r="F9657" s="20" t="s">
        <v>788</v>
      </c>
    </row>
    <row r="9658" customFormat="false" ht="15" hidden="false" customHeight="false" outlineLevel="0" collapsed="false">
      <c r="A9658" s="4" t="str">
        <f aca="false">B9658&amp;"|"&amp;C9658</f>
        <v>tdbR00000953 Pro-GGG|19</v>
      </c>
      <c r="B9658" s="4" t="s">
        <v>169</v>
      </c>
      <c r="C9658" s="4" t="s">
        <v>794</v>
      </c>
      <c r="D9658" s="4" t="n">
        <v>20</v>
      </c>
      <c r="E9658" s="19" t="s">
        <v>459</v>
      </c>
      <c r="F9658" s="20" t="s">
        <v>788</v>
      </c>
    </row>
    <row r="9659" customFormat="false" ht="15" hidden="false" customHeight="false" outlineLevel="0" collapsed="false">
      <c r="A9659" s="4" t="str">
        <f aca="false">B9659&amp;"|"&amp;C9659</f>
        <v>tdbR00000953 Pro-GGG|20</v>
      </c>
      <c r="B9659" s="4" t="s">
        <v>169</v>
      </c>
      <c r="C9659" s="4" t="s">
        <v>795</v>
      </c>
      <c r="D9659" s="4" t="n">
        <v>21</v>
      </c>
      <c r="E9659" s="19" t="s">
        <v>777</v>
      </c>
      <c r="F9659" s="20" t="s">
        <v>788</v>
      </c>
    </row>
    <row r="9660" customFormat="false" ht="15" hidden="false" customHeight="false" outlineLevel="0" collapsed="false">
      <c r="A9660" s="4" t="str">
        <f aca="false">B9660&amp;"|"&amp;C9660</f>
        <v>tdbR00000953 Pro-GGG|20a</v>
      </c>
      <c r="B9660" s="4" t="s">
        <v>169</v>
      </c>
      <c r="C9660" s="4" t="s">
        <v>796</v>
      </c>
      <c r="D9660" s="4" t="n">
        <v>22</v>
      </c>
      <c r="E9660" s="19" t="s">
        <v>777</v>
      </c>
      <c r="F9660" s="20" t="s">
        <v>788</v>
      </c>
    </row>
    <row r="9661" customFormat="false" ht="15" hidden="false" customHeight="false" outlineLevel="0" collapsed="false">
      <c r="A9661" s="4" t="str">
        <f aca="false">B9661&amp;"|"&amp;C9661</f>
        <v>tdbR00000953 Pro-GGG|21</v>
      </c>
      <c r="B9661" s="4" t="s">
        <v>169</v>
      </c>
      <c r="C9661" s="4" t="s">
        <v>797</v>
      </c>
      <c r="D9661" s="4" t="n">
        <v>23</v>
      </c>
      <c r="E9661" s="19" t="s">
        <v>780</v>
      </c>
      <c r="F9661" s="20" t="s">
        <v>788</v>
      </c>
    </row>
    <row r="9662" customFormat="false" ht="15" hidden="false" customHeight="false" outlineLevel="0" collapsed="false">
      <c r="A9662" s="4" t="str">
        <f aca="false">B9662&amp;"|"&amp;C9662</f>
        <v>tdbR00000953 Pro-GGG|22</v>
      </c>
      <c r="B9662" s="4" t="s">
        <v>169</v>
      </c>
      <c r="C9662" s="4" t="s">
        <v>798</v>
      </c>
      <c r="D9662" s="4" t="n">
        <v>24</v>
      </c>
      <c r="E9662" s="8" t="s">
        <v>459</v>
      </c>
      <c r="F9662" s="7" t="s">
        <v>783</v>
      </c>
    </row>
    <row r="9663" customFormat="false" ht="15" hidden="false" customHeight="false" outlineLevel="0" collapsed="false">
      <c r="A9663" s="4" t="str">
        <f aca="false">B9663&amp;"|"&amp;C9663</f>
        <v>tdbR00000953 Pro-GGG|23</v>
      </c>
      <c r="B9663" s="4" t="s">
        <v>169</v>
      </c>
      <c r="C9663" s="4" t="s">
        <v>799</v>
      </c>
      <c r="D9663" s="4" t="n">
        <v>25</v>
      </c>
      <c r="E9663" s="8" t="s">
        <v>772</v>
      </c>
      <c r="F9663" s="7" t="s">
        <v>783</v>
      </c>
    </row>
    <row r="9664" customFormat="false" ht="15" hidden="false" customHeight="false" outlineLevel="0" collapsed="false">
      <c r="A9664" s="4" t="str">
        <f aca="false">B9664&amp;"|"&amp;C9664</f>
        <v>tdbR00000953 Pro-GGG|24</v>
      </c>
      <c r="B9664" s="4" t="s">
        <v>169</v>
      </c>
      <c r="C9664" s="4" t="s">
        <v>800</v>
      </c>
      <c r="D9664" s="4" t="n">
        <v>26</v>
      </c>
      <c r="E9664" s="8" t="s">
        <v>459</v>
      </c>
      <c r="F9664" s="7" t="s">
        <v>783</v>
      </c>
    </row>
    <row r="9665" customFormat="false" ht="15" hidden="false" customHeight="false" outlineLevel="0" collapsed="false">
      <c r="A9665" s="4" t="str">
        <f aca="false">B9665&amp;"|"&amp;C9665</f>
        <v>tdbR00000953 Pro-GGG|25</v>
      </c>
      <c r="B9665" s="4" t="s">
        <v>169</v>
      </c>
      <c r="C9665" s="4" t="s">
        <v>801</v>
      </c>
      <c r="D9665" s="4" t="n">
        <v>27</v>
      </c>
      <c r="E9665" s="8" t="s">
        <v>772</v>
      </c>
      <c r="F9665" s="7" t="s">
        <v>783</v>
      </c>
    </row>
    <row r="9666" customFormat="false" ht="15" hidden="false" customHeight="false" outlineLevel="0" collapsed="false">
      <c r="A9666" s="4" t="str">
        <f aca="false">B9666&amp;"|"&amp;C9666</f>
        <v>tdbR00000953 Pro-GGG|26</v>
      </c>
      <c r="B9666" s="4" t="s">
        <v>169</v>
      </c>
      <c r="C9666" s="4" t="s">
        <v>802</v>
      </c>
      <c r="D9666" s="4" t="n">
        <v>28</v>
      </c>
      <c r="E9666" s="3" t="s">
        <v>780</v>
      </c>
      <c r="F9666" s="4" t="s">
        <v>803</v>
      </c>
    </row>
    <row r="9667" customFormat="false" ht="15" hidden="false" customHeight="false" outlineLevel="0" collapsed="false">
      <c r="A9667" s="4" t="str">
        <f aca="false">B9667&amp;"|"&amp;C9667</f>
        <v>tdbR00000953 Pro-GGG|27</v>
      </c>
      <c r="B9667" s="4" t="s">
        <v>169</v>
      </c>
      <c r="C9667" s="4" t="s">
        <v>804</v>
      </c>
      <c r="D9667" s="4" t="n">
        <v>29</v>
      </c>
      <c r="E9667" s="21" t="s">
        <v>772</v>
      </c>
      <c r="F9667" s="22" t="s">
        <v>805</v>
      </c>
    </row>
    <row r="9668" customFormat="false" ht="15" hidden="false" customHeight="false" outlineLevel="0" collapsed="false">
      <c r="A9668" s="4" t="str">
        <f aca="false">B9668&amp;"|"&amp;C9668</f>
        <v>tdbR00000953 Pro-GGG|28</v>
      </c>
      <c r="B9668" s="4" t="s">
        <v>169</v>
      </c>
      <c r="C9668" s="4" t="s">
        <v>806</v>
      </c>
      <c r="D9668" s="4" t="n">
        <v>30</v>
      </c>
      <c r="E9668" s="21" t="s">
        <v>777</v>
      </c>
      <c r="F9668" s="22" t="s">
        <v>805</v>
      </c>
    </row>
    <row r="9669" customFormat="false" ht="15" hidden="false" customHeight="false" outlineLevel="0" collapsed="false">
      <c r="A9669" s="4" t="str">
        <f aca="false">B9669&amp;"|"&amp;C9669</f>
        <v>tdbR00000953 Pro-GGG|29</v>
      </c>
      <c r="B9669" s="4" t="s">
        <v>169</v>
      </c>
      <c r="C9669" s="4" t="s">
        <v>807</v>
      </c>
      <c r="D9669" s="4" t="n">
        <v>31</v>
      </c>
      <c r="E9669" s="21" t="s">
        <v>777</v>
      </c>
      <c r="F9669" s="22" t="s">
        <v>805</v>
      </c>
    </row>
    <row r="9670" customFormat="false" ht="15" hidden="false" customHeight="false" outlineLevel="0" collapsed="false">
      <c r="A9670" s="4" t="str">
        <f aca="false">B9670&amp;"|"&amp;C9670</f>
        <v>tdbR00000953 Pro-GGG|30</v>
      </c>
      <c r="B9670" s="4" t="s">
        <v>169</v>
      </c>
      <c r="C9670" s="4" t="s">
        <v>808</v>
      </c>
      <c r="D9670" s="4" t="n">
        <v>32</v>
      </c>
      <c r="E9670" s="21" t="s">
        <v>459</v>
      </c>
      <c r="F9670" s="22" t="s">
        <v>805</v>
      </c>
    </row>
    <row r="9671" customFormat="false" ht="15" hidden="false" customHeight="false" outlineLevel="0" collapsed="false">
      <c r="A9671" s="4" t="str">
        <f aca="false">B9671&amp;"|"&amp;C9671</f>
        <v>tdbR00000953 Pro-GGG|31</v>
      </c>
      <c r="B9671" s="4" t="s">
        <v>169</v>
      </c>
      <c r="C9671" s="4" t="s">
        <v>809</v>
      </c>
      <c r="D9671" s="4" t="n">
        <v>33</v>
      </c>
      <c r="E9671" s="21" t="s">
        <v>780</v>
      </c>
      <c r="F9671" s="22" t="s">
        <v>805</v>
      </c>
    </row>
    <row r="9672" customFormat="false" ht="15" hidden="false" customHeight="false" outlineLevel="0" collapsed="false">
      <c r="A9672" s="4" t="str">
        <f aca="false">B9672&amp;"|"&amp;C9672</f>
        <v>tdbR00000953 Pro-GGG|32</v>
      </c>
      <c r="B9672" s="4" t="s">
        <v>169</v>
      </c>
      <c r="C9672" s="4" t="s">
        <v>810</v>
      </c>
      <c r="D9672" s="4" t="n">
        <v>34</v>
      </c>
      <c r="E9672" s="19" t="s">
        <v>772</v>
      </c>
      <c r="F9672" s="20" t="s">
        <v>811</v>
      </c>
    </row>
    <row r="9673" customFormat="false" ht="15" hidden="false" customHeight="false" outlineLevel="0" collapsed="false">
      <c r="A9673" s="4" t="str">
        <f aca="false">B9673&amp;"|"&amp;C9673</f>
        <v>tdbR00000953 Pro-GGG|33</v>
      </c>
      <c r="B9673" s="4" t="s">
        <v>169</v>
      </c>
      <c r="C9673" s="4" t="s">
        <v>812</v>
      </c>
      <c r="D9673" s="4" t="n">
        <v>35</v>
      </c>
      <c r="E9673" s="19" t="s">
        <v>777</v>
      </c>
      <c r="F9673" s="20" t="s">
        <v>811</v>
      </c>
    </row>
    <row r="9674" customFormat="false" ht="15" hidden="false" customHeight="false" outlineLevel="0" collapsed="false">
      <c r="A9674" s="4" t="str">
        <f aca="false">B9674&amp;"|"&amp;C9674</f>
        <v>tdbR00000953 Pro-GGG|34</v>
      </c>
      <c r="B9674" s="4" t="s">
        <v>169</v>
      </c>
      <c r="C9674" s="4" t="s">
        <v>813</v>
      </c>
      <c r="D9674" s="4" t="n">
        <v>36</v>
      </c>
      <c r="E9674" s="19" t="s">
        <v>459</v>
      </c>
      <c r="F9674" s="20" t="s">
        <v>811</v>
      </c>
    </row>
    <row r="9675" customFormat="false" ht="15" hidden="false" customHeight="false" outlineLevel="0" collapsed="false">
      <c r="A9675" s="4" t="str">
        <f aca="false">B9675&amp;"|"&amp;C9675</f>
        <v>tdbR00000953 Pro-GGG|35</v>
      </c>
      <c r="B9675" s="4" t="s">
        <v>169</v>
      </c>
      <c r="C9675" s="4" t="s">
        <v>814</v>
      </c>
      <c r="D9675" s="4" t="n">
        <v>37</v>
      </c>
      <c r="E9675" s="19" t="s">
        <v>459</v>
      </c>
      <c r="F9675" s="20" t="s">
        <v>811</v>
      </c>
    </row>
    <row r="9676" customFormat="false" ht="15" hidden="false" customHeight="false" outlineLevel="0" collapsed="false">
      <c r="A9676" s="4" t="str">
        <f aca="false">B9676&amp;"|"&amp;C9676</f>
        <v>tdbR00000953 Pro-GGG|36</v>
      </c>
      <c r="B9676" s="4" t="s">
        <v>169</v>
      </c>
      <c r="C9676" s="4" t="s">
        <v>815</v>
      </c>
      <c r="D9676" s="4" t="n">
        <v>38</v>
      </c>
      <c r="E9676" s="19" t="s">
        <v>459</v>
      </c>
      <c r="F9676" s="20" t="s">
        <v>811</v>
      </c>
    </row>
    <row r="9677" customFormat="false" ht="15" hidden="false" customHeight="false" outlineLevel="0" collapsed="false">
      <c r="A9677" s="4" t="str">
        <f aca="false">B9677&amp;"|"&amp;C9677</f>
        <v>tdbR00000953 Pro-GGG|37</v>
      </c>
      <c r="B9677" s="4" t="s">
        <v>169</v>
      </c>
      <c r="C9677" s="4" t="s">
        <v>816</v>
      </c>
      <c r="D9677" s="4" t="n">
        <v>39</v>
      </c>
      <c r="E9677" s="19" t="s">
        <v>459</v>
      </c>
      <c r="F9677" s="20" t="s">
        <v>811</v>
      </c>
    </row>
    <row r="9678" customFormat="false" ht="15" hidden="false" customHeight="false" outlineLevel="0" collapsed="false">
      <c r="A9678" s="4" t="str">
        <f aca="false">B9678&amp;"|"&amp;C9678</f>
        <v>tdbR00000953 Pro-GGG|38</v>
      </c>
      <c r="B9678" s="4" t="s">
        <v>169</v>
      </c>
      <c r="C9678" s="4" t="s">
        <v>817</v>
      </c>
      <c r="D9678" s="4" t="n">
        <v>40</v>
      </c>
      <c r="E9678" s="19" t="s">
        <v>459</v>
      </c>
      <c r="F9678" s="20" t="s">
        <v>811</v>
      </c>
    </row>
    <row r="9679" customFormat="false" ht="15" hidden="false" customHeight="false" outlineLevel="0" collapsed="false">
      <c r="A9679" s="4" t="str">
        <f aca="false">B9679&amp;"|"&amp;C9679</f>
        <v>tdbR00000953 Pro-GGG|39</v>
      </c>
      <c r="B9679" s="4" t="s">
        <v>169</v>
      </c>
      <c r="C9679" s="4" t="s">
        <v>818</v>
      </c>
      <c r="D9679" s="4" t="n">
        <v>41</v>
      </c>
      <c r="E9679" s="21" t="s">
        <v>777</v>
      </c>
      <c r="F9679" s="22" t="s">
        <v>805</v>
      </c>
    </row>
    <row r="9680" customFormat="false" ht="15" hidden="false" customHeight="false" outlineLevel="0" collapsed="false">
      <c r="A9680" s="4" t="str">
        <f aca="false">B9680&amp;"|"&amp;C9680</f>
        <v>tdbR00000953 Pro-GGG|40</v>
      </c>
      <c r="B9680" s="4" t="s">
        <v>169</v>
      </c>
      <c r="C9680" s="4" t="s">
        <v>819</v>
      </c>
      <c r="D9680" s="4" t="n">
        <v>42</v>
      </c>
      <c r="E9680" s="21" t="s">
        <v>772</v>
      </c>
      <c r="F9680" s="22" t="s">
        <v>805</v>
      </c>
    </row>
    <row r="9681" customFormat="false" ht="15" hidden="false" customHeight="false" outlineLevel="0" collapsed="false">
      <c r="A9681" s="4" t="str">
        <f aca="false">B9681&amp;"|"&amp;C9681</f>
        <v>tdbR00000953 Pro-GGG|41</v>
      </c>
      <c r="B9681" s="4" t="s">
        <v>169</v>
      </c>
      <c r="C9681" s="4" t="s">
        <v>820</v>
      </c>
      <c r="D9681" s="4" t="n">
        <v>43</v>
      </c>
      <c r="E9681" s="21" t="s">
        <v>780</v>
      </c>
      <c r="F9681" s="22" t="s">
        <v>805</v>
      </c>
    </row>
    <row r="9682" customFormat="false" ht="15" hidden="false" customHeight="false" outlineLevel="0" collapsed="false">
      <c r="A9682" s="4" t="str">
        <f aca="false">B9682&amp;"|"&amp;C9682</f>
        <v>tdbR00000953 Pro-GGG|42</v>
      </c>
      <c r="B9682" s="4" t="s">
        <v>169</v>
      </c>
      <c r="C9682" s="4" t="s">
        <v>821</v>
      </c>
      <c r="D9682" s="4" t="n">
        <v>44</v>
      </c>
      <c r="E9682" s="21" t="s">
        <v>780</v>
      </c>
      <c r="F9682" s="22" t="s">
        <v>805</v>
      </c>
    </row>
    <row r="9683" customFormat="false" ht="15" hidden="false" customHeight="false" outlineLevel="0" collapsed="false">
      <c r="A9683" s="4" t="str">
        <f aca="false">B9683&amp;"|"&amp;C9683</f>
        <v>tdbR00000953 Pro-GGG|43</v>
      </c>
      <c r="B9683" s="4" t="s">
        <v>169</v>
      </c>
      <c r="C9683" s="4" t="s">
        <v>822</v>
      </c>
      <c r="D9683" s="4" t="n">
        <v>45</v>
      </c>
      <c r="E9683" s="21" t="s">
        <v>459</v>
      </c>
      <c r="F9683" s="22" t="s">
        <v>805</v>
      </c>
    </row>
    <row r="9684" customFormat="false" ht="15" hidden="false" customHeight="false" outlineLevel="0" collapsed="false">
      <c r="A9684" s="4" t="str">
        <f aca="false">B9684&amp;"|"&amp;C9684</f>
        <v>tdbR00000953 Pro-GGG|44</v>
      </c>
      <c r="B9684" s="4" t="s">
        <v>169</v>
      </c>
      <c r="C9684" s="4" t="s">
        <v>823</v>
      </c>
      <c r="D9684" s="4" t="n">
        <v>46</v>
      </c>
      <c r="E9684" s="19" t="s">
        <v>459</v>
      </c>
      <c r="F9684" s="20" t="s">
        <v>824</v>
      </c>
    </row>
    <row r="9685" customFormat="false" ht="15" hidden="false" customHeight="false" outlineLevel="0" collapsed="false">
      <c r="A9685" s="4" t="str">
        <f aca="false">B9685&amp;"|"&amp;C9685</f>
        <v>tdbR00000953 Pro-GGG|45</v>
      </c>
      <c r="B9685" s="4" t="s">
        <v>169</v>
      </c>
      <c r="C9685" s="4" t="s">
        <v>825</v>
      </c>
      <c r="D9685" s="4" t="n">
        <v>47</v>
      </c>
      <c r="E9685" s="19" t="s">
        <v>459</v>
      </c>
      <c r="F9685" s="20" t="s">
        <v>824</v>
      </c>
    </row>
    <row r="9686" customFormat="false" ht="15" hidden="false" customHeight="false" outlineLevel="0" collapsed="false">
      <c r="A9686" s="4" t="str">
        <f aca="false">B9686&amp;"|"&amp;C9686</f>
        <v>tdbR00000953 Pro-GGG|46</v>
      </c>
      <c r="B9686" s="4" t="s">
        <v>169</v>
      </c>
      <c r="C9686" s="4" t="s">
        <v>826</v>
      </c>
      <c r="D9686" s="4" t="n">
        <v>48</v>
      </c>
      <c r="E9686" s="19" t="s">
        <v>459</v>
      </c>
      <c r="F9686" s="20" t="s">
        <v>824</v>
      </c>
    </row>
    <row r="9687" customFormat="false" ht="15" hidden="false" customHeight="false" outlineLevel="0" collapsed="false">
      <c r="A9687" s="4" t="str">
        <f aca="false">B9687&amp;"|"&amp;C9687</f>
        <v>tdbR00000953 Pro-GGG|47</v>
      </c>
      <c r="B9687" s="4" t="s">
        <v>169</v>
      </c>
      <c r="C9687" s="4" t="s">
        <v>827</v>
      </c>
      <c r="D9687" s="4" t="n">
        <v>49</v>
      </c>
      <c r="E9687" s="19" t="s">
        <v>777</v>
      </c>
      <c r="F9687" s="20" t="s">
        <v>824</v>
      </c>
    </row>
    <row r="9688" customFormat="false" ht="15" hidden="false" customHeight="false" outlineLevel="0" collapsed="false">
      <c r="A9688" s="4" t="str">
        <f aca="false">B9688&amp;"|"&amp;C9688</f>
        <v>tdbR00000953 Pro-GGG|48</v>
      </c>
      <c r="B9688" s="4" t="s">
        <v>169</v>
      </c>
      <c r="C9688" s="4" t="s">
        <v>828</v>
      </c>
      <c r="D9688" s="4" t="n">
        <v>50</v>
      </c>
      <c r="E9688" s="19" t="s">
        <v>772</v>
      </c>
      <c r="F9688" s="20" t="s">
        <v>824</v>
      </c>
    </row>
    <row r="9689" customFormat="false" ht="15" hidden="false" customHeight="false" outlineLevel="0" collapsed="false">
      <c r="A9689" s="4" t="str">
        <f aca="false">B9689&amp;"|"&amp;C9689</f>
        <v>tdbR00000953 Pro-GGG|49</v>
      </c>
      <c r="B9689" s="4" t="s">
        <v>169</v>
      </c>
      <c r="C9689" s="4" t="s">
        <v>829</v>
      </c>
      <c r="D9689" s="4" t="n">
        <v>51</v>
      </c>
      <c r="E9689" s="23" t="s">
        <v>459</v>
      </c>
      <c r="F9689" s="10" t="s">
        <v>830</v>
      </c>
    </row>
    <row r="9690" customFormat="false" ht="15" hidden="false" customHeight="false" outlineLevel="0" collapsed="false">
      <c r="A9690" s="4" t="str">
        <f aca="false">B9690&amp;"|"&amp;C9690</f>
        <v>tdbR00000953 Pro-GGG|50</v>
      </c>
      <c r="B9690" s="4" t="s">
        <v>169</v>
      </c>
      <c r="C9690" s="4" t="s">
        <v>831</v>
      </c>
      <c r="D9690" s="4" t="n">
        <v>52</v>
      </c>
      <c r="E9690" s="23" t="s">
        <v>772</v>
      </c>
      <c r="F9690" s="10" t="s">
        <v>830</v>
      </c>
    </row>
    <row r="9691" customFormat="false" ht="15" hidden="false" customHeight="false" outlineLevel="0" collapsed="false">
      <c r="A9691" s="4" t="str">
        <f aca="false">B9691&amp;"|"&amp;C9691</f>
        <v>tdbR00000953 Pro-GGG|51</v>
      </c>
      <c r="B9691" s="4" t="s">
        <v>169</v>
      </c>
      <c r="C9691" s="4" t="s">
        <v>832</v>
      </c>
      <c r="D9691" s="4" t="n">
        <v>53</v>
      </c>
      <c r="E9691" s="23" t="s">
        <v>780</v>
      </c>
      <c r="F9691" s="10" t="s">
        <v>830</v>
      </c>
    </row>
    <row r="9692" customFormat="false" ht="15" hidden="false" customHeight="false" outlineLevel="0" collapsed="false">
      <c r="A9692" s="4" t="str">
        <f aca="false">B9692&amp;"|"&amp;C9692</f>
        <v>tdbR00000953 Pro-GGG|52</v>
      </c>
      <c r="B9692" s="4" t="s">
        <v>169</v>
      </c>
      <c r="C9692" s="4" t="s">
        <v>833</v>
      </c>
      <c r="D9692" s="4" t="n">
        <v>54</v>
      </c>
      <c r="E9692" s="23" t="s">
        <v>459</v>
      </c>
      <c r="F9692" s="10" t="s">
        <v>830</v>
      </c>
    </row>
    <row r="9693" customFormat="false" ht="15" hidden="false" customHeight="false" outlineLevel="0" collapsed="false">
      <c r="A9693" s="4" t="str">
        <f aca="false">B9693&amp;"|"&amp;C9693</f>
        <v>tdbR00000953 Pro-GGG|53</v>
      </c>
      <c r="B9693" s="4" t="s">
        <v>169</v>
      </c>
      <c r="C9693" s="4" t="s">
        <v>834</v>
      </c>
      <c r="D9693" s="4" t="n">
        <v>55</v>
      </c>
      <c r="E9693" s="23" t="s">
        <v>459</v>
      </c>
      <c r="F9693" s="10" t="s">
        <v>830</v>
      </c>
    </row>
    <row r="9694" customFormat="false" ht="15" hidden="false" customHeight="false" outlineLevel="0" collapsed="false">
      <c r="A9694" s="4" t="str">
        <f aca="false">B9694&amp;"|"&amp;C9694</f>
        <v>tdbR00000953 Pro-GGG|54</v>
      </c>
      <c r="B9694" s="4" t="s">
        <v>169</v>
      </c>
      <c r="C9694" s="4" t="s">
        <v>835</v>
      </c>
      <c r="D9694" s="4" t="n">
        <v>56</v>
      </c>
      <c r="E9694" s="19" t="s">
        <v>777</v>
      </c>
      <c r="F9694" s="20" t="s">
        <v>836</v>
      </c>
    </row>
    <row r="9695" customFormat="false" ht="15" hidden="false" customHeight="false" outlineLevel="0" collapsed="false">
      <c r="A9695" s="4" t="str">
        <f aca="false">B9695&amp;"|"&amp;C9695</f>
        <v>tdbR00000953 Pro-GGG|55</v>
      </c>
      <c r="B9695" s="4" t="s">
        <v>169</v>
      </c>
      <c r="C9695" s="4" t="s">
        <v>837</v>
      </c>
      <c r="D9695" s="4" t="n">
        <v>57</v>
      </c>
      <c r="E9695" s="19" t="s">
        <v>777</v>
      </c>
      <c r="F9695" s="20" t="s">
        <v>836</v>
      </c>
    </row>
    <row r="9696" customFormat="false" ht="15" hidden="false" customHeight="false" outlineLevel="0" collapsed="false">
      <c r="A9696" s="4" t="str">
        <f aca="false">B9696&amp;"|"&amp;C9696</f>
        <v>tdbR00000953 Pro-GGG|56</v>
      </c>
      <c r="B9696" s="4" t="s">
        <v>169</v>
      </c>
      <c r="C9696" s="4" t="s">
        <v>838</v>
      </c>
      <c r="D9696" s="4" t="n">
        <v>58</v>
      </c>
      <c r="E9696" s="19" t="s">
        <v>772</v>
      </c>
      <c r="F9696" s="20" t="s">
        <v>836</v>
      </c>
    </row>
    <row r="9697" customFormat="false" ht="15" hidden="false" customHeight="false" outlineLevel="0" collapsed="false">
      <c r="A9697" s="4" t="str">
        <f aca="false">B9697&amp;"|"&amp;C9697</f>
        <v>tdbR00000953 Pro-GGG|57</v>
      </c>
      <c r="B9697" s="4" t="s">
        <v>169</v>
      </c>
      <c r="C9697" s="4" t="s">
        <v>839</v>
      </c>
      <c r="D9697" s="4" t="n">
        <v>59</v>
      </c>
      <c r="E9697" s="19" t="s">
        <v>780</v>
      </c>
      <c r="F9697" s="20" t="s">
        <v>836</v>
      </c>
    </row>
    <row r="9698" customFormat="false" ht="15" hidden="false" customHeight="false" outlineLevel="0" collapsed="false">
      <c r="A9698" s="4" t="str">
        <f aca="false">B9698&amp;"|"&amp;C9698</f>
        <v>tdbR00000953 Pro-GGG|58</v>
      </c>
      <c r="B9698" s="4" t="s">
        <v>169</v>
      </c>
      <c r="C9698" s="4" t="s">
        <v>840</v>
      </c>
      <c r="D9698" s="4" t="n">
        <v>60</v>
      </c>
      <c r="E9698" s="19" t="s">
        <v>780</v>
      </c>
      <c r="F9698" s="20" t="s">
        <v>836</v>
      </c>
    </row>
    <row r="9699" customFormat="false" ht="15" hidden="false" customHeight="false" outlineLevel="0" collapsed="false">
      <c r="A9699" s="4" t="str">
        <f aca="false">B9699&amp;"|"&amp;C9699</f>
        <v>tdbR00000953 Pro-GGG|59</v>
      </c>
      <c r="B9699" s="4" t="s">
        <v>169</v>
      </c>
      <c r="C9699" s="4" t="s">
        <v>841</v>
      </c>
      <c r="D9699" s="4" t="n">
        <v>61</v>
      </c>
      <c r="E9699" s="19" t="s">
        <v>780</v>
      </c>
      <c r="F9699" s="20" t="s">
        <v>836</v>
      </c>
    </row>
    <row r="9700" customFormat="false" ht="15" hidden="false" customHeight="false" outlineLevel="0" collapsed="false">
      <c r="A9700" s="4" t="str">
        <f aca="false">B9700&amp;"|"&amp;C9700</f>
        <v>tdbR00000953 Pro-GGG|60</v>
      </c>
      <c r="B9700" s="4" t="s">
        <v>169</v>
      </c>
      <c r="C9700" s="4" t="s">
        <v>842</v>
      </c>
      <c r="D9700" s="4" t="n">
        <v>62</v>
      </c>
      <c r="E9700" s="19" t="s">
        <v>777</v>
      </c>
      <c r="F9700" s="20" t="s">
        <v>836</v>
      </c>
    </row>
    <row r="9701" customFormat="false" ht="15" hidden="false" customHeight="false" outlineLevel="0" collapsed="false">
      <c r="A9701" s="4" t="str">
        <f aca="false">B9701&amp;"|"&amp;C9701</f>
        <v>tdbR00000953 Pro-GGG|61</v>
      </c>
      <c r="B9701" s="4" t="s">
        <v>169</v>
      </c>
      <c r="C9701" s="4" t="s">
        <v>843</v>
      </c>
      <c r="D9701" s="4" t="n">
        <v>63</v>
      </c>
      <c r="E9701" s="23" t="s">
        <v>772</v>
      </c>
      <c r="F9701" s="10" t="s">
        <v>830</v>
      </c>
    </row>
    <row r="9702" customFormat="false" ht="15" hidden="false" customHeight="false" outlineLevel="0" collapsed="false">
      <c r="A9702" s="4" t="str">
        <f aca="false">B9702&amp;"|"&amp;C9702</f>
        <v>tdbR00000953 Pro-GGG|62</v>
      </c>
      <c r="B9702" s="4" t="s">
        <v>169</v>
      </c>
      <c r="C9702" s="4" t="s">
        <v>844</v>
      </c>
      <c r="D9702" s="4" t="n">
        <v>64</v>
      </c>
      <c r="E9702" s="23" t="s">
        <v>772</v>
      </c>
      <c r="F9702" s="10" t="s">
        <v>830</v>
      </c>
    </row>
    <row r="9703" customFormat="false" ht="15" hidden="false" customHeight="false" outlineLevel="0" collapsed="false">
      <c r="A9703" s="4" t="str">
        <f aca="false">B9703&amp;"|"&amp;C9703</f>
        <v>tdbR00000953 Pro-GGG|63</v>
      </c>
      <c r="B9703" s="4" t="s">
        <v>169</v>
      </c>
      <c r="C9703" s="4" t="s">
        <v>845</v>
      </c>
      <c r="D9703" s="4" t="n">
        <v>65</v>
      </c>
      <c r="E9703" s="23" t="s">
        <v>777</v>
      </c>
      <c r="F9703" s="10" t="s">
        <v>830</v>
      </c>
    </row>
    <row r="9704" customFormat="false" ht="15" hidden="false" customHeight="false" outlineLevel="0" collapsed="false">
      <c r="A9704" s="4" t="str">
        <f aca="false">B9704&amp;"|"&amp;C9704</f>
        <v>tdbR00000953 Pro-GGG|64</v>
      </c>
      <c r="B9704" s="4" t="s">
        <v>169</v>
      </c>
      <c r="C9704" s="4" t="s">
        <v>846</v>
      </c>
      <c r="D9704" s="4" t="n">
        <v>66</v>
      </c>
      <c r="E9704" s="23" t="s">
        <v>459</v>
      </c>
      <c r="F9704" s="10" t="s">
        <v>830</v>
      </c>
    </row>
    <row r="9705" customFormat="false" ht="15" hidden="false" customHeight="false" outlineLevel="0" collapsed="false">
      <c r="A9705" s="4" t="str">
        <f aca="false">B9705&amp;"|"&amp;C9705</f>
        <v>tdbR00000953 Pro-GGG|65</v>
      </c>
      <c r="B9705" s="4" t="s">
        <v>169</v>
      </c>
      <c r="C9705" s="4" t="s">
        <v>847</v>
      </c>
      <c r="D9705" s="4" t="n">
        <v>67</v>
      </c>
      <c r="E9705" s="23" t="s">
        <v>777</v>
      </c>
      <c r="F9705" s="10" t="s">
        <v>830</v>
      </c>
    </row>
    <row r="9706" customFormat="false" ht="15" hidden="false" customHeight="false" outlineLevel="0" collapsed="false">
      <c r="A9706" s="4" t="str">
        <f aca="false">B9706&amp;"|"&amp;C9706</f>
        <v>tdbR00000953 Pro-GGG|66</v>
      </c>
      <c r="B9706" s="4" t="s">
        <v>169</v>
      </c>
      <c r="C9706" s="4" t="s">
        <v>848</v>
      </c>
      <c r="D9706" s="4" t="n">
        <v>68</v>
      </c>
      <c r="E9706" s="17" t="s">
        <v>772</v>
      </c>
      <c r="F9706" s="18" t="s">
        <v>768</v>
      </c>
    </row>
    <row r="9707" customFormat="false" ht="15" hidden="false" customHeight="false" outlineLevel="0" collapsed="false">
      <c r="A9707" s="4" t="str">
        <f aca="false">B9707&amp;"|"&amp;C9707</f>
        <v>tdbR00000953 Pro-GGG|67</v>
      </c>
      <c r="B9707" s="4" t="s">
        <v>169</v>
      </c>
      <c r="C9707" s="4" t="s">
        <v>849</v>
      </c>
      <c r="D9707" s="4" t="n">
        <v>69</v>
      </c>
      <c r="E9707" s="17" t="s">
        <v>459</v>
      </c>
      <c r="F9707" s="18" t="s">
        <v>768</v>
      </c>
    </row>
    <row r="9708" customFormat="false" ht="15" hidden="false" customHeight="false" outlineLevel="0" collapsed="false">
      <c r="A9708" s="4" t="str">
        <f aca="false">B9708&amp;"|"&amp;C9708</f>
        <v>tdbR00000953 Pro-GGG|68</v>
      </c>
      <c r="B9708" s="4" t="s">
        <v>169</v>
      </c>
      <c r="C9708" s="4" t="s">
        <v>850</v>
      </c>
      <c r="D9708" s="4" t="n">
        <v>70</v>
      </c>
      <c r="E9708" s="17" t="s">
        <v>777</v>
      </c>
      <c r="F9708" s="18" t="s">
        <v>768</v>
      </c>
    </row>
    <row r="9709" customFormat="false" ht="15" hidden="false" customHeight="false" outlineLevel="0" collapsed="false">
      <c r="A9709" s="4" t="str">
        <f aca="false">B9709&amp;"|"&amp;C9709</f>
        <v>tdbR00000953 Pro-GGG|69</v>
      </c>
      <c r="B9709" s="4" t="s">
        <v>169</v>
      </c>
      <c r="C9709" s="4" t="s">
        <v>851</v>
      </c>
      <c r="D9709" s="4" t="n">
        <v>71</v>
      </c>
      <c r="E9709" s="17" t="s">
        <v>772</v>
      </c>
      <c r="F9709" s="18" t="s">
        <v>768</v>
      </c>
    </row>
    <row r="9710" customFormat="false" ht="15" hidden="false" customHeight="false" outlineLevel="0" collapsed="false">
      <c r="A9710" s="4" t="str">
        <f aca="false">B9710&amp;"|"&amp;C9710</f>
        <v>tdbR00000953 Pro-GGG|70</v>
      </c>
      <c r="B9710" s="4" t="s">
        <v>169</v>
      </c>
      <c r="C9710" s="4" t="s">
        <v>852</v>
      </c>
      <c r="D9710" s="4" t="n">
        <v>72</v>
      </c>
      <c r="E9710" s="17" t="s">
        <v>772</v>
      </c>
      <c r="F9710" s="18" t="s">
        <v>768</v>
      </c>
    </row>
    <row r="9711" customFormat="false" ht="15" hidden="false" customHeight="false" outlineLevel="0" collapsed="false">
      <c r="A9711" s="4" t="str">
        <f aca="false">B9711&amp;"|"&amp;C9711</f>
        <v>tdbR00000953 Pro-GGG|71</v>
      </c>
      <c r="B9711" s="4" t="s">
        <v>169</v>
      </c>
      <c r="C9711" s="4" t="s">
        <v>853</v>
      </c>
      <c r="D9711" s="4" t="n">
        <v>73</v>
      </c>
      <c r="E9711" s="17" t="s">
        <v>772</v>
      </c>
      <c r="F9711" s="18" t="s">
        <v>768</v>
      </c>
    </row>
    <row r="9712" customFormat="false" ht="15" hidden="false" customHeight="false" outlineLevel="0" collapsed="false">
      <c r="A9712" s="4" t="str">
        <f aca="false">B9712&amp;"|"&amp;C9712</f>
        <v>tdbR00000953 Pro-GGG|72</v>
      </c>
      <c r="B9712" s="4" t="s">
        <v>169</v>
      </c>
      <c r="C9712" s="4" t="s">
        <v>854</v>
      </c>
      <c r="D9712" s="4" t="n">
        <v>74</v>
      </c>
      <c r="E9712" s="17" t="s">
        <v>459</v>
      </c>
      <c r="F9712" s="18" t="s">
        <v>768</v>
      </c>
    </row>
    <row r="9713" customFormat="false" ht="15" hidden="false" customHeight="false" outlineLevel="0" collapsed="false">
      <c r="A9713" s="4" t="str">
        <f aca="false">B9713&amp;"|"&amp;C9713</f>
        <v>tdbR00000954 Pro-CGG|1</v>
      </c>
      <c r="B9713" s="4" t="s">
        <v>170</v>
      </c>
      <c r="C9713" s="4" t="s">
        <v>767</v>
      </c>
      <c r="D9713" s="4" t="n">
        <v>1</v>
      </c>
      <c r="E9713" s="17" t="s">
        <v>772</v>
      </c>
      <c r="F9713" s="18" t="s">
        <v>768</v>
      </c>
    </row>
    <row r="9714" customFormat="false" ht="15" hidden="false" customHeight="false" outlineLevel="0" collapsed="false">
      <c r="A9714" s="4" t="str">
        <f aca="false">B9714&amp;"|"&amp;C9714</f>
        <v>tdbR00000954 Pro-CGG|2</v>
      </c>
      <c r="B9714" s="4" t="s">
        <v>170</v>
      </c>
      <c r="C9714" s="4" t="s">
        <v>769</v>
      </c>
      <c r="D9714" s="4" t="n">
        <v>2</v>
      </c>
      <c r="E9714" s="17" t="s">
        <v>459</v>
      </c>
      <c r="F9714" s="18" t="s">
        <v>768</v>
      </c>
    </row>
    <row r="9715" customFormat="false" ht="15" hidden="false" customHeight="false" outlineLevel="0" collapsed="false">
      <c r="A9715" s="4" t="str">
        <f aca="false">B9715&amp;"|"&amp;C9715</f>
        <v>tdbR00000954 Pro-CGG|3</v>
      </c>
      <c r="B9715" s="4" t="s">
        <v>170</v>
      </c>
      <c r="C9715" s="4" t="s">
        <v>770</v>
      </c>
      <c r="D9715" s="4" t="n">
        <v>3</v>
      </c>
      <c r="E9715" s="17" t="s">
        <v>459</v>
      </c>
      <c r="F9715" s="18" t="s">
        <v>768</v>
      </c>
    </row>
    <row r="9716" customFormat="false" ht="15" hidden="false" customHeight="false" outlineLevel="0" collapsed="false">
      <c r="A9716" s="4" t="str">
        <f aca="false">B9716&amp;"|"&amp;C9716</f>
        <v>tdbR00000954 Pro-CGG|4</v>
      </c>
      <c r="B9716" s="4" t="s">
        <v>170</v>
      </c>
      <c r="C9716" s="4" t="s">
        <v>771</v>
      </c>
      <c r="D9716" s="4" t="n">
        <v>4</v>
      </c>
      <c r="E9716" s="17" t="s">
        <v>459</v>
      </c>
      <c r="F9716" s="18" t="s">
        <v>768</v>
      </c>
    </row>
    <row r="9717" customFormat="false" ht="15" hidden="false" customHeight="false" outlineLevel="0" collapsed="false">
      <c r="A9717" s="4" t="str">
        <f aca="false">B9717&amp;"|"&amp;C9717</f>
        <v>tdbR00000954 Pro-CGG|5</v>
      </c>
      <c r="B9717" s="4" t="s">
        <v>170</v>
      </c>
      <c r="C9717" s="4" t="s">
        <v>773</v>
      </c>
      <c r="D9717" s="4" t="n">
        <v>5</v>
      </c>
      <c r="E9717" s="17" t="s">
        <v>459</v>
      </c>
      <c r="F9717" s="18" t="s">
        <v>768</v>
      </c>
    </row>
    <row r="9718" customFormat="false" ht="15" hidden="false" customHeight="false" outlineLevel="0" collapsed="false">
      <c r="A9718" s="4" t="str">
        <f aca="false">B9718&amp;"|"&amp;C9718</f>
        <v>tdbR00000954 Pro-CGG|6</v>
      </c>
      <c r="B9718" s="4" t="s">
        <v>170</v>
      </c>
      <c r="C9718" s="4" t="s">
        <v>774</v>
      </c>
      <c r="D9718" s="4" t="n">
        <v>6</v>
      </c>
      <c r="E9718" s="17" t="s">
        <v>777</v>
      </c>
      <c r="F9718" s="18" t="s">
        <v>768</v>
      </c>
    </row>
    <row r="9719" customFormat="false" ht="15" hidden="false" customHeight="false" outlineLevel="0" collapsed="false">
      <c r="A9719" s="4" t="str">
        <f aca="false">B9719&amp;"|"&amp;C9719</f>
        <v>tdbR00000954 Pro-CGG|7</v>
      </c>
      <c r="B9719" s="4" t="s">
        <v>170</v>
      </c>
      <c r="C9719" s="4" t="s">
        <v>775</v>
      </c>
      <c r="D9719" s="4" t="n">
        <v>7</v>
      </c>
      <c r="E9719" s="17" t="s">
        <v>459</v>
      </c>
      <c r="F9719" s="18" t="s">
        <v>768</v>
      </c>
    </row>
    <row r="9720" customFormat="false" ht="15" hidden="false" customHeight="false" outlineLevel="0" collapsed="false">
      <c r="A9720" s="4" t="str">
        <f aca="false">B9720&amp;"|"&amp;C9720</f>
        <v>tdbR00000954 Pro-CGG|8</v>
      </c>
      <c r="B9720" s="4" t="s">
        <v>170</v>
      </c>
      <c r="C9720" s="4" t="s">
        <v>776</v>
      </c>
      <c r="D9720" s="4" t="n">
        <v>8</v>
      </c>
      <c r="E9720" s="3" t="s">
        <v>777</v>
      </c>
      <c r="F9720" s="4" t="s">
        <v>778</v>
      </c>
    </row>
    <row r="9721" customFormat="false" ht="15" hidden="false" customHeight="false" outlineLevel="0" collapsed="false">
      <c r="A9721" s="4" t="str">
        <f aca="false">B9721&amp;"|"&amp;C9721</f>
        <v>tdbR00000954 Pro-CGG|9</v>
      </c>
      <c r="B9721" s="4" t="s">
        <v>170</v>
      </c>
      <c r="C9721" s="4" t="s">
        <v>779</v>
      </c>
      <c r="D9721" s="4" t="n">
        <v>9</v>
      </c>
      <c r="E9721" s="3" t="s">
        <v>780</v>
      </c>
      <c r="F9721" s="4" t="s">
        <v>781</v>
      </c>
    </row>
    <row r="9722" customFormat="false" ht="15" hidden="false" customHeight="false" outlineLevel="0" collapsed="false">
      <c r="A9722" s="4" t="str">
        <f aca="false">B9722&amp;"|"&amp;C9722</f>
        <v>tdbR00000954 Pro-CGG|10</v>
      </c>
      <c r="B9722" s="4" t="s">
        <v>170</v>
      </c>
      <c r="C9722" s="4" t="s">
        <v>782</v>
      </c>
      <c r="D9722" s="4" t="n">
        <v>10</v>
      </c>
      <c r="E9722" s="8" t="s">
        <v>459</v>
      </c>
      <c r="F9722" s="7" t="s">
        <v>783</v>
      </c>
    </row>
    <row r="9723" customFormat="false" ht="15" hidden="false" customHeight="false" outlineLevel="0" collapsed="false">
      <c r="A9723" s="4" t="str">
        <f aca="false">B9723&amp;"|"&amp;C9723</f>
        <v>tdbR00000954 Pro-CGG|11</v>
      </c>
      <c r="B9723" s="4" t="s">
        <v>170</v>
      </c>
      <c r="C9723" s="4" t="s">
        <v>784</v>
      </c>
      <c r="D9723" s="4" t="n">
        <v>11</v>
      </c>
      <c r="E9723" s="8" t="s">
        <v>772</v>
      </c>
      <c r="F9723" s="7" t="s">
        <v>783</v>
      </c>
    </row>
    <row r="9724" customFormat="false" ht="15" hidden="false" customHeight="false" outlineLevel="0" collapsed="false">
      <c r="A9724" s="4" t="str">
        <f aca="false">B9724&amp;"|"&amp;C9724</f>
        <v>tdbR00000954 Pro-CGG|12</v>
      </c>
      <c r="B9724" s="4" t="s">
        <v>170</v>
      </c>
      <c r="C9724" s="4" t="s">
        <v>785</v>
      </c>
      <c r="D9724" s="4" t="n">
        <v>12</v>
      </c>
      <c r="E9724" s="8" t="s">
        <v>459</v>
      </c>
      <c r="F9724" s="7" t="s">
        <v>783</v>
      </c>
    </row>
    <row r="9725" customFormat="false" ht="15" hidden="false" customHeight="false" outlineLevel="0" collapsed="false">
      <c r="A9725" s="4" t="str">
        <f aca="false">B9725&amp;"|"&amp;C9725</f>
        <v>tdbR00000954 Pro-CGG|13</v>
      </c>
      <c r="B9725" s="4" t="s">
        <v>170</v>
      </c>
      <c r="C9725" s="4" t="s">
        <v>786</v>
      </c>
      <c r="D9725" s="4" t="n">
        <v>13</v>
      </c>
      <c r="E9725" s="8" t="s">
        <v>772</v>
      </c>
      <c r="F9725" s="7" t="s">
        <v>783</v>
      </c>
    </row>
    <row r="9726" customFormat="false" ht="15" hidden="false" customHeight="false" outlineLevel="0" collapsed="false">
      <c r="A9726" s="4" t="str">
        <f aca="false">B9726&amp;"|"&amp;C9726</f>
        <v>tdbR00000954 Pro-CGG|14</v>
      </c>
      <c r="B9726" s="4" t="s">
        <v>170</v>
      </c>
      <c r="C9726" s="4" t="s">
        <v>787</v>
      </c>
      <c r="D9726" s="4" t="n">
        <v>14</v>
      </c>
      <c r="E9726" s="19" t="s">
        <v>780</v>
      </c>
      <c r="F9726" s="20" t="s">
        <v>788</v>
      </c>
    </row>
    <row r="9727" customFormat="false" ht="15" hidden="false" customHeight="false" outlineLevel="0" collapsed="false">
      <c r="A9727" s="4" t="str">
        <f aca="false">B9727&amp;"|"&amp;C9727</f>
        <v>tdbR00000954 Pro-CGG|15</v>
      </c>
      <c r="B9727" s="4" t="s">
        <v>170</v>
      </c>
      <c r="C9727" s="4" t="s">
        <v>789</v>
      </c>
      <c r="D9727" s="4" t="n">
        <v>15</v>
      </c>
      <c r="E9727" s="19" t="s">
        <v>459</v>
      </c>
      <c r="F9727" s="20" t="s">
        <v>788</v>
      </c>
    </row>
    <row r="9728" customFormat="false" ht="15" hidden="false" customHeight="false" outlineLevel="0" collapsed="false">
      <c r="A9728" s="4" t="str">
        <f aca="false">B9728&amp;"|"&amp;C9728</f>
        <v>tdbR00000954 Pro-CGG|16</v>
      </c>
      <c r="B9728" s="4" t="s">
        <v>170</v>
      </c>
      <c r="C9728" s="4" t="s">
        <v>790</v>
      </c>
      <c r="D9728" s="4" t="n">
        <v>16</v>
      </c>
      <c r="E9728" s="19" t="s">
        <v>772</v>
      </c>
      <c r="F9728" s="20" t="s">
        <v>788</v>
      </c>
    </row>
    <row r="9729" customFormat="false" ht="15" hidden="false" customHeight="false" outlineLevel="0" collapsed="false">
      <c r="A9729" s="4" t="str">
        <f aca="false">B9729&amp;"|"&amp;C9729</f>
        <v>tdbR00000954 Pro-CGG|17</v>
      </c>
      <c r="B9729" s="4" t="s">
        <v>170</v>
      </c>
      <c r="C9729" s="4" t="s">
        <v>791</v>
      </c>
      <c r="D9729" s="4" t="n">
        <v>17</v>
      </c>
      <c r="E9729" s="19" t="s">
        <v>777</v>
      </c>
      <c r="F9729" s="20" t="s">
        <v>788</v>
      </c>
    </row>
    <row r="9730" customFormat="false" ht="15" hidden="false" customHeight="false" outlineLevel="0" collapsed="false">
      <c r="A9730" s="4" t="str">
        <f aca="false">B9730&amp;"|"&amp;C9730</f>
        <v>tdbR00000954 Pro-CGG|17a</v>
      </c>
      <c r="B9730" s="4" t="s">
        <v>170</v>
      </c>
      <c r="C9730" s="4" t="s">
        <v>792</v>
      </c>
      <c r="D9730" s="4" t="n">
        <v>18</v>
      </c>
      <c r="E9730" s="19" t="s">
        <v>777</v>
      </c>
      <c r="F9730" s="20" t="s">
        <v>788</v>
      </c>
    </row>
    <row r="9731" customFormat="false" ht="15" hidden="false" customHeight="false" outlineLevel="0" collapsed="false">
      <c r="A9731" s="4" t="str">
        <f aca="false">B9731&amp;"|"&amp;C9731</f>
        <v>tdbR00000954 Pro-CGG|18</v>
      </c>
      <c r="B9731" s="4" t="s">
        <v>170</v>
      </c>
      <c r="C9731" s="4" t="s">
        <v>793</v>
      </c>
      <c r="D9731" s="4" t="n">
        <v>19</v>
      </c>
      <c r="E9731" s="19" t="s">
        <v>459</v>
      </c>
      <c r="F9731" s="20" t="s">
        <v>788</v>
      </c>
    </row>
    <row r="9732" customFormat="false" ht="15" hidden="false" customHeight="false" outlineLevel="0" collapsed="false">
      <c r="A9732" s="4" t="str">
        <f aca="false">B9732&amp;"|"&amp;C9732</f>
        <v>tdbR00000954 Pro-CGG|19</v>
      </c>
      <c r="B9732" s="4" t="s">
        <v>170</v>
      </c>
      <c r="C9732" s="4" t="s">
        <v>794</v>
      </c>
      <c r="D9732" s="4" t="n">
        <v>20</v>
      </c>
      <c r="E9732" s="19" t="s">
        <v>459</v>
      </c>
      <c r="F9732" s="20" t="s">
        <v>788</v>
      </c>
    </row>
    <row r="9733" customFormat="false" ht="15" hidden="false" customHeight="false" outlineLevel="0" collapsed="false">
      <c r="A9733" s="4" t="str">
        <f aca="false">B9733&amp;"|"&amp;C9733</f>
        <v>tdbR00000954 Pro-CGG|20</v>
      </c>
      <c r="B9733" s="4" t="s">
        <v>170</v>
      </c>
      <c r="C9733" s="4" t="s">
        <v>795</v>
      </c>
      <c r="D9733" s="4" t="n">
        <v>21</v>
      </c>
      <c r="E9733" s="19" t="s">
        <v>772</v>
      </c>
      <c r="F9733" s="20" t="s">
        <v>788</v>
      </c>
    </row>
    <row r="9734" customFormat="false" ht="15" hidden="false" customHeight="false" outlineLevel="0" collapsed="false">
      <c r="A9734" s="4" t="str">
        <f aca="false">B9734&amp;"|"&amp;C9734</f>
        <v>tdbR00000954 Pro-CGG|21</v>
      </c>
      <c r="B9734" s="4" t="s">
        <v>170</v>
      </c>
      <c r="C9734" s="4" t="s">
        <v>797</v>
      </c>
      <c r="D9734" s="4" t="n">
        <v>22</v>
      </c>
      <c r="E9734" s="19" t="s">
        <v>780</v>
      </c>
      <c r="F9734" s="20" t="s">
        <v>788</v>
      </c>
    </row>
    <row r="9735" customFormat="false" ht="15" hidden="false" customHeight="false" outlineLevel="0" collapsed="false">
      <c r="A9735" s="4" t="str">
        <f aca="false">B9735&amp;"|"&amp;C9735</f>
        <v>tdbR00000954 Pro-CGG|22</v>
      </c>
      <c r="B9735" s="4" t="s">
        <v>170</v>
      </c>
      <c r="C9735" s="4" t="s">
        <v>798</v>
      </c>
      <c r="D9735" s="4" t="n">
        <v>23</v>
      </c>
      <c r="E9735" s="8" t="s">
        <v>459</v>
      </c>
      <c r="F9735" s="7" t="s">
        <v>783</v>
      </c>
    </row>
    <row r="9736" customFormat="false" ht="15" hidden="false" customHeight="false" outlineLevel="0" collapsed="false">
      <c r="A9736" s="4" t="str">
        <f aca="false">B9736&amp;"|"&amp;C9736</f>
        <v>tdbR00000954 Pro-CGG|23</v>
      </c>
      <c r="B9736" s="4" t="s">
        <v>170</v>
      </c>
      <c r="C9736" s="4" t="s">
        <v>799</v>
      </c>
      <c r="D9736" s="4" t="n">
        <v>24</v>
      </c>
      <c r="E9736" s="8" t="s">
        <v>772</v>
      </c>
      <c r="F9736" s="7" t="s">
        <v>783</v>
      </c>
    </row>
    <row r="9737" customFormat="false" ht="15" hidden="false" customHeight="false" outlineLevel="0" collapsed="false">
      <c r="A9737" s="4" t="str">
        <f aca="false">B9737&amp;"|"&amp;C9737</f>
        <v>tdbR00000954 Pro-CGG|24</v>
      </c>
      <c r="B9737" s="4" t="s">
        <v>170</v>
      </c>
      <c r="C9737" s="4" t="s">
        <v>800</v>
      </c>
      <c r="D9737" s="4" t="n">
        <v>25</v>
      </c>
      <c r="E9737" s="8" t="s">
        <v>459</v>
      </c>
      <c r="F9737" s="7" t="s">
        <v>783</v>
      </c>
    </row>
    <row r="9738" customFormat="false" ht="15" hidden="false" customHeight="false" outlineLevel="0" collapsed="false">
      <c r="A9738" s="4" t="str">
        <f aca="false">B9738&amp;"|"&amp;C9738</f>
        <v>tdbR00000954 Pro-CGG|25</v>
      </c>
      <c r="B9738" s="4" t="s">
        <v>170</v>
      </c>
      <c r="C9738" s="4" t="s">
        <v>801</v>
      </c>
      <c r="D9738" s="4" t="n">
        <v>26</v>
      </c>
      <c r="E9738" s="8" t="s">
        <v>772</v>
      </c>
      <c r="F9738" s="7" t="s">
        <v>783</v>
      </c>
    </row>
    <row r="9739" customFormat="false" ht="15" hidden="false" customHeight="false" outlineLevel="0" collapsed="false">
      <c r="A9739" s="4" t="str">
        <f aca="false">B9739&amp;"|"&amp;C9739</f>
        <v>tdbR00000954 Pro-CGG|26</v>
      </c>
      <c r="B9739" s="4" t="s">
        <v>170</v>
      </c>
      <c r="C9739" s="4" t="s">
        <v>802</v>
      </c>
      <c r="D9739" s="4" t="n">
        <v>27</v>
      </c>
      <c r="E9739" s="3" t="s">
        <v>459</v>
      </c>
      <c r="F9739" s="4" t="s">
        <v>803</v>
      </c>
    </row>
    <row r="9740" customFormat="false" ht="15" hidden="false" customHeight="false" outlineLevel="0" collapsed="false">
      <c r="A9740" s="4" t="str">
        <f aca="false">B9740&amp;"|"&amp;C9740</f>
        <v>tdbR00000954 Pro-CGG|27</v>
      </c>
      <c r="B9740" s="4" t="s">
        <v>170</v>
      </c>
      <c r="C9740" s="4" t="s">
        <v>804</v>
      </c>
      <c r="D9740" s="4" t="n">
        <v>28</v>
      </c>
      <c r="E9740" s="21" t="s">
        <v>772</v>
      </c>
      <c r="F9740" s="22" t="s">
        <v>805</v>
      </c>
    </row>
    <row r="9741" customFormat="false" ht="15" hidden="false" customHeight="false" outlineLevel="0" collapsed="false">
      <c r="A9741" s="4" t="str">
        <f aca="false">B9741&amp;"|"&amp;C9741</f>
        <v>tdbR00000954 Pro-CGG|28</v>
      </c>
      <c r="B9741" s="4" t="s">
        <v>170</v>
      </c>
      <c r="C9741" s="4" t="s">
        <v>806</v>
      </c>
      <c r="D9741" s="4" t="n">
        <v>29</v>
      </c>
      <c r="E9741" s="21" t="s">
        <v>777</v>
      </c>
      <c r="F9741" s="22" t="s">
        <v>805</v>
      </c>
    </row>
    <row r="9742" customFormat="false" ht="15" hidden="false" customHeight="false" outlineLevel="0" collapsed="false">
      <c r="A9742" s="4" t="str">
        <f aca="false">B9742&amp;"|"&amp;C9742</f>
        <v>tdbR00000954 Pro-CGG|29</v>
      </c>
      <c r="B9742" s="4" t="s">
        <v>170</v>
      </c>
      <c r="C9742" s="4" t="s">
        <v>807</v>
      </c>
      <c r="D9742" s="4" t="n">
        <v>30</v>
      </c>
      <c r="E9742" s="21" t="s">
        <v>777</v>
      </c>
      <c r="F9742" s="22" t="s">
        <v>805</v>
      </c>
    </row>
    <row r="9743" customFormat="false" ht="15" hidden="false" customHeight="false" outlineLevel="0" collapsed="false">
      <c r="A9743" s="4" t="str">
        <f aca="false">B9743&amp;"|"&amp;C9743</f>
        <v>tdbR00000954 Pro-CGG|30</v>
      </c>
      <c r="B9743" s="4" t="s">
        <v>170</v>
      </c>
      <c r="C9743" s="4" t="s">
        <v>808</v>
      </c>
      <c r="D9743" s="4" t="n">
        <v>31</v>
      </c>
      <c r="E9743" s="21" t="s">
        <v>772</v>
      </c>
      <c r="F9743" s="22" t="s">
        <v>805</v>
      </c>
    </row>
    <row r="9744" customFormat="false" ht="15" hidden="false" customHeight="false" outlineLevel="0" collapsed="false">
      <c r="A9744" s="4" t="str">
        <f aca="false">B9744&amp;"|"&amp;C9744</f>
        <v>tdbR00000954 Pro-CGG|31</v>
      </c>
      <c r="B9744" s="4" t="s">
        <v>170</v>
      </c>
      <c r="C9744" s="4" t="s">
        <v>809</v>
      </c>
      <c r="D9744" s="4" t="n">
        <v>32</v>
      </c>
      <c r="E9744" s="21" t="s">
        <v>459</v>
      </c>
      <c r="F9744" s="22" t="s">
        <v>805</v>
      </c>
    </row>
    <row r="9745" customFormat="false" ht="15" hidden="false" customHeight="false" outlineLevel="0" collapsed="false">
      <c r="A9745" s="4" t="str">
        <f aca="false">B9745&amp;"|"&amp;C9745</f>
        <v>tdbR00000954 Pro-CGG|32</v>
      </c>
      <c r="B9745" s="4" t="s">
        <v>170</v>
      </c>
      <c r="C9745" s="4" t="s">
        <v>810</v>
      </c>
      <c r="D9745" s="4" t="n">
        <v>33</v>
      </c>
      <c r="E9745" s="19" t="s">
        <v>777</v>
      </c>
      <c r="F9745" s="20" t="s">
        <v>811</v>
      </c>
    </row>
    <row r="9746" customFormat="false" ht="15" hidden="false" customHeight="false" outlineLevel="0" collapsed="false">
      <c r="A9746" s="4" t="str">
        <f aca="false">B9746&amp;"|"&amp;C9746</f>
        <v>tdbR00000954 Pro-CGG|33</v>
      </c>
      <c r="B9746" s="4" t="s">
        <v>170</v>
      </c>
      <c r="C9746" s="4" t="s">
        <v>812</v>
      </c>
      <c r="D9746" s="4" t="n">
        <v>34</v>
      </c>
      <c r="E9746" s="19" t="s">
        <v>777</v>
      </c>
      <c r="F9746" s="20" t="s">
        <v>811</v>
      </c>
    </row>
    <row r="9747" customFormat="false" ht="15" hidden="false" customHeight="false" outlineLevel="0" collapsed="false">
      <c r="A9747" s="4" t="str">
        <f aca="false">B9747&amp;"|"&amp;C9747</f>
        <v>tdbR00000954 Pro-CGG|34</v>
      </c>
      <c r="B9747" s="4" t="s">
        <v>170</v>
      </c>
      <c r="C9747" s="4" t="s">
        <v>813</v>
      </c>
      <c r="D9747" s="4" t="n">
        <v>35</v>
      </c>
      <c r="E9747" s="19" t="s">
        <v>772</v>
      </c>
      <c r="F9747" s="20" t="s">
        <v>811</v>
      </c>
    </row>
    <row r="9748" customFormat="false" ht="15" hidden="false" customHeight="false" outlineLevel="0" collapsed="false">
      <c r="A9748" s="4" t="str">
        <f aca="false">B9748&amp;"|"&amp;C9748</f>
        <v>tdbR00000954 Pro-CGG|35</v>
      </c>
      <c r="B9748" s="4" t="s">
        <v>170</v>
      </c>
      <c r="C9748" s="4" t="s">
        <v>814</v>
      </c>
      <c r="D9748" s="4" t="n">
        <v>36</v>
      </c>
      <c r="E9748" s="19" t="s">
        <v>459</v>
      </c>
      <c r="F9748" s="20" t="s">
        <v>811</v>
      </c>
    </row>
    <row r="9749" customFormat="false" ht="15" hidden="false" customHeight="false" outlineLevel="0" collapsed="false">
      <c r="A9749" s="4" t="str">
        <f aca="false">B9749&amp;"|"&amp;C9749</f>
        <v>tdbR00000954 Pro-CGG|36</v>
      </c>
      <c r="B9749" s="4" t="s">
        <v>170</v>
      </c>
      <c r="C9749" s="4" t="s">
        <v>815</v>
      </c>
      <c r="D9749" s="4" t="n">
        <v>37</v>
      </c>
      <c r="E9749" s="19" t="s">
        <v>459</v>
      </c>
      <c r="F9749" s="20" t="s">
        <v>811</v>
      </c>
    </row>
    <row r="9750" customFormat="false" ht="15" hidden="false" customHeight="false" outlineLevel="0" collapsed="false">
      <c r="A9750" s="4" t="str">
        <f aca="false">B9750&amp;"|"&amp;C9750</f>
        <v>tdbR00000954 Pro-CGG|37</v>
      </c>
      <c r="B9750" s="4" t="s">
        <v>170</v>
      </c>
      <c r="C9750" s="4" t="s">
        <v>816</v>
      </c>
      <c r="D9750" s="4" t="n">
        <v>38</v>
      </c>
      <c r="E9750" s="19" t="s">
        <v>459</v>
      </c>
      <c r="F9750" s="20" t="s">
        <v>811</v>
      </c>
    </row>
    <row r="9751" customFormat="false" ht="15" hidden="false" customHeight="false" outlineLevel="0" collapsed="false">
      <c r="A9751" s="4" t="str">
        <f aca="false">B9751&amp;"|"&amp;C9751</f>
        <v>tdbR00000954 Pro-CGG|38</v>
      </c>
      <c r="B9751" s="4" t="s">
        <v>170</v>
      </c>
      <c r="C9751" s="4" t="s">
        <v>817</v>
      </c>
      <c r="D9751" s="4" t="n">
        <v>39</v>
      </c>
      <c r="E9751" s="19" t="s">
        <v>780</v>
      </c>
      <c r="F9751" s="20" t="s">
        <v>811</v>
      </c>
    </row>
    <row r="9752" customFormat="false" ht="15" hidden="false" customHeight="false" outlineLevel="0" collapsed="false">
      <c r="A9752" s="4" t="str">
        <f aca="false">B9752&amp;"|"&amp;C9752</f>
        <v>tdbR00000954 Pro-CGG|39</v>
      </c>
      <c r="B9752" s="4" t="s">
        <v>170</v>
      </c>
      <c r="C9752" s="4" t="s">
        <v>818</v>
      </c>
      <c r="D9752" s="4" t="n">
        <v>40</v>
      </c>
      <c r="E9752" s="21" t="s">
        <v>772</v>
      </c>
      <c r="F9752" s="22" t="s">
        <v>805</v>
      </c>
    </row>
    <row r="9753" customFormat="false" ht="15" hidden="false" customHeight="false" outlineLevel="0" collapsed="false">
      <c r="A9753" s="4" t="str">
        <f aca="false">B9753&amp;"|"&amp;C9753</f>
        <v>tdbR00000954 Pro-CGG|40</v>
      </c>
      <c r="B9753" s="4" t="s">
        <v>170</v>
      </c>
      <c r="C9753" s="4" t="s">
        <v>819</v>
      </c>
      <c r="D9753" s="4" t="n">
        <v>41</v>
      </c>
      <c r="E9753" s="21" t="s">
        <v>459</v>
      </c>
      <c r="F9753" s="22" t="s">
        <v>805</v>
      </c>
    </row>
    <row r="9754" customFormat="false" ht="15" hidden="false" customHeight="false" outlineLevel="0" collapsed="false">
      <c r="A9754" s="4" t="str">
        <f aca="false">B9754&amp;"|"&amp;C9754</f>
        <v>tdbR00000954 Pro-CGG|41</v>
      </c>
      <c r="B9754" s="4" t="s">
        <v>170</v>
      </c>
      <c r="C9754" s="4" t="s">
        <v>820</v>
      </c>
      <c r="D9754" s="4" t="n">
        <v>42</v>
      </c>
      <c r="E9754" s="21" t="s">
        <v>780</v>
      </c>
      <c r="F9754" s="22" t="s">
        <v>805</v>
      </c>
    </row>
    <row r="9755" customFormat="false" ht="15" hidden="false" customHeight="false" outlineLevel="0" collapsed="false">
      <c r="A9755" s="4" t="str">
        <f aca="false">B9755&amp;"|"&amp;C9755</f>
        <v>tdbR00000954 Pro-CGG|42</v>
      </c>
      <c r="B9755" s="4" t="s">
        <v>170</v>
      </c>
      <c r="C9755" s="4" t="s">
        <v>821</v>
      </c>
      <c r="D9755" s="4" t="n">
        <v>43</v>
      </c>
      <c r="E9755" s="21" t="s">
        <v>780</v>
      </c>
      <c r="F9755" s="22" t="s">
        <v>805</v>
      </c>
    </row>
    <row r="9756" customFormat="false" ht="15" hidden="false" customHeight="false" outlineLevel="0" collapsed="false">
      <c r="A9756" s="4" t="str">
        <f aca="false">B9756&amp;"|"&amp;C9756</f>
        <v>tdbR00000954 Pro-CGG|43</v>
      </c>
      <c r="B9756" s="4" t="s">
        <v>170</v>
      </c>
      <c r="C9756" s="4" t="s">
        <v>822</v>
      </c>
      <c r="D9756" s="4" t="n">
        <v>44</v>
      </c>
      <c r="E9756" s="21" t="s">
        <v>459</v>
      </c>
      <c r="F9756" s="22" t="s">
        <v>805</v>
      </c>
    </row>
    <row r="9757" customFormat="false" ht="15" hidden="false" customHeight="false" outlineLevel="0" collapsed="false">
      <c r="A9757" s="4" t="str">
        <f aca="false">B9757&amp;"|"&amp;C9757</f>
        <v>tdbR00000954 Pro-CGG|44</v>
      </c>
      <c r="B9757" s="4" t="s">
        <v>170</v>
      </c>
      <c r="C9757" s="4" t="s">
        <v>823</v>
      </c>
      <c r="D9757" s="4" t="n">
        <v>45</v>
      </c>
      <c r="E9757" s="19" t="s">
        <v>780</v>
      </c>
      <c r="F9757" s="20" t="s">
        <v>824</v>
      </c>
    </row>
    <row r="9758" customFormat="false" ht="15" hidden="false" customHeight="false" outlineLevel="0" collapsed="false">
      <c r="A9758" s="4" t="str">
        <f aca="false">B9758&amp;"|"&amp;C9758</f>
        <v>tdbR00000954 Pro-CGG|45</v>
      </c>
      <c r="B9758" s="4" t="s">
        <v>170</v>
      </c>
      <c r="C9758" s="4" t="s">
        <v>825</v>
      </c>
      <c r="D9758" s="4" t="n">
        <v>46</v>
      </c>
      <c r="E9758" s="19" t="s">
        <v>459</v>
      </c>
      <c r="F9758" s="20" t="s">
        <v>824</v>
      </c>
    </row>
    <row r="9759" customFormat="false" ht="15" hidden="false" customHeight="false" outlineLevel="0" collapsed="false">
      <c r="A9759" s="4" t="str">
        <f aca="false">B9759&amp;"|"&amp;C9759</f>
        <v>tdbR00000954 Pro-CGG|46</v>
      </c>
      <c r="B9759" s="4" t="s">
        <v>170</v>
      </c>
      <c r="C9759" s="4" t="s">
        <v>826</v>
      </c>
      <c r="D9759" s="4" t="n">
        <v>47</v>
      </c>
      <c r="E9759" s="19" t="s">
        <v>459</v>
      </c>
      <c r="F9759" s="20" t="s">
        <v>824</v>
      </c>
    </row>
    <row r="9760" customFormat="false" ht="15" hidden="false" customHeight="false" outlineLevel="0" collapsed="false">
      <c r="A9760" s="4" t="str">
        <f aca="false">B9760&amp;"|"&amp;C9760</f>
        <v>tdbR00000954 Pro-CGG|47</v>
      </c>
      <c r="B9760" s="4" t="s">
        <v>170</v>
      </c>
      <c r="C9760" s="4" t="s">
        <v>827</v>
      </c>
      <c r="D9760" s="4" t="n">
        <v>48</v>
      </c>
      <c r="E9760" s="19" t="s">
        <v>777</v>
      </c>
      <c r="F9760" s="20" t="s">
        <v>824</v>
      </c>
    </row>
    <row r="9761" customFormat="false" ht="15" hidden="false" customHeight="false" outlineLevel="0" collapsed="false">
      <c r="A9761" s="4" t="str">
        <f aca="false">B9761&amp;"|"&amp;C9761</f>
        <v>tdbR00000954 Pro-CGG|48</v>
      </c>
      <c r="B9761" s="4" t="s">
        <v>170</v>
      </c>
      <c r="C9761" s="4" t="s">
        <v>828</v>
      </c>
      <c r="D9761" s="4" t="n">
        <v>49</v>
      </c>
      <c r="E9761" s="19" t="s">
        <v>772</v>
      </c>
      <c r="F9761" s="20" t="s">
        <v>824</v>
      </c>
    </row>
    <row r="9762" customFormat="false" ht="15" hidden="false" customHeight="false" outlineLevel="0" collapsed="false">
      <c r="A9762" s="4" t="str">
        <f aca="false">B9762&amp;"|"&amp;C9762</f>
        <v>tdbR00000954 Pro-CGG|49</v>
      </c>
      <c r="B9762" s="4" t="s">
        <v>170</v>
      </c>
      <c r="C9762" s="4" t="s">
        <v>829</v>
      </c>
      <c r="D9762" s="4" t="n">
        <v>50</v>
      </c>
      <c r="E9762" s="23" t="s">
        <v>459</v>
      </c>
      <c r="F9762" s="10" t="s">
        <v>830</v>
      </c>
    </row>
    <row r="9763" customFormat="false" ht="15" hidden="false" customHeight="false" outlineLevel="0" collapsed="false">
      <c r="A9763" s="4" t="str">
        <f aca="false">B9763&amp;"|"&amp;C9763</f>
        <v>tdbR00000954 Pro-CGG|50</v>
      </c>
      <c r="B9763" s="4" t="s">
        <v>170</v>
      </c>
      <c r="C9763" s="4" t="s">
        <v>831</v>
      </c>
      <c r="D9763" s="4" t="n">
        <v>51</v>
      </c>
      <c r="E9763" s="23" t="s">
        <v>777</v>
      </c>
      <c r="F9763" s="10" t="s">
        <v>830</v>
      </c>
    </row>
    <row r="9764" customFormat="false" ht="15" hidden="false" customHeight="false" outlineLevel="0" collapsed="false">
      <c r="A9764" s="4" t="str">
        <f aca="false">B9764&amp;"|"&amp;C9764</f>
        <v>tdbR00000954 Pro-CGG|51</v>
      </c>
      <c r="B9764" s="4" t="s">
        <v>170</v>
      </c>
      <c r="C9764" s="4" t="s">
        <v>832</v>
      </c>
      <c r="D9764" s="4" t="n">
        <v>52</v>
      </c>
      <c r="E9764" s="23" t="s">
        <v>459</v>
      </c>
      <c r="F9764" s="10" t="s">
        <v>830</v>
      </c>
    </row>
    <row r="9765" customFormat="false" ht="15" hidden="false" customHeight="false" outlineLevel="0" collapsed="false">
      <c r="A9765" s="4" t="str">
        <f aca="false">B9765&amp;"|"&amp;C9765</f>
        <v>tdbR00000954 Pro-CGG|52</v>
      </c>
      <c r="B9765" s="4" t="s">
        <v>170</v>
      </c>
      <c r="C9765" s="4" t="s">
        <v>833</v>
      </c>
      <c r="D9765" s="4" t="n">
        <v>53</v>
      </c>
      <c r="E9765" s="23" t="s">
        <v>459</v>
      </c>
      <c r="F9765" s="10" t="s">
        <v>830</v>
      </c>
    </row>
    <row r="9766" customFormat="false" ht="15" hidden="false" customHeight="false" outlineLevel="0" collapsed="false">
      <c r="A9766" s="4" t="str">
        <f aca="false">B9766&amp;"|"&amp;C9766</f>
        <v>tdbR00000954 Pro-CGG|53</v>
      </c>
      <c r="B9766" s="4" t="s">
        <v>170</v>
      </c>
      <c r="C9766" s="4" t="s">
        <v>834</v>
      </c>
      <c r="D9766" s="4" t="n">
        <v>54</v>
      </c>
      <c r="E9766" s="23" t="s">
        <v>459</v>
      </c>
      <c r="F9766" s="10" t="s">
        <v>830</v>
      </c>
    </row>
    <row r="9767" customFormat="false" ht="15" hidden="false" customHeight="false" outlineLevel="0" collapsed="false">
      <c r="A9767" s="4" t="str">
        <f aca="false">B9767&amp;"|"&amp;C9767</f>
        <v>tdbR00000954 Pro-CGG|54</v>
      </c>
      <c r="B9767" s="4" t="s">
        <v>170</v>
      </c>
      <c r="C9767" s="4" t="s">
        <v>835</v>
      </c>
      <c r="D9767" s="4" t="n">
        <v>55</v>
      </c>
      <c r="E9767" s="19" t="s">
        <v>777</v>
      </c>
      <c r="F9767" s="20" t="s">
        <v>836</v>
      </c>
    </row>
    <row r="9768" customFormat="false" ht="15" hidden="false" customHeight="false" outlineLevel="0" collapsed="false">
      <c r="A9768" s="4" t="str">
        <f aca="false">B9768&amp;"|"&amp;C9768</f>
        <v>tdbR00000954 Pro-CGG|55</v>
      </c>
      <c r="B9768" s="4" t="s">
        <v>170</v>
      </c>
      <c r="C9768" s="4" t="s">
        <v>837</v>
      </c>
      <c r="D9768" s="4" t="n">
        <v>56</v>
      </c>
      <c r="E9768" s="19" t="s">
        <v>777</v>
      </c>
      <c r="F9768" s="20" t="s">
        <v>836</v>
      </c>
    </row>
    <row r="9769" customFormat="false" ht="15" hidden="false" customHeight="false" outlineLevel="0" collapsed="false">
      <c r="A9769" s="4" t="str">
        <f aca="false">B9769&amp;"|"&amp;C9769</f>
        <v>tdbR00000954 Pro-CGG|56</v>
      </c>
      <c r="B9769" s="4" t="s">
        <v>170</v>
      </c>
      <c r="C9769" s="4" t="s">
        <v>838</v>
      </c>
      <c r="D9769" s="4" t="n">
        <v>57</v>
      </c>
      <c r="E9769" s="19" t="s">
        <v>772</v>
      </c>
      <c r="F9769" s="20" t="s">
        <v>836</v>
      </c>
    </row>
    <row r="9770" customFormat="false" ht="15" hidden="false" customHeight="false" outlineLevel="0" collapsed="false">
      <c r="A9770" s="4" t="str">
        <f aca="false">B9770&amp;"|"&amp;C9770</f>
        <v>tdbR00000954 Pro-CGG|57</v>
      </c>
      <c r="B9770" s="4" t="s">
        <v>170</v>
      </c>
      <c r="C9770" s="4" t="s">
        <v>839</v>
      </c>
      <c r="D9770" s="4" t="n">
        <v>58</v>
      </c>
      <c r="E9770" s="19" t="s">
        <v>780</v>
      </c>
      <c r="F9770" s="20" t="s">
        <v>836</v>
      </c>
    </row>
    <row r="9771" customFormat="false" ht="15" hidden="false" customHeight="false" outlineLevel="0" collapsed="false">
      <c r="A9771" s="4" t="str">
        <f aca="false">B9771&amp;"|"&amp;C9771</f>
        <v>tdbR00000954 Pro-CGG|58</v>
      </c>
      <c r="B9771" s="4" t="s">
        <v>170</v>
      </c>
      <c r="C9771" s="4" t="s">
        <v>840</v>
      </c>
      <c r="D9771" s="4" t="n">
        <v>59</v>
      </c>
      <c r="E9771" s="19" t="s">
        <v>780</v>
      </c>
      <c r="F9771" s="20" t="s">
        <v>836</v>
      </c>
    </row>
    <row r="9772" customFormat="false" ht="15" hidden="false" customHeight="false" outlineLevel="0" collapsed="false">
      <c r="A9772" s="4" t="str">
        <f aca="false">B9772&amp;"|"&amp;C9772</f>
        <v>tdbR00000954 Pro-CGG|59</v>
      </c>
      <c r="B9772" s="4" t="s">
        <v>170</v>
      </c>
      <c r="C9772" s="4" t="s">
        <v>841</v>
      </c>
      <c r="D9772" s="4" t="n">
        <v>60</v>
      </c>
      <c r="E9772" s="19" t="s">
        <v>780</v>
      </c>
      <c r="F9772" s="20" t="s">
        <v>836</v>
      </c>
    </row>
    <row r="9773" customFormat="false" ht="15" hidden="false" customHeight="false" outlineLevel="0" collapsed="false">
      <c r="A9773" s="4" t="str">
        <f aca="false">B9773&amp;"|"&amp;C9773</f>
        <v>tdbR00000954 Pro-CGG|60</v>
      </c>
      <c r="B9773" s="4" t="s">
        <v>170</v>
      </c>
      <c r="C9773" s="4" t="s">
        <v>842</v>
      </c>
      <c r="D9773" s="4" t="n">
        <v>61</v>
      </c>
      <c r="E9773" s="19" t="s">
        <v>777</v>
      </c>
      <c r="F9773" s="20" t="s">
        <v>836</v>
      </c>
    </row>
    <row r="9774" customFormat="false" ht="15" hidden="false" customHeight="false" outlineLevel="0" collapsed="false">
      <c r="A9774" s="4" t="str">
        <f aca="false">B9774&amp;"|"&amp;C9774</f>
        <v>tdbR00000954 Pro-CGG|61</v>
      </c>
      <c r="B9774" s="4" t="s">
        <v>170</v>
      </c>
      <c r="C9774" s="4" t="s">
        <v>843</v>
      </c>
      <c r="D9774" s="4" t="n">
        <v>62</v>
      </c>
      <c r="E9774" s="23" t="s">
        <v>772</v>
      </c>
      <c r="F9774" s="10" t="s">
        <v>830</v>
      </c>
    </row>
    <row r="9775" customFormat="false" ht="15" hidden="false" customHeight="false" outlineLevel="0" collapsed="false">
      <c r="A9775" s="4" t="str">
        <f aca="false">B9775&amp;"|"&amp;C9775</f>
        <v>tdbR00000954 Pro-CGG|62</v>
      </c>
      <c r="B9775" s="4" t="s">
        <v>170</v>
      </c>
      <c r="C9775" s="4" t="s">
        <v>844</v>
      </c>
      <c r="D9775" s="4" t="n">
        <v>63</v>
      </c>
      <c r="E9775" s="23" t="s">
        <v>772</v>
      </c>
      <c r="F9775" s="10" t="s">
        <v>830</v>
      </c>
    </row>
    <row r="9776" customFormat="false" ht="15" hidden="false" customHeight="false" outlineLevel="0" collapsed="false">
      <c r="A9776" s="4" t="str">
        <f aca="false">B9776&amp;"|"&amp;C9776</f>
        <v>tdbR00000954 Pro-CGG|63</v>
      </c>
      <c r="B9776" s="4" t="s">
        <v>170</v>
      </c>
      <c r="C9776" s="4" t="s">
        <v>845</v>
      </c>
      <c r="D9776" s="4" t="n">
        <v>64</v>
      </c>
      <c r="E9776" s="23" t="s">
        <v>772</v>
      </c>
      <c r="F9776" s="10" t="s">
        <v>830</v>
      </c>
    </row>
    <row r="9777" customFormat="false" ht="15" hidden="false" customHeight="false" outlineLevel="0" collapsed="false">
      <c r="A9777" s="4" t="str">
        <f aca="false">B9777&amp;"|"&amp;C9777</f>
        <v>tdbR00000954 Pro-CGG|64</v>
      </c>
      <c r="B9777" s="4" t="s">
        <v>170</v>
      </c>
      <c r="C9777" s="4" t="s">
        <v>846</v>
      </c>
      <c r="D9777" s="4" t="n">
        <v>65</v>
      </c>
      <c r="E9777" s="23" t="s">
        <v>459</v>
      </c>
      <c r="F9777" s="10" t="s">
        <v>830</v>
      </c>
    </row>
    <row r="9778" customFormat="false" ht="15" hidden="false" customHeight="false" outlineLevel="0" collapsed="false">
      <c r="A9778" s="4" t="str">
        <f aca="false">B9778&amp;"|"&amp;C9778</f>
        <v>tdbR00000954 Pro-CGG|65</v>
      </c>
      <c r="B9778" s="4" t="s">
        <v>170</v>
      </c>
      <c r="C9778" s="4" t="s">
        <v>847</v>
      </c>
      <c r="D9778" s="4" t="n">
        <v>66</v>
      </c>
      <c r="E9778" s="23" t="s">
        <v>772</v>
      </c>
      <c r="F9778" s="10" t="s">
        <v>830</v>
      </c>
    </row>
    <row r="9779" customFormat="false" ht="15" hidden="false" customHeight="false" outlineLevel="0" collapsed="false">
      <c r="A9779" s="4" t="str">
        <f aca="false">B9779&amp;"|"&amp;C9779</f>
        <v>tdbR00000954 Pro-CGG|66</v>
      </c>
      <c r="B9779" s="4" t="s">
        <v>170</v>
      </c>
      <c r="C9779" s="4" t="s">
        <v>848</v>
      </c>
      <c r="D9779" s="4" t="n">
        <v>67</v>
      </c>
      <c r="E9779" s="17" t="s">
        <v>772</v>
      </c>
      <c r="F9779" s="18" t="s">
        <v>768</v>
      </c>
    </row>
    <row r="9780" customFormat="false" ht="15" hidden="false" customHeight="false" outlineLevel="0" collapsed="false">
      <c r="A9780" s="4" t="str">
        <f aca="false">B9780&amp;"|"&amp;C9780</f>
        <v>tdbR00000954 Pro-CGG|67</v>
      </c>
      <c r="B9780" s="4" t="s">
        <v>170</v>
      </c>
      <c r="C9780" s="4" t="s">
        <v>849</v>
      </c>
      <c r="D9780" s="4" t="n">
        <v>68</v>
      </c>
      <c r="E9780" s="17" t="s">
        <v>780</v>
      </c>
      <c r="F9780" s="18" t="s">
        <v>768</v>
      </c>
    </row>
    <row r="9781" customFormat="false" ht="15" hidden="false" customHeight="false" outlineLevel="0" collapsed="false">
      <c r="A9781" s="4" t="str">
        <f aca="false">B9781&amp;"|"&amp;C9781</f>
        <v>tdbR00000954 Pro-CGG|68</v>
      </c>
      <c r="B9781" s="4" t="s">
        <v>170</v>
      </c>
      <c r="C9781" s="4" t="s">
        <v>850</v>
      </c>
      <c r="D9781" s="4" t="n">
        <v>69</v>
      </c>
      <c r="E9781" s="17" t="s">
        <v>772</v>
      </c>
      <c r="F9781" s="18" t="s">
        <v>768</v>
      </c>
    </row>
    <row r="9782" customFormat="false" ht="15" hidden="false" customHeight="false" outlineLevel="0" collapsed="false">
      <c r="A9782" s="4" t="str">
        <f aca="false">B9782&amp;"|"&amp;C9782</f>
        <v>tdbR00000954 Pro-CGG|69</v>
      </c>
      <c r="B9782" s="4" t="s">
        <v>170</v>
      </c>
      <c r="C9782" s="4" t="s">
        <v>851</v>
      </c>
      <c r="D9782" s="4" t="n">
        <v>70</v>
      </c>
      <c r="E9782" s="17" t="s">
        <v>772</v>
      </c>
      <c r="F9782" s="18" t="s">
        <v>768</v>
      </c>
    </row>
    <row r="9783" customFormat="false" ht="15" hidden="false" customHeight="false" outlineLevel="0" collapsed="false">
      <c r="A9783" s="4" t="str">
        <f aca="false">B9783&amp;"|"&amp;C9783</f>
        <v>tdbR00000954 Pro-CGG|70</v>
      </c>
      <c r="B9783" s="4" t="s">
        <v>170</v>
      </c>
      <c r="C9783" s="4" t="s">
        <v>852</v>
      </c>
      <c r="D9783" s="4" t="n">
        <v>71</v>
      </c>
      <c r="E9783" s="17" t="s">
        <v>772</v>
      </c>
      <c r="F9783" s="18" t="s">
        <v>768</v>
      </c>
    </row>
    <row r="9784" customFormat="false" ht="15" hidden="false" customHeight="false" outlineLevel="0" collapsed="false">
      <c r="A9784" s="4" t="str">
        <f aca="false">B9784&amp;"|"&amp;C9784</f>
        <v>tdbR00000954 Pro-CGG|71</v>
      </c>
      <c r="B9784" s="4" t="s">
        <v>170</v>
      </c>
      <c r="C9784" s="4" t="s">
        <v>853</v>
      </c>
      <c r="D9784" s="4" t="n">
        <v>72</v>
      </c>
      <c r="E9784" s="17" t="s">
        <v>772</v>
      </c>
      <c r="F9784" s="18" t="s">
        <v>768</v>
      </c>
    </row>
    <row r="9785" customFormat="false" ht="15" hidden="false" customHeight="false" outlineLevel="0" collapsed="false">
      <c r="A9785" s="4" t="str">
        <f aca="false">B9785&amp;"|"&amp;C9785</f>
        <v>tdbR00000954 Pro-CGG|72</v>
      </c>
      <c r="B9785" s="4" t="s">
        <v>170</v>
      </c>
      <c r="C9785" s="4" t="s">
        <v>854</v>
      </c>
      <c r="D9785" s="4" t="n">
        <v>73</v>
      </c>
      <c r="E9785" s="17" t="s">
        <v>459</v>
      </c>
      <c r="F9785" s="18" t="s">
        <v>768</v>
      </c>
    </row>
    <row r="9786" customFormat="false" ht="15" hidden="false" customHeight="false" outlineLevel="0" collapsed="false">
      <c r="A9786" s="4" t="str">
        <f aca="false">B9786&amp;"|"&amp;C9786</f>
        <v>tdbR00000955 Pro-UGG|1</v>
      </c>
      <c r="B9786" s="4" t="s">
        <v>171</v>
      </c>
      <c r="C9786" s="4" t="s">
        <v>767</v>
      </c>
      <c r="D9786" s="4" t="n">
        <v>1</v>
      </c>
      <c r="E9786" s="17" t="s">
        <v>772</v>
      </c>
      <c r="F9786" s="18" t="s">
        <v>768</v>
      </c>
    </row>
    <row r="9787" customFormat="false" ht="15" hidden="false" customHeight="false" outlineLevel="0" collapsed="false">
      <c r="A9787" s="4" t="str">
        <f aca="false">B9787&amp;"|"&amp;C9787</f>
        <v>tdbR00000955 Pro-UGG|2</v>
      </c>
      <c r="B9787" s="4" t="s">
        <v>171</v>
      </c>
      <c r="C9787" s="4" t="s">
        <v>769</v>
      </c>
      <c r="D9787" s="4" t="n">
        <v>2</v>
      </c>
      <c r="E9787" s="17" t="s">
        <v>459</v>
      </c>
      <c r="F9787" s="18" t="s">
        <v>768</v>
      </c>
    </row>
    <row r="9788" customFormat="false" ht="15" hidden="false" customHeight="false" outlineLevel="0" collapsed="false">
      <c r="A9788" s="4" t="str">
        <f aca="false">B9788&amp;"|"&amp;C9788</f>
        <v>tdbR00000955 Pro-UGG|3</v>
      </c>
      <c r="B9788" s="4" t="s">
        <v>171</v>
      </c>
      <c r="C9788" s="4" t="s">
        <v>770</v>
      </c>
      <c r="D9788" s="4" t="n">
        <v>3</v>
      </c>
      <c r="E9788" s="17" t="s">
        <v>459</v>
      </c>
      <c r="F9788" s="18" t="s">
        <v>768</v>
      </c>
    </row>
    <row r="9789" customFormat="false" ht="15" hidden="false" customHeight="false" outlineLevel="0" collapsed="false">
      <c r="A9789" s="4" t="str">
        <f aca="false">B9789&amp;"|"&amp;C9789</f>
        <v>tdbR00000955 Pro-UGG|4</v>
      </c>
      <c r="B9789" s="4" t="s">
        <v>171</v>
      </c>
      <c r="C9789" s="4" t="s">
        <v>771</v>
      </c>
      <c r="D9789" s="4" t="n">
        <v>4</v>
      </c>
      <c r="E9789" s="17" t="s">
        <v>459</v>
      </c>
      <c r="F9789" s="18" t="s">
        <v>768</v>
      </c>
    </row>
    <row r="9790" customFormat="false" ht="15" hidden="false" customHeight="false" outlineLevel="0" collapsed="false">
      <c r="A9790" s="4" t="str">
        <f aca="false">B9790&amp;"|"&amp;C9790</f>
        <v>tdbR00000955 Pro-UGG|5</v>
      </c>
      <c r="B9790" s="4" t="s">
        <v>171</v>
      </c>
      <c r="C9790" s="4" t="s">
        <v>773</v>
      </c>
      <c r="D9790" s="4" t="n">
        <v>5</v>
      </c>
      <c r="E9790" s="17" t="s">
        <v>459</v>
      </c>
      <c r="F9790" s="18" t="s">
        <v>768</v>
      </c>
    </row>
    <row r="9791" customFormat="false" ht="15" hidden="false" customHeight="false" outlineLevel="0" collapsed="false">
      <c r="A9791" s="4" t="str">
        <f aca="false">B9791&amp;"|"&amp;C9791</f>
        <v>tdbR00000955 Pro-UGG|6</v>
      </c>
      <c r="B9791" s="4" t="s">
        <v>171</v>
      </c>
      <c r="C9791" s="4" t="s">
        <v>774</v>
      </c>
      <c r="D9791" s="4" t="n">
        <v>6</v>
      </c>
      <c r="E9791" s="17" t="s">
        <v>777</v>
      </c>
      <c r="F9791" s="18" t="s">
        <v>768</v>
      </c>
    </row>
    <row r="9792" customFormat="false" ht="15" hidden="false" customHeight="false" outlineLevel="0" collapsed="false">
      <c r="A9792" s="4" t="str">
        <f aca="false">B9792&amp;"|"&amp;C9792</f>
        <v>tdbR00000955 Pro-UGG|7</v>
      </c>
      <c r="B9792" s="4" t="s">
        <v>171</v>
      </c>
      <c r="C9792" s="4" t="s">
        <v>775</v>
      </c>
      <c r="D9792" s="4" t="n">
        <v>7</v>
      </c>
      <c r="E9792" s="17" t="s">
        <v>459</v>
      </c>
      <c r="F9792" s="18" t="s">
        <v>768</v>
      </c>
    </row>
    <row r="9793" customFormat="false" ht="15" hidden="false" customHeight="false" outlineLevel="0" collapsed="false">
      <c r="A9793" s="4" t="str">
        <f aca="false">B9793&amp;"|"&amp;C9793</f>
        <v>tdbR00000955 Pro-UGG|8</v>
      </c>
      <c r="B9793" s="4" t="s">
        <v>171</v>
      </c>
      <c r="C9793" s="4" t="s">
        <v>776</v>
      </c>
      <c r="D9793" s="4" t="n">
        <v>8</v>
      </c>
      <c r="E9793" s="3" t="s">
        <v>777</v>
      </c>
      <c r="F9793" s="4" t="s">
        <v>778</v>
      </c>
    </row>
    <row r="9794" customFormat="false" ht="15" hidden="false" customHeight="false" outlineLevel="0" collapsed="false">
      <c r="A9794" s="4" t="str">
        <f aca="false">B9794&amp;"|"&amp;C9794</f>
        <v>tdbR00000955 Pro-UGG|9</v>
      </c>
      <c r="B9794" s="4" t="s">
        <v>171</v>
      </c>
      <c r="C9794" s="4" t="s">
        <v>779</v>
      </c>
      <c r="D9794" s="4" t="n">
        <v>9</v>
      </c>
      <c r="E9794" s="3" t="s">
        <v>459</v>
      </c>
      <c r="F9794" s="4" t="s">
        <v>781</v>
      </c>
    </row>
    <row r="9795" customFormat="false" ht="15" hidden="false" customHeight="false" outlineLevel="0" collapsed="false">
      <c r="A9795" s="4" t="str">
        <f aca="false">B9795&amp;"|"&amp;C9795</f>
        <v>tdbR00000955 Pro-UGG|10</v>
      </c>
      <c r="B9795" s="4" t="s">
        <v>171</v>
      </c>
      <c r="C9795" s="4" t="s">
        <v>782</v>
      </c>
      <c r="D9795" s="4" t="n">
        <v>10</v>
      </c>
      <c r="E9795" s="8" t="s">
        <v>459</v>
      </c>
      <c r="F9795" s="7" t="s">
        <v>783</v>
      </c>
    </row>
    <row r="9796" customFormat="false" ht="15" hidden="false" customHeight="false" outlineLevel="0" collapsed="false">
      <c r="A9796" s="4" t="str">
        <f aca="false">B9796&amp;"|"&amp;C9796</f>
        <v>tdbR00000955 Pro-UGG|11</v>
      </c>
      <c r="B9796" s="4" t="s">
        <v>171</v>
      </c>
      <c r="C9796" s="4" t="s">
        <v>784</v>
      </c>
      <c r="D9796" s="4" t="n">
        <v>11</v>
      </c>
      <c r="E9796" s="8" t="s">
        <v>772</v>
      </c>
      <c r="F9796" s="7" t="s">
        <v>783</v>
      </c>
    </row>
    <row r="9797" customFormat="false" ht="15" hidden="false" customHeight="false" outlineLevel="0" collapsed="false">
      <c r="A9797" s="4" t="str">
        <f aca="false">B9797&amp;"|"&amp;C9797</f>
        <v>tdbR00000955 Pro-UGG|12</v>
      </c>
      <c r="B9797" s="4" t="s">
        <v>171</v>
      </c>
      <c r="C9797" s="4" t="s">
        <v>785</v>
      </c>
      <c r="D9797" s="4" t="n">
        <v>12</v>
      </c>
      <c r="E9797" s="8" t="s">
        <v>459</v>
      </c>
      <c r="F9797" s="7" t="s">
        <v>783</v>
      </c>
    </row>
    <row r="9798" customFormat="false" ht="15" hidden="false" customHeight="false" outlineLevel="0" collapsed="false">
      <c r="A9798" s="4" t="str">
        <f aca="false">B9798&amp;"|"&amp;C9798</f>
        <v>tdbR00000955 Pro-UGG|13</v>
      </c>
      <c r="B9798" s="4" t="s">
        <v>171</v>
      </c>
      <c r="C9798" s="4" t="s">
        <v>786</v>
      </c>
      <c r="D9798" s="4" t="n">
        <v>13</v>
      </c>
      <c r="E9798" s="8" t="s">
        <v>772</v>
      </c>
      <c r="F9798" s="7" t="s">
        <v>783</v>
      </c>
    </row>
    <row r="9799" customFormat="false" ht="15" hidden="false" customHeight="false" outlineLevel="0" collapsed="false">
      <c r="A9799" s="4" t="str">
        <f aca="false">B9799&amp;"|"&amp;C9799</f>
        <v>tdbR00000955 Pro-UGG|14</v>
      </c>
      <c r="B9799" s="4" t="s">
        <v>171</v>
      </c>
      <c r="C9799" s="4" t="s">
        <v>787</v>
      </c>
      <c r="D9799" s="4" t="n">
        <v>14</v>
      </c>
      <c r="E9799" s="19" t="s">
        <v>780</v>
      </c>
      <c r="F9799" s="20" t="s">
        <v>788</v>
      </c>
    </row>
    <row r="9800" customFormat="false" ht="15" hidden="false" customHeight="false" outlineLevel="0" collapsed="false">
      <c r="A9800" s="4" t="str">
        <f aca="false">B9800&amp;"|"&amp;C9800</f>
        <v>tdbR00000955 Pro-UGG|15</v>
      </c>
      <c r="B9800" s="4" t="s">
        <v>171</v>
      </c>
      <c r="C9800" s="4" t="s">
        <v>789</v>
      </c>
      <c r="D9800" s="4" t="n">
        <v>15</v>
      </c>
      <c r="E9800" s="19" t="s">
        <v>459</v>
      </c>
      <c r="F9800" s="20" t="s">
        <v>788</v>
      </c>
    </row>
    <row r="9801" customFormat="false" ht="15" hidden="false" customHeight="false" outlineLevel="0" collapsed="false">
      <c r="A9801" s="4" t="str">
        <f aca="false">B9801&amp;"|"&amp;C9801</f>
        <v>tdbR00000955 Pro-UGG|16</v>
      </c>
      <c r="B9801" s="4" t="s">
        <v>171</v>
      </c>
      <c r="C9801" s="4" t="s">
        <v>790</v>
      </c>
      <c r="D9801" s="4" t="n">
        <v>16</v>
      </c>
      <c r="E9801" s="19" t="s">
        <v>772</v>
      </c>
      <c r="F9801" s="20" t="s">
        <v>788</v>
      </c>
    </row>
    <row r="9802" customFormat="false" ht="15" hidden="false" customHeight="false" outlineLevel="0" collapsed="false">
      <c r="A9802" s="4" t="str">
        <f aca="false">B9802&amp;"|"&amp;C9802</f>
        <v>tdbR00000955 Pro-UGG|17</v>
      </c>
      <c r="B9802" s="4" t="s">
        <v>171</v>
      </c>
      <c r="C9802" s="4" t="s">
        <v>791</v>
      </c>
      <c r="D9802" s="4" t="n">
        <v>17</v>
      </c>
      <c r="E9802" s="19" t="s">
        <v>777</v>
      </c>
      <c r="F9802" s="20" t="s">
        <v>788</v>
      </c>
    </row>
    <row r="9803" customFormat="false" ht="15" hidden="false" customHeight="false" outlineLevel="0" collapsed="false">
      <c r="A9803" s="4" t="str">
        <f aca="false">B9803&amp;"|"&amp;C9803</f>
        <v>tdbR00000955 Pro-UGG|17a</v>
      </c>
      <c r="B9803" s="4" t="s">
        <v>171</v>
      </c>
      <c r="C9803" s="4" t="s">
        <v>792</v>
      </c>
      <c r="D9803" s="4" t="n">
        <v>18</v>
      </c>
      <c r="E9803" s="19" t="s">
        <v>777</v>
      </c>
      <c r="F9803" s="20" t="s">
        <v>788</v>
      </c>
    </row>
    <row r="9804" customFormat="false" ht="15" hidden="false" customHeight="false" outlineLevel="0" collapsed="false">
      <c r="A9804" s="4" t="str">
        <f aca="false">B9804&amp;"|"&amp;C9804</f>
        <v>tdbR00000955 Pro-UGG|18</v>
      </c>
      <c r="B9804" s="4" t="s">
        <v>171</v>
      </c>
      <c r="C9804" s="4" t="s">
        <v>793</v>
      </c>
      <c r="D9804" s="4" t="n">
        <v>19</v>
      </c>
      <c r="E9804" s="19" t="s">
        <v>459</v>
      </c>
      <c r="F9804" s="20" t="s">
        <v>788</v>
      </c>
    </row>
    <row r="9805" customFormat="false" ht="15" hidden="false" customHeight="false" outlineLevel="0" collapsed="false">
      <c r="A9805" s="4" t="str">
        <f aca="false">B9805&amp;"|"&amp;C9805</f>
        <v>tdbR00000955 Pro-UGG|19</v>
      </c>
      <c r="B9805" s="4" t="s">
        <v>171</v>
      </c>
      <c r="C9805" s="4" t="s">
        <v>794</v>
      </c>
      <c r="D9805" s="4" t="n">
        <v>20</v>
      </c>
      <c r="E9805" s="19" t="s">
        <v>459</v>
      </c>
      <c r="F9805" s="20" t="s">
        <v>788</v>
      </c>
    </row>
    <row r="9806" customFormat="false" ht="15" hidden="false" customHeight="false" outlineLevel="0" collapsed="false">
      <c r="A9806" s="4" t="str">
        <f aca="false">B9806&amp;"|"&amp;C9806</f>
        <v>tdbR00000955 Pro-UGG|20</v>
      </c>
      <c r="B9806" s="4" t="s">
        <v>171</v>
      </c>
      <c r="C9806" s="4" t="s">
        <v>795</v>
      </c>
      <c r="D9806" s="4" t="n">
        <v>21</v>
      </c>
      <c r="E9806" s="19" t="s">
        <v>777</v>
      </c>
      <c r="F9806" s="20" t="s">
        <v>788</v>
      </c>
    </row>
    <row r="9807" customFormat="false" ht="15" hidden="false" customHeight="false" outlineLevel="0" collapsed="false">
      <c r="A9807" s="4" t="str">
        <f aca="false">B9807&amp;"|"&amp;C9807</f>
        <v>tdbR00000955 Pro-UGG|20a</v>
      </c>
      <c r="B9807" s="4" t="s">
        <v>171</v>
      </c>
      <c r="C9807" s="4" t="s">
        <v>796</v>
      </c>
      <c r="D9807" s="4" t="n">
        <v>22</v>
      </c>
      <c r="E9807" s="19" t="s">
        <v>777</v>
      </c>
      <c r="F9807" s="20" t="s">
        <v>788</v>
      </c>
    </row>
    <row r="9808" customFormat="false" ht="15" hidden="false" customHeight="false" outlineLevel="0" collapsed="false">
      <c r="A9808" s="4" t="str">
        <f aca="false">B9808&amp;"|"&amp;C9808</f>
        <v>tdbR00000955 Pro-UGG|21</v>
      </c>
      <c r="B9808" s="4" t="s">
        <v>171</v>
      </c>
      <c r="C9808" s="4" t="s">
        <v>797</v>
      </c>
      <c r="D9808" s="4" t="n">
        <v>23</v>
      </c>
      <c r="E9808" s="19" t="s">
        <v>780</v>
      </c>
      <c r="F9808" s="20" t="s">
        <v>788</v>
      </c>
    </row>
    <row r="9809" customFormat="false" ht="15" hidden="false" customHeight="false" outlineLevel="0" collapsed="false">
      <c r="A9809" s="4" t="str">
        <f aca="false">B9809&amp;"|"&amp;C9809</f>
        <v>tdbR00000955 Pro-UGG|22</v>
      </c>
      <c r="B9809" s="4" t="s">
        <v>171</v>
      </c>
      <c r="C9809" s="4" t="s">
        <v>798</v>
      </c>
      <c r="D9809" s="4" t="n">
        <v>24</v>
      </c>
      <c r="E9809" s="8" t="s">
        <v>459</v>
      </c>
      <c r="F9809" s="7" t="s">
        <v>783</v>
      </c>
    </row>
    <row r="9810" customFormat="false" ht="15" hidden="false" customHeight="false" outlineLevel="0" collapsed="false">
      <c r="A9810" s="4" t="str">
        <f aca="false">B9810&amp;"|"&amp;C9810</f>
        <v>tdbR00000955 Pro-UGG|23</v>
      </c>
      <c r="B9810" s="4" t="s">
        <v>171</v>
      </c>
      <c r="C9810" s="4" t="s">
        <v>799</v>
      </c>
      <c r="D9810" s="4" t="n">
        <v>25</v>
      </c>
      <c r="E9810" s="8" t="s">
        <v>772</v>
      </c>
      <c r="F9810" s="7" t="s">
        <v>783</v>
      </c>
    </row>
    <row r="9811" customFormat="false" ht="15" hidden="false" customHeight="false" outlineLevel="0" collapsed="false">
      <c r="A9811" s="4" t="str">
        <f aca="false">B9811&amp;"|"&amp;C9811</f>
        <v>tdbR00000955 Pro-UGG|24</v>
      </c>
      <c r="B9811" s="4" t="s">
        <v>171</v>
      </c>
      <c r="C9811" s="4" t="s">
        <v>800</v>
      </c>
      <c r="D9811" s="4" t="n">
        <v>26</v>
      </c>
      <c r="E9811" s="8" t="s">
        <v>459</v>
      </c>
      <c r="F9811" s="7" t="s">
        <v>783</v>
      </c>
    </row>
    <row r="9812" customFormat="false" ht="15" hidden="false" customHeight="false" outlineLevel="0" collapsed="false">
      <c r="A9812" s="4" t="str">
        <f aca="false">B9812&amp;"|"&amp;C9812</f>
        <v>tdbR00000955 Pro-UGG|25</v>
      </c>
      <c r="B9812" s="4" t="s">
        <v>171</v>
      </c>
      <c r="C9812" s="4" t="s">
        <v>801</v>
      </c>
      <c r="D9812" s="4" t="n">
        <v>27</v>
      </c>
      <c r="E9812" s="8" t="s">
        <v>772</v>
      </c>
      <c r="F9812" s="7" t="s">
        <v>783</v>
      </c>
    </row>
    <row r="9813" customFormat="false" ht="15" hidden="false" customHeight="false" outlineLevel="0" collapsed="false">
      <c r="A9813" s="4" t="str">
        <f aca="false">B9813&amp;"|"&amp;C9813</f>
        <v>tdbR00000955 Pro-UGG|26</v>
      </c>
      <c r="B9813" s="4" t="s">
        <v>171</v>
      </c>
      <c r="C9813" s="4" t="s">
        <v>802</v>
      </c>
      <c r="D9813" s="4" t="n">
        <v>28</v>
      </c>
      <c r="E9813" s="3" t="s">
        <v>459</v>
      </c>
      <c r="F9813" s="4" t="s">
        <v>803</v>
      </c>
    </row>
    <row r="9814" customFormat="false" ht="15" hidden="false" customHeight="false" outlineLevel="0" collapsed="false">
      <c r="A9814" s="4" t="str">
        <f aca="false">B9814&amp;"|"&amp;C9814</f>
        <v>tdbR00000955 Pro-UGG|27</v>
      </c>
      <c r="B9814" s="4" t="s">
        <v>171</v>
      </c>
      <c r="C9814" s="4" t="s">
        <v>804</v>
      </c>
      <c r="D9814" s="4" t="n">
        <v>29</v>
      </c>
      <c r="E9814" s="21" t="s">
        <v>777</v>
      </c>
      <c r="F9814" s="22" t="s">
        <v>805</v>
      </c>
    </row>
    <row r="9815" customFormat="false" ht="15" hidden="false" customHeight="false" outlineLevel="0" collapsed="false">
      <c r="A9815" s="4" t="str">
        <f aca="false">B9815&amp;"|"&amp;C9815</f>
        <v>tdbR00000955 Pro-UGG|28</v>
      </c>
      <c r="B9815" s="4" t="s">
        <v>171</v>
      </c>
      <c r="C9815" s="4" t="s">
        <v>806</v>
      </c>
      <c r="D9815" s="4" t="n">
        <v>30</v>
      </c>
      <c r="E9815" s="21" t="s">
        <v>772</v>
      </c>
      <c r="F9815" s="22" t="s">
        <v>805</v>
      </c>
    </row>
    <row r="9816" customFormat="false" ht="15" hidden="false" customHeight="false" outlineLevel="0" collapsed="false">
      <c r="A9816" s="4" t="str">
        <f aca="false">B9816&amp;"|"&amp;C9816</f>
        <v>tdbR00000955 Pro-UGG|29</v>
      </c>
      <c r="B9816" s="4" t="s">
        <v>171</v>
      </c>
      <c r="C9816" s="4" t="s">
        <v>807</v>
      </c>
      <c r="D9816" s="4" t="n">
        <v>31</v>
      </c>
      <c r="E9816" s="21" t="s">
        <v>772</v>
      </c>
      <c r="F9816" s="22" t="s">
        <v>805</v>
      </c>
    </row>
    <row r="9817" customFormat="false" ht="15" hidden="false" customHeight="false" outlineLevel="0" collapsed="false">
      <c r="A9817" s="4" t="str">
        <f aca="false">B9817&amp;"|"&amp;C9817</f>
        <v>tdbR00000955 Pro-UGG|30</v>
      </c>
      <c r="B9817" s="4" t="s">
        <v>171</v>
      </c>
      <c r="C9817" s="4" t="s">
        <v>808</v>
      </c>
      <c r="D9817" s="4" t="n">
        <v>32</v>
      </c>
      <c r="E9817" s="21" t="s">
        <v>459</v>
      </c>
      <c r="F9817" s="22" t="s">
        <v>805</v>
      </c>
    </row>
    <row r="9818" customFormat="false" ht="15" hidden="false" customHeight="false" outlineLevel="0" collapsed="false">
      <c r="A9818" s="4" t="str">
        <f aca="false">B9818&amp;"|"&amp;C9818</f>
        <v>tdbR00000955 Pro-UGG|31</v>
      </c>
      <c r="B9818" s="4" t="s">
        <v>171</v>
      </c>
      <c r="C9818" s="4" t="s">
        <v>809</v>
      </c>
      <c r="D9818" s="4" t="n">
        <v>33</v>
      </c>
      <c r="E9818" s="21" t="s">
        <v>772</v>
      </c>
      <c r="F9818" s="22" t="s">
        <v>805</v>
      </c>
    </row>
    <row r="9819" customFormat="false" ht="15" hidden="false" customHeight="false" outlineLevel="0" collapsed="false">
      <c r="A9819" s="4" t="str">
        <f aca="false">B9819&amp;"|"&amp;C9819</f>
        <v>tdbR00000955 Pro-UGG|32</v>
      </c>
      <c r="B9819" s="4" t="s">
        <v>171</v>
      </c>
      <c r="C9819" s="4" t="s">
        <v>810</v>
      </c>
      <c r="D9819" s="4" t="n">
        <v>34</v>
      </c>
      <c r="E9819" s="19" t="s">
        <v>777</v>
      </c>
      <c r="F9819" s="20" t="s">
        <v>811</v>
      </c>
    </row>
    <row r="9820" customFormat="false" ht="15" hidden="false" customHeight="false" outlineLevel="0" collapsed="false">
      <c r="A9820" s="4" t="str">
        <f aca="false">B9820&amp;"|"&amp;C9820</f>
        <v>tdbR00000955 Pro-UGG|33</v>
      </c>
      <c r="B9820" s="4" t="s">
        <v>171</v>
      </c>
      <c r="C9820" s="4" t="s">
        <v>812</v>
      </c>
      <c r="D9820" s="4" t="n">
        <v>35</v>
      </c>
      <c r="E9820" s="19" t="s">
        <v>777</v>
      </c>
      <c r="F9820" s="20" t="s">
        <v>811</v>
      </c>
    </row>
    <row r="9821" customFormat="false" ht="15" hidden="false" customHeight="false" outlineLevel="0" collapsed="false">
      <c r="A9821" s="4" t="str">
        <f aca="false">B9821&amp;"|"&amp;C9821</f>
        <v>tdbR00000955 Pro-UGG|34</v>
      </c>
      <c r="B9821" s="4" t="s">
        <v>171</v>
      </c>
      <c r="C9821" s="4" t="s">
        <v>813</v>
      </c>
      <c r="D9821" s="4" t="n">
        <v>36</v>
      </c>
      <c r="E9821" s="19" t="s">
        <v>777</v>
      </c>
      <c r="F9821" s="20" t="s">
        <v>811</v>
      </c>
    </row>
    <row r="9822" customFormat="false" ht="15" hidden="false" customHeight="false" outlineLevel="0" collapsed="false">
      <c r="A9822" s="4" t="str">
        <f aca="false">B9822&amp;"|"&amp;C9822</f>
        <v>tdbR00000955 Pro-UGG|35</v>
      </c>
      <c r="B9822" s="4" t="s">
        <v>171</v>
      </c>
      <c r="C9822" s="4" t="s">
        <v>814</v>
      </c>
      <c r="D9822" s="4" t="n">
        <v>37</v>
      </c>
      <c r="E9822" s="19" t="s">
        <v>459</v>
      </c>
      <c r="F9822" s="20" t="s">
        <v>811</v>
      </c>
    </row>
    <row r="9823" customFormat="false" ht="15" hidden="false" customHeight="false" outlineLevel="0" collapsed="false">
      <c r="A9823" s="4" t="str">
        <f aca="false">B9823&amp;"|"&amp;C9823</f>
        <v>tdbR00000955 Pro-UGG|36</v>
      </c>
      <c r="B9823" s="4" t="s">
        <v>171</v>
      </c>
      <c r="C9823" s="4" t="s">
        <v>815</v>
      </c>
      <c r="D9823" s="4" t="n">
        <v>38</v>
      </c>
      <c r="E9823" s="19" t="s">
        <v>459</v>
      </c>
      <c r="F9823" s="20" t="s">
        <v>811</v>
      </c>
    </row>
    <row r="9824" customFormat="false" ht="15" hidden="false" customHeight="false" outlineLevel="0" collapsed="false">
      <c r="A9824" s="4" t="str">
        <f aca="false">B9824&amp;"|"&amp;C9824</f>
        <v>tdbR00000955 Pro-UGG|37</v>
      </c>
      <c r="B9824" s="4" t="s">
        <v>171</v>
      </c>
      <c r="C9824" s="4" t="s">
        <v>816</v>
      </c>
      <c r="D9824" s="4" t="n">
        <v>39</v>
      </c>
      <c r="E9824" s="19" t="s">
        <v>459</v>
      </c>
      <c r="F9824" s="20" t="s">
        <v>811</v>
      </c>
    </row>
    <row r="9825" customFormat="false" ht="15" hidden="false" customHeight="false" outlineLevel="0" collapsed="false">
      <c r="A9825" s="4" t="str">
        <f aca="false">B9825&amp;"|"&amp;C9825</f>
        <v>tdbR00000955 Pro-UGG|38</v>
      </c>
      <c r="B9825" s="4" t="s">
        <v>171</v>
      </c>
      <c r="C9825" s="4" t="s">
        <v>817</v>
      </c>
      <c r="D9825" s="4" t="n">
        <v>40</v>
      </c>
      <c r="E9825" s="19" t="s">
        <v>780</v>
      </c>
      <c r="F9825" s="20" t="s">
        <v>811</v>
      </c>
    </row>
    <row r="9826" customFormat="false" ht="15" hidden="false" customHeight="false" outlineLevel="0" collapsed="false">
      <c r="A9826" s="4" t="str">
        <f aca="false">B9826&amp;"|"&amp;C9826</f>
        <v>tdbR00000955 Pro-UGG|39</v>
      </c>
      <c r="B9826" s="4" t="s">
        <v>171</v>
      </c>
      <c r="C9826" s="4" t="s">
        <v>818</v>
      </c>
      <c r="D9826" s="4" t="n">
        <v>41</v>
      </c>
      <c r="E9826" s="21" t="s">
        <v>459</v>
      </c>
      <c r="F9826" s="22" t="s">
        <v>805</v>
      </c>
    </row>
    <row r="9827" customFormat="false" ht="15" hidden="false" customHeight="false" outlineLevel="0" collapsed="false">
      <c r="A9827" s="4" t="str">
        <f aca="false">B9827&amp;"|"&amp;C9827</f>
        <v>tdbR00000955 Pro-UGG|40</v>
      </c>
      <c r="B9827" s="4" t="s">
        <v>171</v>
      </c>
      <c r="C9827" s="4" t="s">
        <v>819</v>
      </c>
      <c r="D9827" s="4" t="n">
        <v>42</v>
      </c>
      <c r="E9827" s="21" t="s">
        <v>772</v>
      </c>
      <c r="F9827" s="22" t="s">
        <v>805</v>
      </c>
    </row>
    <row r="9828" customFormat="false" ht="15" hidden="false" customHeight="false" outlineLevel="0" collapsed="false">
      <c r="A9828" s="4" t="str">
        <f aca="false">B9828&amp;"|"&amp;C9828</f>
        <v>tdbR00000955 Pro-UGG|41</v>
      </c>
      <c r="B9828" s="4" t="s">
        <v>171</v>
      </c>
      <c r="C9828" s="4" t="s">
        <v>820</v>
      </c>
      <c r="D9828" s="4" t="n">
        <v>43</v>
      </c>
      <c r="E9828" s="21" t="s">
        <v>459</v>
      </c>
      <c r="F9828" s="22" t="s">
        <v>805</v>
      </c>
    </row>
    <row r="9829" customFormat="false" ht="15" hidden="false" customHeight="false" outlineLevel="0" collapsed="false">
      <c r="A9829" s="4" t="str">
        <f aca="false">B9829&amp;"|"&amp;C9829</f>
        <v>tdbR00000955 Pro-UGG|42</v>
      </c>
      <c r="B9829" s="4" t="s">
        <v>171</v>
      </c>
      <c r="C9829" s="4" t="s">
        <v>821</v>
      </c>
      <c r="D9829" s="4" t="n">
        <v>44</v>
      </c>
      <c r="E9829" s="21" t="s">
        <v>459</v>
      </c>
      <c r="F9829" s="22" t="s">
        <v>805</v>
      </c>
    </row>
    <row r="9830" customFormat="false" ht="15" hidden="false" customHeight="false" outlineLevel="0" collapsed="false">
      <c r="A9830" s="4" t="str">
        <f aca="false">B9830&amp;"|"&amp;C9830</f>
        <v>tdbR00000955 Pro-UGG|43</v>
      </c>
      <c r="B9830" s="4" t="s">
        <v>171</v>
      </c>
      <c r="C9830" s="4" t="s">
        <v>822</v>
      </c>
      <c r="D9830" s="4" t="n">
        <v>45</v>
      </c>
      <c r="E9830" s="21" t="s">
        <v>780</v>
      </c>
      <c r="F9830" s="22" t="s">
        <v>805</v>
      </c>
    </row>
    <row r="9831" customFormat="false" ht="15" hidden="false" customHeight="false" outlineLevel="0" collapsed="false">
      <c r="A9831" s="4" t="str">
        <f aca="false">B9831&amp;"|"&amp;C9831</f>
        <v>tdbR00000955 Pro-UGG|44</v>
      </c>
      <c r="B9831" s="4" t="s">
        <v>171</v>
      </c>
      <c r="C9831" s="4" t="s">
        <v>823</v>
      </c>
      <c r="D9831" s="4" t="n">
        <v>46</v>
      </c>
      <c r="E9831" s="19" t="s">
        <v>780</v>
      </c>
      <c r="F9831" s="20" t="s">
        <v>824</v>
      </c>
    </row>
    <row r="9832" customFormat="false" ht="15" hidden="false" customHeight="false" outlineLevel="0" collapsed="false">
      <c r="A9832" s="4" t="str">
        <f aca="false">B9832&amp;"|"&amp;C9832</f>
        <v>tdbR00000955 Pro-UGG|45</v>
      </c>
      <c r="B9832" s="4" t="s">
        <v>171</v>
      </c>
      <c r="C9832" s="4" t="s">
        <v>825</v>
      </c>
      <c r="D9832" s="4" t="n">
        <v>47</v>
      </c>
      <c r="E9832" s="19" t="s">
        <v>459</v>
      </c>
      <c r="F9832" s="20" t="s">
        <v>824</v>
      </c>
    </row>
    <row r="9833" customFormat="false" ht="15" hidden="false" customHeight="false" outlineLevel="0" collapsed="false">
      <c r="A9833" s="4" t="str">
        <f aca="false">B9833&amp;"|"&amp;C9833</f>
        <v>tdbR00000955 Pro-UGG|46</v>
      </c>
      <c r="B9833" s="4" t="s">
        <v>171</v>
      </c>
      <c r="C9833" s="4" t="s">
        <v>826</v>
      </c>
      <c r="D9833" s="4" t="n">
        <v>48</v>
      </c>
      <c r="E9833" s="19" t="s">
        <v>459</v>
      </c>
      <c r="F9833" s="20" t="s">
        <v>824</v>
      </c>
    </row>
    <row r="9834" customFormat="false" ht="15" hidden="false" customHeight="false" outlineLevel="0" collapsed="false">
      <c r="A9834" s="4" t="str">
        <f aca="false">B9834&amp;"|"&amp;C9834</f>
        <v>tdbR00000955 Pro-UGG|47</v>
      </c>
      <c r="B9834" s="4" t="s">
        <v>171</v>
      </c>
      <c r="C9834" s="4" t="s">
        <v>827</v>
      </c>
      <c r="D9834" s="4" t="n">
        <v>49</v>
      </c>
      <c r="E9834" s="19" t="s">
        <v>777</v>
      </c>
      <c r="F9834" s="20" t="s">
        <v>824</v>
      </c>
    </row>
    <row r="9835" customFormat="false" ht="15" hidden="false" customHeight="false" outlineLevel="0" collapsed="false">
      <c r="A9835" s="4" t="str">
        <f aca="false">B9835&amp;"|"&amp;C9835</f>
        <v>tdbR00000955 Pro-UGG|48</v>
      </c>
      <c r="B9835" s="4" t="s">
        <v>171</v>
      </c>
      <c r="C9835" s="4" t="s">
        <v>828</v>
      </c>
      <c r="D9835" s="4" t="n">
        <v>50</v>
      </c>
      <c r="E9835" s="19" t="s">
        <v>772</v>
      </c>
      <c r="F9835" s="20" t="s">
        <v>824</v>
      </c>
    </row>
    <row r="9836" customFormat="false" ht="15" hidden="false" customHeight="false" outlineLevel="0" collapsed="false">
      <c r="A9836" s="4" t="str">
        <f aca="false">B9836&amp;"|"&amp;C9836</f>
        <v>tdbR00000955 Pro-UGG|49</v>
      </c>
      <c r="B9836" s="4" t="s">
        <v>171</v>
      </c>
      <c r="C9836" s="4" t="s">
        <v>829</v>
      </c>
      <c r="D9836" s="4" t="n">
        <v>51</v>
      </c>
      <c r="E9836" s="23" t="s">
        <v>459</v>
      </c>
      <c r="F9836" s="10" t="s">
        <v>830</v>
      </c>
    </row>
    <row r="9837" customFormat="false" ht="15" hidden="false" customHeight="false" outlineLevel="0" collapsed="false">
      <c r="A9837" s="4" t="str">
        <f aca="false">B9837&amp;"|"&amp;C9837</f>
        <v>tdbR00000955 Pro-UGG|50</v>
      </c>
      <c r="B9837" s="4" t="s">
        <v>171</v>
      </c>
      <c r="C9837" s="4" t="s">
        <v>831</v>
      </c>
      <c r="D9837" s="4" t="n">
        <v>52</v>
      </c>
      <c r="E9837" s="23" t="s">
        <v>777</v>
      </c>
      <c r="F9837" s="10" t="s">
        <v>830</v>
      </c>
    </row>
    <row r="9838" customFormat="false" ht="15" hidden="false" customHeight="false" outlineLevel="0" collapsed="false">
      <c r="A9838" s="4" t="str">
        <f aca="false">B9838&amp;"|"&amp;C9838</f>
        <v>tdbR00000955 Pro-UGG|51</v>
      </c>
      <c r="B9838" s="4" t="s">
        <v>171</v>
      </c>
      <c r="C9838" s="4" t="s">
        <v>832</v>
      </c>
      <c r="D9838" s="4" t="n">
        <v>53</v>
      </c>
      <c r="E9838" s="23" t="s">
        <v>772</v>
      </c>
      <c r="F9838" s="10" t="s">
        <v>830</v>
      </c>
    </row>
    <row r="9839" customFormat="false" ht="15" hidden="false" customHeight="false" outlineLevel="0" collapsed="false">
      <c r="A9839" s="4" t="str">
        <f aca="false">B9839&amp;"|"&amp;C9839</f>
        <v>tdbR00000955 Pro-UGG|52</v>
      </c>
      <c r="B9839" s="4" t="s">
        <v>171</v>
      </c>
      <c r="C9839" s="4" t="s">
        <v>833</v>
      </c>
      <c r="D9839" s="4" t="n">
        <v>54</v>
      </c>
      <c r="E9839" s="23" t="s">
        <v>459</v>
      </c>
      <c r="F9839" s="10" t="s">
        <v>830</v>
      </c>
    </row>
    <row r="9840" customFormat="false" ht="15" hidden="false" customHeight="false" outlineLevel="0" collapsed="false">
      <c r="A9840" s="4" t="str">
        <f aca="false">B9840&amp;"|"&amp;C9840</f>
        <v>tdbR00000955 Pro-UGG|53</v>
      </c>
      <c r="B9840" s="4" t="s">
        <v>171</v>
      </c>
      <c r="C9840" s="4" t="s">
        <v>834</v>
      </c>
      <c r="D9840" s="4" t="n">
        <v>55</v>
      </c>
      <c r="E9840" s="23" t="s">
        <v>459</v>
      </c>
      <c r="F9840" s="10" t="s">
        <v>830</v>
      </c>
    </row>
    <row r="9841" customFormat="false" ht="15" hidden="false" customHeight="false" outlineLevel="0" collapsed="false">
      <c r="A9841" s="4" t="str">
        <f aca="false">B9841&amp;"|"&amp;C9841</f>
        <v>tdbR00000955 Pro-UGG|54</v>
      </c>
      <c r="B9841" s="4" t="s">
        <v>171</v>
      </c>
      <c r="C9841" s="4" t="s">
        <v>835</v>
      </c>
      <c r="D9841" s="4" t="n">
        <v>56</v>
      </c>
      <c r="E9841" s="19" t="s">
        <v>777</v>
      </c>
      <c r="F9841" s="20" t="s">
        <v>836</v>
      </c>
    </row>
    <row r="9842" customFormat="false" ht="15" hidden="false" customHeight="false" outlineLevel="0" collapsed="false">
      <c r="A9842" s="4" t="str">
        <f aca="false">B9842&amp;"|"&amp;C9842</f>
        <v>tdbR00000955 Pro-UGG|55</v>
      </c>
      <c r="B9842" s="4" t="s">
        <v>171</v>
      </c>
      <c r="C9842" s="4" t="s">
        <v>837</v>
      </c>
      <c r="D9842" s="4" t="n">
        <v>57</v>
      </c>
      <c r="E9842" s="19" t="s">
        <v>777</v>
      </c>
      <c r="F9842" s="20" t="s">
        <v>836</v>
      </c>
    </row>
    <row r="9843" customFormat="false" ht="15" hidden="false" customHeight="false" outlineLevel="0" collapsed="false">
      <c r="A9843" s="4" t="str">
        <f aca="false">B9843&amp;"|"&amp;C9843</f>
        <v>tdbR00000955 Pro-UGG|56</v>
      </c>
      <c r="B9843" s="4" t="s">
        <v>171</v>
      </c>
      <c r="C9843" s="4" t="s">
        <v>838</v>
      </c>
      <c r="D9843" s="4" t="n">
        <v>58</v>
      </c>
      <c r="E9843" s="19" t="s">
        <v>772</v>
      </c>
      <c r="F9843" s="20" t="s">
        <v>836</v>
      </c>
    </row>
    <row r="9844" customFormat="false" ht="15" hidden="false" customHeight="false" outlineLevel="0" collapsed="false">
      <c r="A9844" s="4" t="str">
        <f aca="false">B9844&amp;"|"&amp;C9844</f>
        <v>tdbR00000955 Pro-UGG|57</v>
      </c>
      <c r="B9844" s="4" t="s">
        <v>171</v>
      </c>
      <c r="C9844" s="4" t="s">
        <v>839</v>
      </c>
      <c r="D9844" s="4" t="n">
        <v>59</v>
      </c>
      <c r="E9844" s="19" t="s">
        <v>459</v>
      </c>
      <c r="F9844" s="20" t="s">
        <v>836</v>
      </c>
    </row>
    <row r="9845" customFormat="false" ht="15" hidden="false" customHeight="false" outlineLevel="0" collapsed="false">
      <c r="A9845" s="4" t="str">
        <f aca="false">B9845&amp;"|"&amp;C9845</f>
        <v>tdbR00000955 Pro-UGG|58</v>
      </c>
      <c r="B9845" s="4" t="s">
        <v>171</v>
      </c>
      <c r="C9845" s="4" t="s">
        <v>840</v>
      </c>
      <c r="D9845" s="4" t="n">
        <v>60</v>
      </c>
      <c r="E9845" s="19" t="s">
        <v>780</v>
      </c>
      <c r="F9845" s="20" t="s">
        <v>836</v>
      </c>
    </row>
    <row r="9846" customFormat="false" ht="15" hidden="false" customHeight="false" outlineLevel="0" collapsed="false">
      <c r="A9846" s="4" t="str">
        <f aca="false">B9846&amp;"|"&amp;C9846</f>
        <v>tdbR00000955 Pro-UGG|59</v>
      </c>
      <c r="B9846" s="4" t="s">
        <v>171</v>
      </c>
      <c r="C9846" s="4" t="s">
        <v>841</v>
      </c>
      <c r="D9846" s="4" t="n">
        <v>61</v>
      </c>
      <c r="E9846" s="19" t="s">
        <v>780</v>
      </c>
      <c r="F9846" s="20" t="s">
        <v>836</v>
      </c>
    </row>
    <row r="9847" customFormat="false" ht="15" hidden="false" customHeight="false" outlineLevel="0" collapsed="false">
      <c r="A9847" s="4" t="str">
        <f aca="false">B9847&amp;"|"&amp;C9847</f>
        <v>tdbR00000955 Pro-UGG|60</v>
      </c>
      <c r="B9847" s="4" t="s">
        <v>171</v>
      </c>
      <c r="C9847" s="4" t="s">
        <v>842</v>
      </c>
      <c r="D9847" s="4" t="n">
        <v>62</v>
      </c>
      <c r="E9847" s="19" t="s">
        <v>777</v>
      </c>
      <c r="F9847" s="20" t="s">
        <v>836</v>
      </c>
    </row>
    <row r="9848" customFormat="false" ht="15" hidden="false" customHeight="false" outlineLevel="0" collapsed="false">
      <c r="A9848" s="4" t="str">
        <f aca="false">B9848&amp;"|"&amp;C9848</f>
        <v>tdbR00000955 Pro-UGG|61</v>
      </c>
      <c r="B9848" s="4" t="s">
        <v>171</v>
      </c>
      <c r="C9848" s="4" t="s">
        <v>843</v>
      </c>
      <c r="D9848" s="4" t="n">
        <v>63</v>
      </c>
      <c r="E9848" s="23" t="s">
        <v>772</v>
      </c>
      <c r="F9848" s="10" t="s">
        <v>830</v>
      </c>
    </row>
    <row r="9849" customFormat="false" ht="15" hidden="false" customHeight="false" outlineLevel="0" collapsed="false">
      <c r="A9849" s="4" t="str">
        <f aca="false">B9849&amp;"|"&amp;C9849</f>
        <v>tdbR00000955 Pro-UGG|62</v>
      </c>
      <c r="B9849" s="4" t="s">
        <v>171</v>
      </c>
      <c r="C9849" s="4" t="s">
        <v>844</v>
      </c>
      <c r="D9849" s="4" t="n">
        <v>64</v>
      </c>
      <c r="E9849" s="23" t="s">
        <v>772</v>
      </c>
      <c r="F9849" s="10" t="s">
        <v>830</v>
      </c>
    </row>
    <row r="9850" customFormat="false" ht="15" hidden="false" customHeight="false" outlineLevel="0" collapsed="false">
      <c r="A9850" s="4" t="str">
        <f aca="false">B9850&amp;"|"&amp;C9850</f>
        <v>tdbR00000955 Pro-UGG|63</v>
      </c>
      <c r="B9850" s="4" t="s">
        <v>171</v>
      </c>
      <c r="C9850" s="4" t="s">
        <v>845</v>
      </c>
      <c r="D9850" s="4" t="n">
        <v>65</v>
      </c>
      <c r="E9850" s="23" t="s">
        <v>459</v>
      </c>
      <c r="F9850" s="10" t="s">
        <v>830</v>
      </c>
    </row>
    <row r="9851" customFormat="false" ht="15" hidden="false" customHeight="false" outlineLevel="0" collapsed="false">
      <c r="A9851" s="4" t="str">
        <f aca="false">B9851&amp;"|"&amp;C9851</f>
        <v>tdbR00000955 Pro-UGG|64</v>
      </c>
      <c r="B9851" s="4" t="s">
        <v>171</v>
      </c>
      <c r="C9851" s="4" t="s">
        <v>846</v>
      </c>
      <c r="D9851" s="4" t="n">
        <v>66</v>
      </c>
      <c r="E9851" s="23" t="s">
        <v>459</v>
      </c>
      <c r="F9851" s="10" t="s">
        <v>830</v>
      </c>
    </row>
    <row r="9852" customFormat="false" ht="15" hidden="false" customHeight="false" outlineLevel="0" collapsed="false">
      <c r="A9852" s="4" t="str">
        <f aca="false">B9852&amp;"|"&amp;C9852</f>
        <v>tdbR00000955 Pro-UGG|65</v>
      </c>
      <c r="B9852" s="4" t="s">
        <v>171</v>
      </c>
      <c r="C9852" s="4" t="s">
        <v>847</v>
      </c>
      <c r="D9852" s="4" t="n">
        <v>67</v>
      </c>
      <c r="E9852" s="23" t="s">
        <v>772</v>
      </c>
      <c r="F9852" s="10" t="s">
        <v>830</v>
      </c>
    </row>
    <row r="9853" customFormat="false" ht="15" hidden="false" customHeight="false" outlineLevel="0" collapsed="false">
      <c r="A9853" s="4" t="str">
        <f aca="false">B9853&amp;"|"&amp;C9853</f>
        <v>tdbR00000955 Pro-UGG|66</v>
      </c>
      <c r="B9853" s="4" t="s">
        <v>171</v>
      </c>
      <c r="C9853" s="4" t="s">
        <v>848</v>
      </c>
      <c r="D9853" s="4" t="n">
        <v>68</v>
      </c>
      <c r="E9853" s="17" t="s">
        <v>772</v>
      </c>
      <c r="F9853" s="18" t="s">
        <v>768</v>
      </c>
    </row>
    <row r="9854" customFormat="false" ht="15" hidden="false" customHeight="false" outlineLevel="0" collapsed="false">
      <c r="A9854" s="4" t="str">
        <f aca="false">B9854&amp;"|"&amp;C9854</f>
        <v>tdbR00000955 Pro-UGG|67</v>
      </c>
      <c r="B9854" s="4" t="s">
        <v>171</v>
      </c>
      <c r="C9854" s="4" t="s">
        <v>849</v>
      </c>
      <c r="D9854" s="4" t="n">
        <v>69</v>
      </c>
      <c r="E9854" s="17" t="s">
        <v>780</v>
      </c>
      <c r="F9854" s="18" t="s">
        <v>768</v>
      </c>
    </row>
    <row r="9855" customFormat="false" ht="15" hidden="false" customHeight="false" outlineLevel="0" collapsed="false">
      <c r="A9855" s="4" t="str">
        <f aca="false">B9855&amp;"|"&amp;C9855</f>
        <v>tdbR00000955 Pro-UGG|68</v>
      </c>
      <c r="B9855" s="4" t="s">
        <v>171</v>
      </c>
      <c r="C9855" s="4" t="s">
        <v>850</v>
      </c>
      <c r="D9855" s="4" t="n">
        <v>70</v>
      </c>
      <c r="E9855" s="17" t="s">
        <v>772</v>
      </c>
      <c r="F9855" s="18" t="s">
        <v>768</v>
      </c>
    </row>
    <row r="9856" customFormat="false" ht="15" hidden="false" customHeight="false" outlineLevel="0" collapsed="false">
      <c r="A9856" s="4" t="str">
        <f aca="false">B9856&amp;"|"&amp;C9856</f>
        <v>tdbR00000955 Pro-UGG|69</v>
      </c>
      <c r="B9856" s="4" t="s">
        <v>171</v>
      </c>
      <c r="C9856" s="4" t="s">
        <v>851</v>
      </c>
      <c r="D9856" s="4" t="n">
        <v>71</v>
      </c>
      <c r="E9856" s="17" t="s">
        <v>772</v>
      </c>
      <c r="F9856" s="18" t="s">
        <v>768</v>
      </c>
    </row>
    <row r="9857" customFormat="false" ht="15" hidden="false" customHeight="false" outlineLevel="0" collapsed="false">
      <c r="A9857" s="4" t="str">
        <f aca="false">B9857&amp;"|"&amp;C9857</f>
        <v>tdbR00000955 Pro-UGG|70</v>
      </c>
      <c r="B9857" s="4" t="s">
        <v>171</v>
      </c>
      <c r="C9857" s="4" t="s">
        <v>852</v>
      </c>
      <c r="D9857" s="4" t="n">
        <v>72</v>
      </c>
      <c r="E9857" s="17" t="s">
        <v>772</v>
      </c>
      <c r="F9857" s="18" t="s">
        <v>768</v>
      </c>
    </row>
    <row r="9858" customFormat="false" ht="15" hidden="false" customHeight="false" outlineLevel="0" collapsed="false">
      <c r="A9858" s="4" t="str">
        <f aca="false">B9858&amp;"|"&amp;C9858</f>
        <v>tdbR00000955 Pro-UGG|71</v>
      </c>
      <c r="B9858" s="4" t="s">
        <v>171</v>
      </c>
      <c r="C9858" s="4" t="s">
        <v>853</v>
      </c>
      <c r="D9858" s="4" t="n">
        <v>73</v>
      </c>
      <c r="E9858" s="17" t="s">
        <v>772</v>
      </c>
      <c r="F9858" s="18" t="s">
        <v>768</v>
      </c>
    </row>
    <row r="9859" customFormat="false" ht="15" hidden="false" customHeight="false" outlineLevel="0" collapsed="false">
      <c r="A9859" s="4" t="str">
        <f aca="false">B9859&amp;"|"&amp;C9859</f>
        <v>tdbR00000955 Pro-UGG|72</v>
      </c>
      <c r="B9859" s="4" t="s">
        <v>171</v>
      </c>
      <c r="C9859" s="4" t="s">
        <v>854</v>
      </c>
      <c r="D9859" s="4" t="n">
        <v>74</v>
      </c>
      <c r="E9859" s="17" t="s">
        <v>459</v>
      </c>
      <c r="F9859" s="18" t="s">
        <v>768</v>
      </c>
    </row>
    <row r="9860" customFormat="false" ht="15" hidden="false" customHeight="false" outlineLevel="0" collapsed="false">
      <c r="A9860" s="4" t="str">
        <f aca="false">B9860&amp;"|"&amp;C9860</f>
        <v>tdbR00000964 Ser-UGA|1</v>
      </c>
      <c r="B9860" s="4" t="s">
        <v>172</v>
      </c>
      <c r="C9860" s="4" t="s">
        <v>767</v>
      </c>
      <c r="D9860" s="4" t="n">
        <v>1</v>
      </c>
      <c r="E9860" s="17" t="s">
        <v>459</v>
      </c>
      <c r="F9860" s="18" t="s">
        <v>768</v>
      </c>
    </row>
    <row r="9861" customFormat="false" ht="15" hidden="false" customHeight="false" outlineLevel="0" collapsed="false">
      <c r="A9861" s="4" t="str">
        <f aca="false">B9861&amp;"|"&amp;C9861</f>
        <v>tdbR00000964 Ser-UGA|2</v>
      </c>
      <c r="B9861" s="4" t="s">
        <v>172</v>
      </c>
      <c r="C9861" s="4" t="s">
        <v>769</v>
      </c>
      <c r="D9861" s="4" t="n">
        <v>2</v>
      </c>
      <c r="E9861" s="17" t="s">
        <v>459</v>
      </c>
      <c r="F9861" s="18" t="s">
        <v>768</v>
      </c>
    </row>
    <row r="9862" customFormat="false" ht="15" hidden="false" customHeight="false" outlineLevel="0" collapsed="false">
      <c r="A9862" s="4" t="str">
        <f aca="false">B9862&amp;"|"&amp;C9862</f>
        <v>tdbR00000964 Ser-UGA|3</v>
      </c>
      <c r="B9862" s="4" t="s">
        <v>172</v>
      </c>
      <c r="C9862" s="4" t="s">
        <v>770</v>
      </c>
      <c r="D9862" s="4" t="n">
        <v>3</v>
      </c>
      <c r="E9862" s="17" t="s">
        <v>777</v>
      </c>
      <c r="F9862" s="18" t="s">
        <v>768</v>
      </c>
    </row>
    <row r="9863" customFormat="false" ht="15" hidden="false" customHeight="false" outlineLevel="0" collapsed="false">
      <c r="A9863" s="4" t="str">
        <f aca="false">B9863&amp;"|"&amp;C9863</f>
        <v>tdbR00000964 Ser-UGA|4</v>
      </c>
      <c r="B9863" s="4" t="s">
        <v>172</v>
      </c>
      <c r="C9863" s="4" t="s">
        <v>771</v>
      </c>
      <c r="D9863" s="4" t="n">
        <v>4</v>
      </c>
      <c r="E9863" s="17" t="s">
        <v>459</v>
      </c>
      <c r="F9863" s="18" t="s">
        <v>768</v>
      </c>
    </row>
    <row r="9864" customFormat="false" ht="15" hidden="false" customHeight="false" outlineLevel="0" collapsed="false">
      <c r="A9864" s="4" t="str">
        <f aca="false">B9864&amp;"|"&amp;C9864</f>
        <v>tdbR00000964 Ser-UGA|5</v>
      </c>
      <c r="B9864" s="4" t="s">
        <v>172</v>
      </c>
      <c r="C9864" s="4" t="s">
        <v>773</v>
      </c>
      <c r="D9864" s="4" t="n">
        <v>5</v>
      </c>
      <c r="E9864" s="17" t="s">
        <v>459</v>
      </c>
      <c r="F9864" s="18" t="s">
        <v>768</v>
      </c>
    </row>
    <row r="9865" customFormat="false" ht="15" hidden="false" customHeight="false" outlineLevel="0" collapsed="false">
      <c r="A9865" s="4" t="str">
        <f aca="false">B9865&amp;"|"&amp;C9865</f>
        <v>tdbR00000964 Ser-UGA|6</v>
      </c>
      <c r="B9865" s="4" t="s">
        <v>172</v>
      </c>
      <c r="C9865" s="4" t="s">
        <v>774</v>
      </c>
      <c r="D9865" s="4" t="n">
        <v>6</v>
      </c>
      <c r="E9865" s="17" t="s">
        <v>459</v>
      </c>
      <c r="F9865" s="18" t="s">
        <v>768</v>
      </c>
    </row>
    <row r="9866" customFormat="false" ht="15" hidden="false" customHeight="false" outlineLevel="0" collapsed="false">
      <c r="A9866" s="4" t="str">
        <f aca="false">B9866&amp;"|"&amp;C9866</f>
        <v>tdbR00000964 Ser-UGA|7</v>
      </c>
      <c r="B9866" s="4" t="s">
        <v>172</v>
      </c>
      <c r="C9866" s="4" t="s">
        <v>775</v>
      </c>
      <c r="D9866" s="4" t="n">
        <v>7</v>
      </c>
      <c r="E9866" s="17" t="s">
        <v>777</v>
      </c>
      <c r="F9866" s="18" t="s">
        <v>768</v>
      </c>
    </row>
    <row r="9867" customFormat="false" ht="15" hidden="false" customHeight="false" outlineLevel="0" collapsed="false">
      <c r="A9867" s="4" t="str">
        <f aca="false">B9867&amp;"|"&amp;C9867</f>
        <v>tdbR00000964 Ser-UGA|8</v>
      </c>
      <c r="B9867" s="4" t="s">
        <v>172</v>
      </c>
      <c r="C9867" s="4" t="s">
        <v>776</v>
      </c>
      <c r="D9867" s="4" t="n">
        <v>8</v>
      </c>
      <c r="E9867" s="3" t="s">
        <v>777</v>
      </c>
      <c r="F9867" s="4" t="s">
        <v>778</v>
      </c>
    </row>
    <row r="9868" customFormat="false" ht="15" hidden="false" customHeight="false" outlineLevel="0" collapsed="false">
      <c r="A9868" s="4" t="str">
        <f aca="false">B9868&amp;"|"&amp;C9868</f>
        <v>tdbR00000964 Ser-UGA|9</v>
      </c>
      <c r="B9868" s="4" t="s">
        <v>172</v>
      </c>
      <c r="C9868" s="4" t="s">
        <v>779</v>
      </c>
      <c r="D9868" s="4" t="n">
        <v>9</v>
      </c>
      <c r="E9868" s="3" t="s">
        <v>459</v>
      </c>
      <c r="F9868" s="4" t="s">
        <v>781</v>
      </c>
    </row>
    <row r="9869" customFormat="false" ht="15" hidden="false" customHeight="false" outlineLevel="0" collapsed="false">
      <c r="A9869" s="4" t="str">
        <f aca="false">B9869&amp;"|"&amp;C9869</f>
        <v>tdbR00000964 Ser-UGA|10</v>
      </c>
      <c r="B9869" s="4" t="s">
        <v>172</v>
      </c>
      <c r="C9869" s="4" t="s">
        <v>782</v>
      </c>
      <c r="D9869" s="4" t="n">
        <v>10</v>
      </c>
      <c r="E9869" s="8" t="s">
        <v>772</v>
      </c>
      <c r="F9869" s="7" t="s">
        <v>783</v>
      </c>
    </row>
    <row r="9870" customFormat="false" ht="15" hidden="false" customHeight="false" outlineLevel="0" collapsed="false">
      <c r="A9870" s="4" t="str">
        <f aca="false">B9870&amp;"|"&amp;C9870</f>
        <v>tdbR00000964 Ser-UGA|11</v>
      </c>
      <c r="B9870" s="4" t="s">
        <v>172</v>
      </c>
      <c r="C9870" s="4" t="s">
        <v>784</v>
      </c>
      <c r="D9870" s="4" t="n">
        <v>11</v>
      </c>
      <c r="E9870" s="8" t="s">
        <v>772</v>
      </c>
      <c r="F9870" s="7" t="s">
        <v>783</v>
      </c>
    </row>
    <row r="9871" customFormat="false" ht="15" hidden="false" customHeight="false" outlineLevel="0" collapsed="false">
      <c r="A9871" s="4" t="str">
        <f aca="false">B9871&amp;"|"&amp;C9871</f>
        <v>tdbR00000964 Ser-UGA|12</v>
      </c>
      <c r="B9871" s="4" t="s">
        <v>172</v>
      </c>
      <c r="C9871" s="4" t="s">
        <v>785</v>
      </c>
      <c r="D9871" s="4" t="n">
        <v>12</v>
      </c>
      <c r="E9871" s="8" t="s">
        <v>772</v>
      </c>
      <c r="F9871" s="7" t="s">
        <v>783</v>
      </c>
    </row>
    <row r="9872" customFormat="false" ht="15" hidden="false" customHeight="false" outlineLevel="0" collapsed="false">
      <c r="A9872" s="4" t="str">
        <f aca="false">B9872&amp;"|"&amp;C9872</f>
        <v>tdbR00000964 Ser-UGA|13</v>
      </c>
      <c r="B9872" s="4" t="s">
        <v>172</v>
      </c>
      <c r="C9872" s="4" t="s">
        <v>786</v>
      </c>
      <c r="D9872" s="4" t="n">
        <v>13</v>
      </c>
      <c r="E9872" s="8" t="s">
        <v>459</v>
      </c>
      <c r="F9872" s="7" t="s">
        <v>783</v>
      </c>
    </row>
    <row r="9873" customFormat="false" ht="15" hidden="false" customHeight="false" outlineLevel="0" collapsed="false">
      <c r="A9873" s="4" t="str">
        <f aca="false">B9873&amp;"|"&amp;C9873</f>
        <v>tdbR00000964 Ser-UGA|14</v>
      </c>
      <c r="B9873" s="4" t="s">
        <v>172</v>
      </c>
      <c r="C9873" s="4" t="s">
        <v>787</v>
      </c>
      <c r="D9873" s="4" t="n">
        <v>14</v>
      </c>
      <c r="E9873" s="19" t="s">
        <v>780</v>
      </c>
      <c r="F9873" s="20" t="s">
        <v>788</v>
      </c>
    </row>
    <row r="9874" customFormat="false" ht="15" hidden="false" customHeight="false" outlineLevel="0" collapsed="false">
      <c r="A9874" s="4" t="str">
        <f aca="false">B9874&amp;"|"&amp;C9874</f>
        <v>tdbR00000964 Ser-UGA|15</v>
      </c>
      <c r="B9874" s="4" t="s">
        <v>172</v>
      </c>
      <c r="C9874" s="4" t="s">
        <v>789</v>
      </c>
      <c r="D9874" s="4" t="n">
        <v>15</v>
      </c>
      <c r="E9874" s="19" t="s">
        <v>459</v>
      </c>
      <c r="F9874" s="20" t="s">
        <v>788</v>
      </c>
    </row>
    <row r="9875" customFormat="false" ht="15" hidden="false" customHeight="false" outlineLevel="0" collapsed="false">
      <c r="A9875" s="4" t="str">
        <f aca="false">B9875&amp;"|"&amp;C9875</f>
        <v>tdbR00000964 Ser-UGA|16</v>
      </c>
      <c r="B9875" s="4" t="s">
        <v>172</v>
      </c>
      <c r="C9875" s="4" t="s">
        <v>790</v>
      </c>
      <c r="D9875" s="4" t="n">
        <v>16</v>
      </c>
      <c r="E9875" s="19" t="s">
        <v>772</v>
      </c>
      <c r="F9875" s="20" t="s">
        <v>788</v>
      </c>
    </row>
    <row r="9876" customFormat="false" ht="15" hidden="false" customHeight="false" outlineLevel="0" collapsed="false">
      <c r="A9876" s="4" t="str">
        <f aca="false">B9876&amp;"|"&amp;C9876</f>
        <v>tdbR00000964 Ser-UGA|18</v>
      </c>
      <c r="B9876" s="4" t="s">
        <v>172</v>
      </c>
      <c r="C9876" s="4" t="s">
        <v>793</v>
      </c>
      <c r="D9876" s="4" t="n">
        <v>17</v>
      </c>
      <c r="E9876" s="19" t="s">
        <v>459</v>
      </c>
      <c r="F9876" s="20" t="s">
        <v>788</v>
      </c>
    </row>
    <row r="9877" customFormat="false" ht="15" hidden="false" customHeight="false" outlineLevel="0" collapsed="false">
      <c r="A9877" s="4" t="str">
        <f aca="false">B9877&amp;"|"&amp;C9877</f>
        <v>tdbR00000964 Ser-UGA|19</v>
      </c>
      <c r="B9877" s="4" t="s">
        <v>172</v>
      </c>
      <c r="C9877" s="4" t="s">
        <v>794</v>
      </c>
      <c r="D9877" s="4" t="n">
        <v>18</v>
      </c>
      <c r="E9877" s="19" t="s">
        <v>459</v>
      </c>
      <c r="F9877" s="20" t="s">
        <v>788</v>
      </c>
    </row>
    <row r="9878" customFormat="false" ht="15" hidden="false" customHeight="false" outlineLevel="0" collapsed="false">
      <c r="A9878" s="4" t="str">
        <f aca="false">B9878&amp;"|"&amp;C9878</f>
        <v>tdbR00000964 Ser-UGA|20</v>
      </c>
      <c r="B9878" s="4" t="s">
        <v>172</v>
      </c>
      <c r="C9878" s="4" t="s">
        <v>795</v>
      </c>
      <c r="D9878" s="4" t="n">
        <v>19</v>
      </c>
      <c r="E9878" s="19" t="s">
        <v>772</v>
      </c>
      <c r="F9878" s="20" t="s">
        <v>788</v>
      </c>
    </row>
    <row r="9879" customFormat="false" ht="15" hidden="false" customHeight="false" outlineLevel="0" collapsed="false">
      <c r="A9879" s="4" t="str">
        <f aca="false">B9879&amp;"|"&amp;C9879</f>
        <v>tdbR00000964 Ser-UGA|20a</v>
      </c>
      <c r="B9879" s="4" t="s">
        <v>172</v>
      </c>
      <c r="C9879" s="4" t="s">
        <v>796</v>
      </c>
      <c r="D9879" s="4" t="n">
        <v>20</v>
      </c>
      <c r="E9879" s="19" t="s">
        <v>772</v>
      </c>
      <c r="F9879" s="20" t="s">
        <v>788</v>
      </c>
    </row>
    <row r="9880" customFormat="false" ht="15" hidden="false" customHeight="false" outlineLevel="0" collapsed="false">
      <c r="A9880" s="4" t="str">
        <f aca="false">B9880&amp;"|"&amp;C9880</f>
        <v>tdbR00000964 Ser-UGA|20b</v>
      </c>
      <c r="B9880" s="4" t="s">
        <v>172</v>
      </c>
      <c r="C9880" s="4" t="s">
        <v>855</v>
      </c>
      <c r="D9880" s="4" t="n">
        <v>21</v>
      </c>
      <c r="E9880" s="19" t="s">
        <v>777</v>
      </c>
      <c r="F9880" s="20" t="s">
        <v>788</v>
      </c>
    </row>
    <row r="9881" customFormat="false" ht="15" hidden="false" customHeight="false" outlineLevel="0" collapsed="false">
      <c r="A9881" s="4" t="str">
        <f aca="false">B9881&amp;"|"&amp;C9881</f>
        <v>tdbR00000964 Ser-UGA|21</v>
      </c>
      <c r="B9881" s="4" t="s">
        <v>172</v>
      </c>
      <c r="C9881" s="4" t="s">
        <v>797</v>
      </c>
      <c r="D9881" s="4" t="n">
        <v>22</v>
      </c>
      <c r="E9881" s="19" t="s">
        <v>780</v>
      </c>
      <c r="F9881" s="20" t="s">
        <v>788</v>
      </c>
    </row>
    <row r="9882" customFormat="false" ht="15" hidden="false" customHeight="false" outlineLevel="0" collapsed="false">
      <c r="A9882" s="4" t="str">
        <f aca="false">B9882&amp;"|"&amp;C9882</f>
        <v>tdbR00000964 Ser-UGA|22</v>
      </c>
      <c r="B9882" s="4" t="s">
        <v>172</v>
      </c>
      <c r="C9882" s="4" t="s">
        <v>798</v>
      </c>
      <c r="D9882" s="4" t="n">
        <v>23</v>
      </c>
      <c r="E9882" s="8" t="s">
        <v>780</v>
      </c>
      <c r="F9882" s="7" t="s">
        <v>783</v>
      </c>
    </row>
    <row r="9883" customFormat="false" ht="15" hidden="false" customHeight="false" outlineLevel="0" collapsed="false">
      <c r="A9883" s="4" t="str">
        <f aca="false">B9883&amp;"|"&amp;C9883</f>
        <v>tdbR00000964 Ser-UGA|23</v>
      </c>
      <c r="B9883" s="4" t="s">
        <v>172</v>
      </c>
      <c r="C9883" s="4" t="s">
        <v>799</v>
      </c>
      <c r="D9883" s="4" t="n">
        <v>24</v>
      </c>
      <c r="E9883" s="8" t="s">
        <v>459</v>
      </c>
      <c r="F9883" s="7" t="s">
        <v>783</v>
      </c>
    </row>
    <row r="9884" customFormat="false" ht="15" hidden="false" customHeight="false" outlineLevel="0" collapsed="false">
      <c r="A9884" s="4" t="str">
        <f aca="false">B9884&amp;"|"&amp;C9884</f>
        <v>tdbR00000964 Ser-UGA|24</v>
      </c>
      <c r="B9884" s="4" t="s">
        <v>172</v>
      </c>
      <c r="C9884" s="4" t="s">
        <v>800</v>
      </c>
      <c r="D9884" s="4" t="n">
        <v>25</v>
      </c>
      <c r="E9884" s="8" t="s">
        <v>459</v>
      </c>
      <c r="F9884" s="7" t="s">
        <v>783</v>
      </c>
    </row>
    <row r="9885" customFormat="false" ht="15" hidden="false" customHeight="false" outlineLevel="0" collapsed="false">
      <c r="A9885" s="4" t="str">
        <f aca="false">B9885&amp;"|"&amp;C9885</f>
        <v>tdbR00000964 Ser-UGA|25</v>
      </c>
      <c r="B9885" s="4" t="s">
        <v>172</v>
      </c>
      <c r="C9885" s="4" t="s">
        <v>801</v>
      </c>
      <c r="D9885" s="4" t="n">
        <v>26</v>
      </c>
      <c r="E9885" s="8" t="s">
        <v>459</v>
      </c>
      <c r="F9885" s="7" t="s">
        <v>783</v>
      </c>
    </row>
    <row r="9886" customFormat="false" ht="15" hidden="false" customHeight="false" outlineLevel="0" collapsed="false">
      <c r="A9886" s="4" t="str">
        <f aca="false">B9886&amp;"|"&amp;C9886</f>
        <v>tdbR00000964 Ser-UGA|26</v>
      </c>
      <c r="B9886" s="4" t="s">
        <v>172</v>
      </c>
      <c r="C9886" s="4" t="s">
        <v>802</v>
      </c>
      <c r="D9886" s="4" t="n">
        <v>27</v>
      </c>
      <c r="E9886" s="3" t="s">
        <v>780</v>
      </c>
      <c r="F9886" s="4" t="s">
        <v>803</v>
      </c>
    </row>
    <row r="9887" customFormat="false" ht="15" hidden="false" customHeight="false" outlineLevel="0" collapsed="false">
      <c r="A9887" s="4" t="str">
        <f aca="false">B9887&amp;"|"&amp;C9887</f>
        <v>tdbR00000964 Ser-UGA|27</v>
      </c>
      <c r="B9887" s="4" t="s">
        <v>172</v>
      </c>
      <c r="C9887" s="4" t="s">
        <v>804</v>
      </c>
      <c r="D9887" s="4" t="n">
        <v>28</v>
      </c>
      <c r="E9887" s="21" t="s">
        <v>780</v>
      </c>
      <c r="F9887" s="22" t="s">
        <v>805</v>
      </c>
    </row>
    <row r="9888" customFormat="false" ht="15" hidden="false" customHeight="false" outlineLevel="0" collapsed="false">
      <c r="A9888" s="4" t="str">
        <f aca="false">B9888&amp;"|"&amp;C9888</f>
        <v>tdbR00000964 Ser-UGA|28</v>
      </c>
      <c r="B9888" s="4" t="s">
        <v>172</v>
      </c>
      <c r="C9888" s="4" t="s">
        <v>806</v>
      </c>
      <c r="D9888" s="4" t="n">
        <v>29</v>
      </c>
      <c r="E9888" s="21" t="s">
        <v>772</v>
      </c>
      <c r="F9888" s="22" t="s">
        <v>805</v>
      </c>
    </row>
    <row r="9889" customFormat="false" ht="15" hidden="false" customHeight="false" outlineLevel="0" collapsed="false">
      <c r="A9889" s="4" t="str">
        <f aca="false">B9889&amp;"|"&amp;C9889</f>
        <v>tdbR00000964 Ser-UGA|29</v>
      </c>
      <c r="B9889" s="4" t="s">
        <v>172</v>
      </c>
      <c r="C9889" s="4" t="s">
        <v>807</v>
      </c>
      <c r="D9889" s="4" t="n">
        <v>30</v>
      </c>
      <c r="E9889" s="21" t="s">
        <v>459</v>
      </c>
      <c r="F9889" s="22" t="s">
        <v>805</v>
      </c>
    </row>
    <row r="9890" customFormat="false" ht="15" hidden="false" customHeight="false" outlineLevel="0" collapsed="false">
      <c r="A9890" s="4" t="str">
        <f aca="false">B9890&amp;"|"&amp;C9890</f>
        <v>tdbR00000964 Ser-UGA|30</v>
      </c>
      <c r="B9890" s="4" t="s">
        <v>172</v>
      </c>
      <c r="C9890" s="4" t="s">
        <v>808</v>
      </c>
      <c r="D9890" s="4" t="n">
        <v>31</v>
      </c>
      <c r="E9890" s="21" t="s">
        <v>459</v>
      </c>
      <c r="F9890" s="22" t="s">
        <v>805</v>
      </c>
    </row>
    <row r="9891" customFormat="false" ht="15" hidden="false" customHeight="false" outlineLevel="0" collapsed="false">
      <c r="A9891" s="4" t="str">
        <f aca="false">B9891&amp;"|"&amp;C9891</f>
        <v>tdbR00000964 Ser-UGA|31</v>
      </c>
      <c r="B9891" s="4" t="s">
        <v>172</v>
      </c>
      <c r="C9891" s="4" t="s">
        <v>809</v>
      </c>
      <c r="D9891" s="4" t="n">
        <v>32</v>
      </c>
      <c r="E9891" s="21" t="s">
        <v>777</v>
      </c>
      <c r="F9891" s="22" t="s">
        <v>805</v>
      </c>
    </row>
    <row r="9892" customFormat="false" ht="15" hidden="false" customHeight="false" outlineLevel="0" collapsed="false">
      <c r="A9892" s="4" t="str">
        <f aca="false">B9892&amp;"|"&amp;C9892</f>
        <v>tdbR00000964 Ser-UGA|32</v>
      </c>
      <c r="B9892" s="4" t="s">
        <v>172</v>
      </c>
      <c r="C9892" s="4" t="s">
        <v>810</v>
      </c>
      <c r="D9892" s="4" t="n">
        <v>33</v>
      </c>
      <c r="E9892" s="19" t="s">
        <v>772</v>
      </c>
      <c r="F9892" s="20" t="s">
        <v>811</v>
      </c>
    </row>
    <row r="9893" customFormat="false" ht="15" hidden="false" customHeight="false" outlineLevel="0" collapsed="false">
      <c r="A9893" s="4" t="str">
        <f aca="false">B9893&amp;"|"&amp;C9893</f>
        <v>tdbR00000964 Ser-UGA|33</v>
      </c>
      <c r="B9893" s="4" t="s">
        <v>172</v>
      </c>
      <c r="C9893" s="4" t="s">
        <v>812</v>
      </c>
      <c r="D9893" s="4" t="n">
        <v>34</v>
      </c>
      <c r="E9893" s="19" t="s">
        <v>777</v>
      </c>
      <c r="F9893" s="20" t="s">
        <v>811</v>
      </c>
    </row>
    <row r="9894" customFormat="false" ht="15" hidden="false" customHeight="false" outlineLevel="0" collapsed="false">
      <c r="A9894" s="4" t="str">
        <f aca="false">B9894&amp;"|"&amp;C9894</f>
        <v>tdbR00000964 Ser-UGA|34</v>
      </c>
      <c r="B9894" s="4" t="s">
        <v>172</v>
      </c>
      <c r="C9894" s="4" t="s">
        <v>813</v>
      </c>
      <c r="D9894" s="4" t="n">
        <v>35</v>
      </c>
      <c r="E9894" s="19" t="s">
        <v>777</v>
      </c>
      <c r="F9894" s="20" t="s">
        <v>811</v>
      </c>
    </row>
    <row r="9895" customFormat="false" ht="15" hidden="false" customHeight="false" outlineLevel="0" collapsed="false">
      <c r="A9895" s="4" t="str">
        <f aca="false">B9895&amp;"|"&amp;C9895</f>
        <v>tdbR00000964 Ser-UGA|35</v>
      </c>
      <c r="B9895" s="4" t="s">
        <v>172</v>
      </c>
      <c r="C9895" s="4" t="s">
        <v>814</v>
      </c>
      <c r="D9895" s="4" t="n">
        <v>36</v>
      </c>
      <c r="E9895" s="19" t="s">
        <v>459</v>
      </c>
      <c r="F9895" s="20" t="s">
        <v>811</v>
      </c>
    </row>
    <row r="9896" customFormat="false" ht="15" hidden="false" customHeight="false" outlineLevel="0" collapsed="false">
      <c r="A9896" s="4" t="str">
        <f aca="false">B9896&amp;"|"&amp;C9896</f>
        <v>tdbR00000964 Ser-UGA|36</v>
      </c>
      <c r="B9896" s="4" t="s">
        <v>172</v>
      </c>
      <c r="C9896" s="4" t="s">
        <v>815</v>
      </c>
      <c r="D9896" s="4" t="n">
        <v>37</v>
      </c>
      <c r="E9896" s="19" t="s">
        <v>780</v>
      </c>
      <c r="F9896" s="20" t="s">
        <v>811</v>
      </c>
    </row>
    <row r="9897" customFormat="false" ht="15" hidden="false" customHeight="false" outlineLevel="0" collapsed="false">
      <c r="A9897" s="4" t="str">
        <f aca="false">B9897&amp;"|"&amp;C9897</f>
        <v>tdbR00000964 Ser-UGA|37</v>
      </c>
      <c r="B9897" s="4" t="s">
        <v>172</v>
      </c>
      <c r="C9897" s="4" t="s">
        <v>816</v>
      </c>
      <c r="D9897" s="4" t="n">
        <v>38</v>
      </c>
      <c r="E9897" s="19" t="s">
        <v>780</v>
      </c>
      <c r="F9897" s="20" t="s">
        <v>811</v>
      </c>
    </row>
    <row r="9898" customFormat="false" ht="15" hidden="false" customHeight="false" outlineLevel="0" collapsed="false">
      <c r="A9898" s="4" t="str">
        <f aca="false">B9898&amp;"|"&amp;C9898</f>
        <v>tdbR00000964 Ser-UGA|38</v>
      </c>
      <c r="B9898" s="4" t="s">
        <v>172</v>
      </c>
      <c r="C9898" s="4" t="s">
        <v>817</v>
      </c>
      <c r="D9898" s="4" t="n">
        <v>39</v>
      </c>
      <c r="E9898" s="19" t="s">
        <v>780</v>
      </c>
      <c r="F9898" s="20" t="s">
        <v>811</v>
      </c>
    </row>
    <row r="9899" customFormat="false" ht="15" hidden="false" customHeight="false" outlineLevel="0" collapsed="false">
      <c r="A9899" s="4" t="str">
        <f aca="false">B9899&amp;"|"&amp;C9899</f>
        <v>tdbR00000964 Ser-UGA|39</v>
      </c>
      <c r="B9899" s="4" t="s">
        <v>172</v>
      </c>
      <c r="C9899" s="4" t="s">
        <v>818</v>
      </c>
      <c r="D9899" s="4" t="n">
        <v>40</v>
      </c>
      <c r="E9899" s="21" t="s">
        <v>780</v>
      </c>
      <c r="F9899" s="22" t="s">
        <v>805</v>
      </c>
    </row>
    <row r="9900" customFormat="false" ht="15" hidden="false" customHeight="false" outlineLevel="0" collapsed="false">
      <c r="A9900" s="4" t="str">
        <f aca="false">B9900&amp;"|"&amp;C9900</f>
        <v>tdbR00000964 Ser-UGA|40</v>
      </c>
      <c r="B9900" s="4" t="s">
        <v>172</v>
      </c>
      <c r="C9900" s="4" t="s">
        <v>819</v>
      </c>
      <c r="D9900" s="4" t="n">
        <v>41</v>
      </c>
      <c r="E9900" s="21" t="s">
        <v>772</v>
      </c>
      <c r="F9900" s="22" t="s">
        <v>805</v>
      </c>
    </row>
    <row r="9901" customFormat="false" ht="15" hidden="false" customHeight="false" outlineLevel="0" collapsed="false">
      <c r="A9901" s="4" t="str">
        <f aca="false">B9901&amp;"|"&amp;C9901</f>
        <v>tdbR00000964 Ser-UGA|41</v>
      </c>
      <c r="B9901" s="4" t="s">
        <v>172</v>
      </c>
      <c r="C9901" s="4" t="s">
        <v>820</v>
      </c>
      <c r="D9901" s="4" t="n">
        <v>42</v>
      </c>
      <c r="E9901" s="21" t="s">
        <v>772</v>
      </c>
      <c r="F9901" s="22" t="s">
        <v>805</v>
      </c>
    </row>
    <row r="9902" customFormat="false" ht="15" hidden="false" customHeight="false" outlineLevel="0" collapsed="false">
      <c r="A9902" s="4" t="str">
        <f aca="false">B9902&amp;"|"&amp;C9902</f>
        <v>tdbR00000964 Ser-UGA|42</v>
      </c>
      <c r="B9902" s="4" t="s">
        <v>172</v>
      </c>
      <c r="C9902" s="4" t="s">
        <v>821</v>
      </c>
      <c r="D9902" s="4" t="n">
        <v>43</v>
      </c>
      <c r="E9902" s="21" t="s">
        <v>459</v>
      </c>
      <c r="F9902" s="22" t="s">
        <v>805</v>
      </c>
    </row>
    <row r="9903" customFormat="false" ht="15" hidden="false" customHeight="false" outlineLevel="0" collapsed="false">
      <c r="A9903" s="4" t="str">
        <f aca="false">B9903&amp;"|"&amp;C9903</f>
        <v>tdbR00000964 Ser-UGA|43</v>
      </c>
      <c r="B9903" s="4" t="s">
        <v>172</v>
      </c>
      <c r="C9903" s="4" t="s">
        <v>822</v>
      </c>
      <c r="D9903" s="4" t="n">
        <v>44</v>
      </c>
      <c r="E9903" s="21" t="s">
        <v>777</v>
      </c>
      <c r="F9903" s="22" t="s">
        <v>805</v>
      </c>
    </row>
    <row r="9904" customFormat="false" ht="15" hidden="false" customHeight="false" outlineLevel="0" collapsed="false">
      <c r="A9904" s="4" t="str">
        <f aca="false">B9904&amp;"|"&amp;C9904</f>
        <v>tdbR00000964 Ser-UGA|44</v>
      </c>
      <c r="B9904" s="4" t="s">
        <v>172</v>
      </c>
      <c r="C9904" s="4" t="s">
        <v>823</v>
      </c>
      <c r="D9904" s="4" t="n">
        <v>45</v>
      </c>
      <c r="E9904" s="19" t="s">
        <v>772</v>
      </c>
      <c r="F9904" s="20" t="s">
        <v>824</v>
      </c>
    </row>
    <row r="9905" customFormat="false" ht="15" hidden="false" customHeight="false" outlineLevel="0" collapsed="false">
      <c r="A9905" s="4" t="str">
        <f aca="false">B9905&amp;"|"&amp;C9905</f>
        <v>tdbR00000964 Ser-UGA|45</v>
      </c>
      <c r="B9905" s="4" t="s">
        <v>172</v>
      </c>
      <c r="C9905" s="4" t="s">
        <v>825</v>
      </c>
      <c r="D9905" s="4" t="n">
        <v>46</v>
      </c>
      <c r="E9905" s="19" t="s">
        <v>459</v>
      </c>
      <c r="F9905" s="20" t="s">
        <v>824</v>
      </c>
    </row>
    <row r="9906" customFormat="false" ht="15" hidden="false" customHeight="false" outlineLevel="0" collapsed="false">
      <c r="A9906" s="4" t="str">
        <f aca="false">B9906&amp;"|"&amp;C9906</f>
        <v>tdbR00000964 Ser-UGA|e1</v>
      </c>
      <c r="B9906" s="4" t="s">
        <v>172</v>
      </c>
      <c r="C9906" s="4" t="s">
        <v>856</v>
      </c>
      <c r="D9906" s="4" t="n">
        <v>47</v>
      </c>
      <c r="E9906" s="19" t="s">
        <v>777</v>
      </c>
      <c r="F9906" s="20" t="s">
        <v>824</v>
      </c>
    </row>
    <row r="9907" customFormat="false" ht="15" hidden="false" customHeight="false" outlineLevel="0" collapsed="false">
      <c r="A9907" s="4" t="str">
        <f aca="false">B9907&amp;"|"&amp;C9907</f>
        <v>tdbR00000964 Ser-UGA|e2</v>
      </c>
      <c r="B9907" s="4" t="s">
        <v>172</v>
      </c>
      <c r="C9907" s="4" t="s">
        <v>857</v>
      </c>
      <c r="D9907" s="4" t="n">
        <v>48</v>
      </c>
      <c r="E9907" s="19" t="s">
        <v>459</v>
      </c>
      <c r="F9907" s="20" t="s">
        <v>824</v>
      </c>
    </row>
    <row r="9908" customFormat="false" ht="15" hidden="false" customHeight="false" outlineLevel="0" collapsed="false">
      <c r="A9908" s="4" t="str">
        <f aca="false">B9908&amp;"|"&amp;C9908</f>
        <v>tdbR00000964 Ser-UGA|e3</v>
      </c>
      <c r="B9908" s="4" t="s">
        <v>172</v>
      </c>
      <c r="C9908" s="4" t="s">
        <v>858</v>
      </c>
      <c r="D9908" s="4" t="n">
        <v>49</v>
      </c>
      <c r="E9908" s="19" t="s">
        <v>459</v>
      </c>
      <c r="F9908" s="20" t="s">
        <v>824</v>
      </c>
    </row>
    <row r="9909" customFormat="false" ht="15" hidden="false" customHeight="false" outlineLevel="0" collapsed="false">
      <c r="A9909" s="4" t="str">
        <f aca="false">B9909&amp;"|"&amp;C9909</f>
        <v>tdbR00000964 Ser-UGA|e4</v>
      </c>
      <c r="B9909" s="4" t="s">
        <v>172</v>
      </c>
      <c r="C9909" s="4" t="s">
        <v>859</v>
      </c>
      <c r="D9909" s="4" t="n">
        <v>50</v>
      </c>
      <c r="E9909" s="19" t="s">
        <v>772</v>
      </c>
      <c r="F9909" s="20" t="s">
        <v>824</v>
      </c>
    </row>
    <row r="9910" customFormat="false" ht="15" hidden="false" customHeight="false" outlineLevel="0" collapsed="false">
      <c r="A9910" s="4" t="str">
        <f aca="false">B9910&amp;"|"&amp;C9910</f>
        <v>tdbR00000964 Ser-UGA|e5</v>
      </c>
      <c r="B9910" s="4" t="s">
        <v>172</v>
      </c>
      <c r="C9910" s="4" t="s">
        <v>860</v>
      </c>
      <c r="D9910" s="4" t="n">
        <v>51</v>
      </c>
      <c r="E9910" s="19" t="s">
        <v>780</v>
      </c>
      <c r="F9910" s="20" t="s">
        <v>824</v>
      </c>
    </row>
    <row r="9911" customFormat="false" ht="15" hidden="false" customHeight="false" outlineLevel="0" collapsed="false">
      <c r="A9911" s="4" t="str">
        <f aca="false">B9911&amp;"|"&amp;C9911</f>
        <v>tdbR00000964 Ser-UGA|e6</v>
      </c>
      <c r="B9911" s="4" t="s">
        <v>172</v>
      </c>
      <c r="C9911" s="4" t="s">
        <v>861</v>
      </c>
      <c r="D9911" s="4" t="n">
        <v>52</v>
      </c>
      <c r="E9911" s="19" t="s">
        <v>459</v>
      </c>
      <c r="F9911" s="20" t="s">
        <v>824</v>
      </c>
    </row>
    <row r="9912" customFormat="false" ht="15" hidden="false" customHeight="false" outlineLevel="0" collapsed="false">
      <c r="A9912" s="4" t="str">
        <f aca="false">B9912&amp;"|"&amp;C9912</f>
        <v>tdbR00000964 Ser-UGA|e7</v>
      </c>
      <c r="B9912" s="4" t="s">
        <v>172</v>
      </c>
      <c r="C9912" s="4" t="s">
        <v>862</v>
      </c>
      <c r="D9912" s="4" t="n">
        <v>53</v>
      </c>
      <c r="E9912" s="19" t="s">
        <v>772</v>
      </c>
      <c r="F9912" s="20" t="s">
        <v>824</v>
      </c>
    </row>
    <row r="9913" customFormat="false" ht="15" hidden="false" customHeight="false" outlineLevel="0" collapsed="false">
      <c r="A9913" s="4" t="str">
        <f aca="false">B9913&amp;"|"&amp;C9913</f>
        <v>tdbR00000964 Ser-UGA|e8</v>
      </c>
      <c r="B9913" s="4" t="s">
        <v>172</v>
      </c>
      <c r="C9913" s="4" t="s">
        <v>863</v>
      </c>
      <c r="D9913" s="4" t="n">
        <v>54</v>
      </c>
      <c r="E9913" s="19" t="s">
        <v>459</v>
      </c>
      <c r="F9913" s="20" t="s">
        <v>824</v>
      </c>
    </row>
    <row r="9914" customFormat="false" ht="15" hidden="false" customHeight="false" outlineLevel="0" collapsed="false">
      <c r="A9914" s="4" t="str">
        <f aca="false">B9914&amp;"|"&amp;C9914</f>
        <v>tdbR00000964 Ser-UGA|e9</v>
      </c>
      <c r="B9914" s="4" t="s">
        <v>172</v>
      </c>
      <c r="C9914" s="4" t="s">
        <v>864</v>
      </c>
      <c r="D9914" s="4" t="n">
        <v>55</v>
      </c>
      <c r="E9914" s="19" t="s">
        <v>780</v>
      </c>
      <c r="F9914" s="20" t="s">
        <v>824</v>
      </c>
    </row>
    <row r="9915" customFormat="false" ht="15" hidden="false" customHeight="false" outlineLevel="0" collapsed="false">
      <c r="A9915" s="4" t="str">
        <f aca="false">B9915&amp;"|"&amp;C9915</f>
        <v>tdbR00000964 Ser-UGA|e10</v>
      </c>
      <c r="B9915" s="4" t="s">
        <v>172</v>
      </c>
      <c r="C9915" s="4" t="s">
        <v>865</v>
      </c>
      <c r="D9915" s="4" t="n">
        <v>56</v>
      </c>
      <c r="E9915" s="19" t="s">
        <v>777</v>
      </c>
      <c r="F9915" s="20" t="s">
        <v>824</v>
      </c>
    </row>
    <row r="9916" customFormat="false" ht="15" hidden="false" customHeight="false" outlineLevel="0" collapsed="false">
      <c r="A9916" s="4" t="str">
        <f aca="false">B9916&amp;"|"&amp;C9916</f>
        <v>tdbR00000964 Ser-UGA|e11</v>
      </c>
      <c r="B9916" s="4" t="s">
        <v>172</v>
      </c>
      <c r="C9916" s="4" t="s">
        <v>866</v>
      </c>
      <c r="D9916" s="4" t="n">
        <v>57</v>
      </c>
      <c r="E9916" s="19" t="s">
        <v>459</v>
      </c>
      <c r="F9916" s="20" t="s">
        <v>824</v>
      </c>
    </row>
    <row r="9917" customFormat="false" ht="15" hidden="false" customHeight="false" outlineLevel="0" collapsed="false">
      <c r="A9917" s="4" t="str">
        <f aca="false">B9917&amp;"|"&amp;C9917</f>
        <v>tdbR00000964 Ser-UGA|e12</v>
      </c>
      <c r="B9917" s="4" t="s">
        <v>172</v>
      </c>
      <c r="C9917" s="4" t="s">
        <v>867</v>
      </c>
      <c r="D9917" s="4" t="n">
        <v>58</v>
      </c>
      <c r="E9917" s="19" t="s">
        <v>777</v>
      </c>
      <c r="F9917" s="20" t="s">
        <v>824</v>
      </c>
    </row>
    <row r="9918" customFormat="false" ht="15" hidden="false" customHeight="false" outlineLevel="0" collapsed="false">
      <c r="A9918" s="4" t="str">
        <f aca="false">B9918&amp;"|"&amp;C9918</f>
        <v>tdbR00000964 Ser-UGA|e13</v>
      </c>
      <c r="B9918" s="4" t="s">
        <v>172</v>
      </c>
      <c r="C9918" s="4" t="s">
        <v>868</v>
      </c>
      <c r="D9918" s="4" t="n">
        <v>59</v>
      </c>
      <c r="E9918" s="19" t="s">
        <v>772</v>
      </c>
      <c r="F9918" s="20" t="s">
        <v>824</v>
      </c>
    </row>
    <row r="9919" customFormat="false" ht="15" hidden="false" customHeight="false" outlineLevel="0" collapsed="false">
      <c r="A9919" s="4" t="str">
        <f aca="false">B9919&amp;"|"&amp;C9919</f>
        <v>tdbR00000964 Ser-UGA|46</v>
      </c>
      <c r="B9919" s="4" t="s">
        <v>172</v>
      </c>
      <c r="C9919" s="4" t="s">
        <v>826</v>
      </c>
      <c r="D9919" s="4" t="n">
        <v>60</v>
      </c>
      <c r="E9919" s="19" t="s">
        <v>780</v>
      </c>
      <c r="F9919" s="20" t="s">
        <v>824</v>
      </c>
    </row>
    <row r="9920" customFormat="false" ht="15" hidden="false" customHeight="false" outlineLevel="0" collapsed="false">
      <c r="A9920" s="4" t="str">
        <f aca="false">B9920&amp;"|"&amp;C9920</f>
        <v>tdbR00000964 Ser-UGA|47</v>
      </c>
      <c r="B9920" s="4" t="s">
        <v>172</v>
      </c>
      <c r="C9920" s="4" t="s">
        <v>827</v>
      </c>
      <c r="D9920" s="4" t="n">
        <v>61</v>
      </c>
      <c r="E9920" s="19" t="s">
        <v>772</v>
      </c>
      <c r="F9920" s="20" t="s">
        <v>824</v>
      </c>
    </row>
    <row r="9921" customFormat="false" ht="15" hidden="false" customHeight="false" outlineLevel="0" collapsed="false">
      <c r="A9921" s="4" t="str">
        <f aca="false">B9921&amp;"|"&amp;C9921</f>
        <v>tdbR00000964 Ser-UGA|48</v>
      </c>
      <c r="B9921" s="4" t="s">
        <v>172</v>
      </c>
      <c r="C9921" s="4" t="s">
        <v>828</v>
      </c>
      <c r="D9921" s="4" t="n">
        <v>62</v>
      </c>
      <c r="E9921" s="19" t="s">
        <v>772</v>
      </c>
      <c r="F9921" s="20" t="s">
        <v>824</v>
      </c>
    </row>
    <row r="9922" customFormat="false" ht="15" hidden="false" customHeight="false" outlineLevel="0" collapsed="false">
      <c r="A9922" s="4" t="str">
        <f aca="false">B9922&amp;"|"&amp;C9922</f>
        <v>tdbR00000964 Ser-UGA|49</v>
      </c>
      <c r="B9922" s="4" t="s">
        <v>172</v>
      </c>
      <c r="C9922" s="4" t="s">
        <v>829</v>
      </c>
      <c r="D9922" s="4" t="n">
        <v>63</v>
      </c>
      <c r="E9922" s="23" t="s">
        <v>459</v>
      </c>
      <c r="F9922" s="10" t="s">
        <v>830</v>
      </c>
    </row>
    <row r="9923" customFormat="false" ht="15" hidden="false" customHeight="false" outlineLevel="0" collapsed="false">
      <c r="A9923" s="4" t="str">
        <f aca="false">B9923&amp;"|"&amp;C9923</f>
        <v>tdbR00000964 Ser-UGA|50</v>
      </c>
      <c r="B9923" s="4" t="s">
        <v>172</v>
      </c>
      <c r="C9923" s="4" t="s">
        <v>831</v>
      </c>
      <c r="D9923" s="4" t="n">
        <v>64</v>
      </c>
      <c r="E9923" s="23" t="s">
        <v>777</v>
      </c>
      <c r="F9923" s="10" t="s">
        <v>830</v>
      </c>
    </row>
    <row r="9924" customFormat="false" ht="15" hidden="false" customHeight="false" outlineLevel="0" collapsed="false">
      <c r="A9924" s="4" t="str">
        <f aca="false">B9924&amp;"|"&amp;C9924</f>
        <v>tdbR00000964 Ser-UGA|51</v>
      </c>
      <c r="B9924" s="4" t="s">
        <v>172</v>
      </c>
      <c r="C9924" s="4" t="s">
        <v>832</v>
      </c>
      <c r="D9924" s="4" t="n">
        <v>65</v>
      </c>
      <c r="E9924" s="23" t="s">
        <v>459</v>
      </c>
      <c r="F9924" s="10" t="s">
        <v>830</v>
      </c>
    </row>
    <row r="9925" customFormat="false" ht="15" hidden="false" customHeight="false" outlineLevel="0" collapsed="false">
      <c r="A9925" s="4" t="str">
        <f aca="false">B9925&amp;"|"&amp;C9925</f>
        <v>tdbR00000964 Ser-UGA|52</v>
      </c>
      <c r="B9925" s="4" t="s">
        <v>172</v>
      </c>
      <c r="C9925" s="4" t="s">
        <v>833</v>
      </c>
      <c r="D9925" s="4" t="n">
        <v>66</v>
      </c>
      <c r="E9925" s="23" t="s">
        <v>459</v>
      </c>
      <c r="F9925" s="10" t="s">
        <v>830</v>
      </c>
    </row>
    <row r="9926" customFormat="false" ht="15" hidden="false" customHeight="false" outlineLevel="0" collapsed="false">
      <c r="A9926" s="4" t="str">
        <f aca="false">B9926&amp;"|"&amp;C9926</f>
        <v>tdbR00000964 Ser-UGA|53</v>
      </c>
      <c r="B9926" s="4" t="s">
        <v>172</v>
      </c>
      <c r="C9926" s="4" t="s">
        <v>834</v>
      </c>
      <c r="D9926" s="4" t="n">
        <v>67</v>
      </c>
      <c r="E9926" s="23" t="s">
        <v>459</v>
      </c>
      <c r="F9926" s="10" t="s">
        <v>830</v>
      </c>
    </row>
    <row r="9927" customFormat="false" ht="15" hidden="false" customHeight="false" outlineLevel="0" collapsed="false">
      <c r="A9927" s="4" t="str">
        <f aca="false">B9927&amp;"|"&amp;C9927</f>
        <v>tdbR00000964 Ser-UGA|54</v>
      </c>
      <c r="B9927" s="4" t="s">
        <v>172</v>
      </c>
      <c r="C9927" s="4" t="s">
        <v>835</v>
      </c>
      <c r="D9927" s="4" t="n">
        <v>68</v>
      </c>
      <c r="E9927" s="19" t="s">
        <v>777</v>
      </c>
      <c r="F9927" s="20" t="s">
        <v>836</v>
      </c>
    </row>
    <row r="9928" customFormat="false" ht="15" hidden="false" customHeight="false" outlineLevel="0" collapsed="false">
      <c r="A9928" s="4" t="str">
        <f aca="false">B9928&amp;"|"&amp;C9928</f>
        <v>tdbR00000964 Ser-UGA|55</v>
      </c>
      <c r="B9928" s="4" t="s">
        <v>172</v>
      </c>
      <c r="C9928" s="4" t="s">
        <v>837</v>
      </c>
      <c r="D9928" s="4" t="n">
        <v>69</v>
      </c>
      <c r="E9928" s="19" t="s">
        <v>777</v>
      </c>
      <c r="F9928" s="20" t="s">
        <v>836</v>
      </c>
    </row>
    <row r="9929" customFormat="false" ht="15" hidden="false" customHeight="false" outlineLevel="0" collapsed="false">
      <c r="A9929" s="4" t="str">
        <f aca="false">B9929&amp;"|"&amp;C9929</f>
        <v>tdbR00000964 Ser-UGA|56</v>
      </c>
      <c r="B9929" s="4" t="s">
        <v>172</v>
      </c>
      <c r="C9929" s="4" t="s">
        <v>838</v>
      </c>
      <c r="D9929" s="4" t="n">
        <v>70</v>
      </c>
      <c r="E9929" s="19" t="s">
        <v>772</v>
      </c>
      <c r="F9929" s="20" t="s">
        <v>836</v>
      </c>
    </row>
    <row r="9930" customFormat="false" ht="15" hidden="false" customHeight="false" outlineLevel="0" collapsed="false">
      <c r="A9930" s="4" t="str">
        <f aca="false">B9930&amp;"|"&amp;C9930</f>
        <v>tdbR00000964 Ser-UGA|57</v>
      </c>
      <c r="B9930" s="4" t="s">
        <v>172</v>
      </c>
      <c r="C9930" s="4" t="s">
        <v>839</v>
      </c>
      <c r="D9930" s="4" t="n">
        <v>71</v>
      </c>
      <c r="E9930" s="19" t="s">
        <v>780</v>
      </c>
      <c r="F9930" s="20" t="s">
        <v>836</v>
      </c>
    </row>
    <row r="9931" customFormat="false" ht="15" hidden="false" customHeight="false" outlineLevel="0" collapsed="false">
      <c r="A9931" s="4" t="str">
        <f aca="false">B9931&amp;"|"&amp;C9931</f>
        <v>tdbR00000964 Ser-UGA|58</v>
      </c>
      <c r="B9931" s="4" t="s">
        <v>172</v>
      </c>
      <c r="C9931" s="4" t="s">
        <v>840</v>
      </c>
      <c r="D9931" s="4" t="n">
        <v>72</v>
      </c>
      <c r="E9931" s="19" t="s">
        <v>780</v>
      </c>
      <c r="F9931" s="20" t="s">
        <v>836</v>
      </c>
    </row>
    <row r="9932" customFormat="false" ht="15" hidden="false" customHeight="false" outlineLevel="0" collapsed="false">
      <c r="A9932" s="4" t="str">
        <f aca="false">B9932&amp;"|"&amp;C9932</f>
        <v>tdbR00000964 Ser-UGA|59</v>
      </c>
      <c r="B9932" s="4" t="s">
        <v>172</v>
      </c>
      <c r="C9932" s="4" t="s">
        <v>841</v>
      </c>
      <c r="D9932" s="4" t="n">
        <v>73</v>
      </c>
      <c r="E9932" s="19" t="s">
        <v>780</v>
      </c>
      <c r="F9932" s="20" t="s">
        <v>836</v>
      </c>
    </row>
    <row r="9933" customFormat="false" ht="15" hidden="false" customHeight="false" outlineLevel="0" collapsed="false">
      <c r="A9933" s="4" t="str">
        <f aca="false">B9933&amp;"|"&amp;C9933</f>
        <v>tdbR00000964 Ser-UGA|60</v>
      </c>
      <c r="B9933" s="4" t="s">
        <v>172</v>
      </c>
      <c r="C9933" s="4" t="s">
        <v>842</v>
      </c>
      <c r="D9933" s="4" t="n">
        <v>74</v>
      </c>
      <c r="E9933" s="19" t="s">
        <v>777</v>
      </c>
      <c r="F9933" s="20" t="s">
        <v>836</v>
      </c>
    </row>
    <row r="9934" customFormat="false" ht="15" hidden="false" customHeight="false" outlineLevel="0" collapsed="false">
      <c r="A9934" s="4" t="str">
        <f aca="false">B9934&amp;"|"&amp;C9934</f>
        <v>tdbR00000964 Ser-UGA|61</v>
      </c>
      <c r="B9934" s="4" t="s">
        <v>172</v>
      </c>
      <c r="C9934" s="4" t="s">
        <v>843</v>
      </c>
      <c r="D9934" s="4" t="n">
        <v>75</v>
      </c>
      <c r="E9934" s="23" t="s">
        <v>772</v>
      </c>
      <c r="F9934" s="10" t="s">
        <v>830</v>
      </c>
    </row>
    <row r="9935" customFormat="false" ht="15" hidden="false" customHeight="false" outlineLevel="0" collapsed="false">
      <c r="A9935" s="4" t="str">
        <f aca="false">B9935&amp;"|"&amp;C9935</f>
        <v>tdbR00000964 Ser-UGA|62</v>
      </c>
      <c r="B9935" s="4" t="s">
        <v>172</v>
      </c>
      <c r="C9935" s="4" t="s">
        <v>844</v>
      </c>
      <c r="D9935" s="4" t="n">
        <v>76</v>
      </c>
      <c r="E9935" s="23" t="s">
        <v>772</v>
      </c>
      <c r="F9935" s="10" t="s">
        <v>830</v>
      </c>
    </row>
    <row r="9936" customFormat="false" ht="15" hidden="false" customHeight="false" outlineLevel="0" collapsed="false">
      <c r="A9936" s="4" t="str">
        <f aca="false">B9936&amp;"|"&amp;C9936</f>
        <v>tdbR00000964 Ser-UGA|63</v>
      </c>
      <c r="B9936" s="4" t="s">
        <v>172</v>
      </c>
      <c r="C9936" s="4" t="s">
        <v>845</v>
      </c>
      <c r="D9936" s="4" t="n">
        <v>77</v>
      </c>
      <c r="E9936" s="23" t="s">
        <v>772</v>
      </c>
      <c r="F9936" s="10" t="s">
        <v>830</v>
      </c>
    </row>
    <row r="9937" customFormat="false" ht="15" hidden="false" customHeight="false" outlineLevel="0" collapsed="false">
      <c r="A9937" s="4" t="str">
        <f aca="false">B9937&amp;"|"&amp;C9937</f>
        <v>tdbR00000964 Ser-UGA|64</v>
      </c>
      <c r="B9937" s="4" t="s">
        <v>172</v>
      </c>
      <c r="C9937" s="4" t="s">
        <v>846</v>
      </c>
      <c r="D9937" s="4" t="n">
        <v>78</v>
      </c>
      <c r="E9937" s="23" t="s">
        <v>780</v>
      </c>
      <c r="F9937" s="10" t="s">
        <v>830</v>
      </c>
    </row>
    <row r="9938" customFormat="false" ht="15" hidden="false" customHeight="false" outlineLevel="0" collapsed="false">
      <c r="A9938" s="4" t="str">
        <f aca="false">B9938&amp;"|"&amp;C9938</f>
        <v>tdbR00000964 Ser-UGA|65</v>
      </c>
      <c r="B9938" s="4" t="s">
        <v>172</v>
      </c>
      <c r="C9938" s="4" t="s">
        <v>847</v>
      </c>
      <c r="D9938" s="4" t="n">
        <v>79</v>
      </c>
      <c r="E9938" s="23" t="s">
        <v>772</v>
      </c>
      <c r="F9938" s="10" t="s">
        <v>830</v>
      </c>
    </row>
    <row r="9939" customFormat="false" ht="15" hidden="false" customHeight="false" outlineLevel="0" collapsed="false">
      <c r="A9939" s="4" t="str">
        <f aca="false">B9939&amp;"|"&amp;C9939</f>
        <v>tdbR00000964 Ser-UGA|66</v>
      </c>
      <c r="B9939" s="4" t="s">
        <v>172</v>
      </c>
      <c r="C9939" s="4" t="s">
        <v>848</v>
      </c>
      <c r="D9939" s="4" t="n">
        <v>80</v>
      </c>
      <c r="E9939" s="17" t="s">
        <v>780</v>
      </c>
      <c r="F9939" s="18" t="s">
        <v>768</v>
      </c>
    </row>
    <row r="9940" customFormat="false" ht="15" hidden="false" customHeight="false" outlineLevel="0" collapsed="false">
      <c r="A9940" s="4" t="str">
        <f aca="false">B9940&amp;"|"&amp;C9940</f>
        <v>tdbR00000964 Ser-UGA|67</v>
      </c>
      <c r="B9940" s="4" t="s">
        <v>172</v>
      </c>
      <c r="C9940" s="4" t="s">
        <v>849</v>
      </c>
      <c r="D9940" s="4" t="n">
        <v>81</v>
      </c>
      <c r="E9940" s="17" t="s">
        <v>772</v>
      </c>
      <c r="F9940" s="18" t="s">
        <v>768</v>
      </c>
    </row>
    <row r="9941" customFormat="false" ht="15" hidden="false" customHeight="false" outlineLevel="0" collapsed="false">
      <c r="A9941" s="4" t="str">
        <f aca="false">B9941&amp;"|"&amp;C9941</f>
        <v>tdbR00000964 Ser-UGA|68</v>
      </c>
      <c r="B9941" s="4" t="s">
        <v>172</v>
      </c>
      <c r="C9941" s="4" t="s">
        <v>850</v>
      </c>
      <c r="D9941" s="4" t="n">
        <v>82</v>
      </c>
      <c r="E9941" s="17" t="s">
        <v>772</v>
      </c>
      <c r="F9941" s="18" t="s">
        <v>768</v>
      </c>
    </row>
    <row r="9942" customFormat="false" ht="15" hidden="false" customHeight="false" outlineLevel="0" collapsed="false">
      <c r="A9942" s="4" t="str">
        <f aca="false">B9942&amp;"|"&amp;C9942</f>
        <v>tdbR00000964 Ser-UGA|69</v>
      </c>
      <c r="B9942" s="4" t="s">
        <v>172</v>
      </c>
      <c r="C9942" s="4" t="s">
        <v>851</v>
      </c>
      <c r="D9942" s="4" t="n">
        <v>83</v>
      </c>
      <c r="E9942" s="17" t="s">
        <v>772</v>
      </c>
      <c r="F9942" s="18" t="s">
        <v>768</v>
      </c>
    </row>
    <row r="9943" customFormat="false" ht="15" hidden="false" customHeight="false" outlineLevel="0" collapsed="false">
      <c r="A9943" s="4" t="str">
        <f aca="false">B9943&amp;"|"&amp;C9943</f>
        <v>tdbR00000964 Ser-UGA|70</v>
      </c>
      <c r="B9943" s="4" t="s">
        <v>172</v>
      </c>
      <c r="C9943" s="4" t="s">
        <v>852</v>
      </c>
      <c r="D9943" s="4" t="n">
        <v>84</v>
      </c>
      <c r="E9943" s="17" t="s">
        <v>780</v>
      </c>
      <c r="F9943" s="18" t="s">
        <v>768</v>
      </c>
    </row>
    <row r="9944" customFormat="false" ht="15" hidden="false" customHeight="false" outlineLevel="0" collapsed="false">
      <c r="A9944" s="4" t="str">
        <f aca="false">B9944&amp;"|"&amp;C9944</f>
        <v>tdbR00000964 Ser-UGA|71</v>
      </c>
      <c r="B9944" s="4" t="s">
        <v>172</v>
      </c>
      <c r="C9944" s="4" t="s">
        <v>853</v>
      </c>
      <c r="D9944" s="4" t="n">
        <v>85</v>
      </c>
      <c r="E9944" s="17" t="s">
        <v>772</v>
      </c>
      <c r="F9944" s="18" t="s">
        <v>768</v>
      </c>
    </row>
    <row r="9945" customFormat="false" ht="15" hidden="false" customHeight="false" outlineLevel="0" collapsed="false">
      <c r="A9945" s="4" t="str">
        <f aca="false">B9945&amp;"|"&amp;C9945</f>
        <v>tdbR00000964 Ser-UGA|72</v>
      </c>
      <c r="B9945" s="4" t="s">
        <v>172</v>
      </c>
      <c r="C9945" s="4" t="s">
        <v>854</v>
      </c>
      <c r="D9945" s="4" t="n">
        <v>86</v>
      </c>
      <c r="E9945" s="17" t="s">
        <v>772</v>
      </c>
      <c r="F9945" s="18" t="s">
        <v>768</v>
      </c>
    </row>
    <row r="9946" customFormat="false" ht="15" hidden="false" customHeight="false" outlineLevel="0" collapsed="false">
      <c r="A9946" s="4" t="str">
        <f aca="false">B9946&amp;"|"&amp;C9946</f>
        <v>tdbR00000966 Thr-GGU|1</v>
      </c>
      <c r="B9946" s="4" t="s">
        <v>173</v>
      </c>
      <c r="C9946" s="4" t="s">
        <v>767</v>
      </c>
      <c r="D9946" s="4" t="n">
        <v>1</v>
      </c>
      <c r="E9946" s="17" t="s">
        <v>459</v>
      </c>
      <c r="F9946" s="18" t="s">
        <v>768</v>
      </c>
    </row>
    <row r="9947" customFormat="false" ht="15" hidden="false" customHeight="false" outlineLevel="0" collapsed="false">
      <c r="A9947" s="4" t="str">
        <f aca="false">B9947&amp;"|"&amp;C9947</f>
        <v>tdbR00000966 Thr-GGU|2</v>
      </c>
      <c r="B9947" s="4" t="s">
        <v>173</v>
      </c>
      <c r="C9947" s="4" t="s">
        <v>769</v>
      </c>
      <c r="D9947" s="4" t="n">
        <v>2</v>
      </c>
      <c r="E9947" s="17" t="s">
        <v>772</v>
      </c>
      <c r="F9947" s="18" t="s">
        <v>768</v>
      </c>
    </row>
    <row r="9948" customFormat="false" ht="15" hidden="false" customHeight="false" outlineLevel="0" collapsed="false">
      <c r="A9948" s="4" t="str">
        <f aca="false">B9948&amp;"|"&amp;C9948</f>
        <v>tdbR00000966 Thr-GGU|3</v>
      </c>
      <c r="B9948" s="4" t="s">
        <v>173</v>
      </c>
      <c r="C9948" s="4" t="s">
        <v>770</v>
      </c>
      <c r="D9948" s="4" t="n">
        <v>3</v>
      </c>
      <c r="E9948" s="17" t="s">
        <v>772</v>
      </c>
      <c r="F9948" s="18" t="s">
        <v>768</v>
      </c>
    </row>
    <row r="9949" customFormat="false" ht="15" hidden="false" customHeight="false" outlineLevel="0" collapsed="false">
      <c r="A9949" s="4" t="str">
        <f aca="false">B9949&amp;"|"&amp;C9949</f>
        <v>tdbR00000966 Thr-GGU|4</v>
      </c>
      <c r="B9949" s="4" t="s">
        <v>173</v>
      </c>
      <c r="C9949" s="4" t="s">
        <v>771</v>
      </c>
      <c r="D9949" s="4" t="n">
        <v>4</v>
      </c>
      <c r="E9949" s="17" t="s">
        <v>772</v>
      </c>
      <c r="F9949" s="18" t="s">
        <v>768</v>
      </c>
    </row>
    <row r="9950" customFormat="false" ht="15" hidden="false" customHeight="false" outlineLevel="0" collapsed="false">
      <c r="A9950" s="4" t="str">
        <f aca="false">B9950&amp;"|"&amp;C9950</f>
        <v>tdbR00000966 Thr-GGU|5</v>
      </c>
      <c r="B9950" s="4" t="s">
        <v>173</v>
      </c>
      <c r="C9950" s="4" t="s">
        <v>773</v>
      </c>
      <c r="D9950" s="4" t="n">
        <v>5</v>
      </c>
      <c r="E9950" s="17" t="s">
        <v>772</v>
      </c>
      <c r="F9950" s="18" t="s">
        <v>768</v>
      </c>
    </row>
    <row r="9951" customFormat="false" ht="15" hidden="false" customHeight="false" outlineLevel="0" collapsed="false">
      <c r="A9951" s="4" t="str">
        <f aca="false">B9951&amp;"|"&amp;C9951</f>
        <v>tdbR00000966 Thr-GGU|6</v>
      </c>
      <c r="B9951" s="4" t="s">
        <v>173</v>
      </c>
      <c r="C9951" s="4" t="s">
        <v>774</v>
      </c>
      <c r="D9951" s="4" t="n">
        <v>6</v>
      </c>
      <c r="E9951" s="17" t="s">
        <v>780</v>
      </c>
      <c r="F9951" s="18" t="s">
        <v>768</v>
      </c>
    </row>
    <row r="9952" customFormat="false" ht="15" hidden="false" customHeight="false" outlineLevel="0" collapsed="false">
      <c r="A9952" s="4" t="str">
        <f aca="false">B9952&amp;"|"&amp;C9952</f>
        <v>tdbR00000966 Thr-GGU|7</v>
      </c>
      <c r="B9952" s="4" t="s">
        <v>173</v>
      </c>
      <c r="C9952" s="4" t="s">
        <v>775</v>
      </c>
      <c r="D9952" s="4" t="n">
        <v>7</v>
      </c>
      <c r="E9952" s="17" t="s">
        <v>780</v>
      </c>
      <c r="F9952" s="18" t="s">
        <v>768</v>
      </c>
    </row>
    <row r="9953" customFormat="false" ht="15" hidden="false" customHeight="false" outlineLevel="0" collapsed="false">
      <c r="A9953" s="4" t="str">
        <f aca="false">B9953&amp;"|"&amp;C9953</f>
        <v>tdbR00000966 Thr-GGU|8</v>
      </c>
      <c r="B9953" s="4" t="s">
        <v>173</v>
      </c>
      <c r="C9953" s="4" t="s">
        <v>776</v>
      </c>
      <c r="D9953" s="4" t="n">
        <v>8</v>
      </c>
      <c r="E9953" s="3" t="s">
        <v>777</v>
      </c>
      <c r="F9953" s="4" t="s">
        <v>778</v>
      </c>
    </row>
    <row r="9954" customFormat="false" ht="15" hidden="false" customHeight="false" outlineLevel="0" collapsed="false">
      <c r="A9954" s="4" t="str">
        <f aca="false">B9954&amp;"|"&amp;C9954</f>
        <v>tdbR00000966 Thr-GGU|9</v>
      </c>
      <c r="B9954" s="4" t="s">
        <v>173</v>
      </c>
      <c r="C9954" s="4" t="s">
        <v>779</v>
      </c>
      <c r="D9954" s="4" t="n">
        <v>9</v>
      </c>
      <c r="E9954" s="3" t="s">
        <v>780</v>
      </c>
      <c r="F9954" s="4" t="s">
        <v>781</v>
      </c>
    </row>
    <row r="9955" customFormat="false" ht="15" hidden="false" customHeight="false" outlineLevel="0" collapsed="false">
      <c r="A9955" s="4" t="str">
        <f aca="false">B9955&amp;"|"&amp;C9955</f>
        <v>tdbR00000966 Thr-GGU|10</v>
      </c>
      <c r="B9955" s="4" t="s">
        <v>173</v>
      </c>
      <c r="C9955" s="4" t="s">
        <v>782</v>
      </c>
      <c r="D9955" s="4" t="n">
        <v>10</v>
      </c>
      <c r="E9955" s="8" t="s">
        <v>459</v>
      </c>
      <c r="F9955" s="7" t="s">
        <v>783</v>
      </c>
    </row>
    <row r="9956" customFormat="false" ht="15" hidden="false" customHeight="false" outlineLevel="0" collapsed="false">
      <c r="A9956" s="4" t="str">
        <f aca="false">B9956&amp;"|"&amp;C9956</f>
        <v>tdbR00000966 Thr-GGU|11</v>
      </c>
      <c r="B9956" s="4" t="s">
        <v>173</v>
      </c>
      <c r="C9956" s="4" t="s">
        <v>784</v>
      </c>
      <c r="D9956" s="4" t="n">
        <v>11</v>
      </c>
      <c r="E9956" s="8" t="s">
        <v>772</v>
      </c>
      <c r="F9956" s="7" t="s">
        <v>783</v>
      </c>
    </row>
    <row r="9957" customFormat="false" ht="15" hidden="false" customHeight="false" outlineLevel="0" collapsed="false">
      <c r="A9957" s="4" t="str">
        <f aca="false">B9957&amp;"|"&amp;C9957</f>
        <v>tdbR00000966 Thr-GGU|12</v>
      </c>
      <c r="B9957" s="4" t="s">
        <v>173</v>
      </c>
      <c r="C9957" s="4" t="s">
        <v>785</v>
      </c>
      <c r="D9957" s="4" t="n">
        <v>12</v>
      </c>
      <c r="E9957" s="8" t="s">
        <v>777</v>
      </c>
      <c r="F9957" s="7" t="s">
        <v>783</v>
      </c>
    </row>
    <row r="9958" customFormat="false" ht="15" hidden="false" customHeight="false" outlineLevel="0" collapsed="false">
      <c r="A9958" s="4" t="str">
        <f aca="false">B9958&amp;"|"&amp;C9958</f>
        <v>tdbR00000966 Thr-GGU|13</v>
      </c>
      <c r="B9958" s="4" t="s">
        <v>173</v>
      </c>
      <c r="C9958" s="4" t="s">
        <v>786</v>
      </c>
      <c r="D9958" s="4" t="n">
        <v>13</v>
      </c>
      <c r="E9958" s="8" t="s">
        <v>772</v>
      </c>
      <c r="F9958" s="7" t="s">
        <v>783</v>
      </c>
    </row>
    <row r="9959" customFormat="false" ht="15" hidden="false" customHeight="false" outlineLevel="0" collapsed="false">
      <c r="A9959" s="4" t="str">
        <f aca="false">B9959&amp;"|"&amp;C9959</f>
        <v>tdbR00000966 Thr-GGU|14</v>
      </c>
      <c r="B9959" s="4" t="s">
        <v>173</v>
      </c>
      <c r="C9959" s="4" t="s">
        <v>787</v>
      </c>
      <c r="D9959" s="4" t="n">
        <v>14</v>
      </c>
      <c r="E9959" s="19" t="s">
        <v>780</v>
      </c>
      <c r="F9959" s="20" t="s">
        <v>788</v>
      </c>
    </row>
    <row r="9960" customFormat="false" ht="15" hidden="false" customHeight="false" outlineLevel="0" collapsed="false">
      <c r="A9960" s="4" t="str">
        <f aca="false">B9960&amp;"|"&amp;C9960</f>
        <v>tdbR00000966 Thr-GGU|15</v>
      </c>
      <c r="B9960" s="4" t="s">
        <v>173</v>
      </c>
      <c r="C9960" s="4" t="s">
        <v>789</v>
      </c>
      <c r="D9960" s="4" t="n">
        <v>15</v>
      </c>
      <c r="E9960" s="19" t="s">
        <v>459</v>
      </c>
      <c r="F9960" s="20" t="s">
        <v>788</v>
      </c>
    </row>
    <row r="9961" customFormat="false" ht="15" hidden="false" customHeight="false" outlineLevel="0" collapsed="false">
      <c r="A9961" s="4" t="str">
        <f aca="false">B9961&amp;"|"&amp;C9961</f>
        <v>tdbR00000966 Thr-GGU|16</v>
      </c>
      <c r="B9961" s="4" t="s">
        <v>173</v>
      </c>
      <c r="C9961" s="4" t="s">
        <v>790</v>
      </c>
      <c r="D9961" s="4" t="n">
        <v>16</v>
      </c>
      <c r="E9961" s="19" t="s">
        <v>777</v>
      </c>
      <c r="F9961" s="20" t="s">
        <v>788</v>
      </c>
    </row>
    <row r="9962" customFormat="false" ht="15" hidden="false" customHeight="false" outlineLevel="0" collapsed="false">
      <c r="A9962" s="4" t="str">
        <f aca="false">B9962&amp;"|"&amp;C9962</f>
        <v>tdbR00000966 Thr-GGU|17</v>
      </c>
      <c r="B9962" s="4" t="s">
        <v>173</v>
      </c>
      <c r="C9962" s="4" t="s">
        <v>791</v>
      </c>
      <c r="D9962" s="4" t="n">
        <v>17</v>
      </c>
      <c r="E9962" s="19" t="s">
        <v>772</v>
      </c>
      <c r="F9962" s="20" t="s">
        <v>788</v>
      </c>
    </row>
    <row r="9963" customFormat="false" ht="15" hidden="false" customHeight="false" outlineLevel="0" collapsed="false">
      <c r="A9963" s="4" t="str">
        <f aca="false">B9963&amp;"|"&amp;C9963</f>
        <v>tdbR00000966 Thr-GGU|18</v>
      </c>
      <c r="B9963" s="4" t="s">
        <v>173</v>
      </c>
      <c r="C9963" s="4" t="s">
        <v>793</v>
      </c>
      <c r="D9963" s="4" t="n">
        <v>18</v>
      </c>
      <c r="E9963" s="19" t="s">
        <v>459</v>
      </c>
      <c r="F9963" s="20" t="s">
        <v>788</v>
      </c>
    </row>
    <row r="9964" customFormat="false" ht="15" hidden="false" customHeight="false" outlineLevel="0" collapsed="false">
      <c r="A9964" s="4" t="str">
        <f aca="false">B9964&amp;"|"&amp;C9964</f>
        <v>tdbR00000966 Thr-GGU|19</v>
      </c>
      <c r="B9964" s="4" t="s">
        <v>173</v>
      </c>
      <c r="C9964" s="4" t="s">
        <v>794</v>
      </c>
      <c r="D9964" s="4" t="n">
        <v>19</v>
      </c>
      <c r="E9964" s="19" t="s">
        <v>459</v>
      </c>
      <c r="F9964" s="20" t="s">
        <v>788</v>
      </c>
    </row>
    <row r="9965" customFormat="false" ht="15" hidden="false" customHeight="false" outlineLevel="0" collapsed="false">
      <c r="A9965" s="4" t="str">
        <f aca="false">B9965&amp;"|"&amp;C9965</f>
        <v>tdbR00000966 Thr-GGU|20</v>
      </c>
      <c r="B9965" s="4" t="s">
        <v>173</v>
      </c>
      <c r="C9965" s="4" t="s">
        <v>795</v>
      </c>
      <c r="D9965" s="4" t="n">
        <v>20</v>
      </c>
      <c r="E9965" s="19" t="s">
        <v>777</v>
      </c>
      <c r="F9965" s="20" t="s">
        <v>788</v>
      </c>
    </row>
    <row r="9966" customFormat="false" ht="15" hidden="false" customHeight="false" outlineLevel="0" collapsed="false">
      <c r="A9966" s="4" t="str">
        <f aca="false">B9966&amp;"|"&amp;C9966</f>
        <v>tdbR00000966 Thr-GGU|20a</v>
      </c>
      <c r="B9966" s="4" t="s">
        <v>173</v>
      </c>
      <c r="C9966" s="4" t="s">
        <v>796</v>
      </c>
      <c r="D9966" s="4" t="n">
        <v>21</v>
      </c>
      <c r="E9966" s="19" t="s">
        <v>777</v>
      </c>
      <c r="F9966" s="20" t="s">
        <v>788</v>
      </c>
    </row>
    <row r="9967" customFormat="false" ht="15" hidden="false" customHeight="false" outlineLevel="0" collapsed="false">
      <c r="A9967" s="4" t="str">
        <f aca="false">B9967&amp;"|"&amp;C9967</f>
        <v>tdbR00000966 Thr-GGU|21</v>
      </c>
      <c r="B9967" s="4" t="s">
        <v>173</v>
      </c>
      <c r="C9967" s="4" t="s">
        <v>797</v>
      </c>
      <c r="D9967" s="4" t="n">
        <v>22</v>
      </c>
      <c r="E9967" s="19" t="s">
        <v>780</v>
      </c>
      <c r="F9967" s="20" t="s">
        <v>788</v>
      </c>
    </row>
    <row r="9968" customFormat="false" ht="15" hidden="false" customHeight="false" outlineLevel="0" collapsed="false">
      <c r="A9968" s="4" t="str">
        <f aca="false">B9968&amp;"|"&amp;C9968</f>
        <v>tdbR00000966 Thr-GGU|22</v>
      </c>
      <c r="B9968" s="4" t="s">
        <v>173</v>
      </c>
      <c r="C9968" s="4" t="s">
        <v>798</v>
      </c>
      <c r="D9968" s="4" t="n">
        <v>23</v>
      </c>
      <c r="E9968" s="8" t="s">
        <v>459</v>
      </c>
      <c r="F9968" s="7" t="s">
        <v>783</v>
      </c>
    </row>
    <row r="9969" customFormat="false" ht="15" hidden="false" customHeight="false" outlineLevel="0" collapsed="false">
      <c r="A9969" s="4" t="str">
        <f aca="false">B9969&amp;"|"&amp;C9969</f>
        <v>tdbR00000966 Thr-GGU|23</v>
      </c>
      <c r="B9969" s="4" t="s">
        <v>173</v>
      </c>
      <c r="C9969" s="4" t="s">
        <v>799</v>
      </c>
      <c r="D9969" s="4" t="n">
        <v>24</v>
      </c>
      <c r="E9969" s="8" t="s">
        <v>780</v>
      </c>
      <c r="F9969" s="7" t="s">
        <v>783</v>
      </c>
    </row>
    <row r="9970" customFormat="false" ht="15" hidden="false" customHeight="false" outlineLevel="0" collapsed="false">
      <c r="A9970" s="4" t="str">
        <f aca="false">B9970&amp;"|"&amp;C9970</f>
        <v>tdbR00000966 Thr-GGU|24</v>
      </c>
      <c r="B9970" s="4" t="s">
        <v>173</v>
      </c>
      <c r="C9970" s="4" t="s">
        <v>800</v>
      </c>
      <c r="D9970" s="4" t="n">
        <v>25</v>
      </c>
      <c r="E9970" s="8" t="s">
        <v>459</v>
      </c>
      <c r="F9970" s="7" t="s">
        <v>783</v>
      </c>
    </row>
    <row r="9971" customFormat="false" ht="15" hidden="false" customHeight="false" outlineLevel="0" collapsed="false">
      <c r="A9971" s="4" t="str">
        <f aca="false">B9971&amp;"|"&amp;C9971</f>
        <v>tdbR00000966 Thr-GGU|25</v>
      </c>
      <c r="B9971" s="4" t="s">
        <v>173</v>
      </c>
      <c r="C9971" s="4" t="s">
        <v>801</v>
      </c>
      <c r="D9971" s="4" t="n">
        <v>26</v>
      </c>
      <c r="E9971" s="8" t="s">
        <v>772</v>
      </c>
      <c r="F9971" s="7" t="s">
        <v>783</v>
      </c>
    </row>
    <row r="9972" customFormat="false" ht="15" hidden="false" customHeight="false" outlineLevel="0" collapsed="false">
      <c r="A9972" s="4" t="str">
        <f aca="false">B9972&amp;"|"&amp;C9972</f>
        <v>tdbR00000966 Thr-GGU|26</v>
      </c>
      <c r="B9972" s="4" t="s">
        <v>173</v>
      </c>
      <c r="C9972" s="4" t="s">
        <v>802</v>
      </c>
      <c r="D9972" s="4" t="n">
        <v>27</v>
      </c>
      <c r="E9972" s="3" t="s">
        <v>459</v>
      </c>
      <c r="F9972" s="4" t="s">
        <v>803</v>
      </c>
    </row>
    <row r="9973" customFormat="false" ht="15" hidden="false" customHeight="false" outlineLevel="0" collapsed="false">
      <c r="A9973" s="4" t="str">
        <f aca="false">B9973&amp;"|"&amp;C9973</f>
        <v>tdbR00000966 Thr-GGU|27</v>
      </c>
      <c r="B9973" s="4" t="s">
        <v>173</v>
      </c>
      <c r="C9973" s="4" t="s">
        <v>804</v>
      </c>
      <c r="D9973" s="4" t="n">
        <v>28</v>
      </c>
      <c r="E9973" s="21" t="s">
        <v>777</v>
      </c>
      <c r="F9973" s="22" t="s">
        <v>805</v>
      </c>
    </row>
    <row r="9974" customFormat="false" ht="15" hidden="false" customHeight="false" outlineLevel="0" collapsed="false">
      <c r="A9974" s="4" t="str">
        <f aca="false">B9974&amp;"|"&amp;C9974</f>
        <v>tdbR00000966 Thr-GGU|28</v>
      </c>
      <c r="B9974" s="4" t="s">
        <v>173</v>
      </c>
      <c r="C9974" s="4" t="s">
        <v>806</v>
      </c>
      <c r="D9974" s="4" t="n">
        <v>29</v>
      </c>
      <c r="E9974" s="21" t="s">
        <v>772</v>
      </c>
      <c r="F9974" s="22" t="s">
        <v>805</v>
      </c>
    </row>
    <row r="9975" customFormat="false" ht="15" hidden="false" customHeight="false" outlineLevel="0" collapsed="false">
      <c r="A9975" s="4" t="str">
        <f aca="false">B9975&amp;"|"&amp;C9975</f>
        <v>tdbR00000966 Thr-GGU|29</v>
      </c>
      <c r="B9975" s="4" t="s">
        <v>173</v>
      </c>
      <c r="C9975" s="4" t="s">
        <v>807</v>
      </c>
      <c r="D9975" s="4" t="n">
        <v>30</v>
      </c>
      <c r="E9975" s="21" t="s">
        <v>777</v>
      </c>
      <c r="F9975" s="22" t="s">
        <v>805</v>
      </c>
    </row>
    <row r="9976" customFormat="false" ht="15" hidden="false" customHeight="false" outlineLevel="0" collapsed="false">
      <c r="A9976" s="4" t="str">
        <f aca="false">B9976&amp;"|"&amp;C9976</f>
        <v>tdbR00000966 Thr-GGU|30</v>
      </c>
      <c r="B9976" s="4" t="s">
        <v>173</v>
      </c>
      <c r="C9976" s="4" t="s">
        <v>808</v>
      </c>
      <c r="D9976" s="4" t="n">
        <v>31</v>
      </c>
      <c r="E9976" s="21" t="s">
        <v>772</v>
      </c>
      <c r="F9976" s="22" t="s">
        <v>805</v>
      </c>
    </row>
    <row r="9977" customFormat="false" ht="15" hidden="false" customHeight="false" outlineLevel="0" collapsed="false">
      <c r="A9977" s="4" t="str">
        <f aca="false">B9977&amp;"|"&amp;C9977</f>
        <v>tdbR00000966 Thr-GGU|31</v>
      </c>
      <c r="B9977" s="4" t="s">
        <v>173</v>
      </c>
      <c r="C9977" s="4" t="s">
        <v>809</v>
      </c>
      <c r="D9977" s="4" t="n">
        <v>32</v>
      </c>
      <c r="E9977" s="21" t="s">
        <v>772</v>
      </c>
      <c r="F9977" s="22" t="s">
        <v>805</v>
      </c>
    </row>
    <row r="9978" customFormat="false" ht="15" hidden="false" customHeight="false" outlineLevel="0" collapsed="false">
      <c r="A9978" s="4" t="str">
        <f aca="false">B9978&amp;"|"&amp;C9978</f>
        <v>tdbR00000966 Thr-GGU|32</v>
      </c>
      <c r="B9978" s="4" t="s">
        <v>173</v>
      </c>
      <c r="C9978" s="4" t="s">
        <v>810</v>
      </c>
      <c r="D9978" s="4" t="n">
        <v>33</v>
      </c>
      <c r="E9978" s="19" t="s">
        <v>780</v>
      </c>
      <c r="F9978" s="20" t="s">
        <v>811</v>
      </c>
    </row>
    <row r="9979" customFormat="false" ht="15" hidden="false" customHeight="false" outlineLevel="0" collapsed="false">
      <c r="A9979" s="4" t="str">
        <f aca="false">B9979&amp;"|"&amp;C9979</f>
        <v>tdbR00000966 Thr-GGU|33</v>
      </c>
      <c r="B9979" s="4" t="s">
        <v>173</v>
      </c>
      <c r="C9979" s="4" t="s">
        <v>812</v>
      </c>
      <c r="D9979" s="4" t="n">
        <v>34</v>
      </c>
      <c r="E9979" s="19" t="s">
        <v>777</v>
      </c>
      <c r="F9979" s="20" t="s">
        <v>811</v>
      </c>
    </row>
    <row r="9980" customFormat="false" ht="15" hidden="false" customHeight="false" outlineLevel="0" collapsed="false">
      <c r="A9980" s="4" t="str">
        <f aca="false">B9980&amp;"|"&amp;C9980</f>
        <v>tdbR00000966 Thr-GGU|34</v>
      </c>
      <c r="B9980" s="4" t="s">
        <v>173</v>
      </c>
      <c r="C9980" s="4" t="s">
        <v>813</v>
      </c>
      <c r="D9980" s="4" t="n">
        <v>35</v>
      </c>
      <c r="E9980" s="19" t="s">
        <v>459</v>
      </c>
      <c r="F9980" s="20" t="s">
        <v>811</v>
      </c>
    </row>
    <row r="9981" customFormat="false" ht="15" hidden="false" customHeight="false" outlineLevel="0" collapsed="false">
      <c r="A9981" s="4" t="str">
        <f aca="false">B9981&amp;"|"&amp;C9981</f>
        <v>tdbR00000966 Thr-GGU|35</v>
      </c>
      <c r="B9981" s="4" t="s">
        <v>173</v>
      </c>
      <c r="C9981" s="4" t="s">
        <v>814</v>
      </c>
      <c r="D9981" s="4" t="n">
        <v>36</v>
      </c>
      <c r="E9981" s="19" t="s">
        <v>459</v>
      </c>
      <c r="F9981" s="20" t="s">
        <v>811</v>
      </c>
    </row>
    <row r="9982" customFormat="false" ht="15" hidden="false" customHeight="false" outlineLevel="0" collapsed="false">
      <c r="A9982" s="4" t="str">
        <f aca="false">B9982&amp;"|"&amp;C9982</f>
        <v>tdbR00000966 Thr-GGU|36</v>
      </c>
      <c r="B9982" s="4" t="s">
        <v>173</v>
      </c>
      <c r="C9982" s="4" t="s">
        <v>815</v>
      </c>
      <c r="D9982" s="4" t="n">
        <v>37</v>
      </c>
      <c r="E9982" s="19" t="s">
        <v>777</v>
      </c>
      <c r="F9982" s="20" t="s">
        <v>811</v>
      </c>
    </row>
    <row r="9983" customFormat="false" ht="15" hidden="false" customHeight="false" outlineLevel="0" collapsed="false">
      <c r="A9983" s="4" t="str">
        <f aca="false">B9983&amp;"|"&amp;C9983</f>
        <v>tdbR00000966 Thr-GGU|37</v>
      </c>
      <c r="B9983" s="4" t="s">
        <v>173</v>
      </c>
      <c r="C9983" s="4" t="s">
        <v>816</v>
      </c>
      <c r="D9983" s="4" t="n">
        <v>38</v>
      </c>
      <c r="E9983" s="19" t="s">
        <v>780</v>
      </c>
      <c r="F9983" s="20" t="s">
        <v>811</v>
      </c>
    </row>
    <row r="9984" customFormat="false" ht="15" hidden="false" customHeight="false" outlineLevel="0" collapsed="false">
      <c r="A9984" s="4" t="str">
        <f aca="false">B9984&amp;"|"&amp;C9984</f>
        <v>tdbR00000966 Thr-GGU|38</v>
      </c>
      <c r="B9984" s="4" t="s">
        <v>173</v>
      </c>
      <c r="C9984" s="4" t="s">
        <v>817</v>
      </c>
      <c r="D9984" s="4" t="n">
        <v>39</v>
      </c>
      <c r="E9984" s="19" t="s">
        <v>780</v>
      </c>
      <c r="F9984" s="20" t="s">
        <v>811</v>
      </c>
    </row>
    <row r="9985" customFormat="false" ht="15" hidden="false" customHeight="false" outlineLevel="0" collapsed="false">
      <c r="A9985" s="4" t="str">
        <f aca="false">B9985&amp;"|"&amp;C9985</f>
        <v>tdbR00000966 Thr-GGU|39</v>
      </c>
      <c r="B9985" s="4" t="s">
        <v>173</v>
      </c>
      <c r="C9985" s="4" t="s">
        <v>818</v>
      </c>
      <c r="D9985" s="4" t="n">
        <v>40</v>
      </c>
      <c r="E9985" s="21" t="s">
        <v>459</v>
      </c>
      <c r="F9985" s="22" t="s">
        <v>805</v>
      </c>
    </row>
    <row r="9986" customFormat="false" ht="15" hidden="false" customHeight="false" outlineLevel="0" collapsed="false">
      <c r="A9986" s="4" t="str">
        <f aca="false">B9986&amp;"|"&amp;C9986</f>
        <v>tdbR00000966 Thr-GGU|40</v>
      </c>
      <c r="B9986" s="4" t="s">
        <v>173</v>
      </c>
      <c r="C9986" s="4" t="s">
        <v>819</v>
      </c>
      <c r="D9986" s="4" t="n">
        <v>41</v>
      </c>
      <c r="E9986" s="21" t="s">
        <v>459</v>
      </c>
      <c r="F9986" s="22" t="s">
        <v>805</v>
      </c>
    </row>
    <row r="9987" customFormat="false" ht="15" hidden="false" customHeight="false" outlineLevel="0" collapsed="false">
      <c r="A9987" s="4" t="str">
        <f aca="false">B9987&amp;"|"&amp;C9987</f>
        <v>tdbR00000966 Thr-GGU|41</v>
      </c>
      <c r="B9987" s="4" t="s">
        <v>173</v>
      </c>
      <c r="C9987" s="4" t="s">
        <v>820</v>
      </c>
      <c r="D9987" s="4" t="n">
        <v>42</v>
      </c>
      <c r="E9987" s="21" t="s">
        <v>780</v>
      </c>
      <c r="F9987" s="22" t="s">
        <v>805</v>
      </c>
    </row>
    <row r="9988" customFormat="false" ht="15" hidden="false" customHeight="false" outlineLevel="0" collapsed="false">
      <c r="A9988" s="4" t="str">
        <f aca="false">B9988&amp;"|"&amp;C9988</f>
        <v>tdbR00000966 Thr-GGU|42</v>
      </c>
      <c r="B9988" s="4" t="s">
        <v>173</v>
      </c>
      <c r="C9988" s="4" t="s">
        <v>821</v>
      </c>
      <c r="D9988" s="4" t="n">
        <v>43</v>
      </c>
      <c r="E9988" s="21" t="s">
        <v>459</v>
      </c>
      <c r="F9988" s="22" t="s">
        <v>805</v>
      </c>
    </row>
    <row r="9989" customFormat="false" ht="15" hidden="false" customHeight="false" outlineLevel="0" collapsed="false">
      <c r="A9989" s="4" t="str">
        <f aca="false">B9989&amp;"|"&amp;C9989</f>
        <v>tdbR00000966 Thr-GGU|43</v>
      </c>
      <c r="B9989" s="4" t="s">
        <v>173</v>
      </c>
      <c r="C9989" s="4" t="s">
        <v>822</v>
      </c>
      <c r="D9989" s="4" t="n">
        <v>44</v>
      </c>
      <c r="E9989" s="21" t="s">
        <v>780</v>
      </c>
      <c r="F9989" s="22" t="s">
        <v>805</v>
      </c>
    </row>
    <row r="9990" customFormat="false" ht="15" hidden="false" customHeight="false" outlineLevel="0" collapsed="false">
      <c r="A9990" s="4" t="str">
        <f aca="false">B9990&amp;"|"&amp;C9990</f>
        <v>tdbR00000966 Thr-GGU|44</v>
      </c>
      <c r="B9990" s="4" t="s">
        <v>173</v>
      </c>
      <c r="C9990" s="4" t="s">
        <v>823</v>
      </c>
      <c r="D9990" s="4" t="n">
        <v>45</v>
      </c>
      <c r="E9990" s="19" t="s">
        <v>780</v>
      </c>
      <c r="F9990" s="20" t="s">
        <v>824</v>
      </c>
    </row>
    <row r="9991" customFormat="false" ht="15" hidden="false" customHeight="false" outlineLevel="0" collapsed="false">
      <c r="A9991" s="4" t="str">
        <f aca="false">B9991&amp;"|"&amp;C9991</f>
        <v>tdbR00000966 Thr-GGU|45</v>
      </c>
      <c r="B9991" s="4" t="s">
        <v>173</v>
      </c>
      <c r="C9991" s="4" t="s">
        <v>825</v>
      </c>
      <c r="D9991" s="4" t="n">
        <v>46</v>
      </c>
      <c r="E9991" s="19" t="s">
        <v>459</v>
      </c>
      <c r="F9991" s="20" t="s">
        <v>824</v>
      </c>
    </row>
    <row r="9992" customFormat="false" ht="15" hidden="false" customHeight="false" outlineLevel="0" collapsed="false">
      <c r="A9992" s="4" t="str">
        <f aca="false">B9992&amp;"|"&amp;C9992</f>
        <v>tdbR00000966 Thr-GGU|46</v>
      </c>
      <c r="B9992" s="4" t="s">
        <v>173</v>
      </c>
      <c r="C9992" s="4" t="s">
        <v>826</v>
      </c>
      <c r="D9992" s="4" t="n">
        <v>47</v>
      </c>
      <c r="E9992" s="19" t="s">
        <v>459</v>
      </c>
      <c r="F9992" s="20" t="s">
        <v>824</v>
      </c>
    </row>
    <row r="9993" customFormat="false" ht="15" hidden="false" customHeight="false" outlineLevel="0" collapsed="false">
      <c r="A9993" s="4" t="str">
        <f aca="false">B9993&amp;"|"&amp;C9993</f>
        <v>tdbR00000966 Thr-GGU|47</v>
      </c>
      <c r="B9993" s="4" t="s">
        <v>173</v>
      </c>
      <c r="C9993" s="4" t="s">
        <v>827</v>
      </c>
      <c r="D9993" s="4" t="n">
        <v>48</v>
      </c>
      <c r="E9993" s="19" t="s">
        <v>777</v>
      </c>
      <c r="F9993" s="20" t="s">
        <v>824</v>
      </c>
    </row>
    <row r="9994" customFormat="false" ht="15" hidden="false" customHeight="false" outlineLevel="0" collapsed="false">
      <c r="A9994" s="4" t="str">
        <f aca="false">B9994&amp;"|"&amp;C9994</f>
        <v>tdbR00000966 Thr-GGU|48</v>
      </c>
      <c r="B9994" s="4" t="s">
        <v>173</v>
      </c>
      <c r="C9994" s="4" t="s">
        <v>828</v>
      </c>
      <c r="D9994" s="4" t="n">
        <v>49</v>
      </c>
      <c r="E9994" s="19" t="s">
        <v>772</v>
      </c>
      <c r="F9994" s="20" t="s">
        <v>824</v>
      </c>
    </row>
    <row r="9995" customFormat="false" ht="15" hidden="false" customHeight="false" outlineLevel="0" collapsed="false">
      <c r="A9995" s="4" t="str">
        <f aca="false">B9995&amp;"|"&amp;C9995</f>
        <v>tdbR00000966 Thr-GGU|49</v>
      </c>
      <c r="B9995" s="4" t="s">
        <v>173</v>
      </c>
      <c r="C9995" s="4" t="s">
        <v>829</v>
      </c>
      <c r="D9995" s="4" t="n">
        <v>50</v>
      </c>
      <c r="E9995" s="23" t="s">
        <v>777</v>
      </c>
      <c r="F9995" s="10" t="s">
        <v>830</v>
      </c>
    </row>
    <row r="9996" customFormat="false" ht="15" hidden="false" customHeight="false" outlineLevel="0" collapsed="false">
      <c r="A9996" s="4" t="str">
        <f aca="false">B9996&amp;"|"&amp;C9996</f>
        <v>tdbR00000966 Thr-GGU|50</v>
      </c>
      <c r="B9996" s="4" t="s">
        <v>173</v>
      </c>
      <c r="C9996" s="4" t="s">
        <v>831</v>
      </c>
      <c r="D9996" s="4" t="n">
        <v>51</v>
      </c>
      <c r="E9996" s="23" t="s">
        <v>459</v>
      </c>
      <c r="F9996" s="10" t="s">
        <v>830</v>
      </c>
    </row>
    <row r="9997" customFormat="false" ht="15" hidden="false" customHeight="false" outlineLevel="0" collapsed="false">
      <c r="A9997" s="4" t="str">
        <f aca="false">B9997&amp;"|"&amp;C9997</f>
        <v>tdbR00000966 Thr-GGU|51</v>
      </c>
      <c r="B9997" s="4" t="s">
        <v>173</v>
      </c>
      <c r="C9997" s="4" t="s">
        <v>832</v>
      </c>
      <c r="D9997" s="4" t="n">
        <v>52</v>
      </c>
      <c r="E9997" s="23" t="s">
        <v>772</v>
      </c>
      <c r="F9997" s="10" t="s">
        <v>830</v>
      </c>
    </row>
    <row r="9998" customFormat="false" ht="15" hidden="false" customHeight="false" outlineLevel="0" collapsed="false">
      <c r="A9998" s="4" t="str">
        <f aca="false">B9998&amp;"|"&amp;C9998</f>
        <v>tdbR00000966 Thr-GGU|52</v>
      </c>
      <c r="B9998" s="4" t="s">
        <v>173</v>
      </c>
      <c r="C9998" s="4" t="s">
        <v>833</v>
      </c>
      <c r="D9998" s="4" t="n">
        <v>53</v>
      </c>
      <c r="E9998" s="23" t="s">
        <v>459</v>
      </c>
      <c r="F9998" s="10" t="s">
        <v>830</v>
      </c>
    </row>
    <row r="9999" customFormat="false" ht="15" hidden="false" customHeight="false" outlineLevel="0" collapsed="false">
      <c r="A9999" s="4" t="str">
        <f aca="false">B9999&amp;"|"&amp;C9999</f>
        <v>tdbR00000966 Thr-GGU|53</v>
      </c>
      <c r="B9999" s="4" t="s">
        <v>173</v>
      </c>
      <c r="C9999" s="4" t="s">
        <v>834</v>
      </c>
      <c r="D9999" s="4" t="n">
        <v>54</v>
      </c>
      <c r="E9999" s="23" t="s">
        <v>459</v>
      </c>
      <c r="F9999" s="10" t="s">
        <v>830</v>
      </c>
    </row>
    <row r="10000" customFormat="false" ht="15" hidden="false" customHeight="false" outlineLevel="0" collapsed="false">
      <c r="A10000" s="4" t="str">
        <f aca="false">B10000&amp;"|"&amp;C10000</f>
        <v>tdbR00000966 Thr-GGU|54</v>
      </c>
      <c r="B10000" s="4" t="s">
        <v>173</v>
      </c>
      <c r="C10000" s="4" t="s">
        <v>835</v>
      </c>
      <c r="D10000" s="4" t="n">
        <v>55</v>
      </c>
      <c r="E10000" s="19" t="s">
        <v>777</v>
      </c>
      <c r="F10000" s="20" t="s">
        <v>836</v>
      </c>
    </row>
    <row r="10001" customFormat="false" ht="15" hidden="false" customHeight="false" outlineLevel="0" collapsed="false">
      <c r="A10001" s="4" t="str">
        <f aca="false">B10001&amp;"|"&amp;C10001</f>
        <v>tdbR00000966 Thr-GGU|55</v>
      </c>
      <c r="B10001" s="4" t="s">
        <v>173</v>
      </c>
      <c r="C10001" s="4" t="s">
        <v>837</v>
      </c>
      <c r="D10001" s="4" t="n">
        <v>56</v>
      </c>
      <c r="E10001" s="19" t="s">
        <v>777</v>
      </c>
      <c r="F10001" s="20" t="s">
        <v>836</v>
      </c>
    </row>
    <row r="10002" customFormat="false" ht="15" hidden="false" customHeight="false" outlineLevel="0" collapsed="false">
      <c r="A10002" s="4" t="str">
        <f aca="false">B10002&amp;"|"&amp;C10002</f>
        <v>tdbR00000966 Thr-GGU|56</v>
      </c>
      <c r="B10002" s="4" t="s">
        <v>173</v>
      </c>
      <c r="C10002" s="4" t="s">
        <v>838</v>
      </c>
      <c r="D10002" s="4" t="n">
        <v>57</v>
      </c>
      <c r="E10002" s="19" t="s">
        <v>772</v>
      </c>
      <c r="F10002" s="20" t="s">
        <v>836</v>
      </c>
    </row>
    <row r="10003" customFormat="false" ht="15" hidden="false" customHeight="false" outlineLevel="0" collapsed="false">
      <c r="A10003" s="4" t="str">
        <f aca="false">B10003&amp;"|"&amp;C10003</f>
        <v>tdbR00000966 Thr-GGU|57</v>
      </c>
      <c r="B10003" s="4" t="s">
        <v>173</v>
      </c>
      <c r="C10003" s="4" t="s">
        <v>839</v>
      </c>
      <c r="D10003" s="4" t="n">
        <v>58</v>
      </c>
      <c r="E10003" s="19" t="s">
        <v>459</v>
      </c>
      <c r="F10003" s="20" t="s">
        <v>836</v>
      </c>
    </row>
    <row r="10004" customFormat="false" ht="15" hidden="false" customHeight="false" outlineLevel="0" collapsed="false">
      <c r="A10004" s="4" t="str">
        <f aca="false">B10004&amp;"|"&amp;C10004</f>
        <v>tdbR00000966 Thr-GGU|58</v>
      </c>
      <c r="B10004" s="4" t="s">
        <v>173</v>
      </c>
      <c r="C10004" s="4" t="s">
        <v>840</v>
      </c>
      <c r="D10004" s="4" t="n">
        <v>59</v>
      </c>
      <c r="E10004" s="19" t="s">
        <v>780</v>
      </c>
      <c r="F10004" s="20" t="s">
        <v>836</v>
      </c>
    </row>
    <row r="10005" customFormat="false" ht="15" hidden="false" customHeight="false" outlineLevel="0" collapsed="false">
      <c r="A10005" s="4" t="str">
        <f aca="false">B10005&amp;"|"&amp;C10005</f>
        <v>tdbR00000966 Thr-GGU|59</v>
      </c>
      <c r="B10005" s="4" t="s">
        <v>173</v>
      </c>
      <c r="C10005" s="4" t="s">
        <v>841</v>
      </c>
      <c r="D10005" s="4" t="n">
        <v>60</v>
      </c>
      <c r="E10005" s="19" t="s">
        <v>777</v>
      </c>
      <c r="F10005" s="20" t="s">
        <v>836</v>
      </c>
    </row>
    <row r="10006" customFormat="false" ht="15" hidden="false" customHeight="false" outlineLevel="0" collapsed="false">
      <c r="A10006" s="4" t="str">
        <f aca="false">B10006&amp;"|"&amp;C10006</f>
        <v>tdbR00000966 Thr-GGU|60</v>
      </c>
      <c r="B10006" s="4" t="s">
        <v>173</v>
      </c>
      <c r="C10006" s="4" t="s">
        <v>842</v>
      </c>
      <c r="D10006" s="4" t="n">
        <v>61</v>
      </c>
      <c r="E10006" s="19" t="s">
        <v>777</v>
      </c>
      <c r="F10006" s="20" t="s">
        <v>836</v>
      </c>
    </row>
    <row r="10007" customFormat="false" ht="15" hidden="false" customHeight="false" outlineLevel="0" collapsed="false">
      <c r="A10007" s="4" t="str">
        <f aca="false">B10007&amp;"|"&amp;C10007</f>
        <v>tdbR00000966 Thr-GGU|61</v>
      </c>
      <c r="B10007" s="4" t="s">
        <v>173</v>
      </c>
      <c r="C10007" s="4" t="s">
        <v>843</v>
      </c>
      <c r="D10007" s="4" t="n">
        <v>62</v>
      </c>
      <c r="E10007" s="23" t="s">
        <v>772</v>
      </c>
      <c r="F10007" s="10" t="s">
        <v>830</v>
      </c>
    </row>
    <row r="10008" customFormat="false" ht="15" hidden="false" customHeight="false" outlineLevel="0" collapsed="false">
      <c r="A10008" s="4" t="str">
        <f aca="false">B10008&amp;"|"&amp;C10008</f>
        <v>tdbR00000966 Thr-GGU|62</v>
      </c>
      <c r="B10008" s="4" t="s">
        <v>173</v>
      </c>
      <c r="C10008" s="4" t="s">
        <v>844</v>
      </c>
      <c r="D10008" s="4" t="n">
        <v>63</v>
      </c>
      <c r="E10008" s="23" t="s">
        <v>772</v>
      </c>
      <c r="F10008" s="10" t="s">
        <v>830</v>
      </c>
    </row>
    <row r="10009" customFormat="false" ht="15" hidden="false" customHeight="false" outlineLevel="0" collapsed="false">
      <c r="A10009" s="4" t="str">
        <f aca="false">B10009&amp;"|"&amp;C10009</f>
        <v>tdbR00000966 Thr-GGU|63</v>
      </c>
      <c r="B10009" s="4" t="s">
        <v>173</v>
      </c>
      <c r="C10009" s="4" t="s">
        <v>845</v>
      </c>
      <c r="D10009" s="4" t="n">
        <v>64</v>
      </c>
      <c r="E10009" s="23" t="s">
        <v>459</v>
      </c>
      <c r="F10009" s="10" t="s">
        <v>830</v>
      </c>
    </row>
    <row r="10010" customFormat="false" ht="15" hidden="false" customHeight="false" outlineLevel="0" collapsed="false">
      <c r="A10010" s="4" t="str">
        <f aca="false">B10010&amp;"|"&amp;C10010</f>
        <v>tdbR00000966 Thr-GGU|64</v>
      </c>
      <c r="B10010" s="4" t="s">
        <v>173</v>
      </c>
      <c r="C10010" s="4" t="s">
        <v>846</v>
      </c>
      <c r="D10010" s="4" t="n">
        <v>65</v>
      </c>
      <c r="E10010" s="23" t="s">
        <v>772</v>
      </c>
      <c r="F10010" s="10" t="s">
        <v>830</v>
      </c>
    </row>
    <row r="10011" customFormat="false" ht="15" hidden="false" customHeight="false" outlineLevel="0" collapsed="false">
      <c r="A10011" s="4" t="str">
        <f aca="false">B10011&amp;"|"&amp;C10011</f>
        <v>tdbR00000966 Thr-GGU|65</v>
      </c>
      <c r="B10011" s="4" t="s">
        <v>173</v>
      </c>
      <c r="C10011" s="4" t="s">
        <v>847</v>
      </c>
      <c r="D10011" s="4" t="n">
        <v>66</v>
      </c>
      <c r="E10011" s="23" t="s">
        <v>780</v>
      </c>
      <c r="F10011" s="10" t="s">
        <v>830</v>
      </c>
    </row>
    <row r="10012" customFormat="false" ht="15" hidden="false" customHeight="false" outlineLevel="0" collapsed="false">
      <c r="A10012" s="4" t="str">
        <f aca="false">B10012&amp;"|"&amp;C10012</f>
        <v>tdbR00000966 Thr-GGU|66</v>
      </c>
      <c r="B10012" s="4" t="s">
        <v>173</v>
      </c>
      <c r="C10012" s="4" t="s">
        <v>848</v>
      </c>
      <c r="D10012" s="4" t="n">
        <v>67</v>
      </c>
      <c r="E10012" s="17" t="s">
        <v>777</v>
      </c>
      <c r="F10012" s="18" t="s">
        <v>768</v>
      </c>
    </row>
    <row r="10013" customFormat="false" ht="15" hidden="false" customHeight="false" outlineLevel="0" collapsed="false">
      <c r="A10013" s="4" t="str">
        <f aca="false">B10013&amp;"|"&amp;C10013</f>
        <v>tdbR00000966 Thr-GGU|67</v>
      </c>
      <c r="B10013" s="4" t="s">
        <v>173</v>
      </c>
      <c r="C10013" s="4" t="s">
        <v>849</v>
      </c>
      <c r="D10013" s="4" t="n">
        <v>68</v>
      </c>
      <c r="E10013" s="17" t="s">
        <v>777</v>
      </c>
      <c r="F10013" s="18" t="s">
        <v>768</v>
      </c>
    </row>
    <row r="10014" customFormat="false" ht="15" hidden="false" customHeight="false" outlineLevel="0" collapsed="false">
      <c r="A10014" s="4" t="str">
        <f aca="false">B10014&amp;"|"&amp;C10014</f>
        <v>tdbR00000966 Thr-GGU|68</v>
      </c>
      <c r="B10014" s="4" t="s">
        <v>173</v>
      </c>
      <c r="C10014" s="4" t="s">
        <v>850</v>
      </c>
      <c r="D10014" s="4" t="n">
        <v>69</v>
      </c>
      <c r="E10014" s="17" t="s">
        <v>459</v>
      </c>
      <c r="F10014" s="18" t="s">
        <v>768</v>
      </c>
    </row>
    <row r="10015" customFormat="false" ht="15" hidden="false" customHeight="false" outlineLevel="0" collapsed="false">
      <c r="A10015" s="4" t="str">
        <f aca="false">B10015&amp;"|"&amp;C10015</f>
        <v>tdbR00000966 Thr-GGU|69</v>
      </c>
      <c r="B10015" s="4" t="s">
        <v>173</v>
      </c>
      <c r="C10015" s="4" t="s">
        <v>851</v>
      </c>
      <c r="D10015" s="4" t="n">
        <v>70</v>
      </c>
      <c r="E10015" s="17" t="s">
        <v>459</v>
      </c>
      <c r="F10015" s="18" t="s">
        <v>768</v>
      </c>
    </row>
    <row r="10016" customFormat="false" ht="15" hidden="false" customHeight="false" outlineLevel="0" collapsed="false">
      <c r="A10016" s="4" t="str">
        <f aca="false">B10016&amp;"|"&amp;C10016</f>
        <v>tdbR00000966 Thr-GGU|70</v>
      </c>
      <c r="B10016" s="4" t="s">
        <v>173</v>
      </c>
      <c r="C10016" s="4" t="s">
        <v>852</v>
      </c>
      <c r="D10016" s="4" t="n">
        <v>71</v>
      </c>
      <c r="E10016" s="17" t="s">
        <v>459</v>
      </c>
      <c r="F10016" s="18" t="s">
        <v>768</v>
      </c>
    </row>
    <row r="10017" customFormat="false" ht="15" hidden="false" customHeight="false" outlineLevel="0" collapsed="false">
      <c r="A10017" s="4" t="str">
        <f aca="false">B10017&amp;"|"&amp;C10017</f>
        <v>tdbR00000966 Thr-GGU|71</v>
      </c>
      <c r="B10017" s="4" t="s">
        <v>173</v>
      </c>
      <c r="C10017" s="4" t="s">
        <v>853</v>
      </c>
      <c r="D10017" s="4" t="n">
        <v>72</v>
      </c>
      <c r="E10017" s="17" t="s">
        <v>459</v>
      </c>
      <c r="F10017" s="18" t="s">
        <v>768</v>
      </c>
    </row>
    <row r="10018" customFormat="false" ht="15" hidden="false" customHeight="false" outlineLevel="0" collapsed="false">
      <c r="A10018" s="4" t="str">
        <f aca="false">B10018&amp;"|"&amp;C10018</f>
        <v>tdbR00000966 Thr-GGU|72</v>
      </c>
      <c r="B10018" s="4" t="s">
        <v>173</v>
      </c>
      <c r="C10018" s="4" t="s">
        <v>854</v>
      </c>
      <c r="D10018" s="4" t="n">
        <v>73</v>
      </c>
      <c r="E10018" s="17" t="s">
        <v>772</v>
      </c>
      <c r="F10018" s="18" t="s">
        <v>768</v>
      </c>
    </row>
    <row r="10019" customFormat="false" ht="15" hidden="false" customHeight="false" outlineLevel="0" collapsed="false">
      <c r="A10019" s="4" t="str">
        <f aca="false">B10019&amp;"|"&amp;C10019</f>
        <v>tdbR00000967 Thr-UGU|1</v>
      </c>
      <c r="B10019" s="4" t="s">
        <v>174</v>
      </c>
      <c r="C10019" s="4" t="s">
        <v>767</v>
      </c>
      <c r="D10019" s="4" t="n">
        <v>1</v>
      </c>
      <c r="E10019" s="17" t="s">
        <v>459</v>
      </c>
      <c r="F10019" s="18" t="s">
        <v>768</v>
      </c>
    </row>
    <row r="10020" customFormat="false" ht="15" hidden="false" customHeight="false" outlineLevel="0" collapsed="false">
      <c r="A10020" s="4" t="str">
        <f aca="false">B10020&amp;"|"&amp;C10020</f>
        <v>tdbR00000967 Thr-UGU|2</v>
      </c>
      <c r="B10020" s="4" t="s">
        <v>174</v>
      </c>
      <c r="C10020" s="4" t="s">
        <v>769</v>
      </c>
      <c r="D10020" s="4" t="n">
        <v>2</v>
      </c>
      <c r="E10020" s="17" t="s">
        <v>772</v>
      </c>
      <c r="F10020" s="18" t="s">
        <v>768</v>
      </c>
    </row>
    <row r="10021" customFormat="false" ht="15" hidden="false" customHeight="false" outlineLevel="0" collapsed="false">
      <c r="A10021" s="4" t="str">
        <f aca="false">B10021&amp;"|"&amp;C10021</f>
        <v>tdbR00000967 Thr-UGU|3</v>
      </c>
      <c r="B10021" s="4" t="s">
        <v>174</v>
      </c>
      <c r="C10021" s="4" t="s">
        <v>770</v>
      </c>
      <c r="D10021" s="4" t="n">
        <v>3</v>
      </c>
      <c r="E10021" s="17" t="s">
        <v>772</v>
      </c>
      <c r="F10021" s="18" t="s">
        <v>768</v>
      </c>
    </row>
    <row r="10022" customFormat="false" ht="15" hidden="false" customHeight="false" outlineLevel="0" collapsed="false">
      <c r="A10022" s="4" t="str">
        <f aca="false">B10022&amp;"|"&amp;C10022</f>
        <v>tdbR00000967 Thr-UGU|4</v>
      </c>
      <c r="B10022" s="4" t="s">
        <v>174</v>
      </c>
      <c r="C10022" s="4" t="s">
        <v>771</v>
      </c>
      <c r="D10022" s="4" t="n">
        <v>4</v>
      </c>
      <c r="E10022" s="17" t="s">
        <v>777</v>
      </c>
      <c r="F10022" s="18" t="s">
        <v>768</v>
      </c>
    </row>
    <row r="10023" customFormat="false" ht="15" hidden="false" customHeight="false" outlineLevel="0" collapsed="false">
      <c r="A10023" s="4" t="str">
        <f aca="false">B10023&amp;"|"&amp;C10023</f>
        <v>tdbR00000967 Thr-UGU|5</v>
      </c>
      <c r="B10023" s="4" t="s">
        <v>174</v>
      </c>
      <c r="C10023" s="4" t="s">
        <v>773</v>
      </c>
      <c r="D10023" s="4" t="n">
        <v>5</v>
      </c>
      <c r="E10023" s="17" t="s">
        <v>772</v>
      </c>
      <c r="F10023" s="18" t="s">
        <v>768</v>
      </c>
    </row>
    <row r="10024" customFormat="false" ht="15" hidden="false" customHeight="false" outlineLevel="0" collapsed="false">
      <c r="A10024" s="4" t="str">
        <f aca="false">B10024&amp;"|"&amp;C10024</f>
        <v>tdbR00000967 Thr-UGU|6</v>
      </c>
      <c r="B10024" s="4" t="s">
        <v>174</v>
      </c>
      <c r="C10024" s="4" t="s">
        <v>774</v>
      </c>
      <c r="D10024" s="4" t="n">
        <v>6</v>
      </c>
      <c r="E10024" s="17" t="s">
        <v>772</v>
      </c>
      <c r="F10024" s="18" t="s">
        <v>768</v>
      </c>
    </row>
    <row r="10025" customFormat="false" ht="15" hidden="false" customHeight="false" outlineLevel="0" collapsed="false">
      <c r="A10025" s="4" t="str">
        <f aca="false">B10025&amp;"|"&amp;C10025</f>
        <v>tdbR00000967 Thr-UGU|7</v>
      </c>
      <c r="B10025" s="4" t="s">
        <v>174</v>
      </c>
      <c r="C10025" s="4" t="s">
        <v>775</v>
      </c>
      <c r="D10025" s="4" t="n">
        <v>7</v>
      </c>
      <c r="E10025" s="17" t="s">
        <v>777</v>
      </c>
      <c r="F10025" s="18" t="s">
        <v>768</v>
      </c>
    </row>
    <row r="10026" customFormat="false" ht="15" hidden="false" customHeight="false" outlineLevel="0" collapsed="false">
      <c r="A10026" s="4" t="str">
        <f aca="false">B10026&amp;"|"&amp;C10026</f>
        <v>tdbR00000967 Thr-UGU|8</v>
      </c>
      <c r="B10026" s="4" t="s">
        <v>174</v>
      </c>
      <c r="C10026" s="4" t="s">
        <v>776</v>
      </c>
      <c r="D10026" s="4" t="n">
        <v>8</v>
      </c>
      <c r="E10026" s="3" t="s">
        <v>777</v>
      </c>
      <c r="F10026" s="4" t="s">
        <v>778</v>
      </c>
    </row>
    <row r="10027" customFormat="false" ht="15" hidden="false" customHeight="false" outlineLevel="0" collapsed="false">
      <c r="A10027" s="4" t="str">
        <f aca="false">B10027&amp;"|"&amp;C10027</f>
        <v>tdbR00000967 Thr-UGU|9</v>
      </c>
      <c r="B10027" s="4" t="s">
        <v>174</v>
      </c>
      <c r="C10027" s="4" t="s">
        <v>779</v>
      </c>
      <c r="D10027" s="4" t="n">
        <v>9</v>
      </c>
      <c r="E10027" s="3" t="s">
        <v>780</v>
      </c>
      <c r="F10027" s="4" t="s">
        <v>781</v>
      </c>
    </row>
    <row r="10028" customFormat="false" ht="15" hidden="false" customHeight="false" outlineLevel="0" collapsed="false">
      <c r="A10028" s="4" t="str">
        <f aca="false">B10028&amp;"|"&amp;C10028</f>
        <v>tdbR00000967 Thr-UGU|10</v>
      </c>
      <c r="B10028" s="4" t="s">
        <v>174</v>
      </c>
      <c r="C10028" s="4" t="s">
        <v>782</v>
      </c>
      <c r="D10028" s="4" t="n">
        <v>10</v>
      </c>
      <c r="E10028" s="8" t="s">
        <v>459</v>
      </c>
      <c r="F10028" s="7" t="s">
        <v>783</v>
      </c>
    </row>
    <row r="10029" customFormat="false" ht="15" hidden="false" customHeight="false" outlineLevel="0" collapsed="false">
      <c r="A10029" s="4" t="str">
        <f aca="false">B10029&amp;"|"&amp;C10029</f>
        <v>tdbR00000967 Thr-UGU|11</v>
      </c>
      <c r="B10029" s="4" t="s">
        <v>174</v>
      </c>
      <c r="C10029" s="4" t="s">
        <v>784</v>
      </c>
      <c r="D10029" s="4" t="n">
        <v>11</v>
      </c>
      <c r="E10029" s="8" t="s">
        <v>772</v>
      </c>
      <c r="F10029" s="7" t="s">
        <v>783</v>
      </c>
    </row>
    <row r="10030" customFormat="false" ht="15" hidden="false" customHeight="false" outlineLevel="0" collapsed="false">
      <c r="A10030" s="4" t="str">
        <f aca="false">B10030&amp;"|"&amp;C10030</f>
        <v>tdbR00000967 Thr-UGU|12</v>
      </c>
      <c r="B10030" s="4" t="s">
        <v>174</v>
      </c>
      <c r="C10030" s="4" t="s">
        <v>785</v>
      </c>
      <c r="D10030" s="4" t="n">
        <v>12</v>
      </c>
      <c r="E10030" s="8" t="s">
        <v>777</v>
      </c>
      <c r="F10030" s="7" t="s">
        <v>783</v>
      </c>
    </row>
    <row r="10031" customFormat="false" ht="15" hidden="false" customHeight="false" outlineLevel="0" collapsed="false">
      <c r="A10031" s="4" t="str">
        <f aca="false">B10031&amp;"|"&amp;C10031</f>
        <v>tdbR00000967 Thr-UGU|13</v>
      </c>
      <c r="B10031" s="4" t="s">
        <v>174</v>
      </c>
      <c r="C10031" s="4" t="s">
        <v>786</v>
      </c>
      <c r="D10031" s="4" t="n">
        <v>13</v>
      </c>
      <c r="E10031" s="8" t="s">
        <v>772</v>
      </c>
      <c r="F10031" s="7" t="s">
        <v>783</v>
      </c>
    </row>
    <row r="10032" customFormat="false" ht="15" hidden="false" customHeight="false" outlineLevel="0" collapsed="false">
      <c r="A10032" s="4" t="str">
        <f aca="false">B10032&amp;"|"&amp;C10032</f>
        <v>tdbR00000967 Thr-UGU|14</v>
      </c>
      <c r="B10032" s="4" t="s">
        <v>174</v>
      </c>
      <c r="C10032" s="4" t="s">
        <v>787</v>
      </c>
      <c r="D10032" s="4" t="n">
        <v>14</v>
      </c>
      <c r="E10032" s="19" t="s">
        <v>780</v>
      </c>
      <c r="F10032" s="20" t="s">
        <v>788</v>
      </c>
    </row>
    <row r="10033" customFormat="false" ht="15" hidden="false" customHeight="false" outlineLevel="0" collapsed="false">
      <c r="A10033" s="4" t="str">
        <f aca="false">B10033&amp;"|"&amp;C10033</f>
        <v>tdbR00000967 Thr-UGU|15</v>
      </c>
      <c r="B10033" s="4" t="s">
        <v>174</v>
      </c>
      <c r="C10033" s="4" t="s">
        <v>789</v>
      </c>
      <c r="D10033" s="4" t="n">
        <v>15</v>
      </c>
      <c r="E10033" s="19" t="s">
        <v>459</v>
      </c>
      <c r="F10033" s="20" t="s">
        <v>788</v>
      </c>
    </row>
    <row r="10034" customFormat="false" ht="15" hidden="false" customHeight="false" outlineLevel="0" collapsed="false">
      <c r="A10034" s="4" t="str">
        <f aca="false">B10034&amp;"|"&amp;C10034</f>
        <v>tdbR00000967 Thr-UGU|16</v>
      </c>
      <c r="B10034" s="4" t="s">
        <v>174</v>
      </c>
      <c r="C10034" s="4" t="s">
        <v>790</v>
      </c>
      <c r="D10034" s="4" t="n">
        <v>16</v>
      </c>
      <c r="E10034" s="19" t="s">
        <v>777</v>
      </c>
      <c r="F10034" s="20" t="s">
        <v>788</v>
      </c>
    </row>
    <row r="10035" customFormat="false" ht="15" hidden="false" customHeight="false" outlineLevel="0" collapsed="false">
      <c r="A10035" s="4" t="str">
        <f aca="false">B10035&amp;"|"&amp;C10035</f>
        <v>tdbR00000967 Thr-UGU|17</v>
      </c>
      <c r="B10035" s="4" t="s">
        <v>174</v>
      </c>
      <c r="C10035" s="4" t="s">
        <v>791</v>
      </c>
      <c r="D10035" s="4" t="n">
        <v>17</v>
      </c>
      <c r="E10035" s="19" t="s">
        <v>772</v>
      </c>
      <c r="F10035" s="20" t="s">
        <v>788</v>
      </c>
    </row>
    <row r="10036" customFormat="false" ht="15" hidden="false" customHeight="false" outlineLevel="0" collapsed="false">
      <c r="A10036" s="4" t="str">
        <f aca="false">B10036&amp;"|"&amp;C10036</f>
        <v>tdbR00000967 Thr-UGU|17a</v>
      </c>
      <c r="B10036" s="4" t="s">
        <v>174</v>
      </c>
      <c r="C10036" s="4" t="s">
        <v>792</v>
      </c>
      <c r="D10036" s="4" t="n">
        <v>18</v>
      </c>
      <c r="E10036" s="19" t="s">
        <v>772</v>
      </c>
      <c r="F10036" s="20" t="s">
        <v>788</v>
      </c>
    </row>
    <row r="10037" customFormat="false" ht="15" hidden="false" customHeight="false" outlineLevel="0" collapsed="false">
      <c r="A10037" s="4" t="str">
        <f aca="false">B10037&amp;"|"&amp;C10037</f>
        <v>tdbR00000967 Thr-UGU|18</v>
      </c>
      <c r="B10037" s="4" t="s">
        <v>174</v>
      </c>
      <c r="C10037" s="4" t="s">
        <v>793</v>
      </c>
      <c r="D10037" s="4" t="n">
        <v>19</v>
      </c>
      <c r="E10037" s="19" t="s">
        <v>459</v>
      </c>
      <c r="F10037" s="20" t="s">
        <v>788</v>
      </c>
    </row>
    <row r="10038" customFormat="false" ht="15" hidden="false" customHeight="false" outlineLevel="0" collapsed="false">
      <c r="A10038" s="4" t="str">
        <f aca="false">B10038&amp;"|"&amp;C10038</f>
        <v>tdbR00000967 Thr-UGU|19</v>
      </c>
      <c r="B10038" s="4" t="s">
        <v>174</v>
      </c>
      <c r="C10038" s="4" t="s">
        <v>794</v>
      </c>
      <c r="D10038" s="4" t="n">
        <v>20</v>
      </c>
      <c r="E10038" s="19" t="s">
        <v>459</v>
      </c>
      <c r="F10038" s="20" t="s">
        <v>788</v>
      </c>
    </row>
    <row r="10039" customFormat="false" ht="15" hidden="false" customHeight="false" outlineLevel="0" collapsed="false">
      <c r="A10039" s="4" t="str">
        <f aca="false">B10039&amp;"|"&amp;C10039</f>
        <v>tdbR00000967 Thr-UGU|20</v>
      </c>
      <c r="B10039" s="4" t="s">
        <v>174</v>
      </c>
      <c r="C10039" s="4" t="s">
        <v>795</v>
      </c>
      <c r="D10039" s="4" t="n">
        <v>21</v>
      </c>
      <c r="E10039" s="19" t="s">
        <v>772</v>
      </c>
      <c r="F10039" s="20" t="s">
        <v>788</v>
      </c>
    </row>
    <row r="10040" customFormat="false" ht="15" hidden="false" customHeight="false" outlineLevel="0" collapsed="false">
      <c r="A10040" s="4" t="str">
        <f aca="false">B10040&amp;"|"&amp;C10040</f>
        <v>tdbR00000967 Thr-UGU|20a</v>
      </c>
      <c r="B10040" s="4" t="s">
        <v>174</v>
      </c>
      <c r="C10040" s="4" t="s">
        <v>796</v>
      </c>
      <c r="D10040" s="4" t="n">
        <v>22</v>
      </c>
      <c r="E10040" s="19" t="s">
        <v>772</v>
      </c>
      <c r="F10040" s="20" t="s">
        <v>788</v>
      </c>
    </row>
    <row r="10041" customFormat="false" ht="15" hidden="false" customHeight="false" outlineLevel="0" collapsed="false">
      <c r="A10041" s="4" t="str">
        <f aca="false">B10041&amp;"|"&amp;C10041</f>
        <v>tdbR00000967 Thr-UGU|20b</v>
      </c>
      <c r="B10041" s="4" t="s">
        <v>174</v>
      </c>
      <c r="C10041" s="4" t="s">
        <v>855</v>
      </c>
      <c r="D10041" s="4" t="n">
        <v>23</v>
      </c>
      <c r="E10041" s="19" t="s">
        <v>772</v>
      </c>
      <c r="F10041" s="20" t="s">
        <v>788</v>
      </c>
    </row>
    <row r="10042" customFormat="false" ht="15" hidden="false" customHeight="false" outlineLevel="0" collapsed="false">
      <c r="A10042" s="4" t="str">
        <f aca="false">B10042&amp;"|"&amp;C10042</f>
        <v>tdbR00000967 Thr-UGU|21</v>
      </c>
      <c r="B10042" s="4" t="s">
        <v>174</v>
      </c>
      <c r="C10042" s="4" t="s">
        <v>797</v>
      </c>
      <c r="D10042" s="4" t="n">
        <v>24</v>
      </c>
      <c r="E10042" s="19" t="s">
        <v>780</v>
      </c>
      <c r="F10042" s="20" t="s">
        <v>788</v>
      </c>
    </row>
    <row r="10043" customFormat="false" ht="15" hidden="false" customHeight="false" outlineLevel="0" collapsed="false">
      <c r="A10043" s="4" t="str">
        <f aca="false">B10043&amp;"|"&amp;C10043</f>
        <v>tdbR00000967 Thr-UGU|22</v>
      </c>
      <c r="B10043" s="4" t="s">
        <v>174</v>
      </c>
      <c r="C10043" s="4" t="s">
        <v>798</v>
      </c>
      <c r="D10043" s="4" t="n">
        <v>25</v>
      </c>
      <c r="E10043" s="8" t="s">
        <v>459</v>
      </c>
      <c r="F10043" s="7" t="s">
        <v>783</v>
      </c>
    </row>
    <row r="10044" customFormat="false" ht="15" hidden="false" customHeight="false" outlineLevel="0" collapsed="false">
      <c r="A10044" s="4" t="str">
        <f aca="false">B10044&amp;"|"&amp;C10044</f>
        <v>tdbR00000967 Thr-UGU|23</v>
      </c>
      <c r="B10044" s="4" t="s">
        <v>174</v>
      </c>
      <c r="C10044" s="4" t="s">
        <v>799</v>
      </c>
      <c r="D10044" s="4" t="n">
        <v>26</v>
      </c>
      <c r="E10044" s="8" t="s">
        <v>780</v>
      </c>
      <c r="F10044" s="7" t="s">
        <v>783</v>
      </c>
    </row>
    <row r="10045" customFormat="false" ht="15" hidden="false" customHeight="false" outlineLevel="0" collapsed="false">
      <c r="A10045" s="4" t="str">
        <f aca="false">B10045&amp;"|"&amp;C10045</f>
        <v>tdbR00000967 Thr-UGU|24</v>
      </c>
      <c r="B10045" s="4" t="s">
        <v>174</v>
      </c>
      <c r="C10045" s="4" t="s">
        <v>800</v>
      </c>
      <c r="D10045" s="4" t="n">
        <v>27</v>
      </c>
      <c r="E10045" s="8" t="s">
        <v>459</v>
      </c>
      <c r="F10045" s="7" t="s">
        <v>783</v>
      </c>
    </row>
    <row r="10046" customFormat="false" ht="15" hidden="false" customHeight="false" outlineLevel="0" collapsed="false">
      <c r="A10046" s="4" t="str">
        <f aca="false">B10046&amp;"|"&amp;C10046</f>
        <v>tdbR00000967 Thr-UGU|25</v>
      </c>
      <c r="B10046" s="4" t="s">
        <v>174</v>
      </c>
      <c r="C10046" s="4" t="s">
        <v>801</v>
      </c>
      <c r="D10046" s="4" t="n">
        <v>28</v>
      </c>
      <c r="E10046" s="8" t="s">
        <v>772</v>
      </c>
      <c r="F10046" s="7" t="s">
        <v>783</v>
      </c>
    </row>
    <row r="10047" customFormat="false" ht="15" hidden="false" customHeight="false" outlineLevel="0" collapsed="false">
      <c r="A10047" s="4" t="str">
        <f aca="false">B10047&amp;"|"&amp;C10047</f>
        <v>tdbR00000967 Thr-UGU|26</v>
      </c>
      <c r="B10047" s="4" t="s">
        <v>174</v>
      </c>
      <c r="C10047" s="4" t="s">
        <v>802</v>
      </c>
      <c r="D10047" s="4" t="n">
        <v>29</v>
      </c>
      <c r="E10047" s="3" t="s">
        <v>459</v>
      </c>
      <c r="F10047" s="4" t="s">
        <v>803</v>
      </c>
    </row>
    <row r="10048" customFormat="false" ht="15" hidden="false" customHeight="false" outlineLevel="0" collapsed="false">
      <c r="A10048" s="4" t="str">
        <f aca="false">B10048&amp;"|"&amp;C10048</f>
        <v>tdbR00000967 Thr-UGU|27</v>
      </c>
      <c r="B10048" s="4" t="s">
        <v>174</v>
      </c>
      <c r="C10048" s="4" t="s">
        <v>804</v>
      </c>
      <c r="D10048" s="4" t="n">
        <v>30</v>
      </c>
      <c r="E10048" s="21" t="s">
        <v>780</v>
      </c>
      <c r="F10048" s="22" t="s">
        <v>805</v>
      </c>
    </row>
    <row r="10049" customFormat="false" ht="15" hidden="false" customHeight="false" outlineLevel="0" collapsed="false">
      <c r="A10049" s="4" t="str">
        <f aca="false">B10049&amp;"|"&amp;C10049</f>
        <v>tdbR00000967 Thr-UGU|28</v>
      </c>
      <c r="B10049" s="4" t="s">
        <v>174</v>
      </c>
      <c r="C10049" s="4" t="s">
        <v>806</v>
      </c>
      <c r="D10049" s="4" t="n">
        <v>31</v>
      </c>
      <c r="E10049" s="21" t="s">
        <v>777</v>
      </c>
      <c r="F10049" s="22" t="s">
        <v>805</v>
      </c>
    </row>
    <row r="10050" customFormat="false" ht="15" hidden="false" customHeight="false" outlineLevel="0" collapsed="false">
      <c r="A10050" s="4" t="str">
        <f aca="false">B10050&amp;"|"&amp;C10050</f>
        <v>tdbR00000967 Thr-UGU|29</v>
      </c>
      <c r="B10050" s="4" t="s">
        <v>174</v>
      </c>
      <c r="C10050" s="4" t="s">
        <v>807</v>
      </c>
      <c r="D10050" s="4" t="n">
        <v>32</v>
      </c>
      <c r="E10050" s="21" t="s">
        <v>459</v>
      </c>
      <c r="F10050" s="22" t="s">
        <v>805</v>
      </c>
    </row>
    <row r="10051" customFormat="false" ht="15" hidden="false" customHeight="false" outlineLevel="0" collapsed="false">
      <c r="A10051" s="4" t="str">
        <f aca="false">B10051&amp;"|"&amp;C10051</f>
        <v>tdbR00000967 Thr-UGU|30</v>
      </c>
      <c r="B10051" s="4" t="s">
        <v>174</v>
      </c>
      <c r="C10051" s="4" t="s">
        <v>808</v>
      </c>
      <c r="D10051" s="4" t="n">
        <v>33</v>
      </c>
      <c r="E10051" s="21" t="s">
        <v>777</v>
      </c>
      <c r="F10051" s="22" t="s">
        <v>805</v>
      </c>
    </row>
    <row r="10052" customFormat="false" ht="15" hidden="false" customHeight="false" outlineLevel="0" collapsed="false">
      <c r="A10052" s="4" t="str">
        <f aca="false">B10052&amp;"|"&amp;C10052</f>
        <v>tdbR00000967 Thr-UGU|31</v>
      </c>
      <c r="B10052" s="4" t="s">
        <v>174</v>
      </c>
      <c r="C10052" s="4" t="s">
        <v>809</v>
      </c>
      <c r="D10052" s="4" t="n">
        <v>34</v>
      </c>
      <c r="E10052" s="21" t="s">
        <v>780</v>
      </c>
      <c r="F10052" s="22" t="s">
        <v>805</v>
      </c>
    </row>
    <row r="10053" customFormat="false" ht="15" hidden="false" customHeight="false" outlineLevel="0" collapsed="false">
      <c r="A10053" s="4" t="str">
        <f aca="false">B10053&amp;"|"&amp;C10053</f>
        <v>tdbR00000967 Thr-UGU|32</v>
      </c>
      <c r="B10053" s="4" t="s">
        <v>174</v>
      </c>
      <c r="C10053" s="4" t="s">
        <v>810</v>
      </c>
      <c r="D10053" s="4" t="n">
        <v>35</v>
      </c>
      <c r="E10053" s="19" t="s">
        <v>772</v>
      </c>
      <c r="F10053" s="20" t="s">
        <v>811</v>
      </c>
    </row>
    <row r="10054" customFormat="false" ht="15" hidden="false" customHeight="false" outlineLevel="0" collapsed="false">
      <c r="A10054" s="4" t="str">
        <f aca="false">B10054&amp;"|"&amp;C10054</f>
        <v>tdbR00000967 Thr-UGU|33</v>
      </c>
      <c r="B10054" s="4" t="s">
        <v>174</v>
      </c>
      <c r="C10054" s="4" t="s">
        <v>812</v>
      </c>
      <c r="D10054" s="4" t="n">
        <v>36</v>
      </c>
      <c r="E10054" s="19" t="s">
        <v>777</v>
      </c>
      <c r="F10054" s="20" t="s">
        <v>811</v>
      </c>
    </row>
    <row r="10055" customFormat="false" ht="15" hidden="false" customHeight="false" outlineLevel="0" collapsed="false">
      <c r="A10055" s="4" t="str">
        <f aca="false">B10055&amp;"|"&amp;C10055</f>
        <v>tdbR00000967 Thr-UGU|34</v>
      </c>
      <c r="B10055" s="4" t="s">
        <v>174</v>
      </c>
      <c r="C10055" s="4" t="s">
        <v>813</v>
      </c>
      <c r="D10055" s="4" t="n">
        <v>37</v>
      </c>
      <c r="E10055" s="19" t="s">
        <v>777</v>
      </c>
      <c r="F10055" s="20" t="s">
        <v>811</v>
      </c>
    </row>
    <row r="10056" customFormat="false" ht="15" hidden="false" customHeight="false" outlineLevel="0" collapsed="false">
      <c r="A10056" s="4" t="str">
        <f aca="false">B10056&amp;"|"&amp;C10056</f>
        <v>tdbR00000967 Thr-UGU|35</v>
      </c>
      <c r="B10056" s="4" t="s">
        <v>174</v>
      </c>
      <c r="C10056" s="4" t="s">
        <v>814</v>
      </c>
      <c r="D10056" s="4" t="n">
        <v>38</v>
      </c>
      <c r="E10056" s="19" t="s">
        <v>459</v>
      </c>
      <c r="F10056" s="20" t="s">
        <v>811</v>
      </c>
    </row>
    <row r="10057" customFormat="false" ht="15" hidden="false" customHeight="false" outlineLevel="0" collapsed="false">
      <c r="A10057" s="4" t="str">
        <f aca="false">B10057&amp;"|"&amp;C10057</f>
        <v>tdbR00000967 Thr-UGU|36</v>
      </c>
      <c r="B10057" s="4" t="s">
        <v>174</v>
      </c>
      <c r="C10057" s="4" t="s">
        <v>815</v>
      </c>
      <c r="D10057" s="4" t="n">
        <v>39</v>
      </c>
      <c r="E10057" s="19" t="s">
        <v>777</v>
      </c>
      <c r="F10057" s="20" t="s">
        <v>811</v>
      </c>
    </row>
    <row r="10058" customFormat="false" ht="15" hidden="false" customHeight="false" outlineLevel="0" collapsed="false">
      <c r="A10058" s="4" t="str">
        <f aca="false">B10058&amp;"|"&amp;C10058</f>
        <v>tdbR00000967 Thr-UGU|37</v>
      </c>
      <c r="B10058" s="4" t="s">
        <v>174</v>
      </c>
      <c r="C10058" s="4" t="s">
        <v>816</v>
      </c>
      <c r="D10058" s="4" t="n">
        <v>40</v>
      </c>
      <c r="E10058" s="19" t="s">
        <v>780</v>
      </c>
      <c r="F10058" s="20" t="s">
        <v>811</v>
      </c>
    </row>
    <row r="10059" customFormat="false" ht="15" hidden="false" customHeight="false" outlineLevel="0" collapsed="false">
      <c r="A10059" s="4" t="str">
        <f aca="false">B10059&amp;"|"&amp;C10059</f>
        <v>tdbR00000967 Thr-UGU|38</v>
      </c>
      <c r="B10059" s="4" t="s">
        <v>174</v>
      </c>
      <c r="C10059" s="4" t="s">
        <v>817</v>
      </c>
      <c r="D10059" s="4" t="n">
        <v>41</v>
      </c>
      <c r="E10059" s="19" t="s">
        <v>780</v>
      </c>
      <c r="F10059" s="20" t="s">
        <v>811</v>
      </c>
    </row>
    <row r="10060" customFormat="false" ht="15" hidden="false" customHeight="false" outlineLevel="0" collapsed="false">
      <c r="A10060" s="4" t="str">
        <f aca="false">B10060&amp;"|"&amp;C10060</f>
        <v>tdbR00000967 Thr-UGU|39</v>
      </c>
      <c r="B10060" s="4" t="s">
        <v>174</v>
      </c>
      <c r="C10060" s="4" t="s">
        <v>818</v>
      </c>
      <c r="D10060" s="4" t="n">
        <v>42</v>
      </c>
      <c r="E10060" s="21" t="s">
        <v>777</v>
      </c>
      <c r="F10060" s="22" t="s">
        <v>805</v>
      </c>
    </row>
    <row r="10061" customFormat="false" ht="15" hidden="false" customHeight="false" outlineLevel="0" collapsed="false">
      <c r="A10061" s="4" t="str">
        <f aca="false">B10061&amp;"|"&amp;C10061</f>
        <v>tdbR00000967 Thr-UGU|40</v>
      </c>
      <c r="B10061" s="4" t="s">
        <v>174</v>
      </c>
      <c r="C10061" s="4" t="s">
        <v>819</v>
      </c>
      <c r="D10061" s="4" t="n">
        <v>43</v>
      </c>
      <c r="E10061" s="21" t="s">
        <v>780</v>
      </c>
      <c r="F10061" s="22" t="s">
        <v>805</v>
      </c>
    </row>
    <row r="10062" customFormat="false" ht="15" hidden="false" customHeight="false" outlineLevel="0" collapsed="false">
      <c r="A10062" s="4" t="str">
        <f aca="false">B10062&amp;"|"&amp;C10062</f>
        <v>tdbR00000967 Thr-UGU|41</v>
      </c>
      <c r="B10062" s="4" t="s">
        <v>174</v>
      </c>
      <c r="C10062" s="4" t="s">
        <v>820</v>
      </c>
      <c r="D10062" s="4" t="n">
        <v>44</v>
      </c>
      <c r="E10062" s="21" t="s">
        <v>772</v>
      </c>
      <c r="F10062" s="22" t="s">
        <v>805</v>
      </c>
    </row>
    <row r="10063" customFormat="false" ht="15" hidden="false" customHeight="false" outlineLevel="0" collapsed="false">
      <c r="A10063" s="4" t="str">
        <f aca="false">B10063&amp;"|"&amp;C10063</f>
        <v>tdbR00000967 Thr-UGU|42</v>
      </c>
      <c r="B10063" s="4" t="s">
        <v>174</v>
      </c>
      <c r="C10063" s="4" t="s">
        <v>821</v>
      </c>
      <c r="D10063" s="4" t="n">
        <v>45</v>
      </c>
      <c r="E10063" s="21" t="s">
        <v>780</v>
      </c>
      <c r="F10063" s="22" t="s">
        <v>805</v>
      </c>
    </row>
    <row r="10064" customFormat="false" ht="15" hidden="false" customHeight="false" outlineLevel="0" collapsed="false">
      <c r="A10064" s="4" t="str">
        <f aca="false">B10064&amp;"|"&amp;C10064</f>
        <v>tdbR00000967 Thr-UGU|43</v>
      </c>
      <c r="B10064" s="4" t="s">
        <v>174</v>
      </c>
      <c r="C10064" s="4" t="s">
        <v>822</v>
      </c>
      <c r="D10064" s="4" t="n">
        <v>46</v>
      </c>
      <c r="E10064" s="21" t="s">
        <v>777</v>
      </c>
      <c r="F10064" s="22" t="s">
        <v>805</v>
      </c>
    </row>
    <row r="10065" customFormat="false" ht="15" hidden="false" customHeight="false" outlineLevel="0" collapsed="false">
      <c r="A10065" s="4" t="str">
        <f aca="false">B10065&amp;"|"&amp;C10065</f>
        <v>tdbR00000967 Thr-UGU|44</v>
      </c>
      <c r="B10065" s="4" t="s">
        <v>174</v>
      </c>
      <c r="C10065" s="4" t="s">
        <v>823</v>
      </c>
      <c r="D10065" s="4" t="n">
        <v>47</v>
      </c>
      <c r="E10065" s="19" t="s">
        <v>780</v>
      </c>
      <c r="F10065" s="20" t="s">
        <v>824</v>
      </c>
    </row>
    <row r="10066" customFormat="false" ht="15" hidden="false" customHeight="false" outlineLevel="0" collapsed="false">
      <c r="A10066" s="4" t="str">
        <f aca="false">B10066&amp;"|"&amp;C10066</f>
        <v>tdbR00000967 Thr-UGU|45</v>
      </c>
      <c r="B10066" s="4" t="s">
        <v>174</v>
      </c>
      <c r="C10066" s="4" t="s">
        <v>825</v>
      </c>
      <c r="D10066" s="4" t="n">
        <v>48</v>
      </c>
      <c r="E10066" s="19" t="s">
        <v>459</v>
      </c>
      <c r="F10066" s="20" t="s">
        <v>824</v>
      </c>
    </row>
    <row r="10067" customFormat="false" ht="15" hidden="false" customHeight="false" outlineLevel="0" collapsed="false">
      <c r="A10067" s="4" t="str">
        <f aca="false">B10067&amp;"|"&amp;C10067</f>
        <v>tdbR00000967 Thr-UGU|46</v>
      </c>
      <c r="B10067" s="4" t="s">
        <v>174</v>
      </c>
      <c r="C10067" s="4" t="s">
        <v>826</v>
      </c>
      <c r="D10067" s="4" t="n">
        <v>49</v>
      </c>
      <c r="E10067" s="19" t="s">
        <v>459</v>
      </c>
      <c r="F10067" s="20" t="s">
        <v>824</v>
      </c>
    </row>
    <row r="10068" customFormat="false" ht="15" hidden="false" customHeight="false" outlineLevel="0" collapsed="false">
      <c r="A10068" s="4" t="str">
        <f aca="false">B10068&amp;"|"&amp;C10068</f>
        <v>tdbR00000967 Thr-UGU|47</v>
      </c>
      <c r="B10068" s="4" t="s">
        <v>174</v>
      </c>
      <c r="C10068" s="4" t="s">
        <v>827</v>
      </c>
      <c r="D10068" s="4" t="n">
        <v>50</v>
      </c>
      <c r="E10068" s="19" t="s">
        <v>777</v>
      </c>
      <c r="F10068" s="20" t="s">
        <v>824</v>
      </c>
    </row>
    <row r="10069" customFormat="false" ht="15" hidden="false" customHeight="false" outlineLevel="0" collapsed="false">
      <c r="A10069" s="4" t="str">
        <f aca="false">B10069&amp;"|"&amp;C10069</f>
        <v>tdbR00000967 Thr-UGU|48</v>
      </c>
      <c r="B10069" s="4" t="s">
        <v>174</v>
      </c>
      <c r="C10069" s="4" t="s">
        <v>828</v>
      </c>
      <c r="D10069" s="4" t="n">
        <v>51</v>
      </c>
      <c r="E10069" s="19" t="s">
        <v>772</v>
      </c>
      <c r="F10069" s="20" t="s">
        <v>824</v>
      </c>
    </row>
    <row r="10070" customFormat="false" ht="15" hidden="false" customHeight="false" outlineLevel="0" collapsed="false">
      <c r="A10070" s="4" t="str">
        <f aca="false">B10070&amp;"|"&amp;C10070</f>
        <v>tdbR00000967 Thr-UGU|49</v>
      </c>
      <c r="B10070" s="4" t="s">
        <v>174</v>
      </c>
      <c r="C10070" s="4" t="s">
        <v>829</v>
      </c>
      <c r="D10070" s="4" t="n">
        <v>52</v>
      </c>
      <c r="E10070" s="23" t="s">
        <v>459</v>
      </c>
      <c r="F10070" s="10" t="s">
        <v>830</v>
      </c>
    </row>
    <row r="10071" customFormat="false" ht="15" hidden="false" customHeight="false" outlineLevel="0" collapsed="false">
      <c r="A10071" s="4" t="str">
        <f aca="false">B10071&amp;"|"&amp;C10071</f>
        <v>tdbR00000967 Thr-UGU|50</v>
      </c>
      <c r="B10071" s="4" t="s">
        <v>174</v>
      </c>
      <c r="C10071" s="4" t="s">
        <v>831</v>
      </c>
      <c r="D10071" s="4" t="n">
        <v>53</v>
      </c>
      <c r="E10071" s="23" t="s">
        <v>777</v>
      </c>
      <c r="F10071" s="10" t="s">
        <v>830</v>
      </c>
    </row>
    <row r="10072" customFormat="false" ht="15" hidden="false" customHeight="false" outlineLevel="0" collapsed="false">
      <c r="A10072" s="4" t="str">
        <f aca="false">B10072&amp;"|"&amp;C10072</f>
        <v>tdbR00000967 Thr-UGU|51</v>
      </c>
      <c r="B10072" s="4" t="s">
        <v>174</v>
      </c>
      <c r="C10072" s="4" t="s">
        <v>832</v>
      </c>
      <c r="D10072" s="4" t="n">
        <v>54</v>
      </c>
      <c r="E10072" s="23" t="s">
        <v>772</v>
      </c>
      <c r="F10072" s="10" t="s">
        <v>830</v>
      </c>
    </row>
    <row r="10073" customFormat="false" ht="15" hidden="false" customHeight="false" outlineLevel="0" collapsed="false">
      <c r="A10073" s="4" t="str">
        <f aca="false">B10073&amp;"|"&amp;C10073</f>
        <v>tdbR00000967 Thr-UGU|52</v>
      </c>
      <c r="B10073" s="4" t="s">
        <v>174</v>
      </c>
      <c r="C10073" s="4" t="s">
        <v>833</v>
      </c>
      <c r="D10073" s="4" t="n">
        <v>55</v>
      </c>
      <c r="E10073" s="23" t="s">
        <v>459</v>
      </c>
      <c r="F10073" s="10" t="s">
        <v>830</v>
      </c>
    </row>
    <row r="10074" customFormat="false" ht="15" hidden="false" customHeight="false" outlineLevel="0" collapsed="false">
      <c r="A10074" s="4" t="str">
        <f aca="false">B10074&amp;"|"&amp;C10074</f>
        <v>tdbR00000967 Thr-UGU|53</v>
      </c>
      <c r="B10074" s="4" t="s">
        <v>174</v>
      </c>
      <c r="C10074" s="4" t="s">
        <v>834</v>
      </c>
      <c r="D10074" s="4" t="n">
        <v>56</v>
      </c>
      <c r="E10074" s="23" t="s">
        <v>459</v>
      </c>
      <c r="F10074" s="10" t="s">
        <v>830</v>
      </c>
    </row>
    <row r="10075" customFormat="false" ht="15" hidden="false" customHeight="false" outlineLevel="0" collapsed="false">
      <c r="A10075" s="4" t="str">
        <f aca="false">B10075&amp;"|"&amp;C10075</f>
        <v>tdbR00000967 Thr-UGU|54</v>
      </c>
      <c r="B10075" s="4" t="s">
        <v>174</v>
      </c>
      <c r="C10075" s="4" t="s">
        <v>835</v>
      </c>
      <c r="D10075" s="4" t="n">
        <v>57</v>
      </c>
      <c r="E10075" s="19" t="s">
        <v>777</v>
      </c>
      <c r="F10075" s="20" t="s">
        <v>836</v>
      </c>
    </row>
    <row r="10076" customFormat="false" ht="15" hidden="false" customHeight="false" outlineLevel="0" collapsed="false">
      <c r="A10076" s="4" t="str">
        <f aca="false">B10076&amp;"|"&amp;C10076</f>
        <v>tdbR00000967 Thr-UGU|55</v>
      </c>
      <c r="B10076" s="4" t="s">
        <v>174</v>
      </c>
      <c r="C10076" s="4" t="s">
        <v>837</v>
      </c>
      <c r="D10076" s="4" t="n">
        <v>58</v>
      </c>
      <c r="E10076" s="19" t="s">
        <v>777</v>
      </c>
      <c r="F10076" s="20" t="s">
        <v>836</v>
      </c>
    </row>
    <row r="10077" customFormat="false" ht="15" hidden="false" customHeight="false" outlineLevel="0" collapsed="false">
      <c r="A10077" s="4" t="str">
        <f aca="false">B10077&amp;"|"&amp;C10077</f>
        <v>tdbR00000967 Thr-UGU|56</v>
      </c>
      <c r="B10077" s="4" t="s">
        <v>174</v>
      </c>
      <c r="C10077" s="4" t="s">
        <v>838</v>
      </c>
      <c r="D10077" s="4" t="n">
        <v>59</v>
      </c>
      <c r="E10077" s="19" t="s">
        <v>772</v>
      </c>
      <c r="F10077" s="20" t="s">
        <v>836</v>
      </c>
    </row>
    <row r="10078" customFormat="false" ht="15" hidden="false" customHeight="false" outlineLevel="0" collapsed="false">
      <c r="A10078" s="4" t="str">
        <f aca="false">B10078&amp;"|"&amp;C10078</f>
        <v>tdbR00000967 Thr-UGU|57</v>
      </c>
      <c r="B10078" s="4" t="s">
        <v>174</v>
      </c>
      <c r="C10078" s="4" t="s">
        <v>839</v>
      </c>
      <c r="D10078" s="4" t="n">
        <v>60</v>
      </c>
      <c r="E10078" s="19" t="s">
        <v>459</v>
      </c>
      <c r="F10078" s="20" t="s">
        <v>836</v>
      </c>
    </row>
    <row r="10079" customFormat="false" ht="15" hidden="false" customHeight="false" outlineLevel="0" collapsed="false">
      <c r="A10079" s="4" t="str">
        <f aca="false">B10079&amp;"|"&amp;C10079</f>
        <v>tdbR00000967 Thr-UGU|58</v>
      </c>
      <c r="B10079" s="4" t="s">
        <v>174</v>
      </c>
      <c r="C10079" s="4" t="s">
        <v>840</v>
      </c>
      <c r="D10079" s="4" t="n">
        <v>61</v>
      </c>
      <c r="E10079" s="19" t="s">
        <v>780</v>
      </c>
      <c r="F10079" s="20" t="s">
        <v>836</v>
      </c>
    </row>
    <row r="10080" customFormat="false" ht="15" hidden="false" customHeight="false" outlineLevel="0" collapsed="false">
      <c r="A10080" s="4" t="str">
        <f aca="false">B10080&amp;"|"&amp;C10080</f>
        <v>tdbR00000967 Thr-UGU|59</v>
      </c>
      <c r="B10080" s="4" t="s">
        <v>174</v>
      </c>
      <c r="C10080" s="4" t="s">
        <v>841</v>
      </c>
      <c r="D10080" s="4" t="n">
        <v>62</v>
      </c>
      <c r="E10080" s="19" t="s">
        <v>780</v>
      </c>
      <c r="F10080" s="20" t="s">
        <v>836</v>
      </c>
    </row>
    <row r="10081" customFormat="false" ht="15" hidden="false" customHeight="false" outlineLevel="0" collapsed="false">
      <c r="A10081" s="4" t="str">
        <f aca="false">B10081&amp;"|"&amp;C10081</f>
        <v>tdbR00000967 Thr-UGU|60</v>
      </c>
      <c r="B10081" s="4" t="s">
        <v>174</v>
      </c>
      <c r="C10081" s="4" t="s">
        <v>842</v>
      </c>
      <c r="D10081" s="4" t="n">
        <v>63</v>
      </c>
      <c r="E10081" s="19" t="s">
        <v>777</v>
      </c>
      <c r="F10081" s="20" t="s">
        <v>836</v>
      </c>
    </row>
    <row r="10082" customFormat="false" ht="15" hidden="false" customHeight="false" outlineLevel="0" collapsed="false">
      <c r="A10082" s="4" t="str">
        <f aca="false">B10082&amp;"|"&amp;C10082</f>
        <v>tdbR00000967 Thr-UGU|61</v>
      </c>
      <c r="B10082" s="4" t="s">
        <v>174</v>
      </c>
      <c r="C10082" s="4" t="s">
        <v>843</v>
      </c>
      <c r="D10082" s="4" t="n">
        <v>64</v>
      </c>
      <c r="E10082" s="23" t="s">
        <v>772</v>
      </c>
      <c r="F10082" s="10" t="s">
        <v>830</v>
      </c>
    </row>
    <row r="10083" customFormat="false" ht="15" hidden="false" customHeight="false" outlineLevel="0" collapsed="false">
      <c r="A10083" s="4" t="str">
        <f aca="false">B10083&amp;"|"&amp;C10083</f>
        <v>tdbR00000967 Thr-UGU|62</v>
      </c>
      <c r="B10083" s="4" t="s">
        <v>174</v>
      </c>
      <c r="C10083" s="4" t="s">
        <v>844</v>
      </c>
      <c r="D10083" s="4" t="n">
        <v>65</v>
      </c>
      <c r="E10083" s="23" t="s">
        <v>772</v>
      </c>
      <c r="F10083" s="10" t="s">
        <v>830</v>
      </c>
    </row>
    <row r="10084" customFormat="false" ht="15" hidden="false" customHeight="false" outlineLevel="0" collapsed="false">
      <c r="A10084" s="4" t="str">
        <f aca="false">B10084&amp;"|"&amp;C10084</f>
        <v>tdbR00000967 Thr-UGU|63</v>
      </c>
      <c r="B10084" s="4" t="s">
        <v>174</v>
      </c>
      <c r="C10084" s="4" t="s">
        <v>845</v>
      </c>
      <c r="D10084" s="4" t="n">
        <v>66</v>
      </c>
      <c r="E10084" s="23" t="s">
        <v>459</v>
      </c>
      <c r="F10084" s="10" t="s">
        <v>830</v>
      </c>
    </row>
    <row r="10085" customFormat="false" ht="15" hidden="false" customHeight="false" outlineLevel="0" collapsed="false">
      <c r="A10085" s="4" t="str">
        <f aca="false">B10085&amp;"|"&amp;C10085</f>
        <v>tdbR00000967 Thr-UGU|64</v>
      </c>
      <c r="B10085" s="4" t="s">
        <v>174</v>
      </c>
      <c r="C10085" s="4" t="s">
        <v>846</v>
      </c>
      <c r="D10085" s="4" t="n">
        <v>67</v>
      </c>
      <c r="E10085" s="23" t="s">
        <v>780</v>
      </c>
      <c r="F10085" s="10" t="s">
        <v>830</v>
      </c>
    </row>
    <row r="10086" customFormat="false" ht="15" hidden="false" customHeight="false" outlineLevel="0" collapsed="false">
      <c r="A10086" s="4" t="str">
        <f aca="false">B10086&amp;"|"&amp;C10086</f>
        <v>tdbR00000967 Thr-UGU|65</v>
      </c>
      <c r="B10086" s="4" t="s">
        <v>174</v>
      </c>
      <c r="C10086" s="4" t="s">
        <v>847</v>
      </c>
      <c r="D10086" s="4" t="n">
        <v>68</v>
      </c>
      <c r="E10086" s="23" t="s">
        <v>772</v>
      </c>
      <c r="F10086" s="10" t="s">
        <v>830</v>
      </c>
    </row>
    <row r="10087" customFormat="false" ht="15" hidden="false" customHeight="false" outlineLevel="0" collapsed="false">
      <c r="A10087" s="4" t="str">
        <f aca="false">B10087&amp;"|"&amp;C10087</f>
        <v>tdbR00000967 Thr-UGU|66</v>
      </c>
      <c r="B10087" s="4" t="s">
        <v>174</v>
      </c>
      <c r="C10087" s="4" t="s">
        <v>848</v>
      </c>
      <c r="D10087" s="4" t="n">
        <v>69</v>
      </c>
      <c r="E10087" s="17" t="s">
        <v>780</v>
      </c>
      <c r="F10087" s="18" t="s">
        <v>768</v>
      </c>
    </row>
    <row r="10088" customFormat="false" ht="15" hidden="false" customHeight="false" outlineLevel="0" collapsed="false">
      <c r="A10088" s="4" t="str">
        <f aca="false">B10088&amp;"|"&amp;C10088</f>
        <v>tdbR00000967 Thr-UGU|67</v>
      </c>
      <c r="B10088" s="4" t="s">
        <v>174</v>
      </c>
      <c r="C10088" s="4" t="s">
        <v>849</v>
      </c>
      <c r="D10088" s="4" t="n">
        <v>70</v>
      </c>
      <c r="E10088" s="17" t="s">
        <v>459</v>
      </c>
      <c r="F10088" s="18" t="s">
        <v>768</v>
      </c>
    </row>
    <row r="10089" customFormat="false" ht="15" hidden="false" customHeight="false" outlineLevel="0" collapsed="false">
      <c r="A10089" s="4" t="str">
        <f aca="false">B10089&amp;"|"&amp;C10089</f>
        <v>tdbR00000967 Thr-UGU|68</v>
      </c>
      <c r="B10089" s="4" t="s">
        <v>174</v>
      </c>
      <c r="C10089" s="4" t="s">
        <v>850</v>
      </c>
      <c r="D10089" s="4" t="n">
        <v>71</v>
      </c>
      <c r="E10089" s="17" t="s">
        <v>459</v>
      </c>
      <c r="F10089" s="18" t="s">
        <v>768</v>
      </c>
    </row>
    <row r="10090" customFormat="false" ht="15" hidden="false" customHeight="false" outlineLevel="0" collapsed="false">
      <c r="A10090" s="4" t="str">
        <f aca="false">B10090&amp;"|"&amp;C10090</f>
        <v>tdbR00000967 Thr-UGU|69</v>
      </c>
      <c r="B10090" s="4" t="s">
        <v>174</v>
      </c>
      <c r="C10090" s="4" t="s">
        <v>851</v>
      </c>
      <c r="D10090" s="4" t="n">
        <v>72</v>
      </c>
      <c r="E10090" s="17" t="s">
        <v>780</v>
      </c>
      <c r="F10090" s="18" t="s">
        <v>768</v>
      </c>
    </row>
    <row r="10091" customFormat="false" ht="15" hidden="false" customHeight="false" outlineLevel="0" collapsed="false">
      <c r="A10091" s="4" t="str">
        <f aca="false">B10091&amp;"|"&amp;C10091</f>
        <v>tdbR00000967 Thr-UGU|70</v>
      </c>
      <c r="B10091" s="4" t="s">
        <v>174</v>
      </c>
      <c r="C10091" s="4" t="s">
        <v>852</v>
      </c>
      <c r="D10091" s="4" t="n">
        <v>73</v>
      </c>
      <c r="E10091" s="17" t="s">
        <v>459</v>
      </c>
      <c r="F10091" s="18" t="s">
        <v>768</v>
      </c>
    </row>
    <row r="10092" customFormat="false" ht="15" hidden="false" customHeight="false" outlineLevel="0" collapsed="false">
      <c r="A10092" s="4" t="str">
        <f aca="false">B10092&amp;"|"&amp;C10092</f>
        <v>tdbR00000967 Thr-UGU|71</v>
      </c>
      <c r="B10092" s="4" t="s">
        <v>174</v>
      </c>
      <c r="C10092" s="4" t="s">
        <v>853</v>
      </c>
      <c r="D10092" s="4" t="n">
        <v>74</v>
      </c>
      <c r="E10092" s="17" t="s">
        <v>459</v>
      </c>
      <c r="F10092" s="18" t="s">
        <v>768</v>
      </c>
    </row>
    <row r="10093" customFormat="false" ht="15" hidden="false" customHeight="false" outlineLevel="0" collapsed="false">
      <c r="A10093" s="4" t="str">
        <f aca="false">B10093&amp;"|"&amp;C10093</f>
        <v>tdbR00000967 Thr-UGU|72</v>
      </c>
      <c r="B10093" s="4" t="s">
        <v>174</v>
      </c>
      <c r="C10093" s="4" t="s">
        <v>854</v>
      </c>
      <c r="D10093" s="4" t="n">
        <v>75</v>
      </c>
      <c r="E10093" s="17" t="s">
        <v>772</v>
      </c>
      <c r="F10093" s="18" t="s">
        <v>768</v>
      </c>
    </row>
    <row r="10094" customFormat="false" ht="15" hidden="false" customHeight="false" outlineLevel="0" collapsed="false">
      <c r="A10094" s="4" t="str">
        <f aca="false">B10094&amp;"|"&amp;C10094</f>
        <v>tdbR00000968 Thr-CGU|1</v>
      </c>
      <c r="B10094" s="4" t="s">
        <v>175</v>
      </c>
      <c r="C10094" s="4" t="s">
        <v>767</v>
      </c>
      <c r="D10094" s="4" t="n">
        <v>1</v>
      </c>
      <c r="E10094" s="17" t="s">
        <v>459</v>
      </c>
      <c r="F10094" s="18" t="s">
        <v>768</v>
      </c>
    </row>
    <row r="10095" customFormat="false" ht="15" hidden="false" customHeight="false" outlineLevel="0" collapsed="false">
      <c r="A10095" s="4" t="str">
        <f aca="false">B10095&amp;"|"&amp;C10095</f>
        <v>tdbR00000968 Thr-CGU|2</v>
      </c>
      <c r="B10095" s="4" t="s">
        <v>175</v>
      </c>
      <c r="C10095" s="4" t="s">
        <v>769</v>
      </c>
      <c r="D10095" s="4" t="n">
        <v>2</v>
      </c>
      <c r="E10095" s="17" t="s">
        <v>772</v>
      </c>
      <c r="F10095" s="18" t="s">
        <v>768</v>
      </c>
    </row>
    <row r="10096" customFormat="false" ht="15" hidden="false" customHeight="false" outlineLevel="0" collapsed="false">
      <c r="A10096" s="4" t="str">
        <f aca="false">B10096&amp;"|"&amp;C10096</f>
        <v>tdbR00000968 Thr-CGU|3</v>
      </c>
      <c r="B10096" s="4" t="s">
        <v>175</v>
      </c>
      <c r="C10096" s="4" t="s">
        <v>770</v>
      </c>
      <c r="D10096" s="4" t="n">
        <v>3</v>
      </c>
      <c r="E10096" s="17" t="s">
        <v>772</v>
      </c>
      <c r="F10096" s="18" t="s">
        <v>768</v>
      </c>
    </row>
    <row r="10097" customFormat="false" ht="15" hidden="false" customHeight="false" outlineLevel="0" collapsed="false">
      <c r="A10097" s="4" t="str">
        <f aca="false">B10097&amp;"|"&amp;C10097</f>
        <v>tdbR00000968 Thr-CGU|4</v>
      </c>
      <c r="B10097" s="4" t="s">
        <v>175</v>
      </c>
      <c r="C10097" s="4" t="s">
        <v>771</v>
      </c>
      <c r="D10097" s="4" t="n">
        <v>4</v>
      </c>
      <c r="E10097" s="17" t="s">
        <v>459</v>
      </c>
      <c r="F10097" s="18" t="s">
        <v>768</v>
      </c>
    </row>
    <row r="10098" customFormat="false" ht="15" hidden="false" customHeight="false" outlineLevel="0" collapsed="false">
      <c r="A10098" s="4" t="str">
        <f aca="false">B10098&amp;"|"&amp;C10098</f>
        <v>tdbR00000968 Thr-CGU|5</v>
      </c>
      <c r="B10098" s="4" t="s">
        <v>175</v>
      </c>
      <c r="C10098" s="4" t="s">
        <v>773</v>
      </c>
      <c r="D10098" s="4" t="n">
        <v>5</v>
      </c>
      <c r="E10098" s="17" t="s">
        <v>772</v>
      </c>
      <c r="F10098" s="18" t="s">
        <v>768</v>
      </c>
    </row>
    <row r="10099" customFormat="false" ht="15" hidden="false" customHeight="false" outlineLevel="0" collapsed="false">
      <c r="A10099" s="4" t="str">
        <f aca="false">B10099&amp;"|"&amp;C10099</f>
        <v>tdbR00000968 Thr-CGU|6</v>
      </c>
      <c r="B10099" s="4" t="s">
        <v>175</v>
      </c>
      <c r="C10099" s="4" t="s">
        <v>774</v>
      </c>
      <c r="D10099" s="4" t="n">
        <v>6</v>
      </c>
      <c r="E10099" s="17" t="s">
        <v>772</v>
      </c>
      <c r="F10099" s="18" t="s">
        <v>768</v>
      </c>
    </row>
    <row r="10100" customFormat="false" ht="15" hidden="false" customHeight="false" outlineLevel="0" collapsed="false">
      <c r="A10100" s="4" t="str">
        <f aca="false">B10100&amp;"|"&amp;C10100</f>
        <v>tdbR00000968 Thr-CGU|7</v>
      </c>
      <c r="B10100" s="4" t="s">
        <v>175</v>
      </c>
      <c r="C10100" s="4" t="s">
        <v>775</v>
      </c>
      <c r="D10100" s="4" t="n">
        <v>7</v>
      </c>
      <c r="E10100" s="17" t="s">
        <v>777</v>
      </c>
      <c r="F10100" s="18" t="s">
        <v>768</v>
      </c>
    </row>
    <row r="10101" customFormat="false" ht="15" hidden="false" customHeight="false" outlineLevel="0" collapsed="false">
      <c r="A10101" s="4" t="str">
        <f aca="false">B10101&amp;"|"&amp;C10101</f>
        <v>tdbR00000968 Thr-CGU|8</v>
      </c>
      <c r="B10101" s="4" t="s">
        <v>175</v>
      </c>
      <c r="C10101" s="4" t="s">
        <v>776</v>
      </c>
      <c r="D10101" s="4" t="n">
        <v>8</v>
      </c>
      <c r="E10101" s="3" t="s">
        <v>777</v>
      </c>
      <c r="F10101" s="4" t="s">
        <v>778</v>
      </c>
    </row>
    <row r="10102" customFormat="false" ht="15" hidden="false" customHeight="false" outlineLevel="0" collapsed="false">
      <c r="A10102" s="4" t="str">
        <f aca="false">B10102&amp;"|"&amp;C10102</f>
        <v>tdbR00000968 Thr-CGU|9</v>
      </c>
      <c r="B10102" s="4" t="s">
        <v>175</v>
      </c>
      <c r="C10102" s="4" t="s">
        <v>779</v>
      </c>
      <c r="D10102" s="4" t="n">
        <v>9</v>
      </c>
      <c r="E10102" s="3" t="s">
        <v>780</v>
      </c>
      <c r="F10102" s="4" t="s">
        <v>781</v>
      </c>
    </row>
    <row r="10103" customFormat="false" ht="15" hidden="false" customHeight="false" outlineLevel="0" collapsed="false">
      <c r="A10103" s="4" t="str">
        <f aca="false">B10103&amp;"|"&amp;C10103</f>
        <v>tdbR00000968 Thr-CGU|10</v>
      </c>
      <c r="B10103" s="4" t="s">
        <v>175</v>
      </c>
      <c r="C10103" s="4" t="s">
        <v>782</v>
      </c>
      <c r="D10103" s="4" t="n">
        <v>10</v>
      </c>
      <c r="E10103" s="8" t="s">
        <v>459</v>
      </c>
      <c r="F10103" s="7" t="s">
        <v>783</v>
      </c>
    </row>
    <row r="10104" customFormat="false" ht="15" hidden="false" customHeight="false" outlineLevel="0" collapsed="false">
      <c r="A10104" s="4" t="str">
        <f aca="false">B10104&amp;"|"&amp;C10104</f>
        <v>tdbR00000968 Thr-CGU|11</v>
      </c>
      <c r="B10104" s="4" t="s">
        <v>175</v>
      </c>
      <c r="C10104" s="4" t="s">
        <v>784</v>
      </c>
      <c r="D10104" s="4" t="n">
        <v>11</v>
      </c>
      <c r="E10104" s="8" t="s">
        <v>772</v>
      </c>
      <c r="F10104" s="7" t="s">
        <v>783</v>
      </c>
    </row>
    <row r="10105" customFormat="false" ht="15" hidden="false" customHeight="false" outlineLevel="0" collapsed="false">
      <c r="A10105" s="4" t="str">
        <f aca="false">B10105&amp;"|"&amp;C10105</f>
        <v>tdbR00000968 Thr-CGU|12</v>
      </c>
      <c r="B10105" s="4" t="s">
        <v>175</v>
      </c>
      <c r="C10105" s="4" t="s">
        <v>785</v>
      </c>
      <c r="D10105" s="4" t="n">
        <v>12</v>
      </c>
      <c r="E10105" s="8" t="s">
        <v>777</v>
      </c>
      <c r="F10105" s="7" t="s">
        <v>783</v>
      </c>
    </row>
    <row r="10106" customFormat="false" ht="15" hidden="false" customHeight="false" outlineLevel="0" collapsed="false">
      <c r="A10106" s="4" t="str">
        <f aca="false">B10106&amp;"|"&amp;C10106</f>
        <v>tdbR00000968 Thr-CGU|13</v>
      </c>
      <c r="B10106" s="4" t="s">
        <v>175</v>
      </c>
      <c r="C10106" s="4" t="s">
        <v>786</v>
      </c>
      <c r="D10106" s="4" t="n">
        <v>13</v>
      </c>
      <c r="E10106" s="8" t="s">
        <v>772</v>
      </c>
      <c r="F10106" s="7" t="s">
        <v>783</v>
      </c>
    </row>
    <row r="10107" customFormat="false" ht="15" hidden="false" customHeight="false" outlineLevel="0" collapsed="false">
      <c r="A10107" s="4" t="str">
        <f aca="false">B10107&amp;"|"&amp;C10107</f>
        <v>tdbR00000968 Thr-CGU|14</v>
      </c>
      <c r="B10107" s="4" t="s">
        <v>175</v>
      </c>
      <c r="C10107" s="4" t="s">
        <v>787</v>
      </c>
      <c r="D10107" s="4" t="n">
        <v>14</v>
      </c>
      <c r="E10107" s="19" t="s">
        <v>780</v>
      </c>
      <c r="F10107" s="20" t="s">
        <v>788</v>
      </c>
    </row>
    <row r="10108" customFormat="false" ht="15" hidden="false" customHeight="false" outlineLevel="0" collapsed="false">
      <c r="A10108" s="4" t="str">
        <f aca="false">B10108&amp;"|"&amp;C10108</f>
        <v>tdbR00000968 Thr-CGU|15</v>
      </c>
      <c r="B10108" s="4" t="s">
        <v>175</v>
      </c>
      <c r="C10108" s="4" t="s">
        <v>789</v>
      </c>
      <c r="D10108" s="4" t="n">
        <v>15</v>
      </c>
      <c r="E10108" s="19" t="s">
        <v>459</v>
      </c>
      <c r="F10108" s="20" t="s">
        <v>788</v>
      </c>
    </row>
    <row r="10109" customFormat="false" ht="15" hidden="false" customHeight="false" outlineLevel="0" collapsed="false">
      <c r="A10109" s="4" t="str">
        <f aca="false">B10109&amp;"|"&amp;C10109</f>
        <v>tdbR00000968 Thr-CGU|16</v>
      </c>
      <c r="B10109" s="4" t="s">
        <v>175</v>
      </c>
      <c r="C10109" s="4" t="s">
        <v>790</v>
      </c>
      <c r="D10109" s="4" t="n">
        <v>16</v>
      </c>
      <c r="E10109" s="19" t="s">
        <v>777</v>
      </c>
      <c r="F10109" s="20" t="s">
        <v>788</v>
      </c>
    </row>
    <row r="10110" customFormat="false" ht="15" hidden="false" customHeight="false" outlineLevel="0" collapsed="false">
      <c r="A10110" s="4" t="str">
        <f aca="false">B10110&amp;"|"&amp;C10110</f>
        <v>tdbR00000968 Thr-CGU|17</v>
      </c>
      <c r="B10110" s="4" t="s">
        <v>175</v>
      </c>
      <c r="C10110" s="4" t="s">
        <v>791</v>
      </c>
      <c r="D10110" s="4" t="n">
        <v>17</v>
      </c>
      <c r="E10110" s="19" t="s">
        <v>777</v>
      </c>
      <c r="F10110" s="20" t="s">
        <v>788</v>
      </c>
    </row>
    <row r="10111" customFormat="false" ht="15" hidden="false" customHeight="false" outlineLevel="0" collapsed="false">
      <c r="A10111" s="4" t="str">
        <f aca="false">B10111&amp;"|"&amp;C10111</f>
        <v>tdbR00000968 Thr-CGU|17a</v>
      </c>
      <c r="B10111" s="4" t="s">
        <v>175</v>
      </c>
      <c r="C10111" s="4" t="s">
        <v>792</v>
      </c>
      <c r="D10111" s="4" t="n">
        <v>18</v>
      </c>
      <c r="E10111" s="19" t="s">
        <v>777</v>
      </c>
      <c r="F10111" s="20" t="s">
        <v>788</v>
      </c>
    </row>
    <row r="10112" customFormat="false" ht="15" hidden="false" customHeight="false" outlineLevel="0" collapsed="false">
      <c r="A10112" s="4" t="str">
        <f aca="false">B10112&amp;"|"&amp;C10112</f>
        <v>tdbR00000968 Thr-CGU|18</v>
      </c>
      <c r="B10112" s="4" t="s">
        <v>175</v>
      </c>
      <c r="C10112" s="4" t="s">
        <v>793</v>
      </c>
      <c r="D10112" s="4" t="n">
        <v>19</v>
      </c>
      <c r="E10112" s="19" t="s">
        <v>459</v>
      </c>
      <c r="F10112" s="20" t="s">
        <v>788</v>
      </c>
    </row>
    <row r="10113" customFormat="false" ht="15" hidden="false" customHeight="false" outlineLevel="0" collapsed="false">
      <c r="A10113" s="4" t="str">
        <f aca="false">B10113&amp;"|"&amp;C10113</f>
        <v>tdbR00000968 Thr-CGU|19</v>
      </c>
      <c r="B10113" s="4" t="s">
        <v>175</v>
      </c>
      <c r="C10113" s="4" t="s">
        <v>794</v>
      </c>
      <c r="D10113" s="4" t="n">
        <v>20</v>
      </c>
      <c r="E10113" s="19" t="s">
        <v>459</v>
      </c>
      <c r="F10113" s="20" t="s">
        <v>788</v>
      </c>
    </row>
    <row r="10114" customFormat="false" ht="15" hidden="false" customHeight="false" outlineLevel="0" collapsed="false">
      <c r="A10114" s="4" t="str">
        <f aca="false">B10114&amp;"|"&amp;C10114</f>
        <v>tdbR00000968 Thr-CGU|20</v>
      </c>
      <c r="B10114" s="4" t="s">
        <v>175</v>
      </c>
      <c r="C10114" s="4" t="s">
        <v>795</v>
      </c>
      <c r="D10114" s="4" t="n">
        <v>21</v>
      </c>
      <c r="E10114" s="19" t="s">
        <v>772</v>
      </c>
      <c r="F10114" s="20" t="s">
        <v>788</v>
      </c>
    </row>
    <row r="10115" customFormat="false" ht="15" hidden="false" customHeight="false" outlineLevel="0" collapsed="false">
      <c r="A10115" s="4" t="str">
        <f aca="false">B10115&amp;"|"&amp;C10115</f>
        <v>tdbR00000968 Thr-CGU|20a</v>
      </c>
      <c r="B10115" s="4" t="s">
        <v>175</v>
      </c>
      <c r="C10115" s="4" t="s">
        <v>796</v>
      </c>
      <c r="D10115" s="4" t="n">
        <v>22</v>
      </c>
      <c r="E10115" s="19" t="s">
        <v>772</v>
      </c>
      <c r="F10115" s="20" t="s">
        <v>788</v>
      </c>
    </row>
    <row r="10116" customFormat="false" ht="15" hidden="false" customHeight="false" outlineLevel="0" collapsed="false">
      <c r="A10116" s="4" t="str">
        <f aca="false">B10116&amp;"|"&amp;C10116</f>
        <v>tdbR00000968 Thr-CGU|21</v>
      </c>
      <c r="B10116" s="4" t="s">
        <v>175</v>
      </c>
      <c r="C10116" s="4" t="s">
        <v>797</v>
      </c>
      <c r="D10116" s="4" t="n">
        <v>23</v>
      </c>
      <c r="E10116" s="19" t="s">
        <v>780</v>
      </c>
      <c r="F10116" s="20" t="s">
        <v>788</v>
      </c>
    </row>
    <row r="10117" customFormat="false" ht="15" hidden="false" customHeight="false" outlineLevel="0" collapsed="false">
      <c r="A10117" s="4" t="str">
        <f aca="false">B10117&amp;"|"&amp;C10117</f>
        <v>tdbR00000968 Thr-CGU|22</v>
      </c>
      <c r="B10117" s="4" t="s">
        <v>175</v>
      </c>
      <c r="C10117" s="4" t="s">
        <v>798</v>
      </c>
      <c r="D10117" s="4" t="n">
        <v>24</v>
      </c>
      <c r="E10117" s="8" t="s">
        <v>459</v>
      </c>
      <c r="F10117" s="7" t="s">
        <v>783</v>
      </c>
    </row>
    <row r="10118" customFormat="false" ht="15" hidden="false" customHeight="false" outlineLevel="0" collapsed="false">
      <c r="A10118" s="4" t="str">
        <f aca="false">B10118&amp;"|"&amp;C10118</f>
        <v>tdbR00000968 Thr-CGU|23</v>
      </c>
      <c r="B10118" s="4" t="s">
        <v>175</v>
      </c>
      <c r="C10118" s="4" t="s">
        <v>799</v>
      </c>
      <c r="D10118" s="4" t="n">
        <v>25</v>
      </c>
      <c r="E10118" s="8" t="s">
        <v>780</v>
      </c>
      <c r="F10118" s="7" t="s">
        <v>783</v>
      </c>
    </row>
    <row r="10119" customFormat="false" ht="15" hidden="false" customHeight="false" outlineLevel="0" collapsed="false">
      <c r="A10119" s="4" t="str">
        <f aca="false">B10119&amp;"|"&amp;C10119</f>
        <v>tdbR00000968 Thr-CGU|24</v>
      </c>
      <c r="B10119" s="4" t="s">
        <v>175</v>
      </c>
      <c r="C10119" s="4" t="s">
        <v>800</v>
      </c>
      <c r="D10119" s="4" t="n">
        <v>26</v>
      </c>
      <c r="E10119" s="8" t="s">
        <v>459</v>
      </c>
      <c r="F10119" s="7" t="s">
        <v>783</v>
      </c>
    </row>
    <row r="10120" customFormat="false" ht="15" hidden="false" customHeight="false" outlineLevel="0" collapsed="false">
      <c r="A10120" s="4" t="str">
        <f aca="false">B10120&amp;"|"&amp;C10120</f>
        <v>tdbR00000968 Thr-CGU|25</v>
      </c>
      <c r="B10120" s="4" t="s">
        <v>175</v>
      </c>
      <c r="C10120" s="4" t="s">
        <v>801</v>
      </c>
      <c r="D10120" s="4" t="n">
        <v>27</v>
      </c>
      <c r="E10120" s="8" t="s">
        <v>772</v>
      </c>
      <c r="F10120" s="7" t="s">
        <v>783</v>
      </c>
    </row>
    <row r="10121" customFormat="false" ht="15" hidden="false" customHeight="false" outlineLevel="0" collapsed="false">
      <c r="A10121" s="4" t="str">
        <f aca="false">B10121&amp;"|"&amp;C10121</f>
        <v>tdbR00000968 Thr-CGU|26</v>
      </c>
      <c r="B10121" s="4" t="s">
        <v>175</v>
      </c>
      <c r="C10121" s="4" t="s">
        <v>802</v>
      </c>
      <c r="D10121" s="4" t="n">
        <v>28</v>
      </c>
      <c r="E10121" s="3" t="s">
        <v>780</v>
      </c>
      <c r="F10121" s="4" t="s">
        <v>803</v>
      </c>
    </row>
    <row r="10122" customFormat="false" ht="15" hidden="false" customHeight="false" outlineLevel="0" collapsed="false">
      <c r="A10122" s="4" t="str">
        <f aca="false">B10122&amp;"|"&amp;C10122</f>
        <v>tdbR00000968 Thr-CGU|27</v>
      </c>
      <c r="B10122" s="4" t="s">
        <v>175</v>
      </c>
      <c r="C10122" s="4" t="s">
        <v>804</v>
      </c>
      <c r="D10122" s="4" t="n">
        <v>29</v>
      </c>
      <c r="E10122" s="21" t="s">
        <v>780</v>
      </c>
      <c r="F10122" s="22" t="s">
        <v>805</v>
      </c>
    </row>
    <row r="10123" customFormat="false" ht="15" hidden="false" customHeight="false" outlineLevel="0" collapsed="false">
      <c r="A10123" s="4" t="str">
        <f aca="false">B10123&amp;"|"&amp;C10123</f>
        <v>tdbR00000968 Thr-CGU|28</v>
      </c>
      <c r="B10123" s="4" t="s">
        <v>175</v>
      </c>
      <c r="C10123" s="4" t="s">
        <v>806</v>
      </c>
      <c r="D10123" s="4" t="n">
        <v>30</v>
      </c>
      <c r="E10123" s="21" t="s">
        <v>772</v>
      </c>
      <c r="F10123" s="22" t="s">
        <v>805</v>
      </c>
    </row>
    <row r="10124" customFormat="false" ht="15" hidden="false" customHeight="false" outlineLevel="0" collapsed="false">
      <c r="A10124" s="4" t="str">
        <f aca="false">B10124&amp;"|"&amp;C10124</f>
        <v>tdbR00000968 Thr-CGU|29</v>
      </c>
      <c r="B10124" s="4" t="s">
        <v>175</v>
      </c>
      <c r="C10124" s="4" t="s">
        <v>807</v>
      </c>
      <c r="D10124" s="4" t="n">
        <v>31</v>
      </c>
      <c r="E10124" s="21" t="s">
        <v>459</v>
      </c>
      <c r="F10124" s="22" t="s">
        <v>805</v>
      </c>
    </row>
    <row r="10125" customFormat="false" ht="15" hidden="false" customHeight="false" outlineLevel="0" collapsed="false">
      <c r="A10125" s="4" t="str">
        <f aca="false">B10125&amp;"|"&amp;C10125</f>
        <v>tdbR00000968 Thr-CGU|30</v>
      </c>
      <c r="B10125" s="4" t="s">
        <v>175</v>
      </c>
      <c r="C10125" s="4" t="s">
        <v>808</v>
      </c>
      <c r="D10125" s="4" t="n">
        <v>32</v>
      </c>
      <c r="E10125" s="21" t="s">
        <v>772</v>
      </c>
      <c r="F10125" s="22" t="s">
        <v>805</v>
      </c>
    </row>
    <row r="10126" customFormat="false" ht="15" hidden="false" customHeight="false" outlineLevel="0" collapsed="false">
      <c r="A10126" s="4" t="str">
        <f aca="false">B10126&amp;"|"&amp;C10126</f>
        <v>tdbR00000968 Thr-CGU|31</v>
      </c>
      <c r="B10126" s="4" t="s">
        <v>175</v>
      </c>
      <c r="C10126" s="4" t="s">
        <v>809</v>
      </c>
      <c r="D10126" s="4" t="n">
        <v>33</v>
      </c>
      <c r="E10126" s="21" t="s">
        <v>780</v>
      </c>
      <c r="F10126" s="22" t="s">
        <v>805</v>
      </c>
    </row>
    <row r="10127" customFormat="false" ht="15" hidden="false" customHeight="false" outlineLevel="0" collapsed="false">
      <c r="A10127" s="4" t="str">
        <f aca="false">B10127&amp;"|"&amp;C10127</f>
        <v>tdbR00000968 Thr-CGU|32</v>
      </c>
      <c r="B10127" s="4" t="s">
        <v>175</v>
      </c>
      <c r="C10127" s="4" t="s">
        <v>810</v>
      </c>
      <c r="D10127" s="4" t="n">
        <v>34</v>
      </c>
      <c r="E10127" s="19" t="s">
        <v>772</v>
      </c>
      <c r="F10127" s="20" t="s">
        <v>811</v>
      </c>
    </row>
    <row r="10128" customFormat="false" ht="15" hidden="false" customHeight="false" outlineLevel="0" collapsed="false">
      <c r="A10128" s="4" t="str">
        <f aca="false">B10128&amp;"|"&amp;C10128</f>
        <v>tdbR00000968 Thr-CGU|33</v>
      </c>
      <c r="B10128" s="4" t="s">
        <v>175</v>
      </c>
      <c r="C10128" s="4" t="s">
        <v>812</v>
      </c>
      <c r="D10128" s="4" t="n">
        <v>35</v>
      </c>
      <c r="E10128" s="19" t="s">
        <v>777</v>
      </c>
      <c r="F10128" s="20" t="s">
        <v>811</v>
      </c>
    </row>
    <row r="10129" customFormat="false" ht="15" hidden="false" customHeight="false" outlineLevel="0" collapsed="false">
      <c r="A10129" s="4" t="str">
        <f aca="false">B10129&amp;"|"&amp;C10129</f>
        <v>tdbR00000968 Thr-CGU|34</v>
      </c>
      <c r="B10129" s="4" t="s">
        <v>175</v>
      </c>
      <c r="C10129" s="4" t="s">
        <v>813</v>
      </c>
      <c r="D10129" s="4" t="n">
        <v>36</v>
      </c>
      <c r="E10129" s="19" t="s">
        <v>772</v>
      </c>
      <c r="F10129" s="20" t="s">
        <v>811</v>
      </c>
    </row>
    <row r="10130" customFormat="false" ht="15" hidden="false" customHeight="false" outlineLevel="0" collapsed="false">
      <c r="A10130" s="4" t="str">
        <f aca="false">B10130&amp;"|"&amp;C10130</f>
        <v>tdbR00000968 Thr-CGU|35</v>
      </c>
      <c r="B10130" s="4" t="s">
        <v>175</v>
      </c>
      <c r="C10130" s="4" t="s">
        <v>814</v>
      </c>
      <c r="D10130" s="4" t="n">
        <v>37</v>
      </c>
      <c r="E10130" s="19" t="s">
        <v>459</v>
      </c>
      <c r="F10130" s="20" t="s">
        <v>811</v>
      </c>
    </row>
    <row r="10131" customFormat="false" ht="15" hidden="false" customHeight="false" outlineLevel="0" collapsed="false">
      <c r="A10131" s="4" t="str">
        <f aca="false">B10131&amp;"|"&amp;C10131</f>
        <v>tdbR00000968 Thr-CGU|36</v>
      </c>
      <c r="B10131" s="4" t="s">
        <v>175</v>
      </c>
      <c r="C10131" s="4" t="s">
        <v>815</v>
      </c>
      <c r="D10131" s="4" t="n">
        <v>38</v>
      </c>
      <c r="E10131" s="19" t="s">
        <v>777</v>
      </c>
      <c r="F10131" s="20" t="s">
        <v>811</v>
      </c>
    </row>
    <row r="10132" customFormat="false" ht="15" hidden="false" customHeight="false" outlineLevel="0" collapsed="false">
      <c r="A10132" s="4" t="str">
        <f aca="false">B10132&amp;"|"&amp;C10132</f>
        <v>tdbR00000968 Thr-CGU|37</v>
      </c>
      <c r="B10132" s="4" t="s">
        <v>175</v>
      </c>
      <c r="C10132" s="4" t="s">
        <v>816</v>
      </c>
      <c r="D10132" s="4" t="n">
        <v>39</v>
      </c>
      <c r="E10132" s="19" t="s">
        <v>780</v>
      </c>
      <c r="F10132" s="20" t="s">
        <v>811</v>
      </c>
    </row>
    <row r="10133" customFormat="false" ht="15" hidden="false" customHeight="false" outlineLevel="0" collapsed="false">
      <c r="A10133" s="4" t="str">
        <f aca="false">B10133&amp;"|"&amp;C10133</f>
        <v>tdbR00000968 Thr-CGU|38</v>
      </c>
      <c r="B10133" s="4" t="s">
        <v>175</v>
      </c>
      <c r="C10133" s="4" t="s">
        <v>817</v>
      </c>
      <c r="D10133" s="4" t="n">
        <v>40</v>
      </c>
      <c r="E10133" s="19" t="s">
        <v>780</v>
      </c>
      <c r="F10133" s="20" t="s">
        <v>811</v>
      </c>
    </row>
    <row r="10134" customFormat="false" ht="15" hidden="false" customHeight="false" outlineLevel="0" collapsed="false">
      <c r="A10134" s="4" t="str">
        <f aca="false">B10134&amp;"|"&amp;C10134</f>
        <v>tdbR00000968 Thr-CGU|39</v>
      </c>
      <c r="B10134" s="4" t="s">
        <v>175</v>
      </c>
      <c r="C10134" s="4" t="s">
        <v>818</v>
      </c>
      <c r="D10134" s="4" t="n">
        <v>41</v>
      </c>
      <c r="E10134" s="21" t="s">
        <v>777</v>
      </c>
      <c r="F10134" s="22" t="s">
        <v>805</v>
      </c>
    </row>
    <row r="10135" customFormat="false" ht="15" hidden="false" customHeight="false" outlineLevel="0" collapsed="false">
      <c r="A10135" s="4" t="str">
        <f aca="false">B10135&amp;"|"&amp;C10135</f>
        <v>tdbR00000968 Thr-CGU|40</v>
      </c>
      <c r="B10135" s="4" t="s">
        <v>175</v>
      </c>
      <c r="C10135" s="4" t="s">
        <v>819</v>
      </c>
      <c r="D10135" s="4" t="n">
        <v>42</v>
      </c>
      <c r="E10135" s="21" t="s">
        <v>459</v>
      </c>
      <c r="F10135" s="22" t="s">
        <v>805</v>
      </c>
    </row>
    <row r="10136" customFormat="false" ht="15" hidden="false" customHeight="false" outlineLevel="0" collapsed="false">
      <c r="A10136" s="4" t="str">
        <f aca="false">B10136&amp;"|"&amp;C10136</f>
        <v>tdbR00000968 Thr-CGU|41</v>
      </c>
      <c r="B10136" s="4" t="s">
        <v>175</v>
      </c>
      <c r="C10136" s="4" t="s">
        <v>820</v>
      </c>
      <c r="D10136" s="4" t="n">
        <v>43</v>
      </c>
      <c r="E10136" s="21" t="s">
        <v>772</v>
      </c>
      <c r="F10136" s="22" t="s">
        <v>805</v>
      </c>
    </row>
    <row r="10137" customFormat="false" ht="15" hidden="false" customHeight="false" outlineLevel="0" collapsed="false">
      <c r="A10137" s="4" t="str">
        <f aca="false">B10137&amp;"|"&amp;C10137</f>
        <v>tdbR00000968 Thr-CGU|42</v>
      </c>
      <c r="B10137" s="4" t="s">
        <v>175</v>
      </c>
      <c r="C10137" s="4" t="s">
        <v>821</v>
      </c>
      <c r="D10137" s="4" t="n">
        <v>44</v>
      </c>
      <c r="E10137" s="21" t="s">
        <v>459</v>
      </c>
      <c r="F10137" s="22" t="s">
        <v>805</v>
      </c>
    </row>
    <row r="10138" customFormat="false" ht="15" hidden="false" customHeight="false" outlineLevel="0" collapsed="false">
      <c r="A10138" s="4" t="str">
        <f aca="false">B10138&amp;"|"&amp;C10138</f>
        <v>tdbR00000968 Thr-CGU|43</v>
      </c>
      <c r="B10138" s="4" t="s">
        <v>175</v>
      </c>
      <c r="C10138" s="4" t="s">
        <v>822</v>
      </c>
      <c r="D10138" s="4" t="n">
        <v>45</v>
      </c>
      <c r="E10138" s="21" t="s">
        <v>777</v>
      </c>
      <c r="F10138" s="22" t="s">
        <v>805</v>
      </c>
    </row>
    <row r="10139" customFormat="false" ht="15" hidden="false" customHeight="false" outlineLevel="0" collapsed="false">
      <c r="A10139" s="4" t="str">
        <f aca="false">B10139&amp;"|"&amp;C10139</f>
        <v>tdbR00000968 Thr-CGU|44</v>
      </c>
      <c r="B10139" s="4" t="s">
        <v>175</v>
      </c>
      <c r="C10139" s="4" t="s">
        <v>823</v>
      </c>
      <c r="D10139" s="4" t="n">
        <v>46</v>
      </c>
      <c r="E10139" s="19" t="s">
        <v>780</v>
      </c>
      <c r="F10139" s="20" t="s">
        <v>824</v>
      </c>
    </row>
    <row r="10140" customFormat="false" ht="15" hidden="false" customHeight="false" outlineLevel="0" collapsed="false">
      <c r="A10140" s="4" t="str">
        <f aca="false">B10140&amp;"|"&amp;C10140</f>
        <v>tdbR00000968 Thr-CGU|45</v>
      </c>
      <c r="B10140" s="4" t="s">
        <v>175</v>
      </c>
      <c r="C10140" s="4" t="s">
        <v>825</v>
      </c>
      <c r="D10140" s="4" t="n">
        <v>47</v>
      </c>
      <c r="E10140" s="19" t="s">
        <v>459</v>
      </c>
      <c r="F10140" s="20" t="s">
        <v>824</v>
      </c>
    </row>
    <row r="10141" customFormat="false" ht="15" hidden="false" customHeight="false" outlineLevel="0" collapsed="false">
      <c r="A10141" s="4" t="str">
        <f aca="false">B10141&amp;"|"&amp;C10141</f>
        <v>tdbR00000968 Thr-CGU|46</v>
      </c>
      <c r="B10141" s="4" t="s">
        <v>175</v>
      </c>
      <c r="C10141" s="4" t="s">
        <v>826</v>
      </c>
      <c r="D10141" s="4" t="n">
        <v>48</v>
      </c>
      <c r="E10141" s="19" t="s">
        <v>459</v>
      </c>
      <c r="F10141" s="20" t="s">
        <v>824</v>
      </c>
    </row>
    <row r="10142" customFormat="false" ht="15" hidden="false" customHeight="false" outlineLevel="0" collapsed="false">
      <c r="A10142" s="4" t="str">
        <f aca="false">B10142&amp;"|"&amp;C10142</f>
        <v>tdbR00000968 Thr-CGU|47</v>
      </c>
      <c r="B10142" s="4" t="s">
        <v>175</v>
      </c>
      <c r="C10142" s="4" t="s">
        <v>827</v>
      </c>
      <c r="D10142" s="4" t="n">
        <v>49</v>
      </c>
      <c r="E10142" s="19" t="s">
        <v>777</v>
      </c>
      <c r="F10142" s="20" t="s">
        <v>824</v>
      </c>
    </row>
    <row r="10143" customFormat="false" ht="15" hidden="false" customHeight="false" outlineLevel="0" collapsed="false">
      <c r="A10143" s="4" t="str">
        <f aca="false">B10143&amp;"|"&amp;C10143</f>
        <v>tdbR00000968 Thr-CGU|48</v>
      </c>
      <c r="B10143" s="4" t="s">
        <v>175</v>
      </c>
      <c r="C10143" s="4" t="s">
        <v>828</v>
      </c>
      <c r="D10143" s="4" t="n">
        <v>50</v>
      </c>
      <c r="E10143" s="19" t="s">
        <v>772</v>
      </c>
      <c r="F10143" s="20" t="s">
        <v>824</v>
      </c>
    </row>
    <row r="10144" customFormat="false" ht="15" hidden="false" customHeight="false" outlineLevel="0" collapsed="false">
      <c r="A10144" s="4" t="str">
        <f aca="false">B10144&amp;"|"&amp;C10144</f>
        <v>tdbR00000968 Thr-CGU|49</v>
      </c>
      <c r="B10144" s="4" t="s">
        <v>175</v>
      </c>
      <c r="C10144" s="4" t="s">
        <v>829</v>
      </c>
      <c r="D10144" s="4" t="n">
        <v>51</v>
      </c>
      <c r="E10144" s="23" t="s">
        <v>777</v>
      </c>
      <c r="F10144" s="10" t="s">
        <v>830</v>
      </c>
    </row>
    <row r="10145" customFormat="false" ht="15" hidden="false" customHeight="false" outlineLevel="0" collapsed="false">
      <c r="A10145" s="4" t="str">
        <f aca="false">B10145&amp;"|"&amp;C10145</f>
        <v>tdbR00000968 Thr-CGU|50</v>
      </c>
      <c r="B10145" s="4" t="s">
        <v>175</v>
      </c>
      <c r="C10145" s="4" t="s">
        <v>831</v>
      </c>
      <c r="D10145" s="4" t="n">
        <v>52</v>
      </c>
      <c r="E10145" s="23" t="s">
        <v>772</v>
      </c>
      <c r="F10145" s="10" t="s">
        <v>830</v>
      </c>
    </row>
    <row r="10146" customFormat="false" ht="15" hidden="false" customHeight="false" outlineLevel="0" collapsed="false">
      <c r="A10146" s="4" t="str">
        <f aca="false">B10146&amp;"|"&amp;C10146</f>
        <v>tdbR00000968 Thr-CGU|51</v>
      </c>
      <c r="B10146" s="4" t="s">
        <v>175</v>
      </c>
      <c r="C10146" s="4" t="s">
        <v>832</v>
      </c>
      <c r="D10146" s="4" t="n">
        <v>53</v>
      </c>
      <c r="E10146" s="23" t="s">
        <v>459</v>
      </c>
      <c r="F10146" s="10" t="s">
        <v>830</v>
      </c>
    </row>
    <row r="10147" customFormat="false" ht="15" hidden="false" customHeight="false" outlineLevel="0" collapsed="false">
      <c r="A10147" s="4" t="str">
        <f aca="false">B10147&amp;"|"&amp;C10147</f>
        <v>tdbR00000968 Thr-CGU|52</v>
      </c>
      <c r="B10147" s="4" t="s">
        <v>175</v>
      </c>
      <c r="C10147" s="4" t="s">
        <v>833</v>
      </c>
      <c r="D10147" s="4" t="n">
        <v>54</v>
      </c>
      <c r="E10147" s="23" t="s">
        <v>459</v>
      </c>
      <c r="F10147" s="10" t="s">
        <v>830</v>
      </c>
    </row>
    <row r="10148" customFormat="false" ht="15" hidden="false" customHeight="false" outlineLevel="0" collapsed="false">
      <c r="A10148" s="4" t="str">
        <f aca="false">B10148&amp;"|"&amp;C10148</f>
        <v>tdbR00000968 Thr-CGU|53</v>
      </c>
      <c r="B10148" s="4" t="s">
        <v>175</v>
      </c>
      <c r="C10148" s="4" t="s">
        <v>834</v>
      </c>
      <c r="D10148" s="4" t="n">
        <v>55</v>
      </c>
      <c r="E10148" s="23" t="s">
        <v>459</v>
      </c>
      <c r="F10148" s="10" t="s">
        <v>830</v>
      </c>
    </row>
    <row r="10149" customFormat="false" ht="15" hidden="false" customHeight="false" outlineLevel="0" collapsed="false">
      <c r="A10149" s="4" t="str">
        <f aca="false">B10149&amp;"|"&amp;C10149</f>
        <v>tdbR00000968 Thr-CGU|54</v>
      </c>
      <c r="B10149" s="4" t="s">
        <v>175</v>
      </c>
      <c r="C10149" s="4" t="s">
        <v>835</v>
      </c>
      <c r="D10149" s="4" t="n">
        <v>56</v>
      </c>
      <c r="E10149" s="19" t="s">
        <v>777</v>
      </c>
      <c r="F10149" s="20" t="s">
        <v>836</v>
      </c>
    </row>
    <row r="10150" customFormat="false" ht="15" hidden="false" customHeight="false" outlineLevel="0" collapsed="false">
      <c r="A10150" s="4" t="str">
        <f aca="false">B10150&amp;"|"&amp;C10150</f>
        <v>tdbR00000968 Thr-CGU|55</v>
      </c>
      <c r="B10150" s="4" t="s">
        <v>175</v>
      </c>
      <c r="C10150" s="4" t="s">
        <v>837</v>
      </c>
      <c r="D10150" s="4" t="n">
        <v>57</v>
      </c>
      <c r="E10150" s="19" t="s">
        <v>777</v>
      </c>
      <c r="F10150" s="20" t="s">
        <v>836</v>
      </c>
    </row>
    <row r="10151" customFormat="false" ht="15" hidden="false" customHeight="false" outlineLevel="0" collapsed="false">
      <c r="A10151" s="4" t="str">
        <f aca="false">B10151&amp;"|"&amp;C10151</f>
        <v>tdbR00000968 Thr-CGU|56</v>
      </c>
      <c r="B10151" s="4" t="s">
        <v>175</v>
      </c>
      <c r="C10151" s="4" t="s">
        <v>838</v>
      </c>
      <c r="D10151" s="4" t="n">
        <v>58</v>
      </c>
      <c r="E10151" s="19" t="s">
        <v>772</v>
      </c>
      <c r="F10151" s="20" t="s">
        <v>836</v>
      </c>
    </row>
    <row r="10152" customFormat="false" ht="15" hidden="false" customHeight="false" outlineLevel="0" collapsed="false">
      <c r="A10152" s="4" t="str">
        <f aca="false">B10152&amp;"|"&amp;C10152</f>
        <v>tdbR00000968 Thr-CGU|57</v>
      </c>
      <c r="B10152" s="4" t="s">
        <v>175</v>
      </c>
      <c r="C10152" s="4" t="s">
        <v>839</v>
      </c>
      <c r="D10152" s="4" t="n">
        <v>59</v>
      </c>
      <c r="E10152" s="19" t="s">
        <v>459</v>
      </c>
      <c r="F10152" s="20" t="s">
        <v>836</v>
      </c>
    </row>
    <row r="10153" customFormat="false" ht="15" hidden="false" customHeight="false" outlineLevel="0" collapsed="false">
      <c r="A10153" s="4" t="str">
        <f aca="false">B10153&amp;"|"&amp;C10153</f>
        <v>tdbR00000968 Thr-CGU|58</v>
      </c>
      <c r="B10153" s="4" t="s">
        <v>175</v>
      </c>
      <c r="C10153" s="4" t="s">
        <v>840</v>
      </c>
      <c r="D10153" s="4" t="n">
        <v>60</v>
      </c>
      <c r="E10153" s="19" t="s">
        <v>780</v>
      </c>
      <c r="F10153" s="20" t="s">
        <v>836</v>
      </c>
    </row>
    <row r="10154" customFormat="false" ht="15" hidden="false" customHeight="false" outlineLevel="0" collapsed="false">
      <c r="A10154" s="4" t="str">
        <f aca="false">B10154&amp;"|"&amp;C10154</f>
        <v>tdbR00000968 Thr-CGU|59</v>
      </c>
      <c r="B10154" s="4" t="s">
        <v>175</v>
      </c>
      <c r="C10154" s="4" t="s">
        <v>841</v>
      </c>
      <c r="D10154" s="4" t="n">
        <v>61</v>
      </c>
      <c r="E10154" s="19" t="s">
        <v>780</v>
      </c>
      <c r="F10154" s="20" t="s">
        <v>836</v>
      </c>
    </row>
    <row r="10155" customFormat="false" ht="15" hidden="false" customHeight="false" outlineLevel="0" collapsed="false">
      <c r="A10155" s="4" t="str">
        <f aca="false">B10155&amp;"|"&amp;C10155</f>
        <v>tdbR00000968 Thr-CGU|60</v>
      </c>
      <c r="B10155" s="4" t="s">
        <v>175</v>
      </c>
      <c r="C10155" s="4" t="s">
        <v>842</v>
      </c>
      <c r="D10155" s="4" t="n">
        <v>62</v>
      </c>
      <c r="E10155" s="19" t="s">
        <v>777</v>
      </c>
      <c r="F10155" s="20" t="s">
        <v>836</v>
      </c>
    </row>
    <row r="10156" customFormat="false" ht="15" hidden="false" customHeight="false" outlineLevel="0" collapsed="false">
      <c r="A10156" s="4" t="str">
        <f aca="false">B10156&amp;"|"&amp;C10156</f>
        <v>tdbR00000968 Thr-CGU|61</v>
      </c>
      <c r="B10156" s="4" t="s">
        <v>175</v>
      </c>
      <c r="C10156" s="4" t="s">
        <v>843</v>
      </c>
      <c r="D10156" s="4" t="n">
        <v>63</v>
      </c>
      <c r="E10156" s="23" t="s">
        <v>772</v>
      </c>
      <c r="F10156" s="10" t="s">
        <v>830</v>
      </c>
    </row>
    <row r="10157" customFormat="false" ht="15" hidden="false" customHeight="false" outlineLevel="0" collapsed="false">
      <c r="A10157" s="4" t="str">
        <f aca="false">B10157&amp;"|"&amp;C10157</f>
        <v>tdbR00000968 Thr-CGU|62</v>
      </c>
      <c r="B10157" s="4" t="s">
        <v>175</v>
      </c>
      <c r="C10157" s="4" t="s">
        <v>844</v>
      </c>
      <c r="D10157" s="4" t="n">
        <v>64</v>
      </c>
      <c r="E10157" s="23" t="s">
        <v>772</v>
      </c>
      <c r="F10157" s="10" t="s">
        <v>830</v>
      </c>
    </row>
    <row r="10158" customFormat="false" ht="15" hidden="false" customHeight="false" outlineLevel="0" collapsed="false">
      <c r="A10158" s="4" t="str">
        <f aca="false">B10158&amp;"|"&amp;C10158</f>
        <v>tdbR00000968 Thr-CGU|63</v>
      </c>
      <c r="B10158" s="4" t="s">
        <v>175</v>
      </c>
      <c r="C10158" s="4" t="s">
        <v>845</v>
      </c>
      <c r="D10158" s="4" t="n">
        <v>65</v>
      </c>
      <c r="E10158" s="23" t="s">
        <v>772</v>
      </c>
      <c r="F10158" s="10" t="s">
        <v>830</v>
      </c>
    </row>
    <row r="10159" customFormat="false" ht="15" hidden="false" customHeight="false" outlineLevel="0" collapsed="false">
      <c r="A10159" s="4" t="str">
        <f aca="false">B10159&amp;"|"&amp;C10159</f>
        <v>tdbR00000968 Thr-CGU|64</v>
      </c>
      <c r="B10159" s="4" t="s">
        <v>175</v>
      </c>
      <c r="C10159" s="4" t="s">
        <v>846</v>
      </c>
      <c r="D10159" s="4" t="n">
        <v>66</v>
      </c>
      <c r="E10159" s="23" t="s">
        <v>459</v>
      </c>
      <c r="F10159" s="10" t="s">
        <v>830</v>
      </c>
    </row>
    <row r="10160" customFormat="false" ht="15" hidden="false" customHeight="false" outlineLevel="0" collapsed="false">
      <c r="A10160" s="4" t="str">
        <f aca="false">B10160&amp;"|"&amp;C10160</f>
        <v>tdbR00000968 Thr-CGU|65</v>
      </c>
      <c r="B10160" s="4" t="s">
        <v>175</v>
      </c>
      <c r="C10160" s="4" t="s">
        <v>847</v>
      </c>
      <c r="D10160" s="4" t="n">
        <v>67</v>
      </c>
      <c r="E10160" s="23" t="s">
        <v>780</v>
      </c>
      <c r="F10160" s="10" t="s">
        <v>830</v>
      </c>
    </row>
    <row r="10161" customFormat="false" ht="15" hidden="false" customHeight="false" outlineLevel="0" collapsed="false">
      <c r="A10161" s="4" t="str">
        <f aca="false">B10161&amp;"|"&amp;C10161</f>
        <v>tdbR00000968 Thr-CGU|66</v>
      </c>
      <c r="B10161" s="4" t="s">
        <v>175</v>
      </c>
      <c r="C10161" s="4" t="s">
        <v>848</v>
      </c>
      <c r="D10161" s="4" t="n">
        <v>68</v>
      </c>
      <c r="E10161" s="17" t="s">
        <v>780</v>
      </c>
      <c r="F10161" s="18" t="s">
        <v>768</v>
      </c>
    </row>
    <row r="10162" customFormat="false" ht="15" hidden="false" customHeight="false" outlineLevel="0" collapsed="false">
      <c r="A10162" s="4" t="str">
        <f aca="false">B10162&amp;"|"&amp;C10162</f>
        <v>tdbR00000968 Thr-CGU|67</v>
      </c>
      <c r="B10162" s="4" t="s">
        <v>175</v>
      </c>
      <c r="C10162" s="4" t="s">
        <v>849</v>
      </c>
      <c r="D10162" s="4" t="n">
        <v>69</v>
      </c>
      <c r="E10162" s="17" t="s">
        <v>459</v>
      </c>
      <c r="F10162" s="18" t="s">
        <v>768</v>
      </c>
    </row>
    <row r="10163" customFormat="false" ht="15" hidden="false" customHeight="false" outlineLevel="0" collapsed="false">
      <c r="A10163" s="4" t="str">
        <f aca="false">B10163&amp;"|"&amp;C10163</f>
        <v>tdbR00000968 Thr-CGU|68</v>
      </c>
      <c r="B10163" s="4" t="s">
        <v>175</v>
      </c>
      <c r="C10163" s="4" t="s">
        <v>850</v>
      </c>
      <c r="D10163" s="4" t="n">
        <v>70</v>
      </c>
      <c r="E10163" s="17" t="s">
        <v>459</v>
      </c>
      <c r="F10163" s="18" t="s">
        <v>768</v>
      </c>
    </row>
    <row r="10164" customFormat="false" ht="15" hidden="false" customHeight="false" outlineLevel="0" collapsed="false">
      <c r="A10164" s="4" t="str">
        <f aca="false">B10164&amp;"|"&amp;C10164</f>
        <v>tdbR00000968 Thr-CGU|69</v>
      </c>
      <c r="B10164" s="4" t="s">
        <v>175</v>
      </c>
      <c r="C10164" s="4" t="s">
        <v>851</v>
      </c>
      <c r="D10164" s="4" t="n">
        <v>71</v>
      </c>
      <c r="E10164" s="17" t="s">
        <v>772</v>
      </c>
      <c r="F10164" s="18" t="s">
        <v>768</v>
      </c>
    </row>
    <row r="10165" customFormat="false" ht="15" hidden="false" customHeight="false" outlineLevel="0" collapsed="false">
      <c r="A10165" s="4" t="str">
        <f aca="false">B10165&amp;"|"&amp;C10165</f>
        <v>tdbR00000968 Thr-CGU|70</v>
      </c>
      <c r="B10165" s="4" t="s">
        <v>175</v>
      </c>
      <c r="C10165" s="4" t="s">
        <v>852</v>
      </c>
      <c r="D10165" s="4" t="n">
        <v>72</v>
      </c>
      <c r="E10165" s="17" t="s">
        <v>459</v>
      </c>
      <c r="F10165" s="18" t="s">
        <v>768</v>
      </c>
    </row>
    <row r="10166" customFormat="false" ht="15" hidden="false" customHeight="false" outlineLevel="0" collapsed="false">
      <c r="A10166" s="4" t="str">
        <f aca="false">B10166&amp;"|"&amp;C10166</f>
        <v>tdbR00000968 Thr-CGU|71</v>
      </c>
      <c r="B10166" s="4" t="s">
        <v>175</v>
      </c>
      <c r="C10166" s="4" t="s">
        <v>853</v>
      </c>
      <c r="D10166" s="4" t="n">
        <v>73</v>
      </c>
      <c r="E10166" s="17" t="s">
        <v>459</v>
      </c>
      <c r="F10166" s="18" t="s">
        <v>768</v>
      </c>
    </row>
    <row r="10167" customFormat="false" ht="15" hidden="false" customHeight="false" outlineLevel="0" collapsed="false">
      <c r="A10167" s="4" t="str">
        <f aca="false">B10167&amp;"|"&amp;C10167</f>
        <v>tdbR00000968 Thr-CGU|72</v>
      </c>
      <c r="B10167" s="4" t="s">
        <v>175</v>
      </c>
      <c r="C10167" s="4" t="s">
        <v>854</v>
      </c>
      <c r="D10167" s="4" t="n">
        <v>74</v>
      </c>
      <c r="E10167" s="17" t="s">
        <v>772</v>
      </c>
      <c r="F10167" s="18" t="s">
        <v>768</v>
      </c>
    </row>
    <row r="10168" customFormat="false" ht="15" hidden="false" customHeight="false" outlineLevel="0" collapsed="false">
      <c r="A10168" s="4" t="str">
        <f aca="false">B10168&amp;"|"&amp;C10168</f>
        <v>tdbR00000969 Trp-CCA|1</v>
      </c>
      <c r="B10168" s="4" t="s">
        <v>176</v>
      </c>
      <c r="C10168" s="4" t="s">
        <v>767</v>
      </c>
      <c r="D10168" s="4" t="n">
        <v>1</v>
      </c>
      <c r="E10168" s="17" t="s">
        <v>780</v>
      </c>
      <c r="F10168" s="18" t="s">
        <v>768</v>
      </c>
    </row>
    <row r="10169" customFormat="false" ht="15" hidden="false" customHeight="false" outlineLevel="0" collapsed="false">
      <c r="A10169" s="4" t="str">
        <f aca="false">B10169&amp;"|"&amp;C10169</f>
        <v>tdbR00000969 Trp-CCA|2</v>
      </c>
      <c r="B10169" s="4" t="s">
        <v>176</v>
      </c>
      <c r="C10169" s="4" t="s">
        <v>769</v>
      </c>
      <c r="D10169" s="4" t="n">
        <v>2</v>
      </c>
      <c r="E10169" s="17" t="s">
        <v>459</v>
      </c>
      <c r="F10169" s="18" t="s">
        <v>768</v>
      </c>
    </row>
    <row r="10170" customFormat="false" ht="15" hidden="false" customHeight="false" outlineLevel="0" collapsed="false">
      <c r="A10170" s="4" t="str">
        <f aca="false">B10170&amp;"|"&amp;C10170</f>
        <v>tdbR00000969 Trp-CCA|3</v>
      </c>
      <c r="B10170" s="4" t="s">
        <v>176</v>
      </c>
      <c r="C10170" s="4" t="s">
        <v>770</v>
      </c>
      <c r="D10170" s="4" t="n">
        <v>3</v>
      </c>
      <c r="E10170" s="17" t="s">
        <v>459</v>
      </c>
      <c r="F10170" s="18" t="s">
        <v>768</v>
      </c>
    </row>
    <row r="10171" customFormat="false" ht="15" hidden="false" customHeight="false" outlineLevel="0" collapsed="false">
      <c r="A10171" s="4" t="str">
        <f aca="false">B10171&amp;"|"&amp;C10171</f>
        <v>tdbR00000969 Trp-CCA|4</v>
      </c>
      <c r="B10171" s="4" t="s">
        <v>176</v>
      </c>
      <c r="C10171" s="4" t="s">
        <v>771</v>
      </c>
      <c r="D10171" s="4" t="n">
        <v>4</v>
      </c>
      <c r="E10171" s="17" t="s">
        <v>459</v>
      </c>
      <c r="F10171" s="18" t="s">
        <v>768</v>
      </c>
    </row>
    <row r="10172" customFormat="false" ht="15" hidden="false" customHeight="false" outlineLevel="0" collapsed="false">
      <c r="A10172" s="4" t="str">
        <f aca="false">B10172&amp;"|"&amp;C10172</f>
        <v>tdbR00000969 Trp-CCA|5</v>
      </c>
      <c r="B10172" s="4" t="s">
        <v>176</v>
      </c>
      <c r="C10172" s="4" t="s">
        <v>773</v>
      </c>
      <c r="D10172" s="4" t="n">
        <v>5</v>
      </c>
      <c r="E10172" s="17" t="s">
        <v>777</v>
      </c>
      <c r="F10172" s="18" t="s">
        <v>768</v>
      </c>
    </row>
    <row r="10173" customFormat="false" ht="15" hidden="false" customHeight="false" outlineLevel="0" collapsed="false">
      <c r="A10173" s="4" t="str">
        <f aca="false">B10173&amp;"|"&amp;C10173</f>
        <v>tdbR00000969 Trp-CCA|6</v>
      </c>
      <c r="B10173" s="4" t="s">
        <v>176</v>
      </c>
      <c r="C10173" s="4" t="s">
        <v>774</v>
      </c>
      <c r="D10173" s="4" t="n">
        <v>6</v>
      </c>
      <c r="E10173" s="17" t="s">
        <v>772</v>
      </c>
      <c r="F10173" s="18" t="s">
        <v>768</v>
      </c>
    </row>
    <row r="10174" customFormat="false" ht="15" hidden="false" customHeight="false" outlineLevel="0" collapsed="false">
      <c r="A10174" s="4" t="str">
        <f aca="false">B10174&amp;"|"&amp;C10174</f>
        <v>tdbR00000969 Trp-CCA|7</v>
      </c>
      <c r="B10174" s="4" t="s">
        <v>176</v>
      </c>
      <c r="C10174" s="4" t="s">
        <v>775</v>
      </c>
      <c r="D10174" s="4" t="n">
        <v>7</v>
      </c>
      <c r="E10174" s="17" t="s">
        <v>459</v>
      </c>
      <c r="F10174" s="18" t="s">
        <v>768</v>
      </c>
    </row>
    <row r="10175" customFormat="false" ht="15" hidden="false" customHeight="false" outlineLevel="0" collapsed="false">
      <c r="A10175" s="4" t="str">
        <f aca="false">B10175&amp;"|"&amp;C10175</f>
        <v>tdbR00000969 Trp-CCA|8</v>
      </c>
      <c r="B10175" s="4" t="s">
        <v>176</v>
      </c>
      <c r="C10175" s="4" t="s">
        <v>776</v>
      </c>
      <c r="D10175" s="4" t="n">
        <v>8</v>
      </c>
      <c r="E10175" s="3" t="s">
        <v>777</v>
      </c>
      <c r="F10175" s="4" t="s">
        <v>778</v>
      </c>
    </row>
    <row r="10176" customFormat="false" ht="15" hidden="false" customHeight="false" outlineLevel="0" collapsed="false">
      <c r="A10176" s="4" t="str">
        <f aca="false">B10176&amp;"|"&amp;C10176</f>
        <v>tdbR00000969 Trp-CCA|9</v>
      </c>
      <c r="B10176" s="4" t="s">
        <v>176</v>
      </c>
      <c r="C10176" s="4" t="s">
        <v>779</v>
      </c>
      <c r="D10176" s="4" t="n">
        <v>9</v>
      </c>
      <c r="E10176" s="3" t="s">
        <v>780</v>
      </c>
      <c r="F10176" s="4" t="s">
        <v>781</v>
      </c>
    </row>
    <row r="10177" customFormat="false" ht="15" hidden="false" customHeight="false" outlineLevel="0" collapsed="false">
      <c r="A10177" s="4" t="str">
        <f aca="false">B10177&amp;"|"&amp;C10177</f>
        <v>tdbR00000969 Trp-CCA|10</v>
      </c>
      <c r="B10177" s="4" t="s">
        <v>176</v>
      </c>
      <c r="C10177" s="4" t="s">
        <v>782</v>
      </c>
      <c r="D10177" s="4" t="n">
        <v>10</v>
      </c>
      <c r="E10177" s="8" t="s">
        <v>459</v>
      </c>
      <c r="F10177" s="7" t="s">
        <v>783</v>
      </c>
    </row>
    <row r="10178" customFormat="false" ht="15" hidden="false" customHeight="false" outlineLevel="0" collapsed="false">
      <c r="A10178" s="4" t="str">
        <f aca="false">B10178&amp;"|"&amp;C10178</f>
        <v>tdbR00000969 Trp-CCA|11</v>
      </c>
      <c r="B10178" s="4" t="s">
        <v>176</v>
      </c>
      <c r="C10178" s="4" t="s">
        <v>784</v>
      </c>
      <c r="D10178" s="4" t="n">
        <v>11</v>
      </c>
      <c r="E10178" s="8" t="s">
        <v>772</v>
      </c>
      <c r="F10178" s="7" t="s">
        <v>783</v>
      </c>
    </row>
    <row r="10179" customFormat="false" ht="15" hidden="false" customHeight="false" outlineLevel="0" collapsed="false">
      <c r="A10179" s="4" t="str">
        <f aca="false">B10179&amp;"|"&amp;C10179</f>
        <v>tdbR00000969 Trp-CCA|12</v>
      </c>
      <c r="B10179" s="4" t="s">
        <v>176</v>
      </c>
      <c r="C10179" s="4" t="s">
        <v>785</v>
      </c>
      <c r="D10179" s="4" t="n">
        <v>12</v>
      </c>
      <c r="E10179" s="8" t="s">
        <v>777</v>
      </c>
      <c r="F10179" s="7" t="s">
        <v>783</v>
      </c>
    </row>
    <row r="10180" customFormat="false" ht="15" hidden="false" customHeight="false" outlineLevel="0" collapsed="false">
      <c r="A10180" s="4" t="str">
        <f aca="false">B10180&amp;"|"&amp;C10180</f>
        <v>tdbR00000969 Trp-CCA|13</v>
      </c>
      <c r="B10180" s="4" t="s">
        <v>176</v>
      </c>
      <c r="C10180" s="4" t="s">
        <v>786</v>
      </c>
      <c r="D10180" s="4" t="n">
        <v>13</v>
      </c>
      <c r="E10180" s="8" t="s">
        <v>772</v>
      </c>
      <c r="F10180" s="7" t="s">
        <v>783</v>
      </c>
    </row>
    <row r="10181" customFormat="false" ht="15" hidden="false" customHeight="false" outlineLevel="0" collapsed="false">
      <c r="A10181" s="4" t="str">
        <f aca="false">B10181&amp;"|"&amp;C10181</f>
        <v>tdbR00000969 Trp-CCA|14</v>
      </c>
      <c r="B10181" s="4" t="s">
        <v>176</v>
      </c>
      <c r="C10181" s="4" t="s">
        <v>787</v>
      </c>
      <c r="D10181" s="4" t="n">
        <v>14</v>
      </c>
      <c r="E10181" s="19" t="s">
        <v>780</v>
      </c>
      <c r="F10181" s="20" t="s">
        <v>788</v>
      </c>
    </row>
    <row r="10182" customFormat="false" ht="15" hidden="false" customHeight="false" outlineLevel="0" collapsed="false">
      <c r="A10182" s="4" t="str">
        <f aca="false">B10182&amp;"|"&amp;C10182</f>
        <v>tdbR00000969 Trp-CCA|15</v>
      </c>
      <c r="B10182" s="4" t="s">
        <v>176</v>
      </c>
      <c r="C10182" s="4" t="s">
        <v>789</v>
      </c>
      <c r="D10182" s="4" t="n">
        <v>15</v>
      </c>
      <c r="E10182" s="19" t="s">
        <v>780</v>
      </c>
      <c r="F10182" s="20" t="s">
        <v>788</v>
      </c>
    </row>
    <row r="10183" customFormat="false" ht="15" hidden="false" customHeight="false" outlineLevel="0" collapsed="false">
      <c r="A10183" s="4" t="str">
        <f aca="false">B10183&amp;"|"&amp;C10183</f>
        <v>tdbR00000969 Trp-CCA|16</v>
      </c>
      <c r="B10183" s="4" t="s">
        <v>176</v>
      </c>
      <c r="C10183" s="4" t="s">
        <v>790</v>
      </c>
      <c r="D10183" s="4" t="n">
        <v>16</v>
      </c>
      <c r="E10183" s="19" t="s">
        <v>777</v>
      </c>
      <c r="F10183" s="20" t="s">
        <v>788</v>
      </c>
    </row>
    <row r="10184" customFormat="false" ht="15" hidden="false" customHeight="false" outlineLevel="0" collapsed="false">
      <c r="A10184" s="4" t="str">
        <f aca="false">B10184&amp;"|"&amp;C10184</f>
        <v>tdbR00000969 Trp-CCA|17</v>
      </c>
      <c r="B10184" s="4" t="s">
        <v>176</v>
      </c>
      <c r="C10184" s="4" t="s">
        <v>791</v>
      </c>
      <c r="D10184" s="4" t="n">
        <v>17</v>
      </c>
      <c r="E10184" s="19" t="s">
        <v>777</v>
      </c>
      <c r="F10184" s="20" t="s">
        <v>788</v>
      </c>
    </row>
    <row r="10185" customFormat="false" ht="15" hidden="false" customHeight="false" outlineLevel="0" collapsed="false">
      <c r="A10185" s="4" t="str">
        <f aca="false">B10185&amp;"|"&amp;C10185</f>
        <v>tdbR00000969 Trp-CCA|17a</v>
      </c>
      <c r="B10185" s="4" t="s">
        <v>176</v>
      </c>
      <c r="C10185" s="4" t="s">
        <v>792</v>
      </c>
      <c r="D10185" s="4" t="n">
        <v>18</v>
      </c>
      <c r="E10185" s="19" t="s">
        <v>777</v>
      </c>
      <c r="F10185" s="20" t="s">
        <v>788</v>
      </c>
    </row>
    <row r="10186" customFormat="false" ht="15" hidden="false" customHeight="false" outlineLevel="0" collapsed="false">
      <c r="A10186" s="4" t="str">
        <f aca="false">B10186&amp;"|"&amp;C10186</f>
        <v>tdbR00000969 Trp-CCA|18</v>
      </c>
      <c r="B10186" s="4" t="s">
        <v>176</v>
      </c>
      <c r="C10186" s="4" t="s">
        <v>793</v>
      </c>
      <c r="D10186" s="4" t="n">
        <v>19</v>
      </c>
      <c r="E10186" s="19" t="s">
        <v>459</v>
      </c>
      <c r="F10186" s="20" t="s">
        <v>788</v>
      </c>
    </row>
    <row r="10187" customFormat="false" ht="15" hidden="false" customHeight="false" outlineLevel="0" collapsed="false">
      <c r="A10187" s="4" t="str">
        <f aca="false">B10187&amp;"|"&amp;C10187</f>
        <v>tdbR00000969 Trp-CCA|19</v>
      </c>
      <c r="B10187" s="4" t="s">
        <v>176</v>
      </c>
      <c r="C10187" s="4" t="s">
        <v>794</v>
      </c>
      <c r="D10187" s="4" t="n">
        <v>20</v>
      </c>
      <c r="E10187" s="19" t="s">
        <v>459</v>
      </c>
      <c r="F10187" s="20" t="s">
        <v>788</v>
      </c>
    </row>
    <row r="10188" customFormat="false" ht="15" hidden="false" customHeight="false" outlineLevel="0" collapsed="false">
      <c r="A10188" s="4" t="str">
        <f aca="false">B10188&amp;"|"&amp;C10188</f>
        <v>tdbR00000969 Trp-CCA|20</v>
      </c>
      <c r="B10188" s="4" t="s">
        <v>176</v>
      </c>
      <c r="C10188" s="4" t="s">
        <v>795</v>
      </c>
      <c r="D10188" s="4" t="n">
        <v>21</v>
      </c>
      <c r="E10188" s="19" t="s">
        <v>777</v>
      </c>
      <c r="F10188" s="20" t="s">
        <v>788</v>
      </c>
    </row>
    <row r="10189" customFormat="false" ht="15" hidden="false" customHeight="false" outlineLevel="0" collapsed="false">
      <c r="A10189" s="4" t="str">
        <f aca="false">B10189&amp;"|"&amp;C10189</f>
        <v>tdbR00000969 Trp-CCA|20a</v>
      </c>
      <c r="B10189" s="4" t="s">
        <v>176</v>
      </c>
      <c r="C10189" s="4" t="s">
        <v>796</v>
      </c>
      <c r="D10189" s="4" t="n">
        <v>22</v>
      </c>
      <c r="E10189" s="19" t="s">
        <v>777</v>
      </c>
      <c r="F10189" s="20" t="s">
        <v>788</v>
      </c>
    </row>
    <row r="10190" customFormat="false" ht="15" hidden="false" customHeight="false" outlineLevel="0" collapsed="false">
      <c r="A10190" s="4" t="str">
        <f aca="false">B10190&amp;"|"&amp;C10190</f>
        <v>tdbR00000969 Trp-CCA|21</v>
      </c>
      <c r="B10190" s="4" t="s">
        <v>176</v>
      </c>
      <c r="C10190" s="4" t="s">
        <v>797</v>
      </c>
      <c r="D10190" s="4" t="n">
        <v>23</v>
      </c>
      <c r="E10190" s="19" t="s">
        <v>780</v>
      </c>
      <c r="F10190" s="20" t="s">
        <v>788</v>
      </c>
    </row>
    <row r="10191" customFormat="false" ht="15" hidden="false" customHeight="false" outlineLevel="0" collapsed="false">
      <c r="A10191" s="4" t="str">
        <f aca="false">B10191&amp;"|"&amp;C10191</f>
        <v>tdbR00000969 Trp-CCA|22</v>
      </c>
      <c r="B10191" s="4" t="s">
        <v>176</v>
      </c>
      <c r="C10191" s="4" t="s">
        <v>798</v>
      </c>
      <c r="D10191" s="4" t="n">
        <v>24</v>
      </c>
      <c r="E10191" s="8" t="s">
        <v>459</v>
      </c>
      <c r="F10191" s="7" t="s">
        <v>783</v>
      </c>
    </row>
    <row r="10192" customFormat="false" ht="15" hidden="false" customHeight="false" outlineLevel="0" collapsed="false">
      <c r="A10192" s="4" t="str">
        <f aca="false">B10192&amp;"|"&amp;C10192</f>
        <v>tdbR00000969 Trp-CCA|23</v>
      </c>
      <c r="B10192" s="4" t="s">
        <v>176</v>
      </c>
      <c r="C10192" s="4" t="s">
        <v>799</v>
      </c>
      <c r="D10192" s="4" t="n">
        <v>25</v>
      </c>
      <c r="E10192" s="8" t="s">
        <v>780</v>
      </c>
      <c r="F10192" s="7" t="s">
        <v>783</v>
      </c>
    </row>
    <row r="10193" customFormat="false" ht="15" hidden="false" customHeight="false" outlineLevel="0" collapsed="false">
      <c r="A10193" s="4" t="str">
        <f aca="false">B10193&amp;"|"&amp;C10193</f>
        <v>tdbR00000969 Trp-CCA|24</v>
      </c>
      <c r="B10193" s="4" t="s">
        <v>176</v>
      </c>
      <c r="C10193" s="4" t="s">
        <v>800</v>
      </c>
      <c r="D10193" s="4" t="n">
        <v>26</v>
      </c>
      <c r="E10193" s="8" t="s">
        <v>459</v>
      </c>
      <c r="F10193" s="7" t="s">
        <v>783</v>
      </c>
    </row>
    <row r="10194" customFormat="false" ht="15" hidden="false" customHeight="false" outlineLevel="0" collapsed="false">
      <c r="A10194" s="4" t="str">
        <f aca="false">B10194&amp;"|"&amp;C10194</f>
        <v>tdbR00000969 Trp-CCA|25</v>
      </c>
      <c r="B10194" s="4" t="s">
        <v>176</v>
      </c>
      <c r="C10194" s="4" t="s">
        <v>801</v>
      </c>
      <c r="D10194" s="4" t="n">
        <v>27</v>
      </c>
      <c r="E10194" s="8" t="s">
        <v>772</v>
      </c>
      <c r="F10194" s="7" t="s">
        <v>783</v>
      </c>
    </row>
    <row r="10195" customFormat="false" ht="15" hidden="false" customHeight="false" outlineLevel="0" collapsed="false">
      <c r="A10195" s="4" t="str">
        <f aca="false">B10195&amp;"|"&amp;C10195</f>
        <v>tdbR00000969 Trp-CCA|26</v>
      </c>
      <c r="B10195" s="4" t="s">
        <v>176</v>
      </c>
      <c r="C10195" s="4" t="s">
        <v>802</v>
      </c>
      <c r="D10195" s="4" t="n">
        <v>28</v>
      </c>
      <c r="E10195" s="3" t="s">
        <v>780</v>
      </c>
      <c r="F10195" s="4" t="s">
        <v>803</v>
      </c>
    </row>
    <row r="10196" customFormat="false" ht="15" hidden="false" customHeight="false" outlineLevel="0" collapsed="false">
      <c r="A10196" s="4" t="str">
        <f aca="false">B10196&amp;"|"&amp;C10196</f>
        <v>tdbR00000969 Trp-CCA|27</v>
      </c>
      <c r="B10196" s="4" t="s">
        <v>176</v>
      </c>
      <c r="C10196" s="4" t="s">
        <v>804</v>
      </c>
      <c r="D10196" s="4" t="n">
        <v>29</v>
      </c>
      <c r="E10196" s="21" t="s">
        <v>772</v>
      </c>
      <c r="F10196" s="22" t="s">
        <v>805</v>
      </c>
    </row>
    <row r="10197" customFormat="false" ht="15" hidden="false" customHeight="false" outlineLevel="0" collapsed="false">
      <c r="A10197" s="4" t="str">
        <f aca="false">B10197&amp;"|"&amp;C10197</f>
        <v>tdbR00000969 Trp-CCA|28</v>
      </c>
      <c r="B10197" s="4" t="s">
        <v>176</v>
      </c>
      <c r="C10197" s="4" t="s">
        <v>806</v>
      </c>
      <c r="D10197" s="4" t="n">
        <v>30</v>
      </c>
      <c r="E10197" s="21" t="s">
        <v>777</v>
      </c>
      <c r="F10197" s="22" t="s">
        <v>805</v>
      </c>
    </row>
    <row r="10198" customFormat="false" ht="15" hidden="false" customHeight="false" outlineLevel="0" collapsed="false">
      <c r="A10198" s="4" t="str">
        <f aca="false">B10198&amp;"|"&amp;C10198</f>
        <v>tdbR00000969 Trp-CCA|29</v>
      </c>
      <c r="B10198" s="4" t="s">
        <v>176</v>
      </c>
      <c r="C10198" s="4" t="s">
        <v>807</v>
      </c>
      <c r="D10198" s="4" t="n">
        <v>31</v>
      </c>
      <c r="E10198" s="21" t="s">
        <v>459</v>
      </c>
      <c r="F10198" s="22" t="s">
        <v>805</v>
      </c>
    </row>
    <row r="10199" customFormat="false" ht="15" hidden="false" customHeight="false" outlineLevel="0" collapsed="false">
      <c r="A10199" s="4" t="str">
        <f aca="false">B10199&amp;"|"&amp;C10199</f>
        <v>tdbR00000969 Trp-CCA|30</v>
      </c>
      <c r="B10199" s="4" t="s">
        <v>176</v>
      </c>
      <c r="C10199" s="4" t="s">
        <v>808</v>
      </c>
      <c r="D10199" s="4" t="n">
        <v>32</v>
      </c>
      <c r="E10199" s="21" t="s">
        <v>459</v>
      </c>
      <c r="F10199" s="22" t="s">
        <v>805</v>
      </c>
    </row>
    <row r="10200" customFormat="false" ht="15" hidden="false" customHeight="false" outlineLevel="0" collapsed="false">
      <c r="A10200" s="4" t="str">
        <f aca="false">B10200&amp;"|"&amp;C10200</f>
        <v>tdbR00000969 Trp-CCA|31</v>
      </c>
      <c r="B10200" s="4" t="s">
        <v>176</v>
      </c>
      <c r="C10200" s="4" t="s">
        <v>809</v>
      </c>
      <c r="D10200" s="4" t="n">
        <v>33</v>
      </c>
      <c r="E10200" s="21" t="s">
        <v>777</v>
      </c>
      <c r="F10200" s="22" t="s">
        <v>805</v>
      </c>
    </row>
    <row r="10201" customFormat="false" ht="15" hidden="false" customHeight="false" outlineLevel="0" collapsed="false">
      <c r="A10201" s="4" t="str">
        <f aca="false">B10201&amp;"|"&amp;C10201</f>
        <v>tdbR00000969 Trp-CCA|32</v>
      </c>
      <c r="B10201" s="4" t="s">
        <v>176</v>
      </c>
      <c r="C10201" s="4" t="s">
        <v>810</v>
      </c>
      <c r="D10201" s="4" t="n">
        <v>34</v>
      </c>
      <c r="E10201" s="19" t="s">
        <v>772</v>
      </c>
      <c r="F10201" s="20" t="s">
        <v>811</v>
      </c>
    </row>
    <row r="10202" customFormat="false" ht="15" hidden="false" customHeight="false" outlineLevel="0" collapsed="false">
      <c r="A10202" s="4" t="str">
        <f aca="false">B10202&amp;"|"&amp;C10202</f>
        <v>tdbR00000969 Trp-CCA|33</v>
      </c>
      <c r="B10202" s="4" t="s">
        <v>176</v>
      </c>
      <c r="C10202" s="4" t="s">
        <v>812</v>
      </c>
      <c r="D10202" s="4" t="n">
        <v>35</v>
      </c>
      <c r="E10202" s="19" t="s">
        <v>777</v>
      </c>
      <c r="F10202" s="20" t="s">
        <v>811</v>
      </c>
    </row>
    <row r="10203" customFormat="false" ht="15" hidden="false" customHeight="false" outlineLevel="0" collapsed="false">
      <c r="A10203" s="4" t="str">
        <f aca="false">B10203&amp;"|"&amp;C10203</f>
        <v>tdbR00000969 Trp-CCA|34</v>
      </c>
      <c r="B10203" s="4" t="s">
        <v>176</v>
      </c>
      <c r="C10203" s="4" t="s">
        <v>813</v>
      </c>
      <c r="D10203" s="4" t="n">
        <v>36</v>
      </c>
      <c r="E10203" s="19" t="s">
        <v>772</v>
      </c>
      <c r="F10203" s="20" t="s">
        <v>811</v>
      </c>
    </row>
    <row r="10204" customFormat="false" ht="15" hidden="false" customHeight="false" outlineLevel="0" collapsed="false">
      <c r="A10204" s="4" t="str">
        <f aca="false">B10204&amp;"|"&amp;C10204</f>
        <v>tdbR00000969 Trp-CCA|35</v>
      </c>
      <c r="B10204" s="4" t="s">
        <v>176</v>
      </c>
      <c r="C10204" s="4" t="s">
        <v>814</v>
      </c>
      <c r="D10204" s="4" t="n">
        <v>37</v>
      </c>
      <c r="E10204" s="19" t="s">
        <v>772</v>
      </c>
      <c r="F10204" s="20" t="s">
        <v>811</v>
      </c>
    </row>
    <row r="10205" customFormat="false" ht="15" hidden="false" customHeight="false" outlineLevel="0" collapsed="false">
      <c r="A10205" s="4" t="str">
        <f aca="false">B10205&amp;"|"&amp;C10205</f>
        <v>tdbR00000969 Trp-CCA|36</v>
      </c>
      <c r="B10205" s="4" t="s">
        <v>176</v>
      </c>
      <c r="C10205" s="4" t="s">
        <v>815</v>
      </c>
      <c r="D10205" s="4" t="n">
        <v>38</v>
      </c>
      <c r="E10205" s="19" t="s">
        <v>780</v>
      </c>
      <c r="F10205" s="20" t="s">
        <v>811</v>
      </c>
    </row>
    <row r="10206" customFormat="false" ht="15" hidden="false" customHeight="false" outlineLevel="0" collapsed="false">
      <c r="A10206" s="4" t="str">
        <f aca="false">B10206&amp;"|"&amp;C10206</f>
        <v>tdbR00000969 Trp-CCA|37</v>
      </c>
      <c r="B10206" s="4" t="s">
        <v>176</v>
      </c>
      <c r="C10206" s="4" t="s">
        <v>816</v>
      </c>
      <c r="D10206" s="4" t="n">
        <v>39</v>
      </c>
      <c r="E10206" s="19" t="s">
        <v>780</v>
      </c>
      <c r="F10206" s="20" t="s">
        <v>811</v>
      </c>
    </row>
    <row r="10207" customFormat="false" ht="15" hidden="false" customHeight="false" outlineLevel="0" collapsed="false">
      <c r="A10207" s="4" t="str">
        <f aca="false">B10207&amp;"|"&amp;C10207</f>
        <v>tdbR00000969 Trp-CCA|38</v>
      </c>
      <c r="B10207" s="4" t="s">
        <v>176</v>
      </c>
      <c r="C10207" s="4" t="s">
        <v>817</v>
      </c>
      <c r="D10207" s="4" t="n">
        <v>40</v>
      </c>
      <c r="E10207" s="19" t="s">
        <v>780</v>
      </c>
      <c r="F10207" s="20" t="s">
        <v>811</v>
      </c>
    </row>
    <row r="10208" customFormat="false" ht="15" hidden="false" customHeight="false" outlineLevel="0" collapsed="false">
      <c r="A10208" s="4" t="str">
        <f aca="false">B10208&amp;"|"&amp;C10208</f>
        <v>tdbR00000969 Trp-CCA|39</v>
      </c>
      <c r="B10208" s="4" t="s">
        <v>176</v>
      </c>
      <c r="C10208" s="4" t="s">
        <v>818</v>
      </c>
      <c r="D10208" s="4" t="n">
        <v>41</v>
      </c>
      <c r="E10208" s="21" t="s">
        <v>780</v>
      </c>
      <c r="F10208" s="22" t="s">
        <v>805</v>
      </c>
    </row>
    <row r="10209" customFormat="false" ht="15" hidden="false" customHeight="false" outlineLevel="0" collapsed="false">
      <c r="A10209" s="4" t="str">
        <f aca="false">B10209&amp;"|"&amp;C10209</f>
        <v>tdbR00000969 Trp-CCA|40</v>
      </c>
      <c r="B10209" s="4" t="s">
        <v>176</v>
      </c>
      <c r="C10209" s="4" t="s">
        <v>819</v>
      </c>
      <c r="D10209" s="4" t="n">
        <v>42</v>
      </c>
      <c r="E10209" s="21" t="s">
        <v>772</v>
      </c>
      <c r="F10209" s="22" t="s">
        <v>805</v>
      </c>
    </row>
    <row r="10210" customFormat="false" ht="15" hidden="false" customHeight="false" outlineLevel="0" collapsed="false">
      <c r="A10210" s="4" t="str">
        <f aca="false">B10210&amp;"|"&amp;C10210</f>
        <v>tdbR00000969 Trp-CCA|41</v>
      </c>
      <c r="B10210" s="4" t="s">
        <v>176</v>
      </c>
      <c r="C10210" s="4" t="s">
        <v>820</v>
      </c>
      <c r="D10210" s="4" t="n">
        <v>43</v>
      </c>
      <c r="E10210" s="21" t="s">
        <v>772</v>
      </c>
      <c r="F10210" s="22" t="s">
        <v>805</v>
      </c>
    </row>
    <row r="10211" customFormat="false" ht="15" hidden="false" customHeight="false" outlineLevel="0" collapsed="false">
      <c r="A10211" s="4" t="str">
        <f aca="false">B10211&amp;"|"&amp;C10211</f>
        <v>tdbR00000969 Trp-CCA|42</v>
      </c>
      <c r="B10211" s="4" t="s">
        <v>176</v>
      </c>
      <c r="C10211" s="4" t="s">
        <v>821</v>
      </c>
      <c r="D10211" s="4" t="n">
        <v>44</v>
      </c>
      <c r="E10211" s="21" t="s">
        <v>780</v>
      </c>
      <c r="F10211" s="22" t="s">
        <v>805</v>
      </c>
    </row>
    <row r="10212" customFormat="false" ht="15" hidden="false" customHeight="false" outlineLevel="0" collapsed="false">
      <c r="A10212" s="4" t="str">
        <f aca="false">B10212&amp;"|"&amp;C10212</f>
        <v>tdbR00000969 Trp-CCA|43</v>
      </c>
      <c r="B10212" s="4" t="s">
        <v>176</v>
      </c>
      <c r="C10212" s="4" t="s">
        <v>822</v>
      </c>
      <c r="D10212" s="4" t="n">
        <v>45</v>
      </c>
      <c r="E10212" s="21" t="s">
        <v>459</v>
      </c>
      <c r="F10212" s="22" t="s">
        <v>805</v>
      </c>
    </row>
    <row r="10213" customFormat="false" ht="15" hidden="false" customHeight="false" outlineLevel="0" collapsed="false">
      <c r="A10213" s="4" t="str">
        <f aca="false">B10213&amp;"|"&amp;C10213</f>
        <v>tdbR00000969 Trp-CCA|44</v>
      </c>
      <c r="B10213" s="4" t="s">
        <v>176</v>
      </c>
      <c r="C10213" s="4" t="s">
        <v>823</v>
      </c>
      <c r="D10213" s="4" t="n">
        <v>46</v>
      </c>
      <c r="E10213" s="19" t="s">
        <v>772</v>
      </c>
      <c r="F10213" s="20" t="s">
        <v>824</v>
      </c>
    </row>
    <row r="10214" customFormat="false" ht="15" hidden="false" customHeight="false" outlineLevel="0" collapsed="false">
      <c r="A10214" s="4" t="str">
        <f aca="false">B10214&amp;"|"&amp;C10214</f>
        <v>tdbR00000969 Trp-CCA|45</v>
      </c>
      <c r="B10214" s="4" t="s">
        <v>176</v>
      </c>
      <c r="C10214" s="4" t="s">
        <v>825</v>
      </c>
      <c r="D10214" s="4" t="n">
        <v>47</v>
      </c>
      <c r="E10214" s="19" t="s">
        <v>459</v>
      </c>
      <c r="F10214" s="20" t="s">
        <v>824</v>
      </c>
    </row>
    <row r="10215" customFormat="false" ht="15" hidden="false" customHeight="false" outlineLevel="0" collapsed="false">
      <c r="A10215" s="4" t="str">
        <f aca="false">B10215&amp;"|"&amp;C10215</f>
        <v>tdbR00000969 Trp-CCA|46</v>
      </c>
      <c r="B10215" s="4" t="s">
        <v>176</v>
      </c>
      <c r="C10215" s="4" t="s">
        <v>826</v>
      </c>
      <c r="D10215" s="4" t="n">
        <v>48</v>
      </c>
      <c r="E10215" s="19" t="s">
        <v>459</v>
      </c>
      <c r="F10215" s="20" t="s">
        <v>824</v>
      </c>
    </row>
    <row r="10216" customFormat="false" ht="15" hidden="false" customHeight="false" outlineLevel="0" collapsed="false">
      <c r="A10216" s="4" t="str">
        <f aca="false">B10216&amp;"|"&amp;C10216</f>
        <v>tdbR00000969 Trp-CCA|47</v>
      </c>
      <c r="B10216" s="4" t="s">
        <v>176</v>
      </c>
      <c r="C10216" s="4" t="s">
        <v>827</v>
      </c>
      <c r="D10216" s="4" t="n">
        <v>49</v>
      </c>
      <c r="E10216" s="19" t="s">
        <v>777</v>
      </c>
      <c r="F10216" s="20" t="s">
        <v>824</v>
      </c>
    </row>
    <row r="10217" customFormat="false" ht="15" hidden="false" customHeight="false" outlineLevel="0" collapsed="false">
      <c r="A10217" s="4" t="str">
        <f aca="false">B10217&amp;"|"&amp;C10217</f>
        <v>tdbR00000969 Trp-CCA|48</v>
      </c>
      <c r="B10217" s="4" t="s">
        <v>176</v>
      </c>
      <c r="C10217" s="4" t="s">
        <v>828</v>
      </c>
      <c r="D10217" s="4" t="n">
        <v>50</v>
      </c>
      <c r="E10217" s="19" t="s">
        <v>777</v>
      </c>
      <c r="F10217" s="20" t="s">
        <v>824</v>
      </c>
    </row>
    <row r="10218" customFormat="false" ht="15" hidden="false" customHeight="false" outlineLevel="0" collapsed="false">
      <c r="A10218" s="4" t="str">
        <f aca="false">B10218&amp;"|"&amp;C10218</f>
        <v>tdbR00000969 Trp-CCA|49</v>
      </c>
      <c r="B10218" s="4" t="s">
        <v>176</v>
      </c>
      <c r="C10218" s="4" t="s">
        <v>829</v>
      </c>
      <c r="D10218" s="4" t="n">
        <v>51</v>
      </c>
      <c r="E10218" s="23" t="s">
        <v>459</v>
      </c>
      <c r="F10218" s="10" t="s">
        <v>830</v>
      </c>
    </row>
    <row r="10219" customFormat="false" ht="15" hidden="false" customHeight="false" outlineLevel="0" collapsed="false">
      <c r="A10219" s="4" t="str">
        <f aca="false">B10219&amp;"|"&amp;C10219</f>
        <v>tdbR00000969 Trp-CCA|50</v>
      </c>
      <c r="B10219" s="4" t="s">
        <v>176</v>
      </c>
      <c r="C10219" s="4" t="s">
        <v>831</v>
      </c>
      <c r="D10219" s="4" t="n">
        <v>52</v>
      </c>
      <c r="E10219" s="23" t="s">
        <v>459</v>
      </c>
      <c r="F10219" s="10" t="s">
        <v>830</v>
      </c>
    </row>
    <row r="10220" customFormat="false" ht="15" hidden="false" customHeight="false" outlineLevel="0" collapsed="false">
      <c r="A10220" s="4" t="str">
        <f aca="false">B10220&amp;"|"&amp;C10220</f>
        <v>tdbR00000969 Trp-CCA|51</v>
      </c>
      <c r="B10220" s="4" t="s">
        <v>176</v>
      </c>
      <c r="C10220" s="4" t="s">
        <v>832</v>
      </c>
      <c r="D10220" s="4" t="n">
        <v>53</v>
      </c>
      <c r="E10220" s="23" t="s">
        <v>459</v>
      </c>
      <c r="F10220" s="10" t="s">
        <v>830</v>
      </c>
    </row>
    <row r="10221" customFormat="false" ht="15" hidden="false" customHeight="false" outlineLevel="0" collapsed="false">
      <c r="A10221" s="4" t="str">
        <f aca="false">B10221&amp;"|"&amp;C10221</f>
        <v>tdbR00000969 Trp-CCA|52</v>
      </c>
      <c r="B10221" s="4" t="s">
        <v>176</v>
      </c>
      <c r="C10221" s="4" t="s">
        <v>833</v>
      </c>
      <c r="D10221" s="4" t="n">
        <v>54</v>
      </c>
      <c r="E10221" s="23" t="s">
        <v>459</v>
      </c>
      <c r="F10221" s="10" t="s">
        <v>830</v>
      </c>
    </row>
    <row r="10222" customFormat="false" ht="15" hidden="false" customHeight="false" outlineLevel="0" collapsed="false">
      <c r="A10222" s="4" t="str">
        <f aca="false">B10222&amp;"|"&amp;C10222</f>
        <v>tdbR00000969 Trp-CCA|53</v>
      </c>
      <c r="B10222" s="4" t="s">
        <v>176</v>
      </c>
      <c r="C10222" s="4" t="s">
        <v>834</v>
      </c>
      <c r="D10222" s="4" t="n">
        <v>55</v>
      </c>
      <c r="E10222" s="23" t="s">
        <v>459</v>
      </c>
      <c r="F10222" s="10" t="s">
        <v>830</v>
      </c>
    </row>
    <row r="10223" customFormat="false" ht="15" hidden="false" customHeight="false" outlineLevel="0" collapsed="false">
      <c r="A10223" s="4" t="str">
        <f aca="false">B10223&amp;"|"&amp;C10223</f>
        <v>tdbR00000969 Trp-CCA|54</v>
      </c>
      <c r="B10223" s="4" t="s">
        <v>176</v>
      </c>
      <c r="C10223" s="4" t="s">
        <v>835</v>
      </c>
      <c r="D10223" s="4" t="n">
        <v>56</v>
      </c>
      <c r="E10223" s="19" t="s">
        <v>777</v>
      </c>
      <c r="F10223" s="20" t="s">
        <v>836</v>
      </c>
    </row>
    <row r="10224" customFormat="false" ht="15" hidden="false" customHeight="false" outlineLevel="0" collapsed="false">
      <c r="A10224" s="4" t="str">
        <f aca="false">B10224&amp;"|"&amp;C10224</f>
        <v>tdbR00000969 Trp-CCA|55</v>
      </c>
      <c r="B10224" s="4" t="s">
        <v>176</v>
      </c>
      <c r="C10224" s="4" t="s">
        <v>837</v>
      </c>
      <c r="D10224" s="4" t="n">
        <v>57</v>
      </c>
      <c r="E10224" s="19" t="s">
        <v>777</v>
      </c>
      <c r="F10224" s="20" t="s">
        <v>836</v>
      </c>
    </row>
    <row r="10225" customFormat="false" ht="15" hidden="false" customHeight="false" outlineLevel="0" collapsed="false">
      <c r="A10225" s="4" t="str">
        <f aca="false">B10225&amp;"|"&amp;C10225</f>
        <v>tdbR00000969 Trp-CCA|56</v>
      </c>
      <c r="B10225" s="4" t="s">
        <v>176</v>
      </c>
      <c r="C10225" s="4" t="s">
        <v>838</v>
      </c>
      <c r="D10225" s="4" t="n">
        <v>58</v>
      </c>
      <c r="E10225" s="19" t="s">
        <v>772</v>
      </c>
      <c r="F10225" s="20" t="s">
        <v>836</v>
      </c>
    </row>
    <row r="10226" customFormat="false" ht="15" hidden="false" customHeight="false" outlineLevel="0" collapsed="false">
      <c r="A10226" s="4" t="str">
        <f aca="false">B10226&amp;"|"&amp;C10226</f>
        <v>tdbR00000969 Trp-CCA|57</v>
      </c>
      <c r="B10226" s="4" t="s">
        <v>176</v>
      </c>
      <c r="C10226" s="4" t="s">
        <v>839</v>
      </c>
      <c r="D10226" s="4" t="n">
        <v>59</v>
      </c>
      <c r="E10226" s="19" t="s">
        <v>780</v>
      </c>
      <c r="F10226" s="20" t="s">
        <v>836</v>
      </c>
    </row>
    <row r="10227" customFormat="false" ht="15" hidden="false" customHeight="false" outlineLevel="0" collapsed="false">
      <c r="A10227" s="4" t="str">
        <f aca="false">B10227&amp;"|"&amp;C10227</f>
        <v>tdbR00000969 Trp-CCA|58</v>
      </c>
      <c r="B10227" s="4" t="s">
        <v>176</v>
      </c>
      <c r="C10227" s="4" t="s">
        <v>840</v>
      </c>
      <c r="D10227" s="4" t="n">
        <v>60</v>
      </c>
      <c r="E10227" s="19" t="s">
        <v>780</v>
      </c>
      <c r="F10227" s="20" t="s">
        <v>836</v>
      </c>
    </row>
    <row r="10228" customFormat="false" ht="15" hidden="false" customHeight="false" outlineLevel="0" collapsed="false">
      <c r="A10228" s="4" t="str">
        <f aca="false">B10228&amp;"|"&amp;C10228</f>
        <v>tdbR00000969 Trp-CCA|59</v>
      </c>
      <c r="B10228" s="4" t="s">
        <v>176</v>
      </c>
      <c r="C10228" s="4" t="s">
        <v>841</v>
      </c>
      <c r="D10228" s="4" t="n">
        <v>61</v>
      </c>
      <c r="E10228" s="19" t="s">
        <v>459</v>
      </c>
      <c r="F10228" s="20" t="s">
        <v>836</v>
      </c>
    </row>
    <row r="10229" customFormat="false" ht="15" hidden="false" customHeight="false" outlineLevel="0" collapsed="false">
      <c r="A10229" s="4" t="str">
        <f aca="false">B10229&amp;"|"&amp;C10229</f>
        <v>tdbR00000969 Trp-CCA|60</v>
      </c>
      <c r="B10229" s="4" t="s">
        <v>176</v>
      </c>
      <c r="C10229" s="4" t="s">
        <v>842</v>
      </c>
      <c r="D10229" s="4" t="n">
        <v>62</v>
      </c>
      <c r="E10229" s="19" t="s">
        <v>777</v>
      </c>
      <c r="F10229" s="20" t="s">
        <v>836</v>
      </c>
    </row>
    <row r="10230" customFormat="false" ht="15" hidden="false" customHeight="false" outlineLevel="0" collapsed="false">
      <c r="A10230" s="4" t="str">
        <f aca="false">B10230&amp;"|"&amp;C10230</f>
        <v>tdbR00000969 Trp-CCA|61</v>
      </c>
      <c r="B10230" s="4" t="s">
        <v>176</v>
      </c>
      <c r="C10230" s="4" t="s">
        <v>843</v>
      </c>
      <c r="D10230" s="4" t="n">
        <v>63</v>
      </c>
      <c r="E10230" s="23" t="s">
        <v>772</v>
      </c>
      <c r="F10230" s="10" t="s">
        <v>830</v>
      </c>
    </row>
    <row r="10231" customFormat="false" ht="15" hidden="false" customHeight="false" outlineLevel="0" collapsed="false">
      <c r="A10231" s="4" t="str">
        <f aca="false">B10231&amp;"|"&amp;C10231</f>
        <v>tdbR00000969 Trp-CCA|62</v>
      </c>
      <c r="B10231" s="4" t="s">
        <v>176</v>
      </c>
      <c r="C10231" s="4" t="s">
        <v>844</v>
      </c>
      <c r="D10231" s="4" t="n">
        <v>64</v>
      </c>
      <c r="E10231" s="23" t="s">
        <v>772</v>
      </c>
      <c r="F10231" s="10" t="s">
        <v>830</v>
      </c>
    </row>
    <row r="10232" customFormat="false" ht="15" hidden="false" customHeight="false" outlineLevel="0" collapsed="false">
      <c r="A10232" s="4" t="str">
        <f aca="false">B10232&amp;"|"&amp;C10232</f>
        <v>tdbR00000969 Trp-CCA|63</v>
      </c>
      <c r="B10232" s="4" t="s">
        <v>176</v>
      </c>
      <c r="C10232" s="4" t="s">
        <v>845</v>
      </c>
      <c r="D10232" s="4" t="n">
        <v>65</v>
      </c>
      <c r="E10232" s="23" t="s">
        <v>772</v>
      </c>
      <c r="F10232" s="10" t="s">
        <v>830</v>
      </c>
    </row>
    <row r="10233" customFormat="false" ht="15" hidden="false" customHeight="false" outlineLevel="0" collapsed="false">
      <c r="A10233" s="4" t="str">
        <f aca="false">B10233&amp;"|"&amp;C10233</f>
        <v>tdbR00000969 Trp-CCA|64</v>
      </c>
      <c r="B10233" s="4" t="s">
        <v>176</v>
      </c>
      <c r="C10233" s="4" t="s">
        <v>846</v>
      </c>
      <c r="D10233" s="4" t="n">
        <v>66</v>
      </c>
      <c r="E10233" s="23" t="s">
        <v>777</v>
      </c>
      <c r="F10233" s="10" t="s">
        <v>830</v>
      </c>
    </row>
    <row r="10234" customFormat="false" ht="15" hidden="false" customHeight="false" outlineLevel="0" collapsed="false">
      <c r="A10234" s="4" t="str">
        <f aca="false">B10234&amp;"|"&amp;C10234</f>
        <v>tdbR00000969 Trp-CCA|65</v>
      </c>
      <c r="B10234" s="4" t="s">
        <v>176</v>
      </c>
      <c r="C10234" s="4" t="s">
        <v>847</v>
      </c>
      <c r="D10234" s="4" t="n">
        <v>67</v>
      </c>
      <c r="E10234" s="23" t="s">
        <v>772</v>
      </c>
      <c r="F10234" s="10" t="s">
        <v>830</v>
      </c>
    </row>
    <row r="10235" customFormat="false" ht="15" hidden="false" customHeight="false" outlineLevel="0" collapsed="false">
      <c r="A10235" s="4" t="str">
        <f aca="false">B10235&amp;"|"&amp;C10235</f>
        <v>tdbR00000969 Trp-CCA|66</v>
      </c>
      <c r="B10235" s="4" t="s">
        <v>176</v>
      </c>
      <c r="C10235" s="4" t="s">
        <v>848</v>
      </c>
      <c r="D10235" s="4" t="n">
        <v>68</v>
      </c>
      <c r="E10235" s="17" t="s">
        <v>772</v>
      </c>
      <c r="F10235" s="18" t="s">
        <v>768</v>
      </c>
    </row>
    <row r="10236" customFormat="false" ht="15" hidden="false" customHeight="false" outlineLevel="0" collapsed="false">
      <c r="A10236" s="4" t="str">
        <f aca="false">B10236&amp;"|"&amp;C10236</f>
        <v>tdbR00000969 Trp-CCA|67</v>
      </c>
      <c r="B10236" s="4" t="s">
        <v>176</v>
      </c>
      <c r="C10236" s="4" t="s">
        <v>849</v>
      </c>
      <c r="D10236" s="4" t="n">
        <v>69</v>
      </c>
      <c r="E10236" s="17" t="s">
        <v>459</v>
      </c>
      <c r="F10236" s="18" t="s">
        <v>768</v>
      </c>
    </row>
    <row r="10237" customFormat="false" ht="15" hidden="false" customHeight="false" outlineLevel="0" collapsed="false">
      <c r="A10237" s="4" t="str">
        <f aca="false">B10237&amp;"|"&amp;C10237</f>
        <v>tdbR00000969 Trp-CCA|68</v>
      </c>
      <c r="B10237" s="4" t="s">
        <v>176</v>
      </c>
      <c r="C10237" s="4" t="s">
        <v>850</v>
      </c>
      <c r="D10237" s="4" t="n">
        <v>70</v>
      </c>
      <c r="E10237" s="17" t="s">
        <v>459</v>
      </c>
      <c r="F10237" s="18" t="s">
        <v>768</v>
      </c>
    </row>
    <row r="10238" customFormat="false" ht="15" hidden="false" customHeight="false" outlineLevel="0" collapsed="false">
      <c r="A10238" s="4" t="str">
        <f aca="false">B10238&amp;"|"&amp;C10238</f>
        <v>tdbR00000969 Trp-CCA|69</v>
      </c>
      <c r="B10238" s="4" t="s">
        <v>176</v>
      </c>
      <c r="C10238" s="4" t="s">
        <v>851</v>
      </c>
      <c r="D10238" s="4" t="n">
        <v>71</v>
      </c>
      <c r="E10238" s="17" t="s">
        <v>772</v>
      </c>
      <c r="F10238" s="18" t="s">
        <v>768</v>
      </c>
    </row>
    <row r="10239" customFormat="false" ht="15" hidden="false" customHeight="false" outlineLevel="0" collapsed="false">
      <c r="A10239" s="4" t="str">
        <f aca="false">B10239&amp;"|"&amp;C10239</f>
        <v>tdbR00000969 Trp-CCA|70</v>
      </c>
      <c r="B10239" s="4" t="s">
        <v>176</v>
      </c>
      <c r="C10239" s="4" t="s">
        <v>852</v>
      </c>
      <c r="D10239" s="4" t="n">
        <v>72</v>
      </c>
      <c r="E10239" s="17" t="s">
        <v>772</v>
      </c>
      <c r="F10239" s="18" t="s">
        <v>768</v>
      </c>
    </row>
    <row r="10240" customFormat="false" ht="15" hidden="false" customHeight="false" outlineLevel="0" collapsed="false">
      <c r="A10240" s="4" t="str">
        <f aca="false">B10240&amp;"|"&amp;C10240</f>
        <v>tdbR00000969 Trp-CCA|71</v>
      </c>
      <c r="B10240" s="4" t="s">
        <v>176</v>
      </c>
      <c r="C10240" s="4" t="s">
        <v>853</v>
      </c>
      <c r="D10240" s="4" t="n">
        <v>73</v>
      </c>
      <c r="E10240" s="17" t="s">
        <v>772</v>
      </c>
      <c r="F10240" s="18" t="s">
        <v>768</v>
      </c>
    </row>
    <row r="10241" customFormat="false" ht="15" hidden="false" customHeight="false" outlineLevel="0" collapsed="false">
      <c r="A10241" s="4" t="str">
        <f aca="false">B10241&amp;"|"&amp;C10241</f>
        <v>tdbR00000969 Trp-CCA|72</v>
      </c>
      <c r="B10241" s="4" t="s">
        <v>176</v>
      </c>
      <c r="C10241" s="4" t="s">
        <v>854</v>
      </c>
      <c r="D10241" s="4" t="n">
        <v>74</v>
      </c>
      <c r="E10241" s="17" t="s">
        <v>777</v>
      </c>
      <c r="F10241" s="18" t="s">
        <v>768</v>
      </c>
    </row>
    <row r="10242" customFormat="false" ht="15" hidden="false" customHeight="false" outlineLevel="0" collapsed="false">
      <c r="A10242" s="4" t="str">
        <f aca="false">B10242&amp;"|"&amp;C10242</f>
        <v>tdbR00000970 Trp-CCA|1</v>
      </c>
      <c r="B10242" s="4" t="s">
        <v>177</v>
      </c>
      <c r="C10242" s="4" t="s">
        <v>767</v>
      </c>
      <c r="D10242" s="4" t="n">
        <v>1</v>
      </c>
      <c r="E10242" s="17" t="s">
        <v>780</v>
      </c>
      <c r="F10242" s="18" t="s">
        <v>768</v>
      </c>
    </row>
    <row r="10243" customFormat="false" ht="15" hidden="false" customHeight="false" outlineLevel="0" collapsed="false">
      <c r="A10243" s="4" t="str">
        <f aca="false">B10243&amp;"|"&amp;C10243</f>
        <v>tdbR00000970 Trp-CCA|2</v>
      </c>
      <c r="B10243" s="4" t="s">
        <v>177</v>
      </c>
      <c r="C10243" s="4" t="s">
        <v>769</v>
      </c>
      <c r="D10243" s="4" t="n">
        <v>2</v>
      </c>
      <c r="E10243" s="17" t="s">
        <v>459</v>
      </c>
      <c r="F10243" s="18" t="s">
        <v>768</v>
      </c>
    </row>
    <row r="10244" customFormat="false" ht="15" hidden="false" customHeight="false" outlineLevel="0" collapsed="false">
      <c r="A10244" s="4" t="str">
        <f aca="false">B10244&amp;"|"&amp;C10244</f>
        <v>tdbR00000970 Trp-CCA|3</v>
      </c>
      <c r="B10244" s="4" t="s">
        <v>177</v>
      </c>
      <c r="C10244" s="4" t="s">
        <v>770</v>
      </c>
      <c r="D10244" s="4" t="n">
        <v>3</v>
      </c>
      <c r="E10244" s="17" t="s">
        <v>459</v>
      </c>
      <c r="F10244" s="18" t="s">
        <v>768</v>
      </c>
    </row>
    <row r="10245" customFormat="false" ht="15" hidden="false" customHeight="false" outlineLevel="0" collapsed="false">
      <c r="A10245" s="4" t="str">
        <f aca="false">B10245&amp;"|"&amp;C10245</f>
        <v>tdbR00000970 Trp-CCA|4</v>
      </c>
      <c r="B10245" s="4" t="s">
        <v>177</v>
      </c>
      <c r="C10245" s="4" t="s">
        <v>771</v>
      </c>
      <c r="D10245" s="4" t="n">
        <v>4</v>
      </c>
      <c r="E10245" s="17" t="s">
        <v>459</v>
      </c>
      <c r="F10245" s="18" t="s">
        <v>768</v>
      </c>
    </row>
    <row r="10246" customFormat="false" ht="15" hidden="false" customHeight="false" outlineLevel="0" collapsed="false">
      <c r="A10246" s="4" t="str">
        <f aca="false">B10246&amp;"|"&amp;C10246</f>
        <v>tdbR00000970 Trp-CCA|5</v>
      </c>
      <c r="B10246" s="4" t="s">
        <v>177</v>
      </c>
      <c r="C10246" s="4" t="s">
        <v>773</v>
      </c>
      <c r="D10246" s="4" t="n">
        <v>5</v>
      </c>
      <c r="E10246" s="17" t="s">
        <v>459</v>
      </c>
      <c r="F10246" s="18" t="s">
        <v>768</v>
      </c>
    </row>
    <row r="10247" customFormat="false" ht="15" hidden="false" customHeight="false" outlineLevel="0" collapsed="false">
      <c r="A10247" s="4" t="str">
        <f aca="false">B10247&amp;"|"&amp;C10247</f>
        <v>tdbR00000970 Trp-CCA|6</v>
      </c>
      <c r="B10247" s="4" t="s">
        <v>177</v>
      </c>
      <c r="C10247" s="4" t="s">
        <v>774</v>
      </c>
      <c r="D10247" s="4" t="n">
        <v>6</v>
      </c>
      <c r="E10247" s="17" t="s">
        <v>772</v>
      </c>
      <c r="F10247" s="18" t="s">
        <v>768</v>
      </c>
    </row>
    <row r="10248" customFormat="false" ht="15" hidden="false" customHeight="false" outlineLevel="0" collapsed="false">
      <c r="A10248" s="4" t="str">
        <f aca="false">B10248&amp;"|"&amp;C10248</f>
        <v>tdbR00000970 Trp-CCA|7</v>
      </c>
      <c r="B10248" s="4" t="s">
        <v>177</v>
      </c>
      <c r="C10248" s="4" t="s">
        <v>775</v>
      </c>
      <c r="D10248" s="4" t="n">
        <v>7</v>
      </c>
      <c r="E10248" s="17" t="s">
        <v>459</v>
      </c>
      <c r="F10248" s="18" t="s">
        <v>768</v>
      </c>
    </row>
    <row r="10249" customFormat="false" ht="15" hidden="false" customHeight="false" outlineLevel="0" collapsed="false">
      <c r="A10249" s="4" t="str">
        <f aca="false">B10249&amp;"|"&amp;C10249</f>
        <v>tdbR00000970 Trp-CCA|8</v>
      </c>
      <c r="B10249" s="4" t="s">
        <v>177</v>
      </c>
      <c r="C10249" s="4" t="s">
        <v>776</v>
      </c>
      <c r="D10249" s="4" t="n">
        <v>8</v>
      </c>
      <c r="E10249" s="3" t="s">
        <v>777</v>
      </c>
      <c r="F10249" s="4" t="s">
        <v>778</v>
      </c>
    </row>
    <row r="10250" customFormat="false" ht="15" hidden="false" customHeight="false" outlineLevel="0" collapsed="false">
      <c r="A10250" s="4" t="str">
        <f aca="false">B10250&amp;"|"&amp;C10250</f>
        <v>tdbR00000970 Trp-CCA|9</v>
      </c>
      <c r="B10250" s="4" t="s">
        <v>177</v>
      </c>
      <c r="C10250" s="4" t="s">
        <v>779</v>
      </c>
      <c r="D10250" s="4" t="n">
        <v>9</v>
      </c>
      <c r="E10250" s="3" t="s">
        <v>780</v>
      </c>
      <c r="F10250" s="4" t="s">
        <v>781</v>
      </c>
    </row>
    <row r="10251" customFormat="false" ht="15" hidden="false" customHeight="false" outlineLevel="0" collapsed="false">
      <c r="A10251" s="4" t="str">
        <f aca="false">B10251&amp;"|"&amp;C10251</f>
        <v>tdbR00000970 Trp-CCA|10</v>
      </c>
      <c r="B10251" s="4" t="s">
        <v>177</v>
      </c>
      <c r="C10251" s="4" t="s">
        <v>782</v>
      </c>
      <c r="D10251" s="4" t="n">
        <v>10</v>
      </c>
      <c r="E10251" s="8" t="s">
        <v>459</v>
      </c>
      <c r="F10251" s="7" t="s">
        <v>783</v>
      </c>
    </row>
    <row r="10252" customFormat="false" ht="15" hidden="false" customHeight="false" outlineLevel="0" collapsed="false">
      <c r="A10252" s="4" t="str">
        <f aca="false">B10252&amp;"|"&amp;C10252</f>
        <v>tdbR00000970 Trp-CCA|11</v>
      </c>
      <c r="B10252" s="4" t="s">
        <v>177</v>
      </c>
      <c r="C10252" s="4" t="s">
        <v>784</v>
      </c>
      <c r="D10252" s="4" t="n">
        <v>11</v>
      </c>
      <c r="E10252" s="8" t="s">
        <v>772</v>
      </c>
      <c r="F10252" s="7" t="s">
        <v>783</v>
      </c>
    </row>
    <row r="10253" customFormat="false" ht="15" hidden="false" customHeight="false" outlineLevel="0" collapsed="false">
      <c r="A10253" s="4" t="str">
        <f aca="false">B10253&amp;"|"&amp;C10253</f>
        <v>tdbR00000970 Trp-CCA|12</v>
      </c>
      <c r="B10253" s="4" t="s">
        <v>177</v>
      </c>
      <c r="C10253" s="4" t="s">
        <v>785</v>
      </c>
      <c r="D10253" s="4" t="n">
        <v>12</v>
      </c>
      <c r="E10253" s="8" t="s">
        <v>777</v>
      </c>
      <c r="F10253" s="7" t="s">
        <v>783</v>
      </c>
    </row>
    <row r="10254" customFormat="false" ht="15" hidden="false" customHeight="false" outlineLevel="0" collapsed="false">
      <c r="A10254" s="4" t="str">
        <f aca="false">B10254&amp;"|"&amp;C10254</f>
        <v>tdbR00000970 Trp-CCA|13</v>
      </c>
      <c r="B10254" s="4" t="s">
        <v>177</v>
      </c>
      <c r="C10254" s="4" t="s">
        <v>786</v>
      </c>
      <c r="D10254" s="4" t="n">
        <v>13</v>
      </c>
      <c r="E10254" s="8" t="s">
        <v>772</v>
      </c>
      <c r="F10254" s="7" t="s">
        <v>783</v>
      </c>
    </row>
    <row r="10255" customFormat="false" ht="15" hidden="false" customHeight="false" outlineLevel="0" collapsed="false">
      <c r="A10255" s="4" t="str">
        <f aca="false">B10255&amp;"|"&amp;C10255</f>
        <v>tdbR00000970 Trp-CCA|14</v>
      </c>
      <c r="B10255" s="4" t="s">
        <v>177</v>
      </c>
      <c r="C10255" s="4" t="s">
        <v>787</v>
      </c>
      <c r="D10255" s="4" t="n">
        <v>14</v>
      </c>
      <c r="E10255" s="19" t="s">
        <v>780</v>
      </c>
      <c r="F10255" s="20" t="s">
        <v>788</v>
      </c>
    </row>
    <row r="10256" customFormat="false" ht="15" hidden="false" customHeight="false" outlineLevel="0" collapsed="false">
      <c r="A10256" s="4" t="str">
        <f aca="false">B10256&amp;"|"&amp;C10256</f>
        <v>tdbR00000970 Trp-CCA|15</v>
      </c>
      <c r="B10256" s="4" t="s">
        <v>177</v>
      </c>
      <c r="C10256" s="4" t="s">
        <v>789</v>
      </c>
      <c r="D10256" s="4" t="n">
        <v>15</v>
      </c>
      <c r="E10256" s="19" t="s">
        <v>459</v>
      </c>
      <c r="F10256" s="20" t="s">
        <v>788</v>
      </c>
    </row>
    <row r="10257" customFormat="false" ht="15" hidden="false" customHeight="false" outlineLevel="0" collapsed="false">
      <c r="A10257" s="4" t="str">
        <f aca="false">B10257&amp;"|"&amp;C10257</f>
        <v>tdbR00000970 Trp-CCA|16</v>
      </c>
      <c r="B10257" s="4" t="s">
        <v>177</v>
      </c>
      <c r="C10257" s="4" t="s">
        <v>790</v>
      </c>
      <c r="D10257" s="4" t="n">
        <v>16</v>
      </c>
      <c r="E10257" s="19" t="s">
        <v>772</v>
      </c>
      <c r="F10257" s="20" t="s">
        <v>788</v>
      </c>
    </row>
    <row r="10258" customFormat="false" ht="15" hidden="false" customHeight="false" outlineLevel="0" collapsed="false">
      <c r="A10258" s="4" t="str">
        <f aca="false">B10258&amp;"|"&amp;C10258</f>
        <v>tdbR00000970 Trp-CCA|18</v>
      </c>
      <c r="B10258" s="4" t="s">
        <v>177</v>
      </c>
      <c r="C10258" s="4" t="s">
        <v>793</v>
      </c>
      <c r="D10258" s="4" t="n">
        <v>17</v>
      </c>
      <c r="E10258" s="19" t="s">
        <v>459</v>
      </c>
      <c r="F10258" s="20" t="s">
        <v>788</v>
      </c>
    </row>
    <row r="10259" customFormat="false" ht="15" hidden="false" customHeight="false" outlineLevel="0" collapsed="false">
      <c r="A10259" s="4" t="str">
        <f aca="false">B10259&amp;"|"&amp;C10259</f>
        <v>tdbR00000970 Trp-CCA|19</v>
      </c>
      <c r="B10259" s="4" t="s">
        <v>177</v>
      </c>
      <c r="C10259" s="4" t="s">
        <v>794</v>
      </c>
      <c r="D10259" s="4" t="n">
        <v>18</v>
      </c>
      <c r="E10259" s="19" t="s">
        <v>459</v>
      </c>
      <c r="F10259" s="20" t="s">
        <v>788</v>
      </c>
    </row>
    <row r="10260" customFormat="false" ht="15" hidden="false" customHeight="false" outlineLevel="0" collapsed="false">
      <c r="A10260" s="4" t="str">
        <f aca="false">B10260&amp;"|"&amp;C10260</f>
        <v>tdbR00000970 Trp-CCA|20</v>
      </c>
      <c r="B10260" s="4" t="s">
        <v>177</v>
      </c>
      <c r="C10260" s="4" t="s">
        <v>795</v>
      </c>
      <c r="D10260" s="4" t="n">
        <v>19</v>
      </c>
      <c r="E10260" s="19" t="s">
        <v>772</v>
      </c>
      <c r="F10260" s="20" t="s">
        <v>788</v>
      </c>
    </row>
    <row r="10261" customFormat="false" ht="15" hidden="false" customHeight="false" outlineLevel="0" collapsed="false">
      <c r="A10261" s="4" t="str">
        <f aca="false">B10261&amp;"|"&amp;C10261</f>
        <v>tdbR00000970 Trp-CCA|20a</v>
      </c>
      <c r="B10261" s="4" t="s">
        <v>177</v>
      </c>
      <c r="C10261" s="4" t="s">
        <v>796</v>
      </c>
      <c r="D10261" s="4" t="n">
        <v>20</v>
      </c>
      <c r="E10261" s="19" t="s">
        <v>772</v>
      </c>
      <c r="F10261" s="20" t="s">
        <v>788</v>
      </c>
    </row>
    <row r="10262" customFormat="false" ht="15" hidden="false" customHeight="false" outlineLevel="0" collapsed="false">
      <c r="A10262" s="4" t="str">
        <f aca="false">B10262&amp;"|"&amp;C10262</f>
        <v>tdbR00000970 Trp-CCA|21</v>
      </c>
      <c r="B10262" s="4" t="s">
        <v>177</v>
      </c>
      <c r="C10262" s="4" t="s">
        <v>797</v>
      </c>
      <c r="D10262" s="4" t="n">
        <v>21</v>
      </c>
      <c r="E10262" s="19" t="s">
        <v>780</v>
      </c>
      <c r="F10262" s="20" t="s">
        <v>788</v>
      </c>
    </row>
    <row r="10263" customFormat="false" ht="15" hidden="false" customHeight="false" outlineLevel="0" collapsed="false">
      <c r="A10263" s="4" t="str">
        <f aca="false">B10263&amp;"|"&amp;C10263</f>
        <v>tdbR00000970 Trp-CCA|22</v>
      </c>
      <c r="B10263" s="4" t="s">
        <v>177</v>
      </c>
      <c r="C10263" s="4" t="s">
        <v>798</v>
      </c>
      <c r="D10263" s="4" t="n">
        <v>22</v>
      </c>
      <c r="E10263" s="8" t="s">
        <v>459</v>
      </c>
      <c r="F10263" s="7" t="s">
        <v>783</v>
      </c>
    </row>
    <row r="10264" customFormat="false" ht="15" hidden="false" customHeight="false" outlineLevel="0" collapsed="false">
      <c r="A10264" s="4" t="str">
        <f aca="false">B10264&amp;"|"&amp;C10264</f>
        <v>tdbR00000970 Trp-CCA|23</v>
      </c>
      <c r="B10264" s="4" t="s">
        <v>177</v>
      </c>
      <c r="C10264" s="4" t="s">
        <v>799</v>
      </c>
      <c r="D10264" s="4" t="n">
        <v>23</v>
      </c>
      <c r="E10264" s="8" t="s">
        <v>780</v>
      </c>
      <c r="F10264" s="7" t="s">
        <v>783</v>
      </c>
    </row>
    <row r="10265" customFormat="false" ht="15" hidden="false" customHeight="false" outlineLevel="0" collapsed="false">
      <c r="A10265" s="4" t="str">
        <f aca="false">B10265&amp;"|"&amp;C10265</f>
        <v>tdbR00000970 Trp-CCA|24</v>
      </c>
      <c r="B10265" s="4" t="s">
        <v>177</v>
      </c>
      <c r="C10265" s="4" t="s">
        <v>800</v>
      </c>
      <c r="D10265" s="4" t="n">
        <v>24</v>
      </c>
      <c r="E10265" s="8" t="s">
        <v>459</v>
      </c>
      <c r="F10265" s="7" t="s">
        <v>783</v>
      </c>
    </row>
    <row r="10266" customFormat="false" ht="15" hidden="false" customHeight="false" outlineLevel="0" collapsed="false">
      <c r="A10266" s="4" t="str">
        <f aca="false">B10266&amp;"|"&amp;C10266</f>
        <v>tdbR00000970 Trp-CCA|25</v>
      </c>
      <c r="B10266" s="4" t="s">
        <v>177</v>
      </c>
      <c r="C10266" s="4" t="s">
        <v>801</v>
      </c>
      <c r="D10266" s="4" t="n">
        <v>25</v>
      </c>
      <c r="E10266" s="8" t="s">
        <v>772</v>
      </c>
      <c r="F10266" s="7" t="s">
        <v>783</v>
      </c>
    </row>
    <row r="10267" customFormat="false" ht="15" hidden="false" customHeight="false" outlineLevel="0" collapsed="false">
      <c r="A10267" s="4" t="str">
        <f aca="false">B10267&amp;"|"&amp;C10267</f>
        <v>tdbR00000970 Trp-CCA|26</v>
      </c>
      <c r="B10267" s="4" t="s">
        <v>177</v>
      </c>
      <c r="C10267" s="4" t="s">
        <v>802</v>
      </c>
      <c r="D10267" s="4" t="n">
        <v>26</v>
      </c>
      <c r="E10267" s="3" t="s">
        <v>459</v>
      </c>
      <c r="F10267" s="4" t="s">
        <v>803</v>
      </c>
    </row>
    <row r="10268" customFormat="false" ht="15" hidden="false" customHeight="false" outlineLevel="0" collapsed="false">
      <c r="A10268" s="4" t="str">
        <f aca="false">B10268&amp;"|"&amp;C10268</f>
        <v>tdbR00000970 Trp-CCA|27</v>
      </c>
      <c r="B10268" s="4" t="s">
        <v>177</v>
      </c>
      <c r="C10268" s="4" t="s">
        <v>804</v>
      </c>
      <c r="D10268" s="4" t="n">
        <v>27</v>
      </c>
      <c r="E10268" s="21" t="s">
        <v>459</v>
      </c>
      <c r="F10268" s="22" t="s">
        <v>805</v>
      </c>
    </row>
    <row r="10269" customFormat="false" ht="15" hidden="false" customHeight="false" outlineLevel="0" collapsed="false">
      <c r="A10269" s="4" t="str">
        <f aca="false">B10269&amp;"|"&amp;C10269</f>
        <v>tdbR00000970 Trp-CCA|28</v>
      </c>
      <c r="B10269" s="4" t="s">
        <v>177</v>
      </c>
      <c r="C10269" s="4" t="s">
        <v>806</v>
      </c>
      <c r="D10269" s="4" t="n">
        <v>28</v>
      </c>
      <c r="E10269" s="21" t="s">
        <v>772</v>
      </c>
      <c r="F10269" s="22" t="s">
        <v>805</v>
      </c>
    </row>
    <row r="10270" customFormat="false" ht="15" hidden="false" customHeight="false" outlineLevel="0" collapsed="false">
      <c r="A10270" s="4" t="str">
        <f aca="false">B10270&amp;"|"&amp;C10270</f>
        <v>tdbR00000970 Trp-CCA|29</v>
      </c>
      <c r="B10270" s="4" t="s">
        <v>177</v>
      </c>
      <c r="C10270" s="4" t="s">
        <v>807</v>
      </c>
      <c r="D10270" s="4" t="n">
        <v>29</v>
      </c>
      <c r="E10270" s="21" t="s">
        <v>459</v>
      </c>
      <c r="F10270" s="22" t="s">
        <v>805</v>
      </c>
    </row>
    <row r="10271" customFormat="false" ht="15" hidden="false" customHeight="false" outlineLevel="0" collapsed="false">
      <c r="A10271" s="4" t="str">
        <f aca="false">B10271&amp;"|"&amp;C10271</f>
        <v>tdbR00000970 Trp-CCA|30</v>
      </c>
      <c r="B10271" s="4" t="s">
        <v>177</v>
      </c>
      <c r="C10271" s="4" t="s">
        <v>808</v>
      </c>
      <c r="D10271" s="4" t="n">
        <v>30</v>
      </c>
      <c r="E10271" s="21" t="s">
        <v>459</v>
      </c>
      <c r="F10271" s="22" t="s">
        <v>805</v>
      </c>
    </row>
    <row r="10272" customFormat="false" ht="15" hidden="false" customHeight="false" outlineLevel="0" collapsed="false">
      <c r="A10272" s="4" t="str">
        <f aca="false">B10272&amp;"|"&amp;C10272</f>
        <v>tdbR00000970 Trp-CCA|31</v>
      </c>
      <c r="B10272" s="4" t="s">
        <v>177</v>
      </c>
      <c r="C10272" s="4" t="s">
        <v>809</v>
      </c>
      <c r="D10272" s="4" t="n">
        <v>31</v>
      </c>
      <c r="E10272" s="21" t="s">
        <v>777</v>
      </c>
      <c r="F10272" s="22" t="s">
        <v>805</v>
      </c>
    </row>
    <row r="10273" customFormat="false" ht="15" hidden="false" customHeight="false" outlineLevel="0" collapsed="false">
      <c r="A10273" s="4" t="str">
        <f aca="false">B10273&amp;"|"&amp;C10273</f>
        <v>tdbR00000970 Trp-CCA|32</v>
      </c>
      <c r="B10273" s="4" t="s">
        <v>177</v>
      </c>
      <c r="C10273" s="4" t="s">
        <v>810</v>
      </c>
      <c r="D10273" s="4" t="n">
        <v>32</v>
      </c>
      <c r="E10273" s="19" t="s">
        <v>772</v>
      </c>
      <c r="F10273" s="20" t="s">
        <v>811</v>
      </c>
    </row>
    <row r="10274" customFormat="false" ht="15" hidden="false" customHeight="false" outlineLevel="0" collapsed="false">
      <c r="A10274" s="4" t="str">
        <f aca="false">B10274&amp;"|"&amp;C10274</f>
        <v>tdbR00000970 Trp-CCA|33</v>
      </c>
      <c r="B10274" s="4" t="s">
        <v>177</v>
      </c>
      <c r="C10274" s="4" t="s">
        <v>812</v>
      </c>
      <c r="D10274" s="4" t="n">
        <v>33</v>
      </c>
      <c r="E10274" s="19" t="s">
        <v>777</v>
      </c>
      <c r="F10274" s="20" t="s">
        <v>811</v>
      </c>
    </row>
    <row r="10275" customFormat="false" ht="15" hidden="false" customHeight="false" outlineLevel="0" collapsed="false">
      <c r="A10275" s="4" t="str">
        <f aca="false">B10275&amp;"|"&amp;C10275</f>
        <v>tdbR00000970 Trp-CCA|34</v>
      </c>
      <c r="B10275" s="4" t="s">
        <v>177</v>
      </c>
      <c r="C10275" s="4" t="s">
        <v>813</v>
      </c>
      <c r="D10275" s="4" t="n">
        <v>34</v>
      </c>
      <c r="E10275" s="19" t="s">
        <v>772</v>
      </c>
      <c r="F10275" s="20" t="s">
        <v>811</v>
      </c>
    </row>
    <row r="10276" customFormat="false" ht="15" hidden="false" customHeight="false" outlineLevel="0" collapsed="false">
      <c r="A10276" s="4" t="str">
        <f aca="false">B10276&amp;"|"&amp;C10276</f>
        <v>tdbR00000970 Trp-CCA|35</v>
      </c>
      <c r="B10276" s="4" t="s">
        <v>177</v>
      </c>
      <c r="C10276" s="4" t="s">
        <v>814</v>
      </c>
      <c r="D10276" s="4" t="n">
        <v>35</v>
      </c>
      <c r="E10276" s="19" t="s">
        <v>772</v>
      </c>
      <c r="F10276" s="20" t="s">
        <v>811</v>
      </c>
    </row>
    <row r="10277" customFormat="false" ht="15" hidden="false" customHeight="false" outlineLevel="0" collapsed="false">
      <c r="A10277" s="4" t="str">
        <f aca="false">B10277&amp;"|"&amp;C10277</f>
        <v>tdbR00000970 Trp-CCA|36</v>
      </c>
      <c r="B10277" s="4" t="s">
        <v>177</v>
      </c>
      <c r="C10277" s="4" t="s">
        <v>815</v>
      </c>
      <c r="D10277" s="4" t="n">
        <v>36</v>
      </c>
      <c r="E10277" s="19" t="s">
        <v>780</v>
      </c>
      <c r="F10277" s="20" t="s">
        <v>811</v>
      </c>
    </row>
    <row r="10278" customFormat="false" ht="15" hidden="false" customHeight="false" outlineLevel="0" collapsed="false">
      <c r="A10278" s="4" t="str">
        <f aca="false">B10278&amp;"|"&amp;C10278</f>
        <v>tdbR00000970 Trp-CCA|37</v>
      </c>
      <c r="B10278" s="4" t="s">
        <v>177</v>
      </c>
      <c r="C10278" s="4" t="s">
        <v>816</v>
      </c>
      <c r="D10278" s="4" t="n">
        <v>37</v>
      </c>
      <c r="E10278" s="19" t="s">
        <v>780</v>
      </c>
      <c r="F10278" s="20" t="s">
        <v>811</v>
      </c>
    </row>
    <row r="10279" customFormat="false" ht="15" hidden="false" customHeight="false" outlineLevel="0" collapsed="false">
      <c r="A10279" s="4" t="str">
        <f aca="false">B10279&amp;"|"&amp;C10279</f>
        <v>tdbR00000970 Trp-CCA|38</v>
      </c>
      <c r="B10279" s="4" t="s">
        <v>177</v>
      </c>
      <c r="C10279" s="4" t="s">
        <v>817</v>
      </c>
      <c r="D10279" s="4" t="n">
        <v>38</v>
      </c>
      <c r="E10279" s="19" t="s">
        <v>780</v>
      </c>
      <c r="F10279" s="20" t="s">
        <v>811</v>
      </c>
    </row>
    <row r="10280" customFormat="false" ht="15" hidden="false" customHeight="false" outlineLevel="0" collapsed="false">
      <c r="A10280" s="4" t="str">
        <f aca="false">B10280&amp;"|"&amp;C10280</f>
        <v>tdbR00000970 Trp-CCA|39</v>
      </c>
      <c r="B10280" s="4" t="s">
        <v>177</v>
      </c>
      <c r="C10280" s="4" t="s">
        <v>818</v>
      </c>
      <c r="D10280" s="4" t="n">
        <v>39</v>
      </c>
      <c r="E10280" s="21" t="s">
        <v>780</v>
      </c>
      <c r="F10280" s="22" t="s">
        <v>805</v>
      </c>
    </row>
    <row r="10281" customFormat="false" ht="15" hidden="false" customHeight="false" outlineLevel="0" collapsed="false">
      <c r="A10281" s="4" t="str">
        <f aca="false">B10281&amp;"|"&amp;C10281</f>
        <v>tdbR00000970 Trp-CCA|40</v>
      </c>
      <c r="B10281" s="4" t="s">
        <v>177</v>
      </c>
      <c r="C10281" s="4" t="s">
        <v>819</v>
      </c>
      <c r="D10281" s="4" t="n">
        <v>40</v>
      </c>
      <c r="E10281" s="21" t="s">
        <v>777</v>
      </c>
      <c r="F10281" s="22" t="s">
        <v>805</v>
      </c>
    </row>
    <row r="10282" customFormat="false" ht="15" hidden="false" customHeight="false" outlineLevel="0" collapsed="false">
      <c r="A10282" s="4" t="str">
        <f aca="false">B10282&amp;"|"&amp;C10282</f>
        <v>tdbR00000970 Trp-CCA|41</v>
      </c>
      <c r="B10282" s="4" t="s">
        <v>177</v>
      </c>
      <c r="C10282" s="4" t="s">
        <v>820</v>
      </c>
      <c r="D10282" s="4" t="n">
        <v>41</v>
      </c>
      <c r="E10282" s="21" t="s">
        <v>772</v>
      </c>
      <c r="F10282" s="22" t="s">
        <v>805</v>
      </c>
    </row>
    <row r="10283" customFormat="false" ht="15" hidden="false" customHeight="false" outlineLevel="0" collapsed="false">
      <c r="A10283" s="4" t="str">
        <f aca="false">B10283&amp;"|"&amp;C10283</f>
        <v>tdbR00000970 Trp-CCA|42</v>
      </c>
      <c r="B10283" s="4" t="s">
        <v>177</v>
      </c>
      <c r="C10283" s="4" t="s">
        <v>821</v>
      </c>
      <c r="D10283" s="4" t="n">
        <v>42</v>
      </c>
      <c r="E10283" s="21" t="s">
        <v>459</v>
      </c>
      <c r="F10283" s="22" t="s">
        <v>805</v>
      </c>
    </row>
    <row r="10284" customFormat="false" ht="15" hidden="false" customHeight="false" outlineLevel="0" collapsed="false">
      <c r="A10284" s="4" t="str">
        <f aca="false">B10284&amp;"|"&amp;C10284</f>
        <v>tdbR00000970 Trp-CCA|43</v>
      </c>
      <c r="B10284" s="4" t="s">
        <v>177</v>
      </c>
      <c r="C10284" s="4" t="s">
        <v>822</v>
      </c>
      <c r="D10284" s="4" t="n">
        <v>43</v>
      </c>
      <c r="E10284" s="21" t="s">
        <v>777</v>
      </c>
      <c r="F10284" s="22" t="s">
        <v>805</v>
      </c>
    </row>
    <row r="10285" customFormat="false" ht="15" hidden="false" customHeight="false" outlineLevel="0" collapsed="false">
      <c r="A10285" s="4" t="str">
        <f aca="false">B10285&amp;"|"&amp;C10285</f>
        <v>tdbR00000970 Trp-CCA|44</v>
      </c>
      <c r="B10285" s="4" t="s">
        <v>177</v>
      </c>
      <c r="C10285" s="4" t="s">
        <v>823</v>
      </c>
      <c r="D10285" s="4" t="n">
        <v>44</v>
      </c>
      <c r="E10285" s="19" t="s">
        <v>780</v>
      </c>
      <c r="F10285" s="20" t="s">
        <v>824</v>
      </c>
    </row>
    <row r="10286" customFormat="false" ht="15" hidden="false" customHeight="false" outlineLevel="0" collapsed="false">
      <c r="A10286" s="4" t="str">
        <f aca="false">B10286&amp;"|"&amp;C10286</f>
        <v>tdbR00000970 Trp-CCA|45</v>
      </c>
      <c r="B10286" s="4" t="s">
        <v>177</v>
      </c>
      <c r="C10286" s="4" t="s">
        <v>825</v>
      </c>
      <c r="D10286" s="4" t="n">
        <v>45</v>
      </c>
      <c r="E10286" s="19" t="s">
        <v>777</v>
      </c>
      <c r="F10286" s="20" t="s">
        <v>824</v>
      </c>
    </row>
    <row r="10287" customFormat="false" ht="15" hidden="false" customHeight="false" outlineLevel="0" collapsed="false">
      <c r="A10287" s="4" t="str">
        <f aca="false">B10287&amp;"|"&amp;C10287</f>
        <v>tdbR00000970 Trp-CCA|46</v>
      </c>
      <c r="B10287" s="4" t="s">
        <v>177</v>
      </c>
      <c r="C10287" s="4" t="s">
        <v>826</v>
      </c>
      <c r="D10287" s="4" t="n">
        <v>46</v>
      </c>
      <c r="E10287" s="19" t="s">
        <v>459</v>
      </c>
      <c r="F10287" s="20" t="s">
        <v>824</v>
      </c>
    </row>
    <row r="10288" customFormat="false" ht="15" hidden="false" customHeight="false" outlineLevel="0" collapsed="false">
      <c r="A10288" s="4" t="str">
        <f aca="false">B10288&amp;"|"&amp;C10288</f>
        <v>tdbR00000970 Trp-CCA|47</v>
      </c>
      <c r="B10288" s="4" t="s">
        <v>177</v>
      </c>
      <c r="C10288" s="4" t="s">
        <v>827</v>
      </c>
      <c r="D10288" s="4" t="n">
        <v>47</v>
      </c>
      <c r="E10288" s="19" t="s">
        <v>777</v>
      </c>
      <c r="F10288" s="20" t="s">
        <v>824</v>
      </c>
    </row>
    <row r="10289" customFormat="false" ht="15" hidden="false" customHeight="false" outlineLevel="0" collapsed="false">
      <c r="A10289" s="4" t="str">
        <f aca="false">B10289&amp;"|"&amp;C10289</f>
        <v>tdbR00000970 Trp-CCA|48</v>
      </c>
      <c r="B10289" s="4" t="s">
        <v>177</v>
      </c>
      <c r="C10289" s="4" t="s">
        <v>828</v>
      </c>
      <c r="D10289" s="4" t="n">
        <v>48</v>
      </c>
      <c r="E10289" s="19" t="s">
        <v>772</v>
      </c>
      <c r="F10289" s="20" t="s">
        <v>824</v>
      </c>
    </row>
    <row r="10290" customFormat="false" ht="15" hidden="false" customHeight="false" outlineLevel="0" collapsed="false">
      <c r="A10290" s="4" t="str">
        <f aca="false">B10290&amp;"|"&amp;C10290</f>
        <v>tdbR00000970 Trp-CCA|49</v>
      </c>
      <c r="B10290" s="4" t="s">
        <v>177</v>
      </c>
      <c r="C10290" s="4" t="s">
        <v>829</v>
      </c>
      <c r="D10290" s="4" t="n">
        <v>49</v>
      </c>
      <c r="E10290" s="23" t="s">
        <v>459</v>
      </c>
      <c r="F10290" s="10" t="s">
        <v>830</v>
      </c>
    </row>
    <row r="10291" customFormat="false" ht="15" hidden="false" customHeight="false" outlineLevel="0" collapsed="false">
      <c r="A10291" s="4" t="str">
        <f aca="false">B10291&amp;"|"&amp;C10291</f>
        <v>tdbR00000970 Trp-CCA|50</v>
      </c>
      <c r="B10291" s="4" t="s">
        <v>177</v>
      </c>
      <c r="C10291" s="4" t="s">
        <v>831</v>
      </c>
      <c r="D10291" s="4" t="n">
        <v>50</v>
      </c>
      <c r="E10291" s="23" t="s">
        <v>772</v>
      </c>
      <c r="F10291" s="10" t="s">
        <v>830</v>
      </c>
    </row>
    <row r="10292" customFormat="false" ht="15" hidden="false" customHeight="false" outlineLevel="0" collapsed="false">
      <c r="A10292" s="4" t="str">
        <f aca="false">B10292&amp;"|"&amp;C10292</f>
        <v>tdbR00000970 Trp-CCA|51</v>
      </c>
      <c r="B10292" s="4" t="s">
        <v>177</v>
      </c>
      <c r="C10292" s="4" t="s">
        <v>832</v>
      </c>
      <c r="D10292" s="4" t="n">
        <v>51</v>
      </c>
      <c r="E10292" s="23" t="s">
        <v>780</v>
      </c>
      <c r="F10292" s="10" t="s">
        <v>830</v>
      </c>
    </row>
    <row r="10293" customFormat="false" ht="15" hidden="false" customHeight="false" outlineLevel="0" collapsed="false">
      <c r="A10293" s="4" t="str">
        <f aca="false">B10293&amp;"|"&amp;C10293</f>
        <v>tdbR00000970 Trp-CCA|52</v>
      </c>
      <c r="B10293" s="4" t="s">
        <v>177</v>
      </c>
      <c r="C10293" s="4" t="s">
        <v>833</v>
      </c>
      <c r="D10293" s="4" t="n">
        <v>52</v>
      </c>
      <c r="E10293" s="23" t="s">
        <v>459</v>
      </c>
      <c r="F10293" s="10" t="s">
        <v>830</v>
      </c>
    </row>
    <row r="10294" customFormat="false" ht="15" hidden="false" customHeight="false" outlineLevel="0" collapsed="false">
      <c r="A10294" s="4" t="str">
        <f aca="false">B10294&amp;"|"&amp;C10294</f>
        <v>tdbR00000970 Trp-CCA|53</v>
      </c>
      <c r="B10294" s="4" t="s">
        <v>177</v>
      </c>
      <c r="C10294" s="4" t="s">
        <v>834</v>
      </c>
      <c r="D10294" s="4" t="n">
        <v>53</v>
      </c>
      <c r="E10294" s="23" t="s">
        <v>459</v>
      </c>
      <c r="F10294" s="10" t="s">
        <v>830</v>
      </c>
    </row>
    <row r="10295" customFormat="false" ht="15" hidden="false" customHeight="false" outlineLevel="0" collapsed="false">
      <c r="A10295" s="4" t="str">
        <f aca="false">B10295&amp;"|"&amp;C10295</f>
        <v>tdbR00000970 Trp-CCA|54</v>
      </c>
      <c r="B10295" s="4" t="s">
        <v>177</v>
      </c>
      <c r="C10295" s="4" t="s">
        <v>835</v>
      </c>
      <c r="D10295" s="4" t="n">
        <v>54</v>
      </c>
      <c r="E10295" s="19" t="s">
        <v>777</v>
      </c>
      <c r="F10295" s="20" t="s">
        <v>836</v>
      </c>
    </row>
    <row r="10296" customFormat="false" ht="15" hidden="false" customHeight="false" outlineLevel="0" collapsed="false">
      <c r="A10296" s="4" t="str">
        <f aca="false">B10296&amp;"|"&amp;C10296</f>
        <v>tdbR00000970 Trp-CCA|55</v>
      </c>
      <c r="B10296" s="4" t="s">
        <v>177</v>
      </c>
      <c r="C10296" s="4" t="s">
        <v>837</v>
      </c>
      <c r="D10296" s="4" t="n">
        <v>55</v>
      </c>
      <c r="E10296" s="19" t="s">
        <v>777</v>
      </c>
      <c r="F10296" s="20" t="s">
        <v>836</v>
      </c>
    </row>
    <row r="10297" customFormat="false" ht="15" hidden="false" customHeight="false" outlineLevel="0" collapsed="false">
      <c r="A10297" s="4" t="str">
        <f aca="false">B10297&amp;"|"&amp;C10297</f>
        <v>tdbR00000970 Trp-CCA|56</v>
      </c>
      <c r="B10297" s="4" t="s">
        <v>177</v>
      </c>
      <c r="C10297" s="4" t="s">
        <v>838</v>
      </c>
      <c r="D10297" s="4" t="n">
        <v>56</v>
      </c>
      <c r="E10297" s="19" t="s">
        <v>772</v>
      </c>
      <c r="F10297" s="20" t="s">
        <v>836</v>
      </c>
    </row>
    <row r="10298" customFormat="false" ht="15" hidden="false" customHeight="false" outlineLevel="0" collapsed="false">
      <c r="A10298" s="4" t="str">
        <f aca="false">B10298&amp;"|"&amp;C10298</f>
        <v>tdbR00000970 Trp-CCA|57</v>
      </c>
      <c r="B10298" s="4" t="s">
        <v>177</v>
      </c>
      <c r="C10298" s="4" t="s">
        <v>839</v>
      </c>
      <c r="D10298" s="4" t="n">
        <v>57</v>
      </c>
      <c r="E10298" s="19" t="s">
        <v>459</v>
      </c>
      <c r="F10298" s="20" t="s">
        <v>836</v>
      </c>
    </row>
    <row r="10299" customFormat="false" ht="15" hidden="false" customHeight="false" outlineLevel="0" collapsed="false">
      <c r="A10299" s="4" t="str">
        <f aca="false">B10299&amp;"|"&amp;C10299</f>
        <v>tdbR00000970 Trp-CCA|58</v>
      </c>
      <c r="B10299" s="4" t="s">
        <v>177</v>
      </c>
      <c r="C10299" s="4" t="s">
        <v>840</v>
      </c>
      <c r="D10299" s="4" t="n">
        <v>58</v>
      </c>
      <c r="E10299" s="19" t="s">
        <v>780</v>
      </c>
      <c r="F10299" s="20" t="s">
        <v>836</v>
      </c>
    </row>
    <row r="10300" customFormat="false" ht="15" hidden="false" customHeight="false" outlineLevel="0" collapsed="false">
      <c r="A10300" s="4" t="str">
        <f aca="false">B10300&amp;"|"&amp;C10300</f>
        <v>tdbR00000970 Trp-CCA|59</v>
      </c>
      <c r="B10300" s="4" t="s">
        <v>177</v>
      </c>
      <c r="C10300" s="4" t="s">
        <v>841</v>
      </c>
      <c r="D10300" s="4" t="n">
        <v>59</v>
      </c>
      <c r="E10300" s="19" t="s">
        <v>777</v>
      </c>
      <c r="F10300" s="20" t="s">
        <v>836</v>
      </c>
    </row>
    <row r="10301" customFormat="false" ht="15" hidden="false" customHeight="false" outlineLevel="0" collapsed="false">
      <c r="A10301" s="4" t="str">
        <f aca="false">B10301&amp;"|"&amp;C10301</f>
        <v>tdbR00000970 Trp-CCA|60</v>
      </c>
      <c r="B10301" s="4" t="s">
        <v>177</v>
      </c>
      <c r="C10301" s="4" t="s">
        <v>842</v>
      </c>
      <c r="D10301" s="4" t="n">
        <v>60</v>
      </c>
      <c r="E10301" s="19" t="s">
        <v>777</v>
      </c>
      <c r="F10301" s="20" t="s">
        <v>836</v>
      </c>
    </row>
    <row r="10302" customFormat="false" ht="15" hidden="false" customHeight="false" outlineLevel="0" collapsed="false">
      <c r="A10302" s="4" t="str">
        <f aca="false">B10302&amp;"|"&amp;C10302</f>
        <v>tdbR00000970 Trp-CCA|61</v>
      </c>
      <c r="B10302" s="4" t="s">
        <v>177</v>
      </c>
      <c r="C10302" s="4" t="s">
        <v>843</v>
      </c>
      <c r="D10302" s="4" t="n">
        <v>61</v>
      </c>
      <c r="E10302" s="23" t="s">
        <v>772</v>
      </c>
      <c r="F10302" s="10" t="s">
        <v>830</v>
      </c>
    </row>
    <row r="10303" customFormat="false" ht="15" hidden="false" customHeight="false" outlineLevel="0" collapsed="false">
      <c r="A10303" s="4" t="str">
        <f aca="false">B10303&amp;"|"&amp;C10303</f>
        <v>tdbR00000970 Trp-CCA|62</v>
      </c>
      <c r="B10303" s="4" t="s">
        <v>177</v>
      </c>
      <c r="C10303" s="4" t="s">
        <v>844</v>
      </c>
      <c r="D10303" s="4" t="n">
        <v>62</v>
      </c>
      <c r="E10303" s="23" t="s">
        <v>772</v>
      </c>
      <c r="F10303" s="10" t="s">
        <v>830</v>
      </c>
    </row>
    <row r="10304" customFormat="false" ht="15" hidden="false" customHeight="false" outlineLevel="0" collapsed="false">
      <c r="A10304" s="4" t="str">
        <f aca="false">B10304&amp;"|"&amp;C10304</f>
        <v>tdbR00000970 Trp-CCA|63</v>
      </c>
      <c r="B10304" s="4" t="s">
        <v>177</v>
      </c>
      <c r="C10304" s="4" t="s">
        <v>845</v>
      </c>
      <c r="D10304" s="4" t="n">
        <v>63</v>
      </c>
      <c r="E10304" s="23" t="s">
        <v>777</v>
      </c>
      <c r="F10304" s="10" t="s">
        <v>830</v>
      </c>
    </row>
    <row r="10305" customFormat="false" ht="15" hidden="false" customHeight="false" outlineLevel="0" collapsed="false">
      <c r="A10305" s="4" t="str">
        <f aca="false">B10305&amp;"|"&amp;C10305</f>
        <v>tdbR00000970 Trp-CCA|64</v>
      </c>
      <c r="B10305" s="4" t="s">
        <v>177</v>
      </c>
      <c r="C10305" s="4" t="s">
        <v>846</v>
      </c>
      <c r="D10305" s="4" t="n">
        <v>64</v>
      </c>
      <c r="E10305" s="23" t="s">
        <v>459</v>
      </c>
      <c r="F10305" s="10" t="s">
        <v>830</v>
      </c>
    </row>
    <row r="10306" customFormat="false" ht="15" hidden="false" customHeight="false" outlineLevel="0" collapsed="false">
      <c r="A10306" s="4" t="str">
        <f aca="false">B10306&amp;"|"&amp;C10306</f>
        <v>tdbR00000970 Trp-CCA|65</v>
      </c>
      <c r="B10306" s="4" t="s">
        <v>177</v>
      </c>
      <c r="C10306" s="4" t="s">
        <v>847</v>
      </c>
      <c r="D10306" s="4" t="n">
        <v>65</v>
      </c>
      <c r="E10306" s="23" t="s">
        <v>772</v>
      </c>
      <c r="F10306" s="10" t="s">
        <v>830</v>
      </c>
    </row>
    <row r="10307" customFormat="false" ht="15" hidden="false" customHeight="false" outlineLevel="0" collapsed="false">
      <c r="A10307" s="4" t="str">
        <f aca="false">B10307&amp;"|"&amp;C10307</f>
        <v>tdbR00000970 Trp-CCA|66</v>
      </c>
      <c r="B10307" s="4" t="s">
        <v>177</v>
      </c>
      <c r="C10307" s="4" t="s">
        <v>848</v>
      </c>
      <c r="D10307" s="4" t="n">
        <v>66</v>
      </c>
      <c r="E10307" s="17" t="s">
        <v>772</v>
      </c>
      <c r="F10307" s="18" t="s">
        <v>768</v>
      </c>
    </row>
    <row r="10308" customFormat="false" ht="15" hidden="false" customHeight="false" outlineLevel="0" collapsed="false">
      <c r="A10308" s="4" t="str">
        <f aca="false">B10308&amp;"|"&amp;C10308</f>
        <v>tdbR00000970 Trp-CCA|67</v>
      </c>
      <c r="B10308" s="4" t="s">
        <v>177</v>
      </c>
      <c r="C10308" s="4" t="s">
        <v>849</v>
      </c>
      <c r="D10308" s="4" t="n">
        <v>67</v>
      </c>
      <c r="E10308" s="17" t="s">
        <v>459</v>
      </c>
      <c r="F10308" s="18" t="s">
        <v>768</v>
      </c>
    </row>
    <row r="10309" customFormat="false" ht="15" hidden="false" customHeight="false" outlineLevel="0" collapsed="false">
      <c r="A10309" s="4" t="str">
        <f aca="false">B10309&amp;"|"&amp;C10309</f>
        <v>tdbR00000970 Trp-CCA|68</v>
      </c>
      <c r="B10309" s="4" t="s">
        <v>177</v>
      </c>
      <c r="C10309" s="4" t="s">
        <v>850</v>
      </c>
      <c r="D10309" s="4" t="n">
        <v>68</v>
      </c>
      <c r="E10309" s="17" t="s">
        <v>772</v>
      </c>
      <c r="F10309" s="18" t="s">
        <v>768</v>
      </c>
    </row>
    <row r="10310" customFormat="false" ht="15" hidden="false" customHeight="false" outlineLevel="0" collapsed="false">
      <c r="A10310" s="4" t="str">
        <f aca="false">B10310&amp;"|"&amp;C10310</f>
        <v>tdbR00000970 Trp-CCA|69</v>
      </c>
      <c r="B10310" s="4" t="s">
        <v>177</v>
      </c>
      <c r="C10310" s="4" t="s">
        <v>851</v>
      </c>
      <c r="D10310" s="4" t="n">
        <v>69</v>
      </c>
      <c r="E10310" s="17" t="s">
        <v>772</v>
      </c>
      <c r="F10310" s="18" t="s">
        <v>768</v>
      </c>
    </row>
    <row r="10311" customFormat="false" ht="15" hidden="false" customHeight="false" outlineLevel="0" collapsed="false">
      <c r="A10311" s="4" t="str">
        <f aca="false">B10311&amp;"|"&amp;C10311</f>
        <v>tdbR00000970 Trp-CCA|70</v>
      </c>
      <c r="B10311" s="4" t="s">
        <v>177</v>
      </c>
      <c r="C10311" s="4" t="s">
        <v>852</v>
      </c>
      <c r="D10311" s="4" t="n">
        <v>70</v>
      </c>
      <c r="E10311" s="17" t="s">
        <v>772</v>
      </c>
      <c r="F10311" s="18" t="s">
        <v>768</v>
      </c>
    </row>
    <row r="10312" customFormat="false" ht="15" hidden="false" customHeight="false" outlineLevel="0" collapsed="false">
      <c r="A10312" s="4" t="str">
        <f aca="false">B10312&amp;"|"&amp;C10312</f>
        <v>tdbR00000970 Trp-CCA|71</v>
      </c>
      <c r="B10312" s="4" t="s">
        <v>177</v>
      </c>
      <c r="C10312" s="4" t="s">
        <v>853</v>
      </c>
      <c r="D10312" s="4" t="n">
        <v>71</v>
      </c>
      <c r="E10312" s="17" t="s">
        <v>772</v>
      </c>
      <c r="F10312" s="18" t="s">
        <v>768</v>
      </c>
    </row>
    <row r="10313" customFormat="false" ht="15" hidden="false" customHeight="false" outlineLevel="0" collapsed="false">
      <c r="A10313" s="4" t="str">
        <f aca="false">B10313&amp;"|"&amp;C10313</f>
        <v>tdbR00000970 Trp-CCA|72</v>
      </c>
      <c r="B10313" s="4" t="s">
        <v>177</v>
      </c>
      <c r="C10313" s="4" t="s">
        <v>854</v>
      </c>
      <c r="D10313" s="4" t="n">
        <v>72</v>
      </c>
      <c r="E10313" s="17" t="s">
        <v>777</v>
      </c>
      <c r="F10313" s="18" t="s">
        <v>768</v>
      </c>
    </row>
    <row r="10314" customFormat="false" ht="15" hidden="false" customHeight="false" outlineLevel="0" collapsed="false">
      <c r="A10314" s="4" t="str">
        <f aca="false">B10314&amp;"|"&amp;C10314</f>
        <v>tdbR00000971 Trp-CCA|1</v>
      </c>
      <c r="B10314" s="4" t="s">
        <v>178</v>
      </c>
      <c r="C10314" s="4" t="s">
        <v>767</v>
      </c>
      <c r="D10314" s="4" t="n">
        <v>1</v>
      </c>
      <c r="E10314" s="17" t="s">
        <v>780</v>
      </c>
      <c r="F10314" s="18" t="s">
        <v>768</v>
      </c>
    </row>
    <row r="10315" customFormat="false" ht="15" hidden="false" customHeight="false" outlineLevel="0" collapsed="false">
      <c r="A10315" s="4" t="str">
        <f aca="false">B10315&amp;"|"&amp;C10315</f>
        <v>tdbR00000971 Trp-CCA|2</v>
      </c>
      <c r="B10315" s="4" t="s">
        <v>178</v>
      </c>
      <c r="C10315" s="4" t="s">
        <v>769</v>
      </c>
      <c r="D10315" s="4" t="n">
        <v>2</v>
      </c>
      <c r="E10315" s="17" t="s">
        <v>459</v>
      </c>
      <c r="F10315" s="18" t="s">
        <v>768</v>
      </c>
    </row>
    <row r="10316" customFormat="false" ht="15" hidden="false" customHeight="false" outlineLevel="0" collapsed="false">
      <c r="A10316" s="4" t="str">
        <f aca="false">B10316&amp;"|"&amp;C10316</f>
        <v>tdbR00000971 Trp-CCA|3</v>
      </c>
      <c r="B10316" s="4" t="s">
        <v>178</v>
      </c>
      <c r="C10316" s="4" t="s">
        <v>770</v>
      </c>
      <c r="D10316" s="4" t="n">
        <v>3</v>
      </c>
      <c r="E10316" s="17" t="s">
        <v>459</v>
      </c>
      <c r="F10316" s="18" t="s">
        <v>768</v>
      </c>
    </row>
    <row r="10317" customFormat="false" ht="15" hidden="false" customHeight="false" outlineLevel="0" collapsed="false">
      <c r="A10317" s="4" t="str">
        <f aca="false">B10317&amp;"|"&amp;C10317</f>
        <v>tdbR00000971 Trp-CCA|4</v>
      </c>
      <c r="B10317" s="4" t="s">
        <v>178</v>
      </c>
      <c r="C10317" s="4" t="s">
        <v>771</v>
      </c>
      <c r="D10317" s="4" t="n">
        <v>4</v>
      </c>
      <c r="E10317" s="17" t="s">
        <v>459</v>
      </c>
      <c r="F10317" s="18" t="s">
        <v>768</v>
      </c>
    </row>
    <row r="10318" customFormat="false" ht="15" hidden="false" customHeight="false" outlineLevel="0" collapsed="false">
      <c r="A10318" s="4" t="str">
        <f aca="false">B10318&amp;"|"&amp;C10318</f>
        <v>tdbR00000971 Trp-CCA|5</v>
      </c>
      <c r="B10318" s="4" t="s">
        <v>178</v>
      </c>
      <c r="C10318" s="4" t="s">
        <v>773</v>
      </c>
      <c r="D10318" s="4" t="n">
        <v>5</v>
      </c>
      <c r="E10318" s="17" t="s">
        <v>459</v>
      </c>
      <c r="F10318" s="18" t="s">
        <v>768</v>
      </c>
    </row>
    <row r="10319" customFormat="false" ht="15" hidden="false" customHeight="false" outlineLevel="0" collapsed="false">
      <c r="A10319" s="4" t="str">
        <f aca="false">B10319&amp;"|"&amp;C10319</f>
        <v>tdbR00000971 Trp-CCA|6</v>
      </c>
      <c r="B10319" s="4" t="s">
        <v>178</v>
      </c>
      <c r="C10319" s="4" t="s">
        <v>774</v>
      </c>
      <c r="D10319" s="4" t="n">
        <v>6</v>
      </c>
      <c r="E10319" s="17" t="s">
        <v>772</v>
      </c>
      <c r="F10319" s="18" t="s">
        <v>768</v>
      </c>
    </row>
    <row r="10320" customFormat="false" ht="15" hidden="false" customHeight="false" outlineLevel="0" collapsed="false">
      <c r="A10320" s="4" t="str">
        <f aca="false">B10320&amp;"|"&amp;C10320</f>
        <v>tdbR00000971 Trp-CCA|7</v>
      </c>
      <c r="B10320" s="4" t="s">
        <v>178</v>
      </c>
      <c r="C10320" s="4" t="s">
        <v>775</v>
      </c>
      <c r="D10320" s="4" t="n">
        <v>7</v>
      </c>
      <c r="E10320" s="17" t="s">
        <v>459</v>
      </c>
      <c r="F10320" s="18" t="s">
        <v>768</v>
      </c>
    </row>
    <row r="10321" customFormat="false" ht="15" hidden="false" customHeight="false" outlineLevel="0" collapsed="false">
      <c r="A10321" s="4" t="str">
        <f aca="false">B10321&amp;"|"&amp;C10321</f>
        <v>tdbR00000971 Trp-CCA|8</v>
      </c>
      <c r="B10321" s="4" t="s">
        <v>178</v>
      </c>
      <c r="C10321" s="4" t="s">
        <v>776</v>
      </c>
      <c r="D10321" s="4" t="n">
        <v>8</v>
      </c>
      <c r="E10321" s="3" t="s">
        <v>777</v>
      </c>
      <c r="F10321" s="4" t="s">
        <v>778</v>
      </c>
    </row>
    <row r="10322" customFormat="false" ht="15" hidden="false" customHeight="false" outlineLevel="0" collapsed="false">
      <c r="A10322" s="4" t="str">
        <f aca="false">B10322&amp;"|"&amp;C10322</f>
        <v>tdbR00000971 Trp-CCA|9</v>
      </c>
      <c r="B10322" s="4" t="s">
        <v>178</v>
      </c>
      <c r="C10322" s="4" t="s">
        <v>779</v>
      </c>
      <c r="D10322" s="4" t="n">
        <v>9</v>
      </c>
      <c r="E10322" s="3" t="s">
        <v>780</v>
      </c>
      <c r="F10322" s="4" t="s">
        <v>781</v>
      </c>
    </row>
    <row r="10323" customFormat="false" ht="15" hidden="false" customHeight="false" outlineLevel="0" collapsed="false">
      <c r="A10323" s="4" t="str">
        <f aca="false">B10323&amp;"|"&amp;C10323</f>
        <v>tdbR00000971 Trp-CCA|10</v>
      </c>
      <c r="B10323" s="4" t="s">
        <v>178</v>
      </c>
      <c r="C10323" s="4" t="s">
        <v>782</v>
      </c>
      <c r="D10323" s="4" t="n">
        <v>10</v>
      </c>
      <c r="E10323" s="8" t="s">
        <v>459</v>
      </c>
      <c r="F10323" s="7" t="s">
        <v>783</v>
      </c>
    </row>
    <row r="10324" customFormat="false" ht="15" hidden="false" customHeight="false" outlineLevel="0" collapsed="false">
      <c r="A10324" s="4" t="str">
        <f aca="false">B10324&amp;"|"&amp;C10324</f>
        <v>tdbR00000971 Trp-CCA|11</v>
      </c>
      <c r="B10324" s="4" t="s">
        <v>178</v>
      </c>
      <c r="C10324" s="4" t="s">
        <v>784</v>
      </c>
      <c r="D10324" s="4" t="n">
        <v>11</v>
      </c>
      <c r="E10324" s="8" t="s">
        <v>772</v>
      </c>
      <c r="F10324" s="7" t="s">
        <v>783</v>
      </c>
    </row>
    <row r="10325" customFormat="false" ht="15" hidden="false" customHeight="false" outlineLevel="0" collapsed="false">
      <c r="A10325" s="4" t="str">
        <f aca="false">B10325&amp;"|"&amp;C10325</f>
        <v>tdbR00000971 Trp-CCA|12</v>
      </c>
      <c r="B10325" s="4" t="s">
        <v>178</v>
      </c>
      <c r="C10325" s="4" t="s">
        <v>785</v>
      </c>
      <c r="D10325" s="4" t="n">
        <v>12</v>
      </c>
      <c r="E10325" s="8" t="s">
        <v>777</v>
      </c>
      <c r="F10325" s="7" t="s">
        <v>783</v>
      </c>
    </row>
    <row r="10326" customFormat="false" ht="15" hidden="false" customHeight="false" outlineLevel="0" collapsed="false">
      <c r="A10326" s="4" t="str">
        <f aca="false">B10326&amp;"|"&amp;C10326</f>
        <v>tdbR00000971 Trp-CCA|13</v>
      </c>
      <c r="B10326" s="4" t="s">
        <v>178</v>
      </c>
      <c r="C10326" s="4" t="s">
        <v>786</v>
      </c>
      <c r="D10326" s="4" t="n">
        <v>13</v>
      </c>
      <c r="E10326" s="8" t="s">
        <v>772</v>
      </c>
      <c r="F10326" s="7" t="s">
        <v>783</v>
      </c>
    </row>
    <row r="10327" customFormat="false" ht="15" hidden="false" customHeight="false" outlineLevel="0" collapsed="false">
      <c r="A10327" s="4" t="str">
        <f aca="false">B10327&amp;"|"&amp;C10327</f>
        <v>tdbR00000971 Trp-CCA|14</v>
      </c>
      <c r="B10327" s="4" t="s">
        <v>178</v>
      </c>
      <c r="C10327" s="4" t="s">
        <v>787</v>
      </c>
      <c r="D10327" s="4" t="n">
        <v>14</v>
      </c>
      <c r="E10327" s="19" t="s">
        <v>780</v>
      </c>
      <c r="F10327" s="20" t="s">
        <v>788</v>
      </c>
    </row>
    <row r="10328" customFormat="false" ht="15" hidden="false" customHeight="false" outlineLevel="0" collapsed="false">
      <c r="A10328" s="4" t="str">
        <f aca="false">B10328&amp;"|"&amp;C10328</f>
        <v>tdbR00000971 Trp-CCA|15</v>
      </c>
      <c r="B10328" s="4" t="s">
        <v>178</v>
      </c>
      <c r="C10328" s="4" t="s">
        <v>789</v>
      </c>
      <c r="D10328" s="4" t="n">
        <v>15</v>
      </c>
      <c r="E10328" s="19" t="s">
        <v>459</v>
      </c>
      <c r="F10328" s="20" t="s">
        <v>788</v>
      </c>
    </row>
    <row r="10329" customFormat="false" ht="15" hidden="false" customHeight="false" outlineLevel="0" collapsed="false">
      <c r="A10329" s="4" t="str">
        <f aca="false">B10329&amp;"|"&amp;C10329</f>
        <v>tdbR00000971 Trp-CCA|16</v>
      </c>
      <c r="B10329" s="4" t="s">
        <v>178</v>
      </c>
      <c r="C10329" s="4" t="s">
        <v>790</v>
      </c>
      <c r="D10329" s="4" t="n">
        <v>16</v>
      </c>
      <c r="E10329" s="19" t="s">
        <v>772</v>
      </c>
      <c r="F10329" s="20" t="s">
        <v>788</v>
      </c>
    </row>
    <row r="10330" customFormat="false" ht="15" hidden="false" customHeight="false" outlineLevel="0" collapsed="false">
      <c r="A10330" s="4" t="str">
        <f aca="false">B10330&amp;"|"&amp;C10330</f>
        <v>tdbR00000971 Trp-CCA|18</v>
      </c>
      <c r="B10330" s="4" t="s">
        <v>178</v>
      </c>
      <c r="C10330" s="4" t="s">
        <v>793</v>
      </c>
      <c r="D10330" s="4" t="n">
        <v>17</v>
      </c>
      <c r="E10330" s="19" t="s">
        <v>459</v>
      </c>
      <c r="F10330" s="20" t="s">
        <v>788</v>
      </c>
    </row>
    <row r="10331" customFormat="false" ht="15" hidden="false" customHeight="false" outlineLevel="0" collapsed="false">
      <c r="A10331" s="4" t="str">
        <f aca="false">B10331&amp;"|"&amp;C10331</f>
        <v>tdbR00000971 Trp-CCA|19</v>
      </c>
      <c r="B10331" s="4" t="s">
        <v>178</v>
      </c>
      <c r="C10331" s="4" t="s">
        <v>794</v>
      </c>
      <c r="D10331" s="4" t="n">
        <v>18</v>
      </c>
      <c r="E10331" s="19" t="s">
        <v>459</v>
      </c>
      <c r="F10331" s="20" t="s">
        <v>788</v>
      </c>
    </row>
    <row r="10332" customFormat="false" ht="15" hidden="false" customHeight="false" outlineLevel="0" collapsed="false">
      <c r="A10332" s="4" t="str">
        <f aca="false">B10332&amp;"|"&amp;C10332</f>
        <v>tdbR00000971 Trp-CCA|20</v>
      </c>
      <c r="B10332" s="4" t="s">
        <v>178</v>
      </c>
      <c r="C10332" s="4" t="s">
        <v>795</v>
      </c>
      <c r="D10332" s="4" t="n">
        <v>19</v>
      </c>
      <c r="E10332" s="19" t="s">
        <v>772</v>
      </c>
      <c r="F10332" s="20" t="s">
        <v>788</v>
      </c>
    </row>
    <row r="10333" customFormat="false" ht="15" hidden="false" customHeight="false" outlineLevel="0" collapsed="false">
      <c r="A10333" s="4" t="str">
        <f aca="false">B10333&amp;"|"&amp;C10333</f>
        <v>tdbR00000971 Trp-CCA|20a</v>
      </c>
      <c r="B10333" s="4" t="s">
        <v>178</v>
      </c>
      <c r="C10333" s="4" t="s">
        <v>796</v>
      </c>
      <c r="D10333" s="4" t="n">
        <v>20</v>
      </c>
      <c r="E10333" s="19" t="s">
        <v>772</v>
      </c>
      <c r="F10333" s="20" t="s">
        <v>788</v>
      </c>
    </row>
    <row r="10334" customFormat="false" ht="15" hidden="false" customHeight="false" outlineLevel="0" collapsed="false">
      <c r="A10334" s="4" t="str">
        <f aca="false">B10334&amp;"|"&amp;C10334</f>
        <v>tdbR00000971 Trp-CCA|21</v>
      </c>
      <c r="B10334" s="4" t="s">
        <v>178</v>
      </c>
      <c r="C10334" s="4" t="s">
        <v>797</v>
      </c>
      <c r="D10334" s="4" t="n">
        <v>21</v>
      </c>
      <c r="E10334" s="19" t="s">
        <v>780</v>
      </c>
      <c r="F10334" s="20" t="s">
        <v>788</v>
      </c>
    </row>
    <row r="10335" customFormat="false" ht="15" hidden="false" customHeight="false" outlineLevel="0" collapsed="false">
      <c r="A10335" s="4" t="str">
        <f aca="false">B10335&amp;"|"&amp;C10335</f>
        <v>tdbR00000971 Trp-CCA|22</v>
      </c>
      <c r="B10335" s="4" t="s">
        <v>178</v>
      </c>
      <c r="C10335" s="4" t="s">
        <v>798</v>
      </c>
      <c r="D10335" s="4" t="n">
        <v>22</v>
      </c>
      <c r="E10335" s="8" t="s">
        <v>459</v>
      </c>
      <c r="F10335" s="7" t="s">
        <v>783</v>
      </c>
    </row>
    <row r="10336" customFormat="false" ht="15" hidden="false" customHeight="false" outlineLevel="0" collapsed="false">
      <c r="A10336" s="4" t="str">
        <f aca="false">B10336&amp;"|"&amp;C10336</f>
        <v>tdbR00000971 Trp-CCA|23</v>
      </c>
      <c r="B10336" s="4" t="s">
        <v>178</v>
      </c>
      <c r="C10336" s="4" t="s">
        <v>799</v>
      </c>
      <c r="D10336" s="4" t="n">
        <v>23</v>
      </c>
      <c r="E10336" s="8" t="s">
        <v>780</v>
      </c>
      <c r="F10336" s="7" t="s">
        <v>783</v>
      </c>
    </row>
    <row r="10337" customFormat="false" ht="15" hidden="false" customHeight="false" outlineLevel="0" collapsed="false">
      <c r="A10337" s="4" t="str">
        <f aca="false">B10337&amp;"|"&amp;C10337</f>
        <v>tdbR00000971 Trp-CCA|24</v>
      </c>
      <c r="B10337" s="4" t="s">
        <v>178</v>
      </c>
      <c r="C10337" s="4" t="s">
        <v>800</v>
      </c>
      <c r="D10337" s="4" t="n">
        <v>24</v>
      </c>
      <c r="E10337" s="8" t="s">
        <v>459</v>
      </c>
      <c r="F10337" s="7" t="s">
        <v>783</v>
      </c>
    </row>
    <row r="10338" customFormat="false" ht="15" hidden="false" customHeight="false" outlineLevel="0" collapsed="false">
      <c r="A10338" s="4" t="str">
        <f aca="false">B10338&amp;"|"&amp;C10338</f>
        <v>tdbR00000971 Trp-CCA|25</v>
      </c>
      <c r="B10338" s="4" t="s">
        <v>178</v>
      </c>
      <c r="C10338" s="4" t="s">
        <v>801</v>
      </c>
      <c r="D10338" s="4" t="n">
        <v>25</v>
      </c>
      <c r="E10338" s="8" t="s">
        <v>772</v>
      </c>
      <c r="F10338" s="7" t="s">
        <v>783</v>
      </c>
    </row>
    <row r="10339" customFormat="false" ht="15" hidden="false" customHeight="false" outlineLevel="0" collapsed="false">
      <c r="A10339" s="4" t="str">
        <f aca="false">B10339&amp;"|"&amp;C10339</f>
        <v>tdbR00000971 Trp-CCA|26</v>
      </c>
      <c r="B10339" s="4" t="s">
        <v>178</v>
      </c>
      <c r="C10339" s="4" t="s">
        <v>802</v>
      </c>
      <c r="D10339" s="4" t="n">
        <v>26</v>
      </c>
      <c r="E10339" s="3" t="s">
        <v>459</v>
      </c>
      <c r="F10339" s="4" t="s">
        <v>803</v>
      </c>
    </row>
    <row r="10340" customFormat="false" ht="15" hidden="false" customHeight="false" outlineLevel="0" collapsed="false">
      <c r="A10340" s="4" t="str">
        <f aca="false">B10340&amp;"|"&amp;C10340</f>
        <v>tdbR00000971 Trp-CCA|27</v>
      </c>
      <c r="B10340" s="4" t="s">
        <v>178</v>
      </c>
      <c r="C10340" s="4" t="s">
        <v>804</v>
      </c>
      <c r="D10340" s="4" t="n">
        <v>27</v>
      </c>
      <c r="E10340" s="21" t="s">
        <v>459</v>
      </c>
      <c r="F10340" s="22" t="s">
        <v>805</v>
      </c>
    </row>
    <row r="10341" customFormat="false" ht="15" hidden="false" customHeight="false" outlineLevel="0" collapsed="false">
      <c r="A10341" s="4" t="str">
        <f aca="false">B10341&amp;"|"&amp;C10341</f>
        <v>tdbR00000971 Trp-CCA|28</v>
      </c>
      <c r="B10341" s="4" t="s">
        <v>178</v>
      </c>
      <c r="C10341" s="4" t="s">
        <v>806</v>
      </c>
      <c r="D10341" s="4" t="n">
        <v>28</v>
      </c>
      <c r="E10341" s="21" t="s">
        <v>772</v>
      </c>
      <c r="F10341" s="22" t="s">
        <v>805</v>
      </c>
    </row>
    <row r="10342" customFormat="false" ht="15" hidden="false" customHeight="false" outlineLevel="0" collapsed="false">
      <c r="A10342" s="4" t="str">
        <f aca="false">B10342&amp;"|"&amp;C10342</f>
        <v>tdbR00000971 Trp-CCA|29</v>
      </c>
      <c r="B10342" s="4" t="s">
        <v>178</v>
      </c>
      <c r="C10342" s="4" t="s">
        <v>807</v>
      </c>
      <c r="D10342" s="4" t="n">
        <v>29</v>
      </c>
      <c r="E10342" s="21" t="s">
        <v>459</v>
      </c>
      <c r="F10342" s="22" t="s">
        <v>805</v>
      </c>
    </row>
    <row r="10343" customFormat="false" ht="15" hidden="false" customHeight="false" outlineLevel="0" collapsed="false">
      <c r="A10343" s="4" t="str">
        <f aca="false">B10343&amp;"|"&amp;C10343</f>
        <v>tdbR00000971 Trp-CCA|30</v>
      </c>
      <c r="B10343" s="4" t="s">
        <v>178</v>
      </c>
      <c r="C10343" s="4" t="s">
        <v>808</v>
      </c>
      <c r="D10343" s="4" t="n">
        <v>30</v>
      </c>
      <c r="E10343" s="21" t="s">
        <v>459</v>
      </c>
      <c r="F10343" s="22" t="s">
        <v>805</v>
      </c>
    </row>
    <row r="10344" customFormat="false" ht="15" hidden="false" customHeight="false" outlineLevel="0" collapsed="false">
      <c r="A10344" s="4" t="str">
        <f aca="false">B10344&amp;"|"&amp;C10344</f>
        <v>tdbR00000971 Trp-CCA|31</v>
      </c>
      <c r="B10344" s="4" t="s">
        <v>178</v>
      </c>
      <c r="C10344" s="4" t="s">
        <v>809</v>
      </c>
      <c r="D10344" s="4" t="n">
        <v>31</v>
      </c>
      <c r="E10344" s="21" t="s">
        <v>777</v>
      </c>
      <c r="F10344" s="22" t="s">
        <v>805</v>
      </c>
    </row>
    <row r="10345" customFormat="false" ht="15" hidden="false" customHeight="false" outlineLevel="0" collapsed="false">
      <c r="A10345" s="4" t="str">
        <f aca="false">B10345&amp;"|"&amp;C10345</f>
        <v>tdbR00000971 Trp-CCA|32</v>
      </c>
      <c r="B10345" s="4" t="s">
        <v>178</v>
      </c>
      <c r="C10345" s="4" t="s">
        <v>810</v>
      </c>
      <c r="D10345" s="4" t="n">
        <v>32</v>
      </c>
      <c r="E10345" s="19" t="s">
        <v>772</v>
      </c>
      <c r="F10345" s="20" t="s">
        <v>811</v>
      </c>
    </row>
    <row r="10346" customFormat="false" ht="15" hidden="false" customHeight="false" outlineLevel="0" collapsed="false">
      <c r="A10346" s="4" t="str">
        <f aca="false">B10346&amp;"|"&amp;C10346</f>
        <v>tdbR00000971 Trp-CCA|33</v>
      </c>
      <c r="B10346" s="4" t="s">
        <v>178</v>
      </c>
      <c r="C10346" s="4" t="s">
        <v>812</v>
      </c>
      <c r="D10346" s="4" t="n">
        <v>33</v>
      </c>
      <c r="E10346" s="19" t="s">
        <v>777</v>
      </c>
      <c r="F10346" s="20" t="s">
        <v>811</v>
      </c>
    </row>
    <row r="10347" customFormat="false" ht="15" hidden="false" customHeight="false" outlineLevel="0" collapsed="false">
      <c r="A10347" s="4" t="str">
        <f aca="false">B10347&amp;"|"&amp;C10347</f>
        <v>tdbR00000971 Trp-CCA|34</v>
      </c>
      <c r="B10347" s="4" t="s">
        <v>178</v>
      </c>
      <c r="C10347" s="4" t="s">
        <v>813</v>
      </c>
      <c r="D10347" s="4" t="n">
        <v>34</v>
      </c>
      <c r="E10347" s="19" t="s">
        <v>772</v>
      </c>
      <c r="F10347" s="20" t="s">
        <v>811</v>
      </c>
    </row>
    <row r="10348" customFormat="false" ht="15" hidden="false" customHeight="false" outlineLevel="0" collapsed="false">
      <c r="A10348" s="4" t="str">
        <f aca="false">B10348&amp;"|"&amp;C10348</f>
        <v>tdbR00000971 Trp-CCA|35</v>
      </c>
      <c r="B10348" s="4" t="s">
        <v>178</v>
      </c>
      <c r="C10348" s="4" t="s">
        <v>814</v>
      </c>
      <c r="D10348" s="4" t="n">
        <v>35</v>
      </c>
      <c r="E10348" s="19" t="s">
        <v>772</v>
      </c>
      <c r="F10348" s="20" t="s">
        <v>811</v>
      </c>
    </row>
    <row r="10349" customFormat="false" ht="15" hidden="false" customHeight="false" outlineLevel="0" collapsed="false">
      <c r="A10349" s="4" t="str">
        <f aca="false">B10349&amp;"|"&amp;C10349</f>
        <v>tdbR00000971 Trp-CCA|36</v>
      </c>
      <c r="B10349" s="4" t="s">
        <v>178</v>
      </c>
      <c r="C10349" s="4" t="s">
        <v>815</v>
      </c>
      <c r="D10349" s="4" t="n">
        <v>36</v>
      </c>
      <c r="E10349" s="19" t="s">
        <v>780</v>
      </c>
      <c r="F10349" s="20" t="s">
        <v>811</v>
      </c>
    </row>
    <row r="10350" customFormat="false" ht="15" hidden="false" customHeight="false" outlineLevel="0" collapsed="false">
      <c r="A10350" s="4" t="str">
        <f aca="false">B10350&amp;"|"&amp;C10350</f>
        <v>tdbR00000971 Trp-CCA|37</v>
      </c>
      <c r="B10350" s="4" t="s">
        <v>178</v>
      </c>
      <c r="C10350" s="4" t="s">
        <v>816</v>
      </c>
      <c r="D10350" s="4" t="n">
        <v>37</v>
      </c>
      <c r="E10350" s="19" t="s">
        <v>780</v>
      </c>
      <c r="F10350" s="20" t="s">
        <v>811</v>
      </c>
    </row>
    <row r="10351" customFormat="false" ht="15" hidden="false" customHeight="false" outlineLevel="0" collapsed="false">
      <c r="A10351" s="4" t="str">
        <f aca="false">B10351&amp;"|"&amp;C10351</f>
        <v>tdbR00000971 Trp-CCA|38</v>
      </c>
      <c r="B10351" s="4" t="s">
        <v>178</v>
      </c>
      <c r="C10351" s="4" t="s">
        <v>817</v>
      </c>
      <c r="D10351" s="4" t="n">
        <v>38</v>
      </c>
      <c r="E10351" s="19" t="s">
        <v>780</v>
      </c>
      <c r="F10351" s="20" t="s">
        <v>811</v>
      </c>
    </row>
    <row r="10352" customFormat="false" ht="15" hidden="false" customHeight="false" outlineLevel="0" collapsed="false">
      <c r="A10352" s="4" t="str">
        <f aca="false">B10352&amp;"|"&amp;C10352</f>
        <v>tdbR00000971 Trp-CCA|39</v>
      </c>
      <c r="B10352" s="4" t="s">
        <v>178</v>
      </c>
      <c r="C10352" s="4" t="s">
        <v>818</v>
      </c>
      <c r="D10352" s="4" t="n">
        <v>39</v>
      </c>
      <c r="E10352" s="21" t="s">
        <v>780</v>
      </c>
      <c r="F10352" s="22" t="s">
        <v>805</v>
      </c>
    </row>
    <row r="10353" customFormat="false" ht="15" hidden="false" customHeight="false" outlineLevel="0" collapsed="false">
      <c r="A10353" s="4" t="str">
        <f aca="false">B10353&amp;"|"&amp;C10353</f>
        <v>tdbR00000971 Trp-CCA|40</v>
      </c>
      <c r="B10353" s="4" t="s">
        <v>178</v>
      </c>
      <c r="C10353" s="4" t="s">
        <v>819</v>
      </c>
      <c r="D10353" s="4" t="n">
        <v>40</v>
      </c>
      <c r="E10353" s="21" t="s">
        <v>777</v>
      </c>
      <c r="F10353" s="22" t="s">
        <v>805</v>
      </c>
    </row>
    <row r="10354" customFormat="false" ht="15" hidden="false" customHeight="false" outlineLevel="0" collapsed="false">
      <c r="A10354" s="4" t="str">
        <f aca="false">B10354&amp;"|"&amp;C10354</f>
        <v>tdbR00000971 Trp-CCA|41</v>
      </c>
      <c r="B10354" s="4" t="s">
        <v>178</v>
      </c>
      <c r="C10354" s="4" t="s">
        <v>820</v>
      </c>
      <c r="D10354" s="4" t="n">
        <v>41</v>
      </c>
      <c r="E10354" s="21" t="s">
        <v>772</v>
      </c>
      <c r="F10354" s="22" t="s">
        <v>805</v>
      </c>
    </row>
    <row r="10355" customFormat="false" ht="15" hidden="false" customHeight="false" outlineLevel="0" collapsed="false">
      <c r="A10355" s="4" t="str">
        <f aca="false">B10355&amp;"|"&amp;C10355</f>
        <v>tdbR00000971 Trp-CCA|42</v>
      </c>
      <c r="B10355" s="4" t="s">
        <v>178</v>
      </c>
      <c r="C10355" s="4" t="s">
        <v>821</v>
      </c>
      <c r="D10355" s="4" t="n">
        <v>42</v>
      </c>
      <c r="E10355" s="21" t="s">
        <v>459</v>
      </c>
      <c r="F10355" s="22" t="s">
        <v>805</v>
      </c>
    </row>
    <row r="10356" customFormat="false" ht="15" hidden="false" customHeight="false" outlineLevel="0" collapsed="false">
      <c r="A10356" s="4" t="str">
        <f aca="false">B10356&amp;"|"&amp;C10356</f>
        <v>tdbR00000971 Trp-CCA|43</v>
      </c>
      <c r="B10356" s="4" t="s">
        <v>178</v>
      </c>
      <c r="C10356" s="4" t="s">
        <v>822</v>
      </c>
      <c r="D10356" s="4" t="n">
        <v>43</v>
      </c>
      <c r="E10356" s="21" t="s">
        <v>777</v>
      </c>
      <c r="F10356" s="22" t="s">
        <v>805</v>
      </c>
    </row>
    <row r="10357" customFormat="false" ht="15" hidden="false" customHeight="false" outlineLevel="0" collapsed="false">
      <c r="A10357" s="4" t="str">
        <f aca="false">B10357&amp;"|"&amp;C10357</f>
        <v>tdbR00000971 Trp-CCA|44</v>
      </c>
      <c r="B10357" s="4" t="s">
        <v>178</v>
      </c>
      <c r="C10357" s="4" t="s">
        <v>823</v>
      </c>
      <c r="D10357" s="4" t="n">
        <v>44</v>
      </c>
      <c r="E10357" s="19" t="s">
        <v>780</v>
      </c>
      <c r="F10357" s="20" t="s">
        <v>824</v>
      </c>
    </row>
    <row r="10358" customFormat="false" ht="15" hidden="false" customHeight="false" outlineLevel="0" collapsed="false">
      <c r="A10358" s="4" t="str">
        <f aca="false">B10358&amp;"|"&amp;C10358</f>
        <v>tdbR00000971 Trp-CCA|45</v>
      </c>
      <c r="B10358" s="4" t="s">
        <v>178</v>
      </c>
      <c r="C10358" s="4" t="s">
        <v>825</v>
      </c>
      <c r="D10358" s="4" t="n">
        <v>45</v>
      </c>
      <c r="E10358" s="19" t="s">
        <v>777</v>
      </c>
      <c r="F10358" s="20" t="s">
        <v>824</v>
      </c>
    </row>
    <row r="10359" customFormat="false" ht="15" hidden="false" customHeight="false" outlineLevel="0" collapsed="false">
      <c r="A10359" s="4" t="str">
        <f aca="false">B10359&amp;"|"&amp;C10359</f>
        <v>tdbR00000971 Trp-CCA|46</v>
      </c>
      <c r="B10359" s="4" t="s">
        <v>178</v>
      </c>
      <c r="C10359" s="4" t="s">
        <v>826</v>
      </c>
      <c r="D10359" s="4" t="n">
        <v>46</v>
      </c>
      <c r="E10359" s="19" t="s">
        <v>459</v>
      </c>
      <c r="F10359" s="20" t="s">
        <v>824</v>
      </c>
    </row>
    <row r="10360" customFormat="false" ht="15" hidden="false" customHeight="false" outlineLevel="0" collapsed="false">
      <c r="A10360" s="4" t="str">
        <f aca="false">B10360&amp;"|"&amp;C10360</f>
        <v>tdbR00000971 Trp-CCA|47</v>
      </c>
      <c r="B10360" s="4" t="s">
        <v>178</v>
      </c>
      <c r="C10360" s="4" t="s">
        <v>827</v>
      </c>
      <c r="D10360" s="4" t="n">
        <v>47</v>
      </c>
      <c r="E10360" s="19" t="s">
        <v>777</v>
      </c>
      <c r="F10360" s="20" t="s">
        <v>824</v>
      </c>
    </row>
    <row r="10361" customFormat="false" ht="15" hidden="false" customHeight="false" outlineLevel="0" collapsed="false">
      <c r="A10361" s="4" t="str">
        <f aca="false">B10361&amp;"|"&amp;C10361</f>
        <v>tdbR00000971 Trp-CCA|48</v>
      </c>
      <c r="B10361" s="4" t="s">
        <v>178</v>
      </c>
      <c r="C10361" s="4" t="s">
        <v>828</v>
      </c>
      <c r="D10361" s="4" t="n">
        <v>48</v>
      </c>
      <c r="E10361" s="19" t="s">
        <v>772</v>
      </c>
      <c r="F10361" s="20" t="s">
        <v>824</v>
      </c>
    </row>
    <row r="10362" customFormat="false" ht="15" hidden="false" customHeight="false" outlineLevel="0" collapsed="false">
      <c r="A10362" s="4" t="str">
        <f aca="false">B10362&amp;"|"&amp;C10362</f>
        <v>tdbR00000971 Trp-CCA|49</v>
      </c>
      <c r="B10362" s="4" t="s">
        <v>178</v>
      </c>
      <c r="C10362" s="4" t="s">
        <v>829</v>
      </c>
      <c r="D10362" s="4" t="n">
        <v>49</v>
      </c>
      <c r="E10362" s="23" t="s">
        <v>459</v>
      </c>
      <c r="F10362" s="10" t="s">
        <v>830</v>
      </c>
    </row>
    <row r="10363" customFormat="false" ht="15" hidden="false" customHeight="false" outlineLevel="0" collapsed="false">
      <c r="A10363" s="4" t="str">
        <f aca="false">B10363&amp;"|"&amp;C10363</f>
        <v>tdbR00000971 Trp-CCA|50</v>
      </c>
      <c r="B10363" s="4" t="s">
        <v>178</v>
      </c>
      <c r="C10363" s="4" t="s">
        <v>831</v>
      </c>
      <c r="D10363" s="4" t="n">
        <v>50</v>
      </c>
      <c r="E10363" s="23" t="s">
        <v>772</v>
      </c>
      <c r="F10363" s="10" t="s">
        <v>830</v>
      </c>
    </row>
    <row r="10364" customFormat="false" ht="15" hidden="false" customHeight="false" outlineLevel="0" collapsed="false">
      <c r="A10364" s="4" t="str">
        <f aca="false">B10364&amp;"|"&amp;C10364</f>
        <v>tdbR00000971 Trp-CCA|51</v>
      </c>
      <c r="B10364" s="4" t="s">
        <v>178</v>
      </c>
      <c r="C10364" s="4" t="s">
        <v>832</v>
      </c>
      <c r="D10364" s="4" t="n">
        <v>51</v>
      </c>
      <c r="E10364" s="23" t="s">
        <v>780</v>
      </c>
      <c r="F10364" s="10" t="s">
        <v>830</v>
      </c>
    </row>
    <row r="10365" customFormat="false" ht="15" hidden="false" customHeight="false" outlineLevel="0" collapsed="false">
      <c r="A10365" s="4" t="str">
        <f aca="false">B10365&amp;"|"&amp;C10365</f>
        <v>tdbR00000971 Trp-CCA|52</v>
      </c>
      <c r="B10365" s="4" t="s">
        <v>178</v>
      </c>
      <c r="C10365" s="4" t="s">
        <v>833</v>
      </c>
      <c r="D10365" s="4" t="n">
        <v>52</v>
      </c>
      <c r="E10365" s="23" t="s">
        <v>459</v>
      </c>
      <c r="F10365" s="10" t="s">
        <v>830</v>
      </c>
    </row>
    <row r="10366" customFormat="false" ht="15" hidden="false" customHeight="false" outlineLevel="0" collapsed="false">
      <c r="A10366" s="4" t="str">
        <f aca="false">B10366&amp;"|"&amp;C10366</f>
        <v>tdbR00000971 Trp-CCA|53</v>
      </c>
      <c r="B10366" s="4" t="s">
        <v>178</v>
      </c>
      <c r="C10366" s="4" t="s">
        <v>834</v>
      </c>
      <c r="D10366" s="4" t="n">
        <v>53</v>
      </c>
      <c r="E10366" s="23" t="s">
        <v>459</v>
      </c>
      <c r="F10366" s="10" t="s">
        <v>830</v>
      </c>
    </row>
    <row r="10367" customFormat="false" ht="15" hidden="false" customHeight="false" outlineLevel="0" collapsed="false">
      <c r="A10367" s="4" t="str">
        <f aca="false">B10367&amp;"|"&amp;C10367</f>
        <v>tdbR00000971 Trp-CCA|54</v>
      </c>
      <c r="B10367" s="4" t="s">
        <v>178</v>
      </c>
      <c r="C10367" s="4" t="s">
        <v>835</v>
      </c>
      <c r="D10367" s="4" t="n">
        <v>54</v>
      </c>
      <c r="E10367" s="19" t="s">
        <v>777</v>
      </c>
      <c r="F10367" s="20" t="s">
        <v>836</v>
      </c>
    </row>
    <row r="10368" customFormat="false" ht="15" hidden="false" customHeight="false" outlineLevel="0" collapsed="false">
      <c r="A10368" s="4" t="str">
        <f aca="false">B10368&amp;"|"&amp;C10368</f>
        <v>tdbR00000971 Trp-CCA|55</v>
      </c>
      <c r="B10368" s="4" t="s">
        <v>178</v>
      </c>
      <c r="C10368" s="4" t="s">
        <v>837</v>
      </c>
      <c r="D10368" s="4" t="n">
        <v>55</v>
      </c>
      <c r="E10368" s="19" t="s">
        <v>777</v>
      </c>
      <c r="F10368" s="20" t="s">
        <v>836</v>
      </c>
    </row>
    <row r="10369" customFormat="false" ht="15" hidden="false" customHeight="false" outlineLevel="0" collapsed="false">
      <c r="A10369" s="4" t="str">
        <f aca="false">B10369&amp;"|"&amp;C10369</f>
        <v>tdbR00000971 Trp-CCA|56</v>
      </c>
      <c r="B10369" s="4" t="s">
        <v>178</v>
      </c>
      <c r="C10369" s="4" t="s">
        <v>838</v>
      </c>
      <c r="D10369" s="4" t="n">
        <v>56</v>
      </c>
      <c r="E10369" s="19" t="s">
        <v>772</v>
      </c>
      <c r="F10369" s="20" t="s">
        <v>836</v>
      </c>
    </row>
    <row r="10370" customFormat="false" ht="15" hidden="false" customHeight="false" outlineLevel="0" collapsed="false">
      <c r="A10370" s="4" t="str">
        <f aca="false">B10370&amp;"|"&amp;C10370</f>
        <v>tdbR00000971 Trp-CCA|57</v>
      </c>
      <c r="B10370" s="4" t="s">
        <v>178</v>
      </c>
      <c r="C10370" s="4" t="s">
        <v>839</v>
      </c>
      <c r="D10370" s="4" t="n">
        <v>57</v>
      </c>
      <c r="E10370" s="19" t="s">
        <v>459</v>
      </c>
      <c r="F10370" s="20" t="s">
        <v>836</v>
      </c>
    </row>
    <row r="10371" customFormat="false" ht="15" hidden="false" customHeight="false" outlineLevel="0" collapsed="false">
      <c r="A10371" s="4" t="str">
        <f aca="false">B10371&amp;"|"&amp;C10371</f>
        <v>tdbR00000971 Trp-CCA|58</v>
      </c>
      <c r="B10371" s="4" t="s">
        <v>178</v>
      </c>
      <c r="C10371" s="4" t="s">
        <v>840</v>
      </c>
      <c r="D10371" s="4" t="n">
        <v>58</v>
      </c>
      <c r="E10371" s="19" t="s">
        <v>780</v>
      </c>
      <c r="F10371" s="20" t="s">
        <v>836</v>
      </c>
    </row>
    <row r="10372" customFormat="false" ht="15" hidden="false" customHeight="false" outlineLevel="0" collapsed="false">
      <c r="A10372" s="4" t="str">
        <f aca="false">B10372&amp;"|"&amp;C10372</f>
        <v>tdbR00000971 Trp-CCA|59</v>
      </c>
      <c r="B10372" s="4" t="s">
        <v>178</v>
      </c>
      <c r="C10372" s="4" t="s">
        <v>841</v>
      </c>
      <c r="D10372" s="4" t="n">
        <v>59</v>
      </c>
      <c r="E10372" s="19" t="s">
        <v>777</v>
      </c>
      <c r="F10372" s="20" t="s">
        <v>836</v>
      </c>
    </row>
    <row r="10373" customFormat="false" ht="15" hidden="false" customHeight="false" outlineLevel="0" collapsed="false">
      <c r="A10373" s="4" t="str">
        <f aca="false">B10373&amp;"|"&amp;C10373</f>
        <v>tdbR00000971 Trp-CCA|60</v>
      </c>
      <c r="B10373" s="4" t="s">
        <v>178</v>
      </c>
      <c r="C10373" s="4" t="s">
        <v>842</v>
      </c>
      <c r="D10373" s="4" t="n">
        <v>60</v>
      </c>
      <c r="E10373" s="19" t="s">
        <v>777</v>
      </c>
      <c r="F10373" s="20" t="s">
        <v>836</v>
      </c>
    </row>
    <row r="10374" customFormat="false" ht="15" hidden="false" customHeight="false" outlineLevel="0" collapsed="false">
      <c r="A10374" s="4" t="str">
        <f aca="false">B10374&amp;"|"&amp;C10374</f>
        <v>tdbR00000971 Trp-CCA|61</v>
      </c>
      <c r="B10374" s="4" t="s">
        <v>178</v>
      </c>
      <c r="C10374" s="4" t="s">
        <v>843</v>
      </c>
      <c r="D10374" s="4" t="n">
        <v>61</v>
      </c>
      <c r="E10374" s="23" t="s">
        <v>772</v>
      </c>
      <c r="F10374" s="10" t="s">
        <v>830</v>
      </c>
    </row>
    <row r="10375" customFormat="false" ht="15" hidden="false" customHeight="false" outlineLevel="0" collapsed="false">
      <c r="A10375" s="4" t="str">
        <f aca="false">B10375&amp;"|"&amp;C10375</f>
        <v>tdbR00000971 Trp-CCA|62</v>
      </c>
      <c r="B10375" s="4" t="s">
        <v>178</v>
      </c>
      <c r="C10375" s="4" t="s">
        <v>844</v>
      </c>
      <c r="D10375" s="4" t="n">
        <v>62</v>
      </c>
      <c r="E10375" s="23" t="s">
        <v>772</v>
      </c>
      <c r="F10375" s="10" t="s">
        <v>830</v>
      </c>
    </row>
    <row r="10376" customFormat="false" ht="15" hidden="false" customHeight="false" outlineLevel="0" collapsed="false">
      <c r="A10376" s="4" t="str">
        <f aca="false">B10376&amp;"|"&amp;C10376</f>
        <v>tdbR00000971 Trp-CCA|63</v>
      </c>
      <c r="B10376" s="4" t="s">
        <v>178</v>
      </c>
      <c r="C10376" s="4" t="s">
        <v>845</v>
      </c>
      <c r="D10376" s="4" t="n">
        <v>63</v>
      </c>
      <c r="E10376" s="23" t="s">
        <v>777</v>
      </c>
      <c r="F10376" s="10" t="s">
        <v>830</v>
      </c>
    </row>
    <row r="10377" customFormat="false" ht="15" hidden="false" customHeight="false" outlineLevel="0" collapsed="false">
      <c r="A10377" s="4" t="str">
        <f aca="false">B10377&amp;"|"&amp;C10377</f>
        <v>tdbR00000971 Trp-CCA|64</v>
      </c>
      <c r="B10377" s="4" t="s">
        <v>178</v>
      </c>
      <c r="C10377" s="4" t="s">
        <v>846</v>
      </c>
      <c r="D10377" s="4" t="n">
        <v>64</v>
      </c>
      <c r="E10377" s="23" t="s">
        <v>459</v>
      </c>
      <c r="F10377" s="10" t="s">
        <v>830</v>
      </c>
    </row>
    <row r="10378" customFormat="false" ht="15" hidden="false" customHeight="false" outlineLevel="0" collapsed="false">
      <c r="A10378" s="4" t="str">
        <f aca="false">B10378&amp;"|"&amp;C10378</f>
        <v>tdbR00000971 Trp-CCA|65</v>
      </c>
      <c r="B10378" s="4" t="s">
        <v>178</v>
      </c>
      <c r="C10378" s="4" t="s">
        <v>847</v>
      </c>
      <c r="D10378" s="4" t="n">
        <v>65</v>
      </c>
      <c r="E10378" s="23" t="s">
        <v>772</v>
      </c>
      <c r="F10378" s="10" t="s">
        <v>830</v>
      </c>
    </row>
    <row r="10379" customFormat="false" ht="15" hidden="false" customHeight="false" outlineLevel="0" collapsed="false">
      <c r="A10379" s="4" t="str">
        <f aca="false">B10379&amp;"|"&amp;C10379</f>
        <v>tdbR00000971 Trp-CCA|66</v>
      </c>
      <c r="B10379" s="4" t="s">
        <v>178</v>
      </c>
      <c r="C10379" s="4" t="s">
        <v>848</v>
      </c>
      <c r="D10379" s="4" t="n">
        <v>66</v>
      </c>
      <c r="E10379" s="17" t="s">
        <v>772</v>
      </c>
      <c r="F10379" s="18" t="s">
        <v>768</v>
      </c>
    </row>
    <row r="10380" customFormat="false" ht="15" hidden="false" customHeight="false" outlineLevel="0" collapsed="false">
      <c r="A10380" s="4" t="str">
        <f aca="false">B10380&amp;"|"&amp;C10380</f>
        <v>tdbR00000971 Trp-CCA|67</v>
      </c>
      <c r="B10380" s="4" t="s">
        <v>178</v>
      </c>
      <c r="C10380" s="4" t="s">
        <v>849</v>
      </c>
      <c r="D10380" s="4" t="n">
        <v>67</v>
      </c>
      <c r="E10380" s="17" t="s">
        <v>459</v>
      </c>
      <c r="F10380" s="18" t="s">
        <v>768</v>
      </c>
    </row>
    <row r="10381" customFormat="false" ht="15" hidden="false" customHeight="false" outlineLevel="0" collapsed="false">
      <c r="A10381" s="4" t="str">
        <f aca="false">B10381&amp;"|"&amp;C10381</f>
        <v>tdbR00000971 Trp-CCA|68</v>
      </c>
      <c r="B10381" s="4" t="s">
        <v>178</v>
      </c>
      <c r="C10381" s="4" t="s">
        <v>850</v>
      </c>
      <c r="D10381" s="4" t="n">
        <v>68</v>
      </c>
      <c r="E10381" s="17" t="s">
        <v>772</v>
      </c>
      <c r="F10381" s="18" t="s">
        <v>768</v>
      </c>
    </row>
    <row r="10382" customFormat="false" ht="15" hidden="false" customHeight="false" outlineLevel="0" collapsed="false">
      <c r="A10382" s="4" t="str">
        <f aca="false">B10382&amp;"|"&amp;C10382</f>
        <v>tdbR00000971 Trp-CCA|69</v>
      </c>
      <c r="B10382" s="4" t="s">
        <v>178</v>
      </c>
      <c r="C10382" s="4" t="s">
        <v>851</v>
      </c>
      <c r="D10382" s="4" t="n">
        <v>69</v>
      </c>
      <c r="E10382" s="17" t="s">
        <v>772</v>
      </c>
      <c r="F10382" s="18" t="s">
        <v>768</v>
      </c>
    </row>
    <row r="10383" customFormat="false" ht="15" hidden="false" customHeight="false" outlineLevel="0" collapsed="false">
      <c r="A10383" s="4" t="str">
        <f aca="false">B10383&amp;"|"&amp;C10383</f>
        <v>tdbR00000971 Trp-CCA|70</v>
      </c>
      <c r="B10383" s="4" t="s">
        <v>178</v>
      </c>
      <c r="C10383" s="4" t="s">
        <v>852</v>
      </c>
      <c r="D10383" s="4" t="n">
        <v>70</v>
      </c>
      <c r="E10383" s="17" t="s">
        <v>772</v>
      </c>
      <c r="F10383" s="18" t="s">
        <v>768</v>
      </c>
    </row>
    <row r="10384" customFormat="false" ht="15" hidden="false" customHeight="false" outlineLevel="0" collapsed="false">
      <c r="A10384" s="4" t="str">
        <f aca="false">B10384&amp;"|"&amp;C10384</f>
        <v>tdbR00000971 Trp-CCA|71</v>
      </c>
      <c r="B10384" s="4" t="s">
        <v>178</v>
      </c>
      <c r="C10384" s="4" t="s">
        <v>853</v>
      </c>
      <c r="D10384" s="4" t="n">
        <v>71</v>
      </c>
      <c r="E10384" s="17" t="s">
        <v>772</v>
      </c>
      <c r="F10384" s="18" t="s">
        <v>768</v>
      </c>
    </row>
    <row r="10385" customFormat="false" ht="15" hidden="false" customHeight="false" outlineLevel="0" collapsed="false">
      <c r="A10385" s="4" t="str">
        <f aca="false">B10385&amp;"|"&amp;C10385</f>
        <v>tdbR00000971 Trp-CCA|72</v>
      </c>
      <c r="B10385" s="4" t="s">
        <v>178</v>
      </c>
      <c r="C10385" s="4" t="s">
        <v>854</v>
      </c>
      <c r="D10385" s="4" t="n">
        <v>72</v>
      </c>
      <c r="E10385" s="17" t="s">
        <v>777</v>
      </c>
      <c r="F10385" s="18" t="s">
        <v>768</v>
      </c>
    </row>
    <row r="10386" customFormat="false" ht="15" hidden="false" customHeight="false" outlineLevel="0" collapsed="false">
      <c r="A10386" s="4" t="str">
        <f aca="false">B10386&amp;"|"&amp;C10386</f>
        <v>tdbR00000972 Tyr-GUA|1</v>
      </c>
      <c r="B10386" s="4" t="s">
        <v>179</v>
      </c>
      <c r="C10386" s="4" t="s">
        <v>767</v>
      </c>
      <c r="D10386" s="4" t="n">
        <v>1</v>
      </c>
      <c r="E10386" s="17" t="s">
        <v>459</v>
      </c>
      <c r="F10386" s="18" t="s">
        <v>768</v>
      </c>
    </row>
    <row r="10387" customFormat="false" ht="15" hidden="false" customHeight="false" outlineLevel="0" collapsed="false">
      <c r="A10387" s="4" t="str">
        <f aca="false">B10387&amp;"|"&amp;C10387</f>
        <v>tdbR00000972 Tyr-GUA|2</v>
      </c>
      <c r="B10387" s="4" t="s">
        <v>179</v>
      </c>
      <c r="C10387" s="4" t="s">
        <v>769</v>
      </c>
      <c r="D10387" s="4" t="n">
        <v>2</v>
      </c>
      <c r="E10387" s="17" t="s">
        <v>459</v>
      </c>
      <c r="F10387" s="18" t="s">
        <v>768</v>
      </c>
    </row>
    <row r="10388" customFormat="false" ht="15" hidden="false" customHeight="false" outlineLevel="0" collapsed="false">
      <c r="A10388" s="4" t="str">
        <f aca="false">B10388&amp;"|"&amp;C10388</f>
        <v>tdbR00000972 Tyr-GUA|3</v>
      </c>
      <c r="B10388" s="4" t="s">
        <v>179</v>
      </c>
      <c r="C10388" s="4" t="s">
        <v>770</v>
      </c>
      <c r="D10388" s="4" t="n">
        <v>3</v>
      </c>
      <c r="E10388" s="17" t="s">
        <v>772</v>
      </c>
      <c r="F10388" s="18" t="s">
        <v>768</v>
      </c>
    </row>
    <row r="10389" customFormat="false" ht="15" hidden="false" customHeight="false" outlineLevel="0" collapsed="false">
      <c r="A10389" s="4" t="str">
        <f aca="false">B10389&amp;"|"&amp;C10389</f>
        <v>tdbR00000972 Tyr-GUA|4</v>
      </c>
      <c r="B10389" s="4" t="s">
        <v>179</v>
      </c>
      <c r="C10389" s="4" t="s">
        <v>771</v>
      </c>
      <c r="D10389" s="4" t="n">
        <v>4</v>
      </c>
      <c r="E10389" s="17" t="s">
        <v>459</v>
      </c>
      <c r="F10389" s="18" t="s">
        <v>768</v>
      </c>
    </row>
    <row r="10390" customFormat="false" ht="15" hidden="false" customHeight="false" outlineLevel="0" collapsed="false">
      <c r="A10390" s="4" t="str">
        <f aca="false">B10390&amp;"|"&amp;C10390</f>
        <v>tdbR00000972 Tyr-GUA|5</v>
      </c>
      <c r="B10390" s="4" t="s">
        <v>179</v>
      </c>
      <c r="C10390" s="4" t="s">
        <v>773</v>
      </c>
      <c r="D10390" s="4" t="n">
        <v>5</v>
      </c>
      <c r="E10390" s="17" t="s">
        <v>459</v>
      </c>
      <c r="F10390" s="18" t="s">
        <v>768</v>
      </c>
    </row>
    <row r="10391" customFormat="false" ht="15" hidden="false" customHeight="false" outlineLevel="0" collapsed="false">
      <c r="A10391" s="4" t="str">
        <f aca="false">B10391&amp;"|"&amp;C10391</f>
        <v>tdbR00000972 Tyr-GUA|6</v>
      </c>
      <c r="B10391" s="4" t="s">
        <v>179</v>
      </c>
      <c r="C10391" s="4" t="s">
        <v>774</v>
      </c>
      <c r="D10391" s="4" t="n">
        <v>6</v>
      </c>
      <c r="E10391" s="17" t="s">
        <v>777</v>
      </c>
      <c r="F10391" s="18" t="s">
        <v>768</v>
      </c>
    </row>
    <row r="10392" customFormat="false" ht="15" hidden="false" customHeight="false" outlineLevel="0" collapsed="false">
      <c r="A10392" s="4" t="str">
        <f aca="false">B10392&amp;"|"&amp;C10392</f>
        <v>tdbR00000972 Tyr-GUA|7</v>
      </c>
      <c r="B10392" s="4" t="s">
        <v>179</v>
      </c>
      <c r="C10392" s="4" t="s">
        <v>775</v>
      </c>
      <c r="D10392" s="4" t="n">
        <v>7</v>
      </c>
      <c r="E10392" s="17" t="s">
        <v>459</v>
      </c>
      <c r="F10392" s="18" t="s">
        <v>768</v>
      </c>
    </row>
    <row r="10393" customFormat="false" ht="15" hidden="false" customHeight="false" outlineLevel="0" collapsed="false">
      <c r="A10393" s="4" t="str">
        <f aca="false">B10393&amp;"|"&amp;C10393</f>
        <v>tdbR00000972 Tyr-GUA|8</v>
      </c>
      <c r="B10393" s="4" t="s">
        <v>179</v>
      </c>
      <c r="C10393" s="4" t="s">
        <v>776</v>
      </c>
      <c r="D10393" s="4" t="n">
        <v>8</v>
      </c>
      <c r="E10393" s="3" t="s">
        <v>777</v>
      </c>
      <c r="F10393" s="4" t="s">
        <v>778</v>
      </c>
    </row>
    <row r="10394" customFormat="false" ht="15" hidden="false" customHeight="false" outlineLevel="0" collapsed="false">
      <c r="A10394" s="4" t="str">
        <f aca="false">B10394&amp;"|"&amp;C10394</f>
        <v>tdbR00000972 Tyr-GUA|9</v>
      </c>
      <c r="B10394" s="4" t="s">
        <v>179</v>
      </c>
      <c r="C10394" s="4" t="s">
        <v>779</v>
      </c>
      <c r="D10394" s="4" t="n">
        <v>9</v>
      </c>
      <c r="E10394" s="3" t="s">
        <v>459</v>
      </c>
      <c r="F10394" s="4" t="s">
        <v>781</v>
      </c>
    </row>
    <row r="10395" customFormat="false" ht="15" hidden="false" customHeight="false" outlineLevel="0" collapsed="false">
      <c r="A10395" s="4" t="str">
        <f aca="false">B10395&amp;"|"&amp;C10395</f>
        <v>tdbR00000972 Tyr-GUA|10</v>
      </c>
      <c r="B10395" s="4" t="s">
        <v>179</v>
      </c>
      <c r="C10395" s="4" t="s">
        <v>782</v>
      </c>
      <c r="D10395" s="4" t="n">
        <v>10</v>
      </c>
      <c r="E10395" s="8" t="s">
        <v>772</v>
      </c>
      <c r="F10395" s="7" t="s">
        <v>783</v>
      </c>
    </row>
    <row r="10396" customFormat="false" ht="15" hidden="false" customHeight="false" outlineLevel="0" collapsed="false">
      <c r="A10396" s="4" t="str">
        <f aca="false">B10396&amp;"|"&amp;C10396</f>
        <v>tdbR00000972 Tyr-GUA|11</v>
      </c>
      <c r="B10396" s="4" t="s">
        <v>179</v>
      </c>
      <c r="C10396" s="4" t="s">
        <v>784</v>
      </c>
      <c r="D10396" s="4" t="n">
        <v>11</v>
      </c>
      <c r="E10396" s="8" t="s">
        <v>772</v>
      </c>
      <c r="F10396" s="7" t="s">
        <v>783</v>
      </c>
    </row>
    <row r="10397" customFormat="false" ht="15" hidden="false" customHeight="false" outlineLevel="0" collapsed="false">
      <c r="A10397" s="4" t="str">
        <f aca="false">B10397&amp;"|"&amp;C10397</f>
        <v>tdbR00000972 Tyr-GUA|12</v>
      </c>
      <c r="B10397" s="4" t="s">
        <v>179</v>
      </c>
      <c r="C10397" s="4" t="s">
        <v>785</v>
      </c>
      <c r="D10397" s="4" t="n">
        <v>12</v>
      </c>
      <c r="E10397" s="8" t="s">
        <v>772</v>
      </c>
      <c r="F10397" s="7" t="s">
        <v>783</v>
      </c>
    </row>
    <row r="10398" customFormat="false" ht="15" hidden="false" customHeight="false" outlineLevel="0" collapsed="false">
      <c r="A10398" s="4" t="str">
        <f aca="false">B10398&amp;"|"&amp;C10398</f>
        <v>tdbR00000972 Tyr-GUA|13</v>
      </c>
      <c r="B10398" s="4" t="s">
        <v>179</v>
      </c>
      <c r="C10398" s="4" t="s">
        <v>786</v>
      </c>
      <c r="D10398" s="4" t="n">
        <v>13</v>
      </c>
      <c r="E10398" s="8" t="s">
        <v>459</v>
      </c>
      <c r="F10398" s="7" t="s">
        <v>783</v>
      </c>
    </row>
    <row r="10399" customFormat="false" ht="15" hidden="false" customHeight="false" outlineLevel="0" collapsed="false">
      <c r="A10399" s="4" t="str">
        <f aca="false">B10399&amp;"|"&amp;C10399</f>
        <v>tdbR00000972 Tyr-GUA|14</v>
      </c>
      <c r="B10399" s="4" t="s">
        <v>179</v>
      </c>
      <c r="C10399" s="4" t="s">
        <v>787</v>
      </c>
      <c r="D10399" s="4" t="n">
        <v>14</v>
      </c>
      <c r="E10399" s="19" t="s">
        <v>780</v>
      </c>
      <c r="F10399" s="20" t="s">
        <v>788</v>
      </c>
    </row>
    <row r="10400" customFormat="false" ht="15" hidden="false" customHeight="false" outlineLevel="0" collapsed="false">
      <c r="A10400" s="4" t="str">
        <f aca="false">B10400&amp;"|"&amp;C10400</f>
        <v>tdbR00000972 Tyr-GUA|15</v>
      </c>
      <c r="B10400" s="4" t="s">
        <v>179</v>
      </c>
      <c r="C10400" s="4" t="s">
        <v>789</v>
      </c>
      <c r="D10400" s="4" t="n">
        <v>15</v>
      </c>
      <c r="E10400" s="19" t="s">
        <v>459</v>
      </c>
      <c r="F10400" s="20" t="s">
        <v>788</v>
      </c>
    </row>
    <row r="10401" customFormat="false" ht="15" hidden="false" customHeight="false" outlineLevel="0" collapsed="false">
      <c r="A10401" s="4" t="str">
        <f aca="false">B10401&amp;"|"&amp;C10401</f>
        <v>tdbR00000972 Tyr-GUA|16</v>
      </c>
      <c r="B10401" s="4" t="s">
        <v>179</v>
      </c>
      <c r="C10401" s="4" t="s">
        <v>790</v>
      </c>
      <c r="D10401" s="4" t="n">
        <v>16</v>
      </c>
      <c r="E10401" s="19" t="s">
        <v>777</v>
      </c>
      <c r="F10401" s="20" t="s">
        <v>788</v>
      </c>
    </row>
    <row r="10402" customFormat="false" ht="15" hidden="false" customHeight="false" outlineLevel="0" collapsed="false">
      <c r="A10402" s="4" t="str">
        <f aca="false">B10402&amp;"|"&amp;C10402</f>
        <v>tdbR00000972 Tyr-GUA|18</v>
      </c>
      <c r="B10402" s="4" t="s">
        <v>179</v>
      </c>
      <c r="C10402" s="4" t="s">
        <v>793</v>
      </c>
      <c r="D10402" s="4" t="n">
        <v>17</v>
      </c>
      <c r="E10402" s="19" t="s">
        <v>459</v>
      </c>
      <c r="F10402" s="20" t="s">
        <v>788</v>
      </c>
    </row>
    <row r="10403" customFormat="false" ht="15" hidden="false" customHeight="false" outlineLevel="0" collapsed="false">
      <c r="A10403" s="4" t="str">
        <f aca="false">B10403&amp;"|"&amp;C10403</f>
        <v>tdbR00000972 Tyr-GUA|19</v>
      </c>
      <c r="B10403" s="4" t="s">
        <v>179</v>
      </c>
      <c r="C10403" s="4" t="s">
        <v>794</v>
      </c>
      <c r="D10403" s="4" t="n">
        <v>18</v>
      </c>
      <c r="E10403" s="19" t="s">
        <v>459</v>
      </c>
      <c r="F10403" s="20" t="s">
        <v>788</v>
      </c>
    </row>
    <row r="10404" customFormat="false" ht="15" hidden="false" customHeight="false" outlineLevel="0" collapsed="false">
      <c r="A10404" s="4" t="str">
        <f aca="false">B10404&amp;"|"&amp;C10404</f>
        <v>tdbR00000972 Tyr-GUA|20</v>
      </c>
      <c r="B10404" s="4" t="s">
        <v>179</v>
      </c>
      <c r="C10404" s="4" t="s">
        <v>795</v>
      </c>
      <c r="D10404" s="4" t="n">
        <v>19</v>
      </c>
      <c r="E10404" s="19" t="s">
        <v>772</v>
      </c>
      <c r="F10404" s="20" t="s">
        <v>788</v>
      </c>
    </row>
    <row r="10405" customFormat="false" ht="15" hidden="false" customHeight="false" outlineLevel="0" collapsed="false">
      <c r="A10405" s="4" t="str">
        <f aca="false">B10405&amp;"|"&amp;C10405</f>
        <v>tdbR00000972 Tyr-GUA|20a</v>
      </c>
      <c r="B10405" s="4" t="s">
        <v>179</v>
      </c>
      <c r="C10405" s="4" t="s">
        <v>796</v>
      </c>
      <c r="D10405" s="4" t="n">
        <v>20</v>
      </c>
      <c r="E10405" s="19" t="s">
        <v>772</v>
      </c>
      <c r="F10405" s="20" t="s">
        <v>788</v>
      </c>
    </row>
    <row r="10406" customFormat="false" ht="15" hidden="false" customHeight="false" outlineLevel="0" collapsed="false">
      <c r="A10406" s="4" t="str">
        <f aca="false">B10406&amp;"|"&amp;C10406</f>
        <v>tdbR00000972 Tyr-GUA|20b</v>
      </c>
      <c r="B10406" s="4" t="s">
        <v>179</v>
      </c>
      <c r="C10406" s="4" t="s">
        <v>855</v>
      </c>
      <c r="D10406" s="4" t="n">
        <v>21</v>
      </c>
      <c r="E10406" s="19" t="s">
        <v>780</v>
      </c>
      <c r="F10406" s="20" t="s">
        <v>788</v>
      </c>
    </row>
    <row r="10407" customFormat="false" ht="15" hidden="false" customHeight="false" outlineLevel="0" collapsed="false">
      <c r="A10407" s="4" t="str">
        <f aca="false">B10407&amp;"|"&amp;C10407</f>
        <v>tdbR00000972 Tyr-GUA|21</v>
      </c>
      <c r="B10407" s="4" t="s">
        <v>179</v>
      </c>
      <c r="C10407" s="4" t="s">
        <v>797</v>
      </c>
      <c r="D10407" s="4" t="n">
        <v>22</v>
      </c>
      <c r="E10407" s="19" t="s">
        <v>780</v>
      </c>
      <c r="F10407" s="20" t="s">
        <v>788</v>
      </c>
    </row>
    <row r="10408" customFormat="false" ht="15" hidden="false" customHeight="false" outlineLevel="0" collapsed="false">
      <c r="A10408" s="4" t="str">
        <f aca="false">B10408&amp;"|"&amp;C10408</f>
        <v>tdbR00000972 Tyr-GUA|22</v>
      </c>
      <c r="B10408" s="4" t="s">
        <v>179</v>
      </c>
      <c r="C10408" s="4" t="s">
        <v>798</v>
      </c>
      <c r="D10408" s="4" t="n">
        <v>23</v>
      </c>
      <c r="E10408" s="8" t="s">
        <v>780</v>
      </c>
      <c r="F10408" s="7" t="s">
        <v>783</v>
      </c>
    </row>
    <row r="10409" customFormat="false" ht="15" hidden="false" customHeight="false" outlineLevel="0" collapsed="false">
      <c r="A10409" s="4" t="str">
        <f aca="false">B10409&amp;"|"&amp;C10409</f>
        <v>tdbR00000972 Tyr-GUA|23</v>
      </c>
      <c r="B10409" s="4" t="s">
        <v>179</v>
      </c>
      <c r="C10409" s="4" t="s">
        <v>799</v>
      </c>
      <c r="D10409" s="4" t="n">
        <v>24</v>
      </c>
      <c r="E10409" s="8" t="s">
        <v>459</v>
      </c>
      <c r="F10409" s="7" t="s">
        <v>783</v>
      </c>
    </row>
    <row r="10410" customFormat="false" ht="15" hidden="false" customHeight="false" outlineLevel="0" collapsed="false">
      <c r="A10410" s="4" t="str">
        <f aca="false">B10410&amp;"|"&amp;C10410</f>
        <v>tdbR00000972 Tyr-GUA|24</v>
      </c>
      <c r="B10410" s="4" t="s">
        <v>179</v>
      </c>
      <c r="C10410" s="4" t="s">
        <v>800</v>
      </c>
      <c r="D10410" s="4" t="n">
        <v>25</v>
      </c>
      <c r="E10410" s="8" t="s">
        <v>459</v>
      </c>
      <c r="F10410" s="7" t="s">
        <v>783</v>
      </c>
    </row>
    <row r="10411" customFormat="false" ht="15" hidden="false" customHeight="false" outlineLevel="0" collapsed="false">
      <c r="A10411" s="4" t="str">
        <f aca="false">B10411&amp;"|"&amp;C10411</f>
        <v>tdbR00000972 Tyr-GUA|25</v>
      </c>
      <c r="B10411" s="4" t="s">
        <v>179</v>
      </c>
      <c r="C10411" s="4" t="s">
        <v>801</v>
      </c>
      <c r="D10411" s="4" t="n">
        <v>26</v>
      </c>
      <c r="E10411" s="8" t="s">
        <v>459</v>
      </c>
      <c r="F10411" s="7" t="s">
        <v>783</v>
      </c>
    </row>
    <row r="10412" customFormat="false" ht="15" hidden="false" customHeight="false" outlineLevel="0" collapsed="false">
      <c r="A10412" s="4" t="str">
        <f aca="false">B10412&amp;"|"&amp;C10412</f>
        <v>tdbR00000972 Tyr-GUA|26</v>
      </c>
      <c r="B10412" s="4" t="s">
        <v>179</v>
      </c>
      <c r="C10412" s="4" t="s">
        <v>802</v>
      </c>
      <c r="D10412" s="4" t="n">
        <v>27</v>
      </c>
      <c r="E10412" s="3" t="s">
        <v>780</v>
      </c>
      <c r="F10412" s="4" t="s">
        <v>803</v>
      </c>
    </row>
    <row r="10413" customFormat="false" ht="15" hidden="false" customHeight="false" outlineLevel="0" collapsed="false">
      <c r="A10413" s="4" t="str">
        <f aca="false">B10413&amp;"|"&amp;C10413</f>
        <v>tdbR00000972 Tyr-GUA|27</v>
      </c>
      <c r="B10413" s="4" t="s">
        <v>179</v>
      </c>
      <c r="C10413" s="4" t="s">
        <v>804</v>
      </c>
      <c r="D10413" s="4" t="n">
        <v>28</v>
      </c>
      <c r="E10413" s="21" t="s">
        <v>459</v>
      </c>
      <c r="F10413" s="22" t="s">
        <v>805</v>
      </c>
    </row>
    <row r="10414" customFormat="false" ht="15" hidden="false" customHeight="false" outlineLevel="0" collapsed="false">
      <c r="A10414" s="4" t="str">
        <f aca="false">B10414&amp;"|"&amp;C10414</f>
        <v>tdbR00000972 Tyr-GUA|28</v>
      </c>
      <c r="B10414" s="4" t="s">
        <v>179</v>
      </c>
      <c r="C10414" s="4" t="s">
        <v>806</v>
      </c>
      <c r="D10414" s="4" t="n">
        <v>29</v>
      </c>
      <c r="E10414" s="21" t="s">
        <v>772</v>
      </c>
      <c r="F10414" s="22" t="s">
        <v>805</v>
      </c>
    </row>
    <row r="10415" customFormat="false" ht="15" hidden="false" customHeight="false" outlineLevel="0" collapsed="false">
      <c r="A10415" s="4" t="str">
        <f aca="false">B10415&amp;"|"&amp;C10415</f>
        <v>tdbR00000972 Tyr-GUA|29</v>
      </c>
      <c r="B10415" s="4" t="s">
        <v>179</v>
      </c>
      <c r="C10415" s="4" t="s">
        <v>807</v>
      </c>
      <c r="D10415" s="4" t="n">
        <v>30</v>
      </c>
      <c r="E10415" s="21" t="s">
        <v>780</v>
      </c>
      <c r="F10415" s="22" t="s">
        <v>805</v>
      </c>
    </row>
    <row r="10416" customFormat="false" ht="15" hidden="false" customHeight="false" outlineLevel="0" collapsed="false">
      <c r="A10416" s="4" t="str">
        <f aca="false">B10416&amp;"|"&amp;C10416</f>
        <v>tdbR00000972 Tyr-GUA|30</v>
      </c>
      <c r="B10416" s="4" t="s">
        <v>179</v>
      </c>
      <c r="C10416" s="4" t="s">
        <v>808</v>
      </c>
      <c r="D10416" s="4" t="n">
        <v>31</v>
      </c>
      <c r="E10416" s="21" t="s">
        <v>459</v>
      </c>
      <c r="F10416" s="22" t="s">
        <v>805</v>
      </c>
    </row>
    <row r="10417" customFormat="false" ht="15" hidden="false" customHeight="false" outlineLevel="0" collapsed="false">
      <c r="A10417" s="4" t="str">
        <f aca="false">B10417&amp;"|"&amp;C10417</f>
        <v>tdbR00000972 Tyr-GUA|31</v>
      </c>
      <c r="B10417" s="4" t="s">
        <v>179</v>
      </c>
      <c r="C10417" s="4" t="s">
        <v>809</v>
      </c>
      <c r="D10417" s="4" t="n">
        <v>32</v>
      </c>
      <c r="E10417" s="21" t="s">
        <v>780</v>
      </c>
      <c r="F10417" s="22" t="s">
        <v>805</v>
      </c>
    </row>
    <row r="10418" customFormat="false" ht="15" hidden="false" customHeight="false" outlineLevel="0" collapsed="false">
      <c r="A10418" s="4" t="str">
        <f aca="false">B10418&amp;"|"&amp;C10418</f>
        <v>tdbR00000972 Tyr-GUA|32</v>
      </c>
      <c r="B10418" s="4" t="s">
        <v>179</v>
      </c>
      <c r="C10418" s="4" t="s">
        <v>810</v>
      </c>
      <c r="D10418" s="4" t="n">
        <v>33</v>
      </c>
      <c r="E10418" s="19" t="s">
        <v>772</v>
      </c>
      <c r="F10418" s="20" t="s">
        <v>811</v>
      </c>
    </row>
    <row r="10419" customFormat="false" ht="15" hidden="false" customHeight="false" outlineLevel="0" collapsed="false">
      <c r="A10419" s="4" t="str">
        <f aca="false">B10419&amp;"|"&amp;C10419</f>
        <v>tdbR00000972 Tyr-GUA|33</v>
      </c>
      <c r="B10419" s="4" t="s">
        <v>179</v>
      </c>
      <c r="C10419" s="4" t="s">
        <v>812</v>
      </c>
      <c r="D10419" s="4" t="n">
        <v>34</v>
      </c>
      <c r="E10419" s="19" t="s">
        <v>777</v>
      </c>
      <c r="F10419" s="20" t="s">
        <v>811</v>
      </c>
    </row>
    <row r="10420" customFormat="false" ht="15" hidden="false" customHeight="false" outlineLevel="0" collapsed="false">
      <c r="A10420" s="4" t="str">
        <f aca="false">B10420&amp;"|"&amp;C10420</f>
        <v>tdbR00000972 Tyr-GUA|34</v>
      </c>
      <c r="B10420" s="4" t="s">
        <v>179</v>
      </c>
      <c r="C10420" s="4" t="s">
        <v>813</v>
      </c>
      <c r="D10420" s="4" t="n">
        <v>35</v>
      </c>
      <c r="E10420" s="19" t="s">
        <v>459</v>
      </c>
      <c r="F10420" s="20" t="s">
        <v>811</v>
      </c>
    </row>
    <row r="10421" customFormat="false" ht="15" hidden="false" customHeight="false" outlineLevel="0" collapsed="false">
      <c r="A10421" s="4" t="str">
        <f aca="false">B10421&amp;"|"&amp;C10421</f>
        <v>tdbR00000972 Tyr-GUA|35</v>
      </c>
      <c r="B10421" s="4" t="s">
        <v>179</v>
      </c>
      <c r="C10421" s="4" t="s">
        <v>814</v>
      </c>
      <c r="D10421" s="4" t="n">
        <v>36</v>
      </c>
      <c r="E10421" s="19" t="s">
        <v>777</v>
      </c>
      <c r="F10421" s="20" t="s">
        <v>811</v>
      </c>
    </row>
    <row r="10422" customFormat="false" ht="15" hidden="false" customHeight="false" outlineLevel="0" collapsed="false">
      <c r="A10422" s="4" t="str">
        <f aca="false">B10422&amp;"|"&amp;C10422</f>
        <v>tdbR00000972 Tyr-GUA|36</v>
      </c>
      <c r="B10422" s="4" t="s">
        <v>179</v>
      </c>
      <c r="C10422" s="4" t="s">
        <v>815</v>
      </c>
      <c r="D10422" s="4" t="n">
        <v>37</v>
      </c>
      <c r="E10422" s="19" t="s">
        <v>780</v>
      </c>
      <c r="F10422" s="20" t="s">
        <v>811</v>
      </c>
    </row>
    <row r="10423" customFormat="false" ht="15" hidden="false" customHeight="false" outlineLevel="0" collapsed="false">
      <c r="A10423" s="4" t="str">
        <f aca="false">B10423&amp;"|"&amp;C10423</f>
        <v>tdbR00000972 Tyr-GUA|37</v>
      </c>
      <c r="B10423" s="4" t="s">
        <v>179</v>
      </c>
      <c r="C10423" s="4" t="s">
        <v>816</v>
      </c>
      <c r="D10423" s="4" t="n">
        <v>38</v>
      </c>
      <c r="E10423" s="19" t="s">
        <v>780</v>
      </c>
      <c r="F10423" s="20" t="s">
        <v>811</v>
      </c>
    </row>
    <row r="10424" customFormat="false" ht="15" hidden="false" customHeight="false" outlineLevel="0" collapsed="false">
      <c r="A10424" s="4" t="str">
        <f aca="false">B10424&amp;"|"&amp;C10424</f>
        <v>tdbR00000972 Tyr-GUA|38</v>
      </c>
      <c r="B10424" s="4" t="s">
        <v>179</v>
      </c>
      <c r="C10424" s="4" t="s">
        <v>817</v>
      </c>
      <c r="D10424" s="4" t="n">
        <v>39</v>
      </c>
      <c r="E10424" s="19" t="s">
        <v>780</v>
      </c>
      <c r="F10424" s="20" t="s">
        <v>811</v>
      </c>
    </row>
    <row r="10425" customFormat="false" ht="15" hidden="false" customHeight="false" outlineLevel="0" collapsed="false">
      <c r="A10425" s="4" t="str">
        <f aca="false">B10425&amp;"|"&amp;C10425</f>
        <v>tdbR00000972 Tyr-GUA|39</v>
      </c>
      <c r="B10425" s="4" t="s">
        <v>179</v>
      </c>
      <c r="C10425" s="4" t="s">
        <v>818</v>
      </c>
      <c r="D10425" s="4" t="n">
        <v>40</v>
      </c>
      <c r="E10425" s="21" t="s">
        <v>777</v>
      </c>
      <c r="F10425" s="22" t="s">
        <v>805</v>
      </c>
    </row>
    <row r="10426" customFormat="false" ht="15" hidden="false" customHeight="false" outlineLevel="0" collapsed="false">
      <c r="A10426" s="4" t="str">
        <f aca="false">B10426&amp;"|"&amp;C10426</f>
        <v>tdbR00000972 Tyr-GUA|40</v>
      </c>
      <c r="B10426" s="4" t="s">
        <v>179</v>
      </c>
      <c r="C10426" s="4" t="s">
        <v>819</v>
      </c>
      <c r="D10426" s="4" t="n">
        <v>41</v>
      </c>
      <c r="E10426" s="21" t="s">
        <v>772</v>
      </c>
      <c r="F10426" s="22" t="s">
        <v>805</v>
      </c>
    </row>
    <row r="10427" customFormat="false" ht="15" hidden="false" customHeight="false" outlineLevel="0" collapsed="false">
      <c r="A10427" s="4" t="str">
        <f aca="false">B10427&amp;"|"&amp;C10427</f>
        <v>tdbR00000972 Tyr-GUA|41</v>
      </c>
      <c r="B10427" s="4" t="s">
        <v>179</v>
      </c>
      <c r="C10427" s="4" t="s">
        <v>820</v>
      </c>
      <c r="D10427" s="4" t="n">
        <v>42</v>
      </c>
      <c r="E10427" s="21" t="s">
        <v>777</v>
      </c>
      <c r="F10427" s="22" t="s">
        <v>805</v>
      </c>
    </row>
    <row r="10428" customFormat="false" ht="15" hidden="false" customHeight="false" outlineLevel="0" collapsed="false">
      <c r="A10428" s="4" t="str">
        <f aca="false">B10428&amp;"|"&amp;C10428</f>
        <v>tdbR00000972 Tyr-GUA|42</v>
      </c>
      <c r="B10428" s="4" t="s">
        <v>179</v>
      </c>
      <c r="C10428" s="4" t="s">
        <v>821</v>
      </c>
      <c r="D10428" s="4" t="n">
        <v>43</v>
      </c>
      <c r="E10428" s="21" t="s">
        <v>459</v>
      </c>
      <c r="F10428" s="22" t="s">
        <v>805</v>
      </c>
    </row>
    <row r="10429" customFormat="false" ht="15" hidden="false" customHeight="false" outlineLevel="0" collapsed="false">
      <c r="A10429" s="4" t="str">
        <f aca="false">B10429&amp;"|"&amp;C10429</f>
        <v>tdbR00000972 Tyr-GUA|43</v>
      </c>
      <c r="B10429" s="4" t="s">
        <v>179</v>
      </c>
      <c r="C10429" s="4" t="s">
        <v>822</v>
      </c>
      <c r="D10429" s="4" t="n">
        <v>44</v>
      </c>
      <c r="E10429" s="21" t="s">
        <v>772</v>
      </c>
      <c r="F10429" s="22" t="s">
        <v>805</v>
      </c>
    </row>
    <row r="10430" customFormat="false" ht="15" hidden="false" customHeight="false" outlineLevel="0" collapsed="false">
      <c r="A10430" s="4" t="str">
        <f aca="false">B10430&amp;"|"&amp;C10430</f>
        <v>tdbR00000972 Tyr-GUA|44</v>
      </c>
      <c r="B10430" s="4" t="s">
        <v>179</v>
      </c>
      <c r="C10430" s="4" t="s">
        <v>823</v>
      </c>
      <c r="D10430" s="4" t="n">
        <v>45</v>
      </c>
      <c r="E10430" s="19" t="s">
        <v>772</v>
      </c>
      <c r="F10430" s="20" t="s">
        <v>824</v>
      </c>
    </row>
    <row r="10431" customFormat="false" ht="15" hidden="false" customHeight="false" outlineLevel="0" collapsed="false">
      <c r="A10431" s="4" t="str">
        <f aca="false">B10431&amp;"|"&amp;C10431</f>
        <v>tdbR00000972 Tyr-GUA|45</v>
      </c>
      <c r="B10431" s="4" t="s">
        <v>179</v>
      </c>
      <c r="C10431" s="4" t="s">
        <v>825</v>
      </c>
      <c r="D10431" s="4" t="n">
        <v>46</v>
      </c>
      <c r="E10431" s="19" t="s">
        <v>459</v>
      </c>
      <c r="F10431" s="20" t="s">
        <v>824</v>
      </c>
    </row>
    <row r="10432" customFormat="false" ht="15" hidden="false" customHeight="false" outlineLevel="0" collapsed="false">
      <c r="A10432" s="4" t="str">
        <f aca="false">B10432&amp;"|"&amp;C10432</f>
        <v>tdbR00000972 Tyr-GUA|e1</v>
      </c>
      <c r="B10432" s="4" t="s">
        <v>179</v>
      </c>
      <c r="C10432" s="4" t="s">
        <v>856</v>
      </c>
      <c r="D10432" s="4" t="n">
        <v>47</v>
      </c>
      <c r="E10432" s="19" t="s">
        <v>459</v>
      </c>
      <c r="F10432" s="20" t="s">
        <v>824</v>
      </c>
    </row>
    <row r="10433" customFormat="false" ht="15" hidden="false" customHeight="false" outlineLevel="0" collapsed="false">
      <c r="A10433" s="4" t="str">
        <f aca="false">B10433&amp;"|"&amp;C10433</f>
        <v>tdbR00000972 Tyr-GUA|e2</v>
      </c>
      <c r="B10433" s="4" t="s">
        <v>179</v>
      </c>
      <c r="C10433" s="4" t="s">
        <v>857</v>
      </c>
      <c r="D10433" s="4" t="n">
        <v>48</v>
      </c>
      <c r="E10433" s="19" t="s">
        <v>772</v>
      </c>
      <c r="F10433" s="20" t="s">
        <v>824</v>
      </c>
    </row>
    <row r="10434" customFormat="false" ht="15" hidden="false" customHeight="false" outlineLevel="0" collapsed="false">
      <c r="A10434" s="4" t="str">
        <f aca="false">B10434&amp;"|"&amp;C10434</f>
        <v>tdbR00000972 Tyr-GUA|e3</v>
      </c>
      <c r="B10434" s="4" t="s">
        <v>179</v>
      </c>
      <c r="C10434" s="4" t="s">
        <v>858</v>
      </c>
      <c r="D10434" s="4" t="n">
        <v>49</v>
      </c>
      <c r="E10434" s="19" t="s">
        <v>777</v>
      </c>
      <c r="F10434" s="20" t="s">
        <v>824</v>
      </c>
    </row>
    <row r="10435" customFormat="false" ht="15" hidden="false" customHeight="false" outlineLevel="0" collapsed="false">
      <c r="A10435" s="4" t="str">
        <f aca="false">B10435&amp;"|"&amp;C10435</f>
        <v>tdbR00000972 Tyr-GUA|e4</v>
      </c>
      <c r="B10435" s="4" t="s">
        <v>179</v>
      </c>
      <c r="C10435" s="4" t="s">
        <v>859</v>
      </c>
      <c r="D10435" s="4" t="n">
        <v>50</v>
      </c>
      <c r="E10435" s="19" t="s">
        <v>772</v>
      </c>
      <c r="F10435" s="20" t="s">
        <v>824</v>
      </c>
    </row>
    <row r="10436" customFormat="false" ht="15" hidden="false" customHeight="false" outlineLevel="0" collapsed="false">
      <c r="A10436" s="4" t="str">
        <f aca="false">B10436&amp;"|"&amp;C10436</f>
        <v>tdbR00000972 Tyr-GUA|e5</v>
      </c>
      <c r="B10436" s="4" t="s">
        <v>179</v>
      </c>
      <c r="C10436" s="4" t="s">
        <v>860</v>
      </c>
      <c r="D10436" s="4" t="n">
        <v>51</v>
      </c>
      <c r="E10436" s="19" t="s">
        <v>780</v>
      </c>
      <c r="F10436" s="20" t="s">
        <v>824</v>
      </c>
    </row>
    <row r="10437" customFormat="false" ht="15" hidden="false" customHeight="false" outlineLevel="0" collapsed="false">
      <c r="A10437" s="4" t="str">
        <f aca="false">B10437&amp;"|"&amp;C10437</f>
        <v>tdbR00000972 Tyr-GUA|e6</v>
      </c>
      <c r="B10437" s="4" t="s">
        <v>179</v>
      </c>
      <c r="C10437" s="4" t="s">
        <v>861</v>
      </c>
      <c r="D10437" s="4" t="n">
        <v>52</v>
      </c>
      <c r="E10437" s="19" t="s">
        <v>459</v>
      </c>
      <c r="F10437" s="20" t="s">
        <v>824</v>
      </c>
    </row>
    <row r="10438" customFormat="false" ht="15" hidden="false" customHeight="false" outlineLevel="0" collapsed="false">
      <c r="A10438" s="4" t="str">
        <f aca="false">B10438&amp;"|"&amp;C10438</f>
        <v>tdbR00000972 Tyr-GUA|e7</v>
      </c>
      <c r="B10438" s="4" t="s">
        <v>179</v>
      </c>
      <c r="C10438" s="4" t="s">
        <v>862</v>
      </c>
      <c r="D10438" s="4" t="n">
        <v>53</v>
      </c>
      <c r="E10438" s="19" t="s">
        <v>772</v>
      </c>
      <c r="F10438" s="20" t="s">
        <v>824</v>
      </c>
    </row>
    <row r="10439" customFormat="false" ht="15" hidden="false" customHeight="false" outlineLevel="0" collapsed="false">
      <c r="A10439" s="4" t="str">
        <f aca="false">B10439&amp;"|"&amp;C10439</f>
        <v>tdbR00000972 Tyr-GUA|e8</v>
      </c>
      <c r="B10439" s="4" t="s">
        <v>179</v>
      </c>
      <c r="C10439" s="4" t="s">
        <v>863</v>
      </c>
      <c r="D10439" s="4" t="n">
        <v>54</v>
      </c>
      <c r="E10439" s="19" t="s">
        <v>772</v>
      </c>
      <c r="F10439" s="20" t="s">
        <v>824</v>
      </c>
    </row>
    <row r="10440" customFormat="false" ht="15" hidden="false" customHeight="false" outlineLevel="0" collapsed="false">
      <c r="A10440" s="4" t="str">
        <f aca="false">B10440&amp;"|"&amp;C10440</f>
        <v>tdbR00000972 Tyr-GUA|46</v>
      </c>
      <c r="B10440" s="4" t="s">
        <v>179</v>
      </c>
      <c r="C10440" s="4" t="s">
        <v>826</v>
      </c>
      <c r="D10440" s="4" t="n">
        <v>55</v>
      </c>
      <c r="E10440" s="19" t="s">
        <v>777</v>
      </c>
      <c r="F10440" s="20" t="s">
        <v>824</v>
      </c>
    </row>
    <row r="10441" customFormat="false" ht="15" hidden="false" customHeight="false" outlineLevel="0" collapsed="false">
      <c r="A10441" s="4" t="str">
        <f aca="false">B10441&amp;"|"&amp;C10441</f>
        <v>tdbR00000972 Tyr-GUA|47</v>
      </c>
      <c r="B10441" s="4" t="s">
        <v>179</v>
      </c>
      <c r="C10441" s="4" t="s">
        <v>827</v>
      </c>
      <c r="D10441" s="4" t="n">
        <v>56</v>
      </c>
      <c r="E10441" s="19" t="s">
        <v>780</v>
      </c>
      <c r="F10441" s="20" t="s">
        <v>824</v>
      </c>
    </row>
    <row r="10442" customFormat="false" ht="15" hidden="false" customHeight="false" outlineLevel="0" collapsed="false">
      <c r="A10442" s="4" t="str">
        <f aca="false">B10442&amp;"|"&amp;C10442</f>
        <v>tdbR00000972 Tyr-GUA|48</v>
      </c>
      <c r="B10442" s="4" t="s">
        <v>179</v>
      </c>
      <c r="C10442" s="4" t="s">
        <v>828</v>
      </c>
      <c r="D10442" s="4" t="n">
        <v>57</v>
      </c>
      <c r="E10442" s="19" t="s">
        <v>772</v>
      </c>
      <c r="F10442" s="20" t="s">
        <v>824</v>
      </c>
    </row>
    <row r="10443" customFormat="false" ht="15" hidden="false" customHeight="false" outlineLevel="0" collapsed="false">
      <c r="A10443" s="4" t="str">
        <f aca="false">B10443&amp;"|"&amp;C10443</f>
        <v>tdbR00000972 Tyr-GUA|49</v>
      </c>
      <c r="B10443" s="4" t="s">
        <v>179</v>
      </c>
      <c r="C10443" s="4" t="s">
        <v>829</v>
      </c>
      <c r="D10443" s="4" t="n">
        <v>58</v>
      </c>
      <c r="E10443" s="23" t="s">
        <v>772</v>
      </c>
      <c r="F10443" s="10" t="s">
        <v>830</v>
      </c>
    </row>
    <row r="10444" customFormat="false" ht="15" hidden="false" customHeight="false" outlineLevel="0" collapsed="false">
      <c r="A10444" s="4" t="str">
        <f aca="false">B10444&amp;"|"&amp;C10444</f>
        <v>tdbR00000972 Tyr-GUA|50</v>
      </c>
      <c r="B10444" s="4" t="s">
        <v>179</v>
      </c>
      <c r="C10444" s="4" t="s">
        <v>831</v>
      </c>
      <c r="D10444" s="4" t="n">
        <v>59</v>
      </c>
      <c r="E10444" s="23" t="s">
        <v>772</v>
      </c>
      <c r="F10444" s="10" t="s">
        <v>830</v>
      </c>
    </row>
    <row r="10445" customFormat="false" ht="15" hidden="false" customHeight="false" outlineLevel="0" collapsed="false">
      <c r="A10445" s="4" t="str">
        <f aca="false">B10445&amp;"|"&amp;C10445</f>
        <v>tdbR00000972 Tyr-GUA|51</v>
      </c>
      <c r="B10445" s="4" t="s">
        <v>179</v>
      </c>
      <c r="C10445" s="4" t="s">
        <v>832</v>
      </c>
      <c r="D10445" s="4" t="n">
        <v>60</v>
      </c>
      <c r="E10445" s="23" t="s">
        <v>780</v>
      </c>
      <c r="F10445" s="10" t="s">
        <v>830</v>
      </c>
    </row>
    <row r="10446" customFormat="false" ht="15" hidden="false" customHeight="false" outlineLevel="0" collapsed="false">
      <c r="A10446" s="4" t="str">
        <f aca="false">B10446&amp;"|"&amp;C10446</f>
        <v>tdbR00000972 Tyr-GUA|52</v>
      </c>
      <c r="B10446" s="4" t="s">
        <v>179</v>
      </c>
      <c r="C10446" s="4" t="s">
        <v>833</v>
      </c>
      <c r="D10446" s="4" t="n">
        <v>61</v>
      </c>
      <c r="E10446" s="23" t="s">
        <v>459</v>
      </c>
      <c r="F10446" s="10" t="s">
        <v>830</v>
      </c>
    </row>
    <row r="10447" customFormat="false" ht="15" hidden="false" customHeight="false" outlineLevel="0" collapsed="false">
      <c r="A10447" s="4" t="str">
        <f aca="false">B10447&amp;"|"&amp;C10447</f>
        <v>tdbR00000972 Tyr-GUA|53</v>
      </c>
      <c r="B10447" s="4" t="s">
        <v>179</v>
      </c>
      <c r="C10447" s="4" t="s">
        <v>834</v>
      </c>
      <c r="D10447" s="4" t="n">
        <v>62</v>
      </c>
      <c r="E10447" s="23" t="s">
        <v>459</v>
      </c>
      <c r="F10447" s="10" t="s">
        <v>830</v>
      </c>
    </row>
    <row r="10448" customFormat="false" ht="15" hidden="false" customHeight="false" outlineLevel="0" collapsed="false">
      <c r="A10448" s="4" t="str">
        <f aca="false">B10448&amp;"|"&amp;C10448</f>
        <v>tdbR00000972 Tyr-GUA|54</v>
      </c>
      <c r="B10448" s="4" t="s">
        <v>179</v>
      </c>
      <c r="C10448" s="4" t="s">
        <v>835</v>
      </c>
      <c r="D10448" s="4" t="n">
        <v>63</v>
      </c>
      <c r="E10448" s="19" t="s">
        <v>777</v>
      </c>
      <c r="F10448" s="20" t="s">
        <v>836</v>
      </c>
    </row>
    <row r="10449" customFormat="false" ht="15" hidden="false" customHeight="false" outlineLevel="0" collapsed="false">
      <c r="A10449" s="4" t="str">
        <f aca="false">B10449&amp;"|"&amp;C10449</f>
        <v>tdbR00000972 Tyr-GUA|55</v>
      </c>
      <c r="B10449" s="4" t="s">
        <v>179</v>
      </c>
      <c r="C10449" s="4" t="s">
        <v>837</v>
      </c>
      <c r="D10449" s="4" t="n">
        <v>64</v>
      </c>
      <c r="E10449" s="19" t="s">
        <v>777</v>
      </c>
      <c r="F10449" s="20" t="s">
        <v>836</v>
      </c>
    </row>
    <row r="10450" customFormat="false" ht="15" hidden="false" customHeight="false" outlineLevel="0" collapsed="false">
      <c r="A10450" s="4" t="str">
        <f aca="false">B10450&amp;"|"&amp;C10450</f>
        <v>tdbR00000972 Tyr-GUA|56</v>
      </c>
      <c r="B10450" s="4" t="s">
        <v>179</v>
      </c>
      <c r="C10450" s="4" t="s">
        <v>838</v>
      </c>
      <c r="D10450" s="4" t="n">
        <v>65</v>
      </c>
      <c r="E10450" s="19" t="s">
        <v>772</v>
      </c>
      <c r="F10450" s="20" t="s">
        <v>836</v>
      </c>
    </row>
    <row r="10451" customFormat="false" ht="15" hidden="false" customHeight="false" outlineLevel="0" collapsed="false">
      <c r="A10451" s="4" t="str">
        <f aca="false">B10451&amp;"|"&amp;C10451</f>
        <v>tdbR00000972 Tyr-GUA|57</v>
      </c>
      <c r="B10451" s="4" t="s">
        <v>179</v>
      </c>
      <c r="C10451" s="4" t="s">
        <v>839</v>
      </c>
      <c r="D10451" s="4" t="n">
        <v>66</v>
      </c>
      <c r="E10451" s="19" t="s">
        <v>459</v>
      </c>
      <c r="F10451" s="20" t="s">
        <v>836</v>
      </c>
    </row>
    <row r="10452" customFormat="false" ht="15" hidden="false" customHeight="false" outlineLevel="0" collapsed="false">
      <c r="A10452" s="4" t="str">
        <f aca="false">B10452&amp;"|"&amp;C10452</f>
        <v>tdbR00000972 Tyr-GUA|58</v>
      </c>
      <c r="B10452" s="4" t="s">
        <v>179</v>
      </c>
      <c r="C10452" s="4" t="s">
        <v>840</v>
      </c>
      <c r="D10452" s="4" t="n">
        <v>67</v>
      </c>
      <c r="E10452" s="19" t="s">
        <v>780</v>
      </c>
      <c r="F10452" s="20" t="s">
        <v>836</v>
      </c>
    </row>
    <row r="10453" customFormat="false" ht="15" hidden="false" customHeight="false" outlineLevel="0" collapsed="false">
      <c r="A10453" s="4" t="str">
        <f aca="false">B10453&amp;"|"&amp;C10453</f>
        <v>tdbR00000972 Tyr-GUA|59</v>
      </c>
      <c r="B10453" s="4" t="s">
        <v>179</v>
      </c>
      <c r="C10453" s="4" t="s">
        <v>841</v>
      </c>
      <c r="D10453" s="4" t="n">
        <v>68</v>
      </c>
      <c r="E10453" s="19" t="s">
        <v>780</v>
      </c>
      <c r="F10453" s="20" t="s">
        <v>836</v>
      </c>
    </row>
    <row r="10454" customFormat="false" ht="15" hidden="false" customHeight="false" outlineLevel="0" collapsed="false">
      <c r="A10454" s="4" t="str">
        <f aca="false">B10454&amp;"|"&amp;C10454</f>
        <v>tdbR00000972 Tyr-GUA|60</v>
      </c>
      <c r="B10454" s="4" t="s">
        <v>179</v>
      </c>
      <c r="C10454" s="4" t="s">
        <v>842</v>
      </c>
      <c r="D10454" s="4" t="n">
        <v>69</v>
      </c>
      <c r="E10454" s="19" t="s">
        <v>772</v>
      </c>
      <c r="F10454" s="20" t="s">
        <v>836</v>
      </c>
    </row>
    <row r="10455" customFormat="false" ht="15" hidden="false" customHeight="false" outlineLevel="0" collapsed="false">
      <c r="A10455" s="4" t="str">
        <f aca="false">B10455&amp;"|"&amp;C10455</f>
        <v>tdbR00000972 Tyr-GUA|61</v>
      </c>
      <c r="B10455" s="4" t="s">
        <v>179</v>
      </c>
      <c r="C10455" s="4" t="s">
        <v>843</v>
      </c>
      <c r="D10455" s="4" t="n">
        <v>70</v>
      </c>
      <c r="E10455" s="23" t="s">
        <v>772</v>
      </c>
      <c r="F10455" s="10" t="s">
        <v>830</v>
      </c>
    </row>
    <row r="10456" customFormat="false" ht="15" hidden="false" customHeight="false" outlineLevel="0" collapsed="false">
      <c r="A10456" s="4" t="str">
        <f aca="false">B10456&amp;"|"&amp;C10456</f>
        <v>tdbR00000972 Tyr-GUA|62</v>
      </c>
      <c r="B10456" s="4" t="s">
        <v>179</v>
      </c>
      <c r="C10456" s="4" t="s">
        <v>844</v>
      </c>
      <c r="D10456" s="4" t="n">
        <v>71</v>
      </c>
      <c r="E10456" s="23" t="s">
        <v>772</v>
      </c>
      <c r="F10456" s="10" t="s">
        <v>830</v>
      </c>
    </row>
    <row r="10457" customFormat="false" ht="15" hidden="false" customHeight="false" outlineLevel="0" collapsed="false">
      <c r="A10457" s="4" t="str">
        <f aca="false">B10457&amp;"|"&amp;C10457</f>
        <v>tdbR00000972 Tyr-GUA|63</v>
      </c>
      <c r="B10457" s="4" t="s">
        <v>179</v>
      </c>
      <c r="C10457" s="4" t="s">
        <v>845</v>
      </c>
      <c r="D10457" s="4" t="n">
        <v>72</v>
      </c>
      <c r="E10457" s="23" t="s">
        <v>777</v>
      </c>
      <c r="F10457" s="10" t="s">
        <v>830</v>
      </c>
    </row>
    <row r="10458" customFormat="false" ht="15" hidden="false" customHeight="false" outlineLevel="0" collapsed="false">
      <c r="A10458" s="4" t="str">
        <f aca="false">B10458&amp;"|"&amp;C10458</f>
        <v>tdbR00000972 Tyr-GUA|64</v>
      </c>
      <c r="B10458" s="4" t="s">
        <v>179</v>
      </c>
      <c r="C10458" s="4" t="s">
        <v>846</v>
      </c>
      <c r="D10458" s="4" t="n">
        <v>73</v>
      </c>
      <c r="E10458" s="23" t="s">
        <v>459</v>
      </c>
      <c r="F10458" s="10" t="s">
        <v>830</v>
      </c>
    </row>
    <row r="10459" customFormat="false" ht="15" hidden="false" customHeight="false" outlineLevel="0" collapsed="false">
      <c r="A10459" s="4" t="str">
        <f aca="false">B10459&amp;"|"&amp;C10459</f>
        <v>tdbR00000972 Tyr-GUA|65</v>
      </c>
      <c r="B10459" s="4" t="s">
        <v>179</v>
      </c>
      <c r="C10459" s="4" t="s">
        <v>847</v>
      </c>
      <c r="D10459" s="4" t="n">
        <v>74</v>
      </c>
      <c r="E10459" s="23" t="s">
        <v>459</v>
      </c>
      <c r="F10459" s="10" t="s">
        <v>830</v>
      </c>
    </row>
    <row r="10460" customFormat="false" ht="15" hidden="false" customHeight="false" outlineLevel="0" collapsed="false">
      <c r="A10460" s="4" t="str">
        <f aca="false">B10460&amp;"|"&amp;C10460</f>
        <v>tdbR00000972 Tyr-GUA|66</v>
      </c>
      <c r="B10460" s="4" t="s">
        <v>179</v>
      </c>
      <c r="C10460" s="4" t="s">
        <v>848</v>
      </c>
      <c r="D10460" s="4" t="n">
        <v>75</v>
      </c>
      <c r="E10460" s="17" t="s">
        <v>772</v>
      </c>
      <c r="F10460" s="18" t="s">
        <v>768</v>
      </c>
    </row>
    <row r="10461" customFormat="false" ht="15" hidden="false" customHeight="false" outlineLevel="0" collapsed="false">
      <c r="A10461" s="4" t="str">
        <f aca="false">B10461&amp;"|"&amp;C10461</f>
        <v>tdbR00000972 Tyr-GUA|67</v>
      </c>
      <c r="B10461" s="4" t="s">
        <v>179</v>
      </c>
      <c r="C10461" s="4" t="s">
        <v>849</v>
      </c>
      <c r="D10461" s="4" t="n">
        <v>76</v>
      </c>
      <c r="E10461" s="17" t="s">
        <v>459</v>
      </c>
      <c r="F10461" s="18" t="s">
        <v>768</v>
      </c>
    </row>
    <row r="10462" customFormat="false" ht="15" hidden="false" customHeight="false" outlineLevel="0" collapsed="false">
      <c r="A10462" s="4" t="str">
        <f aca="false">B10462&amp;"|"&amp;C10462</f>
        <v>tdbR00000972 Tyr-GUA|68</v>
      </c>
      <c r="B10462" s="4" t="s">
        <v>179</v>
      </c>
      <c r="C10462" s="4" t="s">
        <v>850</v>
      </c>
      <c r="D10462" s="4" t="n">
        <v>77</v>
      </c>
      <c r="E10462" s="17" t="s">
        <v>772</v>
      </c>
      <c r="F10462" s="18" t="s">
        <v>768</v>
      </c>
    </row>
    <row r="10463" customFormat="false" ht="15" hidden="false" customHeight="false" outlineLevel="0" collapsed="false">
      <c r="A10463" s="4" t="str">
        <f aca="false">B10463&amp;"|"&amp;C10463</f>
        <v>tdbR00000972 Tyr-GUA|69</v>
      </c>
      <c r="B10463" s="4" t="s">
        <v>179</v>
      </c>
      <c r="C10463" s="4" t="s">
        <v>851</v>
      </c>
      <c r="D10463" s="4" t="n">
        <v>78</v>
      </c>
      <c r="E10463" s="17" t="s">
        <v>772</v>
      </c>
      <c r="F10463" s="18" t="s">
        <v>768</v>
      </c>
    </row>
    <row r="10464" customFormat="false" ht="15" hidden="false" customHeight="false" outlineLevel="0" collapsed="false">
      <c r="A10464" s="4" t="str">
        <f aca="false">B10464&amp;"|"&amp;C10464</f>
        <v>tdbR00000972 Tyr-GUA|70</v>
      </c>
      <c r="B10464" s="4" t="s">
        <v>179</v>
      </c>
      <c r="C10464" s="4" t="s">
        <v>852</v>
      </c>
      <c r="D10464" s="4" t="n">
        <v>79</v>
      </c>
      <c r="E10464" s="17" t="s">
        <v>459</v>
      </c>
      <c r="F10464" s="18" t="s">
        <v>768</v>
      </c>
    </row>
    <row r="10465" customFormat="false" ht="15" hidden="false" customHeight="false" outlineLevel="0" collapsed="false">
      <c r="A10465" s="4" t="str">
        <f aca="false">B10465&amp;"|"&amp;C10465</f>
        <v>tdbR00000972 Tyr-GUA|71</v>
      </c>
      <c r="B10465" s="4" t="s">
        <v>179</v>
      </c>
      <c r="C10465" s="4" t="s">
        <v>853</v>
      </c>
      <c r="D10465" s="4" t="n">
        <v>80</v>
      </c>
      <c r="E10465" s="17" t="s">
        <v>772</v>
      </c>
      <c r="F10465" s="18" t="s">
        <v>768</v>
      </c>
    </row>
    <row r="10466" customFormat="false" ht="15" hidden="false" customHeight="false" outlineLevel="0" collapsed="false">
      <c r="A10466" s="4" t="str">
        <f aca="false">B10466&amp;"|"&amp;C10466</f>
        <v>tdbR00000972 Tyr-GUA|72</v>
      </c>
      <c r="B10466" s="4" t="s">
        <v>179</v>
      </c>
      <c r="C10466" s="4" t="s">
        <v>854</v>
      </c>
      <c r="D10466" s="4" t="n">
        <v>81</v>
      </c>
      <c r="E10466" s="17" t="s">
        <v>772</v>
      </c>
      <c r="F10466" s="18" t="s">
        <v>768</v>
      </c>
    </row>
    <row r="10467" customFormat="false" ht="15" hidden="false" customHeight="false" outlineLevel="0" collapsed="false">
      <c r="A10467" s="4" t="str">
        <f aca="false">B10467&amp;"|"&amp;C10467</f>
        <v>tdbR00000974 Val-GAC|1</v>
      </c>
      <c r="B10467" s="4" t="s">
        <v>180</v>
      </c>
      <c r="C10467" s="4" t="s">
        <v>767</v>
      </c>
      <c r="D10467" s="4" t="n">
        <v>1</v>
      </c>
      <c r="E10467" s="17" t="s">
        <v>459</v>
      </c>
      <c r="F10467" s="18" t="s">
        <v>768</v>
      </c>
    </row>
    <row r="10468" customFormat="false" ht="15" hidden="false" customHeight="false" outlineLevel="0" collapsed="false">
      <c r="A10468" s="4" t="str">
        <f aca="false">B10468&amp;"|"&amp;C10468</f>
        <v>tdbR00000974 Val-GAC|2</v>
      </c>
      <c r="B10468" s="4" t="s">
        <v>180</v>
      </c>
      <c r="C10468" s="4" t="s">
        <v>769</v>
      </c>
      <c r="D10468" s="4" t="n">
        <v>2</v>
      </c>
      <c r="E10468" s="17" t="s">
        <v>772</v>
      </c>
      <c r="F10468" s="18" t="s">
        <v>768</v>
      </c>
    </row>
    <row r="10469" customFormat="false" ht="15" hidden="false" customHeight="false" outlineLevel="0" collapsed="false">
      <c r="A10469" s="4" t="str">
        <f aca="false">B10469&amp;"|"&amp;C10469</f>
        <v>tdbR00000974 Val-GAC|3</v>
      </c>
      <c r="B10469" s="4" t="s">
        <v>180</v>
      </c>
      <c r="C10469" s="4" t="s">
        <v>770</v>
      </c>
      <c r="D10469" s="4" t="n">
        <v>3</v>
      </c>
      <c r="E10469" s="17" t="s">
        <v>459</v>
      </c>
      <c r="F10469" s="18" t="s">
        <v>768</v>
      </c>
    </row>
    <row r="10470" customFormat="false" ht="15" hidden="false" customHeight="false" outlineLevel="0" collapsed="false">
      <c r="A10470" s="4" t="str">
        <f aca="false">B10470&amp;"|"&amp;C10470</f>
        <v>tdbR00000974 Val-GAC|4</v>
      </c>
      <c r="B10470" s="4" t="s">
        <v>180</v>
      </c>
      <c r="C10470" s="4" t="s">
        <v>771</v>
      </c>
      <c r="D10470" s="4" t="n">
        <v>4</v>
      </c>
      <c r="E10470" s="17" t="s">
        <v>772</v>
      </c>
      <c r="F10470" s="18" t="s">
        <v>768</v>
      </c>
    </row>
    <row r="10471" customFormat="false" ht="15" hidden="false" customHeight="false" outlineLevel="0" collapsed="false">
      <c r="A10471" s="4" t="str">
        <f aca="false">B10471&amp;"|"&amp;C10471</f>
        <v>tdbR00000974 Val-GAC|5</v>
      </c>
      <c r="B10471" s="4" t="s">
        <v>180</v>
      </c>
      <c r="C10471" s="4" t="s">
        <v>773</v>
      </c>
      <c r="D10471" s="4" t="n">
        <v>5</v>
      </c>
      <c r="E10471" s="17" t="s">
        <v>459</v>
      </c>
      <c r="F10471" s="18" t="s">
        <v>768</v>
      </c>
    </row>
    <row r="10472" customFormat="false" ht="15" hidden="false" customHeight="false" outlineLevel="0" collapsed="false">
      <c r="A10472" s="4" t="str">
        <f aca="false">B10472&amp;"|"&amp;C10472</f>
        <v>tdbR00000974 Val-GAC|6</v>
      </c>
      <c r="B10472" s="4" t="s">
        <v>180</v>
      </c>
      <c r="C10472" s="4" t="s">
        <v>774</v>
      </c>
      <c r="D10472" s="4" t="n">
        <v>6</v>
      </c>
      <c r="E10472" s="17" t="s">
        <v>780</v>
      </c>
      <c r="F10472" s="18" t="s">
        <v>768</v>
      </c>
    </row>
    <row r="10473" customFormat="false" ht="15" hidden="false" customHeight="false" outlineLevel="0" collapsed="false">
      <c r="A10473" s="4" t="str">
        <f aca="false">B10473&amp;"|"&amp;C10473</f>
        <v>tdbR00000974 Val-GAC|7</v>
      </c>
      <c r="B10473" s="4" t="s">
        <v>180</v>
      </c>
      <c r="C10473" s="4" t="s">
        <v>775</v>
      </c>
      <c r="D10473" s="4" t="n">
        <v>7</v>
      </c>
      <c r="E10473" s="17" t="s">
        <v>777</v>
      </c>
      <c r="F10473" s="18" t="s">
        <v>768</v>
      </c>
    </row>
    <row r="10474" customFormat="false" ht="15" hidden="false" customHeight="false" outlineLevel="0" collapsed="false">
      <c r="A10474" s="4" t="str">
        <f aca="false">B10474&amp;"|"&amp;C10474</f>
        <v>tdbR00000974 Val-GAC|8</v>
      </c>
      <c r="B10474" s="4" t="s">
        <v>180</v>
      </c>
      <c r="C10474" s="4" t="s">
        <v>776</v>
      </c>
      <c r="D10474" s="4" t="n">
        <v>8</v>
      </c>
      <c r="E10474" s="3" t="s">
        <v>777</v>
      </c>
      <c r="F10474" s="4" t="s">
        <v>778</v>
      </c>
    </row>
    <row r="10475" customFormat="false" ht="15" hidden="false" customHeight="false" outlineLevel="0" collapsed="false">
      <c r="A10475" s="4" t="str">
        <f aca="false">B10475&amp;"|"&amp;C10475</f>
        <v>tdbR00000974 Val-GAC|9</v>
      </c>
      <c r="B10475" s="4" t="s">
        <v>180</v>
      </c>
      <c r="C10475" s="4" t="s">
        <v>779</v>
      </c>
      <c r="D10475" s="4" t="n">
        <v>9</v>
      </c>
      <c r="E10475" s="3" t="s">
        <v>780</v>
      </c>
      <c r="F10475" s="4" t="s">
        <v>781</v>
      </c>
    </row>
    <row r="10476" customFormat="false" ht="15" hidden="false" customHeight="false" outlineLevel="0" collapsed="false">
      <c r="A10476" s="4" t="str">
        <f aca="false">B10476&amp;"|"&amp;C10476</f>
        <v>tdbR00000974 Val-GAC|10</v>
      </c>
      <c r="B10476" s="4" t="s">
        <v>180</v>
      </c>
      <c r="C10476" s="4" t="s">
        <v>782</v>
      </c>
      <c r="D10476" s="4" t="n">
        <v>10</v>
      </c>
      <c r="E10476" s="8" t="s">
        <v>459</v>
      </c>
      <c r="F10476" s="7" t="s">
        <v>783</v>
      </c>
    </row>
    <row r="10477" customFormat="false" ht="15" hidden="false" customHeight="false" outlineLevel="0" collapsed="false">
      <c r="A10477" s="4" t="str">
        <f aca="false">B10477&amp;"|"&amp;C10477</f>
        <v>tdbR00000974 Val-GAC|11</v>
      </c>
      <c r="B10477" s="4" t="s">
        <v>180</v>
      </c>
      <c r="C10477" s="4" t="s">
        <v>784</v>
      </c>
      <c r="D10477" s="4" t="n">
        <v>11</v>
      </c>
      <c r="E10477" s="8" t="s">
        <v>772</v>
      </c>
      <c r="F10477" s="7" t="s">
        <v>783</v>
      </c>
    </row>
    <row r="10478" customFormat="false" ht="15" hidden="false" customHeight="false" outlineLevel="0" collapsed="false">
      <c r="A10478" s="4" t="str">
        <f aca="false">B10478&amp;"|"&amp;C10478</f>
        <v>tdbR00000974 Val-GAC|12</v>
      </c>
      <c r="B10478" s="4" t="s">
        <v>180</v>
      </c>
      <c r="C10478" s="4" t="s">
        <v>785</v>
      </c>
      <c r="D10478" s="4" t="n">
        <v>12</v>
      </c>
      <c r="E10478" s="8" t="s">
        <v>777</v>
      </c>
      <c r="F10478" s="7" t="s">
        <v>783</v>
      </c>
    </row>
    <row r="10479" customFormat="false" ht="15" hidden="false" customHeight="false" outlineLevel="0" collapsed="false">
      <c r="A10479" s="4" t="str">
        <f aca="false">B10479&amp;"|"&amp;C10479</f>
        <v>tdbR00000974 Val-GAC|13</v>
      </c>
      <c r="B10479" s="4" t="s">
        <v>180</v>
      </c>
      <c r="C10479" s="4" t="s">
        <v>786</v>
      </c>
      <c r="D10479" s="4" t="n">
        <v>13</v>
      </c>
      <c r="E10479" s="8" t="s">
        <v>772</v>
      </c>
      <c r="F10479" s="7" t="s">
        <v>783</v>
      </c>
    </row>
    <row r="10480" customFormat="false" ht="15" hidden="false" customHeight="false" outlineLevel="0" collapsed="false">
      <c r="A10480" s="4" t="str">
        <f aca="false">B10480&amp;"|"&amp;C10480</f>
        <v>tdbR00000974 Val-GAC|14</v>
      </c>
      <c r="B10480" s="4" t="s">
        <v>180</v>
      </c>
      <c r="C10480" s="4" t="s">
        <v>787</v>
      </c>
      <c r="D10480" s="4" t="n">
        <v>14</v>
      </c>
      <c r="E10480" s="19" t="s">
        <v>780</v>
      </c>
      <c r="F10480" s="20" t="s">
        <v>788</v>
      </c>
    </row>
    <row r="10481" customFormat="false" ht="15" hidden="false" customHeight="false" outlineLevel="0" collapsed="false">
      <c r="A10481" s="4" t="str">
        <f aca="false">B10481&amp;"|"&amp;C10481</f>
        <v>tdbR00000974 Val-GAC|15</v>
      </c>
      <c r="B10481" s="4" t="s">
        <v>180</v>
      </c>
      <c r="C10481" s="4" t="s">
        <v>789</v>
      </c>
      <c r="D10481" s="4" t="n">
        <v>15</v>
      </c>
      <c r="E10481" s="19" t="s">
        <v>459</v>
      </c>
      <c r="F10481" s="20" t="s">
        <v>788</v>
      </c>
    </row>
    <row r="10482" customFormat="false" ht="15" hidden="false" customHeight="false" outlineLevel="0" collapsed="false">
      <c r="A10482" s="4" t="str">
        <f aca="false">B10482&amp;"|"&amp;C10482</f>
        <v>tdbR00000974 Val-GAC|16</v>
      </c>
      <c r="B10482" s="4" t="s">
        <v>180</v>
      </c>
      <c r="C10482" s="4" t="s">
        <v>790</v>
      </c>
      <c r="D10482" s="4" t="n">
        <v>16</v>
      </c>
      <c r="E10482" s="19" t="s">
        <v>772</v>
      </c>
      <c r="F10482" s="20" t="s">
        <v>788</v>
      </c>
    </row>
    <row r="10483" customFormat="false" ht="15" hidden="false" customHeight="false" outlineLevel="0" collapsed="false">
      <c r="A10483" s="4" t="str">
        <f aca="false">B10483&amp;"|"&amp;C10483</f>
        <v>tdbR00000974 Val-GAC|18</v>
      </c>
      <c r="B10483" s="4" t="s">
        <v>180</v>
      </c>
      <c r="C10483" s="4" t="s">
        <v>793</v>
      </c>
      <c r="D10483" s="4" t="n">
        <v>17</v>
      </c>
      <c r="E10483" s="19" t="s">
        <v>459</v>
      </c>
      <c r="F10483" s="20" t="s">
        <v>788</v>
      </c>
    </row>
    <row r="10484" customFormat="false" ht="15" hidden="false" customHeight="false" outlineLevel="0" collapsed="false">
      <c r="A10484" s="4" t="str">
        <f aca="false">B10484&amp;"|"&amp;C10484</f>
        <v>tdbR00000974 Val-GAC|19</v>
      </c>
      <c r="B10484" s="4" t="s">
        <v>180</v>
      </c>
      <c r="C10484" s="4" t="s">
        <v>794</v>
      </c>
      <c r="D10484" s="4" t="n">
        <v>18</v>
      </c>
      <c r="E10484" s="19" t="s">
        <v>459</v>
      </c>
      <c r="F10484" s="20" t="s">
        <v>788</v>
      </c>
    </row>
    <row r="10485" customFormat="false" ht="15" hidden="false" customHeight="false" outlineLevel="0" collapsed="false">
      <c r="A10485" s="4" t="str">
        <f aca="false">B10485&amp;"|"&amp;C10485</f>
        <v>tdbR00000974 Val-GAC|20</v>
      </c>
      <c r="B10485" s="4" t="s">
        <v>180</v>
      </c>
      <c r="C10485" s="4" t="s">
        <v>795</v>
      </c>
      <c r="D10485" s="4" t="n">
        <v>19</v>
      </c>
      <c r="E10485" s="19" t="s">
        <v>459</v>
      </c>
      <c r="F10485" s="20" t="s">
        <v>788</v>
      </c>
    </row>
    <row r="10486" customFormat="false" ht="15" hidden="false" customHeight="false" outlineLevel="0" collapsed="false">
      <c r="A10486" s="4" t="str">
        <f aca="false">B10486&amp;"|"&amp;C10486</f>
        <v>tdbR00000974 Val-GAC|21</v>
      </c>
      <c r="B10486" s="4" t="s">
        <v>180</v>
      </c>
      <c r="C10486" s="4" t="s">
        <v>797</v>
      </c>
      <c r="D10486" s="4" t="n">
        <v>20</v>
      </c>
      <c r="E10486" s="19" t="s">
        <v>780</v>
      </c>
      <c r="F10486" s="20" t="s">
        <v>788</v>
      </c>
    </row>
    <row r="10487" customFormat="false" ht="15" hidden="false" customHeight="false" outlineLevel="0" collapsed="false">
      <c r="A10487" s="4" t="str">
        <f aca="false">B10487&amp;"|"&amp;C10487</f>
        <v>tdbR00000974 Val-GAC|22</v>
      </c>
      <c r="B10487" s="4" t="s">
        <v>180</v>
      </c>
      <c r="C10487" s="4" t="s">
        <v>798</v>
      </c>
      <c r="D10487" s="4" t="n">
        <v>21</v>
      </c>
      <c r="E10487" s="8" t="s">
        <v>459</v>
      </c>
      <c r="F10487" s="7" t="s">
        <v>783</v>
      </c>
    </row>
    <row r="10488" customFormat="false" ht="15" hidden="false" customHeight="false" outlineLevel="0" collapsed="false">
      <c r="A10488" s="4" t="str">
        <f aca="false">B10488&amp;"|"&amp;C10488</f>
        <v>tdbR00000974 Val-GAC|23</v>
      </c>
      <c r="B10488" s="4" t="s">
        <v>180</v>
      </c>
      <c r="C10488" s="4" t="s">
        <v>799</v>
      </c>
      <c r="D10488" s="4" t="n">
        <v>22</v>
      </c>
      <c r="E10488" s="8" t="s">
        <v>780</v>
      </c>
      <c r="F10488" s="7" t="s">
        <v>783</v>
      </c>
    </row>
    <row r="10489" customFormat="false" ht="15" hidden="false" customHeight="false" outlineLevel="0" collapsed="false">
      <c r="A10489" s="4" t="str">
        <f aca="false">B10489&amp;"|"&amp;C10489</f>
        <v>tdbR00000974 Val-GAC|24</v>
      </c>
      <c r="B10489" s="4" t="s">
        <v>180</v>
      </c>
      <c r="C10489" s="4" t="s">
        <v>800</v>
      </c>
      <c r="D10489" s="4" t="n">
        <v>23</v>
      </c>
      <c r="E10489" s="8" t="s">
        <v>459</v>
      </c>
      <c r="F10489" s="7" t="s">
        <v>783</v>
      </c>
    </row>
    <row r="10490" customFormat="false" ht="15" hidden="false" customHeight="false" outlineLevel="0" collapsed="false">
      <c r="A10490" s="4" t="str">
        <f aca="false">B10490&amp;"|"&amp;C10490</f>
        <v>tdbR00000974 Val-GAC|25</v>
      </c>
      <c r="B10490" s="4" t="s">
        <v>180</v>
      </c>
      <c r="C10490" s="4" t="s">
        <v>801</v>
      </c>
      <c r="D10490" s="4" t="n">
        <v>24</v>
      </c>
      <c r="E10490" s="8" t="s">
        <v>772</v>
      </c>
      <c r="F10490" s="7" t="s">
        <v>783</v>
      </c>
    </row>
    <row r="10491" customFormat="false" ht="15" hidden="false" customHeight="false" outlineLevel="0" collapsed="false">
      <c r="A10491" s="4" t="str">
        <f aca="false">B10491&amp;"|"&amp;C10491</f>
        <v>tdbR00000974 Val-GAC|26</v>
      </c>
      <c r="B10491" s="4" t="s">
        <v>180</v>
      </c>
      <c r="C10491" s="4" t="s">
        <v>802</v>
      </c>
      <c r="D10491" s="4" t="n">
        <v>25</v>
      </c>
      <c r="E10491" s="3" t="s">
        <v>459</v>
      </c>
      <c r="F10491" s="4" t="s">
        <v>803</v>
      </c>
    </row>
    <row r="10492" customFormat="false" ht="15" hidden="false" customHeight="false" outlineLevel="0" collapsed="false">
      <c r="A10492" s="4" t="str">
        <f aca="false">B10492&amp;"|"&amp;C10492</f>
        <v>tdbR00000974 Val-GAC|27</v>
      </c>
      <c r="B10492" s="4" t="s">
        <v>180</v>
      </c>
      <c r="C10492" s="4" t="s">
        <v>804</v>
      </c>
      <c r="D10492" s="4" t="n">
        <v>26</v>
      </c>
      <c r="E10492" s="21" t="s">
        <v>772</v>
      </c>
      <c r="F10492" s="22" t="s">
        <v>805</v>
      </c>
    </row>
    <row r="10493" customFormat="false" ht="15" hidden="false" customHeight="false" outlineLevel="0" collapsed="false">
      <c r="A10493" s="4" t="str">
        <f aca="false">B10493&amp;"|"&amp;C10493</f>
        <v>tdbR00000974 Val-GAC|28</v>
      </c>
      <c r="B10493" s="4" t="s">
        <v>180</v>
      </c>
      <c r="C10493" s="4" t="s">
        <v>806</v>
      </c>
      <c r="D10493" s="4" t="n">
        <v>27</v>
      </c>
      <c r="E10493" s="21" t="s">
        <v>777</v>
      </c>
      <c r="F10493" s="22" t="s">
        <v>805</v>
      </c>
    </row>
    <row r="10494" customFormat="false" ht="15" hidden="false" customHeight="false" outlineLevel="0" collapsed="false">
      <c r="A10494" s="4" t="str">
        <f aca="false">B10494&amp;"|"&amp;C10494</f>
        <v>tdbR00000974 Val-GAC|29</v>
      </c>
      <c r="B10494" s="4" t="s">
        <v>180</v>
      </c>
      <c r="C10494" s="4" t="s">
        <v>807</v>
      </c>
      <c r="D10494" s="4" t="n">
        <v>28</v>
      </c>
      <c r="E10494" s="21" t="s">
        <v>777</v>
      </c>
      <c r="F10494" s="22" t="s">
        <v>805</v>
      </c>
    </row>
    <row r="10495" customFormat="false" ht="15" hidden="false" customHeight="false" outlineLevel="0" collapsed="false">
      <c r="A10495" s="4" t="str">
        <f aca="false">B10495&amp;"|"&amp;C10495</f>
        <v>tdbR00000974 Val-GAC|30</v>
      </c>
      <c r="B10495" s="4" t="s">
        <v>180</v>
      </c>
      <c r="C10495" s="4" t="s">
        <v>808</v>
      </c>
      <c r="D10495" s="4" t="n">
        <v>29</v>
      </c>
      <c r="E10495" s="21" t="s">
        <v>772</v>
      </c>
      <c r="F10495" s="22" t="s">
        <v>805</v>
      </c>
    </row>
    <row r="10496" customFormat="false" ht="15" hidden="false" customHeight="false" outlineLevel="0" collapsed="false">
      <c r="A10496" s="4" t="str">
        <f aca="false">B10496&amp;"|"&amp;C10496</f>
        <v>tdbR00000974 Val-GAC|31</v>
      </c>
      <c r="B10496" s="4" t="s">
        <v>180</v>
      </c>
      <c r="C10496" s="4" t="s">
        <v>809</v>
      </c>
      <c r="D10496" s="4" t="n">
        <v>30</v>
      </c>
      <c r="E10496" s="21" t="s">
        <v>772</v>
      </c>
      <c r="F10496" s="22" t="s">
        <v>805</v>
      </c>
    </row>
    <row r="10497" customFormat="false" ht="15" hidden="false" customHeight="false" outlineLevel="0" collapsed="false">
      <c r="A10497" s="4" t="str">
        <f aca="false">B10497&amp;"|"&amp;C10497</f>
        <v>tdbR00000974 Val-GAC|32</v>
      </c>
      <c r="B10497" s="4" t="s">
        <v>180</v>
      </c>
      <c r="C10497" s="4" t="s">
        <v>810</v>
      </c>
      <c r="D10497" s="4" t="n">
        <v>31</v>
      </c>
      <c r="E10497" s="19" t="s">
        <v>772</v>
      </c>
      <c r="F10497" s="20" t="s">
        <v>811</v>
      </c>
    </row>
    <row r="10498" customFormat="false" ht="15" hidden="false" customHeight="false" outlineLevel="0" collapsed="false">
      <c r="A10498" s="4" t="str">
        <f aca="false">B10498&amp;"|"&amp;C10498</f>
        <v>tdbR00000974 Val-GAC|33</v>
      </c>
      <c r="B10498" s="4" t="s">
        <v>180</v>
      </c>
      <c r="C10498" s="4" t="s">
        <v>812</v>
      </c>
      <c r="D10498" s="4" t="n">
        <v>32</v>
      </c>
      <c r="E10498" s="19" t="s">
        <v>777</v>
      </c>
      <c r="F10498" s="20" t="s">
        <v>811</v>
      </c>
    </row>
    <row r="10499" customFormat="false" ht="15" hidden="false" customHeight="false" outlineLevel="0" collapsed="false">
      <c r="A10499" s="4" t="str">
        <f aca="false">B10499&amp;"|"&amp;C10499</f>
        <v>tdbR00000974 Val-GAC|34</v>
      </c>
      <c r="B10499" s="4" t="s">
        <v>180</v>
      </c>
      <c r="C10499" s="4" t="s">
        <v>813</v>
      </c>
      <c r="D10499" s="4" t="n">
        <v>33</v>
      </c>
      <c r="E10499" s="19" t="s">
        <v>459</v>
      </c>
      <c r="F10499" s="20" t="s">
        <v>811</v>
      </c>
    </row>
    <row r="10500" customFormat="false" ht="15" hidden="false" customHeight="false" outlineLevel="0" collapsed="false">
      <c r="A10500" s="4" t="str">
        <f aca="false">B10500&amp;"|"&amp;C10500</f>
        <v>tdbR00000974 Val-GAC|35</v>
      </c>
      <c r="B10500" s="4" t="s">
        <v>180</v>
      </c>
      <c r="C10500" s="4" t="s">
        <v>814</v>
      </c>
      <c r="D10500" s="4" t="n">
        <v>34</v>
      </c>
      <c r="E10500" s="19" t="s">
        <v>780</v>
      </c>
      <c r="F10500" s="20" t="s">
        <v>811</v>
      </c>
    </row>
    <row r="10501" customFormat="false" ht="15" hidden="false" customHeight="false" outlineLevel="0" collapsed="false">
      <c r="A10501" s="4" t="str">
        <f aca="false">B10501&amp;"|"&amp;C10501</f>
        <v>tdbR00000974 Val-GAC|36</v>
      </c>
      <c r="B10501" s="4" t="s">
        <v>180</v>
      </c>
      <c r="C10501" s="4" t="s">
        <v>815</v>
      </c>
      <c r="D10501" s="4" t="n">
        <v>35</v>
      </c>
      <c r="E10501" s="19" t="s">
        <v>772</v>
      </c>
      <c r="F10501" s="20" t="s">
        <v>811</v>
      </c>
    </row>
    <row r="10502" customFormat="false" ht="15" hidden="false" customHeight="false" outlineLevel="0" collapsed="false">
      <c r="A10502" s="4" t="str">
        <f aca="false">B10502&amp;"|"&amp;C10502</f>
        <v>tdbR00000974 Val-GAC|37</v>
      </c>
      <c r="B10502" s="4" t="s">
        <v>180</v>
      </c>
      <c r="C10502" s="4" t="s">
        <v>816</v>
      </c>
      <c r="D10502" s="4" t="n">
        <v>36</v>
      </c>
      <c r="E10502" s="19" t="s">
        <v>780</v>
      </c>
      <c r="F10502" s="20" t="s">
        <v>811</v>
      </c>
    </row>
    <row r="10503" customFormat="false" ht="15" hidden="false" customHeight="false" outlineLevel="0" collapsed="false">
      <c r="A10503" s="4" t="str">
        <f aca="false">B10503&amp;"|"&amp;C10503</f>
        <v>tdbR00000974 Val-GAC|38</v>
      </c>
      <c r="B10503" s="4" t="s">
        <v>180</v>
      </c>
      <c r="C10503" s="4" t="s">
        <v>817</v>
      </c>
      <c r="D10503" s="4" t="n">
        <v>37</v>
      </c>
      <c r="E10503" s="19" t="s">
        <v>772</v>
      </c>
      <c r="F10503" s="20" t="s">
        <v>811</v>
      </c>
    </row>
    <row r="10504" customFormat="false" ht="15" hidden="false" customHeight="false" outlineLevel="0" collapsed="false">
      <c r="A10504" s="4" t="str">
        <f aca="false">B10504&amp;"|"&amp;C10504</f>
        <v>tdbR00000974 Val-GAC|39</v>
      </c>
      <c r="B10504" s="4" t="s">
        <v>180</v>
      </c>
      <c r="C10504" s="4" t="s">
        <v>818</v>
      </c>
      <c r="D10504" s="4" t="n">
        <v>38</v>
      </c>
      <c r="E10504" s="21" t="s">
        <v>459</v>
      </c>
      <c r="F10504" s="22" t="s">
        <v>805</v>
      </c>
    </row>
    <row r="10505" customFormat="false" ht="15" hidden="false" customHeight="false" outlineLevel="0" collapsed="false">
      <c r="A10505" s="4" t="str">
        <f aca="false">B10505&amp;"|"&amp;C10505</f>
        <v>tdbR00000974 Val-GAC|40</v>
      </c>
      <c r="B10505" s="4" t="s">
        <v>180</v>
      </c>
      <c r="C10505" s="4" t="s">
        <v>819</v>
      </c>
      <c r="D10505" s="4" t="n">
        <v>39</v>
      </c>
      <c r="E10505" s="21" t="s">
        <v>459</v>
      </c>
      <c r="F10505" s="22" t="s">
        <v>805</v>
      </c>
    </row>
    <row r="10506" customFormat="false" ht="15" hidden="false" customHeight="false" outlineLevel="0" collapsed="false">
      <c r="A10506" s="4" t="str">
        <f aca="false">B10506&amp;"|"&amp;C10506</f>
        <v>tdbR00000974 Val-GAC|41</v>
      </c>
      <c r="B10506" s="4" t="s">
        <v>180</v>
      </c>
      <c r="C10506" s="4" t="s">
        <v>820</v>
      </c>
      <c r="D10506" s="4" t="n">
        <v>40</v>
      </c>
      <c r="E10506" s="21" t="s">
        <v>780</v>
      </c>
      <c r="F10506" s="22" t="s">
        <v>805</v>
      </c>
    </row>
    <row r="10507" customFormat="false" ht="15" hidden="false" customHeight="false" outlineLevel="0" collapsed="false">
      <c r="A10507" s="4" t="str">
        <f aca="false">B10507&amp;"|"&amp;C10507</f>
        <v>tdbR00000974 Val-GAC|42</v>
      </c>
      <c r="B10507" s="4" t="s">
        <v>180</v>
      </c>
      <c r="C10507" s="4" t="s">
        <v>821</v>
      </c>
      <c r="D10507" s="4" t="n">
        <v>41</v>
      </c>
      <c r="E10507" s="21" t="s">
        <v>780</v>
      </c>
      <c r="F10507" s="22" t="s">
        <v>805</v>
      </c>
    </row>
    <row r="10508" customFormat="false" ht="15" hidden="false" customHeight="false" outlineLevel="0" collapsed="false">
      <c r="A10508" s="4" t="str">
        <f aca="false">B10508&amp;"|"&amp;C10508</f>
        <v>tdbR00000974 Val-GAC|43</v>
      </c>
      <c r="B10508" s="4" t="s">
        <v>180</v>
      </c>
      <c r="C10508" s="4" t="s">
        <v>822</v>
      </c>
      <c r="D10508" s="4" t="n">
        <v>42</v>
      </c>
      <c r="E10508" s="21" t="s">
        <v>459</v>
      </c>
      <c r="F10508" s="22" t="s">
        <v>805</v>
      </c>
    </row>
    <row r="10509" customFormat="false" ht="15" hidden="false" customHeight="false" outlineLevel="0" collapsed="false">
      <c r="A10509" s="4" t="str">
        <f aca="false">B10509&amp;"|"&amp;C10509</f>
        <v>tdbR00000974 Val-GAC|44</v>
      </c>
      <c r="B10509" s="4" t="s">
        <v>180</v>
      </c>
      <c r="C10509" s="4" t="s">
        <v>823</v>
      </c>
      <c r="D10509" s="4" t="n">
        <v>43</v>
      </c>
      <c r="E10509" s="19" t="s">
        <v>780</v>
      </c>
      <c r="F10509" s="20" t="s">
        <v>824</v>
      </c>
    </row>
    <row r="10510" customFormat="false" ht="15" hidden="false" customHeight="false" outlineLevel="0" collapsed="false">
      <c r="A10510" s="4" t="str">
        <f aca="false">B10510&amp;"|"&amp;C10510</f>
        <v>tdbR00000974 Val-GAC|45</v>
      </c>
      <c r="B10510" s="4" t="s">
        <v>180</v>
      </c>
      <c r="C10510" s="4" t="s">
        <v>825</v>
      </c>
      <c r="D10510" s="4" t="n">
        <v>44</v>
      </c>
      <c r="E10510" s="19" t="s">
        <v>459</v>
      </c>
      <c r="F10510" s="20" t="s">
        <v>824</v>
      </c>
    </row>
    <row r="10511" customFormat="false" ht="15" hidden="false" customHeight="false" outlineLevel="0" collapsed="false">
      <c r="A10511" s="4" t="str">
        <f aca="false">B10511&amp;"|"&amp;C10511</f>
        <v>tdbR00000974 Val-GAC|46</v>
      </c>
      <c r="B10511" s="4" t="s">
        <v>180</v>
      </c>
      <c r="C10511" s="4" t="s">
        <v>826</v>
      </c>
      <c r="D10511" s="4" t="n">
        <v>45</v>
      </c>
      <c r="E10511" s="19" t="s">
        <v>459</v>
      </c>
      <c r="F10511" s="20" t="s">
        <v>824</v>
      </c>
    </row>
    <row r="10512" customFormat="false" ht="15" hidden="false" customHeight="false" outlineLevel="0" collapsed="false">
      <c r="A10512" s="4" t="str">
        <f aca="false">B10512&amp;"|"&amp;C10512</f>
        <v>tdbR00000974 Val-GAC|47</v>
      </c>
      <c r="B10512" s="4" t="s">
        <v>180</v>
      </c>
      <c r="C10512" s="4" t="s">
        <v>827</v>
      </c>
      <c r="D10512" s="4" t="n">
        <v>46</v>
      </c>
      <c r="E10512" s="19" t="s">
        <v>777</v>
      </c>
      <c r="F10512" s="20" t="s">
        <v>824</v>
      </c>
    </row>
    <row r="10513" customFormat="false" ht="15" hidden="false" customHeight="false" outlineLevel="0" collapsed="false">
      <c r="A10513" s="4" t="str">
        <f aca="false">B10513&amp;"|"&amp;C10513</f>
        <v>tdbR00000974 Val-GAC|48</v>
      </c>
      <c r="B10513" s="4" t="s">
        <v>180</v>
      </c>
      <c r="C10513" s="4" t="s">
        <v>828</v>
      </c>
      <c r="D10513" s="4" t="n">
        <v>47</v>
      </c>
      <c r="E10513" s="19" t="s">
        <v>772</v>
      </c>
      <c r="F10513" s="20" t="s">
        <v>824</v>
      </c>
    </row>
    <row r="10514" customFormat="false" ht="15" hidden="false" customHeight="false" outlineLevel="0" collapsed="false">
      <c r="A10514" s="4" t="str">
        <f aca="false">B10514&amp;"|"&amp;C10514</f>
        <v>tdbR00000974 Val-GAC|49</v>
      </c>
      <c r="B10514" s="4" t="s">
        <v>180</v>
      </c>
      <c r="C10514" s="4" t="s">
        <v>829</v>
      </c>
      <c r="D10514" s="4" t="n">
        <v>48</v>
      </c>
      <c r="E10514" s="23" t="s">
        <v>780</v>
      </c>
      <c r="F10514" s="10" t="s">
        <v>830</v>
      </c>
    </row>
    <row r="10515" customFormat="false" ht="15" hidden="false" customHeight="false" outlineLevel="0" collapsed="false">
      <c r="A10515" s="4" t="str">
        <f aca="false">B10515&amp;"|"&amp;C10515</f>
        <v>tdbR00000974 Val-GAC|50</v>
      </c>
      <c r="B10515" s="4" t="s">
        <v>180</v>
      </c>
      <c r="C10515" s="4" t="s">
        <v>831</v>
      </c>
      <c r="D10515" s="4" t="n">
        <v>49</v>
      </c>
      <c r="E10515" s="23" t="s">
        <v>772</v>
      </c>
      <c r="F10515" s="10" t="s">
        <v>830</v>
      </c>
    </row>
    <row r="10516" customFormat="false" ht="15" hidden="false" customHeight="false" outlineLevel="0" collapsed="false">
      <c r="A10516" s="4" t="str">
        <f aca="false">B10516&amp;"|"&amp;C10516</f>
        <v>tdbR00000974 Val-GAC|51</v>
      </c>
      <c r="B10516" s="4" t="s">
        <v>180</v>
      </c>
      <c r="C10516" s="4" t="s">
        <v>832</v>
      </c>
      <c r="D10516" s="4" t="n">
        <v>50</v>
      </c>
      <c r="E10516" s="23" t="s">
        <v>777</v>
      </c>
      <c r="F10516" s="10" t="s">
        <v>830</v>
      </c>
    </row>
    <row r="10517" customFormat="false" ht="15" hidden="false" customHeight="false" outlineLevel="0" collapsed="false">
      <c r="A10517" s="4" t="str">
        <f aca="false">B10517&amp;"|"&amp;C10517</f>
        <v>tdbR00000974 Val-GAC|52</v>
      </c>
      <c r="B10517" s="4" t="s">
        <v>180</v>
      </c>
      <c r="C10517" s="4" t="s">
        <v>833</v>
      </c>
      <c r="D10517" s="4" t="n">
        <v>51</v>
      </c>
      <c r="E10517" s="23" t="s">
        <v>459</v>
      </c>
      <c r="F10517" s="10" t="s">
        <v>830</v>
      </c>
    </row>
    <row r="10518" customFormat="false" ht="15" hidden="false" customHeight="false" outlineLevel="0" collapsed="false">
      <c r="A10518" s="4" t="str">
        <f aca="false">B10518&amp;"|"&amp;C10518</f>
        <v>tdbR00000974 Val-GAC|53</v>
      </c>
      <c r="B10518" s="4" t="s">
        <v>180</v>
      </c>
      <c r="C10518" s="4" t="s">
        <v>834</v>
      </c>
      <c r="D10518" s="4" t="n">
        <v>52</v>
      </c>
      <c r="E10518" s="23" t="s">
        <v>459</v>
      </c>
      <c r="F10518" s="10" t="s">
        <v>830</v>
      </c>
    </row>
    <row r="10519" customFormat="false" ht="15" hidden="false" customHeight="false" outlineLevel="0" collapsed="false">
      <c r="A10519" s="4" t="str">
        <f aca="false">B10519&amp;"|"&amp;C10519</f>
        <v>tdbR00000974 Val-GAC|54</v>
      </c>
      <c r="B10519" s="4" t="s">
        <v>180</v>
      </c>
      <c r="C10519" s="4" t="s">
        <v>835</v>
      </c>
      <c r="D10519" s="4" t="n">
        <v>53</v>
      </c>
      <c r="E10519" s="19" t="s">
        <v>777</v>
      </c>
      <c r="F10519" s="20" t="s">
        <v>836</v>
      </c>
    </row>
    <row r="10520" customFormat="false" ht="15" hidden="false" customHeight="false" outlineLevel="0" collapsed="false">
      <c r="A10520" s="4" t="str">
        <f aca="false">B10520&amp;"|"&amp;C10520</f>
        <v>tdbR00000974 Val-GAC|55</v>
      </c>
      <c r="B10520" s="4" t="s">
        <v>180</v>
      </c>
      <c r="C10520" s="4" t="s">
        <v>837</v>
      </c>
      <c r="D10520" s="4" t="n">
        <v>54</v>
      </c>
      <c r="E10520" s="19" t="s">
        <v>777</v>
      </c>
      <c r="F10520" s="20" t="s">
        <v>836</v>
      </c>
    </row>
    <row r="10521" customFormat="false" ht="15" hidden="false" customHeight="false" outlineLevel="0" collapsed="false">
      <c r="A10521" s="4" t="str">
        <f aca="false">B10521&amp;"|"&amp;C10521</f>
        <v>tdbR00000974 Val-GAC|56</v>
      </c>
      <c r="B10521" s="4" t="s">
        <v>180</v>
      </c>
      <c r="C10521" s="4" t="s">
        <v>838</v>
      </c>
      <c r="D10521" s="4" t="n">
        <v>55</v>
      </c>
      <c r="E10521" s="19" t="s">
        <v>772</v>
      </c>
      <c r="F10521" s="20" t="s">
        <v>836</v>
      </c>
    </row>
    <row r="10522" customFormat="false" ht="15" hidden="false" customHeight="false" outlineLevel="0" collapsed="false">
      <c r="A10522" s="4" t="str">
        <f aca="false">B10522&amp;"|"&amp;C10522</f>
        <v>tdbR00000974 Val-GAC|57</v>
      </c>
      <c r="B10522" s="4" t="s">
        <v>180</v>
      </c>
      <c r="C10522" s="4" t="s">
        <v>839</v>
      </c>
      <c r="D10522" s="4" t="n">
        <v>56</v>
      </c>
      <c r="E10522" s="19" t="s">
        <v>780</v>
      </c>
      <c r="F10522" s="20" t="s">
        <v>836</v>
      </c>
    </row>
    <row r="10523" customFormat="false" ht="15" hidden="false" customHeight="false" outlineLevel="0" collapsed="false">
      <c r="A10523" s="4" t="str">
        <f aca="false">B10523&amp;"|"&amp;C10523</f>
        <v>tdbR00000974 Val-GAC|58</v>
      </c>
      <c r="B10523" s="4" t="s">
        <v>180</v>
      </c>
      <c r="C10523" s="4" t="s">
        <v>840</v>
      </c>
      <c r="D10523" s="4" t="n">
        <v>57</v>
      </c>
      <c r="E10523" s="19" t="s">
        <v>780</v>
      </c>
      <c r="F10523" s="20" t="s">
        <v>836</v>
      </c>
    </row>
    <row r="10524" customFormat="false" ht="15" hidden="false" customHeight="false" outlineLevel="0" collapsed="false">
      <c r="A10524" s="4" t="str">
        <f aca="false">B10524&amp;"|"&amp;C10524</f>
        <v>tdbR00000974 Val-GAC|59</v>
      </c>
      <c r="B10524" s="4" t="s">
        <v>180</v>
      </c>
      <c r="C10524" s="4" t="s">
        <v>841</v>
      </c>
      <c r="D10524" s="4" t="n">
        <v>58</v>
      </c>
      <c r="E10524" s="19" t="s">
        <v>777</v>
      </c>
      <c r="F10524" s="20" t="s">
        <v>836</v>
      </c>
    </row>
    <row r="10525" customFormat="false" ht="15" hidden="false" customHeight="false" outlineLevel="0" collapsed="false">
      <c r="A10525" s="4" t="str">
        <f aca="false">B10525&amp;"|"&amp;C10525</f>
        <v>tdbR00000974 Val-GAC|60</v>
      </c>
      <c r="B10525" s="4" t="s">
        <v>180</v>
      </c>
      <c r="C10525" s="4" t="s">
        <v>842</v>
      </c>
      <c r="D10525" s="4" t="n">
        <v>59</v>
      </c>
      <c r="E10525" s="19" t="s">
        <v>772</v>
      </c>
      <c r="F10525" s="20" t="s">
        <v>836</v>
      </c>
    </row>
    <row r="10526" customFormat="false" ht="15" hidden="false" customHeight="false" outlineLevel="0" collapsed="false">
      <c r="A10526" s="4" t="str">
        <f aca="false">B10526&amp;"|"&amp;C10526</f>
        <v>tdbR00000974 Val-GAC|61</v>
      </c>
      <c r="B10526" s="4" t="s">
        <v>180</v>
      </c>
      <c r="C10526" s="4" t="s">
        <v>843</v>
      </c>
      <c r="D10526" s="4" t="n">
        <v>60</v>
      </c>
      <c r="E10526" s="23" t="s">
        <v>772</v>
      </c>
      <c r="F10526" s="10" t="s">
        <v>830</v>
      </c>
    </row>
    <row r="10527" customFormat="false" ht="15" hidden="false" customHeight="false" outlineLevel="0" collapsed="false">
      <c r="A10527" s="4" t="str">
        <f aca="false">B10527&amp;"|"&amp;C10527</f>
        <v>tdbR00000974 Val-GAC|62</v>
      </c>
      <c r="B10527" s="4" t="s">
        <v>180</v>
      </c>
      <c r="C10527" s="4" t="s">
        <v>844</v>
      </c>
      <c r="D10527" s="4" t="n">
        <v>61</v>
      </c>
      <c r="E10527" s="23" t="s">
        <v>772</v>
      </c>
      <c r="F10527" s="10" t="s">
        <v>830</v>
      </c>
    </row>
    <row r="10528" customFormat="false" ht="15" hidden="false" customHeight="false" outlineLevel="0" collapsed="false">
      <c r="A10528" s="4" t="str">
        <f aca="false">B10528&amp;"|"&amp;C10528</f>
        <v>tdbR00000974 Val-GAC|63</v>
      </c>
      <c r="B10528" s="4" t="s">
        <v>180</v>
      </c>
      <c r="C10528" s="4" t="s">
        <v>845</v>
      </c>
      <c r="D10528" s="4" t="n">
        <v>62</v>
      </c>
      <c r="E10528" s="23" t="s">
        <v>780</v>
      </c>
      <c r="F10528" s="10" t="s">
        <v>830</v>
      </c>
    </row>
    <row r="10529" customFormat="false" ht="15" hidden="false" customHeight="false" outlineLevel="0" collapsed="false">
      <c r="A10529" s="4" t="str">
        <f aca="false">B10529&amp;"|"&amp;C10529</f>
        <v>tdbR00000974 Val-GAC|64</v>
      </c>
      <c r="B10529" s="4" t="s">
        <v>180</v>
      </c>
      <c r="C10529" s="4" t="s">
        <v>846</v>
      </c>
      <c r="D10529" s="4" t="n">
        <v>63</v>
      </c>
      <c r="E10529" s="23" t="s">
        <v>459</v>
      </c>
      <c r="F10529" s="10" t="s">
        <v>830</v>
      </c>
    </row>
    <row r="10530" customFormat="false" ht="15" hidden="false" customHeight="false" outlineLevel="0" collapsed="false">
      <c r="A10530" s="4" t="str">
        <f aca="false">B10530&amp;"|"&amp;C10530</f>
        <v>tdbR00000974 Val-GAC|65</v>
      </c>
      <c r="B10530" s="4" t="s">
        <v>180</v>
      </c>
      <c r="C10530" s="4" t="s">
        <v>847</v>
      </c>
      <c r="D10530" s="4" t="n">
        <v>64</v>
      </c>
      <c r="E10530" s="23" t="s">
        <v>777</v>
      </c>
      <c r="F10530" s="10" t="s">
        <v>830</v>
      </c>
    </row>
    <row r="10531" customFormat="false" ht="15" hidden="false" customHeight="false" outlineLevel="0" collapsed="false">
      <c r="A10531" s="4" t="str">
        <f aca="false">B10531&amp;"|"&amp;C10531</f>
        <v>tdbR00000974 Val-GAC|66</v>
      </c>
      <c r="B10531" s="4" t="s">
        <v>180</v>
      </c>
      <c r="C10531" s="4" t="s">
        <v>848</v>
      </c>
      <c r="D10531" s="4" t="n">
        <v>65</v>
      </c>
      <c r="E10531" s="17" t="s">
        <v>780</v>
      </c>
      <c r="F10531" s="18" t="s">
        <v>768</v>
      </c>
    </row>
    <row r="10532" customFormat="false" ht="15" hidden="false" customHeight="false" outlineLevel="0" collapsed="false">
      <c r="A10532" s="4" t="str">
        <f aca="false">B10532&amp;"|"&amp;C10532</f>
        <v>tdbR00000974 Val-GAC|67</v>
      </c>
      <c r="B10532" s="4" t="s">
        <v>180</v>
      </c>
      <c r="C10532" s="4" t="s">
        <v>849</v>
      </c>
      <c r="D10532" s="4" t="n">
        <v>66</v>
      </c>
      <c r="E10532" s="17" t="s">
        <v>777</v>
      </c>
      <c r="F10532" s="18" t="s">
        <v>768</v>
      </c>
    </row>
    <row r="10533" customFormat="false" ht="15" hidden="false" customHeight="false" outlineLevel="0" collapsed="false">
      <c r="A10533" s="4" t="str">
        <f aca="false">B10533&amp;"|"&amp;C10533</f>
        <v>tdbR00000974 Val-GAC|68</v>
      </c>
      <c r="B10533" s="4" t="s">
        <v>180</v>
      </c>
      <c r="C10533" s="4" t="s">
        <v>850</v>
      </c>
      <c r="D10533" s="4" t="n">
        <v>67</v>
      </c>
      <c r="E10533" s="17" t="s">
        <v>772</v>
      </c>
      <c r="F10533" s="18" t="s">
        <v>768</v>
      </c>
    </row>
    <row r="10534" customFormat="false" ht="15" hidden="false" customHeight="false" outlineLevel="0" collapsed="false">
      <c r="A10534" s="4" t="str">
        <f aca="false">B10534&amp;"|"&amp;C10534</f>
        <v>tdbR00000974 Val-GAC|69</v>
      </c>
      <c r="B10534" s="4" t="s">
        <v>180</v>
      </c>
      <c r="C10534" s="4" t="s">
        <v>851</v>
      </c>
      <c r="D10534" s="4" t="n">
        <v>68</v>
      </c>
      <c r="E10534" s="17" t="s">
        <v>459</v>
      </c>
      <c r="F10534" s="18" t="s">
        <v>768</v>
      </c>
    </row>
    <row r="10535" customFormat="false" ht="15" hidden="false" customHeight="false" outlineLevel="0" collapsed="false">
      <c r="A10535" s="4" t="str">
        <f aca="false">B10535&amp;"|"&amp;C10535</f>
        <v>tdbR00000974 Val-GAC|70</v>
      </c>
      <c r="B10535" s="4" t="s">
        <v>180</v>
      </c>
      <c r="C10535" s="4" t="s">
        <v>852</v>
      </c>
      <c r="D10535" s="4" t="n">
        <v>69</v>
      </c>
      <c r="E10535" s="17" t="s">
        <v>772</v>
      </c>
      <c r="F10535" s="18" t="s">
        <v>768</v>
      </c>
    </row>
    <row r="10536" customFormat="false" ht="15" hidden="false" customHeight="false" outlineLevel="0" collapsed="false">
      <c r="A10536" s="4" t="str">
        <f aca="false">B10536&amp;"|"&amp;C10536</f>
        <v>tdbR00000974 Val-GAC|71</v>
      </c>
      <c r="B10536" s="4" t="s">
        <v>180</v>
      </c>
      <c r="C10536" s="4" t="s">
        <v>853</v>
      </c>
      <c r="D10536" s="4" t="n">
        <v>70</v>
      </c>
      <c r="E10536" s="17" t="s">
        <v>459</v>
      </c>
      <c r="F10536" s="18" t="s">
        <v>768</v>
      </c>
    </row>
    <row r="10537" customFormat="false" ht="15" hidden="false" customHeight="false" outlineLevel="0" collapsed="false">
      <c r="A10537" s="4" t="str">
        <f aca="false">B10537&amp;"|"&amp;C10537</f>
        <v>tdbR00000974 Val-GAC|72</v>
      </c>
      <c r="B10537" s="4" t="s">
        <v>180</v>
      </c>
      <c r="C10537" s="4" t="s">
        <v>854</v>
      </c>
      <c r="D10537" s="4" t="n">
        <v>71</v>
      </c>
      <c r="E10537" s="17" t="s">
        <v>772</v>
      </c>
      <c r="F10537" s="18" t="s">
        <v>768</v>
      </c>
    </row>
    <row r="10538" customFormat="false" ht="15" hidden="false" customHeight="false" outlineLevel="0" collapsed="false">
      <c r="A10538" s="4" t="str">
        <f aca="false">B10538&amp;"|"&amp;C10538</f>
        <v>tdbR00000975 Val-GAC|1</v>
      </c>
      <c r="B10538" s="4" t="s">
        <v>181</v>
      </c>
      <c r="C10538" s="4" t="s">
        <v>767</v>
      </c>
      <c r="D10538" s="4" t="n">
        <v>1</v>
      </c>
      <c r="E10538" s="17" t="s">
        <v>459</v>
      </c>
      <c r="F10538" s="18" t="s">
        <v>768</v>
      </c>
    </row>
    <row r="10539" customFormat="false" ht="15" hidden="false" customHeight="false" outlineLevel="0" collapsed="false">
      <c r="A10539" s="4" t="str">
        <f aca="false">B10539&amp;"|"&amp;C10539</f>
        <v>tdbR00000975 Val-GAC|2</v>
      </c>
      <c r="B10539" s="4" t="s">
        <v>181</v>
      </c>
      <c r="C10539" s="4" t="s">
        <v>769</v>
      </c>
      <c r="D10539" s="4" t="n">
        <v>2</v>
      </c>
      <c r="E10539" s="17" t="s">
        <v>459</v>
      </c>
      <c r="F10539" s="18" t="s">
        <v>768</v>
      </c>
    </row>
    <row r="10540" customFormat="false" ht="15" hidden="false" customHeight="false" outlineLevel="0" collapsed="false">
      <c r="A10540" s="4" t="str">
        <f aca="false">B10540&amp;"|"&amp;C10540</f>
        <v>tdbR00000975 Val-GAC|3</v>
      </c>
      <c r="B10540" s="4" t="s">
        <v>181</v>
      </c>
      <c r="C10540" s="4" t="s">
        <v>770</v>
      </c>
      <c r="D10540" s="4" t="n">
        <v>3</v>
      </c>
      <c r="E10540" s="17" t="s">
        <v>780</v>
      </c>
      <c r="F10540" s="18" t="s">
        <v>768</v>
      </c>
    </row>
    <row r="10541" customFormat="false" ht="15" hidden="false" customHeight="false" outlineLevel="0" collapsed="false">
      <c r="A10541" s="4" t="str">
        <f aca="false">B10541&amp;"|"&amp;C10541</f>
        <v>tdbR00000975 Val-GAC|4</v>
      </c>
      <c r="B10541" s="4" t="s">
        <v>181</v>
      </c>
      <c r="C10541" s="4" t="s">
        <v>771</v>
      </c>
      <c r="D10541" s="4" t="n">
        <v>4</v>
      </c>
      <c r="E10541" s="17" t="s">
        <v>772</v>
      </c>
      <c r="F10541" s="18" t="s">
        <v>768</v>
      </c>
    </row>
    <row r="10542" customFormat="false" ht="15" hidden="false" customHeight="false" outlineLevel="0" collapsed="false">
      <c r="A10542" s="4" t="str">
        <f aca="false">B10542&amp;"|"&amp;C10542</f>
        <v>tdbR00000975 Val-GAC|5</v>
      </c>
      <c r="B10542" s="4" t="s">
        <v>181</v>
      </c>
      <c r="C10542" s="4" t="s">
        <v>773</v>
      </c>
      <c r="D10542" s="4" t="n">
        <v>5</v>
      </c>
      <c r="E10542" s="17" t="s">
        <v>459</v>
      </c>
      <c r="F10542" s="18" t="s">
        <v>768</v>
      </c>
    </row>
    <row r="10543" customFormat="false" ht="15" hidden="false" customHeight="false" outlineLevel="0" collapsed="false">
      <c r="A10543" s="4" t="str">
        <f aca="false">B10543&amp;"|"&amp;C10543</f>
        <v>tdbR00000975 Val-GAC|6</v>
      </c>
      <c r="B10543" s="4" t="s">
        <v>181</v>
      </c>
      <c r="C10543" s="4" t="s">
        <v>774</v>
      </c>
      <c r="D10543" s="4" t="n">
        <v>6</v>
      </c>
      <c r="E10543" s="17" t="s">
        <v>780</v>
      </c>
      <c r="F10543" s="18" t="s">
        <v>768</v>
      </c>
    </row>
    <row r="10544" customFormat="false" ht="15" hidden="false" customHeight="false" outlineLevel="0" collapsed="false">
      <c r="A10544" s="4" t="str">
        <f aca="false">B10544&amp;"|"&amp;C10544</f>
        <v>tdbR00000975 Val-GAC|7</v>
      </c>
      <c r="B10544" s="4" t="s">
        <v>181</v>
      </c>
      <c r="C10544" s="4" t="s">
        <v>775</v>
      </c>
      <c r="D10544" s="4" t="n">
        <v>7</v>
      </c>
      <c r="E10544" s="17" t="s">
        <v>777</v>
      </c>
      <c r="F10544" s="18" t="s">
        <v>768</v>
      </c>
    </row>
    <row r="10545" customFormat="false" ht="15" hidden="false" customHeight="false" outlineLevel="0" collapsed="false">
      <c r="A10545" s="4" t="str">
        <f aca="false">B10545&amp;"|"&amp;C10545</f>
        <v>tdbR00000975 Val-GAC|8</v>
      </c>
      <c r="B10545" s="4" t="s">
        <v>181</v>
      </c>
      <c r="C10545" s="4" t="s">
        <v>776</v>
      </c>
      <c r="D10545" s="4" t="n">
        <v>8</v>
      </c>
      <c r="E10545" s="3" t="s">
        <v>777</v>
      </c>
      <c r="F10545" s="4" t="s">
        <v>778</v>
      </c>
    </row>
    <row r="10546" customFormat="false" ht="15" hidden="false" customHeight="false" outlineLevel="0" collapsed="false">
      <c r="A10546" s="4" t="str">
        <f aca="false">B10546&amp;"|"&amp;C10546</f>
        <v>tdbR00000975 Val-GAC|9</v>
      </c>
      <c r="B10546" s="4" t="s">
        <v>181</v>
      </c>
      <c r="C10546" s="4" t="s">
        <v>779</v>
      </c>
      <c r="D10546" s="4" t="n">
        <v>9</v>
      </c>
      <c r="E10546" s="3" t="s">
        <v>780</v>
      </c>
      <c r="F10546" s="4" t="s">
        <v>781</v>
      </c>
    </row>
    <row r="10547" customFormat="false" ht="15" hidden="false" customHeight="false" outlineLevel="0" collapsed="false">
      <c r="A10547" s="4" t="str">
        <f aca="false">B10547&amp;"|"&amp;C10547</f>
        <v>tdbR00000975 Val-GAC|10</v>
      </c>
      <c r="B10547" s="4" t="s">
        <v>181</v>
      </c>
      <c r="C10547" s="4" t="s">
        <v>782</v>
      </c>
      <c r="D10547" s="4" t="n">
        <v>10</v>
      </c>
      <c r="E10547" s="8" t="s">
        <v>459</v>
      </c>
      <c r="F10547" s="7" t="s">
        <v>783</v>
      </c>
    </row>
    <row r="10548" customFormat="false" ht="15" hidden="false" customHeight="false" outlineLevel="0" collapsed="false">
      <c r="A10548" s="4" t="str">
        <f aca="false">B10548&amp;"|"&amp;C10548</f>
        <v>tdbR00000975 Val-GAC|11</v>
      </c>
      <c r="B10548" s="4" t="s">
        <v>181</v>
      </c>
      <c r="C10548" s="4" t="s">
        <v>784</v>
      </c>
      <c r="D10548" s="4" t="n">
        <v>11</v>
      </c>
      <c r="E10548" s="8" t="s">
        <v>772</v>
      </c>
      <c r="F10548" s="7" t="s">
        <v>783</v>
      </c>
    </row>
    <row r="10549" customFormat="false" ht="15" hidden="false" customHeight="false" outlineLevel="0" collapsed="false">
      <c r="A10549" s="4" t="str">
        <f aca="false">B10549&amp;"|"&amp;C10549</f>
        <v>tdbR00000975 Val-GAC|12</v>
      </c>
      <c r="B10549" s="4" t="s">
        <v>181</v>
      </c>
      <c r="C10549" s="4" t="s">
        <v>785</v>
      </c>
      <c r="D10549" s="4" t="n">
        <v>12</v>
      </c>
      <c r="E10549" s="8" t="s">
        <v>777</v>
      </c>
      <c r="F10549" s="7" t="s">
        <v>783</v>
      </c>
    </row>
    <row r="10550" customFormat="false" ht="15" hidden="false" customHeight="false" outlineLevel="0" collapsed="false">
      <c r="A10550" s="4" t="str">
        <f aca="false">B10550&amp;"|"&amp;C10550</f>
        <v>tdbR00000975 Val-GAC|13</v>
      </c>
      <c r="B10550" s="4" t="s">
        <v>181</v>
      </c>
      <c r="C10550" s="4" t="s">
        <v>786</v>
      </c>
      <c r="D10550" s="4" t="n">
        <v>13</v>
      </c>
      <c r="E10550" s="8" t="s">
        <v>772</v>
      </c>
      <c r="F10550" s="7" t="s">
        <v>783</v>
      </c>
    </row>
    <row r="10551" customFormat="false" ht="15" hidden="false" customHeight="false" outlineLevel="0" collapsed="false">
      <c r="A10551" s="4" t="str">
        <f aca="false">B10551&amp;"|"&amp;C10551</f>
        <v>tdbR00000975 Val-GAC|14</v>
      </c>
      <c r="B10551" s="4" t="s">
        <v>181</v>
      </c>
      <c r="C10551" s="4" t="s">
        <v>787</v>
      </c>
      <c r="D10551" s="4" t="n">
        <v>14</v>
      </c>
      <c r="E10551" s="19" t="s">
        <v>780</v>
      </c>
      <c r="F10551" s="20" t="s">
        <v>788</v>
      </c>
    </row>
    <row r="10552" customFormat="false" ht="15" hidden="false" customHeight="false" outlineLevel="0" collapsed="false">
      <c r="A10552" s="4" t="str">
        <f aca="false">B10552&amp;"|"&amp;C10552</f>
        <v>tdbR00000975 Val-GAC|15</v>
      </c>
      <c r="B10552" s="4" t="s">
        <v>181</v>
      </c>
      <c r="C10552" s="4" t="s">
        <v>789</v>
      </c>
      <c r="D10552" s="4" t="n">
        <v>15</v>
      </c>
      <c r="E10552" s="19" t="s">
        <v>459</v>
      </c>
      <c r="F10552" s="20" t="s">
        <v>788</v>
      </c>
    </row>
    <row r="10553" customFormat="false" ht="15" hidden="false" customHeight="false" outlineLevel="0" collapsed="false">
      <c r="A10553" s="4" t="str">
        <f aca="false">B10553&amp;"|"&amp;C10553</f>
        <v>tdbR00000975 Val-GAC|16</v>
      </c>
      <c r="B10553" s="4" t="s">
        <v>181</v>
      </c>
      <c r="C10553" s="4" t="s">
        <v>790</v>
      </c>
      <c r="D10553" s="4" t="n">
        <v>16</v>
      </c>
      <c r="E10553" s="19" t="s">
        <v>772</v>
      </c>
      <c r="F10553" s="20" t="s">
        <v>788</v>
      </c>
    </row>
    <row r="10554" customFormat="false" ht="15" hidden="false" customHeight="false" outlineLevel="0" collapsed="false">
      <c r="A10554" s="4" t="str">
        <f aca="false">B10554&amp;"|"&amp;C10554</f>
        <v>tdbR00000975 Val-GAC|18</v>
      </c>
      <c r="B10554" s="4" t="s">
        <v>181</v>
      </c>
      <c r="C10554" s="4" t="s">
        <v>793</v>
      </c>
      <c r="D10554" s="4" t="n">
        <v>17</v>
      </c>
      <c r="E10554" s="19" t="s">
        <v>459</v>
      </c>
      <c r="F10554" s="20" t="s">
        <v>788</v>
      </c>
    </row>
    <row r="10555" customFormat="false" ht="15" hidden="false" customHeight="false" outlineLevel="0" collapsed="false">
      <c r="A10555" s="4" t="str">
        <f aca="false">B10555&amp;"|"&amp;C10555</f>
        <v>tdbR00000975 Val-GAC|19</v>
      </c>
      <c r="B10555" s="4" t="s">
        <v>181</v>
      </c>
      <c r="C10555" s="4" t="s">
        <v>794</v>
      </c>
      <c r="D10555" s="4" t="n">
        <v>18</v>
      </c>
      <c r="E10555" s="19" t="s">
        <v>459</v>
      </c>
      <c r="F10555" s="20" t="s">
        <v>788</v>
      </c>
    </row>
    <row r="10556" customFormat="false" ht="15" hidden="false" customHeight="false" outlineLevel="0" collapsed="false">
      <c r="A10556" s="4" t="str">
        <f aca="false">B10556&amp;"|"&amp;C10556</f>
        <v>tdbR00000975 Val-GAC|20</v>
      </c>
      <c r="B10556" s="4" t="s">
        <v>181</v>
      </c>
      <c r="C10556" s="4" t="s">
        <v>795</v>
      </c>
      <c r="D10556" s="4" t="n">
        <v>19</v>
      </c>
      <c r="E10556" s="19" t="s">
        <v>459</v>
      </c>
      <c r="F10556" s="20" t="s">
        <v>788</v>
      </c>
    </row>
    <row r="10557" customFormat="false" ht="15" hidden="false" customHeight="false" outlineLevel="0" collapsed="false">
      <c r="A10557" s="4" t="str">
        <f aca="false">B10557&amp;"|"&amp;C10557</f>
        <v>tdbR00000975 Val-GAC|21</v>
      </c>
      <c r="B10557" s="4" t="s">
        <v>181</v>
      </c>
      <c r="C10557" s="4" t="s">
        <v>797</v>
      </c>
      <c r="D10557" s="4" t="n">
        <v>20</v>
      </c>
      <c r="E10557" s="19" t="s">
        <v>780</v>
      </c>
      <c r="F10557" s="20" t="s">
        <v>788</v>
      </c>
    </row>
    <row r="10558" customFormat="false" ht="15" hidden="false" customHeight="false" outlineLevel="0" collapsed="false">
      <c r="A10558" s="4" t="str">
        <f aca="false">B10558&amp;"|"&amp;C10558</f>
        <v>tdbR00000975 Val-GAC|22</v>
      </c>
      <c r="B10558" s="4" t="s">
        <v>181</v>
      </c>
      <c r="C10558" s="4" t="s">
        <v>798</v>
      </c>
      <c r="D10558" s="4" t="n">
        <v>21</v>
      </c>
      <c r="E10558" s="8" t="s">
        <v>459</v>
      </c>
      <c r="F10558" s="7" t="s">
        <v>783</v>
      </c>
    </row>
    <row r="10559" customFormat="false" ht="15" hidden="false" customHeight="false" outlineLevel="0" collapsed="false">
      <c r="A10559" s="4" t="str">
        <f aca="false">B10559&amp;"|"&amp;C10559</f>
        <v>tdbR00000975 Val-GAC|23</v>
      </c>
      <c r="B10559" s="4" t="s">
        <v>181</v>
      </c>
      <c r="C10559" s="4" t="s">
        <v>799</v>
      </c>
      <c r="D10559" s="4" t="n">
        <v>22</v>
      </c>
      <c r="E10559" s="8" t="s">
        <v>780</v>
      </c>
      <c r="F10559" s="7" t="s">
        <v>783</v>
      </c>
    </row>
    <row r="10560" customFormat="false" ht="15" hidden="false" customHeight="false" outlineLevel="0" collapsed="false">
      <c r="A10560" s="4" t="str">
        <f aca="false">B10560&amp;"|"&amp;C10560</f>
        <v>tdbR00000975 Val-GAC|24</v>
      </c>
      <c r="B10560" s="4" t="s">
        <v>181</v>
      </c>
      <c r="C10560" s="4" t="s">
        <v>800</v>
      </c>
      <c r="D10560" s="4" t="n">
        <v>23</v>
      </c>
      <c r="E10560" s="8" t="s">
        <v>459</v>
      </c>
      <c r="F10560" s="7" t="s">
        <v>783</v>
      </c>
    </row>
    <row r="10561" customFormat="false" ht="15" hidden="false" customHeight="false" outlineLevel="0" collapsed="false">
      <c r="A10561" s="4" t="str">
        <f aca="false">B10561&amp;"|"&amp;C10561</f>
        <v>tdbR00000975 Val-GAC|25</v>
      </c>
      <c r="B10561" s="4" t="s">
        <v>181</v>
      </c>
      <c r="C10561" s="4" t="s">
        <v>801</v>
      </c>
      <c r="D10561" s="4" t="n">
        <v>24</v>
      </c>
      <c r="E10561" s="8" t="s">
        <v>772</v>
      </c>
      <c r="F10561" s="7" t="s">
        <v>783</v>
      </c>
    </row>
    <row r="10562" customFormat="false" ht="15" hidden="false" customHeight="false" outlineLevel="0" collapsed="false">
      <c r="A10562" s="4" t="str">
        <f aca="false">B10562&amp;"|"&amp;C10562</f>
        <v>tdbR00000975 Val-GAC|26</v>
      </c>
      <c r="B10562" s="4" t="s">
        <v>181</v>
      </c>
      <c r="C10562" s="4" t="s">
        <v>802</v>
      </c>
      <c r="D10562" s="4" t="n">
        <v>25</v>
      </c>
      <c r="E10562" s="3" t="s">
        <v>459</v>
      </c>
      <c r="F10562" s="4" t="s">
        <v>803</v>
      </c>
    </row>
    <row r="10563" customFormat="false" ht="15" hidden="false" customHeight="false" outlineLevel="0" collapsed="false">
      <c r="A10563" s="4" t="str">
        <f aca="false">B10563&amp;"|"&amp;C10563</f>
        <v>tdbR00000975 Val-GAC|27</v>
      </c>
      <c r="B10563" s="4" t="s">
        <v>181</v>
      </c>
      <c r="C10563" s="4" t="s">
        <v>804</v>
      </c>
      <c r="D10563" s="4" t="n">
        <v>26</v>
      </c>
      <c r="E10563" s="21" t="s">
        <v>772</v>
      </c>
      <c r="F10563" s="22" t="s">
        <v>805</v>
      </c>
    </row>
    <row r="10564" customFormat="false" ht="15" hidden="false" customHeight="false" outlineLevel="0" collapsed="false">
      <c r="A10564" s="4" t="str">
        <f aca="false">B10564&amp;"|"&amp;C10564</f>
        <v>tdbR00000975 Val-GAC|28</v>
      </c>
      <c r="B10564" s="4" t="s">
        <v>181</v>
      </c>
      <c r="C10564" s="4" t="s">
        <v>806</v>
      </c>
      <c r="D10564" s="4" t="n">
        <v>27</v>
      </c>
      <c r="E10564" s="21" t="s">
        <v>777</v>
      </c>
      <c r="F10564" s="22" t="s">
        <v>805</v>
      </c>
    </row>
    <row r="10565" customFormat="false" ht="15" hidden="false" customHeight="false" outlineLevel="0" collapsed="false">
      <c r="A10565" s="4" t="str">
        <f aca="false">B10565&amp;"|"&amp;C10565</f>
        <v>tdbR00000975 Val-GAC|29</v>
      </c>
      <c r="B10565" s="4" t="s">
        <v>181</v>
      </c>
      <c r="C10565" s="4" t="s">
        <v>807</v>
      </c>
      <c r="D10565" s="4" t="n">
        <v>28</v>
      </c>
      <c r="E10565" s="21" t="s">
        <v>777</v>
      </c>
      <c r="F10565" s="22" t="s">
        <v>805</v>
      </c>
    </row>
    <row r="10566" customFormat="false" ht="15" hidden="false" customHeight="false" outlineLevel="0" collapsed="false">
      <c r="A10566" s="4" t="str">
        <f aca="false">B10566&amp;"|"&amp;C10566</f>
        <v>tdbR00000975 Val-GAC|30</v>
      </c>
      <c r="B10566" s="4" t="s">
        <v>181</v>
      </c>
      <c r="C10566" s="4" t="s">
        <v>808</v>
      </c>
      <c r="D10566" s="4" t="n">
        <v>29</v>
      </c>
      <c r="E10566" s="21" t="s">
        <v>772</v>
      </c>
      <c r="F10566" s="22" t="s">
        <v>805</v>
      </c>
    </row>
    <row r="10567" customFormat="false" ht="15" hidden="false" customHeight="false" outlineLevel="0" collapsed="false">
      <c r="A10567" s="4" t="str">
        <f aca="false">B10567&amp;"|"&amp;C10567</f>
        <v>tdbR00000975 Val-GAC|31</v>
      </c>
      <c r="B10567" s="4" t="s">
        <v>181</v>
      </c>
      <c r="C10567" s="4" t="s">
        <v>809</v>
      </c>
      <c r="D10567" s="4" t="n">
        <v>30</v>
      </c>
      <c r="E10567" s="21" t="s">
        <v>772</v>
      </c>
      <c r="F10567" s="22" t="s">
        <v>805</v>
      </c>
    </row>
    <row r="10568" customFormat="false" ht="15" hidden="false" customHeight="false" outlineLevel="0" collapsed="false">
      <c r="A10568" s="4" t="str">
        <f aca="false">B10568&amp;"|"&amp;C10568</f>
        <v>tdbR00000975 Val-GAC|32</v>
      </c>
      <c r="B10568" s="4" t="s">
        <v>181</v>
      </c>
      <c r="C10568" s="4" t="s">
        <v>810</v>
      </c>
      <c r="D10568" s="4" t="n">
        <v>31</v>
      </c>
      <c r="E10568" s="19" t="s">
        <v>772</v>
      </c>
      <c r="F10568" s="20" t="s">
        <v>811</v>
      </c>
    </row>
    <row r="10569" customFormat="false" ht="15" hidden="false" customHeight="false" outlineLevel="0" collapsed="false">
      <c r="A10569" s="4" t="str">
        <f aca="false">B10569&amp;"|"&amp;C10569</f>
        <v>tdbR00000975 Val-GAC|33</v>
      </c>
      <c r="B10569" s="4" t="s">
        <v>181</v>
      </c>
      <c r="C10569" s="4" t="s">
        <v>812</v>
      </c>
      <c r="D10569" s="4" t="n">
        <v>32</v>
      </c>
      <c r="E10569" s="19" t="s">
        <v>777</v>
      </c>
      <c r="F10569" s="20" t="s">
        <v>811</v>
      </c>
    </row>
    <row r="10570" customFormat="false" ht="15" hidden="false" customHeight="false" outlineLevel="0" collapsed="false">
      <c r="A10570" s="4" t="str">
        <f aca="false">B10570&amp;"|"&amp;C10570</f>
        <v>tdbR00000975 Val-GAC|34</v>
      </c>
      <c r="B10570" s="4" t="s">
        <v>181</v>
      </c>
      <c r="C10570" s="4" t="s">
        <v>813</v>
      </c>
      <c r="D10570" s="4" t="n">
        <v>33</v>
      </c>
      <c r="E10570" s="19" t="s">
        <v>459</v>
      </c>
      <c r="F10570" s="20" t="s">
        <v>811</v>
      </c>
    </row>
    <row r="10571" customFormat="false" ht="15" hidden="false" customHeight="false" outlineLevel="0" collapsed="false">
      <c r="A10571" s="4" t="str">
        <f aca="false">B10571&amp;"|"&amp;C10571</f>
        <v>tdbR00000975 Val-GAC|35</v>
      </c>
      <c r="B10571" s="4" t="s">
        <v>181</v>
      </c>
      <c r="C10571" s="4" t="s">
        <v>814</v>
      </c>
      <c r="D10571" s="4" t="n">
        <v>34</v>
      </c>
      <c r="E10571" s="19" t="s">
        <v>780</v>
      </c>
      <c r="F10571" s="20" t="s">
        <v>811</v>
      </c>
    </row>
    <row r="10572" customFormat="false" ht="15" hidden="false" customHeight="false" outlineLevel="0" collapsed="false">
      <c r="A10572" s="4" t="str">
        <f aca="false">B10572&amp;"|"&amp;C10572</f>
        <v>tdbR00000975 Val-GAC|36</v>
      </c>
      <c r="B10572" s="4" t="s">
        <v>181</v>
      </c>
      <c r="C10572" s="4" t="s">
        <v>815</v>
      </c>
      <c r="D10572" s="4" t="n">
        <v>35</v>
      </c>
      <c r="E10572" s="19" t="s">
        <v>772</v>
      </c>
      <c r="F10572" s="20" t="s">
        <v>811</v>
      </c>
    </row>
    <row r="10573" customFormat="false" ht="15" hidden="false" customHeight="false" outlineLevel="0" collapsed="false">
      <c r="A10573" s="4" t="str">
        <f aca="false">B10573&amp;"|"&amp;C10573</f>
        <v>tdbR00000975 Val-GAC|37</v>
      </c>
      <c r="B10573" s="4" t="s">
        <v>181</v>
      </c>
      <c r="C10573" s="4" t="s">
        <v>816</v>
      </c>
      <c r="D10573" s="4" t="n">
        <v>36</v>
      </c>
      <c r="E10573" s="19" t="s">
        <v>780</v>
      </c>
      <c r="F10573" s="20" t="s">
        <v>811</v>
      </c>
    </row>
    <row r="10574" customFormat="false" ht="15" hidden="false" customHeight="false" outlineLevel="0" collapsed="false">
      <c r="A10574" s="4" t="str">
        <f aca="false">B10574&amp;"|"&amp;C10574</f>
        <v>tdbR00000975 Val-GAC|38</v>
      </c>
      <c r="B10574" s="4" t="s">
        <v>181</v>
      </c>
      <c r="C10574" s="4" t="s">
        <v>817</v>
      </c>
      <c r="D10574" s="4" t="n">
        <v>37</v>
      </c>
      <c r="E10574" s="19" t="s">
        <v>772</v>
      </c>
      <c r="F10574" s="20" t="s">
        <v>811</v>
      </c>
    </row>
    <row r="10575" customFormat="false" ht="15" hidden="false" customHeight="false" outlineLevel="0" collapsed="false">
      <c r="A10575" s="4" t="str">
        <f aca="false">B10575&amp;"|"&amp;C10575</f>
        <v>tdbR00000975 Val-GAC|39</v>
      </c>
      <c r="B10575" s="4" t="s">
        <v>181</v>
      </c>
      <c r="C10575" s="4" t="s">
        <v>818</v>
      </c>
      <c r="D10575" s="4" t="n">
        <v>38</v>
      </c>
      <c r="E10575" s="21" t="s">
        <v>459</v>
      </c>
      <c r="F10575" s="22" t="s">
        <v>805</v>
      </c>
    </row>
    <row r="10576" customFormat="false" ht="15" hidden="false" customHeight="false" outlineLevel="0" collapsed="false">
      <c r="A10576" s="4" t="str">
        <f aca="false">B10576&amp;"|"&amp;C10576</f>
        <v>tdbR00000975 Val-GAC|40</v>
      </c>
      <c r="B10576" s="4" t="s">
        <v>181</v>
      </c>
      <c r="C10576" s="4" t="s">
        <v>819</v>
      </c>
      <c r="D10576" s="4" t="n">
        <v>39</v>
      </c>
      <c r="E10576" s="21" t="s">
        <v>459</v>
      </c>
      <c r="F10576" s="22" t="s">
        <v>805</v>
      </c>
    </row>
    <row r="10577" customFormat="false" ht="15" hidden="false" customHeight="false" outlineLevel="0" collapsed="false">
      <c r="A10577" s="4" t="str">
        <f aca="false">B10577&amp;"|"&amp;C10577</f>
        <v>tdbR00000975 Val-GAC|41</v>
      </c>
      <c r="B10577" s="4" t="s">
        <v>181</v>
      </c>
      <c r="C10577" s="4" t="s">
        <v>820</v>
      </c>
      <c r="D10577" s="4" t="n">
        <v>40</v>
      </c>
      <c r="E10577" s="21" t="s">
        <v>780</v>
      </c>
      <c r="F10577" s="22" t="s">
        <v>805</v>
      </c>
    </row>
    <row r="10578" customFormat="false" ht="15" hidden="false" customHeight="false" outlineLevel="0" collapsed="false">
      <c r="A10578" s="4" t="str">
        <f aca="false">B10578&amp;"|"&amp;C10578</f>
        <v>tdbR00000975 Val-GAC|42</v>
      </c>
      <c r="B10578" s="4" t="s">
        <v>181</v>
      </c>
      <c r="C10578" s="4" t="s">
        <v>821</v>
      </c>
      <c r="D10578" s="4" t="n">
        <v>41</v>
      </c>
      <c r="E10578" s="21" t="s">
        <v>780</v>
      </c>
      <c r="F10578" s="22" t="s">
        <v>805</v>
      </c>
    </row>
    <row r="10579" customFormat="false" ht="15" hidden="false" customHeight="false" outlineLevel="0" collapsed="false">
      <c r="A10579" s="4" t="str">
        <f aca="false">B10579&amp;"|"&amp;C10579</f>
        <v>tdbR00000975 Val-GAC|43</v>
      </c>
      <c r="B10579" s="4" t="s">
        <v>181</v>
      </c>
      <c r="C10579" s="4" t="s">
        <v>822</v>
      </c>
      <c r="D10579" s="4" t="n">
        <v>42</v>
      </c>
      <c r="E10579" s="21" t="s">
        <v>459</v>
      </c>
      <c r="F10579" s="22" t="s">
        <v>805</v>
      </c>
    </row>
    <row r="10580" customFormat="false" ht="15" hidden="false" customHeight="false" outlineLevel="0" collapsed="false">
      <c r="A10580" s="4" t="str">
        <f aca="false">B10580&amp;"|"&amp;C10580</f>
        <v>tdbR00000975 Val-GAC|44</v>
      </c>
      <c r="B10580" s="4" t="s">
        <v>181</v>
      </c>
      <c r="C10580" s="4" t="s">
        <v>823</v>
      </c>
      <c r="D10580" s="4" t="n">
        <v>43</v>
      </c>
      <c r="E10580" s="19" t="s">
        <v>780</v>
      </c>
      <c r="F10580" s="20" t="s">
        <v>824</v>
      </c>
    </row>
    <row r="10581" customFormat="false" ht="15" hidden="false" customHeight="false" outlineLevel="0" collapsed="false">
      <c r="A10581" s="4" t="str">
        <f aca="false">B10581&amp;"|"&amp;C10581</f>
        <v>tdbR00000975 Val-GAC|45</v>
      </c>
      <c r="B10581" s="4" t="s">
        <v>181</v>
      </c>
      <c r="C10581" s="4" t="s">
        <v>825</v>
      </c>
      <c r="D10581" s="4" t="n">
        <v>44</v>
      </c>
      <c r="E10581" s="19" t="s">
        <v>459</v>
      </c>
      <c r="F10581" s="20" t="s">
        <v>824</v>
      </c>
    </row>
    <row r="10582" customFormat="false" ht="15" hidden="false" customHeight="false" outlineLevel="0" collapsed="false">
      <c r="A10582" s="4" t="str">
        <f aca="false">B10582&amp;"|"&amp;C10582</f>
        <v>tdbR00000975 Val-GAC|46</v>
      </c>
      <c r="B10582" s="4" t="s">
        <v>181</v>
      </c>
      <c r="C10582" s="4" t="s">
        <v>826</v>
      </c>
      <c r="D10582" s="4" t="n">
        <v>45</v>
      </c>
      <c r="E10582" s="19" t="s">
        <v>459</v>
      </c>
      <c r="F10582" s="20" t="s">
        <v>824</v>
      </c>
    </row>
    <row r="10583" customFormat="false" ht="15" hidden="false" customHeight="false" outlineLevel="0" collapsed="false">
      <c r="A10583" s="4" t="str">
        <f aca="false">B10583&amp;"|"&amp;C10583</f>
        <v>tdbR00000975 Val-GAC|47</v>
      </c>
      <c r="B10583" s="4" t="s">
        <v>181</v>
      </c>
      <c r="C10583" s="4" t="s">
        <v>827</v>
      </c>
      <c r="D10583" s="4" t="n">
        <v>46</v>
      </c>
      <c r="E10583" s="19" t="s">
        <v>777</v>
      </c>
      <c r="F10583" s="20" t="s">
        <v>824</v>
      </c>
    </row>
    <row r="10584" customFormat="false" ht="15" hidden="false" customHeight="false" outlineLevel="0" collapsed="false">
      <c r="A10584" s="4" t="str">
        <f aca="false">B10584&amp;"|"&amp;C10584</f>
        <v>tdbR00000975 Val-GAC|48</v>
      </c>
      <c r="B10584" s="4" t="s">
        <v>181</v>
      </c>
      <c r="C10584" s="4" t="s">
        <v>828</v>
      </c>
      <c r="D10584" s="4" t="n">
        <v>47</v>
      </c>
      <c r="E10584" s="19" t="s">
        <v>772</v>
      </c>
      <c r="F10584" s="20" t="s">
        <v>824</v>
      </c>
    </row>
    <row r="10585" customFormat="false" ht="15" hidden="false" customHeight="false" outlineLevel="0" collapsed="false">
      <c r="A10585" s="4" t="str">
        <f aca="false">B10585&amp;"|"&amp;C10585</f>
        <v>tdbR00000975 Val-GAC|49</v>
      </c>
      <c r="B10585" s="4" t="s">
        <v>181</v>
      </c>
      <c r="C10585" s="4" t="s">
        <v>829</v>
      </c>
      <c r="D10585" s="4" t="n">
        <v>48</v>
      </c>
      <c r="E10585" s="23" t="s">
        <v>780</v>
      </c>
      <c r="F10585" s="10" t="s">
        <v>830</v>
      </c>
    </row>
    <row r="10586" customFormat="false" ht="15" hidden="false" customHeight="false" outlineLevel="0" collapsed="false">
      <c r="A10586" s="4" t="str">
        <f aca="false">B10586&amp;"|"&amp;C10586</f>
        <v>tdbR00000975 Val-GAC|50</v>
      </c>
      <c r="B10586" s="4" t="s">
        <v>181</v>
      </c>
      <c r="C10586" s="4" t="s">
        <v>831</v>
      </c>
      <c r="D10586" s="4" t="n">
        <v>49</v>
      </c>
      <c r="E10586" s="23" t="s">
        <v>772</v>
      </c>
      <c r="F10586" s="10" t="s">
        <v>830</v>
      </c>
    </row>
    <row r="10587" customFormat="false" ht="15" hidden="false" customHeight="false" outlineLevel="0" collapsed="false">
      <c r="A10587" s="4" t="str">
        <f aca="false">B10587&amp;"|"&amp;C10587</f>
        <v>tdbR00000975 Val-GAC|51</v>
      </c>
      <c r="B10587" s="4" t="s">
        <v>181</v>
      </c>
      <c r="C10587" s="4" t="s">
        <v>832</v>
      </c>
      <c r="D10587" s="4" t="n">
        <v>50</v>
      </c>
      <c r="E10587" s="23" t="s">
        <v>777</v>
      </c>
      <c r="F10587" s="10" t="s">
        <v>830</v>
      </c>
    </row>
    <row r="10588" customFormat="false" ht="15" hidden="false" customHeight="false" outlineLevel="0" collapsed="false">
      <c r="A10588" s="4" t="str">
        <f aca="false">B10588&amp;"|"&amp;C10588</f>
        <v>tdbR00000975 Val-GAC|52</v>
      </c>
      <c r="B10588" s="4" t="s">
        <v>181</v>
      </c>
      <c r="C10588" s="4" t="s">
        <v>833</v>
      </c>
      <c r="D10588" s="4" t="n">
        <v>51</v>
      </c>
      <c r="E10588" s="23" t="s">
        <v>459</v>
      </c>
      <c r="F10588" s="10" t="s">
        <v>830</v>
      </c>
    </row>
    <row r="10589" customFormat="false" ht="15" hidden="false" customHeight="false" outlineLevel="0" collapsed="false">
      <c r="A10589" s="4" t="str">
        <f aca="false">B10589&amp;"|"&amp;C10589</f>
        <v>tdbR00000975 Val-GAC|53</v>
      </c>
      <c r="B10589" s="4" t="s">
        <v>181</v>
      </c>
      <c r="C10589" s="4" t="s">
        <v>834</v>
      </c>
      <c r="D10589" s="4" t="n">
        <v>52</v>
      </c>
      <c r="E10589" s="23" t="s">
        <v>459</v>
      </c>
      <c r="F10589" s="10" t="s">
        <v>830</v>
      </c>
    </row>
    <row r="10590" customFormat="false" ht="15" hidden="false" customHeight="false" outlineLevel="0" collapsed="false">
      <c r="A10590" s="4" t="str">
        <f aca="false">B10590&amp;"|"&amp;C10590</f>
        <v>tdbR00000975 Val-GAC|54</v>
      </c>
      <c r="B10590" s="4" t="s">
        <v>181</v>
      </c>
      <c r="C10590" s="4" t="s">
        <v>835</v>
      </c>
      <c r="D10590" s="4" t="n">
        <v>53</v>
      </c>
      <c r="E10590" s="19" t="s">
        <v>777</v>
      </c>
      <c r="F10590" s="20" t="s">
        <v>836</v>
      </c>
    </row>
    <row r="10591" customFormat="false" ht="15" hidden="false" customHeight="false" outlineLevel="0" collapsed="false">
      <c r="A10591" s="4" t="str">
        <f aca="false">B10591&amp;"|"&amp;C10591</f>
        <v>tdbR00000975 Val-GAC|55</v>
      </c>
      <c r="B10591" s="4" t="s">
        <v>181</v>
      </c>
      <c r="C10591" s="4" t="s">
        <v>837</v>
      </c>
      <c r="D10591" s="4" t="n">
        <v>54</v>
      </c>
      <c r="E10591" s="19" t="s">
        <v>777</v>
      </c>
      <c r="F10591" s="20" t="s">
        <v>836</v>
      </c>
    </row>
    <row r="10592" customFormat="false" ht="15" hidden="false" customHeight="false" outlineLevel="0" collapsed="false">
      <c r="A10592" s="4" t="str">
        <f aca="false">B10592&amp;"|"&amp;C10592</f>
        <v>tdbR00000975 Val-GAC|56</v>
      </c>
      <c r="B10592" s="4" t="s">
        <v>181</v>
      </c>
      <c r="C10592" s="4" t="s">
        <v>838</v>
      </c>
      <c r="D10592" s="4" t="n">
        <v>55</v>
      </c>
      <c r="E10592" s="19" t="s">
        <v>772</v>
      </c>
      <c r="F10592" s="20" t="s">
        <v>836</v>
      </c>
    </row>
    <row r="10593" customFormat="false" ht="15" hidden="false" customHeight="false" outlineLevel="0" collapsed="false">
      <c r="A10593" s="4" t="str">
        <f aca="false">B10593&amp;"|"&amp;C10593</f>
        <v>tdbR00000975 Val-GAC|57</v>
      </c>
      <c r="B10593" s="4" t="s">
        <v>181</v>
      </c>
      <c r="C10593" s="4" t="s">
        <v>839</v>
      </c>
      <c r="D10593" s="4" t="n">
        <v>56</v>
      </c>
      <c r="E10593" s="19" t="s">
        <v>780</v>
      </c>
      <c r="F10593" s="20" t="s">
        <v>836</v>
      </c>
    </row>
    <row r="10594" customFormat="false" ht="15" hidden="false" customHeight="false" outlineLevel="0" collapsed="false">
      <c r="A10594" s="4" t="str">
        <f aca="false">B10594&amp;"|"&amp;C10594</f>
        <v>tdbR00000975 Val-GAC|58</v>
      </c>
      <c r="B10594" s="4" t="s">
        <v>181</v>
      </c>
      <c r="C10594" s="4" t="s">
        <v>840</v>
      </c>
      <c r="D10594" s="4" t="n">
        <v>57</v>
      </c>
      <c r="E10594" s="19" t="s">
        <v>780</v>
      </c>
      <c r="F10594" s="20" t="s">
        <v>836</v>
      </c>
    </row>
    <row r="10595" customFormat="false" ht="15" hidden="false" customHeight="false" outlineLevel="0" collapsed="false">
      <c r="A10595" s="4" t="str">
        <f aca="false">B10595&amp;"|"&amp;C10595</f>
        <v>tdbR00000975 Val-GAC|59</v>
      </c>
      <c r="B10595" s="4" t="s">
        <v>181</v>
      </c>
      <c r="C10595" s="4" t="s">
        <v>841</v>
      </c>
      <c r="D10595" s="4" t="n">
        <v>58</v>
      </c>
      <c r="E10595" s="19" t="s">
        <v>777</v>
      </c>
      <c r="F10595" s="20" t="s">
        <v>836</v>
      </c>
    </row>
    <row r="10596" customFormat="false" ht="15" hidden="false" customHeight="false" outlineLevel="0" collapsed="false">
      <c r="A10596" s="4" t="str">
        <f aca="false">B10596&amp;"|"&amp;C10596</f>
        <v>tdbR00000975 Val-GAC|60</v>
      </c>
      <c r="B10596" s="4" t="s">
        <v>181</v>
      </c>
      <c r="C10596" s="4" t="s">
        <v>842</v>
      </c>
      <c r="D10596" s="4" t="n">
        <v>59</v>
      </c>
      <c r="E10596" s="19" t="s">
        <v>772</v>
      </c>
      <c r="F10596" s="20" t="s">
        <v>836</v>
      </c>
    </row>
    <row r="10597" customFormat="false" ht="15" hidden="false" customHeight="false" outlineLevel="0" collapsed="false">
      <c r="A10597" s="4" t="str">
        <f aca="false">B10597&amp;"|"&amp;C10597</f>
        <v>tdbR00000975 Val-GAC|61</v>
      </c>
      <c r="B10597" s="4" t="s">
        <v>181</v>
      </c>
      <c r="C10597" s="4" t="s">
        <v>843</v>
      </c>
      <c r="D10597" s="4" t="n">
        <v>60</v>
      </c>
      <c r="E10597" s="23" t="s">
        <v>772</v>
      </c>
      <c r="F10597" s="10" t="s">
        <v>830</v>
      </c>
    </row>
    <row r="10598" customFormat="false" ht="15" hidden="false" customHeight="false" outlineLevel="0" collapsed="false">
      <c r="A10598" s="4" t="str">
        <f aca="false">B10598&amp;"|"&amp;C10598</f>
        <v>tdbR00000975 Val-GAC|62</v>
      </c>
      <c r="B10598" s="4" t="s">
        <v>181</v>
      </c>
      <c r="C10598" s="4" t="s">
        <v>844</v>
      </c>
      <c r="D10598" s="4" t="n">
        <v>61</v>
      </c>
      <c r="E10598" s="23" t="s">
        <v>772</v>
      </c>
      <c r="F10598" s="10" t="s">
        <v>830</v>
      </c>
    </row>
    <row r="10599" customFormat="false" ht="15" hidden="false" customHeight="false" outlineLevel="0" collapsed="false">
      <c r="A10599" s="4" t="str">
        <f aca="false">B10599&amp;"|"&amp;C10599</f>
        <v>tdbR00000975 Val-GAC|63</v>
      </c>
      <c r="B10599" s="4" t="s">
        <v>181</v>
      </c>
      <c r="C10599" s="4" t="s">
        <v>845</v>
      </c>
      <c r="D10599" s="4" t="n">
        <v>62</v>
      </c>
      <c r="E10599" s="23" t="s">
        <v>780</v>
      </c>
      <c r="F10599" s="10" t="s">
        <v>830</v>
      </c>
    </row>
    <row r="10600" customFormat="false" ht="15" hidden="false" customHeight="false" outlineLevel="0" collapsed="false">
      <c r="A10600" s="4" t="str">
        <f aca="false">B10600&amp;"|"&amp;C10600</f>
        <v>tdbR00000975 Val-GAC|64</v>
      </c>
      <c r="B10600" s="4" t="s">
        <v>181</v>
      </c>
      <c r="C10600" s="4" t="s">
        <v>846</v>
      </c>
      <c r="D10600" s="4" t="n">
        <v>63</v>
      </c>
      <c r="E10600" s="23" t="s">
        <v>459</v>
      </c>
      <c r="F10600" s="10" t="s">
        <v>830</v>
      </c>
    </row>
    <row r="10601" customFormat="false" ht="15" hidden="false" customHeight="false" outlineLevel="0" collapsed="false">
      <c r="A10601" s="4" t="str">
        <f aca="false">B10601&amp;"|"&amp;C10601</f>
        <v>tdbR00000975 Val-GAC|65</v>
      </c>
      <c r="B10601" s="4" t="s">
        <v>181</v>
      </c>
      <c r="C10601" s="4" t="s">
        <v>847</v>
      </c>
      <c r="D10601" s="4" t="n">
        <v>64</v>
      </c>
      <c r="E10601" s="23" t="s">
        <v>777</v>
      </c>
      <c r="F10601" s="10" t="s">
        <v>830</v>
      </c>
    </row>
    <row r="10602" customFormat="false" ht="15" hidden="false" customHeight="false" outlineLevel="0" collapsed="false">
      <c r="A10602" s="4" t="str">
        <f aca="false">B10602&amp;"|"&amp;C10602</f>
        <v>tdbR00000975 Val-GAC|66</v>
      </c>
      <c r="B10602" s="4" t="s">
        <v>181</v>
      </c>
      <c r="C10602" s="4" t="s">
        <v>848</v>
      </c>
      <c r="D10602" s="4" t="n">
        <v>65</v>
      </c>
      <c r="E10602" s="17" t="s">
        <v>780</v>
      </c>
      <c r="F10602" s="18" t="s">
        <v>768</v>
      </c>
    </row>
    <row r="10603" customFormat="false" ht="15" hidden="false" customHeight="false" outlineLevel="0" collapsed="false">
      <c r="A10603" s="4" t="str">
        <f aca="false">B10603&amp;"|"&amp;C10603</f>
        <v>tdbR00000975 Val-GAC|67</v>
      </c>
      <c r="B10603" s="4" t="s">
        <v>181</v>
      </c>
      <c r="C10603" s="4" t="s">
        <v>849</v>
      </c>
      <c r="D10603" s="4" t="n">
        <v>66</v>
      </c>
      <c r="E10603" s="17" t="s">
        <v>777</v>
      </c>
      <c r="F10603" s="18" t="s">
        <v>768</v>
      </c>
    </row>
    <row r="10604" customFormat="false" ht="15" hidden="false" customHeight="false" outlineLevel="0" collapsed="false">
      <c r="A10604" s="4" t="str">
        <f aca="false">B10604&amp;"|"&amp;C10604</f>
        <v>tdbR00000975 Val-GAC|68</v>
      </c>
      <c r="B10604" s="4" t="s">
        <v>181</v>
      </c>
      <c r="C10604" s="4" t="s">
        <v>850</v>
      </c>
      <c r="D10604" s="4" t="n">
        <v>67</v>
      </c>
      <c r="E10604" s="17" t="s">
        <v>772</v>
      </c>
      <c r="F10604" s="18" t="s">
        <v>768</v>
      </c>
    </row>
    <row r="10605" customFormat="false" ht="15" hidden="false" customHeight="false" outlineLevel="0" collapsed="false">
      <c r="A10605" s="4" t="str">
        <f aca="false">B10605&amp;"|"&amp;C10605</f>
        <v>tdbR00000975 Val-GAC|69</v>
      </c>
      <c r="B10605" s="4" t="s">
        <v>181</v>
      </c>
      <c r="C10605" s="4" t="s">
        <v>851</v>
      </c>
      <c r="D10605" s="4" t="n">
        <v>68</v>
      </c>
      <c r="E10605" s="17" t="s">
        <v>459</v>
      </c>
      <c r="F10605" s="18" t="s">
        <v>768</v>
      </c>
    </row>
    <row r="10606" customFormat="false" ht="15" hidden="false" customHeight="false" outlineLevel="0" collapsed="false">
      <c r="A10606" s="4" t="str">
        <f aca="false">B10606&amp;"|"&amp;C10606</f>
        <v>tdbR00000975 Val-GAC|70</v>
      </c>
      <c r="B10606" s="4" t="s">
        <v>181</v>
      </c>
      <c r="C10606" s="4" t="s">
        <v>852</v>
      </c>
      <c r="D10606" s="4" t="n">
        <v>69</v>
      </c>
      <c r="E10606" s="17" t="s">
        <v>777</v>
      </c>
      <c r="F10606" s="18" t="s">
        <v>768</v>
      </c>
    </row>
    <row r="10607" customFormat="false" ht="15" hidden="false" customHeight="false" outlineLevel="0" collapsed="false">
      <c r="A10607" s="4" t="str">
        <f aca="false">B10607&amp;"|"&amp;C10607</f>
        <v>tdbR00000975 Val-GAC|71</v>
      </c>
      <c r="B10607" s="4" t="s">
        <v>181</v>
      </c>
      <c r="C10607" s="4" t="s">
        <v>853</v>
      </c>
      <c r="D10607" s="4" t="n">
        <v>70</v>
      </c>
      <c r="E10607" s="17" t="s">
        <v>772</v>
      </c>
      <c r="F10607" s="18" t="s">
        <v>768</v>
      </c>
    </row>
    <row r="10608" customFormat="false" ht="15" hidden="false" customHeight="false" outlineLevel="0" collapsed="false">
      <c r="A10608" s="4" t="str">
        <f aca="false">B10608&amp;"|"&amp;C10608</f>
        <v>tdbR00000975 Val-GAC|72</v>
      </c>
      <c r="B10608" s="4" t="s">
        <v>181</v>
      </c>
      <c r="C10608" s="4" t="s">
        <v>854</v>
      </c>
      <c r="D10608" s="4" t="n">
        <v>71</v>
      </c>
      <c r="E10608" s="17" t="s">
        <v>772</v>
      </c>
      <c r="F10608" s="18" t="s">
        <v>768</v>
      </c>
    </row>
    <row r="10609" customFormat="false" ht="15" hidden="false" customHeight="false" outlineLevel="0" collapsed="false">
      <c r="A10609" s="4" t="str">
        <f aca="false">B10609&amp;"|"&amp;C10609</f>
        <v>tdbR00000976 Val-CAC|1</v>
      </c>
      <c r="B10609" s="4" t="s">
        <v>182</v>
      </c>
      <c r="C10609" s="4" t="s">
        <v>767</v>
      </c>
      <c r="D10609" s="4" t="n">
        <v>1</v>
      </c>
      <c r="E10609" s="17" t="s">
        <v>459</v>
      </c>
      <c r="F10609" s="18" t="s">
        <v>768</v>
      </c>
    </row>
    <row r="10610" customFormat="false" ht="15" hidden="false" customHeight="false" outlineLevel="0" collapsed="false">
      <c r="A10610" s="4" t="str">
        <f aca="false">B10610&amp;"|"&amp;C10610</f>
        <v>tdbR00000976 Val-CAC|2</v>
      </c>
      <c r="B10610" s="4" t="s">
        <v>182</v>
      </c>
      <c r="C10610" s="4" t="s">
        <v>769</v>
      </c>
      <c r="D10610" s="4" t="n">
        <v>2</v>
      </c>
      <c r="E10610" s="17" t="s">
        <v>459</v>
      </c>
      <c r="F10610" s="18" t="s">
        <v>768</v>
      </c>
    </row>
    <row r="10611" customFormat="false" ht="15" hidden="false" customHeight="false" outlineLevel="0" collapsed="false">
      <c r="A10611" s="4" t="str">
        <f aca="false">B10611&amp;"|"&amp;C10611</f>
        <v>tdbR00000976 Val-CAC|3</v>
      </c>
      <c r="B10611" s="4" t="s">
        <v>182</v>
      </c>
      <c r="C10611" s="4" t="s">
        <v>770</v>
      </c>
      <c r="D10611" s="4" t="n">
        <v>3</v>
      </c>
      <c r="E10611" s="17" t="s">
        <v>459</v>
      </c>
      <c r="F10611" s="18" t="s">
        <v>768</v>
      </c>
    </row>
    <row r="10612" customFormat="false" ht="15" hidden="false" customHeight="false" outlineLevel="0" collapsed="false">
      <c r="A10612" s="4" t="str">
        <f aca="false">B10612&amp;"|"&amp;C10612</f>
        <v>tdbR00000976 Val-CAC|4</v>
      </c>
      <c r="B10612" s="4" t="s">
        <v>182</v>
      </c>
      <c r="C10612" s="4" t="s">
        <v>771</v>
      </c>
      <c r="D10612" s="4" t="n">
        <v>4</v>
      </c>
      <c r="E10612" s="17" t="s">
        <v>772</v>
      </c>
      <c r="F10612" s="18" t="s">
        <v>768</v>
      </c>
    </row>
    <row r="10613" customFormat="false" ht="15" hidden="false" customHeight="false" outlineLevel="0" collapsed="false">
      <c r="A10613" s="4" t="str">
        <f aca="false">B10613&amp;"|"&amp;C10613</f>
        <v>tdbR00000976 Val-CAC|5</v>
      </c>
      <c r="B10613" s="4" t="s">
        <v>182</v>
      </c>
      <c r="C10613" s="4" t="s">
        <v>773</v>
      </c>
      <c r="D10613" s="4" t="n">
        <v>5</v>
      </c>
      <c r="E10613" s="17" t="s">
        <v>459</v>
      </c>
      <c r="F10613" s="18" t="s">
        <v>768</v>
      </c>
    </row>
    <row r="10614" customFormat="false" ht="15" hidden="false" customHeight="false" outlineLevel="0" collapsed="false">
      <c r="A10614" s="4" t="str">
        <f aca="false">B10614&amp;"|"&amp;C10614</f>
        <v>tdbR00000976 Val-CAC|6</v>
      </c>
      <c r="B10614" s="4" t="s">
        <v>182</v>
      </c>
      <c r="C10614" s="4" t="s">
        <v>774</v>
      </c>
      <c r="D10614" s="4" t="n">
        <v>6</v>
      </c>
      <c r="E10614" s="17" t="s">
        <v>780</v>
      </c>
      <c r="F10614" s="18" t="s">
        <v>768</v>
      </c>
    </row>
    <row r="10615" customFormat="false" ht="15" hidden="false" customHeight="false" outlineLevel="0" collapsed="false">
      <c r="A10615" s="4" t="str">
        <f aca="false">B10615&amp;"|"&amp;C10615</f>
        <v>tdbR00000976 Val-CAC|7</v>
      </c>
      <c r="B10615" s="4" t="s">
        <v>182</v>
      </c>
      <c r="C10615" s="4" t="s">
        <v>775</v>
      </c>
      <c r="D10615" s="4" t="n">
        <v>7</v>
      </c>
      <c r="E10615" s="17" t="s">
        <v>777</v>
      </c>
      <c r="F10615" s="18" t="s">
        <v>768</v>
      </c>
    </row>
    <row r="10616" customFormat="false" ht="15" hidden="false" customHeight="false" outlineLevel="0" collapsed="false">
      <c r="A10616" s="4" t="str">
        <f aca="false">B10616&amp;"|"&amp;C10616</f>
        <v>tdbR00000976 Val-CAC|8</v>
      </c>
      <c r="B10616" s="4" t="s">
        <v>182</v>
      </c>
      <c r="C10616" s="4" t="s">
        <v>776</v>
      </c>
      <c r="D10616" s="4" t="n">
        <v>8</v>
      </c>
      <c r="E10616" s="3" t="s">
        <v>777</v>
      </c>
      <c r="F10616" s="4" t="s">
        <v>778</v>
      </c>
    </row>
    <row r="10617" customFormat="false" ht="15" hidden="false" customHeight="false" outlineLevel="0" collapsed="false">
      <c r="A10617" s="4" t="str">
        <f aca="false">B10617&amp;"|"&amp;C10617</f>
        <v>tdbR00000976 Val-CAC|9</v>
      </c>
      <c r="B10617" s="4" t="s">
        <v>182</v>
      </c>
      <c r="C10617" s="4" t="s">
        <v>779</v>
      </c>
      <c r="D10617" s="4" t="n">
        <v>9</v>
      </c>
      <c r="E10617" s="3" t="s">
        <v>780</v>
      </c>
      <c r="F10617" s="4" t="s">
        <v>781</v>
      </c>
    </row>
    <row r="10618" customFormat="false" ht="15" hidden="false" customHeight="false" outlineLevel="0" collapsed="false">
      <c r="A10618" s="4" t="str">
        <f aca="false">B10618&amp;"|"&amp;C10618</f>
        <v>tdbR00000976 Val-CAC|10</v>
      </c>
      <c r="B10618" s="4" t="s">
        <v>182</v>
      </c>
      <c r="C10618" s="4" t="s">
        <v>782</v>
      </c>
      <c r="D10618" s="4" t="n">
        <v>10</v>
      </c>
      <c r="E10618" s="8" t="s">
        <v>459</v>
      </c>
      <c r="F10618" s="7" t="s">
        <v>783</v>
      </c>
    </row>
    <row r="10619" customFormat="false" ht="15" hidden="false" customHeight="false" outlineLevel="0" collapsed="false">
      <c r="A10619" s="4" t="str">
        <f aca="false">B10619&amp;"|"&amp;C10619</f>
        <v>tdbR00000976 Val-CAC|11</v>
      </c>
      <c r="B10619" s="4" t="s">
        <v>182</v>
      </c>
      <c r="C10619" s="4" t="s">
        <v>784</v>
      </c>
      <c r="D10619" s="4" t="n">
        <v>11</v>
      </c>
      <c r="E10619" s="8" t="s">
        <v>772</v>
      </c>
      <c r="F10619" s="7" t="s">
        <v>783</v>
      </c>
    </row>
    <row r="10620" customFormat="false" ht="15" hidden="false" customHeight="false" outlineLevel="0" collapsed="false">
      <c r="A10620" s="4" t="str">
        <f aca="false">B10620&amp;"|"&amp;C10620</f>
        <v>tdbR00000976 Val-CAC|12</v>
      </c>
      <c r="B10620" s="4" t="s">
        <v>182</v>
      </c>
      <c r="C10620" s="4" t="s">
        <v>785</v>
      </c>
      <c r="D10620" s="4" t="n">
        <v>12</v>
      </c>
      <c r="E10620" s="8" t="s">
        <v>777</v>
      </c>
      <c r="F10620" s="7" t="s">
        <v>783</v>
      </c>
    </row>
    <row r="10621" customFormat="false" ht="15" hidden="false" customHeight="false" outlineLevel="0" collapsed="false">
      <c r="A10621" s="4" t="str">
        <f aca="false">B10621&amp;"|"&amp;C10621</f>
        <v>tdbR00000976 Val-CAC|13</v>
      </c>
      <c r="B10621" s="4" t="s">
        <v>182</v>
      </c>
      <c r="C10621" s="4" t="s">
        <v>786</v>
      </c>
      <c r="D10621" s="4" t="n">
        <v>13</v>
      </c>
      <c r="E10621" s="8" t="s">
        <v>772</v>
      </c>
      <c r="F10621" s="7" t="s">
        <v>783</v>
      </c>
    </row>
    <row r="10622" customFormat="false" ht="15" hidden="false" customHeight="false" outlineLevel="0" collapsed="false">
      <c r="A10622" s="4" t="str">
        <f aca="false">B10622&amp;"|"&amp;C10622</f>
        <v>tdbR00000976 Val-CAC|14</v>
      </c>
      <c r="B10622" s="4" t="s">
        <v>182</v>
      </c>
      <c r="C10622" s="4" t="s">
        <v>787</v>
      </c>
      <c r="D10622" s="4" t="n">
        <v>14</v>
      </c>
      <c r="E10622" s="19" t="s">
        <v>780</v>
      </c>
      <c r="F10622" s="20" t="s">
        <v>788</v>
      </c>
    </row>
    <row r="10623" customFormat="false" ht="15" hidden="false" customHeight="false" outlineLevel="0" collapsed="false">
      <c r="A10623" s="4" t="str">
        <f aca="false">B10623&amp;"|"&amp;C10623</f>
        <v>tdbR00000976 Val-CAC|15</v>
      </c>
      <c r="B10623" s="4" t="s">
        <v>182</v>
      </c>
      <c r="C10623" s="4" t="s">
        <v>789</v>
      </c>
      <c r="D10623" s="4" t="n">
        <v>15</v>
      </c>
      <c r="E10623" s="19" t="s">
        <v>459</v>
      </c>
      <c r="F10623" s="20" t="s">
        <v>788</v>
      </c>
    </row>
    <row r="10624" customFormat="false" ht="15" hidden="false" customHeight="false" outlineLevel="0" collapsed="false">
      <c r="A10624" s="4" t="str">
        <f aca="false">B10624&amp;"|"&amp;C10624</f>
        <v>tdbR00000976 Val-CAC|16</v>
      </c>
      <c r="B10624" s="4" t="s">
        <v>182</v>
      </c>
      <c r="C10624" s="4" t="s">
        <v>790</v>
      </c>
      <c r="D10624" s="4" t="n">
        <v>16</v>
      </c>
      <c r="E10624" s="19" t="s">
        <v>777</v>
      </c>
      <c r="F10624" s="20" t="s">
        <v>788</v>
      </c>
    </row>
    <row r="10625" customFormat="false" ht="15" hidden="false" customHeight="false" outlineLevel="0" collapsed="false">
      <c r="A10625" s="4" t="str">
        <f aca="false">B10625&amp;"|"&amp;C10625</f>
        <v>tdbR00000976 Val-CAC|18</v>
      </c>
      <c r="B10625" s="4" t="s">
        <v>182</v>
      </c>
      <c r="C10625" s="4" t="s">
        <v>793</v>
      </c>
      <c r="D10625" s="4" t="n">
        <v>17</v>
      </c>
      <c r="E10625" s="19" t="s">
        <v>459</v>
      </c>
      <c r="F10625" s="20" t="s">
        <v>788</v>
      </c>
    </row>
    <row r="10626" customFormat="false" ht="15" hidden="false" customHeight="false" outlineLevel="0" collapsed="false">
      <c r="A10626" s="4" t="str">
        <f aca="false">B10626&amp;"|"&amp;C10626</f>
        <v>tdbR00000976 Val-CAC|19</v>
      </c>
      <c r="B10626" s="4" t="s">
        <v>182</v>
      </c>
      <c r="C10626" s="4" t="s">
        <v>794</v>
      </c>
      <c r="D10626" s="4" t="n">
        <v>18</v>
      </c>
      <c r="E10626" s="19" t="s">
        <v>459</v>
      </c>
      <c r="F10626" s="20" t="s">
        <v>788</v>
      </c>
    </row>
    <row r="10627" customFormat="false" ht="15" hidden="false" customHeight="false" outlineLevel="0" collapsed="false">
      <c r="A10627" s="4" t="str">
        <f aca="false">B10627&amp;"|"&amp;C10627</f>
        <v>tdbR00000976 Val-CAC|20</v>
      </c>
      <c r="B10627" s="4" t="s">
        <v>182</v>
      </c>
      <c r="C10627" s="4" t="s">
        <v>795</v>
      </c>
      <c r="D10627" s="4" t="n">
        <v>19</v>
      </c>
      <c r="E10627" s="19" t="s">
        <v>459</v>
      </c>
      <c r="F10627" s="20" t="s">
        <v>788</v>
      </c>
    </row>
    <row r="10628" customFormat="false" ht="15" hidden="false" customHeight="false" outlineLevel="0" collapsed="false">
      <c r="A10628" s="4" t="str">
        <f aca="false">B10628&amp;"|"&amp;C10628</f>
        <v>tdbR00000976 Val-CAC|21</v>
      </c>
      <c r="B10628" s="4" t="s">
        <v>182</v>
      </c>
      <c r="C10628" s="4" t="s">
        <v>797</v>
      </c>
      <c r="D10628" s="4" t="n">
        <v>20</v>
      </c>
      <c r="E10628" s="19" t="s">
        <v>780</v>
      </c>
      <c r="F10628" s="20" t="s">
        <v>788</v>
      </c>
    </row>
    <row r="10629" customFormat="false" ht="15" hidden="false" customHeight="false" outlineLevel="0" collapsed="false">
      <c r="A10629" s="4" t="str">
        <f aca="false">B10629&amp;"|"&amp;C10629</f>
        <v>tdbR00000976 Val-CAC|22</v>
      </c>
      <c r="B10629" s="4" t="s">
        <v>182</v>
      </c>
      <c r="C10629" s="4" t="s">
        <v>798</v>
      </c>
      <c r="D10629" s="4" t="n">
        <v>21</v>
      </c>
      <c r="E10629" s="8" t="s">
        <v>459</v>
      </c>
      <c r="F10629" s="7" t="s">
        <v>783</v>
      </c>
    </row>
    <row r="10630" customFormat="false" ht="15" hidden="false" customHeight="false" outlineLevel="0" collapsed="false">
      <c r="A10630" s="4" t="str">
        <f aca="false">B10630&amp;"|"&amp;C10630</f>
        <v>tdbR00000976 Val-CAC|23</v>
      </c>
      <c r="B10630" s="4" t="s">
        <v>182</v>
      </c>
      <c r="C10630" s="4" t="s">
        <v>799</v>
      </c>
      <c r="D10630" s="4" t="n">
        <v>22</v>
      </c>
      <c r="E10630" s="8" t="s">
        <v>780</v>
      </c>
      <c r="F10630" s="7" t="s">
        <v>783</v>
      </c>
    </row>
    <row r="10631" customFormat="false" ht="15" hidden="false" customHeight="false" outlineLevel="0" collapsed="false">
      <c r="A10631" s="4" t="str">
        <f aca="false">B10631&amp;"|"&amp;C10631</f>
        <v>tdbR00000976 Val-CAC|24</v>
      </c>
      <c r="B10631" s="4" t="s">
        <v>182</v>
      </c>
      <c r="C10631" s="4" t="s">
        <v>800</v>
      </c>
      <c r="D10631" s="4" t="n">
        <v>23</v>
      </c>
      <c r="E10631" s="8" t="s">
        <v>459</v>
      </c>
      <c r="F10631" s="7" t="s">
        <v>783</v>
      </c>
    </row>
    <row r="10632" customFormat="false" ht="15" hidden="false" customHeight="false" outlineLevel="0" collapsed="false">
      <c r="A10632" s="4" t="str">
        <f aca="false">B10632&amp;"|"&amp;C10632</f>
        <v>tdbR00000976 Val-CAC|25</v>
      </c>
      <c r="B10632" s="4" t="s">
        <v>182</v>
      </c>
      <c r="C10632" s="4" t="s">
        <v>801</v>
      </c>
      <c r="D10632" s="4" t="n">
        <v>24</v>
      </c>
      <c r="E10632" s="8" t="s">
        <v>772</v>
      </c>
      <c r="F10632" s="7" t="s">
        <v>783</v>
      </c>
    </row>
    <row r="10633" customFormat="false" ht="15" hidden="false" customHeight="false" outlineLevel="0" collapsed="false">
      <c r="A10633" s="4" t="str">
        <f aca="false">B10633&amp;"|"&amp;C10633</f>
        <v>tdbR00000976 Val-CAC|26</v>
      </c>
      <c r="B10633" s="4" t="s">
        <v>182</v>
      </c>
      <c r="C10633" s="4" t="s">
        <v>802</v>
      </c>
      <c r="D10633" s="4" t="n">
        <v>25</v>
      </c>
      <c r="E10633" s="3" t="s">
        <v>459</v>
      </c>
      <c r="F10633" s="4" t="s">
        <v>803</v>
      </c>
    </row>
    <row r="10634" customFormat="false" ht="15" hidden="false" customHeight="false" outlineLevel="0" collapsed="false">
      <c r="A10634" s="4" t="str">
        <f aca="false">B10634&amp;"|"&amp;C10634</f>
        <v>tdbR00000976 Val-CAC|27</v>
      </c>
      <c r="B10634" s="4" t="s">
        <v>182</v>
      </c>
      <c r="C10634" s="4" t="s">
        <v>804</v>
      </c>
      <c r="D10634" s="4" t="n">
        <v>26</v>
      </c>
      <c r="E10634" s="21" t="s">
        <v>772</v>
      </c>
      <c r="F10634" s="22" t="s">
        <v>805</v>
      </c>
    </row>
    <row r="10635" customFormat="false" ht="15" hidden="false" customHeight="false" outlineLevel="0" collapsed="false">
      <c r="A10635" s="4" t="str">
        <f aca="false">B10635&amp;"|"&amp;C10635</f>
        <v>tdbR00000976 Val-CAC|28</v>
      </c>
      <c r="B10635" s="4" t="s">
        <v>182</v>
      </c>
      <c r="C10635" s="4" t="s">
        <v>806</v>
      </c>
      <c r="D10635" s="4" t="n">
        <v>27</v>
      </c>
      <c r="E10635" s="21" t="s">
        <v>777</v>
      </c>
      <c r="F10635" s="22" t="s">
        <v>805</v>
      </c>
    </row>
    <row r="10636" customFormat="false" ht="15" hidden="false" customHeight="false" outlineLevel="0" collapsed="false">
      <c r="A10636" s="4" t="str">
        <f aca="false">B10636&amp;"|"&amp;C10636</f>
        <v>tdbR00000976 Val-CAC|29</v>
      </c>
      <c r="B10636" s="4" t="s">
        <v>182</v>
      </c>
      <c r="C10636" s="4" t="s">
        <v>807</v>
      </c>
      <c r="D10636" s="4" t="n">
        <v>28</v>
      </c>
      <c r="E10636" s="21" t="s">
        <v>777</v>
      </c>
      <c r="F10636" s="22" t="s">
        <v>805</v>
      </c>
    </row>
    <row r="10637" customFormat="false" ht="15" hidden="false" customHeight="false" outlineLevel="0" collapsed="false">
      <c r="A10637" s="4" t="str">
        <f aca="false">B10637&amp;"|"&amp;C10637</f>
        <v>tdbR00000976 Val-CAC|30</v>
      </c>
      <c r="B10637" s="4" t="s">
        <v>182</v>
      </c>
      <c r="C10637" s="4" t="s">
        <v>808</v>
      </c>
      <c r="D10637" s="4" t="n">
        <v>29</v>
      </c>
      <c r="E10637" s="21" t="s">
        <v>772</v>
      </c>
      <c r="F10637" s="22" t="s">
        <v>805</v>
      </c>
    </row>
    <row r="10638" customFormat="false" ht="15" hidden="false" customHeight="false" outlineLevel="0" collapsed="false">
      <c r="A10638" s="4" t="str">
        <f aca="false">B10638&amp;"|"&amp;C10638</f>
        <v>tdbR00000976 Val-CAC|31</v>
      </c>
      <c r="B10638" s="4" t="s">
        <v>182</v>
      </c>
      <c r="C10638" s="4" t="s">
        <v>809</v>
      </c>
      <c r="D10638" s="4" t="n">
        <v>30</v>
      </c>
      <c r="E10638" s="21" t="s">
        <v>459</v>
      </c>
      <c r="F10638" s="22" t="s">
        <v>805</v>
      </c>
    </row>
    <row r="10639" customFormat="false" ht="15" hidden="false" customHeight="false" outlineLevel="0" collapsed="false">
      <c r="A10639" s="4" t="str">
        <f aca="false">B10639&amp;"|"&amp;C10639</f>
        <v>tdbR00000976 Val-CAC|32</v>
      </c>
      <c r="B10639" s="4" t="s">
        <v>182</v>
      </c>
      <c r="C10639" s="4" t="s">
        <v>810</v>
      </c>
      <c r="D10639" s="4" t="n">
        <v>31</v>
      </c>
      <c r="E10639" s="19" t="s">
        <v>777</v>
      </c>
      <c r="F10639" s="20" t="s">
        <v>811</v>
      </c>
    </row>
    <row r="10640" customFormat="false" ht="15" hidden="false" customHeight="false" outlineLevel="0" collapsed="false">
      <c r="A10640" s="4" t="str">
        <f aca="false">B10640&amp;"|"&amp;C10640</f>
        <v>tdbR00000976 Val-CAC|33</v>
      </c>
      <c r="B10640" s="4" t="s">
        <v>182</v>
      </c>
      <c r="C10640" s="4" t="s">
        <v>812</v>
      </c>
      <c r="D10640" s="4" t="n">
        <v>32</v>
      </c>
      <c r="E10640" s="19" t="s">
        <v>777</v>
      </c>
      <c r="F10640" s="20" t="s">
        <v>811</v>
      </c>
    </row>
    <row r="10641" customFormat="false" ht="15" hidden="false" customHeight="false" outlineLevel="0" collapsed="false">
      <c r="A10641" s="4" t="str">
        <f aca="false">B10641&amp;"|"&amp;C10641</f>
        <v>tdbR00000976 Val-CAC|34</v>
      </c>
      <c r="B10641" s="4" t="s">
        <v>182</v>
      </c>
      <c r="C10641" s="4" t="s">
        <v>813</v>
      </c>
      <c r="D10641" s="4" t="n">
        <v>33</v>
      </c>
      <c r="E10641" s="19" t="s">
        <v>772</v>
      </c>
      <c r="F10641" s="20" t="s">
        <v>811</v>
      </c>
    </row>
    <row r="10642" customFormat="false" ht="15" hidden="false" customHeight="false" outlineLevel="0" collapsed="false">
      <c r="A10642" s="4" t="str">
        <f aca="false">B10642&amp;"|"&amp;C10642</f>
        <v>tdbR00000976 Val-CAC|35</v>
      </c>
      <c r="B10642" s="4" t="s">
        <v>182</v>
      </c>
      <c r="C10642" s="4" t="s">
        <v>814</v>
      </c>
      <c r="D10642" s="4" t="n">
        <v>34</v>
      </c>
      <c r="E10642" s="19" t="s">
        <v>780</v>
      </c>
      <c r="F10642" s="20" t="s">
        <v>811</v>
      </c>
    </row>
    <row r="10643" customFormat="false" ht="15" hidden="false" customHeight="false" outlineLevel="0" collapsed="false">
      <c r="A10643" s="4" t="str">
        <f aca="false">B10643&amp;"|"&amp;C10643</f>
        <v>tdbR00000976 Val-CAC|36</v>
      </c>
      <c r="B10643" s="4" t="s">
        <v>182</v>
      </c>
      <c r="C10643" s="4" t="s">
        <v>815</v>
      </c>
      <c r="D10643" s="4" t="n">
        <v>35</v>
      </c>
      <c r="E10643" s="19" t="s">
        <v>772</v>
      </c>
      <c r="F10643" s="20" t="s">
        <v>811</v>
      </c>
    </row>
    <row r="10644" customFormat="false" ht="15" hidden="false" customHeight="false" outlineLevel="0" collapsed="false">
      <c r="A10644" s="4" t="str">
        <f aca="false">B10644&amp;"|"&amp;C10644</f>
        <v>tdbR00000976 Val-CAC|37</v>
      </c>
      <c r="B10644" s="4" t="s">
        <v>182</v>
      </c>
      <c r="C10644" s="4" t="s">
        <v>816</v>
      </c>
      <c r="D10644" s="4" t="n">
        <v>36</v>
      </c>
      <c r="E10644" s="19" t="s">
        <v>780</v>
      </c>
      <c r="F10644" s="20" t="s">
        <v>811</v>
      </c>
    </row>
    <row r="10645" customFormat="false" ht="15" hidden="false" customHeight="false" outlineLevel="0" collapsed="false">
      <c r="A10645" s="4" t="str">
        <f aca="false">B10645&amp;"|"&amp;C10645</f>
        <v>tdbR00000976 Val-CAC|38</v>
      </c>
      <c r="B10645" s="4" t="s">
        <v>182</v>
      </c>
      <c r="C10645" s="4" t="s">
        <v>817</v>
      </c>
      <c r="D10645" s="4" t="n">
        <v>37</v>
      </c>
      <c r="E10645" s="19" t="s">
        <v>772</v>
      </c>
      <c r="F10645" s="20" t="s">
        <v>811</v>
      </c>
    </row>
    <row r="10646" customFormat="false" ht="15" hidden="false" customHeight="false" outlineLevel="0" collapsed="false">
      <c r="A10646" s="4" t="str">
        <f aca="false">B10646&amp;"|"&amp;C10646</f>
        <v>tdbR00000976 Val-CAC|39</v>
      </c>
      <c r="B10646" s="4" t="s">
        <v>182</v>
      </c>
      <c r="C10646" s="4" t="s">
        <v>818</v>
      </c>
      <c r="D10646" s="4" t="n">
        <v>38</v>
      </c>
      <c r="E10646" s="21" t="s">
        <v>772</v>
      </c>
      <c r="F10646" s="22" t="s">
        <v>805</v>
      </c>
    </row>
    <row r="10647" customFormat="false" ht="15" hidden="false" customHeight="false" outlineLevel="0" collapsed="false">
      <c r="A10647" s="4" t="str">
        <f aca="false">B10647&amp;"|"&amp;C10647</f>
        <v>tdbR00000976 Val-CAC|40</v>
      </c>
      <c r="B10647" s="4" t="s">
        <v>182</v>
      </c>
      <c r="C10647" s="4" t="s">
        <v>819</v>
      </c>
      <c r="D10647" s="4" t="n">
        <v>39</v>
      </c>
      <c r="E10647" s="21" t="s">
        <v>459</v>
      </c>
      <c r="F10647" s="22" t="s">
        <v>805</v>
      </c>
    </row>
    <row r="10648" customFormat="false" ht="15" hidden="false" customHeight="false" outlineLevel="0" collapsed="false">
      <c r="A10648" s="4" t="str">
        <f aca="false">B10648&amp;"|"&amp;C10648</f>
        <v>tdbR00000976 Val-CAC|41</v>
      </c>
      <c r="B10648" s="4" t="s">
        <v>182</v>
      </c>
      <c r="C10648" s="4" t="s">
        <v>820</v>
      </c>
      <c r="D10648" s="4" t="n">
        <v>40</v>
      </c>
      <c r="E10648" s="21" t="s">
        <v>780</v>
      </c>
      <c r="F10648" s="22" t="s">
        <v>805</v>
      </c>
    </row>
    <row r="10649" customFormat="false" ht="15" hidden="false" customHeight="false" outlineLevel="0" collapsed="false">
      <c r="A10649" s="4" t="str">
        <f aca="false">B10649&amp;"|"&amp;C10649</f>
        <v>tdbR00000976 Val-CAC|42</v>
      </c>
      <c r="B10649" s="4" t="s">
        <v>182</v>
      </c>
      <c r="C10649" s="4" t="s">
        <v>821</v>
      </c>
      <c r="D10649" s="4" t="n">
        <v>41</v>
      </c>
      <c r="E10649" s="21" t="s">
        <v>780</v>
      </c>
      <c r="F10649" s="22" t="s">
        <v>805</v>
      </c>
    </row>
    <row r="10650" customFormat="false" ht="15" hidden="false" customHeight="false" outlineLevel="0" collapsed="false">
      <c r="A10650" s="4" t="str">
        <f aca="false">B10650&amp;"|"&amp;C10650</f>
        <v>tdbR00000976 Val-CAC|43</v>
      </c>
      <c r="B10650" s="4" t="s">
        <v>182</v>
      </c>
      <c r="C10650" s="4" t="s">
        <v>822</v>
      </c>
      <c r="D10650" s="4" t="n">
        <v>42</v>
      </c>
      <c r="E10650" s="21" t="s">
        <v>459</v>
      </c>
      <c r="F10650" s="22" t="s">
        <v>805</v>
      </c>
    </row>
    <row r="10651" customFormat="false" ht="15" hidden="false" customHeight="false" outlineLevel="0" collapsed="false">
      <c r="A10651" s="4" t="str">
        <f aca="false">B10651&amp;"|"&amp;C10651</f>
        <v>tdbR00000976 Val-CAC|44</v>
      </c>
      <c r="B10651" s="4" t="s">
        <v>182</v>
      </c>
      <c r="C10651" s="4" t="s">
        <v>823</v>
      </c>
      <c r="D10651" s="4" t="n">
        <v>43</v>
      </c>
      <c r="E10651" s="19" t="s">
        <v>780</v>
      </c>
      <c r="F10651" s="20" t="s">
        <v>824</v>
      </c>
    </row>
    <row r="10652" customFormat="false" ht="15" hidden="false" customHeight="false" outlineLevel="0" collapsed="false">
      <c r="A10652" s="4" t="str">
        <f aca="false">B10652&amp;"|"&amp;C10652</f>
        <v>tdbR00000976 Val-CAC|45</v>
      </c>
      <c r="B10652" s="4" t="s">
        <v>182</v>
      </c>
      <c r="C10652" s="4" t="s">
        <v>825</v>
      </c>
      <c r="D10652" s="4" t="n">
        <v>44</v>
      </c>
      <c r="E10652" s="19" t="s">
        <v>459</v>
      </c>
      <c r="F10652" s="20" t="s">
        <v>824</v>
      </c>
    </row>
    <row r="10653" customFormat="false" ht="15" hidden="false" customHeight="false" outlineLevel="0" collapsed="false">
      <c r="A10653" s="4" t="str">
        <f aca="false">B10653&amp;"|"&amp;C10653</f>
        <v>tdbR00000976 Val-CAC|46</v>
      </c>
      <c r="B10653" s="4" t="s">
        <v>182</v>
      </c>
      <c r="C10653" s="4" t="s">
        <v>826</v>
      </c>
      <c r="D10653" s="4" t="n">
        <v>45</v>
      </c>
      <c r="E10653" s="19" t="s">
        <v>459</v>
      </c>
      <c r="F10653" s="20" t="s">
        <v>824</v>
      </c>
    </row>
    <row r="10654" customFormat="false" ht="15" hidden="false" customHeight="false" outlineLevel="0" collapsed="false">
      <c r="A10654" s="4" t="str">
        <f aca="false">B10654&amp;"|"&amp;C10654</f>
        <v>tdbR00000976 Val-CAC|47</v>
      </c>
      <c r="B10654" s="4" t="s">
        <v>182</v>
      </c>
      <c r="C10654" s="4" t="s">
        <v>827</v>
      </c>
      <c r="D10654" s="4" t="n">
        <v>46</v>
      </c>
      <c r="E10654" s="19" t="s">
        <v>777</v>
      </c>
      <c r="F10654" s="20" t="s">
        <v>824</v>
      </c>
    </row>
    <row r="10655" customFormat="false" ht="15" hidden="false" customHeight="false" outlineLevel="0" collapsed="false">
      <c r="A10655" s="4" t="str">
        <f aca="false">B10655&amp;"|"&amp;C10655</f>
        <v>tdbR00000976 Val-CAC|48</v>
      </c>
      <c r="B10655" s="4" t="s">
        <v>182</v>
      </c>
      <c r="C10655" s="4" t="s">
        <v>828</v>
      </c>
      <c r="D10655" s="4" t="n">
        <v>47</v>
      </c>
      <c r="E10655" s="19" t="s">
        <v>772</v>
      </c>
      <c r="F10655" s="20" t="s">
        <v>824</v>
      </c>
    </row>
    <row r="10656" customFormat="false" ht="15" hidden="false" customHeight="false" outlineLevel="0" collapsed="false">
      <c r="A10656" s="4" t="str">
        <f aca="false">B10656&amp;"|"&amp;C10656</f>
        <v>tdbR00000976 Val-CAC|49</v>
      </c>
      <c r="B10656" s="4" t="s">
        <v>182</v>
      </c>
      <c r="C10656" s="4" t="s">
        <v>829</v>
      </c>
      <c r="D10656" s="4" t="n">
        <v>48</v>
      </c>
      <c r="E10656" s="23" t="s">
        <v>780</v>
      </c>
      <c r="F10656" s="10" t="s">
        <v>830</v>
      </c>
    </row>
    <row r="10657" customFormat="false" ht="15" hidden="false" customHeight="false" outlineLevel="0" collapsed="false">
      <c r="A10657" s="4" t="str">
        <f aca="false">B10657&amp;"|"&amp;C10657</f>
        <v>tdbR00000976 Val-CAC|50</v>
      </c>
      <c r="B10657" s="4" t="s">
        <v>182</v>
      </c>
      <c r="C10657" s="4" t="s">
        <v>831</v>
      </c>
      <c r="D10657" s="4" t="n">
        <v>49</v>
      </c>
      <c r="E10657" s="23" t="s">
        <v>772</v>
      </c>
      <c r="F10657" s="10" t="s">
        <v>830</v>
      </c>
    </row>
    <row r="10658" customFormat="false" ht="15" hidden="false" customHeight="false" outlineLevel="0" collapsed="false">
      <c r="A10658" s="4" t="str">
        <f aca="false">B10658&amp;"|"&amp;C10658</f>
        <v>tdbR00000976 Val-CAC|51</v>
      </c>
      <c r="B10658" s="4" t="s">
        <v>182</v>
      </c>
      <c r="C10658" s="4" t="s">
        <v>832</v>
      </c>
      <c r="D10658" s="4" t="n">
        <v>50</v>
      </c>
      <c r="E10658" s="23" t="s">
        <v>777</v>
      </c>
      <c r="F10658" s="10" t="s">
        <v>830</v>
      </c>
    </row>
    <row r="10659" customFormat="false" ht="15" hidden="false" customHeight="false" outlineLevel="0" collapsed="false">
      <c r="A10659" s="4" t="str">
        <f aca="false">B10659&amp;"|"&amp;C10659</f>
        <v>tdbR00000976 Val-CAC|52</v>
      </c>
      <c r="B10659" s="4" t="s">
        <v>182</v>
      </c>
      <c r="C10659" s="4" t="s">
        <v>833</v>
      </c>
      <c r="D10659" s="4" t="n">
        <v>51</v>
      </c>
      <c r="E10659" s="23" t="s">
        <v>459</v>
      </c>
      <c r="F10659" s="10" t="s">
        <v>830</v>
      </c>
    </row>
    <row r="10660" customFormat="false" ht="15" hidden="false" customHeight="false" outlineLevel="0" collapsed="false">
      <c r="A10660" s="4" t="str">
        <f aca="false">B10660&amp;"|"&amp;C10660</f>
        <v>tdbR00000976 Val-CAC|53</v>
      </c>
      <c r="B10660" s="4" t="s">
        <v>182</v>
      </c>
      <c r="C10660" s="4" t="s">
        <v>834</v>
      </c>
      <c r="D10660" s="4" t="n">
        <v>52</v>
      </c>
      <c r="E10660" s="23" t="s">
        <v>459</v>
      </c>
      <c r="F10660" s="10" t="s">
        <v>830</v>
      </c>
    </row>
    <row r="10661" customFormat="false" ht="15" hidden="false" customHeight="false" outlineLevel="0" collapsed="false">
      <c r="A10661" s="4" t="str">
        <f aca="false">B10661&amp;"|"&amp;C10661</f>
        <v>tdbR00000976 Val-CAC|54</v>
      </c>
      <c r="B10661" s="4" t="s">
        <v>182</v>
      </c>
      <c r="C10661" s="4" t="s">
        <v>835</v>
      </c>
      <c r="D10661" s="4" t="n">
        <v>53</v>
      </c>
      <c r="E10661" s="19" t="s">
        <v>777</v>
      </c>
      <c r="F10661" s="20" t="s">
        <v>836</v>
      </c>
    </row>
    <row r="10662" customFormat="false" ht="15" hidden="false" customHeight="false" outlineLevel="0" collapsed="false">
      <c r="A10662" s="4" t="str">
        <f aca="false">B10662&amp;"|"&amp;C10662</f>
        <v>tdbR00000976 Val-CAC|55</v>
      </c>
      <c r="B10662" s="4" t="s">
        <v>182</v>
      </c>
      <c r="C10662" s="4" t="s">
        <v>837</v>
      </c>
      <c r="D10662" s="4" t="n">
        <v>54</v>
      </c>
      <c r="E10662" s="19" t="s">
        <v>777</v>
      </c>
      <c r="F10662" s="20" t="s">
        <v>836</v>
      </c>
    </row>
    <row r="10663" customFormat="false" ht="15" hidden="false" customHeight="false" outlineLevel="0" collapsed="false">
      <c r="A10663" s="4" t="str">
        <f aca="false">B10663&amp;"|"&amp;C10663</f>
        <v>tdbR00000976 Val-CAC|56</v>
      </c>
      <c r="B10663" s="4" t="s">
        <v>182</v>
      </c>
      <c r="C10663" s="4" t="s">
        <v>838</v>
      </c>
      <c r="D10663" s="4" t="n">
        <v>55</v>
      </c>
      <c r="E10663" s="19" t="s">
        <v>772</v>
      </c>
      <c r="F10663" s="20" t="s">
        <v>836</v>
      </c>
    </row>
    <row r="10664" customFormat="false" ht="15" hidden="false" customHeight="false" outlineLevel="0" collapsed="false">
      <c r="A10664" s="4" t="str">
        <f aca="false">B10664&amp;"|"&amp;C10664</f>
        <v>tdbR00000976 Val-CAC|57</v>
      </c>
      <c r="B10664" s="4" t="s">
        <v>182</v>
      </c>
      <c r="C10664" s="4" t="s">
        <v>839</v>
      </c>
      <c r="D10664" s="4" t="n">
        <v>56</v>
      </c>
      <c r="E10664" s="19" t="s">
        <v>459</v>
      </c>
      <c r="F10664" s="20" t="s">
        <v>836</v>
      </c>
    </row>
    <row r="10665" customFormat="false" ht="15" hidden="false" customHeight="false" outlineLevel="0" collapsed="false">
      <c r="A10665" s="4" t="str">
        <f aca="false">B10665&amp;"|"&amp;C10665</f>
        <v>tdbR00000976 Val-CAC|58</v>
      </c>
      <c r="B10665" s="4" t="s">
        <v>182</v>
      </c>
      <c r="C10665" s="4" t="s">
        <v>840</v>
      </c>
      <c r="D10665" s="4" t="n">
        <v>57</v>
      </c>
      <c r="E10665" s="19" t="s">
        <v>780</v>
      </c>
      <c r="F10665" s="20" t="s">
        <v>836</v>
      </c>
    </row>
    <row r="10666" customFormat="false" ht="15" hidden="false" customHeight="false" outlineLevel="0" collapsed="false">
      <c r="A10666" s="4" t="str">
        <f aca="false">B10666&amp;"|"&amp;C10666</f>
        <v>tdbR00000976 Val-CAC|59</v>
      </c>
      <c r="B10666" s="4" t="s">
        <v>182</v>
      </c>
      <c r="C10666" s="4" t="s">
        <v>841</v>
      </c>
      <c r="D10666" s="4" t="n">
        <v>58</v>
      </c>
      <c r="E10666" s="19" t="s">
        <v>780</v>
      </c>
      <c r="F10666" s="20" t="s">
        <v>836</v>
      </c>
    </row>
    <row r="10667" customFormat="false" ht="15" hidden="false" customHeight="false" outlineLevel="0" collapsed="false">
      <c r="A10667" s="4" t="str">
        <f aca="false">B10667&amp;"|"&amp;C10667</f>
        <v>tdbR00000976 Val-CAC|60</v>
      </c>
      <c r="B10667" s="4" t="s">
        <v>182</v>
      </c>
      <c r="C10667" s="4" t="s">
        <v>842</v>
      </c>
      <c r="D10667" s="4" t="n">
        <v>59</v>
      </c>
      <c r="E10667" s="19" t="s">
        <v>772</v>
      </c>
      <c r="F10667" s="20" t="s">
        <v>836</v>
      </c>
    </row>
    <row r="10668" customFormat="false" ht="15" hidden="false" customHeight="false" outlineLevel="0" collapsed="false">
      <c r="A10668" s="4" t="str">
        <f aca="false">B10668&amp;"|"&amp;C10668</f>
        <v>tdbR00000976 Val-CAC|61</v>
      </c>
      <c r="B10668" s="4" t="s">
        <v>182</v>
      </c>
      <c r="C10668" s="4" t="s">
        <v>843</v>
      </c>
      <c r="D10668" s="4" t="n">
        <v>60</v>
      </c>
      <c r="E10668" s="23" t="s">
        <v>772</v>
      </c>
      <c r="F10668" s="10" t="s">
        <v>830</v>
      </c>
    </row>
    <row r="10669" customFormat="false" ht="15" hidden="false" customHeight="false" outlineLevel="0" collapsed="false">
      <c r="A10669" s="4" t="str">
        <f aca="false">B10669&amp;"|"&amp;C10669</f>
        <v>tdbR00000976 Val-CAC|62</v>
      </c>
      <c r="B10669" s="4" t="s">
        <v>182</v>
      </c>
      <c r="C10669" s="4" t="s">
        <v>844</v>
      </c>
      <c r="D10669" s="4" t="n">
        <v>61</v>
      </c>
      <c r="E10669" s="23" t="s">
        <v>772</v>
      </c>
      <c r="F10669" s="10" t="s">
        <v>830</v>
      </c>
    </row>
    <row r="10670" customFormat="false" ht="15" hidden="false" customHeight="false" outlineLevel="0" collapsed="false">
      <c r="A10670" s="4" t="str">
        <f aca="false">B10670&amp;"|"&amp;C10670</f>
        <v>tdbR00000976 Val-CAC|63</v>
      </c>
      <c r="B10670" s="4" t="s">
        <v>182</v>
      </c>
      <c r="C10670" s="4" t="s">
        <v>845</v>
      </c>
      <c r="D10670" s="4" t="n">
        <v>62</v>
      </c>
      <c r="E10670" s="23" t="s">
        <v>780</v>
      </c>
      <c r="F10670" s="10" t="s">
        <v>830</v>
      </c>
    </row>
    <row r="10671" customFormat="false" ht="15" hidden="false" customHeight="false" outlineLevel="0" collapsed="false">
      <c r="A10671" s="4" t="str">
        <f aca="false">B10671&amp;"|"&amp;C10671</f>
        <v>tdbR00000976 Val-CAC|64</v>
      </c>
      <c r="B10671" s="4" t="s">
        <v>182</v>
      </c>
      <c r="C10671" s="4" t="s">
        <v>846</v>
      </c>
      <c r="D10671" s="4" t="n">
        <v>63</v>
      </c>
      <c r="E10671" s="23" t="s">
        <v>459</v>
      </c>
      <c r="F10671" s="10" t="s">
        <v>830</v>
      </c>
    </row>
    <row r="10672" customFormat="false" ht="15" hidden="false" customHeight="false" outlineLevel="0" collapsed="false">
      <c r="A10672" s="4" t="str">
        <f aca="false">B10672&amp;"|"&amp;C10672</f>
        <v>tdbR00000976 Val-CAC|65</v>
      </c>
      <c r="B10672" s="4" t="s">
        <v>182</v>
      </c>
      <c r="C10672" s="4" t="s">
        <v>847</v>
      </c>
      <c r="D10672" s="4" t="n">
        <v>64</v>
      </c>
      <c r="E10672" s="23" t="s">
        <v>777</v>
      </c>
      <c r="F10672" s="10" t="s">
        <v>830</v>
      </c>
    </row>
    <row r="10673" customFormat="false" ht="15" hidden="false" customHeight="false" outlineLevel="0" collapsed="false">
      <c r="A10673" s="4" t="str">
        <f aca="false">B10673&amp;"|"&amp;C10673</f>
        <v>tdbR00000976 Val-CAC|66</v>
      </c>
      <c r="B10673" s="4" t="s">
        <v>182</v>
      </c>
      <c r="C10673" s="4" t="s">
        <v>848</v>
      </c>
      <c r="D10673" s="4" t="n">
        <v>65</v>
      </c>
      <c r="E10673" s="17" t="s">
        <v>780</v>
      </c>
      <c r="F10673" s="18" t="s">
        <v>768</v>
      </c>
    </row>
    <row r="10674" customFormat="false" ht="15" hidden="false" customHeight="false" outlineLevel="0" collapsed="false">
      <c r="A10674" s="4" t="str">
        <f aca="false">B10674&amp;"|"&amp;C10674</f>
        <v>tdbR00000976 Val-CAC|67</v>
      </c>
      <c r="B10674" s="4" t="s">
        <v>182</v>
      </c>
      <c r="C10674" s="4" t="s">
        <v>849</v>
      </c>
      <c r="D10674" s="4" t="n">
        <v>66</v>
      </c>
      <c r="E10674" s="17" t="s">
        <v>777</v>
      </c>
      <c r="F10674" s="18" t="s">
        <v>768</v>
      </c>
    </row>
    <row r="10675" customFormat="false" ht="15" hidden="false" customHeight="false" outlineLevel="0" collapsed="false">
      <c r="A10675" s="4" t="str">
        <f aca="false">B10675&amp;"|"&amp;C10675</f>
        <v>tdbR00000976 Val-CAC|68</v>
      </c>
      <c r="B10675" s="4" t="s">
        <v>182</v>
      </c>
      <c r="C10675" s="4" t="s">
        <v>850</v>
      </c>
      <c r="D10675" s="4" t="n">
        <v>67</v>
      </c>
      <c r="E10675" s="17" t="s">
        <v>772</v>
      </c>
      <c r="F10675" s="18" t="s">
        <v>768</v>
      </c>
    </row>
    <row r="10676" customFormat="false" ht="15" hidden="false" customHeight="false" outlineLevel="0" collapsed="false">
      <c r="A10676" s="4" t="str">
        <f aca="false">B10676&amp;"|"&amp;C10676</f>
        <v>tdbR00000976 Val-CAC|69</v>
      </c>
      <c r="B10676" s="4" t="s">
        <v>182</v>
      </c>
      <c r="C10676" s="4" t="s">
        <v>851</v>
      </c>
      <c r="D10676" s="4" t="n">
        <v>68</v>
      </c>
      <c r="E10676" s="17" t="s">
        <v>459</v>
      </c>
      <c r="F10676" s="18" t="s">
        <v>768</v>
      </c>
    </row>
    <row r="10677" customFormat="false" ht="15" hidden="false" customHeight="false" outlineLevel="0" collapsed="false">
      <c r="A10677" s="4" t="str">
        <f aca="false">B10677&amp;"|"&amp;C10677</f>
        <v>tdbR00000976 Val-CAC|70</v>
      </c>
      <c r="B10677" s="4" t="s">
        <v>182</v>
      </c>
      <c r="C10677" s="4" t="s">
        <v>852</v>
      </c>
      <c r="D10677" s="4" t="n">
        <v>69</v>
      </c>
      <c r="E10677" s="17" t="s">
        <v>772</v>
      </c>
      <c r="F10677" s="18" t="s">
        <v>768</v>
      </c>
    </row>
    <row r="10678" customFormat="false" ht="15" hidden="false" customHeight="false" outlineLevel="0" collapsed="false">
      <c r="A10678" s="4" t="str">
        <f aca="false">B10678&amp;"|"&amp;C10678</f>
        <v>tdbR00000976 Val-CAC|71</v>
      </c>
      <c r="B10678" s="4" t="s">
        <v>182</v>
      </c>
      <c r="C10678" s="4" t="s">
        <v>853</v>
      </c>
      <c r="D10678" s="4" t="n">
        <v>70</v>
      </c>
      <c r="E10678" s="17" t="s">
        <v>772</v>
      </c>
      <c r="F10678" s="18" t="s">
        <v>768</v>
      </c>
    </row>
    <row r="10679" customFormat="false" ht="15" hidden="false" customHeight="false" outlineLevel="0" collapsed="false">
      <c r="A10679" s="4" t="str">
        <f aca="false">B10679&amp;"|"&amp;C10679</f>
        <v>tdbR00000976 Val-CAC|72</v>
      </c>
      <c r="B10679" s="4" t="s">
        <v>182</v>
      </c>
      <c r="C10679" s="4" t="s">
        <v>854</v>
      </c>
      <c r="D10679" s="4" t="n">
        <v>71</v>
      </c>
      <c r="E10679" s="17" t="s">
        <v>772</v>
      </c>
      <c r="F10679" s="18" t="s">
        <v>768</v>
      </c>
    </row>
    <row r="10680" customFormat="false" ht="15" hidden="false" customHeight="false" outlineLevel="0" collapsed="false">
      <c r="A10680" s="4" t="str">
        <f aca="false">B10680&amp;"|"&amp;C10680</f>
        <v>tdbR00000977 Val-UAC|1</v>
      </c>
      <c r="B10680" s="4" t="s">
        <v>183</v>
      </c>
      <c r="C10680" s="4" t="s">
        <v>767</v>
      </c>
      <c r="D10680" s="4" t="n">
        <v>1</v>
      </c>
      <c r="E10680" s="17" t="s">
        <v>459</v>
      </c>
      <c r="F10680" s="18" t="s">
        <v>768</v>
      </c>
    </row>
    <row r="10681" customFormat="false" ht="15" hidden="false" customHeight="false" outlineLevel="0" collapsed="false">
      <c r="A10681" s="4" t="str">
        <f aca="false">B10681&amp;"|"&amp;C10681</f>
        <v>tdbR00000977 Val-UAC|2</v>
      </c>
      <c r="B10681" s="4" t="s">
        <v>183</v>
      </c>
      <c r="C10681" s="4" t="s">
        <v>769</v>
      </c>
      <c r="D10681" s="4" t="n">
        <v>2</v>
      </c>
      <c r="E10681" s="17" t="s">
        <v>459</v>
      </c>
      <c r="F10681" s="18" t="s">
        <v>768</v>
      </c>
    </row>
    <row r="10682" customFormat="false" ht="15" hidden="false" customHeight="false" outlineLevel="0" collapsed="false">
      <c r="A10682" s="4" t="str">
        <f aca="false">B10682&amp;"|"&amp;C10682</f>
        <v>tdbR00000977 Val-UAC|3</v>
      </c>
      <c r="B10682" s="4" t="s">
        <v>183</v>
      </c>
      <c r="C10682" s="4" t="s">
        <v>770</v>
      </c>
      <c r="D10682" s="4" t="n">
        <v>3</v>
      </c>
      <c r="E10682" s="17" t="s">
        <v>459</v>
      </c>
      <c r="F10682" s="18" t="s">
        <v>768</v>
      </c>
    </row>
    <row r="10683" customFormat="false" ht="15" hidden="false" customHeight="false" outlineLevel="0" collapsed="false">
      <c r="A10683" s="4" t="str">
        <f aca="false">B10683&amp;"|"&amp;C10683</f>
        <v>tdbR00000977 Val-UAC|4</v>
      </c>
      <c r="B10683" s="4" t="s">
        <v>183</v>
      </c>
      <c r="C10683" s="4" t="s">
        <v>771</v>
      </c>
      <c r="D10683" s="4" t="n">
        <v>4</v>
      </c>
      <c r="E10683" s="17" t="s">
        <v>777</v>
      </c>
      <c r="F10683" s="18" t="s">
        <v>768</v>
      </c>
    </row>
    <row r="10684" customFormat="false" ht="15" hidden="false" customHeight="false" outlineLevel="0" collapsed="false">
      <c r="A10684" s="4" t="str">
        <f aca="false">B10684&amp;"|"&amp;C10684</f>
        <v>tdbR00000977 Val-UAC|5</v>
      </c>
      <c r="B10684" s="4" t="s">
        <v>183</v>
      </c>
      <c r="C10684" s="4" t="s">
        <v>773</v>
      </c>
      <c r="D10684" s="4" t="n">
        <v>5</v>
      </c>
      <c r="E10684" s="17" t="s">
        <v>459</v>
      </c>
      <c r="F10684" s="18" t="s">
        <v>768</v>
      </c>
    </row>
    <row r="10685" customFormat="false" ht="15" hidden="false" customHeight="false" outlineLevel="0" collapsed="false">
      <c r="A10685" s="4" t="str">
        <f aca="false">B10685&amp;"|"&amp;C10685</f>
        <v>tdbR00000977 Val-UAC|6</v>
      </c>
      <c r="B10685" s="4" t="s">
        <v>183</v>
      </c>
      <c r="C10685" s="4" t="s">
        <v>774</v>
      </c>
      <c r="D10685" s="4" t="n">
        <v>6</v>
      </c>
      <c r="E10685" s="17" t="s">
        <v>772</v>
      </c>
      <c r="F10685" s="18" t="s">
        <v>768</v>
      </c>
    </row>
    <row r="10686" customFormat="false" ht="15" hidden="false" customHeight="false" outlineLevel="0" collapsed="false">
      <c r="A10686" s="4" t="str">
        <f aca="false">B10686&amp;"|"&amp;C10686</f>
        <v>tdbR00000977 Val-UAC|7</v>
      </c>
      <c r="B10686" s="4" t="s">
        <v>183</v>
      </c>
      <c r="C10686" s="4" t="s">
        <v>775</v>
      </c>
      <c r="D10686" s="4" t="n">
        <v>7</v>
      </c>
      <c r="E10686" s="17" t="s">
        <v>459</v>
      </c>
      <c r="F10686" s="18" t="s">
        <v>768</v>
      </c>
    </row>
    <row r="10687" customFormat="false" ht="15" hidden="false" customHeight="false" outlineLevel="0" collapsed="false">
      <c r="A10687" s="4" t="str">
        <f aca="false">B10687&amp;"|"&amp;C10687</f>
        <v>tdbR00000977 Val-UAC|8</v>
      </c>
      <c r="B10687" s="4" t="s">
        <v>183</v>
      </c>
      <c r="C10687" s="4" t="s">
        <v>776</v>
      </c>
      <c r="D10687" s="4" t="n">
        <v>8</v>
      </c>
      <c r="E10687" s="3" t="s">
        <v>777</v>
      </c>
      <c r="F10687" s="4" t="s">
        <v>778</v>
      </c>
    </row>
    <row r="10688" customFormat="false" ht="15" hidden="false" customHeight="false" outlineLevel="0" collapsed="false">
      <c r="A10688" s="4" t="str">
        <f aca="false">B10688&amp;"|"&amp;C10688</f>
        <v>tdbR00000977 Val-UAC|9</v>
      </c>
      <c r="B10688" s="4" t="s">
        <v>183</v>
      </c>
      <c r="C10688" s="4" t="s">
        <v>779</v>
      </c>
      <c r="D10688" s="4" t="n">
        <v>9</v>
      </c>
      <c r="E10688" s="3" t="s">
        <v>780</v>
      </c>
      <c r="F10688" s="4" t="s">
        <v>781</v>
      </c>
    </row>
    <row r="10689" customFormat="false" ht="15" hidden="false" customHeight="false" outlineLevel="0" collapsed="false">
      <c r="A10689" s="4" t="str">
        <f aca="false">B10689&amp;"|"&amp;C10689</f>
        <v>tdbR00000977 Val-UAC|10</v>
      </c>
      <c r="B10689" s="4" t="s">
        <v>183</v>
      </c>
      <c r="C10689" s="4" t="s">
        <v>782</v>
      </c>
      <c r="D10689" s="4" t="n">
        <v>10</v>
      </c>
      <c r="E10689" s="8" t="s">
        <v>459</v>
      </c>
      <c r="F10689" s="7" t="s">
        <v>783</v>
      </c>
    </row>
    <row r="10690" customFormat="false" ht="15" hidden="false" customHeight="false" outlineLevel="0" collapsed="false">
      <c r="A10690" s="4" t="str">
        <f aca="false">B10690&amp;"|"&amp;C10690</f>
        <v>tdbR00000977 Val-UAC|11</v>
      </c>
      <c r="B10690" s="4" t="s">
        <v>183</v>
      </c>
      <c r="C10690" s="4" t="s">
        <v>784</v>
      </c>
      <c r="D10690" s="4" t="n">
        <v>11</v>
      </c>
      <c r="E10690" s="8" t="s">
        <v>772</v>
      </c>
      <c r="F10690" s="7" t="s">
        <v>783</v>
      </c>
    </row>
    <row r="10691" customFormat="false" ht="15" hidden="false" customHeight="false" outlineLevel="0" collapsed="false">
      <c r="A10691" s="4" t="str">
        <f aca="false">B10691&amp;"|"&amp;C10691</f>
        <v>tdbR00000977 Val-UAC|12</v>
      </c>
      <c r="B10691" s="4" t="s">
        <v>183</v>
      </c>
      <c r="C10691" s="4" t="s">
        <v>785</v>
      </c>
      <c r="D10691" s="4" t="n">
        <v>12</v>
      </c>
      <c r="E10691" s="8" t="s">
        <v>777</v>
      </c>
      <c r="F10691" s="7" t="s">
        <v>783</v>
      </c>
    </row>
    <row r="10692" customFormat="false" ht="15" hidden="false" customHeight="false" outlineLevel="0" collapsed="false">
      <c r="A10692" s="4" t="str">
        <f aca="false">B10692&amp;"|"&amp;C10692</f>
        <v>tdbR00000977 Val-UAC|13</v>
      </c>
      <c r="B10692" s="4" t="s">
        <v>183</v>
      </c>
      <c r="C10692" s="4" t="s">
        <v>786</v>
      </c>
      <c r="D10692" s="4" t="n">
        <v>13</v>
      </c>
      <c r="E10692" s="8" t="s">
        <v>772</v>
      </c>
      <c r="F10692" s="7" t="s">
        <v>783</v>
      </c>
    </row>
    <row r="10693" customFormat="false" ht="15" hidden="false" customHeight="false" outlineLevel="0" collapsed="false">
      <c r="A10693" s="4" t="str">
        <f aca="false">B10693&amp;"|"&amp;C10693</f>
        <v>tdbR00000977 Val-UAC|14</v>
      </c>
      <c r="B10693" s="4" t="s">
        <v>183</v>
      </c>
      <c r="C10693" s="4" t="s">
        <v>787</v>
      </c>
      <c r="D10693" s="4" t="n">
        <v>14</v>
      </c>
      <c r="E10693" s="19" t="s">
        <v>780</v>
      </c>
      <c r="F10693" s="20" t="s">
        <v>788</v>
      </c>
    </row>
    <row r="10694" customFormat="false" ht="15" hidden="false" customHeight="false" outlineLevel="0" collapsed="false">
      <c r="A10694" s="4" t="str">
        <f aca="false">B10694&amp;"|"&amp;C10694</f>
        <v>tdbR00000977 Val-UAC|15</v>
      </c>
      <c r="B10694" s="4" t="s">
        <v>183</v>
      </c>
      <c r="C10694" s="4" t="s">
        <v>789</v>
      </c>
      <c r="D10694" s="4" t="n">
        <v>15</v>
      </c>
      <c r="E10694" s="19" t="s">
        <v>459</v>
      </c>
      <c r="F10694" s="20" t="s">
        <v>788</v>
      </c>
    </row>
    <row r="10695" customFormat="false" ht="15" hidden="false" customHeight="false" outlineLevel="0" collapsed="false">
      <c r="A10695" s="4" t="str">
        <f aca="false">B10695&amp;"|"&amp;C10695</f>
        <v>tdbR00000977 Val-UAC|18</v>
      </c>
      <c r="B10695" s="4" t="s">
        <v>183</v>
      </c>
      <c r="C10695" s="4" t="s">
        <v>793</v>
      </c>
      <c r="D10695" s="4" t="n">
        <v>16</v>
      </c>
      <c r="E10695" s="19" t="s">
        <v>459</v>
      </c>
      <c r="F10695" s="20" t="s">
        <v>788</v>
      </c>
    </row>
    <row r="10696" customFormat="false" ht="15" hidden="false" customHeight="false" outlineLevel="0" collapsed="false">
      <c r="A10696" s="4" t="str">
        <f aca="false">B10696&amp;"|"&amp;C10696</f>
        <v>tdbR00000977 Val-UAC|19</v>
      </c>
      <c r="B10696" s="4" t="s">
        <v>183</v>
      </c>
      <c r="C10696" s="4" t="s">
        <v>794</v>
      </c>
      <c r="D10696" s="4" t="n">
        <v>17</v>
      </c>
      <c r="E10696" s="19" t="s">
        <v>459</v>
      </c>
      <c r="F10696" s="20" t="s">
        <v>788</v>
      </c>
    </row>
    <row r="10697" customFormat="false" ht="15" hidden="false" customHeight="false" outlineLevel="0" collapsed="false">
      <c r="A10697" s="4" t="str">
        <f aca="false">B10697&amp;"|"&amp;C10697</f>
        <v>tdbR00000977 Val-UAC|20</v>
      </c>
      <c r="B10697" s="4" t="s">
        <v>183</v>
      </c>
      <c r="C10697" s="4" t="s">
        <v>795</v>
      </c>
      <c r="D10697" s="4" t="n">
        <v>18</v>
      </c>
      <c r="E10697" s="19" t="s">
        <v>459</v>
      </c>
      <c r="F10697" s="20" t="s">
        <v>788</v>
      </c>
    </row>
    <row r="10698" customFormat="false" ht="15" hidden="false" customHeight="false" outlineLevel="0" collapsed="false">
      <c r="A10698" s="4" t="str">
        <f aca="false">B10698&amp;"|"&amp;C10698</f>
        <v>tdbR00000977 Val-UAC|20a</v>
      </c>
      <c r="B10698" s="4" t="s">
        <v>183</v>
      </c>
      <c r="C10698" s="4" t="s">
        <v>796</v>
      </c>
      <c r="D10698" s="4" t="n">
        <v>19</v>
      </c>
      <c r="E10698" s="19" t="s">
        <v>777</v>
      </c>
      <c r="F10698" s="20" t="s">
        <v>788</v>
      </c>
    </row>
    <row r="10699" customFormat="false" ht="15" hidden="false" customHeight="false" outlineLevel="0" collapsed="false">
      <c r="A10699" s="4" t="str">
        <f aca="false">B10699&amp;"|"&amp;C10699</f>
        <v>tdbR00000977 Val-UAC|20b</v>
      </c>
      <c r="B10699" s="4" t="s">
        <v>183</v>
      </c>
      <c r="C10699" s="4" t="s">
        <v>855</v>
      </c>
      <c r="D10699" s="4" t="n">
        <v>20</v>
      </c>
      <c r="E10699" s="19" t="s">
        <v>777</v>
      </c>
      <c r="F10699" s="20" t="s">
        <v>788</v>
      </c>
    </row>
    <row r="10700" customFormat="false" ht="15" hidden="false" customHeight="false" outlineLevel="0" collapsed="false">
      <c r="A10700" s="4" t="str">
        <f aca="false">B10700&amp;"|"&amp;C10700</f>
        <v>tdbR00000977 Val-UAC|21</v>
      </c>
      <c r="B10700" s="4" t="s">
        <v>183</v>
      </c>
      <c r="C10700" s="4" t="s">
        <v>797</v>
      </c>
      <c r="D10700" s="4" t="n">
        <v>21</v>
      </c>
      <c r="E10700" s="19" t="s">
        <v>780</v>
      </c>
      <c r="F10700" s="20" t="s">
        <v>788</v>
      </c>
    </row>
    <row r="10701" customFormat="false" ht="15" hidden="false" customHeight="false" outlineLevel="0" collapsed="false">
      <c r="A10701" s="4" t="str">
        <f aca="false">B10701&amp;"|"&amp;C10701</f>
        <v>tdbR00000977 Val-UAC|22</v>
      </c>
      <c r="B10701" s="4" t="s">
        <v>183</v>
      </c>
      <c r="C10701" s="4" t="s">
        <v>798</v>
      </c>
      <c r="D10701" s="4" t="n">
        <v>22</v>
      </c>
      <c r="E10701" s="8" t="s">
        <v>459</v>
      </c>
      <c r="F10701" s="7" t="s">
        <v>783</v>
      </c>
    </row>
    <row r="10702" customFormat="false" ht="15" hidden="false" customHeight="false" outlineLevel="0" collapsed="false">
      <c r="A10702" s="4" t="str">
        <f aca="false">B10702&amp;"|"&amp;C10702</f>
        <v>tdbR00000977 Val-UAC|23</v>
      </c>
      <c r="B10702" s="4" t="s">
        <v>183</v>
      </c>
      <c r="C10702" s="4" t="s">
        <v>799</v>
      </c>
      <c r="D10702" s="4" t="n">
        <v>23</v>
      </c>
      <c r="E10702" s="8" t="s">
        <v>780</v>
      </c>
      <c r="F10702" s="7" t="s">
        <v>783</v>
      </c>
    </row>
    <row r="10703" customFormat="false" ht="15" hidden="false" customHeight="false" outlineLevel="0" collapsed="false">
      <c r="A10703" s="4" t="str">
        <f aca="false">B10703&amp;"|"&amp;C10703</f>
        <v>tdbR00000977 Val-UAC|24</v>
      </c>
      <c r="B10703" s="4" t="s">
        <v>183</v>
      </c>
      <c r="C10703" s="4" t="s">
        <v>800</v>
      </c>
      <c r="D10703" s="4" t="n">
        <v>24</v>
      </c>
      <c r="E10703" s="8" t="s">
        <v>459</v>
      </c>
      <c r="F10703" s="7" t="s">
        <v>783</v>
      </c>
    </row>
    <row r="10704" customFormat="false" ht="15" hidden="false" customHeight="false" outlineLevel="0" collapsed="false">
      <c r="A10704" s="4" t="str">
        <f aca="false">B10704&amp;"|"&amp;C10704</f>
        <v>tdbR00000977 Val-UAC|25</v>
      </c>
      <c r="B10704" s="4" t="s">
        <v>183</v>
      </c>
      <c r="C10704" s="4" t="s">
        <v>801</v>
      </c>
      <c r="D10704" s="4" t="n">
        <v>25</v>
      </c>
      <c r="E10704" s="8" t="s">
        <v>772</v>
      </c>
      <c r="F10704" s="7" t="s">
        <v>783</v>
      </c>
    </row>
    <row r="10705" customFormat="false" ht="15" hidden="false" customHeight="false" outlineLevel="0" collapsed="false">
      <c r="A10705" s="4" t="str">
        <f aca="false">B10705&amp;"|"&amp;C10705</f>
        <v>tdbR00000977 Val-UAC|26</v>
      </c>
      <c r="B10705" s="4" t="s">
        <v>183</v>
      </c>
      <c r="C10705" s="4" t="s">
        <v>802</v>
      </c>
      <c r="D10705" s="4" t="n">
        <v>26</v>
      </c>
      <c r="E10705" s="3" t="s">
        <v>459</v>
      </c>
      <c r="F10705" s="4" t="s">
        <v>803</v>
      </c>
    </row>
    <row r="10706" customFormat="false" ht="15" hidden="false" customHeight="false" outlineLevel="0" collapsed="false">
      <c r="A10706" s="4" t="str">
        <f aca="false">B10706&amp;"|"&amp;C10706</f>
        <v>tdbR00000977 Val-UAC|27</v>
      </c>
      <c r="B10706" s="4" t="s">
        <v>183</v>
      </c>
      <c r="C10706" s="4" t="s">
        <v>804</v>
      </c>
      <c r="D10706" s="4" t="n">
        <v>27</v>
      </c>
      <c r="E10706" s="21" t="s">
        <v>772</v>
      </c>
      <c r="F10706" s="22" t="s">
        <v>805</v>
      </c>
    </row>
    <row r="10707" customFormat="false" ht="15" hidden="false" customHeight="false" outlineLevel="0" collapsed="false">
      <c r="A10707" s="4" t="str">
        <f aca="false">B10707&amp;"|"&amp;C10707</f>
        <v>tdbR00000977 Val-UAC|28</v>
      </c>
      <c r="B10707" s="4" t="s">
        <v>183</v>
      </c>
      <c r="C10707" s="4" t="s">
        <v>806</v>
      </c>
      <c r="D10707" s="4" t="n">
        <v>28</v>
      </c>
      <c r="E10707" s="21" t="s">
        <v>777</v>
      </c>
      <c r="F10707" s="22" t="s">
        <v>805</v>
      </c>
    </row>
    <row r="10708" customFormat="false" ht="15" hidden="false" customHeight="false" outlineLevel="0" collapsed="false">
      <c r="A10708" s="4" t="str">
        <f aca="false">B10708&amp;"|"&amp;C10708</f>
        <v>tdbR00000977 Val-UAC|29</v>
      </c>
      <c r="B10708" s="4" t="s">
        <v>183</v>
      </c>
      <c r="C10708" s="4" t="s">
        <v>807</v>
      </c>
      <c r="D10708" s="4" t="n">
        <v>29</v>
      </c>
      <c r="E10708" s="21" t="s">
        <v>459</v>
      </c>
      <c r="F10708" s="22" t="s">
        <v>805</v>
      </c>
    </row>
    <row r="10709" customFormat="false" ht="15" hidden="false" customHeight="false" outlineLevel="0" collapsed="false">
      <c r="A10709" s="4" t="str">
        <f aca="false">B10709&amp;"|"&amp;C10709</f>
        <v>tdbR00000977 Val-UAC|30</v>
      </c>
      <c r="B10709" s="4" t="s">
        <v>183</v>
      </c>
      <c r="C10709" s="4" t="s">
        <v>808</v>
      </c>
      <c r="D10709" s="4" t="n">
        <v>30</v>
      </c>
      <c r="E10709" s="21" t="s">
        <v>772</v>
      </c>
      <c r="F10709" s="22" t="s">
        <v>805</v>
      </c>
    </row>
    <row r="10710" customFormat="false" ht="15" hidden="false" customHeight="false" outlineLevel="0" collapsed="false">
      <c r="A10710" s="4" t="str">
        <f aca="false">B10710&amp;"|"&amp;C10710</f>
        <v>tdbR00000977 Val-UAC|31</v>
      </c>
      <c r="B10710" s="4" t="s">
        <v>183</v>
      </c>
      <c r="C10710" s="4" t="s">
        <v>809</v>
      </c>
      <c r="D10710" s="4" t="n">
        <v>31</v>
      </c>
      <c r="E10710" s="21" t="s">
        <v>777</v>
      </c>
      <c r="F10710" s="22" t="s">
        <v>805</v>
      </c>
    </row>
    <row r="10711" customFormat="false" ht="15" hidden="false" customHeight="false" outlineLevel="0" collapsed="false">
      <c r="A10711" s="4" t="str">
        <f aca="false">B10711&amp;"|"&amp;C10711</f>
        <v>tdbR00000977 Val-UAC|32</v>
      </c>
      <c r="B10711" s="4" t="s">
        <v>183</v>
      </c>
      <c r="C10711" s="4" t="s">
        <v>810</v>
      </c>
      <c r="D10711" s="4" t="n">
        <v>32</v>
      </c>
      <c r="E10711" s="19" t="s">
        <v>772</v>
      </c>
      <c r="F10711" s="20" t="s">
        <v>811</v>
      </c>
    </row>
    <row r="10712" customFormat="false" ht="15" hidden="false" customHeight="false" outlineLevel="0" collapsed="false">
      <c r="A10712" s="4" t="str">
        <f aca="false">B10712&amp;"|"&amp;C10712</f>
        <v>tdbR00000977 Val-UAC|33</v>
      </c>
      <c r="B10712" s="4" t="s">
        <v>183</v>
      </c>
      <c r="C10712" s="4" t="s">
        <v>812</v>
      </c>
      <c r="D10712" s="4" t="n">
        <v>33</v>
      </c>
      <c r="E10712" s="19" t="s">
        <v>777</v>
      </c>
      <c r="F10712" s="20" t="s">
        <v>811</v>
      </c>
    </row>
    <row r="10713" customFormat="false" ht="15" hidden="false" customHeight="false" outlineLevel="0" collapsed="false">
      <c r="A10713" s="4" t="str">
        <f aca="false">B10713&amp;"|"&amp;C10713</f>
        <v>tdbR00000977 Val-UAC|34</v>
      </c>
      <c r="B10713" s="4" t="s">
        <v>183</v>
      </c>
      <c r="C10713" s="4" t="s">
        <v>813</v>
      </c>
      <c r="D10713" s="4" t="n">
        <v>34</v>
      </c>
      <c r="E10713" s="19" t="s">
        <v>777</v>
      </c>
      <c r="F10713" s="20" t="s">
        <v>811</v>
      </c>
    </row>
    <row r="10714" customFormat="false" ht="15" hidden="false" customHeight="false" outlineLevel="0" collapsed="false">
      <c r="A10714" s="4" t="str">
        <f aca="false">B10714&amp;"|"&amp;C10714</f>
        <v>tdbR00000977 Val-UAC|35</v>
      </c>
      <c r="B10714" s="4" t="s">
        <v>183</v>
      </c>
      <c r="C10714" s="4" t="s">
        <v>814</v>
      </c>
      <c r="D10714" s="4" t="n">
        <v>35</v>
      </c>
      <c r="E10714" s="19" t="s">
        <v>780</v>
      </c>
      <c r="F10714" s="20" t="s">
        <v>811</v>
      </c>
    </row>
    <row r="10715" customFormat="false" ht="15" hidden="false" customHeight="false" outlineLevel="0" collapsed="false">
      <c r="A10715" s="4" t="str">
        <f aca="false">B10715&amp;"|"&amp;C10715</f>
        <v>tdbR00000977 Val-UAC|36</v>
      </c>
      <c r="B10715" s="4" t="s">
        <v>183</v>
      </c>
      <c r="C10715" s="4" t="s">
        <v>815</v>
      </c>
      <c r="D10715" s="4" t="n">
        <v>36</v>
      </c>
      <c r="E10715" s="19" t="s">
        <v>772</v>
      </c>
      <c r="F10715" s="20" t="s">
        <v>811</v>
      </c>
    </row>
    <row r="10716" customFormat="false" ht="15" hidden="false" customHeight="false" outlineLevel="0" collapsed="false">
      <c r="A10716" s="4" t="str">
        <f aca="false">B10716&amp;"|"&amp;C10716</f>
        <v>tdbR00000977 Val-UAC|37</v>
      </c>
      <c r="B10716" s="4" t="s">
        <v>183</v>
      </c>
      <c r="C10716" s="4" t="s">
        <v>816</v>
      </c>
      <c r="D10716" s="4" t="n">
        <v>37</v>
      </c>
      <c r="E10716" s="19" t="s">
        <v>780</v>
      </c>
      <c r="F10716" s="20" t="s">
        <v>811</v>
      </c>
    </row>
    <row r="10717" customFormat="false" ht="15" hidden="false" customHeight="false" outlineLevel="0" collapsed="false">
      <c r="A10717" s="4" t="str">
        <f aca="false">B10717&amp;"|"&amp;C10717</f>
        <v>tdbR00000977 Val-UAC|38</v>
      </c>
      <c r="B10717" s="4" t="s">
        <v>183</v>
      </c>
      <c r="C10717" s="4" t="s">
        <v>817</v>
      </c>
      <c r="D10717" s="4" t="n">
        <v>38</v>
      </c>
      <c r="E10717" s="19" t="s">
        <v>780</v>
      </c>
      <c r="F10717" s="20" t="s">
        <v>811</v>
      </c>
    </row>
    <row r="10718" customFormat="false" ht="15" hidden="false" customHeight="false" outlineLevel="0" collapsed="false">
      <c r="A10718" s="4" t="str">
        <f aca="false">B10718&amp;"|"&amp;C10718</f>
        <v>tdbR00000977 Val-UAC|39</v>
      </c>
      <c r="B10718" s="4" t="s">
        <v>183</v>
      </c>
      <c r="C10718" s="4" t="s">
        <v>818</v>
      </c>
      <c r="D10718" s="4" t="n">
        <v>39</v>
      </c>
      <c r="E10718" s="21" t="s">
        <v>780</v>
      </c>
      <c r="F10718" s="22" t="s">
        <v>805</v>
      </c>
    </row>
    <row r="10719" customFormat="false" ht="15" hidden="false" customHeight="false" outlineLevel="0" collapsed="false">
      <c r="A10719" s="4" t="str">
        <f aca="false">B10719&amp;"|"&amp;C10719</f>
        <v>tdbR00000977 Val-UAC|40</v>
      </c>
      <c r="B10719" s="4" t="s">
        <v>183</v>
      </c>
      <c r="C10719" s="4" t="s">
        <v>819</v>
      </c>
      <c r="D10719" s="4" t="n">
        <v>40</v>
      </c>
      <c r="E10719" s="21" t="s">
        <v>459</v>
      </c>
      <c r="F10719" s="22" t="s">
        <v>805</v>
      </c>
    </row>
    <row r="10720" customFormat="false" ht="15" hidden="false" customHeight="false" outlineLevel="0" collapsed="false">
      <c r="A10720" s="4" t="str">
        <f aca="false">B10720&amp;"|"&amp;C10720</f>
        <v>tdbR00000977 Val-UAC|41</v>
      </c>
      <c r="B10720" s="4" t="s">
        <v>183</v>
      </c>
      <c r="C10720" s="4" t="s">
        <v>820</v>
      </c>
      <c r="D10720" s="4" t="n">
        <v>41</v>
      </c>
      <c r="E10720" s="21" t="s">
        <v>772</v>
      </c>
      <c r="F10720" s="22" t="s">
        <v>805</v>
      </c>
    </row>
    <row r="10721" customFormat="false" ht="15" hidden="false" customHeight="false" outlineLevel="0" collapsed="false">
      <c r="A10721" s="4" t="str">
        <f aca="false">B10721&amp;"|"&amp;C10721</f>
        <v>tdbR00000977 Val-UAC|42</v>
      </c>
      <c r="B10721" s="4" t="s">
        <v>183</v>
      </c>
      <c r="C10721" s="4" t="s">
        <v>821</v>
      </c>
      <c r="D10721" s="4" t="n">
        <v>42</v>
      </c>
      <c r="E10721" s="21" t="s">
        <v>780</v>
      </c>
      <c r="F10721" s="22" t="s">
        <v>805</v>
      </c>
    </row>
    <row r="10722" customFormat="false" ht="15" hidden="false" customHeight="false" outlineLevel="0" collapsed="false">
      <c r="A10722" s="4" t="str">
        <f aca="false">B10722&amp;"|"&amp;C10722</f>
        <v>tdbR00000977 Val-UAC|43</v>
      </c>
      <c r="B10722" s="4" t="s">
        <v>183</v>
      </c>
      <c r="C10722" s="4" t="s">
        <v>822</v>
      </c>
      <c r="D10722" s="4" t="n">
        <v>43</v>
      </c>
      <c r="E10722" s="21" t="s">
        <v>459</v>
      </c>
      <c r="F10722" s="22" t="s">
        <v>805</v>
      </c>
    </row>
    <row r="10723" customFormat="false" ht="15" hidden="false" customHeight="false" outlineLevel="0" collapsed="false">
      <c r="A10723" s="4" t="str">
        <f aca="false">B10723&amp;"|"&amp;C10723</f>
        <v>tdbR00000977 Val-UAC|44</v>
      </c>
      <c r="B10723" s="4" t="s">
        <v>183</v>
      </c>
      <c r="C10723" s="4" t="s">
        <v>823</v>
      </c>
      <c r="D10723" s="4" t="n">
        <v>44</v>
      </c>
      <c r="E10723" s="19" t="s">
        <v>780</v>
      </c>
      <c r="F10723" s="20" t="s">
        <v>824</v>
      </c>
    </row>
    <row r="10724" customFormat="false" ht="15" hidden="false" customHeight="false" outlineLevel="0" collapsed="false">
      <c r="A10724" s="4" t="str">
        <f aca="false">B10724&amp;"|"&amp;C10724</f>
        <v>tdbR00000977 Val-UAC|45</v>
      </c>
      <c r="B10724" s="4" t="s">
        <v>183</v>
      </c>
      <c r="C10724" s="4" t="s">
        <v>825</v>
      </c>
      <c r="D10724" s="4" t="n">
        <v>45</v>
      </c>
      <c r="E10724" s="19" t="s">
        <v>777</v>
      </c>
      <c r="F10724" s="20" t="s">
        <v>824</v>
      </c>
    </row>
    <row r="10725" customFormat="false" ht="15" hidden="false" customHeight="false" outlineLevel="0" collapsed="false">
      <c r="A10725" s="4" t="str">
        <f aca="false">B10725&amp;"|"&amp;C10725</f>
        <v>tdbR00000977 Val-UAC|46</v>
      </c>
      <c r="B10725" s="4" t="s">
        <v>183</v>
      </c>
      <c r="C10725" s="4" t="s">
        <v>826</v>
      </c>
      <c r="D10725" s="4" t="n">
        <v>46</v>
      </c>
      <c r="E10725" s="19" t="s">
        <v>459</v>
      </c>
      <c r="F10725" s="20" t="s">
        <v>824</v>
      </c>
    </row>
    <row r="10726" customFormat="false" ht="15" hidden="false" customHeight="false" outlineLevel="0" collapsed="false">
      <c r="A10726" s="4" t="str">
        <f aca="false">B10726&amp;"|"&amp;C10726</f>
        <v>tdbR00000977 Val-UAC|47</v>
      </c>
      <c r="B10726" s="4" t="s">
        <v>183</v>
      </c>
      <c r="C10726" s="4" t="s">
        <v>827</v>
      </c>
      <c r="D10726" s="4" t="n">
        <v>47</v>
      </c>
      <c r="E10726" s="19" t="s">
        <v>777</v>
      </c>
      <c r="F10726" s="20" t="s">
        <v>824</v>
      </c>
    </row>
    <row r="10727" customFormat="false" ht="15" hidden="false" customHeight="false" outlineLevel="0" collapsed="false">
      <c r="A10727" s="4" t="str">
        <f aca="false">B10727&amp;"|"&amp;C10727</f>
        <v>tdbR00000977 Val-UAC|48</v>
      </c>
      <c r="B10727" s="4" t="s">
        <v>183</v>
      </c>
      <c r="C10727" s="4" t="s">
        <v>828</v>
      </c>
      <c r="D10727" s="4" t="n">
        <v>48</v>
      </c>
      <c r="E10727" s="19" t="s">
        <v>772</v>
      </c>
      <c r="F10727" s="20" t="s">
        <v>824</v>
      </c>
    </row>
    <row r="10728" customFormat="false" ht="15" hidden="false" customHeight="false" outlineLevel="0" collapsed="false">
      <c r="A10728" s="4" t="str">
        <f aca="false">B10728&amp;"|"&amp;C10728</f>
        <v>tdbR00000977 Val-UAC|49</v>
      </c>
      <c r="B10728" s="4" t="s">
        <v>183</v>
      </c>
      <c r="C10728" s="4" t="s">
        <v>829</v>
      </c>
      <c r="D10728" s="4" t="n">
        <v>49</v>
      </c>
      <c r="E10728" s="23" t="s">
        <v>459</v>
      </c>
      <c r="F10728" s="10" t="s">
        <v>830</v>
      </c>
    </row>
    <row r="10729" customFormat="false" ht="15" hidden="false" customHeight="false" outlineLevel="0" collapsed="false">
      <c r="A10729" s="4" t="str">
        <f aca="false">B10729&amp;"|"&amp;C10729</f>
        <v>tdbR00000977 Val-UAC|50</v>
      </c>
      <c r="B10729" s="4" t="s">
        <v>183</v>
      </c>
      <c r="C10729" s="4" t="s">
        <v>831</v>
      </c>
      <c r="D10729" s="4" t="n">
        <v>50</v>
      </c>
      <c r="E10729" s="23" t="s">
        <v>459</v>
      </c>
      <c r="F10729" s="10" t="s">
        <v>830</v>
      </c>
    </row>
    <row r="10730" customFormat="false" ht="15" hidden="false" customHeight="false" outlineLevel="0" collapsed="false">
      <c r="A10730" s="4" t="str">
        <f aca="false">B10730&amp;"|"&amp;C10730</f>
        <v>tdbR00000977 Val-UAC|51</v>
      </c>
      <c r="B10730" s="4" t="s">
        <v>183</v>
      </c>
      <c r="C10730" s="4" t="s">
        <v>832</v>
      </c>
      <c r="D10730" s="4" t="n">
        <v>51</v>
      </c>
      <c r="E10730" s="23" t="s">
        <v>772</v>
      </c>
      <c r="F10730" s="10" t="s">
        <v>830</v>
      </c>
    </row>
    <row r="10731" customFormat="false" ht="15" hidden="false" customHeight="false" outlineLevel="0" collapsed="false">
      <c r="A10731" s="4" t="str">
        <f aca="false">B10731&amp;"|"&amp;C10731</f>
        <v>tdbR00000977 Val-UAC|52</v>
      </c>
      <c r="B10731" s="4" t="s">
        <v>183</v>
      </c>
      <c r="C10731" s="4" t="s">
        <v>833</v>
      </c>
      <c r="D10731" s="4" t="n">
        <v>52</v>
      </c>
      <c r="E10731" s="23" t="s">
        <v>459</v>
      </c>
      <c r="F10731" s="10" t="s">
        <v>830</v>
      </c>
    </row>
    <row r="10732" customFormat="false" ht="15" hidden="false" customHeight="false" outlineLevel="0" collapsed="false">
      <c r="A10732" s="4" t="str">
        <f aca="false">B10732&amp;"|"&amp;C10732</f>
        <v>tdbR00000977 Val-UAC|53</v>
      </c>
      <c r="B10732" s="4" t="s">
        <v>183</v>
      </c>
      <c r="C10732" s="4" t="s">
        <v>834</v>
      </c>
      <c r="D10732" s="4" t="n">
        <v>53</v>
      </c>
      <c r="E10732" s="23" t="s">
        <v>459</v>
      </c>
      <c r="F10732" s="10" t="s">
        <v>830</v>
      </c>
    </row>
    <row r="10733" customFormat="false" ht="15" hidden="false" customHeight="false" outlineLevel="0" collapsed="false">
      <c r="A10733" s="4" t="str">
        <f aca="false">B10733&amp;"|"&amp;C10733</f>
        <v>tdbR00000977 Val-UAC|54</v>
      </c>
      <c r="B10733" s="4" t="s">
        <v>183</v>
      </c>
      <c r="C10733" s="4" t="s">
        <v>835</v>
      </c>
      <c r="D10733" s="4" t="n">
        <v>54</v>
      </c>
      <c r="E10733" s="19" t="s">
        <v>777</v>
      </c>
      <c r="F10733" s="20" t="s">
        <v>836</v>
      </c>
    </row>
    <row r="10734" customFormat="false" ht="15" hidden="false" customHeight="false" outlineLevel="0" collapsed="false">
      <c r="A10734" s="4" t="str">
        <f aca="false">B10734&amp;"|"&amp;C10734</f>
        <v>tdbR00000977 Val-UAC|55</v>
      </c>
      <c r="B10734" s="4" t="s">
        <v>183</v>
      </c>
      <c r="C10734" s="4" t="s">
        <v>837</v>
      </c>
      <c r="D10734" s="4" t="n">
        <v>55</v>
      </c>
      <c r="E10734" s="19" t="s">
        <v>777</v>
      </c>
      <c r="F10734" s="20" t="s">
        <v>836</v>
      </c>
    </row>
    <row r="10735" customFormat="false" ht="15" hidden="false" customHeight="false" outlineLevel="0" collapsed="false">
      <c r="A10735" s="4" t="str">
        <f aca="false">B10735&amp;"|"&amp;C10735</f>
        <v>tdbR00000977 Val-UAC|56</v>
      </c>
      <c r="B10735" s="4" t="s">
        <v>183</v>
      </c>
      <c r="C10735" s="4" t="s">
        <v>838</v>
      </c>
      <c r="D10735" s="4" t="n">
        <v>56</v>
      </c>
      <c r="E10735" s="19" t="s">
        <v>772</v>
      </c>
      <c r="F10735" s="20" t="s">
        <v>836</v>
      </c>
    </row>
    <row r="10736" customFormat="false" ht="15" hidden="false" customHeight="false" outlineLevel="0" collapsed="false">
      <c r="A10736" s="4" t="str">
        <f aca="false">B10736&amp;"|"&amp;C10736</f>
        <v>tdbR00000977 Val-UAC|57</v>
      </c>
      <c r="B10736" s="4" t="s">
        <v>183</v>
      </c>
      <c r="C10736" s="4" t="s">
        <v>839</v>
      </c>
      <c r="D10736" s="4" t="n">
        <v>57</v>
      </c>
      <c r="E10736" s="19" t="s">
        <v>459</v>
      </c>
      <c r="F10736" s="20" t="s">
        <v>836</v>
      </c>
    </row>
    <row r="10737" customFormat="false" ht="15" hidden="false" customHeight="false" outlineLevel="0" collapsed="false">
      <c r="A10737" s="4" t="str">
        <f aca="false">B10737&amp;"|"&amp;C10737</f>
        <v>tdbR00000977 Val-UAC|58</v>
      </c>
      <c r="B10737" s="4" t="s">
        <v>183</v>
      </c>
      <c r="C10737" s="4" t="s">
        <v>840</v>
      </c>
      <c r="D10737" s="4" t="n">
        <v>58</v>
      </c>
      <c r="E10737" s="19" t="s">
        <v>780</v>
      </c>
      <c r="F10737" s="20" t="s">
        <v>836</v>
      </c>
    </row>
    <row r="10738" customFormat="false" ht="15" hidden="false" customHeight="false" outlineLevel="0" collapsed="false">
      <c r="A10738" s="4" t="str">
        <f aca="false">B10738&amp;"|"&amp;C10738</f>
        <v>tdbR00000977 Val-UAC|59</v>
      </c>
      <c r="B10738" s="4" t="s">
        <v>183</v>
      </c>
      <c r="C10738" s="4" t="s">
        <v>841</v>
      </c>
      <c r="D10738" s="4" t="n">
        <v>59</v>
      </c>
      <c r="E10738" s="19" t="s">
        <v>780</v>
      </c>
      <c r="F10738" s="20" t="s">
        <v>836</v>
      </c>
    </row>
    <row r="10739" customFormat="false" ht="15" hidden="false" customHeight="false" outlineLevel="0" collapsed="false">
      <c r="A10739" s="4" t="str">
        <f aca="false">B10739&amp;"|"&amp;C10739</f>
        <v>tdbR00000977 Val-UAC|60</v>
      </c>
      <c r="B10739" s="4" t="s">
        <v>183</v>
      </c>
      <c r="C10739" s="4" t="s">
        <v>842</v>
      </c>
      <c r="D10739" s="4" t="n">
        <v>60</v>
      </c>
      <c r="E10739" s="19" t="s">
        <v>780</v>
      </c>
      <c r="F10739" s="20" t="s">
        <v>836</v>
      </c>
    </row>
    <row r="10740" customFormat="false" ht="15" hidden="false" customHeight="false" outlineLevel="0" collapsed="false">
      <c r="A10740" s="4" t="str">
        <f aca="false">B10740&amp;"|"&amp;C10740</f>
        <v>tdbR00000977 Val-UAC|61</v>
      </c>
      <c r="B10740" s="4" t="s">
        <v>183</v>
      </c>
      <c r="C10740" s="4" t="s">
        <v>843</v>
      </c>
      <c r="D10740" s="4" t="n">
        <v>61</v>
      </c>
      <c r="E10740" s="23" t="s">
        <v>772</v>
      </c>
      <c r="F10740" s="10" t="s">
        <v>830</v>
      </c>
    </row>
    <row r="10741" customFormat="false" ht="15" hidden="false" customHeight="false" outlineLevel="0" collapsed="false">
      <c r="A10741" s="4" t="str">
        <f aca="false">B10741&amp;"|"&amp;C10741</f>
        <v>tdbR00000977 Val-UAC|62</v>
      </c>
      <c r="B10741" s="4" t="s">
        <v>183</v>
      </c>
      <c r="C10741" s="4" t="s">
        <v>844</v>
      </c>
      <c r="D10741" s="4" t="n">
        <v>62</v>
      </c>
      <c r="E10741" s="23" t="s">
        <v>772</v>
      </c>
      <c r="F10741" s="10" t="s">
        <v>830</v>
      </c>
    </row>
    <row r="10742" customFormat="false" ht="15" hidden="false" customHeight="false" outlineLevel="0" collapsed="false">
      <c r="A10742" s="4" t="str">
        <f aca="false">B10742&amp;"|"&amp;C10742</f>
        <v>tdbR00000977 Val-UAC|63</v>
      </c>
      <c r="B10742" s="4" t="s">
        <v>183</v>
      </c>
      <c r="C10742" s="4" t="s">
        <v>845</v>
      </c>
      <c r="D10742" s="4" t="n">
        <v>63</v>
      </c>
      <c r="E10742" s="23" t="s">
        <v>459</v>
      </c>
      <c r="F10742" s="10" t="s">
        <v>830</v>
      </c>
    </row>
    <row r="10743" customFormat="false" ht="15" hidden="false" customHeight="false" outlineLevel="0" collapsed="false">
      <c r="A10743" s="4" t="str">
        <f aca="false">B10743&amp;"|"&amp;C10743</f>
        <v>tdbR00000977 Val-UAC|64</v>
      </c>
      <c r="B10743" s="4" t="s">
        <v>183</v>
      </c>
      <c r="C10743" s="4" t="s">
        <v>846</v>
      </c>
      <c r="D10743" s="4" t="n">
        <v>64</v>
      </c>
      <c r="E10743" s="23" t="s">
        <v>777</v>
      </c>
      <c r="F10743" s="10" t="s">
        <v>830</v>
      </c>
    </row>
    <row r="10744" customFormat="false" ht="15" hidden="false" customHeight="false" outlineLevel="0" collapsed="false">
      <c r="A10744" s="4" t="str">
        <f aca="false">B10744&amp;"|"&amp;C10744</f>
        <v>tdbR00000977 Val-UAC|65</v>
      </c>
      <c r="B10744" s="4" t="s">
        <v>183</v>
      </c>
      <c r="C10744" s="4" t="s">
        <v>847</v>
      </c>
      <c r="D10744" s="4" t="n">
        <v>65</v>
      </c>
      <c r="E10744" s="23" t="s">
        <v>772</v>
      </c>
      <c r="F10744" s="10" t="s">
        <v>830</v>
      </c>
    </row>
    <row r="10745" customFormat="false" ht="15" hidden="false" customHeight="false" outlineLevel="0" collapsed="false">
      <c r="A10745" s="4" t="str">
        <f aca="false">B10745&amp;"|"&amp;C10745</f>
        <v>tdbR00000977 Val-UAC|66</v>
      </c>
      <c r="B10745" s="4" t="s">
        <v>183</v>
      </c>
      <c r="C10745" s="4" t="s">
        <v>848</v>
      </c>
      <c r="D10745" s="4" t="n">
        <v>66</v>
      </c>
      <c r="E10745" s="17" t="s">
        <v>772</v>
      </c>
      <c r="F10745" s="18" t="s">
        <v>768</v>
      </c>
    </row>
    <row r="10746" customFormat="false" ht="15" hidden="false" customHeight="false" outlineLevel="0" collapsed="false">
      <c r="A10746" s="4" t="str">
        <f aca="false">B10746&amp;"|"&amp;C10746</f>
        <v>tdbR00000977 Val-UAC|67</v>
      </c>
      <c r="B10746" s="4" t="s">
        <v>183</v>
      </c>
      <c r="C10746" s="4" t="s">
        <v>849</v>
      </c>
      <c r="D10746" s="4" t="n">
        <v>67</v>
      </c>
      <c r="E10746" s="17" t="s">
        <v>459</v>
      </c>
      <c r="F10746" s="18" t="s">
        <v>768</v>
      </c>
    </row>
    <row r="10747" customFormat="false" ht="15" hidden="false" customHeight="false" outlineLevel="0" collapsed="false">
      <c r="A10747" s="4" t="str">
        <f aca="false">B10747&amp;"|"&amp;C10747</f>
        <v>tdbR00000977 Val-UAC|68</v>
      </c>
      <c r="B10747" s="4" t="s">
        <v>183</v>
      </c>
      <c r="C10747" s="4" t="s">
        <v>850</v>
      </c>
      <c r="D10747" s="4" t="n">
        <v>68</v>
      </c>
      <c r="E10747" s="17" t="s">
        <v>772</v>
      </c>
      <c r="F10747" s="18" t="s">
        <v>768</v>
      </c>
    </row>
    <row r="10748" customFormat="false" ht="15" hidden="false" customHeight="false" outlineLevel="0" collapsed="false">
      <c r="A10748" s="4" t="str">
        <f aca="false">B10748&amp;"|"&amp;C10748</f>
        <v>tdbR00000977 Val-UAC|69</v>
      </c>
      <c r="B10748" s="4" t="s">
        <v>183</v>
      </c>
      <c r="C10748" s="4" t="s">
        <v>851</v>
      </c>
      <c r="D10748" s="4" t="n">
        <v>69</v>
      </c>
      <c r="E10748" s="17" t="s">
        <v>459</v>
      </c>
      <c r="F10748" s="18" t="s">
        <v>768</v>
      </c>
    </row>
    <row r="10749" customFormat="false" ht="15" hidden="false" customHeight="false" outlineLevel="0" collapsed="false">
      <c r="A10749" s="4" t="str">
        <f aca="false">B10749&amp;"|"&amp;C10749</f>
        <v>tdbR00000977 Val-UAC|70</v>
      </c>
      <c r="B10749" s="4" t="s">
        <v>183</v>
      </c>
      <c r="C10749" s="4" t="s">
        <v>852</v>
      </c>
      <c r="D10749" s="4" t="n">
        <v>70</v>
      </c>
      <c r="E10749" s="17" t="s">
        <v>772</v>
      </c>
      <c r="F10749" s="18" t="s">
        <v>768</v>
      </c>
    </row>
    <row r="10750" customFormat="false" ht="15" hidden="false" customHeight="false" outlineLevel="0" collapsed="false">
      <c r="A10750" s="4" t="str">
        <f aca="false">B10750&amp;"|"&amp;C10750</f>
        <v>tdbR00000977 Val-UAC|71</v>
      </c>
      <c r="B10750" s="4" t="s">
        <v>183</v>
      </c>
      <c r="C10750" s="4" t="s">
        <v>853</v>
      </c>
      <c r="D10750" s="4" t="n">
        <v>71</v>
      </c>
      <c r="E10750" s="17" t="s">
        <v>772</v>
      </c>
      <c r="F10750" s="18" t="s">
        <v>768</v>
      </c>
    </row>
    <row r="10751" customFormat="false" ht="15" hidden="false" customHeight="false" outlineLevel="0" collapsed="false">
      <c r="A10751" s="4" t="str">
        <f aca="false">B10751&amp;"|"&amp;C10751</f>
        <v>tdbR00000977 Val-UAC|72</v>
      </c>
      <c r="B10751" s="4" t="s">
        <v>183</v>
      </c>
      <c r="C10751" s="4" t="s">
        <v>854</v>
      </c>
      <c r="D10751" s="4" t="n">
        <v>72</v>
      </c>
      <c r="E10751" s="17" t="s">
        <v>772</v>
      </c>
      <c r="F10751" s="18" t="s">
        <v>768</v>
      </c>
    </row>
    <row r="10752" customFormat="false" ht="15" hidden="false" customHeight="false" outlineLevel="0" collapsed="false">
      <c r="A10752" s="4" t="str">
        <f aca="false">B10752&amp;"|"&amp;C10752</f>
        <v>tdbPDB000006 Ile-CAU|1</v>
      </c>
      <c r="B10752" s="4" t="s">
        <v>184</v>
      </c>
      <c r="C10752" s="4" t="s">
        <v>767</v>
      </c>
      <c r="D10752" s="4" t="n">
        <v>1</v>
      </c>
      <c r="E10752" s="17" t="s">
        <v>459</v>
      </c>
      <c r="F10752" s="18" t="s">
        <v>768</v>
      </c>
    </row>
    <row r="10753" customFormat="false" ht="15" hidden="false" customHeight="false" outlineLevel="0" collapsed="false">
      <c r="A10753" s="4" t="str">
        <f aca="false">B10753&amp;"|"&amp;C10753</f>
        <v>tdbPDB000006 Ile-CAU|2</v>
      </c>
      <c r="B10753" s="4" t="s">
        <v>184</v>
      </c>
      <c r="C10753" s="4" t="s">
        <v>769</v>
      </c>
      <c r="D10753" s="4" t="n">
        <v>2</v>
      </c>
      <c r="E10753" s="17" t="s">
        <v>459</v>
      </c>
      <c r="F10753" s="18" t="s">
        <v>768</v>
      </c>
    </row>
    <row r="10754" customFormat="false" ht="15" hidden="false" customHeight="false" outlineLevel="0" collapsed="false">
      <c r="A10754" s="4" t="str">
        <f aca="false">B10754&amp;"|"&amp;C10754</f>
        <v>tdbPDB000006 Ile-CAU|3</v>
      </c>
      <c r="B10754" s="4" t="s">
        <v>184</v>
      </c>
      <c r="C10754" s="4" t="s">
        <v>770</v>
      </c>
      <c r="D10754" s="4" t="n">
        <v>3</v>
      </c>
      <c r="E10754" s="17" t="s">
        <v>459</v>
      </c>
      <c r="F10754" s="18" t="s">
        <v>768</v>
      </c>
    </row>
    <row r="10755" customFormat="false" ht="15" hidden="false" customHeight="false" outlineLevel="0" collapsed="false">
      <c r="A10755" s="4" t="str">
        <f aca="false">B10755&amp;"|"&amp;C10755</f>
        <v>tdbPDB000006 Ile-CAU|4</v>
      </c>
      <c r="B10755" s="4" t="s">
        <v>184</v>
      </c>
      <c r="C10755" s="4" t="s">
        <v>771</v>
      </c>
      <c r="D10755" s="4" t="n">
        <v>4</v>
      </c>
      <c r="E10755" s="17" t="s">
        <v>772</v>
      </c>
      <c r="F10755" s="18" t="s">
        <v>768</v>
      </c>
    </row>
    <row r="10756" customFormat="false" ht="15" hidden="false" customHeight="false" outlineLevel="0" collapsed="false">
      <c r="A10756" s="4" t="str">
        <f aca="false">B10756&amp;"|"&amp;C10756</f>
        <v>tdbPDB000006 Ile-CAU|5</v>
      </c>
      <c r="B10756" s="4" t="s">
        <v>184</v>
      </c>
      <c r="C10756" s="4" t="s">
        <v>773</v>
      </c>
      <c r="D10756" s="4" t="n">
        <v>5</v>
      </c>
      <c r="E10756" s="17" t="s">
        <v>772</v>
      </c>
      <c r="F10756" s="18" t="s">
        <v>768</v>
      </c>
    </row>
    <row r="10757" customFormat="false" ht="15" hidden="false" customHeight="false" outlineLevel="0" collapsed="false">
      <c r="A10757" s="4" t="str">
        <f aca="false">B10757&amp;"|"&amp;C10757</f>
        <v>tdbPDB000006 Ile-CAU|6</v>
      </c>
      <c r="B10757" s="4" t="s">
        <v>184</v>
      </c>
      <c r="C10757" s="4" t="s">
        <v>774</v>
      </c>
      <c r="D10757" s="4" t="n">
        <v>6</v>
      </c>
      <c r="E10757" s="17" t="s">
        <v>772</v>
      </c>
      <c r="F10757" s="18" t="s">
        <v>768</v>
      </c>
    </row>
    <row r="10758" customFormat="false" ht="15" hidden="false" customHeight="false" outlineLevel="0" collapsed="false">
      <c r="A10758" s="4" t="str">
        <f aca="false">B10758&amp;"|"&amp;C10758</f>
        <v>tdbPDB000006 Ile-CAU|7</v>
      </c>
      <c r="B10758" s="4" t="s">
        <v>184</v>
      </c>
      <c r="C10758" s="4" t="s">
        <v>775</v>
      </c>
      <c r="D10758" s="4" t="n">
        <v>7</v>
      </c>
      <c r="E10758" s="17" t="s">
        <v>459</v>
      </c>
      <c r="F10758" s="18" t="s">
        <v>768</v>
      </c>
    </row>
    <row r="10759" customFormat="false" ht="15" hidden="false" customHeight="false" outlineLevel="0" collapsed="false">
      <c r="A10759" s="4" t="str">
        <f aca="false">B10759&amp;"|"&amp;C10759</f>
        <v>tdbPDB000006 Ile-CAU|8</v>
      </c>
      <c r="B10759" s="4" t="s">
        <v>184</v>
      </c>
      <c r="C10759" s="4" t="s">
        <v>776</v>
      </c>
      <c r="D10759" s="4" t="n">
        <v>8</v>
      </c>
      <c r="E10759" s="3" t="s">
        <v>777</v>
      </c>
      <c r="F10759" s="4" t="s">
        <v>778</v>
      </c>
    </row>
    <row r="10760" customFormat="false" ht="15" hidden="false" customHeight="false" outlineLevel="0" collapsed="false">
      <c r="A10760" s="4" t="str">
        <f aca="false">B10760&amp;"|"&amp;C10760</f>
        <v>tdbPDB000006 Ile-CAU|9</v>
      </c>
      <c r="B10760" s="4" t="s">
        <v>184</v>
      </c>
      <c r="C10760" s="4" t="s">
        <v>779</v>
      </c>
      <c r="D10760" s="4" t="n">
        <v>9</v>
      </c>
      <c r="E10760" s="3" t="s">
        <v>780</v>
      </c>
      <c r="F10760" s="4" t="s">
        <v>781</v>
      </c>
    </row>
    <row r="10761" customFormat="false" ht="15" hidden="false" customHeight="false" outlineLevel="0" collapsed="false">
      <c r="A10761" s="4" t="str">
        <f aca="false">B10761&amp;"|"&amp;C10761</f>
        <v>tdbPDB000006 Ile-CAU|10</v>
      </c>
      <c r="B10761" s="4" t="s">
        <v>184</v>
      </c>
      <c r="C10761" s="4" t="s">
        <v>782</v>
      </c>
      <c r="D10761" s="4" t="n">
        <v>10</v>
      </c>
      <c r="E10761" s="8" t="s">
        <v>459</v>
      </c>
      <c r="F10761" s="7" t="s">
        <v>783</v>
      </c>
    </row>
    <row r="10762" customFormat="false" ht="15" hidden="false" customHeight="false" outlineLevel="0" collapsed="false">
      <c r="A10762" s="4" t="str">
        <f aca="false">B10762&amp;"|"&amp;C10762</f>
        <v>tdbPDB000006 Ile-CAU|11</v>
      </c>
      <c r="B10762" s="4" t="s">
        <v>184</v>
      </c>
      <c r="C10762" s="4" t="s">
        <v>784</v>
      </c>
      <c r="D10762" s="4" t="n">
        <v>11</v>
      </c>
      <c r="E10762" s="8" t="s">
        <v>772</v>
      </c>
      <c r="F10762" s="7" t="s">
        <v>783</v>
      </c>
    </row>
    <row r="10763" customFormat="false" ht="15" hidden="false" customHeight="false" outlineLevel="0" collapsed="false">
      <c r="A10763" s="4" t="str">
        <f aca="false">B10763&amp;"|"&amp;C10763</f>
        <v>tdbPDB000006 Ile-CAU|12</v>
      </c>
      <c r="B10763" s="4" t="s">
        <v>184</v>
      </c>
      <c r="C10763" s="4" t="s">
        <v>785</v>
      </c>
      <c r="D10763" s="4" t="n">
        <v>12</v>
      </c>
      <c r="E10763" s="8" t="s">
        <v>777</v>
      </c>
      <c r="F10763" s="7" t="s">
        <v>783</v>
      </c>
    </row>
    <row r="10764" customFormat="false" ht="15" hidden="false" customHeight="false" outlineLevel="0" collapsed="false">
      <c r="A10764" s="4" t="str">
        <f aca="false">B10764&amp;"|"&amp;C10764</f>
        <v>tdbPDB000006 Ile-CAU|13</v>
      </c>
      <c r="B10764" s="4" t="s">
        <v>184</v>
      </c>
      <c r="C10764" s="4" t="s">
        <v>786</v>
      </c>
      <c r="D10764" s="4" t="n">
        <v>13</v>
      </c>
      <c r="E10764" s="8" t="s">
        <v>777</v>
      </c>
      <c r="F10764" s="7" t="s">
        <v>783</v>
      </c>
    </row>
    <row r="10765" customFormat="false" ht="15" hidden="false" customHeight="false" outlineLevel="0" collapsed="false">
      <c r="A10765" s="4" t="str">
        <f aca="false">B10765&amp;"|"&amp;C10765</f>
        <v>tdbPDB000006 Ile-CAU|14</v>
      </c>
      <c r="B10765" s="4" t="s">
        <v>184</v>
      </c>
      <c r="C10765" s="4" t="s">
        <v>787</v>
      </c>
      <c r="D10765" s="4" t="n">
        <v>14</v>
      </c>
      <c r="E10765" s="19" t="s">
        <v>780</v>
      </c>
      <c r="F10765" s="20" t="s">
        <v>788</v>
      </c>
    </row>
    <row r="10766" customFormat="false" ht="15" hidden="false" customHeight="false" outlineLevel="0" collapsed="false">
      <c r="A10766" s="4" t="str">
        <f aca="false">B10766&amp;"|"&amp;C10766</f>
        <v>tdbPDB000006 Ile-CAU|15</v>
      </c>
      <c r="B10766" s="4" t="s">
        <v>184</v>
      </c>
      <c r="C10766" s="4" t="s">
        <v>789</v>
      </c>
      <c r="D10766" s="4" t="n">
        <v>15</v>
      </c>
      <c r="E10766" s="19" t="s">
        <v>459</v>
      </c>
      <c r="F10766" s="20" t="s">
        <v>788</v>
      </c>
    </row>
    <row r="10767" customFormat="false" ht="15" hidden="false" customHeight="false" outlineLevel="0" collapsed="false">
      <c r="A10767" s="4" t="str">
        <f aca="false">B10767&amp;"|"&amp;C10767</f>
        <v>tdbPDB000006 Ile-CAU|16</v>
      </c>
      <c r="B10767" s="4" t="s">
        <v>184</v>
      </c>
      <c r="C10767" s="4" t="s">
        <v>790</v>
      </c>
      <c r="D10767" s="4" t="n">
        <v>16</v>
      </c>
      <c r="E10767" s="19" t="s">
        <v>772</v>
      </c>
      <c r="F10767" s="20" t="s">
        <v>788</v>
      </c>
    </row>
    <row r="10768" customFormat="false" ht="15" hidden="false" customHeight="false" outlineLevel="0" collapsed="false">
      <c r="A10768" s="4" t="str">
        <f aca="false">B10768&amp;"|"&amp;C10768</f>
        <v>tdbPDB000006 Ile-CAU|17</v>
      </c>
      <c r="B10768" s="4" t="s">
        <v>184</v>
      </c>
      <c r="C10768" s="4" t="s">
        <v>791</v>
      </c>
      <c r="D10768" s="4" t="n">
        <v>17</v>
      </c>
      <c r="E10768" s="19" t="s">
        <v>772</v>
      </c>
      <c r="F10768" s="20" t="s">
        <v>788</v>
      </c>
    </row>
    <row r="10769" customFormat="false" ht="15" hidden="false" customHeight="false" outlineLevel="0" collapsed="false">
      <c r="A10769" s="4" t="str">
        <f aca="false">B10769&amp;"|"&amp;C10769</f>
        <v>tdbPDB000006 Ile-CAU|17a</v>
      </c>
      <c r="B10769" s="4" t="s">
        <v>184</v>
      </c>
      <c r="C10769" s="4" t="s">
        <v>792</v>
      </c>
      <c r="D10769" s="4" t="n">
        <v>18</v>
      </c>
      <c r="E10769" s="19" t="s">
        <v>780</v>
      </c>
      <c r="F10769" s="20" t="s">
        <v>788</v>
      </c>
    </row>
    <row r="10770" customFormat="false" ht="15" hidden="false" customHeight="false" outlineLevel="0" collapsed="false">
      <c r="A10770" s="4" t="str">
        <f aca="false">B10770&amp;"|"&amp;C10770</f>
        <v>tdbPDB000006 Ile-CAU|18</v>
      </c>
      <c r="B10770" s="4" t="s">
        <v>184</v>
      </c>
      <c r="C10770" s="4" t="s">
        <v>793</v>
      </c>
      <c r="D10770" s="4" t="n">
        <v>19</v>
      </c>
      <c r="E10770" s="19" t="s">
        <v>459</v>
      </c>
      <c r="F10770" s="20" t="s">
        <v>788</v>
      </c>
    </row>
    <row r="10771" customFormat="false" ht="15" hidden="false" customHeight="false" outlineLevel="0" collapsed="false">
      <c r="A10771" s="4" t="str">
        <f aca="false">B10771&amp;"|"&amp;C10771</f>
        <v>tdbPDB000006 Ile-CAU|19</v>
      </c>
      <c r="B10771" s="4" t="s">
        <v>184</v>
      </c>
      <c r="C10771" s="4" t="s">
        <v>794</v>
      </c>
      <c r="D10771" s="4" t="n">
        <v>20</v>
      </c>
      <c r="E10771" s="19" t="s">
        <v>459</v>
      </c>
      <c r="F10771" s="20" t="s">
        <v>788</v>
      </c>
    </row>
    <row r="10772" customFormat="false" ht="15" hidden="false" customHeight="false" outlineLevel="0" collapsed="false">
      <c r="A10772" s="4" t="str">
        <f aca="false">B10772&amp;"|"&amp;C10772</f>
        <v>tdbPDB000006 Ile-CAU|20</v>
      </c>
      <c r="B10772" s="4" t="s">
        <v>184</v>
      </c>
      <c r="C10772" s="4" t="s">
        <v>795</v>
      </c>
      <c r="D10772" s="4" t="n">
        <v>21</v>
      </c>
      <c r="E10772" s="19" t="s">
        <v>777</v>
      </c>
      <c r="F10772" s="20" t="s">
        <v>788</v>
      </c>
    </row>
    <row r="10773" customFormat="false" ht="15" hidden="false" customHeight="false" outlineLevel="0" collapsed="false">
      <c r="A10773" s="4" t="str">
        <f aca="false">B10773&amp;"|"&amp;C10773</f>
        <v>tdbPDB000006 Ile-CAU|20a</v>
      </c>
      <c r="B10773" s="4" t="s">
        <v>184</v>
      </c>
      <c r="C10773" s="4" t="s">
        <v>796</v>
      </c>
      <c r="D10773" s="4" t="n">
        <v>22</v>
      </c>
      <c r="E10773" s="19" t="s">
        <v>772</v>
      </c>
      <c r="F10773" s="20" t="s">
        <v>788</v>
      </c>
    </row>
    <row r="10774" customFormat="false" ht="15" hidden="false" customHeight="false" outlineLevel="0" collapsed="false">
      <c r="A10774" s="4" t="str">
        <f aca="false">B10774&amp;"|"&amp;C10774</f>
        <v>tdbPDB000006 Ile-CAU|21</v>
      </c>
      <c r="B10774" s="4" t="s">
        <v>184</v>
      </c>
      <c r="C10774" s="4" t="s">
        <v>797</v>
      </c>
      <c r="D10774" s="4" t="n">
        <v>23</v>
      </c>
      <c r="E10774" s="19" t="s">
        <v>780</v>
      </c>
      <c r="F10774" s="20" t="s">
        <v>788</v>
      </c>
    </row>
    <row r="10775" customFormat="false" ht="15" hidden="false" customHeight="false" outlineLevel="0" collapsed="false">
      <c r="A10775" s="4" t="str">
        <f aca="false">B10775&amp;"|"&amp;C10775</f>
        <v>tdbPDB000006 Ile-CAU|22</v>
      </c>
      <c r="B10775" s="4" t="s">
        <v>184</v>
      </c>
      <c r="C10775" s="4" t="s">
        <v>798</v>
      </c>
      <c r="D10775" s="4" t="n">
        <v>24</v>
      </c>
      <c r="E10775" s="8" t="s">
        <v>459</v>
      </c>
      <c r="F10775" s="7" t="s">
        <v>783</v>
      </c>
    </row>
    <row r="10776" customFormat="false" ht="15" hidden="false" customHeight="false" outlineLevel="0" collapsed="false">
      <c r="A10776" s="4" t="str">
        <f aca="false">B10776&amp;"|"&amp;C10776</f>
        <v>tdbPDB000006 Ile-CAU|23</v>
      </c>
      <c r="B10776" s="4" t="s">
        <v>184</v>
      </c>
      <c r="C10776" s="4" t="s">
        <v>799</v>
      </c>
      <c r="D10776" s="4" t="n">
        <v>25</v>
      </c>
      <c r="E10776" s="8" t="s">
        <v>780</v>
      </c>
      <c r="F10776" s="7" t="s">
        <v>783</v>
      </c>
    </row>
    <row r="10777" customFormat="false" ht="15" hidden="false" customHeight="false" outlineLevel="0" collapsed="false">
      <c r="A10777" s="4" t="str">
        <f aca="false">B10777&amp;"|"&amp;C10777</f>
        <v>tdbPDB000006 Ile-CAU|24</v>
      </c>
      <c r="B10777" s="4" t="s">
        <v>184</v>
      </c>
      <c r="C10777" s="4" t="s">
        <v>800</v>
      </c>
      <c r="D10777" s="4" t="n">
        <v>26</v>
      </c>
      <c r="E10777" s="8" t="s">
        <v>459</v>
      </c>
      <c r="F10777" s="7" t="s">
        <v>783</v>
      </c>
    </row>
    <row r="10778" customFormat="false" ht="15" hidden="false" customHeight="false" outlineLevel="0" collapsed="false">
      <c r="A10778" s="4" t="str">
        <f aca="false">B10778&amp;"|"&amp;C10778</f>
        <v>tdbPDB000006 Ile-CAU|25</v>
      </c>
      <c r="B10778" s="4" t="s">
        <v>184</v>
      </c>
      <c r="C10778" s="4" t="s">
        <v>801</v>
      </c>
      <c r="D10778" s="4" t="n">
        <v>27</v>
      </c>
      <c r="E10778" s="8" t="s">
        <v>772</v>
      </c>
      <c r="F10778" s="7" t="s">
        <v>783</v>
      </c>
    </row>
    <row r="10779" customFormat="false" ht="15" hidden="false" customHeight="false" outlineLevel="0" collapsed="false">
      <c r="A10779" s="4" t="str">
        <f aca="false">B10779&amp;"|"&amp;C10779</f>
        <v>tdbPDB000006 Ile-CAU|26</v>
      </c>
      <c r="B10779" s="4" t="s">
        <v>184</v>
      </c>
      <c r="C10779" s="4" t="s">
        <v>802</v>
      </c>
      <c r="D10779" s="4" t="n">
        <v>28</v>
      </c>
      <c r="E10779" s="3" t="s">
        <v>459</v>
      </c>
      <c r="F10779" s="4" t="s">
        <v>803</v>
      </c>
    </row>
    <row r="10780" customFormat="false" ht="15" hidden="false" customHeight="false" outlineLevel="0" collapsed="false">
      <c r="A10780" s="4" t="str">
        <f aca="false">B10780&amp;"|"&amp;C10780</f>
        <v>tdbPDB000006 Ile-CAU|27</v>
      </c>
      <c r="B10780" s="4" t="s">
        <v>184</v>
      </c>
      <c r="C10780" s="4" t="s">
        <v>804</v>
      </c>
      <c r="D10780" s="4" t="n">
        <v>29</v>
      </c>
      <c r="E10780" s="21" t="s">
        <v>772</v>
      </c>
      <c r="F10780" s="22" t="s">
        <v>805</v>
      </c>
    </row>
    <row r="10781" customFormat="false" ht="15" hidden="false" customHeight="false" outlineLevel="0" collapsed="false">
      <c r="A10781" s="4" t="str">
        <f aca="false">B10781&amp;"|"&amp;C10781</f>
        <v>tdbPDB000006 Ile-CAU|28</v>
      </c>
      <c r="B10781" s="4" t="s">
        <v>184</v>
      </c>
      <c r="C10781" s="4" t="s">
        <v>806</v>
      </c>
      <c r="D10781" s="4" t="n">
        <v>30</v>
      </c>
      <c r="E10781" s="21" t="s">
        <v>772</v>
      </c>
      <c r="F10781" s="22" t="s">
        <v>805</v>
      </c>
    </row>
    <row r="10782" customFormat="false" ht="15" hidden="false" customHeight="false" outlineLevel="0" collapsed="false">
      <c r="A10782" s="4" t="str">
        <f aca="false">B10782&amp;"|"&amp;C10782</f>
        <v>tdbPDB000006 Ile-CAU|29</v>
      </c>
      <c r="B10782" s="4" t="s">
        <v>184</v>
      </c>
      <c r="C10782" s="4" t="s">
        <v>807</v>
      </c>
      <c r="D10782" s="4" t="n">
        <v>31</v>
      </c>
      <c r="E10782" s="21" t="s">
        <v>772</v>
      </c>
      <c r="F10782" s="22" t="s">
        <v>805</v>
      </c>
    </row>
    <row r="10783" customFormat="false" ht="15" hidden="false" customHeight="false" outlineLevel="0" collapsed="false">
      <c r="A10783" s="4" t="str">
        <f aca="false">B10783&amp;"|"&amp;C10783</f>
        <v>tdbPDB000006 Ile-CAU|30</v>
      </c>
      <c r="B10783" s="4" t="s">
        <v>184</v>
      </c>
      <c r="C10783" s="4" t="s">
        <v>808</v>
      </c>
      <c r="D10783" s="4" t="n">
        <v>32</v>
      </c>
      <c r="E10783" s="21" t="s">
        <v>459</v>
      </c>
      <c r="F10783" s="22" t="s">
        <v>805</v>
      </c>
    </row>
    <row r="10784" customFormat="false" ht="15" hidden="false" customHeight="false" outlineLevel="0" collapsed="false">
      <c r="A10784" s="4" t="str">
        <f aca="false">B10784&amp;"|"&amp;C10784</f>
        <v>tdbPDB000006 Ile-CAU|31</v>
      </c>
      <c r="B10784" s="4" t="s">
        <v>184</v>
      </c>
      <c r="C10784" s="4" t="s">
        <v>809</v>
      </c>
      <c r="D10784" s="4" t="n">
        <v>33</v>
      </c>
      <c r="E10784" s="21" t="s">
        <v>459</v>
      </c>
      <c r="F10784" s="22" t="s">
        <v>805</v>
      </c>
    </row>
    <row r="10785" customFormat="false" ht="15" hidden="false" customHeight="false" outlineLevel="0" collapsed="false">
      <c r="A10785" s="4" t="str">
        <f aca="false">B10785&amp;"|"&amp;C10785</f>
        <v>tdbPDB000006 Ile-CAU|32</v>
      </c>
      <c r="B10785" s="4" t="s">
        <v>184</v>
      </c>
      <c r="C10785" s="4" t="s">
        <v>810</v>
      </c>
      <c r="D10785" s="4" t="n">
        <v>34</v>
      </c>
      <c r="E10785" s="19" t="s">
        <v>772</v>
      </c>
      <c r="F10785" s="20" t="s">
        <v>811</v>
      </c>
    </row>
    <row r="10786" customFormat="false" ht="15" hidden="false" customHeight="false" outlineLevel="0" collapsed="false">
      <c r="A10786" s="4" t="str">
        <f aca="false">B10786&amp;"|"&amp;C10786</f>
        <v>tdbPDB000006 Ile-CAU|33</v>
      </c>
      <c r="B10786" s="4" t="s">
        <v>184</v>
      </c>
      <c r="C10786" s="4" t="s">
        <v>812</v>
      </c>
      <c r="D10786" s="4" t="n">
        <v>35</v>
      </c>
      <c r="E10786" s="19" t="s">
        <v>777</v>
      </c>
      <c r="F10786" s="20" t="s">
        <v>811</v>
      </c>
    </row>
    <row r="10787" customFormat="false" ht="15" hidden="false" customHeight="false" outlineLevel="0" collapsed="false">
      <c r="A10787" s="4" t="str">
        <f aca="false">B10787&amp;"|"&amp;C10787</f>
        <v>tdbPDB000006 Ile-CAU|34</v>
      </c>
      <c r="B10787" s="4" t="s">
        <v>184</v>
      </c>
      <c r="C10787" s="4" t="s">
        <v>813</v>
      </c>
      <c r="D10787" s="4" t="n">
        <v>36</v>
      </c>
      <c r="E10787" s="19" t="s">
        <v>772</v>
      </c>
      <c r="F10787" s="20" t="s">
        <v>811</v>
      </c>
    </row>
    <row r="10788" customFormat="false" ht="15" hidden="false" customHeight="false" outlineLevel="0" collapsed="false">
      <c r="A10788" s="4" t="str">
        <f aca="false">B10788&amp;"|"&amp;C10788</f>
        <v>tdbPDB000006 Ile-CAU|35</v>
      </c>
      <c r="B10788" s="4" t="s">
        <v>184</v>
      </c>
      <c r="C10788" s="4" t="s">
        <v>814</v>
      </c>
      <c r="D10788" s="4" t="n">
        <v>37</v>
      </c>
      <c r="E10788" s="19" t="s">
        <v>780</v>
      </c>
      <c r="F10788" s="20" t="s">
        <v>811</v>
      </c>
    </row>
    <row r="10789" customFormat="false" ht="15" hidden="false" customHeight="false" outlineLevel="0" collapsed="false">
      <c r="A10789" s="4" t="str">
        <f aca="false">B10789&amp;"|"&amp;C10789</f>
        <v>tdbPDB000006 Ile-CAU|36</v>
      </c>
      <c r="B10789" s="4" t="s">
        <v>184</v>
      </c>
      <c r="C10789" s="4" t="s">
        <v>815</v>
      </c>
      <c r="D10789" s="4" t="n">
        <v>38</v>
      </c>
      <c r="E10789" s="19" t="s">
        <v>777</v>
      </c>
      <c r="F10789" s="20" t="s">
        <v>811</v>
      </c>
    </row>
    <row r="10790" customFormat="false" ht="15" hidden="false" customHeight="false" outlineLevel="0" collapsed="false">
      <c r="A10790" s="4" t="str">
        <f aca="false">B10790&amp;"|"&amp;C10790</f>
        <v>tdbPDB000006 Ile-CAU|37</v>
      </c>
      <c r="B10790" s="4" t="s">
        <v>184</v>
      </c>
      <c r="C10790" s="4" t="s">
        <v>816</v>
      </c>
      <c r="D10790" s="4" t="n">
        <v>39</v>
      </c>
      <c r="E10790" s="19" t="s">
        <v>780</v>
      </c>
      <c r="F10790" s="20" t="s">
        <v>811</v>
      </c>
    </row>
    <row r="10791" customFormat="false" ht="15" hidden="false" customHeight="false" outlineLevel="0" collapsed="false">
      <c r="A10791" s="4" t="str">
        <f aca="false">B10791&amp;"|"&amp;C10791</f>
        <v>tdbPDB000006 Ile-CAU|38</v>
      </c>
      <c r="B10791" s="4" t="s">
        <v>184</v>
      </c>
      <c r="C10791" s="4" t="s">
        <v>817</v>
      </c>
      <c r="D10791" s="4" t="n">
        <v>40</v>
      </c>
      <c r="E10791" s="19" t="s">
        <v>780</v>
      </c>
      <c r="F10791" s="20" t="s">
        <v>811</v>
      </c>
    </row>
    <row r="10792" customFormat="false" ht="15" hidden="false" customHeight="false" outlineLevel="0" collapsed="false">
      <c r="A10792" s="4" t="str">
        <f aca="false">B10792&amp;"|"&amp;C10792</f>
        <v>tdbPDB000006 Ile-CAU|39</v>
      </c>
      <c r="B10792" s="4" t="s">
        <v>184</v>
      </c>
      <c r="C10792" s="4" t="s">
        <v>818</v>
      </c>
      <c r="D10792" s="4" t="n">
        <v>41</v>
      </c>
      <c r="E10792" s="21" t="s">
        <v>772</v>
      </c>
      <c r="F10792" s="22" t="s">
        <v>805</v>
      </c>
    </row>
    <row r="10793" customFormat="false" ht="15" hidden="false" customHeight="false" outlineLevel="0" collapsed="false">
      <c r="A10793" s="4" t="str">
        <f aca="false">B10793&amp;"|"&amp;C10793</f>
        <v>tdbPDB000006 Ile-CAU|40</v>
      </c>
      <c r="B10793" s="4" t="s">
        <v>184</v>
      </c>
      <c r="C10793" s="4" t="s">
        <v>819</v>
      </c>
      <c r="D10793" s="4" t="n">
        <v>42</v>
      </c>
      <c r="E10793" s="21" t="s">
        <v>772</v>
      </c>
      <c r="F10793" s="22" t="s">
        <v>805</v>
      </c>
    </row>
    <row r="10794" customFormat="false" ht="15" hidden="false" customHeight="false" outlineLevel="0" collapsed="false">
      <c r="A10794" s="4" t="str">
        <f aca="false">B10794&amp;"|"&amp;C10794</f>
        <v>tdbPDB000006 Ile-CAU|41</v>
      </c>
      <c r="B10794" s="4" t="s">
        <v>184</v>
      </c>
      <c r="C10794" s="4" t="s">
        <v>820</v>
      </c>
      <c r="D10794" s="4" t="n">
        <v>43</v>
      </c>
      <c r="E10794" s="21" t="s">
        <v>459</v>
      </c>
      <c r="F10794" s="22" t="s">
        <v>805</v>
      </c>
    </row>
    <row r="10795" customFormat="false" ht="15" hidden="false" customHeight="false" outlineLevel="0" collapsed="false">
      <c r="A10795" s="4" t="str">
        <f aca="false">B10795&amp;"|"&amp;C10795</f>
        <v>tdbPDB000006 Ile-CAU|42</v>
      </c>
      <c r="B10795" s="4" t="s">
        <v>184</v>
      </c>
      <c r="C10795" s="4" t="s">
        <v>821</v>
      </c>
      <c r="D10795" s="4" t="n">
        <v>44</v>
      </c>
      <c r="E10795" s="21" t="s">
        <v>459</v>
      </c>
      <c r="F10795" s="22" t="s">
        <v>805</v>
      </c>
    </row>
    <row r="10796" customFormat="false" ht="15" hidden="false" customHeight="false" outlineLevel="0" collapsed="false">
      <c r="A10796" s="4" t="str">
        <f aca="false">B10796&amp;"|"&amp;C10796</f>
        <v>tdbPDB000006 Ile-CAU|43</v>
      </c>
      <c r="B10796" s="4" t="s">
        <v>184</v>
      </c>
      <c r="C10796" s="4" t="s">
        <v>822</v>
      </c>
      <c r="D10796" s="4" t="n">
        <v>45</v>
      </c>
      <c r="E10796" s="21" t="s">
        <v>459</v>
      </c>
      <c r="F10796" s="22" t="s">
        <v>805</v>
      </c>
    </row>
    <row r="10797" customFormat="false" ht="15" hidden="false" customHeight="false" outlineLevel="0" collapsed="false">
      <c r="A10797" s="4" t="str">
        <f aca="false">B10797&amp;"|"&amp;C10797</f>
        <v>tdbPDB000006 Ile-CAU|44</v>
      </c>
      <c r="B10797" s="4" t="s">
        <v>184</v>
      </c>
      <c r="C10797" s="4" t="s">
        <v>823</v>
      </c>
      <c r="D10797" s="4" t="n">
        <v>46</v>
      </c>
      <c r="E10797" s="19" t="s">
        <v>772</v>
      </c>
      <c r="F10797" s="20" t="s">
        <v>824</v>
      </c>
    </row>
    <row r="10798" customFormat="false" ht="15" hidden="false" customHeight="false" outlineLevel="0" collapsed="false">
      <c r="A10798" s="4" t="str">
        <f aca="false">B10798&amp;"|"&amp;C10798</f>
        <v>tdbPDB000006 Ile-CAU|45</v>
      </c>
      <c r="B10798" s="4" t="s">
        <v>184</v>
      </c>
      <c r="C10798" s="4" t="s">
        <v>825</v>
      </c>
      <c r="D10798" s="4" t="n">
        <v>47</v>
      </c>
      <c r="E10798" s="19" t="s">
        <v>459</v>
      </c>
      <c r="F10798" s="20" t="s">
        <v>824</v>
      </c>
    </row>
    <row r="10799" customFormat="false" ht="15" hidden="false" customHeight="false" outlineLevel="0" collapsed="false">
      <c r="A10799" s="4" t="str">
        <f aca="false">B10799&amp;"|"&amp;C10799</f>
        <v>tdbPDB000006 Ile-CAU|46</v>
      </c>
      <c r="B10799" s="4" t="s">
        <v>184</v>
      </c>
      <c r="C10799" s="4" t="s">
        <v>826</v>
      </c>
      <c r="D10799" s="4" t="n">
        <v>48</v>
      </c>
      <c r="E10799" s="19" t="s">
        <v>459</v>
      </c>
      <c r="F10799" s="20" t="s">
        <v>824</v>
      </c>
    </row>
    <row r="10800" customFormat="false" ht="15" hidden="false" customHeight="false" outlineLevel="0" collapsed="false">
      <c r="A10800" s="4" t="str">
        <f aca="false">B10800&amp;"|"&amp;C10800</f>
        <v>tdbPDB000006 Ile-CAU|47</v>
      </c>
      <c r="B10800" s="4" t="s">
        <v>184</v>
      </c>
      <c r="C10800" s="4" t="s">
        <v>827</v>
      </c>
      <c r="D10800" s="4" t="n">
        <v>49</v>
      </c>
      <c r="E10800" s="19" t="s">
        <v>777</v>
      </c>
      <c r="F10800" s="20" t="s">
        <v>824</v>
      </c>
    </row>
    <row r="10801" customFormat="false" ht="15" hidden="false" customHeight="false" outlineLevel="0" collapsed="false">
      <c r="A10801" s="4" t="str">
        <f aca="false">B10801&amp;"|"&amp;C10801</f>
        <v>tdbPDB000006 Ile-CAU|48</v>
      </c>
      <c r="B10801" s="4" t="s">
        <v>184</v>
      </c>
      <c r="C10801" s="4" t="s">
        <v>828</v>
      </c>
      <c r="D10801" s="4" t="n">
        <v>50</v>
      </c>
      <c r="E10801" s="19" t="s">
        <v>772</v>
      </c>
      <c r="F10801" s="20" t="s">
        <v>824</v>
      </c>
    </row>
    <row r="10802" customFormat="false" ht="15" hidden="false" customHeight="false" outlineLevel="0" collapsed="false">
      <c r="A10802" s="4" t="str">
        <f aca="false">B10802&amp;"|"&amp;C10802</f>
        <v>tdbPDB000006 Ile-CAU|49</v>
      </c>
      <c r="B10802" s="4" t="s">
        <v>184</v>
      </c>
      <c r="C10802" s="4" t="s">
        <v>829</v>
      </c>
      <c r="D10802" s="4" t="n">
        <v>51</v>
      </c>
      <c r="E10802" s="23" t="s">
        <v>459</v>
      </c>
      <c r="F10802" s="10" t="s">
        <v>830</v>
      </c>
    </row>
    <row r="10803" customFormat="false" ht="15" hidden="false" customHeight="false" outlineLevel="0" collapsed="false">
      <c r="A10803" s="4" t="str">
        <f aca="false">B10803&amp;"|"&amp;C10803</f>
        <v>tdbPDB000006 Ile-CAU|50</v>
      </c>
      <c r="B10803" s="4" t="s">
        <v>184</v>
      </c>
      <c r="C10803" s="4" t="s">
        <v>831</v>
      </c>
      <c r="D10803" s="4" t="n">
        <v>52</v>
      </c>
      <c r="E10803" s="23" t="s">
        <v>780</v>
      </c>
      <c r="F10803" s="10" t="s">
        <v>830</v>
      </c>
    </row>
    <row r="10804" customFormat="false" ht="15" hidden="false" customHeight="false" outlineLevel="0" collapsed="false">
      <c r="A10804" s="4" t="str">
        <f aca="false">B10804&amp;"|"&amp;C10804</f>
        <v>tdbPDB000006 Ile-CAU|51</v>
      </c>
      <c r="B10804" s="4" t="s">
        <v>184</v>
      </c>
      <c r="C10804" s="4" t="s">
        <v>832</v>
      </c>
      <c r="D10804" s="4" t="n">
        <v>53</v>
      </c>
      <c r="E10804" s="23" t="s">
        <v>459</v>
      </c>
      <c r="F10804" s="10" t="s">
        <v>830</v>
      </c>
    </row>
    <row r="10805" customFormat="false" ht="15" hidden="false" customHeight="false" outlineLevel="0" collapsed="false">
      <c r="A10805" s="4" t="str">
        <f aca="false">B10805&amp;"|"&amp;C10805</f>
        <v>tdbPDB000006 Ile-CAU|52</v>
      </c>
      <c r="B10805" s="4" t="s">
        <v>184</v>
      </c>
      <c r="C10805" s="4" t="s">
        <v>833</v>
      </c>
      <c r="D10805" s="4" t="n">
        <v>54</v>
      </c>
      <c r="E10805" s="23" t="s">
        <v>459</v>
      </c>
      <c r="F10805" s="10" t="s">
        <v>830</v>
      </c>
    </row>
    <row r="10806" customFormat="false" ht="15" hidden="false" customHeight="false" outlineLevel="0" collapsed="false">
      <c r="A10806" s="4" t="str">
        <f aca="false">B10806&amp;"|"&amp;C10806</f>
        <v>tdbPDB000006 Ile-CAU|53</v>
      </c>
      <c r="B10806" s="4" t="s">
        <v>184</v>
      </c>
      <c r="C10806" s="4" t="s">
        <v>834</v>
      </c>
      <c r="D10806" s="4" t="n">
        <v>55</v>
      </c>
      <c r="E10806" s="23" t="s">
        <v>459</v>
      </c>
      <c r="F10806" s="10" t="s">
        <v>830</v>
      </c>
    </row>
    <row r="10807" customFormat="false" ht="15" hidden="false" customHeight="false" outlineLevel="0" collapsed="false">
      <c r="A10807" s="4" t="str">
        <f aca="false">B10807&amp;"|"&amp;C10807</f>
        <v>tdbPDB000006 Ile-CAU|54</v>
      </c>
      <c r="B10807" s="4" t="s">
        <v>184</v>
      </c>
      <c r="C10807" s="4" t="s">
        <v>835</v>
      </c>
      <c r="D10807" s="4" t="n">
        <v>56</v>
      </c>
      <c r="E10807" s="19" t="s">
        <v>777</v>
      </c>
      <c r="F10807" s="20" t="s">
        <v>836</v>
      </c>
    </row>
    <row r="10808" customFormat="false" ht="15" hidden="false" customHeight="false" outlineLevel="0" collapsed="false">
      <c r="A10808" s="4" t="str">
        <f aca="false">B10808&amp;"|"&amp;C10808</f>
        <v>tdbPDB000006 Ile-CAU|55</v>
      </c>
      <c r="B10808" s="4" t="s">
        <v>184</v>
      </c>
      <c r="C10808" s="4" t="s">
        <v>837</v>
      </c>
      <c r="D10808" s="4" t="n">
        <v>57</v>
      </c>
      <c r="E10808" s="19" t="s">
        <v>777</v>
      </c>
      <c r="F10808" s="20" t="s">
        <v>836</v>
      </c>
    </row>
    <row r="10809" customFormat="false" ht="15" hidden="false" customHeight="false" outlineLevel="0" collapsed="false">
      <c r="A10809" s="4" t="str">
        <f aca="false">B10809&amp;"|"&amp;C10809</f>
        <v>tdbPDB000006 Ile-CAU|56</v>
      </c>
      <c r="B10809" s="4" t="s">
        <v>184</v>
      </c>
      <c r="C10809" s="4" t="s">
        <v>838</v>
      </c>
      <c r="D10809" s="4" t="n">
        <v>58</v>
      </c>
      <c r="E10809" s="19" t="s">
        <v>772</v>
      </c>
      <c r="F10809" s="20" t="s">
        <v>836</v>
      </c>
    </row>
    <row r="10810" customFormat="false" ht="15" hidden="false" customHeight="false" outlineLevel="0" collapsed="false">
      <c r="A10810" s="4" t="str">
        <f aca="false">B10810&amp;"|"&amp;C10810</f>
        <v>tdbPDB000006 Ile-CAU|57</v>
      </c>
      <c r="B10810" s="4" t="s">
        <v>184</v>
      </c>
      <c r="C10810" s="4" t="s">
        <v>839</v>
      </c>
      <c r="D10810" s="4" t="n">
        <v>59</v>
      </c>
      <c r="E10810" s="19" t="s">
        <v>459</v>
      </c>
      <c r="F10810" s="20" t="s">
        <v>836</v>
      </c>
    </row>
    <row r="10811" customFormat="false" ht="15" hidden="false" customHeight="false" outlineLevel="0" collapsed="false">
      <c r="A10811" s="4" t="str">
        <f aca="false">B10811&amp;"|"&amp;C10811</f>
        <v>tdbPDB000006 Ile-CAU|58</v>
      </c>
      <c r="B10811" s="4" t="s">
        <v>184</v>
      </c>
      <c r="C10811" s="4" t="s">
        <v>840</v>
      </c>
      <c r="D10811" s="4" t="n">
        <v>60</v>
      </c>
      <c r="E10811" s="19" t="s">
        <v>780</v>
      </c>
      <c r="F10811" s="20" t="s">
        <v>836</v>
      </c>
    </row>
    <row r="10812" customFormat="false" ht="15" hidden="false" customHeight="false" outlineLevel="0" collapsed="false">
      <c r="A10812" s="4" t="str">
        <f aca="false">B10812&amp;"|"&amp;C10812</f>
        <v>tdbPDB000006 Ile-CAU|59</v>
      </c>
      <c r="B10812" s="4" t="s">
        <v>184</v>
      </c>
      <c r="C10812" s="4" t="s">
        <v>841</v>
      </c>
      <c r="D10812" s="4" t="n">
        <v>61</v>
      </c>
      <c r="E10812" s="19" t="s">
        <v>780</v>
      </c>
      <c r="F10812" s="20" t="s">
        <v>836</v>
      </c>
    </row>
    <row r="10813" customFormat="false" ht="15" hidden="false" customHeight="false" outlineLevel="0" collapsed="false">
      <c r="A10813" s="4" t="str">
        <f aca="false">B10813&amp;"|"&amp;C10813</f>
        <v>tdbPDB000006 Ile-CAU|60</v>
      </c>
      <c r="B10813" s="4" t="s">
        <v>184</v>
      </c>
      <c r="C10813" s="4" t="s">
        <v>842</v>
      </c>
      <c r="D10813" s="4" t="n">
        <v>62</v>
      </c>
      <c r="E10813" s="19" t="s">
        <v>777</v>
      </c>
      <c r="F10813" s="20" t="s">
        <v>836</v>
      </c>
    </row>
    <row r="10814" customFormat="false" ht="15" hidden="false" customHeight="false" outlineLevel="0" collapsed="false">
      <c r="A10814" s="4" t="str">
        <f aca="false">B10814&amp;"|"&amp;C10814</f>
        <v>tdbPDB000006 Ile-CAU|61</v>
      </c>
      <c r="B10814" s="4" t="s">
        <v>184</v>
      </c>
      <c r="C10814" s="4" t="s">
        <v>843</v>
      </c>
      <c r="D10814" s="4" t="n">
        <v>63</v>
      </c>
      <c r="E10814" s="23" t="s">
        <v>772</v>
      </c>
      <c r="F10814" s="10" t="s">
        <v>830</v>
      </c>
    </row>
    <row r="10815" customFormat="false" ht="15" hidden="false" customHeight="false" outlineLevel="0" collapsed="false">
      <c r="A10815" s="4" t="str">
        <f aca="false">B10815&amp;"|"&amp;C10815</f>
        <v>tdbPDB000006 Ile-CAU|62</v>
      </c>
      <c r="B10815" s="4" t="s">
        <v>184</v>
      </c>
      <c r="C10815" s="4" t="s">
        <v>844</v>
      </c>
      <c r="D10815" s="4" t="n">
        <v>64</v>
      </c>
      <c r="E10815" s="23" t="s">
        <v>772</v>
      </c>
      <c r="F10815" s="10" t="s">
        <v>830</v>
      </c>
    </row>
    <row r="10816" customFormat="false" ht="15" hidden="false" customHeight="false" outlineLevel="0" collapsed="false">
      <c r="A10816" s="4" t="str">
        <f aca="false">B10816&amp;"|"&amp;C10816</f>
        <v>tdbPDB000006 Ile-CAU|63</v>
      </c>
      <c r="B10816" s="4" t="s">
        <v>184</v>
      </c>
      <c r="C10816" s="4" t="s">
        <v>845</v>
      </c>
      <c r="D10816" s="4" t="n">
        <v>65</v>
      </c>
      <c r="E10816" s="23" t="s">
        <v>772</v>
      </c>
      <c r="F10816" s="10" t="s">
        <v>830</v>
      </c>
    </row>
    <row r="10817" customFormat="false" ht="15" hidden="false" customHeight="false" outlineLevel="0" collapsed="false">
      <c r="A10817" s="4" t="str">
        <f aca="false">B10817&amp;"|"&amp;C10817</f>
        <v>tdbPDB000006 Ile-CAU|64</v>
      </c>
      <c r="B10817" s="4" t="s">
        <v>184</v>
      </c>
      <c r="C10817" s="4" t="s">
        <v>846</v>
      </c>
      <c r="D10817" s="4" t="n">
        <v>66</v>
      </c>
      <c r="E10817" s="23" t="s">
        <v>777</v>
      </c>
      <c r="F10817" s="10" t="s">
        <v>830</v>
      </c>
    </row>
    <row r="10818" customFormat="false" ht="15" hidden="false" customHeight="false" outlineLevel="0" collapsed="false">
      <c r="A10818" s="4" t="str">
        <f aca="false">B10818&amp;"|"&amp;C10818</f>
        <v>tdbPDB000006 Ile-CAU|65</v>
      </c>
      <c r="B10818" s="4" t="s">
        <v>184</v>
      </c>
      <c r="C10818" s="4" t="s">
        <v>847</v>
      </c>
      <c r="D10818" s="4" t="n">
        <v>67</v>
      </c>
      <c r="E10818" s="23" t="s">
        <v>772</v>
      </c>
      <c r="F10818" s="10" t="s">
        <v>830</v>
      </c>
    </row>
    <row r="10819" customFormat="false" ht="15" hidden="false" customHeight="false" outlineLevel="0" collapsed="false">
      <c r="A10819" s="4" t="str">
        <f aca="false">B10819&amp;"|"&amp;C10819</f>
        <v>tdbPDB000006 Ile-CAU|66</v>
      </c>
      <c r="B10819" s="4" t="s">
        <v>184</v>
      </c>
      <c r="C10819" s="4" t="s">
        <v>848</v>
      </c>
      <c r="D10819" s="4" t="n">
        <v>68</v>
      </c>
      <c r="E10819" s="17" t="s">
        <v>772</v>
      </c>
      <c r="F10819" s="18" t="s">
        <v>768</v>
      </c>
    </row>
    <row r="10820" customFormat="false" ht="15" hidden="false" customHeight="false" outlineLevel="0" collapsed="false">
      <c r="A10820" s="4" t="str">
        <f aca="false">B10820&amp;"|"&amp;C10820</f>
        <v>tdbPDB000006 Ile-CAU|67</v>
      </c>
      <c r="B10820" s="4" t="s">
        <v>184</v>
      </c>
      <c r="C10820" s="4" t="s">
        <v>849</v>
      </c>
      <c r="D10820" s="4" t="n">
        <v>69</v>
      </c>
      <c r="E10820" s="17" t="s">
        <v>459</v>
      </c>
      <c r="F10820" s="18" t="s">
        <v>768</v>
      </c>
    </row>
    <row r="10821" customFormat="false" ht="15" hidden="false" customHeight="false" outlineLevel="0" collapsed="false">
      <c r="A10821" s="4" t="str">
        <f aca="false">B10821&amp;"|"&amp;C10821</f>
        <v>tdbPDB000006 Ile-CAU|68</v>
      </c>
      <c r="B10821" s="4" t="s">
        <v>184</v>
      </c>
      <c r="C10821" s="4" t="s">
        <v>850</v>
      </c>
      <c r="D10821" s="4" t="n">
        <v>70</v>
      </c>
      <c r="E10821" s="17" t="s">
        <v>459</v>
      </c>
      <c r="F10821" s="18" t="s">
        <v>768</v>
      </c>
    </row>
    <row r="10822" customFormat="false" ht="15" hidden="false" customHeight="false" outlineLevel="0" collapsed="false">
      <c r="A10822" s="4" t="str">
        <f aca="false">B10822&amp;"|"&amp;C10822</f>
        <v>tdbPDB000006 Ile-CAU|69</v>
      </c>
      <c r="B10822" s="4" t="s">
        <v>184</v>
      </c>
      <c r="C10822" s="4" t="s">
        <v>851</v>
      </c>
      <c r="D10822" s="4" t="n">
        <v>71</v>
      </c>
      <c r="E10822" s="17" t="s">
        <v>459</v>
      </c>
      <c r="F10822" s="18" t="s">
        <v>768</v>
      </c>
    </row>
    <row r="10823" customFormat="false" ht="15" hidden="false" customHeight="false" outlineLevel="0" collapsed="false">
      <c r="A10823" s="4" t="str">
        <f aca="false">B10823&amp;"|"&amp;C10823</f>
        <v>tdbPDB000006 Ile-CAU|70</v>
      </c>
      <c r="B10823" s="4" t="s">
        <v>184</v>
      </c>
      <c r="C10823" s="4" t="s">
        <v>852</v>
      </c>
      <c r="D10823" s="4" t="n">
        <v>72</v>
      </c>
      <c r="E10823" s="17" t="s">
        <v>772</v>
      </c>
      <c r="F10823" s="18" t="s">
        <v>768</v>
      </c>
    </row>
    <row r="10824" customFormat="false" ht="15" hidden="false" customHeight="false" outlineLevel="0" collapsed="false">
      <c r="A10824" s="4" t="str">
        <f aca="false">B10824&amp;"|"&amp;C10824</f>
        <v>tdbPDB000006 Ile-CAU|71</v>
      </c>
      <c r="B10824" s="4" t="s">
        <v>184</v>
      </c>
      <c r="C10824" s="4" t="s">
        <v>853</v>
      </c>
      <c r="D10824" s="4" t="n">
        <v>73</v>
      </c>
      <c r="E10824" s="17" t="s">
        <v>772</v>
      </c>
      <c r="F10824" s="18" t="s">
        <v>768</v>
      </c>
    </row>
    <row r="10825" customFormat="false" ht="15" hidden="false" customHeight="false" outlineLevel="0" collapsed="false">
      <c r="A10825" s="4" t="str">
        <f aca="false">B10825&amp;"|"&amp;C10825</f>
        <v>tdbPDB000006 Ile-CAU|72</v>
      </c>
      <c r="B10825" s="4" t="s">
        <v>184</v>
      </c>
      <c r="C10825" s="4" t="s">
        <v>854</v>
      </c>
      <c r="D10825" s="4" t="n">
        <v>74</v>
      </c>
      <c r="E10825" s="17" t="s">
        <v>772</v>
      </c>
      <c r="F10825" s="18" t="s">
        <v>768</v>
      </c>
    </row>
    <row r="10826" customFormat="false" ht="15" hidden="false" customHeight="false" outlineLevel="0" collapsed="false">
      <c r="A10826" s="4" t="str">
        <f aca="false">B10826&amp;"|"&amp;C10826</f>
        <v>tdbPDB000026 Tyr-GUA|1</v>
      </c>
      <c r="B10826" s="4" t="s">
        <v>185</v>
      </c>
      <c r="C10826" s="4" t="s">
        <v>767</v>
      </c>
      <c r="D10826" s="4" t="n">
        <v>1</v>
      </c>
      <c r="E10826" s="17" t="s">
        <v>772</v>
      </c>
      <c r="F10826" s="18" t="s">
        <v>768</v>
      </c>
    </row>
    <row r="10827" customFormat="false" ht="15" hidden="false" customHeight="false" outlineLevel="0" collapsed="false">
      <c r="A10827" s="4" t="str">
        <f aca="false">B10827&amp;"|"&amp;C10827</f>
        <v>tdbPDB000026 Tyr-GUA|2</v>
      </c>
      <c r="B10827" s="4" t="s">
        <v>185</v>
      </c>
      <c r="C10827" s="4" t="s">
        <v>769</v>
      </c>
      <c r="D10827" s="4" t="n">
        <v>2</v>
      </c>
      <c r="E10827" s="17" t="s">
        <v>772</v>
      </c>
      <c r="F10827" s="18" t="s">
        <v>768</v>
      </c>
    </row>
    <row r="10828" customFormat="false" ht="15" hidden="false" customHeight="false" outlineLevel="0" collapsed="false">
      <c r="A10828" s="4" t="str">
        <f aca="false">B10828&amp;"|"&amp;C10828</f>
        <v>tdbPDB000026 Tyr-GUA|3</v>
      </c>
      <c r="B10828" s="4" t="s">
        <v>185</v>
      </c>
      <c r="C10828" s="4" t="s">
        <v>770</v>
      </c>
      <c r="D10828" s="4" t="n">
        <v>3</v>
      </c>
      <c r="E10828" s="17" t="s">
        <v>459</v>
      </c>
      <c r="F10828" s="18" t="s">
        <v>768</v>
      </c>
    </row>
    <row r="10829" customFormat="false" ht="15" hidden="false" customHeight="false" outlineLevel="0" collapsed="false">
      <c r="A10829" s="4" t="str">
        <f aca="false">B10829&amp;"|"&amp;C10829</f>
        <v>tdbPDB000026 Tyr-GUA|4</v>
      </c>
      <c r="B10829" s="4" t="s">
        <v>185</v>
      </c>
      <c r="C10829" s="4" t="s">
        <v>771</v>
      </c>
      <c r="D10829" s="4" t="n">
        <v>4</v>
      </c>
      <c r="E10829" s="17" t="s">
        <v>459</v>
      </c>
      <c r="F10829" s="18" t="s">
        <v>768</v>
      </c>
    </row>
    <row r="10830" customFormat="false" ht="15" hidden="false" customHeight="false" outlineLevel="0" collapsed="false">
      <c r="A10830" s="4" t="str">
        <f aca="false">B10830&amp;"|"&amp;C10830</f>
        <v>tdbPDB000026 Tyr-GUA|5</v>
      </c>
      <c r="B10830" s="4" t="s">
        <v>185</v>
      </c>
      <c r="C10830" s="4" t="s">
        <v>773</v>
      </c>
      <c r="D10830" s="4" t="n">
        <v>5</v>
      </c>
      <c r="E10830" s="17" t="s">
        <v>772</v>
      </c>
      <c r="F10830" s="18" t="s">
        <v>768</v>
      </c>
    </row>
    <row r="10831" customFormat="false" ht="15" hidden="false" customHeight="false" outlineLevel="0" collapsed="false">
      <c r="A10831" s="4" t="str">
        <f aca="false">B10831&amp;"|"&amp;C10831</f>
        <v>tdbPDB000026 Tyr-GUA|6</v>
      </c>
      <c r="B10831" s="4" t="s">
        <v>185</v>
      </c>
      <c r="C10831" s="4" t="s">
        <v>774</v>
      </c>
      <c r="D10831" s="4" t="n">
        <v>6</v>
      </c>
      <c r="E10831" s="17" t="s">
        <v>459</v>
      </c>
      <c r="F10831" s="18" t="s">
        <v>768</v>
      </c>
    </row>
    <row r="10832" customFormat="false" ht="15" hidden="false" customHeight="false" outlineLevel="0" collapsed="false">
      <c r="A10832" s="4" t="str">
        <f aca="false">B10832&amp;"|"&amp;C10832</f>
        <v>tdbPDB000026 Tyr-GUA|7</v>
      </c>
      <c r="B10832" s="4" t="s">
        <v>185</v>
      </c>
      <c r="C10832" s="4" t="s">
        <v>775</v>
      </c>
      <c r="D10832" s="4" t="n">
        <v>7</v>
      </c>
      <c r="E10832" s="17" t="s">
        <v>459</v>
      </c>
      <c r="F10832" s="18" t="s">
        <v>768</v>
      </c>
    </row>
    <row r="10833" customFormat="false" ht="15" hidden="false" customHeight="false" outlineLevel="0" collapsed="false">
      <c r="A10833" s="4" t="str">
        <f aca="false">B10833&amp;"|"&amp;C10833</f>
        <v>tdbPDB000026 Tyr-GUA|8</v>
      </c>
      <c r="B10833" s="4" t="s">
        <v>185</v>
      </c>
      <c r="C10833" s="4" t="s">
        <v>776</v>
      </c>
      <c r="D10833" s="4" t="n">
        <v>8</v>
      </c>
      <c r="E10833" s="3" t="s">
        <v>777</v>
      </c>
      <c r="F10833" s="4" t="s">
        <v>778</v>
      </c>
    </row>
    <row r="10834" customFormat="false" ht="15" hidden="false" customHeight="false" outlineLevel="0" collapsed="false">
      <c r="A10834" s="4" t="str">
        <f aca="false">B10834&amp;"|"&amp;C10834</f>
        <v>tdbPDB000026 Tyr-GUA|9</v>
      </c>
      <c r="B10834" s="4" t="s">
        <v>185</v>
      </c>
      <c r="C10834" s="4" t="s">
        <v>779</v>
      </c>
      <c r="D10834" s="4" t="n">
        <v>9</v>
      </c>
      <c r="E10834" s="3" t="s">
        <v>780</v>
      </c>
      <c r="F10834" s="4" t="s">
        <v>781</v>
      </c>
    </row>
    <row r="10835" customFormat="false" ht="15" hidden="false" customHeight="false" outlineLevel="0" collapsed="false">
      <c r="A10835" s="4" t="str">
        <f aca="false">B10835&amp;"|"&amp;C10835</f>
        <v>tdbPDB000026 Tyr-GUA|10</v>
      </c>
      <c r="B10835" s="4" t="s">
        <v>185</v>
      </c>
      <c r="C10835" s="4" t="s">
        <v>782</v>
      </c>
      <c r="D10835" s="4" t="n">
        <v>10</v>
      </c>
      <c r="E10835" s="8" t="s">
        <v>459</v>
      </c>
      <c r="F10835" s="7" t="s">
        <v>783</v>
      </c>
    </row>
    <row r="10836" customFormat="false" ht="15" hidden="false" customHeight="false" outlineLevel="0" collapsed="false">
      <c r="A10836" s="4" t="str">
        <f aca="false">B10836&amp;"|"&amp;C10836</f>
        <v>tdbPDB000026 Tyr-GUA|11</v>
      </c>
      <c r="B10836" s="4" t="s">
        <v>185</v>
      </c>
      <c r="C10836" s="4" t="s">
        <v>784</v>
      </c>
      <c r="D10836" s="4" t="n">
        <v>11</v>
      </c>
      <c r="E10836" s="8" t="s">
        <v>777</v>
      </c>
      <c r="F10836" s="7" t="s">
        <v>783</v>
      </c>
    </row>
    <row r="10837" customFormat="false" ht="15" hidden="false" customHeight="false" outlineLevel="0" collapsed="false">
      <c r="A10837" s="4" t="str">
        <f aca="false">B10837&amp;"|"&amp;C10837</f>
        <v>tdbPDB000026 Tyr-GUA|12</v>
      </c>
      <c r="B10837" s="4" t="s">
        <v>185</v>
      </c>
      <c r="C10837" s="4" t="s">
        <v>785</v>
      </c>
      <c r="D10837" s="4" t="n">
        <v>12</v>
      </c>
      <c r="E10837" s="8" t="s">
        <v>777</v>
      </c>
      <c r="F10837" s="7" t="s">
        <v>783</v>
      </c>
    </row>
    <row r="10838" customFormat="false" ht="15" hidden="false" customHeight="false" outlineLevel="0" collapsed="false">
      <c r="A10838" s="4" t="str">
        <f aca="false">B10838&amp;"|"&amp;C10838</f>
        <v>tdbPDB000026 Tyr-GUA|13</v>
      </c>
      <c r="B10838" s="4" t="s">
        <v>185</v>
      </c>
      <c r="C10838" s="4" t="s">
        <v>786</v>
      </c>
      <c r="D10838" s="4" t="n">
        <v>13</v>
      </c>
      <c r="E10838" s="8" t="s">
        <v>772</v>
      </c>
      <c r="F10838" s="7" t="s">
        <v>783</v>
      </c>
    </row>
    <row r="10839" customFormat="false" ht="15" hidden="false" customHeight="false" outlineLevel="0" collapsed="false">
      <c r="A10839" s="4" t="str">
        <f aca="false">B10839&amp;"|"&amp;C10839</f>
        <v>tdbPDB000026 Tyr-GUA|14</v>
      </c>
      <c r="B10839" s="4" t="s">
        <v>185</v>
      </c>
      <c r="C10839" s="4" t="s">
        <v>787</v>
      </c>
      <c r="D10839" s="4" t="n">
        <v>14</v>
      </c>
      <c r="E10839" s="19" t="s">
        <v>780</v>
      </c>
      <c r="F10839" s="20" t="s">
        <v>788</v>
      </c>
    </row>
    <row r="10840" customFormat="false" ht="15" hidden="false" customHeight="false" outlineLevel="0" collapsed="false">
      <c r="A10840" s="4" t="str">
        <f aca="false">B10840&amp;"|"&amp;C10840</f>
        <v>tdbPDB000026 Tyr-GUA|15</v>
      </c>
      <c r="B10840" s="4" t="s">
        <v>185</v>
      </c>
      <c r="C10840" s="4" t="s">
        <v>789</v>
      </c>
      <c r="D10840" s="4" t="n">
        <v>15</v>
      </c>
      <c r="E10840" s="19" t="s">
        <v>459</v>
      </c>
      <c r="F10840" s="20" t="s">
        <v>788</v>
      </c>
    </row>
    <row r="10841" customFormat="false" ht="15" hidden="false" customHeight="false" outlineLevel="0" collapsed="false">
      <c r="A10841" s="4" t="str">
        <f aca="false">B10841&amp;"|"&amp;C10841</f>
        <v>tdbPDB000026 Tyr-GUA|16</v>
      </c>
      <c r="B10841" s="4" t="s">
        <v>185</v>
      </c>
      <c r="C10841" s="4" t="s">
        <v>790</v>
      </c>
      <c r="D10841" s="4" t="n">
        <v>16</v>
      </c>
      <c r="E10841" s="19" t="s">
        <v>772</v>
      </c>
      <c r="F10841" s="20" t="s">
        <v>788</v>
      </c>
    </row>
    <row r="10842" customFormat="false" ht="15" hidden="false" customHeight="false" outlineLevel="0" collapsed="false">
      <c r="A10842" s="4" t="str">
        <f aca="false">B10842&amp;"|"&amp;C10842</f>
        <v>tdbPDB000026 Tyr-GUA|17</v>
      </c>
      <c r="B10842" s="4" t="s">
        <v>185</v>
      </c>
      <c r="C10842" s="4" t="s">
        <v>791</v>
      </c>
      <c r="D10842" s="4" t="n">
        <v>17</v>
      </c>
      <c r="E10842" s="19" t="s">
        <v>772</v>
      </c>
      <c r="F10842" s="20" t="s">
        <v>788</v>
      </c>
    </row>
    <row r="10843" customFormat="false" ht="15" hidden="false" customHeight="false" outlineLevel="0" collapsed="false">
      <c r="A10843" s="4" t="str">
        <f aca="false">B10843&amp;"|"&amp;C10843</f>
        <v>tdbPDB000026 Tyr-GUA|17a</v>
      </c>
      <c r="B10843" s="4" t="s">
        <v>185</v>
      </c>
      <c r="C10843" s="4" t="s">
        <v>792</v>
      </c>
      <c r="D10843" s="4" t="n">
        <v>18</v>
      </c>
      <c r="E10843" s="19" t="s">
        <v>777</v>
      </c>
      <c r="F10843" s="20" t="s">
        <v>788</v>
      </c>
    </row>
    <row r="10844" customFormat="false" ht="15" hidden="false" customHeight="false" outlineLevel="0" collapsed="false">
      <c r="A10844" s="4" t="str">
        <f aca="false">B10844&amp;"|"&amp;C10844</f>
        <v>tdbPDB000026 Tyr-GUA|18</v>
      </c>
      <c r="B10844" s="4" t="s">
        <v>185</v>
      </c>
      <c r="C10844" s="4" t="s">
        <v>793</v>
      </c>
      <c r="D10844" s="4" t="n">
        <v>19</v>
      </c>
      <c r="E10844" s="19" t="s">
        <v>459</v>
      </c>
      <c r="F10844" s="20" t="s">
        <v>788</v>
      </c>
    </row>
    <row r="10845" customFormat="false" ht="15" hidden="false" customHeight="false" outlineLevel="0" collapsed="false">
      <c r="A10845" s="4" t="str">
        <f aca="false">B10845&amp;"|"&amp;C10845</f>
        <v>tdbPDB000026 Tyr-GUA|19</v>
      </c>
      <c r="B10845" s="4" t="s">
        <v>185</v>
      </c>
      <c r="C10845" s="4" t="s">
        <v>794</v>
      </c>
      <c r="D10845" s="4" t="n">
        <v>20</v>
      </c>
      <c r="E10845" s="19" t="s">
        <v>459</v>
      </c>
      <c r="F10845" s="20" t="s">
        <v>788</v>
      </c>
    </row>
    <row r="10846" customFormat="false" ht="15" hidden="false" customHeight="false" outlineLevel="0" collapsed="false">
      <c r="A10846" s="4" t="str">
        <f aca="false">B10846&amp;"|"&amp;C10846</f>
        <v>tdbPDB000026 Tyr-GUA|20</v>
      </c>
      <c r="B10846" s="4" t="s">
        <v>185</v>
      </c>
      <c r="C10846" s="4" t="s">
        <v>795</v>
      </c>
      <c r="D10846" s="4" t="n">
        <v>21</v>
      </c>
      <c r="E10846" s="19" t="s">
        <v>777</v>
      </c>
      <c r="F10846" s="20" t="s">
        <v>788</v>
      </c>
    </row>
    <row r="10847" customFormat="false" ht="15" hidden="false" customHeight="false" outlineLevel="0" collapsed="false">
      <c r="A10847" s="4" t="str">
        <f aca="false">B10847&amp;"|"&amp;C10847</f>
        <v>tdbPDB000026 Tyr-GUA|21</v>
      </c>
      <c r="B10847" s="4" t="s">
        <v>185</v>
      </c>
      <c r="C10847" s="4" t="s">
        <v>797</v>
      </c>
      <c r="D10847" s="4" t="n">
        <v>22</v>
      </c>
      <c r="E10847" s="19" t="s">
        <v>780</v>
      </c>
      <c r="F10847" s="20" t="s">
        <v>788</v>
      </c>
    </row>
    <row r="10848" customFormat="false" ht="15" hidden="false" customHeight="false" outlineLevel="0" collapsed="false">
      <c r="A10848" s="4" t="str">
        <f aca="false">B10848&amp;"|"&amp;C10848</f>
        <v>tdbPDB000026 Tyr-GUA|22</v>
      </c>
      <c r="B10848" s="4" t="s">
        <v>185</v>
      </c>
      <c r="C10848" s="4" t="s">
        <v>798</v>
      </c>
      <c r="D10848" s="4" t="n">
        <v>23</v>
      </c>
      <c r="E10848" s="8" t="s">
        <v>459</v>
      </c>
      <c r="F10848" s="7" t="s">
        <v>783</v>
      </c>
    </row>
    <row r="10849" customFormat="false" ht="15" hidden="false" customHeight="false" outlineLevel="0" collapsed="false">
      <c r="A10849" s="4" t="str">
        <f aca="false">B10849&amp;"|"&amp;C10849</f>
        <v>tdbPDB000026 Tyr-GUA|23</v>
      </c>
      <c r="B10849" s="4" t="s">
        <v>185</v>
      </c>
      <c r="C10849" s="4" t="s">
        <v>799</v>
      </c>
      <c r="D10849" s="4" t="n">
        <v>24</v>
      </c>
      <c r="E10849" s="8" t="s">
        <v>780</v>
      </c>
      <c r="F10849" s="7" t="s">
        <v>783</v>
      </c>
    </row>
    <row r="10850" customFormat="false" ht="15" hidden="false" customHeight="false" outlineLevel="0" collapsed="false">
      <c r="A10850" s="4" t="str">
        <f aca="false">B10850&amp;"|"&amp;C10850</f>
        <v>tdbPDB000026 Tyr-GUA|24</v>
      </c>
      <c r="B10850" s="4" t="s">
        <v>185</v>
      </c>
      <c r="C10850" s="4" t="s">
        <v>800</v>
      </c>
      <c r="D10850" s="4" t="n">
        <v>25</v>
      </c>
      <c r="E10850" s="8" t="s">
        <v>780</v>
      </c>
      <c r="F10850" s="7" t="s">
        <v>783</v>
      </c>
    </row>
    <row r="10851" customFormat="false" ht="15" hidden="false" customHeight="false" outlineLevel="0" collapsed="false">
      <c r="A10851" s="4" t="str">
        <f aca="false">B10851&amp;"|"&amp;C10851</f>
        <v>tdbPDB000026 Tyr-GUA|25</v>
      </c>
      <c r="B10851" s="4" t="s">
        <v>185</v>
      </c>
      <c r="C10851" s="4" t="s">
        <v>801</v>
      </c>
      <c r="D10851" s="4" t="n">
        <v>26</v>
      </c>
      <c r="E10851" s="8" t="s">
        <v>772</v>
      </c>
      <c r="F10851" s="7" t="s">
        <v>783</v>
      </c>
    </row>
    <row r="10852" customFormat="false" ht="15" hidden="false" customHeight="false" outlineLevel="0" collapsed="false">
      <c r="A10852" s="4" t="str">
        <f aca="false">B10852&amp;"|"&amp;C10852</f>
        <v>tdbPDB000026 Tyr-GUA|26</v>
      </c>
      <c r="B10852" s="4" t="s">
        <v>185</v>
      </c>
      <c r="C10852" s="4" t="s">
        <v>802</v>
      </c>
      <c r="D10852" s="4" t="n">
        <v>27</v>
      </c>
      <c r="E10852" s="3" t="s">
        <v>459</v>
      </c>
      <c r="F10852" s="4" t="s">
        <v>803</v>
      </c>
    </row>
    <row r="10853" customFormat="false" ht="15" hidden="false" customHeight="false" outlineLevel="0" collapsed="false">
      <c r="A10853" s="4" t="str">
        <f aca="false">B10853&amp;"|"&amp;C10853</f>
        <v>tdbPDB000026 Tyr-GUA|27</v>
      </c>
      <c r="B10853" s="4" t="s">
        <v>185</v>
      </c>
      <c r="C10853" s="4" t="s">
        <v>804</v>
      </c>
      <c r="D10853" s="4" t="n">
        <v>28</v>
      </c>
      <c r="E10853" s="21" t="s">
        <v>459</v>
      </c>
      <c r="F10853" s="22" t="s">
        <v>805</v>
      </c>
    </row>
    <row r="10854" customFormat="false" ht="15" hidden="false" customHeight="false" outlineLevel="0" collapsed="false">
      <c r="A10854" s="4" t="str">
        <f aca="false">B10854&amp;"|"&amp;C10854</f>
        <v>tdbPDB000026 Tyr-GUA|28</v>
      </c>
      <c r="B10854" s="4" t="s">
        <v>185</v>
      </c>
      <c r="C10854" s="4" t="s">
        <v>806</v>
      </c>
      <c r="D10854" s="4" t="n">
        <v>29</v>
      </c>
      <c r="E10854" s="21" t="s">
        <v>772</v>
      </c>
      <c r="F10854" s="22" t="s">
        <v>805</v>
      </c>
    </row>
    <row r="10855" customFormat="false" ht="15" hidden="false" customHeight="false" outlineLevel="0" collapsed="false">
      <c r="A10855" s="4" t="str">
        <f aca="false">B10855&amp;"|"&amp;C10855</f>
        <v>tdbPDB000026 Tyr-GUA|29</v>
      </c>
      <c r="B10855" s="4" t="s">
        <v>185</v>
      </c>
      <c r="C10855" s="4" t="s">
        <v>807</v>
      </c>
      <c r="D10855" s="4" t="n">
        <v>30</v>
      </c>
      <c r="E10855" s="21" t="s">
        <v>459</v>
      </c>
      <c r="F10855" s="22" t="s">
        <v>805</v>
      </c>
    </row>
    <row r="10856" customFormat="false" ht="15" hidden="false" customHeight="false" outlineLevel="0" collapsed="false">
      <c r="A10856" s="4" t="str">
        <f aca="false">B10856&amp;"|"&amp;C10856</f>
        <v>tdbPDB000026 Tyr-GUA|30</v>
      </c>
      <c r="B10856" s="4" t="s">
        <v>185</v>
      </c>
      <c r="C10856" s="4" t="s">
        <v>808</v>
      </c>
      <c r="D10856" s="4" t="n">
        <v>31</v>
      </c>
      <c r="E10856" s="21" t="s">
        <v>459</v>
      </c>
      <c r="F10856" s="22" t="s">
        <v>805</v>
      </c>
    </row>
    <row r="10857" customFormat="false" ht="15" hidden="false" customHeight="false" outlineLevel="0" collapsed="false">
      <c r="A10857" s="4" t="str">
        <f aca="false">B10857&amp;"|"&amp;C10857</f>
        <v>tdbPDB000026 Tyr-GUA|31</v>
      </c>
      <c r="B10857" s="4" t="s">
        <v>185</v>
      </c>
      <c r="C10857" s="4" t="s">
        <v>809</v>
      </c>
      <c r="D10857" s="4" t="n">
        <v>32</v>
      </c>
      <c r="E10857" s="21" t="s">
        <v>780</v>
      </c>
      <c r="F10857" s="22" t="s">
        <v>805</v>
      </c>
    </row>
    <row r="10858" customFormat="false" ht="15" hidden="false" customHeight="false" outlineLevel="0" collapsed="false">
      <c r="A10858" s="4" t="str">
        <f aca="false">B10858&amp;"|"&amp;C10858</f>
        <v>tdbPDB000026 Tyr-GUA|32</v>
      </c>
      <c r="B10858" s="4" t="s">
        <v>185</v>
      </c>
      <c r="C10858" s="4" t="s">
        <v>810</v>
      </c>
      <c r="D10858" s="4" t="n">
        <v>33</v>
      </c>
      <c r="E10858" s="19" t="s">
        <v>772</v>
      </c>
      <c r="F10858" s="20" t="s">
        <v>811</v>
      </c>
    </row>
    <row r="10859" customFormat="false" ht="15" hidden="false" customHeight="false" outlineLevel="0" collapsed="false">
      <c r="A10859" s="4" t="str">
        <f aca="false">B10859&amp;"|"&amp;C10859</f>
        <v>tdbPDB000026 Tyr-GUA|33</v>
      </c>
      <c r="B10859" s="4" t="s">
        <v>185</v>
      </c>
      <c r="C10859" s="4" t="s">
        <v>812</v>
      </c>
      <c r="D10859" s="4" t="n">
        <v>34</v>
      </c>
      <c r="E10859" s="19" t="s">
        <v>777</v>
      </c>
      <c r="F10859" s="20" t="s">
        <v>811</v>
      </c>
    </row>
    <row r="10860" customFormat="false" ht="15" hidden="false" customHeight="false" outlineLevel="0" collapsed="false">
      <c r="A10860" s="4" t="str">
        <f aca="false">B10860&amp;"|"&amp;C10860</f>
        <v>tdbPDB000026 Tyr-GUA|34</v>
      </c>
      <c r="B10860" s="4" t="s">
        <v>185</v>
      </c>
      <c r="C10860" s="4" t="s">
        <v>813</v>
      </c>
      <c r="D10860" s="4" t="n">
        <v>35</v>
      </c>
      <c r="E10860" s="19" t="s">
        <v>459</v>
      </c>
      <c r="F10860" s="20" t="s">
        <v>811</v>
      </c>
    </row>
    <row r="10861" customFormat="false" ht="15" hidden="false" customHeight="false" outlineLevel="0" collapsed="false">
      <c r="A10861" s="4" t="str">
        <f aca="false">B10861&amp;"|"&amp;C10861</f>
        <v>tdbPDB000026 Tyr-GUA|35</v>
      </c>
      <c r="B10861" s="4" t="s">
        <v>185</v>
      </c>
      <c r="C10861" s="4" t="s">
        <v>814</v>
      </c>
      <c r="D10861" s="4" t="n">
        <v>36</v>
      </c>
      <c r="E10861" s="19" t="s">
        <v>777</v>
      </c>
      <c r="F10861" s="20" t="s">
        <v>811</v>
      </c>
    </row>
    <row r="10862" customFormat="false" ht="15" hidden="false" customHeight="false" outlineLevel="0" collapsed="false">
      <c r="A10862" s="4" t="str">
        <f aca="false">B10862&amp;"|"&amp;C10862</f>
        <v>tdbPDB000026 Tyr-GUA|36</v>
      </c>
      <c r="B10862" s="4" t="s">
        <v>185</v>
      </c>
      <c r="C10862" s="4" t="s">
        <v>815</v>
      </c>
      <c r="D10862" s="4" t="n">
        <v>37</v>
      </c>
      <c r="E10862" s="19" t="s">
        <v>780</v>
      </c>
      <c r="F10862" s="20" t="s">
        <v>811</v>
      </c>
    </row>
    <row r="10863" customFormat="false" ht="15" hidden="false" customHeight="false" outlineLevel="0" collapsed="false">
      <c r="A10863" s="4" t="str">
        <f aca="false">B10863&amp;"|"&amp;C10863</f>
        <v>tdbPDB000026 Tyr-GUA|37</v>
      </c>
      <c r="B10863" s="4" t="s">
        <v>185</v>
      </c>
      <c r="C10863" s="4" t="s">
        <v>816</v>
      </c>
      <c r="D10863" s="4" t="n">
        <v>38</v>
      </c>
      <c r="E10863" s="19" t="s">
        <v>459</v>
      </c>
      <c r="F10863" s="20" t="s">
        <v>811</v>
      </c>
    </row>
    <row r="10864" customFormat="false" ht="15" hidden="false" customHeight="false" outlineLevel="0" collapsed="false">
      <c r="A10864" s="4" t="str">
        <f aca="false">B10864&amp;"|"&amp;C10864</f>
        <v>tdbPDB000026 Tyr-GUA|38</v>
      </c>
      <c r="B10864" s="4" t="s">
        <v>185</v>
      </c>
      <c r="C10864" s="4" t="s">
        <v>817</v>
      </c>
      <c r="D10864" s="4" t="n">
        <v>39</v>
      </c>
      <c r="E10864" s="19" t="s">
        <v>780</v>
      </c>
      <c r="F10864" s="20" t="s">
        <v>811</v>
      </c>
    </row>
    <row r="10865" customFormat="false" ht="15" hidden="false" customHeight="false" outlineLevel="0" collapsed="false">
      <c r="A10865" s="4" t="str">
        <f aca="false">B10865&amp;"|"&amp;C10865</f>
        <v>tdbPDB000026 Tyr-GUA|39</v>
      </c>
      <c r="B10865" s="4" t="s">
        <v>185</v>
      </c>
      <c r="C10865" s="4" t="s">
        <v>818</v>
      </c>
      <c r="D10865" s="4" t="n">
        <v>40</v>
      </c>
      <c r="E10865" s="21" t="s">
        <v>777</v>
      </c>
      <c r="F10865" s="22" t="s">
        <v>805</v>
      </c>
    </row>
    <row r="10866" customFormat="false" ht="15" hidden="false" customHeight="false" outlineLevel="0" collapsed="false">
      <c r="A10866" s="4" t="str">
        <f aca="false">B10866&amp;"|"&amp;C10866</f>
        <v>tdbPDB000026 Tyr-GUA|40</v>
      </c>
      <c r="B10866" s="4" t="s">
        <v>185</v>
      </c>
      <c r="C10866" s="4" t="s">
        <v>819</v>
      </c>
      <c r="D10866" s="4" t="n">
        <v>41</v>
      </c>
      <c r="E10866" s="21" t="s">
        <v>772</v>
      </c>
      <c r="F10866" s="22" t="s">
        <v>805</v>
      </c>
    </row>
    <row r="10867" customFormat="false" ht="15" hidden="false" customHeight="false" outlineLevel="0" collapsed="false">
      <c r="A10867" s="4" t="str">
        <f aca="false">B10867&amp;"|"&amp;C10867</f>
        <v>tdbPDB000026 Tyr-GUA|41</v>
      </c>
      <c r="B10867" s="4" t="s">
        <v>185</v>
      </c>
      <c r="C10867" s="4" t="s">
        <v>820</v>
      </c>
      <c r="D10867" s="4" t="n">
        <v>42</v>
      </c>
      <c r="E10867" s="21" t="s">
        <v>772</v>
      </c>
      <c r="F10867" s="22" t="s">
        <v>805</v>
      </c>
    </row>
    <row r="10868" customFormat="false" ht="15" hidden="false" customHeight="false" outlineLevel="0" collapsed="false">
      <c r="A10868" s="4" t="str">
        <f aca="false">B10868&amp;"|"&amp;C10868</f>
        <v>tdbPDB000026 Tyr-GUA|42</v>
      </c>
      <c r="B10868" s="4" t="s">
        <v>185</v>
      </c>
      <c r="C10868" s="4" t="s">
        <v>821</v>
      </c>
      <c r="D10868" s="4" t="n">
        <v>43</v>
      </c>
      <c r="E10868" s="21" t="s">
        <v>459</v>
      </c>
      <c r="F10868" s="22" t="s">
        <v>805</v>
      </c>
    </row>
    <row r="10869" customFormat="false" ht="15" hidden="false" customHeight="false" outlineLevel="0" collapsed="false">
      <c r="A10869" s="4" t="str">
        <f aca="false">B10869&amp;"|"&amp;C10869</f>
        <v>tdbPDB000026 Tyr-GUA|43</v>
      </c>
      <c r="B10869" s="4" t="s">
        <v>185</v>
      </c>
      <c r="C10869" s="4" t="s">
        <v>822</v>
      </c>
      <c r="D10869" s="4" t="n">
        <v>44</v>
      </c>
      <c r="E10869" s="21" t="s">
        <v>772</v>
      </c>
      <c r="F10869" s="22" t="s">
        <v>805</v>
      </c>
    </row>
    <row r="10870" customFormat="false" ht="15" hidden="false" customHeight="false" outlineLevel="0" collapsed="false">
      <c r="A10870" s="4" t="str">
        <f aca="false">B10870&amp;"|"&amp;C10870</f>
        <v>tdbPDB000026 Tyr-GUA|44</v>
      </c>
      <c r="B10870" s="4" t="s">
        <v>185</v>
      </c>
      <c r="C10870" s="4" t="s">
        <v>823</v>
      </c>
      <c r="D10870" s="4" t="n">
        <v>45</v>
      </c>
      <c r="E10870" s="19" t="s">
        <v>780</v>
      </c>
      <c r="F10870" s="20" t="s">
        <v>824</v>
      </c>
    </row>
    <row r="10871" customFormat="false" ht="15" hidden="false" customHeight="false" outlineLevel="0" collapsed="false">
      <c r="A10871" s="4" t="str">
        <f aca="false">B10871&amp;"|"&amp;C10871</f>
        <v>tdbPDB000026 Tyr-GUA|45</v>
      </c>
      <c r="B10871" s="4" t="s">
        <v>185</v>
      </c>
      <c r="C10871" s="4" t="s">
        <v>825</v>
      </c>
      <c r="D10871" s="4" t="n">
        <v>46</v>
      </c>
      <c r="E10871" s="19" t="s">
        <v>777</v>
      </c>
      <c r="F10871" s="20" t="s">
        <v>824</v>
      </c>
    </row>
    <row r="10872" customFormat="false" ht="15" hidden="false" customHeight="false" outlineLevel="0" collapsed="false">
      <c r="A10872" s="4" t="str">
        <f aca="false">B10872&amp;"|"&amp;C10872</f>
        <v>tdbPDB000026 Tyr-GUA|46</v>
      </c>
      <c r="B10872" s="4" t="s">
        <v>185</v>
      </c>
      <c r="C10872" s="4" t="s">
        <v>826</v>
      </c>
      <c r="D10872" s="4" t="n">
        <v>47</v>
      </c>
      <c r="E10872" s="19" t="s">
        <v>459</v>
      </c>
      <c r="F10872" s="20" t="s">
        <v>824</v>
      </c>
    </row>
    <row r="10873" customFormat="false" ht="15" hidden="false" customHeight="false" outlineLevel="0" collapsed="false">
      <c r="A10873" s="4" t="str">
        <f aca="false">B10873&amp;"|"&amp;C10873</f>
        <v>tdbPDB000026 Tyr-GUA|47</v>
      </c>
      <c r="B10873" s="4" t="s">
        <v>185</v>
      </c>
      <c r="C10873" s="4" t="s">
        <v>827</v>
      </c>
      <c r="D10873" s="4" t="n">
        <v>48</v>
      </c>
      <c r="E10873" s="19" t="s">
        <v>777</v>
      </c>
      <c r="F10873" s="20" t="s">
        <v>824</v>
      </c>
    </row>
    <row r="10874" customFormat="false" ht="15" hidden="false" customHeight="false" outlineLevel="0" collapsed="false">
      <c r="A10874" s="4" t="str">
        <f aca="false">B10874&amp;"|"&amp;C10874</f>
        <v>tdbPDB000026 Tyr-GUA|48</v>
      </c>
      <c r="B10874" s="4" t="s">
        <v>185</v>
      </c>
      <c r="C10874" s="4" t="s">
        <v>828</v>
      </c>
      <c r="D10874" s="4" t="n">
        <v>49</v>
      </c>
      <c r="E10874" s="19" t="s">
        <v>772</v>
      </c>
      <c r="F10874" s="20" t="s">
        <v>824</v>
      </c>
    </row>
    <row r="10875" customFormat="false" ht="15" hidden="false" customHeight="false" outlineLevel="0" collapsed="false">
      <c r="A10875" s="4" t="str">
        <f aca="false">B10875&amp;"|"&amp;C10875</f>
        <v>tdbPDB000026 Tyr-GUA|49</v>
      </c>
      <c r="B10875" s="4" t="s">
        <v>185</v>
      </c>
      <c r="C10875" s="4" t="s">
        <v>829</v>
      </c>
      <c r="D10875" s="4" t="n">
        <v>50</v>
      </c>
      <c r="E10875" s="23" t="s">
        <v>459</v>
      </c>
      <c r="F10875" s="10" t="s">
        <v>830</v>
      </c>
    </row>
    <row r="10876" customFormat="false" ht="15" hidden="false" customHeight="false" outlineLevel="0" collapsed="false">
      <c r="A10876" s="4" t="str">
        <f aca="false">B10876&amp;"|"&amp;C10876</f>
        <v>tdbPDB000026 Tyr-GUA|50</v>
      </c>
      <c r="B10876" s="4" t="s">
        <v>185</v>
      </c>
      <c r="C10876" s="4" t="s">
        <v>831</v>
      </c>
      <c r="D10876" s="4" t="n">
        <v>51</v>
      </c>
      <c r="E10876" s="23" t="s">
        <v>772</v>
      </c>
      <c r="F10876" s="10" t="s">
        <v>830</v>
      </c>
    </row>
    <row r="10877" customFormat="false" ht="15" hidden="false" customHeight="false" outlineLevel="0" collapsed="false">
      <c r="A10877" s="4" t="str">
        <f aca="false">B10877&amp;"|"&amp;C10877</f>
        <v>tdbPDB000026 Tyr-GUA|51</v>
      </c>
      <c r="B10877" s="4" t="s">
        <v>185</v>
      </c>
      <c r="C10877" s="4" t="s">
        <v>832</v>
      </c>
      <c r="D10877" s="4" t="n">
        <v>52</v>
      </c>
      <c r="E10877" s="23" t="s">
        <v>777</v>
      </c>
      <c r="F10877" s="10" t="s">
        <v>830</v>
      </c>
    </row>
    <row r="10878" customFormat="false" ht="15" hidden="false" customHeight="false" outlineLevel="0" collapsed="false">
      <c r="A10878" s="4" t="str">
        <f aca="false">B10878&amp;"|"&amp;C10878</f>
        <v>tdbPDB000026 Tyr-GUA|52</v>
      </c>
      <c r="B10878" s="4" t="s">
        <v>185</v>
      </c>
      <c r="C10878" s="4" t="s">
        <v>833</v>
      </c>
      <c r="D10878" s="4" t="n">
        <v>53</v>
      </c>
      <c r="E10878" s="23" t="s">
        <v>459</v>
      </c>
      <c r="F10878" s="10" t="s">
        <v>830</v>
      </c>
    </row>
    <row r="10879" customFormat="false" ht="15" hidden="false" customHeight="false" outlineLevel="0" collapsed="false">
      <c r="A10879" s="4" t="str">
        <f aca="false">B10879&amp;"|"&amp;C10879</f>
        <v>tdbPDB000026 Tyr-GUA|53</v>
      </c>
      <c r="B10879" s="4" t="s">
        <v>185</v>
      </c>
      <c r="C10879" s="4" t="s">
        <v>834</v>
      </c>
      <c r="D10879" s="4" t="n">
        <v>54</v>
      </c>
      <c r="E10879" s="23" t="s">
        <v>459</v>
      </c>
      <c r="F10879" s="10" t="s">
        <v>830</v>
      </c>
    </row>
    <row r="10880" customFormat="false" ht="15" hidden="false" customHeight="false" outlineLevel="0" collapsed="false">
      <c r="A10880" s="4" t="str">
        <f aca="false">B10880&amp;"|"&amp;C10880</f>
        <v>tdbPDB000026 Tyr-GUA|54</v>
      </c>
      <c r="B10880" s="4" t="s">
        <v>185</v>
      </c>
      <c r="C10880" s="4" t="s">
        <v>835</v>
      </c>
      <c r="D10880" s="4" t="n">
        <v>55</v>
      </c>
      <c r="E10880" s="19" t="s">
        <v>777</v>
      </c>
      <c r="F10880" s="20" t="s">
        <v>836</v>
      </c>
    </row>
    <row r="10881" customFormat="false" ht="15" hidden="false" customHeight="false" outlineLevel="0" collapsed="false">
      <c r="A10881" s="4" t="str">
        <f aca="false">B10881&amp;"|"&amp;C10881</f>
        <v>tdbPDB000026 Tyr-GUA|55</v>
      </c>
      <c r="B10881" s="4" t="s">
        <v>185</v>
      </c>
      <c r="C10881" s="4" t="s">
        <v>837</v>
      </c>
      <c r="D10881" s="4" t="n">
        <v>56</v>
      </c>
      <c r="E10881" s="19" t="s">
        <v>777</v>
      </c>
      <c r="F10881" s="20" t="s">
        <v>836</v>
      </c>
    </row>
    <row r="10882" customFormat="false" ht="15" hidden="false" customHeight="false" outlineLevel="0" collapsed="false">
      <c r="A10882" s="4" t="str">
        <f aca="false">B10882&amp;"|"&amp;C10882</f>
        <v>tdbPDB000026 Tyr-GUA|56</v>
      </c>
      <c r="B10882" s="4" t="s">
        <v>185</v>
      </c>
      <c r="C10882" s="4" t="s">
        <v>838</v>
      </c>
      <c r="D10882" s="4" t="n">
        <v>57</v>
      </c>
      <c r="E10882" s="19" t="s">
        <v>772</v>
      </c>
      <c r="F10882" s="20" t="s">
        <v>836</v>
      </c>
    </row>
    <row r="10883" customFormat="false" ht="15" hidden="false" customHeight="false" outlineLevel="0" collapsed="false">
      <c r="A10883" s="4" t="str">
        <f aca="false">B10883&amp;"|"&amp;C10883</f>
        <v>tdbPDB000026 Tyr-GUA|57</v>
      </c>
      <c r="B10883" s="4" t="s">
        <v>185</v>
      </c>
      <c r="C10883" s="4" t="s">
        <v>839</v>
      </c>
      <c r="D10883" s="4" t="n">
        <v>58</v>
      </c>
      <c r="E10883" s="19" t="s">
        <v>780</v>
      </c>
      <c r="F10883" s="20" t="s">
        <v>836</v>
      </c>
    </row>
    <row r="10884" customFormat="false" ht="15" hidden="false" customHeight="false" outlineLevel="0" collapsed="false">
      <c r="A10884" s="4" t="str">
        <f aca="false">B10884&amp;"|"&amp;C10884</f>
        <v>tdbPDB000026 Tyr-GUA|58</v>
      </c>
      <c r="B10884" s="4" t="s">
        <v>185</v>
      </c>
      <c r="C10884" s="4" t="s">
        <v>840</v>
      </c>
      <c r="D10884" s="4" t="n">
        <v>59</v>
      </c>
      <c r="E10884" s="19" t="s">
        <v>780</v>
      </c>
      <c r="F10884" s="20" t="s">
        <v>836</v>
      </c>
    </row>
    <row r="10885" customFormat="false" ht="15" hidden="false" customHeight="false" outlineLevel="0" collapsed="false">
      <c r="A10885" s="4" t="str">
        <f aca="false">B10885&amp;"|"&amp;C10885</f>
        <v>tdbPDB000026 Tyr-GUA|59</v>
      </c>
      <c r="B10885" s="4" t="s">
        <v>185</v>
      </c>
      <c r="C10885" s="4" t="s">
        <v>841</v>
      </c>
      <c r="D10885" s="4" t="n">
        <v>60</v>
      </c>
      <c r="E10885" s="19" t="s">
        <v>780</v>
      </c>
      <c r="F10885" s="20" t="s">
        <v>836</v>
      </c>
    </row>
    <row r="10886" customFormat="false" ht="15" hidden="false" customHeight="false" outlineLevel="0" collapsed="false">
      <c r="A10886" s="4" t="str">
        <f aca="false">B10886&amp;"|"&amp;C10886</f>
        <v>tdbPDB000026 Tyr-GUA|60</v>
      </c>
      <c r="B10886" s="4" t="s">
        <v>185</v>
      </c>
      <c r="C10886" s="4" t="s">
        <v>842</v>
      </c>
      <c r="D10886" s="4" t="n">
        <v>61</v>
      </c>
      <c r="E10886" s="19" t="s">
        <v>777</v>
      </c>
      <c r="F10886" s="20" t="s">
        <v>836</v>
      </c>
    </row>
    <row r="10887" customFormat="false" ht="15" hidden="false" customHeight="false" outlineLevel="0" collapsed="false">
      <c r="A10887" s="4" t="str">
        <f aca="false">B10887&amp;"|"&amp;C10887</f>
        <v>tdbPDB000026 Tyr-GUA|61</v>
      </c>
      <c r="B10887" s="4" t="s">
        <v>185</v>
      </c>
      <c r="C10887" s="4" t="s">
        <v>843</v>
      </c>
      <c r="D10887" s="4" t="n">
        <v>62</v>
      </c>
      <c r="E10887" s="23" t="s">
        <v>772</v>
      </c>
      <c r="F10887" s="10" t="s">
        <v>830</v>
      </c>
    </row>
    <row r="10888" customFormat="false" ht="15" hidden="false" customHeight="false" outlineLevel="0" collapsed="false">
      <c r="A10888" s="4" t="str">
        <f aca="false">B10888&amp;"|"&amp;C10888</f>
        <v>tdbPDB000026 Tyr-GUA|62</v>
      </c>
      <c r="B10888" s="4" t="s">
        <v>185</v>
      </c>
      <c r="C10888" s="4" t="s">
        <v>844</v>
      </c>
      <c r="D10888" s="4" t="n">
        <v>63</v>
      </c>
      <c r="E10888" s="23" t="s">
        <v>772</v>
      </c>
      <c r="F10888" s="10" t="s">
        <v>830</v>
      </c>
    </row>
    <row r="10889" customFormat="false" ht="15" hidden="false" customHeight="false" outlineLevel="0" collapsed="false">
      <c r="A10889" s="4" t="str">
        <f aca="false">B10889&amp;"|"&amp;C10889</f>
        <v>tdbPDB000026 Tyr-GUA|63</v>
      </c>
      <c r="B10889" s="4" t="s">
        <v>185</v>
      </c>
      <c r="C10889" s="4" t="s">
        <v>845</v>
      </c>
      <c r="D10889" s="4" t="n">
        <v>64</v>
      </c>
      <c r="E10889" s="23" t="s">
        <v>459</v>
      </c>
      <c r="F10889" s="10" t="s">
        <v>830</v>
      </c>
    </row>
    <row r="10890" customFormat="false" ht="15" hidden="false" customHeight="false" outlineLevel="0" collapsed="false">
      <c r="A10890" s="4" t="str">
        <f aca="false">B10890&amp;"|"&amp;C10890</f>
        <v>tdbPDB000026 Tyr-GUA|64</v>
      </c>
      <c r="B10890" s="4" t="s">
        <v>185</v>
      </c>
      <c r="C10890" s="4" t="s">
        <v>846</v>
      </c>
      <c r="D10890" s="4" t="n">
        <v>65</v>
      </c>
      <c r="E10890" s="23" t="s">
        <v>459</v>
      </c>
      <c r="F10890" s="10" t="s">
        <v>830</v>
      </c>
    </row>
    <row r="10891" customFormat="false" ht="15" hidden="false" customHeight="false" outlineLevel="0" collapsed="false">
      <c r="A10891" s="4" t="str">
        <f aca="false">B10891&amp;"|"&amp;C10891</f>
        <v>tdbPDB000026 Tyr-GUA|65</v>
      </c>
      <c r="B10891" s="4" t="s">
        <v>185</v>
      </c>
      <c r="C10891" s="4" t="s">
        <v>847</v>
      </c>
      <c r="D10891" s="4" t="n">
        <v>66</v>
      </c>
      <c r="E10891" s="23" t="s">
        <v>772</v>
      </c>
      <c r="F10891" s="10" t="s">
        <v>830</v>
      </c>
    </row>
    <row r="10892" customFormat="false" ht="15" hidden="false" customHeight="false" outlineLevel="0" collapsed="false">
      <c r="A10892" s="4" t="str">
        <f aca="false">B10892&amp;"|"&amp;C10892</f>
        <v>tdbPDB000026 Tyr-GUA|66</v>
      </c>
      <c r="B10892" s="4" t="s">
        <v>185</v>
      </c>
      <c r="C10892" s="4" t="s">
        <v>848</v>
      </c>
      <c r="D10892" s="4" t="n">
        <v>67</v>
      </c>
      <c r="E10892" s="17" t="s">
        <v>772</v>
      </c>
      <c r="F10892" s="18" t="s">
        <v>768</v>
      </c>
    </row>
    <row r="10893" customFormat="false" ht="15" hidden="false" customHeight="false" outlineLevel="0" collapsed="false">
      <c r="A10893" s="4" t="str">
        <f aca="false">B10893&amp;"|"&amp;C10893</f>
        <v>tdbPDB000026 Tyr-GUA|67</v>
      </c>
      <c r="B10893" s="4" t="s">
        <v>185</v>
      </c>
      <c r="C10893" s="4" t="s">
        <v>849</v>
      </c>
      <c r="D10893" s="4" t="n">
        <v>68</v>
      </c>
      <c r="E10893" s="17" t="s">
        <v>772</v>
      </c>
      <c r="F10893" s="18" t="s">
        <v>768</v>
      </c>
    </row>
    <row r="10894" customFormat="false" ht="15" hidden="false" customHeight="false" outlineLevel="0" collapsed="false">
      <c r="A10894" s="4" t="str">
        <f aca="false">B10894&amp;"|"&amp;C10894</f>
        <v>tdbPDB000026 Tyr-GUA|68</v>
      </c>
      <c r="B10894" s="4" t="s">
        <v>185</v>
      </c>
      <c r="C10894" s="4" t="s">
        <v>850</v>
      </c>
      <c r="D10894" s="4" t="n">
        <v>69</v>
      </c>
      <c r="E10894" s="17" t="s">
        <v>459</v>
      </c>
      <c r="F10894" s="18" t="s">
        <v>768</v>
      </c>
    </row>
    <row r="10895" customFormat="false" ht="15" hidden="false" customHeight="false" outlineLevel="0" collapsed="false">
      <c r="A10895" s="4" t="str">
        <f aca="false">B10895&amp;"|"&amp;C10895</f>
        <v>tdbPDB000026 Tyr-GUA|69</v>
      </c>
      <c r="B10895" s="4" t="s">
        <v>185</v>
      </c>
      <c r="C10895" s="4" t="s">
        <v>851</v>
      </c>
      <c r="D10895" s="4" t="n">
        <v>70</v>
      </c>
      <c r="E10895" s="17" t="s">
        <v>772</v>
      </c>
      <c r="F10895" s="18" t="s">
        <v>768</v>
      </c>
    </row>
    <row r="10896" customFormat="false" ht="15" hidden="false" customHeight="false" outlineLevel="0" collapsed="false">
      <c r="A10896" s="4" t="str">
        <f aca="false">B10896&amp;"|"&amp;C10896</f>
        <v>tdbPDB000026 Tyr-GUA|70</v>
      </c>
      <c r="B10896" s="4" t="s">
        <v>185</v>
      </c>
      <c r="C10896" s="4" t="s">
        <v>852</v>
      </c>
      <c r="D10896" s="4" t="n">
        <v>71</v>
      </c>
      <c r="E10896" s="17" t="s">
        <v>772</v>
      </c>
      <c r="F10896" s="18" t="s">
        <v>768</v>
      </c>
    </row>
    <row r="10897" customFormat="false" ht="15" hidden="false" customHeight="false" outlineLevel="0" collapsed="false">
      <c r="A10897" s="4" t="str">
        <f aca="false">B10897&amp;"|"&amp;C10897</f>
        <v>tdbPDB000026 Tyr-GUA|71</v>
      </c>
      <c r="B10897" s="4" t="s">
        <v>185</v>
      </c>
      <c r="C10897" s="4" t="s">
        <v>853</v>
      </c>
      <c r="D10897" s="4" t="n">
        <v>72</v>
      </c>
      <c r="E10897" s="17" t="s">
        <v>459</v>
      </c>
      <c r="F10897" s="18" t="s">
        <v>768</v>
      </c>
    </row>
    <row r="10898" customFormat="false" ht="15" hidden="false" customHeight="false" outlineLevel="0" collapsed="false">
      <c r="A10898" s="4" t="str">
        <f aca="false">B10898&amp;"|"&amp;C10898</f>
        <v>tdbPDB000026 Tyr-GUA|72</v>
      </c>
      <c r="B10898" s="4" t="s">
        <v>185</v>
      </c>
      <c r="C10898" s="4" t="s">
        <v>854</v>
      </c>
      <c r="D10898" s="4" t="n">
        <v>73</v>
      </c>
      <c r="E10898" s="17" t="s">
        <v>459</v>
      </c>
      <c r="F10898" s="18" t="s">
        <v>768</v>
      </c>
    </row>
    <row r="10899" customFormat="false" ht="15" hidden="false" customHeight="false" outlineLevel="0" collapsed="false">
      <c r="A10899" s="4" t="str">
        <f aca="false">B10899&amp;"|"&amp;C10899</f>
        <v>tdbPDB000031 Cys-GCA|1</v>
      </c>
      <c r="B10899" s="4" t="s">
        <v>186</v>
      </c>
      <c r="C10899" s="4" t="s">
        <v>767</v>
      </c>
      <c r="D10899" s="4" t="n">
        <v>1</v>
      </c>
      <c r="E10899" s="17" t="s">
        <v>459</v>
      </c>
      <c r="F10899" s="18" t="s">
        <v>768</v>
      </c>
    </row>
    <row r="10900" customFormat="false" ht="15" hidden="false" customHeight="false" outlineLevel="0" collapsed="false">
      <c r="A10900" s="4" t="str">
        <f aca="false">B10900&amp;"|"&amp;C10900</f>
        <v>tdbPDB000031 Cys-GCA|2</v>
      </c>
      <c r="B10900" s="4" t="s">
        <v>186</v>
      </c>
      <c r="C10900" s="4" t="s">
        <v>769</v>
      </c>
      <c r="D10900" s="4" t="n">
        <v>2</v>
      </c>
      <c r="E10900" s="17" t="s">
        <v>772</v>
      </c>
      <c r="F10900" s="18" t="s">
        <v>768</v>
      </c>
    </row>
    <row r="10901" customFormat="false" ht="15" hidden="false" customHeight="false" outlineLevel="0" collapsed="false">
      <c r="A10901" s="4" t="str">
        <f aca="false">B10901&amp;"|"&amp;C10901</f>
        <v>tdbPDB000031 Cys-GCA|3</v>
      </c>
      <c r="B10901" s="4" t="s">
        <v>186</v>
      </c>
      <c r="C10901" s="4" t="s">
        <v>770</v>
      </c>
      <c r="D10901" s="4" t="n">
        <v>3</v>
      </c>
      <c r="E10901" s="17" t="s">
        <v>772</v>
      </c>
      <c r="F10901" s="18" t="s">
        <v>768</v>
      </c>
    </row>
    <row r="10902" customFormat="false" ht="15" hidden="false" customHeight="false" outlineLevel="0" collapsed="false">
      <c r="A10902" s="4" t="str">
        <f aca="false">B10902&amp;"|"&amp;C10902</f>
        <v>tdbPDB000031 Cys-GCA|4</v>
      </c>
      <c r="B10902" s="4" t="s">
        <v>186</v>
      </c>
      <c r="C10902" s="4" t="s">
        <v>771</v>
      </c>
      <c r="D10902" s="4" t="n">
        <v>4</v>
      </c>
      <c r="E10902" s="17" t="s">
        <v>780</v>
      </c>
      <c r="F10902" s="18" t="s">
        <v>768</v>
      </c>
    </row>
    <row r="10903" customFormat="false" ht="15" hidden="false" customHeight="false" outlineLevel="0" collapsed="false">
      <c r="A10903" s="4" t="str">
        <f aca="false">B10903&amp;"|"&amp;C10903</f>
        <v>tdbPDB000031 Cys-GCA|5</v>
      </c>
      <c r="B10903" s="4" t="s">
        <v>186</v>
      </c>
      <c r="C10903" s="4" t="s">
        <v>773</v>
      </c>
      <c r="D10903" s="4" t="n">
        <v>5</v>
      </c>
      <c r="E10903" s="17" t="s">
        <v>459</v>
      </c>
      <c r="F10903" s="18" t="s">
        <v>768</v>
      </c>
    </row>
    <row r="10904" customFormat="false" ht="15" hidden="false" customHeight="false" outlineLevel="0" collapsed="false">
      <c r="A10904" s="4" t="str">
        <f aca="false">B10904&amp;"|"&amp;C10904</f>
        <v>tdbPDB000031 Cys-GCA|6</v>
      </c>
      <c r="B10904" s="4" t="s">
        <v>186</v>
      </c>
      <c r="C10904" s="4" t="s">
        <v>774</v>
      </c>
      <c r="D10904" s="4" t="n">
        <v>6</v>
      </c>
      <c r="E10904" s="17" t="s">
        <v>459</v>
      </c>
      <c r="F10904" s="18" t="s">
        <v>768</v>
      </c>
    </row>
    <row r="10905" customFormat="false" ht="15" hidden="false" customHeight="false" outlineLevel="0" collapsed="false">
      <c r="A10905" s="4" t="str">
        <f aca="false">B10905&amp;"|"&amp;C10905</f>
        <v>tdbPDB000031 Cys-GCA|7</v>
      </c>
      <c r="B10905" s="4" t="s">
        <v>186</v>
      </c>
      <c r="C10905" s="4" t="s">
        <v>775</v>
      </c>
      <c r="D10905" s="4" t="n">
        <v>7</v>
      </c>
      <c r="E10905" s="17" t="s">
        <v>459</v>
      </c>
      <c r="F10905" s="18" t="s">
        <v>768</v>
      </c>
    </row>
    <row r="10906" customFormat="false" ht="15" hidden="false" customHeight="false" outlineLevel="0" collapsed="false">
      <c r="A10906" s="4" t="str">
        <f aca="false">B10906&amp;"|"&amp;C10906</f>
        <v>tdbPDB000031 Cys-GCA|8</v>
      </c>
      <c r="B10906" s="4" t="s">
        <v>186</v>
      </c>
      <c r="C10906" s="4" t="s">
        <v>776</v>
      </c>
      <c r="D10906" s="4" t="n">
        <v>8</v>
      </c>
      <c r="E10906" s="3" t="s">
        <v>777</v>
      </c>
      <c r="F10906" s="4" t="s">
        <v>778</v>
      </c>
    </row>
    <row r="10907" customFormat="false" ht="15" hidden="false" customHeight="false" outlineLevel="0" collapsed="false">
      <c r="A10907" s="4" t="str">
        <f aca="false">B10907&amp;"|"&amp;C10907</f>
        <v>tdbPDB000031 Cys-GCA|9</v>
      </c>
      <c r="B10907" s="4" t="s">
        <v>186</v>
      </c>
      <c r="C10907" s="4" t="s">
        <v>779</v>
      </c>
      <c r="D10907" s="4" t="n">
        <v>9</v>
      </c>
      <c r="E10907" s="3" t="s">
        <v>459</v>
      </c>
      <c r="F10907" s="4" t="s">
        <v>781</v>
      </c>
    </row>
    <row r="10908" customFormat="false" ht="15" hidden="false" customHeight="false" outlineLevel="0" collapsed="false">
      <c r="A10908" s="4" t="str">
        <f aca="false">B10908&amp;"|"&amp;C10908</f>
        <v>tdbPDB000031 Cys-GCA|10</v>
      </c>
      <c r="B10908" s="4" t="s">
        <v>186</v>
      </c>
      <c r="C10908" s="4" t="s">
        <v>782</v>
      </c>
      <c r="D10908" s="4" t="n">
        <v>10</v>
      </c>
      <c r="E10908" s="8" t="s">
        <v>459</v>
      </c>
      <c r="F10908" s="7" t="s">
        <v>783</v>
      </c>
    </row>
    <row r="10909" customFormat="false" ht="15" hidden="false" customHeight="false" outlineLevel="0" collapsed="false">
      <c r="A10909" s="4" t="str">
        <f aca="false">B10909&amp;"|"&amp;C10909</f>
        <v>tdbPDB000031 Cys-GCA|11</v>
      </c>
      <c r="B10909" s="4" t="s">
        <v>186</v>
      </c>
      <c r="C10909" s="4" t="s">
        <v>784</v>
      </c>
      <c r="D10909" s="4" t="n">
        <v>11</v>
      </c>
      <c r="E10909" s="8" t="s">
        <v>772</v>
      </c>
      <c r="F10909" s="7" t="s">
        <v>783</v>
      </c>
    </row>
    <row r="10910" customFormat="false" ht="15" hidden="false" customHeight="false" outlineLevel="0" collapsed="false">
      <c r="A10910" s="4" t="str">
        <f aca="false">B10910&amp;"|"&amp;C10910</f>
        <v>tdbPDB000031 Cys-GCA|12</v>
      </c>
      <c r="B10910" s="4" t="s">
        <v>186</v>
      </c>
      <c r="C10910" s="4" t="s">
        <v>785</v>
      </c>
      <c r="D10910" s="4" t="n">
        <v>12</v>
      </c>
      <c r="E10910" s="8" t="s">
        <v>780</v>
      </c>
      <c r="F10910" s="7" t="s">
        <v>783</v>
      </c>
    </row>
    <row r="10911" customFormat="false" ht="15" hidden="false" customHeight="false" outlineLevel="0" collapsed="false">
      <c r="A10911" s="4" t="str">
        <f aca="false">B10911&amp;"|"&amp;C10911</f>
        <v>tdbPDB000031 Cys-GCA|13</v>
      </c>
      <c r="B10911" s="4" t="s">
        <v>186</v>
      </c>
      <c r="C10911" s="4" t="s">
        <v>786</v>
      </c>
      <c r="D10911" s="4" t="n">
        <v>13</v>
      </c>
      <c r="E10911" s="8" t="s">
        <v>459</v>
      </c>
      <c r="F10911" s="7" t="s">
        <v>783</v>
      </c>
    </row>
    <row r="10912" customFormat="false" ht="15" hidden="false" customHeight="false" outlineLevel="0" collapsed="false">
      <c r="A10912" s="4" t="str">
        <f aca="false">B10912&amp;"|"&amp;C10912</f>
        <v>tdbPDB000031 Cys-GCA|14</v>
      </c>
      <c r="B10912" s="4" t="s">
        <v>186</v>
      </c>
      <c r="C10912" s="4" t="s">
        <v>787</v>
      </c>
      <c r="D10912" s="4" t="n">
        <v>14</v>
      </c>
      <c r="E10912" s="19" t="s">
        <v>780</v>
      </c>
      <c r="F10912" s="20" t="s">
        <v>788</v>
      </c>
    </row>
    <row r="10913" customFormat="false" ht="15" hidden="false" customHeight="false" outlineLevel="0" collapsed="false">
      <c r="A10913" s="4" t="str">
        <f aca="false">B10913&amp;"|"&amp;C10913</f>
        <v>tdbPDB000031 Cys-GCA|15</v>
      </c>
      <c r="B10913" s="4" t="s">
        <v>186</v>
      </c>
      <c r="C10913" s="4" t="s">
        <v>789</v>
      </c>
      <c r="D10913" s="4" t="n">
        <v>15</v>
      </c>
      <c r="E10913" s="19" t="s">
        <v>459</v>
      </c>
      <c r="F10913" s="20" t="s">
        <v>788</v>
      </c>
    </row>
    <row r="10914" customFormat="false" ht="15" hidden="false" customHeight="false" outlineLevel="0" collapsed="false">
      <c r="A10914" s="4" t="str">
        <f aca="false">B10914&amp;"|"&amp;C10914</f>
        <v>tdbPDB000031 Cys-GCA|18</v>
      </c>
      <c r="B10914" s="4" t="s">
        <v>186</v>
      </c>
      <c r="C10914" s="4" t="s">
        <v>793</v>
      </c>
      <c r="D10914" s="4" t="n">
        <v>16</v>
      </c>
      <c r="E10914" s="19" t="s">
        <v>459</v>
      </c>
      <c r="F10914" s="20" t="s">
        <v>788</v>
      </c>
    </row>
    <row r="10915" customFormat="false" ht="15" hidden="false" customHeight="false" outlineLevel="0" collapsed="false">
      <c r="A10915" s="4" t="str">
        <f aca="false">B10915&amp;"|"&amp;C10915</f>
        <v>tdbPDB000031 Cys-GCA|19</v>
      </c>
      <c r="B10915" s="4" t="s">
        <v>186</v>
      </c>
      <c r="C10915" s="4" t="s">
        <v>794</v>
      </c>
      <c r="D10915" s="4" t="n">
        <v>17</v>
      </c>
      <c r="E10915" s="19" t="s">
        <v>459</v>
      </c>
      <c r="F10915" s="20" t="s">
        <v>788</v>
      </c>
    </row>
    <row r="10916" customFormat="false" ht="15" hidden="false" customHeight="false" outlineLevel="0" collapsed="false">
      <c r="A10916" s="4" t="str">
        <f aca="false">B10916&amp;"|"&amp;C10916</f>
        <v>tdbPDB000031 Cys-GCA|20</v>
      </c>
      <c r="B10916" s="4" t="s">
        <v>186</v>
      </c>
      <c r="C10916" s="4" t="s">
        <v>795</v>
      </c>
      <c r="D10916" s="4" t="n">
        <v>18</v>
      </c>
      <c r="E10916" s="19" t="s">
        <v>459</v>
      </c>
      <c r="F10916" s="20" t="s">
        <v>788</v>
      </c>
    </row>
    <row r="10917" customFormat="false" ht="15" hidden="false" customHeight="false" outlineLevel="0" collapsed="false">
      <c r="A10917" s="4" t="str">
        <f aca="false">B10917&amp;"|"&amp;C10917</f>
        <v>tdbPDB000031 Cys-GCA|20a</v>
      </c>
      <c r="B10917" s="4" t="s">
        <v>186</v>
      </c>
      <c r="C10917" s="4" t="s">
        <v>796</v>
      </c>
      <c r="D10917" s="4" t="n">
        <v>19</v>
      </c>
      <c r="E10917" s="19" t="s">
        <v>772</v>
      </c>
      <c r="F10917" s="20" t="s">
        <v>788</v>
      </c>
    </row>
    <row r="10918" customFormat="false" ht="15" hidden="false" customHeight="false" outlineLevel="0" collapsed="false">
      <c r="A10918" s="4" t="str">
        <f aca="false">B10918&amp;"|"&amp;C10918</f>
        <v>tdbPDB000031 Cys-GCA|21</v>
      </c>
      <c r="B10918" s="4" t="s">
        <v>186</v>
      </c>
      <c r="C10918" s="4" t="s">
        <v>797</v>
      </c>
      <c r="D10918" s="4" t="n">
        <v>20</v>
      </c>
      <c r="E10918" s="19" t="s">
        <v>777</v>
      </c>
      <c r="F10918" s="20" t="s">
        <v>788</v>
      </c>
    </row>
    <row r="10919" customFormat="false" ht="15" hidden="false" customHeight="false" outlineLevel="0" collapsed="false">
      <c r="A10919" s="4" t="str">
        <f aca="false">B10919&amp;"|"&amp;C10919</f>
        <v>tdbPDB000031 Cys-GCA|22</v>
      </c>
      <c r="B10919" s="4" t="s">
        <v>186</v>
      </c>
      <c r="C10919" s="4" t="s">
        <v>798</v>
      </c>
      <c r="D10919" s="4" t="n">
        <v>21</v>
      </c>
      <c r="E10919" s="8" t="s">
        <v>777</v>
      </c>
      <c r="F10919" s="7" t="s">
        <v>783</v>
      </c>
    </row>
    <row r="10920" customFormat="false" ht="15" hidden="false" customHeight="false" outlineLevel="0" collapsed="false">
      <c r="A10920" s="4" t="str">
        <f aca="false">B10920&amp;"|"&amp;C10920</f>
        <v>tdbPDB000031 Cys-GCA|23</v>
      </c>
      <c r="B10920" s="4" t="s">
        <v>186</v>
      </c>
      <c r="C10920" s="4" t="s">
        <v>799</v>
      </c>
      <c r="D10920" s="4" t="n">
        <v>22</v>
      </c>
      <c r="E10920" s="8" t="s">
        <v>777</v>
      </c>
      <c r="F10920" s="7" t="s">
        <v>783</v>
      </c>
    </row>
    <row r="10921" customFormat="false" ht="15" hidden="false" customHeight="false" outlineLevel="0" collapsed="false">
      <c r="A10921" s="4" t="str">
        <f aca="false">B10921&amp;"|"&amp;C10921</f>
        <v>tdbPDB000031 Cys-GCA|24</v>
      </c>
      <c r="B10921" s="4" t="s">
        <v>186</v>
      </c>
      <c r="C10921" s="4" t="s">
        <v>800</v>
      </c>
      <c r="D10921" s="4" t="n">
        <v>23</v>
      </c>
      <c r="E10921" s="8" t="s">
        <v>459</v>
      </c>
      <c r="F10921" s="7" t="s">
        <v>783</v>
      </c>
    </row>
    <row r="10922" customFormat="false" ht="15" hidden="false" customHeight="false" outlineLevel="0" collapsed="false">
      <c r="A10922" s="4" t="str">
        <f aca="false">B10922&amp;"|"&amp;C10922</f>
        <v>tdbPDB000031 Cys-GCA|25</v>
      </c>
      <c r="B10922" s="4" t="s">
        <v>186</v>
      </c>
      <c r="C10922" s="4" t="s">
        <v>801</v>
      </c>
      <c r="D10922" s="4" t="n">
        <v>24</v>
      </c>
      <c r="E10922" s="8" t="s">
        <v>772</v>
      </c>
      <c r="F10922" s="7" t="s">
        <v>783</v>
      </c>
    </row>
    <row r="10923" customFormat="false" ht="15" hidden="false" customHeight="false" outlineLevel="0" collapsed="false">
      <c r="A10923" s="4" t="str">
        <f aca="false">B10923&amp;"|"&amp;C10923</f>
        <v>tdbPDB000031 Cys-GCA|26</v>
      </c>
      <c r="B10923" s="4" t="s">
        <v>186</v>
      </c>
      <c r="C10923" s="4" t="s">
        <v>802</v>
      </c>
      <c r="D10923" s="4" t="n">
        <v>25</v>
      </c>
      <c r="E10923" s="3" t="s">
        <v>459</v>
      </c>
      <c r="F10923" s="4" t="s">
        <v>803</v>
      </c>
    </row>
    <row r="10924" customFormat="false" ht="15" hidden="false" customHeight="false" outlineLevel="0" collapsed="false">
      <c r="A10924" s="4" t="str">
        <f aca="false">B10924&amp;"|"&amp;C10924</f>
        <v>tdbPDB000031 Cys-GCA|27</v>
      </c>
      <c r="B10924" s="4" t="s">
        <v>186</v>
      </c>
      <c r="C10924" s="4" t="s">
        <v>804</v>
      </c>
      <c r="D10924" s="4" t="n">
        <v>26</v>
      </c>
      <c r="E10924" s="21" t="s">
        <v>459</v>
      </c>
      <c r="F10924" s="22" t="s">
        <v>805</v>
      </c>
    </row>
    <row r="10925" customFormat="false" ht="15" hidden="false" customHeight="false" outlineLevel="0" collapsed="false">
      <c r="A10925" s="4" t="str">
        <f aca="false">B10925&amp;"|"&amp;C10925</f>
        <v>tdbPDB000031 Cys-GCA|28</v>
      </c>
      <c r="B10925" s="4" t="s">
        <v>186</v>
      </c>
      <c r="C10925" s="4" t="s">
        <v>806</v>
      </c>
      <c r="D10925" s="4" t="n">
        <v>27</v>
      </c>
      <c r="E10925" s="21" t="s">
        <v>772</v>
      </c>
      <c r="F10925" s="22" t="s">
        <v>805</v>
      </c>
    </row>
    <row r="10926" customFormat="false" ht="15" hidden="false" customHeight="false" outlineLevel="0" collapsed="false">
      <c r="A10926" s="4" t="str">
        <f aca="false">B10926&amp;"|"&amp;C10926</f>
        <v>tdbPDB000031 Cys-GCA|29</v>
      </c>
      <c r="B10926" s="4" t="s">
        <v>186</v>
      </c>
      <c r="C10926" s="4" t="s">
        <v>807</v>
      </c>
      <c r="D10926" s="4" t="n">
        <v>28</v>
      </c>
      <c r="E10926" s="21" t="s">
        <v>459</v>
      </c>
      <c r="F10926" s="22" t="s">
        <v>805</v>
      </c>
    </row>
    <row r="10927" customFormat="false" ht="15" hidden="false" customHeight="false" outlineLevel="0" collapsed="false">
      <c r="A10927" s="4" t="str">
        <f aca="false">B10927&amp;"|"&amp;C10927</f>
        <v>tdbPDB000031 Cys-GCA|30</v>
      </c>
      <c r="B10927" s="4" t="s">
        <v>186</v>
      </c>
      <c r="C10927" s="4" t="s">
        <v>808</v>
      </c>
      <c r="D10927" s="4" t="n">
        <v>29</v>
      </c>
      <c r="E10927" s="21" t="s">
        <v>459</v>
      </c>
      <c r="F10927" s="22" t="s">
        <v>805</v>
      </c>
    </row>
    <row r="10928" customFormat="false" ht="15" hidden="false" customHeight="false" outlineLevel="0" collapsed="false">
      <c r="A10928" s="4" t="str">
        <f aca="false">B10928&amp;"|"&amp;C10928</f>
        <v>tdbPDB000031 Cys-GCA|31</v>
      </c>
      <c r="B10928" s="4" t="s">
        <v>186</v>
      </c>
      <c r="C10928" s="4" t="s">
        <v>809</v>
      </c>
      <c r="D10928" s="4" t="n">
        <v>30</v>
      </c>
      <c r="E10928" s="21" t="s">
        <v>780</v>
      </c>
      <c r="F10928" s="22" t="s">
        <v>805</v>
      </c>
    </row>
    <row r="10929" customFormat="false" ht="15" hidden="false" customHeight="false" outlineLevel="0" collapsed="false">
      <c r="A10929" s="4" t="str">
        <f aca="false">B10929&amp;"|"&amp;C10929</f>
        <v>tdbPDB000031 Cys-GCA|32</v>
      </c>
      <c r="B10929" s="4" t="s">
        <v>186</v>
      </c>
      <c r="C10929" s="4" t="s">
        <v>810</v>
      </c>
      <c r="D10929" s="4" t="n">
        <v>31</v>
      </c>
      <c r="E10929" s="19" t="s">
        <v>772</v>
      </c>
      <c r="F10929" s="20" t="s">
        <v>811</v>
      </c>
    </row>
    <row r="10930" customFormat="false" ht="15" hidden="false" customHeight="false" outlineLevel="0" collapsed="false">
      <c r="A10930" s="4" t="str">
        <f aca="false">B10930&amp;"|"&amp;C10930</f>
        <v>tdbPDB000031 Cys-GCA|33</v>
      </c>
      <c r="B10930" s="4" t="s">
        <v>186</v>
      </c>
      <c r="C10930" s="4" t="s">
        <v>812</v>
      </c>
      <c r="D10930" s="4" t="n">
        <v>32</v>
      </c>
      <c r="E10930" s="19" t="s">
        <v>777</v>
      </c>
      <c r="F10930" s="20" t="s">
        <v>811</v>
      </c>
    </row>
    <row r="10931" customFormat="false" ht="15" hidden="false" customHeight="false" outlineLevel="0" collapsed="false">
      <c r="A10931" s="4" t="str">
        <f aca="false">B10931&amp;"|"&amp;C10931</f>
        <v>tdbPDB000031 Cys-GCA|34</v>
      </c>
      <c r="B10931" s="4" t="s">
        <v>186</v>
      </c>
      <c r="C10931" s="4" t="s">
        <v>813</v>
      </c>
      <c r="D10931" s="4" t="n">
        <v>33</v>
      </c>
      <c r="E10931" s="19" t="s">
        <v>459</v>
      </c>
      <c r="F10931" s="20" t="s">
        <v>811</v>
      </c>
    </row>
    <row r="10932" customFormat="false" ht="15" hidden="false" customHeight="false" outlineLevel="0" collapsed="false">
      <c r="A10932" s="4" t="str">
        <f aca="false">B10932&amp;"|"&amp;C10932</f>
        <v>tdbPDB000031 Cys-GCA|35</v>
      </c>
      <c r="B10932" s="4" t="s">
        <v>186</v>
      </c>
      <c r="C10932" s="4" t="s">
        <v>814</v>
      </c>
      <c r="D10932" s="4" t="n">
        <v>34</v>
      </c>
      <c r="E10932" s="19" t="s">
        <v>772</v>
      </c>
      <c r="F10932" s="20" t="s">
        <v>811</v>
      </c>
    </row>
    <row r="10933" customFormat="false" ht="15" hidden="false" customHeight="false" outlineLevel="0" collapsed="false">
      <c r="A10933" s="4" t="str">
        <f aca="false">B10933&amp;"|"&amp;C10933</f>
        <v>tdbPDB000031 Cys-GCA|36</v>
      </c>
      <c r="B10933" s="4" t="s">
        <v>186</v>
      </c>
      <c r="C10933" s="4" t="s">
        <v>815</v>
      </c>
      <c r="D10933" s="4" t="n">
        <v>35</v>
      </c>
      <c r="E10933" s="19" t="s">
        <v>780</v>
      </c>
      <c r="F10933" s="20" t="s">
        <v>811</v>
      </c>
    </row>
    <row r="10934" customFormat="false" ht="15" hidden="false" customHeight="false" outlineLevel="0" collapsed="false">
      <c r="A10934" s="4" t="str">
        <f aca="false">B10934&amp;"|"&amp;C10934</f>
        <v>tdbPDB000031 Cys-GCA|37</v>
      </c>
      <c r="B10934" s="4" t="s">
        <v>186</v>
      </c>
      <c r="C10934" s="4" t="s">
        <v>816</v>
      </c>
      <c r="D10934" s="4" t="n">
        <v>36</v>
      </c>
      <c r="E10934" s="19" t="s">
        <v>459</v>
      </c>
      <c r="F10934" s="20" t="s">
        <v>811</v>
      </c>
    </row>
    <row r="10935" customFormat="false" ht="15" hidden="false" customHeight="false" outlineLevel="0" collapsed="false">
      <c r="A10935" s="4" t="str">
        <f aca="false">B10935&amp;"|"&amp;C10935</f>
        <v>tdbPDB000031 Cys-GCA|38</v>
      </c>
      <c r="B10935" s="4" t="s">
        <v>186</v>
      </c>
      <c r="C10935" s="4" t="s">
        <v>817</v>
      </c>
      <c r="D10935" s="4" t="n">
        <v>37</v>
      </c>
      <c r="E10935" s="19" t="s">
        <v>780</v>
      </c>
      <c r="F10935" s="20" t="s">
        <v>811</v>
      </c>
    </row>
    <row r="10936" customFormat="false" ht="15" hidden="false" customHeight="false" outlineLevel="0" collapsed="false">
      <c r="A10936" s="4" t="str">
        <f aca="false">B10936&amp;"|"&amp;C10936</f>
        <v>tdbPDB000031 Cys-GCA|39</v>
      </c>
      <c r="B10936" s="4" t="s">
        <v>186</v>
      </c>
      <c r="C10936" s="4" t="s">
        <v>818</v>
      </c>
      <c r="D10936" s="4" t="n">
        <v>38</v>
      </c>
      <c r="E10936" s="21" t="s">
        <v>777</v>
      </c>
      <c r="F10936" s="22" t="s">
        <v>805</v>
      </c>
    </row>
    <row r="10937" customFormat="false" ht="15" hidden="false" customHeight="false" outlineLevel="0" collapsed="false">
      <c r="A10937" s="4" t="str">
        <f aca="false">B10937&amp;"|"&amp;C10937</f>
        <v>tdbPDB000031 Cys-GCA|40</v>
      </c>
      <c r="B10937" s="4" t="s">
        <v>186</v>
      </c>
      <c r="C10937" s="4" t="s">
        <v>819</v>
      </c>
      <c r="D10937" s="4" t="n">
        <v>39</v>
      </c>
      <c r="E10937" s="21" t="s">
        <v>772</v>
      </c>
      <c r="F10937" s="22" t="s">
        <v>805</v>
      </c>
    </row>
    <row r="10938" customFormat="false" ht="15" hidden="false" customHeight="false" outlineLevel="0" collapsed="false">
      <c r="A10938" s="4" t="str">
        <f aca="false">B10938&amp;"|"&amp;C10938</f>
        <v>tdbPDB000031 Cys-GCA|41</v>
      </c>
      <c r="B10938" s="4" t="s">
        <v>186</v>
      </c>
      <c r="C10938" s="4" t="s">
        <v>820</v>
      </c>
      <c r="D10938" s="4" t="n">
        <v>40</v>
      </c>
      <c r="E10938" s="21" t="s">
        <v>772</v>
      </c>
      <c r="F10938" s="22" t="s">
        <v>805</v>
      </c>
    </row>
    <row r="10939" customFormat="false" ht="15" hidden="false" customHeight="false" outlineLevel="0" collapsed="false">
      <c r="A10939" s="4" t="str">
        <f aca="false">B10939&amp;"|"&amp;C10939</f>
        <v>tdbPDB000031 Cys-GCA|42</v>
      </c>
      <c r="B10939" s="4" t="s">
        <v>186</v>
      </c>
      <c r="C10939" s="4" t="s">
        <v>821</v>
      </c>
      <c r="D10939" s="4" t="n">
        <v>41</v>
      </c>
      <c r="E10939" s="21" t="s">
        <v>459</v>
      </c>
      <c r="F10939" s="22" t="s">
        <v>805</v>
      </c>
    </row>
    <row r="10940" customFormat="false" ht="15" hidden="false" customHeight="false" outlineLevel="0" collapsed="false">
      <c r="A10940" s="4" t="str">
        <f aca="false">B10940&amp;"|"&amp;C10940</f>
        <v>tdbPDB000031 Cys-GCA|43</v>
      </c>
      <c r="B10940" s="4" t="s">
        <v>186</v>
      </c>
      <c r="C10940" s="4" t="s">
        <v>822</v>
      </c>
      <c r="D10940" s="4" t="n">
        <v>42</v>
      </c>
      <c r="E10940" s="21" t="s">
        <v>772</v>
      </c>
      <c r="F10940" s="22" t="s">
        <v>805</v>
      </c>
    </row>
    <row r="10941" customFormat="false" ht="15" hidden="false" customHeight="false" outlineLevel="0" collapsed="false">
      <c r="A10941" s="4" t="str">
        <f aca="false">B10941&amp;"|"&amp;C10941</f>
        <v>tdbPDB000031 Cys-GCA|44</v>
      </c>
      <c r="B10941" s="4" t="s">
        <v>186</v>
      </c>
      <c r="C10941" s="4" t="s">
        <v>823</v>
      </c>
      <c r="D10941" s="4" t="n">
        <v>43</v>
      </c>
      <c r="E10941" s="19" t="s">
        <v>777</v>
      </c>
      <c r="F10941" s="20" t="s">
        <v>824</v>
      </c>
    </row>
    <row r="10942" customFormat="false" ht="15" hidden="false" customHeight="false" outlineLevel="0" collapsed="false">
      <c r="A10942" s="4" t="str">
        <f aca="false">B10942&amp;"|"&amp;C10942</f>
        <v>tdbPDB000031 Cys-GCA|45</v>
      </c>
      <c r="B10942" s="4" t="s">
        <v>186</v>
      </c>
      <c r="C10942" s="4" t="s">
        <v>825</v>
      </c>
      <c r="D10942" s="4" t="n">
        <v>44</v>
      </c>
      <c r="E10942" s="19" t="s">
        <v>777</v>
      </c>
      <c r="F10942" s="20" t="s">
        <v>824</v>
      </c>
    </row>
    <row r="10943" customFormat="false" ht="15" hidden="false" customHeight="false" outlineLevel="0" collapsed="false">
      <c r="A10943" s="4" t="str">
        <f aca="false">B10943&amp;"|"&amp;C10943</f>
        <v>tdbPDB000031 Cys-GCA|46</v>
      </c>
      <c r="B10943" s="4" t="s">
        <v>186</v>
      </c>
      <c r="C10943" s="4" t="s">
        <v>826</v>
      </c>
      <c r="D10943" s="4" t="n">
        <v>45</v>
      </c>
      <c r="E10943" s="19" t="s">
        <v>777</v>
      </c>
      <c r="F10943" s="20" t="s">
        <v>824</v>
      </c>
    </row>
    <row r="10944" customFormat="false" ht="15" hidden="false" customHeight="false" outlineLevel="0" collapsed="false">
      <c r="A10944" s="4" t="str">
        <f aca="false">B10944&amp;"|"&amp;C10944</f>
        <v>tdbPDB000031 Cys-GCA|47</v>
      </c>
      <c r="B10944" s="4" t="s">
        <v>186</v>
      </c>
      <c r="C10944" s="4" t="s">
        <v>827</v>
      </c>
      <c r="D10944" s="4" t="n">
        <v>46</v>
      </c>
      <c r="E10944" s="19" t="s">
        <v>780</v>
      </c>
      <c r="F10944" s="20" t="s">
        <v>824</v>
      </c>
    </row>
    <row r="10945" customFormat="false" ht="15" hidden="false" customHeight="false" outlineLevel="0" collapsed="false">
      <c r="A10945" s="4" t="str">
        <f aca="false">B10945&amp;"|"&amp;C10945</f>
        <v>tdbPDB000031 Cys-GCA|48</v>
      </c>
      <c r="B10945" s="4" t="s">
        <v>186</v>
      </c>
      <c r="C10945" s="4" t="s">
        <v>828</v>
      </c>
      <c r="D10945" s="4" t="n">
        <v>47</v>
      </c>
      <c r="E10945" s="19" t="s">
        <v>772</v>
      </c>
      <c r="F10945" s="20" t="s">
        <v>824</v>
      </c>
    </row>
    <row r="10946" customFormat="false" ht="15" hidden="false" customHeight="false" outlineLevel="0" collapsed="false">
      <c r="A10946" s="4" t="str">
        <f aca="false">B10946&amp;"|"&amp;C10946</f>
        <v>tdbPDB000031 Cys-GCA|49</v>
      </c>
      <c r="B10946" s="4" t="s">
        <v>186</v>
      </c>
      <c r="C10946" s="4" t="s">
        <v>829</v>
      </c>
      <c r="D10946" s="4" t="n">
        <v>48</v>
      </c>
      <c r="E10946" s="23" t="s">
        <v>772</v>
      </c>
      <c r="F10946" s="10" t="s">
        <v>830</v>
      </c>
    </row>
    <row r="10947" customFormat="false" ht="15" hidden="false" customHeight="false" outlineLevel="0" collapsed="false">
      <c r="A10947" s="4" t="str">
        <f aca="false">B10947&amp;"|"&amp;C10947</f>
        <v>tdbPDB000031 Cys-GCA|50</v>
      </c>
      <c r="B10947" s="4" t="s">
        <v>186</v>
      </c>
      <c r="C10947" s="4" t="s">
        <v>831</v>
      </c>
      <c r="D10947" s="4" t="n">
        <v>49</v>
      </c>
      <c r="E10947" s="23" t="s">
        <v>772</v>
      </c>
      <c r="F10947" s="10" t="s">
        <v>830</v>
      </c>
    </row>
    <row r="10948" customFormat="false" ht="15" hidden="false" customHeight="false" outlineLevel="0" collapsed="false">
      <c r="A10948" s="4" t="str">
        <f aca="false">B10948&amp;"|"&amp;C10948</f>
        <v>tdbPDB000031 Cys-GCA|51</v>
      </c>
      <c r="B10948" s="4" t="s">
        <v>186</v>
      </c>
      <c r="C10948" s="4" t="s">
        <v>832</v>
      </c>
      <c r="D10948" s="4" t="n">
        <v>50</v>
      </c>
      <c r="E10948" s="23" t="s">
        <v>772</v>
      </c>
      <c r="F10948" s="10" t="s">
        <v>830</v>
      </c>
    </row>
    <row r="10949" customFormat="false" ht="15" hidden="false" customHeight="false" outlineLevel="0" collapsed="false">
      <c r="A10949" s="4" t="str">
        <f aca="false">B10949&amp;"|"&amp;C10949</f>
        <v>tdbPDB000031 Cys-GCA|52</v>
      </c>
      <c r="B10949" s="4" t="s">
        <v>186</v>
      </c>
      <c r="C10949" s="4" t="s">
        <v>833</v>
      </c>
      <c r="D10949" s="4" t="n">
        <v>51</v>
      </c>
      <c r="E10949" s="23" t="s">
        <v>459</v>
      </c>
      <c r="F10949" s="10" t="s">
        <v>830</v>
      </c>
    </row>
    <row r="10950" customFormat="false" ht="15" hidden="false" customHeight="false" outlineLevel="0" collapsed="false">
      <c r="A10950" s="4" t="str">
        <f aca="false">B10950&amp;"|"&amp;C10950</f>
        <v>tdbPDB000031 Cys-GCA|53</v>
      </c>
      <c r="B10950" s="4" t="s">
        <v>186</v>
      </c>
      <c r="C10950" s="4" t="s">
        <v>834</v>
      </c>
      <c r="D10950" s="4" t="n">
        <v>52</v>
      </c>
      <c r="E10950" s="23" t="s">
        <v>459</v>
      </c>
      <c r="F10950" s="10" t="s">
        <v>830</v>
      </c>
    </row>
    <row r="10951" customFormat="false" ht="15" hidden="false" customHeight="false" outlineLevel="0" collapsed="false">
      <c r="A10951" s="4" t="str">
        <f aca="false">B10951&amp;"|"&amp;C10951</f>
        <v>tdbPDB000031 Cys-GCA|54</v>
      </c>
      <c r="B10951" s="4" t="s">
        <v>186</v>
      </c>
      <c r="C10951" s="4" t="s">
        <v>835</v>
      </c>
      <c r="D10951" s="4" t="n">
        <v>53</v>
      </c>
      <c r="E10951" s="19" t="s">
        <v>777</v>
      </c>
      <c r="F10951" s="20" t="s">
        <v>836</v>
      </c>
    </row>
    <row r="10952" customFormat="false" ht="15" hidden="false" customHeight="false" outlineLevel="0" collapsed="false">
      <c r="A10952" s="4" t="str">
        <f aca="false">B10952&amp;"|"&amp;C10952</f>
        <v>tdbPDB000031 Cys-GCA|55</v>
      </c>
      <c r="B10952" s="4" t="s">
        <v>186</v>
      </c>
      <c r="C10952" s="4" t="s">
        <v>837</v>
      </c>
      <c r="D10952" s="4" t="n">
        <v>54</v>
      </c>
      <c r="E10952" s="19" t="s">
        <v>777</v>
      </c>
      <c r="F10952" s="20" t="s">
        <v>836</v>
      </c>
    </row>
    <row r="10953" customFormat="false" ht="15" hidden="false" customHeight="false" outlineLevel="0" collapsed="false">
      <c r="A10953" s="4" t="str">
        <f aca="false">B10953&amp;"|"&amp;C10953</f>
        <v>tdbPDB000031 Cys-GCA|56</v>
      </c>
      <c r="B10953" s="4" t="s">
        <v>186</v>
      </c>
      <c r="C10953" s="4" t="s">
        <v>838</v>
      </c>
      <c r="D10953" s="4" t="n">
        <v>55</v>
      </c>
      <c r="E10953" s="19" t="s">
        <v>772</v>
      </c>
      <c r="F10953" s="20" t="s">
        <v>836</v>
      </c>
    </row>
    <row r="10954" customFormat="false" ht="15" hidden="false" customHeight="false" outlineLevel="0" collapsed="false">
      <c r="A10954" s="4" t="str">
        <f aca="false">B10954&amp;"|"&amp;C10954</f>
        <v>tdbPDB000031 Cys-GCA|57</v>
      </c>
      <c r="B10954" s="4" t="s">
        <v>186</v>
      </c>
      <c r="C10954" s="4" t="s">
        <v>839</v>
      </c>
      <c r="D10954" s="4" t="n">
        <v>56</v>
      </c>
      <c r="E10954" s="19" t="s">
        <v>459</v>
      </c>
      <c r="F10954" s="20" t="s">
        <v>836</v>
      </c>
    </row>
    <row r="10955" customFormat="false" ht="15" hidden="false" customHeight="false" outlineLevel="0" collapsed="false">
      <c r="A10955" s="4" t="str">
        <f aca="false">B10955&amp;"|"&amp;C10955</f>
        <v>tdbPDB000031 Cys-GCA|58</v>
      </c>
      <c r="B10955" s="4" t="s">
        <v>186</v>
      </c>
      <c r="C10955" s="4" t="s">
        <v>840</v>
      </c>
      <c r="D10955" s="4" t="n">
        <v>57</v>
      </c>
      <c r="E10955" s="19" t="s">
        <v>780</v>
      </c>
      <c r="F10955" s="20" t="s">
        <v>836</v>
      </c>
    </row>
    <row r="10956" customFormat="false" ht="15" hidden="false" customHeight="false" outlineLevel="0" collapsed="false">
      <c r="A10956" s="4" t="str">
        <f aca="false">B10956&amp;"|"&amp;C10956</f>
        <v>tdbPDB000031 Cys-GCA|59</v>
      </c>
      <c r="B10956" s="4" t="s">
        <v>186</v>
      </c>
      <c r="C10956" s="4" t="s">
        <v>841</v>
      </c>
      <c r="D10956" s="4" t="n">
        <v>58</v>
      </c>
      <c r="E10956" s="19" t="s">
        <v>780</v>
      </c>
      <c r="F10956" s="20" t="s">
        <v>836</v>
      </c>
    </row>
    <row r="10957" customFormat="false" ht="15" hidden="false" customHeight="false" outlineLevel="0" collapsed="false">
      <c r="A10957" s="4" t="str">
        <f aca="false">B10957&amp;"|"&amp;C10957</f>
        <v>tdbPDB000031 Cys-GCA|60</v>
      </c>
      <c r="B10957" s="4" t="s">
        <v>186</v>
      </c>
      <c r="C10957" s="4" t="s">
        <v>842</v>
      </c>
      <c r="D10957" s="4" t="n">
        <v>59</v>
      </c>
      <c r="E10957" s="19" t="s">
        <v>777</v>
      </c>
      <c r="F10957" s="20" t="s">
        <v>836</v>
      </c>
    </row>
    <row r="10958" customFormat="false" ht="15" hidden="false" customHeight="false" outlineLevel="0" collapsed="false">
      <c r="A10958" s="4" t="str">
        <f aca="false">B10958&amp;"|"&amp;C10958</f>
        <v>tdbPDB000031 Cys-GCA|61</v>
      </c>
      <c r="B10958" s="4" t="s">
        <v>186</v>
      </c>
      <c r="C10958" s="4" t="s">
        <v>843</v>
      </c>
      <c r="D10958" s="4" t="n">
        <v>60</v>
      </c>
      <c r="E10958" s="23" t="s">
        <v>772</v>
      </c>
      <c r="F10958" s="10" t="s">
        <v>830</v>
      </c>
    </row>
    <row r="10959" customFormat="false" ht="15" hidden="false" customHeight="false" outlineLevel="0" collapsed="false">
      <c r="A10959" s="4" t="str">
        <f aca="false">B10959&amp;"|"&amp;C10959</f>
        <v>tdbPDB000031 Cys-GCA|62</v>
      </c>
      <c r="B10959" s="4" t="s">
        <v>186</v>
      </c>
      <c r="C10959" s="4" t="s">
        <v>844</v>
      </c>
      <c r="D10959" s="4" t="n">
        <v>61</v>
      </c>
      <c r="E10959" s="23" t="s">
        <v>772</v>
      </c>
      <c r="F10959" s="10" t="s">
        <v>830</v>
      </c>
    </row>
    <row r="10960" customFormat="false" ht="15" hidden="false" customHeight="false" outlineLevel="0" collapsed="false">
      <c r="A10960" s="4" t="str">
        <f aca="false">B10960&amp;"|"&amp;C10960</f>
        <v>tdbPDB000031 Cys-GCA|63</v>
      </c>
      <c r="B10960" s="4" t="s">
        <v>186</v>
      </c>
      <c r="C10960" s="4" t="s">
        <v>845</v>
      </c>
      <c r="D10960" s="4" t="n">
        <v>62</v>
      </c>
      <c r="E10960" s="23" t="s">
        <v>459</v>
      </c>
      <c r="F10960" s="10" t="s">
        <v>830</v>
      </c>
    </row>
    <row r="10961" customFormat="false" ht="15" hidden="false" customHeight="false" outlineLevel="0" collapsed="false">
      <c r="A10961" s="4" t="str">
        <f aca="false">B10961&amp;"|"&amp;C10961</f>
        <v>tdbPDB000031 Cys-GCA|64</v>
      </c>
      <c r="B10961" s="4" t="s">
        <v>186</v>
      </c>
      <c r="C10961" s="4" t="s">
        <v>846</v>
      </c>
      <c r="D10961" s="4" t="n">
        <v>63</v>
      </c>
      <c r="E10961" s="23" t="s">
        <v>459</v>
      </c>
      <c r="F10961" s="10" t="s">
        <v>830</v>
      </c>
    </row>
    <row r="10962" customFormat="false" ht="15" hidden="false" customHeight="false" outlineLevel="0" collapsed="false">
      <c r="A10962" s="4" t="str">
        <f aca="false">B10962&amp;"|"&amp;C10962</f>
        <v>tdbPDB000031 Cys-GCA|65</v>
      </c>
      <c r="B10962" s="4" t="s">
        <v>186</v>
      </c>
      <c r="C10962" s="4" t="s">
        <v>847</v>
      </c>
      <c r="D10962" s="4" t="n">
        <v>64</v>
      </c>
      <c r="E10962" s="23" t="s">
        <v>459</v>
      </c>
      <c r="F10962" s="10" t="s">
        <v>830</v>
      </c>
    </row>
    <row r="10963" customFormat="false" ht="15" hidden="false" customHeight="false" outlineLevel="0" collapsed="false">
      <c r="A10963" s="4" t="str">
        <f aca="false">B10963&amp;"|"&amp;C10963</f>
        <v>tdbPDB000031 Cys-GCA|66</v>
      </c>
      <c r="B10963" s="4" t="s">
        <v>186</v>
      </c>
      <c r="C10963" s="4" t="s">
        <v>848</v>
      </c>
      <c r="D10963" s="4" t="n">
        <v>65</v>
      </c>
      <c r="E10963" s="17" t="s">
        <v>772</v>
      </c>
      <c r="F10963" s="18" t="s">
        <v>768</v>
      </c>
    </row>
    <row r="10964" customFormat="false" ht="15" hidden="false" customHeight="false" outlineLevel="0" collapsed="false">
      <c r="A10964" s="4" t="str">
        <f aca="false">B10964&amp;"|"&amp;C10964</f>
        <v>tdbPDB000031 Cys-GCA|67</v>
      </c>
      <c r="B10964" s="4" t="s">
        <v>186</v>
      </c>
      <c r="C10964" s="4" t="s">
        <v>849</v>
      </c>
      <c r="D10964" s="4" t="n">
        <v>66</v>
      </c>
      <c r="E10964" s="17" t="s">
        <v>772</v>
      </c>
      <c r="F10964" s="18" t="s">
        <v>768</v>
      </c>
    </row>
    <row r="10965" customFormat="false" ht="15" hidden="false" customHeight="false" outlineLevel="0" collapsed="false">
      <c r="A10965" s="4" t="str">
        <f aca="false">B10965&amp;"|"&amp;C10965</f>
        <v>tdbPDB000031 Cys-GCA|68</v>
      </c>
      <c r="B10965" s="4" t="s">
        <v>186</v>
      </c>
      <c r="C10965" s="4" t="s">
        <v>850</v>
      </c>
      <c r="D10965" s="4" t="n">
        <v>67</v>
      </c>
      <c r="E10965" s="17" t="s">
        <v>772</v>
      </c>
      <c r="F10965" s="18" t="s">
        <v>768</v>
      </c>
    </row>
    <row r="10966" customFormat="false" ht="15" hidden="false" customHeight="false" outlineLevel="0" collapsed="false">
      <c r="A10966" s="4" t="str">
        <f aca="false">B10966&amp;"|"&amp;C10966</f>
        <v>tdbPDB000031 Cys-GCA|69</v>
      </c>
      <c r="B10966" s="4" t="s">
        <v>186</v>
      </c>
      <c r="C10966" s="4" t="s">
        <v>851</v>
      </c>
      <c r="D10966" s="4" t="n">
        <v>68</v>
      </c>
      <c r="E10966" s="17" t="s">
        <v>777</v>
      </c>
      <c r="F10966" s="18" t="s">
        <v>768</v>
      </c>
    </row>
    <row r="10967" customFormat="false" ht="15" hidden="false" customHeight="false" outlineLevel="0" collapsed="false">
      <c r="A10967" s="4" t="str">
        <f aca="false">B10967&amp;"|"&amp;C10967</f>
        <v>tdbPDB000031 Cys-GCA|70</v>
      </c>
      <c r="B10967" s="4" t="s">
        <v>186</v>
      </c>
      <c r="C10967" s="4" t="s">
        <v>852</v>
      </c>
      <c r="D10967" s="4" t="n">
        <v>69</v>
      </c>
      <c r="E10967" s="17" t="s">
        <v>459</v>
      </c>
      <c r="F10967" s="18" t="s">
        <v>768</v>
      </c>
    </row>
    <row r="10968" customFormat="false" ht="15" hidden="false" customHeight="false" outlineLevel="0" collapsed="false">
      <c r="A10968" s="4" t="str">
        <f aca="false">B10968&amp;"|"&amp;C10968</f>
        <v>tdbPDB000031 Cys-GCA|71</v>
      </c>
      <c r="B10968" s="4" t="s">
        <v>186</v>
      </c>
      <c r="C10968" s="4" t="s">
        <v>853</v>
      </c>
      <c r="D10968" s="4" t="n">
        <v>70</v>
      </c>
      <c r="E10968" s="17" t="s">
        <v>459</v>
      </c>
      <c r="F10968" s="18" t="s">
        <v>768</v>
      </c>
    </row>
    <row r="10969" customFormat="false" ht="15" hidden="false" customHeight="false" outlineLevel="0" collapsed="false">
      <c r="A10969" s="4" t="str">
        <f aca="false">B10969&amp;"|"&amp;C10969</f>
        <v>tdbPDB000031 Cys-GCA|72</v>
      </c>
      <c r="B10969" s="4" t="s">
        <v>186</v>
      </c>
      <c r="C10969" s="4" t="s">
        <v>854</v>
      </c>
      <c r="D10969" s="4" t="n">
        <v>71</v>
      </c>
      <c r="E10969" s="17" t="s">
        <v>772</v>
      </c>
      <c r="F10969" s="18" t="s">
        <v>768</v>
      </c>
    </row>
    <row r="10970" customFormat="false" ht="15" hidden="false" customHeight="false" outlineLevel="0" collapsed="false">
      <c r="A10970" s="4" t="str">
        <f aca="false">B10970&amp;"|"&amp;C10970</f>
        <v>tdbPDB000033 Cys-GCA|1</v>
      </c>
      <c r="B10970" s="4" t="s">
        <v>187</v>
      </c>
      <c r="C10970" s="4" t="s">
        <v>767</v>
      </c>
      <c r="D10970" s="4" t="n">
        <v>1</v>
      </c>
      <c r="E10970" s="17" t="s">
        <v>459</v>
      </c>
      <c r="F10970" s="18" t="s">
        <v>768</v>
      </c>
    </row>
    <row r="10971" customFormat="false" ht="15" hidden="false" customHeight="false" outlineLevel="0" collapsed="false">
      <c r="A10971" s="4" t="str">
        <f aca="false">B10971&amp;"|"&amp;C10971</f>
        <v>tdbPDB000033 Cys-GCA|2</v>
      </c>
      <c r="B10971" s="4" t="s">
        <v>187</v>
      </c>
      <c r="C10971" s="4" t="s">
        <v>769</v>
      </c>
      <c r="D10971" s="4" t="n">
        <v>2</v>
      </c>
      <c r="E10971" s="17" t="s">
        <v>772</v>
      </c>
      <c r="F10971" s="18" t="s">
        <v>768</v>
      </c>
    </row>
    <row r="10972" customFormat="false" ht="15" hidden="false" customHeight="false" outlineLevel="0" collapsed="false">
      <c r="A10972" s="4" t="str">
        <f aca="false">B10972&amp;"|"&amp;C10972</f>
        <v>tdbPDB000033 Cys-GCA|3</v>
      </c>
      <c r="B10972" s="4" t="s">
        <v>187</v>
      </c>
      <c r="C10972" s="4" t="s">
        <v>770</v>
      </c>
      <c r="D10972" s="4" t="n">
        <v>3</v>
      </c>
      <c r="E10972" s="17" t="s">
        <v>772</v>
      </c>
      <c r="F10972" s="18" t="s">
        <v>768</v>
      </c>
    </row>
    <row r="10973" customFormat="false" ht="15" hidden="false" customHeight="false" outlineLevel="0" collapsed="false">
      <c r="A10973" s="4" t="str">
        <f aca="false">B10973&amp;"|"&amp;C10973</f>
        <v>tdbPDB000033 Cys-GCA|4</v>
      </c>
      <c r="B10973" s="4" t="s">
        <v>187</v>
      </c>
      <c r="C10973" s="4" t="s">
        <v>771</v>
      </c>
      <c r="D10973" s="4" t="n">
        <v>4</v>
      </c>
      <c r="E10973" s="17" t="s">
        <v>459</v>
      </c>
      <c r="F10973" s="18" t="s">
        <v>768</v>
      </c>
    </row>
    <row r="10974" customFormat="false" ht="15" hidden="false" customHeight="false" outlineLevel="0" collapsed="false">
      <c r="A10974" s="4" t="str">
        <f aca="false">B10974&amp;"|"&amp;C10974</f>
        <v>tdbPDB000033 Cys-GCA|5</v>
      </c>
      <c r="B10974" s="4" t="s">
        <v>187</v>
      </c>
      <c r="C10974" s="4" t="s">
        <v>773</v>
      </c>
      <c r="D10974" s="4" t="n">
        <v>5</v>
      </c>
      <c r="E10974" s="17" t="s">
        <v>459</v>
      </c>
      <c r="F10974" s="18" t="s">
        <v>768</v>
      </c>
    </row>
    <row r="10975" customFormat="false" ht="15" hidden="false" customHeight="false" outlineLevel="0" collapsed="false">
      <c r="A10975" s="4" t="str">
        <f aca="false">B10975&amp;"|"&amp;C10975</f>
        <v>tdbPDB000033 Cys-GCA|6</v>
      </c>
      <c r="B10975" s="4" t="s">
        <v>187</v>
      </c>
      <c r="C10975" s="4" t="s">
        <v>774</v>
      </c>
      <c r="D10975" s="4" t="n">
        <v>6</v>
      </c>
      <c r="E10975" s="17" t="s">
        <v>459</v>
      </c>
      <c r="F10975" s="18" t="s">
        <v>768</v>
      </c>
    </row>
    <row r="10976" customFormat="false" ht="15" hidden="false" customHeight="false" outlineLevel="0" collapsed="false">
      <c r="A10976" s="4" t="str">
        <f aca="false">B10976&amp;"|"&amp;C10976</f>
        <v>tdbPDB000033 Cys-GCA|7</v>
      </c>
      <c r="B10976" s="4" t="s">
        <v>187</v>
      </c>
      <c r="C10976" s="4" t="s">
        <v>775</v>
      </c>
      <c r="D10976" s="4" t="n">
        <v>7</v>
      </c>
      <c r="E10976" s="17" t="s">
        <v>459</v>
      </c>
      <c r="F10976" s="18" t="s">
        <v>768</v>
      </c>
    </row>
    <row r="10977" customFormat="false" ht="15" hidden="false" customHeight="false" outlineLevel="0" collapsed="false">
      <c r="A10977" s="4" t="str">
        <f aca="false">B10977&amp;"|"&amp;C10977</f>
        <v>tdbPDB000033 Cys-GCA|8</v>
      </c>
      <c r="B10977" s="4" t="s">
        <v>187</v>
      </c>
      <c r="C10977" s="4" t="s">
        <v>776</v>
      </c>
      <c r="D10977" s="4" t="n">
        <v>8</v>
      </c>
      <c r="E10977" s="3" t="s">
        <v>777</v>
      </c>
      <c r="F10977" s="4" t="s">
        <v>778</v>
      </c>
    </row>
    <row r="10978" customFormat="false" ht="15" hidden="false" customHeight="false" outlineLevel="0" collapsed="false">
      <c r="A10978" s="4" t="str">
        <f aca="false">B10978&amp;"|"&amp;C10978</f>
        <v>tdbPDB000033 Cys-GCA|9</v>
      </c>
      <c r="B10978" s="4" t="s">
        <v>187</v>
      </c>
      <c r="C10978" s="4" t="s">
        <v>779</v>
      </c>
      <c r="D10978" s="4" t="n">
        <v>9</v>
      </c>
      <c r="E10978" s="3" t="s">
        <v>780</v>
      </c>
      <c r="F10978" s="4" t="s">
        <v>781</v>
      </c>
    </row>
    <row r="10979" customFormat="false" ht="15" hidden="false" customHeight="false" outlineLevel="0" collapsed="false">
      <c r="A10979" s="4" t="str">
        <f aca="false">B10979&amp;"|"&amp;C10979</f>
        <v>tdbPDB000033 Cys-GCA|10</v>
      </c>
      <c r="B10979" s="4" t="s">
        <v>187</v>
      </c>
      <c r="C10979" s="4" t="s">
        <v>782</v>
      </c>
      <c r="D10979" s="4" t="n">
        <v>10</v>
      </c>
      <c r="E10979" s="8" t="s">
        <v>459</v>
      </c>
      <c r="F10979" s="7" t="s">
        <v>783</v>
      </c>
    </row>
    <row r="10980" customFormat="false" ht="15" hidden="false" customHeight="false" outlineLevel="0" collapsed="false">
      <c r="A10980" s="4" t="str">
        <f aca="false">B10980&amp;"|"&amp;C10980</f>
        <v>tdbPDB000033 Cys-GCA|11</v>
      </c>
      <c r="B10980" s="4" t="s">
        <v>187</v>
      </c>
      <c r="C10980" s="4" t="s">
        <v>784</v>
      </c>
      <c r="D10980" s="4" t="n">
        <v>11</v>
      </c>
      <c r="E10980" s="8" t="s">
        <v>777</v>
      </c>
      <c r="F10980" s="7" t="s">
        <v>783</v>
      </c>
    </row>
    <row r="10981" customFormat="false" ht="15" hidden="false" customHeight="false" outlineLevel="0" collapsed="false">
      <c r="A10981" s="4" t="str">
        <f aca="false">B10981&amp;"|"&amp;C10981</f>
        <v>tdbPDB000033 Cys-GCA|12</v>
      </c>
      <c r="B10981" s="4" t="s">
        <v>187</v>
      </c>
      <c r="C10981" s="4" t="s">
        <v>785</v>
      </c>
      <c r="D10981" s="4" t="n">
        <v>12</v>
      </c>
      <c r="E10981" s="8" t="s">
        <v>772</v>
      </c>
      <c r="F10981" s="7" t="s">
        <v>783</v>
      </c>
    </row>
    <row r="10982" customFormat="false" ht="15" hidden="false" customHeight="false" outlineLevel="0" collapsed="false">
      <c r="A10982" s="4" t="str">
        <f aca="false">B10982&amp;"|"&amp;C10982</f>
        <v>tdbPDB000033 Cys-GCA|13</v>
      </c>
      <c r="B10982" s="4" t="s">
        <v>187</v>
      </c>
      <c r="C10982" s="4" t="s">
        <v>786</v>
      </c>
      <c r="D10982" s="4" t="n">
        <v>13</v>
      </c>
      <c r="E10982" s="8" t="s">
        <v>777</v>
      </c>
      <c r="F10982" s="7" t="s">
        <v>783</v>
      </c>
    </row>
    <row r="10983" customFormat="false" ht="15" hidden="false" customHeight="false" outlineLevel="0" collapsed="false">
      <c r="A10983" s="4" t="str">
        <f aca="false">B10983&amp;"|"&amp;C10983</f>
        <v>tdbPDB000033 Cys-GCA|14</v>
      </c>
      <c r="B10983" s="4" t="s">
        <v>187</v>
      </c>
      <c r="C10983" s="4" t="s">
        <v>787</v>
      </c>
      <c r="D10983" s="4" t="n">
        <v>14</v>
      </c>
      <c r="E10983" s="19" t="s">
        <v>780</v>
      </c>
      <c r="F10983" s="20" t="s">
        <v>788</v>
      </c>
    </row>
    <row r="10984" customFormat="false" ht="15" hidden="false" customHeight="false" outlineLevel="0" collapsed="false">
      <c r="A10984" s="4" t="str">
        <f aca="false">B10984&amp;"|"&amp;C10984</f>
        <v>tdbPDB000033 Cys-GCA|15</v>
      </c>
      <c r="B10984" s="4" t="s">
        <v>187</v>
      </c>
      <c r="C10984" s="4" t="s">
        <v>789</v>
      </c>
      <c r="D10984" s="4" t="n">
        <v>15</v>
      </c>
      <c r="E10984" s="19" t="s">
        <v>459</v>
      </c>
      <c r="F10984" s="20" t="s">
        <v>788</v>
      </c>
    </row>
    <row r="10985" customFormat="false" ht="15" hidden="false" customHeight="false" outlineLevel="0" collapsed="false">
      <c r="A10985" s="4" t="str">
        <f aca="false">B10985&amp;"|"&amp;C10985</f>
        <v>tdbPDB000033 Cys-GCA|18</v>
      </c>
      <c r="B10985" s="4" t="s">
        <v>187</v>
      </c>
      <c r="C10985" s="4" t="s">
        <v>793</v>
      </c>
      <c r="D10985" s="4" t="n">
        <v>16</v>
      </c>
      <c r="E10985" s="19" t="s">
        <v>459</v>
      </c>
      <c r="F10985" s="20" t="s">
        <v>788</v>
      </c>
    </row>
    <row r="10986" customFormat="false" ht="15" hidden="false" customHeight="false" outlineLevel="0" collapsed="false">
      <c r="A10986" s="4" t="str">
        <f aca="false">B10986&amp;"|"&amp;C10986</f>
        <v>tdbPDB000033 Cys-GCA|19</v>
      </c>
      <c r="B10986" s="4" t="s">
        <v>187</v>
      </c>
      <c r="C10986" s="4" t="s">
        <v>794</v>
      </c>
      <c r="D10986" s="4" t="n">
        <v>17</v>
      </c>
      <c r="E10986" s="19" t="s">
        <v>459</v>
      </c>
      <c r="F10986" s="20" t="s">
        <v>788</v>
      </c>
    </row>
    <row r="10987" customFormat="false" ht="15" hidden="false" customHeight="false" outlineLevel="0" collapsed="false">
      <c r="A10987" s="4" t="str">
        <f aca="false">B10987&amp;"|"&amp;C10987</f>
        <v>tdbPDB000033 Cys-GCA|20</v>
      </c>
      <c r="B10987" s="4" t="s">
        <v>187</v>
      </c>
      <c r="C10987" s="4" t="s">
        <v>795</v>
      </c>
      <c r="D10987" s="4" t="n">
        <v>18</v>
      </c>
      <c r="E10987" s="19" t="s">
        <v>459</v>
      </c>
      <c r="F10987" s="20" t="s">
        <v>788</v>
      </c>
    </row>
    <row r="10988" customFormat="false" ht="15" hidden="false" customHeight="false" outlineLevel="0" collapsed="false">
      <c r="A10988" s="4" t="str">
        <f aca="false">B10988&amp;"|"&amp;C10988</f>
        <v>tdbPDB000033 Cys-GCA|20a</v>
      </c>
      <c r="B10988" s="4" t="s">
        <v>187</v>
      </c>
      <c r="C10988" s="4" t="s">
        <v>796</v>
      </c>
      <c r="D10988" s="4" t="n">
        <v>19</v>
      </c>
      <c r="E10988" s="19" t="s">
        <v>772</v>
      </c>
      <c r="F10988" s="20" t="s">
        <v>788</v>
      </c>
    </row>
    <row r="10989" customFormat="false" ht="15" hidden="false" customHeight="false" outlineLevel="0" collapsed="false">
      <c r="A10989" s="4" t="str">
        <f aca="false">B10989&amp;"|"&amp;C10989</f>
        <v>tdbPDB000033 Cys-GCA|21</v>
      </c>
      <c r="B10989" s="4" t="s">
        <v>187</v>
      </c>
      <c r="C10989" s="4" t="s">
        <v>797</v>
      </c>
      <c r="D10989" s="4" t="n">
        <v>20</v>
      </c>
      <c r="E10989" s="19" t="s">
        <v>777</v>
      </c>
      <c r="F10989" s="20" t="s">
        <v>788</v>
      </c>
    </row>
    <row r="10990" customFormat="false" ht="15" hidden="false" customHeight="false" outlineLevel="0" collapsed="false">
      <c r="A10990" s="4" t="str">
        <f aca="false">B10990&amp;"|"&amp;C10990</f>
        <v>tdbPDB000033 Cys-GCA|22</v>
      </c>
      <c r="B10990" s="4" t="s">
        <v>187</v>
      </c>
      <c r="C10990" s="4" t="s">
        <v>798</v>
      </c>
      <c r="D10990" s="4" t="n">
        <v>21</v>
      </c>
      <c r="E10990" s="8" t="s">
        <v>780</v>
      </c>
      <c r="F10990" s="7" t="s">
        <v>783</v>
      </c>
    </row>
    <row r="10991" customFormat="false" ht="15" hidden="false" customHeight="false" outlineLevel="0" collapsed="false">
      <c r="A10991" s="4" t="str">
        <f aca="false">B10991&amp;"|"&amp;C10991</f>
        <v>tdbPDB000033 Cys-GCA|23</v>
      </c>
      <c r="B10991" s="4" t="s">
        <v>187</v>
      </c>
      <c r="C10991" s="4" t="s">
        <v>799</v>
      </c>
      <c r="D10991" s="4" t="n">
        <v>22</v>
      </c>
      <c r="E10991" s="8" t="s">
        <v>459</v>
      </c>
      <c r="F10991" s="7" t="s">
        <v>783</v>
      </c>
    </row>
    <row r="10992" customFormat="false" ht="15" hidden="false" customHeight="false" outlineLevel="0" collapsed="false">
      <c r="A10992" s="4" t="str">
        <f aca="false">B10992&amp;"|"&amp;C10992</f>
        <v>tdbPDB000033 Cys-GCA|24</v>
      </c>
      <c r="B10992" s="4" t="s">
        <v>187</v>
      </c>
      <c r="C10992" s="4" t="s">
        <v>800</v>
      </c>
      <c r="D10992" s="4" t="n">
        <v>23</v>
      </c>
      <c r="E10992" s="8" t="s">
        <v>459</v>
      </c>
      <c r="F10992" s="7" t="s">
        <v>783</v>
      </c>
    </row>
    <row r="10993" customFormat="false" ht="15" hidden="false" customHeight="false" outlineLevel="0" collapsed="false">
      <c r="A10993" s="4" t="str">
        <f aca="false">B10993&amp;"|"&amp;C10993</f>
        <v>tdbPDB000033 Cys-GCA|25</v>
      </c>
      <c r="B10993" s="4" t="s">
        <v>187</v>
      </c>
      <c r="C10993" s="4" t="s">
        <v>801</v>
      </c>
      <c r="D10993" s="4" t="n">
        <v>24</v>
      </c>
      <c r="E10993" s="8" t="s">
        <v>772</v>
      </c>
      <c r="F10993" s="7" t="s">
        <v>783</v>
      </c>
    </row>
    <row r="10994" customFormat="false" ht="15" hidden="false" customHeight="false" outlineLevel="0" collapsed="false">
      <c r="A10994" s="4" t="str">
        <f aca="false">B10994&amp;"|"&amp;C10994</f>
        <v>tdbPDB000033 Cys-GCA|26</v>
      </c>
      <c r="B10994" s="4" t="s">
        <v>187</v>
      </c>
      <c r="C10994" s="4" t="s">
        <v>802</v>
      </c>
      <c r="D10994" s="4" t="n">
        <v>25</v>
      </c>
      <c r="E10994" s="3" t="s">
        <v>780</v>
      </c>
      <c r="F10994" s="4" t="s">
        <v>803</v>
      </c>
    </row>
    <row r="10995" customFormat="false" ht="15" hidden="false" customHeight="false" outlineLevel="0" collapsed="false">
      <c r="A10995" s="4" t="str">
        <f aca="false">B10995&amp;"|"&amp;C10995</f>
        <v>tdbPDB000033 Cys-GCA|27</v>
      </c>
      <c r="B10995" s="4" t="s">
        <v>187</v>
      </c>
      <c r="C10995" s="4" t="s">
        <v>804</v>
      </c>
      <c r="D10995" s="4" t="n">
        <v>26</v>
      </c>
      <c r="E10995" s="21" t="s">
        <v>459</v>
      </c>
      <c r="F10995" s="22" t="s">
        <v>805</v>
      </c>
    </row>
    <row r="10996" customFormat="false" ht="15" hidden="false" customHeight="false" outlineLevel="0" collapsed="false">
      <c r="A10996" s="4" t="str">
        <f aca="false">B10996&amp;"|"&amp;C10996</f>
        <v>tdbPDB000033 Cys-GCA|28</v>
      </c>
      <c r="B10996" s="4" t="s">
        <v>187</v>
      </c>
      <c r="C10996" s="4" t="s">
        <v>806</v>
      </c>
      <c r="D10996" s="4" t="n">
        <v>27</v>
      </c>
      <c r="E10996" s="21" t="s">
        <v>772</v>
      </c>
      <c r="F10996" s="22" t="s">
        <v>805</v>
      </c>
    </row>
    <row r="10997" customFormat="false" ht="15" hidden="false" customHeight="false" outlineLevel="0" collapsed="false">
      <c r="A10997" s="4" t="str">
        <f aca="false">B10997&amp;"|"&amp;C10997</f>
        <v>tdbPDB000033 Cys-GCA|29</v>
      </c>
      <c r="B10997" s="4" t="s">
        <v>187</v>
      </c>
      <c r="C10997" s="4" t="s">
        <v>807</v>
      </c>
      <c r="D10997" s="4" t="n">
        <v>28</v>
      </c>
      <c r="E10997" s="21" t="s">
        <v>459</v>
      </c>
      <c r="F10997" s="22" t="s">
        <v>805</v>
      </c>
    </row>
    <row r="10998" customFormat="false" ht="15" hidden="false" customHeight="false" outlineLevel="0" collapsed="false">
      <c r="A10998" s="4" t="str">
        <f aca="false">B10998&amp;"|"&amp;C10998</f>
        <v>tdbPDB000033 Cys-GCA|30</v>
      </c>
      <c r="B10998" s="4" t="s">
        <v>187</v>
      </c>
      <c r="C10998" s="4" t="s">
        <v>808</v>
      </c>
      <c r="D10998" s="4" t="n">
        <v>29</v>
      </c>
      <c r="E10998" s="21" t="s">
        <v>459</v>
      </c>
      <c r="F10998" s="22" t="s">
        <v>805</v>
      </c>
    </row>
    <row r="10999" customFormat="false" ht="15" hidden="false" customHeight="false" outlineLevel="0" collapsed="false">
      <c r="A10999" s="4" t="str">
        <f aca="false">B10999&amp;"|"&amp;C10999</f>
        <v>tdbPDB000033 Cys-GCA|31</v>
      </c>
      <c r="B10999" s="4" t="s">
        <v>187</v>
      </c>
      <c r="C10999" s="4" t="s">
        <v>809</v>
      </c>
      <c r="D10999" s="4" t="n">
        <v>30</v>
      </c>
      <c r="E10999" s="21" t="s">
        <v>780</v>
      </c>
      <c r="F10999" s="22" t="s">
        <v>805</v>
      </c>
    </row>
    <row r="11000" customFormat="false" ht="15" hidden="false" customHeight="false" outlineLevel="0" collapsed="false">
      <c r="A11000" s="4" t="str">
        <f aca="false">B11000&amp;"|"&amp;C11000</f>
        <v>tdbPDB000033 Cys-GCA|32</v>
      </c>
      <c r="B11000" s="4" t="s">
        <v>187</v>
      </c>
      <c r="C11000" s="4" t="s">
        <v>810</v>
      </c>
      <c r="D11000" s="4" t="n">
        <v>31</v>
      </c>
      <c r="E11000" s="19" t="s">
        <v>772</v>
      </c>
      <c r="F11000" s="20" t="s">
        <v>811</v>
      </c>
    </row>
    <row r="11001" customFormat="false" ht="15" hidden="false" customHeight="false" outlineLevel="0" collapsed="false">
      <c r="A11001" s="4" t="str">
        <f aca="false">B11001&amp;"|"&amp;C11001</f>
        <v>tdbPDB000033 Cys-GCA|33</v>
      </c>
      <c r="B11001" s="4" t="s">
        <v>187</v>
      </c>
      <c r="C11001" s="4" t="s">
        <v>812</v>
      </c>
      <c r="D11001" s="4" t="n">
        <v>32</v>
      </c>
      <c r="E11001" s="19" t="s">
        <v>777</v>
      </c>
      <c r="F11001" s="20" t="s">
        <v>811</v>
      </c>
    </row>
    <row r="11002" customFormat="false" ht="15" hidden="false" customHeight="false" outlineLevel="0" collapsed="false">
      <c r="A11002" s="4" t="str">
        <f aca="false">B11002&amp;"|"&amp;C11002</f>
        <v>tdbPDB000033 Cys-GCA|34</v>
      </c>
      <c r="B11002" s="4" t="s">
        <v>187</v>
      </c>
      <c r="C11002" s="4" t="s">
        <v>813</v>
      </c>
      <c r="D11002" s="4" t="n">
        <v>33</v>
      </c>
      <c r="E11002" s="19" t="s">
        <v>459</v>
      </c>
      <c r="F11002" s="20" t="s">
        <v>811</v>
      </c>
    </row>
    <row r="11003" customFormat="false" ht="15" hidden="false" customHeight="false" outlineLevel="0" collapsed="false">
      <c r="A11003" s="4" t="str">
        <f aca="false">B11003&amp;"|"&amp;C11003</f>
        <v>tdbPDB000033 Cys-GCA|35</v>
      </c>
      <c r="B11003" s="4" t="s">
        <v>187</v>
      </c>
      <c r="C11003" s="4" t="s">
        <v>814</v>
      </c>
      <c r="D11003" s="4" t="n">
        <v>34</v>
      </c>
      <c r="E11003" s="19" t="s">
        <v>772</v>
      </c>
      <c r="F11003" s="20" t="s">
        <v>811</v>
      </c>
    </row>
    <row r="11004" customFormat="false" ht="15" hidden="false" customHeight="false" outlineLevel="0" collapsed="false">
      <c r="A11004" s="4" t="str">
        <f aca="false">B11004&amp;"|"&amp;C11004</f>
        <v>tdbPDB000033 Cys-GCA|36</v>
      </c>
      <c r="B11004" s="4" t="s">
        <v>187</v>
      </c>
      <c r="C11004" s="4" t="s">
        <v>815</v>
      </c>
      <c r="D11004" s="4" t="n">
        <v>35</v>
      </c>
      <c r="E11004" s="19" t="s">
        <v>780</v>
      </c>
      <c r="F11004" s="20" t="s">
        <v>811</v>
      </c>
    </row>
    <row r="11005" customFormat="false" ht="15" hidden="false" customHeight="false" outlineLevel="0" collapsed="false">
      <c r="A11005" s="4" t="str">
        <f aca="false">B11005&amp;"|"&amp;C11005</f>
        <v>tdbPDB000033 Cys-GCA|37</v>
      </c>
      <c r="B11005" s="4" t="s">
        <v>187</v>
      </c>
      <c r="C11005" s="4" t="s">
        <v>816</v>
      </c>
      <c r="D11005" s="4" t="n">
        <v>36</v>
      </c>
      <c r="E11005" s="19" t="s">
        <v>459</v>
      </c>
      <c r="F11005" s="20" t="s">
        <v>811</v>
      </c>
    </row>
    <row r="11006" customFormat="false" ht="15" hidden="false" customHeight="false" outlineLevel="0" collapsed="false">
      <c r="A11006" s="4" t="str">
        <f aca="false">B11006&amp;"|"&amp;C11006</f>
        <v>tdbPDB000033 Cys-GCA|38</v>
      </c>
      <c r="B11006" s="4" t="s">
        <v>187</v>
      </c>
      <c r="C11006" s="4" t="s">
        <v>817</v>
      </c>
      <c r="D11006" s="4" t="n">
        <v>37</v>
      </c>
      <c r="E11006" s="19" t="s">
        <v>780</v>
      </c>
      <c r="F11006" s="20" t="s">
        <v>811</v>
      </c>
    </row>
    <row r="11007" customFormat="false" ht="15" hidden="false" customHeight="false" outlineLevel="0" collapsed="false">
      <c r="A11007" s="4" t="str">
        <f aca="false">B11007&amp;"|"&amp;C11007</f>
        <v>tdbPDB000033 Cys-GCA|39</v>
      </c>
      <c r="B11007" s="4" t="s">
        <v>187</v>
      </c>
      <c r="C11007" s="4" t="s">
        <v>818</v>
      </c>
      <c r="D11007" s="4" t="n">
        <v>38</v>
      </c>
      <c r="E11007" s="21" t="s">
        <v>777</v>
      </c>
      <c r="F11007" s="22" t="s">
        <v>805</v>
      </c>
    </row>
    <row r="11008" customFormat="false" ht="15" hidden="false" customHeight="false" outlineLevel="0" collapsed="false">
      <c r="A11008" s="4" t="str">
        <f aca="false">B11008&amp;"|"&amp;C11008</f>
        <v>tdbPDB000033 Cys-GCA|40</v>
      </c>
      <c r="B11008" s="4" t="s">
        <v>187</v>
      </c>
      <c r="C11008" s="4" t="s">
        <v>819</v>
      </c>
      <c r="D11008" s="4" t="n">
        <v>39</v>
      </c>
      <c r="E11008" s="21" t="s">
        <v>772</v>
      </c>
      <c r="F11008" s="22" t="s">
        <v>805</v>
      </c>
    </row>
    <row r="11009" customFormat="false" ht="15" hidden="false" customHeight="false" outlineLevel="0" collapsed="false">
      <c r="A11009" s="4" t="str">
        <f aca="false">B11009&amp;"|"&amp;C11009</f>
        <v>tdbPDB000033 Cys-GCA|41</v>
      </c>
      <c r="B11009" s="4" t="s">
        <v>187</v>
      </c>
      <c r="C11009" s="4" t="s">
        <v>820</v>
      </c>
      <c r="D11009" s="4" t="n">
        <v>40</v>
      </c>
      <c r="E11009" s="21" t="s">
        <v>772</v>
      </c>
      <c r="F11009" s="22" t="s">
        <v>805</v>
      </c>
    </row>
    <row r="11010" customFormat="false" ht="15" hidden="false" customHeight="false" outlineLevel="0" collapsed="false">
      <c r="A11010" s="4" t="str">
        <f aca="false">B11010&amp;"|"&amp;C11010</f>
        <v>tdbPDB000033 Cys-GCA|42</v>
      </c>
      <c r="B11010" s="4" t="s">
        <v>187</v>
      </c>
      <c r="C11010" s="4" t="s">
        <v>821</v>
      </c>
      <c r="D11010" s="4" t="n">
        <v>41</v>
      </c>
      <c r="E11010" s="21" t="s">
        <v>459</v>
      </c>
      <c r="F11010" s="22" t="s">
        <v>805</v>
      </c>
    </row>
    <row r="11011" customFormat="false" ht="15" hidden="false" customHeight="false" outlineLevel="0" collapsed="false">
      <c r="A11011" s="4" t="str">
        <f aca="false">B11011&amp;"|"&amp;C11011</f>
        <v>tdbPDB000033 Cys-GCA|43</v>
      </c>
      <c r="B11011" s="4" t="s">
        <v>187</v>
      </c>
      <c r="C11011" s="4" t="s">
        <v>822</v>
      </c>
      <c r="D11011" s="4" t="n">
        <v>42</v>
      </c>
      <c r="E11011" s="21" t="s">
        <v>772</v>
      </c>
      <c r="F11011" s="22" t="s">
        <v>805</v>
      </c>
    </row>
    <row r="11012" customFormat="false" ht="15" hidden="false" customHeight="false" outlineLevel="0" collapsed="false">
      <c r="A11012" s="4" t="str">
        <f aca="false">B11012&amp;"|"&amp;C11012</f>
        <v>tdbPDB000033 Cys-GCA|44</v>
      </c>
      <c r="B11012" s="4" t="s">
        <v>187</v>
      </c>
      <c r="C11012" s="4" t="s">
        <v>823</v>
      </c>
      <c r="D11012" s="4" t="n">
        <v>43</v>
      </c>
      <c r="E11012" s="19" t="s">
        <v>772</v>
      </c>
      <c r="F11012" s="20" t="s">
        <v>824</v>
      </c>
    </row>
    <row r="11013" customFormat="false" ht="15" hidden="false" customHeight="false" outlineLevel="0" collapsed="false">
      <c r="A11013" s="4" t="str">
        <f aca="false">B11013&amp;"|"&amp;C11013</f>
        <v>tdbPDB000033 Cys-GCA|45</v>
      </c>
      <c r="B11013" s="4" t="s">
        <v>187</v>
      </c>
      <c r="C11013" s="4" t="s">
        <v>825</v>
      </c>
      <c r="D11013" s="4" t="n">
        <v>44</v>
      </c>
      <c r="E11013" s="19" t="s">
        <v>777</v>
      </c>
      <c r="F11013" s="20" t="s">
        <v>824</v>
      </c>
    </row>
    <row r="11014" customFormat="false" ht="15" hidden="false" customHeight="false" outlineLevel="0" collapsed="false">
      <c r="A11014" s="4" t="str">
        <f aca="false">B11014&amp;"|"&amp;C11014</f>
        <v>tdbPDB000033 Cys-GCA|46</v>
      </c>
      <c r="B11014" s="4" t="s">
        <v>187</v>
      </c>
      <c r="C11014" s="4" t="s">
        <v>826</v>
      </c>
      <c r="D11014" s="4" t="n">
        <v>45</v>
      </c>
      <c r="E11014" s="19" t="s">
        <v>777</v>
      </c>
      <c r="F11014" s="20" t="s">
        <v>824</v>
      </c>
    </row>
    <row r="11015" customFormat="false" ht="15" hidden="false" customHeight="false" outlineLevel="0" collapsed="false">
      <c r="A11015" s="4" t="str">
        <f aca="false">B11015&amp;"|"&amp;C11015</f>
        <v>tdbPDB000033 Cys-GCA|47</v>
      </c>
      <c r="B11015" s="4" t="s">
        <v>187</v>
      </c>
      <c r="C11015" s="4" t="s">
        <v>827</v>
      </c>
      <c r="D11015" s="4" t="n">
        <v>46</v>
      </c>
      <c r="E11015" s="19" t="s">
        <v>780</v>
      </c>
      <c r="F11015" s="20" t="s">
        <v>824</v>
      </c>
    </row>
    <row r="11016" customFormat="false" ht="15" hidden="false" customHeight="false" outlineLevel="0" collapsed="false">
      <c r="A11016" s="4" t="str">
        <f aca="false">B11016&amp;"|"&amp;C11016</f>
        <v>tdbPDB000033 Cys-GCA|48</v>
      </c>
      <c r="B11016" s="4" t="s">
        <v>187</v>
      </c>
      <c r="C11016" s="4" t="s">
        <v>828</v>
      </c>
      <c r="D11016" s="4" t="n">
        <v>47</v>
      </c>
      <c r="E11016" s="19" t="s">
        <v>772</v>
      </c>
      <c r="F11016" s="20" t="s">
        <v>824</v>
      </c>
    </row>
    <row r="11017" customFormat="false" ht="15" hidden="false" customHeight="false" outlineLevel="0" collapsed="false">
      <c r="A11017" s="4" t="str">
        <f aca="false">B11017&amp;"|"&amp;C11017</f>
        <v>tdbPDB000033 Cys-GCA|49</v>
      </c>
      <c r="B11017" s="4" t="s">
        <v>187</v>
      </c>
      <c r="C11017" s="4" t="s">
        <v>829</v>
      </c>
      <c r="D11017" s="4" t="n">
        <v>48</v>
      </c>
      <c r="E11017" s="23" t="s">
        <v>459</v>
      </c>
      <c r="F11017" s="10" t="s">
        <v>830</v>
      </c>
    </row>
    <row r="11018" customFormat="false" ht="15" hidden="false" customHeight="false" outlineLevel="0" collapsed="false">
      <c r="A11018" s="4" t="str">
        <f aca="false">B11018&amp;"|"&amp;C11018</f>
        <v>tdbPDB000033 Cys-GCA|50</v>
      </c>
      <c r="B11018" s="4" t="s">
        <v>187</v>
      </c>
      <c r="C11018" s="4" t="s">
        <v>831</v>
      </c>
      <c r="D11018" s="4" t="n">
        <v>49</v>
      </c>
      <c r="E11018" s="23" t="s">
        <v>777</v>
      </c>
      <c r="F11018" s="10" t="s">
        <v>830</v>
      </c>
    </row>
    <row r="11019" customFormat="false" ht="15" hidden="false" customHeight="false" outlineLevel="0" collapsed="false">
      <c r="A11019" s="4" t="str">
        <f aca="false">B11019&amp;"|"&amp;C11019</f>
        <v>tdbPDB000033 Cys-GCA|51</v>
      </c>
      <c r="B11019" s="4" t="s">
        <v>187</v>
      </c>
      <c r="C11019" s="4" t="s">
        <v>832</v>
      </c>
      <c r="D11019" s="4" t="n">
        <v>50</v>
      </c>
      <c r="E11019" s="23" t="s">
        <v>459</v>
      </c>
      <c r="F11019" s="10" t="s">
        <v>830</v>
      </c>
    </row>
    <row r="11020" customFormat="false" ht="15" hidden="false" customHeight="false" outlineLevel="0" collapsed="false">
      <c r="A11020" s="4" t="str">
        <f aca="false">B11020&amp;"|"&amp;C11020</f>
        <v>tdbPDB000033 Cys-GCA|52</v>
      </c>
      <c r="B11020" s="4" t="s">
        <v>187</v>
      </c>
      <c r="C11020" s="4" t="s">
        <v>833</v>
      </c>
      <c r="D11020" s="4" t="n">
        <v>51</v>
      </c>
      <c r="E11020" s="23" t="s">
        <v>459</v>
      </c>
      <c r="F11020" s="10" t="s">
        <v>830</v>
      </c>
    </row>
    <row r="11021" customFormat="false" ht="15" hidden="false" customHeight="false" outlineLevel="0" collapsed="false">
      <c r="A11021" s="4" t="str">
        <f aca="false">B11021&amp;"|"&amp;C11021</f>
        <v>tdbPDB000033 Cys-GCA|53</v>
      </c>
      <c r="B11021" s="4" t="s">
        <v>187</v>
      </c>
      <c r="C11021" s="4" t="s">
        <v>834</v>
      </c>
      <c r="D11021" s="4" t="n">
        <v>52</v>
      </c>
      <c r="E11021" s="23" t="s">
        <v>459</v>
      </c>
      <c r="F11021" s="10" t="s">
        <v>830</v>
      </c>
    </row>
    <row r="11022" customFormat="false" ht="15" hidden="false" customHeight="false" outlineLevel="0" collapsed="false">
      <c r="A11022" s="4" t="str">
        <f aca="false">B11022&amp;"|"&amp;C11022</f>
        <v>tdbPDB000033 Cys-GCA|54</v>
      </c>
      <c r="B11022" s="4" t="s">
        <v>187</v>
      </c>
      <c r="C11022" s="4" t="s">
        <v>835</v>
      </c>
      <c r="D11022" s="4" t="n">
        <v>53</v>
      </c>
      <c r="E11022" s="19" t="s">
        <v>777</v>
      </c>
      <c r="F11022" s="20" t="s">
        <v>836</v>
      </c>
    </row>
    <row r="11023" customFormat="false" ht="15" hidden="false" customHeight="false" outlineLevel="0" collapsed="false">
      <c r="A11023" s="4" t="str">
        <f aca="false">B11023&amp;"|"&amp;C11023</f>
        <v>tdbPDB000033 Cys-GCA|55</v>
      </c>
      <c r="B11023" s="4" t="s">
        <v>187</v>
      </c>
      <c r="C11023" s="4" t="s">
        <v>837</v>
      </c>
      <c r="D11023" s="4" t="n">
        <v>54</v>
      </c>
      <c r="E11023" s="19" t="s">
        <v>777</v>
      </c>
      <c r="F11023" s="20" t="s">
        <v>836</v>
      </c>
    </row>
    <row r="11024" customFormat="false" ht="15" hidden="false" customHeight="false" outlineLevel="0" collapsed="false">
      <c r="A11024" s="4" t="str">
        <f aca="false">B11024&amp;"|"&amp;C11024</f>
        <v>tdbPDB000033 Cys-GCA|56</v>
      </c>
      <c r="B11024" s="4" t="s">
        <v>187</v>
      </c>
      <c r="C11024" s="4" t="s">
        <v>838</v>
      </c>
      <c r="D11024" s="4" t="n">
        <v>55</v>
      </c>
      <c r="E11024" s="19" t="s">
        <v>772</v>
      </c>
      <c r="F11024" s="20" t="s">
        <v>836</v>
      </c>
    </row>
    <row r="11025" customFormat="false" ht="15" hidden="false" customHeight="false" outlineLevel="0" collapsed="false">
      <c r="A11025" s="4" t="str">
        <f aca="false">B11025&amp;"|"&amp;C11025</f>
        <v>tdbPDB000033 Cys-GCA|57</v>
      </c>
      <c r="B11025" s="4" t="s">
        <v>187</v>
      </c>
      <c r="C11025" s="4" t="s">
        <v>839</v>
      </c>
      <c r="D11025" s="4" t="n">
        <v>56</v>
      </c>
      <c r="E11025" s="19" t="s">
        <v>780</v>
      </c>
      <c r="F11025" s="20" t="s">
        <v>836</v>
      </c>
    </row>
    <row r="11026" customFormat="false" ht="15" hidden="false" customHeight="false" outlineLevel="0" collapsed="false">
      <c r="A11026" s="4" t="str">
        <f aca="false">B11026&amp;"|"&amp;C11026</f>
        <v>tdbPDB000033 Cys-GCA|58</v>
      </c>
      <c r="B11026" s="4" t="s">
        <v>187</v>
      </c>
      <c r="C11026" s="4" t="s">
        <v>840</v>
      </c>
      <c r="D11026" s="4" t="n">
        <v>57</v>
      </c>
      <c r="E11026" s="19" t="s">
        <v>780</v>
      </c>
      <c r="F11026" s="20" t="s">
        <v>836</v>
      </c>
    </row>
    <row r="11027" customFormat="false" ht="15" hidden="false" customHeight="false" outlineLevel="0" collapsed="false">
      <c r="A11027" s="4" t="str">
        <f aca="false">B11027&amp;"|"&amp;C11027</f>
        <v>tdbPDB000033 Cys-GCA|59</v>
      </c>
      <c r="B11027" s="4" t="s">
        <v>187</v>
      </c>
      <c r="C11027" s="4" t="s">
        <v>841</v>
      </c>
      <c r="D11027" s="4" t="n">
        <v>58</v>
      </c>
      <c r="E11027" s="19" t="s">
        <v>780</v>
      </c>
      <c r="F11027" s="20" t="s">
        <v>836</v>
      </c>
    </row>
    <row r="11028" customFormat="false" ht="15" hidden="false" customHeight="false" outlineLevel="0" collapsed="false">
      <c r="A11028" s="4" t="str">
        <f aca="false">B11028&amp;"|"&amp;C11028</f>
        <v>tdbPDB000033 Cys-GCA|60</v>
      </c>
      <c r="B11028" s="4" t="s">
        <v>187</v>
      </c>
      <c r="C11028" s="4" t="s">
        <v>842</v>
      </c>
      <c r="D11028" s="4" t="n">
        <v>59</v>
      </c>
      <c r="E11028" s="19" t="s">
        <v>777</v>
      </c>
      <c r="F11028" s="20" t="s">
        <v>836</v>
      </c>
    </row>
    <row r="11029" customFormat="false" ht="15" hidden="false" customHeight="false" outlineLevel="0" collapsed="false">
      <c r="A11029" s="4" t="str">
        <f aca="false">B11029&amp;"|"&amp;C11029</f>
        <v>tdbPDB000033 Cys-GCA|61</v>
      </c>
      <c r="B11029" s="4" t="s">
        <v>187</v>
      </c>
      <c r="C11029" s="4" t="s">
        <v>843</v>
      </c>
      <c r="D11029" s="4" t="n">
        <v>60</v>
      </c>
      <c r="E11029" s="23" t="s">
        <v>772</v>
      </c>
      <c r="F11029" s="10" t="s">
        <v>830</v>
      </c>
    </row>
    <row r="11030" customFormat="false" ht="15" hidden="false" customHeight="false" outlineLevel="0" collapsed="false">
      <c r="A11030" s="4" t="str">
        <f aca="false">B11030&amp;"|"&amp;C11030</f>
        <v>tdbPDB000033 Cys-GCA|62</v>
      </c>
      <c r="B11030" s="4" t="s">
        <v>187</v>
      </c>
      <c r="C11030" s="4" t="s">
        <v>844</v>
      </c>
      <c r="D11030" s="4" t="n">
        <v>61</v>
      </c>
      <c r="E11030" s="23" t="s">
        <v>772</v>
      </c>
      <c r="F11030" s="10" t="s">
        <v>830</v>
      </c>
    </row>
    <row r="11031" customFormat="false" ht="15" hidden="false" customHeight="false" outlineLevel="0" collapsed="false">
      <c r="A11031" s="4" t="str">
        <f aca="false">B11031&amp;"|"&amp;C11031</f>
        <v>tdbPDB000033 Cys-GCA|63</v>
      </c>
      <c r="B11031" s="4" t="s">
        <v>187</v>
      </c>
      <c r="C11031" s="4" t="s">
        <v>845</v>
      </c>
      <c r="D11031" s="4" t="n">
        <v>62</v>
      </c>
      <c r="E11031" s="23" t="s">
        <v>772</v>
      </c>
      <c r="F11031" s="10" t="s">
        <v>830</v>
      </c>
    </row>
    <row r="11032" customFormat="false" ht="15" hidden="false" customHeight="false" outlineLevel="0" collapsed="false">
      <c r="A11032" s="4" t="str">
        <f aca="false">B11032&amp;"|"&amp;C11032</f>
        <v>tdbPDB000033 Cys-GCA|64</v>
      </c>
      <c r="B11032" s="4" t="s">
        <v>187</v>
      </c>
      <c r="C11032" s="4" t="s">
        <v>846</v>
      </c>
      <c r="D11032" s="4" t="n">
        <v>63</v>
      </c>
      <c r="E11032" s="23" t="s">
        <v>780</v>
      </c>
      <c r="F11032" s="10" t="s">
        <v>830</v>
      </c>
    </row>
    <row r="11033" customFormat="false" ht="15" hidden="false" customHeight="false" outlineLevel="0" collapsed="false">
      <c r="A11033" s="4" t="str">
        <f aca="false">B11033&amp;"|"&amp;C11033</f>
        <v>tdbPDB000033 Cys-GCA|65</v>
      </c>
      <c r="B11033" s="4" t="s">
        <v>187</v>
      </c>
      <c r="C11033" s="4" t="s">
        <v>847</v>
      </c>
      <c r="D11033" s="4" t="n">
        <v>64</v>
      </c>
      <c r="E11033" s="23" t="s">
        <v>772</v>
      </c>
      <c r="F11033" s="10" t="s">
        <v>830</v>
      </c>
    </row>
    <row r="11034" customFormat="false" ht="15" hidden="false" customHeight="false" outlineLevel="0" collapsed="false">
      <c r="A11034" s="4" t="str">
        <f aca="false">B11034&amp;"|"&amp;C11034</f>
        <v>tdbPDB000033 Cys-GCA|66</v>
      </c>
      <c r="B11034" s="4" t="s">
        <v>187</v>
      </c>
      <c r="C11034" s="4" t="s">
        <v>848</v>
      </c>
      <c r="D11034" s="4" t="n">
        <v>65</v>
      </c>
      <c r="E11034" s="17" t="s">
        <v>772</v>
      </c>
      <c r="F11034" s="18" t="s">
        <v>768</v>
      </c>
    </row>
    <row r="11035" customFormat="false" ht="15" hidden="false" customHeight="false" outlineLevel="0" collapsed="false">
      <c r="A11035" s="4" t="str">
        <f aca="false">B11035&amp;"|"&amp;C11035</f>
        <v>tdbPDB000033 Cys-GCA|67</v>
      </c>
      <c r="B11035" s="4" t="s">
        <v>187</v>
      </c>
      <c r="C11035" s="4" t="s">
        <v>849</v>
      </c>
      <c r="D11035" s="4" t="n">
        <v>66</v>
      </c>
      <c r="E11035" s="17" t="s">
        <v>772</v>
      </c>
      <c r="F11035" s="18" t="s">
        <v>768</v>
      </c>
    </row>
    <row r="11036" customFormat="false" ht="15" hidden="false" customHeight="false" outlineLevel="0" collapsed="false">
      <c r="A11036" s="4" t="str">
        <f aca="false">B11036&amp;"|"&amp;C11036</f>
        <v>tdbPDB000033 Cys-GCA|68</v>
      </c>
      <c r="B11036" s="4" t="s">
        <v>187</v>
      </c>
      <c r="C11036" s="4" t="s">
        <v>850</v>
      </c>
      <c r="D11036" s="4" t="n">
        <v>67</v>
      </c>
      <c r="E11036" s="17" t="s">
        <v>772</v>
      </c>
      <c r="F11036" s="18" t="s">
        <v>768</v>
      </c>
    </row>
    <row r="11037" customFormat="false" ht="15" hidden="false" customHeight="false" outlineLevel="0" collapsed="false">
      <c r="A11037" s="4" t="str">
        <f aca="false">B11037&amp;"|"&amp;C11037</f>
        <v>tdbPDB000033 Cys-GCA|69</v>
      </c>
      <c r="B11037" s="4" t="s">
        <v>187</v>
      </c>
      <c r="C11037" s="4" t="s">
        <v>851</v>
      </c>
      <c r="D11037" s="4" t="n">
        <v>68</v>
      </c>
      <c r="E11037" s="17" t="s">
        <v>772</v>
      </c>
      <c r="F11037" s="18" t="s">
        <v>768</v>
      </c>
    </row>
    <row r="11038" customFormat="false" ht="15" hidden="false" customHeight="false" outlineLevel="0" collapsed="false">
      <c r="A11038" s="4" t="str">
        <f aca="false">B11038&amp;"|"&amp;C11038</f>
        <v>tdbPDB000033 Cys-GCA|70</v>
      </c>
      <c r="B11038" s="4" t="s">
        <v>187</v>
      </c>
      <c r="C11038" s="4" t="s">
        <v>852</v>
      </c>
      <c r="D11038" s="4" t="n">
        <v>69</v>
      </c>
      <c r="E11038" s="17" t="s">
        <v>459</v>
      </c>
      <c r="F11038" s="18" t="s">
        <v>768</v>
      </c>
    </row>
    <row r="11039" customFormat="false" ht="15" hidden="false" customHeight="false" outlineLevel="0" collapsed="false">
      <c r="A11039" s="4" t="str">
        <f aca="false">B11039&amp;"|"&amp;C11039</f>
        <v>tdbPDB000033 Cys-GCA|71</v>
      </c>
      <c r="B11039" s="4" t="s">
        <v>187</v>
      </c>
      <c r="C11039" s="4" t="s">
        <v>853</v>
      </c>
      <c r="D11039" s="4" t="n">
        <v>70</v>
      </c>
      <c r="E11039" s="17" t="s">
        <v>459</v>
      </c>
      <c r="F11039" s="18" t="s">
        <v>768</v>
      </c>
    </row>
    <row r="11040" customFormat="false" ht="15" hidden="false" customHeight="false" outlineLevel="0" collapsed="false">
      <c r="A11040" s="4" t="str">
        <f aca="false">B11040&amp;"|"&amp;C11040</f>
        <v>tdbPDB000033 Cys-GCA|72</v>
      </c>
      <c r="B11040" s="4" t="s">
        <v>187</v>
      </c>
      <c r="C11040" s="4" t="s">
        <v>854</v>
      </c>
      <c r="D11040" s="4" t="n">
        <v>71</v>
      </c>
      <c r="E11040" s="17" t="s">
        <v>772</v>
      </c>
      <c r="F11040" s="18" t="s">
        <v>768</v>
      </c>
    </row>
    <row r="11041" customFormat="false" ht="15" hidden="false" customHeight="false" outlineLevel="0" collapsed="false">
      <c r="A11041" s="4" t="str">
        <f aca="false">B11041&amp;"|"&amp;C11041</f>
        <v>tdbPDB000045 Cys-CUA|1</v>
      </c>
      <c r="B11041" s="4" t="s">
        <v>188</v>
      </c>
      <c r="C11041" s="4" t="s">
        <v>767</v>
      </c>
      <c r="D11041" s="4" t="n">
        <v>1</v>
      </c>
      <c r="E11041" s="17" t="s">
        <v>459</v>
      </c>
      <c r="F11041" s="18" t="s">
        <v>768</v>
      </c>
    </row>
    <row r="11042" customFormat="false" ht="15" hidden="false" customHeight="false" outlineLevel="0" collapsed="false">
      <c r="A11042" s="4" t="str">
        <f aca="false">B11042&amp;"|"&amp;C11042</f>
        <v>tdbPDB000045 Cys-CUA|2</v>
      </c>
      <c r="B11042" s="4" t="s">
        <v>188</v>
      </c>
      <c r="C11042" s="4" t="s">
        <v>769</v>
      </c>
      <c r="D11042" s="4" t="n">
        <v>2</v>
      </c>
      <c r="E11042" s="17" t="s">
        <v>772</v>
      </c>
      <c r="F11042" s="18" t="s">
        <v>768</v>
      </c>
    </row>
    <row r="11043" customFormat="false" ht="15" hidden="false" customHeight="false" outlineLevel="0" collapsed="false">
      <c r="A11043" s="4" t="str">
        <f aca="false">B11043&amp;"|"&amp;C11043</f>
        <v>tdbPDB000045 Cys-CUA|3</v>
      </c>
      <c r="B11043" s="4" t="s">
        <v>188</v>
      </c>
      <c r="C11043" s="4" t="s">
        <v>770</v>
      </c>
      <c r="D11043" s="4" t="n">
        <v>3</v>
      </c>
      <c r="E11043" s="17" t="s">
        <v>772</v>
      </c>
      <c r="F11043" s="18" t="s">
        <v>768</v>
      </c>
    </row>
    <row r="11044" customFormat="false" ht="15" hidden="false" customHeight="false" outlineLevel="0" collapsed="false">
      <c r="A11044" s="4" t="str">
        <f aca="false">B11044&amp;"|"&amp;C11044</f>
        <v>tdbPDB000045 Cys-CUA|4</v>
      </c>
      <c r="B11044" s="4" t="s">
        <v>188</v>
      </c>
      <c r="C11044" s="4" t="s">
        <v>771</v>
      </c>
      <c r="D11044" s="4" t="n">
        <v>4</v>
      </c>
      <c r="E11044" s="17" t="s">
        <v>780</v>
      </c>
      <c r="F11044" s="18" t="s">
        <v>768</v>
      </c>
    </row>
    <row r="11045" customFormat="false" ht="15" hidden="false" customHeight="false" outlineLevel="0" collapsed="false">
      <c r="A11045" s="4" t="str">
        <f aca="false">B11045&amp;"|"&amp;C11045</f>
        <v>tdbPDB000045 Cys-CUA|5</v>
      </c>
      <c r="B11045" s="4" t="s">
        <v>188</v>
      </c>
      <c r="C11045" s="4" t="s">
        <v>773</v>
      </c>
      <c r="D11045" s="4" t="n">
        <v>5</v>
      </c>
      <c r="E11045" s="17" t="s">
        <v>459</v>
      </c>
      <c r="F11045" s="18" t="s">
        <v>768</v>
      </c>
    </row>
    <row r="11046" customFormat="false" ht="15" hidden="false" customHeight="false" outlineLevel="0" collapsed="false">
      <c r="A11046" s="4" t="str">
        <f aca="false">B11046&amp;"|"&amp;C11046</f>
        <v>tdbPDB000045 Cys-CUA|6</v>
      </c>
      <c r="B11046" s="4" t="s">
        <v>188</v>
      </c>
      <c r="C11046" s="4" t="s">
        <v>774</v>
      </c>
      <c r="D11046" s="4" t="n">
        <v>6</v>
      </c>
      <c r="E11046" s="17" t="s">
        <v>459</v>
      </c>
      <c r="F11046" s="18" t="s">
        <v>768</v>
      </c>
    </row>
    <row r="11047" customFormat="false" ht="15" hidden="false" customHeight="false" outlineLevel="0" collapsed="false">
      <c r="A11047" s="4" t="str">
        <f aca="false">B11047&amp;"|"&amp;C11047</f>
        <v>tdbPDB000045 Cys-CUA|7</v>
      </c>
      <c r="B11047" s="4" t="s">
        <v>188</v>
      </c>
      <c r="C11047" s="4" t="s">
        <v>775</v>
      </c>
      <c r="D11047" s="4" t="n">
        <v>7</v>
      </c>
      <c r="E11047" s="17" t="s">
        <v>459</v>
      </c>
      <c r="F11047" s="18" t="s">
        <v>768</v>
      </c>
    </row>
    <row r="11048" customFormat="false" ht="15" hidden="false" customHeight="false" outlineLevel="0" collapsed="false">
      <c r="A11048" s="4" t="str">
        <f aca="false">B11048&amp;"|"&amp;C11048</f>
        <v>tdbPDB000045 Cys-CUA|8</v>
      </c>
      <c r="B11048" s="4" t="s">
        <v>188</v>
      </c>
      <c r="C11048" s="4" t="s">
        <v>776</v>
      </c>
      <c r="D11048" s="4" t="n">
        <v>8</v>
      </c>
      <c r="E11048" s="3" t="s">
        <v>777</v>
      </c>
      <c r="F11048" s="4" t="s">
        <v>778</v>
      </c>
    </row>
    <row r="11049" customFormat="false" ht="15" hidden="false" customHeight="false" outlineLevel="0" collapsed="false">
      <c r="A11049" s="4" t="str">
        <f aca="false">B11049&amp;"|"&amp;C11049</f>
        <v>tdbPDB000045 Cys-CUA|9</v>
      </c>
      <c r="B11049" s="4" t="s">
        <v>188</v>
      </c>
      <c r="C11049" s="4" t="s">
        <v>779</v>
      </c>
      <c r="D11049" s="4" t="n">
        <v>9</v>
      </c>
      <c r="E11049" s="3" t="s">
        <v>459</v>
      </c>
      <c r="F11049" s="4" t="s">
        <v>781</v>
      </c>
    </row>
    <row r="11050" customFormat="false" ht="15" hidden="false" customHeight="false" outlineLevel="0" collapsed="false">
      <c r="A11050" s="4" t="str">
        <f aca="false">B11050&amp;"|"&amp;C11050</f>
        <v>tdbPDB000045 Cys-CUA|10</v>
      </c>
      <c r="B11050" s="4" t="s">
        <v>188</v>
      </c>
      <c r="C11050" s="4" t="s">
        <v>782</v>
      </c>
      <c r="D11050" s="4" t="n">
        <v>10</v>
      </c>
      <c r="E11050" s="8" t="s">
        <v>459</v>
      </c>
      <c r="F11050" s="7" t="s">
        <v>783</v>
      </c>
    </row>
    <row r="11051" customFormat="false" ht="15" hidden="false" customHeight="false" outlineLevel="0" collapsed="false">
      <c r="A11051" s="4" t="str">
        <f aca="false">B11051&amp;"|"&amp;C11051</f>
        <v>tdbPDB000045 Cys-CUA|11</v>
      </c>
      <c r="B11051" s="4" t="s">
        <v>188</v>
      </c>
      <c r="C11051" s="4" t="s">
        <v>784</v>
      </c>
      <c r="D11051" s="4" t="n">
        <v>11</v>
      </c>
      <c r="E11051" s="8" t="s">
        <v>772</v>
      </c>
      <c r="F11051" s="7" t="s">
        <v>783</v>
      </c>
    </row>
    <row r="11052" customFormat="false" ht="15" hidden="false" customHeight="false" outlineLevel="0" collapsed="false">
      <c r="A11052" s="4" t="str">
        <f aca="false">B11052&amp;"|"&amp;C11052</f>
        <v>tdbPDB000045 Cys-CUA|12</v>
      </c>
      <c r="B11052" s="4" t="s">
        <v>188</v>
      </c>
      <c r="C11052" s="4" t="s">
        <v>785</v>
      </c>
      <c r="D11052" s="4" t="n">
        <v>12</v>
      </c>
      <c r="E11052" s="8" t="s">
        <v>780</v>
      </c>
      <c r="F11052" s="7" t="s">
        <v>783</v>
      </c>
    </row>
    <row r="11053" customFormat="false" ht="15" hidden="false" customHeight="false" outlineLevel="0" collapsed="false">
      <c r="A11053" s="4" t="str">
        <f aca="false">B11053&amp;"|"&amp;C11053</f>
        <v>tdbPDB000045 Cys-CUA|13</v>
      </c>
      <c r="B11053" s="4" t="s">
        <v>188</v>
      </c>
      <c r="C11053" s="4" t="s">
        <v>786</v>
      </c>
      <c r="D11053" s="4" t="n">
        <v>13</v>
      </c>
      <c r="E11053" s="8" t="s">
        <v>459</v>
      </c>
      <c r="F11053" s="7" t="s">
        <v>783</v>
      </c>
    </row>
    <row r="11054" customFormat="false" ht="15" hidden="false" customHeight="false" outlineLevel="0" collapsed="false">
      <c r="A11054" s="4" t="str">
        <f aca="false">B11054&amp;"|"&amp;C11054</f>
        <v>tdbPDB000045 Cys-CUA|14</v>
      </c>
      <c r="B11054" s="4" t="s">
        <v>188</v>
      </c>
      <c r="C11054" s="4" t="s">
        <v>787</v>
      </c>
      <c r="D11054" s="4" t="n">
        <v>14</v>
      </c>
      <c r="E11054" s="19" t="s">
        <v>780</v>
      </c>
      <c r="F11054" s="20" t="s">
        <v>788</v>
      </c>
    </row>
    <row r="11055" customFormat="false" ht="15" hidden="false" customHeight="false" outlineLevel="0" collapsed="false">
      <c r="A11055" s="4" t="str">
        <f aca="false">B11055&amp;"|"&amp;C11055</f>
        <v>tdbPDB000045 Cys-CUA|15</v>
      </c>
      <c r="B11055" s="4" t="s">
        <v>188</v>
      </c>
      <c r="C11055" s="4" t="s">
        <v>789</v>
      </c>
      <c r="D11055" s="4" t="n">
        <v>15</v>
      </c>
      <c r="E11055" s="19" t="s">
        <v>459</v>
      </c>
      <c r="F11055" s="20" t="s">
        <v>788</v>
      </c>
    </row>
    <row r="11056" customFormat="false" ht="15" hidden="false" customHeight="false" outlineLevel="0" collapsed="false">
      <c r="A11056" s="4" t="str">
        <f aca="false">B11056&amp;"|"&amp;C11056</f>
        <v>tdbPDB000045 Cys-CUA|18</v>
      </c>
      <c r="B11056" s="4" t="s">
        <v>188</v>
      </c>
      <c r="C11056" s="4" t="s">
        <v>793</v>
      </c>
      <c r="D11056" s="4" t="n">
        <v>16</v>
      </c>
      <c r="E11056" s="19" t="s">
        <v>459</v>
      </c>
      <c r="F11056" s="20" t="s">
        <v>788</v>
      </c>
    </row>
    <row r="11057" customFormat="false" ht="15" hidden="false" customHeight="false" outlineLevel="0" collapsed="false">
      <c r="A11057" s="4" t="str">
        <f aca="false">B11057&amp;"|"&amp;C11057</f>
        <v>tdbPDB000045 Cys-CUA|19</v>
      </c>
      <c r="B11057" s="4" t="s">
        <v>188</v>
      </c>
      <c r="C11057" s="4" t="s">
        <v>794</v>
      </c>
      <c r="D11057" s="4" t="n">
        <v>17</v>
      </c>
      <c r="E11057" s="19" t="s">
        <v>459</v>
      </c>
      <c r="F11057" s="20" t="s">
        <v>788</v>
      </c>
    </row>
    <row r="11058" customFormat="false" ht="15" hidden="false" customHeight="false" outlineLevel="0" collapsed="false">
      <c r="A11058" s="4" t="str">
        <f aca="false">B11058&amp;"|"&amp;C11058</f>
        <v>tdbPDB000045 Cys-CUA|20</v>
      </c>
      <c r="B11058" s="4" t="s">
        <v>188</v>
      </c>
      <c r="C11058" s="4" t="s">
        <v>795</v>
      </c>
      <c r="D11058" s="4" t="n">
        <v>18</v>
      </c>
      <c r="E11058" s="19" t="s">
        <v>459</v>
      </c>
      <c r="F11058" s="20" t="s">
        <v>788</v>
      </c>
    </row>
    <row r="11059" customFormat="false" ht="15" hidden="false" customHeight="false" outlineLevel="0" collapsed="false">
      <c r="A11059" s="4" t="str">
        <f aca="false">B11059&amp;"|"&amp;C11059</f>
        <v>tdbPDB000045 Cys-CUA|20a</v>
      </c>
      <c r="B11059" s="4" t="s">
        <v>188</v>
      </c>
      <c r="C11059" s="4" t="s">
        <v>796</v>
      </c>
      <c r="D11059" s="4" t="n">
        <v>19</v>
      </c>
      <c r="E11059" s="19" t="s">
        <v>772</v>
      </c>
      <c r="F11059" s="20" t="s">
        <v>788</v>
      </c>
    </row>
    <row r="11060" customFormat="false" ht="15" hidden="false" customHeight="false" outlineLevel="0" collapsed="false">
      <c r="A11060" s="4" t="str">
        <f aca="false">B11060&amp;"|"&amp;C11060</f>
        <v>tdbPDB000045 Cys-CUA|21</v>
      </c>
      <c r="B11060" s="4" t="s">
        <v>188</v>
      </c>
      <c r="C11060" s="4" t="s">
        <v>797</v>
      </c>
      <c r="D11060" s="4" t="n">
        <v>20</v>
      </c>
      <c r="E11060" s="19" t="s">
        <v>777</v>
      </c>
      <c r="F11060" s="20" t="s">
        <v>788</v>
      </c>
    </row>
    <row r="11061" customFormat="false" ht="15" hidden="false" customHeight="false" outlineLevel="0" collapsed="false">
      <c r="A11061" s="4" t="str">
        <f aca="false">B11061&amp;"|"&amp;C11061</f>
        <v>tdbPDB000045 Cys-CUA|22</v>
      </c>
      <c r="B11061" s="4" t="s">
        <v>188</v>
      </c>
      <c r="C11061" s="4" t="s">
        <v>798</v>
      </c>
      <c r="D11061" s="4" t="n">
        <v>21</v>
      </c>
      <c r="E11061" s="8" t="s">
        <v>777</v>
      </c>
      <c r="F11061" s="7" t="s">
        <v>783</v>
      </c>
    </row>
    <row r="11062" customFormat="false" ht="15" hidden="false" customHeight="false" outlineLevel="0" collapsed="false">
      <c r="A11062" s="4" t="str">
        <f aca="false">B11062&amp;"|"&amp;C11062</f>
        <v>tdbPDB000045 Cys-CUA|23</v>
      </c>
      <c r="B11062" s="4" t="s">
        <v>188</v>
      </c>
      <c r="C11062" s="4" t="s">
        <v>799</v>
      </c>
      <c r="D11062" s="4" t="n">
        <v>22</v>
      </c>
      <c r="E11062" s="8" t="s">
        <v>777</v>
      </c>
      <c r="F11062" s="7" t="s">
        <v>783</v>
      </c>
    </row>
    <row r="11063" customFormat="false" ht="15" hidden="false" customHeight="false" outlineLevel="0" collapsed="false">
      <c r="A11063" s="4" t="str">
        <f aca="false">B11063&amp;"|"&amp;C11063</f>
        <v>tdbPDB000045 Cys-CUA|24</v>
      </c>
      <c r="B11063" s="4" t="s">
        <v>188</v>
      </c>
      <c r="C11063" s="4" t="s">
        <v>800</v>
      </c>
      <c r="D11063" s="4" t="n">
        <v>23</v>
      </c>
      <c r="E11063" s="8" t="s">
        <v>459</v>
      </c>
      <c r="F11063" s="7" t="s">
        <v>783</v>
      </c>
    </row>
    <row r="11064" customFormat="false" ht="15" hidden="false" customHeight="false" outlineLevel="0" collapsed="false">
      <c r="A11064" s="4" t="str">
        <f aca="false">B11064&amp;"|"&amp;C11064</f>
        <v>tdbPDB000045 Cys-CUA|25</v>
      </c>
      <c r="B11064" s="4" t="s">
        <v>188</v>
      </c>
      <c r="C11064" s="4" t="s">
        <v>801</v>
      </c>
      <c r="D11064" s="4" t="n">
        <v>24</v>
      </c>
      <c r="E11064" s="8" t="s">
        <v>772</v>
      </c>
      <c r="F11064" s="7" t="s">
        <v>783</v>
      </c>
    </row>
    <row r="11065" customFormat="false" ht="15" hidden="false" customHeight="false" outlineLevel="0" collapsed="false">
      <c r="A11065" s="4" t="str">
        <f aca="false">B11065&amp;"|"&amp;C11065</f>
        <v>tdbPDB000045 Cys-CUA|26</v>
      </c>
      <c r="B11065" s="4" t="s">
        <v>188</v>
      </c>
      <c r="C11065" s="4" t="s">
        <v>802</v>
      </c>
      <c r="D11065" s="4" t="n">
        <v>25</v>
      </c>
      <c r="E11065" s="3" t="s">
        <v>459</v>
      </c>
      <c r="F11065" s="4" t="s">
        <v>803</v>
      </c>
    </row>
    <row r="11066" customFormat="false" ht="15" hidden="false" customHeight="false" outlineLevel="0" collapsed="false">
      <c r="A11066" s="4" t="str">
        <f aca="false">B11066&amp;"|"&amp;C11066</f>
        <v>tdbPDB000045 Cys-CUA|27</v>
      </c>
      <c r="B11066" s="4" t="s">
        <v>188</v>
      </c>
      <c r="C11066" s="4" t="s">
        <v>804</v>
      </c>
      <c r="D11066" s="4" t="n">
        <v>26</v>
      </c>
      <c r="E11066" s="21" t="s">
        <v>459</v>
      </c>
      <c r="F11066" s="22" t="s">
        <v>805</v>
      </c>
    </row>
    <row r="11067" customFormat="false" ht="15" hidden="false" customHeight="false" outlineLevel="0" collapsed="false">
      <c r="A11067" s="4" t="str">
        <f aca="false">B11067&amp;"|"&amp;C11067</f>
        <v>tdbPDB000045 Cys-CUA|28</v>
      </c>
      <c r="B11067" s="4" t="s">
        <v>188</v>
      </c>
      <c r="C11067" s="4" t="s">
        <v>806</v>
      </c>
      <c r="D11067" s="4" t="n">
        <v>27</v>
      </c>
      <c r="E11067" s="21" t="s">
        <v>772</v>
      </c>
      <c r="F11067" s="22" t="s">
        <v>805</v>
      </c>
    </row>
    <row r="11068" customFormat="false" ht="15" hidden="false" customHeight="false" outlineLevel="0" collapsed="false">
      <c r="A11068" s="4" t="str">
        <f aca="false">B11068&amp;"|"&amp;C11068</f>
        <v>tdbPDB000045 Cys-CUA|29</v>
      </c>
      <c r="B11068" s="4" t="s">
        <v>188</v>
      </c>
      <c r="C11068" s="4" t="s">
        <v>807</v>
      </c>
      <c r="D11068" s="4" t="n">
        <v>28</v>
      </c>
      <c r="E11068" s="21" t="s">
        <v>459</v>
      </c>
      <c r="F11068" s="22" t="s">
        <v>805</v>
      </c>
    </row>
    <row r="11069" customFormat="false" ht="15" hidden="false" customHeight="false" outlineLevel="0" collapsed="false">
      <c r="A11069" s="4" t="str">
        <f aca="false">B11069&amp;"|"&amp;C11069</f>
        <v>tdbPDB000045 Cys-CUA|30</v>
      </c>
      <c r="B11069" s="4" t="s">
        <v>188</v>
      </c>
      <c r="C11069" s="4" t="s">
        <v>808</v>
      </c>
      <c r="D11069" s="4" t="n">
        <v>29</v>
      </c>
      <c r="E11069" s="21" t="s">
        <v>459</v>
      </c>
      <c r="F11069" s="22" t="s">
        <v>805</v>
      </c>
    </row>
    <row r="11070" customFormat="false" ht="15" hidden="false" customHeight="false" outlineLevel="0" collapsed="false">
      <c r="A11070" s="4" t="str">
        <f aca="false">B11070&amp;"|"&amp;C11070</f>
        <v>tdbPDB000045 Cys-CUA|31</v>
      </c>
      <c r="B11070" s="4" t="s">
        <v>188</v>
      </c>
      <c r="C11070" s="4" t="s">
        <v>809</v>
      </c>
      <c r="D11070" s="4" t="n">
        <v>30</v>
      </c>
      <c r="E11070" s="21" t="s">
        <v>780</v>
      </c>
      <c r="F11070" s="22" t="s">
        <v>805</v>
      </c>
    </row>
    <row r="11071" customFormat="false" ht="15" hidden="false" customHeight="false" outlineLevel="0" collapsed="false">
      <c r="A11071" s="4" t="str">
        <f aca="false">B11071&amp;"|"&amp;C11071</f>
        <v>tdbPDB000045 Cys-CUA|32</v>
      </c>
      <c r="B11071" s="4" t="s">
        <v>188</v>
      </c>
      <c r="C11071" s="4" t="s">
        <v>810</v>
      </c>
      <c r="D11071" s="4" t="n">
        <v>31</v>
      </c>
      <c r="E11071" s="19" t="s">
        <v>772</v>
      </c>
      <c r="F11071" s="20" t="s">
        <v>811</v>
      </c>
    </row>
    <row r="11072" customFormat="false" ht="15" hidden="false" customHeight="false" outlineLevel="0" collapsed="false">
      <c r="A11072" s="4" t="str">
        <f aca="false">B11072&amp;"|"&amp;C11072</f>
        <v>tdbPDB000045 Cys-CUA|33</v>
      </c>
      <c r="B11072" s="4" t="s">
        <v>188</v>
      </c>
      <c r="C11072" s="4" t="s">
        <v>812</v>
      </c>
      <c r="D11072" s="4" t="n">
        <v>32</v>
      </c>
      <c r="E11072" s="19" t="s">
        <v>777</v>
      </c>
      <c r="F11072" s="20" t="s">
        <v>811</v>
      </c>
    </row>
    <row r="11073" customFormat="false" ht="15" hidden="false" customHeight="false" outlineLevel="0" collapsed="false">
      <c r="A11073" s="4" t="str">
        <f aca="false">B11073&amp;"|"&amp;C11073</f>
        <v>tdbPDB000045 Cys-CUA|34</v>
      </c>
      <c r="B11073" s="4" t="s">
        <v>188</v>
      </c>
      <c r="C11073" s="4" t="s">
        <v>813</v>
      </c>
      <c r="D11073" s="4" t="n">
        <v>33</v>
      </c>
      <c r="E11073" s="19" t="s">
        <v>772</v>
      </c>
      <c r="F11073" s="20" t="s">
        <v>811</v>
      </c>
    </row>
    <row r="11074" customFormat="false" ht="15" hidden="false" customHeight="false" outlineLevel="0" collapsed="false">
      <c r="A11074" s="4" t="str">
        <f aca="false">B11074&amp;"|"&amp;C11074</f>
        <v>tdbPDB000045 Cys-CUA|35</v>
      </c>
      <c r="B11074" s="4" t="s">
        <v>188</v>
      </c>
      <c r="C11074" s="4" t="s">
        <v>814</v>
      </c>
      <c r="D11074" s="4" t="n">
        <v>34</v>
      </c>
      <c r="E11074" s="19" t="s">
        <v>777</v>
      </c>
      <c r="F11074" s="20" t="s">
        <v>811</v>
      </c>
    </row>
    <row r="11075" customFormat="false" ht="15" hidden="false" customHeight="false" outlineLevel="0" collapsed="false">
      <c r="A11075" s="4" t="str">
        <f aca="false">B11075&amp;"|"&amp;C11075</f>
        <v>tdbPDB000045 Cys-CUA|36</v>
      </c>
      <c r="B11075" s="4" t="s">
        <v>188</v>
      </c>
      <c r="C11075" s="4" t="s">
        <v>815</v>
      </c>
      <c r="D11075" s="4" t="n">
        <v>35</v>
      </c>
      <c r="E11075" s="19" t="s">
        <v>780</v>
      </c>
      <c r="F11075" s="20" t="s">
        <v>811</v>
      </c>
    </row>
    <row r="11076" customFormat="false" ht="15" hidden="false" customHeight="false" outlineLevel="0" collapsed="false">
      <c r="A11076" s="4" t="str">
        <f aca="false">B11076&amp;"|"&amp;C11076</f>
        <v>tdbPDB000045 Cys-CUA|37</v>
      </c>
      <c r="B11076" s="4" t="s">
        <v>188</v>
      </c>
      <c r="C11076" s="4" t="s">
        <v>816</v>
      </c>
      <c r="D11076" s="4" t="n">
        <v>36</v>
      </c>
      <c r="E11076" s="19" t="s">
        <v>459</v>
      </c>
      <c r="F11076" s="20" t="s">
        <v>811</v>
      </c>
    </row>
    <row r="11077" customFormat="false" ht="15" hidden="false" customHeight="false" outlineLevel="0" collapsed="false">
      <c r="A11077" s="4" t="str">
        <f aca="false">B11077&amp;"|"&amp;C11077</f>
        <v>tdbPDB000045 Cys-CUA|38</v>
      </c>
      <c r="B11077" s="4" t="s">
        <v>188</v>
      </c>
      <c r="C11077" s="4" t="s">
        <v>817</v>
      </c>
      <c r="D11077" s="4" t="n">
        <v>37</v>
      </c>
      <c r="E11077" s="19" t="s">
        <v>780</v>
      </c>
      <c r="F11077" s="20" t="s">
        <v>811</v>
      </c>
    </row>
    <row r="11078" customFormat="false" ht="15" hidden="false" customHeight="false" outlineLevel="0" collapsed="false">
      <c r="A11078" s="4" t="str">
        <f aca="false">B11078&amp;"|"&amp;C11078</f>
        <v>tdbPDB000045 Cys-CUA|39</v>
      </c>
      <c r="B11078" s="4" t="s">
        <v>188</v>
      </c>
      <c r="C11078" s="4" t="s">
        <v>818</v>
      </c>
      <c r="D11078" s="4" t="n">
        <v>38</v>
      </c>
      <c r="E11078" s="21" t="s">
        <v>777</v>
      </c>
      <c r="F11078" s="22" t="s">
        <v>805</v>
      </c>
    </row>
    <row r="11079" customFormat="false" ht="15" hidden="false" customHeight="false" outlineLevel="0" collapsed="false">
      <c r="A11079" s="4" t="str">
        <f aca="false">B11079&amp;"|"&amp;C11079</f>
        <v>tdbPDB000045 Cys-CUA|40</v>
      </c>
      <c r="B11079" s="4" t="s">
        <v>188</v>
      </c>
      <c r="C11079" s="4" t="s">
        <v>819</v>
      </c>
      <c r="D11079" s="4" t="n">
        <v>39</v>
      </c>
      <c r="E11079" s="21" t="s">
        <v>772</v>
      </c>
      <c r="F11079" s="22" t="s">
        <v>805</v>
      </c>
    </row>
    <row r="11080" customFormat="false" ht="15" hidden="false" customHeight="false" outlineLevel="0" collapsed="false">
      <c r="A11080" s="4" t="str">
        <f aca="false">B11080&amp;"|"&amp;C11080</f>
        <v>tdbPDB000045 Cys-CUA|41</v>
      </c>
      <c r="B11080" s="4" t="s">
        <v>188</v>
      </c>
      <c r="C11080" s="4" t="s">
        <v>820</v>
      </c>
      <c r="D11080" s="4" t="n">
        <v>40</v>
      </c>
      <c r="E11080" s="21" t="s">
        <v>772</v>
      </c>
      <c r="F11080" s="22" t="s">
        <v>805</v>
      </c>
    </row>
    <row r="11081" customFormat="false" ht="15" hidden="false" customHeight="false" outlineLevel="0" collapsed="false">
      <c r="A11081" s="4" t="str">
        <f aca="false">B11081&amp;"|"&amp;C11081</f>
        <v>tdbPDB000045 Cys-CUA|42</v>
      </c>
      <c r="B11081" s="4" t="s">
        <v>188</v>
      </c>
      <c r="C11081" s="4" t="s">
        <v>821</v>
      </c>
      <c r="D11081" s="4" t="n">
        <v>41</v>
      </c>
      <c r="E11081" s="21" t="s">
        <v>459</v>
      </c>
      <c r="F11081" s="22" t="s">
        <v>805</v>
      </c>
    </row>
    <row r="11082" customFormat="false" ht="15" hidden="false" customHeight="false" outlineLevel="0" collapsed="false">
      <c r="A11082" s="4" t="str">
        <f aca="false">B11082&amp;"|"&amp;C11082</f>
        <v>tdbPDB000045 Cys-CUA|43</v>
      </c>
      <c r="B11082" s="4" t="s">
        <v>188</v>
      </c>
      <c r="C11082" s="4" t="s">
        <v>822</v>
      </c>
      <c r="D11082" s="4" t="n">
        <v>42</v>
      </c>
      <c r="E11082" s="21" t="s">
        <v>772</v>
      </c>
      <c r="F11082" s="22" t="s">
        <v>805</v>
      </c>
    </row>
    <row r="11083" customFormat="false" ht="15" hidden="false" customHeight="false" outlineLevel="0" collapsed="false">
      <c r="A11083" s="4" t="str">
        <f aca="false">B11083&amp;"|"&amp;C11083</f>
        <v>tdbPDB000045 Cys-CUA|44</v>
      </c>
      <c r="B11083" s="4" t="s">
        <v>188</v>
      </c>
      <c r="C11083" s="4" t="s">
        <v>823</v>
      </c>
      <c r="D11083" s="4" t="n">
        <v>43</v>
      </c>
      <c r="E11083" s="19" t="s">
        <v>777</v>
      </c>
      <c r="F11083" s="20" t="s">
        <v>824</v>
      </c>
    </row>
    <row r="11084" customFormat="false" ht="15" hidden="false" customHeight="false" outlineLevel="0" collapsed="false">
      <c r="A11084" s="4" t="str">
        <f aca="false">B11084&amp;"|"&amp;C11084</f>
        <v>tdbPDB000045 Cys-CUA|45</v>
      </c>
      <c r="B11084" s="4" t="s">
        <v>188</v>
      </c>
      <c r="C11084" s="4" t="s">
        <v>825</v>
      </c>
      <c r="D11084" s="4" t="n">
        <v>44</v>
      </c>
      <c r="E11084" s="19" t="s">
        <v>777</v>
      </c>
      <c r="F11084" s="20" t="s">
        <v>824</v>
      </c>
    </row>
    <row r="11085" customFormat="false" ht="15" hidden="false" customHeight="false" outlineLevel="0" collapsed="false">
      <c r="A11085" s="4" t="str">
        <f aca="false">B11085&amp;"|"&amp;C11085</f>
        <v>tdbPDB000045 Cys-CUA|46</v>
      </c>
      <c r="B11085" s="4" t="s">
        <v>188</v>
      </c>
      <c r="C11085" s="4" t="s">
        <v>826</v>
      </c>
      <c r="D11085" s="4" t="n">
        <v>45</v>
      </c>
      <c r="E11085" s="19" t="s">
        <v>777</v>
      </c>
      <c r="F11085" s="20" t="s">
        <v>824</v>
      </c>
    </row>
    <row r="11086" customFormat="false" ht="15" hidden="false" customHeight="false" outlineLevel="0" collapsed="false">
      <c r="A11086" s="4" t="str">
        <f aca="false">B11086&amp;"|"&amp;C11086</f>
        <v>tdbPDB000045 Cys-CUA|47</v>
      </c>
      <c r="B11086" s="4" t="s">
        <v>188</v>
      </c>
      <c r="C11086" s="4" t="s">
        <v>827</v>
      </c>
      <c r="D11086" s="4" t="n">
        <v>46</v>
      </c>
      <c r="E11086" s="19" t="s">
        <v>780</v>
      </c>
      <c r="F11086" s="20" t="s">
        <v>824</v>
      </c>
    </row>
    <row r="11087" customFormat="false" ht="15" hidden="false" customHeight="false" outlineLevel="0" collapsed="false">
      <c r="A11087" s="4" t="str">
        <f aca="false">B11087&amp;"|"&amp;C11087</f>
        <v>tdbPDB000045 Cys-CUA|48</v>
      </c>
      <c r="B11087" s="4" t="s">
        <v>188</v>
      </c>
      <c r="C11087" s="4" t="s">
        <v>828</v>
      </c>
      <c r="D11087" s="4" t="n">
        <v>47</v>
      </c>
      <c r="E11087" s="19" t="s">
        <v>772</v>
      </c>
      <c r="F11087" s="20" t="s">
        <v>824</v>
      </c>
    </row>
    <row r="11088" customFormat="false" ht="15" hidden="false" customHeight="false" outlineLevel="0" collapsed="false">
      <c r="A11088" s="4" t="str">
        <f aca="false">B11088&amp;"|"&amp;C11088</f>
        <v>tdbPDB000045 Cys-CUA|49</v>
      </c>
      <c r="B11088" s="4" t="s">
        <v>188</v>
      </c>
      <c r="C11088" s="4" t="s">
        <v>829</v>
      </c>
      <c r="D11088" s="4" t="n">
        <v>48</v>
      </c>
      <c r="E11088" s="23" t="s">
        <v>772</v>
      </c>
      <c r="F11088" s="10" t="s">
        <v>830</v>
      </c>
    </row>
    <row r="11089" customFormat="false" ht="15" hidden="false" customHeight="false" outlineLevel="0" collapsed="false">
      <c r="A11089" s="4" t="str">
        <f aca="false">B11089&amp;"|"&amp;C11089</f>
        <v>tdbPDB000045 Cys-CUA|50</v>
      </c>
      <c r="B11089" s="4" t="s">
        <v>188</v>
      </c>
      <c r="C11089" s="4" t="s">
        <v>831</v>
      </c>
      <c r="D11089" s="4" t="n">
        <v>49</v>
      </c>
      <c r="E11089" s="23" t="s">
        <v>772</v>
      </c>
      <c r="F11089" s="10" t="s">
        <v>830</v>
      </c>
    </row>
    <row r="11090" customFormat="false" ht="15" hidden="false" customHeight="false" outlineLevel="0" collapsed="false">
      <c r="A11090" s="4" t="str">
        <f aca="false">B11090&amp;"|"&amp;C11090</f>
        <v>tdbPDB000045 Cys-CUA|51</v>
      </c>
      <c r="B11090" s="4" t="s">
        <v>188</v>
      </c>
      <c r="C11090" s="4" t="s">
        <v>832</v>
      </c>
      <c r="D11090" s="4" t="n">
        <v>50</v>
      </c>
      <c r="E11090" s="23" t="s">
        <v>772</v>
      </c>
      <c r="F11090" s="10" t="s">
        <v>830</v>
      </c>
    </row>
    <row r="11091" customFormat="false" ht="15" hidden="false" customHeight="false" outlineLevel="0" collapsed="false">
      <c r="A11091" s="4" t="str">
        <f aca="false">B11091&amp;"|"&amp;C11091</f>
        <v>tdbPDB000045 Cys-CUA|52</v>
      </c>
      <c r="B11091" s="4" t="s">
        <v>188</v>
      </c>
      <c r="C11091" s="4" t="s">
        <v>833</v>
      </c>
      <c r="D11091" s="4" t="n">
        <v>51</v>
      </c>
      <c r="E11091" s="23" t="s">
        <v>459</v>
      </c>
      <c r="F11091" s="10" t="s">
        <v>830</v>
      </c>
    </row>
    <row r="11092" customFormat="false" ht="15" hidden="false" customHeight="false" outlineLevel="0" collapsed="false">
      <c r="A11092" s="4" t="str">
        <f aca="false">B11092&amp;"|"&amp;C11092</f>
        <v>tdbPDB000045 Cys-CUA|53</v>
      </c>
      <c r="B11092" s="4" t="s">
        <v>188</v>
      </c>
      <c r="C11092" s="4" t="s">
        <v>834</v>
      </c>
      <c r="D11092" s="4" t="n">
        <v>52</v>
      </c>
      <c r="E11092" s="23" t="s">
        <v>459</v>
      </c>
      <c r="F11092" s="10" t="s">
        <v>830</v>
      </c>
    </row>
    <row r="11093" customFormat="false" ht="15" hidden="false" customHeight="false" outlineLevel="0" collapsed="false">
      <c r="A11093" s="4" t="str">
        <f aca="false">B11093&amp;"|"&amp;C11093</f>
        <v>tdbPDB000045 Cys-CUA|54</v>
      </c>
      <c r="B11093" s="4" t="s">
        <v>188</v>
      </c>
      <c r="C11093" s="4" t="s">
        <v>835</v>
      </c>
      <c r="D11093" s="4" t="n">
        <v>53</v>
      </c>
      <c r="E11093" s="19" t="s">
        <v>777</v>
      </c>
      <c r="F11093" s="20" t="s">
        <v>836</v>
      </c>
    </row>
    <row r="11094" customFormat="false" ht="15" hidden="false" customHeight="false" outlineLevel="0" collapsed="false">
      <c r="A11094" s="4" t="str">
        <f aca="false">B11094&amp;"|"&amp;C11094</f>
        <v>tdbPDB000045 Cys-CUA|55</v>
      </c>
      <c r="B11094" s="4" t="s">
        <v>188</v>
      </c>
      <c r="C11094" s="4" t="s">
        <v>837</v>
      </c>
      <c r="D11094" s="4" t="n">
        <v>54</v>
      </c>
      <c r="E11094" s="19" t="s">
        <v>777</v>
      </c>
      <c r="F11094" s="20" t="s">
        <v>836</v>
      </c>
    </row>
    <row r="11095" customFormat="false" ht="15" hidden="false" customHeight="false" outlineLevel="0" collapsed="false">
      <c r="A11095" s="4" t="str">
        <f aca="false">B11095&amp;"|"&amp;C11095</f>
        <v>tdbPDB000045 Cys-CUA|56</v>
      </c>
      <c r="B11095" s="4" t="s">
        <v>188</v>
      </c>
      <c r="C11095" s="4" t="s">
        <v>838</v>
      </c>
      <c r="D11095" s="4" t="n">
        <v>55</v>
      </c>
      <c r="E11095" s="19" t="s">
        <v>772</v>
      </c>
      <c r="F11095" s="20" t="s">
        <v>836</v>
      </c>
    </row>
    <row r="11096" customFormat="false" ht="15" hidden="false" customHeight="false" outlineLevel="0" collapsed="false">
      <c r="A11096" s="4" t="str">
        <f aca="false">B11096&amp;"|"&amp;C11096</f>
        <v>tdbPDB000045 Cys-CUA|57</v>
      </c>
      <c r="B11096" s="4" t="s">
        <v>188</v>
      </c>
      <c r="C11096" s="4" t="s">
        <v>839</v>
      </c>
      <c r="D11096" s="4" t="n">
        <v>56</v>
      </c>
      <c r="E11096" s="19" t="s">
        <v>459</v>
      </c>
      <c r="F11096" s="20" t="s">
        <v>836</v>
      </c>
    </row>
    <row r="11097" customFormat="false" ht="15" hidden="false" customHeight="false" outlineLevel="0" collapsed="false">
      <c r="A11097" s="4" t="str">
        <f aca="false">B11097&amp;"|"&amp;C11097</f>
        <v>tdbPDB000045 Cys-CUA|58</v>
      </c>
      <c r="B11097" s="4" t="s">
        <v>188</v>
      </c>
      <c r="C11097" s="4" t="s">
        <v>840</v>
      </c>
      <c r="D11097" s="4" t="n">
        <v>57</v>
      </c>
      <c r="E11097" s="19" t="s">
        <v>780</v>
      </c>
      <c r="F11097" s="20" t="s">
        <v>836</v>
      </c>
    </row>
    <row r="11098" customFormat="false" ht="15" hidden="false" customHeight="false" outlineLevel="0" collapsed="false">
      <c r="A11098" s="4" t="str">
        <f aca="false">B11098&amp;"|"&amp;C11098</f>
        <v>tdbPDB000045 Cys-CUA|59</v>
      </c>
      <c r="B11098" s="4" t="s">
        <v>188</v>
      </c>
      <c r="C11098" s="4" t="s">
        <v>841</v>
      </c>
      <c r="D11098" s="4" t="n">
        <v>58</v>
      </c>
      <c r="E11098" s="19" t="s">
        <v>780</v>
      </c>
      <c r="F11098" s="20" t="s">
        <v>836</v>
      </c>
    </row>
    <row r="11099" customFormat="false" ht="15" hidden="false" customHeight="false" outlineLevel="0" collapsed="false">
      <c r="A11099" s="4" t="str">
        <f aca="false">B11099&amp;"|"&amp;C11099</f>
        <v>tdbPDB000045 Cys-CUA|60</v>
      </c>
      <c r="B11099" s="4" t="s">
        <v>188</v>
      </c>
      <c r="C11099" s="4" t="s">
        <v>842</v>
      </c>
      <c r="D11099" s="4" t="n">
        <v>59</v>
      </c>
      <c r="E11099" s="19" t="s">
        <v>777</v>
      </c>
      <c r="F11099" s="20" t="s">
        <v>836</v>
      </c>
    </row>
    <row r="11100" customFormat="false" ht="15" hidden="false" customHeight="false" outlineLevel="0" collapsed="false">
      <c r="A11100" s="4" t="str">
        <f aca="false">B11100&amp;"|"&amp;C11100</f>
        <v>tdbPDB000045 Cys-CUA|61</v>
      </c>
      <c r="B11100" s="4" t="s">
        <v>188</v>
      </c>
      <c r="C11100" s="4" t="s">
        <v>843</v>
      </c>
      <c r="D11100" s="4" t="n">
        <v>60</v>
      </c>
      <c r="E11100" s="23" t="s">
        <v>772</v>
      </c>
      <c r="F11100" s="10" t="s">
        <v>830</v>
      </c>
    </row>
    <row r="11101" customFormat="false" ht="15" hidden="false" customHeight="false" outlineLevel="0" collapsed="false">
      <c r="A11101" s="4" t="str">
        <f aca="false">B11101&amp;"|"&amp;C11101</f>
        <v>tdbPDB000045 Cys-CUA|62</v>
      </c>
      <c r="B11101" s="4" t="s">
        <v>188</v>
      </c>
      <c r="C11101" s="4" t="s">
        <v>844</v>
      </c>
      <c r="D11101" s="4" t="n">
        <v>61</v>
      </c>
      <c r="E11101" s="23" t="s">
        <v>772</v>
      </c>
      <c r="F11101" s="10" t="s">
        <v>830</v>
      </c>
    </row>
    <row r="11102" customFormat="false" ht="15" hidden="false" customHeight="false" outlineLevel="0" collapsed="false">
      <c r="A11102" s="4" t="str">
        <f aca="false">B11102&amp;"|"&amp;C11102</f>
        <v>tdbPDB000045 Cys-CUA|63</v>
      </c>
      <c r="B11102" s="4" t="s">
        <v>188</v>
      </c>
      <c r="C11102" s="4" t="s">
        <v>845</v>
      </c>
      <c r="D11102" s="4" t="n">
        <v>62</v>
      </c>
      <c r="E11102" s="23" t="s">
        <v>459</v>
      </c>
      <c r="F11102" s="10" t="s">
        <v>830</v>
      </c>
    </row>
    <row r="11103" customFormat="false" ht="15" hidden="false" customHeight="false" outlineLevel="0" collapsed="false">
      <c r="A11103" s="4" t="str">
        <f aca="false">B11103&amp;"|"&amp;C11103</f>
        <v>tdbPDB000045 Cys-CUA|64</v>
      </c>
      <c r="B11103" s="4" t="s">
        <v>188</v>
      </c>
      <c r="C11103" s="4" t="s">
        <v>846</v>
      </c>
      <c r="D11103" s="4" t="n">
        <v>63</v>
      </c>
      <c r="E11103" s="23" t="s">
        <v>459</v>
      </c>
      <c r="F11103" s="10" t="s">
        <v>830</v>
      </c>
    </row>
    <row r="11104" customFormat="false" ht="15" hidden="false" customHeight="false" outlineLevel="0" collapsed="false">
      <c r="A11104" s="4" t="str">
        <f aca="false">B11104&amp;"|"&amp;C11104</f>
        <v>tdbPDB000045 Cys-CUA|65</v>
      </c>
      <c r="B11104" s="4" t="s">
        <v>188</v>
      </c>
      <c r="C11104" s="4" t="s">
        <v>847</v>
      </c>
      <c r="D11104" s="4" t="n">
        <v>64</v>
      </c>
      <c r="E11104" s="23" t="s">
        <v>459</v>
      </c>
      <c r="F11104" s="10" t="s">
        <v>830</v>
      </c>
    </row>
    <row r="11105" customFormat="false" ht="15" hidden="false" customHeight="false" outlineLevel="0" collapsed="false">
      <c r="A11105" s="4" t="str">
        <f aca="false">B11105&amp;"|"&amp;C11105</f>
        <v>tdbPDB000045 Cys-CUA|66</v>
      </c>
      <c r="B11105" s="4" t="s">
        <v>188</v>
      </c>
      <c r="C11105" s="4" t="s">
        <v>848</v>
      </c>
      <c r="D11105" s="4" t="n">
        <v>65</v>
      </c>
      <c r="E11105" s="17" t="s">
        <v>772</v>
      </c>
      <c r="F11105" s="18" t="s">
        <v>768</v>
      </c>
    </row>
    <row r="11106" customFormat="false" ht="15" hidden="false" customHeight="false" outlineLevel="0" collapsed="false">
      <c r="A11106" s="4" t="str">
        <f aca="false">B11106&amp;"|"&amp;C11106</f>
        <v>tdbPDB000045 Cys-CUA|67</v>
      </c>
      <c r="B11106" s="4" t="s">
        <v>188</v>
      </c>
      <c r="C11106" s="4" t="s">
        <v>849</v>
      </c>
      <c r="D11106" s="4" t="n">
        <v>66</v>
      </c>
      <c r="E11106" s="17" t="s">
        <v>772</v>
      </c>
      <c r="F11106" s="18" t="s">
        <v>768</v>
      </c>
    </row>
    <row r="11107" customFormat="false" ht="15" hidden="false" customHeight="false" outlineLevel="0" collapsed="false">
      <c r="A11107" s="4" t="str">
        <f aca="false">B11107&amp;"|"&amp;C11107</f>
        <v>tdbPDB000045 Cys-CUA|68</v>
      </c>
      <c r="B11107" s="4" t="s">
        <v>188</v>
      </c>
      <c r="C11107" s="4" t="s">
        <v>850</v>
      </c>
      <c r="D11107" s="4" t="n">
        <v>67</v>
      </c>
      <c r="E11107" s="17" t="s">
        <v>772</v>
      </c>
      <c r="F11107" s="18" t="s">
        <v>768</v>
      </c>
    </row>
    <row r="11108" customFormat="false" ht="15" hidden="false" customHeight="false" outlineLevel="0" collapsed="false">
      <c r="A11108" s="4" t="str">
        <f aca="false">B11108&amp;"|"&amp;C11108</f>
        <v>tdbPDB000045 Cys-CUA|69</v>
      </c>
      <c r="B11108" s="4" t="s">
        <v>188</v>
      </c>
      <c r="C11108" s="4" t="s">
        <v>851</v>
      </c>
      <c r="D11108" s="4" t="n">
        <v>68</v>
      </c>
      <c r="E11108" s="17" t="s">
        <v>777</v>
      </c>
      <c r="F11108" s="18" t="s">
        <v>768</v>
      </c>
    </row>
    <row r="11109" customFormat="false" ht="15" hidden="false" customHeight="false" outlineLevel="0" collapsed="false">
      <c r="A11109" s="4" t="str">
        <f aca="false">B11109&amp;"|"&amp;C11109</f>
        <v>tdbPDB000045 Cys-CUA|70</v>
      </c>
      <c r="B11109" s="4" t="s">
        <v>188</v>
      </c>
      <c r="C11109" s="4" t="s">
        <v>852</v>
      </c>
      <c r="D11109" s="4" t="n">
        <v>69</v>
      </c>
      <c r="E11109" s="17" t="s">
        <v>459</v>
      </c>
      <c r="F11109" s="18" t="s">
        <v>768</v>
      </c>
    </row>
    <row r="11110" customFormat="false" ht="15" hidden="false" customHeight="false" outlineLevel="0" collapsed="false">
      <c r="A11110" s="4" t="str">
        <f aca="false">B11110&amp;"|"&amp;C11110</f>
        <v>tdbPDB000045 Cys-CUA|71</v>
      </c>
      <c r="B11110" s="4" t="s">
        <v>188</v>
      </c>
      <c r="C11110" s="4" t="s">
        <v>853</v>
      </c>
      <c r="D11110" s="4" t="n">
        <v>70</v>
      </c>
      <c r="E11110" s="17" t="s">
        <v>459</v>
      </c>
      <c r="F11110" s="18" t="s">
        <v>768</v>
      </c>
    </row>
    <row r="11111" customFormat="false" ht="15" hidden="false" customHeight="false" outlineLevel="0" collapsed="false">
      <c r="A11111" s="4" t="str">
        <f aca="false">B11111&amp;"|"&amp;C11111</f>
        <v>tdbPDB000045 Cys-CUA|72</v>
      </c>
      <c r="B11111" s="4" t="s">
        <v>188</v>
      </c>
      <c r="C11111" s="4" t="s">
        <v>854</v>
      </c>
      <c r="D11111" s="4" t="n">
        <v>71</v>
      </c>
      <c r="E11111" s="17" t="s">
        <v>772</v>
      </c>
      <c r="F11111" s="18" t="s">
        <v>768</v>
      </c>
    </row>
    <row r="11112" customFormat="false" ht="15" hidden="false" customHeight="false" outlineLevel="0" collapsed="false">
      <c r="A11112" s="4" t="str">
        <f aca="false">B11112&amp;"|"&amp;C11112</f>
        <v>tdbPDB000046 Cys-UCA|1</v>
      </c>
      <c r="B11112" s="4" t="s">
        <v>189</v>
      </c>
      <c r="C11112" s="4" t="s">
        <v>767</v>
      </c>
      <c r="D11112" s="4" t="n">
        <v>1</v>
      </c>
      <c r="E11112" s="17" t="s">
        <v>459</v>
      </c>
      <c r="F11112" s="18" t="s">
        <v>768</v>
      </c>
    </row>
    <row r="11113" customFormat="false" ht="15" hidden="false" customHeight="false" outlineLevel="0" collapsed="false">
      <c r="A11113" s="4" t="str">
        <f aca="false">B11113&amp;"|"&amp;C11113</f>
        <v>tdbPDB000046 Cys-UCA|2</v>
      </c>
      <c r="B11113" s="4" t="s">
        <v>189</v>
      </c>
      <c r="C11113" s="4" t="s">
        <v>769</v>
      </c>
      <c r="D11113" s="4" t="n">
        <v>2</v>
      </c>
      <c r="E11113" s="17" t="s">
        <v>772</v>
      </c>
      <c r="F11113" s="18" t="s">
        <v>768</v>
      </c>
    </row>
    <row r="11114" customFormat="false" ht="15" hidden="false" customHeight="false" outlineLevel="0" collapsed="false">
      <c r="A11114" s="4" t="str">
        <f aca="false">B11114&amp;"|"&amp;C11114</f>
        <v>tdbPDB000046 Cys-UCA|3</v>
      </c>
      <c r="B11114" s="4" t="s">
        <v>189</v>
      </c>
      <c r="C11114" s="4" t="s">
        <v>770</v>
      </c>
      <c r="D11114" s="4" t="n">
        <v>3</v>
      </c>
      <c r="E11114" s="17" t="s">
        <v>772</v>
      </c>
      <c r="F11114" s="18" t="s">
        <v>768</v>
      </c>
    </row>
    <row r="11115" customFormat="false" ht="15" hidden="false" customHeight="false" outlineLevel="0" collapsed="false">
      <c r="A11115" s="4" t="str">
        <f aca="false">B11115&amp;"|"&amp;C11115</f>
        <v>tdbPDB000046 Cys-UCA|4</v>
      </c>
      <c r="B11115" s="4" t="s">
        <v>189</v>
      </c>
      <c r="C11115" s="4" t="s">
        <v>771</v>
      </c>
      <c r="D11115" s="4" t="n">
        <v>4</v>
      </c>
      <c r="E11115" s="17" t="s">
        <v>780</v>
      </c>
      <c r="F11115" s="18" t="s">
        <v>768</v>
      </c>
    </row>
    <row r="11116" customFormat="false" ht="15" hidden="false" customHeight="false" outlineLevel="0" collapsed="false">
      <c r="A11116" s="4" t="str">
        <f aca="false">B11116&amp;"|"&amp;C11116</f>
        <v>tdbPDB000046 Cys-UCA|5</v>
      </c>
      <c r="B11116" s="4" t="s">
        <v>189</v>
      </c>
      <c r="C11116" s="4" t="s">
        <v>773</v>
      </c>
      <c r="D11116" s="4" t="n">
        <v>5</v>
      </c>
      <c r="E11116" s="17" t="s">
        <v>459</v>
      </c>
      <c r="F11116" s="18" t="s">
        <v>768</v>
      </c>
    </row>
    <row r="11117" customFormat="false" ht="15" hidden="false" customHeight="false" outlineLevel="0" collapsed="false">
      <c r="A11117" s="4" t="str">
        <f aca="false">B11117&amp;"|"&amp;C11117</f>
        <v>tdbPDB000046 Cys-UCA|6</v>
      </c>
      <c r="B11117" s="4" t="s">
        <v>189</v>
      </c>
      <c r="C11117" s="4" t="s">
        <v>774</v>
      </c>
      <c r="D11117" s="4" t="n">
        <v>6</v>
      </c>
      <c r="E11117" s="17" t="s">
        <v>459</v>
      </c>
      <c r="F11117" s="18" t="s">
        <v>768</v>
      </c>
    </row>
    <row r="11118" customFormat="false" ht="15" hidden="false" customHeight="false" outlineLevel="0" collapsed="false">
      <c r="A11118" s="4" t="str">
        <f aca="false">B11118&amp;"|"&amp;C11118</f>
        <v>tdbPDB000046 Cys-UCA|7</v>
      </c>
      <c r="B11118" s="4" t="s">
        <v>189</v>
      </c>
      <c r="C11118" s="4" t="s">
        <v>775</v>
      </c>
      <c r="D11118" s="4" t="n">
        <v>7</v>
      </c>
      <c r="E11118" s="17" t="s">
        <v>459</v>
      </c>
      <c r="F11118" s="18" t="s">
        <v>768</v>
      </c>
    </row>
    <row r="11119" customFormat="false" ht="15" hidden="false" customHeight="false" outlineLevel="0" collapsed="false">
      <c r="A11119" s="4" t="str">
        <f aca="false">B11119&amp;"|"&amp;C11119</f>
        <v>tdbPDB000046 Cys-UCA|8</v>
      </c>
      <c r="B11119" s="4" t="s">
        <v>189</v>
      </c>
      <c r="C11119" s="4" t="s">
        <v>776</v>
      </c>
      <c r="D11119" s="4" t="n">
        <v>8</v>
      </c>
      <c r="E11119" s="3" t="s">
        <v>777</v>
      </c>
      <c r="F11119" s="4" t="s">
        <v>778</v>
      </c>
    </row>
    <row r="11120" customFormat="false" ht="15" hidden="false" customHeight="false" outlineLevel="0" collapsed="false">
      <c r="A11120" s="4" t="str">
        <f aca="false">B11120&amp;"|"&amp;C11120</f>
        <v>tdbPDB000046 Cys-UCA|9</v>
      </c>
      <c r="B11120" s="4" t="s">
        <v>189</v>
      </c>
      <c r="C11120" s="4" t="s">
        <v>779</v>
      </c>
      <c r="D11120" s="4" t="n">
        <v>9</v>
      </c>
      <c r="E11120" s="3" t="s">
        <v>459</v>
      </c>
      <c r="F11120" s="4" t="s">
        <v>781</v>
      </c>
    </row>
    <row r="11121" customFormat="false" ht="15" hidden="false" customHeight="false" outlineLevel="0" collapsed="false">
      <c r="A11121" s="4" t="str">
        <f aca="false">B11121&amp;"|"&amp;C11121</f>
        <v>tdbPDB000046 Cys-UCA|10</v>
      </c>
      <c r="B11121" s="4" t="s">
        <v>189</v>
      </c>
      <c r="C11121" s="4" t="s">
        <v>782</v>
      </c>
      <c r="D11121" s="4" t="n">
        <v>10</v>
      </c>
      <c r="E11121" s="8" t="s">
        <v>459</v>
      </c>
      <c r="F11121" s="7" t="s">
        <v>783</v>
      </c>
    </row>
    <row r="11122" customFormat="false" ht="15" hidden="false" customHeight="false" outlineLevel="0" collapsed="false">
      <c r="A11122" s="4" t="str">
        <f aca="false">B11122&amp;"|"&amp;C11122</f>
        <v>tdbPDB000046 Cys-UCA|11</v>
      </c>
      <c r="B11122" s="4" t="s">
        <v>189</v>
      </c>
      <c r="C11122" s="4" t="s">
        <v>784</v>
      </c>
      <c r="D11122" s="4" t="n">
        <v>11</v>
      </c>
      <c r="E11122" s="8" t="s">
        <v>772</v>
      </c>
      <c r="F11122" s="7" t="s">
        <v>783</v>
      </c>
    </row>
    <row r="11123" customFormat="false" ht="15" hidden="false" customHeight="false" outlineLevel="0" collapsed="false">
      <c r="A11123" s="4" t="str">
        <f aca="false">B11123&amp;"|"&amp;C11123</f>
        <v>tdbPDB000046 Cys-UCA|12</v>
      </c>
      <c r="B11123" s="4" t="s">
        <v>189</v>
      </c>
      <c r="C11123" s="4" t="s">
        <v>785</v>
      </c>
      <c r="D11123" s="4" t="n">
        <v>12</v>
      </c>
      <c r="E11123" s="8" t="s">
        <v>780</v>
      </c>
      <c r="F11123" s="7" t="s">
        <v>783</v>
      </c>
    </row>
    <row r="11124" customFormat="false" ht="15" hidden="false" customHeight="false" outlineLevel="0" collapsed="false">
      <c r="A11124" s="4" t="str">
        <f aca="false">B11124&amp;"|"&amp;C11124</f>
        <v>tdbPDB000046 Cys-UCA|13</v>
      </c>
      <c r="B11124" s="4" t="s">
        <v>189</v>
      </c>
      <c r="C11124" s="4" t="s">
        <v>786</v>
      </c>
      <c r="D11124" s="4" t="n">
        <v>13</v>
      </c>
      <c r="E11124" s="8" t="s">
        <v>459</v>
      </c>
      <c r="F11124" s="7" t="s">
        <v>783</v>
      </c>
    </row>
    <row r="11125" customFormat="false" ht="15" hidden="false" customHeight="false" outlineLevel="0" collapsed="false">
      <c r="A11125" s="4" t="str">
        <f aca="false">B11125&amp;"|"&amp;C11125</f>
        <v>tdbPDB000046 Cys-UCA|14</v>
      </c>
      <c r="B11125" s="4" t="s">
        <v>189</v>
      </c>
      <c r="C11125" s="4" t="s">
        <v>787</v>
      </c>
      <c r="D11125" s="4" t="n">
        <v>14</v>
      </c>
      <c r="E11125" s="19" t="s">
        <v>780</v>
      </c>
      <c r="F11125" s="20" t="s">
        <v>788</v>
      </c>
    </row>
    <row r="11126" customFormat="false" ht="15" hidden="false" customHeight="false" outlineLevel="0" collapsed="false">
      <c r="A11126" s="4" t="str">
        <f aca="false">B11126&amp;"|"&amp;C11126</f>
        <v>tdbPDB000046 Cys-UCA|15</v>
      </c>
      <c r="B11126" s="4" t="s">
        <v>189</v>
      </c>
      <c r="C11126" s="4" t="s">
        <v>789</v>
      </c>
      <c r="D11126" s="4" t="n">
        <v>15</v>
      </c>
      <c r="E11126" s="19" t="s">
        <v>459</v>
      </c>
      <c r="F11126" s="20" t="s">
        <v>788</v>
      </c>
    </row>
    <row r="11127" customFormat="false" ht="15" hidden="false" customHeight="false" outlineLevel="0" collapsed="false">
      <c r="A11127" s="4" t="str">
        <f aca="false">B11127&amp;"|"&amp;C11127</f>
        <v>tdbPDB000046 Cys-UCA|18</v>
      </c>
      <c r="B11127" s="4" t="s">
        <v>189</v>
      </c>
      <c r="C11127" s="4" t="s">
        <v>793</v>
      </c>
      <c r="D11127" s="4" t="n">
        <v>16</v>
      </c>
      <c r="E11127" s="19" t="s">
        <v>459</v>
      </c>
      <c r="F11127" s="20" t="s">
        <v>788</v>
      </c>
    </row>
    <row r="11128" customFormat="false" ht="15" hidden="false" customHeight="false" outlineLevel="0" collapsed="false">
      <c r="A11128" s="4" t="str">
        <f aca="false">B11128&amp;"|"&amp;C11128</f>
        <v>tdbPDB000046 Cys-UCA|19</v>
      </c>
      <c r="B11128" s="4" t="s">
        <v>189</v>
      </c>
      <c r="C11128" s="4" t="s">
        <v>794</v>
      </c>
      <c r="D11128" s="4" t="n">
        <v>17</v>
      </c>
      <c r="E11128" s="19" t="s">
        <v>459</v>
      </c>
      <c r="F11128" s="20" t="s">
        <v>788</v>
      </c>
    </row>
    <row r="11129" customFormat="false" ht="15" hidden="false" customHeight="false" outlineLevel="0" collapsed="false">
      <c r="A11129" s="4" t="str">
        <f aca="false">B11129&amp;"|"&amp;C11129</f>
        <v>tdbPDB000046 Cys-UCA|20</v>
      </c>
      <c r="B11129" s="4" t="s">
        <v>189</v>
      </c>
      <c r="C11129" s="4" t="s">
        <v>795</v>
      </c>
      <c r="D11129" s="4" t="n">
        <v>18</v>
      </c>
      <c r="E11129" s="19" t="s">
        <v>459</v>
      </c>
      <c r="F11129" s="20" t="s">
        <v>788</v>
      </c>
    </row>
    <row r="11130" customFormat="false" ht="15" hidden="false" customHeight="false" outlineLevel="0" collapsed="false">
      <c r="A11130" s="4" t="str">
        <f aca="false">B11130&amp;"|"&amp;C11130</f>
        <v>tdbPDB000046 Cys-UCA|20a</v>
      </c>
      <c r="B11130" s="4" t="s">
        <v>189</v>
      </c>
      <c r="C11130" s="4" t="s">
        <v>796</v>
      </c>
      <c r="D11130" s="4" t="n">
        <v>19</v>
      </c>
      <c r="E11130" s="19" t="s">
        <v>772</v>
      </c>
      <c r="F11130" s="20" t="s">
        <v>788</v>
      </c>
    </row>
    <row r="11131" customFormat="false" ht="15" hidden="false" customHeight="false" outlineLevel="0" collapsed="false">
      <c r="A11131" s="4" t="str">
        <f aca="false">B11131&amp;"|"&amp;C11131</f>
        <v>tdbPDB000046 Cys-UCA|21</v>
      </c>
      <c r="B11131" s="4" t="s">
        <v>189</v>
      </c>
      <c r="C11131" s="4" t="s">
        <v>797</v>
      </c>
      <c r="D11131" s="4" t="n">
        <v>20</v>
      </c>
      <c r="E11131" s="19" t="s">
        <v>777</v>
      </c>
      <c r="F11131" s="20" t="s">
        <v>788</v>
      </c>
    </row>
    <row r="11132" customFormat="false" ht="15" hidden="false" customHeight="false" outlineLevel="0" collapsed="false">
      <c r="A11132" s="4" t="str">
        <f aca="false">B11132&amp;"|"&amp;C11132</f>
        <v>tdbPDB000046 Cys-UCA|22</v>
      </c>
      <c r="B11132" s="4" t="s">
        <v>189</v>
      </c>
      <c r="C11132" s="4" t="s">
        <v>798</v>
      </c>
      <c r="D11132" s="4" t="n">
        <v>21</v>
      </c>
      <c r="E11132" s="8" t="s">
        <v>777</v>
      </c>
      <c r="F11132" s="7" t="s">
        <v>783</v>
      </c>
    </row>
    <row r="11133" customFormat="false" ht="15" hidden="false" customHeight="false" outlineLevel="0" collapsed="false">
      <c r="A11133" s="4" t="str">
        <f aca="false">B11133&amp;"|"&amp;C11133</f>
        <v>tdbPDB000046 Cys-UCA|23</v>
      </c>
      <c r="B11133" s="4" t="s">
        <v>189</v>
      </c>
      <c r="C11133" s="4" t="s">
        <v>799</v>
      </c>
      <c r="D11133" s="4" t="n">
        <v>22</v>
      </c>
      <c r="E11133" s="8" t="s">
        <v>777</v>
      </c>
      <c r="F11133" s="7" t="s">
        <v>783</v>
      </c>
    </row>
    <row r="11134" customFormat="false" ht="15" hidden="false" customHeight="false" outlineLevel="0" collapsed="false">
      <c r="A11134" s="4" t="str">
        <f aca="false">B11134&amp;"|"&amp;C11134</f>
        <v>tdbPDB000046 Cys-UCA|24</v>
      </c>
      <c r="B11134" s="4" t="s">
        <v>189</v>
      </c>
      <c r="C11134" s="4" t="s">
        <v>800</v>
      </c>
      <c r="D11134" s="4" t="n">
        <v>23</v>
      </c>
      <c r="E11134" s="8" t="s">
        <v>459</v>
      </c>
      <c r="F11134" s="7" t="s">
        <v>783</v>
      </c>
    </row>
    <row r="11135" customFormat="false" ht="15" hidden="false" customHeight="false" outlineLevel="0" collapsed="false">
      <c r="A11135" s="4" t="str">
        <f aca="false">B11135&amp;"|"&amp;C11135</f>
        <v>tdbPDB000046 Cys-UCA|25</v>
      </c>
      <c r="B11135" s="4" t="s">
        <v>189</v>
      </c>
      <c r="C11135" s="4" t="s">
        <v>801</v>
      </c>
      <c r="D11135" s="4" t="n">
        <v>24</v>
      </c>
      <c r="E11135" s="8" t="s">
        <v>772</v>
      </c>
      <c r="F11135" s="7" t="s">
        <v>783</v>
      </c>
    </row>
    <row r="11136" customFormat="false" ht="15" hidden="false" customHeight="false" outlineLevel="0" collapsed="false">
      <c r="A11136" s="4" t="str">
        <f aca="false">B11136&amp;"|"&amp;C11136</f>
        <v>tdbPDB000046 Cys-UCA|26</v>
      </c>
      <c r="B11136" s="4" t="s">
        <v>189</v>
      </c>
      <c r="C11136" s="4" t="s">
        <v>802</v>
      </c>
      <c r="D11136" s="4" t="n">
        <v>25</v>
      </c>
      <c r="E11136" s="3" t="s">
        <v>459</v>
      </c>
      <c r="F11136" s="4" t="s">
        <v>803</v>
      </c>
    </row>
    <row r="11137" customFormat="false" ht="15" hidden="false" customHeight="false" outlineLevel="0" collapsed="false">
      <c r="A11137" s="4" t="str">
        <f aca="false">B11137&amp;"|"&amp;C11137</f>
        <v>tdbPDB000046 Cys-UCA|27</v>
      </c>
      <c r="B11137" s="4" t="s">
        <v>189</v>
      </c>
      <c r="C11137" s="4" t="s">
        <v>804</v>
      </c>
      <c r="D11137" s="4" t="n">
        <v>26</v>
      </c>
      <c r="E11137" s="21" t="s">
        <v>459</v>
      </c>
      <c r="F11137" s="22" t="s">
        <v>805</v>
      </c>
    </row>
    <row r="11138" customFormat="false" ht="15" hidden="false" customHeight="false" outlineLevel="0" collapsed="false">
      <c r="A11138" s="4" t="str">
        <f aca="false">B11138&amp;"|"&amp;C11138</f>
        <v>tdbPDB000046 Cys-UCA|28</v>
      </c>
      <c r="B11138" s="4" t="s">
        <v>189</v>
      </c>
      <c r="C11138" s="4" t="s">
        <v>806</v>
      </c>
      <c r="D11138" s="4" t="n">
        <v>27</v>
      </c>
      <c r="E11138" s="21" t="s">
        <v>772</v>
      </c>
      <c r="F11138" s="22" t="s">
        <v>805</v>
      </c>
    </row>
    <row r="11139" customFormat="false" ht="15" hidden="false" customHeight="false" outlineLevel="0" collapsed="false">
      <c r="A11139" s="4" t="str">
        <f aca="false">B11139&amp;"|"&amp;C11139</f>
        <v>tdbPDB000046 Cys-UCA|29</v>
      </c>
      <c r="B11139" s="4" t="s">
        <v>189</v>
      </c>
      <c r="C11139" s="4" t="s">
        <v>807</v>
      </c>
      <c r="D11139" s="4" t="n">
        <v>28</v>
      </c>
      <c r="E11139" s="21" t="s">
        <v>459</v>
      </c>
      <c r="F11139" s="22" t="s">
        <v>805</v>
      </c>
    </row>
    <row r="11140" customFormat="false" ht="15" hidden="false" customHeight="false" outlineLevel="0" collapsed="false">
      <c r="A11140" s="4" t="str">
        <f aca="false">B11140&amp;"|"&amp;C11140</f>
        <v>tdbPDB000046 Cys-UCA|30</v>
      </c>
      <c r="B11140" s="4" t="s">
        <v>189</v>
      </c>
      <c r="C11140" s="4" t="s">
        <v>808</v>
      </c>
      <c r="D11140" s="4" t="n">
        <v>29</v>
      </c>
      <c r="E11140" s="21" t="s">
        <v>459</v>
      </c>
      <c r="F11140" s="22" t="s">
        <v>805</v>
      </c>
    </row>
    <row r="11141" customFormat="false" ht="15" hidden="false" customHeight="false" outlineLevel="0" collapsed="false">
      <c r="A11141" s="4" t="str">
        <f aca="false">B11141&amp;"|"&amp;C11141</f>
        <v>tdbPDB000046 Cys-UCA|31</v>
      </c>
      <c r="B11141" s="4" t="s">
        <v>189</v>
      </c>
      <c r="C11141" s="4" t="s">
        <v>809</v>
      </c>
      <c r="D11141" s="4" t="n">
        <v>30</v>
      </c>
      <c r="E11141" s="21" t="s">
        <v>780</v>
      </c>
      <c r="F11141" s="22" t="s">
        <v>805</v>
      </c>
    </row>
    <row r="11142" customFormat="false" ht="15" hidden="false" customHeight="false" outlineLevel="0" collapsed="false">
      <c r="A11142" s="4" t="str">
        <f aca="false">B11142&amp;"|"&amp;C11142</f>
        <v>tdbPDB000046 Cys-UCA|32</v>
      </c>
      <c r="B11142" s="4" t="s">
        <v>189</v>
      </c>
      <c r="C11142" s="4" t="s">
        <v>810</v>
      </c>
      <c r="D11142" s="4" t="n">
        <v>31</v>
      </c>
      <c r="E11142" s="19" t="s">
        <v>772</v>
      </c>
      <c r="F11142" s="20" t="s">
        <v>811</v>
      </c>
    </row>
    <row r="11143" customFormat="false" ht="15" hidden="false" customHeight="false" outlineLevel="0" collapsed="false">
      <c r="A11143" s="4" t="str">
        <f aca="false">B11143&amp;"|"&amp;C11143</f>
        <v>tdbPDB000046 Cys-UCA|33</v>
      </c>
      <c r="B11143" s="4" t="s">
        <v>189</v>
      </c>
      <c r="C11143" s="4" t="s">
        <v>812</v>
      </c>
      <c r="D11143" s="4" t="n">
        <v>32</v>
      </c>
      <c r="E11143" s="19" t="s">
        <v>777</v>
      </c>
      <c r="F11143" s="20" t="s">
        <v>811</v>
      </c>
    </row>
    <row r="11144" customFormat="false" ht="15" hidden="false" customHeight="false" outlineLevel="0" collapsed="false">
      <c r="A11144" s="4" t="str">
        <f aca="false">B11144&amp;"|"&amp;C11144</f>
        <v>tdbPDB000046 Cys-UCA|34</v>
      </c>
      <c r="B11144" s="4" t="s">
        <v>189</v>
      </c>
      <c r="C11144" s="4" t="s">
        <v>813</v>
      </c>
      <c r="D11144" s="4" t="n">
        <v>33</v>
      </c>
      <c r="E11144" s="19" t="s">
        <v>777</v>
      </c>
      <c r="F11144" s="20" t="s">
        <v>811</v>
      </c>
    </row>
    <row r="11145" customFormat="false" ht="15" hidden="false" customHeight="false" outlineLevel="0" collapsed="false">
      <c r="A11145" s="4" t="str">
        <f aca="false">B11145&amp;"|"&amp;C11145</f>
        <v>tdbPDB000046 Cys-UCA|35</v>
      </c>
      <c r="B11145" s="4" t="s">
        <v>189</v>
      </c>
      <c r="C11145" s="4" t="s">
        <v>814</v>
      </c>
      <c r="D11145" s="4" t="n">
        <v>34</v>
      </c>
      <c r="E11145" s="19" t="s">
        <v>772</v>
      </c>
      <c r="F11145" s="20" t="s">
        <v>811</v>
      </c>
    </row>
    <row r="11146" customFormat="false" ht="15" hidden="false" customHeight="false" outlineLevel="0" collapsed="false">
      <c r="A11146" s="4" t="str">
        <f aca="false">B11146&amp;"|"&amp;C11146</f>
        <v>tdbPDB000046 Cys-UCA|36</v>
      </c>
      <c r="B11146" s="4" t="s">
        <v>189</v>
      </c>
      <c r="C11146" s="4" t="s">
        <v>815</v>
      </c>
      <c r="D11146" s="4" t="n">
        <v>35</v>
      </c>
      <c r="E11146" s="19" t="s">
        <v>780</v>
      </c>
      <c r="F11146" s="20" t="s">
        <v>811</v>
      </c>
    </row>
    <row r="11147" customFormat="false" ht="15" hidden="false" customHeight="false" outlineLevel="0" collapsed="false">
      <c r="A11147" s="4" t="str">
        <f aca="false">B11147&amp;"|"&amp;C11147</f>
        <v>tdbPDB000046 Cys-UCA|37</v>
      </c>
      <c r="B11147" s="4" t="s">
        <v>189</v>
      </c>
      <c r="C11147" s="4" t="s">
        <v>816</v>
      </c>
      <c r="D11147" s="4" t="n">
        <v>36</v>
      </c>
      <c r="E11147" s="19" t="s">
        <v>459</v>
      </c>
      <c r="F11147" s="20" t="s">
        <v>811</v>
      </c>
    </row>
    <row r="11148" customFormat="false" ht="15" hidden="false" customHeight="false" outlineLevel="0" collapsed="false">
      <c r="A11148" s="4" t="str">
        <f aca="false">B11148&amp;"|"&amp;C11148</f>
        <v>tdbPDB000046 Cys-UCA|38</v>
      </c>
      <c r="B11148" s="4" t="s">
        <v>189</v>
      </c>
      <c r="C11148" s="4" t="s">
        <v>817</v>
      </c>
      <c r="D11148" s="4" t="n">
        <v>37</v>
      </c>
      <c r="E11148" s="19" t="s">
        <v>780</v>
      </c>
      <c r="F11148" s="20" t="s">
        <v>811</v>
      </c>
    </row>
    <row r="11149" customFormat="false" ht="15" hidden="false" customHeight="false" outlineLevel="0" collapsed="false">
      <c r="A11149" s="4" t="str">
        <f aca="false">B11149&amp;"|"&amp;C11149</f>
        <v>tdbPDB000046 Cys-UCA|39</v>
      </c>
      <c r="B11149" s="4" t="s">
        <v>189</v>
      </c>
      <c r="C11149" s="4" t="s">
        <v>818</v>
      </c>
      <c r="D11149" s="4" t="n">
        <v>38</v>
      </c>
      <c r="E11149" s="21" t="s">
        <v>777</v>
      </c>
      <c r="F11149" s="22" t="s">
        <v>805</v>
      </c>
    </row>
    <row r="11150" customFormat="false" ht="15" hidden="false" customHeight="false" outlineLevel="0" collapsed="false">
      <c r="A11150" s="4" t="str">
        <f aca="false">B11150&amp;"|"&amp;C11150</f>
        <v>tdbPDB000046 Cys-UCA|40</v>
      </c>
      <c r="B11150" s="4" t="s">
        <v>189</v>
      </c>
      <c r="C11150" s="4" t="s">
        <v>819</v>
      </c>
      <c r="D11150" s="4" t="n">
        <v>39</v>
      </c>
      <c r="E11150" s="21" t="s">
        <v>772</v>
      </c>
      <c r="F11150" s="22" t="s">
        <v>805</v>
      </c>
    </row>
    <row r="11151" customFormat="false" ht="15" hidden="false" customHeight="false" outlineLevel="0" collapsed="false">
      <c r="A11151" s="4" t="str">
        <f aca="false">B11151&amp;"|"&amp;C11151</f>
        <v>tdbPDB000046 Cys-UCA|41</v>
      </c>
      <c r="B11151" s="4" t="s">
        <v>189</v>
      </c>
      <c r="C11151" s="4" t="s">
        <v>820</v>
      </c>
      <c r="D11151" s="4" t="n">
        <v>40</v>
      </c>
      <c r="E11151" s="21" t="s">
        <v>772</v>
      </c>
      <c r="F11151" s="22" t="s">
        <v>805</v>
      </c>
    </row>
    <row r="11152" customFormat="false" ht="15" hidden="false" customHeight="false" outlineLevel="0" collapsed="false">
      <c r="A11152" s="4" t="str">
        <f aca="false">B11152&amp;"|"&amp;C11152</f>
        <v>tdbPDB000046 Cys-UCA|42</v>
      </c>
      <c r="B11152" s="4" t="s">
        <v>189</v>
      </c>
      <c r="C11152" s="4" t="s">
        <v>821</v>
      </c>
      <c r="D11152" s="4" t="n">
        <v>41</v>
      </c>
      <c r="E11152" s="21" t="s">
        <v>459</v>
      </c>
      <c r="F11152" s="22" t="s">
        <v>805</v>
      </c>
    </row>
    <row r="11153" customFormat="false" ht="15" hidden="false" customHeight="false" outlineLevel="0" collapsed="false">
      <c r="A11153" s="4" t="str">
        <f aca="false">B11153&amp;"|"&amp;C11153</f>
        <v>tdbPDB000046 Cys-UCA|43</v>
      </c>
      <c r="B11153" s="4" t="s">
        <v>189</v>
      </c>
      <c r="C11153" s="4" t="s">
        <v>822</v>
      </c>
      <c r="D11153" s="4" t="n">
        <v>42</v>
      </c>
      <c r="E11153" s="21" t="s">
        <v>772</v>
      </c>
      <c r="F11153" s="22" t="s">
        <v>805</v>
      </c>
    </row>
    <row r="11154" customFormat="false" ht="15" hidden="false" customHeight="false" outlineLevel="0" collapsed="false">
      <c r="A11154" s="4" t="str">
        <f aca="false">B11154&amp;"|"&amp;C11154</f>
        <v>tdbPDB000046 Cys-UCA|44</v>
      </c>
      <c r="B11154" s="4" t="s">
        <v>189</v>
      </c>
      <c r="C11154" s="4" t="s">
        <v>823</v>
      </c>
      <c r="D11154" s="4" t="n">
        <v>43</v>
      </c>
      <c r="E11154" s="19" t="s">
        <v>777</v>
      </c>
      <c r="F11154" s="20" t="s">
        <v>824</v>
      </c>
    </row>
    <row r="11155" customFormat="false" ht="15" hidden="false" customHeight="false" outlineLevel="0" collapsed="false">
      <c r="A11155" s="4" t="str">
        <f aca="false">B11155&amp;"|"&amp;C11155</f>
        <v>tdbPDB000046 Cys-UCA|45</v>
      </c>
      <c r="B11155" s="4" t="s">
        <v>189</v>
      </c>
      <c r="C11155" s="4" t="s">
        <v>825</v>
      </c>
      <c r="D11155" s="4" t="n">
        <v>44</v>
      </c>
      <c r="E11155" s="19" t="s">
        <v>777</v>
      </c>
      <c r="F11155" s="20" t="s">
        <v>824</v>
      </c>
    </row>
    <row r="11156" customFormat="false" ht="15" hidden="false" customHeight="false" outlineLevel="0" collapsed="false">
      <c r="A11156" s="4" t="str">
        <f aca="false">B11156&amp;"|"&amp;C11156</f>
        <v>tdbPDB000046 Cys-UCA|46</v>
      </c>
      <c r="B11156" s="4" t="s">
        <v>189</v>
      </c>
      <c r="C11156" s="4" t="s">
        <v>826</v>
      </c>
      <c r="D11156" s="4" t="n">
        <v>45</v>
      </c>
      <c r="E11156" s="19" t="s">
        <v>777</v>
      </c>
      <c r="F11156" s="20" t="s">
        <v>824</v>
      </c>
    </row>
    <row r="11157" customFormat="false" ht="15" hidden="false" customHeight="false" outlineLevel="0" collapsed="false">
      <c r="A11157" s="4" t="str">
        <f aca="false">B11157&amp;"|"&amp;C11157</f>
        <v>tdbPDB000046 Cys-UCA|47</v>
      </c>
      <c r="B11157" s="4" t="s">
        <v>189</v>
      </c>
      <c r="C11157" s="4" t="s">
        <v>827</v>
      </c>
      <c r="D11157" s="4" t="n">
        <v>46</v>
      </c>
      <c r="E11157" s="19" t="s">
        <v>780</v>
      </c>
      <c r="F11157" s="20" t="s">
        <v>824</v>
      </c>
    </row>
    <row r="11158" customFormat="false" ht="15" hidden="false" customHeight="false" outlineLevel="0" collapsed="false">
      <c r="A11158" s="4" t="str">
        <f aca="false">B11158&amp;"|"&amp;C11158</f>
        <v>tdbPDB000046 Cys-UCA|48</v>
      </c>
      <c r="B11158" s="4" t="s">
        <v>189</v>
      </c>
      <c r="C11158" s="4" t="s">
        <v>828</v>
      </c>
      <c r="D11158" s="4" t="n">
        <v>47</v>
      </c>
      <c r="E11158" s="19" t="s">
        <v>772</v>
      </c>
      <c r="F11158" s="20" t="s">
        <v>824</v>
      </c>
    </row>
    <row r="11159" customFormat="false" ht="15" hidden="false" customHeight="false" outlineLevel="0" collapsed="false">
      <c r="A11159" s="4" t="str">
        <f aca="false">B11159&amp;"|"&amp;C11159</f>
        <v>tdbPDB000046 Cys-UCA|49</v>
      </c>
      <c r="B11159" s="4" t="s">
        <v>189</v>
      </c>
      <c r="C11159" s="4" t="s">
        <v>829</v>
      </c>
      <c r="D11159" s="4" t="n">
        <v>48</v>
      </c>
      <c r="E11159" s="23" t="s">
        <v>772</v>
      </c>
      <c r="F11159" s="10" t="s">
        <v>830</v>
      </c>
    </row>
    <row r="11160" customFormat="false" ht="15" hidden="false" customHeight="false" outlineLevel="0" collapsed="false">
      <c r="A11160" s="4" t="str">
        <f aca="false">B11160&amp;"|"&amp;C11160</f>
        <v>tdbPDB000046 Cys-UCA|50</v>
      </c>
      <c r="B11160" s="4" t="s">
        <v>189</v>
      </c>
      <c r="C11160" s="4" t="s">
        <v>831</v>
      </c>
      <c r="D11160" s="4" t="n">
        <v>49</v>
      </c>
      <c r="E11160" s="23" t="s">
        <v>772</v>
      </c>
      <c r="F11160" s="10" t="s">
        <v>830</v>
      </c>
    </row>
    <row r="11161" customFormat="false" ht="15" hidden="false" customHeight="false" outlineLevel="0" collapsed="false">
      <c r="A11161" s="4" t="str">
        <f aca="false">B11161&amp;"|"&amp;C11161</f>
        <v>tdbPDB000046 Cys-UCA|51</v>
      </c>
      <c r="B11161" s="4" t="s">
        <v>189</v>
      </c>
      <c r="C11161" s="4" t="s">
        <v>832</v>
      </c>
      <c r="D11161" s="4" t="n">
        <v>50</v>
      </c>
      <c r="E11161" s="23" t="s">
        <v>772</v>
      </c>
      <c r="F11161" s="10" t="s">
        <v>830</v>
      </c>
    </row>
    <row r="11162" customFormat="false" ht="15" hidden="false" customHeight="false" outlineLevel="0" collapsed="false">
      <c r="A11162" s="4" t="str">
        <f aca="false">B11162&amp;"|"&amp;C11162</f>
        <v>tdbPDB000046 Cys-UCA|52</v>
      </c>
      <c r="B11162" s="4" t="s">
        <v>189</v>
      </c>
      <c r="C11162" s="4" t="s">
        <v>833</v>
      </c>
      <c r="D11162" s="4" t="n">
        <v>51</v>
      </c>
      <c r="E11162" s="23" t="s">
        <v>459</v>
      </c>
      <c r="F11162" s="10" t="s">
        <v>830</v>
      </c>
    </row>
    <row r="11163" customFormat="false" ht="15" hidden="false" customHeight="false" outlineLevel="0" collapsed="false">
      <c r="A11163" s="4" t="str">
        <f aca="false">B11163&amp;"|"&amp;C11163</f>
        <v>tdbPDB000046 Cys-UCA|53</v>
      </c>
      <c r="B11163" s="4" t="s">
        <v>189</v>
      </c>
      <c r="C11163" s="4" t="s">
        <v>834</v>
      </c>
      <c r="D11163" s="4" t="n">
        <v>52</v>
      </c>
      <c r="E11163" s="23" t="s">
        <v>459</v>
      </c>
      <c r="F11163" s="10" t="s">
        <v>830</v>
      </c>
    </row>
    <row r="11164" customFormat="false" ht="15" hidden="false" customHeight="false" outlineLevel="0" collapsed="false">
      <c r="A11164" s="4" t="str">
        <f aca="false">B11164&amp;"|"&amp;C11164</f>
        <v>tdbPDB000046 Cys-UCA|54</v>
      </c>
      <c r="B11164" s="4" t="s">
        <v>189</v>
      </c>
      <c r="C11164" s="4" t="s">
        <v>835</v>
      </c>
      <c r="D11164" s="4" t="n">
        <v>53</v>
      </c>
      <c r="E11164" s="19" t="s">
        <v>777</v>
      </c>
      <c r="F11164" s="20" t="s">
        <v>836</v>
      </c>
    </row>
    <row r="11165" customFormat="false" ht="15" hidden="false" customHeight="false" outlineLevel="0" collapsed="false">
      <c r="A11165" s="4" t="str">
        <f aca="false">B11165&amp;"|"&amp;C11165</f>
        <v>tdbPDB000046 Cys-UCA|55</v>
      </c>
      <c r="B11165" s="4" t="s">
        <v>189</v>
      </c>
      <c r="C11165" s="4" t="s">
        <v>837</v>
      </c>
      <c r="D11165" s="4" t="n">
        <v>54</v>
      </c>
      <c r="E11165" s="19" t="s">
        <v>777</v>
      </c>
      <c r="F11165" s="20" t="s">
        <v>836</v>
      </c>
    </row>
    <row r="11166" customFormat="false" ht="15" hidden="false" customHeight="false" outlineLevel="0" collapsed="false">
      <c r="A11166" s="4" t="str">
        <f aca="false">B11166&amp;"|"&amp;C11166</f>
        <v>tdbPDB000046 Cys-UCA|56</v>
      </c>
      <c r="B11166" s="4" t="s">
        <v>189</v>
      </c>
      <c r="C11166" s="4" t="s">
        <v>838</v>
      </c>
      <c r="D11166" s="4" t="n">
        <v>55</v>
      </c>
      <c r="E11166" s="19" t="s">
        <v>772</v>
      </c>
      <c r="F11166" s="20" t="s">
        <v>836</v>
      </c>
    </row>
    <row r="11167" customFormat="false" ht="15" hidden="false" customHeight="false" outlineLevel="0" collapsed="false">
      <c r="A11167" s="4" t="str">
        <f aca="false">B11167&amp;"|"&amp;C11167</f>
        <v>tdbPDB000046 Cys-UCA|57</v>
      </c>
      <c r="B11167" s="4" t="s">
        <v>189</v>
      </c>
      <c r="C11167" s="4" t="s">
        <v>839</v>
      </c>
      <c r="D11167" s="4" t="n">
        <v>56</v>
      </c>
      <c r="E11167" s="19" t="s">
        <v>459</v>
      </c>
      <c r="F11167" s="20" t="s">
        <v>836</v>
      </c>
    </row>
    <row r="11168" customFormat="false" ht="15" hidden="false" customHeight="false" outlineLevel="0" collapsed="false">
      <c r="A11168" s="4" t="str">
        <f aca="false">B11168&amp;"|"&amp;C11168</f>
        <v>tdbPDB000046 Cys-UCA|58</v>
      </c>
      <c r="B11168" s="4" t="s">
        <v>189</v>
      </c>
      <c r="C11168" s="4" t="s">
        <v>840</v>
      </c>
      <c r="D11168" s="4" t="n">
        <v>57</v>
      </c>
      <c r="E11168" s="19" t="s">
        <v>780</v>
      </c>
      <c r="F11168" s="20" t="s">
        <v>836</v>
      </c>
    </row>
    <row r="11169" customFormat="false" ht="15" hidden="false" customHeight="false" outlineLevel="0" collapsed="false">
      <c r="A11169" s="4" t="str">
        <f aca="false">B11169&amp;"|"&amp;C11169</f>
        <v>tdbPDB000046 Cys-UCA|59</v>
      </c>
      <c r="B11169" s="4" t="s">
        <v>189</v>
      </c>
      <c r="C11169" s="4" t="s">
        <v>841</v>
      </c>
      <c r="D11169" s="4" t="n">
        <v>58</v>
      </c>
      <c r="E11169" s="19" t="s">
        <v>780</v>
      </c>
      <c r="F11169" s="20" t="s">
        <v>836</v>
      </c>
    </row>
    <row r="11170" customFormat="false" ht="15" hidden="false" customHeight="false" outlineLevel="0" collapsed="false">
      <c r="A11170" s="4" t="str">
        <f aca="false">B11170&amp;"|"&amp;C11170</f>
        <v>tdbPDB000046 Cys-UCA|60</v>
      </c>
      <c r="B11170" s="4" t="s">
        <v>189</v>
      </c>
      <c r="C11170" s="4" t="s">
        <v>842</v>
      </c>
      <c r="D11170" s="4" t="n">
        <v>59</v>
      </c>
      <c r="E11170" s="19" t="s">
        <v>777</v>
      </c>
      <c r="F11170" s="20" t="s">
        <v>836</v>
      </c>
    </row>
    <row r="11171" customFormat="false" ht="15" hidden="false" customHeight="false" outlineLevel="0" collapsed="false">
      <c r="A11171" s="4" t="str">
        <f aca="false">B11171&amp;"|"&amp;C11171</f>
        <v>tdbPDB000046 Cys-UCA|61</v>
      </c>
      <c r="B11171" s="4" t="s">
        <v>189</v>
      </c>
      <c r="C11171" s="4" t="s">
        <v>843</v>
      </c>
      <c r="D11171" s="4" t="n">
        <v>60</v>
      </c>
      <c r="E11171" s="23" t="s">
        <v>772</v>
      </c>
      <c r="F11171" s="10" t="s">
        <v>830</v>
      </c>
    </row>
    <row r="11172" customFormat="false" ht="15" hidden="false" customHeight="false" outlineLevel="0" collapsed="false">
      <c r="A11172" s="4" t="str">
        <f aca="false">B11172&amp;"|"&amp;C11172</f>
        <v>tdbPDB000046 Cys-UCA|62</v>
      </c>
      <c r="B11172" s="4" t="s">
        <v>189</v>
      </c>
      <c r="C11172" s="4" t="s">
        <v>844</v>
      </c>
      <c r="D11172" s="4" t="n">
        <v>61</v>
      </c>
      <c r="E11172" s="23" t="s">
        <v>772</v>
      </c>
      <c r="F11172" s="10" t="s">
        <v>830</v>
      </c>
    </row>
    <row r="11173" customFormat="false" ht="15" hidden="false" customHeight="false" outlineLevel="0" collapsed="false">
      <c r="A11173" s="4" t="str">
        <f aca="false">B11173&amp;"|"&amp;C11173</f>
        <v>tdbPDB000046 Cys-UCA|63</v>
      </c>
      <c r="B11173" s="4" t="s">
        <v>189</v>
      </c>
      <c r="C11173" s="4" t="s">
        <v>845</v>
      </c>
      <c r="D11173" s="4" t="n">
        <v>62</v>
      </c>
      <c r="E11173" s="23" t="s">
        <v>459</v>
      </c>
      <c r="F11173" s="10" t="s">
        <v>830</v>
      </c>
    </row>
    <row r="11174" customFormat="false" ht="15" hidden="false" customHeight="false" outlineLevel="0" collapsed="false">
      <c r="A11174" s="4" t="str">
        <f aca="false">B11174&amp;"|"&amp;C11174</f>
        <v>tdbPDB000046 Cys-UCA|64</v>
      </c>
      <c r="B11174" s="4" t="s">
        <v>189</v>
      </c>
      <c r="C11174" s="4" t="s">
        <v>846</v>
      </c>
      <c r="D11174" s="4" t="n">
        <v>63</v>
      </c>
      <c r="E11174" s="23" t="s">
        <v>459</v>
      </c>
      <c r="F11174" s="10" t="s">
        <v>830</v>
      </c>
    </row>
    <row r="11175" customFormat="false" ht="15" hidden="false" customHeight="false" outlineLevel="0" collapsed="false">
      <c r="A11175" s="4" t="str">
        <f aca="false">B11175&amp;"|"&amp;C11175</f>
        <v>tdbPDB000046 Cys-UCA|65</v>
      </c>
      <c r="B11175" s="4" t="s">
        <v>189</v>
      </c>
      <c r="C11175" s="4" t="s">
        <v>847</v>
      </c>
      <c r="D11175" s="4" t="n">
        <v>64</v>
      </c>
      <c r="E11175" s="23" t="s">
        <v>459</v>
      </c>
      <c r="F11175" s="10" t="s">
        <v>830</v>
      </c>
    </row>
    <row r="11176" customFormat="false" ht="15" hidden="false" customHeight="false" outlineLevel="0" collapsed="false">
      <c r="A11176" s="4" t="str">
        <f aca="false">B11176&amp;"|"&amp;C11176</f>
        <v>tdbPDB000046 Cys-UCA|66</v>
      </c>
      <c r="B11176" s="4" t="s">
        <v>189</v>
      </c>
      <c r="C11176" s="4" t="s">
        <v>848</v>
      </c>
      <c r="D11176" s="4" t="n">
        <v>65</v>
      </c>
      <c r="E11176" s="17" t="s">
        <v>772</v>
      </c>
      <c r="F11176" s="18" t="s">
        <v>768</v>
      </c>
    </row>
    <row r="11177" customFormat="false" ht="15" hidden="false" customHeight="false" outlineLevel="0" collapsed="false">
      <c r="A11177" s="4" t="str">
        <f aca="false">B11177&amp;"|"&amp;C11177</f>
        <v>tdbPDB000046 Cys-UCA|67</v>
      </c>
      <c r="B11177" s="4" t="s">
        <v>189</v>
      </c>
      <c r="C11177" s="4" t="s">
        <v>849</v>
      </c>
      <c r="D11177" s="4" t="n">
        <v>66</v>
      </c>
      <c r="E11177" s="17" t="s">
        <v>772</v>
      </c>
      <c r="F11177" s="18" t="s">
        <v>768</v>
      </c>
    </row>
    <row r="11178" customFormat="false" ht="15" hidden="false" customHeight="false" outlineLevel="0" collapsed="false">
      <c r="A11178" s="4" t="str">
        <f aca="false">B11178&amp;"|"&amp;C11178</f>
        <v>tdbPDB000046 Cys-UCA|68</v>
      </c>
      <c r="B11178" s="4" t="s">
        <v>189</v>
      </c>
      <c r="C11178" s="4" t="s">
        <v>850</v>
      </c>
      <c r="D11178" s="4" t="n">
        <v>67</v>
      </c>
      <c r="E11178" s="17" t="s">
        <v>772</v>
      </c>
      <c r="F11178" s="18" t="s">
        <v>768</v>
      </c>
    </row>
    <row r="11179" customFormat="false" ht="15" hidden="false" customHeight="false" outlineLevel="0" collapsed="false">
      <c r="A11179" s="4" t="str">
        <f aca="false">B11179&amp;"|"&amp;C11179</f>
        <v>tdbPDB000046 Cys-UCA|69</v>
      </c>
      <c r="B11179" s="4" t="s">
        <v>189</v>
      </c>
      <c r="C11179" s="4" t="s">
        <v>851</v>
      </c>
      <c r="D11179" s="4" t="n">
        <v>68</v>
      </c>
      <c r="E11179" s="17" t="s">
        <v>777</v>
      </c>
      <c r="F11179" s="18" t="s">
        <v>768</v>
      </c>
    </row>
    <row r="11180" customFormat="false" ht="15" hidden="false" customHeight="false" outlineLevel="0" collapsed="false">
      <c r="A11180" s="4" t="str">
        <f aca="false">B11180&amp;"|"&amp;C11180</f>
        <v>tdbPDB000046 Cys-UCA|70</v>
      </c>
      <c r="B11180" s="4" t="s">
        <v>189</v>
      </c>
      <c r="C11180" s="4" t="s">
        <v>852</v>
      </c>
      <c r="D11180" s="4" t="n">
        <v>69</v>
      </c>
      <c r="E11180" s="17" t="s">
        <v>459</v>
      </c>
      <c r="F11180" s="18" t="s">
        <v>768</v>
      </c>
    </row>
    <row r="11181" customFormat="false" ht="15" hidden="false" customHeight="false" outlineLevel="0" collapsed="false">
      <c r="A11181" s="4" t="str">
        <f aca="false">B11181&amp;"|"&amp;C11181</f>
        <v>tdbPDB000046 Cys-UCA|71</v>
      </c>
      <c r="B11181" s="4" t="s">
        <v>189</v>
      </c>
      <c r="C11181" s="4" t="s">
        <v>853</v>
      </c>
      <c r="D11181" s="4" t="n">
        <v>70</v>
      </c>
      <c r="E11181" s="17" t="s">
        <v>459</v>
      </c>
      <c r="F11181" s="18" t="s">
        <v>768</v>
      </c>
    </row>
    <row r="11182" customFormat="false" ht="15" hidden="false" customHeight="false" outlineLevel="0" collapsed="false">
      <c r="A11182" s="4" t="str">
        <f aca="false">B11182&amp;"|"&amp;C11182</f>
        <v>tdbPDB000046 Cys-UCA|72</v>
      </c>
      <c r="B11182" s="4" t="s">
        <v>189</v>
      </c>
      <c r="C11182" s="4" t="s">
        <v>854</v>
      </c>
      <c r="D11182" s="4" t="n">
        <v>71</v>
      </c>
      <c r="E11182" s="17" t="s">
        <v>772</v>
      </c>
      <c r="F11182" s="18" t="s">
        <v>768</v>
      </c>
    </row>
    <row r="11183" customFormat="false" ht="15" hidden="false" customHeight="false" outlineLevel="0" collapsed="false">
      <c r="A11183" s="4" t="str">
        <f aca="false">B11183&amp;"|"&amp;C11183</f>
        <v>tdbR00000601 Pyr-CUA|1</v>
      </c>
      <c r="B11183" s="4" t="s">
        <v>190</v>
      </c>
      <c r="C11183" s="4" t="s">
        <v>767</v>
      </c>
      <c r="D11183" s="4" t="n">
        <v>1</v>
      </c>
      <c r="E11183" s="17" t="s">
        <v>459</v>
      </c>
      <c r="F11183" s="18" t="s">
        <v>768</v>
      </c>
    </row>
    <row r="11184" customFormat="false" ht="15" hidden="false" customHeight="false" outlineLevel="0" collapsed="false">
      <c r="A11184" s="4" t="str">
        <f aca="false">B11184&amp;"|"&amp;C11184</f>
        <v>tdbR00000601 Pyr-CUA|2</v>
      </c>
      <c r="B11184" s="4" t="s">
        <v>190</v>
      </c>
      <c r="C11184" s="4" t="s">
        <v>769</v>
      </c>
      <c r="D11184" s="4" t="n">
        <v>2</v>
      </c>
      <c r="E11184" s="17" t="s">
        <v>459</v>
      </c>
      <c r="F11184" s="18" t="s">
        <v>768</v>
      </c>
    </row>
    <row r="11185" customFormat="false" ht="15" hidden="false" customHeight="false" outlineLevel="0" collapsed="false">
      <c r="A11185" s="4" t="str">
        <f aca="false">B11185&amp;"|"&amp;C11185</f>
        <v>tdbR00000601 Pyr-CUA|3</v>
      </c>
      <c r="B11185" s="4" t="s">
        <v>190</v>
      </c>
      <c r="C11185" s="4" t="s">
        <v>770</v>
      </c>
      <c r="D11185" s="4" t="n">
        <v>3</v>
      </c>
      <c r="E11185" s="17" t="s">
        <v>780</v>
      </c>
      <c r="F11185" s="18" t="s">
        <v>768</v>
      </c>
    </row>
    <row r="11186" customFormat="false" ht="15" hidden="false" customHeight="false" outlineLevel="0" collapsed="false">
      <c r="A11186" s="4" t="str">
        <f aca="false">B11186&amp;"|"&amp;C11186</f>
        <v>tdbR00000601 Pyr-CUA|4</v>
      </c>
      <c r="B11186" s="4" t="s">
        <v>190</v>
      </c>
      <c r="C11186" s="4" t="s">
        <v>771</v>
      </c>
      <c r="D11186" s="4" t="n">
        <v>4</v>
      </c>
      <c r="E11186" s="17" t="s">
        <v>780</v>
      </c>
      <c r="F11186" s="18" t="s">
        <v>768</v>
      </c>
    </row>
    <row r="11187" customFormat="false" ht="15" hidden="false" customHeight="false" outlineLevel="0" collapsed="false">
      <c r="A11187" s="4" t="str">
        <f aca="false">B11187&amp;"|"&amp;C11187</f>
        <v>tdbR00000601 Pyr-CUA|5</v>
      </c>
      <c r="B11187" s="4" t="s">
        <v>190</v>
      </c>
      <c r="C11187" s="4" t="s">
        <v>773</v>
      </c>
      <c r="D11187" s="4" t="n">
        <v>5</v>
      </c>
      <c r="E11187" s="17" t="s">
        <v>780</v>
      </c>
      <c r="F11187" s="18" t="s">
        <v>768</v>
      </c>
    </row>
    <row r="11188" customFormat="false" ht="15" hidden="false" customHeight="false" outlineLevel="0" collapsed="false">
      <c r="A11188" s="4" t="str">
        <f aca="false">B11188&amp;"|"&amp;C11188</f>
        <v>tdbR00000601 Pyr-CUA|6</v>
      </c>
      <c r="B11188" s="4" t="s">
        <v>190</v>
      </c>
      <c r="C11188" s="4" t="s">
        <v>774</v>
      </c>
      <c r="D11188" s="4" t="n">
        <v>6</v>
      </c>
      <c r="E11188" s="17" t="s">
        <v>772</v>
      </c>
      <c r="F11188" s="18" t="s">
        <v>768</v>
      </c>
    </row>
    <row r="11189" customFormat="false" ht="15" hidden="false" customHeight="false" outlineLevel="0" collapsed="false">
      <c r="A11189" s="4" t="str">
        <f aca="false">B11189&amp;"|"&amp;C11189</f>
        <v>tdbR00000601 Pyr-CUA|7</v>
      </c>
      <c r="B11189" s="4" t="s">
        <v>190</v>
      </c>
      <c r="C11189" s="4" t="s">
        <v>775</v>
      </c>
      <c r="D11189" s="4" t="n">
        <v>7</v>
      </c>
      <c r="E11189" s="17" t="s">
        <v>772</v>
      </c>
      <c r="F11189" s="18" t="s">
        <v>768</v>
      </c>
    </row>
    <row r="11190" customFormat="false" ht="15" hidden="false" customHeight="false" outlineLevel="0" collapsed="false">
      <c r="A11190" s="4" t="str">
        <f aca="false">B11190&amp;"|"&amp;C11190</f>
        <v>tdbR00000601 Pyr-CUA|8</v>
      </c>
      <c r="B11190" s="4" t="s">
        <v>190</v>
      </c>
      <c r="C11190" s="4" t="s">
        <v>776</v>
      </c>
      <c r="D11190" s="4" t="n">
        <v>8</v>
      </c>
      <c r="E11190" s="3" t="s">
        <v>777</v>
      </c>
      <c r="F11190" s="4" t="s">
        <v>778</v>
      </c>
    </row>
    <row r="11191" customFormat="false" ht="15" hidden="false" customHeight="false" outlineLevel="0" collapsed="false">
      <c r="A11191" s="4" t="str">
        <f aca="false">B11191&amp;"|"&amp;C11191</f>
        <v>tdbR00000601 Pyr-CUA|9</v>
      </c>
      <c r="B11191" s="4" t="s">
        <v>190</v>
      </c>
      <c r="C11191" s="4" t="s">
        <v>779</v>
      </c>
      <c r="D11191" s="4" t="n">
        <v>9</v>
      </c>
      <c r="E11191" s="3" t="s">
        <v>459</v>
      </c>
      <c r="F11191" s="4" t="s">
        <v>781</v>
      </c>
    </row>
    <row r="11192" customFormat="false" ht="15" hidden="false" customHeight="false" outlineLevel="0" collapsed="false">
      <c r="A11192" s="4" t="str">
        <f aca="false">B11192&amp;"|"&amp;C11192</f>
        <v>tdbR00000601 Pyr-CUA|10</v>
      </c>
      <c r="B11192" s="4" t="s">
        <v>190</v>
      </c>
      <c r="C11192" s="4" t="s">
        <v>782</v>
      </c>
      <c r="D11192" s="4" t="n">
        <v>10</v>
      </c>
      <c r="E11192" s="8" t="s">
        <v>780</v>
      </c>
      <c r="F11192" s="7" t="s">
        <v>783</v>
      </c>
    </row>
    <row r="11193" customFormat="false" ht="15" hidden="false" customHeight="false" outlineLevel="0" collapsed="false">
      <c r="A11193" s="4" t="str">
        <f aca="false">B11193&amp;"|"&amp;C11193</f>
        <v>tdbR00000601 Pyr-CUA|11</v>
      </c>
      <c r="B11193" s="4" t="s">
        <v>190</v>
      </c>
      <c r="C11193" s="4" t="s">
        <v>784</v>
      </c>
      <c r="D11193" s="4" t="n">
        <v>11</v>
      </c>
      <c r="E11193" s="8" t="s">
        <v>777</v>
      </c>
      <c r="F11193" s="7" t="s">
        <v>783</v>
      </c>
    </row>
    <row r="11194" customFormat="false" ht="15" hidden="false" customHeight="false" outlineLevel="0" collapsed="false">
      <c r="A11194" s="4" t="str">
        <f aca="false">B11194&amp;"|"&amp;C11194</f>
        <v>tdbR00000601 Pyr-CUA|12</v>
      </c>
      <c r="B11194" s="4" t="s">
        <v>190</v>
      </c>
      <c r="C11194" s="4" t="s">
        <v>785</v>
      </c>
      <c r="D11194" s="4" t="n">
        <v>12</v>
      </c>
      <c r="E11194" s="8" t="s">
        <v>772</v>
      </c>
      <c r="F11194" s="7" t="s">
        <v>783</v>
      </c>
    </row>
    <row r="11195" customFormat="false" ht="15" hidden="false" customHeight="false" outlineLevel="0" collapsed="false">
      <c r="A11195" s="4" t="str">
        <f aca="false">B11195&amp;"|"&amp;C11195</f>
        <v>tdbR00000601 Pyr-CUA|13</v>
      </c>
      <c r="B11195" s="4" t="s">
        <v>190</v>
      </c>
      <c r="C11195" s="4" t="s">
        <v>786</v>
      </c>
      <c r="D11195" s="4" t="n">
        <v>13</v>
      </c>
      <c r="E11195" s="8" t="s">
        <v>780</v>
      </c>
      <c r="F11195" s="7" t="s">
        <v>783</v>
      </c>
    </row>
    <row r="11196" customFormat="false" ht="15" hidden="false" customHeight="false" outlineLevel="0" collapsed="false">
      <c r="A11196" s="4" t="str">
        <f aca="false">B11196&amp;"|"&amp;C11196</f>
        <v>tdbR00000601 Pyr-CUA|14</v>
      </c>
      <c r="B11196" s="4" t="s">
        <v>190</v>
      </c>
      <c r="C11196" s="4" t="s">
        <v>787</v>
      </c>
      <c r="D11196" s="4" t="n">
        <v>14</v>
      </c>
      <c r="E11196" s="19" t="s">
        <v>777</v>
      </c>
      <c r="F11196" s="20" t="s">
        <v>788</v>
      </c>
    </row>
    <row r="11197" customFormat="false" ht="15" hidden="false" customHeight="false" outlineLevel="0" collapsed="false">
      <c r="A11197" s="4" t="str">
        <f aca="false">B11197&amp;"|"&amp;C11197</f>
        <v>tdbR00000601 Pyr-CUA|15</v>
      </c>
      <c r="B11197" s="4" t="s">
        <v>190</v>
      </c>
      <c r="C11197" s="4" t="s">
        <v>789</v>
      </c>
      <c r="D11197" s="4" t="n">
        <v>15</v>
      </c>
      <c r="E11197" s="19" t="s">
        <v>459</v>
      </c>
      <c r="F11197" s="20" t="s">
        <v>788</v>
      </c>
    </row>
    <row r="11198" customFormat="false" ht="15" hidden="false" customHeight="false" outlineLevel="0" collapsed="false">
      <c r="A11198" s="4" t="str">
        <f aca="false">B11198&amp;"|"&amp;C11198</f>
        <v>tdbR00000601 Pyr-CUA|18</v>
      </c>
      <c r="B11198" s="4" t="s">
        <v>190</v>
      </c>
      <c r="C11198" s="4" t="s">
        <v>793</v>
      </c>
      <c r="D11198" s="4" t="n">
        <v>16</v>
      </c>
      <c r="E11198" s="19" t="s">
        <v>777</v>
      </c>
      <c r="F11198" s="20" t="s">
        <v>788</v>
      </c>
    </row>
    <row r="11199" customFormat="false" ht="15" hidden="false" customHeight="false" outlineLevel="0" collapsed="false">
      <c r="A11199" s="4" t="str">
        <f aca="false">B11199&amp;"|"&amp;C11199</f>
        <v>tdbR00000601 Pyr-CUA|19</v>
      </c>
      <c r="B11199" s="4" t="s">
        <v>190</v>
      </c>
      <c r="C11199" s="4" t="s">
        <v>794</v>
      </c>
      <c r="D11199" s="4" t="n">
        <v>17</v>
      </c>
      <c r="E11199" s="19" t="s">
        <v>780</v>
      </c>
      <c r="F11199" s="20" t="s">
        <v>788</v>
      </c>
    </row>
    <row r="11200" customFormat="false" ht="15" hidden="false" customHeight="false" outlineLevel="0" collapsed="false">
      <c r="A11200" s="4" t="str">
        <f aca="false">B11200&amp;"|"&amp;C11200</f>
        <v>tdbR00000601 Pyr-CUA|20</v>
      </c>
      <c r="B11200" s="4" t="s">
        <v>190</v>
      </c>
      <c r="C11200" s="4" t="s">
        <v>795</v>
      </c>
      <c r="D11200" s="4" t="n">
        <v>18</v>
      </c>
      <c r="E11200" s="19" t="s">
        <v>459</v>
      </c>
      <c r="F11200" s="20" t="s">
        <v>788</v>
      </c>
    </row>
    <row r="11201" customFormat="false" ht="15" hidden="false" customHeight="false" outlineLevel="0" collapsed="false">
      <c r="A11201" s="4" t="str">
        <f aca="false">B11201&amp;"|"&amp;C11201</f>
        <v>tdbR00000601 Pyr-CUA|22</v>
      </c>
      <c r="B11201" s="4" t="s">
        <v>190</v>
      </c>
      <c r="C11201" s="4" t="s">
        <v>798</v>
      </c>
      <c r="D11201" s="4" t="n">
        <v>19</v>
      </c>
      <c r="E11201" s="8" t="s">
        <v>780</v>
      </c>
      <c r="F11201" s="7" t="s">
        <v>783</v>
      </c>
    </row>
    <row r="11202" customFormat="false" ht="15" hidden="false" customHeight="false" outlineLevel="0" collapsed="false">
      <c r="A11202" s="4" t="str">
        <f aca="false">B11202&amp;"|"&amp;C11202</f>
        <v>tdbR00000601 Pyr-CUA|23</v>
      </c>
      <c r="B11202" s="4" t="s">
        <v>190</v>
      </c>
      <c r="C11202" s="4" t="s">
        <v>799</v>
      </c>
      <c r="D11202" s="4" t="n">
        <v>20</v>
      </c>
      <c r="E11202" s="8" t="s">
        <v>777</v>
      </c>
      <c r="F11202" s="7" t="s">
        <v>783</v>
      </c>
    </row>
    <row r="11203" customFormat="false" ht="15" hidden="false" customHeight="false" outlineLevel="0" collapsed="false">
      <c r="A11203" s="4" t="str">
        <f aca="false">B11203&amp;"|"&amp;C11203</f>
        <v>tdbR00000601 Pyr-CUA|24</v>
      </c>
      <c r="B11203" s="4" t="s">
        <v>190</v>
      </c>
      <c r="C11203" s="4" t="s">
        <v>800</v>
      </c>
      <c r="D11203" s="4" t="n">
        <v>21</v>
      </c>
      <c r="E11203" s="8" t="s">
        <v>772</v>
      </c>
      <c r="F11203" s="7" t="s">
        <v>783</v>
      </c>
    </row>
    <row r="11204" customFormat="false" ht="15" hidden="false" customHeight="false" outlineLevel="0" collapsed="false">
      <c r="A11204" s="4" t="str">
        <f aca="false">B11204&amp;"|"&amp;C11204</f>
        <v>tdbR00000601 Pyr-CUA|25</v>
      </c>
      <c r="B11204" s="4" t="s">
        <v>190</v>
      </c>
      <c r="C11204" s="4" t="s">
        <v>801</v>
      </c>
      <c r="D11204" s="4" t="n">
        <v>22</v>
      </c>
      <c r="E11204" s="8" t="s">
        <v>459</v>
      </c>
      <c r="F11204" s="7" t="s">
        <v>783</v>
      </c>
    </row>
    <row r="11205" customFormat="false" ht="15" hidden="false" customHeight="false" outlineLevel="0" collapsed="false">
      <c r="A11205" s="4" t="str">
        <f aca="false">B11205&amp;"|"&amp;C11205</f>
        <v>tdbR00000601 Pyr-CUA|26</v>
      </c>
      <c r="B11205" s="4" t="s">
        <v>190</v>
      </c>
      <c r="C11205" s="4" t="s">
        <v>802</v>
      </c>
      <c r="D11205" s="4" t="n">
        <v>23</v>
      </c>
      <c r="E11205" s="3" t="s">
        <v>780</v>
      </c>
      <c r="F11205" s="4" t="s">
        <v>803</v>
      </c>
    </row>
    <row r="11206" customFormat="false" ht="15" hidden="false" customHeight="false" outlineLevel="0" collapsed="false">
      <c r="A11206" s="4" t="str">
        <f aca="false">B11206&amp;"|"&amp;C11206</f>
        <v>tdbR00000601 Pyr-CUA|27</v>
      </c>
      <c r="B11206" s="4" t="s">
        <v>190</v>
      </c>
      <c r="C11206" s="4" t="s">
        <v>804</v>
      </c>
      <c r="D11206" s="4" t="n">
        <v>24</v>
      </c>
      <c r="E11206" s="21" t="s">
        <v>780</v>
      </c>
      <c r="F11206" s="22" t="s">
        <v>805</v>
      </c>
    </row>
    <row r="11207" customFormat="false" ht="15" hidden="false" customHeight="false" outlineLevel="0" collapsed="false">
      <c r="A11207" s="4" t="str">
        <f aca="false">B11207&amp;"|"&amp;C11207</f>
        <v>tdbR00000601 Pyr-CUA|28</v>
      </c>
      <c r="B11207" s="4" t="s">
        <v>190</v>
      </c>
      <c r="C11207" s="4" t="s">
        <v>806</v>
      </c>
      <c r="D11207" s="4" t="n">
        <v>25</v>
      </c>
      <c r="E11207" s="21" t="s">
        <v>777</v>
      </c>
      <c r="F11207" s="22" t="s">
        <v>805</v>
      </c>
    </row>
    <row r="11208" customFormat="false" ht="15" hidden="false" customHeight="false" outlineLevel="0" collapsed="false">
      <c r="A11208" s="4" t="str">
        <f aca="false">B11208&amp;"|"&amp;C11208</f>
        <v>tdbR00000601 Pyr-CUA|29</v>
      </c>
      <c r="B11208" s="4" t="s">
        <v>190</v>
      </c>
      <c r="C11208" s="4" t="s">
        <v>807</v>
      </c>
      <c r="D11208" s="4" t="n">
        <v>26</v>
      </c>
      <c r="E11208" s="21" t="s">
        <v>459</v>
      </c>
      <c r="F11208" s="22" t="s">
        <v>805</v>
      </c>
    </row>
    <row r="11209" customFormat="false" ht="15" hidden="false" customHeight="false" outlineLevel="0" collapsed="false">
      <c r="A11209" s="4" t="str">
        <f aca="false">B11209&amp;"|"&amp;C11209</f>
        <v>tdbR00000601 Pyr-CUA|30</v>
      </c>
      <c r="B11209" s="4" t="s">
        <v>190</v>
      </c>
      <c r="C11209" s="4" t="s">
        <v>808</v>
      </c>
      <c r="D11209" s="4" t="n">
        <v>27</v>
      </c>
      <c r="E11209" s="21" t="s">
        <v>459</v>
      </c>
      <c r="F11209" s="22" t="s">
        <v>805</v>
      </c>
    </row>
    <row r="11210" customFormat="false" ht="15" hidden="false" customHeight="false" outlineLevel="0" collapsed="false">
      <c r="A11210" s="4" t="str">
        <f aca="false">B11210&amp;"|"&amp;C11210</f>
        <v>tdbR00000601 Pyr-CUA|31</v>
      </c>
      <c r="B11210" s="4" t="s">
        <v>190</v>
      </c>
      <c r="C11210" s="4" t="s">
        <v>809</v>
      </c>
      <c r="D11210" s="4" t="n">
        <v>28</v>
      </c>
      <c r="E11210" s="21" t="s">
        <v>780</v>
      </c>
      <c r="F11210" s="22" t="s">
        <v>805</v>
      </c>
    </row>
    <row r="11211" customFormat="false" ht="15" hidden="false" customHeight="false" outlineLevel="0" collapsed="false">
      <c r="A11211" s="4" t="str">
        <f aca="false">B11211&amp;"|"&amp;C11211</f>
        <v>tdbR00000601 Pyr-CUA|32</v>
      </c>
      <c r="B11211" s="4" t="s">
        <v>190</v>
      </c>
      <c r="C11211" s="4" t="s">
        <v>810</v>
      </c>
      <c r="D11211" s="4" t="n">
        <v>29</v>
      </c>
      <c r="E11211" s="19" t="s">
        <v>772</v>
      </c>
      <c r="F11211" s="20" t="s">
        <v>811</v>
      </c>
    </row>
    <row r="11212" customFormat="false" ht="15" hidden="false" customHeight="false" outlineLevel="0" collapsed="false">
      <c r="A11212" s="4" t="str">
        <f aca="false">B11212&amp;"|"&amp;C11212</f>
        <v>tdbR00000601 Pyr-CUA|33</v>
      </c>
      <c r="B11212" s="4" t="s">
        <v>190</v>
      </c>
      <c r="C11212" s="4" t="s">
        <v>812</v>
      </c>
      <c r="D11212" s="4" t="n">
        <v>30</v>
      </c>
      <c r="E11212" s="19" t="s">
        <v>777</v>
      </c>
      <c r="F11212" s="20" t="s">
        <v>811</v>
      </c>
    </row>
    <row r="11213" customFormat="false" ht="15" hidden="false" customHeight="false" outlineLevel="0" collapsed="false">
      <c r="A11213" s="4" t="str">
        <f aca="false">B11213&amp;"|"&amp;C11213</f>
        <v>tdbR00000601 Pyr-CUA|34</v>
      </c>
      <c r="B11213" s="4" t="s">
        <v>190</v>
      </c>
      <c r="C11213" s="4" t="s">
        <v>813</v>
      </c>
      <c r="D11213" s="4" t="n">
        <v>31</v>
      </c>
      <c r="E11213" s="19" t="s">
        <v>772</v>
      </c>
      <c r="F11213" s="20" t="s">
        <v>811</v>
      </c>
    </row>
    <row r="11214" customFormat="false" ht="15" hidden="false" customHeight="false" outlineLevel="0" collapsed="false">
      <c r="A11214" s="4" t="str">
        <f aca="false">B11214&amp;"|"&amp;C11214</f>
        <v>tdbR00000601 Pyr-CUA|35</v>
      </c>
      <c r="B11214" s="4" t="s">
        <v>190</v>
      </c>
      <c r="C11214" s="4" t="s">
        <v>814</v>
      </c>
      <c r="D11214" s="4" t="n">
        <v>32</v>
      </c>
      <c r="E11214" s="19" t="s">
        <v>777</v>
      </c>
      <c r="F11214" s="20" t="s">
        <v>811</v>
      </c>
    </row>
    <row r="11215" customFormat="false" ht="15" hidden="false" customHeight="false" outlineLevel="0" collapsed="false">
      <c r="A11215" s="4" t="str">
        <f aca="false">B11215&amp;"|"&amp;C11215</f>
        <v>tdbR00000601 Pyr-CUA|36</v>
      </c>
      <c r="B11215" s="4" t="s">
        <v>190</v>
      </c>
      <c r="C11215" s="4" t="s">
        <v>815</v>
      </c>
      <c r="D11215" s="4" t="n">
        <v>33</v>
      </c>
      <c r="E11215" s="19" t="s">
        <v>780</v>
      </c>
      <c r="F11215" s="20" t="s">
        <v>811</v>
      </c>
    </row>
    <row r="11216" customFormat="false" ht="15" hidden="false" customHeight="false" outlineLevel="0" collapsed="false">
      <c r="A11216" s="4" t="str">
        <f aca="false">B11216&amp;"|"&amp;C11216</f>
        <v>tdbR00000601 Pyr-CUA|37</v>
      </c>
      <c r="B11216" s="4" t="s">
        <v>190</v>
      </c>
      <c r="C11216" s="4" t="s">
        <v>816</v>
      </c>
      <c r="D11216" s="4" t="n">
        <v>34</v>
      </c>
      <c r="E11216" s="19" t="s">
        <v>780</v>
      </c>
      <c r="F11216" s="20" t="s">
        <v>811</v>
      </c>
    </row>
    <row r="11217" customFormat="false" ht="15" hidden="false" customHeight="false" outlineLevel="0" collapsed="false">
      <c r="A11217" s="4" t="str">
        <f aca="false">B11217&amp;"|"&amp;C11217</f>
        <v>tdbR00000601 Pyr-CUA|38</v>
      </c>
      <c r="B11217" s="4" t="s">
        <v>190</v>
      </c>
      <c r="C11217" s="4" t="s">
        <v>817</v>
      </c>
      <c r="D11217" s="4" t="n">
        <v>35</v>
      </c>
      <c r="E11217" s="19" t="s">
        <v>780</v>
      </c>
      <c r="F11217" s="20" t="s">
        <v>811</v>
      </c>
    </row>
    <row r="11218" customFormat="false" ht="15" hidden="false" customHeight="false" outlineLevel="0" collapsed="false">
      <c r="A11218" s="4" t="str">
        <f aca="false">B11218&amp;"|"&amp;C11218</f>
        <v>tdbR00000601 Pyr-CUA|39</v>
      </c>
      <c r="B11218" s="4" t="s">
        <v>190</v>
      </c>
      <c r="C11218" s="4" t="s">
        <v>818</v>
      </c>
      <c r="D11218" s="4" t="n">
        <v>36</v>
      </c>
      <c r="E11218" s="21" t="s">
        <v>777</v>
      </c>
      <c r="F11218" s="22" t="s">
        <v>805</v>
      </c>
    </row>
    <row r="11219" customFormat="false" ht="15" hidden="false" customHeight="false" outlineLevel="0" collapsed="false">
      <c r="A11219" s="4" t="str">
        <f aca="false">B11219&amp;"|"&amp;C11219</f>
        <v>tdbR00000601 Pyr-CUA|40</v>
      </c>
      <c r="B11219" s="4" t="s">
        <v>190</v>
      </c>
      <c r="C11219" s="4" t="s">
        <v>819</v>
      </c>
      <c r="D11219" s="4" t="n">
        <v>37</v>
      </c>
      <c r="E11219" s="21" t="s">
        <v>772</v>
      </c>
      <c r="F11219" s="22" t="s">
        <v>805</v>
      </c>
    </row>
    <row r="11220" customFormat="false" ht="15" hidden="false" customHeight="false" outlineLevel="0" collapsed="false">
      <c r="A11220" s="4" t="str">
        <f aca="false">B11220&amp;"|"&amp;C11220</f>
        <v>tdbR00000601 Pyr-CUA|41</v>
      </c>
      <c r="B11220" s="4" t="s">
        <v>190</v>
      </c>
      <c r="C11220" s="4" t="s">
        <v>820</v>
      </c>
      <c r="D11220" s="4" t="n">
        <v>38</v>
      </c>
      <c r="E11220" s="21" t="s">
        <v>772</v>
      </c>
      <c r="F11220" s="22" t="s">
        <v>805</v>
      </c>
    </row>
    <row r="11221" customFormat="false" ht="15" hidden="false" customHeight="false" outlineLevel="0" collapsed="false">
      <c r="A11221" s="4" t="str">
        <f aca="false">B11221&amp;"|"&amp;C11221</f>
        <v>tdbR00000601 Pyr-CUA|42</v>
      </c>
      <c r="B11221" s="4" t="s">
        <v>190</v>
      </c>
      <c r="C11221" s="4" t="s">
        <v>821</v>
      </c>
      <c r="D11221" s="4" t="n">
        <v>39</v>
      </c>
      <c r="E11221" s="21" t="s">
        <v>459</v>
      </c>
      <c r="F11221" s="22" t="s">
        <v>805</v>
      </c>
    </row>
    <row r="11222" customFormat="false" ht="15" hidden="false" customHeight="false" outlineLevel="0" collapsed="false">
      <c r="A11222" s="4" t="str">
        <f aca="false">B11222&amp;"|"&amp;C11222</f>
        <v>tdbR00000601 Pyr-CUA|43</v>
      </c>
      <c r="B11222" s="4" t="s">
        <v>190</v>
      </c>
      <c r="C11222" s="4" t="s">
        <v>822</v>
      </c>
      <c r="D11222" s="4" t="n">
        <v>40</v>
      </c>
      <c r="E11222" s="21" t="s">
        <v>777</v>
      </c>
      <c r="F11222" s="22" t="s">
        <v>805</v>
      </c>
    </row>
    <row r="11223" customFormat="false" ht="15" hidden="false" customHeight="false" outlineLevel="0" collapsed="false">
      <c r="A11223" s="4" t="str">
        <f aca="false">B11223&amp;"|"&amp;C11223</f>
        <v>tdbR00000601 Pyr-CUA|44</v>
      </c>
      <c r="B11223" s="4" t="s">
        <v>190</v>
      </c>
      <c r="C11223" s="4" t="s">
        <v>823</v>
      </c>
      <c r="D11223" s="4" t="n">
        <v>41</v>
      </c>
      <c r="E11223" s="19" t="s">
        <v>777</v>
      </c>
      <c r="F11223" s="20" t="s">
        <v>824</v>
      </c>
    </row>
    <row r="11224" customFormat="false" ht="15" hidden="false" customHeight="false" outlineLevel="0" collapsed="false">
      <c r="A11224" s="4" t="str">
        <f aca="false">B11224&amp;"|"&amp;C11224</f>
        <v>tdbR00000601 Pyr-CUA|45</v>
      </c>
      <c r="B11224" s="4" t="s">
        <v>190</v>
      </c>
      <c r="C11224" s="4" t="s">
        <v>825</v>
      </c>
      <c r="D11224" s="4" t="n">
        <v>42</v>
      </c>
      <c r="E11224" s="19" t="s">
        <v>772</v>
      </c>
      <c r="F11224" s="20" t="s">
        <v>824</v>
      </c>
    </row>
    <row r="11225" customFormat="false" ht="15" hidden="false" customHeight="false" outlineLevel="0" collapsed="false">
      <c r="A11225" s="4" t="str">
        <f aca="false">B11225&amp;"|"&amp;C11225</f>
        <v>tdbR00000601 Pyr-CUA|46</v>
      </c>
      <c r="B11225" s="4" t="s">
        <v>190</v>
      </c>
      <c r="C11225" s="4" t="s">
        <v>826</v>
      </c>
      <c r="D11225" s="4" t="n">
        <v>43</v>
      </c>
      <c r="E11225" s="19" t="s">
        <v>780</v>
      </c>
      <c r="F11225" s="20" t="s">
        <v>824</v>
      </c>
    </row>
    <row r="11226" customFormat="false" ht="15" hidden="false" customHeight="false" outlineLevel="0" collapsed="false">
      <c r="A11226" s="4" t="str">
        <f aca="false">B11226&amp;"|"&amp;C11226</f>
        <v>tdbR00000601 Pyr-CUA|48</v>
      </c>
      <c r="B11226" s="4" t="s">
        <v>190</v>
      </c>
      <c r="C11226" s="4" t="s">
        <v>828</v>
      </c>
      <c r="D11226" s="4" t="n">
        <v>44</v>
      </c>
      <c r="E11226" s="19" t="s">
        <v>459</v>
      </c>
      <c r="F11226" s="20" t="s">
        <v>824</v>
      </c>
    </row>
    <row r="11227" customFormat="false" ht="15" hidden="false" customHeight="false" outlineLevel="0" collapsed="false">
      <c r="A11227" s="4" t="str">
        <f aca="false">B11227&amp;"|"&amp;C11227</f>
        <v>tdbR00000601 Pyr-CUA|49</v>
      </c>
      <c r="B11227" s="4" t="s">
        <v>190</v>
      </c>
      <c r="C11227" s="4" t="s">
        <v>829</v>
      </c>
      <c r="D11227" s="4" t="n">
        <v>45</v>
      </c>
      <c r="E11227" s="23" t="s">
        <v>772</v>
      </c>
      <c r="F11227" s="10" t="s">
        <v>830</v>
      </c>
    </row>
    <row r="11228" customFormat="false" ht="15" hidden="false" customHeight="false" outlineLevel="0" collapsed="false">
      <c r="A11228" s="4" t="str">
        <f aca="false">B11228&amp;"|"&amp;C11228</f>
        <v>tdbR00000601 Pyr-CUA|50</v>
      </c>
      <c r="B11228" s="4" t="s">
        <v>190</v>
      </c>
      <c r="C11228" s="4" t="s">
        <v>831</v>
      </c>
      <c r="D11228" s="4" t="n">
        <v>46</v>
      </c>
      <c r="E11228" s="23" t="s">
        <v>772</v>
      </c>
      <c r="F11228" s="10" t="s">
        <v>830</v>
      </c>
    </row>
    <row r="11229" customFormat="false" ht="15" hidden="false" customHeight="false" outlineLevel="0" collapsed="false">
      <c r="A11229" s="4" t="str">
        <f aca="false">B11229&amp;"|"&amp;C11229</f>
        <v>tdbR00000601 Pyr-CUA|51</v>
      </c>
      <c r="B11229" s="4" t="s">
        <v>190</v>
      </c>
      <c r="C11229" s="4" t="s">
        <v>832</v>
      </c>
      <c r="D11229" s="4" t="n">
        <v>47</v>
      </c>
      <c r="E11229" s="23" t="s">
        <v>459</v>
      </c>
      <c r="F11229" s="10" t="s">
        <v>830</v>
      </c>
    </row>
    <row r="11230" customFormat="false" ht="15" hidden="false" customHeight="false" outlineLevel="0" collapsed="false">
      <c r="A11230" s="4" t="str">
        <f aca="false">B11230&amp;"|"&amp;C11230</f>
        <v>tdbR00000601 Pyr-CUA|52</v>
      </c>
      <c r="B11230" s="4" t="s">
        <v>190</v>
      </c>
      <c r="C11230" s="4" t="s">
        <v>833</v>
      </c>
      <c r="D11230" s="4" t="n">
        <v>48</v>
      </c>
      <c r="E11230" s="23" t="s">
        <v>459</v>
      </c>
      <c r="F11230" s="10" t="s">
        <v>830</v>
      </c>
    </row>
    <row r="11231" customFormat="false" ht="15" hidden="false" customHeight="false" outlineLevel="0" collapsed="false">
      <c r="A11231" s="4" t="str">
        <f aca="false">B11231&amp;"|"&amp;C11231</f>
        <v>tdbR00000601 Pyr-CUA|53</v>
      </c>
      <c r="B11231" s="4" t="s">
        <v>190</v>
      </c>
      <c r="C11231" s="4" t="s">
        <v>834</v>
      </c>
      <c r="D11231" s="4" t="n">
        <v>49</v>
      </c>
      <c r="E11231" s="23" t="s">
        <v>459</v>
      </c>
      <c r="F11231" s="10" t="s">
        <v>830</v>
      </c>
    </row>
    <row r="11232" customFormat="false" ht="15" hidden="false" customHeight="false" outlineLevel="0" collapsed="false">
      <c r="A11232" s="4" t="str">
        <f aca="false">B11232&amp;"|"&amp;C11232</f>
        <v>tdbR00000601 Pyr-CUA|54</v>
      </c>
      <c r="B11232" s="4" t="s">
        <v>190</v>
      </c>
      <c r="C11232" s="4" t="s">
        <v>835</v>
      </c>
      <c r="D11232" s="4" t="n">
        <v>50</v>
      </c>
      <c r="E11232" s="19" t="s">
        <v>777</v>
      </c>
      <c r="F11232" s="20" t="s">
        <v>836</v>
      </c>
    </row>
    <row r="11233" customFormat="false" ht="15" hidden="false" customHeight="false" outlineLevel="0" collapsed="false">
      <c r="A11233" s="4" t="str">
        <f aca="false">B11233&amp;"|"&amp;C11233</f>
        <v>tdbR00000601 Pyr-CUA|55</v>
      </c>
      <c r="B11233" s="4" t="s">
        <v>190</v>
      </c>
      <c r="C11233" s="4" t="s">
        <v>837</v>
      </c>
      <c r="D11233" s="4" t="n">
        <v>51</v>
      </c>
      <c r="E11233" s="19" t="s">
        <v>777</v>
      </c>
      <c r="F11233" s="20" t="s">
        <v>836</v>
      </c>
    </row>
    <row r="11234" customFormat="false" ht="15" hidden="false" customHeight="false" outlineLevel="0" collapsed="false">
      <c r="A11234" s="4" t="str">
        <f aca="false">B11234&amp;"|"&amp;C11234</f>
        <v>tdbR00000601 Pyr-CUA|56</v>
      </c>
      <c r="B11234" s="4" t="s">
        <v>190</v>
      </c>
      <c r="C11234" s="4" t="s">
        <v>838</v>
      </c>
      <c r="D11234" s="4" t="n">
        <v>52</v>
      </c>
      <c r="E11234" s="19" t="s">
        <v>780</v>
      </c>
      <c r="F11234" s="20" t="s">
        <v>836</v>
      </c>
    </row>
    <row r="11235" customFormat="false" ht="15" hidden="false" customHeight="false" outlineLevel="0" collapsed="false">
      <c r="A11235" s="4" t="str">
        <f aca="false">B11235&amp;"|"&amp;C11235</f>
        <v>tdbR00000601 Pyr-CUA|57</v>
      </c>
      <c r="B11235" s="4" t="s">
        <v>190</v>
      </c>
      <c r="C11235" s="4" t="s">
        <v>839</v>
      </c>
      <c r="D11235" s="4" t="n">
        <v>53</v>
      </c>
      <c r="E11235" s="19" t="s">
        <v>459</v>
      </c>
      <c r="F11235" s="20" t="s">
        <v>836</v>
      </c>
    </row>
    <row r="11236" customFormat="false" ht="15" hidden="false" customHeight="false" outlineLevel="0" collapsed="false">
      <c r="A11236" s="4" t="str">
        <f aca="false">B11236&amp;"|"&amp;C11236</f>
        <v>tdbR00000601 Pyr-CUA|58</v>
      </c>
      <c r="B11236" s="4" t="s">
        <v>190</v>
      </c>
      <c r="C11236" s="4" t="s">
        <v>840</v>
      </c>
      <c r="D11236" s="4" t="n">
        <v>54</v>
      </c>
      <c r="E11236" s="19" t="s">
        <v>780</v>
      </c>
      <c r="F11236" s="20" t="s">
        <v>836</v>
      </c>
    </row>
    <row r="11237" customFormat="false" ht="15" hidden="false" customHeight="false" outlineLevel="0" collapsed="false">
      <c r="A11237" s="4" t="str">
        <f aca="false">B11237&amp;"|"&amp;C11237</f>
        <v>tdbR00000601 Pyr-CUA|59</v>
      </c>
      <c r="B11237" s="4" t="s">
        <v>190</v>
      </c>
      <c r="C11237" s="4" t="s">
        <v>841</v>
      </c>
      <c r="D11237" s="4" t="n">
        <v>55</v>
      </c>
      <c r="E11237" s="19" t="s">
        <v>777</v>
      </c>
      <c r="F11237" s="20" t="s">
        <v>836</v>
      </c>
    </row>
    <row r="11238" customFormat="false" ht="15" hidden="false" customHeight="false" outlineLevel="0" collapsed="false">
      <c r="A11238" s="4" t="str">
        <f aca="false">B11238&amp;"|"&amp;C11238</f>
        <v>tdbR00000601 Pyr-CUA|60</v>
      </c>
      <c r="B11238" s="4" t="s">
        <v>190</v>
      </c>
      <c r="C11238" s="4" t="s">
        <v>842</v>
      </c>
      <c r="D11238" s="4" t="n">
        <v>56</v>
      </c>
      <c r="E11238" s="19" t="s">
        <v>777</v>
      </c>
      <c r="F11238" s="20" t="s">
        <v>836</v>
      </c>
    </row>
    <row r="11239" customFormat="false" ht="15" hidden="false" customHeight="false" outlineLevel="0" collapsed="false">
      <c r="A11239" s="4" t="str">
        <f aca="false">B11239&amp;"|"&amp;C11239</f>
        <v>tdbR00000601 Pyr-CUA|61</v>
      </c>
      <c r="B11239" s="4" t="s">
        <v>190</v>
      </c>
      <c r="C11239" s="4" t="s">
        <v>843</v>
      </c>
      <c r="D11239" s="4" t="n">
        <v>57</v>
      </c>
      <c r="E11239" s="23" t="s">
        <v>772</v>
      </c>
      <c r="F11239" s="10" t="s">
        <v>830</v>
      </c>
    </row>
    <row r="11240" customFormat="false" ht="15" hidden="false" customHeight="false" outlineLevel="0" collapsed="false">
      <c r="A11240" s="4" t="str">
        <f aca="false">B11240&amp;"|"&amp;C11240</f>
        <v>tdbR00000601 Pyr-CUA|62</v>
      </c>
      <c r="B11240" s="4" t="s">
        <v>190</v>
      </c>
      <c r="C11240" s="4" t="s">
        <v>844</v>
      </c>
      <c r="D11240" s="4" t="n">
        <v>58</v>
      </c>
      <c r="E11240" s="23" t="s">
        <v>772</v>
      </c>
      <c r="F11240" s="10" t="s">
        <v>830</v>
      </c>
    </row>
    <row r="11241" customFormat="false" ht="15" hidden="false" customHeight="false" outlineLevel="0" collapsed="false">
      <c r="A11241" s="4" t="str">
        <f aca="false">B11241&amp;"|"&amp;C11241</f>
        <v>tdbR00000601 Pyr-CUA|63</v>
      </c>
      <c r="B11241" s="4" t="s">
        <v>190</v>
      </c>
      <c r="C11241" s="4" t="s">
        <v>845</v>
      </c>
      <c r="D11241" s="4" t="n">
        <v>59</v>
      </c>
      <c r="E11241" s="23" t="s">
        <v>772</v>
      </c>
      <c r="F11241" s="10" t="s">
        <v>830</v>
      </c>
    </row>
    <row r="11242" customFormat="false" ht="15" hidden="false" customHeight="false" outlineLevel="0" collapsed="false">
      <c r="A11242" s="4" t="str">
        <f aca="false">B11242&amp;"|"&amp;C11242</f>
        <v>tdbR00000601 Pyr-CUA|64</v>
      </c>
      <c r="B11242" s="4" t="s">
        <v>190</v>
      </c>
      <c r="C11242" s="4" t="s">
        <v>846</v>
      </c>
      <c r="D11242" s="4" t="n">
        <v>60</v>
      </c>
      <c r="E11242" s="23" t="s">
        <v>459</v>
      </c>
      <c r="F11242" s="10" t="s">
        <v>830</v>
      </c>
    </row>
    <row r="11243" customFormat="false" ht="15" hidden="false" customHeight="false" outlineLevel="0" collapsed="false">
      <c r="A11243" s="4" t="str">
        <f aca="false">B11243&amp;"|"&amp;C11243</f>
        <v>tdbR00000601 Pyr-CUA|65</v>
      </c>
      <c r="B11243" s="4" t="s">
        <v>190</v>
      </c>
      <c r="C11243" s="4" t="s">
        <v>847</v>
      </c>
      <c r="D11243" s="4" t="n">
        <v>61</v>
      </c>
      <c r="E11243" s="23" t="s">
        <v>459</v>
      </c>
      <c r="F11243" s="10" t="s">
        <v>830</v>
      </c>
    </row>
    <row r="11244" customFormat="false" ht="15" hidden="false" customHeight="false" outlineLevel="0" collapsed="false">
      <c r="A11244" s="4" t="str">
        <f aca="false">B11244&amp;"|"&amp;C11244</f>
        <v>tdbR00000601 Pyr-CUA|66</v>
      </c>
      <c r="B11244" s="4" t="s">
        <v>190</v>
      </c>
      <c r="C11244" s="4" t="s">
        <v>848</v>
      </c>
      <c r="D11244" s="4" t="n">
        <v>62</v>
      </c>
      <c r="E11244" s="17" t="s">
        <v>459</v>
      </c>
      <c r="F11244" s="18" t="s">
        <v>768</v>
      </c>
    </row>
    <row r="11245" customFormat="false" ht="15" hidden="false" customHeight="false" outlineLevel="0" collapsed="false">
      <c r="A11245" s="4" t="str">
        <f aca="false">B11245&amp;"|"&amp;C11245</f>
        <v>tdbR00000601 Pyr-CUA|67</v>
      </c>
      <c r="B11245" s="4" t="s">
        <v>190</v>
      </c>
      <c r="C11245" s="4" t="s">
        <v>849</v>
      </c>
      <c r="D11245" s="4" t="n">
        <v>63</v>
      </c>
      <c r="E11245" s="17" t="s">
        <v>459</v>
      </c>
      <c r="F11245" s="18" t="s">
        <v>768</v>
      </c>
    </row>
    <row r="11246" customFormat="false" ht="15" hidden="false" customHeight="false" outlineLevel="0" collapsed="false">
      <c r="A11246" s="4" t="str">
        <f aca="false">B11246&amp;"|"&amp;C11246</f>
        <v>tdbR00000601 Pyr-CUA|68</v>
      </c>
      <c r="B11246" s="4" t="s">
        <v>190</v>
      </c>
      <c r="C11246" s="4" t="s">
        <v>850</v>
      </c>
      <c r="D11246" s="4" t="n">
        <v>64</v>
      </c>
      <c r="E11246" s="17" t="s">
        <v>777</v>
      </c>
      <c r="F11246" s="18" t="s">
        <v>768</v>
      </c>
    </row>
    <row r="11247" customFormat="false" ht="15" hidden="false" customHeight="false" outlineLevel="0" collapsed="false">
      <c r="A11247" s="4" t="str">
        <f aca="false">B11247&amp;"|"&amp;C11247</f>
        <v>tdbR00000601 Pyr-CUA|69</v>
      </c>
      <c r="B11247" s="4" t="s">
        <v>190</v>
      </c>
      <c r="C11247" s="4" t="s">
        <v>851</v>
      </c>
      <c r="D11247" s="4" t="n">
        <v>65</v>
      </c>
      <c r="E11247" s="17" t="s">
        <v>777</v>
      </c>
      <c r="F11247" s="18" t="s">
        <v>768</v>
      </c>
    </row>
    <row r="11248" customFormat="false" ht="15" hidden="false" customHeight="false" outlineLevel="0" collapsed="false">
      <c r="A11248" s="4" t="str">
        <f aca="false">B11248&amp;"|"&amp;C11248</f>
        <v>tdbR00000601 Pyr-CUA|70</v>
      </c>
      <c r="B11248" s="4" t="s">
        <v>190</v>
      </c>
      <c r="C11248" s="4" t="s">
        <v>852</v>
      </c>
      <c r="D11248" s="4" t="n">
        <v>66</v>
      </c>
      <c r="E11248" s="17" t="s">
        <v>777</v>
      </c>
      <c r="F11248" s="18" t="s">
        <v>768</v>
      </c>
    </row>
    <row r="11249" customFormat="false" ht="15" hidden="false" customHeight="false" outlineLevel="0" collapsed="false">
      <c r="A11249" s="4" t="str">
        <f aca="false">B11249&amp;"|"&amp;C11249</f>
        <v>tdbR00000601 Pyr-CUA|71</v>
      </c>
      <c r="B11249" s="4" t="s">
        <v>190</v>
      </c>
      <c r="C11249" s="4" t="s">
        <v>853</v>
      </c>
      <c r="D11249" s="4" t="n">
        <v>67</v>
      </c>
      <c r="E11249" s="17" t="s">
        <v>772</v>
      </c>
      <c r="F11249" s="18" t="s">
        <v>768</v>
      </c>
    </row>
    <row r="11250" customFormat="false" ht="15" hidden="false" customHeight="false" outlineLevel="0" collapsed="false">
      <c r="A11250" s="4" t="str">
        <f aca="false">B11250&amp;"|"&amp;C11250</f>
        <v>tdbR00000601 Pyr-CUA|72</v>
      </c>
      <c r="B11250" s="4" t="s">
        <v>190</v>
      </c>
      <c r="C11250" s="4" t="s">
        <v>854</v>
      </c>
      <c r="D11250" s="4" t="n">
        <v>68</v>
      </c>
      <c r="E11250" s="17" t="s">
        <v>772</v>
      </c>
      <c r="F11250" s="18" t="s">
        <v>768</v>
      </c>
    </row>
    <row r="11251" customFormat="false" ht="15" hidden="false" customHeight="false" outlineLevel="0" collapsed="false">
      <c r="A11251" s="4" t="str">
        <f aca="false">B11251&amp;"|"&amp;C11251</f>
        <v>tdbR00001017 Thr-GGU|1</v>
      </c>
      <c r="B11251" s="4" t="s">
        <v>191</v>
      </c>
      <c r="C11251" s="4" t="s">
        <v>767</v>
      </c>
      <c r="D11251" s="4" t="n">
        <v>1</v>
      </c>
      <c r="E11251" s="17" t="s">
        <v>459</v>
      </c>
      <c r="F11251" s="18" t="s">
        <v>768</v>
      </c>
    </row>
    <row r="11252" customFormat="false" ht="15" hidden="false" customHeight="false" outlineLevel="0" collapsed="false">
      <c r="A11252" s="4" t="str">
        <f aca="false">B11252&amp;"|"&amp;C11252</f>
        <v>tdbR00001017 Thr-GGU|2</v>
      </c>
      <c r="B11252" s="4" t="s">
        <v>191</v>
      </c>
      <c r="C11252" s="4" t="s">
        <v>769</v>
      </c>
      <c r="D11252" s="4" t="n">
        <v>2</v>
      </c>
      <c r="E11252" s="17" t="s">
        <v>772</v>
      </c>
      <c r="F11252" s="18" t="s">
        <v>768</v>
      </c>
    </row>
    <row r="11253" customFormat="false" ht="15" hidden="false" customHeight="false" outlineLevel="0" collapsed="false">
      <c r="A11253" s="4" t="str">
        <f aca="false">B11253&amp;"|"&amp;C11253</f>
        <v>tdbR00001017 Thr-GGU|3</v>
      </c>
      <c r="B11253" s="4" t="s">
        <v>191</v>
      </c>
      <c r="C11253" s="4" t="s">
        <v>770</v>
      </c>
      <c r="D11253" s="4" t="n">
        <v>3</v>
      </c>
      <c r="E11253" s="17" t="s">
        <v>777</v>
      </c>
      <c r="F11253" s="18" t="s">
        <v>768</v>
      </c>
    </row>
    <row r="11254" customFormat="false" ht="15" hidden="false" customHeight="false" outlineLevel="0" collapsed="false">
      <c r="A11254" s="4" t="str">
        <f aca="false">B11254&amp;"|"&amp;C11254</f>
        <v>tdbR00001017 Thr-GGU|4</v>
      </c>
      <c r="B11254" s="4" t="s">
        <v>191</v>
      </c>
      <c r="C11254" s="4" t="s">
        <v>771</v>
      </c>
      <c r="D11254" s="4" t="n">
        <v>4</v>
      </c>
      <c r="E11254" s="17" t="s">
        <v>459</v>
      </c>
      <c r="F11254" s="18" t="s">
        <v>768</v>
      </c>
    </row>
    <row r="11255" customFormat="false" ht="15" hidden="false" customHeight="false" outlineLevel="0" collapsed="false">
      <c r="A11255" s="4" t="str">
        <f aca="false">B11255&amp;"|"&amp;C11255</f>
        <v>tdbR00001017 Thr-GGU|5</v>
      </c>
      <c r="B11255" s="4" t="s">
        <v>191</v>
      </c>
      <c r="C11255" s="4" t="s">
        <v>773</v>
      </c>
      <c r="D11255" s="4" t="n">
        <v>5</v>
      </c>
      <c r="E11255" s="17" t="s">
        <v>780</v>
      </c>
      <c r="F11255" s="18" t="s">
        <v>768</v>
      </c>
    </row>
    <row r="11256" customFormat="false" ht="15" hidden="false" customHeight="false" outlineLevel="0" collapsed="false">
      <c r="A11256" s="4" t="str">
        <f aca="false">B11256&amp;"|"&amp;C11256</f>
        <v>tdbR00001017 Thr-GGU|6</v>
      </c>
      <c r="B11256" s="4" t="s">
        <v>191</v>
      </c>
      <c r="C11256" s="4" t="s">
        <v>774</v>
      </c>
      <c r="D11256" s="4" t="n">
        <v>6</v>
      </c>
      <c r="E11256" s="17" t="s">
        <v>777</v>
      </c>
      <c r="F11256" s="18" t="s">
        <v>768</v>
      </c>
    </row>
    <row r="11257" customFormat="false" ht="15" hidden="false" customHeight="false" outlineLevel="0" collapsed="false">
      <c r="A11257" s="4" t="str">
        <f aca="false">B11257&amp;"|"&amp;C11257</f>
        <v>tdbR00001017 Thr-GGU|7</v>
      </c>
      <c r="B11257" s="4" t="s">
        <v>191</v>
      </c>
      <c r="C11257" s="4" t="s">
        <v>775</v>
      </c>
      <c r="D11257" s="4" t="n">
        <v>7</v>
      </c>
      <c r="E11257" s="17" t="s">
        <v>780</v>
      </c>
      <c r="F11257" s="18" t="s">
        <v>768</v>
      </c>
    </row>
    <row r="11258" customFormat="false" ht="15" hidden="false" customHeight="false" outlineLevel="0" collapsed="false">
      <c r="A11258" s="4" t="str">
        <f aca="false">B11258&amp;"|"&amp;C11258</f>
        <v>tdbR00001017 Thr-GGU|8</v>
      </c>
      <c r="B11258" s="4" t="s">
        <v>191</v>
      </c>
      <c r="C11258" s="4" t="s">
        <v>776</v>
      </c>
      <c r="D11258" s="4" t="n">
        <v>8</v>
      </c>
      <c r="E11258" s="3" t="s">
        <v>777</v>
      </c>
      <c r="F11258" s="4" t="s">
        <v>778</v>
      </c>
    </row>
    <row r="11259" customFormat="false" ht="15" hidden="false" customHeight="false" outlineLevel="0" collapsed="false">
      <c r="A11259" s="4" t="str">
        <f aca="false">B11259&amp;"|"&amp;C11259</f>
        <v>tdbR00001017 Thr-GGU|9</v>
      </c>
      <c r="B11259" s="4" t="s">
        <v>191</v>
      </c>
      <c r="C11259" s="4" t="s">
        <v>779</v>
      </c>
      <c r="D11259" s="4" t="n">
        <v>9</v>
      </c>
      <c r="E11259" s="3" t="s">
        <v>459</v>
      </c>
      <c r="F11259" s="4" t="s">
        <v>781</v>
      </c>
    </row>
    <row r="11260" customFormat="false" ht="15" hidden="false" customHeight="false" outlineLevel="0" collapsed="false">
      <c r="A11260" s="4" t="str">
        <f aca="false">B11260&amp;"|"&amp;C11260</f>
        <v>tdbR00001017 Thr-GGU|10</v>
      </c>
      <c r="B11260" s="4" t="s">
        <v>191</v>
      </c>
      <c r="C11260" s="4" t="s">
        <v>782</v>
      </c>
      <c r="D11260" s="4" t="n">
        <v>10</v>
      </c>
      <c r="E11260" s="8" t="s">
        <v>459</v>
      </c>
      <c r="F11260" s="7" t="s">
        <v>783</v>
      </c>
    </row>
    <row r="11261" customFormat="false" ht="15" hidden="false" customHeight="false" outlineLevel="0" collapsed="false">
      <c r="A11261" s="4" t="str">
        <f aca="false">B11261&amp;"|"&amp;C11261</f>
        <v>tdbR00001017 Thr-GGU|11</v>
      </c>
      <c r="B11261" s="4" t="s">
        <v>191</v>
      </c>
      <c r="C11261" s="4" t="s">
        <v>784</v>
      </c>
      <c r="D11261" s="4" t="n">
        <v>11</v>
      </c>
      <c r="E11261" s="8" t="s">
        <v>772</v>
      </c>
      <c r="F11261" s="7" t="s">
        <v>783</v>
      </c>
    </row>
    <row r="11262" customFormat="false" ht="15" hidden="false" customHeight="false" outlineLevel="0" collapsed="false">
      <c r="A11262" s="4" t="str">
        <f aca="false">B11262&amp;"|"&amp;C11262</f>
        <v>tdbR00001017 Thr-GGU|12</v>
      </c>
      <c r="B11262" s="4" t="s">
        <v>191</v>
      </c>
      <c r="C11262" s="4" t="s">
        <v>785</v>
      </c>
      <c r="D11262" s="4" t="n">
        <v>12</v>
      </c>
      <c r="E11262" s="8" t="s">
        <v>777</v>
      </c>
      <c r="F11262" s="7" t="s">
        <v>783</v>
      </c>
    </row>
    <row r="11263" customFormat="false" ht="15" hidden="false" customHeight="false" outlineLevel="0" collapsed="false">
      <c r="A11263" s="4" t="str">
        <f aca="false">B11263&amp;"|"&amp;C11263</f>
        <v>tdbR00001017 Thr-GGU|13</v>
      </c>
      <c r="B11263" s="4" t="s">
        <v>191</v>
      </c>
      <c r="C11263" s="4" t="s">
        <v>786</v>
      </c>
      <c r="D11263" s="4" t="n">
        <v>13</v>
      </c>
      <c r="E11263" s="8" t="s">
        <v>772</v>
      </c>
      <c r="F11263" s="7" t="s">
        <v>783</v>
      </c>
    </row>
    <row r="11264" customFormat="false" ht="15" hidden="false" customHeight="false" outlineLevel="0" collapsed="false">
      <c r="A11264" s="4" t="str">
        <f aca="false">B11264&amp;"|"&amp;C11264</f>
        <v>tdbR00001017 Thr-GGU|14</v>
      </c>
      <c r="B11264" s="4" t="s">
        <v>191</v>
      </c>
      <c r="C11264" s="4" t="s">
        <v>787</v>
      </c>
      <c r="D11264" s="4" t="n">
        <v>14</v>
      </c>
      <c r="E11264" s="19" t="s">
        <v>780</v>
      </c>
      <c r="F11264" s="20" t="s">
        <v>788</v>
      </c>
    </row>
    <row r="11265" customFormat="false" ht="15" hidden="false" customHeight="false" outlineLevel="0" collapsed="false">
      <c r="A11265" s="4" t="str">
        <f aca="false">B11265&amp;"|"&amp;C11265</f>
        <v>tdbR00001017 Thr-GGU|15</v>
      </c>
      <c r="B11265" s="4" t="s">
        <v>191</v>
      </c>
      <c r="C11265" s="4" t="s">
        <v>789</v>
      </c>
      <c r="D11265" s="4" t="n">
        <v>15</v>
      </c>
      <c r="E11265" s="19" t="s">
        <v>459</v>
      </c>
      <c r="F11265" s="20" t="s">
        <v>788</v>
      </c>
    </row>
    <row r="11266" customFormat="false" ht="15" hidden="false" customHeight="false" outlineLevel="0" collapsed="false">
      <c r="A11266" s="4" t="str">
        <f aca="false">B11266&amp;"|"&amp;C11266</f>
        <v>tdbR00001017 Thr-GGU|16</v>
      </c>
      <c r="B11266" s="4" t="s">
        <v>191</v>
      </c>
      <c r="C11266" s="4" t="s">
        <v>790</v>
      </c>
      <c r="D11266" s="4" t="n">
        <v>16</v>
      </c>
      <c r="E11266" s="19" t="s">
        <v>777</v>
      </c>
      <c r="F11266" s="20" t="s">
        <v>788</v>
      </c>
    </row>
    <row r="11267" customFormat="false" ht="15" hidden="false" customHeight="false" outlineLevel="0" collapsed="false">
      <c r="A11267" s="4" t="str">
        <f aca="false">B11267&amp;"|"&amp;C11267</f>
        <v>tdbR00001017 Thr-GGU|17</v>
      </c>
      <c r="B11267" s="4" t="s">
        <v>191</v>
      </c>
      <c r="C11267" s="4" t="s">
        <v>791</v>
      </c>
      <c r="D11267" s="4" t="n">
        <v>17</v>
      </c>
      <c r="E11267" s="19" t="s">
        <v>772</v>
      </c>
      <c r="F11267" s="20" t="s">
        <v>788</v>
      </c>
    </row>
    <row r="11268" customFormat="false" ht="15" hidden="false" customHeight="false" outlineLevel="0" collapsed="false">
      <c r="A11268" s="4" t="str">
        <f aca="false">B11268&amp;"|"&amp;C11268</f>
        <v>tdbR00001017 Thr-GGU|18</v>
      </c>
      <c r="B11268" s="4" t="s">
        <v>191</v>
      </c>
      <c r="C11268" s="4" t="s">
        <v>793</v>
      </c>
      <c r="D11268" s="4" t="n">
        <v>18</v>
      </c>
      <c r="E11268" s="19" t="s">
        <v>459</v>
      </c>
      <c r="F11268" s="20" t="s">
        <v>788</v>
      </c>
    </row>
    <row r="11269" customFormat="false" ht="15" hidden="false" customHeight="false" outlineLevel="0" collapsed="false">
      <c r="A11269" s="4" t="str">
        <f aca="false">B11269&amp;"|"&amp;C11269</f>
        <v>tdbR00001017 Thr-GGU|19</v>
      </c>
      <c r="B11269" s="4" t="s">
        <v>191</v>
      </c>
      <c r="C11269" s="4" t="s">
        <v>794</v>
      </c>
      <c r="D11269" s="4" t="n">
        <v>19</v>
      </c>
      <c r="E11269" s="19" t="s">
        <v>459</v>
      </c>
      <c r="F11269" s="20" t="s">
        <v>788</v>
      </c>
    </row>
    <row r="11270" customFormat="false" ht="15" hidden="false" customHeight="false" outlineLevel="0" collapsed="false">
      <c r="A11270" s="4" t="str">
        <f aca="false">B11270&amp;"|"&amp;C11270</f>
        <v>tdbR00001017 Thr-GGU|20</v>
      </c>
      <c r="B11270" s="4" t="s">
        <v>191</v>
      </c>
      <c r="C11270" s="4" t="s">
        <v>795</v>
      </c>
      <c r="D11270" s="4" t="n">
        <v>20</v>
      </c>
      <c r="E11270" s="19" t="s">
        <v>777</v>
      </c>
      <c r="F11270" s="20" t="s">
        <v>788</v>
      </c>
    </row>
    <row r="11271" customFormat="false" ht="15" hidden="false" customHeight="false" outlineLevel="0" collapsed="false">
      <c r="A11271" s="4" t="str">
        <f aca="false">B11271&amp;"|"&amp;C11271</f>
        <v>tdbR00001017 Thr-GGU|21</v>
      </c>
      <c r="B11271" s="4" t="s">
        <v>191</v>
      </c>
      <c r="C11271" s="4" t="s">
        <v>797</v>
      </c>
      <c r="D11271" s="4" t="n">
        <v>21</v>
      </c>
      <c r="E11271" s="19" t="s">
        <v>780</v>
      </c>
      <c r="F11271" s="20" t="s">
        <v>788</v>
      </c>
    </row>
    <row r="11272" customFormat="false" ht="15" hidden="false" customHeight="false" outlineLevel="0" collapsed="false">
      <c r="A11272" s="4" t="str">
        <f aca="false">B11272&amp;"|"&amp;C11272</f>
        <v>tdbR00001017 Thr-GGU|22</v>
      </c>
      <c r="B11272" s="4" t="s">
        <v>191</v>
      </c>
      <c r="C11272" s="4" t="s">
        <v>798</v>
      </c>
      <c r="D11272" s="4" t="n">
        <v>22</v>
      </c>
      <c r="E11272" s="8" t="s">
        <v>459</v>
      </c>
      <c r="F11272" s="7" t="s">
        <v>783</v>
      </c>
    </row>
    <row r="11273" customFormat="false" ht="15" hidden="false" customHeight="false" outlineLevel="0" collapsed="false">
      <c r="A11273" s="4" t="str">
        <f aca="false">B11273&amp;"|"&amp;C11273</f>
        <v>tdbR00001017 Thr-GGU|23</v>
      </c>
      <c r="B11273" s="4" t="s">
        <v>191</v>
      </c>
      <c r="C11273" s="4" t="s">
        <v>799</v>
      </c>
      <c r="D11273" s="4" t="n">
        <v>23</v>
      </c>
      <c r="E11273" s="8" t="s">
        <v>780</v>
      </c>
      <c r="F11273" s="7" t="s">
        <v>783</v>
      </c>
    </row>
    <row r="11274" customFormat="false" ht="15" hidden="false" customHeight="false" outlineLevel="0" collapsed="false">
      <c r="A11274" s="4" t="str">
        <f aca="false">B11274&amp;"|"&amp;C11274</f>
        <v>tdbR00001017 Thr-GGU|24</v>
      </c>
      <c r="B11274" s="4" t="s">
        <v>191</v>
      </c>
      <c r="C11274" s="4" t="s">
        <v>800</v>
      </c>
      <c r="D11274" s="4" t="n">
        <v>24</v>
      </c>
      <c r="E11274" s="8" t="s">
        <v>459</v>
      </c>
      <c r="F11274" s="7" t="s">
        <v>783</v>
      </c>
    </row>
    <row r="11275" customFormat="false" ht="15" hidden="false" customHeight="false" outlineLevel="0" collapsed="false">
      <c r="A11275" s="4" t="str">
        <f aca="false">B11275&amp;"|"&amp;C11275</f>
        <v>tdbR00001017 Thr-GGU|25</v>
      </c>
      <c r="B11275" s="4" t="s">
        <v>191</v>
      </c>
      <c r="C11275" s="4" t="s">
        <v>801</v>
      </c>
      <c r="D11275" s="4" t="n">
        <v>25</v>
      </c>
      <c r="E11275" s="8" t="s">
        <v>772</v>
      </c>
      <c r="F11275" s="7" t="s">
        <v>783</v>
      </c>
    </row>
    <row r="11276" customFormat="false" ht="15" hidden="false" customHeight="false" outlineLevel="0" collapsed="false">
      <c r="A11276" s="4" t="str">
        <f aca="false">B11276&amp;"|"&amp;C11276</f>
        <v>tdbR00001017 Thr-GGU|26</v>
      </c>
      <c r="B11276" s="4" t="s">
        <v>191</v>
      </c>
      <c r="C11276" s="4" t="s">
        <v>802</v>
      </c>
      <c r="D11276" s="4" t="n">
        <v>26</v>
      </c>
      <c r="E11276" s="3" t="s">
        <v>459</v>
      </c>
      <c r="F11276" s="4" t="s">
        <v>803</v>
      </c>
    </row>
    <row r="11277" customFormat="false" ht="15" hidden="false" customHeight="false" outlineLevel="0" collapsed="false">
      <c r="A11277" s="4" t="str">
        <f aca="false">B11277&amp;"|"&amp;C11277</f>
        <v>tdbR00001017 Thr-GGU|27</v>
      </c>
      <c r="B11277" s="4" t="s">
        <v>191</v>
      </c>
      <c r="C11277" s="4" t="s">
        <v>804</v>
      </c>
      <c r="D11277" s="4" t="n">
        <v>27</v>
      </c>
      <c r="E11277" s="21" t="s">
        <v>772</v>
      </c>
      <c r="F11277" s="22" t="s">
        <v>805</v>
      </c>
    </row>
    <row r="11278" customFormat="false" ht="15" hidden="false" customHeight="false" outlineLevel="0" collapsed="false">
      <c r="A11278" s="4" t="str">
        <f aca="false">B11278&amp;"|"&amp;C11278</f>
        <v>tdbR00001017 Thr-GGU|28</v>
      </c>
      <c r="B11278" s="4" t="s">
        <v>191</v>
      </c>
      <c r="C11278" s="4" t="s">
        <v>806</v>
      </c>
      <c r="D11278" s="4" t="n">
        <v>28</v>
      </c>
      <c r="E11278" s="21" t="s">
        <v>780</v>
      </c>
      <c r="F11278" s="22" t="s">
        <v>805</v>
      </c>
    </row>
    <row r="11279" customFormat="false" ht="15" hidden="false" customHeight="false" outlineLevel="0" collapsed="false">
      <c r="A11279" s="4" t="str">
        <f aca="false">B11279&amp;"|"&amp;C11279</f>
        <v>tdbR00001017 Thr-GGU|29</v>
      </c>
      <c r="B11279" s="4" t="s">
        <v>191</v>
      </c>
      <c r="C11279" s="4" t="s">
        <v>807</v>
      </c>
      <c r="D11279" s="4" t="n">
        <v>29</v>
      </c>
      <c r="E11279" s="21" t="s">
        <v>777</v>
      </c>
      <c r="F11279" s="22" t="s">
        <v>805</v>
      </c>
    </row>
    <row r="11280" customFormat="false" ht="15" hidden="false" customHeight="false" outlineLevel="0" collapsed="false">
      <c r="A11280" s="4" t="str">
        <f aca="false">B11280&amp;"|"&amp;C11280</f>
        <v>tdbR00001017 Thr-GGU|30</v>
      </c>
      <c r="B11280" s="4" t="s">
        <v>191</v>
      </c>
      <c r="C11280" s="4" t="s">
        <v>808</v>
      </c>
      <c r="D11280" s="4" t="n">
        <v>30</v>
      </c>
      <c r="E11280" s="21" t="s">
        <v>772</v>
      </c>
      <c r="F11280" s="22" t="s">
        <v>805</v>
      </c>
    </row>
    <row r="11281" customFormat="false" ht="15" hidden="false" customHeight="false" outlineLevel="0" collapsed="false">
      <c r="A11281" s="4" t="str">
        <f aca="false">B11281&amp;"|"&amp;C11281</f>
        <v>tdbR00001017 Thr-GGU|31</v>
      </c>
      <c r="B11281" s="4" t="s">
        <v>191</v>
      </c>
      <c r="C11281" s="4" t="s">
        <v>809</v>
      </c>
      <c r="D11281" s="4" t="n">
        <v>31</v>
      </c>
      <c r="E11281" s="21" t="s">
        <v>772</v>
      </c>
      <c r="F11281" s="22" t="s">
        <v>805</v>
      </c>
    </row>
    <row r="11282" customFormat="false" ht="15" hidden="false" customHeight="false" outlineLevel="0" collapsed="false">
      <c r="A11282" s="4" t="str">
        <f aca="false">B11282&amp;"|"&amp;C11282</f>
        <v>tdbR00001017 Thr-GGU|32</v>
      </c>
      <c r="B11282" s="4" t="s">
        <v>191</v>
      </c>
      <c r="C11282" s="4" t="s">
        <v>810</v>
      </c>
      <c r="D11282" s="4" t="n">
        <v>32</v>
      </c>
      <c r="E11282" s="19" t="s">
        <v>777</v>
      </c>
      <c r="F11282" s="20" t="s">
        <v>811</v>
      </c>
    </row>
    <row r="11283" customFormat="false" ht="15" hidden="false" customHeight="false" outlineLevel="0" collapsed="false">
      <c r="A11283" s="4" t="str">
        <f aca="false">B11283&amp;"|"&amp;C11283</f>
        <v>tdbR00001017 Thr-GGU|33</v>
      </c>
      <c r="B11283" s="4" t="s">
        <v>191</v>
      </c>
      <c r="C11283" s="4" t="s">
        <v>812</v>
      </c>
      <c r="D11283" s="4" t="n">
        <v>33</v>
      </c>
      <c r="E11283" s="19" t="s">
        <v>777</v>
      </c>
      <c r="F11283" s="20" t="s">
        <v>811</v>
      </c>
    </row>
    <row r="11284" customFormat="false" ht="15" hidden="false" customHeight="false" outlineLevel="0" collapsed="false">
      <c r="A11284" s="4" t="str">
        <f aca="false">B11284&amp;"|"&amp;C11284</f>
        <v>tdbR00001017 Thr-GGU|34</v>
      </c>
      <c r="B11284" s="4" t="s">
        <v>191</v>
      </c>
      <c r="C11284" s="4" t="s">
        <v>813</v>
      </c>
      <c r="D11284" s="4" t="n">
        <v>34</v>
      </c>
      <c r="E11284" s="19" t="s">
        <v>459</v>
      </c>
      <c r="F11284" s="20" t="s">
        <v>811</v>
      </c>
    </row>
    <row r="11285" customFormat="false" ht="15" hidden="false" customHeight="false" outlineLevel="0" collapsed="false">
      <c r="A11285" s="4" t="str">
        <f aca="false">B11285&amp;"|"&amp;C11285</f>
        <v>tdbR00001017 Thr-GGU|35</v>
      </c>
      <c r="B11285" s="4" t="s">
        <v>191</v>
      </c>
      <c r="C11285" s="4" t="s">
        <v>814</v>
      </c>
      <c r="D11285" s="4" t="n">
        <v>35</v>
      </c>
      <c r="E11285" s="19" t="s">
        <v>459</v>
      </c>
      <c r="F11285" s="20" t="s">
        <v>811</v>
      </c>
    </row>
    <row r="11286" customFormat="false" ht="15" hidden="false" customHeight="false" outlineLevel="0" collapsed="false">
      <c r="A11286" s="4" t="str">
        <f aca="false">B11286&amp;"|"&amp;C11286</f>
        <v>tdbR00001017 Thr-GGU|36</v>
      </c>
      <c r="B11286" s="4" t="s">
        <v>191</v>
      </c>
      <c r="C11286" s="4" t="s">
        <v>815</v>
      </c>
      <c r="D11286" s="4" t="n">
        <v>36</v>
      </c>
      <c r="E11286" s="19" t="s">
        <v>777</v>
      </c>
      <c r="F11286" s="20" t="s">
        <v>811</v>
      </c>
    </row>
    <row r="11287" customFormat="false" ht="15" hidden="false" customHeight="false" outlineLevel="0" collapsed="false">
      <c r="A11287" s="4" t="str">
        <f aca="false">B11287&amp;"|"&amp;C11287</f>
        <v>tdbR00001017 Thr-GGU|37</v>
      </c>
      <c r="B11287" s="4" t="s">
        <v>191</v>
      </c>
      <c r="C11287" s="4" t="s">
        <v>816</v>
      </c>
      <c r="D11287" s="4" t="n">
        <v>37</v>
      </c>
      <c r="E11287" s="19" t="s">
        <v>780</v>
      </c>
      <c r="F11287" s="20" t="s">
        <v>811</v>
      </c>
    </row>
    <row r="11288" customFormat="false" ht="15" hidden="false" customHeight="false" outlineLevel="0" collapsed="false">
      <c r="A11288" s="4" t="str">
        <f aca="false">B11288&amp;"|"&amp;C11288</f>
        <v>tdbR00001017 Thr-GGU|38</v>
      </c>
      <c r="B11288" s="4" t="s">
        <v>191</v>
      </c>
      <c r="C11288" s="4" t="s">
        <v>817</v>
      </c>
      <c r="D11288" s="4" t="n">
        <v>38</v>
      </c>
      <c r="E11288" s="19" t="s">
        <v>780</v>
      </c>
      <c r="F11288" s="20" t="s">
        <v>811</v>
      </c>
    </row>
    <row r="11289" customFormat="false" ht="15" hidden="false" customHeight="false" outlineLevel="0" collapsed="false">
      <c r="A11289" s="4" t="str">
        <f aca="false">B11289&amp;"|"&amp;C11289</f>
        <v>tdbR00001017 Thr-GGU|39</v>
      </c>
      <c r="B11289" s="4" t="s">
        <v>191</v>
      </c>
      <c r="C11289" s="4" t="s">
        <v>818</v>
      </c>
      <c r="D11289" s="4" t="n">
        <v>39</v>
      </c>
      <c r="E11289" s="21" t="s">
        <v>459</v>
      </c>
      <c r="F11289" s="22" t="s">
        <v>805</v>
      </c>
    </row>
    <row r="11290" customFormat="false" ht="15" hidden="false" customHeight="false" outlineLevel="0" collapsed="false">
      <c r="A11290" s="4" t="str">
        <f aca="false">B11290&amp;"|"&amp;C11290</f>
        <v>tdbR00001017 Thr-GGU|40</v>
      </c>
      <c r="B11290" s="4" t="s">
        <v>191</v>
      </c>
      <c r="C11290" s="4" t="s">
        <v>819</v>
      </c>
      <c r="D11290" s="4" t="n">
        <v>40</v>
      </c>
      <c r="E11290" s="21" t="s">
        <v>459</v>
      </c>
      <c r="F11290" s="22" t="s">
        <v>805</v>
      </c>
    </row>
    <row r="11291" customFormat="false" ht="15" hidden="false" customHeight="false" outlineLevel="0" collapsed="false">
      <c r="A11291" s="4" t="str">
        <f aca="false">B11291&amp;"|"&amp;C11291</f>
        <v>tdbR00001017 Thr-GGU|41</v>
      </c>
      <c r="B11291" s="4" t="s">
        <v>191</v>
      </c>
      <c r="C11291" s="4" t="s">
        <v>820</v>
      </c>
      <c r="D11291" s="4" t="n">
        <v>41</v>
      </c>
      <c r="E11291" s="21" t="s">
        <v>780</v>
      </c>
      <c r="F11291" s="22" t="s">
        <v>805</v>
      </c>
    </row>
    <row r="11292" customFormat="false" ht="15" hidden="false" customHeight="false" outlineLevel="0" collapsed="false">
      <c r="A11292" s="4" t="str">
        <f aca="false">B11292&amp;"|"&amp;C11292</f>
        <v>tdbR00001017 Thr-GGU|42</v>
      </c>
      <c r="B11292" s="4" t="s">
        <v>191</v>
      </c>
      <c r="C11292" s="4" t="s">
        <v>821</v>
      </c>
      <c r="D11292" s="4" t="n">
        <v>42</v>
      </c>
      <c r="E11292" s="21" t="s">
        <v>777</v>
      </c>
      <c r="F11292" s="22" t="s">
        <v>805</v>
      </c>
    </row>
    <row r="11293" customFormat="false" ht="15" hidden="false" customHeight="false" outlineLevel="0" collapsed="false">
      <c r="A11293" s="4" t="str">
        <f aca="false">B11293&amp;"|"&amp;C11293</f>
        <v>tdbR00001017 Thr-GGU|43</v>
      </c>
      <c r="B11293" s="4" t="s">
        <v>191</v>
      </c>
      <c r="C11293" s="4" t="s">
        <v>822</v>
      </c>
      <c r="D11293" s="4" t="n">
        <v>43</v>
      </c>
      <c r="E11293" s="21" t="s">
        <v>459</v>
      </c>
      <c r="F11293" s="22" t="s">
        <v>805</v>
      </c>
    </row>
    <row r="11294" customFormat="false" ht="15" hidden="false" customHeight="false" outlineLevel="0" collapsed="false">
      <c r="A11294" s="4" t="str">
        <f aca="false">B11294&amp;"|"&amp;C11294</f>
        <v>tdbR00001017 Thr-GGU|44</v>
      </c>
      <c r="B11294" s="4" t="s">
        <v>191</v>
      </c>
      <c r="C11294" s="4" t="s">
        <v>823</v>
      </c>
      <c r="D11294" s="4" t="n">
        <v>44</v>
      </c>
      <c r="E11294" s="19" t="s">
        <v>780</v>
      </c>
      <c r="F11294" s="20" t="s">
        <v>824</v>
      </c>
    </row>
    <row r="11295" customFormat="false" ht="15" hidden="false" customHeight="false" outlineLevel="0" collapsed="false">
      <c r="A11295" s="4" t="str">
        <f aca="false">B11295&amp;"|"&amp;C11295</f>
        <v>tdbR00001017 Thr-GGU|45</v>
      </c>
      <c r="B11295" s="4" t="s">
        <v>191</v>
      </c>
      <c r="C11295" s="4" t="s">
        <v>825</v>
      </c>
      <c r="D11295" s="4" t="n">
        <v>45</v>
      </c>
      <c r="E11295" s="19" t="s">
        <v>459</v>
      </c>
      <c r="F11295" s="20" t="s">
        <v>824</v>
      </c>
    </row>
    <row r="11296" customFormat="false" ht="15" hidden="false" customHeight="false" outlineLevel="0" collapsed="false">
      <c r="A11296" s="4" t="str">
        <f aca="false">B11296&amp;"|"&amp;C11296</f>
        <v>tdbR00001017 Thr-GGU|46</v>
      </c>
      <c r="B11296" s="4" t="s">
        <v>191</v>
      </c>
      <c r="C11296" s="4" t="s">
        <v>826</v>
      </c>
      <c r="D11296" s="4" t="n">
        <v>46</v>
      </c>
      <c r="E11296" s="19" t="s">
        <v>459</v>
      </c>
      <c r="F11296" s="20" t="s">
        <v>824</v>
      </c>
    </row>
    <row r="11297" customFormat="false" ht="15" hidden="false" customHeight="false" outlineLevel="0" collapsed="false">
      <c r="A11297" s="4" t="str">
        <f aca="false">B11297&amp;"|"&amp;C11297</f>
        <v>tdbR00001017 Thr-GGU|47</v>
      </c>
      <c r="B11297" s="4" t="s">
        <v>191</v>
      </c>
      <c r="C11297" s="4" t="s">
        <v>827</v>
      </c>
      <c r="D11297" s="4" t="n">
        <v>47</v>
      </c>
      <c r="E11297" s="19" t="s">
        <v>777</v>
      </c>
      <c r="F11297" s="20" t="s">
        <v>824</v>
      </c>
    </row>
    <row r="11298" customFormat="false" ht="15" hidden="false" customHeight="false" outlineLevel="0" collapsed="false">
      <c r="A11298" s="4" t="str">
        <f aca="false">B11298&amp;"|"&amp;C11298</f>
        <v>tdbR00001017 Thr-GGU|48</v>
      </c>
      <c r="B11298" s="4" t="s">
        <v>191</v>
      </c>
      <c r="C11298" s="4" t="s">
        <v>828</v>
      </c>
      <c r="D11298" s="4" t="n">
        <v>48</v>
      </c>
      <c r="E11298" s="19" t="s">
        <v>772</v>
      </c>
      <c r="F11298" s="20" t="s">
        <v>824</v>
      </c>
    </row>
    <row r="11299" customFormat="false" ht="15" hidden="false" customHeight="false" outlineLevel="0" collapsed="false">
      <c r="A11299" s="4" t="str">
        <f aca="false">B11299&amp;"|"&amp;C11299</f>
        <v>tdbR00001017 Thr-GGU|49</v>
      </c>
      <c r="B11299" s="4" t="s">
        <v>191</v>
      </c>
      <c r="C11299" s="4" t="s">
        <v>829</v>
      </c>
      <c r="D11299" s="4" t="n">
        <v>49</v>
      </c>
      <c r="E11299" s="23" t="s">
        <v>772</v>
      </c>
      <c r="F11299" s="10" t="s">
        <v>830</v>
      </c>
    </row>
    <row r="11300" customFormat="false" ht="15" hidden="false" customHeight="false" outlineLevel="0" collapsed="false">
      <c r="A11300" s="4" t="str">
        <f aca="false">B11300&amp;"|"&amp;C11300</f>
        <v>tdbR00001017 Thr-GGU|50</v>
      </c>
      <c r="B11300" s="4" t="s">
        <v>191</v>
      </c>
      <c r="C11300" s="4" t="s">
        <v>831</v>
      </c>
      <c r="D11300" s="4" t="n">
        <v>50</v>
      </c>
      <c r="E11300" s="23" t="s">
        <v>772</v>
      </c>
      <c r="F11300" s="10" t="s">
        <v>830</v>
      </c>
    </row>
    <row r="11301" customFormat="false" ht="15" hidden="false" customHeight="false" outlineLevel="0" collapsed="false">
      <c r="A11301" s="4" t="str">
        <f aca="false">B11301&amp;"|"&amp;C11301</f>
        <v>tdbR00001017 Thr-GGU|51</v>
      </c>
      <c r="B11301" s="4" t="s">
        <v>191</v>
      </c>
      <c r="C11301" s="4" t="s">
        <v>832</v>
      </c>
      <c r="D11301" s="4" t="n">
        <v>51</v>
      </c>
      <c r="E11301" s="23" t="s">
        <v>772</v>
      </c>
      <c r="F11301" s="10" t="s">
        <v>830</v>
      </c>
    </row>
    <row r="11302" customFormat="false" ht="15" hidden="false" customHeight="false" outlineLevel="0" collapsed="false">
      <c r="A11302" s="4" t="str">
        <f aca="false">B11302&amp;"|"&amp;C11302</f>
        <v>tdbR00001017 Thr-GGU|52</v>
      </c>
      <c r="B11302" s="4" t="s">
        <v>191</v>
      </c>
      <c r="C11302" s="4" t="s">
        <v>833</v>
      </c>
      <c r="D11302" s="4" t="n">
        <v>52</v>
      </c>
      <c r="E11302" s="23" t="s">
        <v>780</v>
      </c>
      <c r="F11302" s="10" t="s">
        <v>830</v>
      </c>
    </row>
    <row r="11303" customFormat="false" ht="15" hidden="false" customHeight="false" outlineLevel="0" collapsed="false">
      <c r="A11303" s="4" t="str">
        <f aca="false">B11303&amp;"|"&amp;C11303</f>
        <v>tdbR00001017 Thr-GGU|53</v>
      </c>
      <c r="B11303" s="4" t="s">
        <v>191</v>
      </c>
      <c r="C11303" s="4" t="s">
        <v>834</v>
      </c>
      <c r="D11303" s="4" t="n">
        <v>53</v>
      </c>
      <c r="E11303" s="23" t="s">
        <v>459</v>
      </c>
      <c r="F11303" s="10" t="s">
        <v>830</v>
      </c>
    </row>
    <row r="11304" customFormat="false" ht="15" hidden="false" customHeight="false" outlineLevel="0" collapsed="false">
      <c r="A11304" s="4" t="str">
        <f aca="false">B11304&amp;"|"&amp;C11304</f>
        <v>tdbR00001017 Thr-GGU|54</v>
      </c>
      <c r="B11304" s="4" t="s">
        <v>191</v>
      </c>
      <c r="C11304" s="4" t="s">
        <v>835</v>
      </c>
      <c r="D11304" s="4" t="n">
        <v>54</v>
      </c>
      <c r="E11304" s="19" t="s">
        <v>777</v>
      </c>
      <c r="F11304" s="20" t="s">
        <v>836</v>
      </c>
    </row>
    <row r="11305" customFormat="false" ht="15" hidden="false" customHeight="false" outlineLevel="0" collapsed="false">
      <c r="A11305" s="4" t="str">
        <f aca="false">B11305&amp;"|"&amp;C11305</f>
        <v>tdbR00001017 Thr-GGU|55</v>
      </c>
      <c r="B11305" s="4" t="s">
        <v>191</v>
      </c>
      <c r="C11305" s="4" t="s">
        <v>837</v>
      </c>
      <c r="D11305" s="4" t="n">
        <v>55</v>
      </c>
      <c r="E11305" s="19" t="s">
        <v>777</v>
      </c>
      <c r="F11305" s="20" t="s">
        <v>836</v>
      </c>
    </row>
    <row r="11306" customFormat="false" ht="15" hidden="false" customHeight="false" outlineLevel="0" collapsed="false">
      <c r="A11306" s="4" t="str">
        <f aca="false">B11306&amp;"|"&amp;C11306</f>
        <v>tdbR00001017 Thr-GGU|56</v>
      </c>
      <c r="B11306" s="4" t="s">
        <v>191</v>
      </c>
      <c r="C11306" s="4" t="s">
        <v>838</v>
      </c>
      <c r="D11306" s="4" t="n">
        <v>56</v>
      </c>
      <c r="E11306" s="19" t="s">
        <v>772</v>
      </c>
      <c r="F11306" s="20" t="s">
        <v>836</v>
      </c>
    </row>
    <row r="11307" customFormat="false" ht="15" hidden="false" customHeight="false" outlineLevel="0" collapsed="false">
      <c r="A11307" s="4" t="str">
        <f aca="false">B11307&amp;"|"&amp;C11307</f>
        <v>tdbR00001017 Thr-GGU|57</v>
      </c>
      <c r="B11307" s="4" t="s">
        <v>191</v>
      </c>
      <c r="C11307" s="4" t="s">
        <v>839</v>
      </c>
      <c r="D11307" s="4" t="n">
        <v>57</v>
      </c>
      <c r="E11307" s="19" t="s">
        <v>459</v>
      </c>
      <c r="F11307" s="20" t="s">
        <v>836</v>
      </c>
    </row>
    <row r="11308" customFormat="false" ht="15" hidden="false" customHeight="false" outlineLevel="0" collapsed="false">
      <c r="A11308" s="4" t="str">
        <f aca="false">B11308&amp;"|"&amp;C11308</f>
        <v>tdbR00001017 Thr-GGU|58</v>
      </c>
      <c r="B11308" s="4" t="s">
        <v>191</v>
      </c>
      <c r="C11308" s="4" t="s">
        <v>840</v>
      </c>
      <c r="D11308" s="4" t="n">
        <v>58</v>
      </c>
      <c r="E11308" s="19" t="s">
        <v>780</v>
      </c>
      <c r="F11308" s="20" t="s">
        <v>836</v>
      </c>
    </row>
    <row r="11309" customFormat="false" ht="15" hidden="false" customHeight="false" outlineLevel="0" collapsed="false">
      <c r="A11309" s="4" t="str">
        <f aca="false">B11309&amp;"|"&amp;C11309</f>
        <v>tdbR00001017 Thr-GGU|59</v>
      </c>
      <c r="B11309" s="4" t="s">
        <v>191</v>
      </c>
      <c r="C11309" s="4" t="s">
        <v>841</v>
      </c>
      <c r="D11309" s="4" t="n">
        <v>59</v>
      </c>
      <c r="E11309" s="19" t="s">
        <v>777</v>
      </c>
      <c r="F11309" s="20" t="s">
        <v>836</v>
      </c>
    </row>
    <row r="11310" customFormat="false" ht="15" hidden="false" customHeight="false" outlineLevel="0" collapsed="false">
      <c r="A11310" s="4" t="str">
        <f aca="false">B11310&amp;"|"&amp;C11310</f>
        <v>tdbR00001017 Thr-GGU|60</v>
      </c>
      <c r="B11310" s="4" t="s">
        <v>191</v>
      </c>
      <c r="C11310" s="4" t="s">
        <v>842</v>
      </c>
      <c r="D11310" s="4" t="n">
        <v>60</v>
      </c>
      <c r="E11310" s="19" t="s">
        <v>777</v>
      </c>
      <c r="F11310" s="20" t="s">
        <v>836</v>
      </c>
    </row>
    <row r="11311" customFormat="false" ht="15" hidden="false" customHeight="false" outlineLevel="0" collapsed="false">
      <c r="A11311" s="4" t="str">
        <f aca="false">B11311&amp;"|"&amp;C11311</f>
        <v>tdbR00001017 Thr-GGU|61</v>
      </c>
      <c r="B11311" s="4" t="s">
        <v>191</v>
      </c>
      <c r="C11311" s="4" t="s">
        <v>843</v>
      </c>
      <c r="D11311" s="4" t="n">
        <v>61</v>
      </c>
      <c r="E11311" s="23" t="s">
        <v>772</v>
      </c>
      <c r="F11311" s="10" t="s">
        <v>830</v>
      </c>
    </row>
    <row r="11312" customFormat="false" ht="15" hidden="false" customHeight="false" outlineLevel="0" collapsed="false">
      <c r="A11312" s="4" t="str">
        <f aca="false">B11312&amp;"|"&amp;C11312</f>
        <v>tdbR00001017 Thr-GGU|62</v>
      </c>
      <c r="B11312" s="4" t="s">
        <v>191</v>
      </c>
      <c r="C11312" s="4" t="s">
        <v>844</v>
      </c>
      <c r="D11312" s="4" t="n">
        <v>62</v>
      </c>
      <c r="E11312" s="23" t="s">
        <v>777</v>
      </c>
      <c r="F11312" s="10" t="s">
        <v>830</v>
      </c>
    </row>
    <row r="11313" customFormat="false" ht="15" hidden="false" customHeight="false" outlineLevel="0" collapsed="false">
      <c r="A11313" s="4" t="str">
        <f aca="false">B11313&amp;"|"&amp;C11313</f>
        <v>tdbR00001017 Thr-GGU|63</v>
      </c>
      <c r="B11313" s="4" t="s">
        <v>191</v>
      </c>
      <c r="C11313" s="4" t="s">
        <v>845</v>
      </c>
      <c r="D11313" s="4" t="n">
        <v>63</v>
      </c>
      <c r="E11313" s="23" t="s">
        <v>459</v>
      </c>
      <c r="F11313" s="10" t="s">
        <v>830</v>
      </c>
    </row>
    <row r="11314" customFormat="false" ht="15" hidden="false" customHeight="false" outlineLevel="0" collapsed="false">
      <c r="A11314" s="4" t="str">
        <f aca="false">B11314&amp;"|"&amp;C11314</f>
        <v>tdbR00001017 Thr-GGU|64</v>
      </c>
      <c r="B11314" s="4" t="s">
        <v>191</v>
      </c>
      <c r="C11314" s="4" t="s">
        <v>846</v>
      </c>
      <c r="D11314" s="4" t="n">
        <v>64</v>
      </c>
      <c r="E11314" s="23" t="s">
        <v>459</v>
      </c>
      <c r="F11314" s="10" t="s">
        <v>830</v>
      </c>
    </row>
    <row r="11315" customFormat="false" ht="15" hidden="false" customHeight="false" outlineLevel="0" collapsed="false">
      <c r="A11315" s="4" t="str">
        <f aca="false">B11315&amp;"|"&amp;C11315</f>
        <v>tdbR00001017 Thr-GGU|65</v>
      </c>
      <c r="B11315" s="4" t="s">
        <v>191</v>
      </c>
      <c r="C11315" s="4" t="s">
        <v>847</v>
      </c>
      <c r="D11315" s="4" t="n">
        <v>65</v>
      </c>
      <c r="E11315" s="23" t="s">
        <v>459</v>
      </c>
      <c r="F11315" s="10" t="s">
        <v>830</v>
      </c>
    </row>
    <row r="11316" customFormat="false" ht="15" hidden="false" customHeight="false" outlineLevel="0" collapsed="false">
      <c r="A11316" s="4" t="str">
        <f aca="false">B11316&amp;"|"&amp;C11316</f>
        <v>tdbR00001017 Thr-GGU|66</v>
      </c>
      <c r="B11316" s="4" t="s">
        <v>191</v>
      </c>
      <c r="C11316" s="4" t="s">
        <v>848</v>
      </c>
      <c r="D11316" s="4" t="n">
        <v>66</v>
      </c>
      <c r="E11316" s="17" t="s">
        <v>777</v>
      </c>
      <c r="F11316" s="18" t="s">
        <v>768</v>
      </c>
    </row>
    <row r="11317" customFormat="false" ht="15" hidden="false" customHeight="false" outlineLevel="0" collapsed="false">
      <c r="A11317" s="4" t="str">
        <f aca="false">B11317&amp;"|"&amp;C11317</f>
        <v>tdbR00001017 Thr-GGU|67</v>
      </c>
      <c r="B11317" s="4" t="s">
        <v>191</v>
      </c>
      <c r="C11317" s="4" t="s">
        <v>849</v>
      </c>
      <c r="D11317" s="4" t="n">
        <v>67</v>
      </c>
      <c r="E11317" s="17" t="s">
        <v>780</v>
      </c>
      <c r="F11317" s="18" t="s">
        <v>768</v>
      </c>
    </row>
    <row r="11318" customFormat="false" ht="15" hidden="false" customHeight="false" outlineLevel="0" collapsed="false">
      <c r="A11318" s="4" t="str">
        <f aca="false">B11318&amp;"|"&amp;C11318</f>
        <v>tdbR00001017 Thr-GGU|68</v>
      </c>
      <c r="B11318" s="4" t="s">
        <v>191</v>
      </c>
      <c r="C11318" s="4" t="s">
        <v>850</v>
      </c>
      <c r="D11318" s="4" t="n">
        <v>68</v>
      </c>
      <c r="E11318" s="17" t="s">
        <v>777</v>
      </c>
      <c r="F11318" s="18" t="s">
        <v>768</v>
      </c>
    </row>
    <row r="11319" customFormat="false" ht="15" hidden="false" customHeight="false" outlineLevel="0" collapsed="false">
      <c r="A11319" s="4" t="str">
        <f aca="false">B11319&amp;"|"&amp;C11319</f>
        <v>tdbR00001017 Thr-GGU|69</v>
      </c>
      <c r="B11319" s="4" t="s">
        <v>191</v>
      </c>
      <c r="C11319" s="4" t="s">
        <v>851</v>
      </c>
      <c r="D11319" s="4" t="n">
        <v>69</v>
      </c>
      <c r="E11319" s="17" t="s">
        <v>772</v>
      </c>
      <c r="F11319" s="18" t="s">
        <v>768</v>
      </c>
    </row>
    <row r="11320" customFormat="false" ht="15" hidden="false" customHeight="false" outlineLevel="0" collapsed="false">
      <c r="A11320" s="4" t="str">
        <f aca="false">B11320&amp;"|"&amp;C11320</f>
        <v>tdbR00001017 Thr-GGU|70</v>
      </c>
      <c r="B11320" s="4" t="s">
        <v>191</v>
      </c>
      <c r="C11320" s="4" t="s">
        <v>852</v>
      </c>
      <c r="D11320" s="4" t="n">
        <v>70</v>
      </c>
      <c r="E11320" s="17" t="s">
        <v>780</v>
      </c>
      <c r="F11320" s="18" t="s">
        <v>768</v>
      </c>
    </row>
    <row r="11321" customFormat="false" ht="15" hidden="false" customHeight="false" outlineLevel="0" collapsed="false">
      <c r="A11321" s="4" t="str">
        <f aca="false">B11321&amp;"|"&amp;C11321</f>
        <v>tdbR00001017 Thr-GGU|71</v>
      </c>
      <c r="B11321" s="4" t="s">
        <v>191</v>
      </c>
      <c r="C11321" s="4" t="s">
        <v>853</v>
      </c>
      <c r="D11321" s="4" t="n">
        <v>71</v>
      </c>
      <c r="E11321" s="17" t="s">
        <v>459</v>
      </c>
      <c r="F11321" s="18" t="s">
        <v>768</v>
      </c>
    </row>
    <row r="11322" customFormat="false" ht="15" hidden="false" customHeight="false" outlineLevel="0" collapsed="false">
      <c r="A11322" s="4" t="str">
        <f aca="false">B11322&amp;"|"&amp;C11322</f>
        <v>tdbR00001017 Thr-GGU|72</v>
      </c>
      <c r="B11322" s="4" t="s">
        <v>191</v>
      </c>
      <c r="C11322" s="4" t="s">
        <v>854</v>
      </c>
      <c r="D11322" s="4" t="n">
        <v>72</v>
      </c>
      <c r="E11322" s="17" t="s">
        <v>772</v>
      </c>
      <c r="F11322" s="18" t="s">
        <v>768</v>
      </c>
    </row>
    <row r="11323" customFormat="false" ht="15" hidden="false" customHeight="false" outlineLevel="0" collapsed="false">
      <c r="A11323" s="4" t="str">
        <f aca="false">B11323&amp;"|"&amp;C11323</f>
        <v>tdbR00001022 Gly-GCC|1</v>
      </c>
      <c r="B11323" s="4" t="s">
        <v>192</v>
      </c>
      <c r="C11323" s="4" t="s">
        <v>767</v>
      </c>
      <c r="D11323" s="4" t="n">
        <v>1</v>
      </c>
      <c r="E11323" s="17" t="s">
        <v>459</v>
      </c>
      <c r="F11323" s="18" t="s">
        <v>768</v>
      </c>
    </row>
    <row r="11324" customFormat="false" ht="15" hidden="false" customHeight="false" outlineLevel="0" collapsed="false">
      <c r="A11324" s="4" t="str">
        <f aca="false">B11324&amp;"|"&amp;C11324</f>
        <v>tdbR00001022 Gly-GCC|2</v>
      </c>
      <c r="B11324" s="4" t="s">
        <v>192</v>
      </c>
      <c r="C11324" s="4" t="s">
        <v>769</v>
      </c>
      <c r="D11324" s="4" t="n">
        <v>2</v>
      </c>
      <c r="E11324" s="17" t="s">
        <v>772</v>
      </c>
      <c r="F11324" s="18" t="s">
        <v>768</v>
      </c>
    </row>
    <row r="11325" customFormat="false" ht="15" hidden="false" customHeight="false" outlineLevel="0" collapsed="false">
      <c r="A11325" s="4" t="str">
        <f aca="false">B11325&amp;"|"&amp;C11325</f>
        <v>tdbR00001022 Gly-GCC|3</v>
      </c>
      <c r="B11325" s="4" t="s">
        <v>192</v>
      </c>
      <c r="C11325" s="4" t="s">
        <v>770</v>
      </c>
      <c r="D11325" s="4" t="n">
        <v>3</v>
      </c>
      <c r="E11325" s="17" t="s">
        <v>459</v>
      </c>
      <c r="F11325" s="18" t="s">
        <v>768</v>
      </c>
    </row>
    <row r="11326" customFormat="false" ht="15" hidden="false" customHeight="false" outlineLevel="0" collapsed="false">
      <c r="A11326" s="4" t="str">
        <f aca="false">B11326&amp;"|"&amp;C11326</f>
        <v>tdbR00001022 Gly-GCC|4</v>
      </c>
      <c r="B11326" s="4" t="s">
        <v>192</v>
      </c>
      <c r="C11326" s="4" t="s">
        <v>771</v>
      </c>
      <c r="D11326" s="4" t="n">
        <v>4</v>
      </c>
      <c r="E11326" s="17" t="s">
        <v>780</v>
      </c>
      <c r="F11326" s="18" t="s">
        <v>768</v>
      </c>
    </row>
    <row r="11327" customFormat="false" ht="15" hidden="false" customHeight="false" outlineLevel="0" collapsed="false">
      <c r="A11327" s="4" t="str">
        <f aca="false">B11327&amp;"|"&amp;C11327</f>
        <v>tdbR00001022 Gly-GCC|5</v>
      </c>
      <c r="B11327" s="4" t="s">
        <v>192</v>
      </c>
      <c r="C11327" s="4" t="s">
        <v>773</v>
      </c>
      <c r="D11327" s="4" t="n">
        <v>5</v>
      </c>
      <c r="E11327" s="17" t="s">
        <v>772</v>
      </c>
      <c r="F11327" s="18" t="s">
        <v>768</v>
      </c>
    </row>
    <row r="11328" customFormat="false" ht="15" hidden="false" customHeight="false" outlineLevel="0" collapsed="false">
      <c r="A11328" s="4" t="str">
        <f aca="false">B11328&amp;"|"&amp;C11328</f>
        <v>tdbR00001022 Gly-GCC|6</v>
      </c>
      <c r="B11328" s="4" t="s">
        <v>192</v>
      </c>
      <c r="C11328" s="4" t="s">
        <v>774</v>
      </c>
      <c r="D11328" s="4" t="n">
        <v>6</v>
      </c>
      <c r="E11328" s="17" t="s">
        <v>780</v>
      </c>
      <c r="F11328" s="18" t="s">
        <v>768</v>
      </c>
    </row>
    <row r="11329" customFormat="false" ht="15" hidden="false" customHeight="false" outlineLevel="0" collapsed="false">
      <c r="A11329" s="4" t="str">
        <f aca="false">B11329&amp;"|"&amp;C11329</f>
        <v>tdbR00001022 Gly-GCC|7</v>
      </c>
      <c r="B11329" s="4" t="s">
        <v>192</v>
      </c>
      <c r="C11329" s="4" t="s">
        <v>775</v>
      </c>
      <c r="D11329" s="4" t="n">
        <v>7</v>
      </c>
      <c r="E11329" s="17" t="s">
        <v>772</v>
      </c>
      <c r="F11329" s="18" t="s">
        <v>768</v>
      </c>
    </row>
    <row r="11330" customFormat="false" ht="15" hidden="false" customHeight="false" outlineLevel="0" collapsed="false">
      <c r="A11330" s="4" t="str">
        <f aca="false">B11330&amp;"|"&amp;C11330</f>
        <v>tdbR00001022 Gly-GCC|8</v>
      </c>
      <c r="B11330" s="4" t="s">
        <v>192</v>
      </c>
      <c r="C11330" s="4" t="s">
        <v>776</v>
      </c>
      <c r="D11330" s="4" t="n">
        <v>8</v>
      </c>
      <c r="E11330" s="3" t="s">
        <v>777</v>
      </c>
      <c r="F11330" s="4" t="s">
        <v>778</v>
      </c>
    </row>
    <row r="11331" customFormat="false" ht="15" hidden="false" customHeight="false" outlineLevel="0" collapsed="false">
      <c r="A11331" s="4" t="str">
        <f aca="false">B11331&amp;"|"&amp;C11331</f>
        <v>tdbR00001022 Gly-GCC|9</v>
      </c>
      <c r="B11331" s="4" t="s">
        <v>192</v>
      </c>
      <c r="C11331" s="4" t="s">
        <v>779</v>
      </c>
      <c r="D11331" s="4" t="n">
        <v>9</v>
      </c>
      <c r="E11331" s="3" t="s">
        <v>780</v>
      </c>
      <c r="F11331" s="4" t="s">
        <v>781</v>
      </c>
    </row>
    <row r="11332" customFormat="false" ht="15" hidden="false" customHeight="false" outlineLevel="0" collapsed="false">
      <c r="A11332" s="4" t="str">
        <f aca="false">B11332&amp;"|"&amp;C11332</f>
        <v>tdbR00001022 Gly-GCC|10</v>
      </c>
      <c r="B11332" s="4" t="s">
        <v>192</v>
      </c>
      <c r="C11332" s="4" t="s">
        <v>782</v>
      </c>
      <c r="D11332" s="4" t="n">
        <v>10</v>
      </c>
      <c r="E11332" s="8" t="s">
        <v>459</v>
      </c>
      <c r="F11332" s="7" t="s">
        <v>783</v>
      </c>
    </row>
    <row r="11333" customFormat="false" ht="15" hidden="false" customHeight="false" outlineLevel="0" collapsed="false">
      <c r="A11333" s="4" t="str">
        <f aca="false">B11333&amp;"|"&amp;C11333</f>
        <v>tdbR00001022 Gly-GCC|11</v>
      </c>
      <c r="B11333" s="4" t="s">
        <v>192</v>
      </c>
      <c r="C11333" s="4" t="s">
        <v>784</v>
      </c>
      <c r="D11333" s="4" t="n">
        <v>11</v>
      </c>
      <c r="E11333" s="8" t="s">
        <v>772</v>
      </c>
      <c r="F11333" s="7" t="s">
        <v>783</v>
      </c>
    </row>
    <row r="11334" customFormat="false" ht="15" hidden="false" customHeight="false" outlineLevel="0" collapsed="false">
      <c r="A11334" s="4" t="str">
        <f aca="false">B11334&amp;"|"&amp;C11334</f>
        <v>tdbR00001022 Gly-GCC|12</v>
      </c>
      <c r="B11334" s="4" t="s">
        <v>192</v>
      </c>
      <c r="C11334" s="4" t="s">
        <v>785</v>
      </c>
      <c r="D11334" s="4" t="n">
        <v>12</v>
      </c>
      <c r="E11334" s="8" t="s">
        <v>777</v>
      </c>
      <c r="F11334" s="7" t="s">
        <v>783</v>
      </c>
    </row>
    <row r="11335" customFormat="false" ht="15" hidden="false" customHeight="false" outlineLevel="0" collapsed="false">
      <c r="A11335" s="4" t="str">
        <f aca="false">B11335&amp;"|"&amp;C11335</f>
        <v>tdbR00001022 Gly-GCC|13</v>
      </c>
      <c r="B11335" s="4" t="s">
        <v>192</v>
      </c>
      <c r="C11335" s="4" t="s">
        <v>786</v>
      </c>
      <c r="D11335" s="4" t="n">
        <v>13</v>
      </c>
      <c r="E11335" s="8" t="s">
        <v>772</v>
      </c>
      <c r="F11335" s="7" t="s">
        <v>783</v>
      </c>
    </row>
    <row r="11336" customFormat="false" ht="15" hidden="false" customHeight="false" outlineLevel="0" collapsed="false">
      <c r="A11336" s="4" t="str">
        <f aca="false">B11336&amp;"|"&amp;C11336</f>
        <v>tdbR00001022 Gly-GCC|14</v>
      </c>
      <c r="B11336" s="4" t="s">
        <v>192</v>
      </c>
      <c r="C11336" s="4" t="s">
        <v>787</v>
      </c>
      <c r="D11336" s="4" t="n">
        <v>14</v>
      </c>
      <c r="E11336" s="19" t="s">
        <v>780</v>
      </c>
      <c r="F11336" s="20" t="s">
        <v>788</v>
      </c>
    </row>
    <row r="11337" customFormat="false" ht="15" hidden="false" customHeight="false" outlineLevel="0" collapsed="false">
      <c r="A11337" s="4" t="str">
        <f aca="false">B11337&amp;"|"&amp;C11337</f>
        <v>tdbR00001022 Gly-GCC|15</v>
      </c>
      <c r="B11337" s="4" t="s">
        <v>192</v>
      </c>
      <c r="C11337" s="4" t="s">
        <v>789</v>
      </c>
      <c r="D11337" s="4" t="n">
        <v>15</v>
      </c>
      <c r="E11337" s="19" t="s">
        <v>459</v>
      </c>
      <c r="F11337" s="20" t="s">
        <v>788</v>
      </c>
    </row>
    <row r="11338" customFormat="false" ht="15" hidden="false" customHeight="false" outlineLevel="0" collapsed="false">
      <c r="A11338" s="4" t="str">
        <f aca="false">B11338&amp;"|"&amp;C11338</f>
        <v>tdbR00001022 Gly-GCC|16</v>
      </c>
      <c r="B11338" s="4" t="s">
        <v>192</v>
      </c>
      <c r="C11338" s="4" t="s">
        <v>790</v>
      </c>
      <c r="D11338" s="4" t="n">
        <v>16</v>
      </c>
      <c r="E11338" s="19" t="s">
        <v>777</v>
      </c>
      <c r="F11338" s="20" t="s">
        <v>788</v>
      </c>
    </row>
    <row r="11339" customFormat="false" ht="15" hidden="false" customHeight="false" outlineLevel="0" collapsed="false">
      <c r="A11339" s="4" t="str">
        <f aca="false">B11339&amp;"|"&amp;C11339</f>
        <v>tdbR00001022 Gly-GCC|17</v>
      </c>
      <c r="B11339" s="4" t="s">
        <v>192</v>
      </c>
      <c r="C11339" s="4" t="s">
        <v>791</v>
      </c>
      <c r="D11339" s="4" t="n">
        <v>17</v>
      </c>
      <c r="E11339" s="19" t="s">
        <v>777</v>
      </c>
      <c r="F11339" s="20" t="s">
        <v>788</v>
      </c>
    </row>
    <row r="11340" customFormat="false" ht="15" hidden="false" customHeight="false" outlineLevel="0" collapsed="false">
      <c r="A11340" s="4" t="str">
        <f aca="false">B11340&amp;"|"&amp;C11340</f>
        <v>tdbR00001022 Gly-GCC|18</v>
      </c>
      <c r="B11340" s="4" t="s">
        <v>192</v>
      </c>
      <c r="C11340" s="4" t="s">
        <v>793</v>
      </c>
      <c r="D11340" s="4" t="n">
        <v>18</v>
      </c>
      <c r="E11340" s="19" t="s">
        <v>459</v>
      </c>
      <c r="F11340" s="20" t="s">
        <v>788</v>
      </c>
    </row>
    <row r="11341" customFormat="false" ht="15" hidden="false" customHeight="false" outlineLevel="0" collapsed="false">
      <c r="A11341" s="4" t="str">
        <f aca="false">B11341&amp;"|"&amp;C11341</f>
        <v>tdbR00001022 Gly-GCC|19</v>
      </c>
      <c r="B11341" s="4" t="s">
        <v>192</v>
      </c>
      <c r="C11341" s="4" t="s">
        <v>794</v>
      </c>
      <c r="D11341" s="4" t="n">
        <v>19</v>
      </c>
      <c r="E11341" s="19" t="s">
        <v>459</v>
      </c>
      <c r="F11341" s="20" t="s">
        <v>788</v>
      </c>
    </row>
    <row r="11342" customFormat="false" ht="15" hidden="false" customHeight="false" outlineLevel="0" collapsed="false">
      <c r="A11342" s="4" t="str">
        <f aca="false">B11342&amp;"|"&amp;C11342</f>
        <v>tdbR00001022 Gly-GCC|20</v>
      </c>
      <c r="B11342" s="4" t="s">
        <v>192</v>
      </c>
      <c r="C11342" s="4" t="s">
        <v>795</v>
      </c>
      <c r="D11342" s="4" t="n">
        <v>20</v>
      </c>
      <c r="E11342" s="19" t="s">
        <v>777</v>
      </c>
      <c r="F11342" s="20" t="s">
        <v>788</v>
      </c>
    </row>
    <row r="11343" customFormat="false" ht="15" hidden="false" customHeight="false" outlineLevel="0" collapsed="false">
      <c r="A11343" s="4" t="str">
        <f aca="false">B11343&amp;"|"&amp;C11343</f>
        <v>tdbR00001022 Gly-GCC|21</v>
      </c>
      <c r="B11343" s="4" t="s">
        <v>192</v>
      </c>
      <c r="C11343" s="4" t="s">
        <v>797</v>
      </c>
      <c r="D11343" s="4" t="n">
        <v>21</v>
      </c>
      <c r="E11343" s="19" t="s">
        <v>780</v>
      </c>
      <c r="F11343" s="20" t="s">
        <v>788</v>
      </c>
    </row>
    <row r="11344" customFormat="false" ht="15" hidden="false" customHeight="false" outlineLevel="0" collapsed="false">
      <c r="A11344" s="4" t="str">
        <f aca="false">B11344&amp;"|"&amp;C11344</f>
        <v>tdbR00001022 Gly-GCC|22</v>
      </c>
      <c r="B11344" s="4" t="s">
        <v>192</v>
      </c>
      <c r="C11344" s="4" t="s">
        <v>798</v>
      </c>
      <c r="D11344" s="4" t="n">
        <v>22</v>
      </c>
      <c r="E11344" s="8" t="s">
        <v>459</v>
      </c>
      <c r="F11344" s="7" t="s">
        <v>783</v>
      </c>
    </row>
    <row r="11345" customFormat="false" ht="15" hidden="false" customHeight="false" outlineLevel="0" collapsed="false">
      <c r="A11345" s="4" t="str">
        <f aca="false">B11345&amp;"|"&amp;C11345</f>
        <v>tdbR00001022 Gly-GCC|23</v>
      </c>
      <c r="B11345" s="4" t="s">
        <v>192</v>
      </c>
      <c r="C11345" s="4" t="s">
        <v>799</v>
      </c>
      <c r="D11345" s="4" t="n">
        <v>23</v>
      </c>
      <c r="E11345" s="8" t="s">
        <v>780</v>
      </c>
      <c r="F11345" s="7" t="s">
        <v>783</v>
      </c>
    </row>
    <row r="11346" customFormat="false" ht="15" hidden="false" customHeight="false" outlineLevel="0" collapsed="false">
      <c r="A11346" s="4" t="str">
        <f aca="false">B11346&amp;"|"&amp;C11346</f>
        <v>tdbR00001022 Gly-GCC|24</v>
      </c>
      <c r="B11346" s="4" t="s">
        <v>192</v>
      </c>
      <c r="C11346" s="4" t="s">
        <v>800</v>
      </c>
      <c r="D11346" s="4" t="n">
        <v>24</v>
      </c>
      <c r="E11346" s="8" t="s">
        <v>459</v>
      </c>
      <c r="F11346" s="7" t="s">
        <v>783</v>
      </c>
    </row>
    <row r="11347" customFormat="false" ht="15" hidden="false" customHeight="false" outlineLevel="0" collapsed="false">
      <c r="A11347" s="4" t="str">
        <f aca="false">B11347&amp;"|"&amp;C11347</f>
        <v>tdbR00001022 Gly-GCC|25</v>
      </c>
      <c r="B11347" s="4" t="s">
        <v>192</v>
      </c>
      <c r="C11347" s="4" t="s">
        <v>801</v>
      </c>
      <c r="D11347" s="4" t="n">
        <v>25</v>
      </c>
      <c r="E11347" s="8" t="s">
        <v>772</v>
      </c>
      <c r="F11347" s="7" t="s">
        <v>783</v>
      </c>
    </row>
    <row r="11348" customFormat="false" ht="15" hidden="false" customHeight="false" outlineLevel="0" collapsed="false">
      <c r="A11348" s="4" t="str">
        <f aca="false">B11348&amp;"|"&amp;C11348</f>
        <v>tdbR00001022 Gly-GCC|26</v>
      </c>
      <c r="B11348" s="4" t="s">
        <v>192</v>
      </c>
      <c r="C11348" s="4" t="s">
        <v>802</v>
      </c>
      <c r="D11348" s="4" t="n">
        <v>26</v>
      </c>
      <c r="E11348" s="3" t="s">
        <v>459</v>
      </c>
      <c r="F11348" s="4" t="s">
        <v>803</v>
      </c>
    </row>
    <row r="11349" customFormat="false" ht="15" hidden="false" customHeight="false" outlineLevel="0" collapsed="false">
      <c r="A11349" s="4" t="str">
        <f aca="false">B11349&amp;"|"&amp;C11349</f>
        <v>tdbR00001022 Gly-GCC|27</v>
      </c>
      <c r="B11349" s="4" t="s">
        <v>192</v>
      </c>
      <c r="C11349" s="4" t="s">
        <v>804</v>
      </c>
      <c r="D11349" s="4" t="n">
        <v>27</v>
      </c>
      <c r="E11349" s="21" t="s">
        <v>772</v>
      </c>
      <c r="F11349" s="22" t="s">
        <v>805</v>
      </c>
    </row>
    <row r="11350" customFormat="false" ht="15" hidden="false" customHeight="false" outlineLevel="0" collapsed="false">
      <c r="A11350" s="4" t="str">
        <f aca="false">B11350&amp;"|"&amp;C11350</f>
        <v>tdbR00001022 Gly-GCC|28</v>
      </c>
      <c r="B11350" s="4" t="s">
        <v>192</v>
      </c>
      <c r="C11350" s="4" t="s">
        <v>806</v>
      </c>
      <c r="D11350" s="4" t="n">
        <v>28</v>
      </c>
      <c r="E11350" s="21" t="s">
        <v>780</v>
      </c>
      <c r="F11350" s="22" t="s">
        <v>805</v>
      </c>
    </row>
    <row r="11351" customFormat="false" ht="15" hidden="false" customHeight="false" outlineLevel="0" collapsed="false">
      <c r="A11351" s="4" t="str">
        <f aca="false">B11351&amp;"|"&amp;C11351</f>
        <v>tdbR00001022 Gly-GCC|29</v>
      </c>
      <c r="B11351" s="4" t="s">
        <v>192</v>
      </c>
      <c r="C11351" s="4" t="s">
        <v>807</v>
      </c>
      <c r="D11351" s="4" t="n">
        <v>29</v>
      </c>
      <c r="E11351" s="21" t="s">
        <v>780</v>
      </c>
      <c r="F11351" s="22" t="s">
        <v>805</v>
      </c>
    </row>
    <row r="11352" customFormat="false" ht="15" hidden="false" customHeight="false" outlineLevel="0" collapsed="false">
      <c r="A11352" s="4" t="str">
        <f aca="false">B11352&amp;"|"&amp;C11352</f>
        <v>tdbR00001022 Gly-GCC|30</v>
      </c>
      <c r="B11352" s="4" t="s">
        <v>192</v>
      </c>
      <c r="C11352" s="4" t="s">
        <v>808</v>
      </c>
      <c r="D11352" s="4" t="n">
        <v>30</v>
      </c>
      <c r="E11352" s="21" t="s">
        <v>772</v>
      </c>
      <c r="F11352" s="22" t="s">
        <v>805</v>
      </c>
    </row>
    <row r="11353" customFormat="false" ht="15" hidden="false" customHeight="false" outlineLevel="0" collapsed="false">
      <c r="A11353" s="4" t="str">
        <f aca="false">B11353&amp;"|"&amp;C11353</f>
        <v>tdbR00001022 Gly-GCC|31</v>
      </c>
      <c r="B11353" s="4" t="s">
        <v>192</v>
      </c>
      <c r="C11353" s="4" t="s">
        <v>809</v>
      </c>
      <c r="D11353" s="4" t="n">
        <v>31</v>
      </c>
      <c r="E11353" s="21" t="s">
        <v>772</v>
      </c>
      <c r="F11353" s="22" t="s">
        <v>805</v>
      </c>
    </row>
    <row r="11354" customFormat="false" ht="15" hidden="false" customHeight="false" outlineLevel="0" collapsed="false">
      <c r="A11354" s="4" t="str">
        <f aca="false">B11354&amp;"|"&amp;C11354</f>
        <v>tdbR00001022 Gly-GCC|32</v>
      </c>
      <c r="B11354" s="4" t="s">
        <v>192</v>
      </c>
      <c r="C11354" s="4" t="s">
        <v>810</v>
      </c>
      <c r="D11354" s="4" t="n">
        <v>32</v>
      </c>
      <c r="E11354" s="19" t="s">
        <v>777</v>
      </c>
      <c r="F11354" s="20" t="s">
        <v>811</v>
      </c>
    </row>
    <row r="11355" customFormat="false" ht="15" hidden="false" customHeight="false" outlineLevel="0" collapsed="false">
      <c r="A11355" s="4" t="str">
        <f aca="false">B11355&amp;"|"&amp;C11355</f>
        <v>tdbR00001022 Gly-GCC|33</v>
      </c>
      <c r="B11355" s="4" t="s">
        <v>192</v>
      </c>
      <c r="C11355" s="4" t="s">
        <v>812</v>
      </c>
      <c r="D11355" s="4" t="n">
        <v>33</v>
      </c>
      <c r="E11355" s="19" t="s">
        <v>777</v>
      </c>
      <c r="F11355" s="20" t="s">
        <v>811</v>
      </c>
    </row>
    <row r="11356" customFormat="false" ht="15" hidden="false" customHeight="false" outlineLevel="0" collapsed="false">
      <c r="A11356" s="4" t="str">
        <f aca="false">B11356&amp;"|"&amp;C11356</f>
        <v>tdbR00001022 Gly-GCC|34</v>
      </c>
      <c r="B11356" s="4" t="s">
        <v>192</v>
      </c>
      <c r="C11356" s="4" t="s">
        <v>813</v>
      </c>
      <c r="D11356" s="4" t="n">
        <v>34</v>
      </c>
      <c r="E11356" s="19" t="s">
        <v>459</v>
      </c>
      <c r="F11356" s="20" t="s">
        <v>811</v>
      </c>
    </row>
    <row r="11357" customFormat="false" ht="15" hidden="false" customHeight="false" outlineLevel="0" collapsed="false">
      <c r="A11357" s="4" t="str">
        <f aca="false">B11357&amp;"|"&amp;C11357</f>
        <v>tdbR00001022 Gly-GCC|35</v>
      </c>
      <c r="B11357" s="4" t="s">
        <v>192</v>
      </c>
      <c r="C11357" s="4" t="s">
        <v>814</v>
      </c>
      <c r="D11357" s="4" t="n">
        <v>35</v>
      </c>
      <c r="E11357" s="19" t="s">
        <v>772</v>
      </c>
      <c r="F11357" s="20" t="s">
        <v>811</v>
      </c>
    </row>
    <row r="11358" customFormat="false" ht="15" hidden="false" customHeight="false" outlineLevel="0" collapsed="false">
      <c r="A11358" s="4" t="str">
        <f aca="false">B11358&amp;"|"&amp;C11358</f>
        <v>tdbR00001022 Gly-GCC|36</v>
      </c>
      <c r="B11358" s="4" t="s">
        <v>192</v>
      </c>
      <c r="C11358" s="4" t="s">
        <v>815</v>
      </c>
      <c r="D11358" s="4" t="n">
        <v>36</v>
      </c>
      <c r="E11358" s="19" t="s">
        <v>772</v>
      </c>
      <c r="F11358" s="20" t="s">
        <v>811</v>
      </c>
    </row>
    <row r="11359" customFormat="false" ht="15" hidden="false" customHeight="false" outlineLevel="0" collapsed="false">
      <c r="A11359" s="4" t="str">
        <f aca="false">B11359&amp;"|"&amp;C11359</f>
        <v>tdbR00001022 Gly-GCC|37</v>
      </c>
      <c r="B11359" s="4" t="s">
        <v>192</v>
      </c>
      <c r="C11359" s="4" t="s">
        <v>816</v>
      </c>
      <c r="D11359" s="4" t="n">
        <v>37</v>
      </c>
      <c r="E11359" s="19" t="s">
        <v>780</v>
      </c>
      <c r="F11359" s="20" t="s">
        <v>811</v>
      </c>
    </row>
    <row r="11360" customFormat="false" ht="15" hidden="false" customHeight="false" outlineLevel="0" collapsed="false">
      <c r="A11360" s="4" t="str">
        <f aca="false">B11360&amp;"|"&amp;C11360</f>
        <v>tdbR00001022 Gly-GCC|38</v>
      </c>
      <c r="B11360" s="4" t="s">
        <v>192</v>
      </c>
      <c r="C11360" s="4" t="s">
        <v>817</v>
      </c>
      <c r="D11360" s="4" t="n">
        <v>38</v>
      </c>
      <c r="E11360" s="19" t="s">
        <v>780</v>
      </c>
      <c r="F11360" s="20" t="s">
        <v>811</v>
      </c>
    </row>
    <row r="11361" customFormat="false" ht="15" hidden="false" customHeight="false" outlineLevel="0" collapsed="false">
      <c r="A11361" s="4" t="str">
        <f aca="false">B11361&amp;"|"&amp;C11361</f>
        <v>tdbR00001022 Gly-GCC|39</v>
      </c>
      <c r="B11361" s="4" t="s">
        <v>192</v>
      </c>
      <c r="C11361" s="4" t="s">
        <v>818</v>
      </c>
      <c r="D11361" s="4" t="n">
        <v>39</v>
      </c>
      <c r="E11361" s="21" t="s">
        <v>459</v>
      </c>
      <c r="F11361" s="22" t="s">
        <v>805</v>
      </c>
    </row>
    <row r="11362" customFormat="false" ht="15" hidden="false" customHeight="false" outlineLevel="0" collapsed="false">
      <c r="A11362" s="4" t="str">
        <f aca="false">B11362&amp;"|"&amp;C11362</f>
        <v>tdbR00001022 Gly-GCC|40</v>
      </c>
      <c r="B11362" s="4" t="s">
        <v>192</v>
      </c>
      <c r="C11362" s="4" t="s">
        <v>819</v>
      </c>
      <c r="D11362" s="4" t="n">
        <v>40</v>
      </c>
      <c r="E11362" s="21" t="s">
        <v>459</v>
      </c>
      <c r="F11362" s="22" t="s">
        <v>805</v>
      </c>
    </row>
    <row r="11363" customFormat="false" ht="15" hidden="false" customHeight="false" outlineLevel="0" collapsed="false">
      <c r="A11363" s="4" t="str">
        <f aca="false">B11363&amp;"|"&amp;C11363</f>
        <v>tdbR00001022 Gly-GCC|41</v>
      </c>
      <c r="B11363" s="4" t="s">
        <v>192</v>
      </c>
      <c r="C11363" s="4" t="s">
        <v>820</v>
      </c>
      <c r="D11363" s="4" t="n">
        <v>41</v>
      </c>
      <c r="E11363" s="21" t="s">
        <v>777</v>
      </c>
      <c r="F11363" s="22" t="s">
        <v>805</v>
      </c>
    </row>
    <row r="11364" customFormat="false" ht="15" hidden="false" customHeight="false" outlineLevel="0" collapsed="false">
      <c r="A11364" s="4" t="str">
        <f aca="false">B11364&amp;"|"&amp;C11364</f>
        <v>tdbR00001022 Gly-GCC|42</v>
      </c>
      <c r="B11364" s="4" t="s">
        <v>192</v>
      </c>
      <c r="C11364" s="4" t="s">
        <v>821</v>
      </c>
      <c r="D11364" s="4" t="n">
        <v>42</v>
      </c>
      <c r="E11364" s="21" t="s">
        <v>777</v>
      </c>
      <c r="F11364" s="22" t="s">
        <v>805</v>
      </c>
    </row>
    <row r="11365" customFormat="false" ht="15" hidden="false" customHeight="false" outlineLevel="0" collapsed="false">
      <c r="A11365" s="4" t="str">
        <f aca="false">B11365&amp;"|"&amp;C11365</f>
        <v>tdbR00001022 Gly-GCC|43</v>
      </c>
      <c r="B11365" s="4" t="s">
        <v>192</v>
      </c>
      <c r="C11365" s="4" t="s">
        <v>822</v>
      </c>
      <c r="D11365" s="4" t="n">
        <v>43</v>
      </c>
      <c r="E11365" s="21" t="s">
        <v>459</v>
      </c>
      <c r="F11365" s="22" t="s">
        <v>805</v>
      </c>
    </row>
    <row r="11366" customFormat="false" ht="15" hidden="false" customHeight="false" outlineLevel="0" collapsed="false">
      <c r="A11366" s="4" t="str">
        <f aca="false">B11366&amp;"|"&amp;C11366</f>
        <v>tdbR00001022 Gly-GCC|44</v>
      </c>
      <c r="B11366" s="4" t="s">
        <v>192</v>
      </c>
      <c r="C11366" s="4" t="s">
        <v>823</v>
      </c>
      <c r="D11366" s="4" t="n">
        <v>44</v>
      </c>
      <c r="E11366" s="19" t="s">
        <v>780</v>
      </c>
      <c r="F11366" s="20" t="s">
        <v>824</v>
      </c>
    </row>
    <row r="11367" customFormat="false" ht="15" hidden="false" customHeight="false" outlineLevel="0" collapsed="false">
      <c r="A11367" s="4" t="str">
        <f aca="false">B11367&amp;"|"&amp;C11367</f>
        <v>tdbR00001022 Gly-GCC|45</v>
      </c>
      <c r="B11367" s="4" t="s">
        <v>192</v>
      </c>
      <c r="C11367" s="4" t="s">
        <v>825</v>
      </c>
      <c r="D11367" s="4" t="n">
        <v>45</v>
      </c>
      <c r="E11367" s="19" t="s">
        <v>459</v>
      </c>
      <c r="F11367" s="20" t="s">
        <v>824</v>
      </c>
    </row>
    <row r="11368" customFormat="false" ht="15" hidden="false" customHeight="false" outlineLevel="0" collapsed="false">
      <c r="A11368" s="4" t="str">
        <f aca="false">B11368&amp;"|"&amp;C11368</f>
        <v>tdbR00001022 Gly-GCC|46</v>
      </c>
      <c r="B11368" s="4" t="s">
        <v>192</v>
      </c>
      <c r="C11368" s="4" t="s">
        <v>826</v>
      </c>
      <c r="D11368" s="4" t="n">
        <v>46</v>
      </c>
      <c r="E11368" s="19" t="s">
        <v>459</v>
      </c>
      <c r="F11368" s="20" t="s">
        <v>824</v>
      </c>
    </row>
    <row r="11369" customFormat="false" ht="15" hidden="false" customHeight="false" outlineLevel="0" collapsed="false">
      <c r="A11369" s="4" t="str">
        <f aca="false">B11369&amp;"|"&amp;C11369</f>
        <v>tdbR00001022 Gly-GCC|47</v>
      </c>
      <c r="B11369" s="4" t="s">
        <v>192</v>
      </c>
      <c r="C11369" s="4" t="s">
        <v>827</v>
      </c>
      <c r="D11369" s="4" t="n">
        <v>47</v>
      </c>
      <c r="E11369" s="19" t="s">
        <v>777</v>
      </c>
      <c r="F11369" s="20" t="s">
        <v>824</v>
      </c>
    </row>
    <row r="11370" customFormat="false" ht="15" hidden="false" customHeight="false" outlineLevel="0" collapsed="false">
      <c r="A11370" s="4" t="str">
        <f aca="false">B11370&amp;"|"&amp;C11370</f>
        <v>tdbR00001022 Gly-GCC|48</v>
      </c>
      <c r="B11370" s="4" t="s">
        <v>192</v>
      </c>
      <c r="C11370" s="4" t="s">
        <v>828</v>
      </c>
      <c r="D11370" s="4" t="n">
        <v>48</v>
      </c>
      <c r="E11370" s="19" t="s">
        <v>772</v>
      </c>
      <c r="F11370" s="20" t="s">
        <v>824</v>
      </c>
    </row>
    <row r="11371" customFormat="false" ht="15" hidden="false" customHeight="false" outlineLevel="0" collapsed="false">
      <c r="A11371" s="4" t="str">
        <f aca="false">B11371&amp;"|"&amp;C11371</f>
        <v>tdbR00001022 Gly-GCC|49</v>
      </c>
      <c r="B11371" s="4" t="s">
        <v>192</v>
      </c>
      <c r="C11371" s="4" t="s">
        <v>829</v>
      </c>
      <c r="D11371" s="4" t="n">
        <v>49</v>
      </c>
      <c r="E11371" s="23" t="s">
        <v>780</v>
      </c>
      <c r="F11371" s="10" t="s">
        <v>830</v>
      </c>
    </row>
    <row r="11372" customFormat="false" ht="15" hidden="false" customHeight="false" outlineLevel="0" collapsed="false">
      <c r="A11372" s="4" t="str">
        <f aca="false">B11372&amp;"|"&amp;C11372</f>
        <v>tdbR00001022 Gly-GCC|50</v>
      </c>
      <c r="B11372" s="4" t="s">
        <v>192</v>
      </c>
      <c r="C11372" s="4" t="s">
        <v>831</v>
      </c>
      <c r="D11372" s="4" t="n">
        <v>50</v>
      </c>
      <c r="E11372" s="23" t="s">
        <v>772</v>
      </c>
      <c r="F11372" s="10" t="s">
        <v>830</v>
      </c>
    </row>
    <row r="11373" customFormat="false" ht="15" hidden="false" customHeight="false" outlineLevel="0" collapsed="false">
      <c r="A11373" s="4" t="str">
        <f aca="false">B11373&amp;"|"&amp;C11373</f>
        <v>tdbR00001022 Gly-GCC|51</v>
      </c>
      <c r="B11373" s="4" t="s">
        <v>192</v>
      </c>
      <c r="C11373" s="4" t="s">
        <v>832</v>
      </c>
      <c r="D11373" s="4" t="n">
        <v>51</v>
      </c>
      <c r="E11373" s="23" t="s">
        <v>459</v>
      </c>
      <c r="F11373" s="10" t="s">
        <v>830</v>
      </c>
    </row>
    <row r="11374" customFormat="false" ht="15" hidden="false" customHeight="false" outlineLevel="0" collapsed="false">
      <c r="A11374" s="4" t="str">
        <f aca="false">B11374&amp;"|"&amp;C11374</f>
        <v>tdbR00001022 Gly-GCC|52</v>
      </c>
      <c r="B11374" s="4" t="s">
        <v>192</v>
      </c>
      <c r="C11374" s="4" t="s">
        <v>833</v>
      </c>
      <c r="D11374" s="4" t="n">
        <v>52</v>
      </c>
      <c r="E11374" s="23" t="s">
        <v>780</v>
      </c>
      <c r="F11374" s="10" t="s">
        <v>830</v>
      </c>
    </row>
    <row r="11375" customFormat="false" ht="15" hidden="false" customHeight="false" outlineLevel="0" collapsed="false">
      <c r="A11375" s="4" t="str">
        <f aca="false">B11375&amp;"|"&amp;C11375</f>
        <v>tdbR00001022 Gly-GCC|53</v>
      </c>
      <c r="B11375" s="4" t="s">
        <v>192</v>
      </c>
      <c r="C11375" s="4" t="s">
        <v>834</v>
      </c>
      <c r="D11375" s="4" t="n">
        <v>53</v>
      </c>
      <c r="E11375" s="23" t="s">
        <v>459</v>
      </c>
      <c r="F11375" s="10" t="s">
        <v>830</v>
      </c>
    </row>
    <row r="11376" customFormat="false" ht="15" hidden="false" customHeight="false" outlineLevel="0" collapsed="false">
      <c r="A11376" s="4" t="str">
        <f aca="false">B11376&amp;"|"&amp;C11376</f>
        <v>tdbR00001022 Gly-GCC|54</v>
      </c>
      <c r="B11376" s="4" t="s">
        <v>192</v>
      </c>
      <c r="C11376" s="4" t="s">
        <v>835</v>
      </c>
      <c r="D11376" s="4" t="n">
        <v>54</v>
      </c>
      <c r="E11376" s="19" t="s">
        <v>777</v>
      </c>
      <c r="F11376" s="20" t="s">
        <v>836</v>
      </c>
    </row>
    <row r="11377" customFormat="false" ht="15" hidden="false" customHeight="false" outlineLevel="0" collapsed="false">
      <c r="A11377" s="4" t="str">
        <f aca="false">B11377&amp;"|"&amp;C11377</f>
        <v>tdbR00001022 Gly-GCC|55</v>
      </c>
      <c r="B11377" s="4" t="s">
        <v>192</v>
      </c>
      <c r="C11377" s="4" t="s">
        <v>837</v>
      </c>
      <c r="D11377" s="4" t="n">
        <v>55</v>
      </c>
      <c r="E11377" s="19" t="s">
        <v>777</v>
      </c>
      <c r="F11377" s="20" t="s">
        <v>836</v>
      </c>
    </row>
    <row r="11378" customFormat="false" ht="15" hidden="false" customHeight="false" outlineLevel="0" collapsed="false">
      <c r="A11378" s="4" t="str">
        <f aca="false">B11378&amp;"|"&amp;C11378</f>
        <v>tdbR00001022 Gly-GCC|56</v>
      </c>
      <c r="B11378" s="4" t="s">
        <v>192</v>
      </c>
      <c r="C11378" s="4" t="s">
        <v>838</v>
      </c>
      <c r="D11378" s="4" t="n">
        <v>56</v>
      </c>
      <c r="E11378" s="19" t="s">
        <v>772</v>
      </c>
      <c r="F11378" s="20" t="s">
        <v>836</v>
      </c>
    </row>
    <row r="11379" customFormat="false" ht="15" hidden="false" customHeight="false" outlineLevel="0" collapsed="false">
      <c r="A11379" s="4" t="str">
        <f aca="false">B11379&amp;"|"&amp;C11379</f>
        <v>tdbR00001022 Gly-GCC|57</v>
      </c>
      <c r="B11379" s="4" t="s">
        <v>192</v>
      </c>
      <c r="C11379" s="4" t="s">
        <v>839</v>
      </c>
      <c r="D11379" s="4" t="n">
        <v>57</v>
      </c>
      <c r="E11379" s="19" t="s">
        <v>459</v>
      </c>
      <c r="F11379" s="20" t="s">
        <v>836</v>
      </c>
    </row>
    <row r="11380" customFormat="false" ht="15" hidden="false" customHeight="false" outlineLevel="0" collapsed="false">
      <c r="A11380" s="4" t="str">
        <f aca="false">B11380&amp;"|"&amp;C11380</f>
        <v>tdbR00001022 Gly-GCC|58</v>
      </c>
      <c r="B11380" s="4" t="s">
        <v>192</v>
      </c>
      <c r="C11380" s="4" t="s">
        <v>840</v>
      </c>
      <c r="D11380" s="4" t="n">
        <v>58</v>
      </c>
      <c r="E11380" s="19" t="s">
        <v>780</v>
      </c>
      <c r="F11380" s="20" t="s">
        <v>836</v>
      </c>
    </row>
    <row r="11381" customFormat="false" ht="15" hidden="false" customHeight="false" outlineLevel="0" collapsed="false">
      <c r="A11381" s="4" t="str">
        <f aca="false">B11381&amp;"|"&amp;C11381</f>
        <v>tdbR00001022 Gly-GCC|59</v>
      </c>
      <c r="B11381" s="4" t="s">
        <v>192</v>
      </c>
      <c r="C11381" s="4" t="s">
        <v>841</v>
      </c>
      <c r="D11381" s="4" t="n">
        <v>59</v>
      </c>
      <c r="E11381" s="19" t="s">
        <v>780</v>
      </c>
      <c r="F11381" s="20" t="s">
        <v>836</v>
      </c>
    </row>
    <row r="11382" customFormat="false" ht="15" hidden="false" customHeight="false" outlineLevel="0" collapsed="false">
      <c r="A11382" s="4" t="str">
        <f aca="false">B11382&amp;"|"&amp;C11382</f>
        <v>tdbR00001022 Gly-GCC|60</v>
      </c>
      <c r="B11382" s="4" t="s">
        <v>192</v>
      </c>
      <c r="C11382" s="4" t="s">
        <v>842</v>
      </c>
      <c r="D11382" s="4" t="n">
        <v>60</v>
      </c>
      <c r="E11382" s="19" t="s">
        <v>772</v>
      </c>
      <c r="F11382" s="20" t="s">
        <v>836</v>
      </c>
    </row>
    <row r="11383" customFormat="false" ht="15" hidden="false" customHeight="false" outlineLevel="0" collapsed="false">
      <c r="A11383" s="4" t="str">
        <f aca="false">B11383&amp;"|"&amp;C11383</f>
        <v>tdbR00001022 Gly-GCC|61</v>
      </c>
      <c r="B11383" s="4" t="s">
        <v>192</v>
      </c>
      <c r="C11383" s="4" t="s">
        <v>843</v>
      </c>
      <c r="D11383" s="4" t="n">
        <v>61</v>
      </c>
      <c r="E11383" s="23" t="s">
        <v>772</v>
      </c>
      <c r="F11383" s="10" t="s">
        <v>830</v>
      </c>
    </row>
    <row r="11384" customFormat="false" ht="15" hidden="false" customHeight="false" outlineLevel="0" collapsed="false">
      <c r="A11384" s="4" t="str">
        <f aca="false">B11384&amp;"|"&amp;C11384</f>
        <v>tdbR00001022 Gly-GCC|62</v>
      </c>
      <c r="B11384" s="4" t="s">
        <v>192</v>
      </c>
      <c r="C11384" s="4" t="s">
        <v>844</v>
      </c>
      <c r="D11384" s="4" t="n">
        <v>62</v>
      </c>
      <c r="E11384" s="23" t="s">
        <v>777</v>
      </c>
      <c r="F11384" s="10" t="s">
        <v>830</v>
      </c>
    </row>
    <row r="11385" customFormat="false" ht="15" hidden="false" customHeight="false" outlineLevel="0" collapsed="false">
      <c r="A11385" s="4" t="str">
        <f aca="false">B11385&amp;"|"&amp;C11385</f>
        <v>tdbR00001022 Gly-GCC|63</v>
      </c>
      <c r="B11385" s="4" t="s">
        <v>192</v>
      </c>
      <c r="C11385" s="4" t="s">
        <v>845</v>
      </c>
      <c r="D11385" s="4" t="n">
        <v>63</v>
      </c>
      <c r="E11385" s="23" t="s">
        <v>772</v>
      </c>
      <c r="F11385" s="10" t="s">
        <v>830</v>
      </c>
    </row>
    <row r="11386" customFormat="false" ht="15" hidden="false" customHeight="false" outlineLevel="0" collapsed="false">
      <c r="A11386" s="4" t="str">
        <f aca="false">B11386&amp;"|"&amp;C11386</f>
        <v>tdbR00001022 Gly-GCC|64</v>
      </c>
      <c r="B11386" s="4" t="s">
        <v>192</v>
      </c>
      <c r="C11386" s="4" t="s">
        <v>846</v>
      </c>
      <c r="D11386" s="4" t="n">
        <v>64</v>
      </c>
      <c r="E11386" s="23" t="s">
        <v>459</v>
      </c>
      <c r="F11386" s="10" t="s">
        <v>830</v>
      </c>
    </row>
    <row r="11387" customFormat="false" ht="15" hidden="false" customHeight="false" outlineLevel="0" collapsed="false">
      <c r="A11387" s="4" t="str">
        <f aca="false">B11387&amp;"|"&amp;C11387</f>
        <v>tdbR00001022 Gly-GCC|65</v>
      </c>
      <c r="B11387" s="4" t="s">
        <v>192</v>
      </c>
      <c r="C11387" s="4" t="s">
        <v>847</v>
      </c>
      <c r="D11387" s="4" t="n">
        <v>65</v>
      </c>
      <c r="E11387" s="23" t="s">
        <v>777</v>
      </c>
      <c r="F11387" s="10" t="s">
        <v>830</v>
      </c>
    </row>
    <row r="11388" customFormat="false" ht="15" hidden="false" customHeight="false" outlineLevel="0" collapsed="false">
      <c r="A11388" s="4" t="str">
        <f aca="false">B11388&amp;"|"&amp;C11388</f>
        <v>tdbR00001022 Gly-GCC|66</v>
      </c>
      <c r="B11388" s="4" t="s">
        <v>192</v>
      </c>
      <c r="C11388" s="4" t="s">
        <v>848</v>
      </c>
      <c r="D11388" s="4" t="n">
        <v>66</v>
      </c>
      <c r="E11388" s="17" t="s">
        <v>459</v>
      </c>
      <c r="F11388" s="18" t="s">
        <v>768</v>
      </c>
    </row>
    <row r="11389" customFormat="false" ht="15" hidden="false" customHeight="false" outlineLevel="0" collapsed="false">
      <c r="A11389" s="4" t="str">
        <f aca="false">B11389&amp;"|"&amp;C11389</f>
        <v>tdbR00001022 Gly-GCC|67</v>
      </c>
      <c r="B11389" s="4" t="s">
        <v>192</v>
      </c>
      <c r="C11389" s="4" t="s">
        <v>849</v>
      </c>
      <c r="D11389" s="4" t="n">
        <v>67</v>
      </c>
      <c r="E11389" s="17" t="s">
        <v>777</v>
      </c>
      <c r="F11389" s="18" t="s">
        <v>768</v>
      </c>
    </row>
    <row r="11390" customFormat="false" ht="15" hidden="false" customHeight="false" outlineLevel="0" collapsed="false">
      <c r="A11390" s="4" t="str">
        <f aca="false">B11390&amp;"|"&amp;C11390</f>
        <v>tdbR00001022 Gly-GCC|68</v>
      </c>
      <c r="B11390" s="4" t="s">
        <v>192</v>
      </c>
      <c r="C11390" s="4" t="s">
        <v>850</v>
      </c>
      <c r="D11390" s="4" t="n">
        <v>68</v>
      </c>
      <c r="E11390" s="17" t="s">
        <v>459</v>
      </c>
      <c r="F11390" s="18" t="s">
        <v>768</v>
      </c>
    </row>
    <row r="11391" customFormat="false" ht="15" hidden="false" customHeight="false" outlineLevel="0" collapsed="false">
      <c r="A11391" s="4" t="str">
        <f aca="false">B11391&amp;"|"&amp;C11391</f>
        <v>tdbR00001022 Gly-GCC|69</v>
      </c>
      <c r="B11391" s="4" t="s">
        <v>192</v>
      </c>
      <c r="C11391" s="4" t="s">
        <v>851</v>
      </c>
      <c r="D11391" s="4" t="n">
        <v>69</v>
      </c>
      <c r="E11391" s="17" t="s">
        <v>777</v>
      </c>
      <c r="F11391" s="18" t="s">
        <v>768</v>
      </c>
    </row>
    <row r="11392" customFormat="false" ht="15" hidden="false" customHeight="false" outlineLevel="0" collapsed="false">
      <c r="A11392" s="4" t="str">
        <f aca="false">B11392&amp;"|"&amp;C11392</f>
        <v>tdbR00001022 Gly-GCC|70</v>
      </c>
      <c r="B11392" s="4" t="s">
        <v>192</v>
      </c>
      <c r="C11392" s="4" t="s">
        <v>852</v>
      </c>
      <c r="D11392" s="4" t="n">
        <v>70</v>
      </c>
      <c r="E11392" s="17" t="s">
        <v>772</v>
      </c>
      <c r="F11392" s="18" t="s">
        <v>768</v>
      </c>
    </row>
    <row r="11393" customFormat="false" ht="15" hidden="false" customHeight="false" outlineLevel="0" collapsed="false">
      <c r="A11393" s="4" t="str">
        <f aca="false">B11393&amp;"|"&amp;C11393</f>
        <v>tdbR00001022 Gly-GCC|71</v>
      </c>
      <c r="B11393" s="4" t="s">
        <v>192</v>
      </c>
      <c r="C11393" s="4" t="s">
        <v>853</v>
      </c>
      <c r="D11393" s="4" t="n">
        <v>71</v>
      </c>
      <c r="E11393" s="17" t="s">
        <v>459</v>
      </c>
      <c r="F11393" s="18" t="s">
        <v>768</v>
      </c>
    </row>
    <row r="11394" customFormat="false" ht="15" hidden="false" customHeight="false" outlineLevel="0" collapsed="false">
      <c r="A11394" s="4" t="str">
        <f aca="false">B11394&amp;"|"&amp;C11394</f>
        <v>tdbR00001022 Gly-GCC|72</v>
      </c>
      <c r="B11394" s="4" t="s">
        <v>192</v>
      </c>
      <c r="C11394" s="4" t="s">
        <v>854</v>
      </c>
      <c r="D11394" s="4" t="n">
        <v>72</v>
      </c>
      <c r="E11394" s="17" t="s">
        <v>772</v>
      </c>
      <c r="F11394" s="18" t="s">
        <v>768</v>
      </c>
    </row>
    <row r="11395" customFormat="false" ht="15" hidden="false" customHeight="false" outlineLevel="0" collapsed="false">
      <c r="A11395" s="4" t="str">
        <f aca="false">B11395&amp;"|"&amp;C11395</f>
        <v>tdbR00001023 Ala-GGC|1</v>
      </c>
      <c r="B11395" s="4" t="s">
        <v>193</v>
      </c>
      <c r="C11395" s="4" t="s">
        <v>767</v>
      </c>
      <c r="D11395" s="4" t="n">
        <v>1</v>
      </c>
      <c r="E11395" s="17" t="s">
        <v>459</v>
      </c>
      <c r="F11395" s="18" t="s">
        <v>768</v>
      </c>
    </row>
    <row r="11396" customFormat="false" ht="15" hidden="false" customHeight="false" outlineLevel="0" collapsed="false">
      <c r="A11396" s="4" t="str">
        <f aca="false">B11396&amp;"|"&amp;C11396</f>
        <v>tdbR00001023 Ala-GGC|2</v>
      </c>
      <c r="B11396" s="4" t="s">
        <v>193</v>
      </c>
      <c r="C11396" s="4" t="s">
        <v>769</v>
      </c>
      <c r="D11396" s="4" t="n">
        <v>2</v>
      </c>
      <c r="E11396" s="17" t="s">
        <v>459</v>
      </c>
      <c r="F11396" s="18" t="s">
        <v>768</v>
      </c>
    </row>
    <row r="11397" customFormat="false" ht="15" hidden="false" customHeight="false" outlineLevel="0" collapsed="false">
      <c r="A11397" s="4" t="str">
        <f aca="false">B11397&amp;"|"&amp;C11397</f>
        <v>tdbR00001023 Ala-GGC|3</v>
      </c>
      <c r="B11397" s="4" t="s">
        <v>193</v>
      </c>
      <c r="C11397" s="4" t="s">
        <v>770</v>
      </c>
      <c r="D11397" s="4" t="n">
        <v>3</v>
      </c>
      <c r="E11397" s="17" t="s">
        <v>459</v>
      </c>
      <c r="F11397" s="18" t="s">
        <v>768</v>
      </c>
    </row>
    <row r="11398" customFormat="false" ht="15" hidden="false" customHeight="false" outlineLevel="0" collapsed="false">
      <c r="A11398" s="4" t="str">
        <f aca="false">B11398&amp;"|"&amp;C11398</f>
        <v>tdbR00001023 Ala-GGC|4</v>
      </c>
      <c r="B11398" s="4" t="s">
        <v>193</v>
      </c>
      <c r="C11398" s="4" t="s">
        <v>771</v>
      </c>
      <c r="D11398" s="4" t="n">
        <v>4</v>
      </c>
      <c r="E11398" s="17" t="s">
        <v>459</v>
      </c>
      <c r="F11398" s="18" t="s">
        <v>768</v>
      </c>
    </row>
    <row r="11399" customFormat="false" ht="15" hidden="false" customHeight="false" outlineLevel="0" collapsed="false">
      <c r="A11399" s="4" t="str">
        <f aca="false">B11399&amp;"|"&amp;C11399</f>
        <v>tdbR00001023 Ala-GGC|5</v>
      </c>
      <c r="B11399" s="4" t="s">
        <v>193</v>
      </c>
      <c r="C11399" s="4" t="s">
        <v>773</v>
      </c>
      <c r="D11399" s="4" t="n">
        <v>5</v>
      </c>
      <c r="E11399" s="17" t="s">
        <v>772</v>
      </c>
      <c r="F11399" s="18" t="s">
        <v>768</v>
      </c>
    </row>
    <row r="11400" customFormat="false" ht="15" hidden="false" customHeight="false" outlineLevel="0" collapsed="false">
      <c r="A11400" s="4" t="str">
        <f aca="false">B11400&amp;"|"&amp;C11400</f>
        <v>tdbR00001023 Ala-GGC|6</v>
      </c>
      <c r="B11400" s="4" t="s">
        <v>193</v>
      </c>
      <c r="C11400" s="4" t="s">
        <v>774</v>
      </c>
      <c r="D11400" s="4" t="n">
        <v>6</v>
      </c>
      <c r="E11400" s="17" t="s">
        <v>777</v>
      </c>
      <c r="F11400" s="18" t="s">
        <v>768</v>
      </c>
    </row>
    <row r="11401" customFormat="false" ht="15" hidden="false" customHeight="false" outlineLevel="0" collapsed="false">
      <c r="A11401" s="4" t="str">
        <f aca="false">B11401&amp;"|"&amp;C11401</f>
        <v>tdbR00001023 Ala-GGC|7</v>
      </c>
      <c r="B11401" s="4" t="s">
        <v>193</v>
      </c>
      <c r="C11401" s="4" t="s">
        <v>775</v>
      </c>
      <c r="D11401" s="4" t="n">
        <v>7</v>
      </c>
      <c r="E11401" s="17" t="s">
        <v>780</v>
      </c>
      <c r="F11401" s="18" t="s">
        <v>768</v>
      </c>
    </row>
    <row r="11402" customFormat="false" ht="15" hidden="false" customHeight="false" outlineLevel="0" collapsed="false">
      <c r="A11402" s="4" t="str">
        <f aca="false">B11402&amp;"|"&amp;C11402</f>
        <v>tdbR00001023 Ala-GGC|8</v>
      </c>
      <c r="B11402" s="4" t="s">
        <v>193</v>
      </c>
      <c r="C11402" s="4" t="s">
        <v>776</v>
      </c>
      <c r="D11402" s="4" t="n">
        <v>8</v>
      </c>
      <c r="E11402" s="3" t="s">
        <v>777</v>
      </c>
      <c r="F11402" s="4" t="s">
        <v>778</v>
      </c>
    </row>
    <row r="11403" customFormat="false" ht="15" hidden="false" customHeight="false" outlineLevel="0" collapsed="false">
      <c r="A11403" s="4" t="str">
        <f aca="false">B11403&amp;"|"&amp;C11403</f>
        <v>tdbR00001023 Ala-GGC|9</v>
      </c>
      <c r="B11403" s="4" t="s">
        <v>193</v>
      </c>
      <c r="C11403" s="4" t="s">
        <v>779</v>
      </c>
      <c r="D11403" s="4" t="n">
        <v>9</v>
      </c>
      <c r="E11403" s="3" t="s">
        <v>780</v>
      </c>
      <c r="F11403" s="4" t="s">
        <v>781</v>
      </c>
    </row>
    <row r="11404" customFormat="false" ht="15" hidden="false" customHeight="false" outlineLevel="0" collapsed="false">
      <c r="A11404" s="4" t="str">
        <f aca="false">B11404&amp;"|"&amp;C11404</f>
        <v>tdbR00001023 Ala-GGC|10</v>
      </c>
      <c r="B11404" s="4" t="s">
        <v>193</v>
      </c>
      <c r="C11404" s="4" t="s">
        <v>782</v>
      </c>
      <c r="D11404" s="4" t="n">
        <v>10</v>
      </c>
      <c r="E11404" s="8" t="s">
        <v>459</v>
      </c>
      <c r="F11404" s="7" t="s">
        <v>783</v>
      </c>
    </row>
    <row r="11405" customFormat="false" ht="15" hidden="false" customHeight="false" outlineLevel="0" collapsed="false">
      <c r="A11405" s="4" t="str">
        <f aca="false">B11405&amp;"|"&amp;C11405</f>
        <v>tdbR00001023 Ala-GGC|11</v>
      </c>
      <c r="B11405" s="4" t="s">
        <v>193</v>
      </c>
      <c r="C11405" s="4" t="s">
        <v>784</v>
      </c>
      <c r="D11405" s="4" t="n">
        <v>11</v>
      </c>
      <c r="E11405" s="8" t="s">
        <v>772</v>
      </c>
      <c r="F11405" s="7" t="s">
        <v>783</v>
      </c>
    </row>
    <row r="11406" customFormat="false" ht="15" hidden="false" customHeight="false" outlineLevel="0" collapsed="false">
      <c r="A11406" s="4" t="str">
        <f aca="false">B11406&amp;"|"&amp;C11406</f>
        <v>tdbR00001023 Ala-GGC|12</v>
      </c>
      <c r="B11406" s="4" t="s">
        <v>193</v>
      </c>
      <c r="C11406" s="4" t="s">
        <v>785</v>
      </c>
      <c r="D11406" s="4" t="n">
        <v>12</v>
      </c>
      <c r="E11406" s="8" t="s">
        <v>777</v>
      </c>
      <c r="F11406" s="7" t="s">
        <v>783</v>
      </c>
    </row>
    <row r="11407" customFormat="false" ht="15" hidden="false" customHeight="false" outlineLevel="0" collapsed="false">
      <c r="A11407" s="4" t="str">
        <f aca="false">B11407&amp;"|"&amp;C11407</f>
        <v>tdbR00001023 Ala-GGC|13</v>
      </c>
      <c r="B11407" s="4" t="s">
        <v>193</v>
      </c>
      <c r="C11407" s="4" t="s">
        <v>786</v>
      </c>
      <c r="D11407" s="4" t="n">
        <v>13</v>
      </c>
      <c r="E11407" s="8" t="s">
        <v>772</v>
      </c>
      <c r="F11407" s="7" t="s">
        <v>783</v>
      </c>
    </row>
    <row r="11408" customFormat="false" ht="15" hidden="false" customHeight="false" outlineLevel="0" collapsed="false">
      <c r="A11408" s="4" t="str">
        <f aca="false">B11408&amp;"|"&amp;C11408</f>
        <v>tdbR00001023 Ala-GGC|14</v>
      </c>
      <c r="B11408" s="4" t="s">
        <v>193</v>
      </c>
      <c r="C11408" s="4" t="s">
        <v>787</v>
      </c>
      <c r="D11408" s="4" t="n">
        <v>14</v>
      </c>
      <c r="E11408" s="19" t="s">
        <v>780</v>
      </c>
      <c r="F11408" s="20" t="s">
        <v>788</v>
      </c>
    </row>
    <row r="11409" customFormat="false" ht="15" hidden="false" customHeight="false" outlineLevel="0" collapsed="false">
      <c r="A11409" s="4" t="str">
        <f aca="false">B11409&amp;"|"&amp;C11409</f>
        <v>tdbR00001023 Ala-GGC|15</v>
      </c>
      <c r="B11409" s="4" t="s">
        <v>193</v>
      </c>
      <c r="C11409" s="4" t="s">
        <v>789</v>
      </c>
      <c r="D11409" s="4" t="n">
        <v>15</v>
      </c>
      <c r="E11409" s="19" t="s">
        <v>459</v>
      </c>
      <c r="F11409" s="20" t="s">
        <v>788</v>
      </c>
    </row>
    <row r="11410" customFormat="false" ht="15" hidden="false" customHeight="false" outlineLevel="0" collapsed="false">
      <c r="A11410" s="4" t="str">
        <f aca="false">B11410&amp;"|"&amp;C11410</f>
        <v>tdbR00001023 Ala-GGC|16</v>
      </c>
      <c r="B11410" s="4" t="s">
        <v>193</v>
      </c>
      <c r="C11410" s="4" t="s">
        <v>790</v>
      </c>
      <c r="D11410" s="4" t="n">
        <v>16</v>
      </c>
      <c r="E11410" s="19" t="s">
        <v>772</v>
      </c>
      <c r="F11410" s="20" t="s">
        <v>788</v>
      </c>
    </row>
    <row r="11411" customFormat="false" ht="15" hidden="false" customHeight="false" outlineLevel="0" collapsed="false">
      <c r="A11411" s="4" t="str">
        <f aca="false">B11411&amp;"|"&amp;C11411</f>
        <v>tdbR00001023 Ala-GGC|17</v>
      </c>
      <c r="B11411" s="4" t="s">
        <v>193</v>
      </c>
      <c r="C11411" s="4" t="s">
        <v>791</v>
      </c>
      <c r="D11411" s="4" t="n">
        <v>17</v>
      </c>
      <c r="E11411" s="19" t="s">
        <v>777</v>
      </c>
      <c r="F11411" s="20" t="s">
        <v>788</v>
      </c>
    </row>
    <row r="11412" customFormat="false" ht="15" hidden="false" customHeight="false" outlineLevel="0" collapsed="false">
      <c r="A11412" s="4" t="str">
        <f aca="false">B11412&amp;"|"&amp;C11412</f>
        <v>tdbR00001023 Ala-GGC|18</v>
      </c>
      <c r="B11412" s="4" t="s">
        <v>193</v>
      </c>
      <c r="C11412" s="4" t="s">
        <v>793</v>
      </c>
      <c r="D11412" s="4" t="n">
        <v>18</v>
      </c>
      <c r="E11412" s="19" t="s">
        <v>459</v>
      </c>
      <c r="F11412" s="20" t="s">
        <v>788</v>
      </c>
    </row>
    <row r="11413" customFormat="false" ht="15" hidden="false" customHeight="false" outlineLevel="0" collapsed="false">
      <c r="A11413" s="4" t="str">
        <f aca="false">B11413&amp;"|"&amp;C11413</f>
        <v>tdbR00001023 Ala-GGC|19</v>
      </c>
      <c r="B11413" s="4" t="s">
        <v>193</v>
      </c>
      <c r="C11413" s="4" t="s">
        <v>794</v>
      </c>
      <c r="D11413" s="4" t="n">
        <v>19</v>
      </c>
      <c r="E11413" s="19" t="s">
        <v>459</v>
      </c>
      <c r="F11413" s="20" t="s">
        <v>788</v>
      </c>
    </row>
    <row r="11414" customFormat="false" ht="15" hidden="false" customHeight="false" outlineLevel="0" collapsed="false">
      <c r="A11414" s="4" t="str">
        <f aca="false">B11414&amp;"|"&amp;C11414</f>
        <v>tdbR00001023 Ala-GGC|20</v>
      </c>
      <c r="B11414" s="4" t="s">
        <v>193</v>
      </c>
      <c r="C11414" s="4" t="s">
        <v>795</v>
      </c>
      <c r="D11414" s="4" t="n">
        <v>20</v>
      </c>
      <c r="E11414" s="19" t="s">
        <v>459</v>
      </c>
      <c r="F11414" s="20" t="s">
        <v>788</v>
      </c>
    </row>
    <row r="11415" customFormat="false" ht="15" hidden="false" customHeight="false" outlineLevel="0" collapsed="false">
      <c r="A11415" s="4" t="str">
        <f aca="false">B11415&amp;"|"&amp;C11415</f>
        <v>tdbR00001023 Ala-GGC|21</v>
      </c>
      <c r="B11415" s="4" t="s">
        <v>193</v>
      </c>
      <c r="C11415" s="4" t="s">
        <v>797</v>
      </c>
      <c r="D11415" s="4" t="n">
        <v>21</v>
      </c>
      <c r="E11415" s="19" t="s">
        <v>780</v>
      </c>
      <c r="F11415" s="20" t="s">
        <v>788</v>
      </c>
    </row>
    <row r="11416" customFormat="false" ht="15" hidden="false" customHeight="false" outlineLevel="0" collapsed="false">
      <c r="A11416" s="4" t="str">
        <f aca="false">B11416&amp;"|"&amp;C11416</f>
        <v>tdbR00001023 Ala-GGC|22</v>
      </c>
      <c r="B11416" s="4" t="s">
        <v>193</v>
      </c>
      <c r="C11416" s="4" t="s">
        <v>798</v>
      </c>
      <c r="D11416" s="4" t="n">
        <v>22</v>
      </c>
      <c r="E11416" s="8" t="s">
        <v>459</v>
      </c>
      <c r="F11416" s="7" t="s">
        <v>783</v>
      </c>
    </row>
    <row r="11417" customFormat="false" ht="15" hidden="false" customHeight="false" outlineLevel="0" collapsed="false">
      <c r="A11417" s="4" t="str">
        <f aca="false">B11417&amp;"|"&amp;C11417</f>
        <v>tdbR00001023 Ala-GGC|23</v>
      </c>
      <c r="B11417" s="4" t="s">
        <v>193</v>
      </c>
      <c r="C11417" s="4" t="s">
        <v>799</v>
      </c>
      <c r="D11417" s="4" t="n">
        <v>23</v>
      </c>
      <c r="E11417" s="8" t="s">
        <v>780</v>
      </c>
      <c r="F11417" s="7" t="s">
        <v>783</v>
      </c>
    </row>
    <row r="11418" customFormat="false" ht="15" hidden="false" customHeight="false" outlineLevel="0" collapsed="false">
      <c r="A11418" s="4" t="str">
        <f aca="false">B11418&amp;"|"&amp;C11418</f>
        <v>tdbR00001023 Ala-GGC|24</v>
      </c>
      <c r="B11418" s="4" t="s">
        <v>193</v>
      </c>
      <c r="C11418" s="4" t="s">
        <v>800</v>
      </c>
      <c r="D11418" s="4" t="n">
        <v>24</v>
      </c>
      <c r="E11418" s="8" t="s">
        <v>459</v>
      </c>
      <c r="F11418" s="7" t="s">
        <v>783</v>
      </c>
    </row>
    <row r="11419" customFormat="false" ht="15" hidden="false" customHeight="false" outlineLevel="0" collapsed="false">
      <c r="A11419" s="4" t="str">
        <f aca="false">B11419&amp;"|"&amp;C11419</f>
        <v>tdbR00001023 Ala-GGC|25</v>
      </c>
      <c r="B11419" s="4" t="s">
        <v>193</v>
      </c>
      <c r="C11419" s="4" t="s">
        <v>801</v>
      </c>
      <c r="D11419" s="4" t="n">
        <v>25</v>
      </c>
      <c r="E11419" s="8" t="s">
        <v>772</v>
      </c>
      <c r="F11419" s="7" t="s">
        <v>783</v>
      </c>
    </row>
    <row r="11420" customFormat="false" ht="15" hidden="false" customHeight="false" outlineLevel="0" collapsed="false">
      <c r="A11420" s="4" t="str">
        <f aca="false">B11420&amp;"|"&amp;C11420</f>
        <v>tdbR00001023 Ala-GGC|26</v>
      </c>
      <c r="B11420" s="4" t="s">
        <v>193</v>
      </c>
      <c r="C11420" s="4" t="s">
        <v>802</v>
      </c>
      <c r="D11420" s="4" t="n">
        <v>26</v>
      </c>
      <c r="E11420" s="3" t="s">
        <v>459</v>
      </c>
      <c r="F11420" s="4" t="s">
        <v>803</v>
      </c>
    </row>
    <row r="11421" customFormat="false" ht="15" hidden="false" customHeight="false" outlineLevel="0" collapsed="false">
      <c r="A11421" s="4" t="str">
        <f aca="false">B11421&amp;"|"&amp;C11421</f>
        <v>tdbR00001023 Ala-GGC|27</v>
      </c>
      <c r="B11421" s="4" t="s">
        <v>193</v>
      </c>
      <c r="C11421" s="4" t="s">
        <v>804</v>
      </c>
      <c r="D11421" s="4" t="n">
        <v>27</v>
      </c>
      <c r="E11421" s="21" t="s">
        <v>772</v>
      </c>
      <c r="F11421" s="22" t="s">
        <v>805</v>
      </c>
    </row>
    <row r="11422" customFormat="false" ht="15" hidden="false" customHeight="false" outlineLevel="0" collapsed="false">
      <c r="A11422" s="4" t="str">
        <f aca="false">B11422&amp;"|"&amp;C11422</f>
        <v>tdbR00001023 Ala-GGC|28</v>
      </c>
      <c r="B11422" s="4" t="s">
        <v>193</v>
      </c>
      <c r="C11422" s="4" t="s">
        <v>806</v>
      </c>
      <c r="D11422" s="4" t="n">
        <v>28</v>
      </c>
      <c r="E11422" s="21" t="s">
        <v>777</v>
      </c>
      <c r="F11422" s="22" t="s">
        <v>805</v>
      </c>
    </row>
    <row r="11423" customFormat="false" ht="15" hidden="false" customHeight="false" outlineLevel="0" collapsed="false">
      <c r="A11423" s="4" t="str">
        <f aca="false">B11423&amp;"|"&amp;C11423</f>
        <v>tdbR00001023 Ala-GGC|29</v>
      </c>
      <c r="B11423" s="4" t="s">
        <v>193</v>
      </c>
      <c r="C11423" s="4" t="s">
        <v>807</v>
      </c>
      <c r="D11423" s="4" t="n">
        <v>29</v>
      </c>
      <c r="E11423" s="21" t="s">
        <v>777</v>
      </c>
      <c r="F11423" s="22" t="s">
        <v>805</v>
      </c>
    </row>
    <row r="11424" customFormat="false" ht="15" hidden="false" customHeight="false" outlineLevel="0" collapsed="false">
      <c r="A11424" s="4" t="str">
        <f aca="false">B11424&amp;"|"&amp;C11424</f>
        <v>tdbR00001023 Ala-GGC|30</v>
      </c>
      <c r="B11424" s="4" t="s">
        <v>193</v>
      </c>
      <c r="C11424" s="4" t="s">
        <v>808</v>
      </c>
      <c r="D11424" s="4" t="n">
        <v>30</v>
      </c>
      <c r="E11424" s="21" t="s">
        <v>459</v>
      </c>
      <c r="F11424" s="22" t="s">
        <v>805</v>
      </c>
    </row>
    <row r="11425" customFormat="false" ht="15" hidden="false" customHeight="false" outlineLevel="0" collapsed="false">
      <c r="A11425" s="4" t="str">
        <f aca="false">B11425&amp;"|"&amp;C11425</f>
        <v>tdbR00001023 Ala-GGC|31</v>
      </c>
      <c r="B11425" s="4" t="s">
        <v>193</v>
      </c>
      <c r="C11425" s="4" t="s">
        <v>809</v>
      </c>
      <c r="D11425" s="4" t="n">
        <v>31</v>
      </c>
      <c r="E11425" s="21" t="s">
        <v>772</v>
      </c>
      <c r="F11425" s="22" t="s">
        <v>805</v>
      </c>
    </row>
    <row r="11426" customFormat="false" ht="15" hidden="false" customHeight="false" outlineLevel="0" collapsed="false">
      <c r="A11426" s="4" t="str">
        <f aca="false">B11426&amp;"|"&amp;C11426</f>
        <v>tdbR00001023 Ala-GGC|32</v>
      </c>
      <c r="B11426" s="4" t="s">
        <v>193</v>
      </c>
      <c r="C11426" s="4" t="s">
        <v>810</v>
      </c>
      <c r="D11426" s="4" t="n">
        <v>32</v>
      </c>
      <c r="E11426" s="19" t="s">
        <v>780</v>
      </c>
      <c r="F11426" s="20" t="s">
        <v>811</v>
      </c>
    </row>
    <row r="11427" customFormat="false" ht="15" hidden="false" customHeight="false" outlineLevel="0" collapsed="false">
      <c r="A11427" s="4" t="str">
        <f aca="false">B11427&amp;"|"&amp;C11427</f>
        <v>tdbR00001023 Ala-GGC|33</v>
      </c>
      <c r="B11427" s="4" t="s">
        <v>193</v>
      </c>
      <c r="C11427" s="4" t="s">
        <v>812</v>
      </c>
      <c r="D11427" s="4" t="n">
        <v>33</v>
      </c>
      <c r="E11427" s="19" t="s">
        <v>777</v>
      </c>
      <c r="F11427" s="20" t="s">
        <v>811</v>
      </c>
    </row>
    <row r="11428" customFormat="false" ht="15" hidden="false" customHeight="false" outlineLevel="0" collapsed="false">
      <c r="A11428" s="4" t="str">
        <f aca="false">B11428&amp;"|"&amp;C11428</f>
        <v>tdbR00001023 Ala-GGC|34</v>
      </c>
      <c r="B11428" s="4" t="s">
        <v>193</v>
      </c>
      <c r="C11428" s="4" t="s">
        <v>813</v>
      </c>
      <c r="D11428" s="4" t="n">
        <v>34</v>
      </c>
      <c r="E11428" s="19" t="s">
        <v>459</v>
      </c>
      <c r="F11428" s="20" t="s">
        <v>811</v>
      </c>
    </row>
    <row r="11429" customFormat="false" ht="15" hidden="false" customHeight="false" outlineLevel="0" collapsed="false">
      <c r="A11429" s="4" t="str">
        <f aca="false">B11429&amp;"|"&amp;C11429</f>
        <v>tdbR00001023 Ala-GGC|35</v>
      </c>
      <c r="B11429" s="4" t="s">
        <v>193</v>
      </c>
      <c r="C11429" s="4" t="s">
        <v>814</v>
      </c>
      <c r="D11429" s="4" t="n">
        <v>35</v>
      </c>
      <c r="E11429" s="19" t="s">
        <v>459</v>
      </c>
      <c r="F11429" s="20" t="s">
        <v>811</v>
      </c>
    </row>
    <row r="11430" customFormat="false" ht="15" hidden="false" customHeight="false" outlineLevel="0" collapsed="false">
      <c r="A11430" s="4" t="str">
        <f aca="false">B11430&amp;"|"&amp;C11430</f>
        <v>tdbR00001023 Ala-GGC|36</v>
      </c>
      <c r="B11430" s="4" t="s">
        <v>193</v>
      </c>
      <c r="C11430" s="4" t="s">
        <v>815</v>
      </c>
      <c r="D11430" s="4" t="n">
        <v>36</v>
      </c>
      <c r="E11430" s="19" t="s">
        <v>772</v>
      </c>
      <c r="F11430" s="20" t="s">
        <v>811</v>
      </c>
    </row>
    <row r="11431" customFormat="false" ht="15" hidden="false" customHeight="false" outlineLevel="0" collapsed="false">
      <c r="A11431" s="4" t="str">
        <f aca="false">B11431&amp;"|"&amp;C11431</f>
        <v>tdbR00001023 Ala-GGC|37</v>
      </c>
      <c r="B11431" s="4" t="s">
        <v>193</v>
      </c>
      <c r="C11431" s="4" t="s">
        <v>816</v>
      </c>
      <c r="D11431" s="4" t="n">
        <v>37</v>
      </c>
      <c r="E11431" s="19" t="s">
        <v>780</v>
      </c>
      <c r="F11431" s="20" t="s">
        <v>811</v>
      </c>
    </row>
    <row r="11432" customFormat="false" ht="15" hidden="false" customHeight="false" outlineLevel="0" collapsed="false">
      <c r="A11432" s="4" t="str">
        <f aca="false">B11432&amp;"|"&amp;C11432</f>
        <v>tdbR00001023 Ala-GGC|38</v>
      </c>
      <c r="B11432" s="4" t="s">
        <v>193</v>
      </c>
      <c r="C11432" s="4" t="s">
        <v>817</v>
      </c>
      <c r="D11432" s="4" t="n">
        <v>38</v>
      </c>
      <c r="E11432" s="19" t="s">
        <v>777</v>
      </c>
      <c r="F11432" s="20" t="s">
        <v>811</v>
      </c>
    </row>
    <row r="11433" customFormat="false" ht="15" hidden="false" customHeight="false" outlineLevel="0" collapsed="false">
      <c r="A11433" s="4" t="str">
        <f aca="false">B11433&amp;"|"&amp;C11433</f>
        <v>tdbR00001023 Ala-GGC|39</v>
      </c>
      <c r="B11433" s="4" t="s">
        <v>193</v>
      </c>
      <c r="C11433" s="4" t="s">
        <v>818</v>
      </c>
      <c r="D11433" s="4" t="n">
        <v>39</v>
      </c>
      <c r="E11433" s="21" t="s">
        <v>459</v>
      </c>
      <c r="F11433" s="22" t="s">
        <v>805</v>
      </c>
    </row>
    <row r="11434" customFormat="false" ht="15" hidden="false" customHeight="false" outlineLevel="0" collapsed="false">
      <c r="A11434" s="4" t="str">
        <f aca="false">B11434&amp;"|"&amp;C11434</f>
        <v>tdbR00001023 Ala-GGC|40</v>
      </c>
      <c r="B11434" s="4" t="s">
        <v>193</v>
      </c>
      <c r="C11434" s="4" t="s">
        <v>819</v>
      </c>
      <c r="D11434" s="4" t="n">
        <v>40</v>
      </c>
      <c r="E11434" s="21" t="s">
        <v>772</v>
      </c>
      <c r="F11434" s="22" t="s">
        <v>805</v>
      </c>
    </row>
    <row r="11435" customFormat="false" ht="15" hidden="false" customHeight="false" outlineLevel="0" collapsed="false">
      <c r="A11435" s="4" t="str">
        <f aca="false">B11435&amp;"|"&amp;C11435</f>
        <v>tdbR00001023 Ala-GGC|41</v>
      </c>
      <c r="B11435" s="4" t="s">
        <v>193</v>
      </c>
      <c r="C11435" s="4" t="s">
        <v>820</v>
      </c>
      <c r="D11435" s="4" t="n">
        <v>41</v>
      </c>
      <c r="E11435" s="21" t="s">
        <v>780</v>
      </c>
      <c r="F11435" s="22" t="s">
        <v>805</v>
      </c>
    </row>
    <row r="11436" customFormat="false" ht="15" hidden="false" customHeight="false" outlineLevel="0" collapsed="false">
      <c r="A11436" s="4" t="str">
        <f aca="false">B11436&amp;"|"&amp;C11436</f>
        <v>tdbR00001023 Ala-GGC|42</v>
      </c>
      <c r="B11436" s="4" t="s">
        <v>193</v>
      </c>
      <c r="C11436" s="4" t="s">
        <v>821</v>
      </c>
      <c r="D11436" s="4" t="n">
        <v>42</v>
      </c>
      <c r="E11436" s="21" t="s">
        <v>780</v>
      </c>
      <c r="F11436" s="22" t="s">
        <v>805</v>
      </c>
    </row>
    <row r="11437" customFormat="false" ht="15" hidden="false" customHeight="false" outlineLevel="0" collapsed="false">
      <c r="A11437" s="4" t="str">
        <f aca="false">B11437&amp;"|"&amp;C11437</f>
        <v>tdbR00001023 Ala-GGC|43</v>
      </c>
      <c r="B11437" s="4" t="s">
        <v>193</v>
      </c>
      <c r="C11437" s="4" t="s">
        <v>822</v>
      </c>
      <c r="D11437" s="4" t="n">
        <v>43</v>
      </c>
      <c r="E11437" s="21" t="s">
        <v>459</v>
      </c>
      <c r="F11437" s="22" t="s">
        <v>805</v>
      </c>
    </row>
    <row r="11438" customFormat="false" ht="15" hidden="false" customHeight="false" outlineLevel="0" collapsed="false">
      <c r="A11438" s="4" t="str">
        <f aca="false">B11438&amp;"|"&amp;C11438</f>
        <v>tdbR00001023 Ala-GGC|44</v>
      </c>
      <c r="B11438" s="4" t="s">
        <v>193</v>
      </c>
      <c r="C11438" s="4" t="s">
        <v>823</v>
      </c>
      <c r="D11438" s="4" t="n">
        <v>44</v>
      </c>
      <c r="E11438" s="19" t="s">
        <v>780</v>
      </c>
      <c r="F11438" s="20" t="s">
        <v>824</v>
      </c>
    </row>
    <row r="11439" customFormat="false" ht="15" hidden="false" customHeight="false" outlineLevel="0" collapsed="false">
      <c r="A11439" s="4" t="str">
        <f aca="false">B11439&amp;"|"&amp;C11439</f>
        <v>tdbR00001023 Ala-GGC|45</v>
      </c>
      <c r="B11439" s="4" t="s">
        <v>193</v>
      </c>
      <c r="C11439" s="4" t="s">
        <v>825</v>
      </c>
      <c r="D11439" s="4" t="n">
        <v>45</v>
      </c>
      <c r="E11439" s="19" t="s">
        <v>459</v>
      </c>
      <c r="F11439" s="20" t="s">
        <v>824</v>
      </c>
    </row>
    <row r="11440" customFormat="false" ht="15" hidden="false" customHeight="false" outlineLevel="0" collapsed="false">
      <c r="A11440" s="4" t="str">
        <f aca="false">B11440&amp;"|"&amp;C11440</f>
        <v>tdbR00001023 Ala-GGC|46</v>
      </c>
      <c r="B11440" s="4" t="s">
        <v>193</v>
      </c>
      <c r="C11440" s="4" t="s">
        <v>826</v>
      </c>
      <c r="D11440" s="4" t="n">
        <v>46</v>
      </c>
      <c r="E11440" s="19" t="s">
        <v>459</v>
      </c>
      <c r="F11440" s="20" t="s">
        <v>824</v>
      </c>
    </row>
    <row r="11441" customFormat="false" ht="15" hidden="false" customHeight="false" outlineLevel="0" collapsed="false">
      <c r="A11441" s="4" t="str">
        <f aca="false">B11441&amp;"|"&amp;C11441</f>
        <v>tdbR00001023 Ala-GGC|47</v>
      </c>
      <c r="B11441" s="4" t="s">
        <v>193</v>
      </c>
      <c r="C11441" s="4" t="s">
        <v>827</v>
      </c>
      <c r="D11441" s="4" t="n">
        <v>47</v>
      </c>
      <c r="E11441" s="19" t="s">
        <v>777</v>
      </c>
      <c r="F11441" s="20" t="s">
        <v>824</v>
      </c>
    </row>
    <row r="11442" customFormat="false" ht="15" hidden="false" customHeight="false" outlineLevel="0" collapsed="false">
      <c r="A11442" s="4" t="str">
        <f aca="false">B11442&amp;"|"&amp;C11442</f>
        <v>tdbR00001023 Ala-GGC|48</v>
      </c>
      <c r="B11442" s="4" t="s">
        <v>193</v>
      </c>
      <c r="C11442" s="4" t="s">
        <v>828</v>
      </c>
      <c r="D11442" s="4" t="n">
        <v>48</v>
      </c>
      <c r="E11442" s="19" t="s">
        <v>772</v>
      </c>
      <c r="F11442" s="20" t="s">
        <v>824</v>
      </c>
    </row>
    <row r="11443" customFormat="false" ht="15" hidden="false" customHeight="false" outlineLevel="0" collapsed="false">
      <c r="A11443" s="4" t="str">
        <f aca="false">B11443&amp;"|"&amp;C11443</f>
        <v>tdbR00001023 Ala-GGC|49</v>
      </c>
      <c r="B11443" s="4" t="s">
        <v>193</v>
      </c>
      <c r="C11443" s="4" t="s">
        <v>829</v>
      </c>
      <c r="D11443" s="4" t="n">
        <v>49</v>
      </c>
      <c r="E11443" s="23" t="s">
        <v>777</v>
      </c>
      <c r="F11443" s="10" t="s">
        <v>830</v>
      </c>
    </row>
    <row r="11444" customFormat="false" ht="15" hidden="false" customHeight="false" outlineLevel="0" collapsed="false">
      <c r="A11444" s="4" t="str">
        <f aca="false">B11444&amp;"|"&amp;C11444</f>
        <v>tdbR00001023 Ala-GGC|50</v>
      </c>
      <c r="B11444" s="4" t="s">
        <v>193</v>
      </c>
      <c r="C11444" s="4" t="s">
        <v>831</v>
      </c>
      <c r="D11444" s="4" t="n">
        <v>50</v>
      </c>
      <c r="E11444" s="23" t="s">
        <v>459</v>
      </c>
      <c r="F11444" s="10" t="s">
        <v>830</v>
      </c>
    </row>
    <row r="11445" customFormat="false" ht="15" hidden="false" customHeight="false" outlineLevel="0" collapsed="false">
      <c r="A11445" s="4" t="str">
        <f aca="false">B11445&amp;"|"&amp;C11445</f>
        <v>tdbR00001023 Ala-GGC|51</v>
      </c>
      <c r="B11445" s="4" t="s">
        <v>193</v>
      </c>
      <c r="C11445" s="4" t="s">
        <v>832</v>
      </c>
      <c r="D11445" s="4" t="n">
        <v>51</v>
      </c>
      <c r="E11445" s="23" t="s">
        <v>772</v>
      </c>
      <c r="F11445" s="10" t="s">
        <v>830</v>
      </c>
    </row>
    <row r="11446" customFormat="false" ht="15" hidden="false" customHeight="false" outlineLevel="0" collapsed="false">
      <c r="A11446" s="4" t="str">
        <f aca="false">B11446&amp;"|"&amp;C11446</f>
        <v>tdbR00001023 Ala-GGC|52</v>
      </c>
      <c r="B11446" s="4" t="s">
        <v>193</v>
      </c>
      <c r="C11446" s="4" t="s">
        <v>833</v>
      </c>
      <c r="D11446" s="4" t="n">
        <v>52</v>
      </c>
      <c r="E11446" s="23" t="s">
        <v>459</v>
      </c>
      <c r="F11446" s="10" t="s">
        <v>830</v>
      </c>
    </row>
    <row r="11447" customFormat="false" ht="15" hidden="false" customHeight="false" outlineLevel="0" collapsed="false">
      <c r="A11447" s="4" t="str">
        <f aca="false">B11447&amp;"|"&amp;C11447</f>
        <v>tdbR00001023 Ala-GGC|53</v>
      </c>
      <c r="B11447" s="4" t="s">
        <v>193</v>
      </c>
      <c r="C11447" s="4" t="s">
        <v>834</v>
      </c>
      <c r="D11447" s="4" t="n">
        <v>53</v>
      </c>
      <c r="E11447" s="23" t="s">
        <v>459</v>
      </c>
      <c r="F11447" s="10" t="s">
        <v>830</v>
      </c>
    </row>
    <row r="11448" customFormat="false" ht="15" hidden="false" customHeight="false" outlineLevel="0" collapsed="false">
      <c r="A11448" s="4" t="str">
        <f aca="false">B11448&amp;"|"&amp;C11448</f>
        <v>tdbR00001023 Ala-GGC|54</v>
      </c>
      <c r="B11448" s="4" t="s">
        <v>193</v>
      </c>
      <c r="C11448" s="4" t="s">
        <v>835</v>
      </c>
      <c r="D11448" s="4" t="n">
        <v>54</v>
      </c>
      <c r="E11448" s="19" t="s">
        <v>777</v>
      </c>
      <c r="F11448" s="20" t="s">
        <v>836</v>
      </c>
    </row>
    <row r="11449" customFormat="false" ht="15" hidden="false" customHeight="false" outlineLevel="0" collapsed="false">
      <c r="A11449" s="4" t="str">
        <f aca="false">B11449&amp;"|"&amp;C11449</f>
        <v>tdbR00001023 Ala-GGC|55</v>
      </c>
      <c r="B11449" s="4" t="s">
        <v>193</v>
      </c>
      <c r="C11449" s="4" t="s">
        <v>837</v>
      </c>
      <c r="D11449" s="4" t="n">
        <v>55</v>
      </c>
      <c r="E11449" s="19" t="s">
        <v>777</v>
      </c>
      <c r="F11449" s="20" t="s">
        <v>836</v>
      </c>
    </row>
    <row r="11450" customFormat="false" ht="15" hidden="false" customHeight="false" outlineLevel="0" collapsed="false">
      <c r="A11450" s="4" t="str">
        <f aca="false">B11450&amp;"|"&amp;C11450</f>
        <v>tdbR00001023 Ala-GGC|56</v>
      </c>
      <c r="B11450" s="4" t="s">
        <v>193</v>
      </c>
      <c r="C11450" s="4" t="s">
        <v>838</v>
      </c>
      <c r="D11450" s="4" t="n">
        <v>56</v>
      </c>
      <c r="E11450" s="19" t="s">
        <v>772</v>
      </c>
      <c r="F11450" s="20" t="s">
        <v>836</v>
      </c>
    </row>
    <row r="11451" customFormat="false" ht="15" hidden="false" customHeight="false" outlineLevel="0" collapsed="false">
      <c r="A11451" s="4" t="str">
        <f aca="false">B11451&amp;"|"&amp;C11451</f>
        <v>tdbR00001023 Ala-GGC|57</v>
      </c>
      <c r="B11451" s="4" t="s">
        <v>193</v>
      </c>
      <c r="C11451" s="4" t="s">
        <v>839</v>
      </c>
      <c r="D11451" s="4" t="n">
        <v>57</v>
      </c>
      <c r="E11451" s="19" t="s">
        <v>459</v>
      </c>
      <c r="F11451" s="20" t="s">
        <v>836</v>
      </c>
    </row>
    <row r="11452" customFormat="false" ht="15" hidden="false" customHeight="false" outlineLevel="0" collapsed="false">
      <c r="A11452" s="4" t="str">
        <f aca="false">B11452&amp;"|"&amp;C11452</f>
        <v>tdbR00001023 Ala-GGC|58</v>
      </c>
      <c r="B11452" s="4" t="s">
        <v>193</v>
      </c>
      <c r="C11452" s="4" t="s">
        <v>840</v>
      </c>
      <c r="D11452" s="4" t="n">
        <v>58</v>
      </c>
      <c r="E11452" s="19" t="s">
        <v>780</v>
      </c>
      <c r="F11452" s="20" t="s">
        <v>836</v>
      </c>
    </row>
    <row r="11453" customFormat="false" ht="15" hidden="false" customHeight="false" outlineLevel="0" collapsed="false">
      <c r="A11453" s="4" t="str">
        <f aca="false">B11453&amp;"|"&amp;C11453</f>
        <v>tdbR00001023 Ala-GGC|59</v>
      </c>
      <c r="B11453" s="4" t="s">
        <v>193</v>
      </c>
      <c r="C11453" s="4" t="s">
        <v>841</v>
      </c>
      <c r="D11453" s="4" t="n">
        <v>59</v>
      </c>
      <c r="E11453" s="19" t="s">
        <v>777</v>
      </c>
      <c r="F11453" s="20" t="s">
        <v>836</v>
      </c>
    </row>
    <row r="11454" customFormat="false" ht="15" hidden="false" customHeight="false" outlineLevel="0" collapsed="false">
      <c r="A11454" s="4" t="str">
        <f aca="false">B11454&amp;"|"&amp;C11454</f>
        <v>tdbR00001023 Ala-GGC|60</v>
      </c>
      <c r="B11454" s="4" t="s">
        <v>193</v>
      </c>
      <c r="C11454" s="4" t="s">
        <v>842</v>
      </c>
      <c r="D11454" s="4" t="n">
        <v>60</v>
      </c>
      <c r="E11454" s="19" t="s">
        <v>772</v>
      </c>
      <c r="F11454" s="20" t="s">
        <v>836</v>
      </c>
    </row>
    <row r="11455" customFormat="false" ht="15" hidden="false" customHeight="false" outlineLevel="0" collapsed="false">
      <c r="A11455" s="4" t="str">
        <f aca="false">B11455&amp;"|"&amp;C11455</f>
        <v>tdbR00001023 Ala-GGC|61</v>
      </c>
      <c r="B11455" s="4" t="s">
        <v>193</v>
      </c>
      <c r="C11455" s="4" t="s">
        <v>843</v>
      </c>
      <c r="D11455" s="4" t="n">
        <v>61</v>
      </c>
      <c r="E11455" s="23" t="s">
        <v>772</v>
      </c>
      <c r="F11455" s="10" t="s">
        <v>830</v>
      </c>
    </row>
    <row r="11456" customFormat="false" ht="15" hidden="false" customHeight="false" outlineLevel="0" collapsed="false">
      <c r="A11456" s="4" t="str">
        <f aca="false">B11456&amp;"|"&amp;C11456</f>
        <v>tdbR00001023 Ala-GGC|62</v>
      </c>
      <c r="B11456" s="4" t="s">
        <v>193</v>
      </c>
      <c r="C11456" s="4" t="s">
        <v>844</v>
      </c>
      <c r="D11456" s="4" t="n">
        <v>62</v>
      </c>
      <c r="E11456" s="23" t="s">
        <v>772</v>
      </c>
      <c r="F11456" s="10" t="s">
        <v>830</v>
      </c>
    </row>
    <row r="11457" customFormat="false" ht="15" hidden="false" customHeight="false" outlineLevel="0" collapsed="false">
      <c r="A11457" s="4" t="str">
        <f aca="false">B11457&amp;"|"&amp;C11457</f>
        <v>tdbR00001023 Ala-GGC|63</v>
      </c>
      <c r="B11457" s="4" t="s">
        <v>193</v>
      </c>
      <c r="C11457" s="4" t="s">
        <v>845</v>
      </c>
      <c r="D11457" s="4" t="n">
        <v>63</v>
      </c>
      <c r="E11457" s="23" t="s">
        <v>459</v>
      </c>
      <c r="F11457" s="10" t="s">
        <v>830</v>
      </c>
    </row>
    <row r="11458" customFormat="false" ht="15" hidden="false" customHeight="false" outlineLevel="0" collapsed="false">
      <c r="A11458" s="4" t="str">
        <f aca="false">B11458&amp;"|"&amp;C11458</f>
        <v>tdbR00001023 Ala-GGC|64</v>
      </c>
      <c r="B11458" s="4" t="s">
        <v>193</v>
      </c>
      <c r="C11458" s="4" t="s">
        <v>846</v>
      </c>
      <c r="D11458" s="4" t="n">
        <v>64</v>
      </c>
      <c r="E11458" s="23" t="s">
        <v>772</v>
      </c>
      <c r="F11458" s="10" t="s">
        <v>830</v>
      </c>
    </row>
    <row r="11459" customFormat="false" ht="15" hidden="false" customHeight="false" outlineLevel="0" collapsed="false">
      <c r="A11459" s="4" t="str">
        <f aca="false">B11459&amp;"|"&amp;C11459</f>
        <v>tdbR00001023 Ala-GGC|65</v>
      </c>
      <c r="B11459" s="4" t="s">
        <v>193</v>
      </c>
      <c r="C11459" s="4" t="s">
        <v>847</v>
      </c>
      <c r="D11459" s="4" t="n">
        <v>65</v>
      </c>
      <c r="E11459" s="23" t="s">
        <v>780</v>
      </c>
      <c r="F11459" s="10" t="s">
        <v>830</v>
      </c>
    </row>
    <row r="11460" customFormat="false" ht="15" hidden="false" customHeight="false" outlineLevel="0" collapsed="false">
      <c r="A11460" s="4" t="str">
        <f aca="false">B11460&amp;"|"&amp;C11460</f>
        <v>tdbR00001023 Ala-GGC|66</v>
      </c>
      <c r="B11460" s="4" t="s">
        <v>193</v>
      </c>
      <c r="C11460" s="4" t="s">
        <v>848</v>
      </c>
      <c r="D11460" s="4" t="n">
        <v>66</v>
      </c>
      <c r="E11460" s="17" t="s">
        <v>777</v>
      </c>
      <c r="F11460" s="18" t="s">
        <v>768</v>
      </c>
    </row>
    <row r="11461" customFormat="false" ht="15" hidden="false" customHeight="false" outlineLevel="0" collapsed="false">
      <c r="A11461" s="4" t="str">
        <f aca="false">B11461&amp;"|"&amp;C11461</f>
        <v>tdbR00001023 Ala-GGC|67</v>
      </c>
      <c r="B11461" s="4" t="s">
        <v>193</v>
      </c>
      <c r="C11461" s="4" t="s">
        <v>849</v>
      </c>
      <c r="D11461" s="4" t="n">
        <v>67</v>
      </c>
      <c r="E11461" s="17" t="s">
        <v>780</v>
      </c>
      <c r="F11461" s="18" t="s">
        <v>768</v>
      </c>
    </row>
    <row r="11462" customFormat="false" ht="15" hidden="false" customHeight="false" outlineLevel="0" collapsed="false">
      <c r="A11462" s="4" t="str">
        <f aca="false">B11462&amp;"|"&amp;C11462</f>
        <v>tdbR00001023 Ala-GGC|68</v>
      </c>
      <c r="B11462" s="4" t="s">
        <v>193</v>
      </c>
      <c r="C11462" s="4" t="s">
        <v>850</v>
      </c>
      <c r="D11462" s="4" t="n">
        <v>68</v>
      </c>
      <c r="E11462" s="17" t="s">
        <v>459</v>
      </c>
      <c r="F11462" s="18" t="s">
        <v>768</v>
      </c>
    </row>
    <row r="11463" customFormat="false" ht="15" hidden="false" customHeight="false" outlineLevel="0" collapsed="false">
      <c r="A11463" s="4" t="str">
        <f aca="false">B11463&amp;"|"&amp;C11463</f>
        <v>tdbR00001023 Ala-GGC|69</v>
      </c>
      <c r="B11463" s="4" t="s">
        <v>193</v>
      </c>
      <c r="C11463" s="4" t="s">
        <v>851</v>
      </c>
      <c r="D11463" s="4" t="n">
        <v>69</v>
      </c>
      <c r="E11463" s="17" t="s">
        <v>772</v>
      </c>
      <c r="F11463" s="18" t="s">
        <v>768</v>
      </c>
    </row>
    <row r="11464" customFormat="false" ht="15" hidden="false" customHeight="false" outlineLevel="0" collapsed="false">
      <c r="A11464" s="4" t="str">
        <f aca="false">B11464&amp;"|"&amp;C11464</f>
        <v>tdbR00001023 Ala-GGC|70</v>
      </c>
      <c r="B11464" s="4" t="s">
        <v>193</v>
      </c>
      <c r="C11464" s="4" t="s">
        <v>852</v>
      </c>
      <c r="D11464" s="4" t="n">
        <v>70</v>
      </c>
      <c r="E11464" s="17" t="s">
        <v>777</v>
      </c>
      <c r="F11464" s="18" t="s">
        <v>768</v>
      </c>
    </row>
    <row r="11465" customFormat="false" ht="15" hidden="false" customHeight="false" outlineLevel="0" collapsed="false">
      <c r="A11465" s="4" t="str">
        <f aca="false">B11465&amp;"|"&amp;C11465</f>
        <v>tdbR00001023 Ala-GGC|71</v>
      </c>
      <c r="B11465" s="4" t="s">
        <v>193</v>
      </c>
      <c r="C11465" s="4" t="s">
        <v>853</v>
      </c>
      <c r="D11465" s="4" t="n">
        <v>71</v>
      </c>
      <c r="E11465" s="17" t="s">
        <v>772</v>
      </c>
      <c r="F11465" s="18" t="s">
        <v>768</v>
      </c>
    </row>
    <row r="11466" customFormat="false" ht="15" hidden="false" customHeight="false" outlineLevel="0" collapsed="false">
      <c r="A11466" s="4" t="str">
        <f aca="false">B11466&amp;"|"&amp;C11466</f>
        <v>tdbR00001023 Ala-GGC|72</v>
      </c>
      <c r="B11466" s="4" t="s">
        <v>193</v>
      </c>
      <c r="C11466" s="4" t="s">
        <v>854</v>
      </c>
      <c r="D11466" s="4" t="n">
        <v>72</v>
      </c>
      <c r="E11466" s="17" t="s">
        <v>772</v>
      </c>
      <c r="F11466" s="18" t="s">
        <v>768</v>
      </c>
    </row>
    <row r="11467" customFormat="false" ht="15" hidden="false" customHeight="false" outlineLevel="0" collapsed="false">
      <c r="A11467" s="4" t="str">
        <f aca="false">B11467&amp;"|"&amp;C11467</f>
        <v>tdbR00001024 Ala-UGC|1</v>
      </c>
      <c r="B11467" s="4" t="s">
        <v>194</v>
      </c>
      <c r="C11467" s="4" t="s">
        <v>767</v>
      </c>
      <c r="D11467" s="4" t="n">
        <v>1</v>
      </c>
      <c r="E11467" s="17" t="s">
        <v>459</v>
      </c>
      <c r="F11467" s="18" t="s">
        <v>768</v>
      </c>
    </row>
    <row r="11468" customFormat="false" ht="15" hidden="false" customHeight="false" outlineLevel="0" collapsed="false">
      <c r="A11468" s="4" t="str">
        <f aca="false">B11468&amp;"|"&amp;C11468</f>
        <v>tdbR00001024 Ala-UGC|2</v>
      </c>
      <c r="B11468" s="4" t="s">
        <v>194</v>
      </c>
      <c r="C11468" s="4" t="s">
        <v>769</v>
      </c>
      <c r="D11468" s="4" t="n">
        <v>2</v>
      </c>
      <c r="E11468" s="17" t="s">
        <v>459</v>
      </c>
      <c r="F11468" s="18" t="s">
        <v>768</v>
      </c>
    </row>
    <row r="11469" customFormat="false" ht="15" hidden="false" customHeight="false" outlineLevel="0" collapsed="false">
      <c r="A11469" s="4" t="str">
        <f aca="false">B11469&amp;"|"&amp;C11469</f>
        <v>tdbR00001024 Ala-UGC|3</v>
      </c>
      <c r="B11469" s="4" t="s">
        <v>194</v>
      </c>
      <c r="C11469" s="4" t="s">
        <v>770</v>
      </c>
      <c r="D11469" s="4" t="n">
        <v>3</v>
      </c>
      <c r="E11469" s="17" t="s">
        <v>459</v>
      </c>
      <c r="F11469" s="18" t="s">
        <v>768</v>
      </c>
    </row>
    <row r="11470" customFormat="false" ht="15" hidden="false" customHeight="false" outlineLevel="0" collapsed="false">
      <c r="A11470" s="4" t="str">
        <f aca="false">B11470&amp;"|"&amp;C11470</f>
        <v>tdbR00001024 Ala-UGC|4</v>
      </c>
      <c r="B11470" s="4" t="s">
        <v>194</v>
      </c>
      <c r="C11470" s="4" t="s">
        <v>771</v>
      </c>
      <c r="D11470" s="4" t="n">
        <v>4</v>
      </c>
      <c r="E11470" s="17" t="s">
        <v>459</v>
      </c>
      <c r="F11470" s="18" t="s">
        <v>768</v>
      </c>
    </row>
    <row r="11471" customFormat="false" ht="15" hidden="false" customHeight="false" outlineLevel="0" collapsed="false">
      <c r="A11471" s="4" t="str">
        <f aca="false">B11471&amp;"|"&amp;C11471</f>
        <v>tdbR00001024 Ala-UGC|5</v>
      </c>
      <c r="B11471" s="4" t="s">
        <v>194</v>
      </c>
      <c r="C11471" s="4" t="s">
        <v>773</v>
      </c>
      <c r="D11471" s="4" t="n">
        <v>5</v>
      </c>
      <c r="E11471" s="17" t="s">
        <v>777</v>
      </c>
      <c r="F11471" s="18" t="s">
        <v>768</v>
      </c>
    </row>
    <row r="11472" customFormat="false" ht="15" hidden="false" customHeight="false" outlineLevel="0" collapsed="false">
      <c r="A11472" s="4" t="str">
        <f aca="false">B11472&amp;"|"&amp;C11472</f>
        <v>tdbR00001024 Ala-UGC|6</v>
      </c>
      <c r="B11472" s="4" t="s">
        <v>194</v>
      </c>
      <c r="C11472" s="4" t="s">
        <v>774</v>
      </c>
      <c r="D11472" s="4" t="n">
        <v>6</v>
      </c>
      <c r="E11472" s="17" t="s">
        <v>777</v>
      </c>
      <c r="F11472" s="18" t="s">
        <v>768</v>
      </c>
    </row>
    <row r="11473" customFormat="false" ht="15" hidden="false" customHeight="false" outlineLevel="0" collapsed="false">
      <c r="A11473" s="4" t="str">
        <f aca="false">B11473&amp;"|"&amp;C11473</f>
        <v>tdbR00001024 Ala-UGC|7</v>
      </c>
      <c r="B11473" s="4" t="s">
        <v>194</v>
      </c>
      <c r="C11473" s="4" t="s">
        <v>775</v>
      </c>
      <c r="D11473" s="4" t="n">
        <v>7</v>
      </c>
      <c r="E11473" s="17" t="s">
        <v>780</v>
      </c>
      <c r="F11473" s="18" t="s">
        <v>768</v>
      </c>
    </row>
    <row r="11474" customFormat="false" ht="15" hidden="false" customHeight="false" outlineLevel="0" collapsed="false">
      <c r="A11474" s="4" t="str">
        <f aca="false">B11474&amp;"|"&amp;C11474</f>
        <v>tdbR00001024 Ala-UGC|8</v>
      </c>
      <c r="B11474" s="4" t="s">
        <v>194</v>
      </c>
      <c r="C11474" s="4" t="s">
        <v>776</v>
      </c>
      <c r="D11474" s="4" t="n">
        <v>8</v>
      </c>
      <c r="E11474" s="3" t="s">
        <v>777</v>
      </c>
      <c r="F11474" s="4" t="s">
        <v>778</v>
      </c>
    </row>
    <row r="11475" customFormat="false" ht="15" hidden="false" customHeight="false" outlineLevel="0" collapsed="false">
      <c r="A11475" s="4" t="str">
        <f aca="false">B11475&amp;"|"&amp;C11475</f>
        <v>tdbR00001024 Ala-UGC|9</v>
      </c>
      <c r="B11475" s="4" t="s">
        <v>194</v>
      </c>
      <c r="C11475" s="4" t="s">
        <v>779</v>
      </c>
      <c r="D11475" s="4" t="n">
        <v>9</v>
      </c>
      <c r="E11475" s="3" t="s">
        <v>780</v>
      </c>
      <c r="F11475" s="4" t="s">
        <v>781</v>
      </c>
    </row>
    <row r="11476" customFormat="false" ht="15" hidden="false" customHeight="false" outlineLevel="0" collapsed="false">
      <c r="A11476" s="4" t="str">
        <f aca="false">B11476&amp;"|"&amp;C11476</f>
        <v>tdbR00001024 Ala-UGC|10</v>
      </c>
      <c r="B11476" s="4" t="s">
        <v>194</v>
      </c>
      <c r="C11476" s="4" t="s">
        <v>782</v>
      </c>
      <c r="D11476" s="4" t="n">
        <v>10</v>
      </c>
      <c r="E11476" s="8" t="s">
        <v>459</v>
      </c>
      <c r="F11476" s="7" t="s">
        <v>783</v>
      </c>
    </row>
    <row r="11477" customFormat="false" ht="15" hidden="false" customHeight="false" outlineLevel="0" collapsed="false">
      <c r="A11477" s="4" t="str">
        <f aca="false">B11477&amp;"|"&amp;C11477</f>
        <v>tdbR00001024 Ala-UGC|11</v>
      </c>
      <c r="B11477" s="4" t="s">
        <v>194</v>
      </c>
      <c r="C11477" s="4" t="s">
        <v>784</v>
      </c>
      <c r="D11477" s="4" t="n">
        <v>11</v>
      </c>
      <c r="E11477" s="8" t="s">
        <v>772</v>
      </c>
      <c r="F11477" s="7" t="s">
        <v>783</v>
      </c>
    </row>
    <row r="11478" customFormat="false" ht="15" hidden="false" customHeight="false" outlineLevel="0" collapsed="false">
      <c r="A11478" s="4" t="str">
        <f aca="false">B11478&amp;"|"&amp;C11478</f>
        <v>tdbR00001024 Ala-UGC|12</v>
      </c>
      <c r="B11478" s="4" t="s">
        <v>194</v>
      </c>
      <c r="C11478" s="4" t="s">
        <v>785</v>
      </c>
      <c r="D11478" s="4" t="n">
        <v>12</v>
      </c>
      <c r="E11478" s="8" t="s">
        <v>777</v>
      </c>
      <c r="F11478" s="7" t="s">
        <v>783</v>
      </c>
    </row>
    <row r="11479" customFormat="false" ht="15" hidden="false" customHeight="false" outlineLevel="0" collapsed="false">
      <c r="A11479" s="4" t="str">
        <f aca="false">B11479&amp;"|"&amp;C11479</f>
        <v>tdbR00001024 Ala-UGC|13</v>
      </c>
      <c r="B11479" s="4" t="s">
        <v>194</v>
      </c>
      <c r="C11479" s="4" t="s">
        <v>786</v>
      </c>
      <c r="D11479" s="4" t="n">
        <v>13</v>
      </c>
      <c r="E11479" s="8" t="s">
        <v>772</v>
      </c>
      <c r="F11479" s="7" t="s">
        <v>783</v>
      </c>
    </row>
    <row r="11480" customFormat="false" ht="15" hidden="false" customHeight="false" outlineLevel="0" collapsed="false">
      <c r="A11480" s="4" t="str">
        <f aca="false">B11480&amp;"|"&amp;C11480</f>
        <v>tdbR00001024 Ala-UGC|14</v>
      </c>
      <c r="B11480" s="4" t="s">
        <v>194</v>
      </c>
      <c r="C11480" s="4" t="s">
        <v>787</v>
      </c>
      <c r="D11480" s="4" t="n">
        <v>14</v>
      </c>
      <c r="E11480" s="19" t="s">
        <v>780</v>
      </c>
      <c r="F11480" s="20" t="s">
        <v>788</v>
      </c>
    </row>
    <row r="11481" customFormat="false" ht="15" hidden="false" customHeight="false" outlineLevel="0" collapsed="false">
      <c r="A11481" s="4" t="str">
        <f aca="false">B11481&amp;"|"&amp;C11481</f>
        <v>tdbR00001024 Ala-UGC|15</v>
      </c>
      <c r="B11481" s="4" t="s">
        <v>194</v>
      </c>
      <c r="C11481" s="4" t="s">
        <v>789</v>
      </c>
      <c r="D11481" s="4" t="n">
        <v>15</v>
      </c>
      <c r="E11481" s="19" t="s">
        <v>459</v>
      </c>
      <c r="F11481" s="20" t="s">
        <v>788</v>
      </c>
    </row>
    <row r="11482" customFormat="false" ht="15" hidden="false" customHeight="false" outlineLevel="0" collapsed="false">
      <c r="A11482" s="4" t="str">
        <f aca="false">B11482&amp;"|"&amp;C11482</f>
        <v>tdbR00001024 Ala-UGC|16</v>
      </c>
      <c r="B11482" s="4" t="s">
        <v>194</v>
      </c>
      <c r="C11482" s="4" t="s">
        <v>790</v>
      </c>
      <c r="D11482" s="4" t="n">
        <v>16</v>
      </c>
      <c r="E11482" s="19" t="s">
        <v>772</v>
      </c>
      <c r="F11482" s="20" t="s">
        <v>788</v>
      </c>
    </row>
    <row r="11483" customFormat="false" ht="15" hidden="false" customHeight="false" outlineLevel="0" collapsed="false">
      <c r="A11483" s="4" t="str">
        <f aca="false">B11483&amp;"|"&amp;C11483</f>
        <v>tdbR00001024 Ala-UGC|17</v>
      </c>
      <c r="B11483" s="4" t="s">
        <v>194</v>
      </c>
      <c r="C11483" s="4" t="s">
        <v>791</v>
      </c>
      <c r="D11483" s="4" t="n">
        <v>17</v>
      </c>
      <c r="E11483" s="19" t="s">
        <v>777</v>
      </c>
      <c r="F11483" s="20" t="s">
        <v>788</v>
      </c>
    </row>
    <row r="11484" customFormat="false" ht="15" hidden="false" customHeight="false" outlineLevel="0" collapsed="false">
      <c r="A11484" s="4" t="str">
        <f aca="false">B11484&amp;"|"&amp;C11484</f>
        <v>tdbR00001024 Ala-UGC|18</v>
      </c>
      <c r="B11484" s="4" t="s">
        <v>194</v>
      </c>
      <c r="C11484" s="4" t="s">
        <v>793</v>
      </c>
      <c r="D11484" s="4" t="n">
        <v>18</v>
      </c>
      <c r="E11484" s="19" t="s">
        <v>459</v>
      </c>
      <c r="F11484" s="20" t="s">
        <v>788</v>
      </c>
    </row>
    <row r="11485" customFormat="false" ht="15" hidden="false" customHeight="false" outlineLevel="0" collapsed="false">
      <c r="A11485" s="4" t="str">
        <f aca="false">B11485&amp;"|"&amp;C11485</f>
        <v>tdbR00001024 Ala-UGC|19</v>
      </c>
      <c r="B11485" s="4" t="s">
        <v>194</v>
      </c>
      <c r="C11485" s="4" t="s">
        <v>794</v>
      </c>
      <c r="D11485" s="4" t="n">
        <v>19</v>
      </c>
      <c r="E11485" s="19" t="s">
        <v>459</v>
      </c>
      <c r="F11485" s="20" t="s">
        <v>788</v>
      </c>
    </row>
    <row r="11486" customFormat="false" ht="15" hidden="false" customHeight="false" outlineLevel="0" collapsed="false">
      <c r="A11486" s="4" t="str">
        <f aca="false">B11486&amp;"|"&amp;C11486</f>
        <v>tdbR00001024 Ala-UGC|20</v>
      </c>
      <c r="B11486" s="4" t="s">
        <v>194</v>
      </c>
      <c r="C11486" s="4" t="s">
        <v>795</v>
      </c>
      <c r="D11486" s="4" t="n">
        <v>20</v>
      </c>
      <c r="E11486" s="19" t="s">
        <v>459</v>
      </c>
      <c r="F11486" s="20" t="s">
        <v>788</v>
      </c>
    </row>
    <row r="11487" customFormat="false" ht="15" hidden="false" customHeight="false" outlineLevel="0" collapsed="false">
      <c r="A11487" s="4" t="str">
        <f aca="false">B11487&amp;"|"&amp;C11487</f>
        <v>tdbR00001024 Ala-UGC|21</v>
      </c>
      <c r="B11487" s="4" t="s">
        <v>194</v>
      </c>
      <c r="C11487" s="4" t="s">
        <v>797</v>
      </c>
      <c r="D11487" s="4" t="n">
        <v>21</v>
      </c>
      <c r="E11487" s="19" t="s">
        <v>780</v>
      </c>
      <c r="F11487" s="20" t="s">
        <v>788</v>
      </c>
    </row>
    <row r="11488" customFormat="false" ht="15" hidden="false" customHeight="false" outlineLevel="0" collapsed="false">
      <c r="A11488" s="4" t="str">
        <f aca="false">B11488&amp;"|"&amp;C11488</f>
        <v>tdbR00001024 Ala-UGC|22</v>
      </c>
      <c r="B11488" s="4" t="s">
        <v>194</v>
      </c>
      <c r="C11488" s="4" t="s">
        <v>798</v>
      </c>
      <c r="D11488" s="4" t="n">
        <v>22</v>
      </c>
      <c r="E11488" s="8" t="s">
        <v>459</v>
      </c>
      <c r="F11488" s="7" t="s">
        <v>783</v>
      </c>
    </row>
    <row r="11489" customFormat="false" ht="15" hidden="false" customHeight="false" outlineLevel="0" collapsed="false">
      <c r="A11489" s="4" t="str">
        <f aca="false">B11489&amp;"|"&amp;C11489</f>
        <v>tdbR00001024 Ala-UGC|23</v>
      </c>
      <c r="B11489" s="4" t="s">
        <v>194</v>
      </c>
      <c r="C11489" s="4" t="s">
        <v>799</v>
      </c>
      <c r="D11489" s="4" t="n">
        <v>23</v>
      </c>
      <c r="E11489" s="8" t="s">
        <v>780</v>
      </c>
      <c r="F11489" s="7" t="s">
        <v>783</v>
      </c>
    </row>
    <row r="11490" customFormat="false" ht="15" hidden="false" customHeight="false" outlineLevel="0" collapsed="false">
      <c r="A11490" s="4" t="str">
        <f aca="false">B11490&amp;"|"&amp;C11490</f>
        <v>tdbR00001024 Ala-UGC|24</v>
      </c>
      <c r="B11490" s="4" t="s">
        <v>194</v>
      </c>
      <c r="C11490" s="4" t="s">
        <v>800</v>
      </c>
      <c r="D11490" s="4" t="n">
        <v>24</v>
      </c>
      <c r="E11490" s="8" t="s">
        <v>459</v>
      </c>
      <c r="F11490" s="7" t="s">
        <v>783</v>
      </c>
    </row>
    <row r="11491" customFormat="false" ht="15" hidden="false" customHeight="false" outlineLevel="0" collapsed="false">
      <c r="A11491" s="4" t="str">
        <f aca="false">B11491&amp;"|"&amp;C11491</f>
        <v>tdbR00001024 Ala-UGC|25</v>
      </c>
      <c r="B11491" s="4" t="s">
        <v>194</v>
      </c>
      <c r="C11491" s="4" t="s">
        <v>801</v>
      </c>
      <c r="D11491" s="4" t="n">
        <v>25</v>
      </c>
      <c r="E11491" s="8" t="s">
        <v>772</v>
      </c>
      <c r="F11491" s="7" t="s">
        <v>783</v>
      </c>
    </row>
    <row r="11492" customFormat="false" ht="15" hidden="false" customHeight="false" outlineLevel="0" collapsed="false">
      <c r="A11492" s="4" t="str">
        <f aca="false">B11492&amp;"|"&amp;C11492</f>
        <v>tdbR00001024 Ala-UGC|26</v>
      </c>
      <c r="B11492" s="4" t="s">
        <v>194</v>
      </c>
      <c r="C11492" s="4" t="s">
        <v>802</v>
      </c>
      <c r="D11492" s="4" t="n">
        <v>26</v>
      </c>
      <c r="E11492" s="3" t="s">
        <v>459</v>
      </c>
      <c r="F11492" s="4" t="s">
        <v>803</v>
      </c>
    </row>
    <row r="11493" customFormat="false" ht="15" hidden="false" customHeight="false" outlineLevel="0" collapsed="false">
      <c r="A11493" s="4" t="str">
        <f aca="false">B11493&amp;"|"&amp;C11493</f>
        <v>tdbR00001024 Ala-UGC|27</v>
      </c>
      <c r="B11493" s="4" t="s">
        <v>194</v>
      </c>
      <c r="C11493" s="4" t="s">
        <v>804</v>
      </c>
      <c r="D11493" s="4" t="n">
        <v>27</v>
      </c>
      <c r="E11493" s="21" t="s">
        <v>772</v>
      </c>
      <c r="F11493" s="22" t="s">
        <v>805</v>
      </c>
    </row>
    <row r="11494" customFormat="false" ht="15" hidden="false" customHeight="false" outlineLevel="0" collapsed="false">
      <c r="A11494" s="4" t="str">
        <f aca="false">B11494&amp;"|"&amp;C11494</f>
        <v>tdbR00001024 Ala-UGC|28</v>
      </c>
      <c r="B11494" s="4" t="s">
        <v>194</v>
      </c>
      <c r="C11494" s="4" t="s">
        <v>806</v>
      </c>
      <c r="D11494" s="4" t="n">
        <v>28</v>
      </c>
      <c r="E11494" s="21" t="s">
        <v>772</v>
      </c>
      <c r="F11494" s="22" t="s">
        <v>805</v>
      </c>
    </row>
    <row r="11495" customFormat="false" ht="15" hidden="false" customHeight="false" outlineLevel="0" collapsed="false">
      <c r="A11495" s="4" t="str">
        <f aca="false">B11495&amp;"|"&amp;C11495</f>
        <v>tdbR00001024 Ala-UGC|29</v>
      </c>
      <c r="B11495" s="4" t="s">
        <v>194</v>
      </c>
      <c r="C11495" s="4" t="s">
        <v>807</v>
      </c>
      <c r="D11495" s="4" t="n">
        <v>29</v>
      </c>
      <c r="E11495" s="21" t="s">
        <v>777</v>
      </c>
      <c r="F11495" s="22" t="s">
        <v>805</v>
      </c>
    </row>
    <row r="11496" customFormat="false" ht="15" hidden="false" customHeight="false" outlineLevel="0" collapsed="false">
      <c r="A11496" s="4" t="str">
        <f aca="false">B11496&amp;"|"&amp;C11496</f>
        <v>tdbR00001024 Ala-UGC|30</v>
      </c>
      <c r="B11496" s="4" t="s">
        <v>194</v>
      </c>
      <c r="C11496" s="4" t="s">
        <v>808</v>
      </c>
      <c r="D11496" s="4" t="n">
        <v>30</v>
      </c>
      <c r="E11496" s="21" t="s">
        <v>459</v>
      </c>
      <c r="F11496" s="22" t="s">
        <v>805</v>
      </c>
    </row>
    <row r="11497" customFormat="false" ht="15" hidden="false" customHeight="false" outlineLevel="0" collapsed="false">
      <c r="A11497" s="4" t="str">
        <f aca="false">B11497&amp;"|"&amp;C11497</f>
        <v>tdbR00001024 Ala-UGC|31</v>
      </c>
      <c r="B11497" s="4" t="s">
        <v>194</v>
      </c>
      <c r="C11497" s="4" t="s">
        <v>809</v>
      </c>
      <c r="D11497" s="4" t="n">
        <v>31</v>
      </c>
      <c r="E11497" s="21" t="s">
        <v>772</v>
      </c>
      <c r="F11497" s="22" t="s">
        <v>805</v>
      </c>
    </row>
    <row r="11498" customFormat="false" ht="15" hidden="false" customHeight="false" outlineLevel="0" collapsed="false">
      <c r="A11498" s="4" t="str">
        <f aca="false">B11498&amp;"|"&amp;C11498</f>
        <v>tdbR00001024 Ala-UGC|32</v>
      </c>
      <c r="B11498" s="4" t="s">
        <v>194</v>
      </c>
      <c r="C11498" s="4" t="s">
        <v>810</v>
      </c>
      <c r="D11498" s="4" t="n">
        <v>32</v>
      </c>
      <c r="E11498" s="19" t="s">
        <v>772</v>
      </c>
      <c r="F11498" s="20" t="s">
        <v>811</v>
      </c>
    </row>
    <row r="11499" customFormat="false" ht="15" hidden="false" customHeight="false" outlineLevel="0" collapsed="false">
      <c r="A11499" s="4" t="str">
        <f aca="false">B11499&amp;"|"&amp;C11499</f>
        <v>tdbR00001024 Ala-UGC|33</v>
      </c>
      <c r="B11499" s="4" t="s">
        <v>194</v>
      </c>
      <c r="C11499" s="4" t="s">
        <v>812</v>
      </c>
      <c r="D11499" s="4" t="n">
        <v>33</v>
      </c>
      <c r="E11499" s="19" t="s">
        <v>777</v>
      </c>
      <c r="F11499" s="20" t="s">
        <v>811</v>
      </c>
    </row>
    <row r="11500" customFormat="false" ht="15" hidden="false" customHeight="false" outlineLevel="0" collapsed="false">
      <c r="A11500" s="4" t="str">
        <f aca="false">B11500&amp;"|"&amp;C11500</f>
        <v>tdbR00001024 Ala-UGC|34</v>
      </c>
      <c r="B11500" s="4" t="s">
        <v>194</v>
      </c>
      <c r="C11500" s="4" t="s">
        <v>813</v>
      </c>
      <c r="D11500" s="4" t="n">
        <v>34</v>
      </c>
      <c r="E11500" s="19" t="s">
        <v>777</v>
      </c>
      <c r="F11500" s="20" t="s">
        <v>811</v>
      </c>
    </row>
    <row r="11501" customFormat="false" ht="15" hidden="false" customHeight="false" outlineLevel="0" collapsed="false">
      <c r="A11501" s="4" t="str">
        <f aca="false">B11501&amp;"|"&amp;C11501</f>
        <v>tdbR00001024 Ala-UGC|35</v>
      </c>
      <c r="B11501" s="4" t="s">
        <v>194</v>
      </c>
      <c r="C11501" s="4" t="s">
        <v>814</v>
      </c>
      <c r="D11501" s="4" t="n">
        <v>35</v>
      </c>
      <c r="E11501" s="19" t="s">
        <v>459</v>
      </c>
      <c r="F11501" s="20" t="s">
        <v>811</v>
      </c>
    </row>
    <row r="11502" customFormat="false" ht="15" hidden="false" customHeight="false" outlineLevel="0" collapsed="false">
      <c r="A11502" s="4" t="str">
        <f aca="false">B11502&amp;"|"&amp;C11502</f>
        <v>tdbR00001024 Ala-UGC|36</v>
      </c>
      <c r="B11502" s="4" t="s">
        <v>194</v>
      </c>
      <c r="C11502" s="4" t="s">
        <v>815</v>
      </c>
      <c r="D11502" s="4" t="n">
        <v>36</v>
      </c>
      <c r="E11502" s="19" t="s">
        <v>772</v>
      </c>
      <c r="F11502" s="20" t="s">
        <v>811</v>
      </c>
    </row>
    <row r="11503" customFormat="false" ht="15" hidden="false" customHeight="false" outlineLevel="0" collapsed="false">
      <c r="A11503" s="4" t="str">
        <f aca="false">B11503&amp;"|"&amp;C11503</f>
        <v>tdbR00001024 Ala-UGC|37</v>
      </c>
      <c r="B11503" s="4" t="s">
        <v>194</v>
      </c>
      <c r="C11503" s="4" t="s">
        <v>816</v>
      </c>
      <c r="D11503" s="4" t="n">
        <v>37</v>
      </c>
      <c r="E11503" s="19" t="s">
        <v>780</v>
      </c>
      <c r="F11503" s="20" t="s">
        <v>811</v>
      </c>
    </row>
    <row r="11504" customFormat="false" ht="15" hidden="false" customHeight="false" outlineLevel="0" collapsed="false">
      <c r="A11504" s="4" t="str">
        <f aca="false">B11504&amp;"|"&amp;C11504</f>
        <v>tdbR00001024 Ala-UGC|38</v>
      </c>
      <c r="B11504" s="4" t="s">
        <v>194</v>
      </c>
      <c r="C11504" s="4" t="s">
        <v>817</v>
      </c>
      <c r="D11504" s="4" t="n">
        <v>38</v>
      </c>
      <c r="E11504" s="19" t="s">
        <v>772</v>
      </c>
      <c r="F11504" s="20" t="s">
        <v>811</v>
      </c>
    </row>
    <row r="11505" customFormat="false" ht="15" hidden="false" customHeight="false" outlineLevel="0" collapsed="false">
      <c r="A11505" s="4" t="str">
        <f aca="false">B11505&amp;"|"&amp;C11505</f>
        <v>tdbR00001024 Ala-UGC|39</v>
      </c>
      <c r="B11505" s="4" t="s">
        <v>194</v>
      </c>
      <c r="C11505" s="4" t="s">
        <v>818</v>
      </c>
      <c r="D11505" s="4" t="n">
        <v>39</v>
      </c>
      <c r="E11505" s="21" t="s">
        <v>459</v>
      </c>
      <c r="F11505" s="22" t="s">
        <v>805</v>
      </c>
    </row>
    <row r="11506" customFormat="false" ht="15" hidden="false" customHeight="false" outlineLevel="0" collapsed="false">
      <c r="A11506" s="4" t="str">
        <f aca="false">B11506&amp;"|"&amp;C11506</f>
        <v>tdbR00001024 Ala-UGC|40</v>
      </c>
      <c r="B11506" s="4" t="s">
        <v>194</v>
      </c>
      <c r="C11506" s="4" t="s">
        <v>819</v>
      </c>
      <c r="D11506" s="4" t="n">
        <v>40</v>
      </c>
      <c r="E11506" s="21" t="s">
        <v>772</v>
      </c>
      <c r="F11506" s="22" t="s">
        <v>805</v>
      </c>
    </row>
    <row r="11507" customFormat="false" ht="15" hidden="false" customHeight="false" outlineLevel="0" collapsed="false">
      <c r="A11507" s="4" t="str">
        <f aca="false">B11507&amp;"|"&amp;C11507</f>
        <v>tdbR00001024 Ala-UGC|41</v>
      </c>
      <c r="B11507" s="4" t="s">
        <v>194</v>
      </c>
      <c r="C11507" s="4" t="s">
        <v>820</v>
      </c>
      <c r="D11507" s="4" t="n">
        <v>41</v>
      </c>
      <c r="E11507" s="21" t="s">
        <v>780</v>
      </c>
      <c r="F11507" s="22" t="s">
        <v>805</v>
      </c>
    </row>
    <row r="11508" customFormat="false" ht="15" hidden="false" customHeight="false" outlineLevel="0" collapsed="false">
      <c r="A11508" s="4" t="str">
        <f aca="false">B11508&amp;"|"&amp;C11508</f>
        <v>tdbR00001024 Ala-UGC|42</v>
      </c>
      <c r="B11508" s="4" t="s">
        <v>194</v>
      </c>
      <c r="C11508" s="4" t="s">
        <v>821</v>
      </c>
      <c r="D11508" s="4" t="n">
        <v>42</v>
      </c>
      <c r="E11508" s="21" t="s">
        <v>459</v>
      </c>
      <c r="F11508" s="22" t="s">
        <v>805</v>
      </c>
    </row>
    <row r="11509" customFormat="false" ht="15" hidden="false" customHeight="false" outlineLevel="0" collapsed="false">
      <c r="A11509" s="4" t="str">
        <f aca="false">B11509&amp;"|"&amp;C11509</f>
        <v>tdbR00001024 Ala-UGC|43</v>
      </c>
      <c r="B11509" s="4" t="s">
        <v>194</v>
      </c>
      <c r="C11509" s="4" t="s">
        <v>822</v>
      </c>
      <c r="D11509" s="4" t="n">
        <v>43</v>
      </c>
      <c r="E11509" s="21" t="s">
        <v>459</v>
      </c>
      <c r="F11509" s="22" t="s">
        <v>805</v>
      </c>
    </row>
    <row r="11510" customFormat="false" ht="15" hidden="false" customHeight="false" outlineLevel="0" collapsed="false">
      <c r="A11510" s="4" t="str">
        <f aca="false">B11510&amp;"|"&amp;C11510</f>
        <v>tdbR00001024 Ala-UGC|44</v>
      </c>
      <c r="B11510" s="4" t="s">
        <v>194</v>
      </c>
      <c r="C11510" s="4" t="s">
        <v>823</v>
      </c>
      <c r="D11510" s="4" t="n">
        <v>44</v>
      </c>
      <c r="E11510" s="19" t="s">
        <v>780</v>
      </c>
      <c r="F11510" s="20" t="s">
        <v>824</v>
      </c>
    </row>
    <row r="11511" customFormat="false" ht="15" hidden="false" customHeight="false" outlineLevel="0" collapsed="false">
      <c r="A11511" s="4" t="str">
        <f aca="false">B11511&amp;"|"&amp;C11511</f>
        <v>tdbR00001024 Ala-UGC|45</v>
      </c>
      <c r="B11511" s="4" t="s">
        <v>194</v>
      </c>
      <c r="C11511" s="4" t="s">
        <v>825</v>
      </c>
      <c r="D11511" s="4" t="n">
        <v>45</v>
      </c>
      <c r="E11511" s="19" t="s">
        <v>459</v>
      </c>
      <c r="F11511" s="20" t="s">
        <v>824</v>
      </c>
    </row>
    <row r="11512" customFormat="false" ht="15" hidden="false" customHeight="false" outlineLevel="0" collapsed="false">
      <c r="A11512" s="4" t="str">
        <f aca="false">B11512&amp;"|"&amp;C11512</f>
        <v>tdbR00001024 Ala-UGC|46</v>
      </c>
      <c r="B11512" s="4" t="s">
        <v>194</v>
      </c>
      <c r="C11512" s="4" t="s">
        <v>826</v>
      </c>
      <c r="D11512" s="4" t="n">
        <v>46</v>
      </c>
      <c r="E11512" s="19" t="s">
        <v>459</v>
      </c>
      <c r="F11512" s="20" t="s">
        <v>824</v>
      </c>
    </row>
    <row r="11513" customFormat="false" ht="15" hidden="false" customHeight="false" outlineLevel="0" collapsed="false">
      <c r="A11513" s="4" t="str">
        <f aca="false">B11513&amp;"|"&amp;C11513</f>
        <v>tdbR00001024 Ala-UGC|47</v>
      </c>
      <c r="B11513" s="4" t="s">
        <v>194</v>
      </c>
      <c r="C11513" s="4" t="s">
        <v>827</v>
      </c>
      <c r="D11513" s="4" t="n">
        <v>47</v>
      </c>
      <c r="E11513" s="19" t="s">
        <v>777</v>
      </c>
      <c r="F11513" s="20" t="s">
        <v>824</v>
      </c>
    </row>
    <row r="11514" customFormat="false" ht="15" hidden="false" customHeight="false" outlineLevel="0" collapsed="false">
      <c r="A11514" s="4" t="str">
        <f aca="false">B11514&amp;"|"&amp;C11514</f>
        <v>tdbR00001024 Ala-UGC|48</v>
      </c>
      <c r="B11514" s="4" t="s">
        <v>194</v>
      </c>
      <c r="C11514" s="4" t="s">
        <v>828</v>
      </c>
      <c r="D11514" s="4" t="n">
        <v>48</v>
      </c>
      <c r="E11514" s="19" t="s">
        <v>772</v>
      </c>
      <c r="F11514" s="20" t="s">
        <v>824</v>
      </c>
    </row>
    <row r="11515" customFormat="false" ht="15" hidden="false" customHeight="false" outlineLevel="0" collapsed="false">
      <c r="A11515" s="4" t="str">
        <f aca="false">B11515&amp;"|"&amp;C11515</f>
        <v>tdbR00001024 Ala-UGC|49</v>
      </c>
      <c r="B11515" s="4" t="s">
        <v>194</v>
      </c>
      <c r="C11515" s="4" t="s">
        <v>829</v>
      </c>
      <c r="D11515" s="4" t="n">
        <v>49</v>
      </c>
      <c r="E11515" s="23" t="s">
        <v>777</v>
      </c>
      <c r="F11515" s="10" t="s">
        <v>830</v>
      </c>
    </row>
    <row r="11516" customFormat="false" ht="15" hidden="false" customHeight="false" outlineLevel="0" collapsed="false">
      <c r="A11516" s="4" t="str">
        <f aca="false">B11516&amp;"|"&amp;C11516</f>
        <v>tdbR00001024 Ala-UGC|50</v>
      </c>
      <c r="B11516" s="4" t="s">
        <v>194</v>
      </c>
      <c r="C11516" s="4" t="s">
        <v>831</v>
      </c>
      <c r="D11516" s="4" t="n">
        <v>50</v>
      </c>
      <c r="E11516" s="23" t="s">
        <v>459</v>
      </c>
      <c r="F11516" s="10" t="s">
        <v>830</v>
      </c>
    </row>
    <row r="11517" customFormat="false" ht="15" hidden="false" customHeight="false" outlineLevel="0" collapsed="false">
      <c r="A11517" s="4" t="str">
        <f aca="false">B11517&amp;"|"&amp;C11517</f>
        <v>tdbR00001024 Ala-UGC|51</v>
      </c>
      <c r="B11517" s="4" t="s">
        <v>194</v>
      </c>
      <c r="C11517" s="4" t="s">
        <v>832</v>
      </c>
      <c r="D11517" s="4" t="n">
        <v>51</v>
      </c>
      <c r="E11517" s="23" t="s">
        <v>772</v>
      </c>
      <c r="F11517" s="10" t="s">
        <v>830</v>
      </c>
    </row>
    <row r="11518" customFormat="false" ht="15" hidden="false" customHeight="false" outlineLevel="0" collapsed="false">
      <c r="A11518" s="4" t="str">
        <f aca="false">B11518&amp;"|"&amp;C11518</f>
        <v>tdbR00001024 Ala-UGC|52</v>
      </c>
      <c r="B11518" s="4" t="s">
        <v>194</v>
      </c>
      <c r="C11518" s="4" t="s">
        <v>833</v>
      </c>
      <c r="D11518" s="4" t="n">
        <v>52</v>
      </c>
      <c r="E11518" s="23" t="s">
        <v>459</v>
      </c>
      <c r="F11518" s="10" t="s">
        <v>830</v>
      </c>
    </row>
    <row r="11519" customFormat="false" ht="15" hidden="false" customHeight="false" outlineLevel="0" collapsed="false">
      <c r="A11519" s="4" t="str">
        <f aca="false">B11519&amp;"|"&amp;C11519</f>
        <v>tdbR00001024 Ala-UGC|53</v>
      </c>
      <c r="B11519" s="4" t="s">
        <v>194</v>
      </c>
      <c r="C11519" s="4" t="s">
        <v>834</v>
      </c>
      <c r="D11519" s="4" t="n">
        <v>53</v>
      </c>
      <c r="E11519" s="23" t="s">
        <v>459</v>
      </c>
      <c r="F11519" s="10" t="s">
        <v>830</v>
      </c>
    </row>
    <row r="11520" customFormat="false" ht="15" hidden="false" customHeight="false" outlineLevel="0" collapsed="false">
      <c r="A11520" s="4" t="str">
        <f aca="false">B11520&amp;"|"&amp;C11520</f>
        <v>tdbR00001024 Ala-UGC|54</v>
      </c>
      <c r="B11520" s="4" t="s">
        <v>194</v>
      </c>
      <c r="C11520" s="4" t="s">
        <v>835</v>
      </c>
      <c r="D11520" s="4" t="n">
        <v>54</v>
      </c>
      <c r="E11520" s="19" t="s">
        <v>777</v>
      </c>
      <c r="F11520" s="20" t="s">
        <v>836</v>
      </c>
    </row>
    <row r="11521" customFormat="false" ht="15" hidden="false" customHeight="false" outlineLevel="0" collapsed="false">
      <c r="A11521" s="4" t="str">
        <f aca="false">B11521&amp;"|"&amp;C11521</f>
        <v>tdbR00001024 Ala-UGC|55</v>
      </c>
      <c r="B11521" s="4" t="s">
        <v>194</v>
      </c>
      <c r="C11521" s="4" t="s">
        <v>837</v>
      </c>
      <c r="D11521" s="4" t="n">
        <v>55</v>
      </c>
      <c r="E11521" s="19" t="s">
        <v>777</v>
      </c>
      <c r="F11521" s="20" t="s">
        <v>836</v>
      </c>
    </row>
    <row r="11522" customFormat="false" ht="15" hidden="false" customHeight="false" outlineLevel="0" collapsed="false">
      <c r="A11522" s="4" t="str">
        <f aca="false">B11522&amp;"|"&amp;C11522</f>
        <v>tdbR00001024 Ala-UGC|56</v>
      </c>
      <c r="B11522" s="4" t="s">
        <v>194</v>
      </c>
      <c r="C11522" s="4" t="s">
        <v>838</v>
      </c>
      <c r="D11522" s="4" t="n">
        <v>56</v>
      </c>
      <c r="E11522" s="19" t="s">
        <v>772</v>
      </c>
      <c r="F11522" s="20" t="s">
        <v>836</v>
      </c>
    </row>
    <row r="11523" customFormat="false" ht="15" hidden="false" customHeight="false" outlineLevel="0" collapsed="false">
      <c r="A11523" s="4" t="str">
        <f aca="false">B11523&amp;"|"&amp;C11523</f>
        <v>tdbR00001024 Ala-UGC|57</v>
      </c>
      <c r="B11523" s="4" t="s">
        <v>194</v>
      </c>
      <c r="C11523" s="4" t="s">
        <v>839</v>
      </c>
      <c r="D11523" s="4" t="n">
        <v>57</v>
      </c>
      <c r="E11523" s="19" t="s">
        <v>459</v>
      </c>
      <c r="F11523" s="20" t="s">
        <v>836</v>
      </c>
    </row>
    <row r="11524" customFormat="false" ht="15" hidden="false" customHeight="false" outlineLevel="0" collapsed="false">
      <c r="A11524" s="4" t="str">
        <f aca="false">B11524&amp;"|"&amp;C11524</f>
        <v>tdbR00001024 Ala-UGC|58</v>
      </c>
      <c r="B11524" s="4" t="s">
        <v>194</v>
      </c>
      <c r="C11524" s="4" t="s">
        <v>840</v>
      </c>
      <c r="D11524" s="4" t="n">
        <v>58</v>
      </c>
      <c r="E11524" s="19" t="s">
        <v>780</v>
      </c>
      <c r="F11524" s="20" t="s">
        <v>836</v>
      </c>
    </row>
    <row r="11525" customFormat="false" ht="15" hidden="false" customHeight="false" outlineLevel="0" collapsed="false">
      <c r="A11525" s="4" t="str">
        <f aca="false">B11525&amp;"|"&amp;C11525</f>
        <v>tdbR00001024 Ala-UGC|59</v>
      </c>
      <c r="B11525" s="4" t="s">
        <v>194</v>
      </c>
      <c r="C11525" s="4" t="s">
        <v>841</v>
      </c>
      <c r="D11525" s="4" t="n">
        <v>59</v>
      </c>
      <c r="E11525" s="19" t="s">
        <v>777</v>
      </c>
      <c r="F11525" s="20" t="s">
        <v>836</v>
      </c>
    </row>
    <row r="11526" customFormat="false" ht="15" hidden="false" customHeight="false" outlineLevel="0" collapsed="false">
      <c r="A11526" s="4" t="str">
        <f aca="false">B11526&amp;"|"&amp;C11526</f>
        <v>tdbR00001024 Ala-UGC|60</v>
      </c>
      <c r="B11526" s="4" t="s">
        <v>194</v>
      </c>
      <c r="C11526" s="4" t="s">
        <v>842</v>
      </c>
      <c r="D11526" s="4" t="n">
        <v>60</v>
      </c>
      <c r="E11526" s="19" t="s">
        <v>772</v>
      </c>
      <c r="F11526" s="20" t="s">
        <v>836</v>
      </c>
    </row>
    <row r="11527" customFormat="false" ht="15" hidden="false" customHeight="false" outlineLevel="0" collapsed="false">
      <c r="A11527" s="4" t="str">
        <f aca="false">B11527&amp;"|"&amp;C11527</f>
        <v>tdbR00001024 Ala-UGC|61</v>
      </c>
      <c r="B11527" s="4" t="s">
        <v>194</v>
      </c>
      <c r="C11527" s="4" t="s">
        <v>843</v>
      </c>
      <c r="D11527" s="4" t="n">
        <v>61</v>
      </c>
      <c r="E11527" s="23" t="s">
        <v>772</v>
      </c>
      <c r="F11527" s="10" t="s">
        <v>830</v>
      </c>
    </row>
    <row r="11528" customFormat="false" ht="15" hidden="false" customHeight="false" outlineLevel="0" collapsed="false">
      <c r="A11528" s="4" t="str">
        <f aca="false">B11528&amp;"|"&amp;C11528</f>
        <v>tdbR00001024 Ala-UGC|62</v>
      </c>
      <c r="B11528" s="4" t="s">
        <v>194</v>
      </c>
      <c r="C11528" s="4" t="s">
        <v>844</v>
      </c>
      <c r="D11528" s="4" t="n">
        <v>62</v>
      </c>
      <c r="E11528" s="23" t="s">
        <v>772</v>
      </c>
      <c r="F11528" s="10" t="s">
        <v>830</v>
      </c>
    </row>
    <row r="11529" customFormat="false" ht="15" hidden="false" customHeight="false" outlineLevel="0" collapsed="false">
      <c r="A11529" s="4" t="str">
        <f aca="false">B11529&amp;"|"&amp;C11529</f>
        <v>tdbR00001024 Ala-UGC|63</v>
      </c>
      <c r="B11529" s="4" t="s">
        <v>194</v>
      </c>
      <c r="C11529" s="4" t="s">
        <v>845</v>
      </c>
      <c r="D11529" s="4" t="n">
        <v>63</v>
      </c>
      <c r="E11529" s="23" t="s">
        <v>459</v>
      </c>
      <c r="F11529" s="10" t="s">
        <v>830</v>
      </c>
    </row>
    <row r="11530" customFormat="false" ht="15" hidden="false" customHeight="false" outlineLevel="0" collapsed="false">
      <c r="A11530" s="4" t="str">
        <f aca="false">B11530&amp;"|"&amp;C11530</f>
        <v>tdbR00001024 Ala-UGC|64</v>
      </c>
      <c r="B11530" s="4" t="s">
        <v>194</v>
      </c>
      <c r="C11530" s="4" t="s">
        <v>846</v>
      </c>
      <c r="D11530" s="4" t="n">
        <v>64</v>
      </c>
      <c r="E11530" s="23" t="s">
        <v>772</v>
      </c>
      <c r="F11530" s="10" t="s">
        <v>830</v>
      </c>
    </row>
    <row r="11531" customFormat="false" ht="15" hidden="false" customHeight="false" outlineLevel="0" collapsed="false">
      <c r="A11531" s="4" t="str">
        <f aca="false">B11531&amp;"|"&amp;C11531</f>
        <v>tdbR00001024 Ala-UGC|65</v>
      </c>
      <c r="B11531" s="4" t="s">
        <v>194</v>
      </c>
      <c r="C11531" s="4" t="s">
        <v>847</v>
      </c>
      <c r="D11531" s="4" t="n">
        <v>65</v>
      </c>
      <c r="E11531" s="23" t="s">
        <v>780</v>
      </c>
      <c r="F11531" s="10" t="s">
        <v>830</v>
      </c>
    </row>
    <row r="11532" customFormat="false" ht="15" hidden="false" customHeight="false" outlineLevel="0" collapsed="false">
      <c r="A11532" s="4" t="str">
        <f aca="false">B11532&amp;"|"&amp;C11532</f>
        <v>tdbR00001024 Ala-UGC|66</v>
      </c>
      <c r="B11532" s="4" t="s">
        <v>194</v>
      </c>
      <c r="C11532" s="4" t="s">
        <v>848</v>
      </c>
      <c r="D11532" s="4" t="n">
        <v>66</v>
      </c>
      <c r="E11532" s="17" t="s">
        <v>777</v>
      </c>
      <c r="F11532" s="18" t="s">
        <v>768</v>
      </c>
    </row>
    <row r="11533" customFormat="false" ht="15" hidden="false" customHeight="false" outlineLevel="0" collapsed="false">
      <c r="A11533" s="4" t="str">
        <f aca="false">B11533&amp;"|"&amp;C11533</f>
        <v>tdbR00001024 Ala-UGC|67</v>
      </c>
      <c r="B11533" s="4" t="s">
        <v>194</v>
      </c>
      <c r="C11533" s="4" t="s">
        <v>849</v>
      </c>
      <c r="D11533" s="4" t="n">
        <v>67</v>
      </c>
      <c r="E11533" s="17" t="s">
        <v>780</v>
      </c>
      <c r="F11533" s="18" t="s">
        <v>768</v>
      </c>
    </row>
    <row r="11534" customFormat="false" ht="15" hidden="false" customHeight="false" outlineLevel="0" collapsed="false">
      <c r="A11534" s="4" t="str">
        <f aca="false">B11534&amp;"|"&amp;C11534</f>
        <v>tdbR00001024 Ala-UGC|68</v>
      </c>
      <c r="B11534" s="4" t="s">
        <v>194</v>
      </c>
      <c r="C11534" s="4" t="s">
        <v>850</v>
      </c>
      <c r="D11534" s="4" t="n">
        <v>68</v>
      </c>
      <c r="E11534" s="17" t="s">
        <v>780</v>
      </c>
      <c r="F11534" s="18" t="s">
        <v>768</v>
      </c>
    </row>
    <row r="11535" customFormat="false" ht="15" hidden="false" customHeight="false" outlineLevel="0" collapsed="false">
      <c r="A11535" s="4" t="str">
        <f aca="false">B11535&amp;"|"&amp;C11535</f>
        <v>tdbR00001024 Ala-UGC|69</v>
      </c>
      <c r="B11535" s="4" t="s">
        <v>194</v>
      </c>
      <c r="C11535" s="4" t="s">
        <v>851</v>
      </c>
      <c r="D11535" s="4" t="n">
        <v>69</v>
      </c>
      <c r="E11535" s="17" t="s">
        <v>772</v>
      </c>
      <c r="F11535" s="18" t="s">
        <v>768</v>
      </c>
    </row>
    <row r="11536" customFormat="false" ht="15" hidden="false" customHeight="false" outlineLevel="0" collapsed="false">
      <c r="A11536" s="4" t="str">
        <f aca="false">B11536&amp;"|"&amp;C11536</f>
        <v>tdbR00001024 Ala-UGC|70</v>
      </c>
      <c r="B11536" s="4" t="s">
        <v>194</v>
      </c>
      <c r="C11536" s="4" t="s">
        <v>852</v>
      </c>
      <c r="D11536" s="4" t="n">
        <v>70</v>
      </c>
      <c r="E11536" s="17" t="s">
        <v>777</v>
      </c>
      <c r="F11536" s="18" t="s">
        <v>768</v>
      </c>
    </row>
    <row r="11537" customFormat="false" ht="15" hidden="false" customHeight="false" outlineLevel="0" collapsed="false">
      <c r="A11537" s="4" t="str">
        <f aca="false">B11537&amp;"|"&amp;C11537</f>
        <v>tdbR00001024 Ala-UGC|71</v>
      </c>
      <c r="B11537" s="4" t="s">
        <v>194</v>
      </c>
      <c r="C11537" s="4" t="s">
        <v>853</v>
      </c>
      <c r="D11537" s="4" t="n">
        <v>71</v>
      </c>
      <c r="E11537" s="17" t="s">
        <v>772</v>
      </c>
      <c r="F11537" s="18" t="s">
        <v>768</v>
      </c>
    </row>
    <row r="11538" customFormat="false" ht="15" hidden="false" customHeight="false" outlineLevel="0" collapsed="false">
      <c r="A11538" s="4" t="str">
        <f aca="false">B11538&amp;"|"&amp;C11538</f>
        <v>tdbR00001024 Ala-UGC|72</v>
      </c>
      <c r="B11538" s="4" t="s">
        <v>194</v>
      </c>
      <c r="C11538" s="4" t="s">
        <v>854</v>
      </c>
      <c r="D11538" s="4" t="n">
        <v>72</v>
      </c>
      <c r="E11538" s="17" t="s">
        <v>772</v>
      </c>
      <c r="F11538" s="18" t="s">
        <v>768</v>
      </c>
    </row>
    <row r="11539" customFormat="false" ht="15" hidden="false" customHeight="false" outlineLevel="0" collapsed="false">
      <c r="A11539" s="4" t="str">
        <f aca="false">B11539&amp;"|"&amp;C11539</f>
        <v>tdbR00001027 Arg-CCG|1</v>
      </c>
      <c r="B11539" s="4" t="s">
        <v>195</v>
      </c>
      <c r="C11539" s="4" t="s">
        <v>767</v>
      </c>
      <c r="D11539" s="4" t="n">
        <v>1</v>
      </c>
      <c r="E11539" s="17" t="s">
        <v>459</v>
      </c>
      <c r="F11539" s="18" t="s">
        <v>768</v>
      </c>
    </row>
    <row r="11540" customFormat="false" ht="15" hidden="false" customHeight="false" outlineLevel="0" collapsed="false">
      <c r="A11540" s="4" t="str">
        <f aca="false">B11540&amp;"|"&amp;C11540</f>
        <v>tdbR00001027 Arg-CCG|2</v>
      </c>
      <c r="B11540" s="4" t="s">
        <v>195</v>
      </c>
      <c r="C11540" s="4" t="s">
        <v>769</v>
      </c>
      <c r="D11540" s="4" t="n">
        <v>2</v>
      </c>
      <c r="E11540" s="17" t="s">
        <v>772</v>
      </c>
      <c r="F11540" s="18" t="s">
        <v>768</v>
      </c>
    </row>
    <row r="11541" customFormat="false" ht="15" hidden="false" customHeight="false" outlineLevel="0" collapsed="false">
      <c r="A11541" s="4" t="str">
        <f aca="false">B11541&amp;"|"&amp;C11541</f>
        <v>tdbR00001027 Arg-CCG|3</v>
      </c>
      <c r="B11541" s="4" t="s">
        <v>195</v>
      </c>
      <c r="C11541" s="4" t="s">
        <v>770</v>
      </c>
      <c r="D11541" s="4" t="n">
        <v>3</v>
      </c>
      <c r="E11541" s="17" t="s">
        <v>459</v>
      </c>
      <c r="F11541" s="18" t="s">
        <v>768</v>
      </c>
    </row>
    <row r="11542" customFormat="false" ht="15" hidden="false" customHeight="false" outlineLevel="0" collapsed="false">
      <c r="A11542" s="4" t="str">
        <f aca="false">B11542&amp;"|"&amp;C11542</f>
        <v>tdbR00001027 Arg-CCG|4</v>
      </c>
      <c r="B11542" s="4" t="s">
        <v>195</v>
      </c>
      <c r="C11542" s="4" t="s">
        <v>771</v>
      </c>
      <c r="D11542" s="4" t="n">
        <v>4</v>
      </c>
      <c r="E11542" s="17" t="s">
        <v>772</v>
      </c>
      <c r="F11542" s="18" t="s">
        <v>768</v>
      </c>
    </row>
    <row r="11543" customFormat="false" ht="15" hidden="false" customHeight="false" outlineLevel="0" collapsed="false">
      <c r="A11543" s="4" t="str">
        <f aca="false">B11543&amp;"|"&amp;C11543</f>
        <v>tdbR00001027 Arg-CCG|5</v>
      </c>
      <c r="B11543" s="4" t="s">
        <v>195</v>
      </c>
      <c r="C11543" s="4" t="s">
        <v>773</v>
      </c>
      <c r="D11543" s="4" t="n">
        <v>5</v>
      </c>
      <c r="E11543" s="17" t="s">
        <v>772</v>
      </c>
      <c r="F11543" s="18" t="s">
        <v>768</v>
      </c>
    </row>
    <row r="11544" customFormat="false" ht="15" hidden="false" customHeight="false" outlineLevel="0" collapsed="false">
      <c r="A11544" s="4" t="str">
        <f aca="false">B11544&amp;"|"&amp;C11544</f>
        <v>tdbR00001027 Arg-CCG|6</v>
      </c>
      <c r="B11544" s="4" t="s">
        <v>195</v>
      </c>
      <c r="C11544" s="4" t="s">
        <v>774</v>
      </c>
      <c r="D11544" s="4" t="n">
        <v>6</v>
      </c>
      <c r="E11544" s="17" t="s">
        <v>772</v>
      </c>
      <c r="F11544" s="18" t="s">
        <v>768</v>
      </c>
    </row>
    <row r="11545" customFormat="false" ht="15" hidden="false" customHeight="false" outlineLevel="0" collapsed="false">
      <c r="A11545" s="4" t="str">
        <f aca="false">B11545&amp;"|"&amp;C11545</f>
        <v>tdbR00001027 Arg-CCG|7</v>
      </c>
      <c r="B11545" s="4" t="s">
        <v>195</v>
      </c>
      <c r="C11545" s="4" t="s">
        <v>775</v>
      </c>
      <c r="D11545" s="4" t="n">
        <v>7</v>
      </c>
      <c r="E11545" s="17" t="s">
        <v>459</v>
      </c>
      <c r="F11545" s="18" t="s">
        <v>768</v>
      </c>
    </row>
    <row r="11546" customFormat="false" ht="15" hidden="false" customHeight="false" outlineLevel="0" collapsed="false">
      <c r="A11546" s="4" t="str">
        <f aca="false">B11546&amp;"|"&amp;C11546</f>
        <v>tdbR00001027 Arg-CCG|8</v>
      </c>
      <c r="B11546" s="4" t="s">
        <v>195</v>
      </c>
      <c r="C11546" s="4" t="s">
        <v>776</v>
      </c>
      <c r="D11546" s="4" t="n">
        <v>8</v>
      </c>
      <c r="E11546" s="3" t="s">
        <v>777</v>
      </c>
      <c r="F11546" s="4" t="s">
        <v>778</v>
      </c>
    </row>
    <row r="11547" customFormat="false" ht="15" hidden="false" customHeight="false" outlineLevel="0" collapsed="false">
      <c r="A11547" s="4" t="str">
        <f aca="false">B11547&amp;"|"&amp;C11547</f>
        <v>tdbR00001027 Arg-CCG|9</v>
      </c>
      <c r="B11547" s="4" t="s">
        <v>195</v>
      </c>
      <c r="C11547" s="4" t="s">
        <v>779</v>
      </c>
      <c r="D11547" s="4" t="n">
        <v>9</v>
      </c>
      <c r="E11547" s="3" t="s">
        <v>780</v>
      </c>
      <c r="F11547" s="4" t="s">
        <v>781</v>
      </c>
    </row>
    <row r="11548" customFormat="false" ht="15" hidden="false" customHeight="false" outlineLevel="0" collapsed="false">
      <c r="A11548" s="4" t="str">
        <f aca="false">B11548&amp;"|"&amp;C11548</f>
        <v>tdbR00001027 Arg-CCG|10</v>
      </c>
      <c r="B11548" s="4" t="s">
        <v>195</v>
      </c>
      <c r="C11548" s="4" t="s">
        <v>782</v>
      </c>
      <c r="D11548" s="4" t="n">
        <v>10</v>
      </c>
      <c r="E11548" s="8" t="s">
        <v>459</v>
      </c>
      <c r="F11548" s="7" t="s">
        <v>783</v>
      </c>
    </row>
    <row r="11549" customFormat="false" ht="15" hidden="false" customHeight="false" outlineLevel="0" collapsed="false">
      <c r="A11549" s="4" t="str">
        <f aca="false">B11549&amp;"|"&amp;C11549</f>
        <v>tdbR00001027 Arg-CCG|11</v>
      </c>
      <c r="B11549" s="4" t="s">
        <v>195</v>
      </c>
      <c r="C11549" s="4" t="s">
        <v>784</v>
      </c>
      <c r="D11549" s="4" t="n">
        <v>11</v>
      </c>
      <c r="E11549" s="8" t="s">
        <v>772</v>
      </c>
      <c r="F11549" s="7" t="s">
        <v>783</v>
      </c>
    </row>
    <row r="11550" customFormat="false" ht="15" hidden="false" customHeight="false" outlineLevel="0" collapsed="false">
      <c r="A11550" s="4" t="str">
        <f aca="false">B11550&amp;"|"&amp;C11550</f>
        <v>tdbR00001027 Arg-CCG|12</v>
      </c>
      <c r="B11550" s="4" t="s">
        <v>195</v>
      </c>
      <c r="C11550" s="4" t="s">
        <v>785</v>
      </c>
      <c r="D11550" s="4" t="n">
        <v>12</v>
      </c>
      <c r="E11550" s="8" t="s">
        <v>777</v>
      </c>
      <c r="F11550" s="7" t="s">
        <v>783</v>
      </c>
    </row>
    <row r="11551" customFormat="false" ht="15" hidden="false" customHeight="false" outlineLevel="0" collapsed="false">
      <c r="A11551" s="4" t="str">
        <f aca="false">B11551&amp;"|"&amp;C11551</f>
        <v>tdbR00001027 Arg-CCG|13</v>
      </c>
      <c r="B11551" s="4" t="s">
        <v>195</v>
      </c>
      <c r="C11551" s="4" t="s">
        <v>786</v>
      </c>
      <c r="D11551" s="4" t="n">
        <v>13</v>
      </c>
      <c r="E11551" s="8" t="s">
        <v>772</v>
      </c>
      <c r="F11551" s="7" t="s">
        <v>783</v>
      </c>
    </row>
    <row r="11552" customFormat="false" ht="15" hidden="false" customHeight="false" outlineLevel="0" collapsed="false">
      <c r="A11552" s="4" t="str">
        <f aca="false">B11552&amp;"|"&amp;C11552</f>
        <v>tdbR00001027 Arg-CCG|14</v>
      </c>
      <c r="B11552" s="4" t="s">
        <v>195</v>
      </c>
      <c r="C11552" s="4" t="s">
        <v>787</v>
      </c>
      <c r="D11552" s="4" t="n">
        <v>14</v>
      </c>
      <c r="E11552" s="19" t="s">
        <v>780</v>
      </c>
      <c r="F11552" s="20" t="s">
        <v>788</v>
      </c>
    </row>
    <row r="11553" customFormat="false" ht="15" hidden="false" customHeight="false" outlineLevel="0" collapsed="false">
      <c r="A11553" s="4" t="str">
        <f aca="false">B11553&amp;"|"&amp;C11553</f>
        <v>tdbR00001027 Arg-CCG|15</v>
      </c>
      <c r="B11553" s="4" t="s">
        <v>195</v>
      </c>
      <c r="C11553" s="4" t="s">
        <v>789</v>
      </c>
      <c r="D11553" s="4" t="n">
        <v>15</v>
      </c>
      <c r="E11553" s="19" t="s">
        <v>459</v>
      </c>
      <c r="F11553" s="20" t="s">
        <v>788</v>
      </c>
    </row>
    <row r="11554" customFormat="false" ht="15" hidden="false" customHeight="false" outlineLevel="0" collapsed="false">
      <c r="A11554" s="4" t="str">
        <f aca="false">B11554&amp;"|"&amp;C11554</f>
        <v>tdbR00001027 Arg-CCG|16</v>
      </c>
      <c r="B11554" s="4" t="s">
        <v>195</v>
      </c>
      <c r="C11554" s="4" t="s">
        <v>790</v>
      </c>
      <c r="D11554" s="4" t="n">
        <v>16</v>
      </c>
      <c r="E11554" s="19" t="s">
        <v>772</v>
      </c>
      <c r="F11554" s="20" t="s">
        <v>788</v>
      </c>
    </row>
    <row r="11555" customFormat="false" ht="15" hidden="false" customHeight="false" outlineLevel="0" collapsed="false">
      <c r="A11555" s="4" t="str">
        <f aca="false">B11555&amp;"|"&amp;C11555</f>
        <v>tdbR00001027 Arg-CCG|17</v>
      </c>
      <c r="B11555" s="4" t="s">
        <v>195</v>
      </c>
      <c r="C11555" s="4" t="s">
        <v>791</v>
      </c>
      <c r="D11555" s="4" t="n">
        <v>17</v>
      </c>
      <c r="E11555" s="19" t="s">
        <v>777</v>
      </c>
      <c r="F11555" s="20" t="s">
        <v>788</v>
      </c>
    </row>
    <row r="11556" customFormat="false" ht="15" hidden="false" customHeight="false" outlineLevel="0" collapsed="false">
      <c r="A11556" s="4" t="str">
        <f aca="false">B11556&amp;"|"&amp;C11556</f>
        <v>tdbR00001027 Arg-CCG|18</v>
      </c>
      <c r="B11556" s="4" t="s">
        <v>195</v>
      </c>
      <c r="C11556" s="4" t="s">
        <v>793</v>
      </c>
      <c r="D11556" s="4" t="n">
        <v>18</v>
      </c>
      <c r="E11556" s="19" t="s">
        <v>459</v>
      </c>
      <c r="F11556" s="20" t="s">
        <v>788</v>
      </c>
    </row>
    <row r="11557" customFormat="false" ht="15" hidden="false" customHeight="false" outlineLevel="0" collapsed="false">
      <c r="A11557" s="4" t="str">
        <f aca="false">B11557&amp;"|"&amp;C11557</f>
        <v>tdbR00001027 Arg-CCG|19</v>
      </c>
      <c r="B11557" s="4" t="s">
        <v>195</v>
      </c>
      <c r="C11557" s="4" t="s">
        <v>794</v>
      </c>
      <c r="D11557" s="4" t="n">
        <v>19</v>
      </c>
      <c r="E11557" s="19" t="s">
        <v>459</v>
      </c>
      <c r="F11557" s="20" t="s">
        <v>788</v>
      </c>
    </row>
    <row r="11558" customFormat="false" ht="15" hidden="false" customHeight="false" outlineLevel="0" collapsed="false">
      <c r="A11558" s="4" t="str">
        <f aca="false">B11558&amp;"|"&amp;C11558</f>
        <v>tdbR00001027 Arg-CCG|20</v>
      </c>
      <c r="B11558" s="4" t="s">
        <v>195</v>
      </c>
      <c r="C11558" s="4" t="s">
        <v>795</v>
      </c>
      <c r="D11558" s="4" t="n">
        <v>20</v>
      </c>
      <c r="E11558" s="19" t="s">
        <v>780</v>
      </c>
      <c r="F11558" s="20" t="s">
        <v>788</v>
      </c>
    </row>
    <row r="11559" customFormat="false" ht="15" hidden="false" customHeight="false" outlineLevel="0" collapsed="false">
      <c r="A11559" s="4" t="str">
        <f aca="false">B11559&amp;"|"&amp;C11559</f>
        <v>tdbR00001027 Arg-CCG|20a</v>
      </c>
      <c r="B11559" s="4" t="s">
        <v>195</v>
      </c>
      <c r="C11559" s="4" t="s">
        <v>796</v>
      </c>
      <c r="D11559" s="4" t="n">
        <v>21</v>
      </c>
      <c r="E11559" s="19" t="s">
        <v>777</v>
      </c>
      <c r="F11559" s="20" t="s">
        <v>788</v>
      </c>
    </row>
    <row r="11560" customFormat="false" ht="15" hidden="false" customHeight="false" outlineLevel="0" collapsed="false">
      <c r="A11560" s="4" t="str">
        <f aca="false">B11560&amp;"|"&amp;C11560</f>
        <v>tdbR00001027 Arg-CCG|21</v>
      </c>
      <c r="B11560" s="4" t="s">
        <v>195</v>
      </c>
      <c r="C11560" s="4" t="s">
        <v>797</v>
      </c>
      <c r="D11560" s="4" t="n">
        <v>22</v>
      </c>
      <c r="E11560" s="19" t="s">
        <v>780</v>
      </c>
      <c r="F11560" s="20" t="s">
        <v>788</v>
      </c>
    </row>
    <row r="11561" customFormat="false" ht="15" hidden="false" customHeight="false" outlineLevel="0" collapsed="false">
      <c r="A11561" s="4" t="str">
        <f aca="false">B11561&amp;"|"&amp;C11561</f>
        <v>tdbR00001027 Arg-CCG|22</v>
      </c>
      <c r="B11561" s="4" t="s">
        <v>195</v>
      </c>
      <c r="C11561" s="4" t="s">
        <v>798</v>
      </c>
      <c r="D11561" s="4" t="n">
        <v>23</v>
      </c>
      <c r="E11561" s="8" t="s">
        <v>459</v>
      </c>
      <c r="F11561" s="7" t="s">
        <v>783</v>
      </c>
    </row>
    <row r="11562" customFormat="false" ht="15" hidden="false" customHeight="false" outlineLevel="0" collapsed="false">
      <c r="A11562" s="4" t="str">
        <f aca="false">B11562&amp;"|"&amp;C11562</f>
        <v>tdbR00001027 Arg-CCG|23</v>
      </c>
      <c r="B11562" s="4" t="s">
        <v>195</v>
      </c>
      <c r="C11562" s="4" t="s">
        <v>799</v>
      </c>
      <c r="D11562" s="4" t="n">
        <v>24</v>
      </c>
      <c r="E11562" s="8" t="s">
        <v>780</v>
      </c>
      <c r="F11562" s="7" t="s">
        <v>783</v>
      </c>
    </row>
    <row r="11563" customFormat="false" ht="15" hidden="false" customHeight="false" outlineLevel="0" collapsed="false">
      <c r="A11563" s="4" t="str">
        <f aca="false">B11563&amp;"|"&amp;C11563</f>
        <v>tdbR00001027 Arg-CCG|24</v>
      </c>
      <c r="B11563" s="4" t="s">
        <v>195</v>
      </c>
      <c r="C11563" s="4" t="s">
        <v>800</v>
      </c>
      <c r="D11563" s="4" t="n">
        <v>25</v>
      </c>
      <c r="E11563" s="8" t="s">
        <v>459</v>
      </c>
      <c r="F11563" s="7" t="s">
        <v>783</v>
      </c>
    </row>
    <row r="11564" customFormat="false" ht="15" hidden="false" customHeight="false" outlineLevel="0" collapsed="false">
      <c r="A11564" s="4" t="str">
        <f aca="false">B11564&amp;"|"&amp;C11564</f>
        <v>tdbR00001027 Arg-CCG|25</v>
      </c>
      <c r="B11564" s="4" t="s">
        <v>195</v>
      </c>
      <c r="C11564" s="4" t="s">
        <v>801</v>
      </c>
      <c r="D11564" s="4" t="n">
        <v>26</v>
      </c>
      <c r="E11564" s="8" t="s">
        <v>772</v>
      </c>
      <c r="F11564" s="7" t="s">
        <v>783</v>
      </c>
    </row>
    <row r="11565" customFormat="false" ht="15" hidden="false" customHeight="false" outlineLevel="0" collapsed="false">
      <c r="A11565" s="4" t="str">
        <f aca="false">B11565&amp;"|"&amp;C11565</f>
        <v>tdbR00001027 Arg-CCG|26</v>
      </c>
      <c r="B11565" s="4" t="s">
        <v>195</v>
      </c>
      <c r="C11565" s="4" t="s">
        <v>802</v>
      </c>
      <c r="D11565" s="4" t="n">
        <v>27</v>
      </c>
      <c r="E11565" s="3" t="s">
        <v>459</v>
      </c>
      <c r="F11565" s="4" t="s">
        <v>803</v>
      </c>
    </row>
    <row r="11566" customFormat="false" ht="15" hidden="false" customHeight="false" outlineLevel="0" collapsed="false">
      <c r="A11566" s="4" t="str">
        <f aca="false">B11566&amp;"|"&amp;C11566</f>
        <v>tdbR00001027 Arg-CCG|27</v>
      </c>
      <c r="B11566" s="4" t="s">
        <v>195</v>
      </c>
      <c r="C11566" s="4" t="s">
        <v>804</v>
      </c>
      <c r="D11566" s="4" t="n">
        <v>28</v>
      </c>
      <c r="E11566" s="21" t="s">
        <v>777</v>
      </c>
      <c r="F11566" s="22" t="s">
        <v>805</v>
      </c>
    </row>
    <row r="11567" customFormat="false" ht="15" hidden="false" customHeight="false" outlineLevel="0" collapsed="false">
      <c r="A11567" s="4" t="str">
        <f aca="false">B11567&amp;"|"&amp;C11567</f>
        <v>tdbR00001027 Arg-CCG|28</v>
      </c>
      <c r="B11567" s="4" t="s">
        <v>195</v>
      </c>
      <c r="C11567" s="4" t="s">
        <v>806</v>
      </c>
      <c r="D11567" s="4" t="n">
        <v>29</v>
      </c>
      <c r="E11567" s="21" t="s">
        <v>777</v>
      </c>
      <c r="F11567" s="22" t="s">
        <v>805</v>
      </c>
    </row>
    <row r="11568" customFormat="false" ht="15" hidden="false" customHeight="false" outlineLevel="0" collapsed="false">
      <c r="A11568" s="4" t="str">
        <f aca="false">B11568&amp;"|"&amp;C11568</f>
        <v>tdbR00001027 Arg-CCG|29</v>
      </c>
      <c r="B11568" s="4" t="s">
        <v>195</v>
      </c>
      <c r="C11568" s="4" t="s">
        <v>807</v>
      </c>
      <c r="D11568" s="4" t="n">
        <v>30</v>
      </c>
      <c r="E11568" s="21" t="s">
        <v>459</v>
      </c>
      <c r="F11568" s="22" t="s">
        <v>805</v>
      </c>
    </row>
    <row r="11569" customFormat="false" ht="15" hidden="false" customHeight="false" outlineLevel="0" collapsed="false">
      <c r="A11569" s="4" t="str">
        <f aca="false">B11569&amp;"|"&amp;C11569</f>
        <v>tdbR00001027 Arg-CCG|30</v>
      </c>
      <c r="B11569" s="4" t="s">
        <v>195</v>
      </c>
      <c r="C11569" s="4" t="s">
        <v>808</v>
      </c>
      <c r="D11569" s="4" t="n">
        <v>31</v>
      </c>
      <c r="E11569" s="21" t="s">
        <v>459</v>
      </c>
      <c r="F11569" s="22" t="s">
        <v>805</v>
      </c>
    </row>
    <row r="11570" customFormat="false" ht="15" hidden="false" customHeight="false" outlineLevel="0" collapsed="false">
      <c r="A11570" s="4" t="str">
        <f aca="false">B11570&amp;"|"&amp;C11570</f>
        <v>tdbR00001027 Arg-CCG|31</v>
      </c>
      <c r="B11570" s="4" t="s">
        <v>195</v>
      </c>
      <c r="C11570" s="4" t="s">
        <v>809</v>
      </c>
      <c r="D11570" s="4" t="n">
        <v>32</v>
      </c>
      <c r="E11570" s="21" t="s">
        <v>772</v>
      </c>
      <c r="F11570" s="22" t="s">
        <v>805</v>
      </c>
    </row>
    <row r="11571" customFormat="false" ht="15" hidden="false" customHeight="false" outlineLevel="0" collapsed="false">
      <c r="A11571" s="4" t="str">
        <f aca="false">B11571&amp;"|"&amp;C11571</f>
        <v>tdbR00001027 Arg-CCG|32</v>
      </c>
      <c r="B11571" s="4" t="s">
        <v>195</v>
      </c>
      <c r="C11571" s="4" t="s">
        <v>810</v>
      </c>
      <c r="D11571" s="4" t="n">
        <v>33</v>
      </c>
      <c r="E11571" s="19" t="s">
        <v>772</v>
      </c>
      <c r="F11571" s="20" t="s">
        <v>811</v>
      </c>
    </row>
    <row r="11572" customFormat="false" ht="15" hidden="false" customHeight="false" outlineLevel="0" collapsed="false">
      <c r="A11572" s="4" t="str">
        <f aca="false">B11572&amp;"|"&amp;C11572</f>
        <v>tdbR00001027 Arg-CCG|33</v>
      </c>
      <c r="B11572" s="4" t="s">
        <v>195</v>
      </c>
      <c r="C11572" s="4" t="s">
        <v>812</v>
      </c>
      <c r="D11572" s="4" t="n">
        <v>34</v>
      </c>
      <c r="E11572" s="19" t="s">
        <v>777</v>
      </c>
      <c r="F11572" s="20" t="s">
        <v>811</v>
      </c>
    </row>
    <row r="11573" customFormat="false" ht="15" hidden="false" customHeight="false" outlineLevel="0" collapsed="false">
      <c r="A11573" s="4" t="str">
        <f aca="false">B11573&amp;"|"&amp;C11573</f>
        <v>tdbR00001027 Arg-CCG|34</v>
      </c>
      <c r="B11573" s="4" t="s">
        <v>195</v>
      </c>
      <c r="C11573" s="4" t="s">
        <v>813</v>
      </c>
      <c r="D11573" s="4" t="n">
        <v>35</v>
      </c>
      <c r="E11573" s="19" t="s">
        <v>772</v>
      </c>
      <c r="F11573" s="20" t="s">
        <v>811</v>
      </c>
    </row>
    <row r="11574" customFormat="false" ht="15" hidden="false" customHeight="false" outlineLevel="0" collapsed="false">
      <c r="A11574" s="4" t="str">
        <f aca="false">B11574&amp;"|"&amp;C11574</f>
        <v>tdbR00001027 Arg-CCG|35</v>
      </c>
      <c r="B11574" s="4" t="s">
        <v>195</v>
      </c>
      <c r="C11574" s="4" t="s">
        <v>814</v>
      </c>
      <c r="D11574" s="4" t="n">
        <v>36</v>
      </c>
      <c r="E11574" s="19" t="s">
        <v>772</v>
      </c>
      <c r="F11574" s="20" t="s">
        <v>811</v>
      </c>
    </row>
    <row r="11575" customFormat="false" ht="15" hidden="false" customHeight="false" outlineLevel="0" collapsed="false">
      <c r="A11575" s="4" t="str">
        <f aca="false">B11575&amp;"|"&amp;C11575</f>
        <v>tdbR00001027 Arg-CCG|36</v>
      </c>
      <c r="B11575" s="4" t="s">
        <v>195</v>
      </c>
      <c r="C11575" s="4" t="s">
        <v>815</v>
      </c>
      <c r="D11575" s="4" t="n">
        <v>37</v>
      </c>
      <c r="E11575" s="19" t="s">
        <v>459</v>
      </c>
      <c r="F11575" s="20" t="s">
        <v>811</v>
      </c>
    </row>
    <row r="11576" customFormat="false" ht="15" hidden="false" customHeight="false" outlineLevel="0" collapsed="false">
      <c r="A11576" s="4" t="str">
        <f aca="false">B11576&amp;"|"&amp;C11576</f>
        <v>tdbR00001027 Arg-CCG|37</v>
      </c>
      <c r="B11576" s="4" t="s">
        <v>195</v>
      </c>
      <c r="C11576" s="4" t="s">
        <v>816</v>
      </c>
      <c r="D11576" s="4" t="n">
        <v>38</v>
      </c>
      <c r="E11576" s="19" t="s">
        <v>459</v>
      </c>
      <c r="F11576" s="20" t="s">
        <v>811</v>
      </c>
    </row>
    <row r="11577" customFormat="false" ht="15" hidden="false" customHeight="false" outlineLevel="0" collapsed="false">
      <c r="A11577" s="4" t="str">
        <f aca="false">B11577&amp;"|"&amp;C11577</f>
        <v>tdbR00001027 Arg-CCG|38</v>
      </c>
      <c r="B11577" s="4" t="s">
        <v>195</v>
      </c>
      <c r="C11577" s="4" t="s">
        <v>817</v>
      </c>
      <c r="D11577" s="4" t="n">
        <v>39</v>
      </c>
      <c r="E11577" s="19" t="s">
        <v>780</v>
      </c>
      <c r="F11577" s="20" t="s">
        <v>811</v>
      </c>
    </row>
    <row r="11578" customFormat="false" ht="15" hidden="false" customHeight="false" outlineLevel="0" collapsed="false">
      <c r="A11578" s="4" t="str">
        <f aca="false">B11578&amp;"|"&amp;C11578</f>
        <v>tdbR00001027 Arg-CCG|39</v>
      </c>
      <c r="B11578" s="4" t="s">
        <v>195</v>
      </c>
      <c r="C11578" s="4" t="s">
        <v>818</v>
      </c>
      <c r="D11578" s="4" t="n">
        <v>40</v>
      </c>
      <c r="E11578" s="21" t="s">
        <v>459</v>
      </c>
      <c r="F11578" s="22" t="s">
        <v>805</v>
      </c>
    </row>
    <row r="11579" customFormat="false" ht="15" hidden="false" customHeight="false" outlineLevel="0" collapsed="false">
      <c r="A11579" s="4" t="str">
        <f aca="false">B11579&amp;"|"&amp;C11579</f>
        <v>tdbR00001027 Arg-CCG|40</v>
      </c>
      <c r="B11579" s="4" t="s">
        <v>195</v>
      </c>
      <c r="C11579" s="4" t="s">
        <v>819</v>
      </c>
      <c r="D11579" s="4" t="n">
        <v>41</v>
      </c>
      <c r="E11579" s="21" t="s">
        <v>772</v>
      </c>
      <c r="F11579" s="22" t="s">
        <v>805</v>
      </c>
    </row>
    <row r="11580" customFormat="false" ht="15" hidden="false" customHeight="false" outlineLevel="0" collapsed="false">
      <c r="A11580" s="4" t="str">
        <f aca="false">B11580&amp;"|"&amp;C11580</f>
        <v>tdbR00001027 Arg-CCG|41</v>
      </c>
      <c r="B11580" s="4" t="s">
        <v>195</v>
      </c>
      <c r="C11580" s="4" t="s">
        <v>820</v>
      </c>
      <c r="D11580" s="4" t="n">
        <v>42</v>
      </c>
      <c r="E11580" s="21" t="s">
        <v>772</v>
      </c>
      <c r="F11580" s="22" t="s">
        <v>805</v>
      </c>
    </row>
    <row r="11581" customFormat="false" ht="15" hidden="false" customHeight="false" outlineLevel="0" collapsed="false">
      <c r="A11581" s="4" t="str">
        <f aca="false">B11581&amp;"|"&amp;C11581</f>
        <v>tdbR00001027 Arg-CCG|42</v>
      </c>
      <c r="B11581" s="4" t="s">
        <v>195</v>
      </c>
      <c r="C11581" s="4" t="s">
        <v>821</v>
      </c>
      <c r="D11581" s="4" t="n">
        <v>43</v>
      </c>
      <c r="E11581" s="21" t="s">
        <v>780</v>
      </c>
      <c r="F11581" s="22" t="s">
        <v>805</v>
      </c>
    </row>
    <row r="11582" customFormat="false" ht="15" hidden="false" customHeight="false" outlineLevel="0" collapsed="false">
      <c r="A11582" s="4" t="str">
        <f aca="false">B11582&amp;"|"&amp;C11582</f>
        <v>tdbR00001027 Arg-CCG|43</v>
      </c>
      <c r="B11582" s="4" t="s">
        <v>195</v>
      </c>
      <c r="C11582" s="4" t="s">
        <v>822</v>
      </c>
      <c r="D11582" s="4" t="n">
        <v>44</v>
      </c>
      <c r="E11582" s="21" t="s">
        <v>780</v>
      </c>
      <c r="F11582" s="22" t="s">
        <v>805</v>
      </c>
    </row>
    <row r="11583" customFormat="false" ht="15" hidden="false" customHeight="false" outlineLevel="0" collapsed="false">
      <c r="A11583" s="4" t="str">
        <f aca="false">B11583&amp;"|"&amp;C11583</f>
        <v>tdbR00001027 Arg-CCG|44</v>
      </c>
      <c r="B11583" s="4" t="s">
        <v>195</v>
      </c>
      <c r="C11583" s="4" t="s">
        <v>823</v>
      </c>
      <c r="D11583" s="4" t="n">
        <v>45</v>
      </c>
      <c r="E11583" s="19" t="s">
        <v>780</v>
      </c>
      <c r="F11583" s="20" t="s">
        <v>824</v>
      </c>
    </row>
    <row r="11584" customFormat="false" ht="15" hidden="false" customHeight="false" outlineLevel="0" collapsed="false">
      <c r="A11584" s="4" t="str">
        <f aca="false">B11584&amp;"|"&amp;C11584</f>
        <v>tdbR00001027 Arg-CCG|45</v>
      </c>
      <c r="B11584" s="4" t="s">
        <v>195</v>
      </c>
      <c r="C11584" s="4" t="s">
        <v>825</v>
      </c>
      <c r="D11584" s="4" t="n">
        <v>46</v>
      </c>
      <c r="E11584" s="19" t="s">
        <v>459</v>
      </c>
      <c r="F11584" s="20" t="s">
        <v>824</v>
      </c>
    </row>
    <row r="11585" customFormat="false" ht="15" hidden="false" customHeight="false" outlineLevel="0" collapsed="false">
      <c r="A11585" s="4" t="str">
        <f aca="false">B11585&amp;"|"&amp;C11585</f>
        <v>tdbR00001027 Arg-CCG|46</v>
      </c>
      <c r="B11585" s="4" t="s">
        <v>195</v>
      </c>
      <c r="C11585" s="4" t="s">
        <v>826</v>
      </c>
      <c r="D11585" s="4" t="n">
        <v>47</v>
      </c>
      <c r="E11585" s="19" t="s">
        <v>459</v>
      </c>
      <c r="F11585" s="20" t="s">
        <v>824</v>
      </c>
    </row>
    <row r="11586" customFormat="false" ht="15" hidden="false" customHeight="false" outlineLevel="0" collapsed="false">
      <c r="A11586" s="4" t="str">
        <f aca="false">B11586&amp;"|"&amp;C11586</f>
        <v>tdbR00001027 Arg-CCG|47</v>
      </c>
      <c r="B11586" s="4" t="s">
        <v>195</v>
      </c>
      <c r="C11586" s="4" t="s">
        <v>827</v>
      </c>
      <c r="D11586" s="4" t="n">
        <v>48</v>
      </c>
      <c r="E11586" s="19" t="s">
        <v>777</v>
      </c>
      <c r="F11586" s="20" t="s">
        <v>824</v>
      </c>
    </row>
    <row r="11587" customFormat="false" ht="15" hidden="false" customHeight="false" outlineLevel="0" collapsed="false">
      <c r="A11587" s="4" t="str">
        <f aca="false">B11587&amp;"|"&amp;C11587</f>
        <v>tdbR00001027 Arg-CCG|48</v>
      </c>
      <c r="B11587" s="4" t="s">
        <v>195</v>
      </c>
      <c r="C11587" s="4" t="s">
        <v>828</v>
      </c>
      <c r="D11587" s="4" t="n">
        <v>49</v>
      </c>
      <c r="E11587" s="19" t="s">
        <v>772</v>
      </c>
      <c r="F11587" s="20" t="s">
        <v>824</v>
      </c>
    </row>
    <row r="11588" customFormat="false" ht="15" hidden="false" customHeight="false" outlineLevel="0" collapsed="false">
      <c r="A11588" s="4" t="str">
        <f aca="false">B11588&amp;"|"&amp;C11588</f>
        <v>tdbR00001027 Arg-CCG|49</v>
      </c>
      <c r="B11588" s="4" t="s">
        <v>195</v>
      </c>
      <c r="C11588" s="4" t="s">
        <v>829</v>
      </c>
      <c r="D11588" s="4" t="n">
        <v>50</v>
      </c>
      <c r="E11588" s="23" t="s">
        <v>459</v>
      </c>
      <c r="F11588" s="10" t="s">
        <v>830</v>
      </c>
    </row>
    <row r="11589" customFormat="false" ht="15" hidden="false" customHeight="false" outlineLevel="0" collapsed="false">
      <c r="A11589" s="4" t="str">
        <f aca="false">B11589&amp;"|"&amp;C11589</f>
        <v>tdbR00001027 Arg-CCG|50</v>
      </c>
      <c r="B11589" s="4" t="s">
        <v>195</v>
      </c>
      <c r="C11589" s="4" t="s">
        <v>831</v>
      </c>
      <c r="D11589" s="4" t="n">
        <v>51</v>
      </c>
      <c r="E11589" s="23" t="s">
        <v>780</v>
      </c>
      <c r="F11589" s="10" t="s">
        <v>830</v>
      </c>
    </row>
    <row r="11590" customFormat="false" ht="15" hidden="false" customHeight="false" outlineLevel="0" collapsed="false">
      <c r="A11590" s="4" t="str">
        <f aca="false">B11590&amp;"|"&amp;C11590</f>
        <v>tdbR00001027 Arg-CCG|51</v>
      </c>
      <c r="B11590" s="4" t="s">
        <v>195</v>
      </c>
      <c r="C11590" s="4" t="s">
        <v>832</v>
      </c>
      <c r="D11590" s="4" t="n">
        <v>52</v>
      </c>
      <c r="E11590" s="23" t="s">
        <v>780</v>
      </c>
      <c r="F11590" s="10" t="s">
        <v>830</v>
      </c>
    </row>
    <row r="11591" customFormat="false" ht="15" hidden="false" customHeight="false" outlineLevel="0" collapsed="false">
      <c r="A11591" s="4" t="str">
        <f aca="false">B11591&amp;"|"&amp;C11591</f>
        <v>tdbR00001027 Arg-CCG|52</v>
      </c>
      <c r="B11591" s="4" t="s">
        <v>195</v>
      </c>
      <c r="C11591" s="4" t="s">
        <v>833</v>
      </c>
      <c r="D11591" s="4" t="n">
        <v>53</v>
      </c>
      <c r="E11591" s="23" t="s">
        <v>459</v>
      </c>
      <c r="F11591" s="10" t="s">
        <v>830</v>
      </c>
    </row>
    <row r="11592" customFormat="false" ht="15" hidden="false" customHeight="false" outlineLevel="0" collapsed="false">
      <c r="A11592" s="4" t="str">
        <f aca="false">B11592&amp;"|"&amp;C11592</f>
        <v>tdbR00001027 Arg-CCG|53</v>
      </c>
      <c r="B11592" s="4" t="s">
        <v>195</v>
      </c>
      <c r="C11592" s="4" t="s">
        <v>834</v>
      </c>
      <c r="D11592" s="4" t="n">
        <v>54</v>
      </c>
      <c r="E11592" s="23" t="s">
        <v>459</v>
      </c>
      <c r="F11592" s="10" t="s">
        <v>830</v>
      </c>
    </row>
    <row r="11593" customFormat="false" ht="15" hidden="false" customHeight="false" outlineLevel="0" collapsed="false">
      <c r="A11593" s="4" t="str">
        <f aca="false">B11593&amp;"|"&amp;C11593</f>
        <v>tdbR00001027 Arg-CCG|54</v>
      </c>
      <c r="B11593" s="4" t="s">
        <v>195</v>
      </c>
      <c r="C11593" s="4" t="s">
        <v>835</v>
      </c>
      <c r="D11593" s="4" t="n">
        <v>55</v>
      </c>
      <c r="E11593" s="19" t="s">
        <v>777</v>
      </c>
      <c r="F11593" s="20" t="s">
        <v>836</v>
      </c>
    </row>
    <row r="11594" customFormat="false" ht="15" hidden="false" customHeight="false" outlineLevel="0" collapsed="false">
      <c r="A11594" s="4" t="str">
        <f aca="false">B11594&amp;"|"&amp;C11594</f>
        <v>tdbR00001027 Arg-CCG|55</v>
      </c>
      <c r="B11594" s="4" t="s">
        <v>195</v>
      </c>
      <c r="C11594" s="4" t="s">
        <v>837</v>
      </c>
      <c r="D11594" s="4" t="n">
        <v>56</v>
      </c>
      <c r="E11594" s="19" t="s">
        <v>777</v>
      </c>
      <c r="F11594" s="20" t="s">
        <v>836</v>
      </c>
    </row>
    <row r="11595" customFormat="false" ht="15" hidden="false" customHeight="false" outlineLevel="0" collapsed="false">
      <c r="A11595" s="4" t="str">
        <f aca="false">B11595&amp;"|"&amp;C11595</f>
        <v>tdbR00001027 Arg-CCG|56</v>
      </c>
      <c r="B11595" s="4" t="s">
        <v>195</v>
      </c>
      <c r="C11595" s="4" t="s">
        <v>838</v>
      </c>
      <c r="D11595" s="4" t="n">
        <v>57</v>
      </c>
      <c r="E11595" s="19" t="s">
        <v>772</v>
      </c>
      <c r="F11595" s="20" t="s">
        <v>836</v>
      </c>
    </row>
    <row r="11596" customFormat="false" ht="15" hidden="false" customHeight="false" outlineLevel="0" collapsed="false">
      <c r="A11596" s="4" t="str">
        <f aca="false">B11596&amp;"|"&amp;C11596</f>
        <v>tdbR00001027 Arg-CCG|57</v>
      </c>
      <c r="B11596" s="4" t="s">
        <v>195</v>
      </c>
      <c r="C11596" s="4" t="s">
        <v>839</v>
      </c>
      <c r="D11596" s="4" t="n">
        <v>58</v>
      </c>
      <c r="E11596" s="19" t="s">
        <v>780</v>
      </c>
      <c r="F11596" s="20" t="s">
        <v>836</v>
      </c>
    </row>
    <row r="11597" customFormat="false" ht="15" hidden="false" customHeight="false" outlineLevel="0" collapsed="false">
      <c r="A11597" s="4" t="str">
        <f aca="false">B11597&amp;"|"&amp;C11597</f>
        <v>tdbR00001027 Arg-CCG|58</v>
      </c>
      <c r="B11597" s="4" t="s">
        <v>195</v>
      </c>
      <c r="C11597" s="4" t="s">
        <v>840</v>
      </c>
      <c r="D11597" s="4" t="n">
        <v>59</v>
      </c>
      <c r="E11597" s="19" t="s">
        <v>780</v>
      </c>
      <c r="F11597" s="20" t="s">
        <v>836</v>
      </c>
    </row>
    <row r="11598" customFormat="false" ht="15" hidden="false" customHeight="false" outlineLevel="0" collapsed="false">
      <c r="A11598" s="4" t="str">
        <f aca="false">B11598&amp;"|"&amp;C11598</f>
        <v>tdbR00001027 Arg-CCG|59</v>
      </c>
      <c r="B11598" s="4" t="s">
        <v>195</v>
      </c>
      <c r="C11598" s="4" t="s">
        <v>841</v>
      </c>
      <c r="D11598" s="4" t="n">
        <v>60</v>
      </c>
      <c r="E11598" s="19" t="s">
        <v>780</v>
      </c>
      <c r="F11598" s="20" t="s">
        <v>836</v>
      </c>
    </row>
    <row r="11599" customFormat="false" ht="15" hidden="false" customHeight="false" outlineLevel="0" collapsed="false">
      <c r="A11599" s="4" t="str">
        <f aca="false">B11599&amp;"|"&amp;C11599</f>
        <v>tdbR00001027 Arg-CCG|60</v>
      </c>
      <c r="B11599" s="4" t="s">
        <v>195</v>
      </c>
      <c r="C11599" s="4" t="s">
        <v>842</v>
      </c>
      <c r="D11599" s="4" t="n">
        <v>61</v>
      </c>
      <c r="E11599" s="19" t="s">
        <v>777</v>
      </c>
      <c r="F11599" s="20" t="s">
        <v>836</v>
      </c>
    </row>
    <row r="11600" customFormat="false" ht="15" hidden="false" customHeight="false" outlineLevel="0" collapsed="false">
      <c r="A11600" s="4" t="str">
        <f aca="false">B11600&amp;"|"&amp;C11600</f>
        <v>tdbR00001027 Arg-CCG|61</v>
      </c>
      <c r="B11600" s="4" t="s">
        <v>195</v>
      </c>
      <c r="C11600" s="4" t="s">
        <v>843</v>
      </c>
      <c r="D11600" s="4" t="n">
        <v>62</v>
      </c>
      <c r="E11600" s="23" t="s">
        <v>772</v>
      </c>
      <c r="F11600" s="10" t="s">
        <v>830</v>
      </c>
    </row>
    <row r="11601" customFormat="false" ht="15" hidden="false" customHeight="false" outlineLevel="0" collapsed="false">
      <c r="A11601" s="4" t="str">
        <f aca="false">B11601&amp;"|"&amp;C11601</f>
        <v>tdbR00001027 Arg-CCG|62</v>
      </c>
      <c r="B11601" s="4" t="s">
        <v>195</v>
      </c>
      <c r="C11601" s="4" t="s">
        <v>844</v>
      </c>
      <c r="D11601" s="4" t="n">
        <v>63</v>
      </c>
      <c r="E11601" s="23" t="s">
        <v>772</v>
      </c>
      <c r="F11601" s="10" t="s">
        <v>830</v>
      </c>
    </row>
    <row r="11602" customFormat="false" ht="15" hidden="false" customHeight="false" outlineLevel="0" collapsed="false">
      <c r="A11602" s="4" t="str">
        <f aca="false">B11602&amp;"|"&amp;C11602</f>
        <v>tdbR00001027 Arg-CCG|63</v>
      </c>
      <c r="B11602" s="4" t="s">
        <v>195</v>
      </c>
      <c r="C11602" s="4" t="s">
        <v>845</v>
      </c>
      <c r="D11602" s="4" t="n">
        <v>64</v>
      </c>
      <c r="E11602" s="23" t="s">
        <v>777</v>
      </c>
      <c r="F11602" s="10" t="s">
        <v>830</v>
      </c>
    </row>
    <row r="11603" customFormat="false" ht="15" hidden="false" customHeight="false" outlineLevel="0" collapsed="false">
      <c r="A11603" s="4" t="str">
        <f aca="false">B11603&amp;"|"&amp;C11603</f>
        <v>tdbR00001027 Arg-CCG|64</v>
      </c>
      <c r="B11603" s="4" t="s">
        <v>195</v>
      </c>
      <c r="C11603" s="4" t="s">
        <v>846</v>
      </c>
      <c r="D11603" s="4" t="n">
        <v>65</v>
      </c>
      <c r="E11603" s="23" t="s">
        <v>777</v>
      </c>
      <c r="F11603" s="10" t="s">
        <v>830</v>
      </c>
    </row>
    <row r="11604" customFormat="false" ht="15" hidden="false" customHeight="false" outlineLevel="0" collapsed="false">
      <c r="A11604" s="4" t="str">
        <f aca="false">B11604&amp;"|"&amp;C11604</f>
        <v>tdbR00001027 Arg-CCG|65</v>
      </c>
      <c r="B11604" s="4" t="s">
        <v>195</v>
      </c>
      <c r="C11604" s="4" t="s">
        <v>847</v>
      </c>
      <c r="D11604" s="4" t="n">
        <v>66</v>
      </c>
      <c r="E11604" s="23" t="s">
        <v>777</v>
      </c>
      <c r="F11604" s="10" t="s">
        <v>830</v>
      </c>
    </row>
    <row r="11605" customFormat="false" ht="15" hidden="false" customHeight="false" outlineLevel="0" collapsed="false">
      <c r="A11605" s="4" t="str">
        <f aca="false">B11605&amp;"|"&amp;C11605</f>
        <v>tdbR00001027 Arg-CCG|66</v>
      </c>
      <c r="B11605" s="4" t="s">
        <v>195</v>
      </c>
      <c r="C11605" s="4" t="s">
        <v>848</v>
      </c>
      <c r="D11605" s="4" t="n">
        <v>67</v>
      </c>
      <c r="E11605" s="17" t="s">
        <v>772</v>
      </c>
      <c r="F11605" s="18" t="s">
        <v>768</v>
      </c>
    </row>
    <row r="11606" customFormat="false" ht="15" hidden="false" customHeight="false" outlineLevel="0" collapsed="false">
      <c r="A11606" s="4" t="str">
        <f aca="false">B11606&amp;"|"&amp;C11606</f>
        <v>tdbR00001027 Arg-CCG|67</v>
      </c>
      <c r="B11606" s="4" t="s">
        <v>195</v>
      </c>
      <c r="C11606" s="4" t="s">
        <v>849</v>
      </c>
      <c r="D11606" s="4" t="n">
        <v>68</v>
      </c>
      <c r="E11606" s="17" t="s">
        <v>459</v>
      </c>
      <c r="F11606" s="18" t="s">
        <v>768</v>
      </c>
    </row>
    <row r="11607" customFormat="false" ht="15" hidden="false" customHeight="false" outlineLevel="0" collapsed="false">
      <c r="A11607" s="4" t="str">
        <f aca="false">B11607&amp;"|"&amp;C11607</f>
        <v>tdbR00001027 Arg-CCG|68</v>
      </c>
      <c r="B11607" s="4" t="s">
        <v>195</v>
      </c>
      <c r="C11607" s="4" t="s">
        <v>850</v>
      </c>
      <c r="D11607" s="4" t="n">
        <v>69</v>
      </c>
      <c r="E11607" s="17" t="s">
        <v>459</v>
      </c>
      <c r="F11607" s="18" t="s">
        <v>768</v>
      </c>
    </row>
    <row r="11608" customFormat="false" ht="15" hidden="false" customHeight="false" outlineLevel="0" collapsed="false">
      <c r="A11608" s="4" t="str">
        <f aca="false">B11608&amp;"|"&amp;C11608</f>
        <v>tdbR00001027 Arg-CCG|69</v>
      </c>
      <c r="B11608" s="4" t="s">
        <v>195</v>
      </c>
      <c r="C11608" s="4" t="s">
        <v>851</v>
      </c>
      <c r="D11608" s="4" t="n">
        <v>70</v>
      </c>
      <c r="E11608" s="17" t="s">
        <v>459</v>
      </c>
      <c r="F11608" s="18" t="s">
        <v>768</v>
      </c>
    </row>
    <row r="11609" customFormat="false" ht="15" hidden="false" customHeight="false" outlineLevel="0" collapsed="false">
      <c r="A11609" s="4" t="str">
        <f aca="false">B11609&amp;"|"&amp;C11609</f>
        <v>tdbR00001027 Arg-CCG|70</v>
      </c>
      <c r="B11609" s="4" t="s">
        <v>195</v>
      </c>
      <c r="C11609" s="4" t="s">
        <v>852</v>
      </c>
      <c r="D11609" s="4" t="n">
        <v>71</v>
      </c>
      <c r="E11609" s="17" t="s">
        <v>772</v>
      </c>
      <c r="F11609" s="18" t="s">
        <v>768</v>
      </c>
    </row>
    <row r="11610" customFormat="false" ht="15" hidden="false" customHeight="false" outlineLevel="0" collapsed="false">
      <c r="A11610" s="4" t="str">
        <f aca="false">B11610&amp;"|"&amp;C11610</f>
        <v>tdbR00001027 Arg-CCG|71</v>
      </c>
      <c r="B11610" s="4" t="s">
        <v>195</v>
      </c>
      <c r="C11610" s="4" t="s">
        <v>853</v>
      </c>
      <c r="D11610" s="4" t="n">
        <v>72</v>
      </c>
      <c r="E11610" s="17" t="s">
        <v>459</v>
      </c>
      <c r="F11610" s="18" t="s">
        <v>768</v>
      </c>
    </row>
    <row r="11611" customFormat="false" ht="15" hidden="false" customHeight="false" outlineLevel="0" collapsed="false">
      <c r="A11611" s="4" t="str">
        <f aca="false">B11611&amp;"|"&amp;C11611</f>
        <v>tdbR00001027 Arg-CCG|72</v>
      </c>
      <c r="B11611" s="4" t="s">
        <v>195</v>
      </c>
      <c r="C11611" s="4" t="s">
        <v>854</v>
      </c>
      <c r="D11611" s="4" t="n">
        <v>73</v>
      </c>
      <c r="E11611" s="17" t="s">
        <v>772</v>
      </c>
      <c r="F11611" s="18" t="s">
        <v>768</v>
      </c>
    </row>
    <row r="11612" customFormat="false" ht="15" hidden="false" customHeight="false" outlineLevel="0" collapsed="false">
      <c r="A11612" s="4" t="str">
        <f aca="false">B11612&amp;"|"&amp;C11612</f>
        <v>tdbR00001030 Asn-GUU|1</v>
      </c>
      <c r="B11612" s="4" t="s">
        <v>196</v>
      </c>
      <c r="C11612" s="4" t="s">
        <v>767</v>
      </c>
      <c r="D11612" s="4" t="n">
        <v>1</v>
      </c>
      <c r="E11612" s="17" t="s">
        <v>777</v>
      </c>
      <c r="F11612" s="18" t="s">
        <v>768</v>
      </c>
    </row>
    <row r="11613" customFormat="false" ht="15" hidden="false" customHeight="false" outlineLevel="0" collapsed="false">
      <c r="A11613" s="4" t="str">
        <f aca="false">B11613&amp;"|"&amp;C11613</f>
        <v>tdbR00001030 Asn-GUU|2</v>
      </c>
      <c r="B11613" s="4" t="s">
        <v>196</v>
      </c>
      <c r="C11613" s="4" t="s">
        <v>769</v>
      </c>
      <c r="D11613" s="4" t="n">
        <v>2</v>
      </c>
      <c r="E11613" s="17" t="s">
        <v>772</v>
      </c>
      <c r="F11613" s="18" t="s">
        <v>768</v>
      </c>
    </row>
    <row r="11614" customFormat="false" ht="15" hidden="false" customHeight="false" outlineLevel="0" collapsed="false">
      <c r="A11614" s="4" t="str">
        <f aca="false">B11614&amp;"|"&amp;C11614</f>
        <v>tdbR00001030 Asn-GUU|3</v>
      </c>
      <c r="B11614" s="4" t="s">
        <v>196</v>
      </c>
      <c r="C11614" s="4" t="s">
        <v>770</v>
      </c>
      <c r="D11614" s="4" t="n">
        <v>3</v>
      </c>
      <c r="E11614" s="17" t="s">
        <v>772</v>
      </c>
      <c r="F11614" s="18" t="s">
        <v>768</v>
      </c>
    </row>
    <row r="11615" customFormat="false" ht="15" hidden="false" customHeight="false" outlineLevel="0" collapsed="false">
      <c r="A11615" s="4" t="str">
        <f aca="false">B11615&amp;"|"&amp;C11615</f>
        <v>tdbR00001030 Asn-GUU|4</v>
      </c>
      <c r="B11615" s="4" t="s">
        <v>196</v>
      </c>
      <c r="C11615" s="4" t="s">
        <v>771</v>
      </c>
      <c r="D11615" s="4" t="n">
        <v>4</v>
      </c>
      <c r="E11615" s="17" t="s">
        <v>777</v>
      </c>
      <c r="F11615" s="18" t="s">
        <v>768</v>
      </c>
    </row>
    <row r="11616" customFormat="false" ht="15" hidden="false" customHeight="false" outlineLevel="0" collapsed="false">
      <c r="A11616" s="4" t="str">
        <f aca="false">B11616&amp;"|"&amp;C11616</f>
        <v>tdbR00001030 Asn-GUU|5</v>
      </c>
      <c r="B11616" s="4" t="s">
        <v>196</v>
      </c>
      <c r="C11616" s="4" t="s">
        <v>773</v>
      </c>
      <c r="D11616" s="4" t="n">
        <v>5</v>
      </c>
      <c r="E11616" s="17" t="s">
        <v>772</v>
      </c>
      <c r="F11616" s="18" t="s">
        <v>768</v>
      </c>
    </row>
    <row r="11617" customFormat="false" ht="15" hidden="false" customHeight="false" outlineLevel="0" collapsed="false">
      <c r="A11617" s="4" t="str">
        <f aca="false">B11617&amp;"|"&amp;C11617</f>
        <v>tdbR00001030 Asn-GUU|6</v>
      </c>
      <c r="B11617" s="4" t="s">
        <v>196</v>
      </c>
      <c r="C11617" s="4" t="s">
        <v>774</v>
      </c>
      <c r="D11617" s="4" t="n">
        <v>6</v>
      </c>
      <c r="E11617" s="17" t="s">
        <v>772</v>
      </c>
      <c r="F11617" s="18" t="s">
        <v>768</v>
      </c>
    </row>
    <row r="11618" customFormat="false" ht="15" hidden="false" customHeight="false" outlineLevel="0" collapsed="false">
      <c r="A11618" s="4" t="str">
        <f aca="false">B11618&amp;"|"&amp;C11618</f>
        <v>tdbR00001030 Asn-GUU|7</v>
      </c>
      <c r="B11618" s="4" t="s">
        <v>196</v>
      </c>
      <c r="C11618" s="4" t="s">
        <v>775</v>
      </c>
      <c r="D11618" s="4" t="n">
        <v>7</v>
      </c>
      <c r="E11618" s="17" t="s">
        <v>777</v>
      </c>
      <c r="F11618" s="18" t="s">
        <v>768</v>
      </c>
    </row>
    <row r="11619" customFormat="false" ht="15" hidden="false" customHeight="false" outlineLevel="0" collapsed="false">
      <c r="A11619" s="4" t="str">
        <f aca="false">B11619&amp;"|"&amp;C11619</f>
        <v>tdbR00001030 Asn-GUU|8</v>
      </c>
      <c r="B11619" s="4" t="s">
        <v>196</v>
      </c>
      <c r="C11619" s="4" t="s">
        <v>776</v>
      </c>
      <c r="D11619" s="4" t="n">
        <v>8</v>
      </c>
      <c r="E11619" s="3" t="s">
        <v>777</v>
      </c>
      <c r="F11619" s="4" t="s">
        <v>778</v>
      </c>
    </row>
    <row r="11620" customFormat="false" ht="15" hidden="false" customHeight="false" outlineLevel="0" collapsed="false">
      <c r="A11620" s="4" t="str">
        <f aca="false">B11620&amp;"|"&amp;C11620</f>
        <v>tdbR00001030 Asn-GUU|9</v>
      </c>
      <c r="B11620" s="4" t="s">
        <v>196</v>
      </c>
      <c r="C11620" s="4" t="s">
        <v>779</v>
      </c>
      <c r="D11620" s="4" t="n">
        <v>9</v>
      </c>
      <c r="E11620" s="3" t="s">
        <v>780</v>
      </c>
      <c r="F11620" s="4" t="s">
        <v>781</v>
      </c>
    </row>
    <row r="11621" customFormat="false" ht="15" hidden="false" customHeight="false" outlineLevel="0" collapsed="false">
      <c r="A11621" s="4" t="str">
        <f aca="false">B11621&amp;"|"&amp;C11621</f>
        <v>tdbR00001030 Asn-GUU|10</v>
      </c>
      <c r="B11621" s="4" t="s">
        <v>196</v>
      </c>
      <c r="C11621" s="4" t="s">
        <v>782</v>
      </c>
      <c r="D11621" s="4" t="n">
        <v>10</v>
      </c>
      <c r="E11621" s="8" t="s">
        <v>459</v>
      </c>
      <c r="F11621" s="7" t="s">
        <v>783</v>
      </c>
    </row>
    <row r="11622" customFormat="false" ht="15" hidden="false" customHeight="false" outlineLevel="0" collapsed="false">
      <c r="A11622" s="4" t="str">
        <f aca="false">B11622&amp;"|"&amp;C11622</f>
        <v>tdbR00001030 Asn-GUU|11</v>
      </c>
      <c r="B11622" s="4" t="s">
        <v>196</v>
      </c>
      <c r="C11622" s="4" t="s">
        <v>784</v>
      </c>
      <c r="D11622" s="4" t="n">
        <v>11</v>
      </c>
      <c r="E11622" s="8" t="s">
        <v>772</v>
      </c>
      <c r="F11622" s="7" t="s">
        <v>783</v>
      </c>
    </row>
    <row r="11623" customFormat="false" ht="15" hidden="false" customHeight="false" outlineLevel="0" collapsed="false">
      <c r="A11623" s="4" t="str">
        <f aca="false">B11623&amp;"|"&amp;C11623</f>
        <v>tdbR00001030 Asn-GUU|12</v>
      </c>
      <c r="B11623" s="4" t="s">
        <v>196</v>
      </c>
      <c r="C11623" s="4" t="s">
        <v>785</v>
      </c>
      <c r="D11623" s="4" t="n">
        <v>12</v>
      </c>
      <c r="E11623" s="8" t="s">
        <v>777</v>
      </c>
      <c r="F11623" s="7" t="s">
        <v>783</v>
      </c>
    </row>
    <row r="11624" customFormat="false" ht="15" hidden="false" customHeight="false" outlineLevel="0" collapsed="false">
      <c r="A11624" s="4" t="str">
        <f aca="false">B11624&amp;"|"&amp;C11624</f>
        <v>tdbR00001030 Asn-GUU|13</v>
      </c>
      <c r="B11624" s="4" t="s">
        <v>196</v>
      </c>
      <c r="C11624" s="4" t="s">
        <v>786</v>
      </c>
      <c r="D11624" s="4" t="n">
        <v>13</v>
      </c>
      <c r="E11624" s="8" t="s">
        <v>772</v>
      </c>
      <c r="F11624" s="7" t="s">
        <v>783</v>
      </c>
    </row>
    <row r="11625" customFormat="false" ht="15" hidden="false" customHeight="false" outlineLevel="0" collapsed="false">
      <c r="A11625" s="4" t="str">
        <f aca="false">B11625&amp;"|"&amp;C11625</f>
        <v>tdbR00001030 Asn-GUU|14</v>
      </c>
      <c r="B11625" s="4" t="s">
        <v>196</v>
      </c>
      <c r="C11625" s="4" t="s">
        <v>787</v>
      </c>
      <c r="D11625" s="4" t="n">
        <v>14</v>
      </c>
      <c r="E11625" s="19" t="s">
        <v>780</v>
      </c>
      <c r="F11625" s="20" t="s">
        <v>788</v>
      </c>
    </row>
    <row r="11626" customFormat="false" ht="15" hidden="false" customHeight="false" outlineLevel="0" collapsed="false">
      <c r="A11626" s="4" t="str">
        <f aca="false">B11626&amp;"|"&amp;C11626</f>
        <v>tdbR00001030 Asn-GUU|15</v>
      </c>
      <c r="B11626" s="4" t="s">
        <v>196</v>
      </c>
      <c r="C11626" s="4" t="s">
        <v>789</v>
      </c>
      <c r="D11626" s="4" t="n">
        <v>15</v>
      </c>
      <c r="E11626" s="19" t="s">
        <v>459</v>
      </c>
      <c r="F11626" s="20" t="s">
        <v>788</v>
      </c>
    </row>
    <row r="11627" customFormat="false" ht="15" hidden="false" customHeight="false" outlineLevel="0" collapsed="false">
      <c r="A11627" s="4" t="str">
        <f aca="false">B11627&amp;"|"&amp;C11627</f>
        <v>tdbR00001030 Asn-GUU|16</v>
      </c>
      <c r="B11627" s="4" t="s">
        <v>196</v>
      </c>
      <c r="C11627" s="4" t="s">
        <v>790</v>
      </c>
      <c r="D11627" s="4" t="n">
        <v>16</v>
      </c>
      <c r="E11627" s="19" t="s">
        <v>777</v>
      </c>
      <c r="F11627" s="20" t="s">
        <v>788</v>
      </c>
    </row>
    <row r="11628" customFormat="false" ht="15" hidden="false" customHeight="false" outlineLevel="0" collapsed="false">
      <c r="A11628" s="4" t="str">
        <f aca="false">B11628&amp;"|"&amp;C11628</f>
        <v>tdbR00001030 Asn-GUU|17</v>
      </c>
      <c r="B11628" s="4" t="s">
        <v>196</v>
      </c>
      <c r="C11628" s="4" t="s">
        <v>791</v>
      </c>
      <c r="D11628" s="4" t="n">
        <v>17</v>
      </c>
      <c r="E11628" s="19" t="s">
        <v>772</v>
      </c>
      <c r="F11628" s="20" t="s">
        <v>788</v>
      </c>
    </row>
    <row r="11629" customFormat="false" ht="15" hidden="false" customHeight="false" outlineLevel="0" collapsed="false">
      <c r="A11629" s="4" t="str">
        <f aca="false">B11629&amp;"|"&amp;C11629</f>
        <v>tdbR00001030 Asn-GUU|18</v>
      </c>
      <c r="B11629" s="4" t="s">
        <v>196</v>
      </c>
      <c r="C11629" s="4" t="s">
        <v>793</v>
      </c>
      <c r="D11629" s="4" t="n">
        <v>18</v>
      </c>
      <c r="E11629" s="19" t="s">
        <v>459</v>
      </c>
      <c r="F11629" s="20" t="s">
        <v>788</v>
      </c>
    </row>
    <row r="11630" customFormat="false" ht="15" hidden="false" customHeight="false" outlineLevel="0" collapsed="false">
      <c r="A11630" s="4" t="str">
        <f aca="false">B11630&amp;"|"&amp;C11630</f>
        <v>tdbR00001030 Asn-GUU|19</v>
      </c>
      <c r="B11630" s="4" t="s">
        <v>196</v>
      </c>
      <c r="C11630" s="4" t="s">
        <v>794</v>
      </c>
      <c r="D11630" s="4" t="n">
        <v>19</v>
      </c>
      <c r="E11630" s="19" t="s">
        <v>459</v>
      </c>
      <c r="F11630" s="20" t="s">
        <v>788</v>
      </c>
    </row>
    <row r="11631" customFormat="false" ht="15" hidden="false" customHeight="false" outlineLevel="0" collapsed="false">
      <c r="A11631" s="4" t="str">
        <f aca="false">B11631&amp;"|"&amp;C11631</f>
        <v>tdbR00001030 Asn-GUU|20</v>
      </c>
      <c r="B11631" s="4" t="s">
        <v>196</v>
      </c>
      <c r="C11631" s="4" t="s">
        <v>795</v>
      </c>
      <c r="D11631" s="4" t="n">
        <v>20</v>
      </c>
      <c r="E11631" s="19" t="s">
        <v>777</v>
      </c>
      <c r="F11631" s="20" t="s">
        <v>788</v>
      </c>
    </row>
    <row r="11632" customFormat="false" ht="15" hidden="false" customHeight="false" outlineLevel="0" collapsed="false">
      <c r="A11632" s="4" t="str">
        <f aca="false">B11632&amp;"|"&amp;C11632</f>
        <v>tdbR00001030 Asn-GUU|21</v>
      </c>
      <c r="B11632" s="4" t="s">
        <v>196</v>
      </c>
      <c r="C11632" s="4" t="s">
        <v>797</v>
      </c>
      <c r="D11632" s="4" t="n">
        <v>21</v>
      </c>
      <c r="E11632" s="19" t="s">
        <v>780</v>
      </c>
      <c r="F11632" s="20" t="s">
        <v>788</v>
      </c>
    </row>
    <row r="11633" customFormat="false" ht="15" hidden="false" customHeight="false" outlineLevel="0" collapsed="false">
      <c r="A11633" s="4" t="str">
        <f aca="false">B11633&amp;"|"&amp;C11633</f>
        <v>tdbR00001030 Asn-GUU|22</v>
      </c>
      <c r="B11633" s="4" t="s">
        <v>196</v>
      </c>
      <c r="C11633" s="4" t="s">
        <v>798</v>
      </c>
      <c r="D11633" s="4" t="n">
        <v>22</v>
      </c>
      <c r="E11633" s="8" t="s">
        <v>459</v>
      </c>
      <c r="F11633" s="7" t="s">
        <v>783</v>
      </c>
    </row>
    <row r="11634" customFormat="false" ht="15" hidden="false" customHeight="false" outlineLevel="0" collapsed="false">
      <c r="A11634" s="4" t="str">
        <f aca="false">B11634&amp;"|"&amp;C11634</f>
        <v>tdbR00001030 Asn-GUU|23</v>
      </c>
      <c r="B11634" s="4" t="s">
        <v>196</v>
      </c>
      <c r="C11634" s="4" t="s">
        <v>799</v>
      </c>
      <c r="D11634" s="4" t="n">
        <v>23</v>
      </c>
      <c r="E11634" s="8" t="s">
        <v>780</v>
      </c>
      <c r="F11634" s="7" t="s">
        <v>783</v>
      </c>
    </row>
    <row r="11635" customFormat="false" ht="15" hidden="false" customHeight="false" outlineLevel="0" collapsed="false">
      <c r="A11635" s="4" t="str">
        <f aca="false">B11635&amp;"|"&amp;C11635</f>
        <v>tdbR00001030 Asn-GUU|24</v>
      </c>
      <c r="B11635" s="4" t="s">
        <v>196</v>
      </c>
      <c r="C11635" s="4" t="s">
        <v>800</v>
      </c>
      <c r="D11635" s="4" t="n">
        <v>24</v>
      </c>
      <c r="E11635" s="8" t="s">
        <v>459</v>
      </c>
      <c r="F11635" s="7" t="s">
        <v>783</v>
      </c>
    </row>
    <row r="11636" customFormat="false" ht="15" hidden="false" customHeight="false" outlineLevel="0" collapsed="false">
      <c r="A11636" s="4" t="str">
        <f aca="false">B11636&amp;"|"&amp;C11636</f>
        <v>tdbR00001030 Asn-GUU|25</v>
      </c>
      <c r="B11636" s="4" t="s">
        <v>196</v>
      </c>
      <c r="C11636" s="4" t="s">
        <v>801</v>
      </c>
      <c r="D11636" s="4" t="n">
        <v>25</v>
      </c>
      <c r="E11636" s="8" t="s">
        <v>772</v>
      </c>
      <c r="F11636" s="7" t="s">
        <v>783</v>
      </c>
    </row>
    <row r="11637" customFormat="false" ht="15" hidden="false" customHeight="false" outlineLevel="0" collapsed="false">
      <c r="A11637" s="4" t="str">
        <f aca="false">B11637&amp;"|"&amp;C11637</f>
        <v>tdbR00001030 Asn-GUU|26</v>
      </c>
      <c r="B11637" s="4" t="s">
        <v>196</v>
      </c>
      <c r="C11637" s="4" t="s">
        <v>802</v>
      </c>
      <c r="D11637" s="4" t="n">
        <v>26</v>
      </c>
      <c r="E11637" s="3" t="s">
        <v>459</v>
      </c>
      <c r="F11637" s="4" t="s">
        <v>803</v>
      </c>
    </row>
    <row r="11638" customFormat="false" ht="15" hidden="false" customHeight="false" outlineLevel="0" collapsed="false">
      <c r="A11638" s="4" t="str">
        <f aca="false">B11638&amp;"|"&amp;C11638</f>
        <v>tdbR00001030 Asn-GUU|27</v>
      </c>
      <c r="B11638" s="4" t="s">
        <v>196</v>
      </c>
      <c r="C11638" s="4" t="s">
        <v>804</v>
      </c>
      <c r="D11638" s="4" t="n">
        <v>27</v>
      </c>
      <c r="E11638" s="21" t="s">
        <v>780</v>
      </c>
      <c r="F11638" s="22" t="s">
        <v>805</v>
      </c>
    </row>
    <row r="11639" customFormat="false" ht="15" hidden="false" customHeight="false" outlineLevel="0" collapsed="false">
      <c r="A11639" s="4" t="str">
        <f aca="false">B11639&amp;"|"&amp;C11639</f>
        <v>tdbR00001030 Asn-GUU|28</v>
      </c>
      <c r="B11639" s="4" t="s">
        <v>196</v>
      </c>
      <c r="C11639" s="4" t="s">
        <v>806</v>
      </c>
      <c r="D11639" s="4" t="n">
        <v>28</v>
      </c>
      <c r="E11639" s="21" t="s">
        <v>772</v>
      </c>
      <c r="F11639" s="22" t="s">
        <v>805</v>
      </c>
    </row>
    <row r="11640" customFormat="false" ht="15" hidden="false" customHeight="false" outlineLevel="0" collapsed="false">
      <c r="A11640" s="4" t="str">
        <f aca="false">B11640&amp;"|"&amp;C11640</f>
        <v>tdbR00001030 Asn-GUU|29</v>
      </c>
      <c r="B11640" s="4" t="s">
        <v>196</v>
      </c>
      <c r="C11640" s="4" t="s">
        <v>807</v>
      </c>
      <c r="D11640" s="4" t="n">
        <v>29</v>
      </c>
      <c r="E11640" s="21" t="s">
        <v>459</v>
      </c>
      <c r="F11640" s="22" t="s">
        <v>805</v>
      </c>
    </row>
    <row r="11641" customFormat="false" ht="15" hidden="false" customHeight="false" outlineLevel="0" collapsed="false">
      <c r="A11641" s="4" t="str">
        <f aca="false">B11641&amp;"|"&amp;C11641</f>
        <v>tdbR00001030 Asn-GUU|30</v>
      </c>
      <c r="B11641" s="4" t="s">
        <v>196</v>
      </c>
      <c r="C11641" s="4" t="s">
        <v>808</v>
      </c>
      <c r="D11641" s="4" t="n">
        <v>30</v>
      </c>
      <c r="E11641" s="21" t="s">
        <v>459</v>
      </c>
      <c r="F11641" s="22" t="s">
        <v>805</v>
      </c>
    </row>
    <row r="11642" customFormat="false" ht="15" hidden="false" customHeight="false" outlineLevel="0" collapsed="false">
      <c r="A11642" s="4" t="str">
        <f aca="false">B11642&amp;"|"&amp;C11642</f>
        <v>tdbR00001030 Asn-GUU|31</v>
      </c>
      <c r="B11642" s="4" t="s">
        <v>196</v>
      </c>
      <c r="C11642" s="4" t="s">
        <v>809</v>
      </c>
      <c r="D11642" s="4" t="n">
        <v>31</v>
      </c>
      <c r="E11642" s="21" t="s">
        <v>780</v>
      </c>
      <c r="F11642" s="22" t="s">
        <v>805</v>
      </c>
    </row>
    <row r="11643" customFormat="false" ht="15" hidden="false" customHeight="false" outlineLevel="0" collapsed="false">
      <c r="A11643" s="4" t="str">
        <f aca="false">B11643&amp;"|"&amp;C11643</f>
        <v>tdbR00001030 Asn-GUU|32</v>
      </c>
      <c r="B11643" s="4" t="s">
        <v>196</v>
      </c>
      <c r="C11643" s="4" t="s">
        <v>810</v>
      </c>
      <c r="D11643" s="4" t="n">
        <v>32</v>
      </c>
      <c r="E11643" s="19" t="s">
        <v>772</v>
      </c>
      <c r="F11643" s="20" t="s">
        <v>811</v>
      </c>
    </row>
    <row r="11644" customFormat="false" ht="15" hidden="false" customHeight="false" outlineLevel="0" collapsed="false">
      <c r="A11644" s="4" t="str">
        <f aca="false">B11644&amp;"|"&amp;C11644</f>
        <v>tdbR00001030 Asn-GUU|33</v>
      </c>
      <c r="B11644" s="4" t="s">
        <v>196</v>
      </c>
      <c r="C11644" s="4" t="s">
        <v>812</v>
      </c>
      <c r="D11644" s="4" t="n">
        <v>33</v>
      </c>
      <c r="E11644" s="19" t="s">
        <v>777</v>
      </c>
      <c r="F11644" s="20" t="s">
        <v>811</v>
      </c>
    </row>
    <row r="11645" customFormat="false" ht="15" hidden="false" customHeight="false" outlineLevel="0" collapsed="false">
      <c r="A11645" s="4" t="str">
        <f aca="false">B11645&amp;"|"&amp;C11645</f>
        <v>tdbR00001030 Asn-GUU|34</v>
      </c>
      <c r="B11645" s="4" t="s">
        <v>196</v>
      </c>
      <c r="C11645" s="4" t="s">
        <v>813</v>
      </c>
      <c r="D11645" s="4" t="n">
        <v>34</v>
      </c>
      <c r="E11645" s="19" t="s">
        <v>459</v>
      </c>
      <c r="F11645" s="20" t="s">
        <v>811</v>
      </c>
    </row>
    <row r="11646" customFormat="false" ht="15" hidden="false" customHeight="false" outlineLevel="0" collapsed="false">
      <c r="A11646" s="4" t="str">
        <f aca="false">B11646&amp;"|"&amp;C11646</f>
        <v>tdbR00001030 Asn-GUU|35</v>
      </c>
      <c r="B11646" s="4" t="s">
        <v>196</v>
      </c>
      <c r="C11646" s="4" t="s">
        <v>814</v>
      </c>
      <c r="D11646" s="4" t="n">
        <v>35</v>
      </c>
      <c r="E11646" s="19" t="s">
        <v>777</v>
      </c>
      <c r="F11646" s="20" t="s">
        <v>811</v>
      </c>
    </row>
    <row r="11647" customFormat="false" ht="15" hidden="false" customHeight="false" outlineLevel="0" collapsed="false">
      <c r="A11647" s="4" t="str">
        <f aca="false">B11647&amp;"|"&amp;C11647</f>
        <v>tdbR00001030 Asn-GUU|36</v>
      </c>
      <c r="B11647" s="4" t="s">
        <v>196</v>
      </c>
      <c r="C11647" s="4" t="s">
        <v>815</v>
      </c>
      <c r="D11647" s="4" t="n">
        <v>36</v>
      </c>
      <c r="E11647" s="19" t="s">
        <v>777</v>
      </c>
      <c r="F11647" s="20" t="s">
        <v>811</v>
      </c>
    </row>
    <row r="11648" customFormat="false" ht="15" hidden="false" customHeight="false" outlineLevel="0" collapsed="false">
      <c r="A11648" s="4" t="str">
        <f aca="false">B11648&amp;"|"&amp;C11648</f>
        <v>tdbR00001030 Asn-GUU|37</v>
      </c>
      <c r="B11648" s="4" t="s">
        <v>196</v>
      </c>
      <c r="C11648" s="4" t="s">
        <v>816</v>
      </c>
      <c r="D11648" s="4" t="n">
        <v>37</v>
      </c>
      <c r="E11648" s="19" t="s">
        <v>780</v>
      </c>
      <c r="F11648" s="20" t="s">
        <v>811</v>
      </c>
    </row>
    <row r="11649" customFormat="false" ht="15" hidden="false" customHeight="false" outlineLevel="0" collapsed="false">
      <c r="A11649" s="4" t="str">
        <f aca="false">B11649&amp;"|"&amp;C11649</f>
        <v>tdbR00001030 Asn-GUU|38</v>
      </c>
      <c r="B11649" s="4" t="s">
        <v>196</v>
      </c>
      <c r="C11649" s="4" t="s">
        <v>817</v>
      </c>
      <c r="D11649" s="4" t="n">
        <v>38</v>
      </c>
      <c r="E11649" s="19" t="s">
        <v>780</v>
      </c>
      <c r="F11649" s="20" t="s">
        <v>811</v>
      </c>
    </row>
    <row r="11650" customFormat="false" ht="15" hidden="false" customHeight="false" outlineLevel="0" collapsed="false">
      <c r="A11650" s="4" t="str">
        <f aca="false">B11650&amp;"|"&amp;C11650</f>
        <v>tdbR00001030 Asn-GUU|39</v>
      </c>
      <c r="B11650" s="4" t="s">
        <v>196</v>
      </c>
      <c r="C11650" s="4" t="s">
        <v>818</v>
      </c>
      <c r="D11650" s="4" t="n">
        <v>39</v>
      </c>
      <c r="E11650" s="21" t="s">
        <v>777</v>
      </c>
      <c r="F11650" s="22" t="s">
        <v>805</v>
      </c>
    </row>
    <row r="11651" customFormat="false" ht="15" hidden="false" customHeight="false" outlineLevel="0" collapsed="false">
      <c r="A11651" s="4" t="str">
        <f aca="false">B11651&amp;"|"&amp;C11651</f>
        <v>tdbR00001030 Asn-GUU|40</v>
      </c>
      <c r="B11651" s="4" t="s">
        <v>196</v>
      </c>
      <c r="C11651" s="4" t="s">
        <v>819</v>
      </c>
      <c r="D11651" s="4" t="n">
        <v>40</v>
      </c>
      <c r="E11651" s="21" t="s">
        <v>772</v>
      </c>
      <c r="F11651" s="22" t="s">
        <v>805</v>
      </c>
    </row>
    <row r="11652" customFormat="false" ht="15" hidden="false" customHeight="false" outlineLevel="0" collapsed="false">
      <c r="A11652" s="4" t="str">
        <f aca="false">B11652&amp;"|"&amp;C11652</f>
        <v>tdbR00001030 Asn-GUU|41</v>
      </c>
      <c r="B11652" s="4" t="s">
        <v>196</v>
      </c>
      <c r="C11652" s="4" t="s">
        <v>820</v>
      </c>
      <c r="D11652" s="4" t="n">
        <v>41</v>
      </c>
      <c r="E11652" s="21" t="s">
        <v>772</v>
      </c>
      <c r="F11652" s="22" t="s">
        <v>805</v>
      </c>
    </row>
    <row r="11653" customFormat="false" ht="15" hidden="false" customHeight="false" outlineLevel="0" collapsed="false">
      <c r="A11653" s="4" t="str">
        <f aca="false">B11653&amp;"|"&amp;C11653</f>
        <v>tdbR00001030 Asn-GUU|42</v>
      </c>
      <c r="B11653" s="4" t="s">
        <v>196</v>
      </c>
      <c r="C11653" s="4" t="s">
        <v>821</v>
      </c>
      <c r="D11653" s="4" t="n">
        <v>42</v>
      </c>
      <c r="E11653" s="21" t="s">
        <v>459</v>
      </c>
      <c r="F11653" s="22" t="s">
        <v>805</v>
      </c>
    </row>
    <row r="11654" customFormat="false" ht="15" hidden="false" customHeight="false" outlineLevel="0" collapsed="false">
      <c r="A11654" s="4" t="str">
        <f aca="false">B11654&amp;"|"&amp;C11654</f>
        <v>tdbR00001030 Asn-GUU|43</v>
      </c>
      <c r="B11654" s="4" t="s">
        <v>196</v>
      </c>
      <c r="C11654" s="4" t="s">
        <v>822</v>
      </c>
      <c r="D11654" s="4" t="n">
        <v>43</v>
      </c>
      <c r="E11654" s="21" t="s">
        <v>772</v>
      </c>
      <c r="F11654" s="22" t="s">
        <v>805</v>
      </c>
    </row>
    <row r="11655" customFormat="false" ht="15" hidden="false" customHeight="false" outlineLevel="0" collapsed="false">
      <c r="A11655" s="4" t="str">
        <f aca="false">B11655&amp;"|"&amp;C11655</f>
        <v>tdbR00001030 Asn-GUU|44</v>
      </c>
      <c r="B11655" s="4" t="s">
        <v>196</v>
      </c>
      <c r="C11655" s="4" t="s">
        <v>823</v>
      </c>
      <c r="D11655" s="4" t="n">
        <v>44</v>
      </c>
      <c r="E11655" s="19" t="s">
        <v>780</v>
      </c>
      <c r="F11655" s="20" t="s">
        <v>824</v>
      </c>
    </row>
    <row r="11656" customFormat="false" ht="15" hidden="false" customHeight="false" outlineLevel="0" collapsed="false">
      <c r="A11656" s="4" t="str">
        <f aca="false">B11656&amp;"|"&amp;C11656</f>
        <v>tdbR00001030 Asn-GUU|45</v>
      </c>
      <c r="B11656" s="4" t="s">
        <v>196</v>
      </c>
      <c r="C11656" s="4" t="s">
        <v>825</v>
      </c>
      <c r="D11656" s="4" t="n">
        <v>45</v>
      </c>
      <c r="E11656" s="19" t="s">
        <v>459</v>
      </c>
      <c r="F11656" s="20" t="s">
        <v>824</v>
      </c>
    </row>
    <row r="11657" customFormat="false" ht="15" hidden="false" customHeight="false" outlineLevel="0" collapsed="false">
      <c r="A11657" s="4" t="str">
        <f aca="false">B11657&amp;"|"&amp;C11657</f>
        <v>tdbR00001030 Asn-GUU|46</v>
      </c>
      <c r="B11657" s="4" t="s">
        <v>196</v>
      </c>
      <c r="C11657" s="4" t="s">
        <v>826</v>
      </c>
      <c r="D11657" s="4" t="n">
        <v>46</v>
      </c>
      <c r="E11657" s="19" t="s">
        <v>459</v>
      </c>
      <c r="F11657" s="20" t="s">
        <v>824</v>
      </c>
    </row>
    <row r="11658" customFormat="false" ht="15" hidden="false" customHeight="false" outlineLevel="0" collapsed="false">
      <c r="A11658" s="4" t="str">
        <f aca="false">B11658&amp;"|"&amp;C11658</f>
        <v>tdbR00001030 Asn-GUU|47</v>
      </c>
      <c r="B11658" s="4" t="s">
        <v>196</v>
      </c>
      <c r="C11658" s="4" t="s">
        <v>827</v>
      </c>
      <c r="D11658" s="4" t="n">
        <v>47</v>
      </c>
      <c r="E11658" s="19" t="s">
        <v>777</v>
      </c>
      <c r="F11658" s="20" t="s">
        <v>824</v>
      </c>
    </row>
    <row r="11659" customFormat="false" ht="15" hidden="false" customHeight="false" outlineLevel="0" collapsed="false">
      <c r="A11659" s="4" t="str">
        <f aca="false">B11659&amp;"|"&amp;C11659</f>
        <v>tdbR00001030 Asn-GUU|48</v>
      </c>
      <c r="B11659" s="4" t="s">
        <v>196</v>
      </c>
      <c r="C11659" s="4" t="s">
        <v>828</v>
      </c>
      <c r="D11659" s="4" t="n">
        <v>48</v>
      </c>
      <c r="E11659" s="19" t="s">
        <v>772</v>
      </c>
      <c r="F11659" s="20" t="s">
        <v>824</v>
      </c>
    </row>
    <row r="11660" customFormat="false" ht="15" hidden="false" customHeight="false" outlineLevel="0" collapsed="false">
      <c r="A11660" s="4" t="str">
        <f aca="false">B11660&amp;"|"&amp;C11660</f>
        <v>tdbR00001030 Asn-GUU|49</v>
      </c>
      <c r="B11660" s="4" t="s">
        <v>196</v>
      </c>
      <c r="C11660" s="4" t="s">
        <v>829</v>
      </c>
      <c r="D11660" s="4" t="n">
        <v>49</v>
      </c>
      <c r="E11660" s="23" t="s">
        <v>459</v>
      </c>
      <c r="F11660" s="10" t="s">
        <v>830</v>
      </c>
    </row>
    <row r="11661" customFormat="false" ht="15" hidden="false" customHeight="false" outlineLevel="0" collapsed="false">
      <c r="A11661" s="4" t="str">
        <f aca="false">B11661&amp;"|"&amp;C11661</f>
        <v>tdbR00001030 Asn-GUU|50</v>
      </c>
      <c r="B11661" s="4" t="s">
        <v>196</v>
      </c>
      <c r="C11661" s="4" t="s">
        <v>831</v>
      </c>
      <c r="D11661" s="4" t="n">
        <v>50</v>
      </c>
      <c r="E11661" s="23" t="s">
        <v>772</v>
      </c>
      <c r="F11661" s="10" t="s">
        <v>830</v>
      </c>
    </row>
    <row r="11662" customFormat="false" ht="15" hidden="false" customHeight="false" outlineLevel="0" collapsed="false">
      <c r="A11662" s="4" t="str">
        <f aca="false">B11662&amp;"|"&amp;C11662</f>
        <v>tdbR00001030 Asn-GUU|51</v>
      </c>
      <c r="B11662" s="4" t="s">
        <v>196</v>
      </c>
      <c r="C11662" s="4" t="s">
        <v>832</v>
      </c>
      <c r="D11662" s="4" t="n">
        <v>51</v>
      </c>
      <c r="E11662" s="23" t="s">
        <v>777</v>
      </c>
      <c r="F11662" s="10" t="s">
        <v>830</v>
      </c>
    </row>
    <row r="11663" customFormat="false" ht="15" hidden="false" customHeight="false" outlineLevel="0" collapsed="false">
      <c r="A11663" s="4" t="str">
        <f aca="false">B11663&amp;"|"&amp;C11663</f>
        <v>tdbR00001030 Asn-GUU|52</v>
      </c>
      <c r="B11663" s="4" t="s">
        <v>196</v>
      </c>
      <c r="C11663" s="4" t="s">
        <v>833</v>
      </c>
      <c r="D11663" s="4" t="n">
        <v>52</v>
      </c>
      <c r="E11663" s="23" t="s">
        <v>459</v>
      </c>
      <c r="F11663" s="10" t="s">
        <v>830</v>
      </c>
    </row>
    <row r="11664" customFormat="false" ht="15" hidden="false" customHeight="false" outlineLevel="0" collapsed="false">
      <c r="A11664" s="4" t="str">
        <f aca="false">B11664&amp;"|"&amp;C11664</f>
        <v>tdbR00001030 Asn-GUU|53</v>
      </c>
      <c r="B11664" s="4" t="s">
        <v>196</v>
      </c>
      <c r="C11664" s="4" t="s">
        <v>834</v>
      </c>
      <c r="D11664" s="4" t="n">
        <v>53</v>
      </c>
      <c r="E11664" s="23" t="s">
        <v>459</v>
      </c>
      <c r="F11664" s="10" t="s">
        <v>830</v>
      </c>
    </row>
    <row r="11665" customFormat="false" ht="15" hidden="false" customHeight="false" outlineLevel="0" collapsed="false">
      <c r="A11665" s="4" t="str">
        <f aca="false">B11665&amp;"|"&amp;C11665</f>
        <v>tdbR00001030 Asn-GUU|54</v>
      </c>
      <c r="B11665" s="4" t="s">
        <v>196</v>
      </c>
      <c r="C11665" s="4" t="s">
        <v>835</v>
      </c>
      <c r="D11665" s="4" t="n">
        <v>54</v>
      </c>
      <c r="E11665" s="19" t="s">
        <v>777</v>
      </c>
      <c r="F11665" s="20" t="s">
        <v>836</v>
      </c>
    </row>
    <row r="11666" customFormat="false" ht="15" hidden="false" customHeight="false" outlineLevel="0" collapsed="false">
      <c r="A11666" s="4" t="str">
        <f aca="false">B11666&amp;"|"&amp;C11666</f>
        <v>tdbR00001030 Asn-GUU|55</v>
      </c>
      <c r="B11666" s="4" t="s">
        <v>196</v>
      </c>
      <c r="C11666" s="4" t="s">
        <v>837</v>
      </c>
      <c r="D11666" s="4" t="n">
        <v>55</v>
      </c>
      <c r="E11666" s="19" t="s">
        <v>777</v>
      </c>
      <c r="F11666" s="20" t="s">
        <v>836</v>
      </c>
    </row>
    <row r="11667" customFormat="false" ht="15" hidden="false" customHeight="false" outlineLevel="0" collapsed="false">
      <c r="A11667" s="4" t="str">
        <f aca="false">B11667&amp;"|"&amp;C11667</f>
        <v>tdbR00001030 Asn-GUU|56</v>
      </c>
      <c r="B11667" s="4" t="s">
        <v>196</v>
      </c>
      <c r="C11667" s="4" t="s">
        <v>838</v>
      </c>
      <c r="D11667" s="4" t="n">
        <v>56</v>
      </c>
      <c r="E11667" s="19" t="s">
        <v>772</v>
      </c>
      <c r="F11667" s="20" t="s">
        <v>836</v>
      </c>
    </row>
    <row r="11668" customFormat="false" ht="15" hidden="false" customHeight="false" outlineLevel="0" collapsed="false">
      <c r="A11668" s="4" t="str">
        <f aca="false">B11668&amp;"|"&amp;C11668</f>
        <v>tdbR00001030 Asn-GUU|57</v>
      </c>
      <c r="B11668" s="4" t="s">
        <v>196</v>
      </c>
      <c r="C11668" s="4" t="s">
        <v>839</v>
      </c>
      <c r="D11668" s="4" t="n">
        <v>57</v>
      </c>
      <c r="E11668" s="19" t="s">
        <v>459</v>
      </c>
      <c r="F11668" s="20" t="s">
        <v>836</v>
      </c>
    </row>
    <row r="11669" customFormat="false" ht="15" hidden="false" customHeight="false" outlineLevel="0" collapsed="false">
      <c r="A11669" s="4" t="str">
        <f aca="false">B11669&amp;"|"&amp;C11669</f>
        <v>tdbR00001030 Asn-GUU|58</v>
      </c>
      <c r="B11669" s="4" t="s">
        <v>196</v>
      </c>
      <c r="C11669" s="4" t="s">
        <v>840</v>
      </c>
      <c r="D11669" s="4" t="n">
        <v>58</v>
      </c>
      <c r="E11669" s="19" t="s">
        <v>780</v>
      </c>
      <c r="F11669" s="20" t="s">
        <v>836</v>
      </c>
    </row>
    <row r="11670" customFormat="false" ht="15" hidden="false" customHeight="false" outlineLevel="0" collapsed="false">
      <c r="A11670" s="4" t="str">
        <f aca="false">B11670&amp;"|"&amp;C11670</f>
        <v>tdbR00001030 Asn-GUU|59</v>
      </c>
      <c r="B11670" s="4" t="s">
        <v>196</v>
      </c>
      <c r="C11670" s="4" t="s">
        <v>841</v>
      </c>
      <c r="D11670" s="4" t="n">
        <v>59</v>
      </c>
      <c r="E11670" s="19" t="s">
        <v>459</v>
      </c>
      <c r="F11670" s="20" t="s">
        <v>836</v>
      </c>
    </row>
    <row r="11671" customFormat="false" ht="15" hidden="false" customHeight="false" outlineLevel="0" collapsed="false">
      <c r="A11671" s="4" t="str">
        <f aca="false">B11671&amp;"|"&amp;C11671</f>
        <v>tdbR00001030 Asn-GUU|60</v>
      </c>
      <c r="B11671" s="4" t="s">
        <v>196</v>
      </c>
      <c r="C11671" s="4" t="s">
        <v>842</v>
      </c>
      <c r="D11671" s="4" t="n">
        <v>60</v>
      </c>
      <c r="E11671" s="19" t="s">
        <v>772</v>
      </c>
      <c r="F11671" s="20" t="s">
        <v>836</v>
      </c>
    </row>
    <row r="11672" customFormat="false" ht="15" hidden="false" customHeight="false" outlineLevel="0" collapsed="false">
      <c r="A11672" s="4" t="str">
        <f aca="false">B11672&amp;"|"&amp;C11672</f>
        <v>tdbR00001030 Asn-GUU|61</v>
      </c>
      <c r="B11672" s="4" t="s">
        <v>196</v>
      </c>
      <c r="C11672" s="4" t="s">
        <v>843</v>
      </c>
      <c r="D11672" s="4" t="n">
        <v>61</v>
      </c>
      <c r="E11672" s="23" t="s">
        <v>772</v>
      </c>
      <c r="F11672" s="10" t="s">
        <v>830</v>
      </c>
    </row>
    <row r="11673" customFormat="false" ht="15" hidden="false" customHeight="false" outlineLevel="0" collapsed="false">
      <c r="A11673" s="4" t="str">
        <f aca="false">B11673&amp;"|"&amp;C11673</f>
        <v>tdbR00001030 Asn-GUU|62</v>
      </c>
      <c r="B11673" s="4" t="s">
        <v>196</v>
      </c>
      <c r="C11673" s="4" t="s">
        <v>844</v>
      </c>
      <c r="D11673" s="4" t="n">
        <v>62</v>
      </c>
      <c r="E11673" s="23" t="s">
        <v>772</v>
      </c>
      <c r="F11673" s="10" t="s">
        <v>830</v>
      </c>
    </row>
    <row r="11674" customFormat="false" ht="15" hidden="false" customHeight="false" outlineLevel="0" collapsed="false">
      <c r="A11674" s="4" t="str">
        <f aca="false">B11674&amp;"|"&amp;C11674</f>
        <v>tdbR00001030 Asn-GUU|63</v>
      </c>
      <c r="B11674" s="4" t="s">
        <v>196</v>
      </c>
      <c r="C11674" s="4" t="s">
        <v>845</v>
      </c>
      <c r="D11674" s="4" t="n">
        <v>63</v>
      </c>
      <c r="E11674" s="23" t="s">
        <v>780</v>
      </c>
      <c r="F11674" s="10" t="s">
        <v>830</v>
      </c>
    </row>
    <row r="11675" customFormat="false" ht="15" hidden="false" customHeight="false" outlineLevel="0" collapsed="false">
      <c r="A11675" s="4" t="str">
        <f aca="false">B11675&amp;"|"&amp;C11675</f>
        <v>tdbR00001030 Asn-GUU|64</v>
      </c>
      <c r="B11675" s="4" t="s">
        <v>196</v>
      </c>
      <c r="C11675" s="4" t="s">
        <v>846</v>
      </c>
      <c r="D11675" s="4" t="n">
        <v>64</v>
      </c>
      <c r="E11675" s="23" t="s">
        <v>459</v>
      </c>
      <c r="F11675" s="10" t="s">
        <v>830</v>
      </c>
    </row>
    <row r="11676" customFormat="false" ht="15" hidden="false" customHeight="false" outlineLevel="0" collapsed="false">
      <c r="A11676" s="4" t="str">
        <f aca="false">B11676&amp;"|"&amp;C11676</f>
        <v>tdbR00001030 Asn-GUU|65</v>
      </c>
      <c r="B11676" s="4" t="s">
        <v>196</v>
      </c>
      <c r="C11676" s="4" t="s">
        <v>847</v>
      </c>
      <c r="D11676" s="4" t="n">
        <v>65</v>
      </c>
      <c r="E11676" s="23" t="s">
        <v>772</v>
      </c>
      <c r="F11676" s="10" t="s">
        <v>830</v>
      </c>
    </row>
    <row r="11677" customFormat="false" ht="15" hidden="false" customHeight="false" outlineLevel="0" collapsed="false">
      <c r="A11677" s="4" t="str">
        <f aca="false">B11677&amp;"|"&amp;C11677</f>
        <v>tdbR00001030 Asn-GUU|66</v>
      </c>
      <c r="B11677" s="4" t="s">
        <v>196</v>
      </c>
      <c r="C11677" s="4" t="s">
        <v>848</v>
      </c>
      <c r="D11677" s="4" t="n">
        <v>66</v>
      </c>
      <c r="E11677" s="17" t="s">
        <v>780</v>
      </c>
      <c r="F11677" s="18" t="s">
        <v>768</v>
      </c>
    </row>
    <row r="11678" customFormat="false" ht="15" hidden="false" customHeight="false" outlineLevel="0" collapsed="false">
      <c r="A11678" s="4" t="str">
        <f aca="false">B11678&amp;"|"&amp;C11678</f>
        <v>tdbR00001030 Asn-GUU|67</v>
      </c>
      <c r="B11678" s="4" t="s">
        <v>196</v>
      </c>
      <c r="C11678" s="4" t="s">
        <v>849</v>
      </c>
      <c r="D11678" s="4" t="n">
        <v>67</v>
      </c>
      <c r="E11678" s="17" t="s">
        <v>459</v>
      </c>
      <c r="F11678" s="18" t="s">
        <v>768</v>
      </c>
    </row>
    <row r="11679" customFormat="false" ht="15" hidden="false" customHeight="false" outlineLevel="0" collapsed="false">
      <c r="A11679" s="4" t="str">
        <f aca="false">B11679&amp;"|"&amp;C11679</f>
        <v>tdbR00001030 Asn-GUU|68</v>
      </c>
      <c r="B11679" s="4" t="s">
        <v>196</v>
      </c>
      <c r="C11679" s="4" t="s">
        <v>850</v>
      </c>
      <c r="D11679" s="4" t="n">
        <v>68</v>
      </c>
      <c r="E11679" s="17" t="s">
        <v>459</v>
      </c>
      <c r="F11679" s="18" t="s">
        <v>768</v>
      </c>
    </row>
    <row r="11680" customFormat="false" ht="15" hidden="false" customHeight="false" outlineLevel="0" collapsed="false">
      <c r="A11680" s="4" t="str">
        <f aca="false">B11680&amp;"|"&amp;C11680</f>
        <v>tdbR00001030 Asn-GUU|69</v>
      </c>
      <c r="B11680" s="4" t="s">
        <v>196</v>
      </c>
      <c r="C11680" s="4" t="s">
        <v>851</v>
      </c>
      <c r="D11680" s="4" t="n">
        <v>69</v>
      </c>
      <c r="E11680" s="17" t="s">
        <v>780</v>
      </c>
      <c r="F11680" s="18" t="s">
        <v>768</v>
      </c>
    </row>
    <row r="11681" customFormat="false" ht="15" hidden="false" customHeight="false" outlineLevel="0" collapsed="false">
      <c r="A11681" s="4" t="str">
        <f aca="false">B11681&amp;"|"&amp;C11681</f>
        <v>tdbR00001030 Asn-GUU|70</v>
      </c>
      <c r="B11681" s="4" t="s">
        <v>196</v>
      </c>
      <c r="C11681" s="4" t="s">
        <v>852</v>
      </c>
      <c r="D11681" s="4" t="n">
        <v>70</v>
      </c>
      <c r="E11681" s="17" t="s">
        <v>459</v>
      </c>
      <c r="F11681" s="18" t="s">
        <v>768</v>
      </c>
    </row>
    <row r="11682" customFormat="false" ht="15" hidden="false" customHeight="false" outlineLevel="0" collapsed="false">
      <c r="A11682" s="4" t="str">
        <f aca="false">B11682&amp;"|"&amp;C11682</f>
        <v>tdbR00001030 Asn-GUU|71</v>
      </c>
      <c r="B11682" s="4" t="s">
        <v>196</v>
      </c>
      <c r="C11682" s="4" t="s">
        <v>853</v>
      </c>
      <c r="D11682" s="4" t="n">
        <v>71</v>
      </c>
      <c r="E11682" s="17" t="s">
        <v>459</v>
      </c>
      <c r="F11682" s="18" t="s">
        <v>768</v>
      </c>
    </row>
    <row r="11683" customFormat="false" ht="15" hidden="false" customHeight="false" outlineLevel="0" collapsed="false">
      <c r="A11683" s="4" t="str">
        <f aca="false">B11683&amp;"|"&amp;C11683</f>
        <v>tdbR00001030 Asn-GUU|72</v>
      </c>
      <c r="B11683" s="4" t="s">
        <v>196</v>
      </c>
      <c r="C11683" s="4" t="s">
        <v>854</v>
      </c>
      <c r="D11683" s="4" t="n">
        <v>72</v>
      </c>
      <c r="E11683" s="17" t="s">
        <v>780</v>
      </c>
      <c r="F11683" s="18" t="s">
        <v>768</v>
      </c>
    </row>
    <row r="11684" customFormat="false" ht="15" hidden="false" customHeight="false" outlineLevel="0" collapsed="false">
      <c r="A11684" s="4" t="str">
        <f aca="false">B11684&amp;"|"&amp;C11684</f>
        <v>tdbR00001031 Asn-GUU|1</v>
      </c>
      <c r="B11684" s="4" t="s">
        <v>197</v>
      </c>
      <c r="C11684" s="4" t="s">
        <v>767</v>
      </c>
      <c r="D11684" s="4" t="n">
        <v>1</v>
      </c>
      <c r="E11684" s="17" t="s">
        <v>777</v>
      </c>
      <c r="F11684" s="18" t="s">
        <v>768</v>
      </c>
    </row>
    <row r="11685" customFormat="false" ht="15" hidden="false" customHeight="false" outlineLevel="0" collapsed="false">
      <c r="A11685" s="4" t="str">
        <f aca="false">B11685&amp;"|"&amp;C11685</f>
        <v>tdbR00001031 Asn-GUU|2</v>
      </c>
      <c r="B11685" s="4" t="s">
        <v>197</v>
      </c>
      <c r="C11685" s="4" t="s">
        <v>769</v>
      </c>
      <c r="D11685" s="4" t="n">
        <v>2</v>
      </c>
      <c r="E11685" s="17" t="s">
        <v>772</v>
      </c>
      <c r="F11685" s="18" t="s">
        <v>768</v>
      </c>
    </row>
    <row r="11686" customFormat="false" ht="15" hidden="false" customHeight="false" outlineLevel="0" collapsed="false">
      <c r="A11686" s="4" t="str">
        <f aca="false">B11686&amp;"|"&amp;C11686</f>
        <v>tdbR00001031 Asn-GUU|3</v>
      </c>
      <c r="B11686" s="4" t="s">
        <v>197</v>
      </c>
      <c r="C11686" s="4" t="s">
        <v>770</v>
      </c>
      <c r="D11686" s="4" t="n">
        <v>3</v>
      </c>
      <c r="E11686" s="17" t="s">
        <v>772</v>
      </c>
      <c r="F11686" s="18" t="s">
        <v>768</v>
      </c>
    </row>
    <row r="11687" customFormat="false" ht="15" hidden="false" customHeight="false" outlineLevel="0" collapsed="false">
      <c r="A11687" s="4" t="str">
        <f aca="false">B11687&amp;"|"&amp;C11687</f>
        <v>tdbR00001031 Asn-GUU|4</v>
      </c>
      <c r="B11687" s="4" t="s">
        <v>197</v>
      </c>
      <c r="C11687" s="4" t="s">
        <v>771</v>
      </c>
      <c r="D11687" s="4" t="n">
        <v>4</v>
      </c>
      <c r="E11687" s="17" t="s">
        <v>777</v>
      </c>
      <c r="F11687" s="18" t="s">
        <v>768</v>
      </c>
    </row>
    <row r="11688" customFormat="false" ht="15" hidden="false" customHeight="false" outlineLevel="0" collapsed="false">
      <c r="A11688" s="4" t="str">
        <f aca="false">B11688&amp;"|"&amp;C11688</f>
        <v>tdbR00001031 Asn-GUU|5</v>
      </c>
      <c r="B11688" s="4" t="s">
        <v>197</v>
      </c>
      <c r="C11688" s="4" t="s">
        <v>773</v>
      </c>
      <c r="D11688" s="4" t="n">
        <v>5</v>
      </c>
      <c r="E11688" s="17" t="s">
        <v>772</v>
      </c>
      <c r="F11688" s="18" t="s">
        <v>768</v>
      </c>
    </row>
    <row r="11689" customFormat="false" ht="15" hidden="false" customHeight="false" outlineLevel="0" collapsed="false">
      <c r="A11689" s="4" t="str">
        <f aca="false">B11689&amp;"|"&amp;C11689</f>
        <v>tdbR00001031 Asn-GUU|6</v>
      </c>
      <c r="B11689" s="4" t="s">
        <v>197</v>
      </c>
      <c r="C11689" s="4" t="s">
        <v>774</v>
      </c>
      <c r="D11689" s="4" t="n">
        <v>6</v>
      </c>
      <c r="E11689" s="17" t="s">
        <v>772</v>
      </c>
      <c r="F11689" s="18" t="s">
        <v>768</v>
      </c>
    </row>
    <row r="11690" customFormat="false" ht="15" hidden="false" customHeight="false" outlineLevel="0" collapsed="false">
      <c r="A11690" s="4" t="str">
        <f aca="false">B11690&amp;"|"&amp;C11690</f>
        <v>tdbR00001031 Asn-GUU|7</v>
      </c>
      <c r="B11690" s="4" t="s">
        <v>197</v>
      </c>
      <c r="C11690" s="4" t="s">
        <v>775</v>
      </c>
      <c r="D11690" s="4" t="n">
        <v>7</v>
      </c>
      <c r="E11690" s="17" t="s">
        <v>777</v>
      </c>
      <c r="F11690" s="18" t="s">
        <v>768</v>
      </c>
    </row>
    <row r="11691" customFormat="false" ht="15" hidden="false" customHeight="false" outlineLevel="0" collapsed="false">
      <c r="A11691" s="4" t="str">
        <f aca="false">B11691&amp;"|"&amp;C11691</f>
        <v>tdbR00001031 Asn-GUU|8</v>
      </c>
      <c r="B11691" s="4" t="s">
        <v>197</v>
      </c>
      <c r="C11691" s="4" t="s">
        <v>776</v>
      </c>
      <c r="D11691" s="4" t="n">
        <v>8</v>
      </c>
      <c r="E11691" s="3" t="s">
        <v>777</v>
      </c>
      <c r="F11691" s="4" t="s">
        <v>778</v>
      </c>
    </row>
    <row r="11692" customFormat="false" ht="15" hidden="false" customHeight="false" outlineLevel="0" collapsed="false">
      <c r="A11692" s="4" t="str">
        <f aca="false">B11692&amp;"|"&amp;C11692</f>
        <v>tdbR00001031 Asn-GUU|9</v>
      </c>
      <c r="B11692" s="4" t="s">
        <v>197</v>
      </c>
      <c r="C11692" s="4" t="s">
        <v>779</v>
      </c>
      <c r="D11692" s="4" t="n">
        <v>9</v>
      </c>
      <c r="E11692" s="3" t="s">
        <v>780</v>
      </c>
      <c r="F11692" s="4" t="s">
        <v>781</v>
      </c>
    </row>
    <row r="11693" customFormat="false" ht="15" hidden="false" customHeight="false" outlineLevel="0" collapsed="false">
      <c r="A11693" s="4" t="str">
        <f aca="false">B11693&amp;"|"&amp;C11693</f>
        <v>tdbR00001031 Asn-GUU|10</v>
      </c>
      <c r="B11693" s="4" t="s">
        <v>197</v>
      </c>
      <c r="C11693" s="4" t="s">
        <v>782</v>
      </c>
      <c r="D11693" s="4" t="n">
        <v>10</v>
      </c>
      <c r="E11693" s="8" t="s">
        <v>459</v>
      </c>
      <c r="F11693" s="7" t="s">
        <v>783</v>
      </c>
    </row>
    <row r="11694" customFormat="false" ht="15" hidden="false" customHeight="false" outlineLevel="0" collapsed="false">
      <c r="A11694" s="4" t="str">
        <f aca="false">B11694&amp;"|"&amp;C11694</f>
        <v>tdbR00001031 Asn-GUU|11</v>
      </c>
      <c r="B11694" s="4" t="s">
        <v>197</v>
      </c>
      <c r="C11694" s="4" t="s">
        <v>784</v>
      </c>
      <c r="D11694" s="4" t="n">
        <v>11</v>
      </c>
      <c r="E11694" s="8" t="s">
        <v>772</v>
      </c>
      <c r="F11694" s="7" t="s">
        <v>783</v>
      </c>
    </row>
    <row r="11695" customFormat="false" ht="15" hidden="false" customHeight="false" outlineLevel="0" collapsed="false">
      <c r="A11695" s="4" t="str">
        <f aca="false">B11695&amp;"|"&amp;C11695</f>
        <v>tdbR00001031 Asn-GUU|12</v>
      </c>
      <c r="B11695" s="4" t="s">
        <v>197</v>
      </c>
      <c r="C11695" s="4" t="s">
        <v>785</v>
      </c>
      <c r="D11695" s="4" t="n">
        <v>12</v>
      </c>
      <c r="E11695" s="8" t="s">
        <v>777</v>
      </c>
      <c r="F11695" s="7" t="s">
        <v>783</v>
      </c>
    </row>
    <row r="11696" customFormat="false" ht="15" hidden="false" customHeight="false" outlineLevel="0" collapsed="false">
      <c r="A11696" s="4" t="str">
        <f aca="false">B11696&amp;"|"&amp;C11696</f>
        <v>tdbR00001031 Asn-GUU|13</v>
      </c>
      <c r="B11696" s="4" t="s">
        <v>197</v>
      </c>
      <c r="C11696" s="4" t="s">
        <v>786</v>
      </c>
      <c r="D11696" s="4" t="n">
        <v>13</v>
      </c>
      <c r="E11696" s="8" t="s">
        <v>772</v>
      </c>
      <c r="F11696" s="7" t="s">
        <v>783</v>
      </c>
    </row>
    <row r="11697" customFormat="false" ht="15" hidden="false" customHeight="false" outlineLevel="0" collapsed="false">
      <c r="A11697" s="4" t="str">
        <f aca="false">B11697&amp;"|"&amp;C11697</f>
        <v>tdbR00001031 Asn-GUU|14</v>
      </c>
      <c r="B11697" s="4" t="s">
        <v>197</v>
      </c>
      <c r="C11697" s="4" t="s">
        <v>787</v>
      </c>
      <c r="D11697" s="4" t="n">
        <v>14</v>
      </c>
      <c r="E11697" s="19" t="s">
        <v>780</v>
      </c>
      <c r="F11697" s="20" t="s">
        <v>788</v>
      </c>
    </row>
    <row r="11698" customFormat="false" ht="15" hidden="false" customHeight="false" outlineLevel="0" collapsed="false">
      <c r="A11698" s="4" t="str">
        <f aca="false">B11698&amp;"|"&amp;C11698</f>
        <v>tdbR00001031 Asn-GUU|15</v>
      </c>
      <c r="B11698" s="4" t="s">
        <v>197</v>
      </c>
      <c r="C11698" s="4" t="s">
        <v>789</v>
      </c>
      <c r="D11698" s="4" t="n">
        <v>15</v>
      </c>
      <c r="E11698" s="19" t="s">
        <v>459</v>
      </c>
      <c r="F11698" s="20" t="s">
        <v>788</v>
      </c>
    </row>
    <row r="11699" customFormat="false" ht="15" hidden="false" customHeight="false" outlineLevel="0" collapsed="false">
      <c r="A11699" s="4" t="str">
        <f aca="false">B11699&amp;"|"&amp;C11699</f>
        <v>tdbR00001031 Asn-GUU|16</v>
      </c>
      <c r="B11699" s="4" t="s">
        <v>197</v>
      </c>
      <c r="C11699" s="4" t="s">
        <v>790</v>
      </c>
      <c r="D11699" s="4" t="n">
        <v>16</v>
      </c>
      <c r="E11699" s="19" t="s">
        <v>777</v>
      </c>
      <c r="F11699" s="20" t="s">
        <v>788</v>
      </c>
    </row>
    <row r="11700" customFormat="false" ht="15" hidden="false" customHeight="false" outlineLevel="0" collapsed="false">
      <c r="A11700" s="4" t="str">
        <f aca="false">B11700&amp;"|"&amp;C11700</f>
        <v>tdbR00001031 Asn-GUU|17</v>
      </c>
      <c r="B11700" s="4" t="s">
        <v>197</v>
      </c>
      <c r="C11700" s="4" t="s">
        <v>791</v>
      </c>
      <c r="D11700" s="4" t="n">
        <v>17</v>
      </c>
      <c r="E11700" s="19" t="s">
        <v>772</v>
      </c>
      <c r="F11700" s="20" t="s">
        <v>788</v>
      </c>
    </row>
    <row r="11701" customFormat="false" ht="15" hidden="false" customHeight="false" outlineLevel="0" collapsed="false">
      <c r="A11701" s="4" t="str">
        <f aca="false">B11701&amp;"|"&amp;C11701</f>
        <v>tdbR00001031 Asn-GUU|18</v>
      </c>
      <c r="B11701" s="4" t="s">
        <v>197</v>
      </c>
      <c r="C11701" s="4" t="s">
        <v>793</v>
      </c>
      <c r="D11701" s="4" t="n">
        <v>18</v>
      </c>
      <c r="E11701" s="19" t="s">
        <v>459</v>
      </c>
      <c r="F11701" s="20" t="s">
        <v>788</v>
      </c>
    </row>
    <row r="11702" customFormat="false" ht="15" hidden="false" customHeight="false" outlineLevel="0" collapsed="false">
      <c r="A11702" s="4" t="str">
        <f aca="false">B11702&amp;"|"&amp;C11702</f>
        <v>tdbR00001031 Asn-GUU|19</v>
      </c>
      <c r="B11702" s="4" t="s">
        <v>197</v>
      </c>
      <c r="C11702" s="4" t="s">
        <v>794</v>
      </c>
      <c r="D11702" s="4" t="n">
        <v>19</v>
      </c>
      <c r="E11702" s="19" t="s">
        <v>459</v>
      </c>
      <c r="F11702" s="20" t="s">
        <v>788</v>
      </c>
    </row>
    <row r="11703" customFormat="false" ht="15" hidden="false" customHeight="false" outlineLevel="0" collapsed="false">
      <c r="A11703" s="4" t="str">
        <f aca="false">B11703&amp;"|"&amp;C11703</f>
        <v>tdbR00001031 Asn-GUU|20</v>
      </c>
      <c r="B11703" s="4" t="s">
        <v>197</v>
      </c>
      <c r="C11703" s="4" t="s">
        <v>795</v>
      </c>
      <c r="D11703" s="4" t="n">
        <v>20</v>
      </c>
      <c r="E11703" s="19" t="s">
        <v>777</v>
      </c>
      <c r="F11703" s="20" t="s">
        <v>788</v>
      </c>
    </row>
    <row r="11704" customFormat="false" ht="15" hidden="false" customHeight="false" outlineLevel="0" collapsed="false">
      <c r="A11704" s="4" t="str">
        <f aca="false">B11704&amp;"|"&amp;C11704</f>
        <v>tdbR00001031 Asn-GUU|21</v>
      </c>
      <c r="B11704" s="4" t="s">
        <v>197</v>
      </c>
      <c r="C11704" s="4" t="s">
        <v>797</v>
      </c>
      <c r="D11704" s="4" t="n">
        <v>21</v>
      </c>
      <c r="E11704" s="19" t="s">
        <v>780</v>
      </c>
      <c r="F11704" s="20" t="s">
        <v>788</v>
      </c>
    </row>
    <row r="11705" customFormat="false" ht="15" hidden="false" customHeight="false" outlineLevel="0" collapsed="false">
      <c r="A11705" s="4" t="str">
        <f aca="false">B11705&amp;"|"&amp;C11705</f>
        <v>tdbR00001031 Asn-GUU|22</v>
      </c>
      <c r="B11705" s="4" t="s">
        <v>197</v>
      </c>
      <c r="C11705" s="4" t="s">
        <v>798</v>
      </c>
      <c r="D11705" s="4" t="n">
        <v>22</v>
      </c>
      <c r="E11705" s="8" t="s">
        <v>459</v>
      </c>
      <c r="F11705" s="7" t="s">
        <v>783</v>
      </c>
    </row>
    <row r="11706" customFormat="false" ht="15" hidden="false" customHeight="false" outlineLevel="0" collapsed="false">
      <c r="A11706" s="4" t="str">
        <f aca="false">B11706&amp;"|"&amp;C11706</f>
        <v>tdbR00001031 Asn-GUU|23</v>
      </c>
      <c r="B11706" s="4" t="s">
        <v>197</v>
      </c>
      <c r="C11706" s="4" t="s">
        <v>799</v>
      </c>
      <c r="D11706" s="4" t="n">
        <v>23</v>
      </c>
      <c r="E11706" s="8" t="s">
        <v>780</v>
      </c>
      <c r="F11706" s="7" t="s">
        <v>783</v>
      </c>
    </row>
    <row r="11707" customFormat="false" ht="15" hidden="false" customHeight="false" outlineLevel="0" collapsed="false">
      <c r="A11707" s="4" t="str">
        <f aca="false">B11707&amp;"|"&amp;C11707</f>
        <v>tdbR00001031 Asn-GUU|24</v>
      </c>
      <c r="B11707" s="4" t="s">
        <v>197</v>
      </c>
      <c r="C11707" s="4" t="s">
        <v>800</v>
      </c>
      <c r="D11707" s="4" t="n">
        <v>24</v>
      </c>
      <c r="E11707" s="8" t="s">
        <v>459</v>
      </c>
      <c r="F11707" s="7" t="s">
        <v>783</v>
      </c>
    </row>
    <row r="11708" customFormat="false" ht="15" hidden="false" customHeight="false" outlineLevel="0" collapsed="false">
      <c r="A11708" s="4" t="str">
        <f aca="false">B11708&amp;"|"&amp;C11708</f>
        <v>tdbR00001031 Asn-GUU|25</v>
      </c>
      <c r="B11708" s="4" t="s">
        <v>197</v>
      </c>
      <c r="C11708" s="4" t="s">
        <v>801</v>
      </c>
      <c r="D11708" s="4" t="n">
        <v>25</v>
      </c>
      <c r="E11708" s="8" t="s">
        <v>772</v>
      </c>
      <c r="F11708" s="7" t="s">
        <v>783</v>
      </c>
    </row>
    <row r="11709" customFormat="false" ht="15" hidden="false" customHeight="false" outlineLevel="0" collapsed="false">
      <c r="A11709" s="4" t="str">
        <f aca="false">B11709&amp;"|"&amp;C11709</f>
        <v>tdbR00001031 Asn-GUU|26</v>
      </c>
      <c r="B11709" s="4" t="s">
        <v>197</v>
      </c>
      <c r="C11709" s="4" t="s">
        <v>802</v>
      </c>
      <c r="D11709" s="4" t="n">
        <v>26</v>
      </c>
      <c r="E11709" s="3" t="s">
        <v>459</v>
      </c>
      <c r="F11709" s="4" t="s">
        <v>803</v>
      </c>
    </row>
    <row r="11710" customFormat="false" ht="15" hidden="false" customHeight="false" outlineLevel="0" collapsed="false">
      <c r="A11710" s="4" t="str">
        <f aca="false">B11710&amp;"|"&amp;C11710</f>
        <v>tdbR00001031 Asn-GUU|27</v>
      </c>
      <c r="B11710" s="4" t="s">
        <v>197</v>
      </c>
      <c r="C11710" s="4" t="s">
        <v>804</v>
      </c>
      <c r="D11710" s="4" t="n">
        <v>27</v>
      </c>
      <c r="E11710" s="21" t="s">
        <v>780</v>
      </c>
      <c r="F11710" s="22" t="s">
        <v>805</v>
      </c>
    </row>
    <row r="11711" customFormat="false" ht="15" hidden="false" customHeight="false" outlineLevel="0" collapsed="false">
      <c r="A11711" s="4" t="str">
        <f aca="false">B11711&amp;"|"&amp;C11711</f>
        <v>tdbR00001031 Asn-GUU|28</v>
      </c>
      <c r="B11711" s="4" t="s">
        <v>197</v>
      </c>
      <c r="C11711" s="4" t="s">
        <v>806</v>
      </c>
      <c r="D11711" s="4" t="n">
        <v>28</v>
      </c>
      <c r="E11711" s="21" t="s">
        <v>772</v>
      </c>
      <c r="F11711" s="22" t="s">
        <v>805</v>
      </c>
    </row>
    <row r="11712" customFormat="false" ht="15" hidden="false" customHeight="false" outlineLevel="0" collapsed="false">
      <c r="A11712" s="4" t="str">
        <f aca="false">B11712&amp;"|"&amp;C11712</f>
        <v>tdbR00001031 Asn-GUU|29</v>
      </c>
      <c r="B11712" s="4" t="s">
        <v>197</v>
      </c>
      <c r="C11712" s="4" t="s">
        <v>807</v>
      </c>
      <c r="D11712" s="4" t="n">
        <v>29</v>
      </c>
      <c r="E11712" s="21" t="s">
        <v>459</v>
      </c>
      <c r="F11712" s="22" t="s">
        <v>805</v>
      </c>
    </row>
    <row r="11713" customFormat="false" ht="15" hidden="false" customHeight="false" outlineLevel="0" collapsed="false">
      <c r="A11713" s="4" t="str">
        <f aca="false">B11713&amp;"|"&amp;C11713</f>
        <v>tdbR00001031 Asn-GUU|30</v>
      </c>
      <c r="B11713" s="4" t="s">
        <v>197</v>
      </c>
      <c r="C11713" s="4" t="s">
        <v>808</v>
      </c>
      <c r="D11713" s="4" t="n">
        <v>30</v>
      </c>
      <c r="E11713" s="21" t="s">
        <v>459</v>
      </c>
      <c r="F11713" s="22" t="s">
        <v>805</v>
      </c>
    </row>
    <row r="11714" customFormat="false" ht="15" hidden="false" customHeight="false" outlineLevel="0" collapsed="false">
      <c r="A11714" s="4" t="str">
        <f aca="false">B11714&amp;"|"&amp;C11714</f>
        <v>tdbR00001031 Asn-GUU|31</v>
      </c>
      <c r="B11714" s="4" t="s">
        <v>197</v>
      </c>
      <c r="C11714" s="4" t="s">
        <v>809</v>
      </c>
      <c r="D11714" s="4" t="n">
        <v>31</v>
      </c>
      <c r="E11714" s="21" t="s">
        <v>780</v>
      </c>
      <c r="F11714" s="22" t="s">
        <v>805</v>
      </c>
    </row>
    <row r="11715" customFormat="false" ht="15" hidden="false" customHeight="false" outlineLevel="0" collapsed="false">
      <c r="A11715" s="4" t="str">
        <f aca="false">B11715&amp;"|"&amp;C11715</f>
        <v>tdbR00001031 Asn-GUU|32</v>
      </c>
      <c r="B11715" s="4" t="s">
        <v>197</v>
      </c>
      <c r="C11715" s="4" t="s">
        <v>810</v>
      </c>
      <c r="D11715" s="4" t="n">
        <v>32</v>
      </c>
      <c r="E11715" s="19" t="s">
        <v>772</v>
      </c>
      <c r="F11715" s="20" t="s">
        <v>811</v>
      </c>
    </row>
    <row r="11716" customFormat="false" ht="15" hidden="false" customHeight="false" outlineLevel="0" collapsed="false">
      <c r="A11716" s="4" t="str">
        <f aca="false">B11716&amp;"|"&amp;C11716</f>
        <v>tdbR00001031 Asn-GUU|33</v>
      </c>
      <c r="B11716" s="4" t="s">
        <v>197</v>
      </c>
      <c r="C11716" s="4" t="s">
        <v>812</v>
      </c>
      <c r="D11716" s="4" t="n">
        <v>33</v>
      </c>
      <c r="E11716" s="19" t="s">
        <v>777</v>
      </c>
      <c r="F11716" s="20" t="s">
        <v>811</v>
      </c>
    </row>
    <row r="11717" customFormat="false" ht="15" hidden="false" customHeight="false" outlineLevel="0" collapsed="false">
      <c r="A11717" s="4" t="str">
        <f aca="false">B11717&amp;"|"&amp;C11717</f>
        <v>tdbR00001031 Asn-GUU|34</v>
      </c>
      <c r="B11717" s="4" t="s">
        <v>197</v>
      </c>
      <c r="C11717" s="4" t="s">
        <v>813</v>
      </c>
      <c r="D11717" s="4" t="n">
        <v>34</v>
      </c>
      <c r="E11717" s="19" t="s">
        <v>459</v>
      </c>
      <c r="F11717" s="20" t="s">
        <v>811</v>
      </c>
    </row>
    <row r="11718" customFormat="false" ht="15" hidden="false" customHeight="false" outlineLevel="0" collapsed="false">
      <c r="A11718" s="4" t="str">
        <f aca="false">B11718&amp;"|"&amp;C11718</f>
        <v>tdbR00001031 Asn-GUU|35</v>
      </c>
      <c r="B11718" s="4" t="s">
        <v>197</v>
      </c>
      <c r="C11718" s="4" t="s">
        <v>814</v>
      </c>
      <c r="D11718" s="4" t="n">
        <v>35</v>
      </c>
      <c r="E11718" s="19" t="s">
        <v>777</v>
      </c>
      <c r="F11718" s="20" t="s">
        <v>811</v>
      </c>
    </row>
    <row r="11719" customFormat="false" ht="15" hidden="false" customHeight="false" outlineLevel="0" collapsed="false">
      <c r="A11719" s="4" t="str">
        <f aca="false">B11719&amp;"|"&amp;C11719</f>
        <v>tdbR00001031 Asn-GUU|36</v>
      </c>
      <c r="B11719" s="4" t="s">
        <v>197</v>
      </c>
      <c r="C11719" s="4" t="s">
        <v>815</v>
      </c>
      <c r="D11719" s="4" t="n">
        <v>36</v>
      </c>
      <c r="E11719" s="19" t="s">
        <v>777</v>
      </c>
      <c r="F11719" s="20" t="s">
        <v>811</v>
      </c>
    </row>
    <row r="11720" customFormat="false" ht="15" hidden="false" customHeight="false" outlineLevel="0" collapsed="false">
      <c r="A11720" s="4" t="str">
        <f aca="false">B11720&amp;"|"&amp;C11720</f>
        <v>tdbR00001031 Asn-GUU|37</v>
      </c>
      <c r="B11720" s="4" t="s">
        <v>197</v>
      </c>
      <c r="C11720" s="4" t="s">
        <v>816</v>
      </c>
      <c r="D11720" s="4" t="n">
        <v>37</v>
      </c>
      <c r="E11720" s="19" t="s">
        <v>780</v>
      </c>
      <c r="F11720" s="20" t="s">
        <v>811</v>
      </c>
    </row>
    <row r="11721" customFormat="false" ht="15" hidden="false" customHeight="false" outlineLevel="0" collapsed="false">
      <c r="A11721" s="4" t="str">
        <f aca="false">B11721&amp;"|"&amp;C11721</f>
        <v>tdbR00001031 Asn-GUU|38</v>
      </c>
      <c r="B11721" s="4" t="s">
        <v>197</v>
      </c>
      <c r="C11721" s="4" t="s">
        <v>817</v>
      </c>
      <c r="D11721" s="4" t="n">
        <v>38</v>
      </c>
      <c r="E11721" s="19" t="s">
        <v>780</v>
      </c>
      <c r="F11721" s="20" t="s">
        <v>811</v>
      </c>
    </row>
    <row r="11722" customFormat="false" ht="15" hidden="false" customHeight="false" outlineLevel="0" collapsed="false">
      <c r="A11722" s="4" t="str">
        <f aca="false">B11722&amp;"|"&amp;C11722</f>
        <v>tdbR00001031 Asn-GUU|39</v>
      </c>
      <c r="B11722" s="4" t="s">
        <v>197</v>
      </c>
      <c r="C11722" s="4" t="s">
        <v>818</v>
      </c>
      <c r="D11722" s="4" t="n">
        <v>39</v>
      </c>
      <c r="E11722" s="21" t="s">
        <v>777</v>
      </c>
      <c r="F11722" s="22" t="s">
        <v>805</v>
      </c>
    </row>
    <row r="11723" customFormat="false" ht="15" hidden="false" customHeight="false" outlineLevel="0" collapsed="false">
      <c r="A11723" s="4" t="str">
        <f aca="false">B11723&amp;"|"&amp;C11723</f>
        <v>tdbR00001031 Asn-GUU|40</v>
      </c>
      <c r="B11723" s="4" t="s">
        <v>197</v>
      </c>
      <c r="C11723" s="4" t="s">
        <v>819</v>
      </c>
      <c r="D11723" s="4" t="n">
        <v>40</v>
      </c>
      <c r="E11723" s="21" t="s">
        <v>772</v>
      </c>
      <c r="F11723" s="22" t="s">
        <v>805</v>
      </c>
    </row>
    <row r="11724" customFormat="false" ht="15" hidden="false" customHeight="false" outlineLevel="0" collapsed="false">
      <c r="A11724" s="4" t="str">
        <f aca="false">B11724&amp;"|"&amp;C11724</f>
        <v>tdbR00001031 Asn-GUU|41</v>
      </c>
      <c r="B11724" s="4" t="s">
        <v>197</v>
      </c>
      <c r="C11724" s="4" t="s">
        <v>820</v>
      </c>
      <c r="D11724" s="4" t="n">
        <v>41</v>
      </c>
      <c r="E11724" s="21" t="s">
        <v>772</v>
      </c>
      <c r="F11724" s="22" t="s">
        <v>805</v>
      </c>
    </row>
    <row r="11725" customFormat="false" ht="15" hidden="false" customHeight="false" outlineLevel="0" collapsed="false">
      <c r="A11725" s="4" t="str">
        <f aca="false">B11725&amp;"|"&amp;C11725</f>
        <v>tdbR00001031 Asn-GUU|42</v>
      </c>
      <c r="B11725" s="4" t="s">
        <v>197</v>
      </c>
      <c r="C11725" s="4" t="s">
        <v>821</v>
      </c>
      <c r="D11725" s="4" t="n">
        <v>42</v>
      </c>
      <c r="E11725" s="21" t="s">
        <v>459</v>
      </c>
      <c r="F11725" s="22" t="s">
        <v>805</v>
      </c>
    </row>
    <row r="11726" customFormat="false" ht="15" hidden="false" customHeight="false" outlineLevel="0" collapsed="false">
      <c r="A11726" s="4" t="str">
        <f aca="false">B11726&amp;"|"&amp;C11726</f>
        <v>tdbR00001031 Asn-GUU|43</v>
      </c>
      <c r="B11726" s="4" t="s">
        <v>197</v>
      </c>
      <c r="C11726" s="4" t="s">
        <v>822</v>
      </c>
      <c r="D11726" s="4" t="n">
        <v>43</v>
      </c>
      <c r="E11726" s="21" t="s">
        <v>772</v>
      </c>
      <c r="F11726" s="22" t="s">
        <v>805</v>
      </c>
    </row>
    <row r="11727" customFormat="false" ht="15" hidden="false" customHeight="false" outlineLevel="0" collapsed="false">
      <c r="A11727" s="4" t="str">
        <f aca="false">B11727&amp;"|"&amp;C11727</f>
        <v>tdbR00001031 Asn-GUU|44</v>
      </c>
      <c r="B11727" s="4" t="s">
        <v>197</v>
      </c>
      <c r="C11727" s="4" t="s">
        <v>823</v>
      </c>
      <c r="D11727" s="4" t="n">
        <v>44</v>
      </c>
      <c r="E11727" s="19" t="s">
        <v>780</v>
      </c>
      <c r="F11727" s="20" t="s">
        <v>824</v>
      </c>
    </row>
    <row r="11728" customFormat="false" ht="15" hidden="false" customHeight="false" outlineLevel="0" collapsed="false">
      <c r="A11728" s="4" t="str">
        <f aca="false">B11728&amp;"|"&amp;C11728</f>
        <v>tdbR00001031 Asn-GUU|45</v>
      </c>
      <c r="B11728" s="4" t="s">
        <v>197</v>
      </c>
      <c r="C11728" s="4" t="s">
        <v>825</v>
      </c>
      <c r="D11728" s="4" t="n">
        <v>45</v>
      </c>
      <c r="E11728" s="19" t="s">
        <v>459</v>
      </c>
      <c r="F11728" s="20" t="s">
        <v>824</v>
      </c>
    </row>
    <row r="11729" customFormat="false" ht="15" hidden="false" customHeight="false" outlineLevel="0" collapsed="false">
      <c r="A11729" s="4" t="str">
        <f aca="false">B11729&amp;"|"&amp;C11729</f>
        <v>tdbR00001031 Asn-GUU|46</v>
      </c>
      <c r="B11729" s="4" t="s">
        <v>197</v>
      </c>
      <c r="C11729" s="4" t="s">
        <v>826</v>
      </c>
      <c r="D11729" s="4" t="n">
        <v>46</v>
      </c>
      <c r="E11729" s="19" t="s">
        <v>459</v>
      </c>
      <c r="F11729" s="20" t="s">
        <v>824</v>
      </c>
    </row>
    <row r="11730" customFormat="false" ht="15" hidden="false" customHeight="false" outlineLevel="0" collapsed="false">
      <c r="A11730" s="4" t="str">
        <f aca="false">B11730&amp;"|"&amp;C11730</f>
        <v>tdbR00001031 Asn-GUU|47</v>
      </c>
      <c r="B11730" s="4" t="s">
        <v>197</v>
      </c>
      <c r="C11730" s="4" t="s">
        <v>827</v>
      </c>
      <c r="D11730" s="4" t="n">
        <v>47</v>
      </c>
      <c r="E11730" s="19" t="s">
        <v>777</v>
      </c>
      <c r="F11730" s="20" t="s">
        <v>824</v>
      </c>
    </row>
    <row r="11731" customFormat="false" ht="15" hidden="false" customHeight="false" outlineLevel="0" collapsed="false">
      <c r="A11731" s="4" t="str">
        <f aca="false">B11731&amp;"|"&amp;C11731</f>
        <v>tdbR00001031 Asn-GUU|48</v>
      </c>
      <c r="B11731" s="4" t="s">
        <v>197</v>
      </c>
      <c r="C11731" s="4" t="s">
        <v>828</v>
      </c>
      <c r="D11731" s="4" t="n">
        <v>48</v>
      </c>
      <c r="E11731" s="19" t="s">
        <v>772</v>
      </c>
      <c r="F11731" s="20" t="s">
        <v>824</v>
      </c>
    </row>
    <row r="11732" customFormat="false" ht="15" hidden="false" customHeight="false" outlineLevel="0" collapsed="false">
      <c r="A11732" s="4" t="str">
        <f aca="false">B11732&amp;"|"&amp;C11732</f>
        <v>tdbR00001031 Asn-GUU|49</v>
      </c>
      <c r="B11732" s="4" t="s">
        <v>197</v>
      </c>
      <c r="C11732" s="4" t="s">
        <v>829</v>
      </c>
      <c r="D11732" s="4" t="n">
        <v>49</v>
      </c>
      <c r="E11732" s="23" t="s">
        <v>459</v>
      </c>
      <c r="F11732" s="10" t="s">
        <v>830</v>
      </c>
    </row>
    <row r="11733" customFormat="false" ht="15" hidden="false" customHeight="false" outlineLevel="0" collapsed="false">
      <c r="A11733" s="4" t="str">
        <f aca="false">B11733&amp;"|"&amp;C11733</f>
        <v>tdbR00001031 Asn-GUU|50</v>
      </c>
      <c r="B11733" s="4" t="s">
        <v>197</v>
      </c>
      <c r="C11733" s="4" t="s">
        <v>831</v>
      </c>
      <c r="D11733" s="4" t="n">
        <v>50</v>
      </c>
      <c r="E11733" s="23" t="s">
        <v>772</v>
      </c>
      <c r="F11733" s="10" t="s">
        <v>830</v>
      </c>
    </row>
    <row r="11734" customFormat="false" ht="15" hidden="false" customHeight="false" outlineLevel="0" collapsed="false">
      <c r="A11734" s="4" t="str">
        <f aca="false">B11734&amp;"|"&amp;C11734</f>
        <v>tdbR00001031 Asn-GUU|51</v>
      </c>
      <c r="B11734" s="4" t="s">
        <v>197</v>
      </c>
      <c r="C11734" s="4" t="s">
        <v>832</v>
      </c>
      <c r="D11734" s="4" t="n">
        <v>51</v>
      </c>
      <c r="E11734" s="23" t="s">
        <v>777</v>
      </c>
      <c r="F11734" s="10" t="s">
        <v>830</v>
      </c>
    </row>
    <row r="11735" customFormat="false" ht="15" hidden="false" customHeight="false" outlineLevel="0" collapsed="false">
      <c r="A11735" s="4" t="str">
        <f aca="false">B11735&amp;"|"&amp;C11735</f>
        <v>tdbR00001031 Asn-GUU|52</v>
      </c>
      <c r="B11735" s="4" t="s">
        <v>197</v>
      </c>
      <c r="C11735" s="4" t="s">
        <v>833</v>
      </c>
      <c r="D11735" s="4" t="n">
        <v>52</v>
      </c>
      <c r="E11735" s="23" t="s">
        <v>459</v>
      </c>
      <c r="F11735" s="10" t="s">
        <v>830</v>
      </c>
    </row>
    <row r="11736" customFormat="false" ht="15" hidden="false" customHeight="false" outlineLevel="0" collapsed="false">
      <c r="A11736" s="4" t="str">
        <f aca="false">B11736&amp;"|"&amp;C11736</f>
        <v>tdbR00001031 Asn-GUU|53</v>
      </c>
      <c r="B11736" s="4" t="s">
        <v>197</v>
      </c>
      <c r="C11736" s="4" t="s">
        <v>834</v>
      </c>
      <c r="D11736" s="4" t="n">
        <v>53</v>
      </c>
      <c r="E11736" s="23" t="s">
        <v>459</v>
      </c>
      <c r="F11736" s="10" t="s">
        <v>830</v>
      </c>
    </row>
    <row r="11737" customFormat="false" ht="15" hidden="false" customHeight="false" outlineLevel="0" collapsed="false">
      <c r="A11737" s="4" t="str">
        <f aca="false">B11737&amp;"|"&amp;C11737</f>
        <v>tdbR00001031 Asn-GUU|54</v>
      </c>
      <c r="B11737" s="4" t="s">
        <v>197</v>
      </c>
      <c r="C11737" s="4" t="s">
        <v>835</v>
      </c>
      <c r="D11737" s="4" t="n">
        <v>54</v>
      </c>
      <c r="E11737" s="19" t="s">
        <v>777</v>
      </c>
      <c r="F11737" s="20" t="s">
        <v>836</v>
      </c>
    </row>
    <row r="11738" customFormat="false" ht="15" hidden="false" customHeight="false" outlineLevel="0" collapsed="false">
      <c r="A11738" s="4" t="str">
        <f aca="false">B11738&amp;"|"&amp;C11738</f>
        <v>tdbR00001031 Asn-GUU|55</v>
      </c>
      <c r="B11738" s="4" t="s">
        <v>197</v>
      </c>
      <c r="C11738" s="4" t="s">
        <v>837</v>
      </c>
      <c r="D11738" s="4" t="n">
        <v>55</v>
      </c>
      <c r="E11738" s="19" t="s">
        <v>777</v>
      </c>
      <c r="F11738" s="20" t="s">
        <v>836</v>
      </c>
    </row>
    <row r="11739" customFormat="false" ht="15" hidden="false" customHeight="false" outlineLevel="0" collapsed="false">
      <c r="A11739" s="4" t="str">
        <f aca="false">B11739&amp;"|"&amp;C11739</f>
        <v>tdbR00001031 Asn-GUU|56</v>
      </c>
      <c r="B11739" s="4" t="s">
        <v>197</v>
      </c>
      <c r="C11739" s="4" t="s">
        <v>838</v>
      </c>
      <c r="D11739" s="4" t="n">
        <v>56</v>
      </c>
      <c r="E11739" s="19" t="s">
        <v>772</v>
      </c>
      <c r="F11739" s="20" t="s">
        <v>836</v>
      </c>
    </row>
    <row r="11740" customFormat="false" ht="15" hidden="false" customHeight="false" outlineLevel="0" collapsed="false">
      <c r="A11740" s="4" t="str">
        <f aca="false">B11740&amp;"|"&amp;C11740</f>
        <v>tdbR00001031 Asn-GUU|57</v>
      </c>
      <c r="B11740" s="4" t="s">
        <v>197</v>
      </c>
      <c r="C11740" s="4" t="s">
        <v>839</v>
      </c>
      <c r="D11740" s="4" t="n">
        <v>57</v>
      </c>
      <c r="E11740" s="19" t="s">
        <v>780</v>
      </c>
      <c r="F11740" s="20" t="s">
        <v>836</v>
      </c>
    </row>
    <row r="11741" customFormat="false" ht="15" hidden="false" customHeight="false" outlineLevel="0" collapsed="false">
      <c r="A11741" s="4" t="str">
        <f aca="false">B11741&amp;"|"&amp;C11741</f>
        <v>tdbR00001031 Asn-GUU|58</v>
      </c>
      <c r="B11741" s="4" t="s">
        <v>197</v>
      </c>
      <c r="C11741" s="4" t="s">
        <v>840</v>
      </c>
      <c r="D11741" s="4" t="n">
        <v>58</v>
      </c>
      <c r="E11741" s="19" t="s">
        <v>780</v>
      </c>
      <c r="F11741" s="20" t="s">
        <v>836</v>
      </c>
    </row>
    <row r="11742" customFormat="false" ht="15" hidden="false" customHeight="false" outlineLevel="0" collapsed="false">
      <c r="A11742" s="4" t="str">
        <f aca="false">B11742&amp;"|"&amp;C11742</f>
        <v>tdbR00001031 Asn-GUU|59</v>
      </c>
      <c r="B11742" s="4" t="s">
        <v>197</v>
      </c>
      <c r="C11742" s="4" t="s">
        <v>841</v>
      </c>
      <c r="D11742" s="4" t="n">
        <v>59</v>
      </c>
      <c r="E11742" s="19" t="s">
        <v>459</v>
      </c>
      <c r="F11742" s="20" t="s">
        <v>836</v>
      </c>
    </row>
    <row r="11743" customFormat="false" ht="15" hidden="false" customHeight="false" outlineLevel="0" collapsed="false">
      <c r="A11743" s="4" t="str">
        <f aca="false">B11743&amp;"|"&amp;C11743</f>
        <v>tdbR00001031 Asn-GUU|60</v>
      </c>
      <c r="B11743" s="4" t="s">
        <v>197</v>
      </c>
      <c r="C11743" s="4" t="s">
        <v>842</v>
      </c>
      <c r="D11743" s="4" t="n">
        <v>60</v>
      </c>
      <c r="E11743" s="19" t="s">
        <v>777</v>
      </c>
      <c r="F11743" s="20" t="s">
        <v>836</v>
      </c>
    </row>
    <row r="11744" customFormat="false" ht="15" hidden="false" customHeight="false" outlineLevel="0" collapsed="false">
      <c r="A11744" s="4" t="str">
        <f aca="false">B11744&amp;"|"&amp;C11744</f>
        <v>tdbR00001031 Asn-GUU|61</v>
      </c>
      <c r="B11744" s="4" t="s">
        <v>197</v>
      </c>
      <c r="C11744" s="4" t="s">
        <v>843</v>
      </c>
      <c r="D11744" s="4" t="n">
        <v>61</v>
      </c>
      <c r="E11744" s="23" t="s">
        <v>772</v>
      </c>
      <c r="F11744" s="10" t="s">
        <v>830</v>
      </c>
    </row>
    <row r="11745" customFormat="false" ht="15" hidden="false" customHeight="false" outlineLevel="0" collapsed="false">
      <c r="A11745" s="4" t="str">
        <f aca="false">B11745&amp;"|"&amp;C11745</f>
        <v>tdbR00001031 Asn-GUU|62</v>
      </c>
      <c r="B11745" s="4" t="s">
        <v>197</v>
      </c>
      <c r="C11745" s="4" t="s">
        <v>844</v>
      </c>
      <c r="D11745" s="4" t="n">
        <v>62</v>
      </c>
      <c r="E11745" s="23" t="s">
        <v>772</v>
      </c>
      <c r="F11745" s="10" t="s">
        <v>830</v>
      </c>
    </row>
    <row r="11746" customFormat="false" ht="15" hidden="false" customHeight="false" outlineLevel="0" collapsed="false">
      <c r="A11746" s="4" t="str">
        <f aca="false">B11746&amp;"|"&amp;C11746</f>
        <v>tdbR00001031 Asn-GUU|63</v>
      </c>
      <c r="B11746" s="4" t="s">
        <v>197</v>
      </c>
      <c r="C11746" s="4" t="s">
        <v>845</v>
      </c>
      <c r="D11746" s="4" t="n">
        <v>63</v>
      </c>
      <c r="E11746" s="23" t="s">
        <v>780</v>
      </c>
      <c r="F11746" s="10" t="s">
        <v>830</v>
      </c>
    </row>
    <row r="11747" customFormat="false" ht="15" hidden="false" customHeight="false" outlineLevel="0" collapsed="false">
      <c r="A11747" s="4" t="str">
        <f aca="false">B11747&amp;"|"&amp;C11747</f>
        <v>tdbR00001031 Asn-GUU|64</v>
      </c>
      <c r="B11747" s="4" t="s">
        <v>197</v>
      </c>
      <c r="C11747" s="4" t="s">
        <v>846</v>
      </c>
      <c r="D11747" s="4" t="n">
        <v>64</v>
      </c>
      <c r="E11747" s="23" t="s">
        <v>459</v>
      </c>
      <c r="F11747" s="10" t="s">
        <v>830</v>
      </c>
    </row>
    <row r="11748" customFormat="false" ht="15" hidden="false" customHeight="false" outlineLevel="0" collapsed="false">
      <c r="A11748" s="4" t="str">
        <f aca="false">B11748&amp;"|"&amp;C11748</f>
        <v>tdbR00001031 Asn-GUU|65</v>
      </c>
      <c r="B11748" s="4" t="s">
        <v>197</v>
      </c>
      <c r="C11748" s="4" t="s">
        <v>847</v>
      </c>
      <c r="D11748" s="4" t="n">
        <v>65</v>
      </c>
      <c r="E11748" s="23" t="s">
        <v>772</v>
      </c>
      <c r="F11748" s="10" t="s">
        <v>830</v>
      </c>
    </row>
    <row r="11749" customFormat="false" ht="15" hidden="false" customHeight="false" outlineLevel="0" collapsed="false">
      <c r="A11749" s="4" t="str">
        <f aca="false">B11749&amp;"|"&amp;C11749</f>
        <v>tdbR00001031 Asn-GUU|66</v>
      </c>
      <c r="B11749" s="4" t="s">
        <v>197</v>
      </c>
      <c r="C11749" s="4" t="s">
        <v>848</v>
      </c>
      <c r="D11749" s="4" t="n">
        <v>66</v>
      </c>
      <c r="E11749" s="17" t="s">
        <v>780</v>
      </c>
      <c r="F11749" s="18" t="s">
        <v>768</v>
      </c>
    </row>
    <row r="11750" customFormat="false" ht="15" hidden="false" customHeight="false" outlineLevel="0" collapsed="false">
      <c r="A11750" s="4" t="str">
        <f aca="false">B11750&amp;"|"&amp;C11750</f>
        <v>tdbR00001031 Asn-GUU|67</v>
      </c>
      <c r="B11750" s="4" t="s">
        <v>197</v>
      </c>
      <c r="C11750" s="4" t="s">
        <v>849</v>
      </c>
      <c r="D11750" s="4" t="n">
        <v>67</v>
      </c>
      <c r="E11750" s="17" t="s">
        <v>459</v>
      </c>
      <c r="F11750" s="18" t="s">
        <v>768</v>
      </c>
    </row>
    <row r="11751" customFormat="false" ht="15" hidden="false" customHeight="false" outlineLevel="0" collapsed="false">
      <c r="A11751" s="4" t="str">
        <f aca="false">B11751&amp;"|"&amp;C11751</f>
        <v>tdbR00001031 Asn-GUU|68</v>
      </c>
      <c r="B11751" s="4" t="s">
        <v>197</v>
      </c>
      <c r="C11751" s="4" t="s">
        <v>850</v>
      </c>
      <c r="D11751" s="4" t="n">
        <v>68</v>
      </c>
      <c r="E11751" s="17" t="s">
        <v>459</v>
      </c>
      <c r="F11751" s="18" t="s">
        <v>768</v>
      </c>
    </row>
    <row r="11752" customFormat="false" ht="15" hidden="false" customHeight="false" outlineLevel="0" collapsed="false">
      <c r="A11752" s="4" t="str">
        <f aca="false">B11752&amp;"|"&amp;C11752</f>
        <v>tdbR00001031 Asn-GUU|69</v>
      </c>
      <c r="B11752" s="4" t="s">
        <v>197</v>
      </c>
      <c r="C11752" s="4" t="s">
        <v>851</v>
      </c>
      <c r="D11752" s="4" t="n">
        <v>69</v>
      </c>
      <c r="E11752" s="17" t="s">
        <v>780</v>
      </c>
      <c r="F11752" s="18" t="s">
        <v>768</v>
      </c>
    </row>
    <row r="11753" customFormat="false" ht="15" hidden="false" customHeight="false" outlineLevel="0" collapsed="false">
      <c r="A11753" s="4" t="str">
        <f aca="false">B11753&amp;"|"&amp;C11753</f>
        <v>tdbR00001031 Asn-GUU|70</v>
      </c>
      <c r="B11753" s="4" t="s">
        <v>197</v>
      </c>
      <c r="C11753" s="4" t="s">
        <v>852</v>
      </c>
      <c r="D11753" s="4" t="n">
        <v>70</v>
      </c>
      <c r="E11753" s="17" t="s">
        <v>459</v>
      </c>
      <c r="F11753" s="18" t="s">
        <v>768</v>
      </c>
    </row>
    <row r="11754" customFormat="false" ht="15" hidden="false" customHeight="false" outlineLevel="0" collapsed="false">
      <c r="A11754" s="4" t="str">
        <f aca="false">B11754&amp;"|"&amp;C11754</f>
        <v>tdbR00001031 Asn-GUU|71</v>
      </c>
      <c r="B11754" s="4" t="s">
        <v>197</v>
      </c>
      <c r="C11754" s="4" t="s">
        <v>853</v>
      </c>
      <c r="D11754" s="4" t="n">
        <v>71</v>
      </c>
      <c r="E11754" s="17" t="s">
        <v>459</v>
      </c>
      <c r="F11754" s="18" t="s">
        <v>768</v>
      </c>
    </row>
    <row r="11755" customFormat="false" ht="15" hidden="false" customHeight="false" outlineLevel="0" collapsed="false">
      <c r="A11755" s="4" t="str">
        <f aca="false">B11755&amp;"|"&amp;C11755</f>
        <v>tdbR00001031 Asn-GUU|72</v>
      </c>
      <c r="B11755" s="4" t="s">
        <v>197</v>
      </c>
      <c r="C11755" s="4" t="s">
        <v>854</v>
      </c>
      <c r="D11755" s="4" t="n">
        <v>72</v>
      </c>
      <c r="E11755" s="17" t="s">
        <v>780</v>
      </c>
      <c r="F11755" s="18" t="s">
        <v>768</v>
      </c>
    </row>
    <row r="11756" customFormat="false" ht="15" hidden="false" customHeight="false" outlineLevel="0" collapsed="false">
      <c r="A11756" s="4" t="str">
        <f aca="false">B11756&amp;"|"&amp;C11756</f>
        <v>tdbR00001032 Cys-GCA|1</v>
      </c>
      <c r="B11756" s="4" t="s">
        <v>198</v>
      </c>
      <c r="C11756" s="4" t="s">
        <v>767</v>
      </c>
      <c r="D11756" s="4" t="n">
        <v>1</v>
      </c>
      <c r="E11756" s="17" t="s">
        <v>459</v>
      </c>
      <c r="F11756" s="18" t="s">
        <v>768</v>
      </c>
    </row>
    <row r="11757" customFormat="false" ht="15" hidden="false" customHeight="false" outlineLevel="0" collapsed="false">
      <c r="A11757" s="4" t="str">
        <f aca="false">B11757&amp;"|"&amp;C11757</f>
        <v>tdbR00001032 Cys-GCA|2</v>
      </c>
      <c r="B11757" s="4" t="s">
        <v>198</v>
      </c>
      <c r="C11757" s="4" t="s">
        <v>769</v>
      </c>
      <c r="D11757" s="4" t="n">
        <v>2</v>
      </c>
      <c r="E11757" s="17" t="s">
        <v>459</v>
      </c>
      <c r="F11757" s="18" t="s">
        <v>768</v>
      </c>
    </row>
    <row r="11758" customFormat="false" ht="15" hidden="false" customHeight="false" outlineLevel="0" collapsed="false">
      <c r="A11758" s="4" t="str">
        <f aca="false">B11758&amp;"|"&amp;C11758</f>
        <v>tdbR00001032 Cys-GCA|3</v>
      </c>
      <c r="B11758" s="4" t="s">
        <v>198</v>
      </c>
      <c r="C11758" s="4" t="s">
        <v>770</v>
      </c>
      <c r="D11758" s="4" t="n">
        <v>3</v>
      </c>
      <c r="E11758" s="17" t="s">
        <v>772</v>
      </c>
      <c r="F11758" s="18" t="s">
        <v>768</v>
      </c>
    </row>
    <row r="11759" customFormat="false" ht="15" hidden="false" customHeight="false" outlineLevel="0" collapsed="false">
      <c r="A11759" s="4" t="str">
        <f aca="false">B11759&amp;"|"&amp;C11759</f>
        <v>tdbR00001032 Cys-GCA|4</v>
      </c>
      <c r="B11759" s="4" t="s">
        <v>198</v>
      </c>
      <c r="C11759" s="4" t="s">
        <v>771</v>
      </c>
      <c r="D11759" s="4" t="n">
        <v>4</v>
      </c>
      <c r="E11759" s="17" t="s">
        <v>459</v>
      </c>
      <c r="F11759" s="18" t="s">
        <v>768</v>
      </c>
    </row>
    <row r="11760" customFormat="false" ht="15" hidden="false" customHeight="false" outlineLevel="0" collapsed="false">
      <c r="A11760" s="4" t="str">
        <f aca="false">B11760&amp;"|"&amp;C11760</f>
        <v>tdbR00001032 Cys-GCA|5</v>
      </c>
      <c r="B11760" s="4" t="s">
        <v>198</v>
      </c>
      <c r="C11760" s="4" t="s">
        <v>773</v>
      </c>
      <c r="D11760" s="4" t="n">
        <v>5</v>
      </c>
      <c r="E11760" s="17" t="s">
        <v>772</v>
      </c>
      <c r="F11760" s="18" t="s">
        <v>768</v>
      </c>
    </row>
    <row r="11761" customFormat="false" ht="15" hidden="false" customHeight="false" outlineLevel="0" collapsed="false">
      <c r="A11761" s="4" t="str">
        <f aca="false">B11761&amp;"|"&amp;C11761</f>
        <v>tdbR00001032 Cys-GCA|6</v>
      </c>
      <c r="B11761" s="4" t="s">
        <v>198</v>
      </c>
      <c r="C11761" s="4" t="s">
        <v>774</v>
      </c>
      <c r="D11761" s="4" t="n">
        <v>6</v>
      </c>
      <c r="E11761" s="17" t="s">
        <v>459</v>
      </c>
      <c r="F11761" s="18" t="s">
        <v>768</v>
      </c>
    </row>
    <row r="11762" customFormat="false" ht="15" hidden="false" customHeight="false" outlineLevel="0" collapsed="false">
      <c r="A11762" s="4" t="str">
        <f aca="false">B11762&amp;"|"&amp;C11762</f>
        <v>tdbR00001032 Cys-GCA|7</v>
      </c>
      <c r="B11762" s="4" t="s">
        <v>198</v>
      </c>
      <c r="C11762" s="4" t="s">
        <v>775</v>
      </c>
      <c r="D11762" s="4" t="n">
        <v>7</v>
      </c>
      <c r="E11762" s="17" t="s">
        <v>777</v>
      </c>
      <c r="F11762" s="18" t="s">
        <v>768</v>
      </c>
    </row>
    <row r="11763" customFormat="false" ht="15" hidden="false" customHeight="false" outlineLevel="0" collapsed="false">
      <c r="A11763" s="4" t="str">
        <f aca="false">B11763&amp;"|"&amp;C11763</f>
        <v>tdbR00001032 Cys-GCA|8</v>
      </c>
      <c r="B11763" s="4" t="s">
        <v>198</v>
      </c>
      <c r="C11763" s="4" t="s">
        <v>776</v>
      </c>
      <c r="D11763" s="4" t="n">
        <v>8</v>
      </c>
      <c r="E11763" s="3" t="s">
        <v>777</v>
      </c>
      <c r="F11763" s="4" t="s">
        <v>778</v>
      </c>
    </row>
    <row r="11764" customFormat="false" ht="15" hidden="false" customHeight="false" outlineLevel="0" collapsed="false">
      <c r="A11764" s="4" t="str">
        <f aca="false">B11764&amp;"|"&amp;C11764</f>
        <v>tdbR00001032 Cys-GCA|9</v>
      </c>
      <c r="B11764" s="4" t="s">
        <v>198</v>
      </c>
      <c r="C11764" s="4" t="s">
        <v>779</v>
      </c>
      <c r="D11764" s="4" t="n">
        <v>9</v>
      </c>
      <c r="E11764" s="3" t="s">
        <v>459</v>
      </c>
      <c r="F11764" s="4" t="s">
        <v>781</v>
      </c>
    </row>
    <row r="11765" customFormat="false" ht="15" hidden="false" customHeight="false" outlineLevel="0" collapsed="false">
      <c r="A11765" s="4" t="str">
        <f aca="false">B11765&amp;"|"&amp;C11765</f>
        <v>tdbR00001032 Cys-GCA|10</v>
      </c>
      <c r="B11765" s="4" t="s">
        <v>198</v>
      </c>
      <c r="C11765" s="4" t="s">
        <v>782</v>
      </c>
      <c r="D11765" s="4" t="n">
        <v>10</v>
      </c>
      <c r="E11765" s="8" t="s">
        <v>459</v>
      </c>
      <c r="F11765" s="7" t="s">
        <v>783</v>
      </c>
    </row>
    <row r="11766" customFormat="false" ht="15" hidden="false" customHeight="false" outlineLevel="0" collapsed="false">
      <c r="A11766" s="4" t="str">
        <f aca="false">B11766&amp;"|"&amp;C11766</f>
        <v>tdbR00001032 Cys-GCA|11</v>
      </c>
      <c r="B11766" s="4" t="s">
        <v>198</v>
      </c>
      <c r="C11766" s="4" t="s">
        <v>784</v>
      </c>
      <c r="D11766" s="4" t="n">
        <v>11</v>
      </c>
      <c r="E11766" s="8" t="s">
        <v>772</v>
      </c>
      <c r="F11766" s="7" t="s">
        <v>783</v>
      </c>
    </row>
    <row r="11767" customFormat="false" ht="15" hidden="false" customHeight="false" outlineLevel="0" collapsed="false">
      <c r="A11767" s="4" t="str">
        <f aca="false">B11767&amp;"|"&amp;C11767</f>
        <v>tdbR00001032 Cys-GCA|12</v>
      </c>
      <c r="B11767" s="4" t="s">
        <v>198</v>
      </c>
      <c r="C11767" s="4" t="s">
        <v>785</v>
      </c>
      <c r="D11767" s="4" t="n">
        <v>12</v>
      </c>
      <c r="E11767" s="8" t="s">
        <v>780</v>
      </c>
      <c r="F11767" s="7" t="s">
        <v>783</v>
      </c>
    </row>
    <row r="11768" customFormat="false" ht="15" hidden="false" customHeight="false" outlineLevel="0" collapsed="false">
      <c r="A11768" s="4" t="str">
        <f aca="false">B11768&amp;"|"&amp;C11768</f>
        <v>tdbR00001032 Cys-GCA|13</v>
      </c>
      <c r="B11768" s="4" t="s">
        <v>198</v>
      </c>
      <c r="C11768" s="4" t="s">
        <v>786</v>
      </c>
      <c r="D11768" s="4" t="n">
        <v>13</v>
      </c>
      <c r="E11768" s="8" t="s">
        <v>459</v>
      </c>
      <c r="F11768" s="7" t="s">
        <v>783</v>
      </c>
    </row>
    <row r="11769" customFormat="false" ht="15" hidden="false" customHeight="false" outlineLevel="0" collapsed="false">
      <c r="A11769" s="4" t="str">
        <f aca="false">B11769&amp;"|"&amp;C11769</f>
        <v>tdbR00001032 Cys-GCA|14</v>
      </c>
      <c r="B11769" s="4" t="s">
        <v>198</v>
      </c>
      <c r="C11769" s="4" t="s">
        <v>787</v>
      </c>
      <c r="D11769" s="4" t="n">
        <v>14</v>
      </c>
      <c r="E11769" s="19" t="s">
        <v>780</v>
      </c>
      <c r="F11769" s="20" t="s">
        <v>788</v>
      </c>
    </row>
    <row r="11770" customFormat="false" ht="15" hidden="false" customHeight="false" outlineLevel="0" collapsed="false">
      <c r="A11770" s="4" t="str">
        <f aca="false">B11770&amp;"|"&amp;C11770</f>
        <v>tdbR00001032 Cys-GCA|15</v>
      </c>
      <c r="B11770" s="4" t="s">
        <v>198</v>
      </c>
      <c r="C11770" s="4" t="s">
        <v>789</v>
      </c>
      <c r="D11770" s="4" t="n">
        <v>15</v>
      </c>
      <c r="E11770" s="19" t="s">
        <v>459</v>
      </c>
      <c r="F11770" s="20" t="s">
        <v>788</v>
      </c>
    </row>
    <row r="11771" customFormat="false" ht="15" hidden="false" customHeight="false" outlineLevel="0" collapsed="false">
      <c r="A11771" s="4" t="str">
        <f aca="false">B11771&amp;"|"&amp;C11771</f>
        <v>tdbR00001032 Cys-GCA|16</v>
      </c>
      <c r="B11771" s="4" t="s">
        <v>198</v>
      </c>
      <c r="C11771" s="4" t="s">
        <v>790</v>
      </c>
      <c r="D11771" s="4" t="n">
        <v>16</v>
      </c>
      <c r="E11771" s="19" t="s">
        <v>777</v>
      </c>
      <c r="F11771" s="20" t="s">
        <v>788</v>
      </c>
    </row>
    <row r="11772" customFormat="false" ht="15" hidden="false" customHeight="false" outlineLevel="0" collapsed="false">
      <c r="A11772" s="4" t="str">
        <f aca="false">B11772&amp;"|"&amp;C11772</f>
        <v>tdbR00001032 Cys-GCA|18</v>
      </c>
      <c r="B11772" s="4" t="s">
        <v>198</v>
      </c>
      <c r="C11772" s="4" t="s">
        <v>793</v>
      </c>
      <c r="D11772" s="4" t="n">
        <v>17</v>
      </c>
      <c r="E11772" s="19" t="s">
        <v>459</v>
      </c>
      <c r="F11772" s="20" t="s">
        <v>788</v>
      </c>
    </row>
    <row r="11773" customFormat="false" ht="15" hidden="false" customHeight="false" outlineLevel="0" collapsed="false">
      <c r="A11773" s="4" t="str">
        <f aca="false">B11773&amp;"|"&amp;C11773</f>
        <v>tdbR00001032 Cys-GCA|19</v>
      </c>
      <c r="B11773" s="4" t="s">
        <v>198</v>
      </c>
      <c r="C11773" s="4" t="s">
        <v>794</v>
      </c>
      <c r="D11773" s="4" t="n">
        <v>18</v>
      </c>
      <c r="E11773" s="19" t="s">
        <v>459</v>
      </c>
      <c r="F11773" s="20" t="s">
        <v>788</v>
      </c>
    </row>
    <row r="11774" customFormat="false" ht="15" hidden="false" customHeight="false" outlineLevel="0" collapsed="false">
      <c r="A11774" s="4" t="str">
        <f aca="false">B11774&amp;"|"&amp;C11774</f>
        <v>tdbR00001032 Cys-GCA|20</v>
      </c>
      <c r="B11774" s="4" t="s">
        <v>198</v>
      </c>
      <c r="C11774" s="4" t="s">
        <v>795</v>
      </c>
      <c r="D11774" s="4" t="n">
        <v>19</v>
      </c>
      <c r="E11774" s="19" t="s">
        <v>772</v>
      </c>
      <c r="F11774" s="20" t="s">
        <v>788</v>
      </c>
    </row>
    <row r="11775" customFormat="false" ht="15" hidden="false" customHeight="false" outlineLevel="0" collapsed="false">
      <c r="A11775" s="4" t="str">
        <f aca="false">B11775&amp;"|"&amp;C11775</f>
        <v>tdbR00001032 Cys-GCA|21</v>
      </c>
      <c r="B11775" s="4" t="s">
        <v>198</v>
      </c>
      <c r="C11775" s="4" t="s">
        <v>797</v>
      </c>
      <c r="D11775" s="4" t="n">
        <v>20</v>
      </c>
      <c r="E11775" s="19" t="s">
        <v>772</v>
      </c>
      <c r="F11775" s="20" t="s">
        <v>788</v>
      </c>
    </row>
    <row r="11776" customFormat="false" ht="15" hidden="false" customHeight="false" outlineLevel="0" collapsed="false">
      <c r="A11776" s="4" t="str">
        <f aca="false">B11776&amp;"|"&amp;C11776</f>
        <v>tdbR00001032 Cys-GCA|22</v>
      </c>
      <c r="B11776" s="4" t="s">
        <v>198</v>
      </c>
      <c r="C11776" s="4" t="s">
        <v>798</v>
      </c>
      <c r="D11776" s="4" t="n">
        <v>21</v>
      </c>
      <c r="E11776" s="8" t="s">
        <v>780</v>
      </c>
      <c r="F11776" s="7" t="s">
        <v>783</v>
      </c>
    </row>
    <row r="11777" customFormat="false" ht="15" hidden="false" customHeight="false" outlineLevel="0" collapsed="false">
      <c r="A11777" s="4" t="str">
        <f aca="false">B11777&amp;"|"&amp;C11777</f>
        <v>tdbR00001032 Cys-GCA|23</v>
      </c>
      <c r="B11777" s="4" t="s">
        <v>198</v>
      </c>
      <c r="C11777" s="4" t="s">
        <v>799</v>
      </c>
      <c r="D11777" s="4" t="n">
        <v>22</v>
      </c>
      <c r="E11777" s="8" t="s">
        <v>777</v>
      </c>
      <c r="F11777" s="7" t="s">
        <v>783</v>
      </c>
    </row>
    <row r="11778" customFormat="false" ht="15" hidden="false" customHeight="false" outlineLevel="0" collapsed="false">
      <c r="A11778" s="4" t="str">
        <f aca="false">B11778&amp;"|"&amp;C11778</f>
        <v>tdbR00001032 Cys-GCA|24</v>
      </c>
      <c r="B11778" s="4" t="s">
        <v>198</v>
      </c>
      <c r="C11778" s="4" t="s">
        <v>800</v>
      </c>
      <c r="D11778" s="4" t="n">
        <v>23</v>
      </c>
      <c r="E11778" s="8" t="s">
        <v>459</v>
      </c>
      <c r="F11778" s="7" t="s">
        <v>783</v>
      </c>
    </row>
    <row r="11779" customFormat="false" ht="15" hidden="false" customHeight="false" outlineLevel="0" collapsed="false">
      <c r="A11779" s="4" t="str">
        <f aca="false">B11779&amp;"|"&amp;C11779</f>
        <v>tdbR00001032 Cys-GCA|25</v>
      </c>
      <c r="B11779" s="4" t="s">
        <v>198</v>
      </c>
      <c r="C11779" s="4" t="s">
        <v>801</v>
      </c>
      <c r="D11779" s="4" t="n">
        <v>24</v>
      </c>
      <c r="E11779" s="8" t="s">
        <v>772</v>
      </c>
      <c r="F11779" s="7" t="s">
        <v>783</v>
      </c>
    </row>
    <row r="11780" customFormat="false" ht="15" hidden="false" customHeight="false" outlineLevel="0" collapsed="false">
      <c r="A11780" s="4" t="str">
        <f aca="false">B11780&amp;"|"&amp;C11780</f>
        <v>tdbR00001032 Cys-GCA|26</v>
      </c>
      <c r="B11780" s="4" t="s">
        <v>198</v>
      </c>
      <c r="C11780" s="4" t="s">
        <v>802</v>
      </c>
      <c r="D11780" s="4" t="n">
        <v>25</v>
      </c>
      <c r="E11780" s="3" t="s">
        <v>780</v>
      </c>
      <c r="F11780" s="4" t="s">
        <v>803</v>
      </c>
    </row>
    <row r="11781" customFormat="false" ht="15" hidden="false" customHeight="false" outlineLevel="0" collapsed="false">
      <c r="A11781" s="4" t="str">
        <f aca="false">B11781&amp;"|"&amp;C11781</f>
        <v>tdbR00001032 Cys-GCA|27</v>
      </c>
      <c r="B11781" s="4" t="s">
        <v>198</v>
      </c>
      <c r="C11781" s="4" t="s">
        <v>804</v>
      </c>
      <c r="D11781" s="4" t="n">
        <v>26</v>
      </c>
      <c r="E11781" s="21" t="s">
        <v>459</v>
      </c>
      <c r="F11781" s="22" t="s">
        <v>805</v>
      </c>
    </row>
    <row r="11782" customFormat="false" ht="15" hidden="false" customHeight="false" outlineLevel="0" collapsed="false">
      <c r="A11782" s="4" t="str">
        <f aca="false">B11782&amp;"|"&amp;C11782</f>
        <v>tdbR00001032 Cys-GCA|28</v>
      </c>
      <c r="B11782" s="4" t="s">
        <v>198</v>
      </c>
      <c r="C11782" s="4" t="s">
        <v>806</v>
      </c>
      <c r="D11782" s="4" t="n">
        <v>27</v>
      </c>
      <c r="E11782" s="21" t="s">
        <v>772</v>
      </c>
      <c r="F11782" s="22" t="s">
        <v>805</v>
      </c>
    </row>
    <row r="11783" customFormat="false" ht="15" hidden="false" customHeight="false" outlineLevel="0" collapsed="false">
      <c r="A11783" s="4" t="str">
        <f aca="false">B11783&amp;"|"&amp;C11783</f>
        <v>tdbR00001032 Cys-GCA|29</v>
      </c>
      <c r="B11783" s="4" t="s">
        <v>198</v>
      </c>
      <c r="C11783" s="4" t="s">
        <v>807</v>
      </c>
      <c r="D11783" s="4" t="n">
        <v>28</v>
      </c>
      <c r="E11783" s="21" t="s">
        <v>459</v>
      </c>
      <c r="F11783" s="22" t="s">
        <v>805</v>
      </c>
    </row>
    <row r="11784" customFormat="false" ht="15" hidden="false" customHeight="false" outlineLevel="0" collapsed="false">
      <c r="A11784" s="4" t="str">
        <f aca="false">B11784&amp;"|"&amp;C11784</f>
        <v>tdbR00001032 Cys-GCA|30</v>
      </c>
      <c r="B11784" s="4" t="s">
        <v>198</v>
      </c>
      <c r="C11784" s="4" t="s">
        <v>808</v>
      </c>
      <c r="D11784" s="4" t="n">
        <v>29</v>
      </c>
      <c r="E11784" s="21" t="s">
        <v>459</v>
      </c>
      <c r="F11784" s="22" t="s">
        <v>805</v>
      </c>
    </row>
    <row r="11785" customFormat="false" ht="15" hidden="false" customHeight="false" outlineLevel="0" collapsed="false">
      <c r="A11785" s="4" t="str">
        <f aca="false">B11785&amp;"|"&amp;C11785</f>
        <v>tdbR00001032 Cys-GCA|31</v>
      </c>
      <c r="B11785" s="4" t="s">
        <v>198</v>
      </c>
      <c r="C11785" s="4" t="s">
        <v>809</v>
      </c>
      <c r="D11785" s="4" t="n">
        <v>30</v>
      </c>
      <c r="E11785" s="21" t="s">
        <v>780</v>
      </c>
      <c r="F11785" s="22" t="s">
        <v>805</v>
      </c>
    </row>
    <row r="11786" customFormat="false" ht="15" hidden="false" customHeight="false" outlineLevel="0" collapsed="false">
      <c r="A11786" s="4" t="str">
        <f aca="false">B11786&amp;"|"&amp;C11786</f>
        <v>tdbR00001032 Cys-GCA|32</v>
      </c>
      <c r="B11786" s="4" t="s">
        <v>198</v>
      </c>
      <c r="C11786" s="4" t="s">
        <v>810</v>
      </c>
      <c r="D11786" s="4" t="n">
        <v>31</v>
      </c>
      <c r="E11786" s="19" t="s">
        <v>777</v>
      </c>
      <c r="F11786" s="20" t="s">
        <v>811</v>
      </c>
    </row>
    <row r="11787" customFormat="false" ht="15" hidden="false" customHeight="false" outlineLevel="0" collapsed="false">
      <c r="A11787" s="4" t="str">
        <f aca="false">B11787&amp;"|"&amp;C11787</f>
        <v>tdbR00001032 Cys-GCA|33</v>
      </c>
      <c r="B11787" s="4" t="s">
        <v>198</v>
      </c>
      <c r="C11787" s="4" t="s">
        <v>812</v>
      </c>
      <c r="D11787" s="4" t="n">
        <v>32</v>
      </c>
      <c r="E11787" s="19" t="s">
        <v>777</v>
      </c>
      <c r="F11787" s="20" t="s">
        <v>811</v>
      </c>
    </row>
    <row r="11788" customFormat="false" ht="15" hidden="false" customHeight="false" outlineLevel="0" collapsed="false">
      <c r="A11788" s="4" t="str">
        <f aca="false">B11788&amp;"|"&amp;C11788</f>
        <v>tdbR00001032 Cys-GCA|34</v>
      </c>
      <c r="B11788" s="4" t="s">
        <v>198</v>
      </c>
      <c r="C11788" s="4" t="s">
        <v>813</v>
      </c>
      <c r="D11788" s="4" t="n">
        <v>33</v>
      </c>
      <c r="E11788" s="19" t="s">
        <v>459</v>
      </c>
      <c r="F11788" s="20" t="s">
        <v>811</v>
      </c>
    </row>
    <row r="11789" customFormat="false" ht="15" hidden="false" customHeight="false" outlineLevel="0" collapsed="false">
      <c r="A11789" s="4" t="str">
        <f aca="false">B11789&amp;"|"&amp;C11789</f>
        <v>tdbR00001032 Cys-GCA|35</v>
      </c>
      <c r="B11789" s="4" t="s">
        <v>198</v>
      </c>
      <c r="C11789" s="4" t="s">
        <v>814</v>
      </c>
      <c r="D11789" s="4" t="n">
        <v>34</v>
      </c>
      <c r="E11789" s="19" t="s">
        <v>772</v>
      </c>
      <c r="F11789" s="20" t="s">
        <v>811</v>
      </c>
    </row>
    <row r="11790" customFormat="false" ht="15" hidden="false" customHeight="false" outlineLevel="0" collapsed="false">
      <c r="A11790" s="4" t="str">
        <f aca="false">B11790&amp;"|"&amp;C11790</f>
        <v>tdbR00001032 Cys-GCA|36</v>
      </c>
      <c r="B11790" s="4" t="s">
        <v>198</v>
      </c>
      <c r="C11790" s="4" t="s">
        <v>815</v>
      </c>
      <c r="D11790" s="4" t="n">
        <v>35</v>
      </c>
      <c r="E11790" s="19" t="s">
        <v>780</v>
      </c>
      <c r="F11790" s="20" t="s">
        <v>811</v>
      </c>
    </row>
    <row r="11791" customFormat="false" ht="15" hidden="false" customHeight="false" outlineLevel="0" collapsed="false">
      <c r="A11791" s="4" t="str">
        <f aca="false">B11791&amp;"|"&amp;C11791</f>
        <v>tdbR00001032 Cys-GCA|37</v>
      </c>
      <c r="B11791" s="4" t="s">
        <v>198</v>
      </c>
      <c r="C11791" s="4" t="s">
        <v>816</v>
      </c>
      <c r="D11791" s="4" t="n">
        <v>36</v>
      </c>
      <c r="E11791" s="19" t="s">
        <v>780</v>
      </c>
      <c r="F11791" s="20" t="s">
        <v>811</v>
      </c>
    </row>
    <row r="11792" customFormat="false" ht="15" hidden="false" customHeight="false" outlineLevel="0" collapsed="false">
      <c r="A11792" s="4" t="str">
        <f aca="false">B11792&amp;"|"&amp;C11792</f>
        <v>tdbR00001032 Cys-GCA|38</v>
      </c>
      <c r="B11792" s="4" t="s">
        <v>198</v>
      </c>
      <c r="C11792" s="4" t="s">
        <v>817</v>
      </c>
      <c r="D11792" s="4" t="n">
        <v>37</v>
      </c>
      <c r="E11792" s="19" t="s">
        <v>780</v>
      </c>
      <c r="F11792" s="20" t="s">
        <v>811</v>
      </c>
    </row>
    <row r="11793" customFormat="false" ht="15" hidden="false" customHeight="false" outlineLevel="0" collapsed="false">
      <c r="A11793" s="4" t="str">
        <f aca="false">B11793&amp;"|"&amp;C11793</f>
        <v>tdbR00001032 Cys-GCA|39</v>
      </c>
      <c r="B11793" s="4" t="s">
        <v>198</v>
      </c>
      <c r="C11793" s="4" t="s">
        <v>818</v>
      </c>
      <c r="D11793" s="4" t="n">
        <v>38</v>
      </c>
      <c r="E11793" s="21" t="s">
        <v>777</v>
      </c>
      <c r="F11793" s="22" t="s">
        <v>805</v>
      </c>
    </row>
    <row r="11794" customFormat="false" ht="15" hidden="false" customHeight="false" outlineLevel="0" collapsed="false">
      <c r="A11794" s="4" t="str">
        <f aca="false">B11794&amp;"|"&amp;C11794</f>
        <v>tdbR00001032 Cys-GCA|40</v>
      </c>
      <c r="B11794" s="4" t="s">
        <v>198</v>
      </c>
      <c r="C11794" s="4" t="s">
        <v>819</v>
      </c>
      <c r="D11794" s="4" t="n">
        <v>39</v>
      </c>
      <c r="E11794" s="21" t="s">
        <v>772</v>
      </c>
      <c r="F11794" s="22" t="s">
        <v>805</v>
      </c>
    </row>
    <row r="11795" customFormat="false" ht="15" hidden="false" customHeight="false" outlineLevel="0" collapsed="false">
      <c r="A11795" s="4" t="str">
        <f aca="false">B11795&amp;"|"&amp;C11795</f>
        <v>tdbR00001032 Cys-GCA|41</v>
      </c>
      <c r="B11795" s="4" t="s">
        <v>198</v>
      </c>
      <c r="C11795" s="4" t="s">
        <v>820</v>
      </c>
      <c r="D11795" s="4" t="n">
        <v>40</v>
      </c>
      <c r="E11795" s="21" t="s">
        <v>772</v>
      </c>
      <c r="F11795" s="22" t="s">
        <v>805</v>
      </c>
    </row>
    <row r="11796" customFormat="false" ht="15" hidden="false" customHeight="false" outlineLevel="0" collapsed="false">
      <c r="A11796" s="4" t="str">
        <f aca="false">B11796&amp;"|"&amp;C11796</f>
        <v>tdbR00001032 Cys-GCA|42</v>
      </c>
      <c r="B11796" s="4" t="s">
        <v>198</v>
      </c>
      <c r="C11796" s="4" t="s">
        <v>821</v>
      </c>
      <c r="D11796" s="4" t="n">
        <v>41</v>
      </c>
      <c r="E11796" s="21" t="s">
        <v>459</v>
      </c>
      <c r="F11796" s="22" t="s">
        <v>805</v>
      </c>
    </row>
    <row r="11797" customFormat="false" ht="15" hidden="false" customHeight="false" outlineLevel="0" collapsed="false">
      <c r="A11797" s="4" t="str">
        <f aca="false">B11797&amp;"|"&amp;C11797</f>
        <v>tdbR00001032 Cys-GCA|43</v>
      </c>
      <c r="B11797" s="4" t="s">
        <v>198</v>
      </c>
      <c r="C11797" s="4" t="s">
        <v>822</v>
      </c>
      <c r="D11797" s="4" t="n">
        <v>42</v>
      </c>
      <c r="E11797" s="21" t="s">
        <v>777</v>
      </c>
      <c r="F11797" s="22" t="s">
        <v>805</v>
      </c>
    </row>
    <row r="11798" customFormat="false" ht="15" hidden="false" customHeight="false" outlineLevel="0" collapsed="false">
      <c r="A11798" s="4" t="str">
        <f aca="false">B11798&amp;"|"&amp;C11798</f>
        <v>tdbR00001032 Cys-GCA|44</v>
      </c>
      <c r="B11798" s="4" t="s">
        <v>198</v>
      </c>
      <c r="C11798" s="4" t="s">
        <v>823</v>
      </c>
      <c r="D11798" s="4" t="n">
        <v>43</v>
      </c>
      <c r="E11798" s="19" t="s">
        <v>459</v>
      </c>
      <c r="F11798" s="20" t="s">
        <v>824</v>
      </c>
    </row>
    <row r="11799" customFormat="false" ht="15" hidden="false" customHeight="false" outlineLevel="0" collapsed="false">
      <c r="A11799" s="4" t="str">
        <f aca="false">B11799&amp;"|"&amp;C11799</f>
        <v>tdbR00001032 Cys-GCA|45</v>
      </c>
      <c r="B11799" s="4" t="s">
        <v>198</v>
      </c>
      <c r="C11799" s="4" t="s">
        <v>825</v>
      </c>
      <c r="D11799" s="4" t="n">
        <v>44</v>
      </c>
      <c r="E11799" s="19" t="s">
        <v>780</v>
      </c>
      <c r="F11799" s="20" t="s">
        <v>824</v>
      </c>
    </row>
    <row r="11800" customFormat="false" ht="15" hidden="false" customHeight="false" outlineLevel="0" collapsed="false">
      <c r="A11800" s="4" t="str">
        <f aca="false">B11800&amp;"|"&amp;C11800</f>
        <v>tdbR00001032 Cys-GCA|46</v>
      </c>
      <c r="B11800" s="4" t="s">
        <v>198</v>
      </c>
      <c r="C11800" s="4" t="s">
        <v>826</v>
      </c>
      <c r="D11800" s="4" t="n">
        <v>45</v>
      </c>
      <c r="E11800" s="19" t="s">
        <v>780</v>
      </c>
      <c r="F11800" s="20" t="s">
        <v>824</v>
      </c>
    </row>
    <row r="11801" customFormat="false" ht="15" hidden="false" customHeight="false" outlineLevel="0" collapsed="false">
      <c r="A11801" s="4" t="str">
        <f aca="false">B11801&amp;"|"&amp;C11801</f>
        <v>tdbR00001032 Cys-GCA|48</v>
      </c>
      <c r="B11801" s="4" t="s">
        <v>198</v>
      </c>
      <c r="C11801" s="4" t="s">
        <v>828</v>
      </c>
      <c r="D11801" s="4" t="n">
        <v>46</v>
      </c>
      <c r="E11801" s="19" t="s">
        <v>772</v>
      </c>
      <c r="F11801" s="20" t="s">
        <v>824</v>
      </c>
    </row>
    <row r="11802" customFormat="false" ht="15" hidden="false" customHeight="false" outlineLevel="0" collapsed="false">
      <c r="A11802" s="4" t="str">
        <f aca="false">B11802&amp;"|"&amp;C11802</f>
        <v>tdbR00001032 Cys-GCA|49</v>
      </c>
      <c r="B11802" s="4" t="s">
        <v>198</v>
      </c>
      <c r="C11802" s="4" t="s">
        <v>829</v>
      </c>
      <c r="D11802" s="4" t="n">
        <v>47</v>
      </c>
      <c r="E11802" s="23" t="s">
        <v>772</v>
      </c>
      <c r="F11802" s="10" t="s">
        <v>830</v>
      </c>
    </row>
    <row r="11803" customFormat="false" ht="15" hidden="false" customHeight="false" outlineLevel="0" collapsed="false">
      <c r="A11803" s="4" t="str">
        <f aca="false">B11803&amp;"|"&amp;C11803</f>
        <v>tdbR00001032 Cys-GCA|50</v>
      </c>
      <c r="B11803" s="4" t="s">
        <v>198</v>
      </c>
      <c r="C11803" s="4" t="s">
        <v>831</v>
      </c>
      <c r="D11803" s="4" t="n">
        <v>48</v>
      </c>
      <c r="E11803" s="23" t="s">
        <v>777</v>
      </c>
      <c r="F11803" s="10" t="s">
        <v>830</v>
      </c>
    </row>
    <row r="11804" customFormat="false" ht="15" hidden="false" customHeight="false" outlineLevel="0" collapsed="false">
      <c r="A11804" s="4" t="str">
        <f aca="false">B11804&amp;"|"&amp;C11804</f>
        <v>tdbR00001032 Cys-GCA|51</v>
      </c>
      <c r="B11804" s="4" t="s">
        <v>198</v>
      </c>
      <c r="C11804" s="4" t="s">
        <v>832</v>
      </c>
      <c r="D11804" s="4" t="n">
        <v>49</v>
      </c>
      <c r="E11804" s="23" t="s">
        <v>772</v>
      </c>
      <c r="F11804" s="10" t="s">
        <v>830</v>
      </c>
    </row>
    <row r="11805" customFormat="false" ht="15" hidden="false" customHeight="false" outlineLevel="0" collapsed="false">
      <c r="A11805" s="4" t="str">
        <f aca="false">B11805&amp;"|"&amp;C11805</f>
        <v>tdbR00001032 Cys-GCA|52</v>
      </c>
      <c r="B11805" s="4" t="s">
        <v>198</v>
      </c>
      <c r="C11805" s="4" t="s">
        <v>833</v>
      </c>
      <c r="D11805" s="4" t="n">
        <v>50</v>
      </c>
      <c r="E11805" s="23" t="s">
        <v>459</v>
      </c>
      <c r="F11805" s="10" t="s">
        <v>830</v>
      </c>
    </row>
    <row r="11806" customFormat="false" ht="15" hidden="false" customHeight="false" outlineLevel="0" collapsed="false">
      <c r="A11806" s="4" t="str">
        <f aca="false">B11806&amp;"|"&amp;C11806</f>
        <v>tdbR00001032 Cys-GCA|53</v>
      </c>
      <c r="B11806" s="4" t="s">
        <v>198</v>
      </c>
      <c r="C11806" s="4" t="s">
        <v>834</v>
      </c>
      <c r="D11806" s="4" t="n">
        <v>51</v>
      </c>
      <c r="E11806" s="23" t="s">
        <v>459</v>
      </c>
      <c r="F11806" s="10" t="s">
        <v>830</v>
      </c>
    </row>
    <row r="11807" customFormat="false" ht="15" hidden="false" customHeight="false" outlineLevel="0" collapsed="false">
      <c r="A11807" s="4" t="str">
        <f aca="false">B11807&amp;"|"&amp;C11807</f>
        <v>tdbR00001032 Cys-GCA|54</v>
      </c>
      <c r="B11807" s="4" t="s">
        <v>198</v>
      </c>
      <c r="C11807" s="4" t="s">
        <v>835</v>
      </c>
      <c r="D11807" s="4" t="n">
        <v>52</v>
      </c>
      <c r="E11807" s="19" t="s">
        <v>777</v>
      </c>
      <c r="F11807" s="20" t="s">
        <v>836</v>
      </c>
    </row>
    <row r="11808" customFormat="false" ht="15" hidden="false" customHeight="false" outlineLevel="0" collapsed="false">
      <c r="A11808" s="4" t="str">
        <f aca="false">B11808&amp;"|"&amp;C11808</f>
        <v>tdbR00001032 Cys-GCA|55</v>
      </c>
      <c r="B11808" s="4" t="s">
        <v>198</v>
      </c>
      <c r="C11808" s="4" t="s">
        <v>837</v>
      </c>
      <c r="D11808" s="4" t="n">
        <v>53</v>
      </c>
      <c r="E11808" s="19" t="s">
        <v>777</v>
      </c>
      <c r="F11808" s="20" t="s">
        <v>836</v>
      </c>
    </row>
    <row r="11809" customFormat="false" ht="15" hidden="false" customHeight="false" outlineLevel="0" collapsed="false">
      <c r="A11809" s="4" t="str">
        <f aca="false">B11809&amp;"|"&amp;C11809</f>
        <v>tdbR00001032 Cys-GCA|56</v>
      </c>
      <c r="B11809" s="4" t="s">
        <v>198</v>
      </c>
      <c r="C11809" s="4" t="s">
        <v>838</v>
      </c>
      <c r="D11809" s="4" t="n">
        <v>54</v>
      </c>
      <c r="E11809" s="19" t="s">
        <v>772</v>
      </c>
      <c r="F11809" s="20" t="s">
        <v>836</v>
      </c>
    </row>
    <row r="11810" customFormat="false" ht="15" hidden="false" customHeight="false" outlineLevel="0" collapsed="false">
      <c r="A11810" s="4" t="str">
        <f aca="false">B11810&amp;"|"&amp;C11810</f>
        <v>tdbR00001032 Cys-GCA|57</v>
      </c>
      <c r="B11810" s="4" t="s">
        <v>198</v>
      </c>
      <c r="C11810" s="4" t="s">
        <v>839</v>
      </c>
      <c r="D11810" s="4" t="n">
        <v>55</v>
      </c>
      <c r="E11810" s="19" t="s">
        <v>459</v>
      </c>
      <c r="F11810" s="20" t="s">
        <v>836</v>
      </c>
    </row>
    <row r="11811" customFormat="false" ht="15" hidden="false" customHeight="false" outlineLevel="0" collapsed="false">
      <c r="A11811" s="4" t="str">
        <f aca="false">B11811&amp;"|"&amp;C11811</f>
        <v>tdbR00001032 Cys-GCA|58</v>
      </c>
      <c r="B11811" s="4" t="s">
        <v>198</v>
      </c>
      <c r="C11811" s="4" t="s">
        <v>840</v>
      </c>
      <c r="D11811" s="4" t="n">
        <v>56</v>
      </c>
      <c r="E11811" s="19" t="s">
        <v>780</v>
      </c>
      <c r="F11811" s="20" t="s">
        <v>836</v>
      </c>
    </row>
    <row r="11812" customFormat="false" ht="15" hidden="false" customHeight="false" outlineLevel="0" collapsed="false">
      <c r="A11812" s="4" t="str">
        <f aca="false">B11812&amp;"|"&amp;C11812</f>
        <v>tdbR00001032 Cys-GCA|59</v>
      </c>
      <c r="B11812" s="4" t="s">
        <v>198</v>
      </c>
      <c r="C11812" s="4" t="s">
        <v>841</v>
      </c>
      <c r="D11812" s="4" t="n">
        <v>57</v>
      </c>
      <c r="E11812" s="19" t="s">
        <v>772</v>
      </c>
      <c r="F11812" s="20" t="s">
        <v>836</v>
      </c>
    </row>
    <row r="11813" customFormat="false" ht="15" hidden="false" customHeight="false" outlineLevel="0" collapsed="false">
      <c r="A11813" s="4" t="str">
        <f aca="false">B11813&amp;"|"&amp;C11813</f>
        <v>tdbR00001032 Cys-GCA|60</v>
      </c>
      <c r="B11813" s="4" t="s">
        <v>198</v>
      </c>
      <c r="C11813" s="4" t="s">
        <v>842</v>
      </c>
      <c r="D11813" s="4" t="n">
        <v>58</v>
      </c>
      <c r="E11813" s="19" t="s">
        <v>777</v>
      </c>
      <c r="F11813" s="20" t="s">
        <v>836</v>
      </c>
    </row>
    <row r="11814" customFormat="false" ht="15" hidden="false" customHeight="false" outlineLevel="0" collapsed="false">
      <c r="A11814" s="4" t="str">
        <f aca="false">B11814&amp;"|"&amp;C11814</f>
        <v>tdbR00001032 Cys-GCA|61</v>
      </c>
      <c r="B11814" s="4" t="s">
        <v>198</v>
      </c>
      <c r="C11814" s="4" t="s">
        <v>843</v>
      </c>
      <c r="D11814" s="4" t="n">
        <v>59</v>
      </c>
      <c r="E11814" s="23" t="s">
        <v>772</v>
      </c>
      <c r="F11814" s="10" t="s">
        <v>830</v>
      </c>
    </row>
    <row r="11815" customFormat="false" ht="15" hidden="false" customHeight="false" outlineLevel="0" collapsed="false">
      <c r="A11815" s="4" t="str">
        <f aca="false">B11815&amp;"|"&amp;C11815</f>
        <v>tdbR00001032 Cys-GCA|62</v>
      </c>
      <c r="B11815" s="4" t="s">
        <v>198</v>
      </c>
      <c r="C11815" s="4" t="s">
        <v>844</v>
      </c>
      <c r="D11815" s="4" t="n">
        <v>60</v>
      </c>
      <c r="E11815" s="23" t="s">
        <v>772</v>
      </c>
      <c r="F11815" s="10" t="s">
        <v>830</v>
      </c>
    </row>
    <row r="11816" customFormat="false" ht="15" hidden="false" customHeight="false" outlineLevel="0" collapsed="false">
      <c r="A11816" s="4" t="str">
        <f aca="false">B11816&amp;"|"&amp;C11816</f>
        <v>tdbR00001032 Cys-GCA|63</v>
      </c>
      <c r="B11816" s="4" t="s">
        <v>198</v>
      </c>
      <c r="C11816" s="4" t="s">
        <v>845</v>
      </c>
      <c r="D11816" s="4" t="n">
        <v>61</v>
      </c>
      <c r="E11816" s="23" t="s">
        <v>459</v>
      </c>
      <c r="F11816" s="10" t="s">
        <v>830</v>
      </c>
    </row>
    <row r="11817" customFormat="false" ht="15" hidden="false" customHeight="false" outlineLevel="0" collapsed="false">
      <c r="A11817" s="4" t="str">
        <f aca="false">B11817&amp;"|"&amp;C11817</f>
        <v>tdbR00001032 Cys-GCA|64</v>
      </c>
      <c r="B11817" s="4" t="s">
        <v>198</v>
      </c>
      <c r="C11817" s="4" t="s">
        <v>846</v>
      </c>
      <c r="D11817" s="4" t="n">
        <v>62</v>
      </c>
      <c r="E11817" s="23" t="s">
        <v>459</v>
      </c>
      <c r="F11817" s="10" t="s">
        <v>830</v>
      </c>
    </row>
    <row r="11818" customFormat="false" ht="15" hidden="false" customHeight="false" outlineLevel="0" collapsed="false">
      <c r="A11818" s="4" t="str">
        <f aca="false">B11818&amp;"|"&amp;C11818</f>
        <v>tdbR00001032 Cys-GCA|65</v>
      </c>
      <c r="B11818" s="4" t="s">
        <v>198</v>
      </c>
      <c r="C11818" s="4" t="s">
        <v>847</v>
      </c>
      <c r="D11818" s="4" t="n">
        <v>63</v>
      </c>
      <c r="E11818" s="23" t="s">
        <v>459</v>
      </c>
      <c r="F11818" s="10" t="s">
        <v>830</v>
      </c>
    </row>
    <row r="11819" customFormat="false" ht="15" hidden="false" customHeight="false" outlineLevel="0" collapsed="false">
      <c r="A11819" s="4" t="str">
        <f aca="false">B11819&amp;"|"&amp;C11819</f>
        <v>tdbR00001032 Cys-GCA|66</v>
      </c>
      <c r="B11819" s="4" t="s">
        <v>198</v>
      </c>
      <c r="C11819" s="4" t="s">
        <v>848</v>
      </c>
      <c r="D11819" s="4" t="n">
        <v>64</v>
      </c>
      <c r="E11819" s="17" t="s">
        <v>780</v>
      </c>
      <c r="F11819" s="18" t="s">
        <v>768</v>
      </c>
    </row>
    <row r="11820" customFormat="false" ht="15" hidden="false" customHeight="false" outlineLevel="0" collapsed="false">
      <c r="A11820" s="4" t="str">
        <f aca="false">B11820&amp;"|"&amp;C11820</f>
        <v>tdbR00001032 Cys-GCA|67</v>
      </c>
      <c r="B11820" s="4" t="s">
        <v>198</v>
      </c>
      <c r="C11820" s="4" t="s">
        <v>849</v>
      </c>
      <c r="D11820" s="4" t="n">
        <v>65</v>
      </c>
      <c r="E11820" s="17" t="s">
        <v>772</v>
      </c>
      <c r="F11820" s="18" t="s">
        <v>768</v>
      </c>
    </row>
    <row r="11821" customFormat="false" ht="15" hidden="false" customHeight="false" outlineLevel="0" collapsed="false">
      <c r="A11821" s="4" t="str">
        <f aca="false">B11821&amp;"|"&amp;C11821</f>
        <v>tdbR00001032 Cys-GCA|68</v>
      </c>
      <c r="B11821" s="4" t="s">
        <v>198</v>
      </c>
      <c r="C11821" s="4" t="s">
        <v>850</v>
      </c>
      <c r="D11821" s="4" t="n">
        <v>66</v>
      </c>
      <c r="E11821" s="17" t="s">
        <v>459</v>
      </c>
      <c r="F11821" s="18" t="s">
        <v>768</v>
      </c>
    </row>
    <row r="11822" customFormat="false" ht="15" hidden="false" customHeight="false" outlineLevel="0" collapsed="false">
      <c r="A11822" s="4" t="str">
        <f aca="false">B11822&amp;"|"&amp;C11822</f>
        <v>tdbR00001032 Cys-GCA|69</v>
      </c>
      <c r="B11822" s="4" t="s">
        <v>198</v>
      </c>
      <c r="C11822" s="4" t="s">
        <v>851</v>
      </c>
      <c r="D11822" s="4" t="n">
        <v>67</v>
      </c>
      <c r="E11822" s="17" t="s">
        <v>772</v>
      </c>
      <c r="F11822" s="18" t="s">
        <v>768</v>
      </c>
    </row>
    <row r="11823" customFormat="false" ht="15" hidden="false" customHeight="false" outlineLevel="0" collapsed="false">
      <c r="A11823" s="4" t="str">
        <f aca="false">B11823&amp;"|"&amp;C11823</f>
        <v>tdbR00001032 Cys-GCA|70</v>
      </c>
      <c r="B11823" s="4" t="s">
        <v>198</v>
      </c>
      <c r="C11823" s="4" t="s">
        <v>852</v>
      </c>
      <c r="D11823" s="4" t="n">
        <v>68</v>
      </c>
      <c r="E11823" s="17" t="s">
        <v>459</v>
      </c>
      <c r="F11823" s="18" t="s">
        <v>768</v>
      </c>
    </row>
    <row r="11824" customFormat="false" ht="15" hidden="false" customHeight="false" outlineLevel="0" collapsed="false">
      <c r="A11824" s="4" t="str">
        <f aca="false">B11824&amp;"|"&amp;C11824</f>
        <v>tdbR00001032 Cys-GCA|71</v>
      </c>
      <c r="B11824" s="4" t="s">
        <v>198</v>
      </c>
      <c r="C11824" s="4" t="s">
        <v>853</v>
      </c>
      <c r="D11824" s="4" t="n">
        <v>69</v>
      </c>
      <c r="E11824" s="17" t="s">
        <v>772</v>
      </c>
      <c r="F11824" s="18" t="s">
        <v>768</v>
      </c>
    </row>
    <row r="11825" customFormat="false" ht="15" hidden="false" customHeight="false" outlineLevel="0" collapsed="false">
      <c r="A11825" s="4" t="str">
        <f aca="false">B11825&amp;"|"&amp;C11825</f>
        <v>tdbR00001032 Cys-GCA|72</v>
      </c>
      <c r="B11825" s="4" t="s">
        <v>198</v>
      </c>
      <c r="C11825" s="4" t="s">
        <v>854</v>
      </c>
      <c r="D11825" s="4" t="n">
        <v>70</v>
      </c>
      <c r="E11825" s="17" t="s">
        <v>772</v>
      </c>
      <c r="F11825" s="18" t="s">
        <v>768</v>
      </c>
    </row>
    <row r="11826" customFormat="false" ht="15" hidden="false" customHeight="false" outlineLevel="0" collapsed="false">
      <c r="A11826" s="4" t="str">
        <f aca="false">B11826&amp;"|"&amp;C11826</f>
        <v>tdbR00001033 Cys-GCA|1</v>
      </c>
      <c r="B11826" s="4" t="s">
        <v>199</v>
      </c>
      <c r="C11826" s="4" t="s">
        <v>767</v>
      </c>
      <c r="D11826" s="4" t="n">
        <v>1</v>
      </c>
      <c r="E11826" s="17" t="s">
        <v>459</v>
      </c>
      <c r="F11826" s="18" t="s">
        <v>768</v>
      </c>
    </row>
    <row r="11827" customFormat="false" ht="15" hidden="false" customHeight="false" outlineLevel="0" collapsed="false">
      <c r="A11827" s="4" t="str">
        <f aca="false">B11827&amp;"|"&amp;C11827</f>
        <v>tdbR00001033 Cys-GCA|2</v>
      </c>
      <c r="B11827" s="4" t="s">
        <v>199</v>
      </c>
      <c r="C11827" s="4" t="s">
        <v>769</v>
      </c>
      <c r="D11827" s="4" t="n">
        <v>2</v>
      </c>
      <c r="E11827" s="17" t="s">
        <v>459</v>
      </c>
      <c r="F11827" s="18" t="s">
        <v>768</v>
      </c>
    </row>
    <row r="11828" customFormat="false" ht="15" hidden="false" customHeight="false" outlineLevel="0" collapsed="false">
      <c r="A11828" s="4" t="str">
        <f aca="false">B11828&amp;"|"&amp;C11828</f>
        <v>tdbR00001033 Cys-GCA|3</v>
      </c>
      <c r="B11828" s="4" t="s">
        <v>199</v>
      </c>
      <c r="C11828" s="4" t="s">
        <v>770</v>
      </c>
      <c r="D11828" s="4" t="n">
        <v>3</v>
      </c>
      <c r="E11828" s="17" t="s">
        <v>772</v>
      </c>
      <c r="F11828" s="18" t="s">
        <v>768</v>
      </c>
    </row>
    <row r="11829" customFormat="false" ht="15" hidden="false" customHeight="false" outlineLevel="0" collapsed="false">
      <c r="A11829" s="4" t="str">
        <f aca="false">B11829&amp;"|"&amp;C11829</f>
        <v>tdbR00001033 Cys-GCA|4</v>
      </c>
      <c r="B11829" s="4" t="s">
        <v>199</v>
      </c>
      <c r="C11829" s="4" t="s">
        <v>771</v>
      </c>
      <c r="D11829" s="4" t="n">
        <v>4</v>
      </c>
      <c r="E11829" s="17" t="s">
        <v>459</v>
      </c>
      <c r="F11829" s="18" t="s">
        <v>768</v>
      </c>
    </row>
    <row r="11830" customFormat="false" ht="15" hidden="false" customHeight="false" outlineLevel="0" collapsed="false">
      <c r="A11830" s="4" t="str">
        <f aca="false">B11830&amp;"|"&amp;C11830</f>
        <v>tdbR00001033 Cys-GCA|5</v>
      </c>
      <c r="B11830" s="4" t="s">
        <v>199</v>
      </c>
      <c r="C11830" s="4" t="s">
        <v>773</v>
      </c>
      <c r="D11830" s="4" t="n">
        <v>5</v>
      </c>
      <c r="E11830" s="17" t="s">
        <v>772</v>
      </c>
      <c r="F11830" s="18" t="s">
        <v>768</v>
      </c>
    </row>
    <row r="11831" customFormat="false" ht="15" hidden="false" customHeight="false" outlineLevel="0" collapsed="false">
      <c r="A11831" s="4" t="str">
        <f aca="false">B11831&amp;"|"&amp;C11831</f>
        <v>tdbR00001033 Cys-GCA|6</v>
      </c>
      <c r="B11831" s="4" t="s">
        <v>199</v>
      </c>
      <c r="C11831" s="4" t="s">
        <v>774</v>
      </c>
      <c r="D11831" s="4" t="n">
        <v>6</v>
      </c>
      <c r="E11831" s="17" t="s">
        <v>459</v>
      </c>
      <c r="F11831" s="18" t="s">
        <v>768</v>
      </c>
    </row>
    <row r="11832" customFormat="false" ht="15" hidden="false" customHeight="false" outlineLevel="0" collapsed="false">
      <c r="A11832" s="4" t="str">
        <f aca="false">B11832&amp;"|"&amp;C11832</f>
        <v>tdbR00001033 Cys-GCA|7</v>
      </c>
      <c r="B11832" s="4" t="s">
        <v>199</v>
      </c>
      <c r="C11832" s="4" t="s">
        <v>775</v>
      </c>
      <c r="D11832" s="4" t="n">
        <v>7</v>
      </c>
      <c r="E11832" s="17" t="s">
        <v>777</v>
      </c>
      <c r="F11832" s="18" t="s">
        <v>768</v>
      </c>
    </row>
    <row r="11833" customFormat="false" ht="15" hidden="false" customHeight="false" outlineLevel="0" collapsed="false">
      <c r="A11833" s="4" t="str">
        <f aca="false">B11833&amp;"|"&amp;C11833</f>
        <v>tdbR00001033 Cys-GCA|8</v>
      </c>
      <c r="B11833" s="4" t="s">
        <v>199</v>
      </c>
      <c r="C11833" s="4" t="s">
        <v>776</v>
      </c>
      <c r="D11833" s="4" t="n">
        <v>8</v>
      </c>
      <c r="E11833" s="3" t="s">
        <v>777</v>
      </c>
      <c r="F11833" s="4" t="s">
        <v>778</v>
      </c>
    </row>
    <row r="11834" customFormat="false" ht="15" hidden="false" customHeight="false" outlineLevel="0" collapsed="false">
      <c r="A11834" s="4" t="str">
        <f aca="false">B11834&amp;"|"&amp;C11834</f>
        <v>tdbR00001033 Cys-GCA|9</v>
      </c>
      <c r="B11834" s="4" t="s">
        <v>199</v>
      </c>
      <c r="C11834" s="4" t="s">
        <v>779</v>
      </c>
      <c r="D11834" s="4" t="n">
        <v>9</v>
      </c>
      <c r="E11834" s="3" t="s">
        <v>459</v>
      </c>
      <c r="F11834" s="4" t="s">
        <v>781</v>
      </c>
    </row>
    <row r="11835" customFormat="false" ht="15" hidden="false" customHeight="false" outlineLevel="0" collapsed="false">
      <c r="A11835" s="4" t="str">
        <f aca="false">B11835&amp;"|"&amp;C11835</f>
        <v>tdbR00001033 Cys-GCA|10</v>
      </c>
      <c r="B11835" s="4" t="s">
        <v>199</v>
      </c>
      <c r="C11835" s="4" t="s">
        <v>782</v>
      </c>
      <c r="D11835" s="4" t="n">
        <v>10</v>
      </c>
      <c r="E11835" s="8" t="s">
        <v>459</v>
      </c>
      <c r="F11835" s="7" t="s">
        <v>783</v>
      </c>
    </row>
    <row r="11836" customFormat="false" ht="15" hidden="false" customHeight="false" outlineLevel="0" collapsed="false">
      <c r="A11836" s="4" t="str">
        <f aca="false">B11836&amp;"|"&amp;C11836</f>
        <v>tdbR00001033 Cys-GCA|11</v>
      </c>
      <c r="B11836" s="4" t="s">
        <v>199</v>
      </c>
      <c r="C11836" s="4" t="s">
        <v>784</v>
      </c>
      <c r="D11836" s="4" t="n">
        <v>11</v>
      </c>
      <c r="E11836" s="8" t="s">
        <v>772</v>
      </c>
      <c r="F11836" s="7" t="s">
        <v>783</v>
      </c>
    </row>
    <row r="11837" customFormat="false" ht="15" hidden="false" customHeight="false" outlineLevel="0" collapsed="false">
      <c r="A11837" s="4" t="str">
        <f aca="false">B11837&amp;"|"&amp;C11837</f>
        <v>tdbR00001033 Cys-GCA|12</v>
      </c>
      <c r="B11837" s="4" t="s">
        <v>199</v>
      </c>
      <c r="C11837" s="4" t="s">
        <v>785</v>
      </c>
      <c r="D11837" s="4" t="n">
        <v>12</v>
      </c>
      <c r="E11837" s="8" t="s">
        <v>780</v>
      </c>
      <c r="F11837" s="7" t="s">
        <v>783</v>
      </c>
    </row>
    <row r="11838" customFormat="false" ht="15" hidden="false" customHeight="false" outlineLevel="0" collapsed="false">
      <c r="A11838" s="4" t="str">
        <f aca="false">B11838&amp;"|"&amp;C11838</f>
        <v>tdbR00001033 Cys-GCA|13</v>
      </c>
      <c r="B11838" s="4" t="s">
        <v>199</v>
      </c>
      <c r="C11838" s="4" t="s">
        <v>786</v>
      </c>
      <c r="D11838" s="4" t="n">
        <v>13</v>
      </c>
      <c r="E11838" s="8" t="s">
        <v>459</v>
      </c>
      <c r="F11838" s="7" t="s">
        <v>783</v>
      </c>
    </row>
    <row r="11839" customFormat="false" ht="15" hidden="false" customHeight="false" outlineLevel="0" collapsed="false">
      <c r="A11839" s="4" t="str">
        <f aca="false">B11839&amp;"|"&amp;C11839</f>
        <v>tdbR00001033 Cys-GCA|14</v>
      </c>
      <c r="B11839" s="4" t="s">
        <v>199</v>
      </c>
      <c r="C11839" s="4" t="s">
        <v>787</v>
      </c>
      <c r="D11839" s="4" t="n">
        <v>14</v>
      </c>
      <c r="E11839" s="19" t="s">
        <v>780</v>
      </c>
      <c r="F11839" s="20" t="s">
        <v>788</v>
      </c>
    </row>
    <row r="11840" customFormat="false" ht="15" hidden="false" customHeight="false" outlineLevel="0" collapsed="false">
      <c r="A11840" s="4" t="str">
        <f aca="false">B11840&amp;"|"&amp;C11840</f>
        <v>tdbR00001033 Cys-GCA|15</v>
      </c>
      <c r="B11840" s="4" t="s">
        <v>199</v>
      </c>
      <c r="C11840" s="4" t="s">
        <v>789</v>
      </c>
      <c r="D11840" s="4" t="n">
        <v>15</v>
      </c>
      <c r="E11840" s="19" t="s">
        <v>459</v>
      </c>
      <c r="F11840" s="20" t="s">
        <v>788</v>
      </c>
    </row>
    <row r="11841" customFormat="false" ht="15" hidden="false" customHeight="false" outlineLevel="0" collapsed="false">
      <c r="A11841" s="4" t="str">
        <f aca="false">B11841&amp;"|"&amp;C11841</f>
        <v>tdbR00001033 Cys-GCA|16</v>
      </c>
      <c r="B11841" s="4" t="s">
        <v>199</v>
      </c>
      <c r="C11841" s="4" t="s">
        <v>790</v>
      </c>
      <c r="D11841" s="4" t="n">
        <v>16</v>
      </c>
      <c r="E11841" s="19" t="s">
        <v>777</v>
      </c>
      <c r="F11841" s="20" t="s">
        <v>788</v>
      </c>
    </row>
    <row r="11842" customFormat="false" ht="15" hidden="false" customHeight="false" outlineLevel="0" collapsed="false">
      <c r="A11842" s="4" t="str">
        <f aca="false">B11842&amp;"|"&amp;C11842</f>
        <v>tdbR00001033 Cys-GCA|18</v>
      </c>
      <c r="B11842" s="4" t="s">
        <v>199</v>
      </c>
      <c r="C11842" s="4" t="s">
        <v>793</v>
      </c>
      <c r="D11842" s="4" t="n">
        <v>17</v>
      </c>
      <c r="E11842" s="19" t="s">
        <v>459</v>
      </c>
      <c r="F11842" s="20" t="s">
        <v>788</v>
      </c>
    </row>
    <row r="11843" customFormat="false" ht="15" hidden="false" customHeight="false" outlineLevel="0" collapsed="false">
      <c r="A11843" s="4" t="str">
        <f aca="false">B11843&amp;"|"&amp;C11843</f>
        <v>tdbR00001033 Cys-GCA|19</v>
      </c>
      <c r="B11843" s="4" t="s">
        <v>199</v>
      </c>
      <c r="C11843" s="4" t="s">
        <v>794</v>
      </c>
      <c r="D11843" s="4" t="n">
        <v>18</v>
      </c>
      <c r="E11843" s="19" t="s">
        <v>459</v>
      </c>
      <c r="F11843" s="20" t="s">
        <v>788</v>
      </c>
    </row>
    <row r="11844" customFormat="false" ht="15" hidden="false" customHeight="false" outlineLevel="0" collapsed="false">
      <c r="A11844" s="4" t="str">
        <f aca="false">B11844&amp;"|"&amp;C11844</f>
        <v>tdbR00001033 Cys-GCA|20</v>
      </c>
      <c r="B11844" s="4" t="s">
        <v>199</v>
      </c>
      <c r="C11844" s="4" t="s">
        <v>795</v>
      </c>
      <c r="D11844" s="4" t="n">
        <v>19</v>
      </c>
      <c r="E11844" s="19" t="s">
        <v>772</v>
      </c>
      <c r="F11844" s="20" t="s">
        <v>788</v>
      </c>
    </row>
    <row r="11845" customFormat="false" ht="15" hidden="false" customHeight="false" outlineLevel="0" collapsed="false">
      <c r="A11845" s="4" t="str">
        <f aca="false">B11845&amp;"|"&amp;C11845</f>
        <v>tdbR00001033 Cys-GCA|21</v>
      </c>
      <c r="B11845" s="4" t="s">
        <v>199</v>
      </c>
      <c r="C11845" s="4" t="s">
        <v>797</v>
      </c>
      <c r="D11845" s="4" t="n">
        <v>20</v>
      </c>
      <c r="E11845" s="19" t="s">
        <v>772</v>
      </c>
      <c r="F11845" s="20" t="s">
        <v>788</v>
      </c>
    </row>
    <row r="11846" customFormat="false" ht="15" hidden="false" customHeight="false" outlineLevel="0" collapsed="false">
      <c r="A11846" s="4" t="str">
        <f aca="false">B11846&amp;"|"&amp;C11846</f>
        <v>tdbR00001033 Cys-GCA|22</v>
      </c>
      <c r="B11846" s="4" t="s">
        <v>199</v>
      </c>
      <c r="C11846" s="4" t="s">
        <v>798</v>
      </c>
      <c r="D11846" s="4" t="n">
        <v>21</v>
      </c>
      <c r="E11846" s="8" t="s">
        <v>780</v>
      </c>
      <c r="F11846" s="7" t="s">
        <v>783</v>
      </c>
    </row>
    <row r="11847" customFormat="false" ht="15" hidden="false" customHeight="false" outlineLevel="0" collapsed="false">
      <c r="A11847" s="4" t="str">
        <f aca="false">B11847&amp;"|"&amp;C11847</f>
        <v>tdbR00001033 Cys-GCA|23</v>
      </c>
      <c r="B11847" s="4" t="s">
        <v>199</v>
      </c>
      <c r="C11847" s="4" t="s">
        <v>799</v>
      </c>
      <c r="D11847" s="4" t="n">
        <v>22</v>
      </c>
      <c r="E11847" s="8" t="s">
        <v>777</v>
      </c>
      <c r="F11847" s="7" t="s">
        <v>783</v>
      </c>
    </row>
    <row r="11848" customFormat="false" ht="15" hidden="false" customHeight="false" outlineLevel="0" collapsed="false">
      <c r="A11848" s="4" t="str">
        <f aca="false">B11848&amp;"|"&amp;C11848</f>
        <v>tdbR00001033 Cys-GCA|24</v>
      </c>
      <c r="B11848" s="4" t="s">
        <v>199</v>
      </c>
      <c r="C11848" s="4" t="s">
        <v>800</v>
      </c>
      <c r="D11848" s="4" t="n">
        <v>23</v>
      </c>
      <c r="E11848" s="8" t="s">
        <v>459</v>
      </c>
      <c r="F11848" s="7" t="s">
        <v>783</v>
      </c>
    </row>
    <row r="11849" customFormat="false" ht="15" hidden="false" customHeight="false" outlineLevel="0" collapsed="false">
      <c r="A11849" s="4" t="str">
        <f aca="false">B11849&amp;"|"&amp;C11849</f>
        <v>tdbR00001033 Cys-GCA|25</v>
      </c>
      <c r="B11849" s="4" t="s">
        <v>199</v>
      </c>
      <c r="C11849" s="4" t="s">
        <v>801</v>
      </c>
      <c r="D11849" s="4" t="n">
        <v>24</v>
      </c>
      <c r="E11849" s="8" t="s">
        <v>772</v>
      </c>
      <c r="F11849" s="7" t="s">
        <v>783</v>
      </c>
    </row>
    <row r="11850" customFormat="false" ht="15" hidden="false" customHeight="false" outlineLevel="0" collapsed="false">
      <c r="A11850" s="4" t="str">
        <f aca="false">B11850&amp;"|"&amp;C11850</f>
        <v>tdbR00001033 Cys-GCA|26</v>
      </c>
      <c r="B11850" s="4" t="s">
        <v>199</v>
      </c>
      <c r="C11850" s="4" t="s">
        <v>802</v>
      </c>
      <c r="D11850" s="4" t="n">
        <v>25</v>
      </c>
      <c r="E11850" s="3" t="s">
        <v>780</v>
      </c>
      <c r="F11850" s="4" t="s">
        <v>803</v>
      </c>
    </row>
    <row r="11851" customFormat="false" ht="15" hidden="false" customHeight="false" outlineLevel="0" collapsed="false">
      <c r="A11851" s="4" t="str">
        <f aca="false">B11851&amp;"|"&amp;C11851</f>
        <v>tdbR00001033 Cys-GCA|27</v>
      </c>
      <c r="B11851" s="4" t="s">
        <v>199</v>
      </c>
      <c r="C11851" s="4" t="s">
        <v>804</v>
      </c>
      <c r="D11851" s="4" t="n">
        <v>26</v>
      </c>
      <c r="E11851" s="21" t="s">
        <v>459</v>
      </c>
      <c r="F11851" s="22" t="s">
        <v>805</v>
      </c>
    </row>
    <row r="11852" customFormat="false" ht="15" hidden="false" customHeight="false" outlineLevel="0" collapsed="false">
      <c r="A11852" s="4" t="str">
        <f aca="false">B11852&amp;"|"&amp;C11852</f>
        <v>tdbR00001033 Cys-GCA|28</v>
      </c>
      <c r="B11852" s="4" t="s">
        <v>199</v>
      </c>
      <c r="C11852" s="4" t="s">
        <v>806</v>
      </c>
      <c r="D11852" s="4" t="n">
        <v>27</v>
      </c>
      <c r="E11852" s="21" t="s">
        <v>772</v>
      </c>
      <c r="F11852" s="22" t="s">
        <v>805</v>
      </c>
    </row>
    <row r="11853" customFormat="false" ht="15" hidden="false" customHeight="false" outlineLevel="0" collapsed="false">
      <c r="A11853" s="4" t="str">
        <f aca="false">B11853&amp;"|"&amp;C11853</f>
        <v>tdbR00001033 Cys-GCA|29</v>
      </c>
      <c r="B11853" s="4" t="s">
        <v>199</v>
      </c>
      <c r="C11853" s="4" t="s">
        <v>807</v>
      </c>
      <c r="D11853" s="4" t="n">
        <v>28</v>
      </c>
      <c r="E11853" s="21" t="s">
        <v>459</v>
      </c>
      <c r="F11853" s="22" t="s">
        <v>805</v>
      </c>
    </row>
    <row r="11854" customFormat="false" ht="15" hidden="false" customHeight="false" outlineLevel="0" collapsed="false">
      <c r="A11854" s="4" t="str">
        <f aca="false">B11854&amp;"|"&amp;C11854</f>
        <v>tdbR00001033 Cys-GCA|30</v>
      </c>
      <c r="B11854" s="4" t="s">
        <v>199</v>
      </c>
      <c r="C11854" s="4" t="s">
        <v>808</v>
      </c>
      <c r="D11854" s="4" t="n">
        <v>29</v>
      </c>
      <c r="E11854" s="21" t="s">
        <v>459</v>
      </c>
      <c r="F11854" s="22" t="s">
        <v>805</v>
      </c>
    </row>
    <row r="11855" customFormat="false" ht="15" hidden="false" customHeight="false" outlineLevel="0" collapsed="false">
      <c r="A11855" s="4" t="str">
        <f aca="false">B11855&amp;"|"&amp;C11855</f>
        <v>tdbR00001033 Cys-GCA|31</v>
      </c>
      <c r="B11855" s="4" t="s">
        <v>199</v>
      </c>
      <c r="C11855" s="4" t="s">
        <v>809</v>
      </c>
      <c r="D11855" s="4" t="n">
        <v>30</v>
      </c>
      <c r="E11855" s="21" t="s">
        <v>780</v>
      </c>
      <c r="F11855" s="22" t="s">
        <v>805</v>
      </c>
    </row>
    <row r="11856" customFormat="false" ht="15" hidden="false" customHeight="false" outlineLevel="0" collapsed="false">
      <c r="A11856" s="4" t="str">
        <f aca="false">B11856&amp;"|"&amp;C11856</f>
        <v>tdbR00001033 Cys-GCA|32</v>
      </c>
      <c r="B11856" s="4" t="s">
        <v>199</v>
      </c>
      <c r="C11856" s="4" t="s">
        <v>810</v>
      </c>
      <c r="D11856" s="4" t="n">
        <v>31</v>
      </c>
      <c r="E11856" s="19" t="s">
        <v>777</v>
      </c>
      <c r="F11856" s="20" t="s">
        <v>811</v>
      </c>
    </row>
    <row r="11857" customFormat="false" ht="15" hidden="false" customHeight="false" outlineLevel="0" collapsed="false">
      <c r="A11857" s="4" t="str">
        <f aca="false">B11857&amp;"|"&amp;C11857</f>
        <v>tdbR00001033 Cys-GCA|33</v>
      </c>
      <c r="B11857" s="4" t="s">
        <v>199</v>
      </c>
      <c r="C11857" s="4" t="s">
        <v>812</v>
      </c>
      <c r="D11857" s="4" t="n">
        <v>32</v>
      </c>
      <c r="E11857" s="19" t="s">
        <v>777</v>
      </c>
      <c r="F11857" s="20" t="s">
        <v>811</v>
      </c>
    </row>
    <row r="11858" customFormat="false" ht="15" hidden="false" customHeight="false" outlineLevel="0" collapsed="false">
      <c r="A11858" s="4" t="str">
        <f aca="false">B11858&amp;"|"&amp;C11858</f>
        <v>tdbR00001033 Cys-GCA|34</v>
      </c>
      <c r="B11858" s="4" t="s">
        <v>199</v>
      </c>
      <c r="C11858" s="4" t="s">
        <v>813</v>
      </c>
      <c r="D11858" s="4" t="n">
        <v>33</v>
      </c>
      <c r="E11858" s="19" t="s">
        <v>459</v>
      </c>
      <c r="F11858" s="20" t="s">
        <v>811</v>
      </c>
    </row>
    <row r="11859" customFormat="false" ht="15" hidden="false" customHeight="false" outlineLevel="0" collapsed="false">
      <c r="A11859" s="4" t="str">
        <f aca="false">B11859&amp;"|"&amp;C11859</f>
        <v>tdbR00001033 Cys-GCA|35</v>
      </c>
      <c r="B11859" s="4" t="s">
        <v>199</v>
      </c>
      <c r="C11859" s="4" t="s">
        <v>814</v>
      </c>
      <c r="D11859" s="4" t="n">
        <v>34</v>
      </c>
      <c r="E11859" s="19" t="s">
        <v>772</v>
      </c>
      <c r="F11859" s="20" t="s">
        <v>811</v>
      </c>
    </row>
    <row r="11860" customFormat="false" ht="15" hidden="false" customHeight="false" outlineLevel="0" collapsed="false">
      <c r="A11860" s="4" t="str">
        <f aca="false">B11860&amp;"|"&amp;C11860</f>
        <v>tdbR00001033 Cys-GCA|36</v>
      </c>
      <c r="B11860" s="4" t="s">
        <v>199</v>
      </c>
      <c r="C11860" s="4" t="s">
        <v>815</v>
      </c>
      <c r="D11860" s="4" t="n">
        <v>35</v>
      </c>
      <c r="E11860" s="19" t="s">
        <v>780</v>
      </c>
      <c r="F11860" s="20" t="s">
        <v>811</v>
      </c>
    </row>
    <row r="11861" customFormat="false" ht="15" hidden="false" customHeight="false" outlineLevel="0" collapsed="false">
      <c r="A11861" s="4" t="str">
        <f aca="false">B11861&amp;"|"&amp;C11861</f>
        <v>tdbR00001033 Cys-GCA|37</v>
      </c>
      <c r="B11861" s="4" t="s">
        <v>199</v>
      </c>
      <c r="C11861" s="4" t="s">
        <v>816</v>
      </c>
      <c r="D11861" s="4" t="n">
        <v>36</v>
      </c>
      <c r="E11861" s="19" t="s">
        <v>780</v>
      </c>
      <c r="F11861" s="20" t="s">
        <v>811</v>
      </c>
    </row>
    <row r="11862" customFormat="false" ht="15" hidden="false" customHeight="false" outlineLevel="0" collapsed="false">
      <c r="A11862" s="4" t="str">
        <f aca="false">B11862&amp;"|"&amp;C11862</f>
        <v>tdbR00001033 Cys-GCA|38</v>
      </c>
      <c r="B11862" s="4" t="s">
        <v>199</v>
      </c>
      <c r="C11862" s="4" t="s">
        <v>817</v>
      </c>
      <c r="D11862" s="4" t="n">
        <v>37</v>
      </c>
      <c r="E11862" s="19" t="s">
        <v>780</v>
      </c>
      <c r="F11862" s="20" t="s">
        <v>811</v>
      </c>
    </row>
    <row r="11863" customFormat="false" ht="15" hidden="false" customHeight="false" outlineLevel="0" collapsed="false">
      <c r="A11863" s="4" t="str">
        <f aca="false">B11863&amp;"|"&amp;C11863</f>
        <v>tdbR00001033 Cys-GCA|39</v>
      </c>
      <c r="B11863" s="4" t="s">
        <v>199</v>
      </c>
      <c r="C11863" s="4" t="s">
        <v>818</v>
      </c>
      <c r="D11863" s="4" t="n">
        <v>38</v>
      </c>
      <c r="E11863" s="21" t="s">
        <v>777</v>
      </c>
      <c r="F11863" s="22" t="s">
        <v>805</v>
      </c>
    </row>
    <row r="11864" customFormat="false" ht="15" hidden="false" customHeight="false" outlineLevel="0" collapsed="false">
      <c r="A11864" s="4" t="str">
        <f aca="false">B11864&amp;"|"&amp;C11864</f>
        <v>tdbR00001033 Cys-GCA|40</v>
      </c>
      <c r="B11864" s="4" t="s">
        <v>199</v>
      </c>
      <c r="C11864" s="4" t="s">
        <v>819</v>
      </c>
      <c r="D11864" s="4" t="n">
        <v>39</v>
      </c>
      <c r="E11864" s="21" t="s">
        <v>772</v>
      </c>
      <c r="F11864" s="22" t="s">
        <v>805</v>
      </c>
    </row>
    <row r="11865" customFormat="false" ht="15" hidden="false" customHeight="false" outlineLevel="0" collapsed="false">
      <c r="A11865" s="4" t="str">
        <f aca="false">B11865&amp;"|"&amp;C11865</f>
        <v>tdbR00001033 Cys-GCA|41</v>
      </c>
      <c r="B11865" s="4" t="s">
        <v>199</v>
      </c>
      <c r="C11865" s="4" t="s">
        <v>820</v>
      </c>
      <c r="D11865" s="4" t="n">
        <v>40</v>
      </c>
      <c r="E11865" s="21" t="s">
        <v>772</v>
      </c>
      <c r="F11865" s="22" t="s">
        <v>805</v>
      </c>
    </row>
    <row r="11866" customFormat="false" ht="15" hidden="false" customHeight="false" outlineLevel="0" collapsed="false">
      <c r="A11866" s="4" t="str">
        <f aca="false">B11866&amp;"|"&amp;C11866</f>
        <v>tdbR00001033 Cys-GCA|42</v>
      </c>
      <c r="B11866" s="4" t="s">
        <v>199</v>
      </c>
      <c r="C11866" s="4" t="s">
        <v>821</v>
      </c>
      <c r="D11866" s="4" t="n">
        <v>41</v>
      </c>
      <c r="E11866" s="21" t="s">
        <v>459</v>
      </c>
      <c r="F11866" s="22" t="s">
        <v>805</v>
      </c>
    </row>
    <row r="11867" customFormat="false" ht="15" hidden="false" customHeight="false" outlineLevel="0" collapsed="false">
      <c r="A11867" s="4" t="str">
        <f aca="false">B11867&amp;"|"&amp;C11867</f>
        <v>tdbR00001033 Cys-GCA|43</v>
      </c>
      <c r="B11867" s="4" t="s">
        <v>199</v>
      </c>
      <c r="C11867" s="4" t="s">
        <v>822</v>
      </c>
      <c r="D11867" s="4" t="n">
        <v>42</v>
      </c>
      <c r="E11867" s="21" t="s">
        <v>777</v>
      </c>
      <c r="F11867" s="22" t="s">
        <v>805</v>
      </c>
    </row>
    <row r="11868" customFormat="false" ht="15" hidden="false" customHeight="false" outlineLevel="0" collapsed="false">
      <c r="A11868" s="4" t="str">
        <f aca="false">B11868&amp;"|"&amp;C11868</f>
        <v>tdbR00001033 Cys-GCA|44</v>
      </c>
      <c r="B11868" s="4" t="s">
        <v>199</v>
      </c>
      <c r="C11868" s="4" t="s">
        <v>823</v>
      </c>
      <c r="D11868" s="4" t="n">
        <v>43</v>
      </c>
      <c r="E11868" s="19" t="s">
        <v>459</v>
      </c>
      <c r="F11868" s="20" t="s">
        <v>824</v>
      </c>
    </row>
    <row r="11869" customFormat="false" ht="15" hidden="false" customHeight="false" outlineLevel="0" collapsed="false">
      <c r="A11869" s="4" t="str">
        <f aca="false">B11869&amp;"|"&amp;C11869</f>
        <v>tdbR00001033 Cys-GCA|45</v>
      </c>
      <c r="B11869" s="4" t="s">
        <v>199</v>
      </c>
      <c r="C11869" s="4" t="s">
        <v>825</v>
      </c>
      <c r="D11869" s="4" t="n">
        <v>44</v>
      </c>
      <c r="E11869" s="19" t="s">
        <v>459</v>
      </c>
      <c r="F11869" s="20" t="s">
        <v>824</v>
      </c>
    </row>
    <row r="11870" customFormat="false" ht="15" hidden="false" customHeight="false" outlineLevel="0" collapsed="false">
      <c r="A11870" s="4" t="str">
        <f aca="false">B11870&amp;"|"&amp;C11870</f>
        <v>tdbR00001033 Cys-GCA|46</v>
      </c>
      <c r="B11870" s="4" t="s">
        <v>199</v>
      </c>
      <c r="C11870" s="4" t="s">
        <v>826</v>
      </c>
      <c r="D11870" s="4" t="n">
        <v>45</v>
      </c>
      <c r="E11870" s="19" t="s">
        <v>780</v>
      </c>
      <c r="F11870" s="20" t="s">
        <v>824</v>
      </c>
    </row>
    <row r="11871" customFormat="false" ht="15" hidden="false" customHeight="false" outlineLevel="0" collapsed="false">
      <c r="A11871" s="4" t="str">
        <f aca="false">B11871&amp;"|"&amp;C11871</f>
        <v>tdbR00001033 Cys-GCA|48</v>
      </c>
      <c r="B11871" s="4" t="s">
        <v>199</v>
      </c>
      <c r="C11871" s="4" t="s">
        <v>828</v>
      </c>
      <c r="D11871" s="4" t="n">
        <v>46</v>
      </c>
      <c r="E11871" s="19" t="s">
        <v>772</v>
      </c>
      <c r="F11871" s="20" t="s">
        <v>824</v>
      </c>
    </row>
    <row r="11872" customFormat="false" ht="15" hidden="false" customHeight="false" outlineLevel="0" collapsed="false">
      <c r="A11872" s="4" t="str">
        <f aca="false">B11872&amp;"|"&amp;C11872</f>
        <v>tdbR00001033 Cys-GCA|49</v>
      </c>
      <c r="B11872" s="4" t="s">
        <v>199</v>
      </c>
      <c r="C11872" s="4" t="s">
        <v>829</v>
      </c>
      <c r="D11872" s="4" t="n">
        <v>47</v>
      </c>
      <c r="E11872" s="23" t="s">
        <v>772</v>
      </c>
      <c r="F11872" s="10" t="s">
        <v>830</v>
      </c>
    </row>
    <row r="11873" customFormat="false" ht="15" hidden="false" customHeight="false" outlineLevel="0" collapsed="false">
      <c r="A11873" s="4" t="str">
        <f aca="false">B11873&amp;"|"&amp;C11873</f>
        <v>tdbR00001033 Cys-GCA|50</v>
      </c>
      <c r="B11873" s="4" t="s">
        <v>199</v>
      </c>
      <c r="C11873" s="4" t="s">
        <v>831</v>
      </c>
      <c r="D11873" s="4" t="n">
        <v>48</v>
      </c>
      <c r="E11873" s="23" t="s">
        <v>777</v>
      </c>
      <c r="F11873" s="10" t="s">
        <v>830</v>
      </c>
    </row>
    <row r="11874" customFormat="false" ht="15" hidden="false" customHeight="false" outlineLevel="0" collapsed="false">
      <c r="A11874" s="4" t="str">
        <f aca="false">B11874&amp;"|"&amp;C11874</f>
        <v>tdbR00001033 Cys-GCA|51</v>
      </c>
      <c r="B11874" s="4" t="s">
        <v>199</v>
      </c>
      <c r="C11874" s="4" t="s">
        <v>832</v>
      </c>
      <c r="D11874" s="4" t="n">
        <v>49</v>
      </c>
      <c r="E11874" s="23" t="s">
        <v>772</v>
      </c>
      <c r="F11874" s="10" t="s">
        <v>830</v>
      </c>
    </row>
    <row r="11875" customFormat="false" ht="15" hidden="false" customHeight="false" outlineLevel="0" collapsed="false">
      <c r="A11875" s="4" t="str">
        <f aca="false">B11875&amp;"|"&amp;C11875</f>
        <v>tdbR00001033 Cys-GCA|52</v>
      </c>
      <c r="B11875" s="4" t="s">
        <v>199</v>
      </c>
      <c r="C11875" s="4" t="s">
        <v>833</v>
      </c>
      <c r="D11875" s="4" t="n">
        <v>50</v>
      </c>
      <c r="E11875" s="23" t="s">
        <v>459</v>
      </c>
      <c r="F11875" s="10" t="s">
        <v>830</v>
      </c>
    </row>
    <row r="11876" customFormat="false" ht="15" hidden="false" customHeight="false" outlineLevel="0" collapsed="false">
      <c r="A11876" s="4" t="str">
        <f aca="false">B11876&amp;"|"&amp;C11876</f>
        <v>tdbR00001033 Cys-GCA|53</v>
      </c>
      <c r="B11876" s="4" t="s">
        <v>199</v>
      </c>
      <c r="C11876" s="4" t="s">
        <v>834</v>
      </c>
      <c r="D11876" s="4" t="n">
        <v>51</v>
      </c>
      <c r="E11876" s="23" t="s">
        <v>459</v>
      </c>
      <c r="F11876" s="10" t="s">
        <v>830</v>
      </c>
    </row>
    <row r="11877" customFormat="false" ht="15" hidden="false" customHeight="false" outlineLevel="0" collapsed="false">
      <c r="A11877" s="4" t="str">
        <f aca="false">B11877&amp;"|"&amp;C11877</f>
        <v>tdbR00001033 Cys-GCA|54</v>
      </c>
      <c r="B11877" s="4" t="s">
        <v>199</v>
      </c>
      <c r="C11877" s="4" t="s">
        <v>835</v>
      </c>
      <c r="D11877" s="4" t="n">
        <v>52</v>
      </c>
      <c r="E11877" s="19" t="s">
        <v>777</v>
      </c>
      <c r="F11877" s="20" t="s">
        <v>836</v>
      </c>
    </row>
    <row r="11878" customFormat="false" ht="15" hidden="false" customHeight="false" outlineLevel="0" collapsed="false">
      <c r="A11878" s="4" t="str">
        <f aca="false">B11878&amp;"|"&amp;C11878</f>
        <v>tdbR00001033 Cys-GCA|55</v>
      </c>
      <c r="B11878" s="4" t="s">
        <v>199</v>
      </c>
      <c r="C11878" s="4" t="s">
        <v>837</v>
      </c>
      <c r="D11878" s="4" t="n">
        <v>53</v>
      </c>
      <c r="E11878" s="19" t="s">
        <v>777</v>
      </c>
      <c r="F11878" s="20" t="s">
        <v>836</v>
      </c>
    </row>
    <row r="11879" customFormat="false" ht="15" hidden="false" customHeight="false" outlineLevel="0" collapsed="false">
      <c r="A11879" s="4" t="str">
        <f aca="false">B11879&amp;"|"&amp;C11879</f>
        <v>tdbR00001033 Cys-GCA|56</v>
      </c>
      <c r="B11879" s="4" t="s">
        <v>199</v>
      </c>
      <c r="C11879" s="4" t="s">
        <v>838</v>
      </c>
      <c r="D11879" s="4" t="n">
        <v>54</v>
      </c>
      <c r="E11879" s="19" t="s">
        <v>772</v>
      </c>
      <c r="F11879" s="20" t="s">
        <v>836</v>
      </c>
    </row>
    <row r="11880" customFormat="false" ht="15" hidden="false" customHeight="false" outlineLevel="0" collapsed="false">
      <c r="A11880" s="4" t="str">
        <f aca="false">B11880&amp;"|"&amp;C11880</f>
        <v>tdbR00001033 Cys-GCA|57</v>
      </c>
      <c r="B11880" s="4" t="s">
        <v>199</v>
      </c>
      <c r="C11880" s="4" t="s">
        <v>839</v>
      </c>
      <c r="D11880" s="4" t="n">
        <v>55</v>
      </c>
      <c r="E11880" s="19" t="s">
        <v>459</v>
      </c>
      <c r="F11880" s="20" t="s">
        <v>836</v>
      </c>
    </row>
    <row r="11881" customFormat="false" ht="15" hidden="false" customHeight="false" outlineLevel="0" collapsed="false">
      <c r="A11881" s="4" t="str">
        <f aca="false">B11881&amp;"|"&amp;C11881</f>
        <v>tdbR00001033 Cys-GCA|58</v>
      </c>
      <c r="B11881" s="4" t="s">
        <v>199</v>
      </c>
      <c r="C11881" s="4" t="s">
        <v>840</v>
      </c>
      <c r="D11881" s="4" t="n">
        <v>56</v>
      </c>
      <c r="E11881" s="19" t="s">
        <v>780</v>
      </c>
      <c r="F11881" s="20" t="s">
        <v>836</v>
      </c>
    </row>
    <row r="11882" customFormat="false" ht="15" hidden="false" customHeight="false" outlineLevel="0" collapsed="false">
      <c r="A11882" s="4" t="str">
        <f aca="false">B11882&amp;"|"&amp;C11882</f>
        <v>tdbR00001033 Cys-GCA|59</v>
      </c>
      <c r="B11882" s="4" t="s">
        <v>199</v>
      </c>
      <c r="C11882" s="4" t="s">
        <v>841</v>
      </c>
      <c r="D11882" s="4" t="n">
        <v>57</v>
      </c>
      <c r="E11882" s="19" t="s">
        <v>772</v>
      </c>
      <c r="F11882" s="20" t="s">
        <v>836</v>
      </c>
    </row>
    <row r="11883" customFormat="false" ht="15" hidden="false" customHeight="false" outlineLevel="0" collapsed="false">
      <c r="A11883" s="4" t="str">
        <f aca="false">B11883&amp;"|"&amp;C11883</f>
        <v>tdbR00001033 Cys-GCA|60</v>
      </c>
      <c r="B11883" s="4" t="s">
        <v>199</v>
      </c>
      <c r="C11883" s="4" t="s">
        <v>842</v>
      </c>
      <c r="D11883" s="4" t="n">
        <v>58</v>
      </c>
      <c r="E11883" s="19" t="s">
        <v>777</v>
      </c>
      <c r="F11883" s="20" t="s">
        <v>836</v>
      </c>
    </row>
    <row r="11884" customFormat="false" ht="15" hidden="false" customHeight="false" outlineLevel="0" collapsed="false">
      <c r="A11884" s="4" t="str">
        <f aca="false">B11884&amp;"|"&amp;C11884</f>
        <v>tdbR00001033 Cys-GCA|61</v>
      </c>
      <c r="B11884" s="4" t="s">
        <v>199</v>
      </c>
      <c r="C11884" s="4" t="s">
        <v>843</v>
      </c>
      <c r="D11884" s="4" t="n">
        <v>59</v>
      </c>
      <c r="E11884" s="23" t="s">
        <v>772</v>
      </c>
      <c r="F11884" s="10" t="s">
        <v>830</v>
      </c>
    </row>
    <row r="11885" customFormat="false" ht="15" hidden="false" customHeight="false" outlineLevel="0" collapsed="false">
      <c r="A11885" s="4" t="str">
        <f aca="false">B11885&amp;"|"&amp;C11885</f>
        <v>tdbR00001033 Cys-GCA|62</v>
      </c>
      <c r="B11885" s="4" t="s">
        <v>199</v>
      </c>
      <c r="C11885" s="4" t="s">
        <v>844</v>
      </c>
      <c r="D11885" s="4" t="n">
        <v>60</v>
      </c>
      <c r="E11885" s="23" t="s">
        <v>772</v>
      </c>
      <c r="F11885" s="10" t="s">
        <v>830</v>
      </c>
    </row>
    <row r="11886" customFormat="false" ht="15" hidden="false" customHeight="false" outlineLevel="0" collapsed="false">
      <c r="A11886" s="4" t="str">
        <f aca="false">B11886&amp;"|"&amp;C11886</f>
        <v>tdbR00001033 Cys-GCA|63</v>
      </c>
      <c r="B11886" s="4" t="s">
        <v>199</v>
      </c>
      <c r="C11886" s="4" t="s">
        <v>845</v>
      </c>
      <c r="D11886" s="4" t="n">
        <v>61</v>
      </c>
      <c r="E11886" s="23" t="s">
        <v>459</v>
      </c>
      <c r="F11886" s="10" t="s">
        <v>830</v>
      </c>
    </row>
    <row r="11887" customFormat="false" ht="15" hidden="false" customHeight="false" outlineLevel="0" collapsed="false">
      <c r="A11887" s="4" t="str">
        <f aca="false">B11887&amp;"|"&amp;C11887</f>
        <v>tdbR00001033 Cys-GCA|64</v>
      </c>
      <c r="B11887" s="4" t="s">
        <v>199</v>
      </c>
      <c r="C11887" s="4" t="s">
        <v>846</v>
      </c>
      <c r="D11887" s="4" t="n">
        <v>62</v>
      </c>
      <c r="E11887" s="23" t="s">
        <v>459</v>
      </c>
      <c r="F11887" s="10" t="s">
        <v>830</v>
      </c>
    </row>
    <row r="11888" customFormat="false" ht="15" hidden="false" customHeight="false" outlineLevel="0" collapsed="false">
      <c r="A11888" s="4" t="str">
        <f aca="false">B11888&amp;"|"&amp;C11888</f>
        <v>tdbR00001033 Cys-GCA|65</v>
      </c>
      <c r="B11888" s="4" t="s">
        <v>199</v>
      </c>
      <c r="C11888" s="4" t="s">
        <v>847</v>
      </c>
      <c r="D11888" s="4" t="n">
        <v>63</v>
      </c>
      <c r="E11888" s="23" t="s">
        <v>459</v>
      </c>
      <c r="F11888" s="10" t="s">
        <v>830</v>
      </c>
    </row>
    <row r="11889" customFormat="false" ht="15" hidden="false" customHeight="false" outlineLevel="0" collapsed="false">
      <c r="A11889" s="4" t="str">
        <f aca="false">B11889&amp;"|"&amp;C11889</f>
        <v>tdbR00001033 Cys-GCA|66</v>
      </c>
      <c r="B11889" s="4" t="s">
        <v>199</v>
      </c>
      <c r="C11889" s="4" t="s">
        <v>848</v>
      </c>
      <c r="D11889" s="4" t="n">
        <v>64</v>
      </c>
      <c r="E11889" s="17" t="s">
        <v>780</v>
      </c>
      <c r="F11889" s="18" t="s">
        <v>768</v>
      </c>
    </row>
    <row r="11890" customFormat="false" ht="15" hidden="false" customHeight="false" outlineLevel="0" collapsed="false">
      <c r="A11890" s="4" t="str">
        <f aca="false">B11890&amp;"|"&amp;C11890</f>
        <v>tdbR00001033 Cys-GCA|67</v>
      </c>
      <c r="B11890" s="4" t="s">
        <v>199</v>
      </c>
      <c r="C11890" s="4" t="s">
        <v>849</v>
      </c>
      <c r="D11890" s="4" t="n">
        <v>65</v>
      </c>
      <c r="E11890" s="17" t="s">
        <v>772</v>
      </c>
      <c r="F11890" s="18" t="s">
        <v>768</v>
      </c>
    </row>
    <row r="11891" customFormat="false" ht="15" hidden="false" customHeight="false" outlineLevel="0" collapsed="false">
      <c r="A11891" s="4" t="str">
        <f aca="false">B11891&amp;"|"&amp;C11891</f>
        <v>tdbR00001033 Cys-GCA|68</v>
      </c>
      <c r="B11891" s="4" t="s">
        <v>199</v>
      </c>
      <c r="C11891" s="4" t="s">
        <v>850</v>
      </c>
      <c r="D11891" s="4" t="n">
        <v>66</v>
      </c>
      <c r="E11891" s="17" t="s">
        <v>459</v>
      </c>
      <c r="F11891" s="18" t="s">
        <v>768</v>
      </c>
    </row>
    <row r="11892" customFormat="false" ht="15" hidden="false" customHeight="false" outlineLevel="0" collapsed="false">
      <c r="A11892" s="4" t="str">
        <f aca="false">B11892&amp;"|"&amp;C11892</f>
        <v>tdbR00001033 Cys-GCA|69</v>
      </c>
      <c r="B11892" s="4" t="s">
        <v>199</v>
      </c>
      <c r="C11892" s="4" t="s">
        <v>851</v>
      </c>
      <c r="D11892" s="4" t="n">
        <v>67</v>
      </c>
      <c r="E11892" s="17" t="s">
        <v>772</v>
      </c>
      <c r="F11892" s="18" t="s">
        <v>768</v>
      </c>
    </row>
    <row r="11893" customFormat="false" ht="15" hidden="false" customHeight="false" outlineLevel="0" collapsed="false">
      <c r="A11893" s="4" t="str">
        <f aca="false">B11893&amp;"|"&amp;C11893</f>
        <v>tdbR00001033 Cys-GCA|70</v>
      </c>
      <c r="B11893" s="4" t="s">
        <v>199</v>
      </c>
      <c r="C11893" s="4" t="s">
        <v>852</v>
      </c>
      <c r="D11893" s="4" t="n">
        <v>68</v>
      </c>
      <c r="E11893" s="17" t="s">
        <v>459</v>
      </c>
      <c r="F11893" s="18" t="s">
        <v>768</v>
      </c>
    </row>
    <row r="11894" customFormat="false" ht="15" hidden="false" customHeight="false" outlineLevel="0" collapsed="false">
      <c r="A11894" s="4" t="str">
        <f aca="false">B11894&amp;"|"&amp;C11894</f>
        <v>tdbR00001033 Cys-GCA|71</v>
      </c>
      <c r="B11894" s="4" t="s">
        <v>199</v>
      </c>
      <c r="C11894" s="4" t="s">
        <v>853</v>
      </c>
      <c r="D11894" s="4" t="n">
        <v>69</v>
      </c>
      <c r="E11894" s="17" t="s">
        <v>772</v>
      </c>
      <c r="F11894" s="18" t="s">
        <v>768</v>
      </c>
    </row>
    <row r="11895" customFormat="false" ht="15" hidden="false" customHeight="false" outlineLevel="0" collapsed="false">
      <c r="A11895" s="4" t="str">
        <f aca="false">B11895&amp;"|"&amp;C11895</f>
        <v>tdbR00001033 Cys-GCA|72</v>
      </c>
      <c r="B11895" s="4" t="s">
        <v>199</v>
      </c>
      <c r="C11895" s="4" t="s">
        <v>854</v>
      </c>
      <c r="D11895" s="4" t="n">
        <v>70</v>
      </c>
      <c r="E11895" s="17" t="s">
        <v>772</v>
      </c>
      <c r="F11895" s="18" t="s">
        <v>768</v>
      </c>
    </row>
    <row r="11896" customFormat="false" ht="15" hidden="false" customHeight="false" outlineLevel="0" collapsed="false">
      <c r="A11896" s="4" t="str">
        <f aca="false">B11896&amp;"|"&amp;C11896</f>
        <v>tdbR00001036 Gly-UCC|1</v>
      </c>
      <c r="B11896" s="4" t="s">
        <v>200</v>
      </c>
      <c r="C11896" s="4" t="s">
        <v>767</v>
      </c>
      <c r="D11896" s="4" t="n">
        <v>1</v>
      </c>
      <c r="E11896" s="17" t="s">
        <v>459</v>
      </c>
      <c r="F11896" s="18" t="s">
        <v>768</v>
      </c>
    </row>
    <row r="11897" customFormat="false" ht="15" hidden="false" customHeight="false" outlineLevel="0" collapsed="false">
      <c r="A11897" s="4" t="str">
        <f aca="false">B11897&amp;"|"&amp;C11897</f>
        <v>tdbR00001036 Gly-UCC|2</v>
      </c>
      <c r="B11897" s="4" t="s">
        <v>200</v>
      </c>
      <c r="C11897" s="4" t="s">
        <v>769</v>
      </c>
      <c r="D11897" s="4" t="n">
        <v>2</v>
      </c>
      <c r="E11897" s="17" t="s">
        <v>772</v>
      </c>
      <c r="F11897" s="18" t="s">
        <v>768</v>
      </c>
    </row>
    <row r="11898" customFormat="false" ht="15" hidden="false" customHeight="false" outlineLevel="0" collapsed="false">
      <c r="A11898" s="4" t="str">
        <f aca="false">B11898&amp;"|"&amp;C11898</f>
        <v>tdbR00001036 Gly-UCC|3</v>
      </c>
      <c r="B11898" s="4" t="s">
        <v>200</v>
      </c>
      <c r="C11898" s="4" t="s">
        <v>770</v>
      </c>
      <c r="D11898" s="4" t="n">
        <v>3</v>
      </c>
      <c r="E11898" s="17" t="s">
        <v>459</v>
      </c>
      <c r="F11898" s="18" t="s">
        <v>768</v>
      </c>
    </row>
    <row r="11899" customFormat="false" ht="15" hidden="false" customHeight="false" outlineLevel="0" collapsed="false">
      <c r="A11899" s="4" t="str">
        <f aca="false">B11899&amp;"|"&amp;C11899</f>
        <v>tdbR00001036 Gly-UCC|4</v>
      </c>
      <c r="B11899" s="4" t="s">
        <v>200</v>
      </c>
      <c r="C11899" s="4" t="s">
        <v>771</v>
      </c>
      <c r="D11899" s="4" t="n">
        <v>4</v>
      </c>
      <c r="E11899" s="17" t="s">
        <v>459</v>
      </c>
      <c r="F11899" s="18" t="s">
        <v>768</v>
      </c>
    </row>
    <row r="11900" customFormat="false" ht="15" hidden="false" customHeight="false" outlineLevel="0" collapsed="false">
      <c r="A11900" s="4" t="str">
        <f aca="false">B11900&amp;"|"&amp;C11900</f>
        <v>tdbR00001036 Gly-UCC|5</v>
      </c>
      <c r="B11900" s="4" t="s">
        <v>200</v>
      </c>
      <c r="C11900" s="4" t="s">
        <v>773</v>
      </c>
      <c r="D11900" s="4" t="n">
        <v>5</v>
      </c>
      <c r="E11900" s="17" t="s">
        <v>459</v>
      </c>
      <c r="F11900" s="18" t="s">
        <v>768</v>
      </c>
    </row>
    <row r="11901" customFormat="false" ht="15" hidden="false" customHeight="false" outlineLevel="0" collapsed="false">
      <c r="A11901" s="4" t="str">
        <f aca="false">B11901&amp;"|"&amp;C11901</f>
        <v>tdbR00001036 Gly-UCC|6</v>
      </c>
      <c r="B11901" s="4" t="s">
        <v>200</v>
      </c>
      <c r="C11901" s="4" t="s">
        <v>774</v>
      </c>
      <c r="D11901" s="4" t="n">
        <v>6</v>
      </c>
      <c r="E11901" s="17" t="s">
        <v>772</v>
      </c>
      <c r="F11901" s="18" t="s">
        <v>768</v>
      </c>
    </row>
    <row r="11902" customFormat="false" ht="15" hidden="false" customHeight="false" outlineLevel="0" collapsed="false">
      <c r="A11902" s="4" t="str">
        <f aca="false">B11902&amp;"|"&amp;C11902</f>
        <v>tdbR00001036 Gly-UCC|7</v>
      </c>
      <c r="B11902" s="4" t="s">
        <v>200</v>
      </c>
      <c r="C11902" s="4" t="s">
        <v>775</v>
      </c>
      <c r="D11902" s="4" t="n">
        <v>7</v>
      </c>
      <c r="E11902" s="17" t="s">
        <v>780</v>
      </c>
      <c r="F11902" s="18" t="s">
        <v>768</v>
      </c>
    </row>
    <row r="11903" customFormat="false" ht="15" hidden="false" customHeight="false" outlineLevel="0" collapsed="false">
      <c r="A11903" s="4" t="str">
        <f aca="false">B11903&amp;"|"&amp;C11903</f>
        <v>tdbR00001036 Gly-UCC|8</v>
      </c>
      <c r="B11903" s="4" t="s">
        <v>200</v>
      </c>
      <c r="C11903" s="4" t="s">
        <v>776</v>
      </c>
      <c r="D11903" s="4" t="n">
        <v>8</v>
      </c>
      <c r="E11903" s="3" t="s">
        <v>777</v>
      </c>
      <c r="F11903" s="4" t="s">
        <v>778</v>
      </c>
    </row>
    <row r="11904" customFormat="false" ht="15" hidden="false" customHeight="false" outlineLevel="0" collapsed="false">
      <c r="A11904" s="4" t="str">
        <f aca="false">B11904&amp;"|"&amp;C11904</f>
        <v>tdbR00001036 Gly-UCC|9</v>
      </c>
      <c r="B11904" s="4" t="s">
        <v>200</v>
      </c>
      <c r="C11904" s="4" t="s">
        <v>779</v>
      </c>
      <c r="D11904" s="4" t="n">
        <v>9</v>
      </c>
      <c r="E11904" s="3" t="s">
        <v>772</v>
      </c>
      <c r="F11904" s="4" t="s">
        <v>781</v>
      </c>
    </row>
    <row r="11905" customFormat="false" ht="15" hidden="false" customHeight="false" outlineLevel="0" collapsed="false">
      <c r="A11905" s="4" t="str">
        <f aca="false">B11905&amp;"|"&amp;C11905</f>
        <v>tdbR00001036 Gly-UCC|10</v>
      </c>
      <c r="B11905" s="4" t="s">
        <v>200</v>
      </c>
      <c r="C11905" s="4" t="s">
        <v>782</v>
      </c>
      <c r="D11905" s="4" t="n">
        <v>10</v>
      </c>
      <c r="E11905" s="8" t="s">
        <v>459</v>
      </c>
      <c r="F11905" s="7" t="s">
        <v>783</v>
      </c>
    </row>
    <row r="11906" customFormat="false" ht="15" hidden="false" customHeight="false" outlineLevel="0" collapsed="false">
      <c r="A11906" s="4" t="str">
        <f aca="false">B11906&amp;"|"&amp;C11906</f>
        <v>tdbR00001036 Gly-UCC|11</v>
      </c>
      <c r="B11906" s="4" t="s">
        <v>200</v>
      </c>
      <c r="C11906" s="4" t="s">
        <v>784</v>
      </c>
      <c r="D11906" s="4" t="n">
        <v>11</v>
      </c>
      <c r="E11906" s="8" t="s">
        <v>777</v>
      </c>
      <c r="F11906" s="7" t="s">
        <v>783</v>
      </c>
    </row>
    <row r="11907" customFormat="false" ht="15" hidden="false" customHeight="false" outlineLevel="0" collapsed="false">
      <c r="A11907" s="4" t="str">
        <f aca="false">B11907&amp;"|"&amp;C11907</f>
        <v>tdbR00001036 Gly-UCC|12</v>
      </c>
      <c r="B11907" s="4" t="s">
        <v>200</v>
      </c>
      <c r="C11907" s="4" t="s">
        <v>785</v>
      </c>
      <c r="D11907" s="4" t="n">
        <v>12</v>
      </c>
      <c r="E11907" s="8" t="s">
        <v>780</v>
      </c>
      <c r="F11907" s="7" t="s">
        <v>783</v>
      </c>
    </row>
    <row r="11908" customFormat="false" ht="15" hidden="false" customHeight="false" outlineLevel="0" collapsed="false">
      <c r="A11908" s="4" t="str">
        <f aca="false">B11908&amp;"|"&amp;C11908</f>
        <v>tdbR00001036 Gly-UCC|13</v>
      </c>
      <c r="B11908" s="4" t="s">
        <v>200</v>
      </c>
      <c r="C11908" s="4" t="s">
        <v>786</v>
      </c>
      <c r="D11908" s="4" t="n">
        <v>13</v>
      </c>
      <c r="E11908" s="8" t="s">
        <v>777</v>
      </c>
      <c r="F11908" s="7" t="s">
        <v>783</v>
      </c>
    </row>
    <row r="11909" customFormat="false" ht="15" hidden="false" customHeight="false" outlineLevel="0" collapsed="false">
      <c r="A11909" s="4" t="str">
        <f aca="false">B11909&amp;"|"&amp;C11909</f>
        <v>tdbR00001036 Gly-UCC|14</v>
      </c>
      <c r="B11909" s="4" t="s">
        <v>200</v>
      </c>
      <c r="C11909" s="4" t="s">
        <v>787</v>
      </c>
      <c r="D11909" s="4" t="n">
        <v>14</v>
      </c>
      <c r="E11909" s="19" t="s">
        <v>780</v>
      </c>
      <c r="F11909" s="20" t="s">
        <v>788</v>
      </c>
    </row>
    <row r="11910" customFormat="false" ht="15" hidden="false" customHeight="false" outlineLevel="0" collapsed="false">
      <c r="A11910" s="4" t="str">
        <f aca="false">B11910&amp;"|"&amp;C11910</f>
        <v>tdbR00001036 Gly-UCC|15</v>
      </c>
      <c r="B11910" s="4" t="s">
        <v>200</v>
      </c>
      <c r="C11910" s="4" t="s">
        <v>789</v>
      </c>
      <c r="D11910" s="4" t="n">
        <v>15</v>
      </c>
      <c r="E11910" s="19" t="s">
        <v>780</v>
      </c>
      <c r="F11910" s="20" t="s">
        <v>788</v>
      </c>
    </row>
    <row r="11911" customFormat="false" ht="15" hidden="false" customHeight="false" outlineLevel="0" collapsed="false">
      <c r="A11911" s="4" t="str">
        <f aca="false">B11911&amp;"|"&amp;C11911</f>
        <v>tdbR00001036 Gly-UCC|16</v>
      </c>
      <c r="B11911" s="4" t="s">
        <v>200</v>
      </c>
      <c r="C11911" s="4" t="s">
        <v>790</v>
      </c>
      <c r="D11911" s="4" t="n">
        <v>16</v>
      </c>
      <c r="E11911" s="19" t="s">
        <v>777</v>
      </c>
      <c r="F11911" s="20" t="s">
        <v>788</v>
      </c>
    </row>
    <row r="11912" customFormat="false" ht="15" hidden="false" customHeight="false" outlineLevel="0" collapsed="false">
      <c r="A11912" s="4" t="str">
        <f aca="false">B11912&amp;"|"&amp;C11912</f>
        <v>tdbR00001036 Gly-UCC|18</v>
      </c>
      <c r="B11912" s="4" t="s">
        <v>200</v>
      </c>
      <c r="C11912" s="4" t="s">
        <v>793</v>
      </c>
      <c r="D11912" s="4" t="n">
        <v>17</v>
      </c>
      <c r="E11912" s="19" t="s">
        <v>459</v>
      </c>
      <c r="F11912" s="20" t="s">
        <v>788</v>
      </c>
    </row>
    <row r="11913" customFormat="false" ht="15" hidden="false" customHeight="false" outlineLevel="0" collapsed="false">
      <c r="A11913" s="4" t="str">
        <f aca="false">B11913&amp;"|"&amp;C11913</f>
        <v>tdbR00001036 Gly-UCC|19</v>
      </c>
      <c r="B11913" s="4" t="s">
        <v>200</v>
      </c>
      <c r="C11913" s="4" t="s">
        <v>794</v>
      </c>
      <c r="D11913" s="4" t="n">
        <v>18</v>
      </c>
      <c r="E11913" s="19" t="s">
        <v>459</v>
      </c>
      <c r="F11913" s="20" t="s">
        <v>788</v>
      </c>
    </row>
    <row r="11914" customFormat="false" ht="15" hidden="false" customHeight="false" outlineLevel="0" collapsed="false">
      <c r="A11914" s="4" t="str">
        <f aca="false">B11914&amp;"|"&amp;C11914</f>
        <v>tdbR00001036 Gly-UCC|20</v>
      </c>
      <c r="B11914" s="4" t="s">
        <v>200</v>
      </c>
      <c r="C11914" s="4" t="s">
        <v>795</v>
      </c>
      <c r="D11914" s="4" t="n">
        <v>19</v>
      </c>
      <c r="E11914" s="19" t="s">
        <v>772</v>
      </c>
      <c r="F11914" s="20" t="s">
        <v>788</v>
      </c>
    </row>
    <row r="11915" customFormat="false" ht="15" hidden="false" customHeight="false" outlineLevel="0" collapsed="false">
      <c r="A11915" s="4" t="str">
        <f aca="false">B11915&amp;"|"&amp;C11915</f>
        <v>tdbR00001036 Gly-UCC|20a</v>
      </c>
      <c r="B11915" s="4" t="s">
        <v>200</v>
      </c>
      <c r="C11915" s="4" t="s">
        <v>796</v>
      </c>
      <c r="D11915" s="4" t="n">
        <v>20</v>
      </c>
      <c r="E11915" s="19" t="s">
        <v>777</v>
      </c>
      <c r="F11915" s="20" t="s">
        <v>788</v>
      </c>
    </row>
    <row r="11916" customFormat="false" ht="15" hidden="false" customHeight="false" outlineLevel="0" collapsed="false">
      <c r="A11916" s="4" t="str">
        <f aca="false">B11916&amp;"|"&amp;C11916</f>
        <v>tdbR00001036 Gly-UCC|21</v>
      </c>
      <c r="B11916" s="4" t="s">
        <v>200</v>
      </c>
      <c r="C11916" s="4" t="s">
        <v>797</v>
      </c>
      <c r="D11916" s="4" t="n">
        <v>21</v>
      </c>
      <c r="E11916" s="19" t="s">
        <v>780</v>
      </c>
      <c r="F11916" s="20" t="s">
        <v>788</v>
      </c>
    </row>
    <row r="11917" customFormat="false" ht="15" hidden="false" customHeight="false" outlineLevel="0" collapsed="false">
      <c r="A11917" s="4" t="str">
        <f aca="false">B11917&amp;"|"&amp;C11917</f>
        <v>tdbR00001036 Gly-UCC|22</v>
      </c>
      <c r="B11917" s="4" t="s">
        <v>200</v>
      </c>
      <c r="C11917" s="4" t="s">
        <v>798</v>
      </c>
      <c r="D11917" s="4" t="n">
        <v>22</v>
      </c>
      <c r="E11917" s="8" t="s">
        <v>777</v>
      </c>
      <c r="F11917" s="7" t="s">
        <v>783</v>
      </c>
    </row>
    <row r="11918" customFormat="false" ht="15" hidden="false" customHeight="false" outlineLevel="0" collapsed="false">
      <c r="A11918" s="4" t="str">
        <f aca="false">B11918&amp;"|"&amp;C11918</f>
        <v>tdbR00001036 Gly-UCC|23</v>
      </c>
      <c r="B11918" s="4" t="s">
        <v>200</v>
      </c>
      <c r="C11918" s="4" t="s">
        <v>799</v>
      </c>
      <c r="D11918" s="4" t="n">
        <v>23</v>
      </c>
      <c r="E11918" s="8" t="s">
        <v>777</v>
      </c>
      <c r="F11918" s="7" t="s">
        <v>783</v>
      </c>
    </row>
    <row r="11919" customFormat="false" ht="15" hidden="false" customHeight="false" outlineLevel="0" collapsed="false">
      <c r="A11919" s="4" t="str">
        <f aca="false">B11919&amp;"|"&amp;C11919</f>
        <v>tdbR00001036 Gly-UCC|24</v>
      </c>
      <c r="B11919" s="4" t="s">
        <v>200</v>
      </c>
      <c r="C11919" s="4" t="s">
        <v>800</v>
      </c>
      <c r="D11919" s="4" t="n">
        <v>24</v>
      </c>
      <c r="E11919" s="8" t="s">
        <v>780</v>
      </c>
      <c r="F11919" s="7" t="s">
        <v>783</v>
      </c>
    </row>
    <row r="11920" customFormat="false" ht="15" hidden="false" customHeight="false" outlineLevel="0" collapsed="false">
      <c r="A11920" s="4" t="str">
        <f aca="false">B11920&amp;"|"&amp;C11920</f>
        <v>tdbR00001036 Gly-UCC|25</v>
      </c>
      <c r="B11920" s="4" t="s">
        <v>200</v>
      </c>
      <c r="C11920" s="4" t="s">
        <v>801</v>
      </c>
      <c r="D11920" s="4" t="n">
        <v>25</v>
      </c>
      <c r="E11920" s="8" t="s">
        <v>772</v>
      </c>
      <c r="F11920" s="7" t="s">
        <v>783</v>
      </c>
    </row>
    <row r="11921" customFormat="false" ht="15" hidden="false" customHeight="false" outlineLevel="0" collapsed="false">
      <c r="A11921" s="4" t="str">
        <f aca="false">B11921&amp;"|"&amp;C11921</f>
        <v>tdbR00001036 Gly-UCC|26</v>
      </c>
      <c r="B11921" s="4" t="s">
        <v>200</v>
      </c>
      <c r="C11921" s="4" t="s">
        <v>802</v>
      </c>
      <c r="D11921" s="4" t="n">
        <v>26</v>
      </c>
      <c r="E11921" s="3" t="s">
        <v>772</v>
      </c>
      <c r="F11921" s="4" t="s">
        <v>803</v>
      </c>
    </row>
    <row r="11922" customFormat="false" ht="15" hidden="false" customHeight="false" outlineLevel="0" collapsed="false">
      <c r="A11922" s="4" t="str">
        <f aca="false">B11922&amp;"|"&amp;C11922</f>
        <v>tdbR00001036 Gly-UCC|27</v>
      </c>
      <c r="B11922" s="4" t="s">
        <v>200</v>
      </c>
      <c r="C11922" s="4" t="s">
        <v>804</v>
      </c>
      <c r="D11922" s="4" t="n">
        <v>27</v>
      </c>
      <c r="E11922" s="21" t="s">
        <v>777</v>
      </c>
      <c r="F11922" s="22" t="s">
        <v>805</v>
      </c>
    </row>
    <row r="11923" customFormat="false" ht="15" hidden="false" customHeight="false" outlineLevel="0" collapsed="false">
      <c r="A11923" s="4" t="str">
        <f aca="false">B11923&amp;"|"&amp;C11923</f>
        <v>tdbR00001036 Gly-UCC|28</v>
      </c>
      <c r="B11923" s="4" t="s">
        <v>200</v>
      </c>
      <c r="C11923" s="4" t="s">
        <v>806</v>
      </c>
      <c r="D11923" s="4" t="n">
        <v>28</v>
      </c>
      <c r="E11923" s="21" t="s">
        <v>772</v>
      </c>
      <c r="F11923" s="22" t="s">
        <v>805</v>
      </c>
    </row>
    <row r="11924" customFormat="false" ht="15" hidden="false" customHeight="false" outlineLevel="0" collapsed="false">
      <c r="A11924" s="4" t="str">
        <f aca="false">B11924&amp;"|"&amp;C11924</f>
        <v>tdbR00001036 Gly-UCC|29</v>
      </c>
      <c r="B11924" s="4" t="s">
        <v>200</v>
      </c>
      <c r="C11924" s="4" t="s">
        <v>807</v>
      </c>
      <c r="D11924" s="4" t="n">
        <v>29</v>
      </c>
      <c r="E11924" s="21" t="s">
        <v>780</v>
      </c>
      <c r="F11924" s="22" t="s">
        <v>805</v>
      </c>
    </row>
    <row r="11925" customFormat="false" ht="15" hidden="false" customHeight="false" outlineLevel="0" collapsed="false">
      <c r="A11925" s="4" t="str">
        <f aca="false">B11925&amp;"|"&amp;C11925</f>
        <v>tdbR00001036 Gly-UCC|30</v>
      </c>
      <c r="B11925" s="4" t="s">
        <v>200</v>
      </c>
      <c r="C11925" s="4" t="s">
        <v>808</v>
      </c>
      <c r="D11925" s="4" t="n">
        <v>30</v>
      </c>
      <c r="E11925" s="21" t="s">
        <v>459</v>
      </c>
      <c r="F11925" s="22" t="s">
        <v>805</v>
      </c>
    </row>
    <row r="11926" customFormat="false" ht="15" hidden="false" customHeight="false" outlineLevel="0" collapsed="false">
      <c r="A11926" s="4" t="str">
        <f aca="false">B11926&amp;"|"&amp;C11926</f>
        <v>tdbR00001036 Gly-UCC|31</v>
      </c>
      <c r="B11926" s="4" t="s">
        <v>200</v>
      </c>
      <c r="C11926" s="4" t="s">
        <v>809</v>
      </c>
      <c r="D11926" s="4" t="n">
        <v>31</v>
      </c>
      <c r="E11926" s="21" t="s">
        <v>772</v>
      </c>
      <c r="F11926" s="22" t="s">
        <v>805</v>
      </c>
    </row>
    <row r="11927" customFormat="false" ht="15" hidden="false" customHeight="false" outlineLevel="0" collapsed="false">
      <c r="A11927" s="4" t="str">
        <f aca="false">B11927&amp;"|"&amp;C11927</f>
        <v>tdbR00001036 Gly-UCC|32</v>
      </c>
      <c r="B11927" s="4" t="s">
        <v>200</v>
      </c>
      <c r="C11927" s="4" t="s">
        <v>810</v>
      </c>
      <c r="D11927" s="4" t="n">
        <v>32</v>
      </c>
      <c r="E11927" s="19" t="s">
        <v>772</v>
      </c>
      <c r="F11927" s="20" t="s">
        <v>811</v>
      </c>
    </row>
    <row r="11928" customFormat="false" ht="15" hidden="false" customHeight="false" outlineLevel="0" collapsed="false">
      <c r="A11928" s="4" t="str">
        <f aca="false">B11928&amp;"|"&amp;C11928</f>
        <v>tdbR00001036 Gly-UCC|33</v>
      </c>
      <c r="B11928" s="4" t="s">
        <v>200</v>
      </c>
      <c r="C11928" s="4" t="s">
        <v>812</v>
      </c>
      <c r="D11928" s="4" t="n">
        <v>33</v>
      </c>
      <c r="E11928" s="19" t="s">
        <v>777</v>
      </c>
      <c r="F11928" s="20" t="s">
        <v>811</v>
      </c>
    </row>
    <row r="11929" customFormat="false" ht="15" hidden="false" customHeight="false" outlineLevel="0" collapsed="false">
      <c r="A11929" s="4" t="str">
        <f aca="false">B11929&amp;"|"&amp;C11929</f>
        <v>tdbR00001036 Gly-UCC|34</v>
      </c>
      <c r="B11929" s="4" t="s">
        <v>200</v>
      </c>
      <c r="C11929" s="4" t="s">
        <v>813</v>
      </c>
      <c r="D11929" s="4" t="n">
        <v>34</v>
      </c>
      <c r="E11929" s="19" t="s">
        <v>777</v>
      </c>
      <c r="F11929" s="20" t="s">
        <v>811</v>
      </c>
    </row>
    <row r="11930" customFormat="false" ht="15" hidden="false" customHeight="false" outlineLevel="0" collapsed="false">
      <c r="A11930" s="4" t="str">
        <f aca="false">B11930&amp;"|"&amp;C11930</f>
        <v>tdbR00001036 Gly-UCC|35</v>
      </c>
      <c r="B11930" s="4" t="s">
        <v>200</v>
      </c>
      <c r="C11930" s="4" t="s">
        <v>814</v>
      </c>
      <c r="D11930" s="4" t="n">
        <v>35</v>
      </c>
      <c r="E11930" s="19" t="s">
        <v>772</v>
      </c>
      <c r="F11930" s="20" t="s">
        <v>811</v>
      </c>
    </row>
    <row r="11931" customFormat="false" ht="15" hidden="false" customHeight="false" outlineLevel="0" collapsed="false">
      <c r="A11931" s="4" t="str">
        <f aca="false">B11931&amp;"|"&amp;C11931</f>
        <v>tdbR00001036 Gly-UCC|36</v>
      </c>
      <c r="B11931" s="4" t="s">
        <v>200</v>
      </c>
      <c r="C11931" s="4" t="s">
        <v>815</v>
      </c>
      <c r="D11931" s="4" t="n">
        <v>36</v>
      </c>
      <c r="E11931" s="19" t="s">
        <v>772</v>
      </c>
      <c r="F11931" s="20" t="s">
        <v>811</v>
      </c>
    </row>
    <row r="11932" customFormat="false" ht="15" hidden="false" customHeight="false" outlineLevel="0" collapsed="false">
      <c r="A11932" s="4" t="str">
        <f aca="false">B11932&amp;"|"&amp;C11932</f>
        <v>tdbR00001036 Gly-UCC|37</v>
      </c>
      <c r="B11932" s="4" t="s">
        <v>200</v>
      </c>
      <c r="C11932" s="4" t="s">
        <v>816</v>
      </c>
      <c r="D11932" s="4" t="n">
        <v>37</v>
      </c>
      <c r="E11932" s="19" t="s">
        <v>780</v>
      </c>
      <c r="F11932" s="20" t="s">
        <v>811</v>
      </c>
    </row>
    <row r="11933" customFormat="false" ht="15" hidden="false" customHeight="false" outlineLevel="0" collapsed="false">
      <c r="A11933" s="4" t="str">
        <f aca="false">B11933&amp;"|"&amp;C11933</f>
        <v>tdbR00001036 Gly-UCC|38</v>
      </c>
      <c r="B11933" s="4" t="s">
        <v>200</v>
      </c>
      <c r="C11933" s="4" t="s">
        <v>817</v>
      </c>
      <c r="D11933" s="4" t="n">
        <v>38</v>
      </c>
      <c r="E11933" s="19" t="s">
        <v>780</v>
      </c>
      <c r="F11933" s="20" t="s">
        <v>811</v>
      </c>
    </row>
    <row r="11934" customFormat="false" ht="15" hidden="false" customHeight="false" outlineLevel="0" collapsed="false">
      <c r="A11934" s="4" t="str">
        <f aca="false">B11934&amp;"|"&amp;C11934</f>
        <v>tdbR00001036 Gly-UCC|39</v>
      </c>
      <c r="B11934" s="4" t="s">
        <v>200</v>
      </c>
      <c r="C11934" s="4" t="s">
        <v>818</v>
      </c>
      <c r="D11934" s="4" t="n">
        <v>39</v>
      </c>
      <c r="E11934" s="21" t="s">
        <v>459</v>
      </c>
      <c r="F11934" s="22" t="s">
        <v>805</v>
      </c>
    </row>
    <row r="11935" customFormat="false" ht="15" hidden="false" customHeight="false" outlineLevel="0" collapsed="false">
      <c r="A11935" s="4" t="str">
        <f aca="false">B11935&amp;"|"&amp;C11935</f>
        <v>tdbR00001036 Gly-UCC|40</v>
      </c>
      <c r="B11935" s="4" t="s">
        <v>200</v>
      </c>
      <c r="C11935" s="4" t="s">
        <v>819</v>
      </c>
      <c r="D11935" s="4" t="n">
        <v>40</v>
      </c>
      <c r="E11935" s="21" t="s">
        <v>772</v>
      </c>
      <c r="F11935" s="22" t="s">
        <v>805</v>
      </c>
    </row>
    <row r="11936" customFormat="false" ht="15" hidden="false" customHeight="false" outlineLevel="0" collapsed="false">
      <c r="A11936" s="4" t="str">
        <f aca="false">B11936&amp;"|"&amp;C11936</f>
        <v>tdbR00001036 Gly-UCC|41</v>
      </c>
      <c r="B11936" s="4" t="s">
        <v>200</v>
      </c>
      <c r="C11936" s="4" t="s">
        <v>820</v>
      </c>
      <c r="D11936" s="4" t="n">
        <v>41</v>
      </c>
      <c r="E11936" s="21" t="s">
        <v>777</v>
      </c>
      <c r="F11936" s="22" t="s">
        <v>805</v>
      </c>
    </row>
    <row r="11937" customFormat="false" ht="15" hidden="false" customHeight="false" outlineLevel="0" collapsed="false">
      <c r="A11937" s="4" t="str">
        <f aca="false">B11937&amp;"|"&amp;C11937</f>
        <v>tdbR00001036 Gly-UCC|42</v>
      </c>
      <c r="B11937" s="4" t="s">
        <v>200</v>
      </c>
      <c r="C11937" s="4" t="s">
        <v>821</v>
      </c>
      <c r="D11937" s="4" t="n">
        <v>42</v>
      </c>
      <c r="E11937" s="21" t="s">
        <v>459</v>
      </c>
      <c r="F11937" s="22" t="s">
        <v>805</v>
      </c>
    </row>
    <row r="11938" customFormat="false" ht="15" hidden="false" customHeight="false" outlineLevel="0" collapsed="false">
      <c r="A11938" s="4" t="str">
        <f aca="false">B11938&amp;"|"&amp;C11938</f>
        <v>tdbR00001036 Gly-UCC|43</v>
      </c>
      <c r="B11938" s="4" t="s">
        <v>200</v>
      </c>
      <c r="C11938" s="4" t="s">
        <v>822</v>
      </c>
      <c r="D11938" s="4" t="n">
        <v>43</v>
      </c>
      <c r="E11938" s="21" t="s">
        <v>780</v>
      </c>
      <c r="F11938" s="22" t="s">
        <v>805</v>
      </c>
    </row>
    <row r="11939" customFormat="false" ht="15" hidden="false" customHeight="false" outlineLevel="0" collapsed="false">
      <c r="A11939" s="4" t="str">
        <f aca="false">B11939&amp;"|"&amp;C11939</f>
        <v>tdbR00001036 Gly-UCC|44</v>
      </c>
      <c r="B11939" s="4" t="s">
        <v>200</v>
      </c>
      <c r="C11939" s="4" t="s">
        <v>823</v>
      </c>
      <c r="D11939" s="4" t="n">
        <v>44</v>
      </c>
      <c r="E11939" s="19" t="s">
        <v>777</v>
      </c>
      <c r="F11939" s="20" t="s">
        <v>824</v>
      </c>
    </row>
    <row r="11940" customFormat="false" ht="15" hidden="false" customHeight="false" outlineLevel="0" collapsed="false">
      <c r="A11940" s="4" t="str">
        <f aca="false">B11940&amp;"|"&amp;C11940</f>
        <v>tdbR00001036 Gly-UCC|45</v>
      </c>
      <c r="B11940" s="4" t="s">
        <v>200</v>
      </c>
      <c r="C11940" s="4" t="s">
        <v>825</v>
      </c>
      <c r="D11940" s="4" t="n">
        <v>45</v>
      </c>
      <c r="E11940" s="19" t="s">
        <v>459</v>
      </c>
      <c r="F11940" s="20" t="s">
        <v>824</v>
      </c>
    </row>
    <row r="11941" customFormat="false" ht="15" hidden="false" customHeight="false" outlineLevel="0" collapsed="false">
      <c r="A11941" s="4" t="str">
        <f aca="false">B11941&amp;"|"&amp;C11941</f>
        <v>tdbR00001036 Gly-UCC|46</v>
      </c>
      <c r="B11941" s="4" t="s">
        <v>200</v>
      </c>
      <c r="C11941" s="4" t="s">
        <v>826</v>
      </c>
      <c r="D11941" s="4" t="n">
        <v>46</v>
      </c>
      <c r="E11941" s="19" t="s">
        <v>780</v>
      </c>
      <c r="F11941" s="20" t="s">
        <v>824</v>
      </c>
    </row>
    <row r="11942" customFormat="false" ht="15" hidden="false" customHeight="false" outlineLevel="0" collapsed="false">
      <c r="A11942" s="4" t="str">
        <f aca="false">B11942&amp;"|"&amp;C11942</f>
        <v>tdbR00001036 Gly-UCC|48</v>
      </c>
      <c r="B11942" s="4" t="s">
        <v>200</v>
      </c>
      <c r="C11942" s="4" t="s">
        <v>828</v>
      </c>
      <c r="D11942" s="4" t="n">
        <v>47</v>
      </c>
      <c r="E11942" s="19" t="s">
        <v>777</v>
      </c>
      <c r="F11942" s="20" t="s">
        <v>824</v>
      </c>
    </row>
    <row r="11943" customFormat="false" ht="15" hidden="false" customHeight="false" outlineLevel="0" collapsed="false">
      <c r="A11943" s="4" t="str">
        <f aca="false">B11943&amp;"|"&amp;C11943</f>
        <v>tdbR00001036 Gly-UCC|49</v>
      </c>
      <c r="B11943" s="4" t="s">
        <v>200</v>
      </c>
      <c r="C11943" s="4" t="s">
        <v>829</v>
      </c>
      <c r="D11943" s="4" t="n">
        <v>48</v>
      </c>
      <c r="E11943" s="23" t="s">
        <v>459</v>
      </c>
      <c r="F11943" s="10" t="s">
        <v>830</v>
      </c>
    </row>
    <row r="11944" customFormat="false" ht="15" hidden="false" customHeight="false" outlineLevel="0" collapsed="false">
      <c r="A11944" s="4" t="str">
        <f aca="false">B11944&amp;"|"&amp;C11944</f>
        <v>tdbR00001036 Gly-UCC|50</v>
      </c>
      <c r="B11944" s="4" t="s">
        <v>200</v>
      </c>
      <c r="C11944" s="4" t="s">
        <v>831</v>
      </c>
      <c r="D11944" s="4" t="n">
        <v>49</v>
      </c>
      <c r="E11944" s="23" t="s">
        <v>772</v>
      </c>
      <c r="F11944" s="10" t="s">
        <v>830</v>
      </c>
    </row>
    <row r="11945" customFormat="false" ht="15" hidden="false" customHeight="false" outlineLevel="0" collapsed="false">
      <c r="A11945" s="4" t="str">
        <f aca="false">B11945&amp;"|"&amp;C11945</f>
        <v>tdbR00001036 Gly-UCC|51</v>
      </c>
      <c r="B11945" s="4" t="s">
        <v>200</v>
      </c>
      <c r="C11945" s="4" t="s">
        <v>832</v>
      </c>
      <c r="D11945" s="4" t="n">
        <v>50</v>
      </c>
      <c r="E11945" s="23" t="s">
        <v>459</v>
      </c>
      <c r="F11945" s="10" t="s">
        <v>830</v>
      </c>
    </row>
    <row r="11946" customFormat="false" ht="15" hidden="false" customHeight="false" outlineLevel="0" collapsed="false">
      <c r="A11946" s="4" t="str">
        <f aca="false">B11946&amp;"|"&amp;C11946</f>
        <v>tdbR00001036 Gly-UCC|52</v>
      </c>
      <c r="B11946" s="4" t="s">
        <v>200</v>
      </c>
      <c r="C11946" s="4" t="s">
        <v>833</v>
      </c>
      <c r="D11946" s="4" t="n">
        <v>51</v>
      </c>
      <c r="E11946" s="23" t="s">
        <v>459</v>
      </c>
      <c r="F11946" s="10" t="s">
        <v>830</v>
      </c>
    </row>
    <row r="11947" customFormat="false" ht="15" hidden="false" customHeight="false" outlineLevel="0" collapsed="false">
      <c r="A11947" s="4" t="str">
        <f aca="false">B11947&amp;"|"&amp;C11947</f>
        <v>tdbR00001036 Gly-UCC|53</v>
      </c>
      <c r="B11947" s="4" t="s">
        <v>200</v>
      </c>
      <c r="C11947" s="4" t="s">
        <v>834</v>
      </c>
      <c r="D11947" s="4" t="n">
        <v>52</v>
      </c>
      <c r="E11947" s="23" t="s">
        <v>459</v>
      </c>
      <c r="F11947" s="10" t="s">
        <v>830</v>
      </c>
    </row>
    <row r="11948" customFormat="false" ht="15" hidden="false" customHeight="false" outlineLevel="0" collapsed="false">
      <c r="A11948" s="4" t="str">
        <f aca="false">B11948&amp;"|"&amp;C11948</f>
        <v>tdbR00001036 Gly-UCC|54</v>
      </c>
      <c r="B11948" s="4" t="s">
        <v>200</v>
      </c>
      <c r="C11948" s="4" t="s">
        <v>835</v>
      </c>
      <c r="D11948" s="4" t="n">
        <v>53</v>
      </c>
      <c r="E11948" s="19" t="s">
        <v>777</v>
      </c>
      <c r="F11948" s="20" t="s">
        <v>836</v>
      </c>
    </row>
    <row r="11949" customFormat="false" ht="15" hidden="false" customHeight="false" outlineLevel="0" collapsed="false">
      <c r="A11949" s="4" t="str">
        <f aca="false">B11949&amp;"|"&amp;C11949</f>
        <v>tdbR00001036 Gly-UCC|55</v>
      </c>
      <c r="B11949" s="4" t="s">
        <v>200</v>
      </c>
      <c r="C11949" s="4" t="s">
        <v>837</v>
      </c>
      <c r="D11949" s="4" t="n">
        <v>54</v>
      </c>
      <c r="E11949" s="19" t="s">
        <v>777</v>
      </c>
      <c r="F11949" s="20" t="s">
        <v>836</v>
      </c>
    </row>
    <row r="11950" customFormat="false" ht="15" hidden="false" customHeight="false" outlineLevel="0" collapsed="false">
      <c r="A11950" s="4" t="str">
        <f aca="false">B11950&amp;"|"&amp;C11950</f>
        <v>tdbR00001036 Gly-UCC|56</v>
      </c>
      <c r="B11950" s="4" t="s">
        <v>200</v>
      </c>
      <c r="C11950" s="4" t="s">
        <v>838</v>
      </c>
      <c r="D11950" s="4" t="n">
        <v>55</v>
      </c>
      <c r="E11950" s="19" t="s">
        <v>772</v>
      </c>
      <c r="F11950" s="20" t="s">
        <v>836</v>
      </c>
    </row>
    <row r="11951" customFormat="false" ht="15" hidden="false" customHeight="false" outlineLevel="0" collapsed="false">
      <c r="A11951" s="4" t="str">
        <f aca="false">B11951&amp;"|"&amp;C11951</f>
        <v>tdbR00001036 Gly-UCC|57</v>
      </c>
      <c r="B11951" s="4" t="s">
        <v>200</v>
      </c>
      <c r="C11951" s="4" t="s">
        <v>839</v>
      </c>
      <c r="D11951" s="4" t="n">
        <v>56</v>
      </c>
      <c r="E11951" s="19" t="s">
        <v>459</v>
      </c>
      <c r="F11951" s="20" t="s">
        <v>836</v>
      </c>
    </row>
    <row r="11952" customFormat="false" ht="15" hidden="false" customHeight="false" outlineLevel="0" collapsed="false">
      <c r="A11952" s="4" t="str">
        <f aca="false">B11952&amp;"|"&amp;C11952</f>
        <v>tdbR00001036 Gly-UCC|58</v>
      </c>
      <c r="B11952" s="4" t="s">
        <v>200</v>
      </c>
      <c r="C11952" s="4" t="s">
        <v>840</v>
      </c>
      <c r="D11952" s="4" t="n">
        <v>57</v>
      </c>
      <c r="E11952" s="19" t="s">
        <v>780</v>
      </c>
      <c r="F11952" s="20" t="s">
        <v>836</v>
      </c>
    </row>
    <row r="11953" customFormat="false" ht="15" hidden="false" customHeight="false" outlineLevel="0" collapsed="false">
      <c r="A11953" s="4" t="str">
        <f aca="false">B11953&amp;"|"&amp;C11953</f>
        <v>tdbR00001036 Gly-UCC|59</v>
      </c>
      <c r="B11953" s="4" t="s">
        <v>200</v>
      </c>
      <c r="C11953" s="4" t="s">
        <v>841</v>
      </c>
      <c r="D11953" s="4" t="n">
        <v>58</v>
      </c>
      <c r="E11953" s="19" t="s">
        <v>777</v>
      </c>
      <c r="F11953" s="20" t="s">
        <v>836</v>
      </c>
    </row>
    <row r="11954" customFormat="false" ht="15" hidden="false" customHeight="false" outlineLevel="0" collapsed="false">
      <c r="A11954" s="4" t="str">
        <f aca="false">B11954&amp;"|"&amp;C11954</f>
        <v>tdbR00001036 Gly-UCC|60</v>
      </c>
      <c r="B11954" s="4" t="s">
        <v>200</v>
      </c>
      <c r="C11954" s="4" t="s">
        <v>842</v>
      </c>
      <c r="D11954" s="4" t="n">
        <v>59</v>
      </c>
      <c r="E11954" s="19" t="s">
        <v>777</v>
      </c>
      <c r="F11954" s="20" t="s">
        <v>836</v>
      </c>
    </row>
    <row r="11955" customFormat="false" ht="15" hidden="false" customHeight="false" outlineLevel="0" collapsed="false">
      <c r="A11955" s="4" t="str">
        <f aca="false">B11955&amp;"|"&amp;C11955</f>
        <v>tdbR00001036 Gly-UCC|61</v>
      </c>
      <c r="B11955" s="4" t="s">
        <v>200</v>
      </c>
      <c r="C11955" s="4" t="s">
        <v>843</v>
      </c>
      <c r="D11955" s="4" t="n">
        <v>60</v>
      </c>
      <c r="E11955" s="23" t="s">
        <v>772</v>
      </c>
      <c r="F11955" s="10" t="s">
        <v>830</v>
      </c>
    </row>
    <row r="11956" customFormat="false" ht="15" hidden="false" customHeight="false" outlineLevel="0" collapsed="false">
      <c r="A11956" s="4" t="str">
        <f aca="false">B11956&amp;"|"&amp;C11956</f>
        <v>tdbR00001036 Gly-UCC|62</v>
      </c>
      <c r="B11956" s="4" t="s">
        <v>200</v>
      </c>
      <c r="C11956" s="4" t="s">
        <v>844</v>
      </c>
      <c r="D11956" s="4" t="n">
        <v>61</v>
      </c>
      <c r="E11956" s="23" t="s">
        <v>772</v>
      </c>
      <c r="F11956" s="10" t="s">
        <v>830</v>
      </c>
    </row>
    <row r="11957" customFormat="false" ht="15" hidden="false" customHeight="false" outlineLevel="0" collapsed="false">
      <c r="A11957" s="4" t="str">
        <f aca="false">B11957&amp;"|"&amp;C11957</f>
        <v>tdbR00001036 Gly-UCC|63</v>
      </c>
      <c r="B11957" s="4" t="s">
        <v>200</v>
      </c>
      <c r="C11957" s="4" t="s">
        <v>845</v>
      </c>
      <c r="D11957" s="4" t="n">
        <v>62</v>
      </c>
      <c r="E11957" s="23" t="s">
        <v>772</v>
      </c>
      <c r="F11957" s="10" t="s">
        <v>830</v>
      </c>
    </row>
    <row r="11958" customFormat="false" ht="15" hidden="false" customHeight="false" outlineLevel="0" collapsed="false">
      <c r="A11958" s="4" t="str">
        <f aca="false">B11958&amp;"|"&amp;C11958</f>
        <v>tdbR00001036 Gly-UCC|64</v>
      </c>
      <c r="B11958" s="4" t="s">
        <v>200</v>
      </c>
      <c r="C11958" s="4" t="s">
        <v>846</v>
      </c>
      <c r="D11958" s="4" t="n">
        <v>63</v>
      </c>
      <c r="E11958" s="23" t="s">
        <v>459</v>
      </c>
      <c r="F11958" s="10" t="s">
        <v>830</v>
      </c>
    </row>
    <row r="11959" customFormat="false" ht="15" hidden="false" customHeight="false" outlineLevel="0" collapsed="false">
      <c r="A11959" s="4" t="str">
        <f aca="false">B11959&amp;"|"&amp;C11959</f>
        <v>tdbR00001036 Gly-UCC|65</v>
      </c>
      <c r="B11959" s="4" t="s">
        <v>200</v>
      </c>
      <c r="C11959" s="4" t="s">
        <v>847</v>
      </c>
      <c r="D11959" s="4" t="n">
        <v>64</v>
      </c>
      <c r="E11959" s="23" t="s">
        <v>772</v>
      </c>
      <c r="F11959" s="10" t="s">
        <v>830</v>
      </c>
    </row>
    <row r="11960" customFormat="false" ht="15" hidden="false" customHeight="false" outlineLevel="0" collapsed="false">
      <c r="A11960" s="4" t="str">
        <f aca="false">B11960&amp;"|"&amp;C11960</f>
        <v>tdbR00001036 Gly-UCC|66</v>
      </c>
      <c r="B11960" s="4" t="s">
        <v>200</v>
      </c>
      <c r="C11960" s="4" t="s">
        <v>848</v>
      </c>
      <c r="D11960" s="4" t="n">
        <v>65</v>
      </c>
      <c r="E11960" s="17" t="s">
        <v>777</v>
      </c>
      <c r="F11960" s="18" t="s">
        <v>768</v>
      </c>
    </row>
    <row r="11961" customFormat="false" ht="15" hidden="false" customHeight="false" outlineLevel="0" collapsed="false">
      <c r="A11961" s="4" t="str">
        <f aca="false">B11961&amp;"|"&amp;C11961</f>
        <v>tdbR00001036 Gly-UCC|67</v>
      </c>
      <c r="B11961" s="4" t="s">
        <v>200</v>
      </c>
      <c r="C11961" s="4" t="s">
        <v>849</v>
      </c>
      <c r="D11961" s="4" t="n">
        <v>66</v>
      </c>
      <c r="E11961" s="17" t="s">
        <v>459</v>
      </c>
      <c r="F11961" s="18" t="s">
        <v>768</v>
      </c>
    </row>
    <row r="11962" customFormat="false" ht="15" hidden="false" customHeight="false" outlineLevel="0" collapsed="false">
      <c r="A11962" s="4" t="str">
        <f aca="false">B11962&amp;"|"&amp;C11962</f>
        <v>tdbR00001036 Gly-UCC|68</v>
      </c>
      <c r="B11962" s="4" t="s">
        <v>200</v>
      </c>
      <c r="C11962" s="4" t="s">
        <v>850</v>
      </c>
      <c r="D11962" s="4" t="n">
        <v>67</v>
      </c>
      <c r="E11962" s="17" t="s">
        <v>772</v>
      </c>
      <c r="F11962" s="18" t="s">
        <v>768</v>
      </c>
    </row>
    <row r="11963" customFormat="false" ht="15" hidden="false" customHeight="false" outlineLevel="0" collapsed="false">
      <c r="A11963" s="4" t="str">
        <f aca="false">B11963&amp;"|"&amp;C11963</f>
        <v>tdbR00001036 Gly-UCC|69</v>
      </c>
      <c r="B11963" s="4" t="s">
        <v>200</v>
      </c>
      <c r="C11963" s="4" t="s">
        <v>851</v>
      </c>
      <c r="D11963" s="4" t="n">
        <v>68</v>
      </c>
      <c r="E11963" s="17" t="s">
        <v>772</v>
      </c>
      <c r="F11963" s="18" t="s">
        <v>768</v>
      </c>
    </row>
    <row r="11964" customFormat="false" ht="15" hidden="false" customHeight="false" outlineLevel="0" collapsed="false">
      <c r="A11964" s="4" t="str">
        <f aca="false">B11964&amp;"|"&amp;C11964</f>
        <v>tdbR00001036 Gly-UCC|70</v>
      </c>
      <c r="B11964" s="4" t="s">
        <v>200</v>
      </c>
      <c r="C11964" s="4" t="s">
        <v>852</v>
      </c>
      <c r="D11964" s="4" t="n">
        <v>69</v>
      </c>
      <c r="E11964" s="17" t="s">
        <v>772</v>
      </c>
      <c r="F11964" s="18" t="s">
        <v>768</v>
      </c>
    </row>
    <row r="11965" customFormat="false" ht="15" hidden="false" customHeight="false" outlineLevel="0" collapsed="false">
      <c r="A11965" s="4" t="str">
        <f aca="false">B11965&amp;"|"&amp;C11965</f>
        <v>tdbR00001036 Gly-UCC|71</v>
      </c>
      <c r="B11965" s="4" t="s">
        <v>200</v>
      </c>
      <c r="C11965" s="4" t="s">
        <v>853</v>
      </c>
      <c r="D11965" s="4" t="n">
        <v>70</v>
      </c>
      <c r="E11965" s="17" t="s">
        <v>459</v>
      </c>
      <c r="F11965" s="18" t="s">
        <v>768</v>
      </c>
    </row>
    <row r="11966" customFormat="false" ht="15" hidden="false" customHeight="false" outlineLevel="0" collapsed="false">
      <c r="A11966" s="4" t="str">
        <f aca="false">B11966&amp;"|"&amp;C11966</f>
        <v>tdbR00001036 Gly-UCC|72</v>
      </c>
      <c r="B11966" s="4" t="s">
        <v>200</v>
      </c>
      <c r="C11966" s="4" t="s">
        <v>854</v>
      </c>
      <c r="D11966" s="4" t="n">
        <v>71</v>
      </c>
      <c r="E11966" s="17" t="s">
        <v>772</v>
      </c>
      <c r="F11966" s="18" t="s">
        <v>768</v>
      </c>
    </row>
    <row r="11967" customFormat="false" ht="15" hidden="false" customHeight="false" outlineLevel="0" collapsed="false">
      <c r="A11967" s="4" t="str">
        <f aca="false">B11967&amp;"|"&amp;C11967</f>
        <v>tdbR00001038 Ile-GAU|1</v>
      </c>
      <c r="B11967" s="4" t="s">
        <v>201</v>
      </c>
      <c r="C11967" s="4" t="s">
        <v>767</v>
      </c>
      <c r="D11967" s="4" t="n">
        <v>1</v>
      </c>
      <c r="E11967" s="17" t="s">
        <v>459</v>
      </c>
      <c r="F11967" s="18" t="s">
        <v>768</v>
      </c>
    </row>
    <row r="11968" customFormat="false" ht="15" hidden="false" customHeight="false" outlineLevel="0" collapsed="false">
      <c r="A11968" s="4" t="str">
        <f aca="false">B11968&amp;"|"&amp;C11968</f>
        <v>tdbR00001038 Ile-GAU|2</v>
      </c>
      <c r="B11968" s="4" t="s">
        <v>201</v>
      </c>
      <c r="C11968" s="4" t="s">
        <v>769</v>
      </c>
      <c r="D11968" s="4" t="n">
        <v>2</v>
      </c>
      <c r="E11968" s="17" t="s">
        <v>459</v>
      </c>
      <c r="F11968" s="18" t="s">
        <v>768</v>
      </c>
    </row>
    <row r="11969" customFormat="false" ht="15" hidden="false" customHeight="false" outlineLevel="0" collapsed="false">
      <c r="A11969" s="4" t="str">
        <f aca="false">B11969&amp;"|"&amp;C11969</f>
        <v>tdbR00001038 Ile-GAU|3</v>
      </c>
      <c r="B11969" s="4" t="s">
        <v>201</v>
      </c>
      <c r="C11969" s="4" t="s">
        <v>770</v>
      </c>
      <c r="D11969" s="4" t="n">
        <v>3</v>
      </c>
      <c r="E11969" s="17" t="s">
        <v>459</v>
      </c>
      <c r="F11969" s="18" t="s">
        <v>768</v>
      </c>
    </row>
    <row r="11970" customFormat="false" ht="15" hidden="false" customHeight="false" outlineLevel="0" collapsed="false">
      <c r="A11970" s="4" t="str">
        <f aca="false">B11970&amp;"|"&amp;C11970</f>
        <v>tdbR00001038 Ile-GAU|4</v>
      </c>
      <c r="B11970" s="4" t="s">
        <v>201</v>
      </c>
      <c r="C11970" s="4" t="s">
        <v>771</v>
      </c>
      <c r="D11970" s="4" t="n">
        <v>4</v>
      </c>
      <c r="E11970" s="17" t="s">
        <v>777</v>
      </c>
      <c r="F11970" s="18" t="s">
        <v>768</v>
      </c>
    </row>
    <row r="11971" customFormat="false" ht="15" hidden="false" customHeight="false" outlineLevel="0" collapsed="false">
      <c r="A11971" s="4" t="str">
        <f aca="false">B11971&amp;"|"&amp;C11971</f>
        <v>tdbR00001038 Ile-GAU|5</v>
      </c>
      <c r="B11971" s="4" t="s">
        <v>201</v>
      </c>
      <c r="C11971" s="4" t="s">
        <v>773</v>
      </c>
      <c r="D11971" s="4" t="n">
        <v>5</v>
      </c>
      <c r="E11971" s="17" t="s">
        <v>772</v>
      </c>
      <c r="F11971" s="18" t="s">
        <v>768</v>
      </c>
    </row>
    <row r="11972" customFormat="false" ht="15" hidden="false" customHeight="false" outlineLevel="0" collapsed="false">
      <c r="A11972" s="4" t="str">
        <f aca="false">B11972&amp;"|"&amp;C11972</f>
        <v>tdbR00001038 Ile-GAU|6</v>
      </c>
      <c r="B11972" s="4" t="s">
        <v>201</v>
      </c>
      <c r="C11972" s="4" t="s">
        <v>774</v>
      </c>
      <c r="D11972" s="4" t="n">
        <v>6</v>
      </c>
      <c r="E11972" s="17" t="s">
        <v>777</v>
      </c>
      <c r="F11972" s="18" t="s">
        <v>768</v>
      </c>
    </row>
    <row r="11973" customFormat="false" ht="15" hidden="false" customHeight="false" outlineLevel="0" collapsed="false">
      <c r="A11973" s="4" t="str">
        <f aca="false">B11973&amp;"|"&amp;C11973</f>
        <v>tdbR00001038 Ile-GAU|7</v>
      </c>
      <c r="B11973" s="4" t="s">
        <v>201</v>
      </c>
      <c r="C11973" s="4" t="s">
        <v>775</v>
      </c>
      <c r="D11973" s="4" t="n">
        <v>7</v>
      </c>
      <c r="E11973" s="17" t="s">
        <v>459</v>
      </c>
      <c r="F11973" s="18" t="s">
        <v>768</v>
      </c>
    </row>
    <row r="11974" customFormat="false" ht="15" hidden="false" customHeight="false" outlineLevel="0" collapsed="false">
      <c r="A11974" s="4" t="str">
        <f aca="false">B11974&amp;"|"&amp;C11974</f>
        <v>tdbR00001038 Ile-GAU|8</v>
      </c>
      <c r="B11974" s="4" t="s">
        <v>201</v>
      </c>
      <c r="C11974" s="4" t="s">
        <v>776</v>
      </c>
      <c r="D11974" s="4" t="n">
        <v>8</v>
      </c>
      <c r="E11974" s="3" t="s">
        <v>777</v>
      </c>
      <c r="F11974" s="4" t="s">
        <v>778</v>
      </c>
    </row>
    <row r="11975" customFormat="false" ht="15" hidden="false" customHeight="false" outlineLevel="0" collapsed="false">
      <c r="A11975" s="4" t="str">
        <f aca="false">B11975&amp;"|"&amp;C11975</f>
        <v>tdbR00001038 Ile-GAU|9</v>
      </c>
      <c r="B11975" s="4" t="s">
        <v>201</v>
      </c>
      <c r="C11975" s="4" t="s">
        <v>779</v>
      </c>
      <c r="D11975" s="4" t="n">
        <v>9</v>
      </c>
      <c r="E11975" s="3" t="s">
        <v>780</v>
      </c>
      <c r="F11975" s="4" t="s">
        <v>781</v>
      </c>
    </row>
    <row r="11976" customFormat="false" ht="15" hidden="false" customHeight="false" outlineLevel="0" collapsed="false">
      <c r="A11976" s="4" t="str">
        <f aca="false">B11976&amp;"|"&amp;C11976</f>
        <v>tdbR00001038 Ile-GAU|10</v>
      </c>
      <c r="B11976" s="4" t="s">
        <v>201</v>
      </c>
      <c r="C11976" s="4" t="s">
        <v>782</v>
      </c>
      <c r="D11976" s="4" t="n">
        <v>10</v>
      </c>
      <c r="E11976" s="8" t="s">
        <v>459</v>
      </c>
      <c r="F11976" s="7" t="s">
        <v>783</v>
      </c>
    </row>
    <row r="11977" customFormat="false" ht="15" hidden="false" customHeight="false" outlineLevel="0" collapsed="false">
      <c r="A11977" s="4" t="str">
        <f aca="false">B11977&amp;"|"&amp;C11977</f>
        <v>tdbR00001038 Ile-GAU|11</v>
      </c>
      <c r="B11977" s="4" t="s">
        <v>201</v>
      </c>
      <c r="C11977" s="4" t="s">
        <v>784</v>
      </c>
      <c r="D11977" s="4" t="n">
        <v>11</v>
      </c>
      <c r="E11977" s="8" t="s">
        <v>772</v>
      </c>
      <c r="F11977" s="7" t="s">
        <v>783</v>
      </c>
    </row>
    <row r="11978" customFormat="false" ht="15" hidden="false" customHeight="false" outlineLevel="0" collapsed="false">
      <c r="A11978" s="4" t="str">
        <f aca="false">B11978&amp;"|"&amp;C11978</f>
        <v>tdbR00001038 Ile-GAU|12</v>
      </c>
      <c r="B11978" s="4" t="s">
        <v>201</v>
      </c>
      <c r="C11978" s="4" t="s">
        <v>785</v>
      </c>
      <c r="D11978" s="4" t="n">
        <v>12</v>
      </c>
      <c r="E11978" s="8" t="s">
        <v>777</v>
      </c>
      <c r="F11978" s="7" t="s">
        <v>783</v>
      </c>
    </row>
    <row r="11979" customFormat="false" ht="15" hidden="false" customHeight="false" outlineLevel="0" collapsed="false">
      <c r="A11979" s="4" t="str">
        <f aca="false">B11979&amp;"|"&amp;C11979</f>
        <v>tdbR00001038 Ile-GAU|13</v>
      </c>
      <c r="B11979" s="4" t="s">
        <v>201</v>
      </c>
      <c r="C11979" s="4" t="s">
        <v>786</v>
      </c>
      <c r="D11979" s="4" t="n">
        <v>13</v>
      </c>
      <c r="E11979" s="8" t="s">
        <v>772</v>
      </c>
      <c r="F11979" s="7" t="s">
        <v>783</v>
      </c>
    </row>
    <row r="11980" customFormat="false" ht="15" hidden="false" customHeight="false" outlineLevel="0" collapsed="false">
      <c r="A11980" s="4" t="str">
        <f aca="false">B11980&amp;"|"&amp;C11980</f>
        <v>tdbR00001038 Ile-GAU|14</v>
      </c>
      <c r="B11980" s="4" t="s">
        <v>201</v>
      </c>
      <c r="C11980" s="4" t="s">
        <v>787</v>
      </c>
      <c r="D11980" s="4" t="n">
        <v>14</v>
      </c>
      <c r="E11980" s="19" t="s">
        <v>780</v>
      </c>
      <c r="F11980" s="20" t="s">
        <v>788</v>
      </c>
    </row>
    <row r="11981" customFormat="false" ht="15" hidden="false" customHeight="false" outlineLevel="0" collapsed="false">
      <c r="A11981" s="4" t="str">
        <f aca="false">B11981&amp;"|"&amp;C11981</f>
        <v>tdbR00001038 Ile-GAU|15</v>
      </c>
      <c r="B11981" s="4" t="s">
        <v>201</v>
      </c>
      <c r="C11981" s="4" t="s">
        <v>789</v>
      </c>
      <c r="D11981" s="4" t="n">
        <v>15</v>
      </c>
      <c r="E11981" s="19" t="s">
        <v>459</v>
      </c>
      <c r="F11981" s="20" t="s">
        <v>788</v>
      </c>
    </row>
    <row r="11982" customFormat="false" ht="15" hidden="false" customHeight="false" outlineLevel="0" collapsed="false">
      <c r="A11982" s="4" t="str">
        <f aca="false">B11982&amp;"|"&amp;C11982</f>
        <v>tdbR00001038 Ile-GAU|16</v>
      </c>
      <c r="B11982" s="4" t="s">
        <v>201</v>
      </c>
      <c r="C11982" s="4" t="s">
        <v>790</v>
      </c>
      <c r="D11982" s="4" t="n">
        <v>16</v>
      </c>
      <c r="E11982" s="19" t="s">
        <v>459</v>
      </c>
      <c r="F11982" s="20" t="s">
        <v>788</v>
      </c>
    </row>
    <row r="11983" customFormat="false" ht="15" hidden="false" customHeight="false" outlineLevel="0" collapsed="false">
      <c r="A11983" s="4" t="str">
        <f aca="false">B11983&amp;"|"&amp;C11983</f>
        <v>tdbR00001038 Ile-GAU|17</v>
      </c>
      <c r="B11983" s="4" t="s">
        <v>201</v>
      </c>
      <c r="C11983" s="4" t="s">
        <v>791</v>
      </c>
      <c r="D11983" s="4" t="n">
        <v>17</v>
      </c>
      <c r="E11983" s="19" t="s">
        <v>777</v>
      </c>
      <c r="F11983" s="20" t="s">
        <v>788</v>
      </c>
    </row>
    <row r="11984" customFormat="false" ht="15" hidden="false" customHeight="false" outlineLevel="0" collapsed="false">
      <c r="A11984" s="4" t="str">
        <f aca="false">B11984&amp;"|"&amp;C11984</f>
        <v>tdbR00001038 Ile-GAU|18</v>
      </c>
      <c r="B11984" s="4" t="s">
        <v>201</v>
      </c>
      <c r="C11984" s="4" t="s">
        <v>793</v>
      </c>
      <c r="D11984" s="4" t="n">
        <v>18</v>
      </c>
      <c r="E11984" s="19" t="s">
        <v>459</v>
      </c>
      <c r="F11984" s="20" t="s">
        <v>788</v>
      </c>
    </row>
    <row r="11985" customFormat="false" ht="15" hidden="false" customHeight="false" outlineLevel="0" collapsed="false">
      <c r="A11985" s="4" t="str">
        <f aca="false">B11985&amp;"|"&amp;C11985</f>
        <v>tdbR00001038 Ile-GAU|19</v>
      </c>
      <c r="B11985" s="4" t="s">
        <v>201</v>
      </c>
      <c r="C11985" s="4" t="s">
        <v>794</v>
      </c>
      <c r="D11985" s="4" t="n">
        <v>19</v>
      </c>
      <c r="E11985" s="19" t="s">
        <v>459</v>
      </c>
      <c r="F11985" s="20" t="s">
        <v>788</v>
      </c>
    </row>
    <row r="11986" customFormat="false" ht="15" hidden="false" customHeight="false" outlineLevel="0" collapsed="false">
      <c r="A11986" s="4" t="str">
        <f aca="false">B11986&amp;"|"&amp;C11986</f>
        <v>tdbR00001038 Ile-GAU|20</v>
      </c>
      <c r="B11986" s="4" t="s">
        <v>201</v>
      </c>
      <c r="C11986" s="4" t="s">
        <v>795</v>
      </c>
      <c r="D11986" s="4" t="n">
        <v>20</v>
      </c>
      <c r="E11986" s="19" t="s">
        <v>777</v>
      </c>
      <c r="F11986" s="20" t="s">
        <v>788</v>
      </c>
    </row>
    <row r="11987" customFormat="false" ht="15" hidden="false" customHeight="false" outlineLevel="0" collapsed="false">
      <c r="A11987" s="4" t="str">
        <f aca="false">B11987&amp;"|"&amp;C11987</f>
        <v>tdbR00001038 Ile-GAU|20a</v>
      </c>
      <c r="B11987" s="4" t="s">
        <v>201</v>
      </c>
      <c r="C11987" s="4" t="s">
        <v>796</v>
      </c>
      <c r="D11987" s="4" t="n">
        <v>21</v>
      </c>
      <c r="E11987" s="19" t="s">
        <v>777</v>
      </c>
      <c r="F11987" s="20" t="s">
        <v>788</v>
      </c>
    </row>
    <row r="11988" customFormat="false" ht="15" hidden="false" customHeight="false" outlineLevel="0" collapsed="false">
      <c r="A11988" s="4" t="str">
        <f aca="false">B11988&amp;"|"&amp;C11988</f>
        <v>tdbR00001038 Ile-GAU|21</v>
      </c>
      <c r="B11988" s="4" t="s">
        <v>201</v>
      </c>
      <c r="C11988" s="4" t="s">
        <v>797</v>
      </c>
      <c r="D11988" s="4" t="n">
        <v>22</v>
      </c>
      <c r="E11988" s="19" t="s">
        <v>780</v>
      </c>
      <c r="F11988" s="20" t="s">
        <v>788</v>
      </c>
    </row>
    <row r="11989" customFormat="false" ht="15" hidden="false" customHeight="false" outlineLevel="0" collapsed="false">
      <c r="A11989" s="4" t="str">
        <f aca="false">B11989&amp;"|"&amp;C11989</f>
        <v>tdbR00001038 Ile-GAU|22</v>
      </c>
      <c r="B11989" s="4" t="s">
        <v>201</v>
      </c>
      <c r="C11989" s="4" t="s">
        <v>798</v>
      </c>
      <c r="D11989" s="4" t="n">
        <v>23</v>
      </c>
      <c r="E11989" s="8" t="s">
        <v>459</v>
      </c>
      <c r="F11989" s="7" t="s">
        <v>783</v>
      </c>
    </row>
    <row r="11990" customFormat="false" ht="15" hidden="false" customHeight="false" outlineLevel="0" collapsed="false">
      <c r="A11990" s="4" t="str">
        <f aca="false">B11990&amp;"|"&amp;C11990</f>
        <v>tdbR00001038 Ile-GAU|23</v>
      </c>
      <c r="B11990" s="4" t="s">
        <v>201</v>
      </c>
      <c r="C11990" s="4" t="s">
        <v>799</v>
      </c>
      <c r="D11990" s="4" t="n">
        <v>24</v>
      </c>
      <c r="E11990" s="8" t="s">
        <v>780</v>
      </c>
      <c r="F11990" s="7" t="s">
        <v>783</v>
      </c>
    </row>
    <row r="11991" customFormat="false" ht="15" hidden="false" customHeight="false" outlineLevel="0" collapsed="false">
      <c r="A11991" s="4" t="str">
        <f aca="false">B11991&amp;"|"&amp;C11991</f>
        <v>tdbR00001038 Ile-GAU|24</v>
      </c>
      <c r="B11991" s="4" t="s">
        <v>201</v>
      </c>
      <c r="C11991" s="4" t="s">
        <v>800</v>
      </c>
      <c r="D11991" s="4" t="n">
        <v>25</v>
      </c>
      <c r="E11991" s="8" t="s">
        <v>459</v>
      </c>
      <c r="F11991" s="7" t="s">
        <v>783</v>
      </c>
    </row>
    <row r="11992" customFormat="false" ht="15" hidden="false" customHeight="false" outlineLevel="0" collapsed="false">
      <c r="A11992" s="4" t="str">
        <f aca="false">B11992&amp;"|"&amp;C11992</f>
        <v>tdbR00001038 Ile-GAU|25</v>
      </c>
      <c r="B11992" s="4" t="s">
        <v>201</v>
      </c>
      <c r="C11992" s="4" t="s">
        <v>801</v>
      </c>
      <c r="D11992" s="4" t="n">
        <v>26</v>
      </c>
      <c r="E11992" s="8" t="s">
        <v>772</v>
      </c>
      <c r="F11992" s="7" t="s">
        <v>783</v>
      </c>
    </row>
    <row r="11993" customFormat="false" ht="15" hidden="false" customHeight="false" outlineLevel="0" collapsed="false">
      <c r="A11993" s="4" t="str">
        <f aca="false">B11993&amp;"|"&amp;C11993</f>
        <v>tdbR00001038 Ile-GAU|26</v>
      </c>
      <c r="B11993" s="4" t="s">
        <v>201</v>
      </c>
      <c r="C11993" s="4" t="s">
        <v>802</v>
      </c>
      <c r="D11993" s="4" t="n">
        <v>27</v>
      </c>
      <c r="E11993" s="3" t="s">
        <v>459</v>
      </c>
      <c r="F11993" s="4" t="s">
        <v>803</v>
      </c>
    </row>
    <row r="11994" customFormat="false" ht="15" hidden="false" customHeight="false" outlineLevel="0" collapsed="false">
      <c r="A11994" s="4" t="str">
        <f aca="false">B11994&amp;"|"&amp;C11994</f>
        <v>tdbR00001038 Ile-GAU|27</v>
      </c>
      <c r="B11994" s="4" t="s">
        <v>201</v>
      </c>
      <c r="C11994" s="4" t="s">
        <v>804</v>
      </c>
      <c r="D11994" s="4" t="n">
        <v>28</v>
      </c>
      <c r="E11994" s="21" t="s">
        <v>777</v>
      </c>
      <c r="F11994" s="22" t="s">
        <v>805</v>
      </c>
    </row>
    <row r="11995" customFormat="false" ht="15" hidden="false" customHeight="false" outlineLevel="0" collapsed="false">
      <c r="A11995" s="4" t="str">
        <f aca="false">B11995&amp;"|"&amp;C11995</f>
        <v>tdbR00001038 Ile-GAU|28</v>
      </c>
      <c r="B11995" s="4" t="s">
        <v>201</v>
      </c>
      <c r="C11995" s="4" t="s">
        <v>806</v>
      </c>
      <c r="D11995" s="4" t="n">
        <v>29</v>
      </c>
      <c r="E11995" s="21" t="s">
        <v>780</v>
      </c>
      <c r="F11995" s="22" t="s">
        <v>805</v>
      </c>
    </row>
    <row r="11996" customFormat="false" ht="15" hidden="false" customHeight="false" outlineLevel="0" collapsed="false">
      <c r="A11996" s="4" t="str">
        <f aca="false">B11996&amp;"|"&amp;C11996</f>
        <v>tdbR00001038 Ile-GAU|29</v>
      </c>
      <c r="B11996" s="4" t="s">
        <v>201</v>
      </c>
      <c r="C11996" s="4" t="s">
        <v>807</v>
      </c>
      <c r="D11996" s="4" t="n">
        <v>30</v>
      </c>
      <c r="E11996" s="21" t="s">
        <v>772</v>
      </c>
      <c r="F11996" s="22" t="s">
        <v>805</v>
      </c>
    </row>
    <row r="11997" customFormat="false" ht="15" hidden="false" customHeight="false" outlineLevel="0" collapsed="false">
      <c r="A11997" s="4" t="str">
        <f aca="false">B11997&amp;"|"&amp;C11997</f>
        <v>tdbR00001038 Ile-GAU|30</v>
      </c>
      <c r="B11997" s="4" t="s">
        <v>201</v>
      </c>
      <c r="C11997" s="4" t="s">
        <v>808</v>
      </c>
      <c r="D11997" s="4" t="n">
        <v>31</v>
      </c>
      <c r="E11997" s="21" t="s">
        <v>459</v>
      </c>
      <c r="F11997" s="22" t="s">
        <v>805</v>
      </c>
    </row>
    <row r="11998" customFormat="false" ht="15" hidden="false" customHeight="false" outlineLevel="0" collapsed="false">
      <c r="A11998" s="4" t="str">
        <f aca="false">B11998&amp;"|"&amp;C11998</f>
        <v>tdbR00001038 Ile-GAU|31</v>
      </c>
      <c r="B11998" s="4" t="s">
        <v>201</v>
      </c>
      <c r="C11998" s="4" t="s">
        <v>809</v>
      </c>
      <c r="D11998" s="4" t="n">
        <v>32</v>
      </c>
      <c r="E11998" s="21" t="s">
        <v>772</v>
      </c>
      <c r="F11998" s="22" t="s">
        <v>805</v>
      </c>
    </row>
    <row r="11999" customFormat="false" ht="15" hidden="false" customHeight="false" outlineLevel="0" collapsed="false">
      <c r="A11999" s="4" t="str">
        <f aca="false">B11999&amp;"|"&amp;C11999</f>
        <v>tdbR00001038 Ile-GAU|32</v>
      </c>
      <c r="B11999" s="4" t="s">
        <v>201</v>
      </c>
      <c r="C11999" s="4" t="s">
        <v>810</v>
      </c>
      <c r="D11999" s="4" t="n">
        <v>33</v>
      </c>
      <c r="E11999" s="19" t="s">
        <v>772</v>
      </c>
      <c r="F11999" s="20" t="s">
        <v>811</v>
      </c>
    </row>
    <row r="12000" customFormat="false" ht="15" hidden="false" customHeight="false" outlineLevel="0" collapsed="false">
      <c r="A12000" s="4" t="str">
        <f aca="false">B12000&amp;"|"&amp;C12000</f>
        <v>tdbR00001038 Ile-GAU|33</v>
      </c>
      <c r="B12000" s="4" t="s">
        <v>201</v>
      </c>
      <c r="C12000" s="4" t="s">
        <v>812</v>
      </c>
      <c r="D12000" s="4" t="n">
        <v>34</v>
      </c>
      <c r="E12000" s="19" t="s">
        <v>777</v>
      </c>
      <c r="F12000" s="20" t="s">
        <v>811</v>
      </c>
    </row>
    <row r="12001" customFormat="false" ht="15" hidden="false" customHeight="false" outlineLevel="0" collapsed="false">
      <c r="A12001" s="4" t="str">
        <f aca="false">B12001&amp;"|"&amp;C12001</f>
        <v>tdbR00001038 Ile-GAU|34</v>
      </c>
      <c r="B12001" s="4" t="s">
        <v>201</v>
      </c>
      <c r="C12001" s="4" t="s">
        <v>813</v>
      </c>
      <c r="D12001" s="4" t="n">
        <v>35</v>
      </c>
      <c r="E12001" s="19" t="s">
        <v>459</v>
      </c>
      <c r="F12001" s="20" t="s">
        <v>811</v>
      </c>
    </row>
    <row r="12002" customFormat="false" ht="15" hidden="false" customHeight="false" outlineLevel="0" collapsed="false">
      <c r="A12002" s="4" t="str">
        <f aca="false">B12002&amp;"|"&amp;C12002</f>
        <v>tdbR00001038 Ile-GAU|35</v>
      </c>
      <c r="B12002" s="4" t="s">
        <v>201</v>
      </c>
      <c r="C12002" s="4" t="s">
        <v>814</v>
      </c>
      <c r="D12002" s="4" t="n">
        <v>36</v>
      </c>
      <c r="E12002" s="19" t="s">
        <v>780</v>
      </c>
      <c r="F12002" s="20" t="s">
        <v>811</v>
      </c>
    </row>
    <row r="12003" customFormat="false" ht="15" hidden="false" customHeight="false" outlineLevel="0" collapsed="false">
      <c r="A12003" s="4" t="str">
        <f aca="false">B12003&amp;"|"&amp;C12003</f>
        <v>tdbR00001038 Ile-GAU|36</v>
      </c>
      <c r="B12003" s="4" t="s">
        <v>201</v>
      </c>
      <c r="C12003" s="4" t="s">
        <v>815</v>
      </c>
      <c r="D12003" s="4" t="n">
        <v>37</v>
      </c>
      <c r="E12003" s="19" t="s">
        <v>777</v>
      </c>
      <c r="F12003" s="20" t="s">
        <v>811</v>
      </c>
    </row>
    <row r="12004" customFormat="false" ht="15" hidden="false" customHeight="false" outlineLevel="0" collapsed="false">
      <c r="A12004" s="4" t="str">
        <f aca="false">B12004&amp;"|"&amp;C12004</f>
        <v>tdbR00001038 Ile-GAU|37</v>
      </c>
      <c r="B12004" s="4" t="s">
        <v>201</v>
      </c>
      <c r="C12004" s="4" t="s">
        <v>816</v>
      </c>
      <c r="D12004" s="4" t="n">
        <v>38</v>
      </c>
      <c r="E12004" s="19" t="s">
        <v>780</v>
      </c>
      <c r="F12004" s="20" t="s">
        <v>811</v>
      </c>
    </row>
    <row r="12005" customFormat="false" ht="15" hidden="false" customHeight="false" outlineLevel="0" collapsed="false">
      <c r="A12005" s="4" t="str">
        <f aca="false">B12005&amp;"|"&amp;C12005</f>
        <v>tdbR00001038 Ile-GAU|38</v>
      </c>
      <c r="B12005" s="4" t="s">
        <v>201</v>
      </c>
      <c r="C12005" s="4" t="s">
        <v>817</v>
      </c>
      <c r="D12005" s="4" t="n">
        <v>39</v>
      </c>
      <c r="E12005" s="19" t="s">
        <v>780</v>
      </c>
      <c r="F12005" s="20" t="s">
        <v>811</v>
      </c>
    </row>
    <row r="12006" customFormat="false" ht="15" hidden="false" customHeight="false" outlineLevel="0" collapsed="false">
      <c r="A12006" s="4" t="str">
        <f aca="false">B12006&amp;"|"&amp;C12006</f>
        <v>tdbR00001038 Ile-GAU|39</v>
      </c>
      <c r="B12006" s="4" t="s">
        <v>201</v>
      </c>
      <c r="C12006" s="4" t="s">
        <v>818</v>
      </c>
      <c r="D12006" s="4" t="n">
        <v>40</v>
      </c>
      <c r="E12006" s="21" t="s">
        <v>459</v>
      </c>
      <c r="F12006" s="22" t="s">
        <v>805</v>
      </c>
    </row>
    <row r="12007" customFormat="false" ht="15" hidden="false" customHeight="false" outlineLevel="0" collapsed="false">
      <c r="A12007" s="4" t="str">
        <f aca="false">B12007&amp;"|"&amp;C12007</f>
        <v>tdbR00001038 Ile-GAU|40</v>
      </c>
      <c r="B12007" s="4" t="s">
        <v>201</v>
      </c>
      <c r="C12007" s="4" t="s">
        <v>819</v>
      </c>
      <c r="D12007" s="4" t="n">
        <v>41</v>
      </c>
      <c r="E12007" s="21" t="s">
        <v>772</v>
      </c>
      <c r="F12007" s="22" t="s">
        <v>805</v>
      </c>
    </row>
    <row r="12008" customFormat="false" ht="15" hidden="false" customHeight="false" outlineLevel="0" collapsed="false">
      <c r="A12008" s="4" t="str">
        <f aca="false">B12008&amp;"|"&amp;C12008</f>
        <v>tdbR00001038 Ile-GAU|41</v>
      </c>
      <c r="B12008" s="4" t="s">
        <v>201</v>
      </c>
      <c r="C12008" s="4" t="s">
        <v>820</v>
      </c>
      <c r="D12008" s="4" t="n">
        <v>42</v>
      </c>
      <c r="E12008" s="21" t="s">
        <v>459</v>
      </c>
      <c r="F12008" s="22" t="s">
        <v>805</v>
      </c>
    </row>
    <row r="12009" customFormat="false" ht="15" hidden="false" customHeight="false" outlineLevel="0" collapsed="false">
      <c r="A12009" s="4" t="str">
        <f aca="false">B12009&amp;"|"&amp;C12009</f>
        <v>tdbR00001038 Ile-GAU|42</v>
      </c>
      <c r="B12009" s="4" t="s">
        <v>201</v>
      </c>
      <c r="C12009" s="4" t="s">
        <v>821</v>
      </c>
      <c r="D12009" s="4" t="n">
        <v>43</v>
      </c>
      <c r="E12009" s="21" t="s">
        <v>777</v>
      </c>
      <c r="F12009" s="22" t="s">
        <v>805</v>
      </c>
    </row>
    <row r="12010" customFormat="false" ht="15" hidden="false" customHeight="false" outlineLevel="0" collapsed="false">
      <c r="A12010" s="4" t="str">
        <f aca="false">B12010&amp;"|"&amp;C12010</f>
        <v>tdbR00001038 Ile-GAU|43</v>
      </c>
      <c r="B12010" s="4" t="s">
        <v>201</v>
      </c>
      <c r="C12010" s="4" t="s">
        <v>822</v>
      </c>
      <c r="D12010" s="4" t="n">
        <v>44</v>
      </c>
      <c r="E12010" s="21" t="s">
        <v>780</v>
      </c>
      <c r="F12010" s="22" t="s">
        <v>805</v>
      </c>
    </row>
    <row r="12011" customFormat="false" ht="15" hidden="false" customHeight="false" outlineLevel="0" collapsed="false">
      <c r="A12011" s="4" t="str">
        <f aca="false">B12011&amp;"|"&amp;C12011</f>
        <v>tdbR00001038 Ile-GAU|44</v>
      </c>
      <c r="B12011" s="4" t="s">
        <v>201</v>
      </c>
      <c r="C12011" s="4" t="s">
        <v>823</v>
      </c>
      <c r="D12011" s="4" t="n">
        <v>45</v>
      </c>
      <c r="E12011" s="19" t="s">
        <v>780</v>
      </c>
      <c r="F12011" s="20" t="s">
        <v>824</v>
      </c>
    </row>
    <row r="12012" customFormat="false" ht="15" hidden="false" customHeight="false" outlineLevel="0" collapsed="false">
      <c r="A12012" s="4" t="str">
        <f aca="false">B12012&amp;"|"&amp;C12012</f>
        <v>tdbR00001038 Ile-GAU|45</v>
      </c>
      <c r="B12012" s="4" t="s">
        <v>201</v>
      </c>
      <c r="C12012" s="4" t="s">
        <v>825</v>
      </c>
      <c r="D12012" s="4" t="n">
        <v>46</v>
      </c>
      <c r="E12012" s="19" t="s">
        <v>459</v>
      </c>
      <c r="F12012" s="20" t="s">
        <v>824</v>
      </c>
    </row>
    <row r="12013" customFormat="false" ht="15" hidden="false" customHeight="false" outlineLevel="0" collapsed="false">
      <c r="A12013" s="4" t="str">
        <f aca="false">B12013&amp;"|"&amp;C12013</f>
        <v>tdbR00001038 Ile-GAU|46</v>
      </c>
      <c r="B12013" s="4" t="s">
        <v>201</v>
      </c>
      <c r="C12013" s="4" t="s">
        <v>826</v>
      </c>
      <c r="D12013" s="4" t="n">
        <v>47</v>
      </c>
      <c r="E12013" s="19" t="s">
        <v>459</v>
      </c>
      <c r="F12013" s="20" t="s">
        <v>824</v>
      </c>
    </row>
    <row r="12014" customFormat="false" ht="15" hidden="false" customHeight="false" outlineLevel="0" collapsed="false">
      <c r="A12014" s="4" t="str">
        <f aca="false">B12014&amp;"|"&amp;C12014</f>
        <v>tdbR00001038 Ile-GAU|47</v>
      </c>
      <c r="B12014" s="4" t="s">
        <v>201</v>
      </c>
      <c r="C12014" s="4" t="s">
        <v>827</v>
      </c>
      <c r="D12014" s="4" t="n">
        <v>48</v>
      </c>
      <c r="E12014" s="19" t="s">
        <v>777</v>
      </c>
      <c r="F12014" s="20" t="s">
        <v>824</v>
      </c>
    </row>
    <row r="12015" customFormat="false" ht="15" hidden="false" customHeight="false" outlineLevel="0" collapsed="false">
      <c r="A12015" s="4" t="str">
        <f aca="false">B12015&amp;"|"&amp;C12015</f>
        <v>tdbR00001038 Ile-GAU|48</v>
      </c>
      <c r="B12015" s="4" t="s">
        <v>201</v>
      </c>
      <c r="C12015" s="4" t="s">
        <v>828</v>
      </c>
      <c r="D12015" s="4" t="n">
        <v>49</v>
      </c>
      <c r="E12015" s="19" t="s">
        <v>772</v>
      </c>
      <c r="F12015" s="20" t="s">
        <v>824</v>
      </c>
    </row>
    <row r="12016" customFormat="false" ht="15" hidden="false" customHeight="false" outlineLevel="0" collapsed="false">
      <c r="A12016" s="4" t="str">
        <f aca="false">B12016&amp;"|"&amp;C12016</f>
        <v>tdbR00001038 Ile-GAU|49</v>
      </c>
      <c r="B12016" s="4" t="s">
        <v>201</v>
      </c>
      <c r="C12016" s="4" t="s">
        <v>829</v>
      </c>
      <c r="D12016" s="4" t="n">
        <v>50</v>
      </c>
      <c r="E12016" s="23" t="s">
        <v>459</v>
      </c>
      <c r="F12016" s="10" t="s">
        <v>830</v>
      </c>
    </row>
    <row r="12017" customFormat="false" ht="15" hidden="false" customHeight="false" outlineLevel="0" collapsed="false">
      <c r="A12017" s="4" t="str">
        <f aca="false">B12017&amp;"|"&amp;C12017</f>
        <v>tdbR00001038 Ile-GAU|50</v>
      </c>
      <c r="B12017" s="4" t="s">
        <v>201</v>
      </c>
      <c r="C12017" s="4" t="s">
        <v>831</v>
      </c>
      <c r="D12017" s="4" t="n">
        <v>51</v>
      </c>
      <c r="E12017" s="23" t="s">
        <v>459</v>
      </c>
      <c r="F12017" s="10" t="s">
        <v>830</v>
      </c>
    </row>
    <row r="12018" customFormat="false" ht="15" hidden="false" customHeight="false" outlineLevel="0" collapsed="false">
      <c r="A12018" s="4" t="str">
        <f aca="false">B12018&amp;"|"&amp;C12018</f>
        <v>tdbR00001038 Ile-GAU|51</v>
      </c>
      <c r="B12018" s="4" t="s">
        <v>201</v>
      </c>
      <c r="C12018" s="4" t="s">
        <v>832</v>
      </c>
      <c r="D12018" s="4" t="n">
        <v>52</v>
      </c>
      <c r="E12018" s="23" t="s">
        <v>777</v>
      </c>
      <c r="F12018" s="10" t="s">
        <v>830</v>
      </c>
    </row>
    <row r="12019" customFormat="false" ht="15" hidden="false" customHeight="false" outlineLevel="0" collapsed="false">
      <c r="A12019" s="4" t="str">
        <f aca="false">B12019&amp;"|"&amp;C12019</f>
        <v>tdbR00001038 Ile-GAU|52</v>
      </c>
      <c r="B12019" s="4" t="s">
        <v>201</v>
      </c>
      <c r="C12019" s="4" t="s">
        <v>833</v>
      </c>
      <c r="D12019" s="4" t="n">
        <v>53</v>
      </c>
      <c r="E12019" s="23" t="s">
        <v>459</v>
      </c>
      <c r="F12019" s="10" t="s">
        <v>830</v>
      </c>
    </row>
    <row r="12020" customFormat="false" ht="15" hidden="false" customHeight="false" outlineLevel="0" collapsed="false">
      <c r="A12020" s="4" t="str">
        <f aca="false">B12020&amp;"|"&amp;C12020</f>
        <v>tdbR00001038 Ile-GAU|53</v>
      </c>
      <c r="B12020" s="4" t="s">
        <v>201</v>
      </c>
      <c r="C12020" s="4" t="s">
        <v>834</v>
      </c>
      <c r="D12020" s="4" t="n">
        <v>54</v>
      </c>
      <c r="E12020" s="23" t="s">
        <v>459</v>
      </c>
      <c r="F12020" s="10" t="s">
        <v>830</v>
      </c>
    </row>
    <row r="12021" customFormat="false" ht="15" hidden="false" customHeight="false" outlineLevel="0" collapsed="false">
      <c r="A12021" s="4" t="str">
        <f aca="false">B12021&amp;"|"&amp;C12021</f>
        <v>tdbR00001038 Ile-GAU|54</v>
      </c>
      <c r="B12021" s="4" t="s">
        <v>201</v>
      </c>
      <c r="C12021" s="4" t="s">
        <v>835</v>
      </c>
      <c r="D12021" s="4" t="n">
        <v>55</v>
      </c>
      <c r="E12021" s="19" t="s">
        <v>777</v>
      </c>
      <c r="F12021" s="20" t="s">
        <v>836</v>
      </c>
    </row>
    <row r="12022" customFormat="false" ht="15" hidden="false" customHeight="false" outlineLevel="0" collapsed="false">
      <c r="A12022" s="4" t="str">
        <f aca="false">B12022&amp;"|"&amp;C12022</f>
        <v>tdbR00001038 Ile-GAU|55</v>
      </c>
      <c r="B12022" s="4" t="s">
        <v>201</v>
      </c>
      <c r="C12022" s="4" t="s">
        <v>837</v>
      </c>
      <c r="D12022" s="4" t="n">
        <v>56</v>
      </c>
      <c r="E12022" s="19" t="s">
        <v>777</v>
      </c>
      <c r="F12022" s="20" t="s">
        <v>836</v>
      </c>
    </row>
    <row r="12023" customFormat="false" ht="15" hidden="false" customHeight="false" outlineLevel="0" collapsed="false">
      <c r="A12023" s="4" t="str">
        <f aca="false">B12023&amp;"|"&amp;C12023</f>
        <v>tdbR00001038 Ile-GAU|56</v>
      </c>
      <c r="B12023" s="4" t="s">
        <v>201</v>
      </c>
      <c r="C12023" s="4" t="s">
        <v>838</v>
      </c>
      <c r="D12023" s="4" t="n">
        <v>57</v>
      </c>
      <c r="E12023" s="19" t="s">
        <v>772</v>
      </c>
      <c r="F12023" s="20" t="s">
        <v>836</v>
      </c>
    </row>
    <row r="12024" customFormat="false" ht="15" hidden="false" customHeight="false" outlineLevel="0" collapsed="false">
      <c r="A12024" s="4" t="str">
        <f aca="false">B12024&amp;"|"&amp;C12024</f>
        <v>tdbR00001038 Ile-GAU|57</v>
      </c>
      <c r="B12024" s="4" t="s">
        <v>201</v>
      </c>
      <c r="C12024" s="4" t="s">
        <v>839</v>
      </c>
      <c r="D12024" s="4" t="n">
        <v>58</v>
      </c>
      <c r="E12024" s="19" t="s">
        <v>459</v>
      </c>
      <c r="F12024" s="20" t="s">
        <v>836</v>
      </c>
    </row>
    <row r="12025" customFormat="false" ht="15" hidden="false" customHeight="false" outlineLevel="0" collapsed="false">
      <c r="A12025" s="4" t="str">
        <f aca="false">B12025&amp;"|"&amp;C12025</f>
        <v>tdbR00001038 Ile-GAU|58</v>
      </c>
      <c r="B12025" s="4" t="s">
        <v>201</v>
      </c>
      <c r="C12025" s="4" t="s">
        <v>840</v>
      </c>
      <c r="D12025" s="4" t="n">
        <v>59</v>
      </c>
      <c r="E12025" s="19" t="s">
        <v>780</v>
      </c>
      <c r="F12025" s="20" t="s">
        <v>836</v>
      </c>
    </row>
    <row r="12026" customFormat="false" ht="15" hidden="false" customHeight="false" outlineLevel="0" collapsed="false">
      <c r="A12026" s="4" t="str">
        <f aca="false">B12026&amp;"|"&amp;C12026</f>
        <v>tdbR00001038 Ile-GAU|59</v>
      </c>
      <c r="B12026" s="4" t="s">
        <v>201</v>
      </c>
      <c r="C12026" s="4" t="s">
        <v>841</v>
      </c>
      <c r="D12026" s="4" t="n">
        <v>60</v>
      </c>
      <c r="E12026" s="19" t="s">
        <v>459</v>
      </c>
      <c r="F12026" s="20" t="s">
        <v>836</v>
      </c>
    </row>
    <row r="12027" customFormat="false" ht="15" hidden="false" customHeight="false" outlineLevel="0" collapsed="false">
      <c r="A12027" s="4" t="str">
        <f aca="false">B12027&amp;"|"&amp;C12027</f>
        <v>tdbR00001038 Ile-GAU|60</v>
      </c>
      <c r="B12027" s="4" t="s">
        <v>201</v>
      </c>
      <c r="C12027" s="4" t="s">
        <v>842</v>
      </c>
      <c r="D12027" s="4" t="n">
        <v>61</v>
      </c>
      <c r="E12027" s="19" t="s">
        <v>777</v>
      </c>
      <c r="F12027" s="20" t="s">
        <v>836</v>
      </c>
    </row>
    <row r="12028" customFormat="false" ht="15" hidden="false" customHeight="false" outlineLevel="0" collapsed="false">
      <c r="A12028" s="4" t="str">
        <f aca="false">B12028&amp;"|"&amp;C12028</f>
        <v>tdbR00001038 Ile-GAU|61</v>
      </c>
      <c r="B12028" s="4" t="s">
        <v>201</v>
      </c>
      <c r="C12028" s="4" t="s">
        <v>843</v>
      </c>
      <c r="D12028" s="4" t="n">
        <v>62</v>
      </c>
      <c r="E12028" s="23" t="s">
        <v>772</v>
      </c>
      <c r="F12028" s="10" t="s">
        <v>830</v>
      </c>
    </row>
    <row r="12029" customFormat="false" ht="15" hidden="false" customHeight="false" outlineLevel="0" collapsed="false">
      <c r="A12029" s="4" t="str">
        <f aca="false">B12029&amp;"|"&amp;C12029</f>
        <v>tdbR00001038 Ile-GAU|62</v>
      </c>
      <c r="B12029" s="4" t="s">
        <v>201</v>
      </c>
      <c r="C12029" s="4" t="s">
        <v>844</v>
      </c>
      <c r="D12029" s="4" t="n">
        <v>63</v>
      </c>
      <c r="E12029" s="23" t="s">
        <v>772</v>
      </c>
      <c r="F12029" s="10" t="s">
        <v>830</v>
      </c>
    </row>
    <row r="12030" customFormat="false" ht="15" hidden="false" customHeight="false" outlineLevel="0" collapsed="false">
      <c r="A12030" s="4" t="str">
        <f aca="false">B12030&amp;"|"&amp;C12030</f>
        <v>tdbR00001038 Ile-GAU|63</v>
      </c>
      <c r="B12030" s="4" t="s">
        <v>201</v>
      </c>
      <c r="C12030" s="4" t="s">
        <v>845</v>
      </c>
      <c r="D12030" s="4" t="n">
        <v>64</v>
      </c>
      <c r="E12030" s="23" t="s">
        <v>780</v>
      </c>
      <c r="F12030" s="10" t="s">
        <v>830</v>
      </c>
    </row>
    <row r="12031" customFormat="false" ht="15" hidden="false" customHeight="false" outlineLevel="0" collapsed="false">
      <c r="A12031" s="4" t="str">
        <f aca="false">B12031&amp;"|"&amp;C12031</f>
        <v>tdbR00001038 Ile-GAU|64</v>
      </c>
      <c r="B12031" s="4" t="s">
        <v>201</v>
      </c>
      <c r="C12031" s="4" t="s">
        <v>846</v>
      </c>
      <c r="D12031" s="4" t="n">
        <v>65</v>
      </c>
      <c r="E12031" s="23" t="s">
        <v>772</v>
      </c>
      <c r="F12031" s="10" t="s">
        <v>830</v>
      </c>
    </row>
    <row r="12032" customFormat="false" ht="15" hidden="false" customHeight="false" outlineLevel="0" collapsed="false">
      <c r="A12032" s="4" t="str">
        <f aca="false">B12032&amp;"|"&amp;C12032</f>
        <v>tdbR00001038 Ile-GAU|65</v>
      </c>
      <c r="B12032" s="4" t="s">
        <v>201</v>
      </c>
      <c r="C12032" s="4" t="s">
        <v>847</v>
      </c>
      <c r="D12032" s="4" t="n">
        <v>66</v>
      </c>
      <c r="E12032" s="23" t="s">
        <v>777</v>
      </c>
      <c r="F12032" s="10" t="s">
        <v>830</v>
      </c>
    </row>
    <row r="12033" customFormat="false" ht="15" hidden="false" customHeight="false" outlineLevel="0" collapsed="false">
      <c r="A12033" s="4" t="str">
        <f aca="false">B12033&amp;"|"&amp;C12033</f>
        <v>tdbR00001038 Ile-GAU|66</v>
      </c>
      <c r="B12033" s="4" t="s">
        <v>201</v>
      </c>
      <c r="C12033" s="4" t="s">
        <v>848</v>
      </c>
      <c r="D12033" s="4" t="n">
        <v>67</v>
      </c>
      <c r="E12033" s="17" t="s">
        <v>772</v>
      </c>
      <c r="F12033" s="18" t="s">
        <v>768</v>
      </c>
    </row>
    <row r="12034" customFormat="false" ht="15" hidden="false" customHeight="false" outlineLevel="0" collapsed="false">
      <c r="A12034" s="4" t="str">
        <f aca="false">B12034&amp;"|"&amp;C12034</f>
        <v>tdbR00001038 Ile-GAU|67</v>
      </c>
      <c r="B12034" s="4" t="s">
        <v>201</v>
      </c>
      <c r="C12034" s="4" t="s">
        <v>849</v>
      </c>
      <c r="D12034" s="4" t="n">
        <v>68</v>
      </c>
      <c r="E12034" s="17" t="s">
        <v>780</v>
      </c>
      <c r="F12034" s="18" t="s">
        <v>768</v>
      </c>
    </row>
    <row r="12035" customFormat="false" ht="15" hidden="false" customHeight="false" outlineLevel="0" collapsed="false">
      <c r="A12035" s="4" t="str">
        <f aca="false">B12035&amp;"|"&amp;C12035</f>
        <v>tdbR00001038 Ile-GAU|68</v>
      </c>
      <c r="B12035" s="4" t="s">
        <v>201</v>
      </c>
      <c r="C12035" s="4" t="s">
        <v>850</v>
      </c>
      <c r="D12035" s="4" t="n">
        <v>69</v>
      </c>
      <c r="E12035" s="17" t="s">
        <v>459</v>
      </c>
      <c r="F12035" s="18" t="s">
        <v>768</v>
      </c>
    </row>
    <row r="12036" customFormat="false" ht="15" hidden="false" customHeight="false" outlineLevel="0" collapsed="false">
      <c r="A12036" s="4" t="str">
        <f aca="false">B12036&amp;"|"&amp;C12036</f>
        <v>tdbR00001038 Ile-GAU|69</v>
      </c>
      <c r="B12036" s="4" t="s">
        <v>201</v>
      </c>
      <c r="C12036" s="4" t="s">
        <v>851</v>
      </c>
      <c r="D12036" s="4" t="n">
        <v>70</v>
      </c>
      <c r="E12036" s="17" t="s">
        <v>780</v>
      </c>
      <c r="F12036" s="18" t="s">
        <v>768</v>
      </c>
    </row>
    <row r="12037" customFormat="false" ht="15" hidden="false" customHeight="false" outlineLevel="0" collapsed="false">
      <c r="A12037" s="4" t="str">
        <f aca="false">B12037&amp;"|"&amp;C12037</f>
        <v>tdbR00001038 Ile-GAU|70</v>
      </c>
      <c r="B12037" s="4" t="s">
        <v>201</v>
      </c>
      <c r="C12037" s="4" t="s">
        <v>852</v>
      </c>
      <c r="D12037" s="4" t="n">
        <v>71</v>
      </c>
      <c r="E12037" s="17" t="s">
        <v>772</v>
      </c>
      <c r="F12037" s="18" t="s">
        <v>768</v>
      </c>
    </row>
    <row r="12038" customFormat="false" ht="15" hidden="false" customHeight="false" outlineLevel="0" collapsed="false">
      <c r="A12038" s="4" t="str">
        <f aca="false">B12038&amp;"|"&amp;C12038</f>
        <v>tdbR00001038 Ile-GAU|71</v>
      </c>
      <c r="B12038" s="4" t="s">
        <v>201</v>
      </c>
      <c r="C12038" s="4" t="s">
        <v>853</v>
      </c>
      <c r="D12038" s="4" t="n">
        <v>72</v>
      </c>
      <c r="E12038" s="17" t="s">
        <v>772</v>
      </c>
      <c r="F12038" s="18" t="s">
        <v>768</v>
      </c>
    </row>
    <row r="12039" customFormat="false" ht="15" hidden="false" customHeight="false" outlineLevel="0" collapsed="false">
      <c r="A12039" s="4" t="str">
        <f aca="false">B12039&amp;"|"&amp;C12039</f>
        <v>tdbR00001038 Ile-GAU|72</v>
      </c>
      <c r="B12039" s="4" t="s">
        <v>201</v>
      </c>
      <c r="C12039" s="4" t="s">
        <v>854</v>
      </c>
      <c r="D12039" s="4" t="n">
        <v>73</v>
      </c>
      <c r="E12039" s="17" t="s">
        <v>772</v>
      </c>
      <c r="F12039" s="18" t="s">
        <v>768</v>
      </c>
    </row>
    <row r="12040" customFormat="false" ht="15" hidden="false" customHeight="false" outlineLevel="0" collapsed="false">
      <c r="A12040" s="4" t="str">
        <f aca="false">B12040&amp;"|"&amp;C12040</f>
        <v>tdbR00001045 Leu-GAG|1</v>
      </c>
      <c r="B12040" s="4" t="s">
        <v>202</v>
      </c>
      <c r="C12040" s="4" t="s">
        <v>767</v>
      </c>
      <c r="D12040" s="4" t="n">
        <v>1</v>
      </c>
      <c r="E12040" s="17" t="s">
        <v>459</v>
      </c>
      <c r="F12040" s="18" t="s">
        <v>768</v>
      </c>
    </row>
    <row r="12041" customFormat="false" ht="15" hidden="false" customHeight="false" outlineLevel="0" collapsed="false">
      <c r="A12041" s="4" t="str">
        <f aca="false">B12041&amp;"|"&amp;C12041</f>
        <v>tdbR00001045 Leu-GAG|2</v>
      </c>
      <c r="B12041" s="4" t="s">
        <v>202</v>
      </c>
      <c r="C12041" s="4" t="s">
        <v>769</v>
      </c>
      <c r="D12041" s="4" t="n">
        <v>2</v>
      </c>
      <c r="E12041" s="17" t="s">
        <v>772</v>
      </c>
      <c r="F12041" s="18" t="s">
        <v>768</v>
      </c>
    </row>
    <row r="12042" customFormat="false" ht="15" hidden="false" customHeight="false" outlineLevel="0" collapsed="false">
      <c r="A12042" s="4" t="str">
        <f aca="false">B12042&amp;"|"&amp;C12042</f>
        <v>tdbR00001045 Leu-GAG|3</v>
      </c>
      <c r="B12042" s="4" t="s">
        <v>202</v>
      </c>
      <c r="C12042" s="4" t="s">
        <v>770</v>
      </c>
      <c r="D12042" s="4" t="n">
        <v>3</v>
      </c>
      <c r="E12042" s="17" t="s">
        <v>772</v>
      </c>
      <c r="F12042" s="18" t="s">
        <v>768</v>
      </c>
    </row>
    <row r="12043" customFormat="false" ht="15" hidden="false" customHeight="false" outlineLevel="0" collapsed="false">
      <c r="A12043" s="4" t="str">
        <f aca="false">B12043&amp;"|"&amp;C12043</f>
        <v>tdbR00001045 Leu-GAG|4</v>
      </c>
      <c r="B12043" s="4" t="s">
        <v>202</v>
      </c>
      <c r="C12043" s="4" t="s">
        <v>771</v>
      </c>
      <c r="D12043" s="4" t="n">
        <v>4</v>
      </c>
      <c r="E12043" s="17" t="s">
        <v>459</v>
      </c>
      <c r="F12043" s="18" t="s">
        <v>768</v>
      </c>
    </row>
    <row r="12044" customFormat="false" ht="15" hidden="false" customHeight="false" outlineLevel="0" collapsed="false">
      <c r="A12044" s="4" t="str">
        <f aca="false">B12044&amp;"|"&amp;C12044</f>
        <v>tdbR00001045 Leu-GAG|5</v>
      </c>
      <c r="B12044" s="4" t="s">
        <v>202</v>
      </c>
      <c r="C12044" s="4" t="s">
        <v>773</v>
      </c>
      <c r="D12044" s="4" t="n">
        <v>5</v>
      </c>
      <c r="E12044" s="17" t="s">
        <v>780</v>
      </c>
      <c r="F12044" s="18" t="s">
        <v>768</v>
      </c>
    </row>
    <row r="12045" customFormat="false" ht="15" hidden="false" customHeight="false" outlineLevel="0" collapsed="false">
      <c r="A12045" s="4" t="str">
        <f aca="false">B12045&amp;"|"&amp;C12045</f>
        <v>tdbR00001045 Leu-GAG|6</v>
      </c>
      <c r="B12045" s="4" t="s">
        <v>202</v>
      </c>
      <c r="C12045" s="4" t="s">
        <v>774</v>
      </c>
      <c r="D12045" s="4" t="n">
        <v>6</v>
      </c>
      <c r="E12045" s="17" t="s">
        <v>459</v>
      </c>
      <c r="F12045" s="18" t="s">
        <v>768</v>
      </c>
    </row>
    <row r="12046" customFormat="false" ht="15" hidden="false" customHeight="false" outlineLevel="0" collapsed="false">
      <c r="A12046" s="4" t="str">
        <f aca="false">B12046&amp;"|"&amp;C12046</f>
        <v>tdbR00001045 Leu-GAG|7</v>
      </c>
      <c r="B12046" s="4" t="s">
        <v>202</v>
      </c>
      <c r="C12046" s="4" t="s">
        <v>775</v>
      </c>
      <c r="D12046" s="4" t="n">
        <v>7</v>
      </c>
      <c r="E12046" s="17" t="s">
        <v>780</v>
      </c>
      <c r="F12046" s="18" t="s">
        <v>768</v>
      </c>
    </row>
    <row r="12047" customFormat="false" ht="15" hidden="false" customHeight="false" outlineLevel="0" collapsed="false">
      <c r="A12047" s="4" t="str">
        <f aca="false">B12047&amp;"|"&amp;C12047</f>
        <v>tdbR00001045 Leu-GAG|8</v>
      </c>
      <c r="B12047" s="4" t="s">
        <v>202</v>
      </c>
      <c r="C12047" s="4" t="s">
        <v>776</v>
      </c>
      <c r="D12047" s="4" t="n">
        <v>8</v>
      </c>
      <c r="E12047" s="3" t="s">
        <v>777</v>
      </c>
      <c r="F12047" s="4" t="s">
        <v>778</v>
      </c>
    </row>
    <row r="12048" customFormat="false" ht="15" hidden="false" customHeight="false" outlineLevel="0" collapsed="false">
      <c r="A12048" s="4" t="str">
        <f aca="false">B12048&amp;"|"&amp;C12048</f>
        <v>tdbR00001045 Leu-GAG|9</v>
      </c>
      <c r="B12048" s="4" t="s">
        <v>202</v>
      </c>
      <c r="C12048" s="4" t="s">
        <v>779</v>
      </c>
      <c r="D12048" s="4" t="n">
        <v>9</v>
      </c>
      <c r="E12048" s="3" t="s">
        <v>459</v>
      </c>
      <c r="F12048" s="4" t="s">
        <v>781</v>
      </c>
    </row>
    <row r="12049" customFormat="false" ht="15" hidden="false" customHeight="false" outlineLevel="0" collapsed="false">
      <c r="A12049" s="4" t="str">
        <f aca="false">B12049&amp;"|"&amp;C12049</f>
        <v>tdbR00001045 Leu-GAG|10</v>
      </c>
      <c r="B12049" s="4" t="s">
        <v>202</v>
      </c>
      <c r="C12049" s="4" t="s">
        <v>782</v>
      </c>
      <c r="D12049" s="4" t="n">
        <v>10</v>
      </c>
      <c r="E12049" s="8" t="s">
        <v>459</v>
      </c>
      <c r="F12049" s="7" t="s">
        <v>783</v>
      </c>
    </row>
    <row r="12050" customFormat="false" ht="15" hidden="false" customHeight="false" outlineLevel="0" collapsed="false">
      <c r="A12050" s="4" t="str">
        <f aca="false">B12050&amp;"|"&amp;C12050</f>
        <v>tdbR00001045 Leu-GAG|11</v>
      </c>
      <c r="B12050" s="4" t="s">
        <v>202</v>
      </c>
      <c r="C12050" s="4" t="s">
        <v>784</v>
      </c>
      <c r="D12050" s="4" t="n">
        <v>11</v>
      </c>
      <c r="E12050" s="8" t="s">
        <v>777</v>
      </c>
      <c r="F12050" s="7" t="s">
        <v>783</v>
      </c>
    </row>
    <row r="12051" customFormat="false" ht="15" hidden="false" customHeight="false" outlineLevel="0" collapsed="false">
      <c r="A12051" s="4" t="str">
        <f aca="false">B12051&amp;"|"&amp;C12051</f>
        <v>tdbR00001045 Leu-GAG|12</v>
      </c>
      <c r="B12051" s="4" t="s">
        <v>202</v>
      </c>
      <c r="C12051" s="4" t="s">
        <v>785</v>
      </c>
      <c r="D12051" s="4" t="n">
        <v>12</v>
      </c>
      <c r="E12051" s="8" t="s">
        <v>459</v>
      </c>
      <c r="F12051" s="7" t="s">
        <v>783</v>
      </c>
    </row>
    <row r="12052" customFormat="false" ht="15" hidden="false" customHeight="false" outlineLevel="0" collapsed="false">
      <c r="A12052" s="4" t="str">
        <f aca="false">B12052&amp;"|"&amp;C12052</f>
        <v>tdbR00001045 Leu-GAG|13</v>
      </c>
      <c r="B12052" s="4" t="s">
        <v>202</v>
      </c>
      <c r="C12052" s="4" t="s">
        <v>786</v>
      </c>
      <c r="D12052" s="4" t="n">
        <v>13</v>
      </c>
      <c r="E12052" s="8" t="s">
        <v>780</v>
      </c>
      <c r="F12052" s="7" t="s">
        <v>783</v>
      </c>
    </row>
    <row r="12053" customFormat="false" ht="15" hidden="false" customHeight="false" outlineLevel="0" collapsed="false">
      <c r="A12053" s="4" t="str">
        <f aca="false">B12053&amp;"|"&amp;C12053</f>
        <v>tdbR00001045 Leu-GAG|14</v>
      </c>
      <c r="B12053" s="4" t="s">
        <v>202</v>
      </c>
      <c r="C12053" s="4" t="s">
        <v>787</v>
      </c>
      <c r="D12053" s="4" t="n">
        <v>14</v>
      </c>
      <c r="E12053" s="19" t="s">
        <v>780</v>
      </c>
      <c r="F12053" s="20" t="s">
        <v>788</v>
      </c>
    </row>
    <row r="12054" customFormat="false" ht="15" hidden="false" customHeight="false" outlineLevel="0" collapsed="false">
      <c r="A12054" s="4" t="str">
        <f aca="false">B12054&amp;"|"&amp;C12054</f>
        <v>tdbR00001045 Leu-GAG|15</v>
      </c>
      <c r="B12054" s="4" t="s">
        <v>202</v>
      </c>
      <c r="C12054" s="4" t="s">
        <v>789</v>
      </c>
      <c r="D12054" s="4" t="n">
        <v>15</v>
      </c>
      <c r="E12054" s="19" t="s">
        <v>780</v>
      </c>
      <c r="F12054" s="20" t="s">
        <v>788</v>
      </c>
    </row>
    <row r="12055" customFormat="false" ht="15" hidden="false" customHeight="false" outlineLevel="0" collapsed="false">
      <c r="A12055" s="4" t="str">
        <f aca="false">B12055&amp;"|"&amp;C12055</f>
        <v>tdbR00001045 Leu-GAG|16</v>
      </c>
      <c r="B12055" s="4" t="s">
        <v>202</v>
      </c>
      <c r="C12055" s="4" t="s">
        <v>790</v>
      </c>
      <c r="D12055" s="4" t="n">
        <v>16</v>
      </c>
      <c r="E12055" s="19" t="s">
        <v>777</v>
      </c>
      <c r="F12055" s="20" t="s">
        <v>788</v>
      </c>
    </row>
    <row r="12056" customFormat="false" ht="15" hidden="false" customHeight="false" outlineLevel="0" collapsed="false">
      <c r="A12056" s="4" t="str">
        <f aca="false">B12056&amp;"|"&amp;C12056</f>
        <v>tdbR00001045 Leu-GAG|17</v>
      </c>
      <c r="B12056" s="4" t="s">
        <v>202</v>
      </c>
      <c r="C12056" s="4" t="s">
        <v>791</v>
      </c>
      <c r="D12056" s="4" t="n">
        <v>17</v>
      </c>
      <c r="E12056" s="19" t="s">
        <v>777</v>
      </c>
      <c r="F12056" s="20" t="s">
        <v>788</v>
      </c>
    </row>
    <row r="12057" customFormat="false" ht="15" hidden="false" customHeight="false" outlineLevel="0" collapsed="false">
      <c r="A12057" s="4" t="str">
        <f aca="false">B12057&amp;"|"&amp;C12057</f>
        <v>tdbR00001045 Leu-GAG|18</v>
      </c>
      <c r="B12057" s="4" t="s">
        <v>202</v>
      </c>
      <c r="C12057" s="4" t="s">
        <v>793</v>
      </c>
      <c r="D12057" s="4" t="n">
        <v>18</v>
      </c>
      <c r="E12057" s="19" t="s">
        <v>459</v>
      </c>
      <c r="F12057" s="20" t="s">
        <v>788</v>
      </c>
    </row>
    <row r="12058" customFormat="false" ht="15" hidden="false" customHeight="false" outlineLevel="0" collapsed="false">
      <c r="A12058" s="4" t="str">
        <f aca="false">B12058&amp;"|"&amp;C12058</f>
        <v>tdbR00001045 Leu-GAG|19</v>
      </c>
      <c r="B12058" s="4" t="s">
        <v>202</v>
      </c>
      <c r="C12058" s="4" t="s">
        <v>794</v>
      </c>
      <c r="D12058" s="4" t="n">
        <v>19</v>
      </c>
      <c r="E12058" s="19" t="s">
        <v>459</v>
      </c>
      <c r="F12058" s="20" t="s">
        <v>788</v>
      </c>
    </row>
    <row r="12059" customFormat="false" ht="15" hidden="false" customHeight="false" outlineLevel="0" collapsed="false">
      <c r="A12059" s="4" t="str">
        <f aca="false">B12059&amp;"|"&amp;C12059</f>
        <v>tdbR00001045 Leu-GAG|20</v>
      </c>
      <c r="B12059" s="4" t="s">
        <v>202</v>
      </c>
      <c r="C12059" s="4" t="s">
        <v>795</v>
      </c>
      <c r="D12059" s="4" t="n">
        <v>20</v>
      </c>
      <c r="E12059" s="19" t="s">
        <v>777</v>
      </c>
      <c r="F12059" s="20" t="s">
        <v>788</v>
      </c>
    </row>
    <row r="12060" customFormat="false" ht="15" hidden="false" customHeight="false" outlineLevel="0" collapsed="false">
      <c r="A12060" s="4" t="str">
        <f aca="false">B12060&amp;"|"&amp;C12060</f>
        <v>tdbR00001045 Leu-GAG|20a</v>
      </c>
      <c r="B12060" s="4" t="s">
        <v>202</v>
      </c>
      <c r="C12060" s="4" t="s">
        <v>796</v>
      </c>
      <c r="D12060" s="4" t="n">
        <v>21</v>
      </c>
      <c r="E12060" s="19" t="s">
        <v>780</v>
      </c>
      <c r="F12060" s="20" t="s">
        <v>788</v>
      </c>
    </row>
    <row r="12061" customFormat="false" ht="15" hidden="false" customHeight="false" outlineLevel="0" collapsed="false">
      <c r="A12061" s="4" t="str">
        <f aca="false">B12061&amp;"|"&amp;C12061</f>
        <v>tdbR00001045 Leu-GAG|21</v>
      </c>
      <c r="B12061" s="4" t="s">
        <v>202</v>
      </c>
      <c r="C12061" s="4" t="s">
        <v>797</v>
      </c>
      <c r="D12061" s="4" t="n">
        <v>22</v>
      </c>
      <c r="E12061" s="19" t="s">
        <v>459</v>
      </c>
      <c r="F12061" s="20" t="s">
        <v>788</v>
      </c>
    </row>
    <row r="12062" customFormat="false" ht="15" hidden="false" customHeight="false" outlineLevel="0" collapsed="false">
      <c r="A12062" s="4" t="str">
        <f aca="false">B12062&amp;"|"&amp;C12062</f>
        <v>tdbR00001045 Leu-GAG|22</v>
      </c>
      <c r="B12062" s="4" t="s">
        <v>202</v>
      </c>
      <c r="C12062" s="4" t="s">
        <v>798</v>
      </c>
      <c r="D12062" s="4" t="n">
        <v>23</v>
      </c>
      <c r="E12062" s="8" t="s">
        <v>780</v>
      </c>
      <c r="F12062" s="7" t="s">
        <v>783</v>
      </c>
    </row>
    <row r="12063" customFormat="false" ht="15" hidden="false" customHeight="false" outlineLevel="0" collapsed="false">
      <c r="A12063" s="4" t="str">
        <f aca="false">B12063&amp;"|"&amp;C12063</f>
        <v>tdbR00001045 Leu-GAG|23</v>
      </c>
      <c r="B12063" s="4" t="s">
        <v>202</v>
      </c>
      <c r="C12063" s="4" t="s">
        <v>799</v>
      </c>
      <c r="D12063" s="4" t="n">
        <v>24</v>
      </c>
      <c r="E12063" s="8" t="s">
        <v>772</v>
      </c>
      <c r="F12063" s="7" t="s">
        <v>783</v>
      </c>
    </row>
    <row r="12064" customFormat="false" ht="15" hidden="false" customHeight="false" outlineLevel="0" collapsed="false">
      <c r="A12064" s="4" t="str">
        <f aca="false">B12064&amp;"|"&amp;C12064</f>
        <v>tdbR00001045 Leu-GAG|24</v>
      </c>
      <c r="B12064" s="4" t="s">
        <v>202</v>
      </c>
      <c r="C12064" s="4" t="s">
        <v>800</v>
      </c>
      <c r="D12064" s="4" t="n">
        <v>25</v>
      </c>
      <c r="E12064" s="8" t="s">
        <v>780</v>
      </c>
      <c r="F12064" s="7" t="s">
        <v>783</v>
      </c>
    </row>
    <row r="12065" customFormat="false" ht="15" hidden="false" customHeight="false" outlineLevel="0" collapsed="false">
      <c r="A12065" s="4" t="str">
        <f aca="false">B12065&amp;"|"&amp;C12065</f>
        <v>tdbR00001045 Leu-GAG|25</v>
      </c>
      <c r="B12065" s="4" t="s">
        <v>202</v>
      </c>
      <c r="C12065" s="4" t="s">
        <v>801</v>
      </c>
      <c r="D12065" s="4" t="n">
        <v>26</v>
      </c>
      <c r="E12065" s="8" t="s">
        <v>772</v>
      </c>
      <c r="F12065" s="7" t="s">
        <v>783</v>
      </c>
    </row>
    <row r="12066" customFormat="false" ht="15" hidden="false" customHeight="false" outlineLevel="0" collapsed="false">
      <c r="A12066" s="4" t="str">
        <f aca="false">B12066&amp;"|"&amp;C12066</f>
        <v>tdbR00001045 Leu-GAG|26</v>
      </c>
      <c r="B12066" s="4" t="s">
        <v>202</v>
      </c>
      <c r="C12066" s="4" t="s">
        <v>802</v>
      </c>
      <c r="D12066" s="4" t="n">
        <v>27</v>
      </c>
      <c r="E12066" s="3" t="s">
        <v>780</v>
      </c>
      <c r="F12066" s="4" t="s">
        <v>803</v>
      </c>
    </row>
    <row r="12067" customFormat="false" ht="15" hidden="false" customHeight="false" outlineLevel="0" collapsed="false">
      <c r="A12067" s="4" t="str">
        <f aca="false">B12067&amp;"|"&amp;C12067</f>
        <v>tdbR00001045 Leu-GAG|27</v>
      </c>
      <c r="B12067" s="4" t="s">
        <v>202</v>
      </c>
      <c r="C12067" s="4" t="s">
        <v>804</v>
      </c>
      <c r="D12067" s="4" t="n">
        <v>28</v>
      </c>
      <c r="E12067" s="21" t="s">
        <v>772</v>
      </c>
      <c r="F12067" s="22" t="s">
        <v>805</v>
      </c>
    </row>
    <row r="12068" customFormat="false" ht="15" hidden="false" customHeight="false" outlineLevel="0" collapsed="false">
      <c r="A12068" s="4" t="str">
        <f aca="false">B12068&amp;"|"&amp;C12068</f>
        <v>tdbR00001045 Leu-GAG|28</v>
      </c>
      <c r="B12068" s="4" t="s">
        <v>202</v>
      </c>
      <c r="C12068" s="4" t="s">
        <v>806</v>
      </c>
      <c r="D12068" s="4" t="n">
        <v>29</v>
      </c>
      <c r="E12068" s="21" t="s">
        <v>777</v>
      </c>
      <c r="F12068" s="22" t="s">
        <v>805</v>
      </c>
    </row>
    <row r="12069" customFormat="false" ht="15" hidden="false" customHeight="false" outlineLevel="0" collapsed="false">
      <c r="A12069" s="4" t="str">
        <f aca="false">B12069&amp;"|"&amp;C12069</f>
        <v>tdbR00001045 Leu-GAG|29</v>
      </c>
      <c r="B12069" s="4" t="s">
        <v>202</v>
      </c>
      <c r="C12069" s="4" t="s">
        <v>807</v>
      </c>
      <c r="D12069" s="4" t="n">
        <v>30</v>
      </c>
      <c r="E12069" s="21" t="s">
        <v>780</v>
      </c>
      <c r="F12069" s="22" t="s">
        <v>805</v>
      </c>
    </row>
    <row r="12070" customFormat="false" ht="15" hidden="false" customHeight="false" outlineLevel="0" collapsed="false">
      <c r="A12070" s="4" t="str">
        <f aca="false">B12070&amp;"|"&amp;C12070</f>
        <v>tdbR00001045 Leu-GAG|30</v>
      </c>
      <c r="B12070" s="4" t="s">
        <v>202</v>
      </c>
      <c r="C12070" s="4" t="s">
        <v>808</v>
      </c>
      <c r="D12070" s="4" t="n">
        <v>31</v>
      </c>
      <c r="E12070" s="21" t="s">
        <v>459</v>
      </c>
      <c r="F12070" s="22" t="s">
        <v>805</v>
      </c>
    </row>
    <row r="12071" customFormat="false" ht="15" hidden="false" customHeight="false" outlineLevel="0" collapsed="false">
      <c r="A12071" s="4" t="str">
        <f aca="false">B12071&amp;"|"&amp;C12071</f>
        <v>tdbR00001045 Leu-GAG|31</v>
      </c>
      <c r="B12071" s="4" t="s">
        <v>202</v>
      </c>
      <c r="C12071" s="4" t="s">
        <v>809</v>
      </c>
      <c r="D12071" s="4" t="n">
        <v>32</v>
      </c>
      <c r="E12071" s="21" t="s">
        <v>772</v>
      </c>
      <c r="F12071" s="22" t="s">
        <v>805</v>
      </c>
    </row>
    <row r="12072" customFormat="false" ht="15" hidden="false" customHeight="false" outlineLevel="0" collapsed="false">
      <c r="A12072" s="4" t="str">
        <f aca="false">B12072&amp;"|"&amp;C12072</f>
        <v>tdbR00001045 Leu-GAG|32</v>
      </c>
      <c r="B12072" s="4" t="s">
        <v>202</v>
      </c>
      <c r="C12072" s="4" t="s">
        <v>810</v>
      </c>
      <c r="D12072" s="4" t="n">
        <v>33</v>
      </c>
      <c r="E12072" s="19" t="s">
        <v>780</v>
      </c>
      <c r="F12072" s="20" t="s">
        <v>811</v>
      </c>
    </row>
    <row r="12073" customFormat="false" ht="15" hidden="false" customHeight="false" outlineLevel="0" collapsed="false">
      <c r="A12073" s="4" t="str">
        <f aca="false">B12073&amp;"|"&amp;C12073</f>
        <v>tdbR00001045 Leu-GAG|33</v>
      </c>
      <c r="B12073" s="4" t="s">
        <v>202</v>
      </c>
      <c r="C12073" s="4" t="s">
        <v>812</v>
      </c>
      <c r="D12073" s="4" t="n">
        <v>34</v>
      </c>
      <c r="E12073" s="19" t="s">
        <v>777</v>
      </c>
      <c r="F12073" s="20" t="s">
        <v>811</v>
      </c>
    </row>
    <row r="12074" customFormat="false" ht="15" hidden="false" customHeight="false" outlineLevel="0" collapsed="false">
      <c r="A12074" s="4" t="str">
        <f aca="false">B12074&amp;"|"&amp;C12074</f>
        <v>tdbR00001045 Leu-GAG|34</v>
      </c>
      <c r="B12074" s="4" t="s">
        <v>202</v>
      </c>
      <c r="C12074" s="4" t="s">
        <v>813</v>
      </c>
      <c r="D12074" s="4" t="n">
        <v>35</v>
      </c>
      <c r="E12074" s="19" t="s">
        <v>459</v>
      </c>
      <c r="F12074" s="20" t="s">
        <v>811</v>
      </c>
    </row>
    <row r="12075" customFormat="false" ht="15" hidden="false" customHeight="false" outlineLevel="0" collapsed="false">
      <c r="A12075" s="4" t="str">
        <f aca="false">B12075&amp;"|"&amp;C12075</f>
        <v>tdbR00001045 Leu-GAG|35</v>
      </c>
      <c r="B12075" s="4" t="s">
        <v>202</v>
      </c>
      <c r="C12075" s="4" t="s">
        <v>814</v>
      </c>
      <c r="D12075" s="4" t="n">
        <v>36</v>
      </c>
      <c r="E12075" s="19" t="s">
        <v>780</v>
      </c>
      <c r="F12075" s="20" t="s">
        <v>811</v>
      </c>
    </row>
    <row r="12076" customFormat="false" ht="15" hidden="false" customHeight="false" outlineLevel="0" collapsed="false">
      <c r="A12076" s="4" t="str">
        <f aca="false">B12076&amp;"|"&amp;C12076</f>
        <v>tdbR00001045 Leu-GAG|36</v>
      </c>
      <c r="B12076" s="4" t="s">
        <v>202</v>
      </c>
      <c r="C12076" s="4" t="s">
        <v>815</v>
      </c>
      <c r="D12076" s="4" t="n">
        <v>37</v>
      </c>
      <c r="E12076" s="19" t="s">
        <v>459</v>
      </c>
      <c r="F12076" s="20" t="s">
        <v>811</v>
      </c>
    </row>
    <row r="12077" customFormat="false" ht="15" hidden="false" customHeight="false" outlineLevel="0" collapsed="false">
      <c r="A12077" s="4" t="str">
        <f aca="false">B12077&amp;"|"&amp;C12077</f>
        <v>tdbR00001045 Leu-GAG|37</v>
      </c>
      <c r="B12077" s="4" t="s">
        <v>202</v>
      </c>
      <c r="C12077" s="4" t="s">
        <v>816</v>
      </c>
      <c r="D12077" s="4" t="n">
        <v>38</v>
      </c>
      <c r="E12077" s="19" t="s">
        <v>459</v>
      </c>
      <c r="F12077" s="20" t="s">
        <v>811</v>
      </c>
    </row>
    <row r="12078" customFormat="false" ht="15" hidden="false" customHeight="false" outlineLevel="0" collapsed="false">
      <c r="A12078" s="4" t="str">
        <f aca="false">B12078&amp;"|"&amp;C12078</f>
        <v>tdbR00001045 Leu-GAG|38</v>
      </c>
      <c r="B12078" s="4" t="s">
        <v>202</v>
      </c>
      <c r="C12078" s="4" t="s">
        <v>817</v>
      </c>
      <c r="D12078" s="4" t="n">
        <v>39</v>
      </c>
      <c r="E12078" s="19" t="s">
        <v>777</v>
      </c>
      <c r="F12078" s="20" t="s">
        <v>811</v>
      </c>
    </row>
    <row r="12079" customFormat="false" ht="15" hidden="false" customHeight="false" outlineLevel="0" collapsed="false">
      <c r="A12079" s="4" t="str">
        <f aca="false">B12079&amp;"|"&amp;C12079</f>
        <v>tdbR00001045 Leu-GAG|39</v>
      </c>
      <c r="B12079" s="4" t="s">
        <v>202</v>
      </c>
      <c r="C12079" s="4" t="s">
        <v>818</v>
      </c>
      <c r="D12079" s="4" t="n">
        <v>40</v>
      </c>
      <c r="E12079" s="21" t="s">
        <v>459</v>
      </c>
      <c r="F12079" s="22" t="s">
        <v>805</v>
      </c>
    </row>
    <row r="12080" customFormat="false" ht="15" hidden="false" customHeight="false" outlineLevel="0" collapsed="false">
      <c r="A12080" s="4" t="str">
        <f aca="false">B12080&amp;"|"&amp;C12080</f>
        <v>tdbR00001045 Leu-GAG|40</v>
      </c>
      <c r="B12080" s="4" t="s">
        <v>202</v>
      </c>
      <c r="C12080" s="4" t="s">
        <v>819</v>
      </c>
      <c r="D12080" s="4" t="n">
        <v>41</v>
      </c>
      <c r="E12080" s="21" t="s">
        <v>772</v>
      </c>
      <c r="F12080" s="22" t="s">
        <v>805</v>
      </c>
    </row>
    <row r="12081" customFormat="false" ht="15" hidden="false" customHeight="false" outlineLevel="0" collapsed="false">
      <c r="A12081" s="4" t="str">
        <f aca="false">B12081&amp;"|"&amp;C12081</f>
        <v>tdbR00001045 Leu-GAG|41</v>
      </c>
      <c r="B12081" s="4" t="s">
        <v>202</v>
      </c>
      <c r="C12081" s="4" t="s">
        <v>820</v>
      </c>
      <c r="D12081" s="4" t="n">
        <v>42</v>
      </c>
      <c r="E12081" s="21" t="s">
        <v>777</v>
      </c>
      <c r="F12081" s="22" t="s">
        <v>805</v>
      </c>
    </row>
    <row r="12082" customFormat="false" ht="15" hidden="false" customHeight="false" outlineLevel="0" collapsed="false">
      <c r="A12082" s="4" t="str">
        <f aca="false">B12082&amp;"|"&amp;C12082</f>
        <v>tdbR00001045 Leu-GAG|42</v>
      </c>
      <c r="B12082" s="4" t="s">
        <v>202</v>
      </c>
      <c r="C12082" s="4" t="s">
        <v>821</v>
      </c>
      <c r="D12082" s="4" t="n">
        <v>43</v>
      </c>
      <c r="E12082" s="21" t="s">
        <v>780</v>
      </c>
      <c r="F12082" s="22" t="s">
        <v>805</v>
      </c>
    </row>
    <row r="12083" customFormat="false" ht="15" hidden="false" customHeight="false" outlineLevel="0" collapsed="false">
      <c r="A12083" s="4" t="str">
        <f aca="false">B12083&amp;"|"&amp;C12083</f>
        <v>tdbR00001045 Leu-GAG|43</v>
      </c>
      <c r="B12083" s="4" t="s">
        <v>202</v>
      </c>
      <c r="C12083" s="4" t="s">
        <v>822</v>
      </c>
      <c r="D12083" s="4" t="n">
        <v>44</v>
      </c>
      <c r="E12083" s="21" t="s">
        <v>459</v>
      </c>
      <c r="F12083" s="22" t="s">
        <v>805</v>
      </c>
    </row>
    <row r="12084" customFormat="false" ht="15" hidden="false" customHeight="false" outlineLevel="0" collapsed="false">
      <c r="A12084" s="4" t="str">
        <f aca="false">B12084&amp;"|"&amp;C12084</f>
        <v>tdbR00001045 Leu-GAG|44</v>
      </c>
      <c r="B12084" s="4" t="s">
        <v>202</v>
      </c>
      <c r="C12084" s="4" t="s">
        <v>823</v>
      </c>
      <c r="D12084" s="4" t="n">
        <v>45</v>
      </c>
      <c r="E12084" s="19" t="s">
        <v>772</v>
      </c>
      <c r="F12084" s="20" t="s">
        <v>824</v>
      </c>
    </row>
    <row r="12085" customFormat="false" ht="15" hidden="false" customHeight="false" outlineLevel="0" collapsed="false">
      <c r="A12085" s="4" t="str">
        <f aca="false">B12085&amp;"|"&amp;C12085</f>
        <v>tdbR00001045 Leu-GAG|45</v>
      </c>
      <c r="B12085" s="4" t="s">
        <v>202</v>
      </c>
      <c r="C12085" s="4" t="s">
        <v>825</v>
      </c>
      <c r="D12085" s="4" t="n">
        <v>46</v>
      </c>
      <c r="E12085" s="19" t="s">
        <v>459</v>
      </c>
      <c r="F12085" s="20" t="s">
        <v>824</v>
      </c>
    </row>
    <row r="12086" customFormat="false" ht="15" hidden="false" customHeight="false" outlineLevel="0" collapsed="false">
      <c r="A12086" s="4" t="str">
        <f aca="false">B12086&amp;"|"&amp;C12086</f>
        <v>tdbR00001045 Leu-GAG|e1</v>
      </c>
      <c r="B12086" s="4" t="s">
        <v>202</v>
      </c>
      <c r="C12086" s="4" t="s">
        <v>856</v>
      </c>
      <c r="D12086" s="4" t="n">
        <v>47</v>
      </c>
      <c r="E12086" s="19" t="s">
        <v>772</v>
      </c>
      <c r="F12086" s="20" t="s">
        <v>824</v>
      </c>
    </row>
    <row r="12087" customFormat="false" ht="15" hidden="false" customHeight="false" outlineLevel="0" collapsed="false">
      <c r="A12087" s="4" t="str">
        <f aca="false">B12087&amp;"|"&amp;C12087</f>
        <v>tdbR00001045 Leu-GAG|e2</v>
      </c>
      <c r="B12087" s="4" t="s">
        <v>202</v>
      </c>
      <c r="C12087" s="4" t="s">
        <v>857</v>
      </c>
      <c r="D12087" s="4" t="n">
        <v>48</v>
      </c>
      <c r="E12087" s="19" t="s">
        <v>772</v>
      </c>
      <c r="F12087" s="20" t="s">
        <v>824</v>
      </c>
    </row>
    <row r="12088" customFormat="false" ht="15" hidden="false" customHeight="false" outlineLevel="0" collapsed="false">
      <c r="A12088" s="4" t="str">
        <f aca="false">B12088&amp;"|"&amp;C12088</f>
        <v>tdbR00001045 Leu-GAG|e3</v>
      </c>
      <c r="B12088" s="4" t="s">
        <v>202</v>
      </c>
      <c r="C12088" s="4" t="s">
        <v>858</v>
      </c>
      <c r="D12088" s="4" t="n">
        <v>49</v>
      </c>
      <c r="E12088" s="19" t="s">
        <v>777</v>
      </c>
      <c r="F12088" s="20" t="s">
        <v>824</v>
      </c>
    </row>
    <row r="12089" customFormat="false" ht="15" hidden="false" customHeight="false" outlineLevel="0" collapsed="false">
      <c r="A12089" s="4" t="str">
        <f aca="false">B12089&amp;"|"&amp;C12089</f>
        <v>tdbR00001045 Leu-GAG|e4</v>
      </c>
      <c r="B12089" s="4" t="s">
        <v>202</v>
      </c>
      <c r="C12089" s="4" t="s">
        <v>859</v>
      </c>
      <c r="D12089" s="4" t="n">
        <v>50</v>
      </c>
      <c r="E12089" s="19" t="s">
        <v>777</v>
      </c>
      <c r="F12089" s="20" t="s">
        <v>824</v>
      </c>
    </row>
    <row r="12090" customFormat="false" ht="15" hidden="false" customHeight="false" outlineLevel="0" collapsed="false">
      <c r="A12090" s="4" t="str">
        <f aca="false">B12090&amp;"|"&amp;C12090</f>
        <v>tdbR00001045 Leu-GAG|e5</v>
      </c>
      <c r="B12090" s="4" t="s">
        <v>202</v>
      </c>
      <c r="C12090" s="4" t="s">
        <v>860</v>
      </c>
      <c r="D12090" s="4" t="n">
        <v>51</v>
      </c>
      <c r="E12090" s="19" t="s">
        <v>780</v>
      </c>
      <c r="F12090" s="20" t="s">
        <v>824</v>
      </c>
    </row>
    <row r="12091" customFormat="false" ht="15" hidden="false" customHeight="false" outlineLevel="0" collapsed="false">
      <c r="A12091" s="4" t="str">
        <f aca="false">B12091&amp;"|"&amp;C12091</f>
        <v>tdbR00001045 Leu-GAG|e6</v>
      </c>
      <c r="B12091" s="4" t="s">
        <v>202</v>
      </c>
      <c r="C12091" s="4" t="s">
        <v>861</v>
      </c>
      <c r="D12091" s="4" t="n">
        <v>52</v>
      </c>
      <c r="E12091" s="19" t="s">
        <v>459</v>
      </c>
      <c r="F12091" s="20" t="s">
        <v>824</v>
      </c>
    </row>
    <row r="12092" customFormat="false" ht="15" hidden="false" customHeight="false" outlineLevel="0" collapsed="false">
      <c r="A12092" s="4" t="str">
        <f aca="false">B12092&amp;"|"&amp;C12092</f>
        <v>tdbR00001045 Leu-GAG|e7</v>
      </c>
      <c r="B12092" s="4" t="s">
        <v>202</v>
      </c>
      <c r="C12092" s="4" t="s">
        <v>862</v>
      </c>
      <c r="D12092" s="4" t="n">
        <v>53</v>
      </c>
      <c r="E12092" s="19" t="s">
        <v>459</v>
      </c>
      <c r="F12092" s="20" t="s">
        <v>824</v>
      </c>
    </row>
    <row r="12093" customFormat="false" ht="15" hidden="false" customHeight="false" outlineLevel="0" collapsed="false">
      <c r="A12093" s="4" t="str">
        <f aca="false">B12093&amp;"|"&amp;C12093</f>
        <v>tdbR00001045 Leu-GAG|46</v>
      </c>
      <c r="B12093" s="4" t="s">
        <v>202</v>
      </c>
      <c r="C12093" s="4" t="s">
        <v>826</v>
      </c>
      <c r="D12093" s="4" t="n">
        <v>54</v>
      </c>
      <c r="E12093" s="19" t="s">
        <v>777</v>
      </c>
      <c r="F12093" s="20" t="s">
        <v>824</v>
      </c>
    </row>
    <row r="12094" customFormat="false" ht="15" hidden="false" customHeight="false" outlineLevel="0" collapsed="false">
      <c r="A12094" s="4" t="str">
        <f aca="false">B12094&amp;"|"&amp;C12094</f>
        <v>tdbR00001045 Leu-GAG|47</v>
      </c>
      <c r="B12094" s="4" t="s">
        <v>202</v>
      </c>
      <c r="C12094" s="4" t="s">
        <v>827</v>
      </c>
      <c r="D12094" s="4" t="n">
        <v>55</v>
      </c>
      <c r="E12094" s="19" t="s">
        <v>459</v>
      </c>
      <c r="F12094" s="20" t="s">
        <v>824</v>
      </c>
    </row>
    <row r="12095" customFormat="false" ht="15" hidden="false" customHeight="false" outlineLevel="0" collapsed="false">
      <c r="A12095" s="4" t="str">
        <f aca="false">B12095&amp;"|"&amp;C12095</f>
        <v>tdbR00001045 Leu-GAG|48</v>
      </c>
      <c r="B12095" s="4" t="s">
        <v>202</v>
      </c>
      <c r="C12095" s="4" t="s">
        <v>828</v>
      </c>
      <c r="D12095" s="4" t="n">
        <v>56</v>
      </c>
      <c r="E12095" s="19" t="s">
        <v>777</v>
      </c>
      <c r="F12095" s="20" t="s">
        <v>824</v>
      </c>
    </row>
    <row r="12096" customFormat="false" ht="15" hidden="false" customHeight="false" outlineLevel="0" collapsed="false">
      <c r="A12096" s="4" t="str">
        <f aca="false">B12096&amp;"|"&amp;C12096</f>
        <v>tdbR00001045 Leu-GAG|49</v>
      </c>
      <c r="B12096" s="4" t="s">
        <v>202</v>
      </c>
      <c r="C12096" s="4" t="s">
        <v>829</v>
      </c>
      <c r="D12096" s="4" t="n">
        <v>57</v>
      </c>
      <c r="E12096" s="23" t="s">
        <v>459</v>
      </c>
      <c r="F12096" s="10" t="s">
        <v>830</v>
      </c>
    </row>
    <row r="12097" customFormat="false" ht="15" hidden="false" customHeight="false" outlineLevel="0" collapsed="false">
      <c r="A12097" s="4" t="str">
        <f aca="false">B12097&amp;"|"&amp;C12097</f>
        <v>tdbR00001045 Leu-GAG|50</v>
      </c>
      <c r="B12097" s="4" t="s">
        <v>202</v>
      </c>
      <c r="C12097" s="4" t="s">
        <v>831</v>
      </c>
      <c r="D12097" s="4" t="n">
        <v>58</v>
      </c>
      <c r="E12097" s="23" t="s">
        <v>780</v>
      </c>
      <c r="F12097" s="10" t="s">
        <v>830</v>
      </c>
    </row>
    <row r="12098" customFormat="false" ht="15" hidden="false" customHeight="false" outlineLevel="0" collapsed="false">
      <c r="A12098" s="4" t="str">
        <f aca="false">B12098&amp;"|"&amp;C12098</f>
        <v>tdbR00001045 Leu-GAG|51</v>
      </c>
      <c r="B12098" s="4" t="s">
        <v>202</v>
      </c>
      <c r="C12098" s="4" t="s">
        <v>832</v>
      </c>
      <c r="D12098" s="4" t="n">
        <v>59</v>
      </c>
      <c r="E12098" s="23" t="s">
        <v>459</v>
      </c>
      <c r="F12098" s="10" t="s">
        <v>830</v>
      </c>
    </row>
    <row r="12099" customFormat="false" ht="15" hidden="false" customHeight="false" outlineLevel="0" collapsed="false">
      <c r="A12099" s="4" t="str">
        <f aca="false">B12099&amp;"|"&amp;C12099</f>
        <v>tdbR00001045 Leu-GAG|52</v>
      </c>
      <c r="B12099" s="4" t="s">
        <v>202</v>
      </c>
      <c r="C12099" s="4" t="s">
        <v>833</v>
      </c>
      <c r="D12099" s="4" t="n">
        <v>60</v>
      </c>
      <c r="E12099" s="23" t="s">
        <v>459</v>
      </c>
      <c r="F12099" s="10" t="s">
        <v>830</v>
      </c>
    </row>
    <row r="12100" customFormat="false" ht="15" hidden="false" customHeight="false" outlineLevel="0" collapsed="false">
      <c r="A12100" s="4" t="str">
        <f aca="false">B12100&amp;"|"&amp;C12100</f>
        <v>tdbR00001045 Leu-GAG|53</v>
      </c>
      <c r="B12100" s="4" t="s">
        <v>202</v>
      </c>
      <c r="C12100" s="4" t="s">
        <v>834</v>
      </c>
      <c r="D12100" s="4" t="n">
        <v>61</v>
      </c>
      <c r="E12100" s="23" t="s">
        <v>459</v>
      </c>
      <c r="F12100" s="10" t="s">
        <v>830</v>
      </c>
    </row>
    <row r="12101" customFormat="false" ht="15" hidden="false" customHeight="false" outlineLevel="0" collapsed="false">
      <c r="A12101" s="4" t="str">
        <f aca="false">B12101&amp;"|"&amp;C12101</f>
        <v>tdbR00001045 Leu-GAG|54</v>
      </c>
      <c r="B12101" s="4" t="s">
        <v>202</v>
      </c>
      <c r="C12101" s="4" t="s">
        <v>835</v>
      </c>
      <c r="D12101" s="4" t="n">
        <v>62</v>
      </c>
      <c r="E12101" s="19" t="s">
        <v>777</v>
      </c>
      <c r="F12101" s="20" t="s">
        <v>836</v>
      </c>
    </row>
    <row r="12102" customFormat="false" ht="15" hidden="false" customHeight="false" outlineLevel="0" collapsed="false">
      <c r="A12102" s="4" t="str">
        <f aca="false">B12102&amp;"|"&amp;C12102</f>
        <v>tdbR00001045 Leu-GAG|55</v>
      </c>
      <c r="B12102" s="4" t="s">
        <v>202</v>
      </c>
      <c r="C12102" s="4" t="s">
        <v>837</v>
      </c>
      <c r="D12102" s="4" t="n">
        <v>63</v>
      </c>
      <c r="E12102" s="19" t="s">
        <v>777</v>
      </c>
      <c r="F12102" s="20" t="s">
        <v>836</v>
      </c>
    </row>
    <row r="12103" customFormat="false" ht="15" hidden="false" customHeight="false" outlineLevel="0" collapsed="false">
      <c r="A12103" s="4" t="str">
        <f aca="false">B12103&amp;"|"&amp;C12103</f>
        <v>tdbR00001045 Leu-GAG|56</v>
      </c>
      <c r="B12103" s="4" t="s">
        <v>202</v>
      </c>
      <c r="C12103" s="4" t="s">
        <v>838</v>
      </c>
      <c r="D12103" s="4" t="n">
        <v>64</v>
      </c>
      <c r="E12103" s="19" t="s">
        <v>772</v>
      </c>
      <c r="F12103" s="20" t="s">
        <v>836</v>
      </c>
    </row>
    <row r="12104" customFormat="false" ht="15" hidden="false" customHeight="false" outlineLevel="0" collapsed="false">
      <c r="A12104" s="4" t="str">
        <f aca="false">B12104&amp;"|"&amp;C12104</f>
        <v>tdbR00001045 Leu-GAG|57</v>
      </c>
      <c r="B12104" s="4" t="s">
        <v>202</v>
      </c>
      <c r="C12104" s="4" t="s">
        <v>839</v>
      </c>
      <c r="D12104" s="4" t="n">
        <v>65</v>
      </c>
      <c r="E12104" s="19" t="s">
        <v>459</v>
      </c>
      <c r="F12104" s="20" t="s">
        <v>836</v>
      </c>
    </row>
    <row r="12105" customFormat="false" ht="15" hidden="false" customHeight="false" outlineLevel="0" collapsed="false">
      <c r="A12105" s="4" t="str">
        <f aca="false">B12105&amp;"|"&amp;C12105</f>
        <v>tdbR00001045 Leu-GAG|58</v>
      </c>
      <c r="B12105" s="4" t="s">
        <v>202</v>
      </c>
      <c r="C12105" s="4" t="s">
        <v>840</v>
      </c>
      <c r="D12105" s="4" t="n">
        <v>66</v>
      </c>
      <c r="E12105" s="19" t="s">
        <v>780</v>
      </c>
      <c r="F12105" s="20" t="s">
        <v>836</v>
      </c>
    </row>
    <row r="12106" customFormat="false" ht="15" hidden="false" customHeight="false" outlineLevel="0" collapsed="false">
      <c r="A12106" s="4" t="str">
        <f aca="false">B12106&amp;"|"&amp;C12106</f>
        <v>tdbR00001045 Leu-GAG|59</v>
      </c>
      <c r="B12106" s="4" t="s">
        <v>202</v>
      </c>
      <c r="C12106" s="4" t="s">
        <v>841</v>
      </c>
      <c r="D12106" s="4" t="n">
        <v>67</v>
      </c>
      <c r="E12106" s="19" t="s">
        <v>459</v>
      </c>
      <c r="F12106" s="20" t="s">
        <v>836</v>
      </c>
    </row>
    <row r="12107" customFormat="false" ht="15" hidden="false" customHeight="false" outlineLevel="0" collapsed="false">
      <c r="A12107" s="4" t="str">
        <f aca="false">B12107&amp;"|"&amp;C12107</f>
        <v>tdbR00001045 Leu-GAG|60</v>
      </c>
      <c r="B12107" s="4" t="s">
        <v>202</v>
      </c>
      <c r="C12107" s="4" t="s">
        <v>842</v>
      </c>
      <c r="D12107" s="4" t="n">
        <v>68</v>
      </c>
      <c r="E12107" s="19" t="s">
        <v>777</v>
      </c>
      <c r="F12107" s="20" t="s">
        <v>836</v>
      </c>
    </row>
    <row r="12108" customFormat="false" ht="15" hidden="false" customHeight="false" outlineLevel="0" collapsed="false">
      <c r="A12108" s="4" t="str">
        <f aca="false">B12108&amp;"|"&amp;C12108</f>
        <v>tdbR00001045 Leu-GAG|61</v>
      </c>
      <c r="B12108" s="4" t="s">
        <v>202</v>
      </c>
      <c r="C12108" s="4" t="s">
        <v>843</v>
      </c>
      <c r="D12108" s="4" t="n">
        <v>69</v>
      </c>
      <c r="E12108" s="23" t="s">
        <v>772</v>
      </c>
      <c r="F12108" s="10" t="s">
        <v>830</v>
      </c>
    </row>
    <row r="12109" customFormat="false" ht="15" hidden="false" customHeight="false" outlineLevel="0" collapsed="false">
      <c r="A12109" s="4" t="str">
        <f aca="false">B12109&amp;"|"&amp;C12109</f>
        <v>tdbR00001045 Leu-GAG|62</v>
      </c>
      <c r="B12109" s="4" t="s">
        <v>202</v>
      </c>
      <c r="C12109" s="4" t="s">
        <v>844</v>
      </c>
      <c r="D12109" s="4" t="n">
        <v>70</v>
      </c>
      <c r="E12109" s="23" t="s">
        <v>772</v>
      </c>
      <c r="F12109" s="10" t="s">
        <v>830</v>
      </c>
    </row>
    <row r="12110" customFormat="false" ht="15" hidden="false" customHeight="false" outlineLevel="0" collapsed="false">
      <c r="A12110" s="4" t="str">
        <f aca="false">B12110&amp;"|"&amp;C12110</f>
        <v>tdbR00001045 Leu-GAG|63</v>
      </c>
      <c r="B12110" s="4" t="s">
        <v>202</v>
      </c>
      <c r="C12110" s="4" t="s">
        <v>845</v>
      </c>
      <c r="D12110" s="4" t="n">
        <v>71</v>
      </c>
      <c r="E12110" s="23" t="s">
        <v>772</v>
      </c>
      <c r="F12110" s="10" t="s">
        <v>830</v>
      </c>
    </row>
    <row r="12111" customFormat="false" ht="15" hidden="false" customHeight="false" outlineLevel="0" collapsed="false">
      <c r="A12111" s="4" t="str">
        <f aca="false">B12111&amp;"|"&amp;C12111</f>
        <v>tdbR00001045 Leu-GAG|64</v>
      </c>
      <c r="B12111" s="4" t="s">
        <v>202</v>
      </c>
      <c r="C12111" s="4" t="s">
        <v>846</v>
      </c>
      <c r="D12111" s="4" t="n">
        <v>72</v>
      </c>
      <c r="E12111" s="23" t="s">
        <v>777</v>
      </c>
      <c r="F12111" s="10" t="s">
        <v>830</v>
      </c>
    </row>
    <row r="12112" customFormat="false" ht="15" hidden="false" customHeight="false" outlineLevel="0" collapsed="false">
      <c r="A12112" s="4" t="str">
        <f aca="false">B12112&amp;"|"&amp;C12112</f>
        <v>tdbR00001045 Leu-GAG|65</v>
      </c>
      <c r="B12112" s="4" t="s">
        <v>202</v>
      </c>
      <c r="C12112" s="4" t="s">
        <v>847</v>
      </c>
      <c r="D12112" s="4" t="n">
        <v>73</v>
      </c>
      <c r="E12112" s="23" t="s">
        <v>772</v>
      </c>
      <c r="F12112" s="10" t="s">
        <v>830</v>
      </c>
    </row>
    <row r="12113" customFormat="false" ht="15" hidden="false" customHeight="false" outlineLevel="0" collapsed="false">
      <c r="A12113" s="4" t="str">
        <f aca="false">B12113&amp;"|"&amp;C12113</f>
        <v>tdbR00001045 Leu-GAG|66</v>
      </c>
      <c r="B12113" s="4" t="s">
        <v>202</v>
      </c>
      <c r="C12113" s="4" t="s">
        <v>848</v>
      </c>
      <c r="D12113" s="4" t="n">
        <v>74</v>
      </c>
      <c r="E12113" s="17" t="s">
        <v>777</v>
      </c>
      <c r="F12113" s="18" t="s">
        <v>768</v>
      </c>
    </row>
    <row r="12114" customFormat="false" ht="15" hidden="false" customHeight="false" outlineLevel="0" collapsed="false">
      <c r="A12114" s="4" t="str">
        <f aca="false">B12114&amp;"|"&amp;C12114</f>
        <v>tdbR00001045 Leu-GAG|67</v>
      </c>
      <c r="B12114" s="4" t="s">
        <v>202</v>
      </c>
      <c r="C12114" s="4" t="s">
        <v>849</v>
      </c>
      <c r="D12114" s="4" t="n">
        <v>75</v>
      </c>
      <c r="E12114" s="17" t="s">
        <v>772</v>
      </c>
      <c r="F12114" s="18" t="s">
        <v>768</v>
      </c>
    </row>
    <row r="12115" customFormat="false" ht="15" hidden="false" customHeight="false" outlineLevel="0" collapsed="false">
      <c r="A12115" s="4" t="str">
        <f aca="false">B12115&amp;"|"&amp;C12115</f>
        <v>tdbR00001045 Leu-GAG|68</v>
      </c>
      <c r="B12115" s="4" t="s">
        <v>202</v>
      </c>
      <c r="C12115" s="4" t="s">
        <v>850</v>
      </c>
      <c r="D12115" s="4" t="n">
        <v>76</v>
      </c>
      <c r="E12115" s="17" t="s">
        <v>777</v>
      </c>
      <c r="F12115" s="18" t="s">
        <v>768</v>
      </c>
    </row>
    <row r="12116" customFormat="false" ht="15" hidden="false" customHeight="false" outlineLevel="0" collapsed="false">
      <c r="A12116" s="4" t="str">
        <f aca="false">B12116&amp;"|"&amp;C12116</f>
        <v>tdbR00001045 Leu-GAG|69</v>
      </c>
      <c r="B12116" s="4" t="s">
        <v>202</v>
      </c>
      <c r="C12116" s="4" t="s">
        <v>851</v>
      </c>
      <c r="D12116" s="4" t="n">
        <v>77</v>
      </c>
      <c r="E12116" s="17" t="s">
        <v>772</v>
      </c>
      <c r="F12116" s="18" t="s">
        <v>768</v>
      </c>
    </row>
    <row r="12117" customFormat="false" ht="15" hidden="false" customHeight="false" outlineLevel="0" collapsed="false">
      <c r="A12117" s="4" t="str">
        <f aca="false">B12117&amp;"|"&amp;C12117</f>
        <v>tdbR00001045 Leu-GAG|70</v>
      </c>
      <c r="B12117" s="4" t="s">
        <v>202</v>
      </c>
      <c r="C12117" s="4" t="s">
        <v>852</v>
      </c>
      <c r="D12117" s="4" t="n">
        <v>78</v>
      </c>
      <c r="E12117" s="17" t="s">
        <v>459</v>
      </c>
      <c r="F12117" s="18" t="s">
        <v>768</v>
      </c>
    </row>
    <row r="12118" customFormat="false" ht="15" hidden="false" customHeight="false" outlineLevel="0" collapsed="false">
      <c r="A12118" s="4" t="str">
        <f aca="false">B12118&amp;"|"&amp;C12118</f>
        <v>tdbR00001045 Leu-GAG|71</v>
      </c>
      <c r="B12118" s="4" t="s">
        <v>202</v>
      </c>
      <c r="C12118" s="4" t="s">
        <v>853</v>
      </c>
      <c r="D12118" s="4" t="n">
        <v>79</v>
      </c>
      <c r="E12118" s="17" t="s">
        <v>459</v>
      </c>
      <c r="F12118" s="18" t="s">
        <v>768</v>
      </c>
    </row>
    <row r="12119" customFormat="false" ht="15" hidden="false" customHeight="false" outlineLevel="0" collapsed="false">
      <c r="A12119" s="4" t="str">
        <f aca="false">B12119&amp;"|"&amp;C12119</f>
        <v>tdbR00001045 Leu-GAG|72</v>
      </c>
      <c r="B12119" s="4" t="s">
        <v>202</v>
      </c>
      <c r="C12119" s="4" t="s">
        <v>854</v>
      </c>
      <c r="D12119" s="4" t="n">
        <v>80</v>
      </c>
      <c r="E12119" s="17" t="s">
        <v>772</v>
      </c>
      <c r="F12119" s="18" t="s">
        <v>768</v>
      </c>
    </row>
    <row r="12120" customFormat="false" ht="15" hidden="false" customHeight="false" outlineLevel="0" collapsed="false">
      <c r="A12120" s="4" t="str">
        <f aca="false">B12120&amp;"|"&amp;C12120</f>
        <v>tdbR00001050 Met-CAU|1</v>
      </c>
      <c r="B12120" s="4" t="s">
        <v>203</v>
      </c>
      <c r="C12120" s="4" t="s">
        <v>767</v>
      </c>
      <c r="D12120" s="4" t="n">
        <v>1</v>
      </c>
      <c r="E12120" s="17" t="s">
        <v>459</v>
      </c>
      <c r="F12120" s="18" t="s">
        <v>768</v>
      </c>
    </row>
    <row r="12121" customFormat="false" ht="15" hidden="false" customHeight="false" outlineLevel="0" collapsed="false">
      <c r="A12121" s="4" t="str">
        <f aca="false">B12121&amp;"|"&amp;C12121</f>
        <v>tdbR00001050 Met-CAU|2</v>
      </c>
      <c r="B12121" s="4" t="s">
        <v>203</v>
      </c>
      <c r="C12121" s="4" t="s">
        <v>769</v>
      </c>
      <c r="D12121" s="4" t="n">
        <v>2</v>
      </c>
      <c r="E12121" s="17" t="s">
        <v>459</v>
      </c>
      <c r="F12121" s="18" t="s">
        <v>768</v>
      </c>
    </row>
    <row r="12122" customFormat="false" ht="15" hidden="false" customHeight="false" outlineLevel="0" collapsed="false">
      <c r="A12122" s="4" t="str">
        <f aca="false">B12122&amp;"|"&amp;C12122</f>
        <v>tdbR00001050 Met-CAU|3</v>
      </c>
      <c r="B12122" s="4" t="s">
        <v>203</v>
      </c>
      <c r="C12122" s="4" t="s">
        <v>770</v>
      </c>
      <c r="D12122" s="4" t="n">
        <v>3</v>
      </c>
      <c r="E12122" s="17" t="s">
        <v>772</v>
      </c>
      <c r="F12122" s="18" t="s">
        <v>768</v>
      </c>
    </row>
    <row r="12123" customFormat="false" ht="15" hidden="false" customHeight="false" outlineLevel="0" collapsed="false">
      <c r="A12123" s="4" t="str">
        <f aca="false">B12123&amp;"|"&amp;C12123</f>
        <v>tdbR00001050 Met-CAU|4</v>
      </c>
      <c r="B12123" s="4" t="s">
        <v>203</v>
      </c>
      <c r="C12123" s="4" t="s">
        <v>771</v>
      </c>
      <c r="D12123" s="4" t="n">
        <v>4</v>
      </c>
      <c r="E12123" s="17" t="s">
        <v>777</v>
      </c>
      <c r="F12123" s="18" t="s">
        <v>768</v>
      </c>
    </row>
    <row r="12124" customFormat="false" ht="15" hidden="false" customHeight="false" outlineLevel="0" collapsed="false">
      <c r="A12124" s="4" t="str">
        <f aca="false">B12124&amp;"|"&amp;C12124</f>
        <v>tdbR00001050 Met-CAU|5</v>
      </c>
      <c r="B12124" s="4" t="s">
        <v>203</v>
      </c>
      <c r="C12124" s="4" t="s">
        <v>773</v>
      </c>
      <c r="D12124" s="4" t="n">
        <v>5</v>
      </c>
      <c r="E12124" s="17" t="s">
        <v>780</v>
      </c>
      <c r="F12124" s="18" t="s">
        <v>768</v>
      </c>
    </row>
    <row r="12125" customFormat="false" ht="15" hidden="false" customHeight="false" outlineLevel="0" collapsed="false">
      <c r="A12125" s="4" t="str">
        <f aca="false">B12125&amp;"|"&amp;C12125</f>
        <v>tdbR00001050 Met-CAU|6</v>
      </c>
      <c r="B12125" s="4" t="s">
        <v>203</v>
      </c>
      <c r="C12125" s="4" t="s">
        <v>774</v>
      </c>
      <c r="D12125" s="4" t="n">
        <v>6</v>
      </c>
      <c r="E12125" s="17" t="s">
        <v>772</v>
      </c>
      <c r="F12125" s="18" t="s">
        <v>768</v>
      </c>
    </row>
    <row r="12126" customFormat="false" ht="15" hidden="false" customHeight="false" outlineLevel="0" collapsed="false">
      <c r="A12126" s="4" t="str">
        <f aca="false">B12126&amp;"|"&amp;C12126</f>
        <v>tdbR00001050 Met-CAU|7</v>
      </c>
      <c r="B12126" s="4" t="s">
        <v>203</v>
      </c>
      <c r="C12126" s="4" t="s">
        <v>775</v>
      </c>
      <c r="D12126" s="4" t="n">
        <v>7</v>
      </c>
      <c r="E12126" s="17" t="s">
        <v>459</v>
      </c>
      <c r="F12126" s="18" t="s">
        <v>768</v>
      </c>
    </row>
    <row r="12127" customFormat="false" ht="15" hidden="false" customHeight="false" outlineLevel="0" collapsed="false">
      <c r="A12127" s="4" t="str">
        <f aca="false">B12127&amp;"|"&amp;C12127</f>
        <v>tdbR00001050 Met-CAU|8</v>
      </c>
      <c r="B12127" s="4" t="s">
        <v>203</v>
      </c>
      <c r="C12127" s="4" t="s">
        <v>776</v>
      </c>
      <c r="D12127" s="4" t="n">
        <v>8</v>
      </c>
      <c r="E12127" s="3" t="s">
        <v>777</v>
      </c>
      <c r="F12127" s="4" t="s">
        <v>778</v>
      </c>
    </row>
    <row r="12128" customFormat="false" ht="15" hidden="false" customHeight="false" outlineLevel="0" collapsed="false">
      <c r="A12128" s="4" t="str">
        <f aca="false">B12128&amp;"|"&amp;C12128</f>
        <v>tdbR00001050 Met-CAU|9</v>
      </c>
      <c r="B12128" s="4" t="s">
        <v>203</v>
      </c>
      <c r="C12128" s="4" t="s">
        <v>779</v>
      </c>
      <c r="D12128" s="4" t="n">
        <v>9</v>
      </c>
      <c r="E12128" s="3" t="s">
        <v>780</v>
      </c>
      <c r="F12128" s="4" t="s">
        <v>781</v>
      </c>
    </row>
    <row r="12129" customFormat="false" ht="15" hidden="false" customHeight="false" outlineLevel="0" collapsed="false">
      <c r="A12129" s="4" t="str">
        <f aca="false">B12129&amp;"|"&amp;C12129</f>
        <v>tdbR00001050 Met-CAU|10</v>
      </c>
      <c r="B12129" s="4" t="s">
        <v>203</v>
      </c>
      <c r="C12129" s="4" t="s">
        <v>782</v>
      </c>
      <c r="D12129" s="4" t="n">
        <v>10</v>
      </c>
      <c r="E12129" s="8" t="s">
        <v>459</v>
      </c>
      <c r="F12129" s="7" t="s">
        <v>783</v>
      </c>
    </row>
    <row r="12130" customFormat="false" ht="15" hidden="false" customHeight="false" outlineLevel="0" collapsed="false">
      <c r="A12130" s="4" t="str">
        <f aca="false">B12130&amp;"|"&amp;C12130</f>
        <v>tdbR00001050 Met-CAU|11</v>
      </c>
      <c r="B12130" s="4" t="s">
        <v>203</v>
      </c>
      <c r="C12130" s="4" t="s">
        <v>784</v>
      </c>
      <c r="D12130" s="4" t="n">
        <v>11</v>
      </c>
      <c r="E12130" s="8" t="s">
        <v>772</v>
      </c>
      <c r="F12130" s="7" t="s">
        <v>783</v>
      </c>
    </row>
    <row r="12131" customFormat="false" ht="15" hidden="false" customHeight="false" outlineLevel="0" collapsed="false">
      <c r="A12131" s="4" t="str">
        <f aca="false">B12131&amp;"|"&amp;C12131</f>
        <v>tdbR00001050 Met-CAU|12</v>
      </c>
      <c r="B12131" s="4" t="s">
        <v>203</v>
      </c>
      <c r="C12131" s="4" t="s">
        <v>785</v>
      </c>
      <c r="D12131" s="4" t="n">
        <v>12</v>
      </c>
      <c r="E12131" s="8" t="s">
        <v>777</v>
      </c>
      <c r="F12131" s="7" t="s">
        <v>783</v>
      </c>
    </row>
    <row r="12132" customFormat="false" ht="15" hidden="false" customHeight="false" outlineLevel="0" collapsed="false">
      <c r="A12132" s="4" t="str">
        <f aca="false">B12132&amp;"|"&amp;C12132</f>
        <v>tdbR00001050 Met-CAU|13</v>
      </c>
      <c r="B12132" s="4" t="s">
        <v>203</v>
      </c>
      <c r="C12132" s="4" t="s">
        <v>786</v>
      </c>
      <c r="D12132" s="4" t="n">
        <v>13</v>
      </c>
      <c r="E12132" s="8" t="s">
        <v>772</v>
      </c>
      <c r="F12132" s="7" t="s">
        <v>783</v>
      </c>
    </row>
    <row r="12133" customFormat="false" ht="15" hidden="false" customHeight="false" outlineLevel="0" collapsed="false">
      <c r="A12133" s="4" t="str">
        <f aca="false">B12133&amp;"|"&amp;C12133</f>
        <v>tdbR00001050 Met-CAU|14</v>
      </c>
      <c r="B12133" s="4" t="s">
        <v>203</v>
      </c>
      <c r="C12133" s="4" t="s">
        <v>787</v>
      </c>
      <c r="D12133" s="4" t="n">
        <v>14</v>
      </c>
      <c r="E12133" s="19" t="s">
        <v>780</v>
      </c>
      <c r="F12133" s="20" t="s">
        <v>788</v>
      </c>
    </row>
    <row r="12134" customFormat="false" ht="15" hidden="false" customHeight="false" outlineLevel="0" collapsed="false">
      <c r="A12134" s="4" t="str">
        <f aca="false">B12134&amp;"|"&amp;C12134</f>
        <v>tdbR00001050 Met-CAU|15</v>
      </c>
      <c r="B12134" s="4" t="s">
        <v>203</v>
      </c>
      <c r="C12134" s="4" t="s">
        <v>789</v>
      </c>
      <c r="D12134" s="4" t="n">
        <v>15</v>
      </c>
      <c r="E12134" s="19" t="s">
        <v>459</v>
      </c>
      <c r="F12134" s="20" t="s">
        <v>788</v>
      </c>
    </row>
    <row r="12135" customFormat="false" ht="15" hidden="false" customHeight="false" outlineLevel="0" collapsed="false">
      <c r="A12135" s="4" t="str">
        <f aca="false">B12135&amp;"|"&amp;C12135</f>
        <v>tdbR00001050 Met-CAU|16</v>
      </c>
      <c r="B12135" s="4" t="s">
        <v>203</v>
      </c>
      <c r="C12135" s="4" t="s">
        <v>790</v>
      </c>
      <c r="D12135" s="4" t="n">
        <v>16</v>
      </c>
      <c r="E12135" s="19" t="s">
        <v>777</v>
      </c>
      <c r="F12135" s="20" t="s">
        <v>788</v>
      </c>
    </row>
    <row r="12136" customFormat="false" ht="15" hidden="false" customHeight="false" outlineLevel="0" collapsed="false">
      <c r="A12136" s="4" t="str">
        <f aca="false">B12136&amp;"|"&amp;C12136</f>
        <v>tdbR00001050 Met-CAU|17</v>
      </c>
      <c r="B12136" s="4" t="s">
        <v>203</v>
      </c>
      <c r="C12136" s="4" t="s">
        <v>791</v>
      </c>
      <c r="D12136" s="4" t="n">
        <v>17</v>
      </c>
      <c r="E12136" s="19" t="s">
        <v>777</v>
      </c>
      <c r="F12136" s="20" t="s">
        <v>788</v>
      </c>
    </row>
    <row r="12137" customFormat="false" ht="15" hidden="false" customHeight="false" outlineLevel="0" collapsed="false">
      <c r="A12137" s="4" t="str">
        <f aca="false">B12137&amp;"|"&amp;C12137</f>
        <v>tdbR00001050 Met-CAU|18</v>
      </c>
      <c r="B12137" s="4" t="s">
        <v>203</v>
      </c>
      <c r="C12137" s="4" t="s">
        <v>793</v>
      </c>
      <c r="D12137" s="4" t="n">
        <v>18</v>
      </c>
      <c r="E12137" s="19" t="s">
        <v>459</v>
      </c>
      <c r="F12137" s="20" t="s">
        <v>788</v>
      </c>
    </row>
    <row r="12138" customFormat="false" ht="15" hidden="false" customHeight="false" outlineLevel="0" collapsed="false">
      <c r="A12138" s="4" t="str">
        <f aca="false">B12138&amp;"|"&amp;C12138</f>
        <v>tdbR00001050 Met-CAU|19</v>
      </c>
      <c r="B12138" s="4" t="s">
        <v>203</v>
      </c>
      <c r="C12138" s="4" t="s">
        <v>794</v>
      </c>
      <c r="D12138" s="4" t="n">
        <v>19</v>
      </c>
      <c r="E12138" s="19" t="s">
        <v>459</v>
      </c>
      <c r="F12138" s="20" t="s">
        <v>788</v>
      </c>
    </row>
    <row r="12139" customFormat="false" ht="15" hidden="false" customHeight="false" outlineLevel="0" collapsed="false">
      <c r="A12139" s="4" t="str">
        <f aca="false">B12139&amp;"|"&amp;C12139</f>
        <v>tdbR00001050 Met-CAU|20</v>
      </c>
      <c r="B12139" s="4" t="s">
        <v>203</v>
      </c>
      <c r="C12139" s="4" t="s">
        <v>795</v>
      </c>
      <c r="D12139" s="4" t="n">
        <v>20</v>
      </c>
      <c r="E12139" s="19" t="s">
        <v>777</v>
      </c>
      <c r="F12139" s="20" t="s">
        <v>788</v>
      </c>
    </row>
    <row r="12140" customFormat="false" ht="15" hidden="false" customHeight="false" outlineLevel="0" collapsed="false">
      <c r="A12140" s="4" t="str">
        <f aca="false">B12140&amp;"|"&amp;C12140</f>
        <v>tdbR00001050 Met-CAU|20a</v>
      </c>
      <c r="B12140" s="4" t="s">
        <v>203</v>
      </c>
      <c r="C12140" s="4" t="s">
        <v>796</v>
      </c>
      <c r="D12140" s="4" t="n">
        <v>21</v>
      </c>
      <c r="E12140" s="19" t="s">
        <v>777</v>
      </c>
      <c r="F12140" s="20" t="s">
        <v>788</v>
      </c>
    </row>
    <row r="12141" customFormat="false" ht="15" hidden="false" customHeight="false" outlineLevel="0" collapsed="false">
      <c r="A12141" s="4" t="str">
        <f aca="false">B12141&amp;"|"&amp;C12141</f>
        <v>tdbR00001050 Met-CAU|21</v>
      </c>
      <c r="B12141" s="4" t="s">
        <v>203</v>
      </c>
      <c r="C12141" s="4" t="s">
        <v>797</v>
      </c>
      <c r="D12141" s="4" t="n">
        <v>22</v>
      </c>
      <c r="E12141" s="19" t="s">
        <v>780</v>
      </c>
      <c r="F12141" s="20" t="s">
        <v>788</v>
      </c>
    </row>
    <row r="12142" customFormat="false" ht="15" hidden="false" customHeight="false" outlineLevel="0" collapsed="false">
      <c r="A12142" s="4" t="str">
        <f aca="false">B12142&amp;"|"&amp;C12142</f>
        <v>tdbR00001050 Met-CAU|22</v>
      </c>
      <c r="B12142" s="4" t="s">
        <v>203</v>
      </c>
      <c r="C12142" s="4" t="s">
        <v>798</v>
      </c>
      <c r="D12142" s="4" t="n">
        <v>23</v>
      </c>
      <c r="E12142" s="8" t="s">
        <v>459</v>
      </c>
      <c r="F12142" s="7" t="s">
        <v>783</v>
      </c>
    </row>
    <row r="12143" customFormat="false" ht="15" hidden="false" customHeight="false" outlineLevel="0" collapsed="false">
      <c r="A12143" s="4" t="str">
        <f aca="false">B12143&amp;"|"&amp;C12143</f>
        <v>tdbR00001050 Met-CAU|23</v>
      </c>
      <c r="B12143" s="4" t="s">
        <v>203</v>
      </c>
      <c r="C12143" s="4" t="s">
        <v>799</v>
      </c>
      <c r="D12143" s="4" t="n">
        <v>24</v>
      </c>
      <c r="E12143" s="8" t="s">
        <v>780</v>
      </c>
      <c r="F12143" s="7" t="s">
        <v>783</v>
      </c>
    </row>
    <row r="12144" customFormat="false" ht="15" hidden="false" customHeight="false" outlineLevel="0" collapsed="false">
      <c r="A12144" s="4" t="str">
        <f aca="false">B12144&amp;"|"&amp;C12144</f>
        <v>tdbR00001050 Met-CAU|24</v>
      </c>
      <c r="B12144" s="4" t="s">
        <v>203</v>
      </c>
      <c r="C12144" s="4" t="s">
        <v>800</v>
      </c>
      <c r="D12144" s="4" t="n">
        <v>25</v>
      </c>
      <c r="E12144" s="8" t="s">
        <v>459</v>
      </c>
      <c r="F12144" s="7" t="s">
        <v>783</v>
      </c>
    </row>
    <row r="12145" customFormat="false" ht="15" hidden="false" customHeight="false" outlineLevel="0" collapsed="false">
      <c r="A12145" s="4" t="str">
        <f aca="false">B12145&amp;"|"&amp;C12145</f>
        <v>tdbR00001050 Met-CAU|25</v>
      </c>
      <c r="B12145" s="4" t="s">
        <v>203</v>
      </c>
      <c r="C12145" s="4" t="s">
        <v>801</v>
      </c>
      <c r="D12145" s="4" t="n">
        <v>26</v>
      </c>
      <c r="E12145" s="8" t="s">
        <v>772</v>
      </c>
      <c r="F12145" s="7" t="s">
        <v>783</v>
      </c>
    </row>
    <row r="12146" customFormat="false" ht="15" hidden="false" customHeight="false" outlineLevel="0" collapsed="false">
      <c r="A12146" s="4" t="str">
        <f aca="false">B12146&amp;"|"&amp;C12146</f>
        <v>tdbR00001050 Met-CAU|26</v>
      </c>
      <c r="B12146" s="4" t="s">
        <v>203</v>
      </c>
      <c r="C12146" s="4" t="s">
        <v>802</v>
      </c>
      <c r="D12146" s="4" t="n">
        <v>27</v>
      </c>
      <c r="E12146" s="3" t="s">
        <v>780</v>
      </c>
      <c r="F12146" s="4" t="s">
        <v>803</v>
      </c>
    </row>
    <row r="12147" customFormat="false" ht="15" hidden="false" customHeight="false" outlineLevel="0" collapsed="false">
      <c r="A12147" s="4" t="str">
        <f aca="false">B12147&amp;"|"&amp;C12147</f>
        <v>tdbR00001050 Met-CAU|27</v>
      </c>
      <c r="B12147" s="4" t="s">
        <v>203</v>
      </c>
      <c r="C12147" s="4" t="s">
        <v>804</v>
      </c>
      <c r="D12147" s="4" t="n">
        <v>28</v>
      </c>
      <c r="E12147" s="21" t="s">
        <v>772</v>
      </c>
      <c r="F12147" s="22" t="s">
        <v>805</v>
      </c>
    </row>
    <row r="12148" customFormat="false" ht="15" hidden="false" customHeight="false" outlineLevel="0" collapsed="false">
      <c r="A12148" s="4" t="str">
        <f aca="false">B12148&amp;"|"&amp;C12148</f>
        <v>tdbR00001050 Met-CAU|28</v>
      </c>
      <c r="B12148" s="4" t="s">
        <v>203</v>
      </c>
      <c r="C12148" s="4" t="s">
        <v>806</v>
      </c>
      <c r="D12148" s="4" t="n">
        <v>29</v>
      </c>
      <c r="E12148" s="21" t="s">
        <v>780</v>
      </c>
      <c r="F12148" s="22" t="s">
        <v>805</v>
      </c>
    </row>
    <row r="12149" customFormat="false" ht="15" hidden="false" customHeight="false" outlineLevel="0" collapsed="false">
      <c r="A12149" s="4" t="str">
        <f aca="false">B12149&amp;"|"&amp;C12149</f>
        <v>tdbR00001050 Met-CAU|29</v>
      </c>
      <c r="B12149" s="4" t="s">
        <v>203</v>
      </c>
      <c r="C12149" s="4" t="s">
        <v>807</v>
      </c>
      <c r="D12149" s="4" t="n">
        <v>30</v>
      </c>
      <c r="E12149" s="21" t="s">
        <v>777</v>
      </c>
      <c r="F12149" s="22" t="s">
        <v>805</v>
      </c>
    </row>
    <row r="12150" customFormat="false" ht="15" hidden="false" customHeight="false" outlineLevel="0" collapsed="false">
      <c r="A12150" s="4" t="str">
        <f aca="false">B12150&amp;"|"&amp;C12150</f>
        <v>tdbR00001050 Met-CAU|30</v>
      </c>
      <c r="B12150" s="4" t="s">
        <v>203</v>
      </c>
      <c r="C12150" s="4" t="s">
        <v>808</v>
      </c>
      <c r="D12150" s="4" t="n">
        <v>31</v>
      </c>
      <c r="E12150" s="21" t="s">
        <v>772</v>
      </c>
      <c r="F12150" s="22" t="s">
        <v>805</v>
      </c>
    </row>
    <row r="12151" customFormat="false" ht="15" hidden="false" customHeight="false" outlineLevel="0" collapsed="false">
      <c r="A12151" s="4" t="str">
        <f aca="false">B12151&amp;"|"&amp;C12151</f>
        <v>tdbR00001050 Met-CAU|31</v>
      </c>
      <c r="B12151" s="4" t="s">
        <v>203</v>
      </c>
      <c r="C12151" s="4" t="s">
        <v>809</v>
      </c>
      <c r="D12151" s="4" t="n">
        <v>32</v>
      </c>
      <c r="E12151" s="21" t="s">
        <v>780</v>
      </c>
      <c r="F12151" s="22" t="s">
        <v>805</v>
      </c>
    </row>
    <row r="12152" customFormat="false" ht="15" hidden="false" customHeight="false" outlineLevel="0" collapsed="false">
      <c r="A12152" s="4" t="str">
        <f aca="false">B12152&amp;"|"&amp;C12152</f>
        <v>tdbR00001050 Met-CAU|32</v>
      </c>
      <c r="B12152" s="4" t="s">
        <v>203</v>
      </c>
      <c r="C12152" s="4" t="s">
        <v>810</v>
      </c>
      <c r="D12152" s="4" t="n">
        <v>33</v>
      </c>
      <c r="E12152" s="19" t="s">
        <v>772</v>
      </c>
      <c r="F12152" s="20" t="s">
        <v>811</v>
      </c>
    </row>
    <row r="12153" customFormat="false" ht="15" hidden="false" customHeight="false" outlineLevel="0" collapsed="false">
      <c r="A12153" s="4" t="str">
        <f aca="false">B12153&amp;"|"&amp;C12153</f>
        <v>tdbR00001050 Met-CAU|33</v>
      </c>
      <c r="B12153" s="4" t="s">
        <v>203</v>
      </c>
      <c r="C12153" s="4" t="s">
        <v>812</v>
      </c>
      <c r="D12153" s="4" t="n">
        <v>34</v>
      </c>
      <c r="E12153" s="19" t="s">
        <v>777</v>
      </c>
      <c r="F12153" s="20" t="s">
        <v>811</v>
      </c>
    </row>
    <row r="12154" customFormat="false" ht="15" hidden="false" customHeight="false" outlineLevel="0" collapsed="false">
      <c r="A12154" s="4" t="str">
        <f aca="false">B12154&amp;"|"&amp;C12154</f>
        <v>tdbR00001050 Met-CAU|34</v>
      </c>
      <c r="B12154" s="4" t="s">
        <v>203</v>
      </c>
      <c r="C12154" s="4" t="s">
        <v>813</v>
      </c>
      <c r="D12154" s="4" t="n">
        <v>35</v>
      </c>
      <c r="E12154" s="19" t="s">
        <v>772</v>
      </c>
      <c r="F12154" s="20" t="s">
        <v>811</v>
      </c>
    </row>
    <row r="12155" customFormat="false" ht="15" hidden="false" customHeight="false" outlineLevel="0" collapsed="false">
      <c r="A12155" s="4" t="str">
        <f aca="false">B12155&amp;"|"&amp;C12155</f>
        <v>tdbR00001050 Met-CAU|35</v>
      </c>
      <c r="B12155" s="4" t="s">
        <v>203</v>
      </c>
      <c r="C12155" s="4" t="s">
        <v>814</v>
      </c>
      <c r="D12155" s="4" t="n">
        <v>36</v>
      </c>
      <c r="E12155" s="19" t="s">
        <v>780</v>
      </c>
      <c r="F12155" s="20" t="s">
        <v>811</v>
      </c>
    </row>
    <row r="12156" customFormat="false" ht="15" hidden="false" customHeight="false" outlineLevel="0" collapsed="false">
      <c r="A12156" s="4" t="str">
        <f aca="false">B12156&amp;"|"&amp;C12156</f>
        <v>tdbR00001050 Met-CAU|36</v>
      </c>
      <c r="B12156" s="4" t="s">
        <v>203</v>
      </c>
      <c r="C12156" s="4" t="s">
        <v>815</v>
      </c>
      <c r="D12156" s="4" t="n">
        <v>37</v>
      </c>
      <c r="E12156" s="19" t="s">
        <v>777</v>
      </c>
      <c r="F12156" s="20" t="s">
        <v>811</v>
      </c>
    </row>
    <row r="12157" customFormat="false" ht="15" hidden="false" customHeight="false" outlineLevel="0" collapsed="false">
      <c r="A12157" s="4" t="str">
        <f aca="false">B12157&amp;"|"&amp;C12157</f>
        <v>tdbR00001050 Met-CAU|37</v>
      </c>
      <c r="B12157" s="4" t="s">
        <v>203</v>
      </c>
      <c r="C12157" s="4" t="s">
        <v>816</v>
      </c>
      <c r="D12157" s="4" t="n">
        <v>38</v>
      </c>
      <c r="E12157" s="19" t="s">
        <v>780</v>
      </c>
      <c r="F12157" s="20" t="s">
        <v>811</v>
      </c>
    </row>
    <row r="12158" customFormat="false" ht="15" hidden="false" customHeight="false" outlineLevel="0" collapsed="false">
      <c r="A12158" s="4" t="str">
        <f aca="false">B12158&amp;"|"&amp;C12158</f>
        <v>tdbR00001050 Met-CAU|38</v>
      </c>
      <c r="B12158" s="4" t="s">
        <v>203</v>
      </c>
      <c r="C12158" s="4" t="s">
        <v>817</v>
      </c>
      <c r="D12158" s="4" t="n">
        <v>39</v>
      </c>
      <c r="E12158" s="19" t="s">
        <v>780</v>
      </c>
      <c r="F12158" s="20" t="s">
        <v>811</v>
      </c>
    </row>
    <row r="12159" customFormat="false" ht="15" hidden="false" customHeight="false" outlineLevel="0" collapsed="false">
      <c r="A12159" s="4" t="str">
        <f aca="false">B12159&amp;"|"&amp;C12159</f>
        <v>tdbR00001050 Met-CAU|39</v>
      </c>
      <c r="B12159" s="4" t="s">
        <v>203</v>
      </c>
      <c r="C12159" s="4" t="s">
        <v>818</v>
      </c>
      <c r="D12159" s="4" t="n">
        <v>40</v>
      </c>
      <c r="E12159" s="21" t="s">
        <v>777</v>
      </c>
      <c r="F12159" s="22" t="s">
        <v>805</v>
      </c>
    </row>
    <row r="12160" customFormat="false" ht="15" hidden="false" customHeight="false" outlineLevel="0" collapsed="false">
      <c r="A12160" s="4" t="str">
        <f aca="false">B12160&amp;"|"&amp;C12160</f>
        <v>tdbR00001050 Met-CAU|40</v>
      </c>
      <c r="B12160" s="4" t="s">
        <v>203</v>
      </c>
      <c r="C12160" s="4" t="s">
        <v>819</v>
      </c>
      <c r="D12160" s="4" t="n">
        <v>41</v>
      </c>
      <c r="E12160" s="21" t="s">
        <v>459</v>
      </c>
      <c r="F12160" s="22" t="s">
        <v>805</v>
      </c>
    </row>
    <row r="12161" customFormat="false" ht="15" hidden="false" customHeight="false" outlineLevel="0" collapsed="false">
      <c r="A12161" s="4" t="str">
        <f aca="false">B12161&amp;"|"&amp;C12161</f>
        <v>tdbR00001050 Met-CAU|41</v>
      </c>
      <c r="B12161" s="4" t="s">
        <v>203</v>
      </c>
      <c r="C12161" s="4" t="s">
        <v>820</v>
      </c>
      <c r="D12161" s="4" t="n">
        <v>42</v>
      </c>
      <c r="E12161" s="21" t="s">
        <v>780</v>
      </c>
      <c r="F12161" s="22" t="s">
        <v>805</v>
      </c>
    </row>
    <row r="12162" customFormat="false" ht="15" hidden="false" customHeight="false" outlineLevel="0" collapsed="false">
      <c r="A12162" s="4" t="str">
        <f aca="false">B12162&amp;"|"&amp;C12162</f>
        <v>tdbR00001050 Met-CAU|42</v>
      </c>
      <c r="B12162" s="4" t="s">
        <v>203</v>
      </c>
      <c r="C12162" s="4" t="s">
        <v>821</v>
      </c>
      <c r="D12162" s="4" t="n">
        <v>43</v>
      </c>
      <c r="E12162" s="21" t="s">
        <v>777</v>
      </c>
      <c r="F12162" s="22" t="s">
        <v>805</v>
      </c>
    </row>
    <row r="12163" customFormat="false" ht="15" hidden="false" customHeight="false" outlineLevel="0" collapsed="false">
      <c r="A12163" s="4" t="str">
        <f aca="false">B12163&amp;"|"&amp;C12163</f>
        <v>tdbR00001050 Met-CAU|43</v>
      </c>
      <c r="B12163" s="4" t="s">
        <v>203</v>
      </c>
      <c r="C12163" s="4" t="s">
        <v>822</v>
      </c>
      <c r="D12163" s="4" t="n">
        <v>44</v>
      </c>
      <c r="E12163" s="21" t="s">
        <v>459</v>
      </c>
      <c r="F12163" s="22" t="s">
        <v>805</v>
      </c>
    </row>
    <row r="12164" customFormat="false" ht="15" hidden="false" customHeight="false" outlineLevel="0" collapsed="false">
      <c r="A12164" s="4" t="str">
        <f aca="false">B12164&amp;"|"&amp;C12164</f>
        <v>tdbR00001050 Met-CAU|44</v>
      </c>
      <c r="B12164" s="4" t="s">
        <v>203</v>
      </c>
      <c r="C12164" s="4" t="s">
        <v>823</v>
      </c>
      <c r="D12164" s="4" t="n">
        <v>45</v>
      </c>
      <c r="E12164" s="19" t="s">
        <v>459</v>
      </c>
      <c r="F12164" s="20" t="s">
        <v>824</v>
      </c>
    </row>
    <row r="12165" customFormat="false" ht="15" hidden="false" customHeight="false" outlineLevel="0" collapsed="false">
      <c r="A12165" s="4" t="str">
        <f aca="false">B12165&amp;"|"&amp;C12165</f>
        <v>tdbR00001050 Met-CAU|45</v>
      </c>
      <c r="B12165" s="4" t="s">
        <v>203</v>
      </c>
      <c r="C12165" s="4" t="s">
        <v>825</v>
      </c>
      <c r="D12165" s="4" t="n">
        <v>46</v>
      </c>
      <c r="E12165" s="19" t="s">
        <v>459</v>
      </c>
      <c r="F12165" s="20" t="s">
        <v>824</v>
      </c>
    </row>
    <row r="12166" customFormat="false" ht="15" hidden="false" customHeight="false" outlineLevel="0" collapsed="false">
      <c r="A12166" s="4" t="str">
        <f aca="false">B12166&amp;"|"&amp;C12166</f>
        <v>tdbR00001050 Met-CAU|46</v>
      </c>
      <c r="B12166" s="4" t="s">
        <v>203</v>
      </c>
      <c r="C12166" s="4" t="s">
        <v>826</v>
      </c>
      <c r="D12166" s="4" t="n">
        <v>47</v>
      </c>
      <c r="E12166" s="19" t="s">
        <v>459</v>
      </c>
      <c r="F12166" s="20" t="s">
        <v>824</v>
      </c>
    </row>
    <row r="12167" customFormat="false" ht="15" hidden="false" customHeight="false" outlineLevel="0" collapsed="false">
      <c r="A12167" s="4" t="str">
        <f aca="false">B12167&amp;"|"&amp;C12167</f>
        <v>tdbR00001050 Met-CAU|47</v>
      </c>
      <c r="B12167" s="4" t="s">
        <v>203</v>
      </c>
      <c r="C12167" s="4" t="s">
        <v>827</v>
      </c>
      <c r="D12167" s="4" t="n">
        <v>48</v>
      </c>
      <c r="E12167" s="19" t="s">
        <v>777</v>
      </c>
      <c r="F12167" s="20" t="s">
        <v>824</v>
      </c>
    </row>
    <row r="12168" customFormat="false" ht="15" hidden="false" customHeight="false" outlineLevel="0" collapsed="false">
      <c r="A12168" s="4" t="str">
        <f aca="false">B12168&amp;"|"&amp;C12168</f>
        <v>tdbR00001050 Met-CAU|48</v>
      </c>
      <c r="B12168" s="4" t="s">
        <v>203</v>
      </c>
      <c r="C12168" s="4" t="s">
        <v>828</v>
      </c>
      <c r="D12168" s="4" t="n">
        <v>49</v>
      </c>
      <c r="E12168" s="19" t="s">
        <v>772</v>
      </c>
      <c r="F12168" s="20" t="s">
        <v>824</v>
      </c>
    </row>
    <row r="12169" customFormat="false" ht="15" hidden="false" customHeight="false" outlineLevel="0" collapsed="false">
      <c r="A12169" s="4" t="str">
        <f aca="false">B12169&amp;"|"&amp;C12169</f>
        <v>tdbR00001050 Met-CAU|49</v>
      </c>
      <c r="B12169" s="4" t="s">
        <v>203</v>
      </c>
      <c r="C12169" s="4" t="s">
        <v>829</v>
      </c>
      <c r="D12169" s="4" t="n">
        <v>50</v>
      </c>
      <c r="E12169" s="23" t="s">
        <v>780</v>
      </c>
      <c r="F12169" s="10" t="s">
        <v>830</v>
      </c>
    </row>
    <row r="12170" customFormat="false" ht="15" hidden="false" customHeight="false" outlineLevel="0" collapsed="false">
      <c r="A12170" s="4" t="str">
        <f aca="false">B12170&amp;"|"&amp;C12170</f>
        <v>tdbR00001050 Met-CAU|50</v>
      </c>
      <c r="B12170" s="4" t="s">
        <v>203</v>
      </c>
      <c r="C12170" s="4" t="s">
        <v>831</v>
      </c>
      <c r="D12170" s="4" t="n">
        <v>51</v>
      </c>
      <c r="E12170" s="23" t="s">
        <v>772</v>
      </c>
      <c r="F12170" s="10" t="s">
        <v>830</v>
      </c>
    </row>
    <row r="12171" customFormat="false" ht="15" hidden="false" customHeight="false" outlineLevel="0" collapsed="false">
      <c r="A12171" s="4" t="str">
        <f aca="false">B12171&amp;"|"&amp;C12171</f>
        <v>tdbR00001050 Met-CAU|51</v>
      </c>
      <c r="B12171" s="4" t="s">
        <v>203</v>
      </c>
      <c r="C12171" s="4" t="s">
        <v>832</v>
      </c>
      <c r="D12171" s="4" t="n">
        <v>52</v>
      </c>
      <c r="E12171" s="23" t="s">
        <v>780</v>
      </c>
      <c r="F12171" s="10" t="s">
        <v>830</v>
      </c>
    </row>
    <row r="12172" customFormat="false" ht="15" hidden="false" customHeight="false" outlineLevel="0" collapsed="false">
      <c r="A12172" s="4" t="str">
        <f aca="false">B12172&amp;"|"&amp;C12172</f>
        <v>tdbR00001050 Met-CAU|52</v>
      </c>
      <c r="B12172" s="4" t="s">
        <v>203</v>
      </c>
      <c r="C12172" s="4" t="s">
        <v>833</v>
      </c>
      <c r="D12172" s="4" t="n">
        <v>53</v>
      </c>
      <c r="E12172" s="23" t="s">
        <v>459</v>
      </c>
      <c r="F12172" s="10" t="s">
        <v>830</v>
      </c>
    </row>
    <row r="12173" customFormat="false" ht="15" hidden="false" customHeight="false" outlineLevel="0" collapsed="false">
      <c r="A12173" s="4" t="str">
        <f aca="false">B12173&amp;"|"&amp;C12173</f>
        <v>tdbR00001050 Met-CAU|53</v>
      </c>
      <c r="B12173" s="4" t="s">
        <v>203</v>
      </c>
      <c r="C12173" s="4" t="s">
        <v>834</v>
      </c>
      <c r="D12173" s="4" t="n">
        <v>54</v>
      </c>
      <c r="E12173" s="23" t="s">
        <v>459</v>
      </c>
      <c r="F12173" s="10" t="s">
        <v>830</v>
      </c>
    </row>
    <row r="12174" customFormat="false" ht="15" hidden="false" customHeight="false" outlineLevel="0" collapsed="false">
      <c r="A12174" s="4" t="str">
        <f aca="false">B12174&amp;"|"&amp;C12174</f>
        <v>tdbR00001050 Met-CAU|54</v>
      </c>
      <c r="B12174" s="4" t="s">
        <v>203</v>
      </c>
      <c r="C12174" s="4" t="s">
        <v>835</v>
      </c>
      <c r="D12174" s="4" t="n">
        <v>55</v>
      </c>
      <c r="E12174" s="19" t="s">
        <v>777</v>
      </c>
      <c r="F12174" s="20" t="s">
        <v>836</v>
      </c>
    </row>
    <row r="12175" customFormat="false" ht="15" hidden="false" customHeight="false" outlineLevel="0" collapsed="false">
      <c r="A12175" s="4" t="str">
        <f aca="false">B12175&amp;"|"&amp;C12175</f>
        <v>tdbR00001050 Met-CAU|55</v>
      </c>
      <c r="B12175" s="4" t="s">
        <v>203</v>
      </c>
      <c r="C12175" s="4" t="s">
        <v>837</v>
      </c>
      <c r="D12175" s="4" t="n">
        <v>56</v>
      </c>
      <c r="E12175" s="19" t="s">
        <v>777</v>
      </c>
      <c r="F12175" s="20" t="s">
        <v>836</v>
      </c>
    </row>
    <row r="12176" customFormat="false" ht="15" hidden="false" customHeight="false" outlineLevel="0" collapsed="false">
      <c r="A12176" s="4" t="str">
        <f aca="false">B12176&amp;"|"&amp;C12176</f>
        <v>tdbR00001050 Met-CAU|56</v>
      </c>
      <c r="B12176" s="4" t="s">
        <v>203</v>
      </c>
      <c r="C12176" s="4" t="s">
        <v>838</v>
      </c>
      <c r="D12176" s="4" t="n">
        <v>57</v>
      </c>
      <c r="E12176" s="19" t="s">
        <v>772</v>
      </c>
      <c r="F12176" s="20" t="s">
        <v>836</v>
      </c>
    </row>
    <row r="12177" customFormat="false" ht="15" hidden="false" customHeight="false" outlineLevel="0" collapsed="false">
      <c r="A12177" s="4" t="str">
        <f aca="false">B12177&amp;"|"&amp;C12177</f>
        <v>tdbR00001050 Met-CAU|57</v>
      </c>
      <c r="B12177" s="4" t="s">
        <v>203</v>
      </c>
      <c r="C12177" s="4" t="s">
        <v>839</v>
      </c>
      <c r="D12177" s="4" t="n">
        <v>58</v>
      </c>
      <c r="E12177" s="19" t="s">
        <v>459</v>
      </c>
      <c r="F12177" s="20" t="s">
        <v>836</v>
      </c>
    </row>
    <row r="12178" customFormat="false" ht="15" hidden="false" customHeight="false" outlineLevel="0" collapsed="false">
      <c r="A12178" s="4" t="str">
        <f aca="false">B12178&amp;"|"&amp;C12178</f>
        <v>tdbR00001050 Met-CAU|58</v>
      </c>
      <c r="B12178" s="4" t="s">
        <v>203</v>
      </c>
      <c r="C12178" s="4" t="s">
        <v>840</v>
      </c>
      <c r="D12178" s="4" t="n">
        <v>59</v>
      </c>
      <c r="E12178" s="19" t="s">
        <v>780</v>
      </c>
      <c r="F12178" s="20" t="s">
        <v>836</v>
      </c>
    </row>
    <row r="12179" customFormat="false" ht="15" hidden="false" customHeight="false" outlineLevel="0" collapsed="false">
      <c r="A12179" s="4" t="str">
        <f aca="false">B12179&amp;"|"&amp;C12179</f>
        <v>tdbR00001050 Met-CAU|59</v>
      </c>
      <c r="B12179" s="4" t="s">
        <v>203</v>
      </c>
      <c r="C12179" s="4" t="s">
        <v>841</v>
      </c>
      <c r="D12179" s="4" t="n">
        <v>60</v>
      </c>
      <c r="E12179" s="19" t="s">
        <v>780</v>
      </c>
      <c r="F12179" s="20" t="s">
        <v>836</v>
      </c>
    </row>
    <row r="12180" customFormat="false" ht="15" hidden="false" customHeight="false" outlineLevel="0" collapsed="false">
      <c r="A12180" s="4" t="str">
        <f aca="false">B12180&amp;"|"&amp;C12180</f>
        <v>tdbR00001050 Met-CAU|60</v>
      </c>
      <c r="B12180" s="4" t="s">
        <v>203</v>
      </c>
      <c r="C12180" s="4" t="s">
        <v>842</v>
      </c>
      <c r="D12180" s="4" t="n">
        <v>61</v>
      </c>
      <c r="E12180" s="19" t="s">
        <v>777</v>
      </c>
      <c r="F12180" s="20" t="s">
        <v>836</v>
      </c>
    </row>
    <row r="12181" customFormat="false" ht="15" hidden="false" customHeight="false" outlineLevel="0" collapsed="false">
      <c r="A12181" s="4" t="str">
        <f aca="false">B12181&amp;"|"&amp;C12181</f>
        <v>tdbR00001050 Met-CAU|61</v>
      </c>
      <c r="B12181" s="4" t="s">
        <v>203</v>
      </c>
      <c r="C12181" s="4" t="s">
        <v>843</v>
      </c>
      <c r="D12181" s="4" t="n">
        <v>62</v>
      </c>
      <c r="E12181" s="23" t="s">
        <v>772</v>
      </c>
      <c r="F12181" s="10" t="s">
        <v>830</v>
      </c>
    </row>
    <row r="12182" customFormat="false" ht="15" hidden="false" customHeight="false" outlineLevel="0" collapsed="false">
      <c r="A12182" s="4" t="str">
        <f aca="false">B12182&amp;"|"&amp;C12182</f>
        <v>tdbR00001050 Met-CAU|62</v>
      </c>
      <c r="B12182" s="4" t="s">
        <v>203</v>
      </c>
      <c r="C12182" s="4" t="s">
        <v>844</v>
      </c>
      <c r="D12182" s="4" t="n">
        <v>63</v>
      </c>
      <c r="E12182" s="23" t="s">
        <v>772</v>
      </c>
      <c r="F12182" s="10" t="s">
        <v>830</v>
      </c>
    </row>
    <row r="12183" customFormat="false" ht="15" hidden="false" customHeight="false" outlineLevel="0" collapsed="false">
      <c r="A12183" s="4" t="str">
        <f aca="false">B12183&amp;"|"&amp;C12183</f>
        <v>tdbR00001050 Met-CAU|63</v>
      </c>
      <c r="B12183" s="4" t="s">
        <v>203</v>
      </c>
      <c r="C12183" s="4" t="s">
        <v>845</v>
      </c>
      <c r="D12183" s="4" t="n">
        <v>64</v>
      </c>
      <c r="E12183" s="23" t="s">
        <v>772</v>
      </c>
      <c r="F12183" s="10" t="s">
        <v>830</v>
      </c>
    </row>
    <row r="12184" customFormat="false" ht="15" hidden="false" customHeight="false" outlineLevel="0" collapsed="false">
      <c r="A12184" s="4" t="str">
        <f aca="false">B12184&amp;"|"&amp;C12184</f>
        <v>tdbR00001050 Met-CAU|64</v>
      </c>
      <c r="B12184" s="4" t="s">
        <v>203</v>
      </c>
      <c r="C12184" s="4" t="s">
        <v>846</v>
      </c>
      <c r="D12184" s="4" t="n">
        <v>65</v>
      </c>
      <c r="E12184" s="23" t="s">
        <v>459</v>
      </c>
      <c r="F12184" s="10" t="s">
        <v>830</v>
      </c>
    </row>
    <row r="12185" customFormat="false" ht="15" hidden="false" customHeight="false" outlineLevel="0" collapsed="false">
      <c r="A12185" s="4" t="str">
        <f aca="false">B12185&amp;"|"&amp;C12185</f>
        <v>tdbR00001050 Met-CAU|65</v>
      </c>
      <c r="B12185" s="4" t="s">
        <v>203</v>
      </c>
      <c r="C12185" s="4" t="s">
        <v>847</v>
      </c>
      <c r="D12185" s="4" t="n">
        <v>66</v>
      </c>
      <c r="E12185" s="23" t="s">
        <v>777</v>
      </c>
      <c r="F12185" s="10" t="s">
        <v>830</v>
      </c>
    </row>
    <row r="12186" customFormat="false" ht="15" hidden="false" customHeight="false" outlineLevel="0" collapsed="false">
      <c r="A12186" s="4" t="str">
        <f aca="false">B12186&amp;"|"&amp;C12186</f>
        <v>tdbR00001050 Met-CAU|66</v>
      </c>
      <c r="B12186" s="4" t="s">
        <v>203</v>
      </c>
      <c r="C12186" s="4" t="s">
        <v>848</v>
      </c>
      <c r="D12186" s="4" t="n">
        <v>67</v>
      </c>
      <c r="E12186" s="17" t="s">
        <v>772</v>
      </c>
      <c r="F12186" s="18" t="s">
        <v>768</v>
      </c>
    </row>
    <row r="12187" customFormat="false" ht="15" hidden="false" customHeight="false" outlineLevel="0" collapsed="false">
      <c r="A12187" s="4" t="str">
        <f aca="false">B12187&amp;"|"&amp;C12187</f>
        <v>tdbR00001050 Met-CAU|67</v>
      </c>
      <c r="B12187" s="4" t="s">
        <v>203</v>
      </c>
      <c r="C12187" s="4" t="s">
        <v>849</v>
      </c>
      <c r="D12187" s="4" t="n">
        <v>68</v>
      </c>
      <c r="E12187" s="17" t="s">
        <v>459</v>
      </c>
      <c r="F12187" s="18" t="s">
        <v>768</v>
      </c>
    </row>
    <row r="12188" customFormat="false" ht="15" hidden="false" customHeight="false" outlineLevel="0" collapsed="false">
      <c r="A12188" s="4" t="str">
        <f aca="false">B12188&amp;"|"&amp;C12188</f>
        <v>tdbR00001050 Met-CAU|68</v>
      </c>
      <c r="B12188" s="4" t="s">
        <v>203</v>
      </c>
      <c r="C12188" s="4" t="s">
        <v>850</v>
      </c>
      <c r="D12188" s="4" t="n">
        <v>69</v>
      </c>
      <c r="E12188" s="17" t="s">
        <v>777</v>
      </c>
      <c r="F12188" s="18" t="s">
        <v>768</v>
      </c>
    </row>
    <row r="12189" customFormat="false" ht="15" hidden="false" customHeight="false" outlineLevel="0" collapsed="false">
      <c r="A12189" s="4" t="str">
        <f aca="false">B12189&amp;"|"&amp;C12189</f>
        <v>tdbR00001050 Met-CAU|69</v>
      </c>
      <c r="B12189" s="4" t="s">
        <v>203</v>
      </c>
      <c r="C12189" s="4" t="s">
        <v>851</v>
      </c>
      <c r="D12189" s="4" t="n">
        <v>70</v>
      </c>
      <c r="E12189" s="17" t="s">
        <v>780</v>
      </c>
      <c r="F12189" s="18" t="s">
        <v>768</v>
      </c>
    </row>
    <row r="12190" customFormat="false" ht="15" hidden="false" customHeight="false" outlineLevel="0" collapsed="false">
      <c r="A12190" s="4" t="str">
        <f aca="false">B12190&amp;"|"&amp;C12190</f>
        <v>tdbR00001050 Met-CAU|70</v>
      </c>
      <c r="B12190" s="4" t="s">
        <v>203</v>
      </c>
      <c r="C12190" s="4" t="s">
        <v>852</v>
      </c>
      <c r="D12190" s="4" t="n">
        <v>71</v>
      </c>
      <c r="E12190" s="17" t="s">
        <v>459</v>
      </c>
      <c r="F12190" s="18" t="s">
        <v>768</v>
      </c>
    </row>
    <row r="12191" customFormat="false" ht="15" hidden="false" customHeight="false" outlineLevel="0" collapsed="false">
      <c r="A12191" s="4" t="str">
        <f aca="false">B12191&amp;"|"&amp;C12191</f>
        <v>tdbR00001050 Met-CAU|71</v>
      </c>
      <c r="B12191" s="4" t="s">
        <v>203</v>
      </c>
      <c r="C12191" s="4" t="s">
        <v>853</v>
      </c>
      <c r="D12191" s="4" t="n">
        <v>72</v>
      </c>
      <c r="E12191" s="17" t="s">
        <v>772</v>
      </c>
      <c r="F12191" s="18" t="s">
        <v>768</v>
      </c>
    </row>
    <row r="12192" customFormat="false" ht="15" hidden="false" customHeight="false" outlineLevel="0" collapsed="false">
      <c r="A12192" s="4" t="str">
        <f aca="false">B12192&amp;"|"&amp;C12192</f>
        <v>tdbR00001050 Met-CAU|72</v>
      </c>
      <c r="B12192" s="4" t="s">
        <v>203</v>
      </c>
      <c r="C12192" s="4" t="s">
        <v>854</v>
      </c>
      <c r="D12192" s="4" t="n">
        <v>73</v>
      </c>
      <c r="E12192" s="17" t="s">
        <v>772</v>
      </c>
      <c r="F12192" s="18" t="s">
        <v>768</v>
      </c>
    </row>
    <row r="12193" customFormat="false" ht="15" hidden="false" customHeight="false" outlineLevel="0" collapsed="false">
      <c r="A12193" s="4" t="str">
        <f aca="false">B12193&amp;"|"&amp;C12193</f>
        <v>tdbR00001052 Phe-GAA|1</v>
      </c>
      <c r="B12193" s="4" t="s">
        <v>204</v>
      </c>
      <c r="C12193" s="4" t="s">
        <v>767</v>
      </c>
      <c r="D12193" s="4" t="n">
        <v>1</v>
      </c>
      <c r="E12193" s="17" t="s">
        <v>459</v>
      </c>
      <c r="F12193" s="18" t="s">
        <v>768</v>
      </c>
    </row>
    <row r="12194" customFormat="false" ht="15" hidden="false" customHeight="false" outlineLevel="0" collapsed="false">
      <c r="A12194" s="4" t="str">
        <f aca="false">B12194&amp;"|"&amp;C12194</f>
        <v>tdbR00001052 Phe-GAA|2</v>
      </c>
      <c r="B12194" s="4" t="s">
        <v>204</v>
      </c>
      <c r="C12194" s="4" t="s">
        <v>769</v>
      </c>
      <c r="D12194" s="4" t="n">
        <v>2</v>
      </c>
      <c r="E12194" s="17" t="s">
        <v>772</v>
      </c>
      <c r="F12194" s="18" t="s">
        <v>768</v>
      </c>
    </row>
    <row r="12195" customFormat="false" ht="15" hidden="false" customHeight="false" outlineLevel="0" collapsed="false">
      <c r="A12195" s="4" t="str">
        <f aca="false">B12195&amp;"|"&amp;C12195</f>
        <v>tdbR00001052 Phe-GAA|3</v>
      </c>
      <c r="B12195" s="4" t="s">
        <v>204</v>
      </c>
      <c r="C12195" s="4" t="s">
        <v>770</v>
      </c>
      <c r="D12195" s="4" t="n">
        <v>3</v>
      </c>
      <c r="E12195" s="17" t="s">
        <v>772</v>
      </c>
      <c r="F12195" s="18" t="s">
        <v>768</v>
      </c>
    </row>
    <row r="12196" customFormat="false" ht="15" hidden="false" customHeight="false" outlineLevel="0" collapsed="false">
      <c r="A12196" s="4" t="str">
        <f aca="false">B12196&amp;"|"&amp;C12196</f>
        <v>tdbR00001052 Phe-GAA|4</v>
      </c>
      <c r="B12196" s="4" t="s">
        <v>204</v>
      </c>
      <c r="C12196" s="4" t="s">
        <v>771</v>
      </c>
      <c r="D12196" s="4" t="n">
        <v>4</v>
      </c>
      <c r="E12196" s="17" t="s">
        <v>772</v>
      </c>
      <c r="F12196" s="18" t="s">
        <v>768</v>
      </c>
    </row>
    <row r="12197" customFormat="false" ht="15" hidden="false" customHeight="false" outlineLevel="0" collapsed="false">
      <c r="A12197" s="4" t="str">
        <f aca="false">B12197&amp;"|"&amp;C12197</f>
        <v>tdbR00001052 Phe-GAA|5</v>
      </c>
      <c r="B12197" s="4" t="s">
        <v>204</v>
      </c>
      <c r="C12197" s="4" t="s">
        <v>773</v>
      </c>
      <c r="D12197" s="4" t="n">
        <v>5</v>
      </c>
      <c r="E12197" s="17" t="s">
        <v>459</v>
      </c>
      <c r="F12197" s="18" t="s">
        <v>768</v>
      </c>
    </row>
    <row r="12198" customFormat="false" ht="15" hidden="false" customHeight="false" outlineLevel="0" collapsed="false">
      <c r="A12198" s="4" t="str">
        <f aca="false">B12198&amp;"|"&amp;C12198</f>
        <v>tdbR00001052 Phe-GAA|6</v>
      </c>
      <c r="B12198" s="4" t="s">
        <v>204</v>
      </c>
      <c r="C12198" s="4" t="s">
        <v>774</v>
      </c>
      <c r="D12198" s="4" t="n">
        <v>6</v>
      </c>
      <c r="E12198" s="17" t="s">
        <v>459</v>
      </c>
      <c r="F12198" s="18" t="s">
        <v>768</v>
      </c>
    </row>
    <row r="12199" customFormat="false" ht="15" hidden="false" customHeight="false" outlineLevel="0" collapsed="false">
      <c r="A12199" s="4" t="str">
        <f aca="false">B12199&amp;"|"&amp;C12199</f>
        <v>tdbR00001052 Phe-GAA|7</v>
      </c>
      <c r="B12199" s="4" t="s">
        <v>204</v>
      </c>
      <c r="C12199" s="4" t="s">
        <v>775</v>
      </c>
      <c r="D12199" s="4" t="n">
        <v>7</v>
      </c>
      <c r="E12199" s="17" t="s">
        <v>780</v>
      </c>
      <c r="F12199" s="18" t="s">
        <v>768</v>
      </c>
    </row>
    <row r="12200" customFormat="false" ht="15" hidden="false" customHeight="false" outlineLevel="0" collapsed="false">
      <c r="A12200" s="4" t="str">
        <f aca="false">B12200&amp;"|"&amp;C12200</f>
        <v>tdbR00001052 Phe-GAA|8</v>
      </c>
      <c r="B12200" s="4" t="s">
        <v>204</v>
      </c>
      <c r="C12200" s="4" t="s">
        <v>776</v>
      </c>
      <c r="D12200" s="4" t="n">
        <v>8</v>
      </c>
      <c r="E12200" s="3" t="s">
        <v>777</v>
      </c>
      <c r="F12200" s="4" t="s">
        <v>778</v>
      </c>
    </row>
    <row r="12201" customFormat="false" ht="15" hidden="false" customHeight="false" outlineLevel="0" collapsed="false">
      <c r="A12201" s="4" t="str">
        <f aca="false">B12201&amp;"|"&amp;C12201</f>
        <v>tdbR00001052 Phe-GAA|9</v>
      </c>
      <c r="B12201" s="4" t="s">
        <v>204</v>
      </c>
      <c r="C12201" s="4" t="s">
        <v>779</v>
      </c>
      <c r="D12201" s="4" t="n">
        <v>9</v>
      </c>
      <c r="E12201" s="3" t="s">
        <v>780</v>
      </c>
      <c r="F12201" s="4" t="s">
        <v>781</v>
      </c>
    </row>
    <row r="12202" customFormat="false" ht="15" hidden="false" customHeight="false" outlineLevel="0" collapsed="false">
      <c r="A12202" s="4" t="str">
        <f aca="false">B12202&amp;"|"&amp;C12202</f>
        <v>tdbR00001052 Phe-GAA|10</v>
      </c>
      <c r="B12202" s="4" t="s">
        <v>204</v>
      </c>
      <c r="C12202" s="4" t="s">
        <v>782</v>
      </c>
      <c r="D12202" s="4" t="n">
        <v>10</v>
      </c>
      <c r="E12202" s="8" t="s">
        <v>459</v>
      </c>
      <c r="F12202" s="7" t="s">
        <v>783</v>
      </c>
    </row>
    <row r="12203" customFormat="false" ht="15" hidden="false" customHeight="false" outlineLevel="0" collapsed="false">
      <c r="A12203" s="4" t="str">
        <f aca="false">B12203&amp;"|"&amp;C12203</f>
        <v>tdbR00001052 Phe-GAA|11</v>
      </c>
      <c r="B12203" s="4" t="s">
        <v>204</v>
      </c>
      <c r="C12203" s="4" t="s">
        <v>784</v>
      </c>
      <c r="D12203" s="4" t="n">
        <v>11</v>
      </c>
      <c r="E12203" s="8" t="s">
        <v>772</v>
      </c>
      <c r="F12203" s="7" t="s">
        <v>783</v>
      </c>
    </row>
    <row r="12204" customFormat="false" ht="15" hidden="false" customHeight="false" outlineLevel="0" collapsed="false">
      <c r="A12204" s="4" t="str">
        <f aca="false">B12204&amp;"|"&amp;C12204</f>
        <v>tdbR00001052 Phe-GAA|12</v>
      </c>
      <c r="B12204" s="4" t="s">
        <v>204</v>
      </c>
      <c r="C12204" s="4" t="s">
        <v>785</v>
      </c>
      <c r="D12204" s="4" t="n">
        <v>12</v>
      </c>
      <c r="E12204" s="8" t="s">
        <v>777</v>
      </c>
      <c r="F12204" s="7" t="s">
        <v>783</v>
      </c>
    </row>
    <row r="12205" customFormat="false" ht="15" hidden="false" customHeight="false" outlineLevel="0" collapsed="false">
      <c r="A12205" s="4" t="str">
        <f aca="false">B12205&amp;"|"&amp;C12205</f>
        <v>tdbR00001052 Phe-GAA|13</v>
      </c>
      <c r="B12205" s="4" t="s">
        <v>204</v>
      </c>
      <c r="C12205" s="4" t="s">
        <v>786</v>
      </c>
      <c r="D12205" s="4" t="n">
        <v>13</v>
      </c>
      <c r="E12205" s="8" t="s">
        <v>772</v>
      </c>
      <c r="F12205" s="7" t="s">
        <v>783</v>
      </c>
    </row>
    <row r="12206" customFormat="false" ht="15" hidden="false" customHeight="false" outlineLevel="0" collapsed="false">
      <c r="A12206" s="4" t="str">
        <f aca="false">B12206&amp;"|"&amp;C12206</f>
        <v>tdbR00001052 Phe-GAA|14</v>
      </c>
      <c r="B12206" s="4" t="s">
        <v>204</v>
      </c>
      <c r="C12206" s="4" t="s">
        <v>787</v>
      </c>
      <c r="D12206" s="4" t="n">
        <v>14</v>
      </c>
      <c r="E12206" s="19" t="s">
        <v>780</v>
      </c>
      <c r="F12206" s="20" t="s">
        <v>788</v>
      </c>
    </row>
    <row r="12207" customFormat="false" ht="15" hidden="false" customHeight="false" outlineLevel="0" collapsed="false">
      <c r="A12207" s="4" t="str">
        <f aca="false">B12207&amp;"|"&amp;C12207</f>
        <v>tdbR00001052 Phe-GAA|15</v>
      </c>
      <c r="B12207" s="4" t="s">
        <v>204</v>
      </c>
      <c r="C12207" s="4" t="s">
        <v>789</v>
      </c>
      <c r="D12207" s="4" t="n">
        <v>15</v>
      </c>
      <c r="E12207" s="19" t="s">
        <v>459</v>
      </c>
      <c r="F12207" s="20" t="s">
        <v>788</v>
      </c>
    </row>
    <row r="12208" customFormat="false" ht="15" hidden="false" customHeight="false" outlineLevel="0" collapsed="false">
      <c r="A12208" s="4" t="str">
        <f aca="false">B12208&amp;"|"&amp;C12208</f>
        <v>tdbR00001052 Phe-GAA|16</v>
      </c>
      <c r="B12208" s="4" t="s">
        <v>204</v>
      </c>
      <c r="C12208" s="4" t="s">
        <v>790</v>
      </c>
      <c r="D12208" s="4" t="n">
        <v>16</v>
      </c>
      <c r="E12208" s="19" t="s">
        <v>777</v>
      </c>
      <c r="F12208" s="20" t="s">
        <v>788</v>
      </c>
    </row>
    <row r="12209" customFormat="false" ht="15" hidden="false" customHeight="false" outlineLevel="0" collapsed="false">
      <c r="A12209" s="4" t="str">
        <f aca="false">B12209&amp;"|"&amp;C12209</f>
        <v>tdbR00001052 Phe-GAA|17</v>
      </c>
      <c r="B12209" s="4" t="s">
        <v>204</v>
      </c>
      <c r="C12209" s="4" t="s">
        <v>791</v>
      </c>
      <c r="D12209" s="4" t="n">
        <v>17</v>
      </c>
      <c r="E12209" s="19" t="s">
        <v>772</v>
      </c>
      <c r="F12209" s="20" t="s">
        <v>788</v>
      </c>
    </row>
    <row r="12210" customFormat="false" ht="15" hidden="false" customHeight="false" outlineLevel="0" collapsed="false">
      <c r="A12210" s="4" t="str">
        <f aca="false">B12210&amp;"|"&amp;C12210</f>
        <v>tdbR00001052 Phe-GAA|18</v>
      </c>
      <c r="B12210" s="4" t="s">
        <v>204</v>
      </c>
      <c r="C12210" s="4" t="s">
        <v>793</v>
      </c>
      <c r="D12210" s="4" t="n">
        <v>18</v>
      </c>
      <c r="E12210" s="19" t="s">
        <v>459</v>
      </c>
      <c r="F12210" s="20" t="s">
        <v>788</v>
      </c>
    </row>
    <row r="12211" customFormat="false" ht="15" hidden="false" customHeight="false" outlineLevel="0" collapsed="false">
      <c r="A12211" s="4" t="str">
        <f aca="false">B12211&amp;"|"&amp;C12211</f>
        <v>tdbR00001052 Phe-GAA|19</v>
      </c>
      <c r="B12211" s="4" t="s">
        <v>204</v>
      </c>
      <c r="C12211" s="4" t="s">
        <v>794</v>
      </c>
      <c r="D12211" s="4" t="n">
        <v>19</v>
      </c>
      <c r="E12211" s="19" t="s">
        <v>459</v>
      </c>
      <c r="F12211" s="20" t="s">
        <v>788</v>
      </c>
    </row>
    <row r="12212" customFormat="false" ht="15" hidden="false" customHeight="false" outlineLevel="0" collapsed="false">
      <c r="A12212" s="4" t="str">
        <f aca="false">B12212&amp;"|"&amp;C12212</f>
        <v>tdbR00001052 Phe-GAA|20</v>
      </c>
      <c r="B12212" s="4" t="s">
        <v>204</v>
      </c>
      <c r="C12212" s="4" t="s">
        <v>795</v>
      </c>
      <c r="D12212" s="4" t="n">
        <v>20</v>
      </c>
      <c r="E12212" s="19" t="s">
        <v>777</v>
      </c>
      <c r="F12212" s="20" t="s">
        <v>788</v>
      </c>
    </row>
    <row r="12213" customFormat="false" ht="15" hidden="false" customHeight="false" outlineLevel="0" collapsed="false">
      <c r="A12213" s="4" t="str">
        <f aca="false">B12213&amp;"|"&amp;C12213</f>
        <v>tdbR00001052 Phe-GAA|21</v>
      </c>
      <c r="B12213" s="4" t="s">
        <v>204</v>
      </c>
      <c r="C12213" s="4" t="s">
        <v>797</v>
      </c>
      <c r="D12213" s="4" t="n">
        <v>21</v>
      </c>
      <c r="E12213" s="19" t="s">
        <v>780</v>
      </c>
      <c r="F12213" s="20" t="s">
        <v>788</v>
      </c>
    </row>
    <row r="12214" customFormat="false" ht="15" hidden="false" customHeight="false" outlineLevel="0" collapsed="false">
      <c r="A12214" s="4" t="str">
        <f aca="false">B12214&amp;"|"&amp;C12214</f>
        <v>tdbR00001052 Phe-GAA|22</v>
      </c>
      <c r="B12214" s="4" t="s">
        <v>204</v>
      </c>
      <c r="C12214" s="4" t="s">
        <v>798</v>
      </c>
      <c r="D12214" s="4" t="n">
        <v>22</v>
      </c>
      <c r="E12214" s="8" t="s">
        <v>459</v>
      </c>
      <c r="F12214" s="7" t="s">
        <v>783</v>
      </c>
    </row>
    <row r="12215" customFormat="false" ht="15" hidden="false" customHeight="false" outlineLevel="0" collapsed="false">
      <c r="A12215" s="4" t="str">
        <f aca="false">B12215&amp;"|"&amp;C12215</f>
        <v>tdbR00001052 Phe-GAA|23</v>
      </c>
      <c r="B12215" s="4" t="s">
        <v>204</v>
      </c>
      <c r="C12215" s="4" t="s">
        <v>799</v>
      </c>
      <c r="D12215" s="4" t="n">
        <v>23</v>
      </c>
      <c r="E12215" s="8" t="s">
        <v>780</v>
      </c>
      <c r="F12215" s="7" t="s">
        <v>783</v>
      </c>
    </row>
    <row r="12216" customFormat="false" ht="15" hidden="false" customHeight="false" outlineLevel="0" collapsed="false">
      <c r="A12216" s="4" t="str">
        <f aca="false">B12216&amp;"|"&amp;C12216</f>
        <v>tdbR00001052 Phe-GAA|24</v>
      </c>
      <c r="B12216" s="4" t="s">
        <v>204</v>
      </c>
      <c r="C12216" s="4" t="s">
        <v>800</v>
      </c>
      <c r="D12216" s="4" t="n">
        <v>24</v>
      </c>
      <c r="E12216" s="8" t="s">
        <v>459</v>
      </c>
      <c r="F12216" s="7" t="s">
        <v>783</v>
      </c>
    </row>
    <row r="12217" customFormat="false" ht="15" hidden="false" customHeight="false" outlineLevel="0" collapsed="false">
      <c r="A12217" s="4" t="str">
        <f aca="false">B12217&amp;"|"&amp;C12217</f>
        <v>tdbR00001052 Phe-GAA|25</v>
      </c>
      <c r="B12217" s="4" t="s">
        <v>204</v>
      </c>
      <c r="C12217" s="4" t="s">
        <v>801</v>
      </c>
      <c r="D12217" s="4" t="n">
        <v>25</v>
      </c>
      <c r="E12217" s="8" t="s">
        <v>772</v>
      </c>
      <c r="F12217" s="7" t="s">
        <v>783</v>
      </c>
    </row>
    <row r="12218" customFormat="false" ht="15" hidden="false" customHeight="false" outlineLevel="0" collapsed="false">
      <c r="A12218" s="4" t="str">
        <f aca="false">B12218&amp;"|"&amp;C12218</f>
        <v>tdbR00001052 Phe-GAA|26</v>
      </c>
      <c r="B12218" s="4" t="s">
        <v>204</v>
      </c>
      <c r="C12218" s="4" t="s">
        <v>802</v>
      </c>
      <c r="D12218" s="4" t="n">
        <v>26</v>
      </c>
      <c r="E12218" s="3" t="s">
        <v>780</v>
      </c>
      <c r="F12218" s="4" t="s">
        <v>803</v>
      </c>
    </row>
    <row r="12219" customFormat="false" ht="15" hidden="false" customHeight="false" outlineLevel="0" collapsed="false">
      <c r="A12219" s="4" t="str">
        <f aca="false">B12219&amp;"|"&amp;C12219</f>
        <v>tdbR00001052 Phe-GAA|27</v>
      </c>
      <c r="B12219" s="4" t="s">
        <v>204</v>
      </c>
      <c r="C12219" s="4" t="s">
        <v>804</v>
      </c>
      <c r="D12219" s="4" t="n">
        <v>27</v>
      </c>
      <c r="E12219" s="21" t="s">
        <v>459</v>
      </c>
      <c r="F12219" s="22" t="s">
        <v>805</v>
      </c>
    </row>
    <row r="12220" customFormat="false" ht="15" hidden="false" customHeight="false" outlineLevel="0" collapsed="false">
      <c r="A12220" s="4" t="str">
        <f aca="false">B12220&amp;"|"&amp;C12220</f>
        <v>tdbR00001052 Phe-GAA|28</v>
      </c>
      <c r="B12220" s="4" t="s">
        <v>204</v>
      </c>
      <c r="C12220" s="4" t="s">
        <v>806</v>
      </c>
      <c r="D12220" s="4" t="n">
        <v>28</v>
      </c>
      <c r="E12220" s="21" t="s">
        <v>780</v>
      </c>
      <c r="F12220" s="22" t="s">
        <v>805</v>
      </c>
    </row>
    <row r="12221" customFormat="false" ht="15" hidden="false" customHeight="false" outlineLevel="0" collapsed="false">
      <c r="A12221" s="4" t="str">
        <f aca="false">B12221&amp;"|"&amp;C12221</f>
        <v>tdbR00001052 Phe-GAA|29</v>
      </c>
      <c r="B12221" s="4" t="s">
        <v>204</v>
      </c>
      <c r="C12221" s="4" t="s">
        <v>807</v>
      </c>
      <c r="D12221" s="4" t="n">
        <v>29</v>
      </c>
      <c r="E12221" s="21" t="s">
        <v>459</v>
      </c>
      <c r="F12221" s="22" t="s">
        <v>805</v>
      </c>
    </row>
    <row r="12222" customFormat="false" ht="15" hidden="false" customHeight="false" outlineLevel="0" collapsed="false">
      <c r="A12222" s="4" t="str">
        <f aca="false">B12222&amp;"|"&amp;C12222</f>
        <v>tdbR00001052 Phe-GAA|30</v>
      </c>
      <c r="B12222" s="4" t="s">
        <v>204</v>
      </c>
      <c r="C12222" s="4" t="s">
        <v>808</v>
      </c>
      <c r="D12222" s="4" t="n">
        <v>30</v>
      </c>
      <c r="E12222" s="21" t="s">
        <v>459</v>
      </c>
      <c r="F12222" s="22" t="s">
        <v>805</v>
      </c>
    </row>
    <row r="12223" customFormat="false" ht="15" hidden="false" customHeight="false" outlineLevel="0" collapsed="false">
      <c r="A12223" s="4" t="str">
        <f aca="false">B12223&amp;"|"&amp;C12223</f>
        <v>tdbR00001052 Phe-GAA|31</v>
      </c>
      <c r="B12223" s="4" t="s">
        <v>204</v>
      </c>
      <c r="C12223" s="4" t="s">
        <v>809</v>
      </c>
      <c r="D12223" s="4" t="n">
        <v>31</v>
      </c>
      <c r="E12223" s="21" t="s">
        <v>780</v>
      </c>
      <c r="F12223" s="22" t="s">
        <v>805</v>
      </c>
    </row>
    <row r="12224" customFormat="false" ht="15" hidden="false" customHeight="false" outlineLevel="0" collapsed="false">
      <c r="A12224" s="4" t="str">
        <f aca="false">B12224&amp;"|"&amp;C12224</f>
        <v>tdbR00001052 Phe-GAA|32</v>
      </c>
      <c r="B12224" s="4" t="s">
        <v>204</v>
      </c>
      <c r="C12224" s="4" t="s">
        <v>810</v>
      </c>
      <c r="D12224" s="4" t="n">
        <v>32</v>
      </c>
      <c r="E12224" s="19" t="s">
        <v>777</v>
      </c>
      <c r="F12224" s="20" t="s">
        <v>811</v>
      </c>
    </row>
    <row r="12225" customFormat="false" ht="15" hidden="false" customHeight="false" outlineLevel="0" collapsed="false">
      <c r="A12225" s="4" t="str">
        <f aca="false">B12225&amp;"|"&amp;C12225</f>
        <v>tdbR00001052 Phe-GAA|33</v>
      </c>
      <c r="B12225" s="4" t="s">
        <v>204</v>
      </c>
      <c r="C12225" s="4" t="s">
        <v>812</v>
      </c>
      <c r="D12225" s="4" t="n">
        <v>33</v>
      </c>
      <c r="E12225" s="19" t="s">
        <v>777</v>
      </c>
      <c r="F12225" s="20" t="s">
        <v>811</v>
      </c>
    </row>
    <row r="12226" customFormat="false" ht="15" hidden="false" customHeight="false" outlineLevel="0" collapsed="false">
      <c r="A12226" s="4" t="str">
        <f aca="false">B12226&amp;"|"&amp;C12226</f>
        <v>tdbR00001052 Phe-GAA|34</v>
      </c>
      <c r="B12226" s="4" t="s">
        <v>204</v>
      </c>
      <c r="C12226" s="4" t="s">
        <v>813</v>
      </c>
      <c r="D12226" s="4" t="n">
        <v>34</v>
      </c>
      <c r="E12226" s="19" t="s">
        <v>459</v>
      </c>
      <c r="F12226" s="20" t="s">
        <v>811</v>
      </c>
    </row>
    <row r="12227" customFormat="false" ht="15" hidden="false" customHeight="false" outlineLevel="0" collapsed="false">
      <c r="A12227" s="4" t="str">
        <f aca="false">B12227&amp;"|"&amp;C12227</f>
        <v>tdbR00001052 Phe-GAA|35</v>
      </c>
      <c r="B12227" s="4" t="s">
        <v>204</v>
      </c>
      <c r="C12227" s="4" t="s">
        <v>814</v>
      </c>
      <c r="D12227" s="4" t="n">
        <v>35</v>
      </c>
      <c r="E12227" s="19" t="s">
        <v>780</v>
      </c>
      <c r="F12227" s="20" t="s">
        <v>811</v>
      </c>
    </row>
    <row r="12228" customFormat="false" ht="15" hidden="false" customHeight="false" outlineLevel="0" collapsed="false">
      <c r="A12228" s="4" t="str">
        <f aca="false">B12228&amp;"|"&amp;C12228</f>
        <v>tdbR00001052 Phe-GAA|36</v>
      </c>
      <c r="B12228" s="4" t="s">
        <v>204</v>
      </c>
      <c r="C12228" s="4" t="s">
        <v>815</v>
      </c>
      <c r="D12228" s="4" t="n">
        <v>36</v>
      </c>
      <c r="E12228" s="19" t="s">
        <v>780</v>
      </c>
      <c r="F12228" s="20" t="s">
        <v>811</v>
      </c>
    </row>
    <row r="12229" customFormat="false" ht="15" hidden="false" customHeight="false" outlineLevel="0" collapsed="false">
      <c r="A12229" s="4" t="str">
        <f aca="false">B12229&amp;"|"&amp;C12229</f>
        <v>tdbR00001052 Phe-GAA|37</v>
      </c>
      <c r="B12229" s="4" t="s">
        <v>204</v>
      </c>
      <c r="C12229" s="4" t="s">
        <v>816</v>
      </c>
      <c r="D12229" s="4" t="n">
        <v>37</v>
      </c>
      <c r="E12229" s="19" t="s">
        <v>780</v>
      </c>
      <c r="F12229" s="20" t="s">
        <v>811</v>
      </c>
    </row>
    <row r="12230" customFormat="false" ht="15" hidden="false" customHeight="false" outlineLevel="0" collapsed="false">
      <c r="A12230" s="4" t="str">
        <f aca="false">B12230&amp;"|"&amp;C12230</f>
        <v>tdbR00001052 Phe-GAA|38</v>
      </c>
      <c r="B12230" s="4" t="s">
        <v>204</v>
      </c>
      <c r="C12230" s="4" t="s">
        <v>817</v>
      </c>
      <c r="D12230" s="4" t="n">
        <v>38</v>
      </c>
      <c r="E12230" s="19" t="s">
        <v>780</v>
      </c>
      <c r="F12230" s="20" t="s">
        <v>811</v>
      </c>
    </row>
    <row r="12231" customFormat="false" ht="15" hidden="false" customHeight="false" outlineLevel="0" collapsed="false">
      <c r="A12231" s="4" t="str">
        <f aca="false">B12231&amp;"|"&amp;C12231</f>
        <v>tdbR00001052 Phe-GAA|39</v>
      </c>
      <c r="B12231" s="4" t="s">
        <v>204</v>
      </c>
      <c r="C12231" s="4" t="s">
        <v>818</v>
      </c>
      <c r="D12231" s="4" t="n">
        <v>39</v>
      </c>
      <c r="E12231" s="21" t="s">
        <v>777</v>
      </c>
      <c r="F12231" s="22" t="s">
        <v>805</v>
      </c>
    </row>
    <row r="12232" customFormat="false" ht="15" hidden="false" customHeight="false" outlineLevel="0" collapsed="false">
      <c r="A12232" s="4" t="str">
        <f aca="false">B12232&amp;"|"&amp;C12232</f>
        <v>tdbR00001052 Phe-GAA|40</v>
      </c>
      <c r="B12232" s="4" t="s">
        <v>204</v>
      </c>
      <c r="C12232" s="4" t="s">
        <v>819</v>
      </c>
      <c r="D12232" s="4" t="n">
        <v>40</v>
      </c>
      <c r="E12232" s="21" t="s">
        <v>772</v>
      </c>
      <c r="F12232" s="22" t="s">
        <v>805</v>
      </c>
    </row>
    <row r="12233" customFormat="false" ht="15" hidden="false" customHeight="false" outlineLevel="0" collapsed="false">
      <c r="A12233" s="4" t="str">
        <f aca="false">B12233&amp;"|"&amp;C12233</f>
        <v>tdbR00001052 Phe-GAA|41</v>
      </c>
      <c r="B12233" s="4" t="s">
        <v>204</v>
      </c>
      <c r="C12233" s="4" t="s">
        <v>820</v>
      </c>
      <c r="D12233" s="4" t="n">
        <v>41</v>
      </c>
      <c r="E12233" s="21" t="s">
        <v>772</v>
      </c>
      <c r="F12233" s="22" t="s">
        <v>805</v>
      </c>
    </row>
    <row r="12234" customFormat="false" ht="15" hidden="false" customHeight="false" outlineLevel="0" collapsed="false">
      <c r="A12234" s="4" t="str">
        <f aca="false">B12234&amp;"|"&amp;C12234</f>
        <v>tdbR00001052 Phe-GAA|42</v>
      </c>
      <c r="B12234" s="4" t="s">
        <v>204</v>
      </c>
      <c r="C12234" s="4" t="s">
        <v>821</v>
      </c>
      <c r="D12234" s="4" t="n">
        <v>42</v>
      </c>
      <c r="E12234" s="21" t="s">
        <v>777</v>
      </c>
      <c r="F12234" s="22" t="s">
        <v>805</v>
      </c>
    </row>
    <row r="12235" customFormat="false" ht="15" hidden="false" customHeight="false" outlineLevel="0" collapsed="false">
      <c r="A12235" s="4" t="str">
        <f aca="false">B12235&amp;"|"&amp;C12235</f>
        <v>tdbR00001052 Phe-GAA|43</v>
      </c>
      <c r="B12235" s="4" t="s">
        <v>204</v>
      </c>
      <c r="C12235" s="4" t="s">
        <v>822</v>
      </c>
      <c r="D12235" s="4" t="n">
        <v>43</v>
      </c>
      <c r="E12235" s="21" t="s">
        <v>772</v>
      </c>
      <c r="F12235" s="22" t="s">
        <v>805</v>
      </c>
    </row>
    <row r="12236" customFormat="false" ht="15" hidden="false" customHeight="false" outlineLevel="0" collapsed="false">
      <c r="A12236" s="4" t="str">
        <f aca="false">B12236&amp;"|"&amp;C12236</f>
        <v>tdbR00001052 Phe-GAA|44</v>
      </c>
      <c r="B12236" s="4" t="s">
        <v>204</v>
      </c>
      <c r="C12236" s="4" t="s">
        <v>823</v>
      </c>
      <c r="D12236" s="4" t="n">
        <v>44</v>
      </c>
      <c r="E12236" s="19" t="s">
        <v>459</v>
      </c>
      <c r="F12236" s="20" t="s">
        <v>824</v>
      </c>
    </row>
    <row r="12237" customFormat="false" ht="15" hidden="false" customHeight="false" outlineLevel="0" collapsed="false">
      <c r="A12237" s="4" t="str">
        <f aca="false">B12237&amp;"|"&amp;C12237</f>
        <v>tdbR00001052 Phe-GAA|45</v>
      </c>
      <c r="B12237" s="4" t="s">
        <v>204</v>
      </c>
      <c r="C12237" s="4" t="s">
        <v>825</v>
      </c>
      <c r="D12237" s="4" t="n">
        <v>45</v>
      </c>
      <c r="E12237" s="19" t="s">
        <v>777</v>
      </c>
      <c r="F12237" s="20" t="s">
        <v>824</v>
      </c>
    </row>
    <row r="12238" customFormat="false" ht="15" hidden="false" customHeight="false" outlineLevel="0" collapsed="false">
      <c r="A12238" s="4" t="str">
        <f aca="false">B12238&amp;"|"&amp;C12238</f>
        <v>tdbR00001052 Phe-GAA|46</v>
      </c>
      <c r="B12238" s="4" t="s">
        <v>204</v>
      </c>
      <c r="C12238" s="4" t="s">
        <v>826</v>
      </c>
      <c r="D12238" s="4" t="n">
        <v>46</v>
      </c>
      <c r="E12238" s="19" t="s">
        <v>459</v>
      </c>
      <c r="F12238" s="20" t="s">
        <v>824</v>
      </c>
    </row>
    <row r="12239" customFormat="false" ht="15" hidden="false" customHeight="false" outlineLevel="0" collapsed="false">
      <c r="A12239" s="4" t="str">
        <f aca="false">B12239&amp;"|"&amp;C12239</f>
        <v>tdbR00001052 Phe-GAA|47</v>
      </c>
      <c r="B12239" s="4" t="s">
        <v>204</v>
      </c>
      <c r="C12239" s="4" t="s">
        <v>827</v>
      </c>
      <c r="D12239" s="4" t="n">
        <v>47</v>
      </c>
      <c r="E12239" s="19" t="s">
        <v>777</v>
      </c>
      <c r="F12239" s="20" t="s">
        <v>824</v>
      </c>
    </row>
    <row r="12240" customFormat="false" ht="15" hidden="false" customHeight="false" outlineLevel="0" collapsed="false">
      <c r="A12240" s="4" t="str">
        <f aca="false">B12240&amp;"|"&amp;C12240</f>
        <v>tdbR00001052 Phe-GAA|48</v>
      </c>
      <c r="B12240" s="4" t="s">
        <v>204</v>
      </c>
      <c r="C12240" s="4" t="s">
        <v>828</v>
      </c>
      <c r="D12240" s="4" t="n">
        <v>48</v>
      </c>
      <c r="E12240" s="19" t="s">
        <v>772</v>
      </c>
      <c r="F12240" s="20" t="s">
        <v>824</v>
      </c>
    </row>
    <row r="12241" customFormat="false" ht="15" hidden="false" customHeight="false" outlineLevel="0" collapsed="false">
      <c r="A12241" s="4" t="str">
        <f aca="false">B12241&amp;"|"&amp;C12241</f>
        <v>tdbR00001052 Phe-GAA|49</v>
      </c>
      <c r="B12241" s="4" t="s">
        <v>204</v>
      </c>
      <c r="C12241" s="4" t="s">
        <v>829</v>
      </c>
      <c r="D12241" s="4" t="n">
        <v>49</v>
      </c>
      <c r="E12241" s="23" t="s">
        <v>459</v>
      </c>
      <c r="F12241" s="10" t="s">
        <v>830</v>
      </c>
    </row>
    <row r="12242" customFormat="false" ht="15" hidden="false" customHeight="false" outlineLevel="0" collapsed="false">
      <c r="A12242" s="4" t="str">
        <f aca="false">B12242&amp;"|"&amp;C12242</f>
        <v>tdbR00001052 Phe-GAA|50</v>
      </c>
      <c r="B12242" s="4" t="s">
        <v>204</v>
      </c>
      <c r="C12242" s="4" t="s">
        <v>831</v>
      </c>
      <c r="D12242" s="4" t="n">
        <v>50</v>
      </c>
      <c r="E12242" s="23" t="s">
        <v>459</v>
      </c>
      <c r="F12242" s="10" t="s">
        <v>830</v>
      </c>
    </row>
    <row r="12243" customFormat="false" ht="15" hidden="false" customHeight="false" outlineLevel="0" collapsed="false">
      <c r="A12243" s="4" t="str">
        <f aca="false">B12243&amp;"|"&amp;C12243</f>
        <v>tdbR00001052 Phe-GAA|51</v>
      </c>
      <c r="B12243" s="4" t="s">
        <v>204</v>
      </c>
      <c r="C12243" s="4" t="s">
        <v>832</v>
      </c>
      <c r="D12243" s="4" t="n">
        <v>51</v>
      </c>
      <c r="E12243" s="23" t="s">
        <v>777</v>
      </c>
      <c r="F12243" s="10" t="s">
        <v>830</v>
      </c>
    </row>
    <row r="12244" customFormat="false" ht="15" hidden="false" customHeight="false" outlineLevel="0" collapsed="false">
      <c r="A12244" s="4" t="str">
        <f aca="false">B12244&amp;"|"&amp;C12244</f>
        <v>tdbR00001052 Phe-GAA|52</v>
      </c>
      <c r="B12244" s="4" t="s">
        <v>204</v>
      </c>
      <c r="C12244" s="4" t="s">
        <v>833</v>
      </c>
      <c r="D12244" s="4" t="n">
        <v>52</v>
      </c>
      <c r="E12244" s="23" t="s">
        <v>459</v>
      </c>
      <c r="F12244" s="10" t="s">
        <v>830</v>
      </c>
    </row>
    <row r="12245" customFormat="false" ht="15" hidden="false" customHeight="false" outlineLevel="0" collapsed="false">
      <c r="A12245" s="4" t="str">
        <f aca="false">B12245&amp;"|"&amp;C12245</f>
        <v>tdbR00001052 Phe-GAA|53</v>
      </c>
      <c r="B12245" s="4" t="s">
        <v>204</v>
      </c>
      <c r="C12245" s="4" t="s">
        <v>834</v>
      </c>
      <c r="D12245" s="4" t="n">
        <v>53</v>
      </c>
      <c r="E12245" s="23" t="s">
        <v>459</v>
      </c>
      <c r="F12245" s="10" t="s">
        <v>830</v>
      </c>
    </row>
    <row r="12246" customFormat="false" ht="15" hidden="false" customHeight="false" outlineLevel="0" collapsed="false">
      <c r="A12246" s="4" t="str">
        <f aca="false">B12246&amp;"|"&amp;C12246</f>
        <v>tdbR00001052 Phe-GAA|54</v>
      </c>
      <c r="B12246" s="4" t="s">
        <v>204</v>
      </c>
      <c r="C12246" s="4" t="s">
        <v>835</v>
      </c>
      <c r="D12246" s="4" t="n">
        <v>54</v>
      </c>
      <c r="E12246" s="19" t="s">
        <v>777</v>
      </c>
      <c r="F12246" s="20" t="s">
        <v>836</v>
      </c>
    </row>
    <row r="12247" customFormat="false" ht="15" hidden="false" customHeight="false" outlineLevel="0" collapsed="false">
      <c r="A12247" s="4" t="str">
        <f aca="false">B12247&amp;"|"&amp;C12247</f>
        <v>tdbR00001052 Phe-GAA|55</v>
      </c>
      <c r="B12247" s="4" t="s">
        <v>204</v>
      </c>
      <c r="C12247" s="4" t="s">
        <v>837</v>
      </c>
      <c r="D12247" s="4" t="n">
        <v>55</v>
      </c>
      <c r="E12247" s="19" t="s">
        <v>777</v>
      </c>
      <c r="F12247" s="20" t="s">
        <v>836</v>
      </c>
    </row>
    <row r="12248" customFormat="false" ht="15" hidden="false" customHeight="false" outlineLevel="0" collapsed="false">
      <c r="A12248" s="4" t="str">
        <f aca="false">B12248&amp;"|"&amp;C12248</f>
        <v>tdbR00001052 Phe-GAA|56</v>
      </c>
      <c r="B12248" s="4" t="s">
        <v>204</v>
      </c>
      <c r="C12248" s="4" t="s">
        <v>838</v>
      </c>
      <c r="D12248" s="4" t="n">
        <v>56</v>
      </c>
      <c r="E12248" s="19" t="s">
        <v>772</v>
      </c>
      <c r="F12248" s="20" t="s">
        <v>836</v>
      </c>
    </row>
    <row r="12249" customFormat="false" ht="15" hidden="false" customHeight="false" outlineLevel="0" collapsed="false">
      <c r="A12249" s="4" t="str">
        <f aca="false">B12249&amp;"|"&amp;C12249</f>
        <v>tdbR00001052 Phe-GAA|57</v>
      </c>
      <c r="B12249" s="4" t="s">
        <v>204</v>
      </c>
      <c r="C12249" s="4" t="s">
        <v>839</v>
      </c>
      <c r="D12249" s="4" t="n">
        <v>57</v>
      </c>
      <c r="E12249" s="19" t="s">
        <v>459</v>
      </c>
      <c r="F12249" s="20" t="s">
        <v>836</v>
      </c>
    </row>
    <row r="12250" customFormat="false" ht="15" hidden="false" customHeight="false" outlineLevel="0" collapsed="false">
      <c r="A12250" s="4" t="str">
        <f aca="false">B12250&amp;"|"&amp;C12250</f>
        <v>tdbR00001052 Phe-GAA|58</v>
      </c>
      <c r="B12250" s="4" t="s">
        <v>204</v>
      </c>
      <c r="C12250" s="4" t="s">
        <v>840</v>
      </c>
      <c r="D12250" s="4" t="n">
        <v>58</v>
      </c>
      <c r="E12250" s="19" t="s">
        <v>780</v>
      </c>
      <c r="F12250" s="20" t="s">
        <v>836</v>
      </c>
    </row>
    <row r="12251" customFormat="false" ht="15" hidden="false" customHeight="false" outlineLevel="0" collapsed="false">
      <c r="A12251" s="4" t="str">
        <f aca="false">B12251&amp;"|"&amp;C12251</f>
        <v>tdbR00001052 Phe-GAA|59</v>
      </c>
      <c r="B12251" s="4" t="s">
        <v>204</v>
      </c>
      <c r="C12251" s="4" t="s">
        <v>841</v>
      </c>
      <c r="D12251" s="4" t="n">
        <v>59</v>
      </c>
      <c r="E12251" s="19" t="s">
        <v>777</v>
      </c>
      <c r="F12251" s="20" t="s">
        <v>836</v>
      </c>
    </row>
    <row r="12252" customFormat="false" ht="15" hidden="false" customHeight="false" outlineLevel="0" collapsed="false">
      <c r="A12252" s="4" t="str">
        <f aca="false">B12252&amp;"|"&amp;C12252</f>
        <v>tdbR00001052 Phe-GAA|60</v>
      </c>
      <c r="B12252" s="4" t="s">
        <v>204</v>
      </c>
      <c r="C12252" s="4" t="s">
        <v>842</v>
      </c>
      <c r="D12252" s="4" t="n">
        <v>60</v>
      </c>
      <c r="E12252" s="19" t="s">
        <v>777</v>
      </c>
      <c r="F12252" s="20" t="s">
        <v>836</v>
      </c>
    </row>
    <row r="12253" customFormat="false" ht="15" hidden="false" customHeight="false" outlineLevel="0" collapsed="false">
      <c r="A12253" s="4" t="str">
        <f aca="false">B12253&amp;"|"&amp;C12253</f>
        <v>tdbR00001052 Phe-GAA|61</v>
      </c>
      <c r="B12253" s="4" t="s">
        <v>204</v>
      </c>
      <c r="C12253" s="4" t="s">
        <v>843</v>
      </c>
      <c r="D12253" s="4" t="n">
        <v>61</v>
      </c>
      <c r="E12253" s="23" t="s">
        <v>772</v>
      </c>
      <c r="F12253" s="10" t="s">
        <v>830</v>
      </c>
    </row>
    <row r="12254" customFormat="false" ht="15" hidden="false" customHeight="false" outlineLevel="0" collapsed="false">
      <c r="A12254" s="4" t="str">
        <f aca="false">B12254&amp;"|"&amp;C12254</f>
        <v>tdbR00001052 Phe-GAA|62</v>
      </c>
      <c r="B12254" s="4" t="s">
        <v>204</v>
      </c>
      <c r="C12254" s="4" t="s">
        <v>844</v>
      </c>
      <c r="D12254" s="4" t="n">
        <v>62</v>
      </c>
      <c r="E12254" s="23" t="s">
        <v>772</v>
      </c>
      <c r="F12254" s="10" t="s">
        <v>830</v>
      </c>
    </row>
    <row r="12255" customFormat="false" ht="15" hidden="false" customHeight="false" outlineLevel="0" collapsed="false">
      <c r="A12255" s="4" t="str">
        <f aca="false">B12255&amp;"|"&amp;C12255</f>
        <v>tdbR00001052 Phe-GAA|63</v>
      </c>
      <c r="B12255" s="4" t="s">
        <v>204</v>
      </c>
      <c r="C12255" s="4" t="s">
        <v>845</v>
      </c>
      <c r="D12255" s="4" t="n">
        <v>63</v>
      </c>
      <c r="E12255" s="23" t="s">
        <v>459</v>
      </c>
      <c r="F12255" s="10" t="s">
        <v>830</v>
      </c>
    </row>
    <row r="12256" customFormat="false" ht="15" hidden="false" customHeight="false" outlineLevel="0" collapsed="false">
      <c r="A12256" s="4" t="str">
        <f aca="false">B12256&amp;"|"&amp;C12256</f>
        <v>tdbR00001052 Phe-GAA|64</v>
      </c>
      <c r="B12256" s="4" t="s">
        <v>204</v>
      </c>
      <c r="C12256" s="4" t="s">
        <v>846</v>
      </c>
      <c r="D12256" s="4" t="n">
        <v>64</v>
      </c>
      <c r="E12256" s="23" t="s">
        <v>772</v>
      </c>
      <c r="F12256" s="10" t="s">
        <v>830</v>
      </c>
    </row>
    <row r="12257" customFormat="false" ht="15" hidden="false" customHeight="false" outlineLevel="0" collapsed="false">
      <c r="A12257" s="4" t="str">
        <f aca="false">B12257&amp;"|"&amp;C12257</f>
        <v>tdbR00001052 Phe-GAA|65</v>
      </c>
      <c r="B12257" s="4" t="s">
        <v>204</v>
      </c>
      <c r="C12257" s="4" t="s">
        <v>847</v>
      </c>
      <c r="D12257" s="4" t="n">
        <v>65</v>
      </c>
      <c r="E12257" s="23" t="s">
        <v>772</v>
      </c>
      <c r="F12257" s="10" t="s">
        <v>830</v>
      </c>
    </row>
    <row r="12258" customFormat="false" ht="15" hidden="false" customHeight="false" outlineLevel="0" collapsed="false">
      <c r="A12258" s="4" t="str">
        <f aca="false">B12258&amp;"|"&amp;C12258</f>
        <v>tdbR00001052 Phe-GAA|66</v>
      </c>
      <c r="B12258" s="4" t="s">
        <v>204</v>
      </c>
      <c r="C12258" s="4" t="s">
        <v>848</v>
      </c>
      <c r="D12258" s="4" t="n">
        <v>66</v>
      </c>
      <c r="E12258" s="17" t="s">
        <v>777</v>
      </c>
      <c r="F12258" s="18" t="s">
        <v>768</v>
      </c>
    </row>
    <row r="12259" customFormat="false" ht="15" hidden="false" customHeight="false" outlineLevel="0" collapsed="false">
      <c r="A12259" s="4" t="str">
        <f aca="false">B12259&amp;"|"&amp;C12259</f>
        <v>tdbR00001052 Phe-GAA|67</v>
      </c>
      <c r="B12259" s="4" t="s">
        <v>204</v>
      </c>
      <c r="C12259" s="4" t="s">
        <v>849</v>
      </c>
      <c r="D12259" s="4" t="n">
        <v>67</v>
      </c>
      <c r="E12259" s="17" t="s">
        <v>772</v>
      </c>
      <c r="F12259" s="18" t="s">
        <v>768</v>
      </c>
    </row>
    <row r="12260" customFormat="false" ht="15" hidden="false" customHeight="false" outlineLevel="0" collapsed="false">
      <c r="A12260" s="4" t="str">
        <f aca="false">B12260&amp;"|"&amp;C12260</f>
        <v>tdbR00001052 Phe-GAA|68</v>
      </c>
      <c r="B12260" s="4" t="s">
        <v>204</v>
      </c>
      <c r="C12260" s="4" t="s">
        <v>850</v>
      </c>
      <c r="D12260" s="4" t="n">
        <v>68</v>
      </c>
      <c r="E12260" s="17" t="s">
        <v>772</v>
      </c>
      <c r="F12260" s="18" t="s">
        <v>768</v>
      </c>
    </row>
    <row r="12261" customFormat="false" ht="15" hidden="false" customHeight="false" outlineLevel="0" collapsed="false">
      <c r="A12261" s="4" t="str">
        <f aca="false">B12261&amp;"|"&amp;C12261</f>
        <v>tdbR00001052 Phe-GAA|69</v>
      </c>
      <c r="B12261" s="4" t="s">
        <v>204</v>
      </c>
      <c r="C12261" s="4" t="s">
        <v>851</v>
      </c>
      <c r="D12261" s="4" t="n">
        <v>69</v>
      </c>
      <c r="E12261" s="17" t="s">
        <v>459</v>
      </c>
      <c r="F12261" s="18" t="s">
        <v>768</v>
      </c>
    </row>
    <row r="12262" customFormat="false" ht="15" hidden="false" customHeight="false" outlineLevel="0" collapsed="false">
      <c r="A12262" s="4" t="str">
        <f aca="false">B12262&amp;"|"&amp;C12262</f>
        <v>tdbR00001052 Phe-GAA|70</v>
      </c>
      <c r="B12262" s="4" t="s">
        <v>204</v>
      </c>
      <c r="C12262" s="4" t="s">
        <v>852</v>
      </c>
      <c r="D12262" s="4" t="n">
        <v>70</v>
      </c>
      <c r="E12262" s="17" t="s">
        <v>459</v>
      </c>
      <c r="F12262" s="18" t="s">
        <v>768</v>
      </c>
    </row>
    <row r="12263" customFormat="false" ht="15" hidden="false" customHeight="false" outlineLevel="0" collapsed="false">
      <c r="A12263" s="4" t="str">
        <f aca="false">B12263&amp;"|"&amp;C12263</f>
        <v>tdbR00001052 Phe-GAA|71</v>
      </c>
      <c r="B12263" s="4" t="s">
        <v>204</v>
      </c>
      <c r="C12263" s="4" t="s">
        <v>853</v>
      </c>
      <c r="D12263" s="4" t="n">
        <v>71</v>
      </c>
      <c r="E12263" s="17" t="s">
        <v>459</v>
      </c>
      <c r="F12263" s="18" t="s">
        <v>768</v>
      </c>
    </row>
    <row r="12264" customFormat="false" ht="15" hidden="false" customHeight="false" outlineLevel="0" collapsed="false">
      <c r="A12264" s="4" t="str">
        <f aca="false">B12264&amp;"|"&amp;C12264</f>
        <v>tdbR00001052 Phe-GAA|72</v>
      </c>
      <c r="B12264" s="4" t="s">
        <v>204</v>
      </c>
      <c r="C12264" s="4" t="s">
        <v>854</v>
      </c>
      <c r="D12264" s="4" t="n">
        <v>72</v>
      </c>
      <c r="E12264" s="17" t="s">
        <v>772</v>
      </c>
      <c r="F12264" s="18" t="s">
        <v>768</v>
      </c>
    </row>
    <row r="12265" customFormat="false" ht="15" hidden="false" customHeight="false" outlineLevel="0" collapsed="false">
      <c r="A12265" s="4" t="str">
        <f aca="false">B12265&amp;"|"&amp;C12265</f>
        <v>tdbR00001053 Pro-GGG|1</v>
      </c>
      <c r="B12265" s="4" t="s">
        <v>205</v>
      </c>
      <c r="C12265" s="4" t="s">
        <v>767</v>
      </c>
      <c r="D12265" s="4" t="n">
        <v>1</v>
      </c>
      <c r="E12265" s="17" t="s">
        <v>772</v>
      </c>
      <c r="F12265" s="18" t="s">
        <v>768</v>
      </c>
    </row>
    <row r="12266" customFormat="false" ht="15" hidden="false" customHeight="false" outlineLevel="0" collapsed="false">
      <c r="A12266" s="4" t="str">
        <f aca="false">B12266&amp;"|"&amp;C12266</f>
        <v>tdbR00001053 Pro-GGG|2</v>
      </c>
      <c r="B12266" s="4" t="s">
        <v>205</v>
      </c>
      <c r="C12266" s="4" t="s">
        <v>769</v>
      </c>
      <c r="D12266" s="4" t="n">
        <v>2</v>
      </c>
      <c r="E12266" s="17" t="s">
        <v>459</v>
      </c>
      <c r="F12266" s="18" t="s">
        <v>768</v>
      </c>
    </row>
    <row r="12267" customFormat="false" ht="15" hidden="false" customHeight="false" outlineLevel="0" collapsed="false">
      <c r="A12267" s="4" t="str">
        <f aca="false">B12267&amp;"|"&amp;C12267</f>
        <v>tdbR00001053 Pro-GGG|3</v>
      </c>
      <c r="B12267" s="4" t="s">
        <v>205</v>
      </c>
      <c r="C12267" s="4" t="s">
        <v>770</v>
      </c>
      <c r="D12267" s="4" t="n">
        <v>3</v>
      </c>
      <c r="E12267" s="17" t="s">
        <v>459</v>
      </c>
      <c r="F12267" s="18" t="s">
        <v>768</v>
      </c>
    </row>
    <row r="12268" customFormat="false" ht="15" hidden="false" customHeight="false" outlineLevel="0" collapsed="false">
      <c r="A12268" s="4" t="str">
        <f aca="false">B12268&amp;"|"&amp;C12268</f>
        <v>tdbR00001053 Pro-GGG|4</v>
      </c>
      <c r="B12268" s="4" t="s">
        <v>205</v>
      </c>
      <c r="C12268" s="4" t="s">
        <v>771</v>
      </c>
      <c r="D12268" s="4" t="n">
        <v>4</v>
      </c>
      <c r="E12268" s="17" t="s">
        <v>780</v>
      </c>
      <c r="F12268" s="18" t="s">
        <v>768</v>
      </c>
    </row>
    <row r="12269" customFormat="false" ht="15" hidden="false" customHeight="false" outlineLevel="0" collapsed="false">
      <c r="A12269" s="4" t="str">
        <f aca="false">B12269&amp;"|"&amp;C12269</f>
        <v>tdbR00001053 Pro-GGG|5</v>
      </c>
      <c r="B12269" s="4" t="s">
        <v>205</v>
      </c>
      <c r="C12269" s="4" t="s">
        <v>773</v>
      </c>
      <c r="D12269" s="4" t="n">
        <v>5</v>
      </c>
      <c r="E12269" s="17" t="s">
        <v>772</v>
      </c>
      <c r="F12269" s="18" t="s">
        <v>768</v>
      </c>
    </row>
    <row r="12270" customFormat="false" ht="15" hidden="false" customHeight="false" outlineLevel="0" collapsed="false">
      <c r="A12270" s="4" t="str">
        <f aca="false">B12270&amp;"|"&amp;C12270</f>
        <v>tdbR00001053 Pro-GGG|6</v>
      </c>
      <c r="B12270" s="4" t="s">
        <v>205</v>
      </c>
      <c r="C12270" s="4" t="s">
        <v>774</v>
      </c>
      <c r="D12270" s="4" t="n">
        <v>6</v>
      </c>
      <c r="E12270" s="17" t="s">
        <v>777</v>
      </c>
      <c r="F12270" s="18" t="s">
        <v>768</v>
      </c>
    </row>
    <row r="12271" customFormat="false" ht="15" hidden="false" customHeight="false" outlineLevel="0" collapsed="false">
      <c r="A12271" s="4" t="str">
        <f aca="false">B12271&amp;"|"&amp;C12271</f>
        <v>tdbR00001053 Pro-GGG|7</v>
      </c>
      <c r="B12271" s="4" t="s">
        <v>205</v>
      </c>
      <c r="C12271" s="4" t="s">
        <v>775</v>
      </c>
      <c r="D12271" s="4" t="n">
        <v>7</v>
      </c>
      <c r="E12271" s="17" t="s">
        <v>459</v>
      </c>
      <c r="F12271" s="18" t="s">
        <v>768</v>
      </c>
    </row>
    <row r="12272" customFormat="false" ht="15" hidden="false" customHeight="false" outlineLevel="0" collapsed="false">
      <c r="A12272" s="4" t="str">
        <f aca="false">B12272&amp;"|"&amp;C12272</f>
        <v>tdbR00001053 Pro-GGG|8</v>
      </c>
      <c r="B12272" s="4" t="s">
        <v>205</v>
      </c>
      <c r="C12272" s="4" t="s">
        <v>776</v>
      </c>
      <c r="D12272" s="4" t="n">
        <v>8</v>
      </c>
      <c r="E12272" s="3" t="s">
        <v>777</v>
      </c>
      <c r="F12272" s="4" t="s">
        <v>778</v>
      </c>
    </row>
    <row r="12273" customFormat="false" ht="15" hidden="false" customHeight="false" outlineLevel="0" collapsed="false">
      <c r="A12273" s="4" t="str">
        <f aca="false">B12273&amp;"|"&amp;C12273</f>
        <v>tdbR00001053 Pro-GGG|9</v>
      </c>
      <c r="B12273" s="4" t="s">
        <v>205</v>
      </c>
      <c r="C12273" s="4" t="s">
        <v>779</v>
      </c>
      <c r="D12273" s="4" t="n">
        <v>9</v>
      </c>
      <c r="E12273" s="3" t="s">
        <v>780</v>
      </c>
      <c r="F12273" s="4" t="s">
        <v>781</v>
      </c>
    </row>
    <row r="12274" customFormat="false" ht="15" hidden="false" customHeight="false" outlineLevel="0" collapsed="false">
      <c r="A12274" s="4" t="str">
        <f aca="false">B12274&amp;"|"&amp;C12274</f>
        <v>tdbR00001053 Pro-GGG|10</v>
      </c>
      <c r="B12274" s="4" t="s">
        <v>205</v>
      </c>
      <c r="C12274" s="4" t="s">
        <v>782</v>
      </c>
      <c r="D12274" s="4" t="n">
        <v>10</v>
      </c>
      <c r="E12274" s="8" t="s">
        <v>459</v>
      </c>
      <c r="F12274" s="7" t="s">
        <v>783</v>
      </c>
    </row>
    <row r="12275" customFormat="false" ht="15" hidden="false" customHeight="false" outlineLevel="0" collapsed="false">
      <c r="A12275" s="4" t="str">
        <f aca="false">B12275&amp;"|"&amp;C12275</f>
        <v>tdbR00001053 Pro-GGG|11</v>
      </c>
      <c r="B12275" s="4" t="s">
        <v>205</v>
      </c>
      <c r="C12275" s="4" t="s">
        <v>784</v>
      </c>
      <c r="D12275" s="4" t="n">
        <v>11</v>
      </c>
      <c r="E12275" s="8" t="s">
        <v>772</v>
      </c>
      <c r="F12275" s="7" t="s">
        <v>783</v>
      </c>
    </row>
    <row r="12276" customFormat="false" ht="15" hidden="false" customHeight="false" outlineLevel="0" collapsed="false">
      <c r="A12276" s="4" t="str">
        <f aca="false">B12276&amp;"|"&amp;C12276</f>
        <v>tdbR00001053 Pro-GGG|12</v>
      </c>
      <c r="B12276" s="4" t="s">
        <v>205</v>
      </c>
      <c r="C12276" s="4" t="s">
        <v>785</v>
      </c>
      <c r="D12276" s="4" t="n">
        <v>12</v>
      </c>
      <c r="E12276" s="8" t="s">
        <v>459</v>
      </c>
      <c r="F12276" s="7" t="s">
        <v>783</v>
      </c>
    </row>
    <row r="12277" customFormat="false" ht="15" hidden="false" customHeight="false" outlineLevel="0" collapsed="false">
      <c r="A12277" s="4" t="str">
        <f aca="false">B12277&amp;"|"&amp;C12277</f>
        <v>tdbR00001053 Pro-GGG|13</v>
      </c>
      <c r="B12277" s="4" t="s">
        <v>205</v>
      </c>
      <c r="C12277" s="4" t="s">
        <v>786</v>
      </c>
      <c r="D12277" s="4" t="n">
        <v>13</v>
      </c>
      <c r="E12277" s="8" t="s">
        <v>772</v>
      </c>
      <c r="F12277" s="7" t="s">
        <v>783</v>
      </c>
    </row>
    <row r="12278" customFormat="false" ht="15" hidden="false" customHeight="false" outlineLevel="0" collapsed="false">
      <c r="A12278" s="4" t="str">
        <f aca="false">B12278&amp;"|"&amp;C12278</f>
        <v>tdbR00001053 Pro-GGG|14</v>
      </c>
      <c r="B12278" s="4" t="s">
        <v>205</v>
      </c>
      <c r="C12278" s="4" t="s">
        <v>787</v>
      </c>
      <c r="D12278" s="4" t="n">
        <v>14</v>
      </c>
      <c r="E12278" s="19" t="s">
        <v>780</v>
      </c>
      <c r="F12278" s="20" t="s">
        <v>788</v>
      </c>
    </row>
    <row r="12279" customFormat="false" ht="15" hidden="false" customHeight="false" outlineLevel="0" collapsed="false">
      <c r="A12279" s="4" t="str">
        <f aca="false">B12279&amp;"|"&amp;C12279</f>
        <v>tdbR00001053 Pro-GGG|15</v>
      </c>
      <c r="B12279" s="4" t="s">
        <v>205</v>
      </c>
      <c r="C12279" s="4" t="s">
        <v>789</v>
      </c>
      <c r="D12279" s="4" t="n">
        <v>15</v>
      </c>
      <c r="E12279" s="19" t="s">
        <v>459</v>
      </c>
      <c r="F12279" s="20" t="s">
        <v>788</v>
      </c>
    </row>
    <row r="12280" customFormat="false" ht="15" hidden="false" customHeight="false" outlineLevel="0" collapsed="false">
      <c r="A12280" s="4" t="str">
        <f aca="false">B12280&amp;"|"&amp;C12280</f>
        <v>tdbR00001053 Pro-GGG|16</v>
      </c>
      <c r="B12280" s="4" t="s">
        <v>205</v>
      </c>
      <c r="C12280" s="4" t="s">
        <v>790</v>
      </c>
      <c r="D12280" s="4" t="n">
        <v>16</v>
      </c>
      <c r="E12280" s="19" t="s">
        <v>772</v>
      </c>
      <c r="F12280" s="20" t="s">
        <v>788</v>
      </c>
    </row>
    <row r="12281" customFormat="false" ht="15" hidden="false" customHeight="false" outlineLevel="0" collapsed="false">
      <c r="A12281" s="4" t="str">
        <f aca="false">B12281&amp;"|"&amp;C12281</f>
        <v>tdbR00001053 Pro-GGG|17</v>
      </c>
      <c r="B12281" s="4" t="s">
        <v>205</v>
      </c>
      <c r="C12281" s="4" t="s">
        <v>791</v>
      </c>
      <c r="D12281" s="4" t="n">
        <v>17</v>
      </c>
      <c r="E12281" s="19" t="s">
        <v>777</v>
      </c>
      <c r="F12281" s="20" t="s">
        <v>788</v>
      </c>
    </row>
    <row r="12282" customFormat="false" ht="15" hidden="false" customHeight="false" outlineLevel="0" collapsed="false">
      <c r="A12282" s="4" t="str">
        <f aca="false">B12282&amp;"|"&amp;C12282</f>
        <v>tdbR00001053 Pro-GGG|17a</v>
      </c>
      <c r="B12282" s="4" t="s">
        <v>205</v>
      </c>
      <c r="C12282" s="4" t="s">
        <v>792</v>
      </c>
      <c r="D12282" s="4" t="n">
        <v>18</v>
      </c>
      <c r="E12282" s="19" t="s">
        <v>777</v>
      </c>
      <c r="F12282" s="20" t="s">
        <v>788</v>
      </c>
    </row>
    <row r="12283" customFormat="false" ht="15" hidden="false" customHeight="false" outlineLevel="0" collapsed="false">
      <c r="A12283" s="4" t="str">
        <f aca="false">B12283&amp;"|"&amp;C12283</f>
        <v>tdbR00001053 Pro-GGG|18</v>
      </c>
      <c r="B12283" s="4" t="s">
        <v>205</v>
      </c>
      <c r="C12283" s="4" t="s">
        <v>793</v>
      </c>
      <c r="D12283" s="4" t="n">
        <v>19</v>
      </c>
      <c r="E12283" s="19" t="s">
        <v>459</v>
      </c>
      <c r="F12283" s="20" t="s">
        <v>788</v>
      </c>
    </row>
    <row r="12284" customFormat="false" ht="15" hidden="false" customHeight="false" outlineLevel="0" collapsed="false">
      <c r="A12284" s="4" t="str">
        <f aca="false">B12284&amp;"|"&amp;C12284</f>
        <v>tdbR00001053 Pro-GGG|19</v>
      </c>
      <c r="B12284" s="4" t="s">
        <v>205</v>
      </c>
      <c r="C12284" s="4" t="s">
        <v>794</v>
      </c>
      <c r="D12284" s="4" t="n">
        <v>20</v>
      </c>
      <c r="E12284" s="19" t="s">
        <v>459</v>
      </c>
      <c r="F12284" s="20" t="s">
        <v>788</v>
      </c>
    </row>
    <row r="12285" customFormat="false" ht="15" hidden="false" customHeight="false" outlineLevel="0" collapsed="false">
      <c r="A12285" s="4" t="str">
        <f aca="false">B12285&amp;"|"&amp;C12285</f>
        <v>tdbR00001053 Pro-GGG|20</v>
      </c>
      <c r="B12285" s="4" t="s">
        <v>205</v>
      </c>
      <c r="C12285" s="4" t="s">
        <v>795</v>
      </c>
      <c r="D12285" s="4" t="n">
        <v>21</v>
      </c>
      <c r="E12285" s="19" t="s">
        <v>777</v>
      </c>
      <c r="F12285" s="20" t="s">
        <v>788</v>
      </c>
    </row>
    <row r="12286" customFormat="false" ht="15" hidden="false" customHeight="false" outlineLevel="0" collapsed="false">
      <c r="A12286" s="4" t="str">
        <f aca="false">B12286&amp;"|"&amp;C12286</f>
        <v>tdbR00001053 Pro-GGG|21</v>
      </c>
      <c r="B12286" s="4" t="s">
        <v>205</v>
      </c>
      <c r="C12286" s="4" t="s">
        <v>797</v>
      </c>
      <c r="D12286" s="4" t="n">
        <v>22</v>
      </c>
      <c r="E12286" s="19" t="s">
        <v>780</v>
      </c>
      <c r="F12286" s="20" t="s">
        <v>788</v>
      </c>
    </row>
    <row r="12287" customFormat="false" ht="15" hidden="false" customHeight="false" outlineLevel="0" collapsed="false">
      <c r="A12287" s="4" t="str">
        <f aca="false">B12287&amp;"|"&amp;C12287</f>
        <v>tdbR00001053 Pro-GGG|22</v>
      </c>
      <c r="B12287" s="4" t="s">
        <v>205</v>
      </c>
      <c r="C12287" s="4" t="s">
        <v>798</v>
      </c>
      <c r="D12287" s="4" t="n">
        <v>23</v>
      </c>
      <c r="E12287" s="8" t="s">
        <v>459</v>
      </c>
      <c r="F12287" s="7" t="s">
        <v>783</v>
      </c>
    </row>
    <row r="12288" customFormat="false" ht="15" hidden="false" customHeight="false" outlineLevel="0" collapsed="false">
      <c r="A12288" s="4" t="str">
        <f aca="false">B12288&amp;"|"&amp;C12288</f>
        <v>tdbR00001053 Pro-GGG|23</v>
      </c>
      <c r="B12288" s="4" t="s">
        <v>205</v>
      </c>
      <c r="C12288" s="4" t="s">
        <v>799</v>
      </c>
      <c r="D12288" s="4" t="n">
        <v>24</v>
      </c>
      <c r="E12288" s="8" t="s">
        <v>772</v>
      </c>
      <c r="F12288" s="7" t="s">
        <v>783</v>
      </c>
    </row>
    <row r="12289" customFormat="false" ht="15" hidden="false" customHeight="false" outlineLevel="0" collapsed="false">
      <c r="A12289" s="4" t="str">
        <f aca="false">B12289&amp;"|"&amp;C12289</f>
        <v>tdbR00001053 Pro-GGG|24</v>
      </c>
      <c r="B12289" s="4" t="s">
        <v>205</v>
      </c>
      <c r="C12289" s="4" t="s">
        <v>800</v>
      </c>
      <c r="D12289" s="4" t="n">
        <v>25</v>
      </c>
      <c r="E12289" s="8" t="s">
        <v>459</v>
      </c>
      <c r="F12289" s="7" t="s">
        <v>783</v>
      </c>
    </row>
    <row r="12290" customFormat="false" ht="15" hidden="false" customHeight="false" outlineLevel="0" collapsed="false">
      <c r="A12290" s="4" t="str">
        <f aca="false">B12290&amp;"|"&amp;C12290</f>
        <v>tdbR00001053 Pro-GGG|25</v>
      </c>
      <c r="B12290" s="4" t="s">
        <v>205</v>
      </c>
      <c r="C12290" s="4" t="s">
        <v>801</v>
      </c>
      <c r="D12290" s="4" t="n">
        <v>26</v>
      </c>
      <c r="E12290" s="8" t="s">
        <v>772</v>
      </c>
      <c r="F12290" s="7" t="s">
        <v>783</v>
      </c>
    </row>
    <row r="12291" customFormat="false" ht="15" hidden="false" customHeight="false" outlineLevel="0" collapsed="false">
      <c r="A12291" s="4" t="str">
        <f aca="false">B12291&amp;"|"&amp;C12291</f>
        <v>tdbR00001053 Pro-GGG|26</v>
      </c>
      <c r="B12291" s="4" t="s">
        <v>205</v>
      </c>
      <c r="C12291" s="4" t="s">
        <v>802</v>
      </c>
      <c r="D12291" s="4" t="n">
        <v>27</v>
      </c>
      <c r="E12291" s="3" t="s">
        <v>780</v>
      </c>
      <c r="F12291" s="4" t="s">
        <v>803</v>
      </c>
    </row>
    <row r="12292" customFormat="false" ht="15" hidden="false" customHeight="false" outlineLevel="0" collapsed="false">
      <c r="A12292" s="4" t="str">
        <f aca="false">B12292&amp;"|"&amp;C12292</f>
        <v>tdbR00001053 Pro-GGG|27</v>
      </c>
      <c r="B12292" s="4" t="s">
        <v>205</v>
      </c>
      <c r="C12292" s="4" t="s">
        <v>804</v>
      </c>
      <c r="D12292" s="4" t="n">
        <v>28</v>
      </c>
      <c r="E12292" s="21" t="s">
        <v>772</v>
      </c>
      <c r="F12292" s="22" t="s">
        <v>805</v>
      </c>
    </row>
    <row r="12293" customFormat="false" ht="15" hidden="false" customHeight="false" outlineLevel="0" collapsed="false">
      <c r="A12293" s="4" t="str">
        <f aca="false">B12293&amp;"|"&amp;C12293</f>
        <v>tdbR00001053 Pro-GGG|28</v>
      </c>
      <c r="B12293" s="4" t="s">
        <v>205</v>
      </c>
      <c r="C12293" s="4" t="s">
        <v>806</v>
      </c>
      <c r="D12293" s="4" t="n">
        <v>29</v>
      </c>
      <c r="E12293" s="21" t="s">
        <v>772</v>
      </c>
      <c r="F12293" s="22" t="s">
        <v>805</v>
      </c>
    </row>
    <row r="12294" customFormat="false" ht="15" hidden="false" customHeight="false" outlineLevel="0" collapsed="false">
      <c r="A12294" s="4" t="str">
        <f aca="false">B12294&amp;"|"&amp;C12294</f>
        <v>tdbR00001053 Pro-GGG|29</v>
      </c>
      <c r="B12294" s="4" t="s">
        <v>205</v>
      </c>
      <c r="C12294" s="4" t="s">
        <v>807</v>
      </c>
      <c r="D12294" s="4" t="n">
        <v>30</v>
      </c>
      <c r="E12294" s="21" t="s">
        <v>459</v>
      </c>
      <c r="F12294" s="22" t="s">
        <v>805</v>
      </c>
    </row>
    <row r="12295" customFormat="false" ht="15" hidden="false" customHeight="false" outlineLevel="0" collapsed="false">
      <c r="A12295" s="4" t="str">
        <f aca="false">B12295&amp;"|"&amp;C12295</f>
        <v>tdbR00001053 Pro-GGG|30</v>
      </c>
      <c r="B12295" s="4" t="s">
        <v>205</v>
      </c>
      <c r="C12295" s="4" t="s">
        <v>808</v>
      </c>
      <c r="D12295" s="4" t="n">
        <v>31</v>
      </c>
      <c r="E12295" s="21" t="s">
        <v>777</v>
      </c>
      <c r="F12295" s="22" t="s">
        <v>805</v>
      </c>
    </row>
    <row r="12296" customFormat="false" ht="15" hidden="false" customHeight="false" outlineLevel="0" collapsed="false">
      <c r="A12296" s="4" t="str">
        <f aca="false">B12296&amp;"|"&amp;C12296</f>
        <v>tdbR00001053 Pro-GGG|31</v>
      </c>
      <c r="B12296" s="4" t="s">
        <v>205</v>
      </c>
      <c r="C12296" s="4" t="s">
        <v>809</v>
      </c>
      <c r="D12296" s="4" t="n">
        <v>32</v>
      </c>
      <c r="E12296" s="21" t="s">
        <v>772</v>
      </c>
      <c r="F12296" s="22" t="s">
        <v>805</v>
      </c>
    </row>
    <row r="12297" customFormat="false" ht="15" hidden="false" customHeight="false" outlineLevel="0" collapsed="false">
      <c r="A12297" s="4" t="str">
        <f aca="false">B12297&amp;"|"&amp;C12297</f>
        <v>tdbR00001053 Pro-GGG|32</v>
      </c>
      <c r="B12297" s="4" t="s">
        <v>205</v>
      </c>
      <c r="C12297" s="4" t="s">
        <v>810</v>
      </c>
      <c r="D12297" s="4" t="n">
        <v>33</v>
      </c>
      <c r="E12297" s="19" t="s">
        <v>780</v>
      </c>
      <c r="F12297" s="20" t="s">
        <v>811</v>
      </c>
    </row>
    <row r="12298" customFormat="false" ht="15" hidden="false" customHeight="false" outlineLevel="0" collapsed="false">
      <c r="A12298" s="4" t="str">
        <f aca="false">B12298&amp;"|"&amp;C12298</f>
        <v>tdbR00001053 Pro-GGG|33</v>
      </c>
      <c r="B12298" s="4" t="s">
        <v>205</v>
      </c>
      <c r="C12298" s="4" t="s">
        <v>812</v>
      </c>
      <c r="D12298" s="4" t="n">
        <v>34</v>
      </c>
      <c r="E12298" s="19" t="s">
        <v>777</v>
      </c>
      <c r="F12298" s="20" t="s">
        <v>811</v>
      </c>
    </row>
    <row r="12299" customFormat="false" ht="15" hidden="false" customHeight="false" outlineLevel="0" collapsed="false">
      <c r="A12299" s="4" t="str">
        <f aca="false">B12299&amp;"|"&amp;C12299</f>
        <v>tdbR00001053 Pro-GGG|34</v>
      </c>
      <c r="B12299" s="4" t="s">
        <v>205</v>
      </c>
      <c r="C12299" s="4" t="s">
        <v>813</v>
      </c>
      <c r="D12299" s="4" t="n">
        <v>35</v>
      </c>
      <c r="E12299" s="19" t="s">
        <v>459</v>
      </c>
      <c r="F12299" s="20" t="s">
        <v>811</v>
      </c>
    </row>
    <row r="12300" customFormat="false" ht="15" hidden="false" customHeight="false" outlineLevel="0" collapsed="false">
      <c r="A12300" s="4" t="str">
        <f aca="false">B12300&amp;"|"&amp;C12300</f>
        <v>tdbR00001053 Pro-GGG|35</v>
      </c>
      <c r="B12300" s="4" t="s">
        <v>205</v>
      </c>
      <c r="C12300" s="4" t="s">
        <v>814</v>
      </c>
      <c r="D12300" s="4" t="n">
        <v>36</v>
      </c>
      <c r="E12300" s="19" t="s">
        <v>459</v>
      </c>
      <c r="F12300" s="20" t="s">
        <v>811</v>
      </c>
    </row>
    <row r="12301" customFormat="false" ht="15" hidden="false" customHeight="false" outlineLevel="0" collapsed="false">
      <c r="A12301" s="4" t="str">
        <f aca="false">B12301&amp;"|"&amp;C12301</f>
        <v>tdbR00001053 Pro-GGG|36</v>
      </c>
      <c r="B12301" s="4" t="s">
        <v>205</v>
      </c>
      <c r="C12301" s="4" t="s">
        <v>815</v>
      </c>
      <c r="D12301" s="4" t="n">
        <v>37</v>
      </c>
      <c r="E12301" s="19" t="s">
        <v>459</v>
      </c>
      <c r="F12301" s="20" t="s">
        <v>811</v>
      </c>
    </row>
    <row r="12302" customFormat="false" ht="15" hidden="false" customHeight="false" outlineLevel="0" collapsed="false">
      <c r="A12302" s="4" t="str">
        <f aca="false">B12302&amp;"|"&amp;C12302</f>
        <v>tdbR00001053 Pro-GGG|37</v>
      </c>
      <c r="B12302" s="4" t="s">
        <v>205</v>
      </c>
      <c r="C12302" s="4" t="s">
        <v>816</v>
      </c>
      <c r="D12302" s="4" t="n">
        <v>38</v>
      </c>
      <c r="E12302" s="19" t="s">
        <v>459</v>
      </c>
      <c r="F12302" s="20" t="s">
        <v>811</v>
      </c>
    </row>
    <row r="12303" customFormat="false" ht="15" hidden="false" customHeight="false" outlineLevel="0" collapsed="false">
      <c r="A12303" s="4" t="str">
        <f aca="false">B12303&amp;"|"&amp;C12303</f>
        <v>tdbR00001053 Pro-GGG|38</v>
      </c>
      <c r="B12303" s="4" t="s">
        <v>205</v>
      </c>
      <c r="C12303" s="4" t="s">
        <v>817</v>
      </c>
      <c r="D12303" s="4" t="n">
        <v>39</v>
      </c>
      <c r="E12303" s="19" t="s">
        <v>777</v>
      </c>
      <c r="F12303" s="20" t="s">
        <v>811</v>
      </c>
    </row>
    <row r="12304" customFormat="false" ht="15" hidden="false" customHeight="false" outlineLevel="0" collapsed="false">
      <c r="A12304" s="4" t="str">
        <f aca="false">B12304&amp;"|"&amp;C12304</f>
        <v>tdbR00001053 Pro-GGG|39</v>
      </c>
      <c r="B12304" s="4" t="s">
        <v>205</v>
      </c>
      <c r="C12304" s="4" t="s">
        <v>818</v>
      </c>
      <c r="D12304" s="4" t="n">
        <v>40</v>
      </c>
      <c r="E12304" s="21" t="s">
        <v>459</v>
      </c>
      <c r="F12304" s="22" t="s">
        <v>805</v>
      </c>
    </row>
    <row r="12305" customFormat="false" ht="15" hidden="false" customHeight="false" outlineLevel="0" collapsed="false">
      <c r="A12305" s="4" t="str">
        <f aca="false">B12305&amp;"|"&amp;C12305</f>
        <v>tdbR00001053 Pro-GGG|40</v>
      </c>
      <c r="B12305" s="4" t="s">
        <v>205</v>
      </c>
      <c r="C12305" s="4" t="s">
        <v>819</v>
      </c>
      <c r="D12305" s="4" t="n">
        <v>41</v>
      </c>
      <c r="E12305" s="21" t="s">
        <v>777</v>
      </c>
      <c r="F12305" s="22" t="s">
        <v>805</v>
      </c>
    </row>
    <row r="12306" customFormat="false" ht="15" hidden="false" customHeight="false" outlineLevel="0" collapsed="false">
      <c r="A12306" s="4" t="str">
        <f aca="false">B12306&amp;"|"&amp;C12306</f>
        <v>tdbR00001053 Pro-GGG|41</v>
      </c>
      <c r="B12306" s="4" t="s">
        <v>205</v>
      </c>
      <c r="C12306" s="4" t="s">
        <v>820</v>
      </c>
      <c r="D12306" s="4" t="n">
        <v>42</v>
      </c>
      <c r="E12306" s="21" t="s">
        <v>772</v>
      </c>
      <c r="F12306" s="22" t="s">
        <v>805</v>
      </c>
    </row>
    <row r="12307" customFormat="false" ht="15" hidden="false" customHeight="false" outlineLevel="0" collapsed="false">
      <c r="A12307" s="4" t="str">
        <f aca="false">B12307&amp;"|"&amp;C12307</f>
        <v>tdbR00001053 Pro-GGG|42</v>
      </c>
      <c r="B12307" s="4" t="s">
        <v>205</v>
      </c>
      <c r="C12307" s="4" t="s">
        <v>821</v>
      </c>
      <c r="D12307" s="4" t="n">
        <v>43</v>
      </c>
      <c r="E12307" s="21" t="s">
        <v>459</v>
      </c>
      <c r="F12307" s="22" t="s">
        <v>805</v>
      </c>
    </row>
    <row r="12308" customFormat="false" ht="15" hidden="false" customHeight="false" outlineLevel="0" collapsed="false">
      <c r="A12308" s="4" t="str">
        <f aca="false">B12308&amp;"|"&amp;C12308</f>
        <v>tdbR00001053 Pro-GGG|43</v>
      </c>
      <c r="B12308" s="4" t="s">
        <v>205</v>
      </c>
      <c r="C12308" s="4" t="s">
        <v>822</v>
      </c>
      <c r="D12308" s="4" t="n">
        <v>44</v>
      </c>
      <c r="E12308" s="21" t="s">
        <v>459</v>
      </c>
      <c r="F12308" s="22" t="s">
        <v>805</v>
      </c>
    </row>
    <row r="12309" customFormat="false" ht="15" hidden="false" customHeight="false" outlineLevel="0" collapsed="false">
      <c r="A12309" s="4" t="str">
        <f aca="false">B12309&amp;"|"&amp;C12309</f>
        <v>tdbR00001053 Pro-GGG|44</v>
      </c>
      <c r="B12309" s="4" t="s">
        <v>205</v>
      </c>
      <c r="C12309" s="4" t="s">
        <v>823</v>
      </c>
      <c r="D12309" s="4" t="n">
        <v>45</v>
      </c>
      <c r="E12309" s="19" t="s">
        <v>459</v>
      </c>
      <c r="F12309" s="20" t="s">
        <v>824</v>
      </c>
    </row>
    <row r="12310" customFormat="false" ht="15" hidden="false" customHeight="false" outlineLevel="0" collapsed="false">
      <c r="A12310" s="4" t="str">
        <f aca="false">B12310&amp;"|"&amp;C12310</f>
        <v>tdbR00001053 Pro-GGG|45</v>
      </c>
      <c r="B12310" s="4" t="s">
        <v>205</v>
      </c>
      <c r="C12310" s="4" t="s">
        <v>825</v>
      </c>
      <c r="D12310" s="4" t="n">
        <v>46</v>
      </c>
      <c r="E12310" s="19" t="s">
        <v>459</v>
      </c>
      <c r="F12310" s="20" t="s">
        <v>824</v>
      </c>
    </row>
    <row r="12311" customFormat="false" ht="15" hidden="false" customHeight="false" outlineLevel="0" collapsed="false">
      <c r="A12311" s="4" t="str">
        <f aca="false">B12311&amp;"|"&amp;C12311</f>
        <v>tdbR00001053 Pro-GGG|46</v>
      </c>
      <c r="B12311" s="4" t="s">
        <v>205</v>
      </c>
      <c r="C12311" s="4" t="s">
        <v>826</v>
      </c>
      <c r="D12311" s="4" t="n">
        <v>47</v>
      </c>
      <c r="E12311" s="19" t="s">
        <v>459</v>
      </c>
      <c r="F12311" s="20" t="s">
        <v>824</v>
      </c>
    </row>
    <row r="12312" customFormat="false" ht="15" hidden="false" customHeight="false" outlineLevel="0" collapsed="false">
      <c r="A12312" s="4" t="str">
        <f aca="false">B12312&amp;"|"&amp;C12312</f>
        <v>tdbR00001053 Pro-GGG|47</v>
      </c>
      <c r="B12312" s="4" t="s">
        <v>205</v>
      </c>
      <c r="C12312" s="4" t="s">
        <v>827</v>
      </c>
      <c r="D12312" s="4" t="n">
        <v>48</v>
      </c>
      <c r="E12312" s="19" t="s">
        <v>777</v>
      </c>
      <c r="F12312" s="20" t="s">
        <v>824</v>
      </c>
    </row>
    <row r="12313" customFormat="false" ht="15" hidden="false" customHeight="false" outlineLevel="0" collapsed="false">
      <c r="A12313" s="4" t="str">
        <f aca="false">B12313&amp;"|"&amp;C12313</f>
        <v>tdbR00001053 Pro-GGG|48</v>
      </c>
      <c r="B12313" s="4" t="s">
        <v>205</v>
      </c>
      <c r="C12313" s="4" t="s">
        <v>828</v>
      </c>
      <c r="D12313" s="4" t="n">
        <v>49</v>
      </c>
      <c r="E12313" s="19" t="s">
        <v>772</v>
      </c>
      <c r="F12313" s="20" t="s">
        <v>824</v>
      </c>
    </row>
    <row r="12314" customFormat="false" ht="15" hidden="false" customHeight="false" outlineLevel="0" collapsed="false">
      <c r="A12314" s="4" t="str">
        <f aca="false">B12314&amp;"|"&amp;C12314</f>
        <v>tdbR00001053 Pro-GGG|49</v>
      </c>
      <c r="B12314" s="4" t="s">
        <v>205</v>
      </c>
      <c r="C12314" s="4" t="s">
        <v>829</v>
      </c>
      <c r="D12314" s="4" t="n">
        <v>50</v>
      </c>
      <c r="E12314" s="23" t="s">
        <v>459</v>
      </c>
      <c r="F12314" s="10" t="s">
        <v>830</v>
      </c>
    </row>
    <row r="12315" customFormat="false" ht="15" hidden="false" customHeight="false" outlineLevel="0" collapsed="false">
      <c r="A12315" s="4" t="str">
        <f aca="false">B12315&amp;"|"&amp;C12315</f>
        <v>tdbR00001053 Pro-GGG|50</v>
      </c>
      <c r="B12315" s="4" t="s">
        <v>205</v>
      </c>
      <c r="C12315" s="4" t="s">
        <v>831</v>
      </c>
      <c r="D12315" s="4" t="n">
        <v>51</v>
      </c>
      <c r="E12315" s="23" t="s">
        <v>459</v>
      </c>
      <c r="F12315" s="10" t="s">
        <v>830</v>
      </c>
    </row>
    <row r="12316" customFormat="false" ht="15" hidden="false" customHeight="false" outlineLevel="0" collapsed="false">
      <c r="A12316" s="4" t="str">
        <f aca="false">B12316&amp;"|"&amp;C12316</f>
        <v>tdbR00001053 Pro-GGG|51</v>
      </c>
      <c r="B12316" s="4" t="s">
        <v>205</v>
      </c>
      <c r="C12316" s="4" t="s">
        <v>832</v>
      </c>
      <c r="D12316" s="4" t="n">
        <v>52</v>
      </c>
      <c r="E12316" s="23" t="s">
        <v>780</v>
      </c>
      <c r="F12316" s="10" t="s">
        <v>830</v>
      </c>
    </row>
    <row r="12317" customFormat="false" ht="15" hidden="false" customHeight="false" outlineLevel="0" collapsed="false">
      <c r="A12317" s="4" t="str">
        <f aca="false">B12317&amp;"|"&amp;C12317</f>
        <v>tdbR00001053 Pro-GGG|52</v>
      </c>
      <c r="B12317" s="4" t="s">
        <v>205</v>
      </c>
      <c r="C12317" s="4" t="s">
        <v>833</v>
      </c>
      <c r="D12317" s="4" t="n">
        <v>53</v>
      </c>
      <c r="E12317" s="23" t="s">
        <v>459</v>
      </c>
      <c r="F12317" s="10" t="s">
        <v>830</v>
      </c>
    </row>
    <row r="12318" customFormat="false" ht="15" hidden="false" customHeight="false" outlineLevel="0" collapsed="false">
      <c r="A12318" s="4" t="str">
        <f aca="false">B12318&amp;"|"&amp;C12318</f>
        <v>tdbR00001053 Pro-GGG|53</v>
      </c>
      <c r="B12318" s="4" t="s">
        <v>205</v>
      </c>
      <c r="C12318" s="4" t="s">
        <v>834</v>
      </c>
      <c r="D12318" s="4" t="n">
        <v>54</v>
      </c>
      <c r="E12318" s="23" t="s">
        <v>459</v>
      </c>
      <c r="F12318" s="10" t="s">
        <v>830</v>
      </c>
    </row>
    <row r="12319" customFormat="false" ht="15" hidden="false" customHeight="false" outlineLevel="0" collapsed="false">
      <c r="A12319" s="4" t="str">
        <f aca="false">B12319&amp;"|"&amp;C12319</f>
        <v>tdbR00001053 Pro-GGG|54</v>
      </c>
      <c r="B12319" s="4" t="s">
        <v>205</v>
      </c>
      <c r="C12319" s="4" t="s">
        <v>835</v>
      </c>
      <c r="D12319" s="4" t="n">
        <v>55</v>
      </c>
      <c r="E12319" s="19" t="s">
        <v>777</v>
      </c>
      <c r="F12319" s="20" t="s">
        <v>836</v>
      </c>
    </row>
    <row r="12320" customFormat="false" ht="15" hidden="false" customHeight="false" outlineLevel="0" collapsed="false">
      <c r="A12320" s="4" t="str">
        <f aca="false">B12320&amp;"|"&amp;C12320</f>
        <v>tdbR00001053 Pro-GGG|55</v>
      </c>
      <c r="B12320" s="4" t="s">
        <v>205</v>
      </c>
      <c r="C12320" s="4" t="s">
        <v>837</v>
      </c>
      <c r="D12320" s="4" t="n">
        <v>56</v>
      </c>
      <c r="E12320" s="19" t="s">
        <v>777</v>
      </c>
      <c r="F12320" s="20" t="s">
        <v>836</v>
      </c>
    </row>
    <row r="12321" customFormat="false" ht="15" hidden="false" customHeight="false" outlineLevel="0" collapsed="false">
      <c r="A12321" s="4" t="str">
        <f aca="false">B12321&amp;"|"&amp;C12321</f>
        <v>tdbR00001053 Pro-GGG|56</v>
      </c>
      <c r="B12321" s="4" t="s">
        <v>205</v>
      </c>
      <c r="C12321" s="4" t="s">
        <v>838</v>
      </c>
      <c r="D12321" s="4" t="n">
        <v>57</v>
      </c>
      <c r="E12321" s="19" t="s">
        <v>772</v>
      </c>
      <c r="F12321" s="20" t="s">
        <v>836</v>
      </c>
    </row>
    <row r="12322" customFormat="false" ht="15" hidden="false" customHeight="false" outlineLevel="0" collapsed="false">
      <c r="A12322" s="4" t="str">
        <f aca="false">B12322&amp;"|"&amp;C12322</f>
        <v>tdbR00001053 Pro-GGG|57</v>
      </c>
      <c r="B12322" s="4" t="s">
        <v>205</v>
      </c>
      <c r="C12322" s="4" t="s">
        <v>839</v>
      </c>
      <c r="D12322" s="4" t="n">
        <v>58</v>
      </c>
      <c r="E12322" s="19" t="s">
        <v>780</v>
      </c>
      <c r="F12322" s="20" t="s">
        <v>836</v>
      </c>
    </row>
    <row r="12323" customFormat="false" ht="15" hidden="false" customHeight="false" outlineLevel="0" collapsed="false">
      <c r="A12323" s="4" t="str">
        <f aca="false">B12323&amp;"|"&amp;C12323</f>
        <v>tdbR00001053 Pro-GGG|58</v>
      </c>
      <c r="B12323" s="4" t="s">
        <v>205</v>
      </c>
      <c r="C12323" s="4" t="s">
        <v>840</v>
      </c>
      <c r="D12323" s="4" t="n">
        <v>59</v>
      </c>
      <c r="E12323" s="19" t="s">
        <v>780</v>
      </c>
      <c r="F12323" s="20" t="s">
        <v>836</v>
      </c>
    </row>
    <row r="12324" customFormat="false" ht="15" hidden="false" customHeight="false" outlineLevel="0" collapsed="false">
      <c r="A12324" s="4" t="str">
        <f aca="false">B12324&amp;"|"&amp;C12324</f>
        <v>tdbR00001053 Pro-GGG|59</v>
      </c>
      <c r="B12324" s="4" t="s">
        <v>205</v>
      </c>
      <c r="C12324" s="4" t="s">
        <v>841</v>
      </c>
      <c r="D12324" s="4" t="n">
        <v>60</v>
      </c>
      <c r="E12324" s="19" t="s">
        <v>780</v>
      </c>
      <c r="F12324" s="20" t="s">
        <v>836</v>
      </c>
    </row>
    <row r="12325" customFormat="false" ht="15" hidden="false" customHeight="false" outlineLevel="0" collapsed="false">
      <c r="A12325" s="4" t="str">
        <f aca="false">B12325&amp;"|"&amp;C12325</f>
        <v>tdbR00001053 Pro-GGG|60</v>
      </c>
      <c r="B12325" s="4" t="s">
        <v>205</v>
      </c>
      <c r="C12325" s="4" t="s">
        <v>842</v>
      </c>
      <c r="D12325" s="4" t="n">
        <v>61</v>
      </c>
      <c r="E12325" s="19" t="s">
        <v>777</v>
      </c>
      <c r="F12325" s="20" t="s">
        <v>836</v>
      </c>
    </row>
    <row r="12326" customFormat="false" ht="15" hidden="false" customHeight="false" outlineLevel="0" collapsed="false">
      <c r="A12326" s="4" t="str">
        <f aca="false">B12326&amp;"|"&amp;C12326</f>
        <v>tdbR00001053 Pro-GGG|61</v>
      </c>
      <c r="B12326" s="4" t="s">
        <v>205</v>
      </c>
      <c r="C12326" s="4" t="s">
        <v>843</v>
      </c>
      <c r="D12326" s="4" t="n">
        <v>62</v>
      </c>
      <c r="E12326" s="23" t="s">
        <v>772</v>
      </c>
      <c r="F12326" s="10" t="s">
        <v>830</v>
      </c>
    </row>
    <row r="12327" customFormat="false" ht="15" hidden="false" customHeight="false" outlineLevel="0" collapsed="false">
      <c r="A12327" s="4" t="str">
        <f aca="false">B12327&amp;"|"&amp;C12327</f>
        <v>tdbR00001053 Pro-GGG|62</v>
      </c>
      <c r="B12327" s="4" t="s">
        <v>205</v>
      </c>
      <c r="C12327" s="4" t="s">
        <v>844</v>
      </c>
      <c r="D12327" s="4" t="n">
        <v>63</v>
      </c>
      <c r="E12327" s="23" t="s">
        <v>772</v>
      </c>
      <c r="F12327" s="10" t="s">
        <v>830</v>
      </c>
    </row>
    <row r="12328" customFormat="false" ht="15" hidden="false" customHeight="false" outlineLevel="0" collapsed="false">
      <c r="A12328" s="4" t="str">
        <f aca="false">B12328&amp;"|"&amp;C12328</f>
        <v>tdbR00001053 Pro-GGG|63</v>
      </c>
      <c r="B12328" s="4" t="s">
        <v>205</v>
      </c>
      <c r="C12328" s="4" t="s">
        <v>845</v>
      </c>
      <c r="D12328" s="4" t="n">
        <v>64</v>
      </c>
      <c r="E12328" s="23" t="s">
        <v>777</v>
      </c>
      <c r="F12328" s="10" t="s">
        <v>830</v>
      </c>
    </row>
    <row r="12329" customFormat="false" ht="15" hidden="false" customHeight="false" outlineLevel="0" collapsed="false">
      <c r="A12329" s="4" t="str">
        <f aca="false">B12329&amp;"|"&amp;C12329</f>
        <v>tdbR00001053 Pro-GGG|64</v>
      </c>
      <c r="B12329" s="4" t="s">
        <v>205</v>
      </c>
      <c r="C12329" s="4" t="s">
        <v>846</v>
      </c>
      <c r="D12329" s="4" t="n">
        <v>65</v>
      </c>
      <c r="E12329" s="23" t="s">
        <v>772</v>
      </c>
      <c r="F12329" s="10" t="s">
        <v>830</v>
      </c>
    </row>
    <row r="12330" customFormat="false" ht="15" hidden="false" customHeight="false" outlineLevel="0" collapsed="false">
      <c r="A12330" s="4" t="str">
        <f aca="false">B12330&amp;"|"&amp;C12330</f>
        <v>tdbR00001053 Pro-GGG|65</v>
      </c>
      <c r="B12330" s="4" t="s">
        <v>205</v>
      </c>
      <c r="C12330" s="4" t="s">
        <v>847</v>
      </c>
      <c r="D12330" s="4" t="n">
        <v>66</v>
      </c>
      <c r="E12330" s="23" t="s">
        <v>777</v>
      </c>
      <c r="F12330" s="10" t="s">
        <v>830</v>
      </c>
    </row>
    <row r="12331" customFormat="false" ht="15" hidden="false" customHeight="false" outlineLevel="0" collapsed="false">
      <c r="A12331" s="4" t="str">
        <f aca="false">B12331&amp;"|"&amp;C12331</f>
        <v>tdbR00001053 Pro-GGG|66</v>
      </c>
      <c r="B12331" s="4" t="s">
        <v>205</v>
      </c>
      <c r="C12331" s="4" t="s">
        <v>848</v>
      </c>
      <c r="D12331" s="4" t="n">
        <v>67</v>
      </c>
      <c r="E12331" s="17" t="s">
        <v>772</v>
      </c>
      <c r="F12331" s="18" t="s">
        <v>768</v>
      </c>
    </row>
    <row r="12332" customFormat="false" ht="15" hidden="false" customHeight="false" outlineLevel="0" collapsed="false">
      <c r="A12332" s="4" t="str">
        <f aca="false">B12332&amp;"|"&amp;C12332</f>
        <v>tdbR00001053 Pro-GGG|67</v>
      </c>
      <c r="B12332" s="4" t="s">
        <v>205</v>
      </c>
      <c r="C12332" s="4" t="s">
        <v>849</v>
      </c>
      <c r="D12332" s="4" t="n">
        <v>68</v>
      </c>
      <c r="E12332" s="17" t="s">
        <v>780</v>
      </c>
      <c r="F12332" s="18" t="s">
        <v>768</v>
      </c>
    </row>
    <row r="12333" customFormat="false" ht="15" hidden="false" customHeight="false" outlineLevel="0" collapsed="false">
      <c r="A12333" s="4" t="str">
        <f aca="false">B12333&amp;"|"&amp;C12333</f>
        <v>tdbR00001053 Pro-GGG|68</v>
      </c>
      <c r="B12333" s="4" t="s">
        <v>205</v>
      </c>
      <c r="C12333" s="4" t="s">
        <v>850</v>
      </c>
      <c r="D12333" s="4" t="n">
        <v>69</v>
      </c>
      <c r="E12333" s="17" t="s">
        <v>459</v>
      </c>
      <c r="F12333" s="18" t="s">
        <v>768</v>
      </c>
    </row>
    <row r="12334" customFormat="false" ht="15" hidden="false" customHeight="false" outlineLevel="0" collapsed="false">
      <c r="A12334" s="4" t="str">
        <f aca="false">B12334&amp;"|"&amp;C12334</f>
        <v>tdbR00001053 Pro-GGG|69</v>
      </c>
      <c r="B12334" s="4" t="s">
        <v>205</v>
      </c>
      <c r="C12334" s="4" t="s">
        <v>851</v>
      </c>
      <c r="D12334" s="4" t="n">
        <v>70</v>
      </c>
      <c r="E12334" s="17" t="s">
        <v>777</v>
      </c>
      <c r="F12334" s="18" t="s">
        <v>768</v>
      </c>
    </row>
    <row r="12335" customFormat="false" ht="15" hidden="false" customHeight="false" outlineLevel="0" collapsed="false">
      <c r="A12335" s="4" t="str">
        <f aca="false">B12335&amp;"|"&amp;C12335</f>
        <v>tdbR00001053 Pro-GGG|70</v>
      </c>
      <c r="B12335" s="4" t="s">
        <v>205</v>
      </c>
      <c r="C12335" s="4" t="s">
        <v>852</v>
      </c>
      <c r="D12335" s="4" t="n">
        <v>71</v>
      </c>
      <c r="E12335" s="17" t="s">
        <v>772</v>
      </c>
      <c r="F12335" s="18" t="s">
        <v>768</v>
      </c>
    </row>
    <row r="12336" customFormat="false" ht="15" hidden="false" customHeight="false" outlineLevel="0" collapsed="false">
      <c r="A12336" s="4" t="str">
        <f aca="false">B12336&amp;"|"&amp;C12336</f>
        <v>tdbR00001053 Pro-GGG|71</v>
      </c>
      <c r="B12336" s="4" t="s">
        <v>205</v>
      </c>
      <c r="C12336" s="4" t="s">
        <v>853</v>
      </c>
      <c r="D12336" s="4" t="n">
        <v>72</v>
      </c>
      <c r="E12336" s="17" t="s">
        <v>772</v>
      </c>
      <c r="F12336" s="18" t="s">
        <v>768</v>
      </c>
    </row>
    <row r="12337" customFormat="false" ht="15" hidden="false" customHeight="false" outlineLevel="0" collapsed="false">
      <c r="A12337" s="4" t="str">
        <f aca="false">B12337&amp;"|"&amp;C12337</f>
        <v>tdbR00001053 Pro-GGG|72</v>
      </c>
      <c r="B12337" s="4" t="s">
        <v>205</v>
      </c>
      <c r="C12337" s="4" t="s">
        <v>854</v>
      </c>
      <c r="D12337" s="4" t="n">
        <v>73</v>
      </c>
      <c r="E12337" s="17" t="s">
        <v>459</v>
      </c>
      <c r="F12337" s="18" t="s">
        <v>768</v>
      </c>
    </row>
    <row r="12338" customFormat="false" ht="15" hidden="false" customHeight="false" outlineLevel="0" collapsed="false">
      <c r="A12338" s="4" t="str">
        <f aca="false">B12338&amp;"|"&amp;C12338</f>
        <v>tdbR00001054 Pro-UGG|1</v>
      </c>
      <c r="B12338" s="4" t="s">
        <v>206</v>
      </c>
      <c r="C12338" s="4" t="s">
        <v>767</v>
      </c>
      <c r="D12338" s="4" t="n">
        <v>1</v>
      </c>
      <c r="E12338" s="17" t="s">
        <v>772</v>
      </c>
      <c r="F12338" s="18" t="s">
        <v>768</v>
      </c>
    </row>
    <row r="12339" customFormat="false" ht="15" hidden="false" customHeight="false" outlineLevel="0" collapsed="false">
      <c r="A12339" s="4" t="str">
        <f aca="false">B12339&amp;"|"&amp;C12339</f>
        <v>tdbR00001054 Pro-UGG|2</v>
      </c>
      <c r="B12339" s="4" t="s">
        <v>206</v>
      </c>
      <c r="C12339" s="4" t="s">
        <v>769</v>
      </c>
      <c r="D12339" s="4" t="n">
        <v>2</v>
      </c>
      <c r="E12339" s="17" t="s">
        <v>459</v>
      </c>
      <c r="F12339" s="18" t="s">
        <v>768</v>
      </c>
    </row>
    <row r="12340" customFormat="false" ht="15" hidden="false" customHeight="false" outlineLevel="0" collapsed="false">
      <c r="A12340" s="4" t="str">
        <f aca="false">B12340&amp;"|"&amp;C12340</f>
        <v>tdbR00001054 Pro-UGG|3</v>
      </c>
      <c r="B12340" s="4" t="s">
        <v>206</v>
      </c>
      <c r="C12340" s="4" t="s">
        <v>770</v>
      </c>
      <c r="D12340" s="4" t="n">
        <v>3</v>
      </c>
      <c r="E12340" s="17" t="s">
        <v>459</v>
      </c>
      <c r="F12340" s="18" t="s">
        <v>768</v>
      </c>
    </row>
    <row r="12341" customFormat="false" ht="15" hidden="false" customHeight="false" outlineLevel="0" collapsed="false">
      <c r="A12341" s="4" t="str">
        <f aca="false">B12341&amp;"|"&amp;C12341</f>
        <v>tdbR00001054 Pro-UGG|4</v>
      </c>
      <c r="B12341" s="4" t="s">
        <v>206</v>
      </c>
      <c r="C12341" s="4" t="s">
        <v>771</v>
      </c>
      <c r="D12341" s="4" t="n">
        <v>4</v>
      </c>
      <c r="E12341" s="17" t="s">
        <v>777</v>
      </c>
      <c r="F12341" s="18" t="s">
        <v>768</v>
      </c>
    </row>
    <row r="12342" customFormat="false" ht="15" hidden="false" customHeight="false" outlineLevel="0" collapsed="false">
      <c r="A12342" s="4" t="str">
        <f aca="false">B12342&amp;"|"&amp;C12342</f>
        <v>tdbR00001054 Pro-UGG|5</v>
      </c>
      <c r="B12342" s="4" t="s">
        <v>206</v>
      </c>
      <c r="C12342" s="4" t="s">
        <v>773</v>
      </c>
      <c r="D12342" s="4" t="n">
        <v>5</v>
      </c>
      <c r="E12342" s="17" t="s">
        <v>459</v>
      </c>
      <c r="F12342" s="18" t="s">
        <v>768</v>
      </c>
    </row>
    <row r="12343" customFormat="false" ht="15" hidden="false" customHeight="false" outlineLevel="0" collapsed="false">
      <c r="A12343" s="4" t="str">
        <f aca="false">B12343&amp;"|"&amp;C12343</f>
        <v>tdbR00001054 Pro-UGG|6</v>
      </c>
      <c r="B12343" s="4" t="s">
        <v>206</v>
      </c>
      <c r="C12343" s="4" t="s">
        <v>774</v>
      </c>
      <c r="D12343" s="4" t="n">
        <v>6</v>
      </c>
      <c r="E12343" s="17" t="s">
        <v>780</v>
      </c>
      <c r="F12343" s="18" t="s">
        <v>768</v>
      </c>
    </row>
    <row r="12344" customFormat="false" ht="15" hidden="false" customHeight="false" outlineLevel="0" collapsed="false">
      <c r="A12344" s="4" t="str">
        <f aca="false">B12344&amp;"|"&amp;C12344</f>
        <v>tdbR00001054 Pro-UGG|7</v>
      </c>
      <c r="B12344" s="4" t="s">
        <v>206</v>
      </c>
      <c r="C12344" s="4" t="s">
        <v>775</v>
      </c>
      <c r="D12344" s="4" t="n">
        <v>7</v>
      </c>
      <c r="E12344" s="17" t="s">
        <v>780</v>
      </c>
      <c r="F12344" s="18" t="s">
        <v>768</v>
      </c>
    </row>
    <row r="12345" customFormat="false" ht="15" hidden="false" customHeight="false" outlineLevel="0" collapsed="false">
      <c r="A12345" s="4" t="str">
        <f aca="false">B12345&amp;"|"&amp;C12345</f>
        <v>tdbR00001054 Pro-UGG|8</v>
      </c>
      <c r="B12345" s="4" t="s">
        <v>206</v>
      </c>
      <c r="C12345" s="4" t="s">
        <v>776</v>
      </c>
      <c r="D12345" s="4" t="n">
        <v>8</v>
      </c>
      <c r="E12345" s="3" t="s">
        <v>777</v>
      </c>
      <c r="F12345" s="4" t="s">
        <v>778</v>
      </c>
    </row>
    <row r="12346" customFormat="false" ht="15" hidden="false" customHeight="false" outlineLevel="0" collapsed="false">
      <c r="A12346" s="4" t="str">
        <f aca="false">B12346&amp;"|"&amp;C12346</f>
        <v>tdbR00001054 Pro-UGG|9</v>
      </c>
      <c r="B12346" s="4" t="s">
        <v>206</v>
      </c>
      <c r="C12346" s="4" t="s">
        <v>779</v>
      </c>
      <c r="D12346" s="4" t="n">
        <v>9</v>
      </c>
      <c r="E12346" s="3" t="s">
        <v>780</v>
      </c>
      <c r="F12346" s="4" t="s">
        <v>781</v>
      </c>
    </row>
    <row r="12347" customFormat="false" ht="15" hidden="false" customHeight="false" outlineLevel="0" collapsed="false">
      <c r="A12347" s="4" t="str">
        <f aca="false">B12347&amp;"|"&amp;C12347</f>
        <v>tdbR00001054 Pro-UGG|10</v>
      </c>
      <c r="B12347" s="4" t="s">
        <v>206</v>
      </c>
      <c r="C12347" s="4" t="s">
        <v>782</v>
      </c>
      <c r="D12347" s="4" t="n">
        <v>10</v>
      </c>
      <c r="E12347" s="8" t="s">
        <v>459</v>
      </c>
      <c r="F12347" s="7" t="s">
        <v>783</v>
      </c>
    </row>
    <row r="12348" customFormat="false" ht="15" hidden="false" customHeight="false" outlineLevel="0" collapsed="false">
      <c r="A12348" s="4" t="str">
        <f aca="false">B12348&amp;"|"&amp;C12348</f>
        <v>tdbR00001054 Pro-UGG|11</v>
      </c>
      <c r="B12348" s="4" t="s">
        <v>206</v>
      </c>
      <c r="C12348" s="4" t="s">
        <v>784</v>
      </c>
      <c r="D12348" s="4" t="n">
        <v>11</v>
      </c>
      <c r="E12348" s="8" t="s">
        <v>772</v>
      </c>
      <c r="F12348" s="7" t="s">
        <v>783</v>
      </c>
    </row>
    <row r="12349" customFormat="false" ht="15" hidden="false" customHeight="false" outlineLevel="0" collapsed="false">
      <c r="A12349" s="4" t="str">
        <f aca="false">B12349&amp;"|"&amp;C12349</f>
        <v>tdbR00001054 Pro-UGG|12</v>
      </c>
      <c r="B12349" s="4" t="s">
        <v>206</v>
      </c>
      <c r="C12349" s="4" t="s">
        <v>785</v>
      </c>
      <c r="D12349" s="4" t="n">
        <v>12</v>
      </c>
      <c r="E12349" s="8" t="s">
        <v>459</v>
      </c>
      <c r="F12349" s="7" t="s">
        <v>783</v>
      </c>
    </row>
    <row r="12350" customFormat="false" ht="15" hidden="false" customHeight="false" outlineLevel="0" collapsed="false">
      <c r="A12350" s="4" t="str">
        <f aca="false">B12350&amp;"|"&amp;C12350</f>
        <v>tdbR00001054 Pro-UGG|13</v>
      </c>
      <c r="B12350" s="4" t="s">
        <v>206</v>
      </c>
      <c r="C12350" s="4" t="s">
        <v>786</v>
      </c>
      <c r="D12350" s="4" t="n">
        <v>13</v>
      </c>
      <c r="E12350" s="8" t="s">
        <v>772</v>
      </c>
      <c r="F12350" s="7" t="s">
        <v>783</v>
      </c>
    </row>
    <row r="12351" customFormat="false" ht="15" hidden="false" customHeight="false" outlineLevel="0" collapsed="false">
      <c r="A12351" s="4" t="str">
        <f aca="false">B12351&amp;"|"&amp;C12351</f>
        <v>tdbR00001054 Pro-UGG|14</v>
      </c>
      <c r="B12351" s="4" t="s">
        <v>206</v>
      </c>
      <c r="C12351" s="4" t="s">
        <v>787</v>
      </c>
      <c r="D12351" s="4" t="n">
        <v>14</v>
      </c>
      <c r="E12351" s="19" t="s">
        <v>780</v>
      </c>
      <c r="F12351" s="20" t="s">
        <v>788</v>
      </c>
    </row>
    <row r="12352" customFormat="false" ht="15" hidden="false" customHeight="false" outlineLevel="0" collapsed="false">
      <c r="A12352" s="4" t="str">
        <f aca="false">B12352&amp;"|"&amp;C12352</f>
        <v>tdbR00001054 Pro-UGG|15</v>
      </c>
      <c r="B12352" s="4" t="s">
        <v>206</v>
      </c>
      <c r="C12352" s="4" t="s">
        <v>789</v>
      </c>
      <c r="D12352" s="4" t="n">
        <v>15</v>
      </c>
      <c r="E12352" s="19" t="s">
        <v>459</v>
      </c>
      <c r="F12352" s="20" t="s">
        <v>788</v>
      </c>
    </row>
    <row r="12353" customFormat="false" ht="15" hidden="false" customHeight="false" outlineLevel="0" collapsed="false">
      <c r="A12353" s="4" t="str">
        <f aca="false">B12353&amp;"|"&amp;C12353</f>
        <v>tdbR00001054 Pro-UGG|16</v>
      </c>
      <c r="B12353" s="4" t="s">
        <v>206</v>
      </c>
      <c r="C12353" s="4" t="s">
        <v>790</v>
      </c>
      <c r="D12353" s="4" t="n">
        <v>16</v>
      </c>
      <c r="E12353" s="19" t="s">
        <v>777</v>
      </c>
      <c r="F12353" s="20" t="s">
        <v>788</v>
      </c>
    </row>
    <row r="12354" customFormat="false" ht="15" hidden="false" customHeight="false" outlineLevel="0" collapsed="false">
      <c r="A12354" s="4" t="str">
        <f aca="false">B12354&amp;"|"&amp;C12354</f>
        <v>tdbR00001054 Pro-UGG|17</v>
      </c>
      <c r="B12354" s="4" t="s">
        <v>206</v>
      </c>
      <c r="C12354" s="4" t="s">
        <v>791</v>
      </c>
      <c r="D12354" s="4" t="n">
        <v>17</v>
      </c>
      <c r="E12354" s="19" t="s">
        <v>777</v>
      </c>
      <c r="F12354" s="20" t="s">
        <v>788</v>
      </c>
    </row>
    <row r="12355" customFormat="false" ht="15" hidden="false" customHeight="false" outlineLevel="0" collapsed="false">
      <c r="A12355" s="4" t="str">
        <f aca="false">B12355&amp;"|"&amp;C12355</f>
        <v>tdbR00001054 Pro-UGG|17a</v>
      </c>
      <c r="B12355" s="4" t="s">
        <v>206</v>
      </c>
      <c r="C12355" s="4" t="s">
        <v>792</v>
      </c>
      <c r="D12355" s="4" t="n">
        <v>18</v>
      </c>
      <c r="E12355" s="19" t="s">
        <v>777</v>
      </c>
      <c r="F12355" s="20" t="s">
        <v>788</v>
      </c>
    </row>
    <row r="12356" customFormat="false" ht="15" hidden="false" customHeight="false" outlineLevel="0" collapsed="false">
      <c r="A12356" s="4" t="str">
        <f aca="false">B12356&amp;"|"&amp;C12356</f>
        <v>tdbR00001054 Pro-UGG|18</v>
      </c>
      <c r="B12356" s="4" t="s">
        <v>206</v>
      </c>
      <c r="C12356" s="4" t="s">
        <v>793</v>
      </c>
      <c r="D12356" s="4" t="n">
        <v>19</v>
      </c>
      <c r="E12356" s="19" t="s">
        <v>459</v>
      </c>
      <c r="F12356" s="20" t="s">
        <v>788</v>
      </c>
    </row>
    <row r="12357" customFormat="false" ht="15" hidden="false" customHeight="false" outlineLevel="0" collapsed="false">
      <c r="A12357" s="4" t="str">
        <f aca="false">B12357&amp;"|"&amp;C12357</f>
        <v>tdbR00001054 Pro-UGG|19</v>
      </c>
      <c r="B12357" s="4" t="s">
        <v>206</v>
      </c>
      <c r="C12357" s="4" t="s">
        <v>794</v>
      </c>
      <c r="D12357" s="4" t="n">
        <v>20</v>
      </c>
      <c r="E12357" s="19" t="s">
        <v>459</v>
      </c>
      <c r="F12357" s="20" t="s">
        <v>788</v>
      </c>
    </row>
    <row r="12358" customFormat="false" ht="15" hidden="false" customHeight="false" outlineLevel="0" collapsed="false">
      <c r="A12358" s="4" t="str">
        <f aca="false">B12358&amp;"|"&amp;C12358</f>
        <v>tdbR00001054 Pro-UGG|20</v>
      </c>
      <c r="B12358" s="4" t="s">
        <v>206</v>
      </c>
      <c r="C12358" s="4" t="s">
        <v>795</v>
      </c>
      <c r="D12358" s="4" t="n">
        <v>21</v>
      </c>
      <c r="E12358" s="19" t="s">
        <v>777</v>
      </c>
      <c r="F12358" s="20" t="s">
        <v>788</v>
      </c>
    </row>
    <row r="12359" customFormat="false" ht="15" hidden="false" customHeight="false" outlineLevel="0" collapsed="false">
      <c r="A12359" s="4" t="str">
        <f aca="false">B12359&amp;"|"&amp;C12359</f>
        <v>tdbR00001054 Pro-UGG|21</v>
      </c>
      <c r="B12359" s="4" t="s">
        <v>206</v>
      </c>
      <c r="C12359" s="4" t="s">
        <v>797</v>
      </c>
      <c r="D12359" s="4" t="n">
        <v>22</v>
      </c>
      <c r="E12359" s="19" t="s">
        <v>780</v>
      </c>
      <c r="F12359" s="20" t="s">
        <v>788</v>
      </c>
    </row>
    <row r="12360" customFormat="false" ht="15" hidden="false" customHeight="false" outlineLevel="0" collapsed="false">
      <c r="A12360" s="4" t="str">
        <f aca="false">B12360&amp;"|"&amp;C12360</f>
        <v>tdbR00001054 Pro-UGG|22</v>
      </c>
      <c r="B12360" s="4" t="s">
        <v>206</v>
      </c>
      <c r="C12360" s="4" t="s">
        <v>798</v>
      </c>
      <c r="D12360" s="4" t="n">
        <v>23</v>
      </c>
      <c r="E12360" s="8" t="s">
        <v>459</v>
      </c>
      <c r="F12360" s="7" t="s">
        <v>783</v>
      </c>
    </row>
    <row r="12361" customFormat="false" ht="15" hidden="false" customHeight="false" outlineLevel="0" collapsed="false">
      <c r="A12361" s="4" t="str">
        <f aca="false">B12361&amp;"|"&amp;C12361</f>
        <v>tdbR00001054 Pro-UGG|23</v>
      </c>
      <c r="B12361" s="4" t="s">
        <v>206</v>
      </c>
      <c r="C12361" s="4" t="s">
        <v>799</v>
      </c>
      <c r="D12361" s="4" t="n">
        <v>24</v>
      </c>
      <c r="E12361" s="8" t="s">
        <v>772</v>
      </c>
      <c r="F12361" s="7" t="s">
        <v>783</v>
      </c>
    </row>
    <row r="12362" customFormat="false" ht="15" hidden="false" customHeight="false" outlineLevel="0" collapsed="false">
      <c r="A12362" s="4" t="str">
        <f aca="false">B12362&amp;"|"&amp;C12362</f>
        <v>tdbR00001054 Pro-UGG|24</v>
      </c>
      <c r="B12362" s="4" t="s">
        <v>206</v>
      </c>
      <c r="C12362" s="4" t="s">
        <v>800</v>
      </c>
      <c r="D12362" s="4" t="n">
        <v>25</v>
      </c>
      <c r="E12362" s="8" t="s">
        <v>459</v>
      </c>
      <c r="F12362" s="7" t="s">
        <v>783</v>
      </c>
    </row>
    <row r="12363" customFormat="false" ht="15" hidden="false" customHeight="false" outlineLevel="0" collapsed="false">
      <c r="A12363" s="4" t="str">
        <f aca="false">B12363&amp;"|"&amp;C12363</f>
        <v>tdbR00001054 Pro-UGG|25</v>
      </c>
      <c r="B12363" s="4" t="s">
        <v>206</v>
      </c>
      <c r="C12363" s="4" t="s">
        <v>801</v>
      </c>
      <c r="D12363" s="4" t="n">
        <v>26</v>
      </c>
      <c r="E12363" s="8" t="s">
        <v>772</v>
      </c>
      <c r="F12363" s="7" t="s">
        <v>783</v>
      </c>
    </row>
    <row r="12364" customFormat="false" ht="15" hidden="false" customHeight="false" outlineLevel="0" collapsed="false">
      <c r="A12364" s="4" t="str">
        <f aca="false">B12364&amp;"|"&amp;C12364</f>
        <v>tdbR00001054 Pro-UGG|26</v>
      </c>
      <c r="B12364" s="4" t="s">
        <v>206</v>
      </c>
      <c r="C12364" s="4" t="s">
        <v>802</v>
      </c>
      <c r="D12364" s="4" t="n">
        <v>27</v>
      </c>
      <c r="E12364" s="3" t="s">
        <v>780</v>
      </c>
      <c r="F12364" s="4" t="s">
        <v>803</v>
      </c>
    </row>
    <row r="12365" customFormat="false" ht="15" hidden="false" customHeight="false" outlineLevel="0" collapsed="false">
      <c r="A12365" s="4" t="str">
        <f aca="false">B12365&amp;"|"&amp;C12365</f>
        <v>tdbR00001054 Pro-UGG|27</v>
      </c>
      <c r="B12365" s="4" t="s">
        <v>206</v>
      </c>
      <c r="C12365" s="4" t="s">
        <v>804</v>
      </c>
      <c r="D12365" s="4" t="n">
        <v>28</v>
      </c>
      <c r="E12365" s="21" t="s">
        <v>777</v>
      </c>
      <c r="F12365" s="22" t="s">
        <v>805</v>
      </c>
    </row>
    <row r="12366" customFormat="false" ht="15" hidden="false" customHeight="false" outlineLevel="0" collapsed="false">
      <c r="A12366" s="4" t="str">
        <f aca="false">B12366&amp;"|"&amp;C12366</f>
        <v>tdbR00001054 Pro-UGG|28</v>
      </c>
      <c r="B12366" s="4" t="s">
        <v>206</v>
      </c>
      <c r="C12366" s="4" t="s">
        <v>806</v>
      </c>
      <c r="D12366" s="4" t="n">
        <v>29</v>
      </c>
      <c r="E12366" s="21" t="s">
        <v>772</v>
      </c>
      <c r="F12366" s="22" t="s">
        <v>805</v>
      </c>
    </row>
    <row r="12367" customFormat="false" ht="15" hidden="false" customHeight="false" outlineLevel="0" collapsed="false">
      <c r="A12367" s="4" t="str">
        <f aca="false">B12367&amp;"|"&amp;C12367</f>
        <v>tdbR00001054 Pro-UGG|29</v>
      </c>
      <c r="B12367" s="4" t="s">
        <v>206</v>
      </c>
      <c r="C12367" s="4" t="s">
        <v>807</v>
      </c>
      <c r="D12367" s="4" t="n">
        <v>30</v>
      </c>
      <c r="E12367" s="21" t="s">
        <v>777</v>
      </c>
      <c r="F12367" s="22" t="s">
        <v>805</v>
      </c>
    </row>
    <row r="12368" customFormat="false" ht="15" hidden="false" customHeight="false" outlineLevel="0" collapsed="false">
      <c r="A12368" s="4" t="str">
        <f aca="false">B12368&amp;"|"&amp;C12368</f>
        <v>tdbR00001054 Pro-UGG|30</v>
      </c>
      <c r="B12368" s="4" t="s">
        <v>206</v>
      </c>
      <c r="C12368" s="4" t="s">
        <v>808</v>
      </c>
      <c r="D12368" s="4" t="n">
        <v>31</v>
      </c>
      <c r="E12368" s="21" t="s">
        <v>459</v>
      </c>
      <c r="F12368" s="22" t="s">
        <v>805</v>
      </c>
    </row>
    <row r="12369" customFormat="false" ht="15" hidden="false" customHeight="false" outlineLevel="0" collapsed="false">
      <c r="A12369" s="4" t="str">
        <f aca="false">B12369&amp;"|"&amp;C12369</f>
        <v>tdbR00001054 Pro-UGG|31</v>
      </c>
      <c r="B12369" s="4" t="s">
        <v>206</v>
      </c>
      <c r="C12369" s="4" t="s">
        <v>809</v>
      </c>
      <c r="D12369" s="4" t="n">
        <v>32</v>
      </c>
      <c r="E12369" s="21" t="s">
        <v>459</v>
      </c>
      <c r="F12369" s="22" t="s">
        <v>805</v>
      </c>
    </row>
    <row r="12370" customFormat="false" ht="15" hidden="false" customHeight="false" outlineLevel="0" collapsed="false">
      <c r="A12370" s="4" t="str">
        <f aca="false">B12370&amp;"|"&amp;C12370</f>
        <v>tdbR00001054 Pro-UGG|32</v>
      </c>
      <c r="B12370" s="4" t="s">
        <v>206</v>
      </c>
      <c r="C12370" s="4" t="s">
        <v>810</v>
      </c>
      <c r="D12370" s="4" t="n">
        <v>33</v>
      </c>
      <c r="E12370" s="19" t="s">
        <v>777</v>
      </c>
      <c r="F12370" s="20" t="s">
        <v>811</v>
      </c>
    </row>
    <row r="12371" customFormat="false" ht="15" hidden="false" customHeight="false" outlineLevel="0" collapsed="false">
      <c r="A12371" s="4" t="str">
        <f aca="false">B12371&amp;"|"&amp;C12371</f>
        <v>tdbR00001054 Pro-UGG|33</v>
      </c>
      <c r="B12371" s="4" t="s">
        <v>206</v>
      </c>
      <c r="C12371" s="4" t="s">
        <v>812</v>
      </c>
      <c r="D12371" s="4" t="n">
        <v>34</v>
      </c>
      <c r="E12371" s="19" t="s">
        <v>777</v>
      </c>
      <c r="F12371" s="20" t="s">
        <v>811</v>
      </c>
    </row>
    <row r="12372" customFormat="false" ht="15" hidden="false" customHeight="false" outlineLevel="0" collapsed="false">
      <c r="A12372" s="4" t="str">
        <f aca="false">B12372&amp;"|"&amp;C12372</f>
        <v>tdbR00001054 Pro-UGG|34</v>
      </c>
      <c r="B12372" s="4" t="s">
        <v>206</v>
      </c>
      <c r="C12372" s="4" t="s">
        <v>813</v>
      </c>
      <c r="D12372" s="4" t="n">
        <v>35</v>
      </c>
      <c r="E12372" s="19" t="s">
        <v>777</v>
      </c>
      <c r="F12372" s="20" t="s">
        <v>811</v>
      </c>
    </row>
    <row r="12373" customFormat="false" ht="15" hidden="false" customHeight="false" outlineLevel="0" collapsed="false">
      <c r="A12373" s="4" t="str">
        <f aca="false">B12373&amp;"|"&amp;C12373</f>
        <v>tdbR00001054 Pro-UGG|35</v>
      </c>
      <c r="B12373" s="4" t="s">
        <v>206</v>
      </c>
      <c r="C12373" s="4" t="s">
        <v>814</v>
      </c>
      <c r="D12373" s="4" t="n">
        <v>36</v>
      </c>
      <c r="E12373" s="19" t="s">
        <v>459</v>
      </c>
      <c r="F12373" s="20" t="s">
        <v>811</v>
      </c>
    </row>
    <row r="12374" customFormat="false" ht="15" hidden="false" customHeight="false" outlineLevel="0" collapsed="false">
      <c r="A12374" s="4" t="str">
        <f aca="false">B12374&amp;"|"&amp;C12374</f>
        <v>tdbR00001054 Pro-UGG|36</v>
      </c>
      <c r="B12374" s="4" t="s">
        <v>206</v>
      </c>
      <c r="C12374" s="4" t="s">
        <v>815</v>
      </c>
      <c r="D12374" s="4" t="n">
        <v>37</v>
      </c>
      <c r="E12374" s="19" t="s">
        <v>459</v>
      </c>
      <c r="F12374" s="20" t="s">
        <v>811</v>
      </c>
    </row>
    <row r="12375" customFormat="false" ht="15" hidden="false" customHeight="false" outlineLevel="0" collapsed="false">
      <c r="A12375" s="4" t="str">
        <f aca="false">B12375&amp;"|"&amp;C12375</f>
        <v>tdbR00001054 Pro-UGG|37</v>
      </c>
      <c r="B12375" s="4" t="s">
        <v>206</v>
      </c>
      <c r="C12375" s="4" t="s">
        <v>816</v>
      </c>
      <c r="D12375" s="4" t="n">
        <v>38</v>
      </c>
      <c r="E12375" s="19" t="s">
        <v>459</v>
      </c>
      <c r="F12375" s="20" t="s">
        <v>811</v>
      </c>
    </row>
    <row r="12376" customFormat="false" ht="15" hidden="false" customHeight="false" outlineLevel="0" collapsed="false">
      <c r="A12376" s="4" t="str">
        <f aca="false">B12376&amp;"|"&amp;C12376</f>
        <v>tdbR00001054 Pro-UGG|38</v>
      </c>
      <c r="B12376" s="4" t="s">
        <v>206</v>
      </c>
      <c r="C12376" s="4" t="s">
        <v>817</v>
      </c>
      <c r="D12376" s="4" t="n">
        <v>39</v>
      </c>
      <c r="E12376" s="19" t="s">
        <v>780</v>
      </c>
      <c r="F12376" s="20" t="s">
        <v>811</v>
      </c>
    </row>
    <row r="12377" customFormat="false" ht="15" hidden="false" customHeight="false" outlineLevel="0" collapsed="false">
      <c r="A12377" s="4" t="str">
        <f aca="false">B12377&amp;"|"&amp;C12377</f>
        <v>tdbR00001054 Pro-UGG|39</v>
      </c>
      <c r="B12377" s="4" t="s">
        <v>206</v>
      </c>
      <c r="C12377" s="4" t="s">
        <v>818</v>
      </c>
      <c r="D12377" s="4" t="n">
        <v>40</v>
      </c>
      <c r="E12377" s="21" t="s">
        <v>772</v>
      </c>
      <c r="F12377" s="22" t="s">
        <v>805</v>
      </c>
    </row>
    <row r="12378" customFormat="false" ht="15" hidden="false" customHeight="false" outlineLevel="0" collapsed="false">
      <c r="A12378" s="4" t="str">
        <f aca="false">B12378&amp;"|"&amp;C12378</f>
        <v>tdbR00001054 Pro-UGG|40</v>
      </c>
      <c r="B12378" s="4" t="s">
        <v>206</v>
      </c>
      <c r="C12378" s="4" t="s">
        <v>819</v>
      </c>
      <c r="D12378" s="4" t="n">
        <v>41</v>
      </c>
      <c r="E12378" s="21" t="s">
        <v>772</v>
      </c>
      <c r="F12378" s="22" t="s">
        <v>805</v>
      </c>
    </row>
    <row r="12379" customFormat="false" ht="15" hidden="false" customHeight="false" outlineLevel="0" collapsed="false">
      <c r="A12379" s="4" t="str">
        <f aca="false">B12379&amp;"|"&amp;C12379</f>
        <v>tdbR00001054 Pro-UGG|41</v>
      </c>
      <c r="B12379" s="4" t="s">
        <v>206</v>
      </c>
      <c r="C12379" s="4" t="s">
        <v>820</v>
      </c>
      <c r="D12379" s="4" t="n">
        <v>42</v>
      </c>
      <c r="E12379" s="21" t="s">
        <v>780</v>
      </c>
      <c r="F12379" s="22" t="s">
        <v>805</v>
      </c>
    </row>
    <row r="12380" customFormat="false" ht="15" hidden="false" customHeight="false" outlineLevel="0" collapsed="false">
      <c r="A12380" s="4" t="str">
        <f aca="false">B12380&amp;"|"&amp;C12380</f>
        <v>tdbR00001054 Pro-UGG|42</v>
      </c>
      <c r="B12380" s="4" t="s">
        <v>206</v>
      </c>
      <c r="C12380" s="4" t="s">
        <v>821</v>
      </c>
      <c r="D12380" s="4" t="n">
        <v>43</v>
      </c>
      <c r="E12380" s="21" t="s">
        <v>459</v>
      </c>
      <c r="F12380" s="22" t="s">
        <v>805</v>
      </c>
    </row>
    <row r="12381" customFormat="false" ht="15" hidden="false" customHeight="false" outlineLevel="0" collapsed="false">
      <c r="A12381" s="4" t="str">
        <f aca="false">B12381&amp;"|"&amp;C12381</f>
        <v>tdbR00001054 Pro-UGG|43</v>
      </c>
      <c r="B12381" s="4" t="s">
        <v>206</v>
      </c>
      <c r="C12381" s="4" t="s">
        <v>822</v>
      </c>
      <c r="D12381" s="4" t="n">
        <v>44</v>
      </c>
      <c r="E12381" s="21" t="s">
        <v>780</v>
      </c>
      <c r="F12381" s="22" t="s">
        <v>805</v>
      </c>
    </row>
    <row r="12382" customFormat="false" ht="15" hidden="false" customHeight="false" outlineLevel="0" collapsed="false">
      <c r="A12382" s="4" t="str">
        <f aca="false">B12382&amp;"|"&amp;C12382</f>
        <v>tdbR00001054 Pro-UGG|44</v>
      </c>
      <c r="B12382" s="4" t="s">
        <v>206</v>
      </c>
      <c r="C12382" s="4" t="s">
        <v>823</v>
      </c>
      <c r="D12382" s="4" t="n">
        <v>45</v>
      </c>
      <c r="E12382" s="19" t="s">
        <v>459</v>
      </c>
      <c r="F12382" s="20" t="s">
        <v>824</v>
      </c>
    </row>
    <row r="12383" customFormat="false" ht="15" hidden="false" customHeight="false" outlineLevel="0" collapsed="false">
      <c r="A12383" s="4" t="str">
        <f aca="false">B12383&amp;"|"&amp;C12383</f>
        <v>tdbR00001054 Pro-UGG|45</v>
      </c>
      <c r="B12383" s="4" t="s">
        <v>206</v>
      </c>
      <c r="C12383" s="4" t="s">
        <v>825</v>
      </c>
      <c r="D12383" s="4" t="n">
        <v>46</v>
      </c>
      <c r="E12383" s="19" t="s">
        <v>459</v>
      </c>
      <c r="F12383" s="20" t="s">
        <v>824</v>
      </c>
    </row>
    <row r="12384" customFormat="false" ht="15" hidden="false" customHeight="false" outlineLevel="0" collapsed="false">
      <c r="A12384" s="4" t="str">
        <f aca="false">B12384&amp;"|"&amp;C12384</f>
        <v>tdbR00001054 Pro-UGG|46</v>
      </c>
      <c r="B12384" s="4" t="s">
        <v>206</v>
      </c>
      <c r="C12384" s="4" t="s">
        <v>826</v>
      </c>
      <c r="D12384" s="4" t="n">
        <v>47</v>
      </c>
      <c r="E12384" s="19" t="s">
        <v>459</v>
      </c>
      <c r="F12384" s="20" t="s">
        <v>824</v>
      </c>
    </row>
    <row r="12385" customFormat="false" ht="15" hidden="false" customHeight="false" outlineLevel="0" collapsed="false">
      <c r="A12385" s="4" t="str">
        <f aca="false">B12385&amp;"|"&amp;C12385</f>
        <v>tdbR00001054 Pro-UGG|47</v>
      </c>
      <c r="B12385" s="4" t="s">
        <v>206</v>
      </c>
      <c r="C12385" s="4" t="s">
        <v>827</v>
      </c>
      <c r="D12385" s="4" t="n">
        <v>48</v>
      </c>
      <c r="E12385" s="19" t="s">
        <v>777</v>
      </c>
      <c r="F12385" s="20" t="s">
        <v>824</v>
      </c>
    </row>
    <row r="12386" customFormat="false" ht="15" hidden="false" customHeight="false" outlineLevel="0" collapsed="false">
      <c r="A12386" s="4" t="str">
        <f aca="false">B12386&amp;"|"&amp;C12386</f>
        <v>tdbR00001054 Pro-UGG|48</v>
      </c>
      <c r="B12386" s="4" t="s">
        <v>206</v>
      </c>
      <c r="C12386" s="4" t="s">
        <v>828</v>
      </c>
      <c r="D12386" s="4" t="n">
        <v>49</v>
      </c>
      <c r="E12386" s="19" t="s">
        <v>772</v>
      </c>
      <c r="F12386" s="20" t="s">
        <v>824</v>
      </c>
    </row>
    <row r="12387" customFormat="false" ht="15" hidden="false" customHeight="false" outlineLevel="0" collapsed="false">
      <c r="A12387" s="4" t="str">
        <f aca="false">B12387&amp;"|"&amp;C12387</f>
        <v>tdbR00001054 Pro-UGG|49</v>
      </c>
      <c r="B12387" s="4" t="s">
        <v>206</v>
      </c>
      <c r="C12387" s="4" t="s">
        <v>829</v>
      </c>
      <c r="D12387" s="4" t="n">
        <v>50</v>
      </c>
      <c r="E12387" s="23" t="s">
        <v>459</v>
      </c>
      <c r="F12387" s="10" t="s">
        <v>830</v>
      </c>
    </row>
    <row r="12388" customFormat="false" ht="15" hidden="false" customHeight="false" outlineLevel="0" collapsed="false">
      <c r="A12388" s="4" t="str">
        <f aca="false">B12388&amp;"|"&amp;C12388</f>
        <v>tdbR00001054 Pro-UGG|50</v>
      </c>
      <c r="B12388" s="4" t="s">
        <v>206</v>
      </c>
      <c r="C12388" s="4" t="s">
        <v>831</v>
      </c>
      <c r="D12388" s="4" t="n">
        <v>51</v>
      </c>
      <c r="E12388" s="23" t="s">
        <v>459</v>
      </c>
      <c r="F12388" s="10" t="s">
        <v>830</v>
      </c>
    </row>
    <row r="12389" customFormat="false" ht="15" hidden="false" customHeight="false" outlineLevel="0" collapsed="false">
      <c r="A12389" s="4" t="str">
        <f aca="false">B12389&amp;"|"&amp;C12389</f>
        <v>tdbR00001054 Pro-UGG|51</v>
      </c>
      <c r="B12389" s="4" t="s">
        <v>206</v>
      </c>
      <c r="C12389" s="4" t="s">
        <v>832</v>
      </c>
      <c r="D12389" s="4" t="n">
        <v>52</v>
      </c>
      <c r="E12389" s="23" t="s">
        <v>459</v>
      </c>
      <c r="F12389" s="10" t="s">
        <v>830</v>
      </c>
    </row>
    <row r="12390" customFormat="false" ht="15" hidden="false" customHeight="false" outlineLevel="0" collapsed="false">
      <c r="A12390" s="4" t="str">
        <f aca="false">B12390&amp;"|"&amp;C12390</f>
        <v>tdbR00001054 Pro-UGG|52</v>
      </c>
      <c r="B12390" s="4" t="s">
        <v>206</v>
      </c>
      <c r="C12390" s="4" t="s">
        <v>833</v>
      </c>
      <c r="D12390" s="4" t="n">
        <v>53</v>
      </c>
      <c r="E12390" s="23" t="s">
        <v>459</v>
      </c>
      <c r="F12390" s="10" t="s">
        <v>830</v>
      </c>
    </row>
    <row r="12391" customFormat="false" ht="15" hidden="false" customHeight="false" outlineLevel="0" collapsed="false">
      <c r="A12391" s="4" t="str">
        <f aca="false">B12391&amp;"|"&amp;C12391</f>
        <v>tdbR00001054 Pro-UGG|53</v>
      </c>
      <c r="B12391" s="4" t="s">
        <v>206</v>
      </c>
      <c r="C12391" s="4" t="s">
        <v>834</v>
      </c>
      <c r="D12391" s="4" t="n">
        <v>54</v>
      </c>
      <c r="E12391" s="23" t="s">
        <v>459</v>
      </c>
      <c r="F12391" s="10" t="s">
        <v>830</v>
      </c>
    </row>
    <row r="12392" customFormat="false" ht="15" hidden="false" customHeight="false" outlineLevel="0" collapsed="false">
      <c r="A12392" s="4" t="str">
        <f aca="false">B12392&amp;"|"&amp;C12392</f>
        <v>tdbR00001054 Pro-UGG|54</v>
      </c>
      <c r="B12392" s="4" t="s">
        <v>206</v>
      </c>
      <c r="C12392" s="4" t="s">
        <v>835</v>
      </c>
      <c r="D12392" s="4" t="n">
        <v>55</v>
      </c>
      <c r="E12392" s="19" t="s">
        <v>777</v>
      </c>
      <c r="F12392" s="20" t="s">
        <v>836</v>
      </c>
    </row>
    <row r="12393" customFormat="false" ht="15" hidden="false" customHeight="false" outlineLevel="0" collapsed="false">
      <c r="A12393" s="4" t="str">
        <f aca="false">B12393&amp;"|"&amp;C12393</f>
        <v>tdbR00001054 Pro-UGG|55</v>
      </c>
      <c r="B12393" s="4" t="s">
        <v>206</v>
      </c>
      <c r="C12393" s="4" t="s">
        <v>837</v>
      </c>
      <c r="D12393" s="4" t="n">
        <v>56</v>
      </c>
      <c r="E12393" s="19" t="s">
        <v>777</v>
      </c>
      <c r="F12393" s="20" t="s">
        <v>836</v>
      </c>
    </row>
    <row r="12394" customFormat="false" ht="15" hidden="false" customHeight="false" outlineLevel="0" collapsed="false">
      <c r="A12394" s="4" t="str">
        <f aca="false">B12394&amp;"|"&amp;C12394</f>
        <v>tdbR00001054 Pro-UGG|56</v>
      </c>
      <c r="B12394" s="4" t="s">
        <v>206</v>
      </c>
      <c r="C12394" s="4" t="s">
        <v>838</v>
      </c>
      <c r="D12394" s="4" t="n">
        <v>57</v>
      </c>
      <c r="E12394" s="19" t="s">
        <v>772</v>
      </c>
      <c r="F12394" s="20" t="s">
        <v>836</v>
      </c>
    </row>
    <row r="12395" customFormat="false" ht="15" hidden="false" customHeight="false" outlineLevel="0" collapsed="false">
      <c r="A12395" s="4" t="str">
        <f aca="false">B12395&amp;"|"&amp;C12395</f>
        <v>tdbR00001054 Pro-UGG|57</v>
      </c>
      <c r="B12395" s="4" t="s">
        <v>206</v>
      </c>
      <c r="C12395" s="4" t="s">
        <v>839</v>
      </c>
      <c r="D12395" s="4" t="n">
        <v>58</v>
      </c>
      <c r="E12395" s="19" t="s">
        <v>459</v>
      </c>
      <c r="F12395" s="20" t="s">
        <v>836</v>
      </c>
    </row>
    <row r="12396" customFormat="false" ht="15" hidden="false" customHeight="false" outlineLevel="0" collapsed="false">
      <c r="A12396" s="4" t="str">
        <f aca="false">B12396&amp;"|"&amp;C12396</f>
        <v>tdbR00001054 Pro-UGG|58</v>
      </c>
      <c r="B12396" s="4" t="s">
        <v>206</v>
      </c>
      <c r="C12396" s="4" t="s">
        <v>840</v>
      </c>
      <c r="D12396" s="4" t="n">
        <v>59</v>
      </c>
      <c r="E12396" s="19" t="s">
        <v>780</v>
      </c>
      <c r="F12396" s="20" t="s">
        <v>836</v>
      </c>
    </row>
    <row r="12397" customFormat="false" ht="15" hidden="false" customHeight="false" outlineLevel="0" collapsed="false">
      <c r="A12397" s="4" t="str">
        <f aca="false">B12397&amp;"|"&amp;C12397</f>
        <v>tdbR00001054 Pro-UGG|59</v>
      </c>
      <c r="B12397" s="4" t="s">
        <v>206</v>
      </c>
      <c r="C12397" s="4" t="s">
        <v>841</v>
      </c>
      <c r="D12397" s="4" t="n">
        <v>60</v>
      </c>
      <c r="E12397" s="19" t="s">
        <v>780</v>
      </c>
      <c r="F12397" s="20" t="s">
        <v>836</v>
      </c>
    </row>
    <row r="12398" customFormat="false" ht="15" hidden="false" customHeight="false" outlineLevel="0" collapsed="false">
      <c r="A12398" s="4" t="str">
        <f aca="false">B12398&amp;"|"&amp;C12398</f>
        <v>tdbR00001054 Pro-UGG|60</v>
      </c>
      <c r="B12398" s="4" t="s">
        <v>206</v>
      </c>
      <c r="C12398" s="4" t="s">
        <v>842</v>
      </c>
      <c r="D12398" s="4" t="n">
        <v>61</v>
      </c>
      <c r="E12398" s="19" t="s">
        <v>777</v>
      </c>
      <c r="F12398" s="20" t="s">
        <v>836</v>
      </c>
    </row>
    <row r="12399" customFormat="false" ht="15" hidden="false" customHeight="false" outlineLevel="0" collapsed="false">
      <c r="A12399" s="4" t="str">
        <f aca="false">B12399&amp;"|"&amp;C12399</f>
        <v>tdbR00001054 Pro-UGG|61</v>
      </c>
      <c r="B12399" s="4" t="s">
        <v>206</v>
      </c>
      <c r="C12399" s="4" t="s">
        <v>843</v>
      </c>
      <c r="D12399" s="4" t="n">
        <v>62</v>
      </c>
      <c r="E12399" s="23" t="s">
        <v>772</v>
      </c>
      <c r="F12399" s="10" t="s">
        <v>830</v>
      </c>
    </row>
    <row r="12400" customFormat="false" ht="15" hidden="false" customHeight="false" outlineLevel="0" collapsed="false">
      <c r="A12400" s="4" t="str">
        <f aca="false">B12400&amp;"|"&amp;C12400</f>
        <v>tdbR00001054 Pro-UGG|62</v>
      </c>
      <c r="B12400" s="4" t="s">
        <v>206</v>
      </c>
      <c r="C12400" s="4" t="s">
        <v>844</v>
      </c>
      <c r="D12400" s="4" t="n">
        <v>63</v>
      </c>
      <c r="E12400" s="23" t="s">
        <v>772</v>
      </c>
      <c r="F12400" s="10" t="s">
        <v>830</v>
      </c>
    </row>
    <row r="12401" customFormat="false" ht="15" hidden="false" customHeight="false" outlineLevel="0" collapsed="false">
      <c r="A12401" s="4" t="str">
        <f aca="false">B12401&amp;"|"&amp;C12401</f>
        <v>tdbR00001054 Pro-UGG|63</v>
      </c>
      <c r="B12401" s="4" t="s">
        <v>206</v>
      </c>
      <c r="C12401" s="4" t="s">
        <v>845</v>
      </c>
      <c r="D12401" s="4" t="n">
        <v>64</v>
      </c>
      <c r="E12401" s="23" t="s">
        <v>772</v>
      </c>
      <c r="F12401" s="10" t="s">
        <v>830</v>
      </c>
    </row>
    <row r="12402" customFormat="false" ht="15" hidden="false" customHeight="false" outlineLevel="0" collapsed="false">
      <c r="A12402" s="4" t="str">
        <f aca="false">B12402&amp;"|"&amp;C12402</f>
        <v>tdbR00001054 Pro-UGG|64</v>
      </c>
      <c r="B12402" s="4" t="s">
        <v>206</v>
      </c>
      <c r="C12402" s="4" t="s">
        <v>846</v>
      </c>
      <c r="D12402" s="4" t="n">
        <v>65</v>
      </c>
      <c r="E12402" s="23" t="s">
        <v>777</v>
      </c>
      <c r="F12402" s="10" t="s">
        <v>830</v>
      </c>
    </row>
    <row r="12403" customFormat="false" ht="15" hidden="false" customHeight="false" outlineLevel="0" collapsed="false">
      <c r="A12403" s="4" t="str">
        <f aca="false">B12403&amp;"|"&amp;C12403</f>
        <v>tdbR00001054 Pro-UGG|65</v>
      </c>
      <c r="B12403" s="4" t="s">
        <v>206</v>
      </c>
      <c r="C12403" s="4" t="s">
        <v>847</v>
      </c>
      <c r="D12403" s="4" t="n">
        <v>66</v>
      </c>
      <c r="E12403" s="23" t="s">
        <v>772</v>
      </c>
      <c r="F12403" s="10" t="s">
        <v>830</v>
      </c>
    </row>
    <row r="12404" customFormat="false" ht="15" hidden="false" customHeight="false" outlineLevel="0" collapsed="false">
      <c r="A12404" s="4" t="str">
        <f aca="false">B12404&amp;"|"&amp;C12404</f>
        <v>tdbR00001054 Pro-UGG|66</v>
      </c>
      <c r="B12404" s="4" t="s">
        <v>206</v>
      </c>
      <c r="C12404" s="4" t="s">
        <v>848</v>
      </c>
      <c r="D12404" s="4" t="n">
        <v>67</v>
      </c>
      <c r="E12404" s="17" t="s">
        <v>777</v>
      </c>
      <c r="F12404" s="18" t="s">
        <v>768</v>
      </c>
    </row>
    <row r="12405" customFormat="false" ht="15" hidden="false" customHeight="false" outlineLevel="0" collapsed="false">
      <c r="A12405" s="4" t="str">
        <f aca="false">B12405&amp;"|"&amp;C12405</f>
        <v>tdbR00001054 Pro-UGG|67</v>
      </c>
      <c r="B12405" s="4" t="s">
        <v>206</v>
      </c>
      <c r="C12405" s="4" t="s">
        <v>849</v>
      </c>
      <c r="D12405" s="4" t="n">
        <v>68</v>
      </c>
      <c r="E12405" s="17" t="s">
        <v>777</v>
      </c>
      <c r="F12405" s="18" t="s">
        <v>768</v>
      </c>
    </row>
    <row r="12406" customFormat="false" ht="15" hidden="false" customHeight="false" outlineLevel="0" collapsed="false">
      <c r="A12406" s="4" t="str">
        <f aca="false">B12406&amp;"|"&amp;C12406</f>
        <v>tdbR00001054 Pro-UGG|68</v>
      </c>
      <c r="B12406" s="4" t="s">
        <v>206</v>
      </c>
      <c r="C12406" s="4" t="s">
        <v>850</v>
      </c>
      <c r="D12406" s="4" t="n">
        <v>69</v>
      </c>
      <c r="E12406" s="17" t="s">
        <v>772</v>
      </c>
      <c r="F12406" s="18" t="s">
        <v>768</v>
      </c>
    </row>
    <row r="12407" customFormat="false" ht="15" hidden="false" customHeight="false" outlineLevel="0" collapsed="false">
      <c r="A12407" s="4" t="str">
        <f aca="false">B12407&amp;"|"&amp;C12407</f>
        <v>tdbR00001054 Pro-UGG|69</v>
      </c>
      <c r="B12407" s="4" t="s">
        <v>206</v>
      </c>
      <c r="C12407" s="4" t="s">
        <v>851</v>
      </c>
      <c r="D12407" s="4" t="n">
        <v>70</v>
      </c>
      <c r="E12407" s="17" t="s">
        <v>780</v>
      </c>
      <c r="F12407" s="18" t="s">
        <v>768</v>
      </c>
    </row>
    <row r="12408" customFormat="false" ht="15" hidden="false" customHeight="false" outlineLevel="0" collapsed="false">
      <c r="A12408" s="4" t="str">
        <f aca="false">B12408&amp;"|"&amp;C12408</f>
        <v>tdbR00001054 Pro-UGG|70</v>
      </c>
      <c r="B12408" s="4" t="s">
        <v>206</v>
      </c>
      <c r="C12408" s="4" t="s">
        <v>852</v>
      </c>
      <c r="D12408" s="4" t="n">
        <v>71</v>
      </c>
      <c r="E12408" s="17" t="s">
        <v>772</v>
      </c>
      <c r="F12408" s="18" t="s">
        <v>768</v>
      </c>
    </row>
    <row r="12409" customFormat="false" ht="15" hidden="false" customHeight="false" outlineLevel="0" collapsed="false">
      <c r="A12409" s="4" t="str">
        <f aca="false">B12409&amp;"|"&amp;C12409</f>
        <v>tdbR00001054 Pro-UGG|71</v>
      </c>
      <c r="B12409" s="4" t="s">
        <v>206</v>
      </c>
      <c r="C12409" s="4" t="s">
        <v>853</v>
      </c>
      <c r="D12409" s="4" t="n">
        <v>72</v>
      </c>
      <c r="E12409" s="17" t="s">
        <v>772</v>
      </c>
      <c r="F12409" s="18" t="s">
        <v>768</v>
      </c>
    </row>
    <row r="12410" customFormat="false" ht="15" hidden="false" customHeight="false" outlineLevel="0" collapsed="false">
      <c r="A12410" s="4" t="str">
        <f aca="false">B12410&amp;"|"&amp;C12410</f>
        <v>tdbR00001054 Pro-UGG|72</v>
      </c>
      <c r="B12410" s="4" t="s">
        <v>206</v>
      </c>
      <c r="C12410" s="4" t="s">
        <v>854</v>
      </c>
      <c r="D12410" s="4" t="n">
        <v>73</v>
      </c>
      <c r="E12410" s="17" t="s">
        <v>459</v>
      </c>
      <c r="F12410" s="18" t="s">
        <v>768</v>
      </c>
    </row>
    <row r="12411" customFormat="false" ht="15" hidden="false" customHeight="false" outlineLevel="0" collapsed="false">
      <c r="A12411" s="4" t="str">
        <f aca="false">B12411&amp;"|"&amp;C12411</f>
        <v>tdbR00001058 Ser-UGA|1</v>
      </c>
      <c r="B12411" s="4" t="s">
        <v>207</v>
      </c>
      <c r="C12411" s="4" t="s">
        <v>767</v>
      </c>
      <c r="D12411" s="4" t="n">
        <v>1</v>
      </c>
      <c r="E12411" s="17" t="s">
        <v>459</v>
      </c>
      <c r="F12411" s="18" t="s">
        <v>768</v>
      </c>
    </row>
    <row r="12412" customFormat="false" ht="15" hidden="false" customHeight="false" outlineLevel="0" collapsed="false">
      <c r="A12412" s="4" t="str">
        <f aca="false">B12412&amp;"|"&amp;C12412</f>
        <v>tdbR00001058 Ser-UGA|2</v>
      </c>
      <c r="B12412" s="4" t="s">
        <v>207</v>
      </c>
      <c r="C12412" s="4" t="s">
        <v>769</v>
      </c>
      <c r="D12412" s="4" t="n">
        <v>2</v>
      </c>
      <c r="E12412" s="17" t="s">
        <v>459</v>
      </c>
      <c r="F12412" s="18" t="s">
        <v>768</v>
      </c>
    </row>
    <row r="12413" customFormat="false" ht="15" hidden="false" customHeight="false" outlineLevel="0" collapsed="false">
      <c r="A12413" s="4" t="str">
        <f aca="false">B12413&amp;"|"&amp;C12413</f>
        <v>tdbR00001058 Ser-UGA|3</v>
      </c>
      <c r="B12413" s="4" t="s">
        <v>207</v>
      </c>
      <c r="C12413" s="4" t="s">
        <v>770</v>
      </c>
      <c r="D12413" s="4" t="n">
        <v>3</v>
      </c>
      <c r="E12413" s="17" t="s">
        <v>780</v>
      </c>
      <c r="F12413" s="18" t="s">
        <v>768</v>
      </c>
    </row>
    <row r="12414" customFormat="false" ht="15" hidden="false" customHeight="false" outlineLevel="0" collapsed="false">
      <c r="A12414" s="4" t="str">
        <f aca="false">B12414&amp;"|"&amp;C12414</f>
        <v>tdbR00001058 Ser-UGA|4</v>
      </c>
      <c r="B12414" s="4" t="s">
        <v>207</v>
      </c>
      <c r="C12414" s="4" t="s">
        <v>771</v>
      </c>
      <c r="D12414" s="4" t="n">
        <v>4</v>
      </c>
      <c r="E12414" s="17" t="s">
        <v>459</v>
      </c>
      <c r="F12414" s="18" t="s">
        <v>768</v>
      </c>
    </row>
    <row r="12415" customFormat="false" ht="15" hidden="false" customHeight="false" outlineLevel="0" collapsed="false">
      <c r="A12415" s="4" t="str">
        <f aca="false">B12415&amp;"|"&amp;C12415</f>
        <v>tdbR00001058 Ser-UGA|5</v>
      </c>
      <c r="B12415" s="4" t="s">
        <v>207</v>
      </c>
      <c r="C12415" s="4" t="s">
        <v>773</v>
      </c>
      <c r="D12415" s="4" t="n">
        <v>5</v>
      </c>
      <c r="E12415" s="17" t="s">
        <v>780</v>
      </c>
      <c r="F12415" s="18" t="s">
        <v>768</v>
      </c>
    </row>
    <row r="12416" customFormat="false" ht="15" hidden="false" customHeight="false" outlineLevel="0" collapsed="false">
      <c r="A12416" s="4" t="str">
        <f aca="false">B12416&amp;"|"&amp;C12416</f>
        <v>tdbR00001058 Ser-UGA|6</v>
      </c>
      <c r="B12416" s="4" t="s">
        <v>207</v>
      </c>
      <c r="C12416" s="4" t="s">
        <v>774</v>
      </c>
      <c r="D12416" s="4" t="n">
        <v>6</v>
      </c>
      <c r="E12416" s="17" t="s">
        <v>459</v>
      </c>
      <c r="F12416" s="18" t="s">
        <v>768</v>
      </c>
    </row>
    <row r="12417" customFormat="false" ht="15" hidden="false" customHeight="false" outlineLevel="0" collapsed="false">
      <c r="A12417" s="4" t="str">
        <f aca="false">B12417&amp;"|"&amp;C12417</f>
        <v>tdbR00001058 Ser-UGA|7</v>
      </c>
      <c r="B12417" s="4" t="s">
        <v>207</v>
      </c>
      <c r="C12417" s="4" t="s">
        <v>775</v>
      </c>
      <c r="D12417" s="4" t="n">
        <v>7</v>
      </c>
      <c r="E12417" s="17" t="s">
        <v>780</v>
      </c>
      <c r="F12417" s="18" t="s">
        <v>768</v>
      </c>
    </row>
    <row r="12418" customFormat="false" ht="15" hidden="false" customHeight="false" outlineLevel="0" collapsed="false">
      <c r="A12418" s="4" t="str">
        <f aca="false">B12418&amp;"|"&amp;C12418</f>
        <v>tdbR00001058 Ser-UGA|8</v>
      </c>
      <c r="B12418" s="4" t="s">
        <v>207</v>
      </c>
      <c r="C12418" s="4" t="s">
        <v>776</v>
      </c>
      <c r="D12418" s="4" t="n">
        <v>8</v>
      </c>
      <c r="E12418" s="3" t="s">
        <v>777</v>
      </c>
      <c r="F12418" s="4" t="s">
        <v>778</v>
      </c>
    </row>
    <row r="12419" customFormat="false" ht="15" hidden="false" customHeight="false" outlineLevel="0" collapsed="false">
      <c r="A12419" s="4" t="str">
        <f aca="false">B12419&amp;"|"&amp;C12419</f>
        <v>tdbR00001058 Ser-UGA|9</v>
      </c>
      <c r="B12419" s="4" t="s">
        <v>207</v>
      </c>
      <c r="C12419" s="4" t="s">
        <v>779</v>
      </c>
      <c r="D12419" s="4" t="n">
        <v>9</v>
      </c>
      <c r="E12419" s="3" t="s">
        <v>459</v>
      </c>
      <c r="F12419" s="4" t="s">
        <v>781</v>
      </c>
    </row>
    <row r="12420" customFormat="false" ht="15" hidden="false" customHeight="false" outlineLevel="0" collapsed="false">
      <c r="A12420" s="4" t="str">
        <f aca="false">B12420&amp;"|"&amp;C12420</f>
        <v>tdbR00001058 Ser-UGA|10</v>
      </c>
      <c r="B12420" s="4" t="s">
        <v>207</v>
      </c>
      <c r="C12420" s="4" t="s">
        <v>782</v>
      </c>
      <c r="D12420" s="4" t="n">
        <v>10</v>
      </c>
      <c r="E12420" s="8" t="s">
        <v>459</v>
      </c>
      <c r="F12420" s="7" t="s">
        <v>783</v>
      </c>
    </row>
    <row r="12421" customFormat="false" ht="15" hidden="false" customHeight="false" outlineLevel="0" collapsed="false">
      <c r="A12421" s="4" t="str">
        <f aca="false">B12421&amp;"|"&amp;C12421</f>
        <v>tdbR00001058 Ser-UGA|11</v>
      </c>
      <c r="B12421" s="4" t="s">
        <v>207</v>
      </c>
      <c r="C12421" s="4" t="s">
        <v>784</v>
      </c>
      <c r="D12421" s="4" t="n">
        <v>11</v>
      </c>
      <c r="E12421" s="8" t="s">
        <v>772</v>
      </c>
      <c r="F12421" s="7" t="s">
        <v>783</v>
      </c>
    </row>
    <row r="12422" customFormat="false" ht="15" hidden="false" customHeight="false" outlineLevel="0" collapsed="false">
      <c r="A12422" s="4" t="str">
        <f aca="false">B12422&amp;"|"&amp;C12422</f>
        <v>tdbR00001058 Ser-UGA|12</v>
      </c>
      <c r="B12422" s="4" t="s">
        <v>207</v>
      </c>
      <c r="C12422" s="4" t="s">
        <v>785</v>
      </c>
      <c r="D12422" s="4" t="n">
        <v>12</v>
      </c>
      <c r="E12422" s="8" t="s">
        <v>777</v>
      </c>
      <c r="F12422" s="7" t="s">
        <v>783</v>
      </c>
    </row>
    <row r="12423" customFormat="false" ht="15" hidden="false" customHeight="false" outlineLevel="0" collapsed="false">
      <c r="A12423" s="4" t="str">
        <f aca="false">B12423&amp;"|"&amp;C12423</f>
        <v>tdbR00001058 Ser-UGA|13</v>
      </c>
      <c r="B12423" s="4" t="s">
        <v>207</v>
      </c>
      <c r="C12423" s="4" t="s">
        <v>786</v>
      </c>
      <c r="D12423" s="4" t="n">
        <v>13</v>
      </c>
      <c r="E12423" s="8" t="s">
        <v>459</v>
      </c>
      <c r="F12423" s="7" t="s">
        <v>783</v>
      </c>
    </row>
    <row r="12424" customFormat="false" ht="15" hidden="false" customHeight="false" outlineLevel="0" collapsed="false">
      <c r="A12424" s="4" t="str">
        <f aca="false">B12424&amp;"|"&amp;C12424</f>
        <v>tdbR00001058 Ser-UGA|14</v>
      </c>
      <c r="B12424" s="4" t="s">
        <v>207</v>
      </c>
      <c r="C12424" s="4" t="s">
        <v>787</v>
      </c>
      <c r="D12424" s="4" t="n">
        <v>14</v>
      </c>
      <c r="E12424" s="19" t="s">
        <v>780</v>
      </c>
      <c r="F12424" s="20" t="s">
        <v>788</v>
      </c>
    </row>
    <row r="12425" customFormat="false" ht="15" hidden="false" customHeight="false" outlineLevel="0" collapsed="false">
      <c r="A12425" s="4" t="str">
        <f aca="false">B12425&amp;"|"&amp;C12425</f>
        <v>tdbR00001058 Ser-UGA|15</v>
      </c>
      <c r="B12425" s="4" t="s">
        <v>207</v>
      </c>
      <c r="C12425" s="4" t="s">
        <v>789</v>
      </c>
      <c r="D12425" s="4" t="n">
        <v>15</v>
      </c>
      <c r="E12425" s="19" t="s">
        <v>459</v>
      </c>
      <c r="F12425" s="20" t="s">
        <v>788</v>
      </c>
    </row>
    <row r="12426" customFormat="false" ht="15" hidden="false" customHeight="false" outlineLevel="0" collapsed="false">
      <c r="A12426" s="4" t="str">
        <f aca="false">B12426&amp;"|"&amp;C12426</f>
        <v>tdbR00001058 Ser-UGA|16</v>
      </c>
      <c r="B12426" s="4" t="s">
        <v>207</v>
      </c>
      <c r="C12426" s="4" t="s">
        <v>790</v>
      </c>
      <c r="D12426" s="4" t="n">
        <v>16</v>
      </c>
      <c r="E12426" s="19" t="s">
        <v>777</v>
      </c>
      <c r="F12426" s="20" t="s">
        <v>788</v>
      </c>
    </row>
    <row r="12427" customFormat="false" ht="15" hidden="false" customHeight="false" outlineLevel="0" collapsed="false">
      <c r="A12427" s="4" t="str">
        <f aca="false">B12427&amp;"|"&amp;C12427</f>
        <v>tdbR00001058 Ser-UGA|18</v>
      </c>
      <c r="B12427" s="4" t="s">
        <v>207</v>
      </c>
      <c r="C12427" s="4" t="s">
        <v>793</v>
      </c>
      <c r="D12427" s="4" t="n">
        <v>17</v>
      </c>
      <c r="E12427" s="19" t="s">
        <v>459</v>
      </c>
      <c r="F12427" s="20" t="s">
        <v>788</v>
      </c>
    </row>
    <row r="12428" customFormat="false" ht="15" hidden="false" customHeight="false" outlineLevel="0" collapsed="false">
      <c r="A12428" s="4" t="str">
        <f aca="false">B12428&amp;"|"&amp;C12428</f>
        <v>tdbR00001058 Ser-UGA|19</v>
      </c>
      <c r="B12428" s="4" t="s">
        <v>207</v>
      </c>
      <c r="C12428" s="4" t="s">
        <v>794</v>
      </c>
      <c r="D12428" s="4" t="n">
        <v>18</v>
      </c>
      <c r="E12428" s="19" t="s">
        <v>459</v>
      </c>
      <c r="F12428" s="20" t="s">
        <v>788</v>
      </c>
    </row>
    <row r="12429" customFormat="false" ht="15" hidden="false" customHeight="false" outlineLevel="0" collapsed="false">
      <c r="A12429" s="4" t="str">
        <f aca="false">B12429&amp;"|"&amp;C12429</f>
        <v>tdbR00001058 Ser-UGA|20</v>
      </c>
      <c r="B12429" s="4" t="s">
        <v>207</v>
      </c>
      <c r="C12429" s="4" t="s">
        <v>795</v>
      </c>
      <c r="D12429" s="4" t="n">
        <v>19</v>
      </c>
      <c r="E12429" s="19" t="s">
        <v>777</v>
      </c>
      <c r="F12429" s="20" t="s">
        <v>788</v>
      </c>
    </row>
    <row r="12430" customFormat="false" ht="15" hidden="false" customHeight="false" outlineLevel="0" collapsed="false">
      <c r="A12430" s="4" t="str">
        <f aca="false">B12430&amp;"|"&amp;C12430</f>
        <v>tdbR00001058 Ser-UGA|20a</v>
      </c>
      <c r="B12430" s="4" t="s">
        <v>207</v>
      </c>
      <c r="C12430" s="4" t="s">
        <v>796</v>
      </c>
      <c r="D12430" s="4" t="n">
        <v>20</v>
      </c>
      <c r="E12430" s="19" t="s">
        <v>777</v>
      </c>
      <c r="F12430" s="20" t="s">
        <v>788</v>
      </c>
    </row>
    <row r="12431" customFormat="false" ht="15" hidden="false" customHeight="false" outlineLevel="0" collapsed="false">
      <c r="A12431" s="4" t="str">
        <f aca="false">B12431&amp;"|"&amp;C12431</f>
        <v>tdbR00001058 Ser-UGA|20b</v>
      </c>
      <c r="B12431" s="4" t="s">
        <v>207</v>
      </c>
      <c r="C12431" s="4" t="s">
        <v>855</v>
      </c>
      <c r="D12431" s="4" t="n">
        <v>21</v>
      </c>
      <c r="E12431" s="19" t="s">
        <v>459</v>
      </c>
      <c r="F12431" s="20" t="s">
        <v>788</v>
      </c>
    </row>
    <row r="12432" customFormat="false" ht="15" hidden="false" customHeight="false" outlineLevel="0" collapsed="false">
      <c r="A12432" s="4" t="str">
        <f aca="false">B12432&amp;"|"&amp;C12432</f>
        <v>tdbR00001058 Ser-UGA|21</v>
      </c>
      <c r="B12432" s="4" t="s">
        <v>207</v>
      </c>
      <c r="C12432" s="4" t="s">
        <v>797</v>
      </c>
      <c r="D12432" s="4" t="n">
        <v>22</v>
      </c>
      <c r="E12432" s="19" t="s">
        <v>780</v>
      </c>
      <c r="F12432" s="20" t="s">
        <v>788</v>
      </c>
    </row>
    <row r="12433" customFormat="false" ht="15" hidden="false" customHeight="false" outlineLevel="0" collapsed="false">
      <c r="A12433" s="4" t="str">
        <f aca="false">B12433&amp;"|"&amp;C12433</f>
        <v>tdbR00001058 Ser-UGA|22</v>
      </c>
      <c r="B12433" s="4" t="s">
        <v>207</v>
      </c>
      <c r="C12433" s="4" t="s">
        <v>798</v>
      </c>
      <c r="D12433" s="4" t="n">
        <v>23</v>
      </c>
      <c r="E12433" s="8" t="s">
        <v>780</v>
      </c>
      <c r="F12433" s="7" t="s">
        <v>783</v>
      </c>
    </row>
    <row r="12434" customFormat="false" ht="15" hidden="false" customHeight="false" outlineLevel="0" collapsed="false">
      <c r="A12434" s="4" t="str">
        <f aca="false">B12434&amp;"|"&amp;C12434</f>
        <v>tdbR00001058 Ser-UGA|23</v>
      </c>
      <c r="B12434" s="4" t="s">
        <v>207</v>
      </c>
      <c r="C12434" s="4" t="s">
        <v>799</v>
      </c>
      <c r="D12434" s="4" t="n">
        <v>24</v>
      </c>
      <c r="E12434" s="8" t="s">
        <v>780</v>
      </c>
      <c r="F12434" s="7" t="s">
        <v>783</v>
      </c>
    </row>
    <row r="12435" customFormat="false" ht="15" hidden="false" customHeight="false" outlineLevel="0" collapsed="false">
      <c r="A12435" s="4" t="str">
        <f aca="false">B12435&amp;"|"&amp;C12435</f>
        <v>tdbR00001058 Ser-UGA|24</v>
      </c>
      <c r="B12435" s="4" t="s">
        <v>207</v>
      </c>
      <c r="C12435" s="4" t="s">
        <v>800</v>
      </c>
      <c r="D12435" s="4" t="n">
        <v>25</v>
      </c>
      <c r="E12435" s="8" t="s">
        <v>459</v>
      </c>
      <c r="F12435" s="7" t="s">
        <v>783</v>
      </c>
    </row>
    <row r="12436" customFormat="false" ht="15" hidden="false" customHeight="false" outlineLevel="0" collapsed="false">
      <c r="A12436" s="4" t="str">
        <f aca="false">B12436&amp;"|"&amp;C12436</f>
        <v>tdbR00001058 Ser-UGA|25</v>
      </c>
      <c r="B12436" s="4" t="s">
        <v>207</v>
      </c>
      <c r="C12436" s="4" t="s">
        <v>801</v>
      </c>
      <c r="D12436" s="4" t="n">
        <v>26</v>
      </c>
      <c r="E12436" s="8" t="s">
        <v>772</v>
      </c>
      <c r="F12436" s="7" t="s">
        <v>783</v>
      </c>
    </row>
    <row r="12437" customFormat="false" ht="15" hidden="false" customHeight="false" outlineLevel="0" collapsed="false">
      <c r="A12437" s="4" t="str">
        <f aca="false">B12437&amp;"|"&amp;C12437</f>
        <v>tdbR00001058 Ser-UGA|26</v>
      </c>
      <c r="B12437" s="4" t="s">
        <v>207</v>
      </c>
      <c r="C12437" s="4" t="s">
        <v>802</v>
      </c>
      <c r="D12437" s="4" t="n">
        <v>27</v>
      </c>
      <c r="E12437" s="3" t="s">
        <v>780</v>
      </c>
      <c r="F12437" s="4" t="s">
        <v>803</v>
      </c>
    </row>
    <row r="12438" customFormat="false" ht="15" hidden="false" customHeight="false" outlineLevel="0" collapsed="false">
      <c r="A12438" s="4" t="str">
        <f aca="false">B12438&amp;"|"&amp;C12438</f>
        <v>tdbR00001058 Ser-UGA|27</v>
      </c>
      <c r="B12438" s="4" t="s">
        <v>207</v>
      </c>
      <c r="C12438" s="4" t="s">
        <v>804</v>
      </c>
      <c r="D12438" s="4" t="n">
        <v>28</v>
      </c>
      <c r="E12438" s="21" t="s">
        <v>772</v>
      </c>
      <c r="F12438" s="22" t="s">
        <v>805</v>
      </c>
    </row>
    <row r="12439" customFormat="false" ht="15" hidden="false" customHeight="false" outlineLevel="0" collapsed="false">
      <c r="A12439" s="4" t="str">
        <f aca="false">B12439&amp;"|"&amp;C12439</f>
        <v>tdbR00001058 Ser-UGA|28</v>
      </c>
      <c r="B12439" s="4" t="s">
        <v>207</v>
      </c>
      <c r="C12439" s="4" t="s">
        <v>806</v>
      </c>
      <c r="D12439" s="4" t="n">
        <v>29</v>
      </c>
      <c r="E12439" s="21" t="s">
        <v>772</v>
      </c>
      <c r="F12439" s="22" t="s">
        <v>805</v>
      </c>
    </row>
    <row r="12440" customFormat="false" ht="15" hidden="false" customHeight="false" outlineLevel="0" collapsed="false">
      <c r="A12440" s="4" t="str">
        <f aca="false">B12440&amp;"|"&amp;C12440</f>
        <v>tdbR00001058 Ser-UGA|29</v>
      </c>
      <c r="B12440" s="4" t="s">
        <v>207</v>
      </c>
      <c r="C12440" s="4" t="s">
        <v>807</v>
      </c>
      <c r="D12440" s="4" t="n">
        <v>30</v>
      </c>
      <c r="E12440" s="21" t="s">
        <v>459</v>
      </c>
      <c r="F12440" s="22" t="s">
        <v>805</v>
      </c>
    </row>
    <row r="12441" customFormat="false" ht="15" hidden="false" customHeight="false" outlineLevel="0" collapsed="false">
      <c r="A12441" s="4" t="str">
        <f aca="false">B12441&amp;"|"&amp;C12441</f>
        <v>tdbR00001058 Ser-UGA|30</v>
      </c>
      <c r="B12441" s="4" t="s">
        <v>207</v>
      </c>
      <c r="C12441" s="4" t="s">
        <v>808</v>
      </c>
      <c r="D12441" s="4" t="n">
        <v>31</v>
      </c>
      <c r="E12441" s="21" t="s">
        <v>459</v>
      </c>
      <c r="F12441" s="22" t="s">
        <v>805</v>
      </c>
    </row>
    <row r="12442" customFormat="false" ht="15" hidden="false" customHeight="false" outlineLevel="0" collapsed="false">
      <c r="A12442" s="4" t="str">
        <f aca="false">B12442&amp;"|"&amp;C12442</f>
        <v>tdbR00001058 Ser-UGA|31</v>
      </c>
      <c r="B12442" s="4" t="s">
        <v>207</v>
      </c>
      <c r="C12442" s="4" t="s">
        <v>809</v>
      </c>
      <c r="D12442" s="4" t="n">
        <v>32</v>
      </c>
      <c r="E12442" s="21" t="s">
        <v>777</v>
      </c>
      <c r="F12442" s="22" t="s">
        <v>805</v>
      </c>
    </row>
    <row r="12443" customFormat="false" ht="15" hidden="false" customHeight="false" outlineLevel="0" collapsed="false">
      <c r="A12443" s="4" t="str">
        <f aca="false">B12443&amp;"|"&amp;C12443</f>
        <v>tdbR00001058 Ser-UGA|32</v>
      </c>
      <c r="B12443" s="4" t="s">
        <v>207</v>
      </c>
      <c r="C12443" s="4" t="s">
        <v>810</v>
      </c>
      <c r="D12443" s="4" t="n">
        <v>33</v>
      </c>
      <c r="E12443" s="19" t="s">
        <v>772</v>
      </c>
      <c r="F12443" s="20" t="s">
        <v>811</v>
      </c>
    </row>
    <row r="12444" customFormat="false" ht="15" hidden="false" customHeight="false" outlineLevel="0" collapsed="false">
      <c r="A12444" s="4" t="str">
        <f aca="false">B12444&amp;"|"&amp;C12444</f>
        <v>tdbR00001058 Ser-UGA|33</v>
      </c>
      <c r="B12444" s="4" t="s">
        <v>207</v>
      </c>
      <c r="C12444" s="4" t="s">
        <v>812</v>
      </c>
      <c r="D12444" s="4" t="n">
        <v>34</v>
      </c>
      <c r="E12444" s="19" t="s">
        <v>777</v>
      </c>
      <c r="F12444" s="20" t="s">
        <v>811</v>
      </c>
    </row>
    <row r="12445" customFormat="false" ht="15" hidden="false" customHeight="false" outlineLevel="0" collapsed="false">
      <c r="A12445" s="4" t="str">
        <f aca="false">B12445&amp;"|"&amp;C12445</f>
        <v>tdbR00001058 Ser-UGA|34</v>
      </c>
      <c r="B12445" s="4" t="s">
        <v>207</v>
      </c>
      <c r="C12445" s="4" t="s">
        <v>813</v>
      </c>
      <c r="D12445" s="4" t="n">
        <v>35</v>
      </c>
      <c r="E12445" s="19" t="s">
        <v>777</v>
      </c>
      <c r="F12445" s="20" t="s">
        <v>811</v>
      </c>
    </row>
    <row r="12446" customFormat="false" ht="15" hidden="false" customHeight="false" outlineLevel="0" collapsed="false">
      <c r="A12446" s="4" t="str">
        <f aca="false">B12446&amp;"|"&amp;C12446</f>
        <v>tdbR00001058 Ser-UGA|35</v>
      </c>
      <c r="B12446" s="4" t="s">
        <v>207</v>
      </c>
      <c r="C12446" s="4" t="s">
        <v>814</v>
      </c>
      <c r="D12446" s="4" t="n">
        <v>36</v>
      </c>
      <c r="E12446" s="19" t="s">
        <v>459</v>
      </c>
      <c r="F12446" s="20" t="s">
        <v>811</v>
      </c>
    </row>
    <row r="12447" customFormat="false" ht="15" hidden="false" customHeight="false" outlineLevel="0" collapsed="false">
      <c r="A12447" s="4" t="str">
        <f aca="false">B12447&amp;"|"&amp;C12447</f>
        <v>tdbR00001058 Ser-UGA|36</v>
      </c>
      <c r="B12447" s="4" t="s">
        <v>207</v>
      </c>
      <c r="C12447" s="4" t="s">
        <v>815</v>
      </c>
      <c r="D12447" s="4" t="n">
        <v>37</v>
      </c>
      <c r="E12447" s="19" t="s">
        <v>780</v>
      </c>
      <c r="F12447" s="20" t="s">
        <v>811</v>
      </c>
    </row>
    <row r="12448" customFormat="false" ht="15" hidden="false" customHeight="false" outlineLevel="0" collapsed="false">
      <c r="A12448" s="4" t="str">
        <f aca="false">B12448&amp;"|"&amp;C12448</f>
        <v>tdbR00001058 Ser-UGA|37</v>
      </c>
      <c r="B12448" s="4" t="s">
        <v>207</v>
      </c>
      <c r="C12448" s="4" t="s">
        <v>816</v>
      </c>
      <c r="D12448" s="4" t="n">
        <v>38</v>
      </c>
      <c r="E12448" s="19" t="s">
        <v>780</v>
      </c>
      <c r="F12448" s="20" t="s">
        <v>811</v>
      </c>
    </row>
    <row r="12449" customFormat="false" ht="15" hidden="false" customHeight="false" outlineLevel="0" collapsed="false">
      <c r="A12449" s="4" t="str">
        <f aca="false">B12449&amp;"|"&amp;C12449</f>
        <v>tdbR00001058 Ser-UGA|38</v>
      </c>
      <c r="B12449" s="4" t="s">
        <v>207</v>
      </c>
      <c r="C12449" s="4" t="s">
        <v>817</v>
      </c>
      <c r="D12449" s="4" t="n">
        <v>39</v>
      </c>
      <c r="E12449" s="19" t="s">
        <v>780</v>
      </c>
      <c r="F12449" s="20" t="s">
        <v>811</v>
      </c>
    </row>
    <row r="12450" customFormat="false" ht="15" hidden="false" customHeight="false" outlineLevel="0" collapsed="false">
      <c r="A12450" s="4" t="str">
        <f aca="false">B12450&amp;"|"&amp;C12450</f>
        <v>tdbR00001058 Ser-UGA|39</v>
      </c>
      <c r="B12450" s="4" t="s">
        <v>207</v>
      </c>
      <c r="C12450" s="4" t="s">
        <v>818</v>
      </c>
      <c r="D12450" s="4" t="n">
        <v>40</v>
      </c>
      <c r="E12450" s="21" t="s">
        <v>780</v>
      </c>
      <c r="F12450" s="22" t="s">
        <v>805</v>
      </c>
    </row>
    <row r="12451" customFormat="false" ht="15" hidden="false" customHeight="false" outlineLevel="0" collapsed="false">
      <c r="A12451" s="4" t="str">
        <f aca="false">B12451&amp;"|"&amp;C12451</f>
        <v>tdbR00001058 Ser-UGA|40</v>
      </c>
      <c r="B12451" s="4" t="s">
        <v>207</v>
      </c>
      <c r="C12451" s="4" t="s">
        <v>819</v>
      </c>
      <c r="D12451" s="4" t="n">
        <v>41</v>
      </c>
      <c r="E12451" s="21" t="s">
        <v>772</v>
      </c>
      <c r="F12451" s="22" t="s">
        <v>805</v>
      </c>
    </row>
    <row r="12452" customFormat="false" ht="15" hidden="false" customHeight="false" outlineLevel="0" collapsed="false">
      <c r="A12452" s="4" t="str">
        <f aca="false">B12452&amp;"|"&amp;C12452</f>
        <v>tdbR00001058 Ser-UGA|41</v>
      </c>
      <c r="B12452" s="4" t="s">
        <v>207</v>
      </c>
      <c r="C12452" s="4" t="s">
        <v>820</v>
      </c>
      <c r="D12452" s="4" t="n">
        <v>42</v>
      </c>
      <c r="E12452" s="21" t="s">
        <v>772</v>
      </c>
      <c r="F12452" s="22" t="s">
        <v>805</v>
      </c>
    </row>
    <row r="12453" customFormat="false" ht="15" hidden="false" customHeight="false" outlineLevel="0" collapsed="false">
      <c r="A12453" s="4" t="str">
        <f aca="false">B12453&amp;"|"&amp;C12453</f>
        <v>tdbR00001058 Ser-UGA|42</v>
      </c>
      <c r="B12453" s="4" t="s">
        <v>207</v>
      </c>
      <c r="C12453" s="4" t="s">
        <v>821</v>
      </c>
      <c r="D12453" s="4" t="n">
        <v>43</v>
      </c>
      <c r="E12453" s="21" t="s">
        <v>459</v>
      </c>
      <c r="F12453" s="22" t="s">
        <v>805</v>
      </c>
    </row>
    <row r="12454" customFormat="false" ht="15" hidden="false" customHeight="false" outlineLevel="0" collapsed="false">
      <c r="A12454" s="4" t="str">
        <f aca="false">B12454&amp;"|"&amp;C12454</f>
        <v>tdbR00001058 Ser-UGA|43</v>
      </c>
      <c r="B12454" s="4" t="s">
        <v>207</v>
      </c>
      <c r="C12454" s="4" t="s">
        <v>822</v>
      </c>
      <c r="D12454" s="4" t="n">
        <v>44</v>
      </c>
      <c r="E12454" s="21" t="s">
        <v>459</v>
      </c>
      <c r="F12454" s="22" t="s">
        <v>805</v>
      </c>
    </row>
    <row r="12455" customFormat="false" ht="15" hidden="false" customHeight="false" outlineLevel="0" collapsed="false">
      <c r="A12455" s="4" t="str">
        <f aca="false">B12455&amp;"|"&amp;C12455</f>
        <v>tdbR00001058 Ser-UGA|44</v>
      </c>
      <c r="B12455" s="4" t="s">
        <v>207</v>
      </c>
      <c r="C12455" s="4" t="s">
        <v>823</v>
      </c>
      <c r="D12455" s="4" t="n">
        <v>45</v>
      </c>
      <c r="E12455" s="19" t="s">
        <v>772</v>
      </c>
      <c r="F12455" s="20" t="s">
        <v>824</v>
      </c>
    </row>
    <row r="12456" customFormat="false" ht="15" hidden="false" customHeight="false" outlineLevel="0" collapsed="false">
      <c r="A12456" s="4" t="str">
        <f aca="false">B12456&amp;"|"&amp;C12456</f>
        <v>tdbR00001058 Ser-UGA|45</v>
      </c>
      <c r="B12456" s="4" t="s">
        <v>207</v>
      </c>
      <c r="C12456" s="4" t="s">
        <v>825</v>
      </c>
      <c r="D12456" s="4" t="n">
        <v>46</v>
      </c>
      <c r="E12456" s="19" t="s">
        <v>459</v>
      </c>
      <c r="F12456" s="20" t="s">
        <v>824</v>
      </c>
    </row>
    <row r="12457" customFormat="false" ht="15" hidden="false" customHeight="false" outlineLevel="0" collapsed="false">
      <c r="A12457" s="4" t="str">
        <f aca="false">B12457&amp;"|"&amp;C12457</f>
        <v>tdbR00001058 Ser-UGA|e1</v>
      </c>
      <c r="B12457" s="4" t="s">
        <v>207</v>
      </c>
      <c r="C12457" s="4" t="s">
        <v>856</v>
      </c>
      <c r="D12457" s="4" t="n">
        <v>47</v>
      </c>
      <c r="E12457" s="19" t="s">
        <v>780</v>
      </c>
      <c r="F12457" s="20" t="s">
        <v>824</v>
      </c>
    </row>
    <row r="12458" customFormat="false" ht="15" hidden="false" customHeight="false" outlineLevel="0" collapsed="false">
      <c r="A12458" s="4" t="str">
        <f aca="false">B12458&amp;"|"&amp;C12458</f>
        <v>tdbR00001058 Ser-UGA|e2</v>
      </c>
      <c r="B12458" s="4" t="s">
        <v>207</v>
      </c>
      <c r="C12458" s="4" t="s">
        <v>857</v>
      </c>
      <c r="D12458" s="4" t="n">
        <v>48</v>
      </c>
      <c r="E12458" s="19" t="s">
        <v>777</v>
      </c>
      <c r="F12458" s="20" t="s">
        <v>824</v>
      </c>
    </row>
    <row r="12459" customFormat="false" ht="15" hidden="false" customHeight="false" outlineLevel="0" collapsed="false">
      <c r="A12459" s="4" t="str">
        <f aca="false">B12459&amp;"|"&amp;C12459</f>
        <v>tdbR00001058 Ser-UGA|e3</v>
      </c>
      <c r="B12459" s="4" t="s">
        <v>207</v>
      </c>
      <c r="C12459" s="4" t="s">
        <v>858</v>
      </c>
      <c r="D12459" s="4" t="n">
        <v>49</v>
      </c>
      <c r="E12459" s="19" t="s">
        <v>459</v>
      </c>
      <c r="F12459" s="20" t="s">
        <v>824</v>
      </c>
    </row>
    <row r="12460" customFormat="false" ht="15" hidden="false" customHeight="false" outlineLevel="0" collapsed="false">
      <c r="A12460" s="4" t="str">
        <f aca="false">B12460&amp;"|"&amp;C12460</f>
        <v>tdbR00001058 Ser-UGA|e4</v>
      </c>
      <c r="B12460" s="4" t="s">
        <v>207</v>
      </c>
      <c r="C12460" s="4" t="s">
        <v>859</v>
      </c>
      <c r="D12460" s="4" t="n">
        <v>50</v>
      </c>
      <c r="E12460" s="19" t="s">
        <v>459</v>
      </c>
      <c r="F12460" s="20" t="s">
        <v>824</v>
      </c>
    </row>
    <row r="12461" customFormat="false" ht="15" hidden="false" customHeight="false" outlineLevel="0" collapsed="false">
      <c r="A12461" s="4" t="str">
        <f aca="false">B12461&amp;"|"&amp;C12461</f>
        <v>tdbR00001058 Ser-UGA|e5</v>
      </c>
      <c r="B12461" s="4" t="s">
        <v>207</v>
      </c>
      <c r="C12461" s="4" t="s">
        <v>860</v>
      </c>
      <c r="D12461" s="4" t="n">
        <v>51</v>
      </c>
      <c r="E12461" s="19" t="s">
        <v>777</v>
      </c>
      <c r="F12461" s="20" t="s">
        <v>824</v>
      </c>
    </row>
    <row r="12462" customFormat="false" ht="15" hidden="false" customHeight="false" outlineLevel="0" collapsed="false">
      <c r="A12462" s="4" t="str">
        <f aca="false">B12462&amp;"|"&amp;C12462</f>
        <v>tdbR00001058 Ser-UGA|e6</v>
      </c>
      <c r="B12462" s="4" t="s">
        <v>207</v>
      </c>
      <c r="C12462" s="4" t="s">
        <v>861</v>
      </c>
      <c r="D12462" s="4" t="n">
        <v>52</v>
      </c>
      <c r="E12462" s="19" t="s">
        <v>777</v>
      </c>
      <c r="F12462" s="20" t="s">
        <v>824</v>
      </c>
    </row>
    <row r="12463" customFormat="false" ht="15" hidden="false" customHeight="false" outlineLevel="0" collapsed="false">
      <c r="A12463" s="4" t="str">
        <f aca="false">B12463&amp;"|"&amp;C12463</f>
        <v>tdbR00001058 Ser-UGA|e7</v>
      </c>
      <c r="B12463" s="4" t="s">
        <v>207</v>
      </c>
      <c r="C12463" s="4" t="s">
        <v>862</v>
      </c>
      <c r="D12463" s="4" t="n">
        <v>53</v>
      </c>
      <c r="E12463" s="19" t="s">
        <v>780</v>
      </c>
      <c r="F12463" s="20" t="s">
        <v>824</v>
      </c>
    </row>
    <row r="12464" customFormat="false" ht="15" hidden="false" customHeight="false" outlineLevel="0" collapsed="false">
      <c r="A12464" s="4" t="str">
        <f aca="false">B12464&amp;"|"&amp;C12464</f>
        <v>tdbR00001058 Ser-UGA|e8</v>
      </c>
      <c r="B12464" s="4" t="s">
        <v>207</v>
      </c>
      <c r="C12464" s="4" t="s">
        <v>863</v>
      </c>
      <c r="D12464" s="4" t="n">
        <v>54</v>
      </c>
      <c r="E12464" s="19" t="s">
        <v>780</v>
      </c>
      <c r="F12464" s="20" t="s">
        <v>824</v>
      </c>
    </row>
    <row r="12465" customFormat="false" ht="15" hidden="false" customHeight="false" outlineLevel="0" collapsed="false">
      <c r="A12465" s="4" t="str">
        <f aca="false">B12465&amp;"|"&amp;C12465</f>
        <v>tdbR00001058 Ser-UGA|e9</v>
      </c>
      <c r="B12465" s="4" t="s">
        <v>207</v>
      </c>
      <c r="C12465" s="4" t="s">
        <v>864</v>
      </c>
      <c r="D12465" s="4" t="n">
        <v>55</v>
      </c>
      <c r="E12465" s="19" t="s">
        <v>777</v>
      </c>
      <c r="F12465" s="20" t="s">
        <v>824</v>
      </c>
    </row>
    <row r="12466" customFormat="false" ht="15" hidden="false" customHeight="false" outlineLevel="0" collapsed="false">
      <c r="A12466" s="4" t="str">
        <f aca="false">B12466&amp;"|"&amp;C12466</f>
        <v>tdbR00001058 Ser-UGA|e10</v>
      </c>
      <c r="B12466" s="4" t="s">
        <v>207</v>
      </c>
      <c r="C12466" s="4" t="s">
        <v>865</v>
      </c>
      <c r="D12466" s="4" t="n">
        <v>56</v>
      </c>
      <c r="E12466" s="19" t="s">
        <v>780</v>
      </c>
      <c r="F12466" s="20" t="s">
        <v>824</v>
      </c>
    </row>
    <row r="12467" customFormat="false" ht="15" hidden="false" customHeight="false" outlineLevel="0" collapsed="false">
      <c r="A12467" s="4" t="str">
        <f aca="false">B12467&amp;"|"&amp;C12467</f>
        <v>tdbR00001058 Ser-UGA|e11</v>
      </c>
      <c r="B12467" s="4" t="s">
        <v>207</v>
      </c>
      <c r="C12467" s="4" t="s">
        <v>866</v>
      </c>
      <c r="D12467" s="4" t="n">
        <v>57</v>
      </c>
      <c r="E12467" s="19" t="s">
        <v>459</v>
      </c>
      <c r="F12467" s="20" t="s">
        <v>824</v>
      </c>
    </row>
    <row r="12468" customFormat="false" ht="15" hidden="false" customHeight="false" outlineLevel="0" collapsed="false">
      <c r="A12468" s="4" t="str">
        <f aca="false">B12468&amp;"|"&amp;C12468</f>
        <v>tdbR00001058 Ser-UGA|e12</v>
      </c>
      <c r="B12468" s="4" t="s">
        <v>207</v>
      </c>
      <c r="C12468" s="4" t="s">
        <v>867</v>
      </c>
      <c r="D12468" s="4" t="n">
        <v>58</v>
      </c>
      <c r="E12468" s="19" t="s">
        <v>772</v>
      </c>
      <c r="F12468" s="20" t="s">
        <v>824</v>
      </c>
    </row>
    <row r="12469" customFormat="false" ht="15" hidden="false" customHeight="false" outlineLevel="0" collapsed="false">
      <c r="A12469" s="4" t="str">
        <f aca="false">B12469&amp;"|"&amp;C12469</f>
        <v>tdbR00001058 Ser-UGA|e13</v>
      </c>
      <c r="B12469" s="4" t="s">
        <v>207</v>
      </c>
      <c r="C12469" s="4" t="s">
        <v>868</v>
      </c>
      <c r="D12469" s="4" t="n">
        <v>59</v>
      </c>
      <c r="E12469" s="19" t="s">
        <v>777</v>
      </c>
      <c r="F12469" s="20" t="s">
        <v>824</v>
      </c>
    </row>
    <row r="12470" customFormat="false" ht="15" hidden="false" customHeight="false" outlineLevel="0" collapsed="false">
      <c r="A12470" s="4" t="str">
        <f aca="false">B12470&amp;"|"&amp;C12470</f>
        <v>tdbR00001058 Ser-UGA|e14</v>
      </c>
      <c r="B12470" s="4" t="s">
        <v>207</v>
      </c>
      <c r="C12470" s="4" t="s">
        <v>871</v>
      </c>
      <c r="D12470" s="4" t="n">
        <v>60</v>
      </c>
      <c r="E12470" s="19" t="s">
        <v>780</v>
      </c>
      <c r="F12470" s="20" t="s">
        <v>824</v>
      </c>
    </row>
    <row r="12471" customFormat="false" ht="15" hidden="false" customHeight="false" outlineLevel="0" collapsed="false">
      <c r="A12471" s="4" t="str">
        <f aca="false">B12471&amp;"|"&amp;C12471</f>
        <v>tdbR00001058 Ser-UGA|46</v>
      </c>
      <c r="B12471" s="4" t="s">
        <v>207</v>
      </c>
      <c r="C12471" s="4" t="s">
        <v>826</v>
      </c>
      <c r="D12471" s="4" t="n">
        <v>61</v>
      </c>
      <c r="E12471" s="19" t="s">
        <v>777</v>
      </c>
      <c r="F12471" s="20" t="s">
        <v>824</v>
      </c>
    </row>
    <row r="12472" customFormat="false" ht="15" hidden="false" customHeight="false" outlineLevel="0" collapsed="false">
      <c r="A12472" s="4" t="str">
        <f aca="false">B12472&amp;"|"&amp;C12472</f>
        <v>tdbR00001058 Ser-UGA|47</v>
      </c>
      <c r="B12472" s="4" t="s">
        <v>207</v>
      </c>
      <c r="C12472" s="4" t="s">
        <v>827</v>
      </c>
      <c r="D12472" s="4" t="n">
        <v>62</v>
      </c>
      <c r="E12472" s="19" t="s">
        <v>772</v>
      </c>
      <c r="F12472" s="20" t="s">
        <v>824</v>
      </c>
    </row>
    <row r="12473" customFormat="false" ht="15" hidden="false" customHeight="false" outlineLevel="0" collapsed="false">
      <c r="A12473" s="4" t="str">
        <f aca="false">B12473&amp;"|"&amp;C12473</f>
        <v>tdbR00001058 Ser-UGA|48</v>
      </c>
      <c r="B12473" s="4" t="s">
        <v>207</v>
      </c>
      <c r="C12473" s="4" t="s">
        <v>828</v>
      </c>
      <c r="D12473" s="4" t="n">
        <v>63</v>
      </c>
      <c r="E12473" s="19" t="s">
        <v>772</v>
      </c>
      <c r="F12473" s="20" t="s">
        <v>824</v>
      </c>
    </row>
    <row r="12474" customFormat="false" ht="15" hidden="false" customHeight="false" outlineLevel="0" collapsed="false">
      <c r="A12474" s="4" t="str">
        <f aca="false">B12474&amp;"|"&amp;C12474</f>
        <v>tdbR00001058 Ser-UGA|49</v>
      </c>
      <c r="B12474" s="4" t="s">
        <v>207</v>
      </c>
      <c r="C12474" s="4" t="s">
        <v>829</v>
      </c>
      <c r="D12474" s="4" t="n">
        <v>64</v>
      </c>
      <c r="E12474" s="23" t="s">
        <v>777</v>
      </c>
      <c r="F12474" s="10" t="s">
        <v>830</v>
      </c>
    </row>
    <row r="12475" customFormat="false" ht="15" hidden="false" customHeight="false" outlineLevel="0" collapsed="false">
      <c r="A12475" s="4" t="str">
        <f aca="false">B12475&amp;"|"&amp;C12475</f>
        <v>tdbR00001058 Ser-UGA|50</v>
      </c>
      <c r="B12475" s="4" t="s">
        <v>207</v>
      </c>
      <c r="C12475" s="4" t="s">
        <v>831</v>
      </c>
      <c r="D12475" s="4" t="n">
        <v>65</v>
      </c>
      <c r="E12475" s="23" t="s">
        <v>780</v>
      </c>
      <c r="F12475" s="10" t="s">
        <v>830</v>
      </c>
    </row>
    <row r="12476" customFormat="false" ht="15" hidden="false" customHeight="false" outlineLevel="0" collapsed="false">
      <c r="A12476" s="4" t="str">
        <f aca="false">B12476&amp;"|"&amp;C12476</f>
        <v>tdbR00001058 Ser-UGA|51</v>
      </c>
      <c r="B12476" s="4" t="s">
        <v>207</v>
      </c>
      <c r="C12476" s="4" t="s">
        <v>832</v>
      </c>
      <c r="D12476" s="4" t="n">
        <v>66</v>
      </c>
      <c r="E12476" s="23" t="s">
        <v>459</v>
      </c>
      <c r="F12476" s="10" t="s">
        <v>830</v>
      </c>
    </row>
    <row r="12477" customFormat="false" ht="15" hidden="false" customHeight="false" outlineLevel="0" collapsed="false">
      <c r="A12477" s="4" t="str">
        <f aca="false">B12477&amp;"|"&amp;C12477</f>
        <v>tdbR00001058 Ser-UGA|52</v>
      </c>
      <c r="B12477" s="4" t="s">
        <v>207</v>
      </c>
      <c r="C12477" s="4" t="s">
        <v>833</v>
      </c>
      <c r="D12477" s="4" t="n">
        <v>67</v>
      </c>
      <c r="E12477" s="23" t="s">
        <v>459</v>
      </c>
      <c r="F12477" s="10" t="s">
        <v>830</v>
      </c>
    </row>
    <row r="12478" customFormat="false" ht="15" hidden="false" customHeight="false" outlineLevel="0" collapsed="false">
      <c r="A12478" s="4" t="str">
        <f aca="false">B12478&amp;"|"&amp;C12478</f>
        <v>tdbR00001058 Ser-UGA|53</v>
      </c>
      <c r="B12478" s="4" t="s">
        <v>207</v>
      </c>
      <c r="C12478" s="4" t="s">
        <v>834</v>
      </c>
      <c r="D12478" s="4" t="n">
        <v>68</v>
      </c>
      <c r="E12478" s="23" t="s">
        <v>459</v>
      </c>
      <c r="F12478" s="10" t="s">
        <v>830</v>
      </c>
    </row>
    <row r="12479" customFormat="false" ht="15" hidden="false" customHeight="false" outlineLevel="0" collapsed="false">
      <c r="A12479" s="4" t="str">
        <f aca="false">B12479&amp;"|"&amp;C12479</f>
        <v>tdbR00001058 Ser-UGA|54</v>
      </c>
      <c r="B12479" s="4" t="s">
        <v>207</v>
      </c>
      <c r="C12479" s="4" t="s">
        <v>835</v>
      </c>
      <c r="D12479" s="4" t="n">
        <v>69</v>
      </c>
      <c r="E12479" s="19" t="s">
        <v>777</v>
      </c>
      <c r="F12479" s="20" t="s">
        <v>836</v>
      </c>
    </row>
    <row r="12480" customFormat="false" ht="15" hidden="false" customHeight="false" outlineLevel="0" collapsed="false">
      <c r="A12480" s="4" t="str">
        <f aca="false">B12480&amp;"|"&amp;C12480</f>
        <v>tdbR00001058 Ser-UGA|55</v>
      </c>
      <c r="B12480" s="4" t="s">
        <v>207</v>
      </c>
      <c r="C12480" s="4" t="s">
        <v>837</v>
      </c>
      <c r="D12480" s="4" t="n">
        <v>70</v>
      </c>
      <c r="E12480" s="19" t="s">
        <v>777</v>
      </c>
      <c r="F12480" s="20" t="s">
        <v>836</v>
      </c>
    </row>
    <row r="12481" customFormat="false" ht="15" hidden="false" customHeight="false" outlineLevel="0" collapsed="false">
      <c r="A12481" s="4" t="str">
        <f aca="false">B12481&amp;"|"&amp;C12481</f>
        <v>tdbR00001058 Ser-UGA|56</v>
      </c>
      <c r="B12481" s="4" t="s">
        <v>207</v>
      </c>
      <c r="C12481" s="4" t="s">
        <v>838</v>
      </c>
      <c r="D12481" s="4" t="n">
        <v>71</v>
      </c>
      <c r="E12481" s="19" t="s">
        <v>772</v>
      </c>
      <c r="F12481" s="20" t="s">
        <v>836</v>
      </c>
    </row>
    <row r="12482" customFormat="false" ht="15" hidden="false" customHeight="false" outlineLevel="0" collapsed="false">
      <c r="A12482" s="4" t="str">
        <f aca="false">B12482&amp;"|"&amp;C12482</f>
        <v>tdbR00001058 Ser-UGA|57</v>
      </c>
      <c r="B12482" s="4" t="s">
        <v>207</v>
      </c>
      <c r="C12482" s="4" t="s">
        <v>839</v>
      </c>
      <c r="D12482" s="4" t="n">
        <v>72</v>
      </c>
      <c r="E12482" s="19" t="s">
        <v>780</v>
      </c>
      <c r="F12482" s="20" t="s">
        <v>836</v>
      </c>
    </row>
    <row r="12483" customFormat="false" ht="15" hidden="false" customHeight="false" outlineLevel="0" collapsed="false">
      <c r="A12483" s="4" t="str">
        <f aca="false">B12483&amp;"|"&amp;C12483</f>
        <v>tdbR00001058 Ser-UGA|58</v>
      </c>
      <c r="B12483" s="4" t="s">
        <v>207</v>
      </c>
      <c r="C12483" s="4" t="s">
        <v>840</v>
      </c>
      <c r="D12483" s="4" t="n">
        <v>73</v>
      </c>
      <c r="E12483" s="19" t="s">
        <v>780</v>
      </c>
      <c r="F12483" s="20" t="s">
        <v>836</v>
      </c>
    </row>
    <row r="12484" customFormat="false" ht="15" hidden="false" customHeight="false" outlineLevel="0" collapsed="false">
      <c r="A12484" s="4" t="str">
        <f aca="false">B12484&amp;"|"&amp;C12484</f>
        <v>tdbR00001058 Ser-UGA|59</v>
      </c>
      <c r="B12484" s="4" t="s">
        <v>207</v>
      </c>
      <c r="C12484" s="4" t="s">
        <v>841</v>
      </c>
      <c r="D12484" s="4" t="n">
        <v>74</v>
      </c>
      <c r="E12484" s="19" t="s">
        <v>780</v>
      </c>
      <c r="F12484" s="20" t="s">
        <v>836</v>
      </c>
    </row>
    <row r="12485" customFormat="false" ht="15" hidden="false" customHeight="false" outlineLevel="0" collapsed="false">
      <c r="A12485" s="4" t="str">
        <f aca="false">B12485&amp;"|"&amp;C12485</f>
        <v>tdbR00001058 Ser-UGA|60</v>
      </c>
      <c r="B12485" s="4" t="s">
        <v>207</v>
      </c>
      <c r="C12485" s="4" t="s">
        <v>842</v>
      </c>
      <c r="D12485" s="4" t="n">
        <v>75</v>
      </c>
      <c r="E12485" s="19" t="s">
        <v>777</v>
      </c>
      <c r="F12485" s="20" t="s">
        <v>836</v>
      </c>
    </row>
    <row r="12486" customFormat="false" ht="15" hidden="false" customHeight="false" outlineLevel="0" collapsed="false">
      <c r="A12486" s="4" t="str">
        <f aca="false">B12486&amp;"|"&amp;C12486</f>
        <v>tdbR00001058 Ser-UGA|61</v>
      </c>
      <c r="B12486" s="4" t="s">
        <v>207</v>
      </c>
      <c r="C12486" s="4" t="s">
        <v>843</v>
      </c>
      <c r="D12486" s="4" t="n">
        <v>76</v>
      </c>
      <c r="E12486" s="23" t="s">
        <v>772</v>
      </c>
      <c r="F12486" s="10" t="s">
        <v>830</v>
      </c>
    </row>
    <row r="12487" customFormat="false" ht="15" hidden="false" customHeight="false" outlineLevel="0" collapsed="false">
      <c r="A12487" s="4" t="str">
        <f aca="false">B12487&amp;"|"&amp;C12487</f>
        <v>tdbR00001058 Ser-UGA|62</v>
      </c>
      <c r="B12487" s="4" t="s">
        <v>207</v>
      </c>
      <c r="C12487" s="4" t="s">
        <v>844</v>
      </c>
      <c r="D12487" s="4" t="n">
        <v>77</v>
      </c>
      <c r="E12487" s="23" t="s">
        <v>772</v>
      </c>
      <c r="F12487" s="10" t="s">
        <v>830</v>
      </c>
    </row>
    <row r="12488" customFormat="false" ht="15" hidden="false" customHeight="false" outlineLevel="0" collapsed="false">
      <c r="A12488" s="4" t="str">
        <f aca="false">B12488&amp;"|"&amp;C12488</f>
        <v>tdbR00001058 Ser-UGA|63</v>
      </c>
      <c r="B12488" s="4" t="s">
        <v>207</v>
      </c>
      <c r="C12488" s="4" t="s">
        <v>845</v>
      </c>
      <c r="D12488" s="4" t="n">
        <v>78</v>
      </c>
      <c r="E12488" s="23" t="s">
        <v>772</v>
      </c>
      <c r="F12488" s="10" t="s">
        <v>830</v>
      </c>
    </row>
    <row r="12489" customFormat="false" ht="15" hidden="false" customHeight="false" outlineLevel="0" collapsed="false">
      <c r="A12489" s="4" t="str">
        <f aca="false">B12489&amp;"|"&amp;C12489</f>
        <v>tdbR00001058 Ser-UGA|64</v>
      </c>
      <c r="B12489" s="4" t="s">
        <v>207</v>
      </c>
      <c r="C12489" s="4" t="s">
        <v>846</v>
      </c>
      <c r="D12489" s="4" t="n">
        <v>79</v>
      </c>
      <c r="E12489" s="23" t="s">
        <v>777</v>
      </c>
      <c r="F12489" s="10" t="s">
        <v>830</v>
      </c>
    </row>
    <row r="12490" customFormat="false" ht="15" hidden="false" customHeight="false" outlineLevel="0" collapsed="false">
      <c r="A12490" s="4" t="str">
        <f aca="false">B12490&amp;"|"&amp;C12490</f>
        <v>tdbR00001058 Ser-UGA|65</v>
      </c>
      <c r="B12490" s="4" t="s">
        <v>207</v>
      </c>
      <c r="C12490" s="4" t="s">
        <v>847</v>
      </c>
      <c r="D12490" s="4" t="n">
        <v>80</v>
      </c>
      <c r="E12490" s="23" t="s">
        <v>780</v>
      </c>
      <c r="F12490" s="10" t="s">
        <v>830</v>
      </c>
    </row>
    <row r="12491" customFormat="false" ht="15" hidden="false" customHeight="false" outlineLevel="0" collapsed="false">
      <c r="A12491" s="4" t="str">
        <f aca="false">B12491&amp;"|"&amp;C12491</f>
        <v>tdbR00001058 Ser-UGA|66</v>
      </c>
      <c r="B12491" s="4" t="s">
        <v>207</v>
      </c>
      <c r="C12491" s="4" t="s">
        <v>848</v>
      </c>
      <c r="D12491" s="4" t="n">
        <v>81</v>
      </c>
      <c r="E12491" s="17" t="s">
        <v>777</v>
      </c>
      <c r="F12491" s="18" t="s">
        <v>768</v>
      </c>
    </row>
    <row r="12492" customFormat="false" ht="15" hidden="false" customHeight="false" outlineLevel="0" collapsed="false">
      <c r="A12492" s="4" t="str">
        <f aca="false">B12492&amp;"|"&amp;C12492</f>
        <v>tdbR00001058 Ser-UGA|67</v>
      </c>
      <c r="B12492" s="4" t="s">
        <v>207</v>
      </c>
      <c r="C12492" s="4" t="s">
        <v>849</v>
      </c>
      <c r="D12492" s="4" t="n">
        <v>82</v>
      </c>
      <c r="E12492" s="17" t="s">
        <v>772</v>
      </c>
      <c r="F12492" s="18" t="s">
        <v>768</v>
      </c>
    </row>
    <row r="12493" customFormat="false" ht="15" hidden="false" customHeight="false" outlineLevel="0" collapsed="false">
      <c r="A12493" s="4" t="str">
        <f aca="false">B12493&amp;"|"&amp;C12493</f>
        <v>tdbR00001058 Ser-UGA|68</v>
      </c>
      <c r="B12493" s="4" t="s">
        <v>207</v>
      </c>
      <c r="C12493" s="4" t="s">
        <v>850</v>
      </c>
      <c r="D12493" s="4" t="n">
        <v>83</v>
      </c>
      <c r="E12493" s="17" t="s">
        <v>777</v>
      </c>
      <c r="F12493" s="18" t="s">
        <v>768</v>
      </c>
    </row>
    <row r="12494" customFormat="false" ht="15" hidden="false" customHeight="false" outlineLevel="0" collapsed="false">
      <c r="A12494" s="4" t="str">
        <f aca="false">B12494&amp;"|"&amp;C12494</f>
        <v>tdbR00001058 Ser-UGA|69</v>
      </c>
      <c r="B12494" s="4" t="s">
        <v>207</v>
      </c>
      <c r="C12494" s="4" t="s">
        <v>851</v>
      </c>
      <c r="D12494" s="4" t="n">
        <v>84</v>
      </c>
      <c r="E12494" s="17" t="s">
        <v>772</v>
      </c>
      <c r="F12494" s="18" t="s">
        <v>768</v>
      </c>
    </row>
    <row r="12495" customFormat="false" ht="15" hidden="false" customHeight="false" outlineLevel="0" collapsed="false">
      <c r="A12495" s="4" t="str">
        <f aca="false">B12495&amp;"|"&amp;C12495</f>
        <v>tdbR00001058 Ser-UGA|70</v>
      </c>
      <c r="B12495" s="4" t="s">
        <v>207</v>
      </c>
      <c r="C12495" s="4" t="s">
        <v>852</v>
      </c>
      <c r="D12495" s="4" t="n">
        <v>85</v>
      </c>
      <c r="E12495" s="17" t="s">
        <v>777</v>
      </c>
      <c r="F12495" s="18" t="s">
        <v>768</v>
      </c>
    </row>
    <row r="12496" customFormat="false" ht="15" hidden="false" customHeight="false" outlineLevel="0" collapsed="false">
      <c r="A12496" s="4" t="str">
        <f aca="false">B12496&amp;"|"&amp;C12496</f>
        <v>tdbR00001058 Ser-UGA|71</v>
      </c>
      <c r="B12496" s="4" t="s">
        <v>207</v>
      </c>
      <c r="C12496" s="4" t="s">
        <v>853</v>
      </c>
      <c r="D12496" s="4" t="n">
        <v>86</v>
      </c>
      <c r="E12496" s="17" t="s">
        <v>772</v>
      </c>
      <c r="F12496" s="18" t="s">
        <v>768</v>
      </c>
    </row>
    <row r="12497" customFormat="false" ht="15" hidden="false" customHeight="false" outlineLevel="0" collapsed="false">
      <c r="A12497" s="4" t="str">
        <f aca="false">B12497&amp;"|"&amp;C12497</f>
        <v>tdbR00001058 Ser-UGA|72</v>
      </c>
      <c r="B12497" s="4" t="s">
        <v>207</v>
      </c>
      <c r="C12497" s="4" t="s">
        <v>854</v>
      </c>
      <c r="D12497" s="4" t="n">
        <v>87</v>
      </c>
      <c r="E12497" s="17" t="s">
        <v>772</v>
      </c>
      <c r="F12497" s="18" t="s">
        <v>768</v>
      </c>
    </row>
    <row r="12498" customFormat="false" ht="15" hidden="false" customHeight="false" outlineLevel="0" collapsed="false">
      <c r="A12498" s="4" t="str">
        <f aca="false">B12498&amp;"|"&amp;C12498</f>
        <v>tdbR00001059 Thr-GGU|1</v>
      </c>
      <c r="B12498" s="4" t="s">
        <v>208</v>
      </c>
      <c r="C12498" s="4" t="s">
        <v>767</v>
      </c>
      <c r="D12498" s="4" t="n">
        <v>1</v>
      </c>
      <c r="E12498" s="17" t="s">
        <v>459</v>
      </c>
      <c r="F12498" s="18" t="s">
        <v>768</v>
      </c>
    </row>
    <row r="12499" customFormat="false" ht="15" hidden="false" customHeight="false" outlineLevel="0" collapsed="false">
      <c r="A12499" s="4" t="str">
        <f aca="false">B12499&amp;"|"&amp;C12499</f>
        <v>tdbR00001059 Thr-GGU|2</v>
      </c>
      <c r="B12499" s="4" t="s">
        <v>208</v>
      </c>
      <c r="C12499" s="4" t="s">
        <v>769</v>
      </c>
      <c r="D12499" s="4" t="n">
        <v>2</v>
      </c>
      <c r="E12499" s="17" t="s">
        <v>772</v>
      </c>
      <c r="F12499" s="18" t="s">
        <v>768</v>
      </c>
    </row>
    <row r="12500" customFormat="false" ht="15" hidden="false" customHeight="false" outlineLevel="0" collapsed="false">
      <c r="A12500" s="4" t="str">
        <f aca="false">B12500&amp;"|"&amp;C12500</f>
        <v>tdbR00001059 Thr-GGU|3</v>
      </c>
      <c r="B12500" s="4" t="s">
        <v>208</v>
      </c>
      <c r="C12500" s="4" t="s">
        <v>770</v>
      </c>
      <c r="D12500" s="4" t="n">
        <v>3</v>
      </c>
      <c r="E12500" s="17" t="s">
        <v>777</v>
      </c>
      <c r="F12500" s="18" t="s">
        <v>768</v>
      </c>
    </row>
    <row r="12501" customFormat="false" ht="15" hidden="false" customHeight="false" outlineLevel="0" collapsed="false">
      <c r="A12501" s="4" t="str">
        <f aca="false">B12501&amp;"|"&amp;C12501</f>
        <v>tdbR00001059 Thr-GGU|4</v>
      </c>
      <c r="B12501" s="4" t="s">
        <v>208</v>
      </c>
      <c r="C12501" s="4" t="s">
        <v>771</v>
      </c>
      <c r="D12501" s="4" t="n">
        <v>4</v>
      </c>
      <c r="E12501" s="17" t="s">
        <v>459</v>
      </c>
      <c r="F12501" s="18" t="s">
        <v>768</v>
      </c>
    </row>
    <row r="12502" customFormat="false" ht="15" hidden="false" customHeight="false" outlineLevel="0" collapsed="false">
      <c r="A12502" s="4" t="str">
        <f aca="false">B12502&amp;"|"&amp;C12502</f>
        <v>tdbR00001059 Thr-GGU|5</v>
      </c>
      <c r="B12502" s="4" t="s">
        <v>208</v>
      </c>
      <c r="C12502" s="4" t="s">
        <v>773</v>
      </c>
      <c r="D12502" s="4" t="n">
        <v>5</v>
      </c>
      <c r="E12502" s="17" t="s">
        <v>780</v>
      </c>
      <c r="F12502" s="18" t="s">
        <v>768</v>
      </c>
    </row>
    <row r="12503" customFormat="false" ht="15" hidden="false" customHeight="false" outlineLevel="0" collapsed="false">
      <c r="A12503" s="4" t="str">
        <f aca="false">B12503&amp;"|"&amp;C12503</f>
        <v>tdbR00001059 Thr-GGU|6</v>
      </c>
      <c r="B12503" s="4" t="s">
        <v>208</v>
      </c>
      <c r="C12503" s="4" t="s">
        <v>774</v>
      </c>
      <c r="D12503" s="4" t="n">
        <v>6</v>
      </c>
      <c r="E12503" s="17" t="s">
        <v>777</v>
      </c>
      <c r="F12503" s="18" t="s">
        <v>768</v>
      </c>
    </row>
    <row r="12504" customFormat="false" ht="15" hidden="false" customHeight="false" outlineLevel="0" collapsed="false">
      <c r="A12504" s="4" t="str">
        <f aca="false">B12504&amp;"|"&amp;C12504</f>
        <v>tdbR00001059 Thr-GGU|7</v>
      </c>
      <c r="B12504" s="4" t="s">
        <v>208</v>
      </c>
      <c r="C12504" s="4" t="s">
        <v>775</v>
      </c>
      <c r="D12504" s="4" t="n">
        <v>7</v>
      </c>
      <c r="E12504" s="17" t="s">
        <v>780</v>
      </c>
      <c r="F12504" s="18" t="s">
        <v>768</v>
      </c>
    </row>
    <row r="12505" customFormat="false" ht="15" hidden="false" customHeight="false" outlineLevel="0" collapsed="false">
      <c r="A12505" s="4" t="str">
        <f aca="false">B12505&amp;"|"&amp;C12505</f>
        <v>tdbR00001059 Thr-GGU|8</v>
      </c>
      <c r="B12505" s="4" t="s">
        <v>208</v>
      </c>
      <c r="C12505" s="4" t="s">
        <v>776</v>
      </c>
      <c r="D12505" s="4" t="n">
        <v>8</v>
      </c>
      <c r="E12505" s="3" t="s">
        <v>777</v>
      </c>
      <c r="F12505" s="4" t="s">
        <v>778</v>
      </c>
    </row>
    <row r="12506" customFormat="false" ht="15" hidden="false" customHeight="false" outlineLevel="0" collapsed="false">
      <c r="A12506" s="4" t="str">
        <f aca="false">B12506&amp;"|"&amp;C12506</f>
        <v>tdbR00001059 Thr-GGU|9</v>
      </c>
      <c r="B12506" s="4" t="s">
        <v>208</v>
      </c>
      <c r="C12506" s="4" t="s">
        <v>779</v>
      </c>
      <c r="D12506" s="4" t="n">
        <v>9</v>
      </c>
      <c r="E12506" s="3" t="s">
        <v>780</v>
      </c>
      <c r="F12506" s="4" t="s">
        <v>781</v>
      </c>
    </row>
    <row r="12507" customFormat="false" ht="15" hidden="false" customHeight="false" outlineLevel="0" collapsed="false">
      <c r="A12507" s="4" t="str">
        <f aca="false">B12507&amp;"|"&amp;C12507</f>
        <v>tdbR00001059 Thr-GGU|10</v>
      </c>
      <c r="B12507" s="4" t="s">
        <v>208</v>
      </c>
      <c r="C12507" s="4" t="s">
        <v>782</v>
      </c>
      <c r="D12507" s="4" t="n">
        <v>10</v>
      </c>
      <c r="E12507" s="8" t="s">
        <v>459</v>
      </c>
      <c r="F12507" s="7" t="s">
        <v>783</v>
      </c>
    </row>
    <row r="12508" customFormat="false" ht="15" hidden="false" customHeight="false" outlineLevel="0" collapsed="false">
      <c r="A12508" s="4" t="str">
        <f aca="false">B12508&amp;"|"&amp;C12508</f>
        <v>tdbR00001059 Thr-GGU|11</v>
      </c>
      <c r="B12508" s="4" t="s">
        <v>208</v>
      </c>
      <c r="C12508" s="4" t="s">
        <v>784</v>
      </c>
      <c r="D12508" s="4" t="n">
        <v>11</v>
      </c>
      <c r="E12508" s="8" t="s">
        <v>772</v>
      </c>
      <c r="F12508" s="7" t="s">
        <v>783</v>
      </c>
    </row>
    <row r="12509" customFormat="false" ht="15" hidden="false" customHeight="false" outlineLevel="0" collapsed="false">
      <c r="A12509" s="4" t="str">
        <f aca="false">B12509&amp;"|"&amp;C12509</f>
        <v>tdbR00001059 Thr-GGU|12</v>
      </c>
      <c r="B12509" s="4" t="s">
        <v>208</v>
      </c>
      <c r="C12509" s="4" t="s">
        <v>785</v>
      </c>
      <c r="D12509" s="4" t="n">
        <v>12</v>
      </c>
      <c r="E12509" s="8" t="s">
        <v>777</v>
      </c>
      <c r="F12509" s="7" t="s">
        <v>783</v>
      </c>
    </row>
    <row r="12510" customFormat="false" ht="15" hidden="false" customHeight="false" outlineLevel="0" collapsed="false">
      <c r="A12510" s="4" t="str">
        <f aca="false">B12510&amp;"|"&amp;C12510</f>
        <v>tdbR00001059 Thr-GGU|13</v>
      </c>
      <c r="B12510" s="4" t="s">
        <v>208</v>
      </c>
      <c r="C12510" s="4" t="s">
        <v>786</v>
      </c>
      <c r="D12510" s="4" t="n">
        <v>13</v>
      </c>
      <c r="E12510" s="8" t="s">
        <v>772</v>
      </c>
      <c r="F12510" s="7" t="s">
        <v>783</v>
      </c>
    </row>
    <row r="12511" customFormat="false" ht="15" hidden="false" customHeight="false" outlineLevel="0" collapsed="false">
      <c r="A12511" s="4" t="str">
        <f aca="false">B12511&amp;"|"&amp;C12511</f>
        <v>tdbR00001059 Thr-GGU|14</v>
      </c>
      <c r="B12511" s="4" t="s">
        <v>208</v>
      </c>
      <c r="C12511" s="4" t="s">
        <v>787</v>
      </c>
      <c r="D12511" s="4" t="n">
        <v>14</v>
      </c>
      <c r="E12511" s="19" t="s">
        <v>780</v>
      </c>
      <c r="F12511" s="20" t="s">
        <v>788</v>
      </c>
    </row>
    <row r="12512" customFormat="false" ht="15" hidden="false" customHeight="false" outlineLevel="0" collapsed="false">
      <c r="A12512" s="4" t="str">
        <f aca="false">B12512&amp;"|"&amp;C12512</f>
        <v>tdbR00001059 Thr-GGU|15</v>
      </c>
      <c r="B12512" s="4" t="s">
        <v>208</v>
      </c>
      <c r="C12512" s="4" t="s">
        <v>789</v>
      </c>
      <c r="D12512" s="4" t="n">
        <v>15</v>
      </c>
      <c r="E12512" s="19" t="s">
        <v>459</v>
      </c>
      <c r="F12512" s="20" t="s">
        <v>788</v>
      </c>
    </row>
    <row r="12513" customFormat="false" ht="15" hidden="false" customHeight="false" outlineLevel="0" collapsed="false">
      <c r="A12513" s="4" t="str">
        <f aca="false">B12513&amp;"|"&amp;C12513</f>
        <v>tdbR00001059 Thr-GGU|16</v>
      </c>
      <c r="B12513" s="4" t="s">
        <v>208</v>
      </c>
      <c r="C12513" s="4" t="s">
        <v>790</v>
      </c>
      <c r="D12513" s="4" t="n">
        <v>16</v>
      </c>
      <c r="E12513" s="19" t="s">
        <v>780</v>
      </c>
      <c r="F12513" s="20" t="s">
        <v>788</v>
      </c>
    </row>
    <row r="12514" customFormat="false" ht="15" hidden="false" customHeight="false" outlineLevel="0" collapsed="false">
      <c r="A12514" s="4" t="str">
        <f aca="false">B12514&amp;"|"&amp;C12514</f>
        <v>tdbR00001059 Thr-GGU|17</v>
      </c>
      <c r="B12514" s="4" t="s">
        <v>208</v>
      </c>
      <c r="C12514" s="4" t="s">
        <v>791</v>
      </c>
      <c r="D12514" s="4" t="n">
        <v>17</v>
      </c>
      <c r="E12514" s="19" t="s">
        <v>777</v>
      </c>
      <c r="F12514" s="20" t="s">
        <v>788</v>
      </c>
    </row>
    <row r="12515" customFormat="false" ht="15" hidden="false" customHeight="false" outlineLevel="0" collapsed="false">
      <c r="A12515" s="4" t="str">
        <f aca="false">B12515&amp;"|"&amp;C12515</f>
        <v>tdbR00001059 Thr-GGU|18</v>
      </c>
      <c r="B12515" s="4" t="s">
        <v>208</v>
      </c>
      <c r="C12515" s="4" t="s">
        <v>793</v>
      </c>
      <c r="D12515" s="4" t="n">
        <v>18</v>
      </c>
      <c r="E12515" s="19" t="s">
        <v>459</v>
      </c>
      <c r="F12515" s="20" t="s">
        <v>788</v>
      </c>
    </row>
    <row r="12516" customFormat="false" ht="15" hidden="false" customHeight="false" outlineLevel="0" collapsed="false">
      <c r="A12516" s="4" t="str">
        <f aca="false">B12516&amp;"|"&amp;C12516</f>
        <v>tdbR00001059 Thr-GGU|19</v>
      </c>
      <c r="B12516" s="4" t="s">
        <v>208</v>
      </c>
      <c r="C12516" s="4" t="s">
        <v>794</v>
      </c>
      <c r="D12516" s="4" t="n">
        <v>19</v>
      </c>
      <c r="E12516" s="19" t="s">
        <v>459</v>
      </c>
      <c r="F12516" s="20" t="s">
        <v>788</v>
      </c>
    </row>
    <row r="12517" customFormat="false" ht="15" hidden="false" customHeight="false" outlineLevel="0" collapsed="false">
      <c r="A12517" s="4" t="str">
        <f aca="false">B12517&amp;"|"&amp;C12517</f>
        <v>tdbR00001059 Thr-GGU|20</v>
      </c>
      <c r="B12517" s="4" t="s">
        <v>208</v>
      </c>
      <c r="C12517" s="4" t="s">
        <v>795</v>
      </c>
      <c r="D12517" s="4" t="n">
        <v>20</v>
      </c>
      <c r="E12517" s="19" t="s">
        <v>777</v>
      </c>
      <c r="F12517" s="20" t="s">
        <v>788</v>
      </c>
    </row>
    <row r="12518" customFormat="false" ht="15" hidden="false" customHeight="false" outlineLevel="0" collapsed="false">
      <c r="A12518" s="4" t="str">
        <f aca="false">B12518&amp;"|"&amp;C12518</f>
        <v>tdbR00001059 Thr-GGU|21</v>
      </c>
      <c r="B12518" s="4" t="s">
        <v>208</v>
      </c>
      <c r="C12518" s="4" t="s">
        <v>797</v>
      </c>
      <c r="D12518" s="4" t="n">
        <v>21</v>
      </c>
      <c r="E12518" s="19" t="s">
        <v>780</v>
      </c>
      <c r="F12518" s="20" t="s">
        <v>788</v>
      </c>
    </row>
    <row r="12519" customFormat="false" ht="15" hidden="false" customHeight="false" outlineLevel="0" collapsed="false">
      <c r="A12519" s="4" t="str">
        <f aca="false">B12519&amp;"|"&amp;C12519</f>
        <v>tdbR00001059 Thr-GGU|22</v>
      </c>
      <c r="B12519" s="4" t="s">
        <v>208</v>
      </c>
      <c r="C12519" s="4" t="s">
        <v>798</v>
      </c>
      <c r="D12519" s="4" t="n">
        <v>22</v>
      </c>
      <c r="E12519" s="8" t="s">
        <v>459</v>
      </c>
      <c r="F12519" s="7" t="s">
        <v>783</v>
      </c>
    </row>
    <row r="12520" customFormat="false" ht="15" hidden="false" customHeight="false" outlineLevel="0" collapsed="false">
      <c r="A12520" s="4" t="str">
        <f aca="false">B12520&amp;"|"&amp;C12520</f>
        <v>tdbR00001059 Thr-GGU|23</v>
      </c>
      <c r="B12520" s="4" t="s">
        <v>208</v>
      </c>
      <c r="C12520" s="4" t="s">
        <v>799</v>
      </c>
      <c r="D12520" s="4" t="n">
        <v>23</v>
      </c>
      <c r="E12520" s="8" t="s">
        <v>780</v>
      </c>
      <c r="F12520" s="7" t="s">
        <v>783</v>
      </c>
    </row>
    <row r="12521" customFormat="false" ht="15" hidden="false" customHeight="false" outlineLevel="0" collapsed="false">
      <c r="A12521" s="4" t="str">
        <f aca="false">B12521&amp;"|"&amp;C12521</f>
        <v>tdbR00001059 Thr-GGU|24</v>
      </c>
      <c r="B12521" s="4" t="s">
        <v>208</v>
      </c>
      <c r="C12521" s="4" t="s">
        <v>800</v>
      </c>
      <c r="D12521" s="4" t="n">
        <v>24</v>
      </c>
      <c r="E12521" s="8" t="s">
        <v>459</v>
      </c>
      <c r="F12521" s="7" t="s">
        <v>783</v>
      </c>
    </row>
    <row r="12522" customFormat="false" ht="15" hidden="false" customHeight="false" outlineLevel="0" collapsed="false">
      <c r="A12522" s="4" t="str">
        <f aca="false">B12522&amp;"|"&amp;C12522</f>
        <v>tdbR00001059 Thr-GGU|25</v>
      </c>
      <c r="B12522" s="4" t="s">
        <v>208</v>
      </c>
      <c r="C12522" s="4" t="s">
        <v>801</v>
      </c>
      <c r="D12522" s="4" t="n">
        <v>25</v>
      </c>
      <c r="E12522" s="8" t="s">
        <v>772</v>
      </c>
      <c r="F12522" s="7" t="s">
        <v>783</v>
      </c>
    </row>
    <row r="12523" customFormat="false" ht="15" hidden="false" customHeight="false" outlineLevel="0" collapsed="false">
      <c r="A12523" s="4" t="str">
        <f aca="false">B12523&amp;"|"&amp;C12523</f>
        <v>tdbR00001059 Thr-GGU|26</v>
      </c>
      <c r="B12523" s="4" t="s">
        <v>208</v>
      </c>
      <c r="C12523" s="4" t="s">
        <v>802</v>
      </c>
      <c r="D12523" s="4" t="n">
        <v>26</v>
      </c>
      <c r="E12523" s="3" t="s">
        <v>459</v>
      </c>
      <c r="F12523" s="4" t="s">
        <v>803</v>
      </c>
    </row>
    <row r="12524" customFormat="false" ht="15" hidden="false" customHeight="false" outlineLevel="0" collapsed="false">
      <c r="A12524" s="4" t="str">
        <f aca="false">B12524&amp;"|"&amp;C12524</f>
        <v>tdbR00001059 Thr-GGU|27</v>
      </c>
      <c r="B12524" s="4" t="s">
        <v>208</v>
      </c>
      <c r="C12524" s="4" t="s">
        <v>804</v>
      </c>
      <c r="D12524" s="4" t="n">
        <v>27</v>
      </c>
      <c r="E12524" s="21" t="s">
        <v>772</v>
      </c>
      <c r="F12524" s="22" t="s">
        <v>805</v>
      </c>
    </row>
    <row r="12525" customFormat="false" ht="15" hidden="false" customHeight="false" outlineLevel="0" collapsed="false">
      <c r="A12525" s="4" t="str">
        <f aca="false">B12525&amp;"|"&amp;C12525</f>
        <v>tdbR00001059 Thr-GGU|28</v>
      </c>
      <c r="B12525" s="4" t="s">
        <v>208</v>
      </c>
      <c r="C12525" s="4" t="s">
        <v>806</v>
      </c>
      <c r="D12525" s="4" t="n">
        <v>28</v>
      </c>
      <c r="E12525" s="21" t="s">
        <v>780</v>
      </c>
      <c r="F12525" s="22" t="s">
        <v>805</v>
      </c>
    </row>
    <row r="12526" customFormat="false" ht="15" hidden="false" customHeight="false" outlineLevel="0" collapsed="false">
      <c r="A12526" s="4" t="str">
        <f aca="false">B12526&amp;"|"&amp;C12526</f>
        <v>tdbR00001059 Thr-GGU|29</v>
      </c>
      <c r="B12526" s="4" t="s">
        <v>208</v>
      </c>
      <c r="C12526" s="4" t="s">
        <v>807</v>
      </c>
      <c r="D12526" s="4" t="n">
        <v>29</v>
      </c>
      <c r="E12526" s="21" t="s">
        <v>777</v>
      </c>
      <c r="F12526" s="22" t="s">
        <v>805</v>
      </c>
    </row>
    <row r="12527" customFormat="false" ht="15" hidden="false" customHeight="false" outlineLevel="0" collapsed="false">
      <c r="A12527" s="4" t="str">
        <f aca="false">B12527&amp;"|"&amp;C12527</f>
        <v>tdbR00001059 Thr-GGU|30</v>
      </c>
      <c r="B12527" s="4" t="s">
        <v>208</v>
      </c>
      <c r="C12527" s="4" t="s">
        <v>808</v>
      </c>
      <c r="D12527" s="4" t="n">
        <v>30</v>
      </c>
      <c r="E12527" s="21" t="s">
        <v>772</v>
      </c>
      <c r="F12527" s="22" t="s">
        <v>805</v>
      </c>
    </row>
    <row r="12528" customFormat="false" ht="15" hidden="false" customHeight="false" outlineLevel="0" collapsed="false">
      <c r="A12528" s="4" t="str">
        <f aca="false">B12528&amp;"|"&amp;C12528</f>
        <v>tdbR00001059 Thr-GGU|31</v>
      </c>
      <c r="B12528" s="4" t="s">
        <v>208</v>
      </c>
      <c r="C12528" s="4" t="s">
        <v>809</v>
      </c>
      <c r="D12528" s="4" t="n">
        <v>31</v>
      </c>
      <c r="E12528" s="21" t="s">
        <v>772</v>
      </c>
      <c r="F12528" s="22" t="s">
        <v>805</v>
      </c>
    </row>
    <row r="12529" customFormat="false" ht="15" hidden="false" customHeight="false" outlineLevel="0" collapsed="false">
      <c r="A12529" s="4" t="str">
        <f aca="false">B12529&amp;"|"&amp;C12529</f>
        <v>tdbR00001059 Thr-GGU|32</v>
      </c>
      <c r="B12529" s="4" t="s">
        <v>208</v>
      </c>
      <c r="C12529" s="4" t="s">
        <v>810</v>
      </c>
      <c r="D12529" s="4" t="n">
        <v>32</v>
      </c>
      <c r="E12529" s="19" t="s">
        <v>777</v>
      </c>
      <c r="F12529" s="20" t="s">
        <v>811</v>
      </c>
    </row>
    <row r="12530" customFormat="false" ht="15" hidden="false" customHeight="false" outlineLevel="0" collapsed="false">
      <c r="A12530" s="4" t="str">
        <f aca="false">B12530&amp;"|"&amp;C12530</f>
        <v>tdbR00001059 Thr-GGU|33</v>
      </c>
      <c r="B12530" s="4" t="s">
        <v>208</v>
      </c>
      <c r="C12530" s="4" t="s">
        <v>812</v>
      </c>
      <c r="D12530" s="4" t="n">
        <v>33</v>
      </c>
      <c r="E12530" s="19" t="s">
        <v>777</v>
      </c>
      <c r="F12530" s="20" t="s">
        <v>811</v>
      </c>
    </row>
    <row r="12531" customFormat="false" ht="15" hidden="false" customHeight="false" outlineLevel="0" collapsed="false">
      <c r="A12531" s="4" t="str">
        <f aca="false">B12531&amp;"|"&amp;C12531</f>
        <v>tdbR00001059 Thr-GGU|34</v>
      </c>
      <c r="B12531" s="4" t="s">
        <v>208</v>
      </c>
      <c r="C12531" s="4" t="s">
        <v>813</v>
      </c>
      <c r="D12531" s="4" t="n">
        <v>34</v>
      </c>
      <c r="E12531" s="19" t="s">
        <v>459</v>
      </c>
      <c r="F12531" s="20" t="s">
        <v>811</v>
      </c>
    </row>
    <row r="12532" customFormat="false" ht="15" hidden="false" customHeight="false" outlineLevel="0" collapsed="false">
      <c r="A12532" s="4" t="str">
        <f aca="false">B12532&amp;"|"&amp;C12532</f>
        <v>tdbR00001059 Thr-GGU|35</v>
      </c>
      <c r="B12532" s="4" t="s">
        <v>208</v>
      </c>
      <c r="C12532" s="4" t="s">
        <v>814</v>
      </c>
      <c r="D12532" s="4" t="n">
        <v>35</v>
      </c>
      <c r="E12532" s="19" t="s">
        <v>459</v>
      </c>
      <c r="F12532" s="20" t="s">
        <v>811</v>
      </c>
    </row>
    <row r="12533" customFormat="false" ht="15" hidden="false" customHeight="false" outlineLevel="0" collapsed="false">
      <c r="A12533" s="4" t="str">
        <f aca="false">B12533&amp;"|"&amp;C12533</f>
        <v>tdbR00001059 Thr-GGU|36</v>
      </c>
      <c r="B12533" s="4" t="s">
        <v>208</v>
      </c>
      <c r="C12533" s="4" t="s">
        <v>815</v>
      </c>
      <c r="D12533" s="4" t="n">
        <v>36</v>
      </c>
      <c r="E12533" s="19" t="s">
        <v>777</v>
      </c>
      <c r="F12533" s="20" t="s">
        <v>811</v>
      </c>
    </row>
    <row r="12534" customFormat="false" ht="15" hidden="false" customHeight="false" outlineLevel="0" collapsed="false">
      <c r="A12534" s="4" t="str">
        <f aca="false">B12534&amp;"|"&amp;C12534</f>
        <v>tdbR00001059 Thr-GGU|37</v>
      </c>
      <c r="B12534" s="4" t="s">
        <v>208</v>
      </c>
      <c r="C12534" s="4" t="s">
        <v>816</v>
      </c>
      <c r="D12534" s="4" t="n">
        <v>37</v>
      </c>
      <c r="E12534" s="19" t="s">
        <v>780</v>
      </c>
      <c r="F12534" s="20" t="s">
        <v>811</v>
      </c>
    </row>
    <row r="12535" customFormat="false" ht="15" hidden="false" customHeight="false" outlineLevel="0" collapsed="false">
      <c r="A12535" s="4" t="str">
        <f aca="false">B12535&amp;"|"&amp;C12535</f>
        <v>tdbR00001059 Thr-GGU|38</v>
      </c>
      <c r="B12535" s="4" t="s">
        <v>208</v>
      </c>
      <c r="C12535" s="4" t="s">
        <v>817</v>
      </c>
      <c r="D12535" s="4" t="n">
        <v>38</v>
      </c>
      <c r="E12535" s="19" t="s">
        <v>780</v>
      </c>
      <c r="F12535" s="20" t="s">
        <v>811</v>
      </c>
    </row>
    <row r="12536" customFormat="false" ht="15" hidden="false" customHeight="false" outlineLevel="0" collapsed="false">
      <c r="A12536" s="4" t="str">
        <f aca="false">B12536&amp;"|"&amp;C12536</f>
        <v>tdbR00001059 Thr-GGU|39</v>
      </c>
      <c r="B12536" s="4" t="s">
        <v>208</v>
      </c>
      <c r="C12536" s="4" t="s">
        <v>818</v>
      </c>
      <c r="D12536" s="4" t="n">
        <v>39</v>
      </c>
      <c r="E12536" s="21" t="s">
        <v>459</v>
      </c>
      <c r="F12536" s="22" t="s">
        <v>805</v>
      </c>
    </row>
    <row r="12537" customFormat="false" ht="15" hidden="false" customHeight="false" outlineLevel="0" collapsed="false">
      <c r="A12537" s="4" t="str">
        <f aca="false">B12537&amp;"|"&amp;C12537</f>
        <v>tdbR00001059 Thr-GGU|40</v>
      </c>
      <c r="B12537" s="4" t="s">
        <v>208</v>
      </c>
      <c r="C12537" s="4" t="s">
        <v>819</v>
      </c>
      <c r="D12537" s="4" t="n">
        <v>40</v>
      </c>
      <c r="E12537" s="21" t="s">
        <v>459</v>
      </c>
      <c r="F12537" s="22" t="s">
        <v>805</v>
      </c>
    </row>
    <row r="12538" customFormat="false" ht="15" hidden="false" customHeight="false" outlineLevel="0" collapsed="false">
      <c r="A12538" s="4" t="str">
        <f aca="false">B12538&amp;"|"&amp;C12538</f>
        <v>tdbR00001059 Thr-GGU|41</v>
      </c>
      <c r="B12538" s="4" t="s">
        <v>208</v>
      </c>
      <c r="C12538" s="4" t="s">
        <v>820</v>
      </c>
      <c r="D12538" s="4" t="n">
        <v>41</v>
      </c>
      <c r="E12538" s="21" t="s">
        <v>780</v>
      </c>
      <c r="F12538" s="22" t="s">
        <v>805</v>
      </c>
    </row>
    <row r="12539" customFormat="false" ht="15" hidden="false" customHeight="false" outlineLevel="0" collapsed="false">
      <c r="A12539" s="4" t="str">
        <f aca="false">B12539&amp;"|"&amp;C12539</f>
        <v>tdbR00001059 Thr-GGU|42</v>
      </c>
      <c r="B12539" s="4" t="s">
        <v>208</v>
      </c>
      <c r="C12539" s="4" t="s">
        <v>821</v>
      </c>
      <c r="D12539" s="4" t="n">
        <v>42</v>
      </c>
      <c r="E12539" s="21" t="s">
        <v>777</v>
      </c>
      <c r="F12539" s="22" t="s">
        <v>805</v>
      </c>
    </row>
    <row r="12540" customFormat="false" ht="15" hidden="false" customHeight="false" outlineLevel="0" collapsed="false">
      <c r="A12540" s="4" t="str">
        <f aca="false">B12540&amp;"|"&amp;C12540</f>
        <v>tdbR00001059 Thr-GGU|43</v>
      </c>
      <c r="B12540" s="4" t="s">
        <v>208</v>
      </c>
      <c r="C12540" s="4" t="s">
        <v>822</v>
      </c>
      <c r="D12540" s="4" t="n">
        <v>43</v>
      </c>
      <c r="E12540" s="21" t="s">
        <v>459</v>
      </c>
      <c r="F12540" s="22" t="s">
        <v>805</v>
      </c>
    </row>
    <row r="12541" customFormat="false" ht="15" hidden="false" customHeight="false" outlineLevel="0" collapsed="false">
      <c r="A12541" s="4" t="str">
        <f aca="false">B12541&amp;"|"&amp;C12541</f>
        <v>tdbR00001059 Thr-GGU|44</v>
      </c>
      <c r="B12541" s="4" t="s">
        <v>208</v>
      </c>
      <c r="C12541" s="4" t="s">
        <v>823</v>
      </c>
      <c r="D12541" s="4" t="n">
        <v>44</v>
      </c>
      <c r="E12541" s="19" t="s">
        <v>780</v>
      </c>
      <c r="F12541" s="20" t="s">
        <v>824</v>
      </c>
    </row>
    <row r="12542" customFormat="false" ht="15" hidden="false" customHeight="false" outlineLevel="0" collapsed="false">
      <c r="A12542" s="4" t="str">
        <f aca="false">B12542&amp;"|"&amp;C12542</f>
        <v>tdbR00001059 Thr-GGU|45</v>
      </c>
      <c r="B12542" s="4" t="s">
        <v>208</v>
      </c>
      <c r="C12542" s="4" t="s">
        <v>825</v>
      </c>
      <c r="D12542" s="4" t="n">
        <v>45</v>
      </c>
      <c r="E12542" s="19" t="s">
        <v>459</v>
      </c>
      <c r="F12542" s="20" t="s">
        <v>824</v>
      </c>
    </row>
    <row r="12543" customFormat="false" ht="15" hidden="false" customHeight="false" outlineLevel="0" collapsed="false">
      <c r="A12543" s="4" t="str">
        <f aca="false">B12543&amp;"|"&amp;C12543</f>
        <v>tdbR00001059 Thr-GGU|46</v>
      </c>
      <c r="B12543" s="4" t="s">
        <v>208</v>
      </c>
      <c r="C12543" s="4" t="s">
        <v>826</v>
      </c>
      <c r="D12543" s="4" t="n">
        <v>46</v>
      </c>
      <c r="E12543" s="19" t="s">
        <v>459</v>
      </c>
      <c r="F12543" s="20" t="s">
        <v>824</v>
      </c>
    </row>
    <row r="12544" customFormat="false" ht="15" hidden="false" customHeight="false" outlineLevel="0" collapsed="false">
      <c r="A12544" s="4" t="str">
        <f aca="false">B12544&amp;"|"&amp;C12544</f>
        <v>tdbR00001059 Thr-GGU|47</v>
      </c>
      <c r="B12544" s="4" t="s">
        <v>208</v>
      </c>
      <c r="C12544" s="4" t="s">
        <v>827</v>
      </c>
      <c r="D12544" s="4" t="n">
        <v>47</v>
      </c>
      <c r="E12544" s="19" t="s">
        <v>777</v>
      </c>
      <c r="F12544" s="20" t="s">
        <v>824</v>
      </c>
    </row>
    <row r="12545" customFormat="false" ht="15" hidden="false" customHeight="false" outlineLevel="0" collapsed="false">
      <c r="A12545" s="4" t="str">
        <f aca="false">B12545&amp;"|"&amp;C12545</f>
        <v>tdbR00001059 Thr-GGU|48</v>
      </c>
      <c r="B12545" s="4" t="s">
        <v>208</v>
      </c>
      <c r="C12545" s="4" t="s">
        <v>828</v>
      </c>
      <c r="D12545" s="4" t="n">
        <v>48</v>
      </c>
      <c r="E12545" s="19" t="s">
        <v>772</v>
      </c>
      <c r="F12545" s="20" t="s">
        <v>824</v>
      </c>
    </row>
    <row r="12546" customFormat="false" ht="15" hidden="false" customHeight="false" outlineLevel="0" collapsed="false">
      <c r="A12546" s="4" t="str">
        <f aca="false">B12546&amp;"|"&amp;C12546</f>
        <v>tdbR00001059 Thr-GGU|49</v>
      </c>
      <c r="B12546" s="4" t="s">
        <v>208</v>
      </c>
      <c r="C12546" s="4" t="s">
        <v>829</v>
      </c>
      <c r="D12546" s="4" t="n">
        <v>49</v>
      </c>
      <c r="E12546" s="23" t="s">
        <v>459</v>
      </c>
      <c r="F12546" s="10" t="s">
        <v>830</v>
      </c>
    </row>
    <row r="12547" customFormat="false" ht="15" hidden="false" customHeight="false" outlineLevel="0" collapsed="false">
      <c r="A12547" s="4" t="str">
        <f aca="false">B12547&amp;"|"&amp;C12547</f>
        <v>tdbR00001059 Thr-GGU|50</v>
      </c>
      <c r="B12547" s="4" t="s">
        <v>208</v>
      </c>
      <c r="C12547" s="4" t="s">
        <v>831</v>
      </c>
      <c r="D12547" s="4" t="n">
        <v>50</v>
      </c>
      <c r="E12547" s="23" t="s">
        <v>459</v>
      </c>
      <c r="F12547" s="10" t="s">
        <v>830</v>
      </c>
    </row>
    <row r="12548" customFormat="false" ht="15" hidden="false" customHeight="false" outlineLevel="0" collapsed="false">
      <c r="A12548" s="4" t="str">
        <f aca="false">B12548&amp;"|"&amp;C12548</f>
        <v>tdbR00001059 Thr-GGU|51</v>
      </c>
      <c r="B12548" s="4" t="s">
        <v>208</v>
      </c>
      <c r="C12548" s="4" t="s">
        <v>832</v>
      </c>
      <c r="D12548" s="4" t="n">
        <v>51</v>
      </c>
      <c r="E12548" s="23" t="s">
        <v>772</v>
      </c>
      <c r="F12548" s="10" t="s">
        <v>830</v>
      </c>
    </row>
    <row r="12549" customFormat="false" ht="15" hidden="false" customHeight="false" outlineLevel="0" collapsed="false">
      <c r="A12549" s="4" t="str">
        <f aca="false">B12549&amp;"|"&amp;C12549</f>
        <v>tdbR00001059 Thr-GGU|52</v>
      </c>
      <c r="B12549" s="4" t="s">
        <v>208</v>
      </c>
      <c r="C12549" s="4" t="s">
        <v>833</v>
      </c>
      <c r="D12549" s="4" t="n">
        <v>52</v>
      </c>
      <c r="E12549" s="23" t="s">
        <v>780</v>
      </c>
      <c r="F12549" s="10" t="s">
        <v>830</v>
      </c>
    </row>
    <row r="12550" customFormat="false" ht="15" hidden="false" customHeight="false" outlineLevel="0" collapsed="false">
      <c r="A12550" s="4" t="str">
        <f aca="false">B12550&amp;"|"&amp;C12550</f>
        <v>tdbR00001059 Thr-GGU|53</v>
      </c>
      <c r="B12550" s="4" t="s">
        <v>208</v>
      </c>
      <c r="C12550" s="4" t="s">
        <v>834</v>
      </c>
      <c r="D12550" s="4" t="n">
        <v>53</v>
      </c>
      <c r="E12550" s="23" t="s">
        <v>459</v>
      </c>
      <c r="F12550" s="10" t="s">
        <v>830</v>
      </c>
    </row>
    <row r="12551" customFormat="false" ht="15" hidden="false" customHeight="false" outlineLevel="0" collapsed="false">
      <c r="A12551" s="4" t="str">
        <f aca="false">B12551&amp;"|"&amp;C12551</f>
        <v>tdbR00001059 Thr-GGU|54</v>
      </c>
      <c r="B12551" s="4" t="s">
        <v>208</v>
      </c>
      <c r="C12551" s="4" t="s">
        <v>835</v>
      </c>
      <c r="D12551" s="4" t="n">
        <v>54</v>
      </c>
      <c r="E12551" s="19" t="s">
        <v>777</v>
      </c>
      <c r="F12551" s="20" t="s">
        <v>836</v>
      </c>
    </row>
    <row r="12552" customFormat="false" ht="15" hidden="false" customHeight="false" outlineLevel="0" collapsed="false">
      <c r="A12552" s="4" t="str">
        <f aca="false">B12552&amp;"|"&amp;C12552</f>
        <v>tdbR00001059 Thr-GGU|55</v>
      </c>
      <c r="B12552" s="4" t="s">
        <v>208</v>
      </c>
      <c r="C12552" s="4" t="s">
        <v>837</v>
      </c>
      <c r="D12552" s="4" t="n">
        <v>55</v>
      </c>
      <c r="E12552" s="19" t="s">
        <v>777</v>
      </c>
      <c r="F12552" s="20" t="s">
        <v>836</v>
      </c>
    </row>
    <row r="12553" customFormat="false" ht="15" hidden="false" customHeight="false" outlineLevel="0" collapsed="false">
      <c r="A12553" s="4" t="str">
        <f aca="false">B12553&amp;"|"&amp;C12553</f>
        <v>tdbR00001059 Thr-GGU|56</v>
      </c>
      <c r="B12553" s="4" t="s">
        <v>208</v>
      </c>
      <c r="C12553" s="4" t="s">
        <v>838</v>
      </c>
      <c r="D12553" s="4" t="n">
        <v>56</v>
      </c>
      <c r="E12553" s="19" t="s">
        <v>772</v>
      </c>
      <c r="F12553" s="20" t="s">
        <v>836</v>
      </c>
    </row>
    <row r="12554" customFormat="false" ht="15" hidden="false" customHeight="false" outlineLevel="0" collapsed="false">
      <c r="A12554" s="4" t="str">
        <f aca="false">B12554&amp;"|"&amp;C12554</f>
        <v>tdbR00001059 Thr-GGU|57</v>
      </c>
      <c r="B12554" s="4" t="s">
        <v>208</v>
      </c>
      <c r="C12554" s="4" t="s">
        <v>839</v>
      </c>
      <c r="D12554" s="4" t="n">
        <v>57</v>
      </c>
      <c r="E12554" s="19" t="s">
        <v>459</v>
      </c>
      <c r="F12554" s="20" t="s">
        <v>836</v>
      </c>
    </row>
    <row r="12555" customFormat="false" ht="15" hidden="false" customHeight="false" outlineLevel="0" collapsed="false">
      <c r="A12555" s="4" t="str">
        <f aca="false">B12555&amp;"|"&amp;C12555</f>
        <v>tdbR00001059 Thr-GGU|58</v>
      </c>
      <c r="B12555" s="4" t="s">
        <v>208</v>
      </c>
      <c r="C12555" s="4" t="s">
        <v>840</v>
      </c>
      <c r="D12555" s="4" t="n">
        <v>58</v>
      </c>
      <c r="E12555" s="19" t="s">
        <v>780</v>
      </c>
      <c r="F12555" s="20" t="s">
        <v>836</v>
      </c>
    </row>
    <row r="12556" customFormat="false" ht="15" hidden="false" customHeight="false" outlineLevel="0" collapsed="false">
      <c r="A12556" s="4" t="str">
        <f aca="false">B12556&amp;"|"&amp;C12556</f>
        <v>tdbR00001059 Thr-GGU|59</v>
      </c>
      <c r="B12556" s="4" t="s">
        <v>208</v>
      </c>
      <c r="C12556" s="4" t="s">
        <v>841</v>
      </c>
      <c r="D12556" s="4" t="n">
        <v>59</v>
      </c>
      <c r="E12556" s="19" t="s">
        <v>777</v>
      </c>
      <c r="F12556" s="20" t="s">
        <v>836</v>
      </c>
    </row>
    <row r="12557" customFormat="false" ht="15" hidden="false" customHeight="false" outlineLevel="0" collapsed="false">
      <c r="A12557" s="4" t="str">
        <f aca="false">B12557&amp;"|"&amp;C12557</f>
        <v>tdbR00001059 Thr-GGU|60</v>
      </c>
      <c r="B12557" s="4" t="s">
        <v>208</v>
      </c>
      <c r="C12557" s="4" t="s">
        <v>842</v>
      </c>
      <c r="D12557" s="4" t="n">
        <v>60</v>
      </c>
      <c r="E12557" s="19" t="s">
        <v>777</v>
      </c>
      <c r="F12557" s="20" t="s">
        <v>836</v>
      </c>
    </row>
    <row r="12558" customFormat="false" ht="15" hidden="false" customHeight="false" outlineLevel="0" collapsed="false">
      <c r="A12558" s="4" t="str">
        <f aca="false">B12558&amp;"|"&amp;C12558</f>
        <v>tdbR00001059 Thr-GGU|61</v>
      </c>
      <c r="B12558" s="4" t="s">
        <v>208</v>
      </c>
      <c r="C12558" s="4" t="s">
        <v>843</v>
      </c>
      <c r="D12558" s="4" t="n">
        <v>61</v>
      </c>
      <c r="E12558" s="23" t="s">
        <v>772</v>
      </c>
      <c r="F12558" s="10" t="s">
        <v>830</v>
      </c>
    </row>
    <row r="12559" customFormat="false" ht="15" hidden="false" customHeight="false" outlineLevel="0" collapsed="false">
      <c r="A12559" s="4" t="str">
        <f aca="false">B12559&amp;"|"&amp;C12559</f>
        <v>tdbR00001059 Thr-GGU|62</v>
      </c>
      <c r="B12559" s="4" t="s">
        <v>208</v>
      </c>
      <c r="C12559" s="4" t="s">
        <v>844</v>
      </c>
      <c r="D12559" s="4" t="n">
        <v>62</v>
      </c>
      <c r="E12559" s="23" t="s">
        <v>777</v>
      </c>
      <c r="F12559" s="10" t="s">
        <v>830</v>
      </c>
    </row>
    <row r="12560" customFormat="false" ht="15" hidden="false" customHeight="false" outlineLevel="0" collapsed="false">
      <c r="A12560" s="4" t="str">
        <f aca="false">B12560&amp;"|"&amp;C12560</f>
        <v>tdbR00001059 Thr-GGU|63</v>
      </c>
      <c r="B12560" s="4" t="s">
        <v>208</v>
      </c>
      <c r="C12560" s="4" t="s">
        <v>845</v>
      </c>
      <c r="D12560" s="4" t="n">
        <v>63</v>
      </c>
      <c r="E12560" s="23" t="s">
        <v>459</v>
      </c>
      <c r="F12560" s="10" t="s">
        <v>830</v>
      </c>
    </row>
    <row r="12561" customFormat="false" ht="15" hidden="false" customHeight="false" outlineLevel="0" collapsed="false">
      <c r="A12561" s="4" t="str">
        <f aca="false">B12561&amp;"|"&amp;C12561</f>
        <v>tdbR00001059 Thr-GGU|64</v>
      </c>
      <c r="B12561" s="4" t="s">
        <v>208</v>
      </c>
      <c r="C12561" s="4" t="s">
        <v>846</v>
      </c>
      <c r="D12561" s="4" t="n">
        <v>64</v>
      </c>
      <c r="E12561" s="23" t="s">
        <v>772</v>
      </c>
      <c r="F12561" s="10" t="s">
        <v>830</v>
      </c>
    </row>
    <row r="12562" customFormat="false" ht="15" hidden="false" customHeight="false" outlineLevel="0" collapsed="false">
      <c r="A12562" s="4" t="str">
        <f aca="false">B12562&amp;"|"&amp;C12562</f>
        <v>tdbR00001059 Thr-GGU|65</v>
      </c>
      <c r="B12562" s="4" t="s">
        <v>208</v>
      </c>
      <c r="C12562" s="4" t="s">
        <v>847</v>
      </c>
      <c r="D12562" s="4" t="n">
        <v>65</v>
      </c>
      <c r="E12562" s="23" t="s">
        <v>772</v>
      </c>
      <c r="F12562" s="10" t="s">
        <v>830</v>
      </c>
    </row>
    <row r="12563" customFormat="false" ht="15" hidden="false" customHeight="false" outlineLevel="0" collapsed="false">
      <c r="A12563" s="4" t="str">
        <f aca="false">B12563&amp;"|"&amp;C12563</f>
        <v>tdbR00001059 Thr-GGU|66</v>
      </c>
      <c r="B12563" s="4" t="s">
        <v>208</v>
      </c>
      <c r="C12563" s="4" t="s">
        <v>848</v>
      </c>
      <c r="D12563" s="4" t="n">
        <v>66</v>
      </c>
      <c r="E12563" s="17" t="s">
        <v>777</v>
      </c>
      <c r="F12563" s="18" t="s">
        <v>768</v>
      </c>
    </row>
    <row r="12564" customFormat="false" ht="15" hidden="false" customHeight="false" outlineLevel="0" collapsed="false">
      <c r="A12564" s="4" t="str">
        <f aca="false">B12564&amp;"|"&amp;C12564</f>
        <v>tdbR00001059 Thr-GGU|67</v>
      </c>
      <c r="B12564" s="4" t="s">
        <v>208</v>
      </c>
      <c r="C12564" s="4" t="s">
        <v>849</v>
      </c>
      <c r="D12564" s="4" t="n">
        <v>67</v>
      </c>
      <c r="E12564" s="17" t="s">
        <v>780</v>
      </c>
      <c r="F12564" s="18" t="s">
        <v>768</v>
      </c>
    </row>
    <row r="12565" customFormat="false" ht="15" hidden="false" customHeight="false" outlineLevel="0" collapsed="false">
      <c r="A12565" s="4" t="str">
        <f aca="false">B12565&amp;"|"&amp;C12565</f>
        <v>tdbR00001059 Thr-GGU|68</v>
      </c>
      <c r="B12565" s="4" t="s">
        <v>208</v>
      </c>
      <c r="C12565" s="4" t="s">
        <v>850</v>
      </c>
      <c r="D12565" s="4" t="n">
        <v>68</v>
      </c>
      <c r="E12565" s="17" t="s">
        <v>777</v>
      </c>
      <c r="F12565" s="18" t="s">
        <v>768</v>
      </c>
    </row>
    <row r="12566" customFormat="false" ht="15" hidden="false" customHeight="false" outlineLevel="0" collapsed="false">
      <c r="A12566" s="4" t="str">
        <f aca="false">B12566&amp;"|"&amp;C12566</f>
        <v>tdbR00001059 Thr-GGU|69</v>
      </c>
      <c r="B12566" s="4" t="s">
        <v>208</v>
      </c>
      <c r="C12566" s="4" t="s">
        <v>851</v>
      </c>
      <c r="D12566" s="4" t="n">
        <v>69</v>
      </c>
      <c r="E12566" s="17" t="s">
        <v>772</v>
      </c>
      <c r="F12566" s="18" t="s">
        <v>768</v>
      </c>
    </row>
    <row r="12567" customFormat="false" ht="15" hidden="false" customHeight="false" outlineLevel="0" collapsed="false">
      <c r="A12567" s="4" t="str">
        <f aca="false">B12567&amp;"|"&amp;C12567</f>
        <v>tdbR00001059 Thr-GGU|70</v>
      </c>
      <c r="B12567" s="4" t="s">
        <v>208</v>
      </c>
      <c r="C12567" s="4" t="s">
        <v>852</v>
      </c>
      <c r="D12567" s="4" t="n">
        <v>70</v>
      </c>
      <c r="E12567" s="17" t="s">
        <v>780</v>
      </c>
      <c r="F12567" s="18" t="s">
        <v>768</v>
      </c>
    </row>
    <row r="12568" customFormat="false" ht="15" hidden="false" customHeight="false" outlineLevel="0" collapsed="false">
      <c r="A12568" s="4" t="str">
        <f aca="false">B12568&amp;"|"&amp;C12568</f>
        <v>tdbR00001059 Thr-GGU|71</v>
      </c>
      <c r="B12568" s="4" t="s">
        <v>208</v>
      </c>
      <c r="C12568" s="4" t="s">
        <v>853</v>
      </c>
      <c r="D12568" s="4" t="n">
        <v>71</v>
      </c>
      <c r="E12568" s="17" t="s">
        <v>459</v>
      </c>
      <c r="F12568" s="18" t="s">
        <v>768</v>
      </c>
    </row>
    <row r="12569" customFormat="false" ht="15" hidden="false" customHeight="false" outlineLevel="0" collapsed="false">
      <c r="A12569" s="4" t="str">
        <f aca="false">B12569&amp;"|"&amp;C12569</f>
        <v>tdbR00001059 Thr-GGU|72</v>
      </c>
      <c r="B12569" s="4" t="s">
        <v>208</v>
      </c>
      <c r="C12569" s="4" t="s">
        <v>854</v>
      </c>
      <c r="D12569" s="4" t="n">
        <v>72</v>
      </c>
      <c r="E12569" s="17" t="s">
        <v>772</v>
      </c>
      <c r="F12569" s="18" t="s">
        <v>768</v>
      </c>
    </row>
    <row r="12570" customFormat="false" ht="15" hidden="false" customHeight="false" outlineLevel="0" collapsed="false">
      <c r="A12570" s="4" t="str">
        <f aca="false">B12570&amp;"|"&amp;C12570</f>
        <v>tdbR00001060 Thr-UGU|1</v>
      </c>
      <c r="B12570" s="4" t="s">
        <v>209</v>
      </c>
      <c r="C12570" s="4" t="s">
        <v>767</v>
      </c>
      <c r="D12570" s="4" t="n">
        <v>1</v>
      </c>
      <c r="E12570" s="17" t="s">
        <v>459</v>
      </c>
      <c r="F12570" s="18" t="s">
        <v>768</v>
      </c>
    </row>
    <row r="12571" customFormat="false" ht="15" hidden="false" customHeight="false" outlineLevel="0" collapsed="false">
      <c r="A12571" s="4" t="str">
        <f aca="false">B12571&amp;"|"&amp;C12571</f>
        <v>tdbR00001060 Thr-UGU|2</v>
      </c>
      <c r="B12571" s="4" t="s">
        <v>209</v>
      </c>
      <c r="C12571" s="4" t="s">
        <v>769</v>
      </c>
      <c r="D12571" s="4" t="n">
        <v>2</v>
      </c>
      <c r="E12571" s="17" t="s">
        <v>772</v>
      </c>
      <c r="F12571" s="18" t="s">
        <v>768</v>
      </c>
    </row>
    <row r="12572" customFormat="false" ht="15" hidden="false" customHeight="false" outlineLevel="0" collapsed="false">
      <c r="A12572" s="4" t="str">
        <f aca="false">B12572&amp;"|"&amp;C12572</f>
        <v>tdbR00001060 Thr-UGU|3</v>
      </c>
      <c r="B12572" s="4" t="s">
        <v>209</v>
      </c>
      <c r="C12572" s="4" t="s">
        <v>770</v>
      </c>
      <c r="D12572" s="4" t="n">
        <v>3</v>
      </c>
      <c r="E12572" s="17" t="s">
        <v>772</v>
      </c>
      <c r="F12572" s="18" t="s">
        <v>768</v>
      </c>
    </row>
    <row r="12573" customFormat="false" ht="15" hidden="false" customHeight="false" outlineLevel="0" collapsed="false">
      <c r="A12573" s="4" t="str">
        <f aca="false">B12573&amp;"|"&amp;C12573</f>
        <v>tdbR00001060 Thr-UGU|4</v>
      </c>
      <c r="B12573" s="4" t="s">
        <v>209</v>
      </c>
      <c r="C12573" s="4" t="s">
        <v>771</v>
      </c>
      <c r="D12573" s="4" t="n">
        <v>4</v>
      </c>
      <c r="E12573" s="17" t="s">
        <v>459</v>
      </c>
      <c r="F12573" s="18" t="s">
        <v>768</v>
      </c>
    </row>
    <row r="12574" customFormat="false" ht="15" hidden="false" customHeight="false" outlineLevel="0" collapsed="false">
      <c r="A12574" s="4" t="str">
        <f aca="false">B12574&amp;"|"&amp;C12574</f>
        <v>tdbR00001060 Thr-UGU|5</v>
      </c>
      <c r="B12574" s="4" t="s">
        <v>209</v>
      </c>
      <c r="C12574" s="4" t="s">
        <v>773</v>
      </c>
      <c r="D12574" s="4" t="n">
        <v>5</v>
      </c>
      <c r="E12574" s="17" t="s">
        <v>780</v>
      </c>
      <c r="F12574" s="18" t="s">
        <v>768</v>
      </c>
    </row>
    <row r="12575" customFormat="false" ht="15" hidden="false" customHeight="false" outlineLevel="0" collapsed="false">
      <c r="A12575" s="4" t="str">
        <f aca="false">B12575&amp;"|"&amp;C12575</f>
        <v>tdbR00001060 Thr-UGU|6</v>
      </c>
      <c r="B12575" s="4" t="s">
        <v>209</v>
      </c>
      <c r="C12575" s="4" t="s">
        <v>774</v>
      </c>
      <c r="D12575" s="4" t="n">
        <v>6</v>
      </c>
      <c r="E12575" s="17" t="s">
        <v>772</v>
      </c>
      <c r="F12575" s="18" t="s">
        <v>768</v>
      </c>
    </row>
    <row r="12576" customFormat="false" ht="15" hidden="false" customHeight="false" outlineLevel="0" collapsed="false">
      <c r="A12576" s="4" t="str">
        <f aca="false">B12576&amp;"|"&amp;C12576</f>
        <v>tdbR00001060 Thr-UGU|7</v>
      </c>
      <c r="B12576" s="4" t="s">
        <v>209</v>
      </c>
      <c r="C12576" s="4" t="s">
        <v>775</v>
      </c>
      <c r="D12576" s="4" t="n">
        <v>7</v>
      </c>
      <c r="E12576" s="17" t="s">
        <v>777</v>
      </c>
      <c r="F12576" s="18" t="s">
        <v>768</v>
      </c>
    </row>
    <row r="12577" customFormat="false" ht="15" hidden="false" customHeight="false" outlineLevel="0" collapsed="false">
      <c r="A12577" s="4" t="str">
        <f aca="false">B12577&amp;"|"&amp;C12577</f>
        <v>tdbR00001060 Thr-UGU|8</v>
      </c>
      <c r="B12577" s="4" t="s">
        <v>209</v>
      </c>
      <c r="C12577" s="4" t="s">
        <v>776</v>
      </c>
      <c r="D12577" s="4" t="n">
        <v>8</v>
      </c>
      <c r="E12577" s="3" t="s">
        <v>777</v>
      </c>
      <c r="F12577" s="4" t="s">
        <v>778</v>
      </c>
    </row>
    <row r="12578" customFormat="false" ht="15" hidden="false" customHeight="false" outlineLevel="0" collapsed="false">
      <c r="A12578" s="4" t="str">
        <f aca="false">B12578&amp;"|"&amp;C12578</f>
        <v>tdbR00001060 Thr-UGU|9</v>
      </c>
      <c r="B12578" s="4" t="s">
        <v>209</v>
      </c>
      <c r="C12578" s="4" t="s">
        <v>779</v>
      </c>
      <c r="D12578" s="4" t="n">
        <v>9</v>
      </c>
      <c r="E12578" s="3" t="s">
        <v>780</v>
      </c>
      <c r="F12578" s="4" t="s">
        <v>781</v>
      </c>
    </row>
    <row r="12579" customFormat="false" ht="15" hidden="false" customHeight="false" outlineLevel="0" collapsed="false">
      <c r="A12579" s="4" t="str">
        <f aca="false">B12579&amp;"|"&amp;C12579</f>
        <v>tdbR00001060 Thr-UGU|10</v>
      </c>
      <c r="B12579" s="4" t="s">
        <v>209</v>
      </c>
      <c r="C12579" s="4" t="s">
        <v>782</v>
      </c>
      <c r="D12579" s="4" t="n">
        <v>10</v>
      </c>
      <c r="E12579" s="8" t="s">
        <v>459</v>
      </c>
      <c r="F12579" s="7" t="s">
        <v>783</v>
      </c>
    </row>
    <row r="12580" customFormat="false" ht="15" hidden="false" customHeight="false" outlineLevel="0" collapsed="false">
      <c r="A12580" s="4" t="str">
        <f aca="false">B12580&amp;"|"&amp;C12580</f>
        <v>tdbR00001060 Thr-UGU|11</v>
      </c>
      <c r="B12580" s="4" t="s">
        <v>209</v>
      </c>
      <c r="C12580" s="4" t="s">
        <v>784</v>
      </c>
      <c r="D12580" s="4" t="n">
        <v>11</v>
      </c>
      <c r="E12580" s="8" t="s">
        <v>772</v>
      </c>
      <c r="F12580" s="7" t="s">
        <v>783</v>
      </c>
    </row>
    <row r="12581" customFormat="false" ht="15" hidden="false" customHeight="false" outlineLevel="0" collapsed="false">
      <c r="A12581" s="4" t="str">
        <f aca="false">B12581&amp;"|"&amp;C12581</f>
        <v>tdbR00001060 Thr-UGU|12</v>
      </c>
      <c r="B12581" s="4" t="s">
        <v>209</v>
      </c>
      <c r="C12581" s="4" t="s">
        <v>785</v>
      </c>
      <c r="D12581" s="4" t="n">
        <v>12</v>
      </c>
      <c r="E12581" s="8" t="s">
        <v>777</v>
      </c>
      <c r="F12581" s="7" t="s">
        <v>783</v>
      </c>
    </row>
    <row r="12582" customFormat="false" ht="15" hidden="false" customHeight="false" outlineLevel="0" collapsed="false">
      <c r="A12582" s="4" t="str">
        <f aca="false">B12582&amp;"|"&amp;C12582</f>
        <v>tdbR00001060 Thr-UGU|13</v>
      </c>
      <c r="B12582" s="4" t="s">
        <v>209</v>
      </c>
      <c r="C12582" s="4" t="s">
        <v>786</v>
      </c>
      <c r="D12582" s="4" t="n">
        <v>13</v>
      </c>
      <c r="E12582" s="8" t="s">
        <v>772</v>
      </c>
      <c r="F12582" s="7" t="s">
        <v>783</v>
      </c>
    </row>
    <row r="12583" customFormat="false" ht="15" hidden="false" customHeight="false" outlineLevel="0" collapsed="false">
      <c r="A12583" s="4" t="str">
        <f aca="false">B12583&amp;"|"&amp;C12583</f>
        <v>tdbR00001060 Thr-UGU|14</v>
      </c>
      <c r="B12583" s="4" t="s">
        <v>209</v>
      </c>
      <c r="C12583" s="4" t="s">
        <v>787</v>
      </c>
      <c r="D12583" s="4" t="n">
        <v>14</v>
      </c>
      <c r="E12583" s="19" t="s">
        <v>780</v>
      </c>
      <c r="F12583" s="20" t="s">
        <v>788</v>
      </c>
    </row>
    <row r="12584" customFormat="false" ht="15" hidden="false" customHeight="false" outlineLevel="0" collapsed="false">
      <c r="A12584" s="4" t="str">
        <f aca="false">B12584&amp;"|"&amp;C12584</f>
        <v>tdbR00001060 Thr-UGU|15</v>
      </c>
      <c r="B12584" s="4" t="s">
        <v>209</v>
      </c>
      <c r="C12584" s="4" t="s">
        <v>789</v>
      </c>
      <c r="D12584" s="4" t="n">
        <v>15</v>
      </c>
      <c r="E12584" s="19" t="s">
        <v>459</v>
      </c>
      <c r="F12584" s="20" t="s">
        <v>788</v>
      </c>
    </row>
    <row r="12585" customFormat="false" ht="15" hidden="false" customHeight="false" outlineLevel="0" collapsed="false">
      <c r="A12585" s="4" t="str">
        <f aca="false">B12585&amp;"|"&amp;C12585</f>
        <v>tdbR00001060 Thr-UGU|16</v>
      </c>
      <c r="B12585" s="4" t="s">
        <v>209</v>
      </c>
      <c r="C12585" s="4" t="s">
        <v>790</v>
      </c>
      <c r="D12585" s="4" t="n">
        <v>16</v>
      </c>
      <c r="E12585" s="19" t="s">
        <v>777</v>
      </c>
      <c r="F12585" s="20" t="s">
        <v>788</v>
      </c>
    </row>
    <row r="12586" customFormat="false" ht="15" hidden="false" customHeight="false" outlineLevel="0" collapsed="false">
      <c r="A12586" s="4" t="str">
        <f aca="false">B12586&amp;"|"&amp;C12586</f>
        <v>tdbR00001060 Thr-UGU|17</v>
      </c>
      <c r="B12586" s="4" t="s">
        <v>209</v>
      </c>
      <c r="C12586" s="4" t="s">
        <v>791</v>
      </c>
      <c r="D12586" s="4" t="n">
        <v>17</v>
      </c>
      <c r="E12586" s="19" t="s">
        <v>780</v>
      </c>
      <c r="F12586" s="20" t="s">
        <v>788</v>
      </c>
    </row>
    <row r="12587" customFormat="false" ht="15" hidden="false" customHeight="false" outlineLevel="0" collapsed="false">
      <c r="A12587" s="4" t="str">
        <f aca="false">B12587&amp;"|"&amp;C12587</f>
        <v>tdbR00001060 Thr-UGU|18</v>
      </c>
      <c r="B12587" s="4" t="s">
        <v>209</v>
      </c>
      <c r="C12587" s="4" t="s">
        <v>793</v>
      </c>
      <c r="D12587" s="4" t="n">
        <v>18</v>
      </c>
      <c r="E12587" s="19" t="s">
        <v>459</v>
      </c>
      <c r="F12587" s="20" t="s">
        <v>788</v>
      </c>
    </row>
    <row r="12588" customFormat="false" ht="15" hidden="false" customHeight="false" outlineLevel="0" collapsed="false">
      <c r="A12588" s="4" t="str">
        <f aca="false">B12588&amp;"|"&amp;C12588</f>
        <v>tdbR00001060 Thr-UGU|19</v>
      </c>
      <c r="B12588" s="4" t="s">
        <v>209</v>
      </c>
      <c r="C12588" s="4" t="s">
        <v>794</v>
      </c>
      <c r="D12588" s="4" t="n">
        <v>19</v>
      </c>
      <c r="E12588" s="19" t="s">
        <v>459</v>
      </c>
      <c r="F12588" s="20" t="s">
        <v>788</v>
      </c>
    </row>
    <row r="12589" customFormat="false" ht="15" hidden="false" customHeight="false" outlineLevel="0" collapsed="false">
      <c r="A12589" s="4" t="str">
        <f aca="false">B12589&amp;"|"&amp;C12589</f>
        <v>tdbR00001060 Thr-UGU|20</v>
      </c>
      <c r="B12589" s="4" t="s">
        <v>209</v>
      </c>
      <c r="C12589" s="4" t="s">
        <v>795</v>
      </c>
      <c r="D12589" s="4" t="n">
        <v>20</v>
      </c>
      <c r="E12589" s="19" t="s">
        <v>777</v>
      </c>
      <c r="F12589" s="20" t="s">
        <v>788</v>
      </c>
    </row>
    <row r="12590" customFormat="false" ht="15" hidden="false" customHeight="false" outlineLevel="0" collapsed="false">
      <c r="A12590" s="4" t="str">
        <f aca="false">B12590&amp;"|"&amp;C12590</f>
        <v>tdbR00001060 Thr-UGU|21</v>
      </c>
      <c r="B12590" s="4" t="s">
        <v>209</v>
      </c>
      <c r="C12590" s="4" t="s">
        <v>797</v>
      </c>
      <c r="D12590" s="4" t="n">
        <v>21</v>
      </c>
      <c r="E12590" s="19" t="s">
        <v>780</v>
      </c>
      <c r="F12590" s="20" t="s">
        <v>788</v>
      </c>
    </row>
    <row r="12591" customFormat="false" ht="15" hidden="false" customHeight="false" outlineLevel="0" collapsed="false">
      <c r="A12591" s="4" t="str">
        <f aca="false">B12591&amp;"|"&amp;C12591</f>
        <v>tdbR00001060 Thr-UGU|22</v>
      </c>
      <c r="B12591" s="4" t="s">
        <v>209</v>
      </c>
      <c r="C12591" s="4" t="s">
        <v>798</v>
      </c>
      <c r="D12591" s="4" t="n">
        <v>22</v>
      </c>
      <c r="E12591" s="8" t="s">
        <v>459</v>
      </c>
      <c r="F12591" s="7" t="s">
        <v>783</v>
      </c>
    </row>
    <row r="12592" customFormat="false" ht="15" hidden="false" customHeight="false" outlineLevel="0" collapsed="false">
      <c r="A12592" s="4" t="str">
        <f aca="false">B12592&amp;"|"&amp;C12592</f>
        <v>tdbR00001060 Thr-UGU|23</v>
      </c>
      <c r="B12592" s="4" t="s">
        <v>209</v>
      </c>
      <c r="C12592" s="4" t="s">
        <v>799</v>
      </c>
      <c r="D12592" s="4" t="n">
        <v>23</v>
      </c>
      <c r="E12592" s="8" t="s">
        <v>780</v>
      </c>
      <c r="F12592" s="7" t="s">
        <v>783</v>
      </c>
    </row>
    <row r="12593" customFormat="false" ht="15" hidden="false" customHeight="false" outlineLevel="0" collapsed="false">
      <c r="A12593" s="4" t="str">
        <f aca="false">B12593&amp;"|"&amp;C12593</f>
        <v>tdbR00001060 Thr-UGU|24</v>
      </c>
      <c r="B12593" s="4" t="s">
        <v>209</v>
      </c>
      <c r="C12593" s="4" t="s">
        <v>800</v>
      </c>
      <c r="D12593" s="4" t="n">
        <v>24</v>
      </c>
      <c r="E12593" s="8" t="s">
        <v>459</v>
      </c>
      <c r="F12593" s="7" t="s">
        <v>783</v>
      </c>
    </row>
    <row r="12594" customFormat="false" ht="15" hidden="false" customHeight="false" outlineLevel="0" collapsed="false">
      <c r="A12594" s="4" t="str">
        <f aca="false">B12594&amp;"|"&amp;C12594</f>
        <v>tdbR00001060 Thr-UGU|25</v>
      </c>
      <c r="B12594" s="4" t="s">
        <v>209</v>
      </c>
      <c r="C12594" s="4" t="s">
        <v>801</v>
      </c>
      <c r="D12594" s="4" t="n">
        <v>25</v>
      </c>
      <c r="E12594" s="8" t="s">
        <v>772</v>
      </c>
      <c r="F12594" s="7" t="s">
        <v>783</v>
      </c>
    </row>
    <row r="12595" customFormat="false" ht="15" hidden="false" customHeight="false" outlineLevel="0" collapsed="false">
      <c r="A12595" s="4" t="str">
        <f aca="false">B12595&amp;"|"&amp;C12595</f>
        <v>tdbR00001060 Thr-UGU|26</v>
      </c>
      <c r="B12595" s="4" t="s">
        <v>209</v>
      </c>
      <c r="C12595" s="4" t="s">
        <v>802</v>
      </c>
      <c r="D12595" s="4" t="n">
        <v>26</v>
      </c>
      <c r="E12595" s="3" t="s">
        <v>780</v>
      </c>
      <c r="F12595" s="4" t="s">
        <v>803</v>
      </c>
    </row>
    <row r="12596" customFormat="false" ht="15" hidden="false" customHeight="false" outlineLevel="0" collapsed="false">
      <c r="A12596" s="4" t="str">
        <f aca="false">B12596&amp;"|"&amp;C12596</f>
        <v>tdbR00001060 Thr-UGU|27</v>
      </c>
      <c r="B12596" s="4" t="s">
        <v>209</v>
      </c>
      <c r="C12596" s="4" t="s">
        <v>804</v>
      </c>
      <c r="D12596" s="4" t="n">
        <v>27</v>
      </c>
      <c r="E12596" s="21" t="s">
        <v>780</v>
      </c>
      <c r="F12596" s="22" t="s">
        <v>805</v>
      </c>
    </row>
    <row r="12597" customFormat="false" ht="15" hidden="false" customHeight="false" outlineLevel="0" collapsed="false">
      <c r="A12597" s="4" t="str">
        <f aca="false">B12597&amp;"|"&amp;C12597</f>
        <v>tdbR00001060 Thr-UGU|28</v>
      </c>
      <c r="B12597" s="4" t="s">
        <v>209</v>
      </c>
      <c r="C12597" s="4" t="s">
        <v>806</v>
      </c>
      <c r="D12597" s="4" t="n">
        <v>28</v>
      </c>
      <c r="E12597" s="21" t="s">
        <v>772</v>
      </c>
      <c r="F12597" s="22" t="s">
        <v>805</v>
      </c>
    </row>
    <row r="12598" customFormat="false" ht="15" hidden="false" customHeight="false" outlineLevel="0" collapsed="false">
      <c r="A12598" s="4" t="str">
        <f aca="false">B12598&amp;"|"&amp;C12598</f>
        <v>tdbR00001060 Thr-UGU|29</v>
      </c>
      <c r="B12598" s="4" t="s">
        <v>209</v>
      </c>
      <c r="C12598" s="4" t="s">
        <v>807</v>
      </c>
      <c r="D12598" s="4" t="n">
        <v>29</v>
      </c>
      <c r="E12598" s="21" t="s">
        <v>777</v>
      </c>
      <c r="F12598" s="22" t="s">
        <v>805</v>
      </c>
    </row>
    <row r="12599" customFormat="false" ht="15" hidden="false" customHeight="false" outlineLevel="0" collapsed="false">
      <c r="A12599" s="4" t="str">
        <f aca="false">B12599&amp;"|"&amp;C12599</f>
        <v>tdbR00001060 Thr-UGU|30</v>
      </c>
      <c r="B12599" s="4" t="s">
        <v>209</v>
      </c>
      <c r="C12599" s="4" t="s">
        <v>808</v>
      </c>
      <c r="D12599" s="4" t="n">
        <v>30</v>
      </c>
      <c r="E12599" s="21" t="s">
        <v>459</v>
      </c>
      <c r="F12599" s="22" t="s">
        <v>805</v>
      </c>
    </row>
    <row r="12600" customFormat="false" ht="15" hidden="false" customHeight="false" outlineLevel="0" collapsed="false">
      <c r="A12600" s="4" t="str">
        <f aca="false">B12600&amp;"|"&amp;C12600</f>
        <v>tdbR00001060 Thr-UGU|31</v>
      </c>
      <c r="B12600" s="4" t="s">
        <v>209</v>
      </c>
      <c r="C12600" s="4" t="s">
        <v>809</v>
      </c>
      <c r="D12600" s="4" t="n">
        <v>31</v>
      </c>
      <c r="E12600" s="21" t="s">
        <v>780</v>
      </c>
      <c r="F12600" s="22" t="s">
        <v>805</v>
      </c>
    </row>
    <row r="12601" customFormat="false" ht="15" hidden="false" customHeight="false" outlineLevel="0" collapsed="false">
      <c r="A12601" s="4" t="str">
        <f aca="false">B12601&amp;"|"&amp;C12601</f>
        <v>tdbR00001060 Thr-UGU|32</v>
      </c>
      <c r="B12601" s="4" t="s">
        <v>209</v>
      </c>
      <c r="C12601" s="4" t="s">
        <v>810</v>
      </c>
      <c r="D12601" s="4" t="n">
        <v>32</v>
      </c>
      <c r="E12601" s="19" t="s">
        <v>772</v>
      </c>
      <c r="F12601" s="20" t="s">
        <v>811</v>
      </c>
    </row>
    <row r="12602" customFormat="false" ht="15" hidden="false" customHeight="false" outlineLevel="0" collapsed="false">
      <c r="A12602" s="4" t="str">
        <f aca="false">B12602&amp;"|"&amp;C12602</f>
        <v>tdbR00001060 Thr-UGU|33</v>
      </c>
      <c r="B12602" s="4" t="s">
        <v>209</v>
      </c>
      <c r="C12602" s="4" t="s">
        <v>812</v>
      </c>
      <c r="D12602" s="4" t="n">
        <v>33</v>
      </c>
      <c r="E12602" s="19" t="s">
        <v>777</v>
      </c>
      <c r="F12602" s="20" t="s">
        <v>811</v>
      </c>
    </row>
    <row r="12603" customFormat="false" ht="15" hidden="false" customHeight="false" outlineLevel="0" collapsed="false">
      <c r="A12603" s="4" t="str">
        <f aca="false">B12603&amp;"|"&amp;C12603</f>
        <v>tdbR00001060 Thr-UGU|34</v>
      </c>
      <c r="B12603" s="4" t="s">
        <v>209</v>
      </c>
      <c r="C12603" s="4" t="s">
        <v>813</v>
      </c>
      <c r="D12603" s="4" t="n">
        <v>34</v>
      </c>
      <c r="E12603" s="19" t="s">
        <v>777</v>
      </c>
      <c r="F12603" s="20" t="s">
        <v>811</v>
      </c>
    </row>
    <row r="12604" customFormat="false" ht="15" hidden="false" customHeight="false" outlineLevel="0" collapsed="false">
      <c r="A12604" s="4" t="str">
        <f aca="false">B12604&amp;"|"&amp;C12604</f>
        <v>tdbR00001060 Thr-UGU|35</v>
      </c>
      <c r="B12604" s="4" t="s">
        <v>209</v>
      </c>
      <c r="C12604" s="4" t="s">
        <v>814</v>
      </c>
      <c r="D12604" s="4" t="n">
        <v>35</v>
      </c>
      <c r="E12604" s="19" t="s">
        <v>459</v>
      </c>
      <c r="F12604" s="20" t="s">
        <v>811</v>
      </c>
    </row>
    <row r="12605" customFormat="false" ht="15" hidden="false" customHeight="false" outlineLevel="0" collapsed="false">
      <c r="A12605" s="4" t="str">
        <f aca="false">B12605&amp;"|"&amp;C12605</f>
        <v>tdbR00001060 Thr-UGU|36</v>
      </c>
      <c r="B12605" s="4" t="s">
        <v>209</v>
      </c>
      <c r="C12605" s="4" t="s">
        <v>815</v>
      </c>
      <c r="D12605" s="4" t="n">
        <v>36</v>
      </c>
      <c r="E12605" s="19" t="s">
        <v>777</v>
      </c>
      <c r="F12605" s="20" t="s">
        <v>811</v>
      </c>
    </row>
    <row r="12606" customFormat="false" ht="15" hidden="false" customHeight="false" outlineLevel="0" collapsed="false">
      <c r="A12606" s="4" t="str">
        <f aca="false">B12606&amp;"|"&amp;C12606</f>
        <v>tdbR00001060 Thr-UGU|37</v>
      </c>
      <c r="B12606" s="4" t="s">
        <v>209</v>
      </c>
      <c r="C12606" s="4" t="s">
        <v>816</v>
      </c>
      <c r="D12606" s="4" t="n">
        <v>37</v>
      </c>
      <c r="E12606" s="19" t="s">
        <v>780</v>
      </c>
      <c r="F12606" s="20" t="s">
        <v>811</v>
      </c>
    </row>
    <row r="12607" customFormat="false" ht="15" hidden="false" customHeight="false" outlineLevel="0" collapsed="false">
      <c r="A12607" s="4" t="str">
        <f aca="false">B12607&amp;"|"&amp;C12607</f>
        <v>tdbR00001060 Thr-UGU|38</v>
      </c>
      <c r="B12607" s="4" t="s">
        <v>209</v>
      </c>
      <c r="C12607" s="4" t="s">
        <v>817</v>
      </c>
      <c r="D12607" s="4" t="n">
        <v>38</v>
      </c>
      <c r="E12607" s="19" t="s">
        <v>780</v>
      </c>
      <c r="F12607" s="20" t="s">
        <v>811</v>
      </c>
    </row>
    <row r="12608" customFormat="false" ht="15" hidden="false" customHeight="false" outlineLevel="0" collapsed="false">
      <c r="A12608" s="4" t="str">
        <f aca="false">B12608&amp;"|"&amp;C12608</f>
        <v>tdbR00001060 Thr-UGU|39</v>
      </c>
      <c r="B12608" s="4" t="s">
        <v>209</v>
      </c>
      <c r="C12608" s="4" t="s">
        <v>818</v>
      </c>
      <c r="D12608" s="4" t="n">
        <v>39</v>
      </c>
      <c r="E12608" s="21" t="s">
        <v>777</v>
      </c>
      <c r="F12608" s="22" t="s">
        <v>805</v>
      </c>
    </row>
    <row r="12609" customFormat="false" ht="15" hidden="false" customHeight="false" outlineLevel="0" collapsed="false">
      <c r="A12609" s="4" t="str">
        <f aca="false">B12609&amp;"|"&amp;C12609</f>
        <v>tdbR00001060 Thr-UGU|40</v>
      </c>
      <c r="B12609" s="4" t="s">
        <v>209</v>
      </c>
      <c r="C12609" s="4" t="s">
        <v>819</v>
      </c>
      <c r="D12609" s="4" t="n">
        <v>40</v>
      </c>
      <c r="E12609" s="21" t="s">
        <v>772</v>
      </c>
      <c r="F12609" s="22" t="s">
        <v>805</v>
      </c>
    </row>
    <row r="12610" customFormat="false" ht="15" hidden="false" customHeight="false" outlineLevel="0" collapsed="false">
      <c r="A12610" s="4" t="str">
        <f aca="false">B12610&amp;"|"&amp;C12610</f>
        <v>tdbR00001060 Thr-UGU|41</v>
      </c>
      <c r="B12610" s="4" t="s">
        <v>209</v>
      </c>
      <c r="C12610" s="4" t="s">
        <v>820</v>
      </c>
      <c r="D12610" s="4" t="n">
        <v>41</v>
      </c>
      <c r="E12610" s="21" t="s">
        <v>780</v>
      </c>
      <c r="F12610" s="22" t="s">
        <v>805</v>
      </c>
    </row>
    <row r="12611" customFormat="false" ht="15" hidden="false" customHeight="false" outlineLevel="0" collapsed="false">
      <c r="A12611" s="4" t="str">
        <f aca="false">B12611&amp;"|"&amp;C12611</f>
        <v>tdbR00001060 Thr-UGU|42</v>
      </c>
      <c r="B12611" s="4" t="s">
        <v>209</v>
      </c>
      <c r="C12611" s="4" t="s">
        <v>821</v>
      </c>
      <c r="D12611" s="4" t="n">
        <v>42</v>
      </c>
      <c r="E12611" s="21" t="s">
        <v>459</v>
      </c>
      <c r="F12611" s="22" t="s">
        <v>805</v>
      </c>
    </row>
    <row r="12612" customFormat="false" ht="15" hidden="false" customHeight="false" outlineLevel="0" collapsed="false">
      <c r="A12612" s="4" t="str">
        <f aca="false">B12612&amp;"|"&amp;C12612</f>
        <v>tdbR00001060 Thr-UGU|43</v>
      </c>
      <c r="B12612" s="4" t="s">
        <v>209</v>
      </c>
      <c r="C12612" s="4" t="s">
        <v>822</v>
      </c>
      <c r="D12612" s="4" t="n">
        <v>43</v>
      </c>
      <c r="E12612" s="21" t="s">
        <v>777</v>
      </c>
      <c r="F12612" s="22" t="s">
        <v>805</v>
      </c>
    </row>
    <row r="12613" customFormat="false" ht="15" hidden="false" customHeight="false" outlineLevel="0" collapsed="false">
      <c r="A12613" s="4" t="str">
        <f aca="false">B12613&amp;"|"&amp;C12613</f>
        <v>tdbR00001060 Thr-UGU|44</v>
      </c>
      <c r="B12613" s="4" t="s">
        <v>209</v>
      </c>
      <c r="C12613" s="4" t="s">
        <v>823</v>
      </c>
      <c r="D12613" s="4" t="n">
        <v>44</v>
      </c>
      <c r="E12613" s="19" t="s">
        <v>780</v>
      </c>
      <c r="F12613" s="20" t="s">
        <v>824</v>
      </c>
    </row>
    <row r="12614" customFormat="false" ht="15" hidden="false" customHeight="false" outlineLevel="0" collapsed="false">
      <c r="A12614" s="4" t="str">
        <f aca="false">B12614&amp;"|"&amp;C12614</f>
        <v>tdbR00001060 Thr-UGU|45</v>
      </c>
      <c r="B12614" s="4" t="s">
        <v>209</v>
      </c>
      <c r="C12614" s="4" t="s">
        <v>825</v>
      </c>
      <c r="D12614" s="4" t="n">
        <v>45</v>
      </c>
      <c r="E12614" s="19" t="s">
        <v>459</v>
      </c>
      <c r="F12614" s="20" t="s">
        <v>824</v>
      </c>
    </row>
    <row r="12615" customFormat="false" ht="15" hidden="false" customHeight="false" outlineLevel="0" collapsed="false">
      <c r="A12615" s="4" t="str">
        <f aca="false">B12615&amp;"|"&amp;C12615</f>
        <v>tdbR00001060 Thr-UGU|46</v>
      </c>
      <c r="B12615" s="4" t="s">
        <v>209</v>
      </c>
      <c r="C12615" s="4" t="s">
        <v>826</v>
      </c>
      <c r="D12615" s="4" t="n">
        <v>46</v>
      </c>
      <c r="E12615" s="19" t="s">
        <v>459</v>
      </c>
      <c r="F12615" s="20" t="s">
        <v>824</v>
      </c>
    </row>
    <row r="12616" customFormat="false" ht="15" hidden="false" customHeight="false" outlineLevel="0" collapsed="false">
      <c r="A12616" s="4" t="str">
        <f aca="false">B12616&amp;"|"&amp;C12616</f>
        <v>tdbR00001060 Thr-UGU|47</v>
      </c>
      <c r="B12616" s="4" t="s">
        <v>209</v>
      </c>
      <c r="C12616" s="4" t="s">
        <v>827</v>
      </c>
      <c r="D12616" s="4" t="n">
        <v>47</v>
      </c>
      <c r="E12616" s="19" t="s">
        <v>777</v>
      </c>
      <c r="F12616" s="20" t="s">
        <v>824</v>
      </c>
    </row>
    <row r="12617" customFormat="false" ht="15" hidden="false" customHeight="false" outlineLevel="0" collapsed="false">
      <c r="A12617" s="4" t="str">
        <f aca="false">B12617&amp;"|"&amp;C12617</f>
        <v>tdbR00001060 Thr-UGU|48</v>
      </c>
      <c r="B12617" s="4" t="s">
        <v>209</v>
      </c>
      <c r="C12617" s="4" t="s">
        <v>828</v>
      </c>
      <c r="D12617" s="4" t="n">
        <v>48</v>
      </c>
      <c r="E12617" s="19" t="s">
        <v>772</v>
      </c>
      <c r="F12617" s="20" t="s">
        <v>824</v>
      </c>
    </row>
    <row r="12618" customFormat="false" ht="15" hidden="false" customHeight="false" outlineLevel="0" collapsed="false">
      <c r="A12618" s="4" t="str">
        <f aca="false">B12618&amp;"|"&amp;C12618</f>
        <v>tdbR00001060 Thr-UGU|49</v>
      </c>
      <c r="B12618" s="4" t="s">
        <v>209</v>
      </c>
      <c r="C12618" s="4" t="s">
        <v>829</v>
      </c>
      <c r="D12618" s="4" t="n">
        <v>49</v>
      </c>
      <c r="E12618" s="23" t="s">
        <v>780</v>
      </c>
      <c r="F12618" s="10" t="s">
        <v>830</v>
      </c>
    </row>
    <row r="12619" customFormat="false" ht="15" hidden="false" customHeight="false" outlineLevel="0" collapsed="false">
      <c r="A12619" s="4" t="str">
        <f aca="false">B12619&amp;"|"&amp;C12619</f>
        <v>tdbR00001060 Thr-UGU|50</v>
      </c>
      <c r="B12619" s="4" t="s">
        <v>209</v>
      </c>
      <c r="C12619" s="4" t="s">
        <v>831</v>
      </c>
      <c r="D12619" s="4" t="n">
        <v>50</v>
      </c>
      <c r="E12619" s="23" t="s">
        <v>772</v>
      </c>
      <c r="F12619" s="10" t="s">
        <v>830</v>
      </c>
    </row>
    <row r="12620" customFormat="false" ht="15" hidden="false" customHeight="false" outlineLevel="0" collapsed="false">
      <c r="A12620" s="4" t="str">
        <f aca="false">B12620&amp;"|"&amp;C12620</f>
        <v>tdbR00001060 Thr-UGU|51</v>
      </c>
      <c r="B12620" s="4" t="s">
        <v>209</v>
      </c>
      <c r="C12620" s="4" t="s">
        <v>832</v>
      </c>
      <c r="D12620" s="4" t="n">
        <v>51</v>
      </c>
      <c r="E12620" s="23" t="s">
        <v>772</v>
      </c>
      <c r="F12620" s="10" t="s">
        <v>830</v>
      </c>
    </row>
    <row r="12621" customFormat="false" ht="15" hidden="false" customHeight="false" outlineLevel="0" collapsed="false">
      <c r="A12621" s="4" t="str">
        <f aca="false">B12621&amp;"|"&amp;C12621</f>
        <v>tdbR00001060 Thr-UGU|52</v>
      </c>
      <c r="B12621" s="4" t="s">
        <v>209</v>
      </c>
      <c r="C12621" s="4" t="s">
        <v>833</v>
      </c>
      <c r="D12621" s="4" t="n">
        <v>52</v>
      </c>
      <c r="E12621" s="23" t="s">
        <v>780</v>
      </c>
      <c r="F12621" s="10" t="s">
        <v>830</v>
      </c>
    </row>
    <row r="12622" customFormat="false" ht="15" hidden="false" customHeight="false" outlineLevel="0" collapsed="false">
      <c r="A12622" s="4" t="str">
        <f aca="false">B12622&amp;"|"&amp;C12622</f>
        <v>tdbR00001060 Thr-UGU|53</v>
      </c>
      <c r="B12622" s="4" t="s">
        <v>209</v>
      </c>
      <c r="C12622" s="4" t="s">
        <v>834</v>
      </c>
      <c r="D12622" s="4" t="n">
        <v>53</v>
      </c>
      <c r="E12622" s="23" t="s">
        <v>459</v>
      </c>
      <c r="F12622" s="10" t="s">
        <v>830</v>
      </c>
    </row>
    <row r="12623" customFormat="false" ht="15" hidden="false" customHeight="false" outlineLevel="0" collapsed="false">
      <c r="A12623" s="4" t="str">
        <f aca="false">B12623&amp;"|"&amp;C12623</f>
        <v>tdbR00001060 Thr-UGU|54</v>
      </c>
      <c r="B12623" s="4" t="s">
        <v>209</v>
      </c>
      <c r="C12623" s="4" t="s">
        <v>835</v>
      </c>
      <c r="D12623" s="4" t="n">
        <v>54</v>
      </c>
      <c r="E12623" s="19" t="s">
        <v>777</v>
      </c>
      <c r="F12623" s="20" t="s">
        <v>836</v>
      </c>
    </row>
    <row r="12624" customFormat="false" ht="15" hidden="false" customHeight="false" outlineLevel="0" collapsed="false">
      <c r="A12624" s="4" t="str">
        <f aca="false">B12624&amp;"|"&amp;C12624</f>
        <v>tdbR00001060 Thr-UGU|55</v>
      </c>
      <c r="B12624" s="4" t="s">
        <v>209</v>
      </c>
      <c r="C12624" s="4" t="s">
        <v>837</v>
      </c>
      <c r="D12624" s="4" t="n">
        <v>55</v>
      </c>
      <c r="E12624" s="19" t="s">
        <v>777</v>
      </c>
      <c r="F12624" s="20" t="s">
        <v>836</v>
      </c>
    </row>
    <row r="12625" customFormat="false" ht="15" hidden="false" customHeight="false" outlineLevel="0" collapsed="false">
      <c r="A12625" s="4" t="str">
        <f aca="false">B12625&amp;"|"&amp;C12625</f>
        <v>tdbR00001060 Thr-UGU|56</v>
      </c>
      <c r="B12625" s="4" t="s">
        <v>209</v>
      </c>
      <c r="C12625" s="4" t="s">
        <v>838</v>
      </c>
      <c r="D12625" s="4" t="n">
        <v>56</v>
      </c>
      <c r="E12625" s="19" t="s">
        <v>772</v>
      </c>
      <c r="F12625" s="20" t="s">
        <v>836</v>
      </c>
    </row>
    <row r="12626" customFormat="false" ht="15" hidden="false" customHeight="false" outlineLevel="0" collapsed="false">
      <c r="A12626" s="4" t="str">
        <f aca="false">B12626&amp;"|"&amp;C12626</f>
        <v>tdbR00001060 Thr-UGU|57</v>
      </c>
      <c r="B12626" s="4" t="s">
        <v>209</v>
      </c>
      <c r="C12626" s="4" t="s">
        <v>839</v>
      </c>
      <c r="D12626" s="4" t="n">
        <v>57</v>
      </c>
      <c r="E12626" s="19" t="s">
        <v>459</v>
      </c>
      <c r="F12626" s="20" t="s">
        <v>836</v>
      </c>
    </row>
    <row r="12627" customFormat="false" ht="15" hidden="false" customHeight="false" outlineLevel="0" collapsed="false">
      <c r="A12627" s="4" t="str">
        <f aca="false">B12627&amp;"|"&amp;C12627</f>
        <v>tdbR00001060 Thr-UGU|58</v>
      </c>
      <c r="B12627" s="4" t="s">
        <v>209</v>
      </c>
      <c r="C12627" s="4" t="s">
        <v>840</v>
      </c>
      <c r="D12627" s="4" t="n">
        <v>58</v>
      </c>
      <c r="E12627" s="19" t="s">
        <v>780</v>
      </c>
      <c r="F12627" s="20" t="s">
        <v>836</v>
      </c>
    </row>
    <row r="12628" customFormat="false" ht="15" hidden="false" customHeight="false" outlineLevel="0" collapsed="false">
      <c r="A12628" s="4" t="str">
        <f aca="false">B12628&amp;"|"&amp;C12628</f>
        <v>tdbR00001060 Thr-UGU|59</v>
      </c>
      <c r="B12628" s="4" t="s">
        <v>209</v>
      </c>
      <c r="C12628" s="4" t="s">
        <v>841</v>
      </c>
      <c r="D12628" s="4" t="n">
        <v>59</v>
      </c>
      <c r="E12628" s="19" t="s">
        <v>777</v>
      </c>
      <c r="F12628" s="20" t="s">
        <v>836</v>
      </c>
    </row>
    <row r="12629" customFormat="false" ht="15" hidden="false" customHeight="false" outlineLevel="0" collapsed="false">
      <c r="A12629" s="4" t="str">
        <f aca="false">B12629&amp;"|"&amp;C12629</f>
        <v>tdbR00001060 Thr-UGU|60</v>
      </c>
      <c r="B12629" s="4" t="s">
        <v>209</v>
      </c>
      <c r="C12629" s="4" t="s">
        <v>842</v>
      </c>
      <c r="D12629" s="4" t="n">
        <v>60</v>
      </c>
      <c r="E12629" s="19" t="s">
        <v>777</v>
      </c>
      <c r="F12629" s="20" t="s">
        <v>836</v>
      </c>
    </row>
    <row r="12630" customFormat="false" ht="15" hidden="false" customHeight="false" outlineLevel="0" collapsed="false">
      <c r="A12630" s="4" t="str">
        <f aca="false">B12630&amp;"|"&amp;C12630</f>
        <v>tdbR00001060 Thr-UGU|61</v>
      </c>
      <c r="B12630" s="4" t="s">
        <v>209</v>
      </c>
      <c r="C12630" s="4" t="s">
        <v>843</v>
      </c>
      <c r="D12630" s="4" t="n">
        <v>61</v>
      </c>
      <c r="E12630" s="23" t="s">
        <v>772</v>
      </c>
      <c r="F12630" s="10" t="s">
        <v>830</v>
      </c>
    </row>
    <row r="12631" customFormat="false" ht="15" hidden="false" customHeight="false" outlineLevel="0" collapsed="false">
      <c r="A12631" s="4" t="str">
        <f aca="false">B12631&amp;"|"&amp;C12631</f>
        <v>tdbR00001060 Thr-UGU|62</v>
      </c>
      <c r="B12631" s="4" t="s">
        <v>209</v>
      </c>
      <c r="C12631" s="4" t="s">
        <v>844</v>
      </c>
      <c r="D12631" s="4" t="n">
        <v>62</v>
      </c>
      <c r="E12631" s="23" t="s">
        <v>772</v>
      </c>
      <c r="F12631" s="10" t="s">
        <v>830</v>
      </c>
    </row>
    <row r="12632" customFormat="false" ht="15" hidden="false" customHeight="false" outlineLevel="0" collapsed="false">
      <c r="A12632" s="4" t="str">
        <f aca="false">B12632&amp;"|"&amp;C12632</f>
        <v>tdbR00001060 Thr-UGU|63</v>
      </c>
      <c r="B12632" s="4" t="s">
        <v>209</v>
      </c>
      <c r="C12632" s="4" t="s">
        <v>845</v>
      </c>
      <c r="D12632" s="4" t="n">
        <v>63</v>
      </c>
      <c r="E12632" s="23" t="s">
        <v>459</v>
      </c>
      <c r="F12632" s="10" t="s">
        <v>830</v>
      </c>
    </row>
    <row r="12633" customFormat="false" ht="15" hidden="false" customHeight="false" outlineLevel="0" collapsed="false">
      <c r="A12633" s="4" t="str">
        <f aca="false">B12633&amp;"|"&amp;C12633</f>
        <v>tdbR00001060 Thr-UGU|64</v>
      </c>
      <c r="B12633" s="4" t="s">
        <v>209</v>
      </c>
      <c r="C12633" s="4" t="s">
        <v>846</v>
      </c>
      <c r="D12633" s="4" t="n">
        <v>64</v>
      </c>
      <c r="E12633" s="23" t="s">
        <v>459</v>
      </c>
      <c r="F12633" s="10" t="s">
        <v>830</v>
      </c>
    </row>
    <row r="12634" customFormat="false" ht="15" hidden="false" customHeight="false" outlineLevel="0" collapsed="false">
      <c r="A12634" s="4" t="str">
        <f aca="false">B12634&amp;"|"&amp;C12634</f>
        <v>tdbR00001060 Thr-UGU|65</v>
      </c>
      <c r="B12634" s="4" t="s">
        <v>209</v>
      </c>
      <c r="C12634" s="4" t="s">
        <v>847</v>
      </c>
      <c r="D12634" s="4" t="n">
        <v>65</v>
      </c>
      <c r="E12634" s="23" t="s">
        <v>777</v>
      </c>
      <c r="F12634" s="10" t="s">
        <v>830</v>
      </c>
    </row>
    <row r="12635" customFormat="false" ht="15" hidden="false" customHeight="false" outlineLevel="0" collapsed="false">
      <c r="A12635" s="4" t="str">
        <f aca="false">B12635&amp;"|"&amp;C12635</f>
        <v>tdbR00001060 Thr-UGU|66</v>
      </c>
      <c r="B12635" s="4" t="s">
        <v>209</v>
      </c>
      <c r="C12635" s="4" t="s">
        <v>848</v>
      </c>
      <c r="D12635" s="4" t="n">
        <v>66</v>
      </c>
      <c r="E12635" s="17" t="s">
        <v>780</v>
      </c>
      <c r="F12635" s="18" t="s">
        <v>768</v>
      </c>
    </row>
    <row r="12636" customFormat="false" ht="15" hidden="false" customHeight="false" outlineLevel="0" collapsed="false">
      <c r="A12636" s="4" t="str">
        <f aca="false">B12636&amp;"|"&amp;C12636</f>
        <v>tdbR00001060 Thr-UGU|67</v>
      </c>
      <c r="B12636" s="4" t="s">
        <v>209</v>
      </c>
      <c r="C12636" s="4" t="s">
        <v>849</v>
      </c>
      <c r="D12636" s="4" t="n">
        <v>67</v>
      </c>
      <c r="E12636" s="17" t="s">
        <v>459</v>
      </c>
      <c r="F12636" s="18" t="s">
        <v>768</v>
      </c>
    </row>
    <row r="12637" customFormat="false" ht="15" hidden="false" customHeight="false" outlineLevel="0" collapsed="false">
      <c r="A12637" s="4" t="str">
        <f aca="false">B12637&amp;"|"&amp;C12637</f>
        <v>tdbR00001060 Thr-UGU|68</v>
      </c>
      <c r="B12637" s="4" t="s">
        <v>209</v>
      </c>
      <c r="C12637" s="4" t="s">
        <v>850</v>
      </c>
      <c r="D12637" s="4" t="n">
        <v>68</v>
      </c>
      <c r="E12637" s="17" t="s">
        <v>777</v>
      </c>
      <c r="F12637" s="18" t="s">
        <v>768</v>
      </c>
    </row>
    <row r="12638" customFormat="false" ht="15" hidden="false" customHeight="false" outlineLevel="0" collapsed="false">
      <c r="A12638" s="4" t="str">
        <f aca="false">B12638&amp;"|"&amp;C12638</f>
        <v>tdbR00001060 Thr-UGU|69</v>
      </c>
      <c r="B12638" s="4" t="s">
        <v>209</v>
      </c>
      <c r="C12638" s="4" t="s">
        <v>851</v>
      </c>
      <c r="D12638" s="4" t="n">
        <v>69</v>
      </c>
      <c r="E12638" s="17" t="s">
        <v>772</v>
      </c>
      <c r="F12638" s="18" t="s">
        <v>768</v>
      </c>
    </row>
    <row r="12639" customFormat="false" ht="15" hidden="false" customHeight="false" outlineLevel="0" collapsed="false">
      <c r="A12639" s="4" t="str">
        <f aca="false">B12639&amp;"|"&amp;C12639</f>
        <v>tdbR00001060 Thr-UGU|70</v>
      </c>
      <c r="B12639" s="4" t="s">
        <v>209</v>
      </c>
      <c r="C12639" s="4" t="s">
        <v>852</v>
      </c>
      <c r="D12639" s="4" t="n">
        <v>70</v>
      </c>
      <c r="E12639" s="17" t="s">
        <v>459</v>
      </c>
      <c r="F12639" s="18" t="s">
        <v>768</v>
      </c>
    </row>
    <row r="12640" customFormat="false" ht="15" hidden="false" customHeight="false" outlineLevel="0" collapsed="false">
      <c r="A12640" s="4" t="str">
        <f aca="false">B12640&amp;"|"&amp;C12640</f>
        <v>tdbR00001060 Thr-UGU|71</v>
      </c>
      <c r="B12640" s="4" t="s">
        <v>209</v>
      </c>
      <c r="C12640" s="4" t="s">
        <v>853</v>
      </c>
      <c r="D12640" s="4" t="n">
        <v>71</v>
      </c>
      <c r="E12640" s="17" t="s">
        <v>459</v>
      </c>
      <c r="F12640" s="18" t="s">
        <v>768</v>
      </c>
    </row>
    <row r="12641" customFormat="false" ht="15" hidden="false" customHeight="false" outlineLevel="0" collapsed="false">
      <c r="A12641" s="4" t="str">
        <f aca="false">B12641&amp;"|"&amp;C12641</f>
        <v>tdbR00001060 Thr-UGU|72</v>
      </c>
      <c r="B12641" s="4" t="s">
        <v>209</v>
      </c>
      <c r="C12641" s="4" t="s">
        <v>854</v>
      </c>
      <c r="D12641" s="4" t="n">
        <v>72</v>
      </c>
      <c r="E12641" s="17" t="s">
        <v>772</v>
      </c>
      <c r="F12641" s="18" t="s">
        <v>768</v>
      </c>
    </row>
    <row r="12642" customFormat="false" ht="15" hidden="false" customHeight="false" outlineLevel="0" collapsed="false">
      <c r="A12642" s="4" t="str">
        <f aca="false">B12642&amp;"|"&amp;C12642</f>
        <v>tdbR00001061 Thr-UGU|1</v>
      </c>
      <c r="B12642" s="4" t="s">
        <v>210</v>
      </c>
      <c r="C12642" s="4" t="s">
        <v>767</v>
      </c>
      <c r="D12642" s="4" t="n">
        <v>1</v>
      </c>
      <c r="E12642" s="17" t="s">
        <v>459</v>
      </c>
      <c r="F12642" s="18" t="s">
        <v>768</v>
      </c>
    </row>
    <row r="12643" customFormat="false" ht="15" hidden="false" customHeight="false" outlineLevel="0" collapsed="false">
      <c r="A12643" s="4" t="str">
        <f aca="false">B12643&amp;"|"&amp;C12643</f>
        <v>tdbR00001061 Thr-UGU|2</v>
      </c>
      <c r="B12643" s="4" t="s">
        <v>210</v>
      </c>
      <c r="C12643" s="4" t="s">
        <v>769</v>
      </c>
      <c r="D12643" s="4" t="n">
        <v>2</v>
      </c>
      <c r="E12643" s="17" t="s">
        <v>772</v>
      </c>
      <c r="F12643" s="18" t="s">
        <v>768</v>
      </c>
    </row>
    <row r="12644" customFormat="false" ht="15" hidden="false" customHeight="false" outlineLevel="0" collapsed="false">
      <c r="A12644" s="4" t="str">
        <f aca="false">B12644&amp;"|"&amp;C12644</f>
        <v>tdbR00001061 Thr-UGU|3</v>
      </c>
      <c r="B12644" s="4" t="s">
        <v>210</v>
      </c>
      <c r="C12644" s="4" t="s">
        <v>770</v>
      </c>
      <c r="D12644" s="4" t="n">
        <v>3</v>
      </c>
      <c r="E12644" s="17" t="s">
        <v>772</v>
      </c>
      <c r="F12644" s="18" t="s">
        <v>768</v>
      </c>
    </row>
    <row r="12645" customFormat="false" ht="15" hidden="false" customHeight="false" outlineLevel="0" collapsed="false">
      <c r="A12645" s="4" t="str">
        <f aca="false">B12645&amp;"|"&amp;C12645</f>
        <v>tdbR00001061 Thr-UGU|4</v>
      </c>
      <c r="B12645" s="4" t="s">
        <v>210</v>
      </c>
      <c r="C12645" s="4" t="s">
        <v>771</v>
      </c>
      <c r="D12645" s="4" t="n">
        <v>4</v>
      </c>
      <c r="E12645" s="17" t="s">
        <v>459</v>
      </c>
      <c r="F12645" s="18" t="s">
        <v>768</v>
      </c>
    </row>
    <row r="12646" customFormat="false" ht="15" hidden="false" customHeight="false" outlineLevel="0" collapsed="false">
      <c r="A12646" s="4" t="str">
        <f aca="false">B12646&amp;"|"&amp;C12646</f>
        <v>tdbR00001061 Thr-UGU|5</v>
      </c>
      <c r="B12646" s="4" t="s">
        <v>210</v>
      </c>
      <c r="C12646" s="4" t="s">
        <v>773</v>
      </c>
      <c r="D12646" s="4" t="n">
        <v>5</v>
      </c>
      <c r="E12646" s="17" t="s">
        <v>459</v>
      </c>
      <c r="F12646" s="18" t="s">
        <v>768</v>
      </c>
    </row>
    <row r="12647" customFormat="false" ht="15" hidden="false" customHeight="false" outlineLevel="0" collapsed="false">
      <c r="A12647" s="4" t="str">
        <f aca="false">B12647&amp;"|"&amp;C12647</f>
        <v>tdbR00001061 Thr-UGU|6</v>
      </c>
      <c r="B12647" s="4" t="s">
        <v>210</v>
      </c>
      <c r="C12647" s="4" t="s">
        <v>774</v>
      </c>
      <c r="D12647" s="4" t="n">
        <v>6</v>
      </c>
      <c r="E12647" s="17" t="s">
        <v>772</v>
      </c>
      <c r="F12647" s="18" t="s">
        <v>768</v>
      </c>
    </row>
    <row r="12648" customFormat="false" ht="15" hidden="false" customHeight="false" outlineLevel="0" collapsed="false">
      <c r="A12648" s="4" t="str">
        <f aca="false">B12648&amp;"|"&amp;C12648</f>
        <v>tdbR00001061 Thr-UGU|7</v>
      </c>
      <c r="B12648" s="4" t="s">
        <v>210</v>
      </c>
      <c r="C12648" s="4" t="s">
        <v>775</v>
      </c>
      <c r="D12648" s="4" t="n">
        <v>7</v>
      </c>
      <c r="E12648" s="17" t="s">
        <v>777</v>
      </c>
      <c r="F12648" s="18" t="s">
        <v>768</v>
      </c>
    </row>
    <row r="12649" customFormat="false" ht="15" hidden="false" customHeight="false" outlineLevel="0" collapsed="false">
      <c r="A12649" s="4" t="str">
        <f aca="false">B12649&amp;"|"&amp;C12649</f>
        <v>tdbR00001061 Thr-UGU|8</v>
      </c>
      <c r="B12649" s="4" t="s">
        <v>210</v>
      </c>
      <c r="C12649" s="4" t="s">
        <v>776</v>
      </c>
      <c r="D12649" s="4" t="n">
        <v>8</v>
      </c>
      <c r="E12649" s="3" t="s">
        <v>777</v>
      </c>
      <c r="F12649" s="4" t="s">
        <v>778</v>
      </c>
    </row>
    <row r="12650" customFormat="false" ht="15" hidden="false" customHeight="false" outlineLevel="0" collapsed="false">
      <c r="A12650" s="4" t="str">
        <f aca="false">B12650&amp;"|"&amp;C12650</f>
        <v>tdbR00001061 Thr-UGU|9</v>
      </c>
      <c r="B12650" s="4" t="s">
        <v>210</v>
      </c>
      <c r="C12650" s="4" t="s">
        <v>779</v>
      </c>
      <c r="D12650" s="4" t="n">
        <v>9</v>
      </c>
      <c r="E12650" s="3" t="s">
        <v>780</v>
      </c>
      <c r="F12650" s="4" t="s">
        <v>781</v>
      </c>
    </row>
    <row r="12651" customFormat="false" ht="15" hidden="false" customHeight="false" outlineLevel="0" collapsed="false">
      <c r="A12651" s="4" t="str">
        <f aca="false">B12651&amp;"|"&amp;C12651</f>
        <v>tdbR00001061 Thr-UGU|10</v>
      </c>
      <c r="B12651" s="4" t="s">
        <v>210</v>
      </c>
      <c r="C12651" s="4" t="s">
        <v>782</v>
      </c>
      <c r="D12651" s="4" t="n">
        <v>10</v>
      </c>
      <c r="E12651" s="8" t="s">
        <v>459</v>
      </c>
      <c r="F12651" s="7" t="s">
        <v>783</v>
      </c>
    </row>
    <row r="12652" customFormat="false" ht="15" hidden="false" customHeight="false" outlineLevel="0" collapsed="false">
      <c r="A12652" s="4" t="str">
        <f aca="false">B12652&amp;"|"&amp;C12652</f>
        <v>tdbR00001061 Thr-UGU|11</v>
      </c>
      <c r="B12652" s="4" t="s">
        <v>210</v>
      </c>
      <c r="C12652" s="4" t="s">
        <v>784</v>
      </c>
      <c r="D12652" s="4" t="n">
        <v>11</v>
      </c>
      <c r="E12652" s="8" t="s">
        <v>772</v>
      </c>
      <c r="F12652" s="7" t="s">
        <v>783</v>
      </c>
    </row>
    <row r="12653" customFormat="false" ht="15" hidden="false" customHeight="false" outlineLevel="0" collapsed="false">
      <c r="A12653" s="4" t="str">
        <f aca="false">B12653&amp;"|"&amp;C12653</f>
        <v>tdbR00001061 Thr-UGU|12</v>
      </c>
      <c r="B12653" s="4" t="s">
        <v>210</v>
      </c>
      <c r="C12653" s="4" t="s">
        <v>785</v>
      </c>
      <c r="D12653" s="4" t="n">
        <v>12</v>
      </c>
      <c r="E12653" s="8" t="s">
        <v>777</v>
      </c>
      <c r="F12653" s="7" t="s">
        <v>783</v>
      </c>
    </row>
    <row r="12654" customFormat="false" ht="15" hidden="false" customHeight="false" outlineLevel="0" collapsed="false">
      <c r="A12654" s="4" t="str">
        <f aca="false">B12654&amp;"|"&amp;C12654</f>
        <v>tdbR00001061 Thr-UGU|13</v>
      </c>
      <c r="B12654" s="4" t="s">
        <v>210</v>
      </c>
      <c r="C12654" s="4" t="s">
        <v>786</v>
      </c>
      <c r="D12654" s="4" t="n">
        <v>13</v>
      </c>
      <c r="E12654" s="8" t="s">
        <v>772</v>
      </c>
      <c r="F12654" s="7" t="s">
        <v>783</v>
      </c>
    </row>
    <row r="12655" customFormat="false" ht="15" hidden="false" customHeight="false" outlineLevel="0" collapsed="false">
      <c r="A12655" s="4" t="str">
        <f aca="false">B12655&amp;"|"&amp;C12655</f>
        <v>tdbR00001061 Thr-UGU|14</v>
      </c>
      <c r="B12655" s="4" t="s">
        <v>210</v>
      </c>
      <c r="C12655" s="4" t="s">
        <v>787</v>
      </c>
      <c r="D12655" s="4" t="n">
        <v>14</v>
      </c>
      <c r="E12655" s="19" t="s">
        <v>780</v>
      </c>
      <c r="F12655" s="20" t="s">
        <v>788</v>
      </c>
    </row>
    <row r="12656" customFormat="false" ht="15" hidden="false" customHeight="false" outlineLevel="0" collapsed="false">
      <c r="A12656" s="4" t="str">
        <f aca="false">B12656&amp;"|"&amp;C12656</f>
        <v>tdbR00001061 Thr-UGU|15</v>
      </c>
      <c r="B12656" s="4" t="s">
        <v>210</v>
      </c>
      <c r="C12656" s="4" t="s">
        <v>789</v>
      </c>
      <c r="D12656" s="4" t="n">
        <v>15</v>
      </c>
      <c r="E12656" s="19" t="s">
        <v>459</v>
      </c>
      <c r="F12656" s="20" t="s">
        <v>788</v>
      </c>
    </row>
    <row r="12657" customFormat="false" ht="15" hidden="false" customHeight="false" outlineLevel="0" collapsed="false">
      <c r="A12657" s="4" t="str">
        <f aca="false">B12657&amp;"|"&amp;C12657</f>
        <v>tdbR00001061 Thr-UGU|16</v>
      </c>
      <c r="B12657" s="4" t="s">
        <v>210</v>
      </c>
      <c r="C12657" s="4" t="s">
        <v>790</v>
      </c>
      <c r="D12657" s="4" t="n">
        <v>16</v>
      </c>
      <c r="E12657" s="19" t="s">
        <v>777</v>
      </c>
      <c r="F12657" s="20" t="s">
        <v>788</v>
      </c>
    </row>
    <row r="12658" customFormat="false" ht="15" hidden="false" customHeight="false" outlineLevel="0" collapsed="false">
      <c r="A12658" s="4" t="str">
        <f aca="false">B12658&amp;"|"&amp;C12658</f>
        <v>tdbR00001061 Thr-UGU|17</v>
      </c>
      <c r="B12658" s="4" t="s">
        <v>210</v>
      </c>
      <c r="C12658" s="4" t="s">
        <v>791</v>
      </c>
      <c r="D12658" s="4" t="n">
        <v>17</v>
      </c>
      <c r="E12658" s="19" t="s">
        <v>780</v>
      </c>
      <c r="F12658" s="20" t="s">
        <v>788</v>
      </c>
    </row>
    <row r="12659" customFormat="false" ht="15" hidden="false" customHeight="false" outlineLevel="0" collapsed="false">
      <c r="A12659" s="4" t="str">
        <f aca="false">B12659&amp;"|"&amp;C12659</f>
        <v>tdbR00001061 Thr-UGU|18</v>
      </c>
      <c r="B12659" s="4" t="s">
        <v>210</v>
      </c>
      <c r="C12659" s="4" t="s">
        <v>793</v>
      </c>
      <c r="D12659" s="4" t="n">
        <v>18</v>
      </c>
      <c r="E12659" s="19" t="s">
        <v>459</v>
      </c>
      <c r="F12659" s="20" t="s">
        <v>788</v>
      </c>
    </row>
    <row r="12660" customFormat="false" ht="15" hidden="false" customHeight="false" outlineLevel="0" collapsed="false">
      <c r="A12660" s="4" t="str">
        <f aca="false">B12660&amp;"|"&amp;C12660</f>
        <v>tdbR00001061 Thr-UGU|19</v>
      </c>
      <c r="B12660" s="4" t="s">
        <v>210</v>
      </c>
      <c r="C12660" s="4" t="s">
        <v>794</v>
      </c>
      <c r="D12660" s="4" t="n">
        <v>19</v>
      </c>
      <c r="E12660" s="19" t="s">
        <v>459</v>
      </c>
      <c r="F12660" s="20" t="s">
        <v>788</v>
      </c>
    </row>
    <row r="12661" customFormat="false" ht="15" hidden="false" customHeight="false" outlineLevel="0" collapsed="false">
      <c r="A12661" s="4" t="str">
        <f aca="false">B12661&amp;"|"&amp;C12661</f>
        <v>tdbR00001061 Thr-UGU|20</v>
      </c>
      <c r="B12661" s="4" t="s">
        <v>210</v>
      </c>
      <c r="C12661" s="4" t="s">
        <v>795</v>
      </c>
      <c r="D12661" s="4" t="n">
        <v>20</v>
      </c>
      <c r="E12661" s="19" t="s">
        <v>777</v>
      </c>
      <c r="F12661" s="20" t="s">
        <v>788</v>
      </c>
    </row>
    <row r="12662" customFormat="false" ht="15" hidden="false" customHeight="false" outlineLevel="0" collapsed="false">
      <c r="A12662" s="4" t="str">
        <f aca="false">B12662&amp;"|"&amp;C12662</f>
        <v>tdbR00001061 Thr-UGU|21</v>
      </c>
      <c r="B12662" s="4" t="s">
        <v>210</v>
      </c>
      <c r="C12662" s="4" t="s">
        <v>797</v>
      </c>
      <c r="D12662" s="4" t="n">
        <v>21</v>
      </c>
      <c r="E12662" s="19" t="s">
        <v>780</v>
      </c>
      <c r="F12662" s="20" t="s">
        <v>788</v>
      </c>
    </row>
    <row r="12663" customFormat="false" ht="15" hidden="false" customHeight="false" outlineLevel="0" collapsed="false">
      <c r="A12663" s="4" t="str">
        <f aca="false">B12663&amp;"|"&amp;C12663</f>
        <v>tdbR00001061 Thr-UGU|22</v>
      </c>
      <c r="B12663" s="4" t="s">
        <v>210</v>
      </c>
      <c r="C12663" s="4" t="s">
        <v>798</v>
      </c>
      <c r="D12663" s="4" t="n">
        <v>22</v>
      </c>
      <c r="E12663" s="8" t="s">
        <v>459</v>
      </c>
      <c r="F12663" s="7" t="s">
        <v>783</v>
      </c>
    </row>
    <row r="12664" customFormat="false" ht="15" hidden="false" customHeight="false" outlineLevel="0" collapsed="false">
      <c r="A12664" s="4" t="str">
        <f aca="false">B12664&amp;"|"&amp;C12664</f>
        <v>tdbR00001061 Thr-UGU|23</v>
      </c>
      <c r="B12664" s="4" t="s">
        <v>210</v>
      </c>
      <c r="C12664" s="4" t="s">
        <v>799</v>
      </c>
      <c r="D12664" s="4" t="n">
        <v>23</v>
      </c>
      <c r="E12664" s="8" t="s">
        <v>780</v>
      </c>
      <c r="F12664" s="7" t="s">
        <v>783</v>
      </c>
    </row>
    <row r="12665" customFormat="false" ht="15" hidden="false" customHeight="false" outlineLevel="0" collapsed="false">
      <c r="A12665" s="4" t="str">
        <f aca="false">B12665&amp;"|"&amp;C12665</f>
        <v>tdbR00001061 Thr-UGU|24</v>
      </c>
      <c r="B12665" s="4" t="s">
        <v>210</v>
      </c>
      <c r="C12665" s="4" t="s">
        <v>800</v>
      </c>
      <c r="D12665" s="4" t="n">
        <v>24</v>
      </c>
      <c r="E12665" s="8" t="s">
        <v>459</v>
      </c>
      <c r="F12665" s="7" t="s">
        <v>783</v>
      </c>
    </row>
    <row r="12666" customFormat="false" ht="15" hidden="false" customHeight="false" outlineLevel="0" collapsed="false">
      <c r="A12666" s="4" t="str">
        <f aca="false">B12666&amp;"|"&amp;C12666</f>
        <v>tdbR00001061 Thr-UGU|25</v>
      </c>
      <c r="B12666" s="4" t="s">
        <v>210</v>
      </c>
      <c r="C12666" s="4" t="s">
        <v>801</v>
      </c>
      <c r="D12666" s="4" t="n">
        <v>25</v>
      </c>
      <c r="E12666" s="8" t="s">
        <v>772</v>
      </c>
      <c r="F12666" s="7" t="s">
        <v>783</v>
      </c>
    </row>
    <row r="12667" customFormat="false" ht="15" hidden="false" customHeight="false" outlineLevel="0" collapsed="false">
      <c r="A12667" s="4" t="str">
        <f aca="false">B12667&amp;"|"&amp;C12667</f>
        <v>tdbR00001061 Thr-UGU|26</v>
      </c>
      <c r="B12667" s="4" t="s">
        <v>210</v>
      </c>
      <c r="C12667" s="4" t="s">
        <v>802</v>
      </c>
      <c r="D12667" s="4" t="n">
        <v>26</v>
      </c>
      <c r="E12667" s="3" t="s">
        <v>780</v>
      </c>
      <c r="F12667" s="4" t="s">
        <v>803</v>
      </c>
    </row>
    <row r="12668" customFormat="false" ht="15" hidden="false" customHeight="false" outlineLevel="0" collapsed="false">
      <c r="A12668" s="4" t="str">
        <f aca="false">B12668&amp;"|"&amp;C12668</f>
        <v>tdbR00001061 Thr-UGU|27</v>
      </c>
      <c r="B12668" s="4" t="s">
        <v>210</v>
      </c>
      <c r="C12668" s="4" t="s">
        <v>804</v>
      </c>
      <c r="D12668" s="4" t="n">
        <v>27</v>
      </c>
      <c r="E12668" s="21" t="s">
        <v>780</v>
      </c>
      <c r="F12668" s="22" t="s">
        <v>805</v>
      </c>
    </row>
    <row r="12669" customFormat="false" ht="15" hidden="false" customHeight="false" outlineLevel="0" collapsed="false">
      <c r="A12669" s="4" t="str">
        <f aca="false">B12669&amp;"|"&amp;C12669</f>
        <v>tdbR00001061 Thr-UGU|28</v>
      </c>
      <c r="B12669" s="4" t="s">
        <v>210</v>
      </c>
      <c r="C12669" s="4" t="s">
        <v>806</v>
      </c>
      <c r="D12669" s="4" t="n">
        <v>28</v>
      </c>
      <c r="E12669" s="21" t="s">
        <v>772</v>
      </c>
      <c r="F12669" s="22" t="s">
        <v>805</v>
      </c>
    </row>
    <row r="12670" customFormat="false" ht="15" hidden="false" customHeight="false" outlineLevel="0" collapsed="false">
      <c r="A12670" s="4" t="str">
        <f aca="false">B12670&amp;"|"&amp;C12670</f>
        <v>tdbR00001061 Thr-UGU|29</v>
      </c>
      <c r="B12670" s="4" t="s">
        <v>210</v>
      </c>
      <c r="C12670" s="4" t="s">
        <v>807</v>
      </c>
      <c r="D12670" s="4" t="n">
        <v>29</v>
      </c>
      <c r="E12670" s="21" t="s">
        <v>777</v>
      </c>
      <c r="F12670" s="22" t="s">
        <v>805</v>
      </c>
    </row>
    <row r="12671" customFormat="false" ht="15" hidden="false" customHeight="false" outlineLevel="0" collapsed="false">
      <c r="A12671" s="4" t="str">
        <f aca="false">B12671&amp;"|"&amp;C12671</f>
        <v>tdbR00001061 Thr-UGU|30</v>
      </c>
      <c r="B12671" s="4" t="s">
        <v>210</v>
      </c>
      <c r="C12671" s="4" t="s">
        <v>808</v>
      </c>
      <c r="D12671" s="4" t="n">
        <v>30</v>
      </c>
      <c r="E12671" s="21" t="s">
        <v>459</v>
      </c>
      <c r="F12671" s="22" t="s">
        <v>805</v>
      </c>
    </row>
    <row r="12672" customFormat="false" ht="15" hidden="false" customHeight="false" outlineLevel="0" collapsed="false">
      <c r="A12672" s="4" t="str">
        <f aca="false">B12672&amp;"|"&amp;C12672</f>
        <v>tdbR00001061 Thr-UGU|31</v>
      </c>
      <c r="B12672" s="4" t="s">
        <v>210</v>
      </c>
      <c r="C12672" s="4" t="s">
        <v>809</v>
      </c>
      <c r="D12672" s="4" t="n">
        <v>31</v>
      </c>
      <c r="E12672" s="21" t="s">
        <v>780</v>
      </c>
      <c r="F12672" s="22" t="s">
        <v>805</v>
      </c>
    </row>
    <row r="12673" customFormat="false" ht="15" hidden="false" customHeight="false" outlineLevel="0" collapsed="false">
      <c r="A12673" s="4" t="str">
        <f aca="false">B12673&amp;"|"&amp;C12673</f>
        <v>tdbR00001061 Thr-UGU|32</v>
      </c>
      <c r="B12673" s="4" t="s">
        <v>210</v>
      </c>
      <c r="C12673" s="4" t="s">
        <v>810</v>
      </c>
      <c r="D12673" s="4" t="n">
        <v>32</v>
      </c>
      <c r="E12673" s="19" t="s">
        <v>772</v>
      </c>
      <c r="F12673" s="20" t="s">
        <v>811</v>
      </c>
    </row>
    <row r="12674" customFormat="false" ht="15" hidden="false" customHeight="false" outlineLevel="0" collapsed="false">
      <c r="A12674" s="4" t="str">
        <f aca="false">B12674&amp;"|"&amp;C12674</f>
        <v>tdbR00001061 Thr-UGU|33</v>
      </c>
      <c r="B12674" s="4" t="s">
        <v>210</v>
      </c>
      <c r="C12674" s="4" t="s">
        <v>812</v>
      </c>
      <c r="D12674" s="4" t="n">
        <v>33</v>
      </c>
      <c r="E12674" s="19" t="s">
        <v>777</v>
      </c>
      <c r="F12674" s="20" t="s">
        <v>811</v>
      </c>
    </row>
    <row r="12675" customFormat="false" ht="15" hidden="false" customHeight="false" outlineLevel="0" collapsed="false">
      <c r="A12675" s="4" t="str">
        <f aca="false">B12675&amp;"|"&amp;C12675</f>
        <v>tdbR00001061 Thr-UGU|34</v>
      </c>
      <c r="B12675" s="4" t="s">
        <v>210</v>
      </c>
      <c r="C12675" s="4" t="s">
        <v>813</v>
      </c>
      <c r="D12675" s="4" t="n">
        <v>34</v>
      </c>
      <c r="E12675" s="19" t="s">
        <v>777</v>
      </c>
      <c r="F12675" s="20" t="s">
        <v>811</v>
      </c>
    </row>
    <row r="12676" customFormat="false" ht="15" hidden="false" customHeight="false" outlineLevel="0" collapsed="false">
      <c r="A12676" s="4" t="str">
        <f aca="false">B12676&amp;"|"&amp;C12676</f>
        <v>tdbR00001061 Thr-UGU|35</v>
      </c>
      <c r="B12676" s="4" t="s">
        <v>210</v>
      </c>
      <c r="C12676" s="4" t="s">
        <v>814</v>
      </c>
      <c r="D12676" s="4" t="n">
        <v>35</v>
      </c>
      <c r="E12676" s="19" t="s">
        <v>459</v>
      </c>
      <c r="F12676" s="20" t="s">
        <v>811</v>
      </c>
    </row>
    <row r="12677" customFormat="false" ht="15" hidden="false" customHeight="false" outlineLevel="0" collapsed="false">
      <c r="A12677" s="4" t="str">
        <f aca="false">B12677&amp;"|"&amp;C12677</f>
        <v>tdbR00001061 Thr-UGU|36</v>
      </c>
      <c r="B12677" s="4" t="s">
        <v>210</v>
      </c>
      <c r="C12677" s="4" t="s">
        <v>815</v>
      </c>
      <c r="D12677" s="4" t="n">
        <v>36</v>
      </c>
      <c r="E12677" s="19" t="s">
        <v>777</v>
      </c>
      <c r="F12677" s="20" t="s">
        <v>811</v>
      </c>
    </row>
    <row r="12678" customFormat="false" ht="15" hidden="false" customHeight="false" outlineLevel="0" collapsed="false">
      <c r="A12678" s="4" t="str">
        <f aca="false">B12678&amp;"|"&amp;C12678</f>
        <v>tdbR00001061 Thr-UGU|37</v>
      </c>
      <c r="B12678" s="4" t="s">
        <v>210</v>
      </c>
      <c r="C12678" s="4" t="s">
        <v>816</v>
      </c>
      <c r="D12678" s="4" t="n">
        <v>37</v>
      </c>
      <c r="E12678" s="19" t="s">
        <v>780</v>
      </c>
      <c r="F12678" s="20" t="s">
        <v>811</v>
      </c>
    </row>
    <row r="12679" customFormat="false" ht="15" hidden="false" customHeight="false" outlineLevel="0" collapsed="false">
      <c r="A12679" s="4" t="str">
        <f aca="false">B12679&amp;"|"&amp;C12679</f>
        <v>tdbR00001061 Thr-UGU|38</v>
      </c>
      <c r="B12679" s="4" t="s">
        <v>210</v>
      </c>
      <c r="C12679" s="4" t="s">
        <v>817</v>
      </c>
      <c r="D12679" s="4" t="n">
        <v>38</v>
      </c>
      <c r="E12679" s="19" t="s">
        <v>780</v>
      </c>
      <c r="F12679" s="20" t="s">
        <v>811</v>
      </c>
    </row>
    <row r="12680" customFormat="false" ht="15" hidden="false" customHeight="false" outlineLevel="0" collapsed="false">
      <c r="A12680" s="4" t="str">
        <f aca="false">B12680&amp;"|"&amp;C12680</f>
        <v>tdbR00001061 Thr-UGU|39</v>
      </c>
      <c r="B12680" s="4" t="s">
        <v>210</v>
      </c>
      <c r="C12680" s="4" t="s">
        <v>818</v>
      </c>
      <c r="D12680" s="4" t="n">
        <v>39</v>
      </c>
      <c r="E12680" s="21" t="s">
        <v>777</v>
      </c>
      <c r="F12680" s="22" t="s">
        <v>805</v>
      </c>
    </row>
    <row r="12681" customFormat="false" ht="15" hidden="false" customHeight="false" outlineLevel="0" collapsed="false">
      <c r="A12681" s="4" t="str">
        <f aca="false">B12681&amp;"|"&amp;C12681</f>
        <v>tdbR00001061 Thr-UGU|40</v>
      </c>
      <c r="B12681" s="4" t="s">
        <v>210</v>
      </c>
      <c r="C12681" s="4" t="s">
        <v>819</v>
      </c>
      <c r="D12681" s="4" t="n">
        <v>40</v>
      </c>
      <c r="E12681" s="21" t="s">
        <v>772</v>
      </c>
      <c r="F12681" s="22" t="s">
        <v>805</v>
      </c>
    </row>
    <row r="12682" customFormat="false" ht="15" hidden="false" customHeight="false" outlineLevel="0" collapsed="false">
      <c r="A12682" s="4" t="str">
        <f aca="false">B12682&amp;"|"&amp;C12682</f>
        <v>tdbR00001061 Thr-UGU|41</v>
      </c>
      <c r="B12682" s="4" t="s">
        <v>210</v>
      </c>
      <c r="C12682" s="4" t="s">
        <v>820</v>
      </c>
      <c r="D12682" s="4" t="n">
        <v>41</v>
      </c>
      <c r="E12682" s="21" t="s">
        <v>780</v>
      </c>
      <c r="F12682" s="22" t="s">
        <v>805</v>
      </c>
    </row>
    <row r="12683" customFormat="false" ht="15" hidden="false" customHeight="false" outlineLevel="0" collapsed="false">
      <c r="A12683" s="4" t="str">
        <f aca="false">B12683&amp;"|"&amp;C12683</f>
        <v>tdbR00001061 Thr-UGU|42</v>
      </c>
      <c r="B12683" s="4" t="s">
        <v>210</v>
      </c>
      <c r="C12683" s="4" t="s">
        <v>821</v>
      </c>
      <c r="D12683" s="4" t="n">
        <v>42</v>
      </c>
      <c r="E12683" s="21" t="s">
        <v>459</v>
      </c>
      <c r="F12683" s="22" t="s">
        <v>805</v>
      </c>
    </row>
    <row r="12684" customFormat="false" ht="15" hidden="false" customHeight="false" outlineLevel="0" collapsed="false">
      <c r="A12684" s="4" t="str">
        <f aca="false">B12684&amp;"|"&amp;C12684</f>
        <v>tdbR00001061 Thr-UGU|43</v>
      </c>
      <c r="B12684" s="4" t="s">
        <v>210</v>
      </c>
      <c r="C12684" s="4" t="s">
        <v>822</v>
      </c>
      <c r="D12684" s="4" t="n">
        <v>43</v>
      </c>
      <c r="E12684" s="21" t="s">
        <v>777</v>
      </c>
      <c r="F12684" s="22" t="s">
        <v>805</v>
      </c>
    </row>
    <row r="12685" customFormat="false" ht="15" hidden="false" customHeight="false" outlineLevel="0" collapsed="false">
      <c r="A12685" s="4" t="str">
        <f aca="false">B12685&amp;"|"&amp;C12685</f>
        <v>tdbR00001061 Thr-UGU|44</v>
      </c>
      <c r="B12685" s="4" t="s">
        <v>210</v>
      </c>
      <c r="C12685" s="4" t="s">
        <v>823</v>
      </c>
      <c r="D12685" s="4" t="n">
        <v>44</v>
      </c>
      <c r="E12685" s="19" t="s">
        <v>780</v>
      </c>
      <c r="F12685" s="20" t="s">
        <v>824</v>
      </c>
    </row>
    <row r="12686" customFormat="false" ht="15" hidden="false" customHeight="false" outlineLevel="0" collapsed="false">
      <c r="A12686" s="4" t="str">
        <f aca="false">B12686&amp;"|"&amp;C12686</f>
        <v>tdbR00001061 Thr-UGU|45</v>
      </c>
      <c r="B12686" s="4" t="s">
        <v>210</v>
      </c>
      <c r="C12686" s="4" t="s">
        <v>825</v>
      </c>
      <c r="D12686" s="4" t="n">
        <v>45</v>
      </c>
      <c r="E12686" s="19" t="s">
        <v>459</v>
      </c>
      <c r="F12686" s="20" t="s">
        <v>824</v>
      </c>
    </row>
    <row r="12687" customFormat="false" ht="15" hidden="false" customHeight="false" outlineLevel="0" collapsed="false">
      <c r="A12687" s="4" t="str">
        <f aca="false">B12687&amp;"|"&amp;C12687</f>
        <v>tdbR00001061 Thr-UGU|46</v>
      </c>
      <c r="B12687" s="4" t="s">
        <v>210</v>
      </c>
      <c r="C12687" s="4" t="s">
        <v>826</v>
      </c>
      <c r="D12687" s="4" t="n">
        <v>46</v>
      </c>
      <c r="E12687" s="19" t="s">
        <v>459</v>
      </c>
      <c r="F12687" s="20" t="s">
        <v>824</v>
      </c>
    </row>
    <row r="12688" customFormat="false" ht="15" hidden="false" customHeight="false" outlineLevel="0" collapsed="false">
      <c r="A12688" s="4" t="str">
        <f aca="false">B12688&amp;"|"&amp;C12688</f>
        <v>tdbR00001061 Thr-UGU|47</v>
      </c>
      <c r="B12688" s="4" t="s">
        <v>210</v>
      </c>
      <c r="C12688" s="4" t="s">
        <v>827</v>
      </c>
      <c r="D12688" s="4" t="n">
        <v>47</v>
      </c>
      <c r="E12688" s="19" t="s">
        <v>777</v>
      </c>
      <c r="F12688" s="20" t="s">
        <v>824</v>
      </c>
    </row>
    <row r="12689" customFormat="false" ht="15" hidden="false" customHeight="false" outlineLevel="0" collapsed="false">
      <c r="A12689" s="4" t="str">
        <f aca="false">B12689&amp;"|"&amp;C12689</f>
        <v>tdbR00001061 Thr-UGU|48</v>
      </c>
      <c r="B12689" s="4" t="s">
        <v>210</v>
      </c>
      <c r="C12689" s="4" t="s">
        <v>828</v>
      </c>
      <c r="D12689" s="4" t="n">
        <v>48</v>
      </c>
      <c r="E12689" s="19" t="s">
        <v>772</v>
      </c>
      <c r="F12689" s="20" t="s">
        <v>824</v>
      </c>
    </row>
    <row r="12690" customFormat="false" ht="15" hidden="false" customHeight="false" outlineLevel="0" collapsed="false">
      <c r="A12690" s="4" t="str">
        <f aca="false">B12690&amp;"|"&amp;C12690</f>
        <v>tdbR00001061 Thr-UGU|49</v>
      </c>
      <c r="B12690" s="4" t="s">
        <v>210</v>
      </c>
      <c r="C12690" s="4" t="s">
        <v>829</v>
      </c>
      <c r="D12690" s="4" t="n">
        <v>49</v>
      </c>
      <c r="E12690" s="23" t="s">
        <v>459</v>
      </c>
      <c r="F12690" s="10" t="s">
        <v>830</v>
      </c>
    </row>
    <row r="12691" customFormat="false" ht="15" hidden="false" customHeight="false" outlineLevel="0" collapsed="false">
      <c r="A12691" s="4" t="str">
        <f aca="false">B12691&amp;"|"&amp;C12691</f>
        <v>tdbR00001061 Thr-UGU|50</v>
      </c>
      <c r="B12691" s="4" t="s">
        <v>210</v>
      </c>
      <c r="C12691" s="4" t="s">
        <v>831</v>
      </c>
      <c r="D12691" s="4" t="n">
        <v>50</v>
      </c>
      <c r="E12691" s="23" t="s">
        <v>772</v>
      </c>
      <c r="F12691" s="10" t="s">
        <v>830</v>
      </c>
    </row>
    <row r="12692" customFormat="false" ht="15" hidden="false" customHeight="false" outlineLevel="0" collapsed="false">
      <c r="A12692" s="4" t="str">
        <f aca="false">B12692&amp;"|"&amp;C12692</f>
        <v>tdbR00001061 Thr-UGU|51</v>
      </c>
      <c r="B12692" s="4" t="s">
        <v>210</v>
      </c>
      <c r="C12692" s="4" t="s">
        <v>832</v>
      </c>
      <c r="D12692" s="4" t="n">
        <v>51</v>
      </c>
      <c r="E12692" s="23" t="s">
        <v>772</v>
      </c>
      <c r="F12692" s="10" t="s">
        <v>830</v>
      </c>
    </row>
    <row r="12693" customFormat="false" ht="15" hidden="false" customHeight="false" outlineLevel="0" collapsed="false">
      <c r="A12693" s="4" t="str">
        <f aca="false">B12693&amp;"|"&amp;C12693</f>
        <v>tdbR00001061 Thr-UGU|52</v>
      </c>
      <c r="B12693" s="4" t="s">
        <v>210</v>
      </c>
      <c r="C12693" s="4" t="s">
        <v>833</v>
      </c>
      <c r="D12693" s="4" t="n">
        <v>52</v>
      </c>
      <c r="E12693" s="23" t="s">
        <v>780</v>
      </c>
      <c r="F12693" s="10" t="s">
        <v>830</v>
      </c>
    </row>
    <row r="12694" customFormat="false" ht="15" hidden="false" customHeight="false" outlineLevel="0" collapsed="false">
      <c r="A12694" s="4" t="str">
        <f aca="false">B12694&amp;"|"&amp;C12694</f>
        <v>tdbR00001061 Thr-UGU|53</v>
      </c>
      <c r="B12694" s="4" t="s">
        <v>210</v>
      </c>
      <c r="C12694" s="4" t="s">
        <v>834</v>
      </c>
      <c r="D12694" s="4" t="n">
        <v>53</v>
      </c>
      <c r="E12694" s="23" t="s">
        <v>459</v>
      </c>
      <c r="F12694" s="10" t="s">
        <v>830</v>
      </c>
    </row>
    <row r="12695" customFormat="false" ht="15" hidden="false" customHeight="false" outlineLevel="0" collapsed="false">
      <c r="A12695" s="4" t="str">
        <f aca="false">B12695&amp;"|"&amp;C12695</f>
        <v>tdbR00001061 Thr-UGU|54</v>
      </c>
      <c r="B12695" s="4" t="s">
        <v>210</v>
      </c>
      <c r="C12695" s="4" t="s">
        <v>835</v>
      </c>
      <c r="D12695" s="4" t="n">
        <v>54</v>
      </c>
      <c r="E12695" s="19" t="s">
        <v>777</v>
      </c>
      <c r="F12695" s="20" t="s">
        <v>836</v>
      </c>
    </row>
    <row r="12696" customFormat="false" ht="15" hidden="false" customHeight="false" outlineLevel="0" collapsed="false">
      <c r="A12696" s="4" t="str">
        <f aca="false">B12696&amp;"|"&amp;C12696</f>
        <v>tdbR00001061 Thr-UGU|55</v>
      </c>
      <c r="B12696" s="4" t="s">
        <v>210</v>
      </c>
      <c r="C12696" s="4" t="s">
        <v>837</v>
      </c>
      <c r="D12696" s="4" t="n">
        <v>55</v>
      </c>
      <c r="E12696" s="19" t="s">
        <v>777</v>
      </c>
      <c r="F12696" s="20" t="s">
        <v>836</v>
      </c>
    </row>
    <row r="12697" customFormat="false" ht="15" hidden="false" customHeight="false" outlineLevel="0" collapsed="false">
      <c r="A12697" s="4" t="str">
        <f aca="false">B12697&amp;"|"&amp;C12697</f>
        <v>tdbR00001061 Thr-UGU|56</v>
      </c>
      <c r="B12697" s="4" t="s">
        <v>210</v>
      </c>
      <c r="C12697" s="4" t="s">
        <v>838</v>
      </c>
      <c r="D12697" s="4" t="n">
        <v>56</v>
      </c>
      <c r="E12697" s="19" t="s">
        <v>772</v>
      </c>
      <c r="F12697" s="20" t="s">
        <v>836</v>
      </c>
    </row>
    <row r="12698" customFormat="false" ht="15" hidden="false" customHeight="false" outlineLevel="0" collapsed="false">
      <c r="A12698" s="4" t="str">
        <f aca="false">B12698&amp;"|"&amp;C12698</f>
        <v>tdbR00001061 Thr-UGU|57</v>
      </c>
      <c r="B12698" s="4" t="s">
        <v>210</v>
      </c>
      <c r="C12698" s="4" t="s">
        <v>839</v>
      </c>
      <c r="D12698" s="4" t="n">
        <v>57</v>
      </c>
      <c r="E12698" s="19" t="s">
        <v>459</v>
      </c>
      <c r="F12698" s="20" t="s">
        <v>836</v>
      </c>
    </row>
    <row r="12699" customFormat="false" ht="15" hidden="false" customHeight="false" outlineLevel="0" collapsed="false">
      <c r="A12699" s="4" t="str">
        <f aca="false">B12699&amp;"|"&amp;C12699</f>
        <v>tdbR00001061 Thr-UGU|58</v>
      </c>
      <c r="B12699" s="4" t="s">
        <v>210</v>
      </c>
      <c r="C12699" s="4" t="s">
        <v>840</v>
      </c>
      <c r="D12699" s="4" t="n">
        <v>58</v>
      </c>
      <c r="E12699" s="19" t="s">
        <v>780</v>
      </c>
      <c r="F12699" s="20" t="s">
        <v>836</v>
      </c>
    </row>
    <row r="12700" customFormat="false" ht="15" hidden="false" customHeight="false" outlineLevel="0" collapsed="false">
      <c r="A12700" s="4" t="str">
        <f aca="false">B12700&amp;"|"&amp;C12700</f>
        <v>tdbR00001061 Thr-UGU|59</v>
      </c>
      <c r="B12700" s="4" t="s">
        <v>210</v>
      </c>
      <c r="C12700" s="4" t="s">
        <v>841</v>
      </c>
      <c r="D12700" s="4" t="n">
        <v>59</v>
      </c>
      <c r="E12700" s="19" t="s">
        <v>777</v>
      </c>
      <c r="F12700" s="20" t="s">
        <v>836</v>
      </c>
    </row>
    <row r="12701" customFormat="false" ht="15" hidden="false" customHeight="false" outlineLevel="0" collapsed="false">
      <c r="A12701" s="4" t="str">
        <f aca="false">B12701&amp;"|"&amp;C12701</f>
        <v>tdbR00001061 Thr-UGU|60</v>
      </c>
      <c r="B12701" s="4" t="s">
        <v>210</v>
      </c>
      <c r="C12701" s="4" t="s">
        <v>842</v>
      </c>
      <c r="D12701" s="4" t="n">
        <v>60</v>
      </c>
      <c r="E12701" s="19" t="s">
        <v>777</v>
      </c>
      <c r="F12701" s="20" t="s">
        <v>836</v>
      </c>
    </row>
    <row r="12702" customFormat="false" ht="15" hidden="false" customHeight="false" outlineLevel="0" collapsed="false">
      <c r="A12702" s="4" t="str">
        <f aca="false">B12702&amp;"|"&amp;C12702</f>
        <v>tdbR00001061 Thr-UGU|61</v>
      </c>
      <c r="B12702" s="4" t="s">
        <v>210</v>
      </c>
      <c r="C12702" s="4" t="s">
        <v>843</v>
      </c>
      <c r="D12702" s="4" t="n">
        <v>61</v>
      </c>
      <c r="E12702" s="23" t="s">
        <v>772</v>
      </c>
      <c r="F12702" s="10" t="s">
        <v>830</v>
      </c>
    </row>
    <row r="12703" customFormat="false" ht="15" hidden="false" customHeight="false" outlineLevel="0" collapsed="false">
      <c r="A12703" s="4" t="str">
        <f aca="false">B12703&amp;"|"&amp;C12703</f>
        <v>tdbR00001061 Thr-UGU|62</v>
      </c>
      <c r="B12703" s="4" t="s">
        <v>210</v>
      </c>
      <c r="C12703" s="4" t="s">
        <v>844</v>
      </c>
      <c r="D12703" s="4" t="n">
        <v>62</v>
      </c>
      <c r="E12703" s="23" t="s">
        <v>772</v>
      </c>
      <c r="F12703" s="10" t="s">
        <v>830</v>
      </c>
    </row>
    <row r="12704" customFormat="false" ht="15" hidden="false" customHeight="false" outlineLevel="0" collapsed="false">
      <c r="A12704" s="4" t="str">
        <f aca="false">B12704&amp;"|"&amp;C12704</f>
        <v>tdbR00001061 Thr-UGU|63</v>
      </c>
      <c r="B12704" s="4" t="s">
        <v>210</v>
      </c>
      <c r="C12704" s="4" t="s">
        <v>845</v>
      </c>
      <c r="D12704" s="4" t="n">
        <v>63</v>
      </c>
      <c r="E12704" s="23" t="s">
        <v>459</v>
      </c>
      <c r="F12704" s="10" t="s">
        <v>830</v>
      </c>
    </row>
    <row r="12705" customFormat="false" ht="15" hidden="false" customHeight="false" outlineLevel="0" collapsed="false">
      <c r="A12705" s="4" t="str">
        <f aca="false">B12705&amp;"|"&amp;C12705</f>
        <v>tdbR00001061 Thr-UGU|64</v>
      </c>
      <c r="B12705" s="4" t="s">
        <v>210</v>
      </c>
      <c r="C12705" s="4" t="s">
        <v>846</v>
      </c>
      <c r="D12705" s="4" t="n">
        <v>64</v>
      </c>
      <c r="E12705" s="23" t="s">
        <v>459</v>
      </c>
      <c r="F12705" s="10" t="s">
        <v>830</v>
      </c>
    </row>
    <row r="12706" customFormat="false" ht="15" hidden="false" customHeight="false" outlineLevel="0" collapsed="false">
      <c r="A12706" s="4" t="str">
        <f aca="false">B12706&amp;"|"&amp;C12706</f>
        <v>tdbR00001061 Thr-UGU|65</v>
      </c>
      <c r="B12706" s="4" t="s">
        <v>210</v>
      </c>
      <c r="C12706" s="4" t="s">
        <v>847</v>
      </c>
      <c r="D12706" s="4" t="n">
        <v>65</v>
      </c>
      <c r="E12706" s="23" t="s">
        <v>772</v>
      </c>
      <c r="F12706" s="10" t="s">
        <v>830</v>
      </c>
    </row>
    <row r="12707" customFormat="false" ht="15" hidden="false" customHeight="false" outlineLevel="0" collapsed="false">
      <c r="A12707" s="4" t="str">
        <f aca="false">B12707&amp;"|"&amp;C12707</f>
        <v>tdbR00001061 Thr-UGU|66</v>
      </c>
      <c r="B12707" s="4" t="s">
        <v>210</v>
      </c>
      <c r="C12707" s="4" t="s">
        <v>848</v>
      </c>
      <c r="D12707" s="4" t="n">
        <v>66</v>
      </c>
      <c r="E12707" s="17" t="s">
        <v>780</v>
      </c>
      <c r="F12707" s="18" t="s">
        <v>768</v>
      </c>
    </row>
    <row r="12708" customFormat="false" ht="15" hidden="false" customHeight="false" outlineLevel="0" collapsed="false">
      <c r="A12708" s="4" t="str">
        <f aca="false">B12708&amp;"|"&amp;C12708</f>
        <v>tdbR00001061 Thr-UGU|67</v>
      </c>
      <c r="B12708" s="4" t="s">
        <v>210</v>
      </c>
      <c r="C12708" s="4" t="s">
        <v>849</v>
      </c>
      <c r="D12708" s="4" t="n">
        <v>67</v>
      </c>
      <c r="E12708" s="17" t="s">
        <v>459</v>
      </c>
      <c r="F12708" s="18" t="s">
        <v>768</v>
      </c>
    </row>
    <row r="12709" customFormat="false" ht="15" hidden="false" customHeight="false" outlineLevel="0" collapsed="false">
      <c r="A12709" s="4" t="str">
        <f aca="false">B12709&amp;"|"&amp;C12709</f>
        <v>tdbR00001061 Thr-UGU|68</v>
      </c>
      <c r="B12709" s="4" t="s">
        <v>210</v>
      </c>
      <c r="C12709" s="4" t="s">
        <v>850</v>
      </c>
      <c r="D12709" s="4" t="n">
        <v>68</v>
      </c>
      <c r="E12709" s="17" t="s">
        <v>772</v>
      </c>
      <c r="F12709" s="18" t="s">
        <v>768</v>
      </c>
    </row>
    <row r="12710" customFormat="false" ht="15" hidden="false" customHeight="false" outlineLevel="0" collapsed="false">
      <c r="A12710" s="4" t="str">
        <f aca="false">B12710&amp;"|"&amp;C12710</f>
        <v>tdbR00001061 Thr-UGU|69</v>
      </c>
      <c r="B12710" s="4" t="s">
        <v>210</v>
      </c>
      <c r="C12710" s="4" t="s">
        <v>851</v>
      </c>
      <c r="D12710" s="4" t="n">
        <v>69</v>
      </c>
      <c r="E12710" s="17" t="s">
        <v>772</v>
      </c>
      <c r="F12710" s="18" t="s">
        <v>768</v>
      </c>
    </row>
    <row r="12711" customFormat="false" ht="15" hidden="false" customHeight="false" outlineLevel="0" collapsed="false">
      <c r="A12711" s="4" t="str">
        <f aca="false">B12711&amp;"|"&amp;C12711</f>
        <v>tdbR00001061 Thr-UGU|70</v>
      </c>
      <c r="B12711" s="4" t="s">
        <v>210</v>
      </c>
      <c r="C12711" s="4" t="s">
        <v>852</v>
      </c>
      <c r="D12711" s="4" t="n">
        <v>70</v>
      </c>
      <c r="E12711" s="17" t="s">
        <v>459</v>
      </c>
      <c r="F12711" s="18" t="s">
        <v>768</v>
      </c>
    </row>
    <row r="12712" customFormat="false" ht="15" hidden="false" customHeight="false" outlineLevel="0" collapsed="false">
      <c r="A12712" s="4" t="str">
        <f aca="false">B12712&amp;"|"&amp;C12712</f>
        <v>tdbR00001061 Thr-UGU|71</v>
      </c>
      <c r="B12712" s="4" t="s">
        <v>210</v>
      </c>
      <c r="C12712" s="4" t="s">
        <v>853</v>
      </c>
      <c r="D12712" s="4" t="n">
        <v>71</v>
      </c>
      <c r="E12712" s="17" t="s">
        <v>459</v>
      </c>
      <c r="F12712" s="18" t="s">
        <v>768</v>
      </c>
    </row>
    <row r="12713" customFormat="false" ht="15" hidden="false" customHeight="false" outlineLevel="0" collapsed="false">
      <c r="A12713" s="4" t="str">
        <f aca="false">B12713&amp;"|"&amp;C12713</f>
        <v>tdbR00001061 Thr-UGU|72</v>
      </c>
      <c r="B12713" s="4" t="s">
        <v>210</v>
      </c>
      <c r="C12713" s="4" t="s">
        <v>854</v>
      </c>
      <c r="D12713" s="4" t="n">
        <v>72</v>
      </c>
      <c r="E12713" s="17" t="s">
        <v>772</v>
      </c>
      <c r="F12713" s="18" t="s">
        <v>768</v>
      </c>
    </row>
    <row r="12714" customFormat="false" ht="15" hidden="false" customHeight="false" outlineLevel="0" collapsed="false">
      <c r="A12714" s="4" t="str">
        <f aca="false">B12714&amp;"|"&amp;C12714</f>
        <v>tdbR00001062 Trp-CCA|1</v>
      </c>
      <c r="B12714" s="4" t="s">
        <v>211</v>
      </c>
      <c r="C12714" s="4" t="s">
        <v>767</v>
      </c>
      <c r="D12714" s="4" t="n">
        <v>1</v>
      </c>
      <c r="E12714" s="17" t="s">
        <v>780</v>
      </c>
      <c r="F12714" s="18" t="s">
        <v>768</v>
      </c>
    </row>
    <row r="12715" customFormat="false" ht="15" hidden="false" customHeight="false" outlineLevel="0" collapsed="false">
      <c r="A12715" s="4" t="str">
        <f aca="false">B12715&amp;"|"&amp;C12715</f>
        <v>tdbR00001062 Trp-CCA|2</v>
      </c>
      <c r="B12715" s="4" t="s">
        <v>211</v>
      </c>
      <c r="C12715" s="4" t="s">
        <v>769</v>
      </c>
      <c r="D12715" s="4" t="n">
        <v>2</v>
      </c>
      <c r="E12715" s="17" t="s">
        <v>459</v>
      </c>
      <c r="F12715" s="18" t="s">
        <v>768</v>
      </c>
    </row>
    <row r="12716" customFormat="false" ht="15" hidden="false" customHeight="false" outlineLevel="0" collapsed="false">
      <c r="A12716" s="4" t="str">
        <f aca="false">B12716&amp;"|"&amp;C12716</f>
        <v>tdbR00001062 Trp-CCA|3</v>
      </c>
      <c r="B12716" s="4" t="s">
        <v>211</v>
      </c>
      <c r="C12716" s="4" t="s">
        <v>770</v>
      </c>
      <c r="D12716" s="4" t="n">
        <v>3</v>
      </c>
      <c r="E12716" s="17" t="s">
        <v>459</v>
      </c>
      <c r="F12716" s="18" t="s">
        <v>768</v>
      </c>
    </row>
    <row r="12717" customFormat="false" ht="15" hidden="false" customHeight="false" outlineLevel="0" collapsed="false">
      <c r="A12717" s="4" t="str">
        <f aca="false">B12717&amp;"|"&amp;C12717</f>
        <v>tdbR00001062 Trp-CCA|4</v>
      </c>
      <c r="B12717" s="4" t="s">
        <v>211</v>
      </c>
      <c r="C12717" s="4" t="s">
        <v>771</v>
      </c>
      <c r="D12717" s="4" t="n">
        <v>4</v>
      </c>
      <c r="E12717" s="17" t="s">
        <v>459</v>
      </c>
      <c r="F12717" s="18" t="s">
        <v>768</v>
      </c>
    </row>
    <row r="12718" customFormat="false" ht="15" hidden="false" customHeight="false" outlineLevel="0" collapsed="false">
      <c r="A12718" s="4" t="str">
        <f aca="false">B12718&amp;"|"&amp;C12718</f>
        <v>tdbR00001062 Trp-CCA|5</v>
      </c>
      <c r="B12718" s="4" t="s">
        <v>211</v>
      </c>
      <c r="C12718" s="4" t="s">
        <v>773</v>
      </c>
      <c r="D12718" s="4" t="n">
        <v>5</v>
      </c>
      <c r="E12718" s="17" t="s">
        <v>459</v>
      </c>
      <c r="F12718" s="18" t="s">
        <v>768</v>
      </c>
    </row>
    <row r="12719" customFormat="false" ht="15" hidden="false" customHeight="false" outlineLevel="0" collapsed="false">
      <c r="A12719" s="4" t="str">
        <f aca="false">B12719&amp;"|"&amp;C12719</f>
        <v>tdbR00001062 Trp-CCA|6</v>
      </c>
      <c r="B12719" s="4" t="s">
        <v>211</v>
      </c>
      <c r="C12719" s="4" t="s">
        <v>774</v>
      </c>
      <c r="D12719" s="4" t="n">
        <v>6</v>
      </c>
      <c r="E12719" s="17" t="s">
        <v>777</v>
      </c>
      <c r="F12719" s="18" t="s">
        <v>768</v>
      </c>
    </row>
    <row r="12720" customFormat="false" ht="15" hidden="false" customHeight="false" outlineLevel="0" collapsed="false">
      <c r="A12720" s="4" t="str">
        <f aca="false">B12720&amp;"|"&amp;C12720</f>
        <v>tdbR00001062 Trp-CCA|7</v>
      </c>
      <c r="B12720" s="4" t="s">
        <v>211</v>
      </c>
      <c r="C12720" s="4" t="s">
        <v>775</v>
      </c>
      <c r="D12720" s="4" t="n">
        <v>7</v>
      </c>
      <c r="E12720" s="17" t="s">
        <v>459</v>
      </c>
      <c r="F12720" s="18" t="s">
        <v>768</v>
      </c>
    </row>
    <row r="12721" customFormat="false" ht="15" hidden="false" customHeight="false" outlineLevel="0" collapsed="false">
      <c r="A12721" s="4" t="str">
        <f aca="false">B12721&amp;"|"&amp;C12721</f>
        <v>tdbR00001062 Trp-CCA|8</v>
      </c>
      <c r="B12721" s="4" t="s">
        <v>211</v>
      </c>
      <c r="C12721" s="4" t="s">
        <v>776</v>
      </c>
      <c r="D12721" s="4" t="n">
        <v>8</v>
      </c>
      <c r="E12721" s="3" t="s">
        <v>777</v>
      </c>
      <c r="F12721" s="4" t="s">
        <v>778</v>
      </c>
    </row>
    <row r="12722" customFormat="false" ht="15" hidden="false" customHeight="false" outlineLevel="0" collapsed="false">
      <c r="A12722" s="4" t="str">
        <f aca="false">B12722&amp;"|"&amp;C12722</f>
        <v>tdbR00001062 Trp-CCA|9</v>
      </c>
      <c r="B12722" s="4" t="s">
        <v>211</v>
      </c>
      <c r="C12722" s="4" t="s">
        <v>779</v>
      </c>
      <c r="D12722" s="4" t="n">
        <v>9</v>
      </c>
      <c r="E12722" s="3" t="s">
        <v>780</v>
      </c>
      <c r="F12722" s="4" t="s">
        <v>781</v>
      </c>
    </row>
    <row r="12723" customFormat="false" ht="15" hidden="false" customHeight="false" outlineLevel="0" collapsed="false">
      <c r="A12723" s="4" t="str">
        <f aca="false">B12723&amp;"|"&amp;C12723</f>
        <v>tdbR00001062 Trp-CCA|10</v>
      </c>
      <c r="B12723" s="4" t="s">
        <v>211</v>
      </c>
      <c r="C12723" s="4" t="s">
        <v>782</v>
      </c>
      <c r="D12723" s="4" t="n">
        <v>10</v>
      </c>
      <c r="E12723" s="8" t="s">
        <v>459</v>
      </c>
      <c r="F12723" s="7" t="s">
        <v>783</v>
      </c>
    </row>
    <row r="12724" customFormat="false" ht="15" hidden="false" customHeight="false" outlineLevel="0" collapsed="false">
      <c r="A12724" s="4" t="str">
        <f aca="false">B12724&amp;"|"&amp;C12724</f>
        <v>tdbR00001062 Trp-CCA|11</v>
      </c>
      <c r="B12724" s="4" t="s">
        <v>211</v>
      </c>
      <c r="C12724" s="4" t="s">
        <v>784</v>
      </c>
      <c r="D12724" s="4" t="n">
        <v>11</v>
      </c>
      <c r="E12724" s="8" t="s">
        <v>772</v>
      </c>
      <c r="F12724" s="7" t="s">
        <v>783</v>
      </c>
    </row>
    <row r="12725" customFormat="false" ht="15" hidden="false" customHeight="false" outlineLevel="0" collapsed="false">
      <c r="A12725" s="4" t="str">
        <f aca="false">B12725&amp;"|"&amp;C12725</f>
        <v>tdbR00001062 Trp-CCA|12</v>
      </c>
      <c r="B12725" s="4" t="s">
        <v>211</v>
      </c>
      <c r="C12725" s="4" t="s">
        <v>785</v>
      </c>
      <c r="D12725" s="4" t="n">
        <v>12</v>
      </c>
      <c r="E12725" s="8" t="s">
        <v>777</v>
      </c>
      <c r="F12725" s="7" t="s">
        <v>783</v>
      </c>
    </row>
    <row r="12726" customFormat="false" ht="15" hidden="false" customHeight="false" outlineLevel="0" collapsed="false">
      <c r="A12726" s="4" t="str">
        <f aca="false">B12726&amp;"|"&amp;C12726</f>
        <v>tdbR00001062 Trp-CCA|13</v>
      </c>
      <c r="B12726" s="4" t="s">
        <v>211</v>
      </c>
      <c r="C12726" s="4" t="s">
        <v>786</v>
      </c>
      <c r="D12726" s="4" t="n">
        <v>13</v>
      </c>
      <c r="E12726" s="8" t="s">
        <v>772</v>
      </c>
      <c r="F12726" s="7" t="s">
        <v>783</v>
      </c>
    </row>
    <row r="12727" customFormat="false" ht="15" hidden="false" customHeight="false" outlineLevel="0" collapsed="false">
      <c r="A12727" s="4" t="str">
        <f aca="false">B12727&amp;"|"&amp;C12727</f>
        <v>tdbR00001062 Trp-CCA|14</v>
      </c>
      <c r="B12727" s="4" t="s">
        <v>211</v>
      </c>
      <c r="C12727" s="4" t="s">
        <v>787</v>
      </c>
      <c r="D12727" s="4" t="n">
        <v>14</v>
      </c>
      <c r="E12727" s="19" t="s">
        <v>772</v>
      </c>
      <c r="F12727" s="20" t="s">
        <v>788</v>
      </c>
    </row>
    <row r="12728" customFormat="false" ht="15" hidden="false" customHeight="false" outlineLevel="0" collapsed="false">
      <c r="A12728" s="4" t="str">
        <f aca="false">B12728&amp;"|"&amp;C12728</f>
        <v>tdbR00001062 Trp-CCA|15</v>
      </c>
      <c r="B12728" s="4" t="s">
        <v>211</v>
      </c>
      <c r="C12728" s="4" t="s">
        <v>789</v>
      </c>
      <c r="D12728" s="4" t="n">
        <v>15</v>
      </c>
      <c r="E12728" s="19" t="s">
        <v>780</v>
      </c>
      <c r="F12728" s="20" t="s">
        <v>788</v>
      </c>
    </row>
    <row r="12729" customFormat="false" ht="15" hidden="false" customHeight="false" outlineLevel="0" collapsed="false">
      <c r="A12729" s="4" t="str">
        <f aca="false">B12729&amp;"|"&amp;C12729</f>
        <v>tdbR00001062 Trp-CCA|16</v>
      </c>
      <c r="B12729" s="4" t="s">
        <v>211</v>
      </c>
      <c r="C12729" s="4" t="s">
        <v>790</v>
      </c>
      <c r="D12729" s="4" t="n">
        <v>16</v>
      </c>
      <c r="E12729" s="19" t="s">
        <v>780</v>
      </c>
      <c r="F12729" s="20" t="s">
        <v>788</v>
      </c>
    </row>
    <row r="12730" customFormat="false" ht="15" hidden="false" customHeight="false" outlineLevel="0" collapsed="false">
      <c r="A12730" s="4" t="str">
        <f aca="false">B12730&amp;"|"&amp;C12730</f>
        <v>tdbR00001062 Trp-CCA|17</v>
      </c>
      <c r="B12730" s="4" t="s">
        <v>211</v>
      </c>
      <c r="C12730" s="4" t="s">
        <v>791</v>
      </c>
      <c r="D12730" s="4" t="n">
        <v>17</v>
      </c>
      <c r="E12730" s="19" t="s">
        <v>777</v>
      </c>
      <c r="F12730" s="20" t="s">
        <v>788</v>
      </c>
    </row>
    <row r="12731" customFormat="false" ht="15" hidden="false" customHeight="false" outlineLevel="0" collapsed="false">
      <c r="A12731" s="4" t="str">
        <f aca="false">B12731&amp;"|"&amp;C12731</f>
        <v>tdbR00001062 Trp-CCA|17a</v>
      </c>
      <c r="B12731" s="4" t="s">
        <v>211</v>
      </c>
      <c r="C12731" s="4" t="s">
        <v>792</v>
      </c>
      <c r="D12731" s="4" t="n">
        <v>18</v>
      </c>
      <c r="E12731" s="19" t="s">
        <v>777</v>
      </c>
      <c r="F12731" s="20" t="s">
        <v>788</v>
      </c>
    </row>
    <row r="12732" customFormat="false" ht="15" hidden="false" customHeight="false" outlineLevel="0" collapsed="false">
      <c r="A12732" s="4" t="str">
        <f aca="false">B12732&amp;"|"&amp;C12732</f>
        <v>tdbR00001062 Trp-CCA|18</v>
      </c>
      <c r="B12732" s="4" t="s">
        <v>211</v>
      </c>
      <c r="C12732" s="4" t="s">
        <v>793</v>
      </c>
      <c r="D12732" s="4" t="n">
        <v>19</v>
      </c>
      <c r="E12732" s="19" t="s">
        <v>459</v>
      </c>
      <c r="F12732" s="20" t="s">
        <v>788</v>
      </c>
    </row>
    <row r="12733" customFormat="false" ht="15" hidden="false" customHeight="false" outlineLevel="0" collapsed="false">
      <c r="A12733" s="4" t="str">
        <f aca="false">B12733&amp;"|"&amp;C12733</f>
        <v>tdbR00001062 Trp-CCA|19</v>
      </c>
      <c r="B12733" s="4" t="s">
        <v>211</v>
      </c>
      <c r="C12733" s="4" t="s">
        <v>794</v>
      </c>
      <c r="D12733" s="4" t="n">
        <v>20</v>
      </c>
      <c r="E12733" s="19" t="s">
        <v>459</v>
      </c>
      <c r="F12733" s="20" t="s">
        <v>788</v>
      </c>
    </row>
    <row r="12734" customFormat="false" ht="15" hidden="false" customHeight="false" outlineLevel="0" collapsed="false">
      <c r="A12734" s="4" t="str">
        <f aca="false">B12734&amp;"|"&amp;C12734</f>
        <v>tdbR00001062 Trp-CCA|20</v>
      </c>
      <c r="B12734" s="4" t="s">
        <v>211</v>
      </c>
      <c r="C12734" s="4" t="s">
        <v>795</v>
      </c>
      <c r="D12734" s="4" t="n">
        <v>21</v>
      </c>
      <c r="E12734" s="19" t="s">
        <v>772</v>
      </c>
      <c r="F12734" s="20" t="s">
        <v>788</v>
      </c>
    </row>
    <row r="12735" customFormat="false" ht="15" hidden="false" customHeight="false" outlineLevel="0" collapsed="false">
      <c r="A12735" s="4" t="str">
        <f aca="false">B12735&amp;"|"&amp;C12735</f>
        <v>tdbR00001062 Trp-CCA|21</v>
      </c>
      <c r="B12735" s="4" t="s">
        <v>211</v>
      </c>
      <c r="C12735" s="4" t="s">
        <v>797</v>
      </c>
      <c r="D12735" s="4" t="n">
        <v>22</v>
      </c>
      <c r="E12735" s="19" t="s">
        <v>780</v>
      </c>
      <c r="F12735" s="20" t="s">
        <v>788</v>
      </c>
    </row>
    <row r="12736" customFormat="false" ht="15" hidden="false" customHeight="false" outlineLevel="0" collapsed="false">
      <c r="A12736" s="4" t="str">
        <f aca="false">B12736&amp;"|"&amp;C12736</f>
        <v>tdbR00001062 Trp-CCA|22</v>
      </c>
      <c r="B12736" s="4" t="s">
        <v>211</v>
      </c>
      <c r="C12736" s="4" t="s">
        <v>798</v>
      </c>
      <c r="D12736" s="4" t="n">
        <v>23</v>
      </c>
      <c r="E12736" s="8" t="s">
        <v>459</v>
      </c>
      <c r="F12736" s="7" t="s">
        <v>783</v>
      </c>
    </row>
    <row r="12737" customFormat="false" ht="15" hidden="false" customHeight="false" outlineLevel="0" collapsed="false">
      <c r="A12737" s="4" t="str">
        <f aca="false">B12737&amp;"|"&amp;C12737</f>
        <v>tdbR00001062 Trp-CCA|23</v>
      </c>
      <c r="B12737" s="4" t="s">
        <v>211</v>
      </c>
      <c r="C12737" s="4" t="s">
        <v>799</v>
      </c>
      <c r="D12737" s="4" t="n">
        <v>24</v>
      </c>
      <c r="E12737" s="8" t="s">
        <v>780</v>
      </c>
      <c r="F12737" s="7" t="s">
        <v>783</v>
      </c>
    </row>
    <row r="12738" customFormat="false" ht="15" hidden="false" customHeight="false" outlineLevel="0" collapsed="false">
      <c r="A12738" s="4" t="str">
        <f aca="false">B12738&amp;"|"&amp;C12738</f>
        <v>tdbR00001062 Trp-CCA|24</v>
      </c>
      <c r="B12738" s="4" t="s">
        <v>211</v>
      </c>
      <c r="C12738" s="4" t="s">
        <v>800</v>
      </c>
      <c r="D12738" s="4" t="n">
        <v>25</v>
      </c>
      <c r="E12738" s="8" t="s">
        <v>459</v>
      </c>
      <c r="F12738" s="7" t="s">
        <v>783</v>
      </c>
    </row>
    <row r="12739" customFormat="false" ht="15" hidden="false" customHeight="false" outlineLevel="0" collapsed="false">
      <c r="A12739" s="4" t="str">
        <f aca="false">B12739&amp;"|"&amp;C12739</f>
        <v>tdbR00001062 Trp-CCA|25</v>
      </c>
      <c r="B12739" s="4" t="s">
        <v>211</v>
      </c>
      <c r="C12739" s="4" t="s">
        <v>801</v>
      </c>
      <c r="D12739" s="4" t="n">
        <v>26</v>
      </c>
      <c r="E12739" s="8" t="s">
        <v>772</v>
      </c>
      <c r="F12739" s="7" t="s">
        <v>783</v>
      </c>
    </row>
    <row r="12740" customFormat="false" ht="15" hidden="false" customHeight="false" outlineLevel="0" collapsed="false">
      <c r="A12740" s="4" t="str">
        <f aca="false">B12740&amp;"|"&amp;C12740</f>
        <v>tdbR00001062 Trp-CCA|26</v>
      </c>
      <c r="B12740" s="4" t="s">
        <v>211</v>
      </c>
      <c r="C12740" s="4" t="s">
        <v>802</v>
      </c>
      <c r="D12740" s="4" t="n">
        <v>27</v>
      </c>
      <c r="E12740" s="3" t="s">
        <v>780</v>
      </c>
      <c r="F12740" s="4" t="s">
        <v>803</v>
      </c>
    </row>
    <row r="12741" customFormat="false" ht="15" hidden="false" customHeight="false" outlineLevel="0" collapsed="false">
      <c r="A12741" s="4" t="str">
        <f aca="false">B12741&amp;"|"&amp;C12741</f>
        <v>tdbR00001062 Trp-CCA|27</v>
      </c>
      <c r="B12741" s="4" t="s">
        <v>211</v>
      </c>
      <c r="C12741" s="4" t="s">
        <v>804</v>
      </c>
      <c r="D12741" s="4" t="n">
        <v>28</v>
      </c>
      <c r="E12741" s="21" t="s">
        <v>459</v>
      </c>
      <c r="F12741" s="22" t="s">
        <v>805</v>
      </c>
    </row>
    <row r="12742" customFormat="false" ht="15" hidden="false" customHeight="false" outlineLevel="0" collapsed="false">
      <c r="A12742" s="4" t="str">
        <f aca="false">B12742&amp;"|"&amp;C12742</f>
        <v>tdbR00001062 Trp-CCA|28</v>
      </c>
      <c r="B12742" s="4" t="s">
        <v>211</v>
      </c>
      <c r="C12742" s="4" t="s">
        <v>806</v>
      </c>
      <c r="D12742" s="4" t="n">
        <v>29</v>
      </c>
      <c r="E12742" s="21" t="s">
        <v>772</v>
      </c>
      <c r="F12742" s="22" t="s">
        <v>805</v>
      </c>
    </row>
    <row r="12743" customFormat="false" ht="15" hidden="false" customHeight="false" outlineLevel="0" collapsed="false">
      <c r="A12743" s="4" t="str">
        <f aca="false">B12743&amp;"|"&amp;C12743</f>
        <v>tdbR00001062 Trp-CCA|29</v>
      </c>
      <c r="B12743" s="4" t="s">
        <v>211</v>
      </c>
      <c r="C12743" s="4" t="s">
        <v>807</v>
      </c>
      <c r="D12743" s="4" t="n">
        <v>30</v>
      </c>
      <c r="E12743" s="21" t="s">
        <v>459</v>
      </c>
      <c r="F12743" s="22" t="s">
        <v>805</v>
      </c>
    </row>
    <row r="12744" customFormat="false" ht="15" hidden="false" customHeight="false" outlineLevel="0" collapsed="false">
      <c r="A12744" s="4" t="str">
        <f aca="false">B12744&amp;"|"&amp;C12744</f>
        <v>tdbR00001062 Trp-CCA|30</v>
      </c>
      <c r="B12744" s="4" t="s">
        <v>211</v>
      </c>
      <c r="C12744" s="4" t="s">
        <v>808</v>
      </c>
      <c r="D12744" s="4" t="n">
        <v>31</v>
      </c>
      <c r="E12744" s="21" t="s">
        <v>459</v>
      </c>
      <c r="F12744" s="22" t="s">
        <v>805</v>
      </c>
    </row>
    <row r="12745" customFormat="false" ht="15" hidden="false" customHeight="false" outlineLevel="0" collapsed="false">
      <c r="A12745" s="4" t="str">
        <f aca="false">B12745&amp;"|"&amp;C12745</f>
        <v>tdbR00001062 Trp-CCA|31</v>
      </c>
      <c r="B12745" s="4" t="s">
        <v>211</v>
      </c>
      <c r="C12745" s="4" t="s">
        <v>809</v>
      </c>
      <c r="D12745" s="4" t="n">
        <v>32</v>
      </c>
      <c r="E12745" s="21" t="s">
        <v>780</v>
      </c>
      <c r="F12745" s="22" t="s">
        <v>805</v>
      </c>
    </row>
    <row r="12746" customFormat="false" ht="15" hidden="false" customHeight="false" outlineLevel="0" collapsed="false">
      <c r="A12746" s="4" t="str">
        <f aca="false">B12746&amp;"|"&amp;C12746</f>
        <v>tdbR00001062 Trp-CCA|32</v>
      </c>
      <c r="B12746" s="4" t="s">
        <v>211</v>
      </c>
      <c r="C12746" s="4" t="s">
        <v>810</v>
      </c>
      <c r="D12746" s="4" t="n">
        <v>33</v>
      </c>
      <c r="E12746" s="19" t="s">
        <v>777</v>
      </c>
      <c r="F12746" s="20" t="s">
        <v>811</v>
      </c>
    </row>
    <row r="12747" customFormat="false" ht="15" hidden="false" customHeight="false" outlineLevel="0" collapsed="false">
      <c r="A12747" s="4" t="str">
        <f aca="false">B12747&amp;"|"&amp;C12747</f>
        <v>tdbR00001062 Trp-CCA|33</v>
      </c>
      <c r="B12747" s="4" t="s">
        <v>211</v>
      </c>
      <c r="C12747" s="4" t="s">
        <v>812</v>
      </c>
      <c r="D12747" s="4" t="n">
        <v>34</v>
      </c>
      <c r="E12747" s="19" t="s">
        <v>777</v>
      </c>
      <c r="F12747" s="20" t="s">
        <v>811</v>
      </c>
    </row>
    <row r="12748" customFormat="false" ht="15" hidden="false" customHeight="false" outlineLevel="0" collapsed="false">
      <c r="A12748" s="4" t="str">
        <f aca="false">B12748&amp;"|"&amp;C12748</f>
        <v>tdbR00001062 Trp-CCA|34</v>
      </c>
      <c r="B12748" s="4" t="s">
        <v>211</v>
      </c>
      <c r="C12748" s="4" t="s">
        <v>813</v>
      </c>
      <c r="D12748" s="4" t="n">
        <v>35</v>
      </c>
      <c r="E12748" s="19" t="s">
        <v>772</v>
      </c>
      <c r="F12748" s="20" t="s">
        <v>811</v>
      </c>
    </row>
    <row r="12749" customFormat="false" ht="15" hidden="false" customHeight="false" outlineLevel="0" collapsed="false">
      <c r="A12749" s="4" t="str">
        <f aca="false">B12749&amp;"|"&amp;C12749</f>
        <v>tdbR00001062 Trp-CCA|35</v>
      </c>
      <c r="B12749" s="4" t="s">
        <v>211</v>
      </c>
      <c r="C12749" s="4" t="s">
        <v>814</v>
      </c>
      <c r="D12749" s="4" t="n">
        <v>36</v>
      </c>
      <c r="E12749" s="19" t="s">
        <v>772</v>
      </c>
      <c r="F12749" s="20" t="s">
        <v>811</v>
      </c>
    </row>
    <row r="12750" customFormat="false" ht="15" hidden="false" customHeight="false" outlineLevel="0" collapsed="false">
      <c r="A12750" s="4" t="str">
        <f aca="false">B12750&amp;"|"&amp;C12750</f>
        <v>tdbR00001062 Trp-CCA|36</v>
      </c>
      <c r="B12750" s="4" t="s">
        <v>211</v>
      </c>
      <c r="C12750" s="4" t="s">
        <v>815</v>
      </c>
      <c r="D12750" s="4" t="n">
        <v>37</v>
      </c>
      <c r="E12750" s="19" t="s">
        <v>780</v>
      </c>
      <c r="F12750" s="20" t="s">
        <v>811</v>
      </c>
    </row>
    <row r="12751" customFormat="false" ht="15" hidden="false" customHeight="false" outlineLevel="0" collapsed="false">
      <c r="A12751" s="4" t="str">
        <f aca="false">B12751&amp;"|"&amp;C12751</f>
        <v>tdbR00001062 Trp-CCA|37</v>
      </c>
      <c r="B12751" s="4" t="s">
        <v>211</v>
      </c>
      <c r="C12751" s="4" t="s">
        <v>816</v>
      </c>
      <c r="D12751" s="4" t="n">
        <v>38</v>
      </c>
      <c r="E12751" s="19" t="s">
        <v>780</v>
      </c>
      <c r="F12751" s="20" t="s">
        <v>811</v>
      </c>
    </row>
    <row r="12752" customFormat="false" ht="15" hidden="false" customHeight="false" outlineLevel="0" collapsed="false">
      <c r="A12752" s="4" t="str">
        <f aca="false">B12752&amp;"|"&amp;C12752</f>
        <v>tdbR00001062 Trp-CCA|38</v>
      </c>
      <c r="B12752" s="4" t="s">
        <v>211</v>
      </c>
      <c r="C12752" s="4" t="s">
        <v>817</v>
      </c>
      <c r="D12752" s="4" t="n">
        <v>39</v>
      </c>
      <c r="E12752" s="19" t="s">
        <v>780</v>
      </c>
      <c r="F12752" s="20" t="s">
        <v>811</v>
      </c>
    </row>
    <row r="12753" customFormat="false" ht="15" hidden="false" customHeight="false" outlineLevel="0" collapsed="false">
      <c r="A12753" s="4" t="str">
        <f aca="false">B12753&amp;"|"&amp;C12753</f>
        <v>tdbR00001062 Trp-CCA|39</v>
      </c>
      <c r="B12753" s="4" t="s">
        <v>211</v>
      </c>
      <c r="C12753" s="4" t="s">
        <v>818</v>
      </c>
      <c r="D12753" s="4" t="n">
        <v>40</v>
      </c>
      <c r="E12753" s="21" t="s">
        <v>777</v>
      </c>
      <c r="F12753" s="22" t="s">
        <v>805</v>
      </c>
    </row>
    <row r="12754" customFormat="false" ht="15" hidden="false" customHeight="false" outlineLevel="0" collapsed="false">
      <c r="A12754" s="4" t="str">
        <f aca="false">B12754&amp;"|"&amp;C12754</f>
        <v>tdbR00001062 Trp-CCA|40</v>
      </c>
      <c r="B12754" s="4" t="s">
        <v>211</v>
      </c>
      <c r="C12754" s="4" t="s">
        <v>819</v>
      </c>
      <c r="D12754" s="4" t="n">
        <v>41</v>
      </c>
      <c r="E12754" s="21" t="s">
        <v>772</v>
      </c>
      <c r="F12754" s="22" t="s">
        <v>805</v>
      </c>
    </row>
    <row r="12755" customFormat="false" ht="15" hidden="false" customHeight="false" outlineLevel="0" collapsed="false">
      <c r="A12755" s="4" t="str">
        <f aca="false">B12755&amp;"|"&amp;C12755</f>
        <v>tdbR00001062 Trp-CCA|41</v>
      </c>
      <c r="B12755" s="4" t="s">
        <v>211</v>
      </c>
      <c r="C12755" s="4" t="s">
        <v>820</v>
      </c>
      <c r="D12755" s="4" t="n">
        <v>42</v>
      </c>
      <c r="E12755" s="21" t="s">
        <v>772</v>
      </c>
      <c r="F12755" s="22" t="s">
        <v>805</v>
      </c>
    </row>
    <row r="12756" customFormat="false" ht="15" hidden="false" customHeight="false" outlineLevel="0" collapsed="false">
      <c r="A12756" s="4" t="str">
        <f aca="false">B12756&amp;"|"&amp;C12756</f>
        <v>tdbR00001062 Trp-CCA|42</v>
      </c>
      <c r="B12756" s="4" t="s">
        <v>211</v>
      </c>
      <c r="C12756" s="4" t="s">
        <v>821</v>
      </c>
      <c r="D12756" s="4" t="n">
        <v>43</v>
      </c>
      <c r="E12756" s="21" t="s">
        <v>459</v>
      </c>
      <c r="F12756" s="22" t="s">
        <v>805</v>
      </c>
    </row>
    <row r="12757" customFormat="false" ht="15" hidden="false" customHeight="false" outlineLevel="0" collapsed="false">
      <c r="A12757" s="4" t="str">
        <f aca="false">B12757&amp;"|"&amp;C12757</f>
        <v>tdbR00001062 Trp-CCA|43</v>
      </c>
      <c r="B12757" s="4" t="s">
        <v>211</v>
      </c>
      <c r="C12757" s="4" t="s">
        <v>822</v>
      </c>
      <c r="D12757" s="4" t="n">
        <v>44</v>
      </c>
      <c r="E12757" s="21" t="s">
        <v>772</v>
      </c>
      <c r="F12757" s="22" t="s">
        <v>805</v>
      </c>
    </row>
    <row r="12758" customFormat="false" ht="15" hidden="false" customHeight="false" outlineLevel="0" collapsed="false">
      <c r="A12758" s="4" t="str">
        <f aca="false">B12758&amp;"|"&amp;C12758</f>
        <v>tdbR00001062 Trp-CCA|44</v>
      </c>
      <c r="B12758" s="4" t="s">
        <v>211</v>
      </c>
      <c r="C12758" s="4" t="s">
        <v>823</v>
      </c>
      <c r="D12758" s="4" t="n">
        <v>45</v>
      </c>
      <c r="E12758" s="19" t="s">
        <v>459</v>
      </c>
      <c r="F12758" s="20" t="s">
        <v>824</v>
      </c>
    </row>
    <row r="12759" customFormat="false" ht="15" hidden="false" customHeight="false" outlineLevel="0" collapsed="false">
      <c r="A12759" s="4" t="str">
        <f aca="false">B12759&amp;"|"&amp;C12759</f>
        <v>tdbR00001062 Trp-CCA|45</v>
      </c>
      <c r="B12759" s="4" t="s">
        <v>211</v>
      </c>
      <c r="C12759" s="4" t="s">
        <v>825</v>
      </c>
      <c r="D12759" s="4" t="n">
        <v>46</v>
      </c>
      <c r="E12759" s="19" t="s">
        <v>777</v>
      </c>
      <c r="F12759" s="20" t="s">
        <v>824</v>
      </c>
    </row>
    <row r="12760" customFormat="false" ht="15" hidden="false" customHeight="false" outlineLevel="0" collapsed="false">
      <c r="A12760" s="4" t="str">
        <f aca="false">B12760&amp;"|"&amp;C12760</f>
        <v>tdbR00001062 Trp-CCA|46</v>
      </c>
      <c r="B12760" s="4" t="s">
        <v>211</v>
      </c>
      <c r="C12760" s="4" t="s">
        <v>826</v>
      </c>
      <c r="D12760" s="4" t="n">
        <v>47</v>
      </c>
      <c r="E12760" s="19" t="s">
        <v>459</v>
      </c>
      <c r="F12760" s="20" t="s">
        <v>824</v>
      </c>
    </row>
    <row r="12761" customFormat="false" ht="15" hidden="false" customHeight="false" outlineLevel="0" collapsed="false">
      <c r="A12761" s="4" t="str">
        <f aca="false">B12761&amp;"|"&amp;C12761</f>
        <v>tdbR00001062 Trp-CCA|47</v>
      </c>
      <c r="B12761" s="4" t="s">
        <v>211</v>
      </c>
      <c r="C12761" s="4" t="s">
        <v>827</v>
      </c>
      <c r="D12761" s="4" t="n">
        <v>48</v>
      </c>
      <c r="E12761" s="19" t="s">
        <v>777</v>
      </c>
      <c r="F12761" s="20" t="s">
        <v>824</v>
      </c>
    </row>
    <row r="12762" customFormat="false" ht="15" hidden="false" customHeight="false" outlineLevel="0" collapsed="false">
      <c r="A12762" s="4" t="str">
        <f aca="false">B12762&amp;"|"&amp;C12762</f>
        <v>tdbR00001062 Trp-CCA|48</v>
      </c>
      <c r="B12762" s="4" t="s">
        <v>211</v>
      </c>
      <c r="C12762" s="4" t="s">
        <v>828</v>
      </c>
      <c r="D12762" s="4" t="n">
        <v>49</v>
      </c>
      <c r="E12762" s="19" t="s">
        <v>777</v>
      </c>
      <c r="F12762" s="20" t="s">
        <v>824</v>
      </c>
    </row>
    <row r="12763" customFormat="false" ht="15" hidden="false" customHeight="false" outlineLevel="0" collapsed="false">
      <c r="A12763" s="4" t="str">
        <f aca="false">B12763&amp;"|"&amp;C12763</f>
        <v>tdbR00001062 Trp-CCA|49</v>
      </c>
      <c r="B12763" s="4" t="s">
        <v>211</v>
      </c>
      <c r="C12763" s="4" t="s">
        <v>829</v>
      </c>
      <c r="D12763" s="4" t="n">
        <v>50</v>
      </c>
      <c r="E12763" s="23" t="s">
        <v>459</v>
      </c>
      <c r="F12763" s="10" t="s">
        <v>830</v>
      </c>
    </row>
    <row r="12764" customFormat="false" ht="15" hidden="false" customHeight="false" outlineLevel="0" collapsed="false">
      <c r="A12764" s="4" t="str">
        <f aca="false">B12764&amp;"|"&amp;C12764</f>
        <v>tdbR00001062 Trp-CCA|50</v>
      </c>
      <c r="B12764" s="4" t="s">
        <v>211</v>
      </c>
      <c r="C12764" s="4" t="s">
        <v>831</v>
      </c>
      <c r="D12764" s="4" t="n">
        <v>51</v>
      </c>
      <c r="E12764" s="23" t="s">
        <v>459</v>
      </c>
      <c r="F12764" s="10" t="s">
        <v>830</v>
      </c>
    </row>
    <row r="12765" customFormat="false" ht="15" hidden="false" customHeight="false" outlineLevel="0" collapsed="false">
      <c r="A12765" s="4" t="str">
        <f aca="false">B12765&amp;"|"&amp;C12765</f>
        <v>tdbR00001062 Trp-CCA|51</v>
      </c>
      <c r="B12765" s="4" t="s">
        <v>211</v>
      </c>
      <c r="C12765" s="4" t="s">
        <v>832</v>
      </c>
      <c r="D12765" s="4" t="n">
        <v>52</v>
      </c>
      <c r="E12765" s="23" t="s">
        <v>459</v>
      </c>
      <c r="F12765" s="10" t="s">
        <v>830</v>
      </c>
    </row>
    <row r="12766" customFormat="false" ht="15" hidden="false" customHeight="false" outlineLevel="0" collapsed="false">
      <c r="A12766" s="4" t="str">
        <f aca="false">B12766&amp;"|"&amp;C12766</f>
        <v>tdbR00001062 Trp-CCA|52</v>
      </c>
      <c r="B12766" s="4" t="s">
        <v>211</v>
      </c>
      <c r="C12766" s="4" t="s">
        <v>833</v>
      </c>
      <c r="D12766" s="4" t="n">
        <v>53</v>
      </c>
      <c r="E12766" s="23" t="s">
        <v>780</v>
      </c>
      <c r="F12766" s="10" t="s">
        <v>830</v>
      </c>
    </row>
    <row r="12767" customFormat="false" ht="15" hidden="false" customHeight="false" outlineLevel="0" collapsed="false">
      <c r="A12767" s="4" t="str">
        <f aca="false">B12767&amp;"|"&amp;C12767</f>
        <v>tdbR00001062 Trp-CCA|53</v>
      </c>
      <c r="B12767" s="4" t="s">
        <v>211</v>
      </c>
      <c r="C12767" s="4" t="s">
        <v>834</v>
      </c>
      <c r="D12767" s="4" t="n">
        <v>54</v>
      </c>
      <c r="E12767" s="23" t="s">
        <v>459</v>
      </c>
      <c r="F12767" s="10" t="s">
        <v>830</v>
      </c>
    </row>
    <row r="12768" customFormat="false" ht="15" hidden="false" customHeight="false" outlineLevel="0" collapsed="false">
      <c r="A12768" s="4" t="str">
        <f aca="false">B12768&amp;"|"&amp;C12768</f>
        <v>tdbR00001062 Trp-CCA|54</v>
      </c>
      <c r="B12768" s="4" t="s">
        <v>211</v>
      </c>
      <c r="C12768" s="4" t="s">
        <v>835</v>
      </c>
      <c r="D12768" s="4" t="n">
        <v>55</v>
      </c>
      <c r="E12768" s="19" t="s">
        <v>777</v>
      </c>
      <c r="F12768" s="20" t="s">
        <v>836</v>
      </c>
    </row>
    <row r="12769" customFormat="false" ht="15" hidden="false" customHeight="false" outlineLevel="0" collapsed="false">
      <c r="A12769" s="4" t="str">
        <f aca="false">B12769&amp;"|"&amp;C12769</f>
        <v>tdbR00001062 Trp-CCA|55</v>
      </c>
      <c r="B12769" s="4" t="s">
        <v>211</v>
      </c>
      <c r="C12769" s="4" t="s">
        <v>837</v>
      </c>
      <c r="D12769" s="4" t="n">
        <v>56</v>
      </c>
      <c r="E12769" s="19" t="s">
        <v>777</v>
      </c>
      <c r="F12769" s="20" t="s">
        <v>836</v>
      </c>
    </row>
    <row r="12770" customFormat="false" ht="15" hidden="false" customHeight="false" outlineLevel="0" collapsed="false">
      <c r="A12770" s="4" t="str">
        <f aca="false">B12770&amp;"|"&amp;C12770</f>
        <v>tdbR00001062 Trp-CCA|56</v>
      </c>
      <c r="B12770" s="4" t="s">
        <v>211</v>
      </c>
      <c r="C12770" s="4" t="s">
        <v>838</v>
      </c>
      <c r="D12770" s="4" t="n">
        <v>57</v>
      </c>
      <c r="E12770" s="19" t="s">
        <v>772</v>
      </c>
      <c r="F12770" s="20" t="s">
        <v>836</v>
      </c>
    </row>
    <row r="12771" customFormat="false" ht="15" hidden="false" customHeight="false" outlineLevel="0" collapsed="false">
      <c r="A12771" s="4" t="str">
        <f aca="false">B12771&amp;"|"&amp;C12771</f>
        <v>tdbR00001062 Trp-CCA|57</v>
      </c>
      <c r="B12771" s="4" t="s">
        <v>211</v>
      </c>
      <c r="C12771" s="4" t="s">
        <v>839</v>
      </c>
      <c r="D12771" s="4" t="n">
        <v>58</v>
      </c>
      <c r="E12771" s="19" t="s">
        <v>459</v>
      </c>
      <c r="F12771" s="20" t="s">
        <v>836</v>
      </c>
    </row>
    <row r="12772" customFormat="false" ht="15" hidden="false" customHeight="false" outlineLevel="0" collapsed="false">
      <c r="A12772" s="4" t="str">
        <f aca="false">B12772&amp;"|"&amp;C12772</f>
        <v>tdbR00001062 Trp-CCA|58</v>
      </c>
      <c r="B12772" s="4" t="s">
        <v>211</v>
      </c>
      <c r="C12772" s="4" t="s">
        <v>840</v>
      </c>
      <c r="D12772" s="4" t="n">
        <v>59</v>
      </c>
      <c r="E12772" s="19" t="s">
        <v>780</v>
      </c>
      <c r="F12772" s="20" t="s">
        <v>836</v>
      </c>
    </row>
    <row r="12773" customFormat="false" ht="15" hidden="false" customHeight="false" outlineLevel="0" collapsed="false">
      <c r="A12773" s="4" t="str">
        <f aca="false">B12773&amp;"|"&amp;C12773</f>
        <v>tdbR00001062 Trp-CCA|59</v>
      </c>
      <c r="B12773" s="4" t="s">
        <v>211</v>
      </c>
      <c r="C12773" s="4" t="s">
        <v>841</v>
      </c>
      <c r="D12773" s="4" t="n">
        <v>60</v>
      </c>
      <c r="E12773" s="19" t="s">
        <v>780</v>
      </c>
      <c r="F12773" s="20" t="s">
        <v>836</v>
      </c>
    </row>
    <row r="12774" customFormat="false" ht="15" hidden="false" customHeight="false" outlineLevel="0" collapsed="false">
      <c r="A12774" s="4" t="str">
        <f aca="false">B12774&amp;"|"&amp;C12774</f>
        <v>tdbR00001062 Trp-CCA|60</v>
      </c>
      <c r="B12774" s="4" t="s">
        <v>211</v>
      </c>
      <c r="C12774" s="4" t="s">
        <v>842</v>
      </c>
      <c r="D12774" s="4" t="n">
        <v>61</v>
      </c>
      <c r="E12774" s="19" t="s">
        <v>777</v>
      </c>
      <c r="F12774" s="20" t="s">
        <v>836</v>
      </c>
    </row>
    <row r="12775" customFormat="false" ht="15" hidden="false" customHeight="false" outlineLevel="0" collapsed="false">
      <c r="A12775" s="4" t="str">
        <f aca="false">B12775&amp;"|"&amp;C12775</f>
        <v>tdbR00001062 Trp-CCA|61</v>
      </c>
      <c r="B12775" s="4" t="s">
        <v>211</v>
      </c>
      <c r="C12775" s="4" t="s">
        <v>843</v>
      </c>
      <c r="D12775" s="4" t="n">
        <v>62</v>
      </c>
      <c r="E12775" s="23" t="s">
        <v>772</v>
      </c>
      <c r="F12775" s="10" t="s">
        <v>830</v>
      </c>
    </row>
    <row r="12776" customFormat="false" ht="15" hidden="false" customHeight="false" outlineLevel="0" collapsed="false">
      <c r="A12776" s="4" t="str">
        <f aca="false">B12776&amp;"|"&amp;C12776</f>
        <v>tdbR00001062 Trp-CCA|62</v>
      </c>
      <c r="B12776" s="4" t="s">
        <v>211</v>
      </c>
      <c r="C12776" s="4" t="s">
        <v>844</v>
      </c>
      <c r="D12776" s="4" t="n">
        <v>63</v>
      </c>
      <c r="E12776" s="23" t="s">
        <v>777</v>
      </c>
      <c r="F12776" s="10" t="s">
        <v>830</v>
      </c>
    </row>
    <row r="12777" customFormat="false" ht="15" hidden="false" customHeight="false" outlineLevel="0" collapsed="false">
      <c r="A12777" s="4" t="str">
        <f aca="false">B12777&amp;"|"&amp;C12777</f>
        <v>tdbR00001062 Trp-CCA|63</v>
      </c>
      <c r="B12777" s="4" t="s">
        <v>211</v>
      </c>
      <c r="C12777" s="4" t="s">
        <v>845</v>
      </c>
      <c r="D12777" s="4" t="n">
        <v>64</v>
      </c>
      <c r="E12777" s="23" t="s">
        <v>772</v>
      </c>
      <c r="F12777" s="10" t="s">
        <v>830</v>
      </c>
    </row>
    <row r="12778" customFormat="false" ht="15" hidden="false" customHeight="false" outlineLevel="0" collapsed="false">
      <c r="A12778" s="4" t="str">
        <f aca="false">B12778&amp;"|"&amp;C12778</f>
        <v>tdbR00001062 Trp-CCA|64</v>
      </c>
      <c r="B12778" s="4" t="s">
        <v>211</v>
      </c>
      <c r="C12778" s="4" t="s">
        <v>846</v>
      </c>
      <c r="D12778" s="4" t="n">
        <v>65</v>
      </c>
      <c r="E12778" s="23" t="s">
        <v>777</v>
      </c>
      <c r="F12778" s="10" t="s">
        <v>830</v>
      </c>
    </row>
    <row r="12779" customFormat="false" ht="15" hidden="false" customHeight="false" outlineLevel="0" collapsed="false">
      <c r="A12779" s="4" t="str">
        <f aca="false">B12779&amp;"|"&amp;C12779</f>
        <v>tdbR00001062 Trp-CCA|65</v>
      </c>
      <c r="B12779" s="4" t="s">
        <v>211</v>
      </c>
      <c r="C12779" s="4" t="s">
        <v>847</v>
      </c>
      <c r="D12779" s="4" t="n">
        <v>66</v>
      </c>
      <c r="E12779" s="23" t="s">
        <v>772</v>
      </c>
      <c r="F12779" s="10" t="s">
        <v>830</v>
      </c>
    </row>
    <row r="12780" customFormat="false" ht="15" hidden="false" customHeight="false" outlineLevel="0" collapsed="false">
      <c r="A12780" s="4" t="str">
        <f aca="false">B12780&amp;"|"&amp;C12780</f>
        <v>tdbR00001062 Trp-CCA|66</v>
      </c>
      <c r="B12780" s="4" t="s">
        <v>211</v>
      </c>
      <c r="C12780" s="4" t="s">
        <v>848</v>
      </c>
      <c r="D12780" s="4" t="n">
        <v>67</v>
      </c>
      <c r="E12780" s="17" t="s">
        <v>772</v>
      </c>
      <c r="F12780" s="18" t="s">
        <v>768</v>
      </c>
    </row>
    <row r="12781" customFormat="false" ht="15" hidden="false" customHeight="false" outlineLevel="0" collapsed="false">
      <c r="A12781" s="4" t="str">
        <f aca="false">B12781&amp;"|"&amp;C12781</f>
        <v>tdbR00001062 Trp-CCA|67</v>
      </c>
      <c r="B12781" s="4" t="s">
        <v>211</v>
      </c>
      <c r="C12781" s="4" t="s">
        <v>849</v>
      </c>
      <c r="D12781" s="4" t="n">
        <v>68</v>
      </c>
      <c r="E12781" s="17" t="s">
        <v>780</v>
      </c>
      <c r="F12781" s="18" t="s">
        <v>768</v>
      </c>
    </row>
    <row r="12782" customFormat="false" ht="15" hidden="false" customHeight="false" outlineLevel="0" collapsed="false">
      <c r="A12782" s="4" t="str">
        <f aca="false">B12782&amp;"|"&amp;C12782</f>
        <v>tdbR00001062 Trp-CCA|68</v>
      </c>
      <c r="B12782" s="4" t="s">
        <v>211</v>
      </c>
      <c r="C12782" s="4" t="s">
        <v>850</v>
      </c>
      <c r="D12782" s="4" t="n">
        <v>69</v>
      </c>
      <c r="E12782" s="17" t="s">
        <v>772</v>
      </c>
      <c r="F12782" s="18" t="s">
        <v>768</v>
      </c>
    </row>
    <row r="12783" customFormat="false" ht="15" hidden="false" customHeight="false" outlineLevel="0" collapsed="false">
      <c r="A12783" s="4" t="str">
        <f aca="false">B12783&amp;"|"&amp;C12783</f>
        <v>tdbR00001062 Trp-CCA|69</v>
      </c>
      <c r="B12783" s="4" t="s">
        <v>211</v>
      </c>
      <c r="C12783" s="4" t="s">
        <v>851</v>
      </c>
      <c r="D12783" s="4" t="n">
        <v>70</v>
      </c>
      <c r="E12783" s="17" t="s">
        <v>772</v>
      </c>
      <c r="F12783" s="18" t="s">
        <v>768</v>
      </c>
    </row>
    <row r="12784" customFormat="false" ht="15" hidden="false" customHeight="false" outlineLevel="0" collapsed="false">
      <c r="A12784" s="4" t="str">
        <f aca="false">B12784&amp;"|"&amp;C12784</f>
        <v>tdbR00001062 Trp-CCA|70</v>
      </c>
      <c r="B12784" s="4" t="s">
        <v>211</v>
      </c>
      <c r="C12784" s="4" t="s">
        <v>852</v>
      </c>
      <c r="D12784" s="4" t="n">
        <v>71</v>
      </c>
      <c r="E12784" s="17" t="s">
        <v>772</v>
      </c>
      <c r="F12784" s="18" t="s">
        <v>768</v>
      </c>
    </row>
    <row r="12785" customFormat="false" ht="15" hidden="false" customHeight="false" outlineLevel="0" collapsed="false">
      <c r="A12785" s="4" t="str">
        <f aca="false">B12785&amp;"|"&amp;C12785</f>
        <v>tdbR00001062 Trp-CCA|71</v>
      </c>
      <c r="B12785" s="4" t="s">
        <v>211</v>
      </c>
      <c r="C12785" s="4" t="s">
        <v>853</v>
      </c>
      <c r="D12785" s="4" t="n">
        <v>72</v>
      </c>
      <c r="E12785" s="17" t="s">
        <v>772</v>
      </c>
      <c r="F12785" s="18" t="s">
        <v>768</v>
      </c>
    </row>
    <row r="12786" customFormat="false" ht="15" hidden="false" customHeight="false" outlineLevel="0" collapsed="false">
      <c r="A12786" s="4" t="str">
        <f aca="false">B12786&amp;"|"&amp;C12786</f>
        <v>tdbR00001062 Trp-CCA|72</v>
      </c>
      <c r="B12786" s="4" t="s">
        <v>211</v>
      </c>
      <c r="C12786" s="4" t="s">
        <v>854</v>
      </c>
      <c r="D12786" s="4" t="n">
        <v>73</v>
      </c>
      <c r="E12786" s="17" t="s">
        <v>777</v>
      </c>
      <c r="F12786" s="18" t="s">
        <v>768</v>
      </c>
    </row>
    <row r="12787" customFormat="false" ht="15" hidden="false" customHeight="false" outlineLevel="0" collapsed="false">
      <c r="A12787" s="4" t="str">
        <f aca="false">B12787&amp;"|"&amp;C12787</f>
        <v>tdbR00001063 Val-GAC|1</v>
      </c>
      <c r="B12787" s="4" t="s">
        <v>212</v>
      </c>
      <c r="C12787" s="4" t="s">
        <v>767</v>
      </c>
      <c r="D12787" s="4" t="n">
        <v>1</v>
      </c>
      <c r="E12787" s="17" t="s">
        <v>459</v>
      </c>
      <c r="F12787" s="18" t="s">
        <v>768</v>
      </c>
    </row>
    <row r="12788" customFormat="false" ht="15" hidden="false" customHeight="false" outlineLevel="0" collapsed="false">
      <c r="A12788" s="4" t="str">
        <f aca="false">B12788&amp;"|"&amp;C12788</f>
        <v>tdbR00001063 Val-GAC|2</v>
      </c>
      <c r="B12788" s="4" t="s">
        <v>212</v>
      </c>
      <c r="C12788" s="4" t="s">
        <v>769</v>
      </c>
      <c r="D12788" s="4" t="n">
        <v>2</v>
      </c>
      <c r="E12788" s="17" t="s">
        <v>772</v>
      </c>
      <c r="F12788" s="18" t="s">
        <v>768</v>
      </c>
    </row>
    <row r="12789" customFormat="false" ht="15" hidden="false" customHeight="false" outlineLevel="0" collapsed="false">
      <c r="A12789" s="4" t="str">
        <f aca="false">B12789&amp;"|"&amp;C12789</f>
        <v>tdbR00001063 Val-GAC|3</v>
      </c>
      <c r="B12789" s="4" t="s">
        <v>212</v>
      </c>
      <c r="C12789" s="4" t="s">
        <v>770</v>
      </c>
      <c r="D12789" s="4" t="n">
        <v>3</v>
      </c>
      <c r="E12789" s="17" t="s">
        <v>459</v>
      </c>
      <c r="F12789" s="18" t="s">
        <v>768</v>
      </c>
    </row>
    <row r="12790" customFormat="false" ht="15" hidden="false" customHeight="false" outlineLevel="0" collapsed="false">
      <c r="A12790" s="4" t="str">
        <f aca="false">B12790&amp;"|"&amp;C12790</f>
        <v>tdbR00001063 Val-GAC|4</v>
      </c>
      <c r="B12790" s="4" t="s">
        <v>212</v>
      </c>
      <c r="C12790" s="4" t="s">
        <v>771</v>
      </c>
      <c r="D12790" s="4" t="n">
        <v>4</v>
      </c>
      <c r="E12790" s="17" t="s">
        <v>777</v>
      </c>
      <c r="F12790" s="18" t="s">
        <v>768</v>
      </c>
    </row>
    <row r="12791" customFormat="false" ht="15" hidden="false" customHeight="false" outlineLevel="0" collapsed="false">
      <c r="A12791" s="4" t="str">
        <f aca="false">B12791&amp;"|"&amp;C12791</f>
        <v>tdbR00001063 Val-GAC|5</v>
      </c>
      <c r="B12791" s="4" t="s">
        <v>212</v>
      </c>
      <c r="C12791" s="4" t="s">
        <v>773</v>
      </c>
      <c r="D12791" s="4" t="n">
        <v>5</v>
      </c>
      <c r="E12791" s="17" t="s">
        <v>772</v>
      </c>
      <c r="F12791" s="18" t="s">
        <v>768</v>
      </c>
    </row>
    <row r="12792" customFormat="false" ht="15" hidden="false" customHeight="false" outlineLevel="0" collapsed="false">
      <c r="A12792" s="4" t="str">
        <f aca="false">B12792&amp;"|"&amp;C12792</f>
        <v>tdbR00001063 Val-GAC|6</v>
      </c>
      <c r="B12792" s="4" t="s">
        <v>212</v>
      </c>
      <c r="C12792" s="4" t="s">
        <v>774</v>
      </c>
      <c r="D12792" s="4" t="n">
        <v>6</v>
      </c>
      <c r="E12792" s="17" t="s">
        <v>777</v>
      </c>
      <c r="F12792" s="18" t="s">
        <v>768</v>
      </c>
    </row>
    <row r="12793" customFormat="false" ht="15" hidden="false" customHeight="false" outlineLevel="0" collapsed="false">
      <c r="A12793" s="4" t="str">
        <f aca="false">B12793&amp;"|"&amp;C12793</f>
        <v>tdbR00001063 Val-GAC|7</v>
      </c>
      <c r="B12793" s="4" t="s">
        <v>212</v>
      </c>
      <c r="C12793" s="4" t="s">
        <v>775</v>
      </c>
      <c r="D12793" s="4" t="n">
        <v>7</v>
      </c>
      <c r="E12793" s="17" t="s">
        <v>780</v>
      </c>
      <c r="F12793" s="18" t="s">
        <v>768</v>
      </c>
    </row>
    <row r="12794" customFormat="false" ht="15" hidden="false" customHeight="false" outlineLevel="0" collapsed="false">
      <c r="A12794" s="4" t="str">
        <f aca="false">B12794&amp;"|"&amp;C12794</f>
        <v>tdbR00001063 Val-GAC|8</v>
      </c>
      <c r="B12794" s="4" t="s">
        <v>212</v>
      </c>
      <c r="C12794" s="4" t="s">
        <v>776</v>
      </c>
      <c r="D12794" s="4" t="n">
        <v>8</v>
      </c>
      <c r="E12794" s="3" t="s">
        <v>777</v>
      </c>
      <c r="F12794" s="4" t="s">
        <v>778</v>
      </c>
    </row>
    <row r="12795" customFormat="false" ht="15" hidden="false" customHeight="false" outlineLevel="0" collapsed="false">
      <c r="A12795" s="4" t="str">
        <f aca="false">B12795&amp;"|"&amp;C12795</f>
        <v>tdbR00001063 Val-GAC|9</v>
      </c>
      <c r="B12795" s="4" t="s">
        <v>212</v>
      </c>
      <c r="C12795" s="4" t="s">
        <v>779</v>
      </c>
      <c r="D12795" s="4" t="n">
        <v>9</v>
      </c>
      <c r="E12795" s="3" t="s">
        <v>780</v>
      </c>
      <c r="F12795" s="4" t="s">
        <v>781</v>
      </c>
    </row>
    <row r="12796" customFormat="false" ht="15" hidden="false" customHeight="false" outlineLevel="0" collapsed="false">
      <c r="A12796" s="4" t="str">
        <f aca="false">B12796&amp;"|"&amp;C12796</f>
        <v>tdbR00001063 Val-GAC|10</v>
      </c>
      <c r="B12796" s="4" t="s">
        <v>212</v>
      </c>
      <c r="C12796" s="4" t="s">
        <v>782</v>
      </c>
      <c r="D12796" s="4" t="n">
        <v>10</v>
      </c>
      <c r="E12796" s="8" t="s">
        <v>459</v>
      </c>
      <c r="F12796" s="7" t="s">
        <v>783</v>
      </c>
    </row>
    <row r="12797" customFormat="false" ht="15" hidden="false" customHeight="false" outlineLevel="0" collapsed="false">
      <c r="A12797" s="4" t="str">
        <f aca="false">B12797&amp;"|"&amp;C12797</f>
        <v>tdbR00001063 Val-GAC|11</v>
      </c>
      <c r="B12797" s="4" t="s">
        <v>212</v>
      </c>
      <c r="C12797" s="4" t="s">
        <v>784</v>
      </c>
      <c r="D12797" s="4" t="n">
        <v>11</v>
      </c>
      <c r="E12797" s="8" t="s">
        <v>772</v>
      </c>
      <c r="F12797" s="7" t="s">
        <v>783</v>
      </c>
    </row>
    <row r="12798" customFormat="false" ht="15" hidden="false" customHeight="false" outlineLevel="0" collapsed="false">
      <c r="A12798" s="4" t="str">
        <f aca="false">B12798&amp;"|"&amp;C12798</f>
        <v>tdbR00001063 Val-GAC|12</v>
      </c>
      <c r="B12798" s="4" t="s">
        <v>212</v>
      </c>
      <c r="C12798" s="4" t="s">
        <v>785</v>
      </c>
      <c r="D12798" s="4" t="n">
        <v>12</v>
      </c>
      <c r="E12798" s="8" t="s">
        <v>777</v>
      </c>
      <c r="F12798" s="7" t="s">
        <v>783</v>
      </c>
    </row>
    <row r="12799" customFormat="false" ht="15" hidden="false" customHeight="false" outlineLevel="0" collapsed="false">
      <c r="A12799" s="4" t="str">
        <f aca="false">B12799&amp;"|"&amp;C12799</f>
        <v>tdbR00001063 Val-GAC|13</v>
      </c>
      <c r="B12799" s="4" t="s">
        <v>212</v>
      </c>
      <c r="C12799" s="4" t="s">
        <v>786</v>
      </c>
      <c r="D12799" s="4" t="n">
        <v>13</v>
      </c>
      <c r="E12799" s="8" t="s">
        <v>772</v>
      </c>
      <c r="F12799" s="7" t="s">
        <v>783</v>
      </c>
    </row>
    <row r="12800" customFormat="false" ht="15" hidden="false" customHeight="false" outlineLevel="0" collapsed="false">
      <c r="A12800" s="4" t="str">
        <f aca="false">B12800&amp;"|"&amp;C12800</f>
        <v>tdbR00001063 Val-GAC|14</v>
      </c>
      <c r="B12800" s="4" t="s">
        <v>212</v>
      </c>
      <c r="C12800" s="4" t="s">
        <v>787</v>
      </c>
      <c r="D12800" s="4" t="n">
        <v>14</v>
      </c>
      <c r="E12800" s="19" t="s">
        <v>780</v>
      </c>
      <c r="F12800" s="20" t="s">
        <v>788</v>
      </c>
    </row>
    <row r="12801" customFormat="false" ht="15" hidden="false" customHeight="false" outlineLevel="0" collapsed="false">
      <c r="A12801" s="4" t="str">
        <f aca="false">B12801&amp;"|"&amp;C12801</f>
        <v>tdbR00001063 Val-GAC|15</v>
      </c>
      <c r="B12801" s="4" t="s">
        <v>212</v>
      </c>
      <c r="C12801" s="4" t="s">
        <v>789</v>
      </c>
      <c r="D12801" s="4" t="n">
        <v>15</v>
      </c>
      <c r="E12801" s="19" t="s">
        <v>459</v>
      </c>
      <c r="F12801" s="20" t="s">
        <v>788</v>
      </c>
    </row>
    <row r="12802" customFormat="false" ht="15" hidden="false" customHeight="false" outlineLevel="0" collapsed="false">
      <c r="A12802" s="4" t="str">
        <f aca="false">B12802&amp;"|"&amp;C12802</f>
        <v>tdbR00001063 Val-GAC|16</v>
      </c>
      <c r="B12802" s="4" t="s">
        <v>212</v>
      </c>
      <c r="C12802" s="4" t="s">
        <v>790</v>
      </c>
      <c r="D12802" s="4" t="n">
        <v>16</v>
      </c>
      <c r="E12802" s="19" t="s">
        <v>777</v>
      </c>
      <c r="F12802" s="20" t="s">
        <v>788</v>
      </c>
    </row>
    <row r="12803" customFormat="false" ht="15" hidden="false" customHeight="false" outlineLevel="0" collapsed="false">
      <c r="A12803" s="4" t="str">
        <f aca="false">B12803&amp;"|"&amp;C12803</f>
        <v>tdbR00001063 Val-GAC|17</v>
      </c>
      <c r="B12803" s="4" t="s">
        <v>212</v>
      </c>
      <c r="C12803" s="4" t="s">
        <v>791</v>
      </c>
      <c r="D12803" s="4" t="n">
        <v>17</v>
      </c>
      <c r="E12803" s="19" t="s">
        <v>777</v>
      </c>
      <c r="F12803" s="20" t="s">
        <v>788</v>
      </c>
    </row>
    <row r="12804" customFormat="false" ht="15" hidden="false" customHeight="false" outlineLevel="0" collapsed="false">
      <c r="A12804" s="4" t="str">
        <f aca="false">B12804&amp;"|"&amp;C12804</f>
        <v>tdbR00001063 Val-GAC|18</v>
      </c>
      <c r="B12804" s="4" t="s">
        <v>212</v>
      </c>
      <c r="C12804" s="4" t="s">
        <v>793</v>
      </c>
      <c r="D12804" s="4" t="n">
        <v>18</v>
      </c>
      <c r="E12804" s="19" t="s">
        <v>459</v>
      </c>
      <c r="F12804" s="20" t="s">
        <v>788</v>
      </c>
    </row>
    <row r="12805" customFormat="false" ht="15" hidden="false" customHeight="false" outlineLevel="0" collapsed="false">
      <c r="A12805" s="4" t="str">
        <f aca="false">B12805&amp;"|"&amp;C12805</f>
        <v>tdbR00001063 Val-GAC|19</v>
      </c>
      <c r="B12805" s="4" t="s">
        <v>212</v>
      </c>
      <c r="C12805" s="4" t="s">
        <v>794</v>
      </c>
      <c r="D12805" s="4" t="n">
        <v>19</v>
      </c>
      <c r="E12805" s="19" t="s">
        <v>459</v>
      </c>
      <c r="F12805" s="20" t="s">
        <v>788</v>
      </c>
    </row>
    <row r="12806" customFormat="false" ht="15" hidden="false" customHeight="false" outlineLevel="0" collapsed="false">
      <c r="A12806" s="4" t="str">
        <f aca="false">B12806&amp;"|"&amp;C12806</f>
        <v>tdbR00001063 Val-GAC|20</v>
      </c>
      <c r="B12806" s="4" t="s">
        <v>212</v>
      </c>
      <c r="C12806" s="4" t="s">
        <v>795</v>
      </c>
      <c r="D12806" s="4" t="n">
        <v>20</v>
      </c>
      <c r="E12806" s="19" t="s">
        <v>777</v>
      </c>
      <c r="F12806" s="20" t="s">
        <v>788</v>
      </c>
    </row>
    <row r="12807" customFormat="false" ht="15" hidden="false" customHeight="false" outlineLevel="0" collapsed="false">
      <c r="A12807" s="4" t="str">
        <f aca="false">B12807&amp;"|"&amp;C12807</f>
        <v>tdbR00001063 Val-GAC|20a</v>
      </c>
      <c r="B12807" s="4" t="s">
        <v>212</v>
      </c>
      <c r="C12807" s="4" t="s">
        <v>796</v>
      </c>
      <c r="D12807" s="4" t="n">
        <v>21</v>
      </c>
      <c r="E12807" s="19" t="s">
        <v>777</v>
      </c>
      <c r="F12807" s="20" t="s">
        <v>788</v>
      </c>
    </row>
    <row r="12808" customFormat="false" ht="15" hidden="false" customHeight="false" outlineLevel="0" collapsed="false">
      <c r="A12808" s="4" t="str">
        <f aca="false">B12808&amp;"|"&amp;C12808</f>
        <v>tdbR00001063 Val-GAC|21</v>
      </c>
      <c r="B12808" s="4" t="s">
        <v>212</v>
      </c>
      <c r="C12808" s="4" t="s">
        <v>797</v>
      </c>
      <c r="D12808" s="4" t="n">
        <v>22</v>
      </c>
      <c r="E12808" s="19" t="s">
        <v>780</v>
      </c>
      <c r="F12808" s="20" t="s">
        <v>788</v>
      </c>
    </row>
    <row r="12809" customFormat="false" ht="15" hidden="false" customHeight="false" outlineLevel="0" collapsed="false">
      <c r="A12809" s="4" t="str">
        <f aca="false">B12809&amp;"|"&amp;C12809</f>
        <v>tdbR00001063 Val-GAC|22</v>
      </c>
      <c r="B12809" s="4" t="s">
        <v>212</v>
      </c>
      <c r="C12809" s="4" t="s">
        <v>798</v>
      </c>
      <c r="D12809" s="4" t="n">
        <v>23</v>
      </c>
      <c r="E12809" s="8" t="s">
        <v>459</v>
      </c>
      <c r="F12809" s="7" t="s">
        <v>783</v>
      </c>
    </row>
    <row r="12810" customFormat="false" ht="15" hidden="false" customHeight="false" outlineLevel="0" collapsed="false">
      <c r="A12810" s="4" t="str">
        <f aca="false">B12810&amp;"|"&amp;C12810</f>
        <v>tdbR00001063 Val-GAC|23</v>
      </c>
      <c r="B12810" s="4" t="s">
        <v>212</v>
      </c>
      <c r="C12810" s="4" t="s">
        <v>799</v>
      </c>
      <c r="D12810" s="4" t="n">
        <v>24</v>
      </c>
      <c r="E12810" s="8" t="s">
        <v>780</v>
      </c>
      <c r="F12810" s="7" t="s">
        <v>783</v>
      </c>
    </row>
    <row r="12811" customFormat="false" ht="15" hidden="false" customHeight="false" outlineLevel="0" collapsed="false">
      <c r="A12811" s="4" t="str">
        <f aca="false">B12811&amp;"|"&amp;C12811</f>
        <v>tdbR00001063 Val-GAC|24</v>
      </c>
      <c r="B12811" s="4" t="s">
        <v>212</v>
      </c>
      <c r="C12811" s="4" t="s">
        <v>800</v>
      </c>
      <c r="D12811" s="4" t="n">
        <v>25</v>
      </c>
      <c r="E12811" s="8" t="s">
        <v>459</v>
      </c>
      <c r="F12811" s="7" t="s">
        <v>783</v>
      </c>
    </row>
    <row r="12812" customFormat="false" ht="15" hidden="false" customHeight="false" outlineLevel="0" collapsed="false">
      <c r="A12812" s="4" t="str">
        <f aca="false">B12812&amp;"|"&amp;C12812</f>
        <v>tdbR00001063 Val-GAC|25</v>
      </c>
      <c r="B12812" s="4" t="s">
        <v>212</v>
      </c>
      <c r="C12812" s="4" t="s">
        <v>801</v>
      </c>
      <c r="D12812" s="4" t="n">
        <v>26</v>
      </c>
      <c r="E12812" s="8" t="s">
        <v>772</v>
      </c>
      <c r="F12812" s="7" t="s">
        <v>783</v>
      </c>
    </row>
    <row r="12813" customFormat="false" ht="15" hidden="false" customHeight="false" outlineLevel="0" collapsed="false">
      <c r="A12813" s="4" t="str">
        <f aca="false">B12813&amp;"|"&amp;C12813</f>
        <v>tdbR00001063 Val-GAC|26</v>
      </c>
      <c r="B12813" s="4" t="s">
        <v>212</v>
      </c>
      <c r="C12813" s="4" t="s">
        <v>802</v>
      </c>
      <c r="D12813" s="4" t="n">
        <v>27</v>
      </c>
      <c r="E12813" s="3" t="s">
        <v>780</v>
      </c>
      <c r="F12813" s="4" t="s">
        <v>803</v>
      </c>
    </row>
    <row r="12814" customFormat="false" ht="15" hidden="false" customHeight="false" outlineLevel="0" collapsed="false">
      <c r="A12814" s="4" t="str">
        <f aca="false">B12814&amp;"|"&amp;C12814</f>
        <v>tdbR00001063 Val-GAC|27</v>
      </c>
      <c r="B12814" s="4" t="s">
        <v>212</v>
      </c>
      <c r="C12814" s="4" t="s">
        <v>804</v>
      </c>
      <c r="D12814" s="4" t="n">
        <v>28</v>
      </c>
      <c r="E12814" s="21" t="s">
        <v>772</v>
      </c>
      <c r="F12814" s="22" t="s">
        <v>805</v>
      </c>
    </row>
    <row r="12815" customFormat="false" ht="15" hidden="false" customHeight="false" outlineLevel="0" collapsed="false">
      <c r="A12815" s="4" t="str">
        <f aca="false">B12815&amp;"|"&amp;C12815</f>
        <v>tdbR00001063 Val-GAC|28</v>
      </c>
      <c r="B12815" s="4" t="s">
        <v>212</v>
      </c>
      <c r="C12815" s="4" t="s">
        <v>806</v>
      </c>
      <c r="D12815" s="4" t="n">
        <v>29</v>
      </c>
      <c r="E12815" s="21" t="s">
        <v>772</v>
      </c>
      <c r="F12815" s="22" t="s">
        <v>805</v>
      </c>
    </row>
    <row r="12816" customFormat="false" ht="15" hidden="false" customHeight="false" outlineLevel="0" collapsed="false">
      <c r="A12816" s="4" t="str">
        <f aca="false">B12816&amp;"|"&amp;C12816</f>
        <v>tdbR00001063 Val-GAC|29</v>
      </c>
      <c r="B12816" s="4" t="s">
        <v>212</v>
      </c>
      <c r="C12816" s="4" t="s">
        <v>807</v>
      </c>
      <c r="D12816" s="4" t="n">
        <v>30</v>
      </c>
      <c r="E12816" s="21" t="s">
        <v>780</v>
      </c>
      <c r="F12816" s="22" t="s">
        <v>805</v>
      </c>
    </row>
    <row r="12817" customFormat="false" ht="15" hidden="false" customHeight="false" outlineLevel="0" collapsed="false">
      <c r="A12817" s="4" t="str">
        <f aca="false">B12817&amp;"|"&amp;C12817</f>
        <v>tdbR00001063 Val-GAC|30</v>
      </c>
      <c r="B12817" s="4" t="s">
        <v>212</v>
      </c>
      <c r="C12817" s="4" t="s">
        <v>808</v>
      </c>
      <c r="D12817" s="4" t="n">
        <v>31</v>
      </c>
      <c r="E12817" s="21" t="s">
        <v>772</v>
      </c>
      <c r="F12817" s="22" t="s">
        <v>805</v>
      </c>
    </row>
    <row r="12818" customFormat="false" ht="15" hidden="false" customHeight="false" outlineLevel="0" collapsed="false">
      <c r="A12818" s="4" t="str">
        <f aca="false">B12818&amp;"|"&amp;C12818</f>
        <v>tdbR00001063 Val-GAC|31</v>
      </c>
      <c r="B12818" s="4" t="s">
        <v>212</v>
      </c>
      <c r="C12818" s="4" t="s">
        <v>809</v>
      </c>
      <c r="D12818" s="4" t="n">
        <v>32</v>
      </c>
      <c r="E12818" s="21" t="s">
        <v>772</v>
      </c>
      <c r="F12818" s="22" t="s">
        <v>805</v>
      </c>
    </row>
    <row r="12819" customFormat="false" ht="15" hidden="false" customHeight="false" outlineLevel="0" collapsed="false">
      <c r="A12819" s="4" t="str">
        <f aca="false">B12819&amp;"|"&amp;C12819</f>
        <v>tdbR00001063 Val-GAC|32</v>
      </c>
      <c r="B12819" s="4" t="s">
        <v>212</v>
      </c>
      <c r="C12819" s="4" t="s">
        <v>810</v>
      </c>
      <c r="D12819" s="4" t="n">
        <v>33</v>
      </c>
      <c r="E12819" s="19" t="s">
        <v>777</v>
      </c>
      <c r="F12819" s="20" t="s">
        <v>811</v>
      </c>
    </row>
    <row r="12820" customFormat="false" ht="15" hidden="false" customHeight="false" outlineLevel="0" collapsed="false">
      <c r="A12820" s="4" t="str">
        <f aca="false">B12820&amp;"|"&amp;C12820</f>
        <v>tdbR00001063 Val-GAC|33</v>
      </c>
      <c r="B12820" s="4" t="s">
        <v>212</v>
      </c>
      <c r="C12820" s="4" t="s">
        <v>812</v>
      </c>
      <c r="D12820" s="4" t="n">
        <v>34</v>
      </c>
      <c r="E12820" s="19" t="s">
        <v>777</v>
      </c>
      <c r="F12820" s="20" t="s">
        <v>811</v>
      </c>
    </row>
    <row r="12821" customFormat="false" ht="15" hidden="false" customHeight="false" outlineLevel="0" collapsed="false">
      <c r="A12821" s="4" t="str">
        <f aca="false">B12821&amp;"|"&amp;C12821</f>
        <v>tdbR00001063 Val-GAC|34</v>
      </c>
      <c r="B12821" s="4" t="s">
        <v>212</v>
      </c>
      <c r="C12821" s="4" t="s">
        <v>813</v>
      </c>
      <c r="D12821" s="4" t="n">
        <v>35</v>
      </c>
      <c r="E12821" s="19" t="s">
        <v>459</v>
      </c>
      <c r="F12821" s="20" t="s">
        <v>811</v>
      </c>
    </row>
    <row r="12822" customFormat="false" ht="15" hidden="false" customHeight="false" outlineLevel="0" collapsed="false">
      <c r="A12822" s="4" t="str">
        <f aca="false">B12822&amp;"|"&amp;C12822</f>
        <v>tdbR00001063 Val-GAC|35</v>
      </c>
      <c r="B12822" s="4" t="s">
        <v>212</v>
      </c>
      <c r="C12822" s="4" t="s">
        <v>814</v>
      </c>
      <c r="D12822" s="4" t="n">
        <v>36</v>
      </c>
      <c r="E12822" s="19" t="s">
        <v>780</v>
      </c>
      <c r="F12822" s="20" t="s">
        <v>811</v>
      </c>
    </row>
    <row r="12823" customFormat="false" ht="15" hidden="false" customHeight="false" outlineLevel="0" collapsed="false">
      <c r="A12823" s="4" t="str">
        <f aca="false">B12823&amp;"|"&amp;C12823</f>
        <v>tdbR00001063 Val-GAC|36</v>
      </c>
      <c r="B12823" s="4" t="s">
        <v>212</v>
      </c>
      <c r="C12823" s="4" t="s">
        <v>815</v>
      </c>
      <c r="D12823" s="4" t="n">
        <v>37</v>
      </c>
      <c r="E12823" s="19" t="s">
        <v>772</v>
      </c>
      <c r="F12823" s="20" t="s">
        <v>811</v>
      </c>
    </row>
    <row r="12824" customFormat="false" ht="15" hidden="false" customHeight="false" outlineLevel="0" collapsed="false">
      <c r="A12824" s="4" t="str">
        <f aca="false">B12824&amp;"|"&amp;C12824</f>
        <v>tdbR00001063 Val-GAC|37</v>
      </c>
      <c r="B12824" s="4" t="s">
        <v>212</v>
      </c>
      <c r="C12824" s="4" t="s">
        <v>816</v>
      </c>
      <c r="D12824" s="4" t="n">
        <v>38</v>
      </c>
      <c r="E12824" s="19" t="s">
        <v>780</v>
      </c>
      <c r="F12824" s="20" t="s">
        <v>811</v>
      </c>
    </row>
    <row r="12825" customFormat="false" ht="15" hidden="false" customHeight="false" outlineLevel="0" collapsed="false">
      <c r="A12825" s="4" t="str">
        <f aca="false">B12825&amp;"|"&amp;C12825</f>
        <v>tdbR00001063 Val-GAC|38</v>
      </c>
      <c r="B12825" s="4" t="s">
        <v>212</v>
      </c>
      <c r="C12825" s="4" t="s">
        <v>817</v>
      </c>
      <c r="D12825" s="4" t="n">
        <v>39</v>
      </c>
      <c r="E12825" s="19" t="s">
        <v>777</v>
      </c>
      <c r="F12825" s="20" t="s">
        <v>811</v>
      </c>
    </row>
    <row r="12826" customFormat="false" ht="15" hidden="false" customHeight="false" outlineLevel="0" collapsed="false">
      <c r="A12826" s="4" t="str">
        <f aca="false">B12826&amp;"|"&amp;C12826</f>
        <v>tdbR00001063 Val-GAC|39</v>
      </c>
      <c r="B12826" s="4" t="s">
        <v>212</v>
      </c>
      <c r="C12826" s="4" t="s">
        <v>818</v>
      </c>
      <c r="D12826" s="4" t="n">
        <v>40</v>
      </c>
      <c r="E12826" s="21" t="s">
        <v>459</v>
      </c>
      <c r="F12826" s="22" t="s">
        <v>805</v>
      </c>
    </row>
    <row r="12827" customFormat="false" ht="15" hidden="false" customHeight="false" outlineLevel="0" collapsed="false">
      <c r="A12827" s="4" t="str">
        <f aca="false">B12827&amp;"|"&amp;C12827</f>
        <v>tdbR00001063 Val-GAC|40</v>
      </c>
      <c r="B12827" s="4" t="s">
        <v>212</v>
      </c>
      <c r="C12827" s="4" t="s">
        <v>819</v>
      </c>
      <c r="D12827" s="4" t="n">
        <v>41</v>
      </c>
      <c r="E12827" s="21" t="s">
        <v>459</v>
      </c>
      <c r="F12827" s="22" t="s">
        <v>805</v>
      </c>
    </row>
    <row r="12828" customFormat="false" ht="15" hidden="false" customHeight="false" outlineLevel="0" collapsed="false">
      <c r="A12828" s="4" t="str">
        <f aca="false">B12828&amp;"|"&amp;C12828</f>
        <v>tdbR00001063 Val-GAC|41</v>
      </c>
      <c r="B12828" s="4" t="s">
        <v>212</v>
      </c>
      <c r="C12828" s="4" t="s">
        <v>820</v>
      </c>
      <c r="D12828" s="4" t="n">
        <v>42</v>
      </c>
      <c r="E12828" s="21" t="s">
        <v>777</v>
      </c>
      <c r="F12828" s="22" t="s">
        <v>805</v>
      </c>
    </row>
    <row r="12829" customFormat="false" ht="15" hidden="false" customHeight="false" outlineLevel="0" collapsed="false">
      <c r="A12829" s="4" t="str">
        <f aca="false">B12829&amp;"|"&amp;C12829</f>
        <v>tdbR00001063 Val-GAC|42</v>
      </c>
      <c r="B12829" s="4" t="s">
        <v>212</v>
      </c>
      <c r="C12829" s="4" t="s">
        <v>821</v>
      </c>
      <c r="D12829" s="4" t="n">
        <v>43</v>
      </c>
      <c r="E12829" s="21" t="s">
        <v>459</v>
      </c>
      <c r="F12829" s="22" t="s">
        <v>805</v>
      </c>
    </row>
    <row r="12830" customFormat="false" ht="15" hidden="false" customHeight="false" outlineLevel="0" collapsed="false">
      <c r="A12830" s="4" t="str">
        <f aca="false">B12830&amp;"|"&amp;C12830</f>
        <v>tdbR00001063 Val-GAC|43</v>
      </c>
      <c r="B12830" s="4" t="s">
        <v>212</v>
      </c>
      <c r="C12830" s="4" t="s">
        <v>822</v>
      </c>
      <c r="D12830" s="4" t="n">
        <v>44</v>
      </c>
      <c r="E12830" s="21" t="s">
        <v>459</v>
      </c>
      <c r="F12830" s="22" t="s">
        <v>805</v>
      </c>
    </row>
    <row r="12831" customFormat="false" ht="15" hidden="false" customHeight="false" outlineLevel="0" collapsed="false">
      <c r="A12831" s="4" t="str">
        <f aca="false">B12831&amp;"|"&amp;C12831</f>
        <v>tdbR00001063 Val-GAC|44</v>
      </c>
      <c r="B12831" s="4" t="s">
        <v>212</v>
      </c>
      <c r="C12831" s="4" t="s">
        <v>823</v>
      </c>
      <c r="D12831" s="4" t="n">
        <v>45</v>
      </c>
      <c r="E12831" s="19" t="s">
        <v>459</v>
      </c>
      <c r="F12831" s="20" t="s">
        <v>824</v>
      </c>
    </row>
    <row r="12832" customFormat="false" ht="15" hidden="false" customHeight="false" outlineLevel="0" collapsed="false">
      <c r="A12832" s="4" t="str">
        <f aca="false">B12832&amp;"|"&amp;C12832</f>
        <v>tdbR00001063 Val-GAC|45</v>
      </c>
      <c r="B12832" s="4" t="s">
        <v>212</v>
      </c>
      <c r="C12832" s="4" t="s">
        <v>825</v>
      </c>
      <c r="D12832" s="4" t="n">
        <v>46</v>
      </c>
      <c r="E12832" s="19" t="s">
        <v>459</v>
      </c>
      <c r="F12832" s="20" t="s">
        <v>824</v>
      </c>
    </row>
    <row r="12833" customFormat="false" ht="15" hidden="false" customHeight="false" outlineLevel="0" collapsed="false">
      <c r="A12833" s="4" t="str">
        <f aca="false">B12833&amp;"|"&amp;C12833</f>
        <v>tdbR00001063 Val-GAC|46</v>
      </c>
      <c r="B12833" s="4" t="s">
        <v>212</v>
      </c>
      <c r="C12833" s="4" t="s">
        <v>826</v>
      </c>
      <c r="D12833" s="4" t="n">
        <v>47</v>
      </c>
      <c r="E12833" s="19" t="s">
        <v>459</v>
      </c>
      <c r="F12833" s="20" t="s">
        <v>824</v>
      </c>
    </row>
    <row r="12834" customFormat="false" ht="15" hidden="false" customHeight="false" outlineLevel="0" collapsed="false">
      <c r="A12834" s="4" t="str">
        <f aca="false">B12834&amp;"|"&amp;C12834</f>
        <v>tdbR00001063 Val-GAC|47</v>
      </c>
      <c r="B12834" s="4" t="s">
        <v>212</v>
      </c>
      <c r="C12834" s="4" t="s">
        <v>827</v>
      </c>
      <c r="D12834" s="4" t="n">
        <v>48</v>
      </c>
      <c r="E12834" s="19" t="s">
        <v>777</v>
      </c>
      <c r="F12834" s="20" t="s">
        <v>824</v>
      </c>
    </row>
    <row r="12835" customFormat="false" ht="15" hidden="false" customHeight="false" outlineLevel="0" collapsed="false">
      <c r="A12835" s="4" t="str">
        <f aca="false">B12835&amp;"|"&amp;C12835</f>
        <v>tdbR00001063 Val-GAC|48</v>
      </c>
      <c r="B12835" s="4" t="s">
        <v>212</v>
      </c>
      <c r="C12835" s="4" t="s">
        <v>828</v>
      </c>
      <c r="D12835" s="4" t="n">
        <v>49</v>
      </c>
      <c r="E12835" s="19" t="s">
        <v>772</v>
      </c>
      <c r="F12835" s="20" t="s">
        <v>824</v>
      </c>
    </row>
    <row r="12836" customFormat="false" ht="15" hidden="false" customHeight="false" outlineLevel="0" collapsed="false">
      <c r="A12836" s="4" t="str">
        <f aca="false">B12836&amp;"|"&amp;C12836</f>
        <v>tdbR00001063 Val-GAC|49</v>
      </c>
      <c r="B12836" s="4" t="s">
        <v>212</v>
      </c>
      <c r="C12836" s="4" t="s">
        <v>829</v>
      </c>
      <c r="D12836" s="4" t="n">
        <v>50</v>
      </c>
      <c r="E12836" s="23" t="s">
        <v>459</v>
      </c>
      <c r="F12836" s="10" t="s">
        <v>830</v>
      </c>
    </row>
    <row r="12837" customFormat="false" ht="15" hidden="false" customHeight="false" outlineLevel="0" collapsed="false">
      <c r="A12837" s="4" t="str">
        <f aca="false">B12837&amp;"|"&amp;C12837</f>
        <v>tdbR00001063 Val-GAC|50</v>
      </c>
      <c r="B12837" s="4" t="s">
        <v>212</v>
      </c>
      <c r="C12837" s="4" t="s">
        <v>831</v>
      </c>
      <c r="D12837" s="4" t="n">
        <v>51</v>
      </c>
      <c r="E12837" s="23" t="s">
        <v>459</v>
      </c>
      <c r="F12837" s="10" t="s">
        <v>830</v>
      </c>
    </row>
    <row r="12838" customFormat="false" ht="15" hidden="false" customHeight="false" outlineLevel="0" collapsed="false">
      <c r="A12838" s="4" t="str">
        <f aca="false">B12838&amp;"|"&amp;C12838</f>
        <v>tdbR00001063 Val-GAC|51</v>
      </c>
      <c r="B12838" s="4" t="s">
        <v>212</v>
      </c>
      <c r="C12838" s="4" t="s">
        <v>832</v>
      </c>
      <c r="D12838" s="4" t="n">
        <v>52</v>
      </c>
      <c r="E12838" s="23" t="s">
        <v>777</v>
      </c>
      <c r="F12838" s="10" t="s">
        <v>830</v>
      </c>
    </row>
    <row r="12839" customFormat="false" ht="15" hidden="false" customHeight="false" outlineLevel="0" collapsed="false">
      <c r="A12839" s="4" t="str">
        <f aca="false">B12839&amp;"|"&amp;C12839</f>
        <v>tdbR00001063 Val-GAC|52</v>
      </c>
      <c r="B12839" s="4" t="s">
        <v>212</v>
      </c>
      <c r="C12839" s="4" t="s">
        <v>833</v>
      </c>
      <c r="D12839" s="4" t="n">
        <v>53</v>
      </c>
      <c r="E12839" s="23" t="s">
        <v>459</v>
      </c>
      <c r="F12839" s="10" t="s">
        <v>830</v>
      </c>
    </row>
    <row r="12840" customFormat="false" ht="15" hidden="false" customHeight="false" outlineLevel="0" collapsed="false">
      <c r="A12840" s="4" t="str">
        <f aca="false">B12840&amp;"|"&amp;C12840</f>
        <v>tdbR00001063 Val-GAC|53</v>
      </c>
      <c r="B12840" s="4" t="s">
        <v>212</v>
      </c>
      <c r="C12840" s="4" t="s">
        <v>834</v>
      </c>
      <c r="D12840" s="4" t="n">
        <v>54</v>
      </c>
      <c r="E12840" s="23" t="s">
        <v>459</v>
      </c>
      <c r="F12840" s="10" t="s">
        <v>830</v>
      </c>
    </row>
    <row r="12841" customFormat="false" ht="15" hidden="false" customHeight="false" outlineLevel="0" collapsed="false">
      <c r="A12841" s="4" t="str">
        <f aca="false">B12841&amp;"|"&amp;C12841</f>
        <v>tdbR00001063 Val-GAC|54</v>
      </c>
      <c r="B12841" s="4" t="s">
        <v>212</v>
      </c>
      <c r="C12841" s="4" t="s">
        <v>835</v>
      </c>
      <c r="D12841" s="4" t="n">
        <v>55</v>
      </c>
      <c r="E12841" s="19" t="s">
        <v>777</v>
      </c>
      <c r="F12841" s="20" t="s">
        <v>836</v>
      </c>
    </row>
    <row r="12842" customFormat="false" ht="15" hidden="false" customHeight="false" outlineLevel="0" collapsed="false">
      <c r="A12842" s="4" t="str">
        <f aca="false">B12842&amp;"|"&amp;C12842</f>
        <v>tdbR00001063 Val-GAC|55</v>
      </c>
      <c r="B12842" s="4" t="s">
        <v>212</v>
      </c>
      <c r="C12842" s="4" t="s">
        <v>837</v>
      </c>
      <c r="D12842" s="4" t="n">
        <v>56</v>
      </c>
      <c r="E12842" s="19" t="s">
        <v>777</v>
      </c>
      <c r="F12842" s="20" t="s">
        <v>836</v>
      </c>
    </row>
    <row r="12843" customFormat="false" ht="15" hidden="false" customHeight="false" outlineLevel="0" collapsed="false">
      <c r="A12843" s="4" t="str">
        <f aca="false">B12843&amp;"|"&amp;C12843</f>
        <v>tdbR00001063 Val-GAC|56</v>
      </c>
      <c r="B12843" s="4" t="s">
        <v>212</v>
      </c>
      <c r="C12843" s="4" t="s">
        <v>838</v>
      </c>
      <c r="D12843" s="4" t="n">
        <v>57</v>
      </c>
      <c r="E12843" s="19" t="s">
        <v>772</v>
      </c>
      <c r="F12843" s="20" t="s">
        <v>836</v>
      </c>
    </row>
    <row r="12844" customFormat="false" ht="15" hidden="false" customHeight="false" outlineLevel="0" collapsed="false">
      <c r="A12844" s="4" t="str">
        <f aca="false">B12844&amp;"|"&amp;C12844</f>
        <v>tdbR00001063 Val-GAC|57</v>
      </c>
      <c r="B12844" s="4" t="s">
        <v>212</v>
      </c>
      <c r="C12844" s="4" t="s">
        <v>839</v>
      </c>
      <c r="D12844" s="4" t="n">
        <v>58</v>
      </c>
      <c r="E12844" s="19" t="s">
        <v>459</v>
      </c>
      <c r="F12844" s="20" t="s">
        <v>836</v>
      </c>
    </row>
    <row r="12845" customFormat="false" ht="15" hidden="false" customHeight="false" outlineLevel="0" collapsed="false">
      <c r="A12845" s="4" t="str">
        <f aca="false">B12845&amp;"|"&amp;C12845</f>
        <v>tdbR00001063 Val-GAC|58</v>
      </c>
      <c r="B12845" s="4" t="s">
        <v>212</v>
      </c>
      <c r="C12845" s="4" t="s">
        <v>840</v>
      </c>
      <c r="D12845" s="4" t="n">
        <v>59</v>
      </c>
      <c r="E12845" s="19" t="s">
        <v>780</v>
      </c>
      <c r="F12845" s="20" t="s">
        <v>836</v>
      </c>
    </row>
    <row r="12846" customFormat="false" ht="15" hidden="false" customHeight="false" outlineLevel="0" collapsed="false">
      <c r="A12846" s="4" t="str">
        <f aca="false">B12846&amp;"|"&amp;C12846</f>
        <v>tdbR00001063 Val-GAC|59</v>
      </c>
      <c r="B12846" s="4" t="s">
        <v>212</v>
      </c>
      <c r="C12846" s="4" t="s">
        <v>841</v>
      </c>
      <c r="D12846" s="4" t="n">
        <v>60</v>
      </c>
      <c r="E12846" s="19" t="s">
        <v>459</v>
      </c>
      <c r="F12846" s="20" t="s">
        <v>836</v>
      </c>
    </row>
    <row r="12847" customFormat="false" ht="15" hidden="false" customHeight="false" outlineLevel="0" collapsed="false">
      <c r="A12847" s="4" t="str">
        <f aca="false">B12847&amp;"|"&amp;C12847</f>
        <v>tdbR00001063 Val-GAC|60</v>
      </c>
      <c r="B12847" s="4" t="s">
        <v>212</v>
      </c>
      <c r="C12847" s="4" t="s">
        <v>842</v>
      </c>
      <c r="D12847" s="4" t="n">
        <v>61</v>
      </c>
      <c r="E12847" s="19" t="s">
        <v>777</v>
      </c>
      <c r="F12847" s="20" t="s">
        <v>836</v>
      </c>
    </row>
    <row r="12848" customFormat="false" ht="15" hidden="false" customHeight="false" outlineLevel="0" collapsed="false">
      <c r="A12848" s="4" t="str">
        <f aca="false">B12848&amp;"|"&amp;C12848</f>
        <v>tdbR00001063 Val-GAC|61</v>
      </c>
      <c r="B12848" s="4" t="s">
        <v>212</v>
      </c>
      <c r="C12848" s="4" t="s">
        <v>843</v>
      </c>
      <c r="D12848" s="4" t="n">
        <v>62</v>
      </c>
      <c r="E12848" s="23" t="s">
        <v>772</v>
      </c>
      <c r="F12848" s="10" t="s">
        <v>830</v>
      </c>
    </row>
    <row r="12849" customFormat="false" ht="15" hidden="false" customHeight="false" outlineLevel="0" collapsed="false">
      <c r="A12849" s="4" t="str">
        <f aca="false">B12849&amp;"|"&amp;C12849</f>
        <v>tdbR00001063 Val-GAC|62</v>
      </c>
      <c r="B12849" s="4" t="s">
        <v>212</v>
      </c>
      <c r="C12849" s="4" t="s">
        <v>844</v>
      </c>
      <c r="D12849" s="4" t="n">
        <v>63</v>
      </c>
      <c r="E12849" s="23" t="s">
        <v>772</v>
      </c>
      <c r="F12849" s="10" t="s">
        <v>830</v>
      </c>
    </row>
    <row r="12850" customFormat="false" ht="15" hidden="false" customHeight="false" outlineLevel="0" collapsed="false">
      <c r="A12850" s="4" t="str">
        <f aca="false">B12850&amp;"|"&amp;C12850</f>
        <v>tdbR00001063 Val-GAC|63</v>
      </c>
      <c r="B12850" s="4" t="s">
        <v>212</v>
      </c>
      <c r="C12850" s="4" t="s">
        <v>845</v>
      </c>
      <c r="D12850" s="4" t="n">
        <v>64</v>
      </c>
      <c r="E12850" s="23" t="s">
        <v>780</v>
      </c>
      <c r="F12850" s="10" t="s">
        <v>830</v>
      </c>
    </row>
    <row r="12851" customFormat="false" ht="15" hidden="false" customHeight="false" outlineLevel="0" collapsed="false">
      <c r="A12851" s="4" t="str">
        <f aca="false">B12851&amp;"|"&amp;C12851</f>
        <v>tdbR00001063 Val-GAC|64</v>
      </c>
      <c r="B12851" s="4" t="s">
        <v>212</v>
      </c>
      <c r="C12851" s="4" t="s">
        <v>846</v>
      </c>
      <c r="D12851" s="4" t="n">
        <v>65</v>
      </c>
      <c r="E12851" s="23" t="s">
        <v>772</v>
      </c>
      <c r="F12851" s="10" t="s">
        <v>830</v>
      </c>
    </row>
    <row r="12852" customFormat="false" ht="15" hidden="false" customHeight="false" outlineLevel="0" collapsed="false">
      <c r="A12852" s="4" t="str">
        <f aca="false">B12852&amp;"|"&amp;C12852</f>
        <v>tdbR00001063 Val-GAC|65</v>
      </c>
      <c r="B12852" s="4" t="s">
        <v>212</v>
      </c>
      <c r="C12852" s="4" t="s">
        <v>847</v>
      </c>
      <c r="D12852" s="4" t="n">
        <v>66</v>
      </c>
      <c r="E12852" s="23" t="s">
        <v>777</v>
      </c>
      <c r="F12852" s="10" t="s">
        <v>830</v>
      </c>
    </row>
    <row r="12853" customFormat="false" ht="15" hidden="false" customHeight="false" outlineLevel="0" collapsed="false">
      <c r="A12853" s="4" t="str">
        <f aca="false">B12853&amp;"|"&amp;C12853</f>
        <v>tdbR00001063 Val-GAC|66</v>
      </c>
      <c r="B12853" s="4" t="s">
        <v>212</v>
      </c>
      <c r="C12853" s="4" t="s">
        <v>848</v>
      </c>
      <c r="D12853" s="4" t="n">
        <v>67</v>
      </c>
      <c r="E12853" s="17" t="s">
        <v>777</v>
      </c>
      <c r="F12853" s="18" t="s">
        <v>768</v>
      </c>
    </row>
    <row r="12854" customFormat="false" ht="15" hidden="false" customHeight="false" outlineLevel="0" collapsed="false">
      <c r="A12854" s="4" t="str">
        <f aca="false">B12854&amp;"|"&amp;C12854</f>
        <v>tdbR00001063 Val-GAC|67</v>
      </c>
      <c r="B12854" s="4" t="s">
        <v>212</v>
      </c>
      <c r="C12854" s="4" t="s">
        <v>849</v>
      </c>
      <c r="D12854" s="4" t="n">
        <v>68</v>
      </c>
      <c r="E12854" s="17" t="s">
        <v>780</v>
      </c>
      <c r="F12854" s="18" t="s">
        <v>768</v>
      </c>
    </row>
    <row r="12855" customFormat="false" ht="15" hidden="false" customHeight="false" outlineLevel="0" collapsed="false">
      <c r="A12855" s="4" t="str">
        <f aca="false">B12855&amp;"|"&amp;C12855</f>
        <v>tdbR00001063 Val-GAC|68</v>
      </c>
      <c r="B12855" s="4" t="s">
        <v>212</v>
      </c>
      <c r="C12855" s="4" t="s">
        <v>850</v>
      </c>
      <c r="D12855" s="4" t="n">
        <v>69</v>
      </c>
      <c r="E12855" s="17" t="s">
        <v>459</v>
      </c>
      <c r="F12855" s="18" t="s">
        <v>768</v>
      </c>
    </row>
    <row r="12856" customFormat="false" ht="15" hidden="false" customHeight="false" outlineLevel="0" collapsed="false">
      <c r="A12856" s="4" t="str">
        <f aca="false">B12856&amp;"|"&amp;C12856</f>
        <v>tdbR00001063 Val-GAC|69</v>
      </c>
      <c r="B12856" s="4" t="s">
        <v>212</v>
      </c>
      <c r="C12856" s="4" t="s">
        <v>851</v>
      </c>
      <c r="D12856" s="4" t="n">
        <v>70</v>
      </c>
      <c r="E12856" s="17" t="s">
        <v>780</v>
      </c>
      <c r="F12856" s="18" t="s">
        <v>768</v>
      </c>
    </row>
    <row r="12857" customFormat="false" ht="15" hidden="false" customHeight="false" outlineLevel="0" collapsed="false">
      <c r="A12857" s="4" t="str">
        <f aca="false">B12857&amp;"|"&amp;C12857</f>
        <v>tdbR00001063 Val-GAC|70</v>
      </c>
      <c r="B12857" s="4" t="s">
        <v>212</v>
      </c>
      <c r="C12857" s="4" t="s">
        <v>852</v>
      </c>
      <c r="D12857" s="4" t="n">
        <v>71</v>
      </c>
      <c r="E12857" s="17" t="s">
        <v>772</v>
      </c>
      <c r="F12857" s="18" t="s">
        <v>768</v>
      </c>
    </row>
    <row r="12858" customFormat="false" ht="15" hidden="false" customHeight="false" outlineLevel="0" collapsed="false">
      <c r="A12858" s="4" t="str">
        <f aca="false">B12858&amp;"|"&amp;C12858</f>
        <v>tdbR00001063 Val-GAC|71</v>
      </c>
      <c r="B12858" s="4" t="s">
        <v>212</v>
      </c>
      <c r="C12858" s="4" t="s">
        <v>853</v>
      </c>
      <c r="D12858" s="4" t="n">
        <v>72</v>
      </c>
      <c r="E12858" s="17" t="s">
        <v>459</v>
      </c>
      <c r="F12858" s="18" t="s">
        <v>768</v>
      </c>
    </row>
    <row r="12859" customFormat="false" ht="15" hidden="false" customHeight="false" outlineLevel="0" collapsed="false">
      <c r="A12859" s="4" t="str">
        <f aca="false">B12859&amp;"|"&amp;C12859</f>
        <v>tdbR00001063 Val-GAC|72</v>
      </c>
      <c r="B12859" s="4" t="s">
        <v>212</v>
      </c>
      <c r="C12859" s="4" t="s">
        <v>854</v>
      </c>
      <c r="D12859" s="4" t="n">
        <v>73</v>
      </c>
      <c r="E12859" s="17" t="s">
        <v>772</v>
      </c>
      <c r="F12859" s="18" t="s">
        <v>768</v>
      </c>
    </row>
    <row r="12860" customFormat="false" ht="15" hidden="false" customHeight="false" outlineLevel="0" collapsed="false">
      <c r="A12860" s="4" t="str">
        <f aca="false">B12860&amp;"|"&amp;C12860</f>
        <v>tdbR00001064 Val-GAC|1</v>
      </c>
      <c r="B12860" s="4" t="s">
        <v>213</v>
      </c>
      <c r="C12860" s="4" t="s">
        <v>767</v>
      </c>
      <c r="D12860" s="4" t="n">
        <v>1</v>
      </c>
      <c r="E12860" s="17" t="s">
        <v>459</v>
      </c>
      <c r="F12860" s="18" t="s">
        <v>768</v>
      </c>
    </row>
    <row r="12861" customFormat="false" ht="15" hidden="false" customHeight="false" outlineLevel="0" collapsed="false">
      <c r="A12861" s="4" t="str">
        <f aca="false">B12861&amp;"|"&amp;C12861</f>
        <v>tdbR00001064 Val-GAC|2</v>
      </c>
      <c r="B12861" s="4" t="s">
        <v>213</v>
      </c>
      <c r="C12861" s="4" t="s">
        <v>769</v>
      </c>
      <c r="D12861" s="4" t="n">
        <v>2</v>
      </c>
      <c r="E12861" s="17" t="s">
        <v>772</v>
      </c>
      <c r="F12861" s="18" t="s">
        <v>768</v>
      </c>
    </row>
    <row r="12862" customFormat="false" ht="15" hidden="false" customHeight="false" outlineLevel="0" collapsed="false">
      <c r="A12862" s="4" t="str">
        <f aca="false">B12862&amp;"|"&amp;C12862</f>
        <v>tdbR00001064 Val-GAC|3</v>
      </c>
      <c r="B12862" s="4" t="s">
        <v>213</v>
      </c>
      <c r="C12862" s="4" t="s">
        <v>770</v>
      </c>
      <c r="D12862" s="4" t="n">
        <v>3</v>
      </c>
      <c r="E12862" s="17" t="s">
        <v>459</v>
      </c>
      <c r="F12862" s="18" t="s">
        <v>768</v>
      </c>
    </row>
    <row r="12863" customFormat="false" ht="15" hidden="false" customHeight="false" outlineLevel="0" collapsed="false">
      <c r="A12863" s="4" t="str">
        <f aca="false">B12863&amp;"|"&amp;C12863</f>
        <v>tdbR00001064 Val-GAC|4</v>
      </c>
      <c r="B12863" s="4" t="s">
        <v>213</v>
      </c>
      <c r="C12863" s="4" t="s">
        <v>771</v>
      </c>
      <c r="D12863" s="4" t="n">
        <v>4</v>
      </c>
      <c r="E12863" s="17" t="s">
        <v>777</v>
      </c>
      <c r="F12863" s="18" t="s">
        <v>768</v>
      </c>
    </row>
    <row r="12864" customFormat="false" ht="15" hidden="false" customHeight="false" outlineLevel="0" collapsed="false">
      <c r="A12864" s="4" t="str">
        <f aca="false">B12864&amp;"|"&amp;C12864</f>
        <v>tdbR00001064 Val-GAC|5</v>
      </c>
      <c r="B12864" s="4" t="s">
        <v>213</v>
      </c>
      <c r="C12864" s="4" t="s">
        <v>773</v>
      </c>
      <c r="D12864" s="4" t="n">
        <v>5</v>
      </c>
      <c r="E12864" s="17" t="s">
        <v>772</v>
      </c>
      <c r="F12864" s="18" t="s">
        <v>768</v>
      </c>
    </row>
    <row r="12865" customFormat="false" ht="15" hidden="false" customHeight="false" outlineLevel="0" collapsed="false">
      <c r="A12865" s="4" t="str">
        <f aca="false">B12865&amp;"|"&amp;C12865</f>
        <v>tdbR00001064 Val-GAC|6</v>
      </c>
      <c r="B12865" s="4" t="s">
        <v>213</v>
      </c>
      <c r="C12865" s="4" t="s">
        <v>774</v>
      </c>
      <c r="D12865" s="4" t="n">
        <v>6</v>
      </c>
      <c r="E12865" s="17" t="s">
        <v>772</v>
      </c>
      <c r="F12865" s="18" t="s">
        <v>768</v>
      </c>
    </row>
    <row r="12866" customFormat="false" ht="15" hidden="false" customHeight="false" outlineLevel="0" collapsed="false">
      <c r="A12866" s="4" t="str">
        <f aca="false">B12866&amp;"|"&amp;C12866</f>
        <v>tdbR00001064 Val-GAC|7</v>
      </c>
      <c r="B12866" s="4" t="s">
        <v>213</v>
      </c>
      <c r="C12866" s="4" t="s">
        <v>775</v>
      </c>
      <c r="D12866" s="4" t="n">
        <v>7</v>
      </c>
      <c r="E12866" s="17" t="s">
        <v>459</v>
      </c>
      <c r="F12866" s="18" t="s">
        <v>768</v>
      </c>
    </row>
    <row r="12867" customFormat="false" ht="15" hidden="false" customHeight="false" outlineLevel="0" collapsed="false">
      <c r="A12867" s="4" t="str">
        <f aca="false">B12867&amp;"|"&amp;C12867</f>
        <v>tdbR00001064 Val-GAC|8</v>
      </c>
      <c r="B12867" s="4" t="s">
        <v>213</v>
      </c>
      <c r="C12867" s="4" t="s">
        <v>776</v>
      </c>
      <c r="D12867" s="4" t="n">
        <v>8</v>
      </c>
      <c r="E12867" s="3" t="s">
        <v>777</v>
      </c>
      <c r="F12867" s="4" t="s">
        <v>778</v>
      </c>
    </row>
    <row r="12868" customFormat="false" ht="15" hidden="false" customHeight="false" outlineLevel="0" collapsed="false">
      <c r="A12868" s="4" t="str">
        <f aca="false">B12868&amp;"|"&amp;C12868</f>
        <v>tdbR00001064 Val-GAC|9</v>
      </c>
      <c r="B12868" s="4" t="s">
        <v>213</v>
      </c>
      <c r="C12868" s="4" t="s">
        <v>779</v>
      </c>
      <c r="D12868" s="4" t="n">
        <v>9</v>
      </c>
      <c r="E12868" s="3" t="s">
        <v>780</v>
      </c>
      <c r="F12868" s="4" t="s">
        <v>781</v>
      </c>
    </row>
    <row r="12869" customFormat="false" ht="15" hidden="false" customHeight="false" outlineLevel="0" collapsed="false">
      <c r="A12869" s="4" t="str">
        <f aca="false">B12869&amp;"|"&amp;C12869</f>
        <v>tdbR00001064 Val-GAC|10</v>
      </c>
      <c r="B12869" s="4" t="s">
        <v>213</v>
      </c>
      <c r="C12869" s="4" t="s">
        <v>782</v>
      </c>
      <c r="D12869" s="4" t="n">
        <v>10</v>
      </c>
      <c r="E12869" s="8" t="s">
        <v>459</v>
      </c>
      <c r="F12869" s="7" t="s">
        <v>783</v>
      </c>
    </row>
    <row r="12870" customFormat="false" ht="15" hidden="false" customHeight="false" outlineLevel="0" collapsed="false">
      <c r="A12870" s="4" t="str">
        <f aca="false">B12870&amp;"|"&amp;C12870</f>
        <v>tdbR00001064 Val-GAC|11</v>
      </c>
      <c r="B12870" s="4" t="s">
        <v>213</v>
      </c>
      <c r="C12870" s="4" t="s">
        <v>784</v>
      </c>
      <c r="D12870" s="4" t="n">
        <v>11</v>
      </c>
      <c r="E12870" s="8" t="s">
        <v>772</v>
      </c>
      <c r="F12870" s="7" t="s">
        <v>783</v>
      </c>
    </row>
    <row r="12871" customFormat="false" ht="15" hidden="false" customHeight="false" outlineLevel="0" collapsed="false">
      <c r="A12871" s="4" t="str">
        <f aca="false">B12871&amp;"|"&amp;C12871</f>
        <v>tdbR00001064 Val-GAC|12</v>
      </c>
      <c r="B12871" s="4" t="s">
        <v>213</v>
      </c>
      <c r="C12871" s="4" t="s">
        <v>785</v>
      </c>
      <c r="D12871" s="4" t="n">
        <v>12</v>
      </c>
      <c r="E12871" s="8" t="s">
        <v>777</v>
      </c>
      <c r="F12871" s="7" t="s">
        <v>783</v>
      </c>
    </row>
    <row r="12872" customFormat="false" ht="15" hidden="false" customHeight="false" outlineLevel="0" collapsed="false">
      <c r="A12872" s="4" t="str">
        <f aca="false">B12872&amp;"|"&amp;C12872</f>
        <v>tdbR00001064 Val-GAC|13</v>
      </c>
      <c r="B12872" s="4" t="s">
        <v>213</v>
      </c>
      <c r="C12872" s="4" t="s">
        <v>786</v>
      </c>
      <c r="D12872" s="4" t="n">
        <v>13</v>
      </c>
      <c r="E12872" s="8" t="s">
        <v>772</v>
      </c>
      <c r="F12872" s="7" t="s">
        <v>783</v>
      </c>
    </row>
    <row r="12873" customFormat="false" ht="15" hidden="false" customHeight="false" outlineLevel="0" collapsed="false">
      <c r="A12873" s="4" t="str">
        <f aca="false">B12873&amp;"|"&amp;C12873</f>
        <v>tdbR00001064 Val-GAC|14</v>
      </c>
      <c r="B12873" s="4" t="s">
        <v>213</v>
      </c>
      <c r="C12873" s="4" t="s">
        <v>787</v>
      </c>
      <c r="D12873" s="4" t="n">
        <v>14</v>
      </c>
      <c r="E12873" s="19" t="s">
        <v>780</v>
      </c>
      <c r="F12873" s="20" t="s">
        <v>788</v>
      </c>
    </row>
    <row r="12874" customFormat="false" ht="15" hidden="false" customHeight="false" outlineLevel="0" collapsed="false">
      <c r="A12874" s="4" t="str">
        <f aca="false">B12874&amp;"|"&amp;C12874</f>
        <v>tdbR00001064 Val-GAC|15</v>
      </c>
      <c r="B12874" s="4" t="s">
        <v>213</v>
      </c>
      <c r="C12874" s="4" t="s">
        <v>789</v>
      </c>
      <c r="D12874" s="4" t="n">
        <v>15</v>
      </c>
      <c r="E12874" s="19" t="s">
        <v>459</v>
      </c>
      <c r="F12874" s="20" t="s">
        <v>788</v>
      </c>
    </row>
    <row r="12875" customFormat="false" ht="15" hidden="false" customHeight="false" outlineLevel="0" collapsed="false">
      <c r="A12875" s="4" t="str">
        <f aca="false">B12875&amp;"|"&amp;C12875</f>
        <v>tdbR00001064 Val-GAC|16</v>
      </c>
      <c r="B12875" s="4" t="s">
        <v>213</v>
      </c>
      <c r="C12875" s="4" t="s">
        <v>790</v>
      </c>
      <c r="D12875" s="4" t="n">
        <v>16</v>
      </c>
      <c r="E12875" s="19" t="s">
        <v>777</v>
      </c>
      <c r="F12875" s="20" t="s">
        <v>788</v>
      </c>
    </row>
    <row r="12876" customFormat="false" ht="15" hidden="false" customHeight="false" outlineLevel="0" collapsed="false">
      <c r="A12876" s="4" t="str">
        <f aca="false">B12876&amp;"|"&amp;C12876</f>
        <v>tdbR00001064 Val-GAC|17</v>
      </c>
      <c r="B12876" s="4" t="s">
        <v>213</v>
      </c>
      <c r="C12876" s="4" t="s">
        <v>791</v>
      </c>
      <c r="D12876" s="4" t="n">
        <v>17</v>
      </c>
      <c r="E12876" s="19" t="s">
        <v>777</v>
      </c>
      <c r="F12876" s="20" t="s">
        <v>788</v>
      </c>
    </row>
    <row r="12877" customFormat="false" ht="15" hidden="false" customHeight="false" outlineLevel="0" collapsed="false">
      <c r="A12877" s="4" t="str">
        <f aca="false">B12877&amp;"|"&amp;C12877</f>
        <v>tdbR00001064 Val-GAC|18</v>
      </c>
      <c r="B12877" s="4" t="s">
        <v>213</v>
      </c>
      <c r="C12877" s="4" t="s">
        <v>793</v>
      </c>
      <c r="D12877" s="4" t="n">
        <v>18</v>
      </c>
      <c r="E12877" s="19" t="s">
        <v>459</v>
      </c>
      <c r="F12877" s="20" t="s">
        <v>788</v>
      </c>
    </row>
    <row r="12878" customFormat="false" ht="15" hidden="false" customHeight="false" outlineLevel="0" collapsed="false">
      <c r="A12878" s="4" t="str">
        <f aca="false">B12878&amp;"|"&amp;C12878</f>
        <v>tdbR00001064 Val-GAC|19</v>
      </c>
      <c r="B12878" s="4" t="s">
        <v>213</v>
      </c>
      <c r="C12878" s="4" t="s">
        <v>794</v>
      </c>
      <c r="D12878" s="4" t="n">
        <v>19</v>
      </c>
      <c r="E12878" s="19" t="s">
        <v>459</v>
      </c>
      <c r="F12878" s="20" t="s">
        <v>788</v>
      </c>
    </row>
    <row r="12879" customFormat="false" ht="15" hidden="false" customHeight="false" outlineLevel="0" collapsed="false">
      <c r="A12879" s="4" t="str">
        <f aca="false">B12879&amp;"|"&amp;C12879</f>
        <v>tdbR00001064 Val-GAC|20</v>
      </c>
      <c r="B12879" s="4" t="s">
        <v>213</v>
      </c>
      <c r="C12879" s="4" t="s">
        <v>795</v>
      </c>
      <c r="D12879" s="4" t="n">
        <v>20</v>
      </c>
      <c r="E12879" s="19" t="s">
        <v>777</v>
      </c>
      <c r="F12879" s="20" t="s">
        <v>788</v>
      </c>
    </row>
    <row r="12880" customFormat="false" ht="15" hidden="false" customHeight="false" outlineLevel="0" collapsed="false">
      <c r="A12880" s="4" t="str">
        <f aca="false">B12880&amp;"|"&amp;C12880</f>
        <v>tdbR00001064 Val-GAC|20a</v>
      </c>
      <c r="B12880" s="4" t="s">
        <v>213</v>
      </c>
      <c r="C12880" s="4" t="s">
        <v>796</v>
      </c>
      <c r="D12880" s="4" t="n">
        <v>21</v>
      </c>
      <c r="E12880" s="19" t="s">
        <v>777</v>
      </c>
      <c r="F12880" s="20" t="s">
        <v>788</v>
      </c>
    </row>
    <row r="12881" customFormat="false" ht="15" hidden="false" customHeight="false" outlineLevel="0" collapsed="false">
      <c r="A12881" s="4" t="str">
        <f aca="false">B12881&amp;"|"&amp;C12881</f>
        <v>tdbR00001064 Val-GAC|21</v>
      </c>
      <c r="B12881" s="4" t="s">
        <v>213</v>
      </c>
      <c r="C12881" s="4" t="s">
        <v>797</v>
      </c>
      <c r="D12881" s="4" t="n">
        <v>22</v>
      </c>
      <c r="E12881" s="19" t="s">
        <v>780</v>
      </c>
      <c r="F12881" s="20" t="s">
        <v>788</v>
      </c>
    </row>
    <row r="12882" customFormat="false" ht="15" hidden="false" customHeight="false" outlineLevel="0" collapsed="false">
      <c r="A12882" s="4" t="str">
        <f aca="false">B12882&amp;"|"&amp;C12882</f>
        <v>tdbR00001064 Val-GAC|22</v>
      </c>
      <c r="B12882" s="4" t="s">
        <v>213</v>
      </c>
      <c r="C12882" s="4" t="s">
        <v>798</v>
      </c>
      <c r="D12882" s="4" t="n">
        <v>23</v>
      </c>
      <c r="E12882" s="8" t="s">
        <v>459</v>
      </c>
      <c r="F12882" s="7" t="s">
        <v>783</v>
      </c>
    </row>
    <row r="12883" customFormat="false" ht="15" hidden="false" customHeight="false" outlineLevel="0" collapsed="false">
      <c r="A12883" s="4" t="str">
        <f aca="false">B12883&amp;"|"&amp;C12883</f>
        <v>tdbR00001064 Val-GAC|23</v>
      </c>
      <c r="B12883" s="4" t="s">
        <v>213</v>
      </c>
      <c r="C12883" s="4" t="s">
        <v>799</v>
      </c>
      <c r="D12883" s="4" t="n">
        <v>24</v>
      </c>
      <c r="E12883" s="8" t="s">
        <v>780</v>
      </c>
      <c r="F12883" s="7" t="s">
        <v>783</v>
      </c>
    </row>
    <row r="12884" customFormat="false" ht="15" hidden="false" customHeight="false" outlineLevel="0" collapsed="false">
      <c r="A12884" s="4" t="str">
        <f aca="false">B12884&amp;"|"&amp;C12884</f>
        <v>tdbR00001064 Val-GAC|24</v>
      </c>
      <c r="B12884" s="4" t="s">
        <v>213</v>
      </c>
      <c r="C12884" s="4" t="s">
        <v>800</v>
      </c>
      <c r="D12884" s="4" t="n">
        <v>25</v>
      </c>
      <c r="E12884" s="8" t="s">
        <v>459</v>
      </c>
      <c r="F12884" s="7" t="s">
        <v>783</v>
      </c>
    </row>
    <row r="12885" customFormat="false" ht="15" hidden="false" customHeight="false" outlineLevel="0" collapsed="false">
      <c r="A12885" s="4" t="str">
        <f aca="false">B12885&amp;"|"&amp;C12885</f>
        <v>tdbR00001064 Val-GAC|25</v>
      </c>
      <c r="B12885" s="4" t="s">
        <v>213</v>
      </c>
      <c r="C12885" s="4" t="s">
        <v>801</v>
      </c>
      <c r="D12885" s="4" t="n">
        <v>26</v>
      </c>
      <c r="E12885" s="8" t="s">
        <v>772</v>
      </c>
      <c r="F12885" s="7" t="s">
        <v>783</v>
      </c>
    </row>
    <row r="12886" customFormat="false" ht="15" hidden="false" customHeight="false" outlineLevel="0" collapsed="false">
      <c r="A12886" s="4" t="str">
        <f aca="false">B12886&amp;"|"&amp;C12886</f>
        <v>tdbR00001064 Val-GAC|26</v>
      </c>
      <c r="B12886" s="4" t="s">
        <v>213</v>
      </c>
      <c r="C12886" s="4" t="s">
        <v>802</v>
      </c>
      <c r="D12886" s="4" t="n">
        <v>27</v>
      </c>
      <c r="E12886" s="3" t="s">
        <v>780</v>
      </c>
      <c r="F12886" s="4" t="s">
        <v>803</v>
      </c>
    </row>
    <row r="12887" customFormat="false" ht="15" hidden="false" customHeight="false" outlineLevel="0" collapsed="false">
      <c r="A12887" s="4" t="str">
        <f aca="false">B12887&amp;"|"&amp;C12887</f>
        <v>tdbR00001064 Val-GAC|27</v>
      </c>
      <c r="B12887" s="4" t="s">
        <v>213</v>
      </c>
      <c r="C12887" s="4" t="s">
        <v>804</v>
      </c>
      <c r="D12887" s="4" t="n">
        <v>28</v>
      </c>
      <c r="E12887" s="21" t="s">
        <v>772</v>
      </c>
      <c r="F12887" s="22" t="s">
        <v>805</v>
      </c>
    </row>
    <row r="12888" customFormat="false" ht="15" hidden="false" customHeight="false" outlineLevel="0" collapsed="false">
      <c r="A12888" s="4" t="str">
        <f aca="false">B12888&amp;"|"&amp;C12888</f>
        <v>tdbR00001064 Val-GAC|28</v>
      </c>
      <c r="B12888" s="4" t="s">
        <v>213</v>
      </c>
      <c r="C12888" s="4" t="s">
        <v>806</v>
      </c>
      <c r="D12888" s="4" t="n">
        <v>29</v>
      </c>
      <c r="E12888" s="21" t="s">
        <v>772</v>
      </c>
      <c r="F12888" s="22" t="s">
        <v>805</v>
      </c>
    </row>
    <row r="12889" customFormat="false" ht="15" hidden="false" customHeight="false" outlineLevel="0" collapsed="false">
      <c r="A12889" s="4" t="str">
        <f aca="false">B12889&amp;"|"&amp;C12889</f>
        <v>tdbR00001064 Val-GAC|29</v>
      </c>
      <c r="B12889" s="4" t="s">
        <v>213</v>
      </c>
      <c r="C12889" s="4" t="s">
        <v>807</v>
      </c>
      <c r="D12889" s="4" t="n">
        <v>30</v>
      </c>
      <c r="E12889" s="21" t="s">
        <v>780</v>
      </c>
      <c r="F12889" s="22" t="s">
        <v>805</v>
      </c>
    </row>
    <row r="12890" customFormat="false" ht="15" hidden="false" customHeight="false" outlineLevel="0" collapsed="false">
      <c r="A12890" s="4" t="str">
        <f aca="false">B12890&amp;"|"&amp;C12890</f>
        <v>tdbR00001064 Val-GAC|30</v>
      </c>
      <c r="B12890" s="4" t="s">
        <v>213</v>
      </c>
      <c r="C12890" s="4" t="s">
        <v>808</v>
      </c>
      <c r="D12890" s="4" t="n">
        <v>31</v>
      </c>
      <c r="E12890" s="21" t="s">
        <v>772</v>
      </c>
      <c r="F12890" s="22" t="s">
        <v>805</v>
      </c>
    </row>
    <row r="12891" customFormat="false" ht="15" hidden="false" customHeight="false" outlineLevel="0" collapsed="false">
      <c r="A12891" s="4" t="str">
        <f aca="false">B12891&amp;"|"&amp;C12891</f>
        <v>tdbR00001064 Val-GAC|31</v>
      </c>
      <c r="B12891" s="4" t="s">
        <v>213</v>
      </c>
      <c r="C12891" s="4" t="s">
        <v>809</v>
      </c>
      <c r="D12891" s="4" t="n">
        <v>32</v>
      </c>
      <c r="E12891" s="21" t="s">
        <v>772</v>
      </c>
      <c r="F12891" s="22" t="s">
        <v>805</v>
      </c>
    </row>
    <row r="12892" customFormat="false" ht="15" hidden="false" customHeight="false" outlineLevel="0" collapsed="false">
      <c r="A12892" s="4" t="str">
        <f aca="false">B12892&amp;"|"&amp;C12892</f>
        <v>tdbR00001064 Val-GAC|32</v>
      </c>
      <c r="B12892" s="4" t="s">
        <v>213</v>
      </c>
      <c r="C12892" s="4" t="s">
        <v>810</v>
      </c>
      <c r="D12892" s="4" t="n">
        <v>33</v>
      </c>
      <c r="E12892" s="19" t="s">
        <v>777</v>
      </c>
      <c r="F12892" s="20" t="s">
        <v>811</v>
      </c>
    </row>
    <row r="12893" customFormat="false" ht="15" hidden="false" customHeight="false" outlineLevel="0" collapsed="false">
      <c r="A12893" s="4" t="str">
        <f aca="false">B12893&amp;"|"&amp;C12893</f>
        <v>tdbR00001064 Val-GAC|33</v>
      </c>
      <c r="B12893" s="4" t="s">
        <v>213</v>
      </c>
      <c r="C12893" s="4" t="s">
        <v>812</v>
      </c>
      <c r="D12893" s="4" t="n">
        <v>34</v>
      </c>
      <c r="E12893" s="19" t="s">
        <v>777</v>
      </c>
      <c r="F12893" s="20" t="s">
        <v>811</v>
      </c>
    </row>
    <row r="12894" customFormat="false" ht="15" hidden="false" customHeight="false" outlineLevel="0" collapsed="false">
      <c r="A12894" s="4" t="str">
        <f aca="false">B12894&amp;"|"&amp;C12894</f>
        <v>tdbR00001064 Val-GAC|34</v>
      </c>
      <c r="B12894" s="4" t="s">
        <v>213</v>
      </c>
      <c r="C12894" s="4" t="s">
        <v>813</v>
      </c>
      <c r="D12894" s="4" t="n">
        <v>35</v>
      </c>
      <c r="E12894" s="19" t="s">
        <v>459</v>
      </c>
      <c r="F12894" s="20" t="s">
        <v>811</v>
      </c>
    </row>
    <row r="12895" customFormat="false" ht="15" hidden="false" customHeight="false" outlineLevel="0" collapsed="false">
      <c r="A12895" s="4" t="str">
        <f aca="false">B12895&amp;"|"&amp;C12895</f>
        <v>tdbR00001064 Val-GAC|35</v>
      </c>
      <c r="B12895" s="4" t="s">
        <v>213</v>
      </c>
      <c r="C12895" s="4" t="s">
        <v>814</v>
      </c>
      <c r="D12895" s="4" t="n">
        <v>36</v>
      </c>
      <c r="E12895" s="19" t="s">
        <v>780</v>
      </c>
      <c r="F12895" s="20" t="s">
        <v>811</v>
      </c>
    </row>
    <row r="12896" customFormat="false" ht="15" hidden="false" customHeight="false" outlineLevel="0" collapsed="false">
      <c r="A12896" s="4" t="str">
        <f aca="false">B12896&amp;"|"&amp;C12896</f>
        <v>tdbR00001064 Val-GAC|36</v>
      </c>
      <c r="B12896" s="4" t="s">
        <v>213</v>
      </c>
      <c r="C12896" s="4" t="s">
        <v>815</v>
      </c>
      <c r="D12896" s="4" t="n">
        <v>37</v>
      </c>
      <c r="E12896" s="19" t="s">
        <v>772</v>
      </c>
      <c r="F12896" s="20" t="s">
        <v>811</v>
      </c>
    </row>
    <row r="12897" customFormat="false" ht="15" hidden="false" customHeight="false" outlineLevel="0" collapsed="false">
      <c r="A12897" s="4" t="str">
        <f aca="false">B12897&amp;"|"&amp;C12897</f>
        <v>tdbR00001064 Val-GAC|37</v>
      </c>
      <c r="B12897" s="4" t="s">
        <v>213</v>
      </c>
      <c r="C12897" s="4" t="s">
        <v>816</v>
      </c>
      <c r="D12897" s="4" t="n">
        <v>38</v>
      </c>
      <c r="E12897" s="19" t="s">
        <v>780</v>
      </c>
      <c r="F12897" s="20" t="s">
        <v>811</v>
      </c>
    </row>
    <row r="12898" customFormat="false" ht="15" hidden="false" customHeight="false" outlineLevel="0" collapsed="false">
      <c r="A12898" s="4" t="str">
        <f aca="false">B12898&amp;"|"&amp;C12898</f>
        <v>tdbR00001064 Val-GAC|38</v>
      </c>
      <c r="B12898" s="4" t="s">
        <v>213</v>
      </c>
      <c r="C12898" s="4" t="s">
        <v>817</v>
      </c>
      <c r="D12898" s="4" t="n">
        <v>39</v>
      </c>
      <c r="E12898" s="19" t="s">
        <v>777</v>
      </c>
      <c r="F12898" s="20" t="s">
        <v>811</v>
      </c>
    </row>
    <row r="12899" customFormat="false" ht="15" hidden="false" customHeight="false" outlineLevel="0" collapsed="false">
      <c r="A12899" s="4" t="str">
        <f aca="false">B12899&amp;"|"&amp;C12899</f>
        <v>tdbR00001064 Val-GAC|39</v>
      </c>
      <c r="B12899" s="4" t="s">
        <v>213</v>
      </c>
      <c r="C12899" s="4" t="s">
        <v>818</v>
      </c>
      <c r="D12899" s="4" t="n">
        <v>40</v>
      </c>
      <c r="E12899" s="21" t="s">
        <v>459</v>
      </c>
      <c r="F12899" s="22" t="s">
        <v>805</v>
      </c>
    </row>
    <row r="12900" customFormat="false" ht="15" hidden="false" customHeight="false" outlineLevel="0" collapsed="false">
      <c r="A12900" s="4" t="str">
        <f aca="false">B12900&amp;"|"&amp;C12900</f>
        <v>tdbR00001064 Val-GAC|40</v>
      </c>
      <c r="B12900" s="4" t="s">
        <v>213</v>
      </c>
      <c r="C12900" s="4" t="s">
        <v>819</v>
      </c>
      <c r="D12900" s="4" t="n">
        <v>41</v>
      </c>
      <c r="E12900" s="21" t="s">
        <v>459</v>
      </c>
      <c r="F12900" s="22" t="s">
        <v>805</v>
      </c>
    </row>
    <row r="12901" customFormat="false" ht="15" hidden="false" customHeight="false" outlineLevel="0" collapsed="false">
      <c r="A12901" s="4" t="str">
        <f aca="false">B12901&amp;"|"&amp;C12901</f>
        <v>tdbR00001064 Val-GAC|41</v>
      </c>
      <c r="B12901" s="4" t="s">
        <v>213</v>
      </c>
      <c r="C12901" s="4" t="s">
        <v>820</v>
      </c>
      <c r="D12901" s="4" t="n">
        <v>42</v>
      </c>
      <c r="E12901" s="21" t="s">
        <v>777</v>
      </c>
      <c r="F12901" s="22" t="s">
        <v>805</v>
      </c>
    </row>
    <row r="12902" customFormat="false" ht="15" hidden="false" customHeight="false" outlineLevel="0" collapsed="false">
      <c r="A12902" s="4" t="str">
        <f aca="false">B12902&amp;"|"&amp;C12902</f>
        <v>tdbR00001064 Val-GAC|42</v>
      </c>
      <c r="B12902" s="4" t="s">
        <v>213</v>
      </c>
      <c r="C12902" s="4" t="s">
        <v>821</v>
      </c>
      <c r="D12902" s="4" t="n">
        <v>43</v>
      </c>
      <c r="E12902" s="21" t="s">
        <v>459</v>
      </c>
      <c r="F12902" s="22" t="s">
        <v>805</v>
      </c>
    </row>
    <row r="12903" customFormat="false" ht="15" hidden="false" customHeight="false" outlineLevel="0" collapsed="false">
      <c r="A12903" s="4" t="str">
        <f aca="false">B12903&amp;"|"&amp;C12903</f>
        <v>tdbR00001064 Val-GAC|43</v>
      </c>
      <c r="B12903" s="4" t="s">
        <v>213</v>
      </c>
      <c r="C12903" s="4" t="s">
        <v>822</v>
      </c>
      <c r="D12903" s="4" t="n">
        <v>44</v>
      </c>
      <c r="E12903" s="21" t="s">
        <v>459</v>
      </c>
      <c r="F12903" s="22" t="s">
        <v>805</v>
      </c>
    </row>
    <row r="12904" customFormat="false" ht="15" hidden="false" customHeight="false" outlineLevel="0" collapsed="false">
      <c r="A12904" s="4" t="str">
        <f aca="false">B12904&amp;"|"&amp;C12904</f>
        <v>tdbR00001064 Val-GAC|44</v>
      </c>
      <c r="B12904" s="4" t="s">
        <v>213</v>
      </c>
      <c r="C12904" s="4" t="s">
        <v>823</v>
      </c>
      <c r="D12904" s="4" t="n">
        <v>45</v>
      </c>
      <c r="E12904" s="19" t="s">
        <v>459</v>
      </c>
      <c r="F12904" s="20" t="s">
        <v>824</v>
      </c>
    </row>
    <row r="12905" customFormat="false" ht="15" hidden="false" customHeight="false" outlineLevel="0" collapsed="false">
      <c r="A12905" s="4" t="str">
        <f aca="false">B12905&amp;"|"&amp;C12905</f>
        <v>tdbR00001064 Val-GAC|45</v>
      </c>
      <c r="B12905" s="4" t="s">
        <v>213</v>
      </c>
      <c r="C12905" s="4" t="s">
        <v>825</v>
      </c>
      <c r="D12905" s="4" t="n">
        <v>46</v>
      </c>
      <c r="E12905" s="19" t="s">
        <v>459</v>
      </c>
      <c r="F12905" s="20" t="s">
        <v>824</v>
      </c>
    </row>
    <row r="12906" customFormat="false" ht="15" hidden="false" customHeight="false" outlineLevel="0" collapsed="false">
      <c r="A12906" s="4" t="str">
        <f aca="false">B12906&amp;"|"&amp;C12906</f>
        <v>tdbR00001064 Val-GAC|46</v>
      </c>
      <c r="B12906" s="4" t="s">
        <v>213</v>
      </c>
      <c r="C12906" s="4" t="s">
        <v>826</v>
      </c>
      <c r="D12906" s="4" t="n">
        <v>47</v>
      </c>
      <c r="E12906" s="19" t="s">
        <v>459</v>
      </c>
      <c r="F12906" s="20" t="s">
        <v>824</v>
      </c>
    </row>
    <row r="12907" customFormat="false" ht="15" hidden="false" customHeight="false" outlineLevel="0" collapsed="false">
      <c r="A12907" s="4" t="str">
        <f aca="false">B12907&amp;"|"&amp;C12907</f>
        <v>tdbR00001064 Val-GAC|47</v>
      </c>
      <c r="B12907" s="4" t="s">
        <v>213</v>
      </c>
      <c r="C12907" s="4" t="s">
        <v>827</v>
      </c>
      <c r="D12907" s="4" t="n">
        <v>48</v>
      </c>
      <c r="E12907" s="19" t="s">
        <v>777</v>
      </c>
      <c r="F12907" s="20" t="s">
        <v>824</v>
      </c>
    </row>
    <row r="12908" customFormat="false" ht="15" hidden="false" customHeight="false" outlineLevel="0" collapsed="false">
      <c r="A12908" s="4" t="str">
        <f aca="false">B12908&amp;"|"&amp;C12908</f>
        <v>tdbR00001064 Val-GAC|48</v>
      </c>
      <c r="B12908" s="4" t="s">
        <v>213</v>
      </c>
      <c r="C12908" s="4" t="s">
        <v>828</v>
      </c>
      <c r="D12908" s="4" t="n">
        <v>49</v>
      </c>
      <c r="E12908" s="19" t="s">
        <v>772</v>
      </c>
      <c r="F12908" s="20" t="s">
        <v>824</v>
      </c>
    </row>
    <row r="12909" customFormat="false" ht="15" hidden="false" customHeight="false" outlineLevel="0" collapsed="false">
      <c r="A12909" s="4" t="str">
        <f aca="false">B12909&amp;"|"&amp;C12909</f>
        <v>tdbR00001064 Val-GAC|49</v>
      </c>
      <c r="B12909" s="4" t="s">
        <v>213</v>
      </c>
      <c r="C12909" s="4" t="s">
        <v>829</v>
      </c>
      <c r="D12909" s="4" t="n">
        <v>50</v>
      </c>
      <c r="E12909" s="23" t="s">
        <v>459</v>
      </c>
      <c r="F12909" s="10" t="s">
        <v>830</v>
      </c>
    </row>
    <row r="12910" customFormat="false" ht="15" hidden="false" customHeight="false" outlineLevel="0" collapsed="false">
      <c r="A12910" s="4" t="str">
        <f aca="false">B12910&amp;"|"&amp;C12910</f>
        <v>tdbR00001064 Val-GAC|50</v>
      </c>
      <c r="B12910" s="4" t="s">
        <v>213</v>
      </c>
      <c r="C12910" s="4" t="s">
        <v>831</v>
      </c>
      <c r="D12910" s="4" t="n">
        <v>51</v>
      </c>
      <c r="E12910" s="23" t="s">
        <v>459</v>
      </c>
      <c r="F12910" s="10" t="s">
        <v>830</v>
      </c>
    </row>
    <row r="12911" customFormat="false" ht="15" hidden="false" customHeight="false" outlineLevel="0" collapsed="false">
      <c r="A12911" s="4" t="str">
        <f aca="false">B12911&amp;"|"&amp;C12911</f>
        <v>tdbR00001064 Val-GAC|51</v>
      </c>
      <c r="B12911" s="4" t="s">
        <v>213</v>
      </c>
      <c r="C12911" s="4" t="s">
        <v>832</v>
      </c>
      <c r="D12911" s="4" t="n">
        <v>52</v>
      </c>
      <c r="E12911" s="23" t="s">
        <v>777</v>
      </c>
      <c r="F12911" s="10" t="s">
        <v>830</v>
      </c>
    </row>
    <row r="12912" customFormat="false" ht="15" hidden="false" customHeight="false" outlineLevel="0" collapsed="false">
      <c r="A12912" s="4" t="str">
        <f aca="false">B12912&amp;"|"&amp;C12912</f>
        <v>tdbR00001064 Val-GAC|52</v>
      </c>
      <c r="B12912" s="4" t="s">
        <v>213</v>
      </c>
      <c r="C12912" s="4" t="s">
        <v>833</v>
      </c>
      <c r="D12912" s="4" t="n">
        <v>53</v>
      </c>
      <c r="E12912" s="23" t="s">
        <v>459</v>
      </c>
      <c r="F12912" s="10" t="s">
        <v>830</v>
      </c>
    </row>
    <row r="12913" customFormat="false" ht="15" hidden="false" customHeight="false" outlineLevel="0" collapsed="false">
      <c r="A12913" s="4" t="str">
        <f aca="false">B12913&amp;"|"&amp;C12913</f>
        <v>tdbR00001064 Val-GAC|53</v>
      </c>
      <c r="B12913" s="4" t="s">
        <v>213</v>
      </c>
      <c r="C12913" s="4" t="s">
        <v>834</v>
      </c>
      <c r="D12913" s="4" t="n">
        <v>54</v>
      </c>
      <c r="E12913" s="23" t="s">
        <v>459</v>
      </c>
      <c r="F12913" s="10" t="s">
        <v>830</v>
      </c>
    </row>
    <row r="12914" customFormat="false" ht="15" hidden="false" customHeight="false" outlineLevel="0" collapsed="false">
      <c r="A12914" s="4" t="str">
        <f aca="false">B12914&amp;"|"&amp;C12914</f>
        <v>tdbR00001064 Val-GAC|54</v>
      </c>
      <c r="B12914" s="4" t="s">
        <v>213</v>
      </c>
      <c r="C12914" s="4" t="s">
        <v>835</v>
      </c>
      <c r="D12914" s="4" t="n">
        <v>55</v>
      </c>
      <c r="E12914" s="19" t="s">
        <v>777</v>
      </c>
      <c r="F12914" s="20" t="s">
        <v>836</v>
      </c>
    </row>
    <row r="12915" customFormat="false" ht="15" hidden="false" customHeight="false" outlineLevel="0" collapsed="false">
      <c r="A12915" s="4" t="str">
        <f aca="false">B12915&amp;"|"&amp;C12915</f>
        <v>tdbR00001064 Val-GAC|55</v>
      </c>
      <c r="B12915" s="4" t="s">
        <v>213</v>
      </c>
      <c r="C12915" s="4" t="s">
        <v>837</v>
      </c>
      <c r="D12915" s="4" t="n">
        <v>56</v>
      </c>
      <c r="E12915" s="19" t="s">
        <v>777</v>
      </c>
      <c r="F12915" s="20" t="s">
        <v>836</v>
      </c>
    </row>
    <row r="12916" customFormat="false" ht="15" hidden="false" customHeight="false" outlineLevel="0" collapsed="false">
      <c r="A12916" s="4" t="str">
        <f aca="false">B12916&amp;"|"&amp;C12916</f>
        <v>tdbR00001064 Val-GAC|56</v>
      </c>
      <c r="B12916" s="4" t="s">
        <v>213</v>
      </c>
      <c r="C12916" s="4" t="s">
        <v>838</v>
      </c>
      <c r="D12916" s="4" t="n">
        <v>57</v>
      </c>
      <c r="E12916" s="19" t="s">
        <v>772</v>
      </c>
      <c r="F12916" s="20" t="s">
        <v>836</v>
      </c>
    </row>
    <row r="12917" customFormat="false" ht="15" hidden="false" customHeight="false" outlineLevel="0" collapsed="false">
      <c r="A12917" s="4" t="str">
        <f aca="false">B12917&amp;"|"&amp;C12917</f>
        <v>tdbR00001064 Val-GAC|57</v>
      </c>
      <c r="B12917" s="4" t="s">
        <v>213</v>
      </c>
      <c r="C12917" s="4" t="s">
        <v>839</v>
      </c>
      <c r="D12917" s="4" t="n">
        <v>58</v>
      </c>
      <c r="E12917" s="19" t="s">
        <v>459</v>
      </c>
      <c r="F12917" s="20" t="s">
        <v>836</v>
      </c>
    </row>
    <row r="12918" customFormat="false" ht="15" hidden="false" customHeight="false" outlineLevel="0" collapsed="false">
      <c r="A12918" s="4" t="str">
        <f aca="false">B12918&amp;"|"&amp;C12918</f>
        <v>tdbR00001064 Val-GAC|58</v>
      </c>
      <c r="B12918" s="4" t="s">
        <v>213</v>
      </c>
      <c r="C12918" s="4" t="s">
        <v>840</v>
      </c>
      <c r="D12918" s="4" t="n">
        <v>59</v>
      </c>
      <c r="E12918" s="19" t="s">
        <v>780</v>
      </c>
      <c r="F12918" s="20" t="s">
        <v>836</v>
      </c>
    </row>
    <row r="12919" customFormat="false" ht="15" hidden="false" customHeight="false" outlineLevel="0" collapsed="false">
      <c r="A12919" s="4" t="str">
        <f aca="false">B12919&amp;"|"&amp;C12919</f>
        <v>tdbR00001064 Val-GAC|59</v>
      </c>
      <c r="B12919" s="4" t="s">
        <v>213</v>
      </c>
      <c r="C12919" s="4" t="s">
        <v>841</v>
      </c>
      <c r="D12919" s="4" t="n">
        <v>60</v>
      </c>
      <c r="E12919" s="19" t="s">
        <v>459</v>
      </c>
      <c r="F12919" s="20" t="s">
        <v>836</v>
      </c>
    </row>
    <row r="12920" customFormat="false" ht="15" hidden="false" customHeight="false" outlineLevel="0" collapsed="false">
      <c r="A12920" s="4" t="str">
        <f aca="false">B12920&amp;"|"&amp;C12920</f>
        <v>tdbR00001064 Val-GAC|60</v>
      </c>
      <c r="B12920" s="4" t="s">
        <v>213</v>
      </c>
      <c r="C12920" s="4" t="s">
        <v>842</v>
      </c>
      <c r="D12920" s="4" t="n">
        <v>61</v>
      </c>
      <c r="E12920" s="19" t="s">
        <v>777</v>
      </c>
      <c r="F12920" s="20" t="s">
        <v>836</v>
      </c>
    </row>
    <row r="12921" customFormat="false" ht="15" hidden="false" customHeight="false" outlineLevel="0" collapsed="false">
      <c r="A12921" s="4" t="str">
        <f aca="false">B12921&amp;"|"&amp;C12921</f>
        <v>tdbR00001064 Val-GAC|61</v>
      </c>
      <c r="B12921" s="4" t="s">
        <v>213</v>
      </c>
      <c r="C12921" s="4" t="s">
        <v>843</v>
      </c>
      <c r="D12921" s="4" t="n">
        <v>62</v>
      </c>
      <c r="E12921" s="23" t="s">
        <v>772</v>
      </c>
      <c r="F12921" s="10" t="s">
        <v>830</v>
      </c>
    </row>
    <row r="12922" customFormat="false" ht="15" hidden="false" customHeight="false" outlineLevel="0" collapsed="false">
      <c r="A12922" s="4" t="str">
        <f aca="false">B12922&amp;"|"&amp;C12922</f>
        <v>tdbR00001064 Val-GAC|62</v>
      </c>
      <c r="B12922" s="4" t="s">
        <v>213</v>
      </c>
      <c r="C12922" s="4" t="s">
        <v>844</v>
      </c>
      <c r="D12922" s="4" t="n">
        <v>63</v>
      </c>
      <c r="E12922" s="23" t="s">
        <v>772</v>
      </c>
      <c r="F12922" s="10" t="s">
        <v>830</v>
      </c>
    </row>
    <row r="12923" customFormat="false" ht="15" hidden="false" customHeight="false" outlineLevel="0" collapsed="false">
      <c r="A12923" s="4" t="str">
        <f aca="false">B12923&amp;"|"&amp;C12923</f>
        <v>tdbR00001064 Val-GAC|63</v>
      </c>
      <c r="B12923" s="4" t="s">
        <v>213</v>
      </c>
      <c r="C12923" s="4" t="s">
        <v>845</v>
      </c>
      <c r="D12923" s="4" t="n">
        <v>64</v>
      </c>
      <c r="E12923" s="23" t="s">
        <v>780</v>
      </c>
      <c r="F12923" s="10" t="s">
        <v>830</v>
      </c>
    </row>
    <row r="12924" customFormat="false" ht="15" hidden="false" customHeight="false" outlineLevel="0" collapsed="false">
      <c r="A12924" s="4" t="str">
        <f aca="false">B12924&amp;"|"&amp;C12924</f>
        <v>tdbR00001064 Val-GAC|64</v>
      </c>
      <c r="B12924" s="4" t="s">
        <v>213</v>
      </c>
      <c r="C12924" s="4" t="s">
        <v>846</v>
      </c>
      <c r="D12924" s="4" t="n">
        <v>65</v>
      </c>
      <c r="E12924" s="23" t="s">
        <v>772</v>
      </c>
      <c r="F12924" s="10" t="s">
        <v>830</v>
      </c>
    </row>
    <row r="12925" customFormat="false" ht="15" hidden="false" customHeight="false" outlineLevel="0" collapsed="false">
      <c r="A12925" s="4" t="str">
        <f aca="false">B12925&amp;"|"&amp;C12925</f>
        <v>tdbR00001064 Val-GAC|65</v>
      </c>
      <c r="B12925" s="4" t="s">
        <v>213</v>
      </c>
      <c r="C12925" s="4" t="s">
        <v>847</v>
      </c>
      <c r="D12925" s="4" t="n">
        <v>66</v>
      </c>
      <c r="E12925" s="23" t="s">
        <v>777</v>
      </c>
      <c r="F12925" s="10" t="s">
        <v>830</v>
      </c>
    </row>
    <row r="12926" customFormat="false" ht="15" hidden="false" customHeight="false" outlineLevel="0" collapsed="false">
      <c r="A12926" s="4" t="str">
        <f aca="false">B12926&amp;"|"&amp;C12926</f>
        <v>tdbR00001064 Val-GAC|66</v>
      </c>
      <c r="B12926" s="4" t="s">
        <v>213</v>
      </c>
      <c r="C12926" s="4" t="s">
        <v>848</v>
      </c>
      <c r="D12926" s="4" t="n">
        <v>67</v>
      </c>
      <c r="E12926" s="17" t="s">
        <v>772</v>
      </c>
      <c r="F12926" s="18" t="s">
        <v>768</v>
      </c>
    </row>
    <row r="12927" customFormat="false" ht="15" hidden="false" customHeight="false" outlineLevel="0" collapsed="false">
      <c r="A12927" s="4" t="str">
        <f aca="false">B12927&amp;"|"&amp;C12927</f>
        <v>tdbR00001064 Val-GAC|67</v>
      </c>
      <c r="B12927" s="4" t="s">
        <v>213</v>
      </c>
      <c r="C12927" s="4" t="s">
        <v>849</v>
      </c>
      <c r="D12927" s="4" t="n">
        <v>68</v>
      </c>
      <c r="E12927" s="17" t="s">
        <v>459</v>
      </c>
      <c r="F12927" s="18" t="s">
        <v>768</v>
      </c>
    </row>
    <row r="12928" customFormat="false" ht="15" hidden="false" customHeight="false" outlineLevel="0" collapsed="false">
      <c r="A12928" s="4" t="str">
        <f aca="false">B12928&amp;"|"&amp;C12928</f>
        <v>tdbR00001064 Val-GAC|68</v>
      </c>
      <c r="B12928" s="4" t="s">
        <v>213</v>
      </c>
      <c r="C12928" s="4" t="s">
        <v>850</v>
      </c>
      <c r="D12928" s="4" t="n">
        <v>69</v>
      </c>
      <c r="E12928" s="17" t="s">
        <v>459</v>
      </c>
      <c r="F12928" s="18" t="s">
        <v>768</v>
      </c>
    </row>
    <row r="12929" customFormat="false" ht="15" hidden="false" customHeight="false" outlineLevel="0" collapsed="false">
      <c r="A12929" s="4" t="str">
        <f aca="false">B12929&amp;"|"&amp;C12929</f>
        <v>tdbR00001064 Val-GAC|69</v>
      </c>
      <c r="B12929" s="4" t="s">
        <v>213</v>
      </c>
      <c r="C12929" s="4" t="s">
        <v>851</v>
      </c>
      <c r="D12929" s="4" t="n">
        <v>70</v>
      </c>
      <c r="E12929" s="17" t="s">
        <v>780</v>
      </c>
      <c r="F12929" s="18" t="s">
        <v>768</v>
      </c>
    </row>
    <row r="12930" customFormat="false" ht="15" hidden="false" customHeight="false" outlineLevel="0" collapsed="false">
      <c r="A12930" s="4" t="str">
        <f aca="false">B12930&amp;"|"&amp;C12930</f>
        <v>tdbR00001064 Val-GAC|70</v>
      </c>
      <c r="B12930" s="4" t="s">
        <v>213</v>
      </c>
      <c r="C12930" s="4" t="s">
        <v>852</v>
      </c>
      <c r="D12930" s="4" t="n">
        <v>71</v>
      </c>
      <c r="E12930" s="17" t="s">
        <v>772</v>
      </c>
      <c r="F12930" s="18" t="s">
        <v>768</v>
      </c>
    </row>
    <row r="12931" customFormat="false" ht="15" hidden="false" customHeight="false" outlineLevel="0" collapsed="false">
      <c r="A12931" s="4" t="str">
        <f aca="false">B12931&amp;"|"&amp;C12931</f>
        <v>tdbR00001064 Val-GAC|71</v>
      </c>
      <c r="B12931" s="4" t="s">
        <v>213</v>
      </c>
      <c r="C12931" s="4" t="s">
        <v>853</v>
      </c>
      <c r="D12931" s="4" t="n">
        <v>72</v>
      </c>
      <c r="E12931" s="17" t="s">
        <v>459</v>
      </c>
      <c r="F12931" s="18" t="s">
        <v>768</v>
      </c>
    </row>
    <row r="12932" customFormat="false" ht="15" hidden="false" customHeight="false" outlineLevel="0" collapsed="false">
      <c r="A12932" s="4" t="str">
        <f aca="false">B12932&amp;"|"&amp;C12932</f>
        <v>tdbR00001064 Val-GAC|72</v>
      </c>
      <c r="B12932" s="4" t="s">
        <v>213</v>
      </c>
      <c r="C12932" s="4" t="s">
        <v>854</v>
      </c>
      <c r="D12932" s="4" t="n">
        <v>73</v>
      </c>
      <c r="E12932" s="17" t="s">
        <v>772</v>
      </c>
      <c r="F12932" s="18" t="s">
        <v>768</v>
      </c>
    </row>
    <row r="12933" customFormat="false" ht="15" hidden="false" customHeight="false" outlineLevel="0" collapsed="false">
      <c r="A12933" s="4" t="str">
        <f aca="false">B12933&amp;"|"&amp;C12933</f>
        <v>tdbR00001065 Val-UAC|1</v>
      </c>
      <c r="B12933" s="4" t="s">
        <v>214</v>
      </c>
      <c r="C12933" s="4" t="s">
        <v>767</v>
      </c>
      <c r="D12933" s="4" t="n">
        <v>1</v>
      </c>
      <c r="E12933" s="17" t="s">
        <v>459</v>
      </c>
      <c r="F12933" s="18" t="s">
        <v>768</v>
      </c>
    </row>
    <row r="12934" customFormat="false" ht="15" hidden="false" customHeight="false" outlineLevel="0" collapsed="false">
      <c r="A12934" s="4" t="str">
        <f aca="false">B12934&amp;"|"&amp;C12934</f>
        <v>tdbR00001065 Val-UAC|2</v>
      </c>
      <c r="B12934" s="4" t="s">
        <v>214</v>
      </c>
      <c r="C12934" s="4" t="s">
        <v>769</v>
      </c>
      <c r="D12934" s="4" t="n">
        <v>2</v>
      </c>
      <c r="E12934" s="17" t="s">
        <v>459</v>
      </c>
      <c r="F12934" s="18" t="s">
        <v>768</v>
      </c>
    </row>
    <row r="12935" customFormat="false" ht="15" hidden="false" customHeight="false" outlineLevel="0" collapsed="false">
      <c r="A12935" s="4" t="str">
        <f aca="false">B12935&amp;"|"&amp;C12935</f>
        <v>tdbR00001065 Val-UAC|3</v>
      </c>
      <c r="B12935" s="4" t="s">
        <v>214</v>
      </c>
      <c r="C12935" s="4" t="s">
        <v>770</v>
      </c>
      <c r="D12935" s="4" t="n">
        <v>3</v>
      </c>
      <c r="E12935" s="17" t="s">
        <v>459</v>
      </c>
      <c r="F12935" s="18" t="s">
        <v>768</v>
      </c>
    </row>
    <row r="12936" customFormat="false" ht="15" hidden="false" customHeight="false" outlineLevel="0" collapsed="false">
      <c r="A12936" s="4" t="str">
        <f aca="false">B12936&amp;"|"&amp;C12936</f>
        <v>tdbR00001065 Val-UAC|4</v>
      </c>
      <c r="B12936" s="4" t="s">
        <v>214</v>
      </c>
      <c r="C12936" s="4" t="s">
        <v>771</v>
      </c>
      <c r="D12936" s="4" t="n">
        <v>4</v>
      </c>
      <c r="E12936" s="17" t="s">
        <v>772</v>
      </c>
      <c r="F12936" s="18" t="s">
        <v>768</v>
      </c>
    </row>
    <row r="12937" customFormat="false" ht="15" hidden="false" customHeight="false" outlineLevel="0" collapsed="false">
      <c r="A12937" s="4" t="str">
        <f aca="false">B12937&amp;"|"&amp;C12937</f>
        <v>tdbR00001065 Val-UAC|5</v>
      </c>
      <c r="B12937" s="4" t="s">
        <v>214</v>
      </c>
      <c r="C12937" s="4" t="s">
        <v>773</v>
      </c>
      <c r="D12937" s="4" t="n">
        <v>5</v>
      </c>
      <c r="E12937" s="17" t="s">
        <v>459</v>
      </c>
      <c r="F12937" s="18" t="s">
        <v>768</v>
      </c>
    </row>
    <row r="12938" customFormat="false" ht="15" hidden="false" customHeight="false" outlineLevel="0" collapsed="false">
      <c r="A12938" s="4" t="str">
        <f aca="false">B12938&amp;"|"&amp;C12938</f>
        <v>tdbR00001065 Val-UAC|6</v>
      </c>
      <c r="B12938" s="4" t="s">
        <v>214</v>
      </c>
      <c r="C12938" s="4" t="s">
        <v>774</v>
      </c>
      <c r="D12938" s="4" t="n">
        <v>6</v>
      </c>
      <c r="E12938" s="17" t="s">
        <v>780</v>
      </c>
      <c r="F12938" s="18" t="s">
        <v>768</v>
      </c>
    </row>
    <row r="12939" customFormat="false" ht="15" hidden="false" customHeight="false" outlineLevel="0" collapsed="false">
      <c r="A12939" s="4" t="str">
        <f aca="false">B12939&amp;"|"&amp;C12939</f>
        <v>tdbR00001065 Val-UAC|7</v>
      </c>
      <c r="B12939" s="4" t="s">
        <v>214</v>
      </c>
      <c r="C12939" s="4" t="s">
        <v>775</v>
      </c>
      <c r="D12939" s="4" t="n">
        <v>7</v>
      </c>
      <c r="E12939" s="17" t="s">
        <v>777</v>
      </c>
      <c r="F12939" s="18" t="s">
        <v>768</v>
      </c>
    </row>
    <row r="12940" customFormat="false" ht="15" hidden="false" customHeight="false" outlineLevel="0" collapsed="false">
      <c r="A12940" s="4" t="str">
        <f aca="false">B12940&amp;"|"&amp;C12940</f>
        <v>tdbR00001065 Val-UAC|8</v>
      </c>
      <c r="B12940" s="4" t="s">
        <v>214</v>
      </c>
      <c r="C12940" s="4" t="s">
        <v>776</v>
      </c>
      <c r="D12940" s="4" t="n">
        <v>8</v>
      </c>
      <c r="E12940" s="3" t="s">
        <v>777</v>
      </c>
      <c r="F12940" s="4" t="s">
        <v>778</v>
      </c>
    </row>
    <row r="12941" customFormat="false" ht="15" hidden="false" customHeight="false" outlineLevel="0" collapsed="false">
      <c r="A12941" s="4" t="str">
        <f aca="false">B12941&amp;"|"&amp;C12941</f>
        <v>tdbR00001065 Val-UAC|9</v>
      </c>
      <c r="B12941" s="4" t="s">
        <v>214</v>
      </c>
      <c r="C12941" s="4" t="s">
        <v>779</v>
      </c>
      <c r="D12941" s="4" t="n">
        <v>9</v>
      </c>
      <c r="E12941" s="3" t="s">
        <v>780</v>
      </c>
      <c r="F12941" s="4" t="s">
        <v>781</v>
      </c>
    </row>
    <row r="12942" customFormat="false" ht="15" hidden="false" customHeight="false" outlineLevel="0" collapsed="false">
      <c r="A12942" s="4" t="str">
        <f aca="false">B12942&amp;"|"&amp;C12942</f>
        <v>tdbR00001065 Val-UAC|10</v>
      </c>
      <c r="B12942" s="4" t="s">
        <v>214</v>
      </c>
      <c r="C12942" s="4" t="s">
        <v>782</v>
      </c>
      <c r="D12942" s="4" t="n">
        <v>10</v>
      </c>
      <c r="E12942" s="8" t="s">
        <v>459</v>
      </c>
      <c r="F12942" s="7" t="s">
        <v>783</v>
      </c>
    </row>
    <row r="12943" customFormat="false" ht="15" hidden="false" customHeight="false" outlineLevel="0" collapsed="false">
      <c r="A12943" s="4" t="str">
        <f aca="false">B12943&amp;"|"&amp;C12943</f>
        <v>tdbR00001065 Val-UAC|11</v>
      </c>
      <c r="B12943" s="4" t="s">
        <v>214</v>
      </c>
      <c r="C12943" s="4" t="s">
        <v>784</v>
      </c>
      <c r="D12943" s="4" t="n">
        <v>11</v>
      </c>
      <c r="E12943" s="8" t="s">
        <v>772</v>
      </c>
      <c r="F12943" s="7" t="s">
        <v>783</v>
      </c>
    </row>
    <row r="12944" customFormat="false" ht="15" hidden="false" customHeight="false" outlineLevel="0" collapsed="false">
      <c r="A12944" s="4" t="str">
        <f aca="false">B12944&amp;"|"&amp;C12944</f>
        <v>tdbR00001065 Val-UAC|12</v>
      </c>
      <c r="B12944" s="4" t="s">
        <v>214</v>
      </c>
      <c r="C12944" s="4" t="s">
        <v>785</v>
      </c>
      <c r="D12944" s="4" t="n">
        <v>12</v>
      </c>
      <c r="E12944" s="8" t="s">
        <v>777</v>
      </c>
      <c r="F12944" s="7" t="s">
        <v>783</v>
      </c>
    </row>
    <row r="12945" customFormat="false" ht="15" hidden="false" customHeight="false" outlineLevel="0" collapsed="false">
      <c r="A12945" s="4" t="str">
        <f aca="false">B12945&amp;"|"&amp;C12945</f>
        <v>tdbR00001065 Val-UAC|13</v>
      </c>
      <c r="B12945" s="4" t="s">
        <v>214</v>
      </c>
      <c r="C12945" s="4" t="s">
        <v>786</v>
      </c>
      <c r="D12945" s="4" t="n">
        <v>13</v>
      </c>
      <c r="E12945" s="8" t="s">
        <v>772</v>
      </c>
      <c r="F12945" s="7" t="s">
        <v>783</v>
      </c>
    </row>
    <row r="12946" customFormat="false" ht="15" hidden="false" customHeight="false" outlineLevel="0" collapsed="false">
      <c r="A12946" s="4" t="str">
        <f aca="false">B12946&amp;"|"&amp;C12946</f>
        <v>tdbR00001065 Val-UAC|14</v>
      </c>
      <c r="B12946" s="4" t="s">
        <v>214</v>
      </c>
      <c r="C12946" s="4" t="s">
        <v>787</v>
      </c>
      <c r="D12946" s="4" t="n">
        <v>14</v>
      </c>
      <c r="E12946" s="19" t="s">
        <v>780</v>
      </c>
      <c r="F12946" s="20" t="s">
        <v>788</v>
      </c>
    </row>
    <row r="12947" customFormat="false" ht="15" hidden="false" customHeight="false" outlineLevel="0" collapsed="false">
      <c r="A12947" s="4" t="str">
        <f aca="false">B12947&amp;"|"&amp;C12947</f>
        <v>tdbR00001065 Val-UAC|15</v>
      </c>
      <c r="B12947" s="4" t="s">
        <v>214</v>
      </c>
      <c r="C12947" s="4" t="s">
        <v>789</v>
      </c>
      <c r="D12947" s="4" t="n">
        <v>15</v>
      </c>
      <c r="E12947" s="19" t="s">
        <v>459</v>
      </c>
      <c r="F12947" s="20" t="s">
        <v>788</v>
      </c>
    </row>
    <row r="12948" customFormat="false" ht="15" hidden="false" customHeight="false" outlineLevel="0" collapsed="false">
      <c r="A12948" s="4" t="str">
        <f aca="false">B12948&amp;"|"&amp;C12948</f>
        <v>tdbR00001065 Val-UAC|16</v>
      </c>
      <c r="B12948" s="4" t="s">
        <v>214</v>
      </c>
      <c r="C12948" s="4" t="s">
        <v>790</v>
      </c>
      <c r="D12948" s="4" t="n">
        <v>16</v>
      </c>
      <c r="E12948" s="19" t="s">
        <v>777</v>
      </c>
      <c r="F12948" s="20" t="s">
        <v>788</v>
      </c>
    </row>
    <row r="12949" customFormat="false" ht="15" hidden="false" customHeight="false" outlineLevel="0" collapsed="false">
      <c r="A12949" s="4" t="str">
        <f aca="false">B12949&amp;"|"&amp;C12949</f>
        <v>tdbR00001065 Val-UAC|17</v>
      </c>
      <c r="B12949" s="4" t="s">
        <v>214</v>
      </c>
      <c r="C12949" s="4" t="s">
        <v>791</v>
      </c>
      <c r="D12949" s="4" t="n">
        <v>17</v>
      </c>
      <c r="E12949" s="19" t="s">
        <v>777</v>
      </c>
      <c r="F12949" s="20" t="s">
        <v>788</v>
      </c>
    </row>
    <row r="12950" customFormat="false" ht="15" hidden="false" customHeight="false" outlineLevel="0" collapsed="false">
      <c r="A12950" s="4" t="str">
        <f aca="false">B12950&amp;"|"&amp;C12950</f>
        <v>tdbR00001065 Val-UAC|18</v>
      </c>
      <c r="B12950" s="4" t="s">
        <v>214</v>
      </c>
      <c r="C12950" s="4" t="s">
        <v>793</v>
      </c>
      <c r="D12950" s="4" t="n">
        <v>18</v>
      </c>
      <c r="E12950" s="19" t="s">
        <v>459</v>
      </c>
      <c r="F12950" s="20" t="s">
        <v>788</v>
      </c>
    </row>
    <row r="12951" customFormat="false" ht="15" hidden="false" customHeight="false" outlineLevel="0" collapsed="false">
      <c r="A12951" s="4" t="str">
        <f aca="false">B12951&amp;"|"&amp;C12951</f>
        <v>tdbR00001065 Val-UAC|19</v>
      </c>
      <c r="B12951" s="4" t="s">
        <v>214</v>
      </c>
      <c r="C12951" s="4" t="s">
        <v>794</v>
      </c>
      <c r="D12951" s="4" t="n">
        <v>19</v>
      </c>
      <c r="E12951" s="19" t="s">
        <v>459</v>
      </c>
      <c r="F12951" s="20" t="s">
        <v>788</v>
      </c>
    </row>
    <row r="12952" customFormat="false" ht="15" hidden="false" customHeight="false" outlineLevel="0" collapsed="false">
      <c r="A12952" s="4" t="str">
        <f aca="false">B12952&amp;"|"&amp;C12952</f>
        <v>tdbR00001065 Val-UAC|20</v>
      </c>
      <c r="B12952" s="4" t="s">
        <v>214</v>
      </c>
      <c r="C12952" s="4" t="s">
        <v>795</v>
      </c>
      <c r="D12952" s="4" t="n">
        <v>20</v>
      </c>
      <c r="E12952" s="19" t="s">
        <v>459</v>
      </c>
      <c r="F12952" s="20" t="s">
        <v>788</v>
      </c>
    </row>
    <row r="12953" customFormat="false" ht="15" hidden="false" customHeight="false" outlineLevel="0" collapsed="false">
      <c r="A12953" s="4" t="str">
        <f aca="false">B12953&amp;"|"&amp;C12953</f>
        <v>tdbR00001065 Val-UAC|21</v>
      </c>
      <c r="B12953" s="4" t="s">
        <v>214</v>
      </c>
      <c r="C12953" s="4" t="s">
        <v>797</v>
      </c>
      <c r="D12953" s="4" t="n">
        <v>21</v>
      </c>
      <c r="E12953" s="19" t="s">
        <v>780</v>
      </c>
      <c r="F12953" s="20" t="s">
        <v>788</v>
      </c>
    </row>
    <row r="12954" customFormat="false" ht="15" hidden="false" customHeight="false" outlineLevel="0" collapsed="false">
      <c r="A12954" s="4" t="str">
        <f aca="false">B12954&amp;"|"&amp;C12954</f>
        <v>tdbR00001065 Val-UAC|22</v>
      </c>
      <c r="B12954" s="4" t="s">
        <v>214</v>
      </c>
      <c r="C12954" s="4" t="s">
        <v>798</v>
      </c>
      <c r="D12954" s="4" t="n">
        <v>22</v>
      </c>
      <c r="E12954" s="8" t="s">
        <v>459</v>
      </c>
      <c r="F12954" s="7" t="s">
        <v>783</v>
      </c>
    </row>
    <row r="12955" customFormat="false" ht="15" hidden="false" customHeight="false" outlineLevel="0" collapsed="false">
      <c r="A12955" s="4" t="str">
        <f aca="false">B12955&amp;"|"&amp;C12955</f>
        <v>tdbR00001065 Val-UAC|23</v>
      </c>
      <c r="B12955" s="4" t="s">
        <v>214</v>
      </c>
      <c r="C12955" s="4" t="s">
        <v>799</v>
      </c>
      <c r="D12955" s="4" t="n">
        <v>23</v>
      </c>
      <c r="E12955" s="8" t="s">
        <v>780</v>
      </c>
      <c r="F12955" s="7" t="s">
        <v>783</v>
      </c>
    </row>
    <row r="12956" customFormat="false" ht="15" hidden="false" customHeight="false" outlineLevel="0" collapsed="false">
      <c r="A12956" s="4" t="str">
        <f aca="false">B12956&amp;"|"&amp;C12956</f>
        <v>tdbR00001065 Val-UAC|24</v>
      </c>
      <c r="B12956" s="4" t="s">
        <v>214</v>
      </c>
      <c r="C12956" s="4" t="s">
        <v>800</v>
      </c>
      <c r="D12956" s="4" t="n">
        <v>24</v>
      </c>
      <c r="E12956" s="8" t="s">
        <v>459</v>
      </c>
      <c r="F12956" s="7" t="s">
        <v>783</v>
      </c>
    </row>
    <row r="12957" customFormat="false" ht="15" hidden="false" customHeight="false" outlineLevel="0" collapsed="false">
      <c r="A12957" s="4" t="str">
        <f aca="false">B12957&amp;"|"&amp;C12957</f>
        <v>tdbR00001065 Val-UAC|25</v>
      </c>
      <c r="B12957" s="4" t="s">
        <v>214</v>
      </c>
      <c r="C12957" s="4" t="s">
        <v>801</v>
      </c>
      <c r="D12957" s="4" t="n">
        <v>25</v>
      </c>
      <c r="E12957" s="8" t="s">
        <v>772</v>
      </c>
      <c r="F12957" s="7" t="s">
        <v>783</v>
      </c>
    </row>
    <row r="12958" customFormat="false" ht="15" hidden="false" customHeight="false" outlineLevel="0" collapsed="false">
      <c r="A12958" s="4" t="str">
        <f aca="false">B12958&amp;"|"&amp;C12958</f>
        <v>tdbR00001065 Val-UAC|26</v>
      </c>
      <c r="B12958" s="4" t="s">
        <v>214</v>
      </c>
      <c r="C12958" s="4" t="s">
        <v>802</v>
      </c>
      <c r="D12958" s="4" t="n">
        <v>26</v>
      </c>
      <c r="E12958" s="3" t="s">
        <v>780</v>
      </c>
      <c r="F12958" s="4" t="s">
        <v>803</v>
      </c>
    </row>
    <row r="12959" customFormat="false" ht="15" hidden="false" customHeight="false" outlineLevel="0" collapsed="false">
      <c r="A12959" s="4" t="str">
        <f aca="false">B12959&amp;"|"&amp;C12959</f>
        <v>tdbR00001065 Val-UAC|27</v>
      </c>
      <c r="B12959" s="4" t="s">
        <v>214</v>
      </c>
      <c r="C12959" s="4" t="s">
        <v>804</v>
      </c>
      <c r="D12959" s="4" t="n">
        <v>27</v>
      </c>
      <c r="E12959" s="21" t="s">
        <v>772</v>
      </c>
      <c r="F12959" s="22" t="s">
        <v>805</v>
      </c>
    </row>
    <row r="12960" customFormat="false" ht="15" hidden="false" customHeight="false" outlineLevel="0" collapsed="false">
      <c r="A12960" s="4" t="str">
        <f aca="false">B12960&amp;"|"&amp;C12960</f>
        <v>tdbR00001065 Val-UAC|28</v>
      </c>
      <c r="B12960" s="4" t="s">
        <v>214</v>
      </c>
      <c r="C12960" s="4" t="s">
        <v>806</v>
      </c>
      <c r="D12960" s="4" t="n">
        <v>28</v>
      </c>
      <c r="E12960" s="21" t="s">
        <v>772</v>
      </c>
      <c r="F12960" s="22" t="s">
        <v>805</v>
      </c>
    </row>
    <row r="12961" customFormat="false" ht="15" hidden="false" customHeight="false" outlineLevel="0" collapsed="false">
      <c r="A12961" s="4" t="str">
        <f aca="false">B12961&amp;"|"&amp;C12961</f>
        <v>tdbR00001065 Val-UAC|29</v>
      </c>
      <c r="B12961" s="4" t="s">
        <v>214</v>
      </c>
      <c r="C12961" s="4" t="s">
        <v>807</v>
      </c>
      <c r="D12961" s="4" t="n">
        <v>29</v>
      </c>
      <c r="E12961" s="21" t="s">
        <v>777</v>
      </c>
      <c r="F12961" s="22" t="s">
        <v>805</v>
      </c>
    </row>
    <row r="12962" customFormat="false" ht="15" hidden="false" customHeight="false" outlineLevel="0" collapsed="false">
      <c r="A12962" s="4" t="str">
        <f aca="false">B12962&amp;"|"&amp;C12962</f>
        <v>tdbR00001065 Val-UAC|30</v>
      </c>
      <c r="B12962" s="4" t="s">
        <v>214</v>
      </c>
      <c r="C12962" s="4" t="s">
        <v>808</v>
      </c>
      <c r="D12962" s="4" t="n">
        <v>30</v>
      </c>
      <c r="E12962" s="21" t="s">
        <v>459</v>
      </c>
      <c r="F12962" s="22" t="s">
        <v>805</v>
      </c>
    </row>
    <row r="12963" customFormat="false" ht="15" hidden="false" customHeight="false" outlineLevel="0" collapsed="false">
      <c r="A12963" s="4" t="str">
        <f aca="false">B12963&amp;"|"&amp;C12963</f>
        <v>tdbR00001065 Val-UAC|31</v>
      </c>
      <c r="B12963" s="4" t="s">
        <v>214</v>
      </c>
      <c r="C12963" s="4" t="s">
        <v>809</v>
      </c>
      <c r="D12963" s="4" t="n">
        <v>31</v>
      </c>
      <c r="E12963" s="21" t="s">
        <v>772</v>
      </c>
      <c r="F12963" s="22" t="s">
        <v>805</v>
      </c>
    </row>
    <row r="12964" customFormat="false" ht="15" hidden="false" customHeight="false" outlineLevel="0" collapsed="false">
      <c r="A12964" s="4" t="str">
        <f aca="false">B12964&amp;"|"&amp;C12964</f>
        <v>tdbR00001065 Val-UAC|32</v>
      </c>
      <c r="B12964" s="4" t="s">
        <v>214</v>
      </c>
      <c r="C12964" s="4" t="s">
        <v>810</v>
      </c>
      <c r="D12964" s="4" t="n">
        <v>32</v>
      </c>
      <c r="E12964" s="19" t="s">
        <v>772</v>
      </c>
      <c r="F12964" s="20" t="s">
        <v>811</v>
      </c>
    </row>
    <row r="12965" customFormat="false" ht="15" hidden="false" customHeight="false" outlineLevel="0" collapsed="false">
      <c r="A12965" s="4" t="str">
        <f aca="false">B12965&amp;"|"&amp;C12965</f>
        <v>tdbR00001065 Val-UAC|33</v>
      </c>
      <c r="B12965" s="4" t="s">
        <v>214</v>
      </c>
      <c r="C12965" s="4" t="s">
        <v>812</v>
      </c>
      <c r="D12965" s="4" t="n">
        <v>33</v>
      </c>
      <c r="E12965" s="19" t="s">
        <v>777</v>
      </c>
      <c r="F12965" s="20" t="s">
        <v>811</v>
      </c>
    </row>
    <row r="12966" customFormat="false" ht="15" hidden="false" customHeight="false" outlineLevel="0" collapsed="false">
      <c r="A12966" s="4" t="str">
        <f aca="false">B12966&amp;"|"&amp;C12966</f>
        <v>tdbR00001065 Val-UAC|34</v>
      </c>
      <c r="B12966" s="4" t="s">
        <v>214</v>
      </c>
      <c r="C12966" s="4" t="s">
        <v>813</v>
      </c>
      <c r="D12966" s="4" t="n">
        <v>34</v>
      </c>
      <c r="E12966" s="19" t="s">
        <v>777</v>
      </c>
      <c r="F12966" s="20" t="s">
        <v>811</v>
      </c>
    </row>
    <row r="12967" customFormat="false" ht="15" hidden="false" customHeight="false" outlineLevel="0" collapsed="false">
      <c r="A12967" s="4" t="str">
        <f aca="false">B12967&amp;"|"&amp;C12967</f>
        <v>tdbR00001065 Val-UAC|35</v>
      </c>
      <c r="B12967" s="4" t="s">
        <v>214</v>
      </c>
      <c r="C12967" s="4" t="s">
        <v>814</v>
      </c>
      <c r="D12967" s="4" t="n">
        <v>35</v>
      </c>
      <c r="E12967" s="19" t="s">
        <v>780</v>
      </c>
      <c r="F12967" s="20" t="s">
        <v>811</v>
      </c>
    </row>
    <row r="12968" customFormat="false" ht="15" hidden="false" customHeight="false" outlineLevel="0" collapsed="false">
      <c r="A12968" s="4" t="str">
        <f aca="false">B12968&amp;"|"&amp;C12968</f>
        <v>tdbR00001065 Val-UAC|36</v>
      </c>
      <c r="B12968" s="4" t="s">
        <v>214</v>
      </c>
      <c r="C12968" s="4" t="s">
        <v>815</v>
      </c>
      <c r="D12968" s="4" t="n">
        <v>36</v>
      </c>
      <c r="E12968" s="19" t="s">
        <v>772</v>
      </c>
      <c r="F12968" s="20" t="s">
        <v>811</v>
      </c>
    </row>
    <row r="12969" customFormat="false" ht="15" hidden="false" customHeight="false" outlineLevel="0" collapsed="false">
      <c r="A12969" s="4" t="str">
        <f aca="false">B12969&amp;"|"&amp;C12969</f>
        <v>tdbR00001065 Val-UAC|37</v>
      </c>
      <c r="B12969" s="4" t="s">
        <v>214</v>
      </c>
      <c r="C12969" s="4" t="s">
        <v>816</v>
      </c>
      <c r="D12969" s="4" t="n">
        <v>37</v>
      </c>
      <c r="E12969" s="19" t="s">
        <v>780</v>
      </c>
      <c r="F12969" s="20" t="s">
        <v>811</v>
      </c>
    </row>
    <row r="12970" customFormat="false" ht="15" hidden="false" customHeight="false" outlineLevel="0" collapsed="false">
      <c r="A12970" s="4" t="str">
        <f aca="false">B12970&amp;"|"&amp;C12970</f>
        <v>tdbR00001065 Val-UAC|38</v>
      </c>
      <c r="B12970" s="4" t="s">
        <v>214</v>
      </c>
      <c r="C12970" s="4" t="s">
        <v>817</v>
      </c>
      <c r="D12970" s="4" t="n">
        <v>38</v>
      </c>
      <c r="E12970" s="19" t="s">
        <v>780</v>
      </c>
      <c r="F12970" s="20" t="s">
        <v>811</v>
      </c>
    </row>
    <row r="12971" customFormat="false" ht="15" hidden="false" customHeight="false" outlineLevel="0" collapsed="false">
      <c r="A12971" s="4" t="str">
        <f aca="false">B12971&amp;"|"&amp;C12971</f>
        <v>tdbR00001065 Val-UAC|39</v>
      </c>
      <c r="B12971" s="4" t="s">
        <v>214</v>
      </c>
      <c r="C12971" s="4" t="s">
        <v>818</v>
      </c>
      <c r="D12971" s="4" t="n">
        <v>39</v>
      </c>
      <c r="E12971" s="21" t="s">
        <v>459</v>
      </c>
      <c r="F12971" s="22" t="s">
        <v>805</v>
      </c>
    </row>
    <row r="12972" customFormat="false" ht="15" hidden="false" customHeight="false" outlineLevel="0" collapsed="false">
      <c r="A12972" s="4" t="str">
        <f aca="false">B12972&amp;"|"&amp;C12972</f>
        <v>tdbR00001065 Val-UAC|40</v>
      </c>
      <c r="B12972" s="4" t="s">
        <v>214</v>
      </c>
      <c r="C12972" s="4" t="s">
        <v>819</v>
      </c>
      <c r="D12972" s="4" t="n">
        <v>40</v>
      </c>
      <c r="E12972" s="21" t="s">
        <v>772</v>
      </c>
      <c r="F12972" s="22" t="s">
        <v>805</v>
      </c>
    </row>
    <row r="12973" customFormat="false" ht="15" hidden="false" customHeight="false" outlineLevel="0" collapsed="false">
      <c r="A12973" s="4" t="str">
        <f aca="false">B12973&amp;"|"&amp;C12973</f>
        <v>tdbR00001065 Val-UAC|41</v>
      </c>
      <c r="B12973" s="4" t="s">
        <v>214</v>
      </c>
      <c r="C12973" s="4" t="s">
        <v>820</v>
      </c>
      <c r="D12973" s="4" t="n">
        <v>41</v>
      </c>
      <c r="E12973" s="21" t="s">
        <v>780</v>
      </c>
      <c r="F12973" s="22" t="s">
        <v>805</v>
      </c>
    </row>
    <row r="12974" customFormat="false" ht="15" hidden="false" customHeight="false" outlineLevel="0" collapsed="false">
      <c r="A12974" s="4" t="str">
        <f aca="false">B12974&amp;"|"&amp;C12974</f>
        <v>tdbR00001065 Val-UAC|42</v>
      </c>
      <c r="B12974" s="4" t="s">
        <v>214</v>
      </c>
      <c r="C12974" s="4" t="s">
        <v>821</v>
      </c>
      <c r="D12974" s="4" t="n">
        <v>42</v>
      </c>
      <c r="E12974" s="21" t="s">
        <v>459</v>
      </c>
      <c r="F12974" s="22" t="s">
        <v>805</v>
      </c>
    </row>
    <row r="12975" customFormat="false" ht="15" hidden="false" customHeight="false" outlineLevel="0" collapsed="false">
      <c r="A12975" s="4" t="str">
        <f aca="false">B12975&amp;"|"&amp;C12975</f>
        <v>tdbR00001065 Val-UAC|43</v>
      </c>
      <c r="B12975" s="4" t="s">
        <v>214</v>
      </c>
      <c r="C12975" s="4" t="s">
        <v>822</v>
      </c>
      <c r="D12975" s="4" t="n">
        <v>43</v>
      </c>
      <c r="E12975" s="21" t="s">
        <v>459</v>
      </c>
      <c r="F12975" s="22" t="s">
        <v>805</v>
      </c>
    </row>
    <row r="12976" customFormat="false" ht="15" hidden="false" customHeight="false" outlineLevel="0" collapsed="false">
      <c r="A12976" s="4" t="str">
        <f aca="false">B12976&amp;"|"&amp;C12976</f>
        <v>tdbR00001065 Val-UAC|44</v>
      </c>
      <c r="B12976" s="4" t="s">
        <v>214</v>
      </c>
      <c r="C12976" s="4" t="s">
        <v>823</v>
      </c>
      <c r="D12976" s="4" t="n">
        <v>44</v>
      </c>
      <c r="E12976" s="19" t="s">
        <v>459</v>
      </c>
      <c r="F12976" s="20" t="s">
        <v>824</v>
      </c>
    </row>
    <row r="12977" customFormat="false" ht="15" hidden="false" customHeight="false" outlineLevel="0" collapsed="false">
      <c r="A12977" s="4" t="str">
        <f aca="false">B12977&amp;"|"&amp;C12977</f>
        <v>tdbR00001065 Val-UAC|45</v>
      </c>
      <c r="B12977" s="4" t="s">
        <v>214</v>
      </c>
      <c r="C12977" s="4" t="s">
        <v>825</v>
      </c>
      <c r="D12977" s="4" t="n">
        <v>45</v>
      </c>
      <c r="E12977" s="19" t="s">
        <v>459</v>
      </c>
      <c r="F12977" s="20" t="s">
        <v>824</v>
      </c>
    </row>
    <row r="12978" customFormat="false" ht="15" hidden="false" customHeight="false" outlineLevel="0" collapsed="false">
      <c r="A12978" s="4" t="str">
        <f aca="false">B12978&amp;"|"&amp;C12978</f>
        <v>tdbR00001065 Val-UAC|46</v>
      </c>
      <c r="B12978" s="4" t="s">
        <v>214</v>
      </c>
      <c r="C12978" s="4" t="s">
        <v>826</v>
      </c>
      <c r="D12978" s="4" t="n">
        <v>46</v>
      </c>
      <c r="E12978" s="19" t="s">
        <v>459</v>
      </c>
      <c r="F12978" s="20" t="s">
        <v>824</v>
      </c>
    </row>
    <row r="12979" customFormat="false" ht="15" hidden="false" customHeight="false" outlineLevel="0" collapsed="false">
      <c r="A12979" s="4" t="str">
        <f aca="false">B12979&amp;"|"&amp;C12979</f>
        <v>tdbR00001065 Val-UAC|47</v>
      </c>
      <c r="B12979" s="4" t="s">
        <v>214</v>
      </c>
      <c r="C12979" s="4" t="s">
        <v>827</v>
      </c>
      <c r="D12979" s="4" t="n">
        <v>47</v>
      </c>
      <c r="E12979" s="19" t="s">
        <v>777</v>
      </c>
      <c r="F12979" s="20" t="s">
        <v>824</v>
      </c>
    </row>
    <row r="12980" customFormat="false" ht="15" hidden="false" customHeight="false" outlineLevel="0" collapsed="false">
      <c r="A12980" s="4" t="str">
        <f aca="false">B12980&amp;"|"&amp;C12980</f>
        <v>tdbR00001065 Val-UAC|48</v>
      </c>
      <c r="B12980" s="4" t="s">
        <v>214</v>
      </c>
      <c r="C12980" s="4" t="s">
        <v>828</v>
      </c>
      <c r="D12980" s="4" t="n">
        <v>48</v>
      </c>
      <c r="E12980" s="19" t="s">
        <v>772</v>
      </c>
      <c r="F12980" s="20" t="s">
        <v>824</v>
      </c>
    </row>
    <row r="12981" customFormat="false" ht="15" hidden="false" customHeight="false" outlineLevel="0" collapsed="false">
      <c r="A12981" s="4" t="str">
        <f aca="false">B12981&amp;"|"&amp;C12981</f>
        <v>tdbR00001065 Val-UAC|49</v>
      </c>
      <c r="B12981" s="4" t="s">
        <v>214</v>
      </c>
      <c r="C12981" s="4" t="s">
        <v>829</v>
      </c>
      <c r="D12981" s="4" t="n">
        <v>49</v>
      </c>
      <c r="E12981" s="23" t="s">
        <v>780</v>
      </c>
      <c r="F12981" s="10" t="s">
        <v>830</v>
      </c>
    </row>
    <row r="12982" customFormat="false" ht="15" hidden="false" customHeight="false" outlineLevel="0" collapsed="false">
      <c r="A12982" s="4" t="str">
        <f aca="false">B12982&amp;"|"&amp;C12982</f>
        <v>tdbR00001065 Val-UAC|50</v>
      </c>
      <c r="B12982" s="4" t="s">
        <v>214</v>
      </c>
      <c r="C12982" s="4" t="s">
        <v>831</v>
      </c>
      <c r="D12982" s="4" t="n">
        <v>50</v>
      </c>
      <c r="E12982" s="23" t="s">
        <v>772</v>
      </c>
      <c r="F12982" s="10" t="s">
        <v>830</v>
      </c>
    </row>
    <row r="12983" customFormat="false" ht="15" hidden="false" customHeight="false" outlineLevel="0" collapsed="false">
      <c r="A12983" s="4" t="str">
        <f aca="false">B12983&amp;"|"&amp;C12983</f>
        <v>tdbR00001065 Val-UAC|51</v>
      </c>
      <c r="B12983" s="4" t="s">
        <v>214</v>
      </c>
      <c r="C12983" s="4" t="s">
        <v>832</v>
      </c>
      <c r="D12983" s="4" t="n">
        <v>51</v>
      </c>
      <c r="E12983" s="23" t="s">
        <v>777</v>
      </c>
      <c r="F12983" s="10" t="s">
        <v>830</v>
      </c>
    </row>
    <row r="12984" customFormat="false" ht="15" hidden="false" customHeight="false" outlineLevel="0" collapsed="false">
      <c r="A12984" s="4" t="str">
        <f aca="false">B12984&amp;"|"&amp;C12984</f>
        <v>tdbR00001065 Val-UAC|52</v>
      </c>
      <c r="B12984" s="4" t="s">
        <v>214</v>
      </c>
      <c r="C12984" s="4" t="s">
        <v>833</v>
      </c>
      <c r="D12984" s="4" t="n">
        <v>52</v>
      </c>
      <c r="E12984" s="23" t="s">
        <v>459</v>
      </c>
      <c r="F12984" s="10" t="s">
        <v>830</v>
      </c>
    </row>
    <row r="12985" customFormat="false" ht="15" hidden="false" customHeight="false" outlineLevel="0" collapsed="false">
      <c r="A12985" s="4" t="str">
        <f aca="false">B12985&amp;"|"&amp;C12985</f>
        <v>tdbR00001065 Val-UAC|53</v>
      </c>
      <c r="B12985" s="4" t="s">
        <v>214</v>
      </c>
      <c r="C12985" s="4" t="s">
        <v>834</v>
      </c>
      <c r="D12985" s="4" t="n">
        <v>53</v>
      </c>
      <c r="E12985" s="23" t="s">
        <v>459</v>
      </c>
      <c r="F12985" s="10" t="s">
        <v>830</v>
      </c>
    </row>
    <row r="12986" customFormat="false" ht="15" hidden="false" customHeight="false" outlineLevel="0" collapsed="false">
      <c r="A12986" s="4" t="str">
        <f aca="false">B12986&amp;"|"&amp;C12986</f>
        <v>tdbR00001065 Val-UAC|54</v>
      </c>
      <c r="B12986" s="4" t="s">
        <v>214</v>
      </c>
      <c r="C12986" s="4" t="s">
        <v>835</v>
      </c>
      <c r="D12986" s="4" t="n">
        <v>54</v>
      </c>
      <c r="E12986" s="19" t="s">
        <v>777</v>
      </c>
      <c r="F12986" s="20" t="s">
        <v>836</v>
      </c>
    </row>
    <row r="12987" customFormat="false" ht="15" hidden="false" customHeight="false" outlineLevel="0" collapsed="false">
      <c r="A12987" s="4" t="str">
        <f aca="false">B12987&amp;"|"&amp;C12987</f>
        <v>tdbR00001065 Val-UAC|55</v>
      </c>
      <c r="B12987" s="4" t="s">
        <v>214</v>
      </c>
      <c r="C12987" s="4" t="s">
        <v>837</v>
      </c>
      <c r="D12987" s="4" t="n">
        <v>55</v>
      </c>
      <c r="E12987" s="19" t="s">
        <v>777</v>
      </c>
      <c r="F12987" s="20" t="s">
        <v>836</v>
      </c>
    </row>
    <row r="12988" customFormat="false" ht="15" hidden="false" customHeight="false" outlineLevel="0" collapsed="false">
      <c r="A12988" s="4" t="str">
        <f aca="false">B12988&amp;"|"&amp;C12988</f>
        <v>tdbR00001065 Val-UAC|56</v>
      </c>
      <c r="B12988" s="4" t="s">
        <v>214</v>
      </c>
      <c r="C12988" s="4" t="s">
        <v>838</v>
      </c>
      <c r="D12988" s="4" t="n">
        <v>56</v>
      </c>
      <c r="E12988" s="19" t="s">
        <v>772</v>
      </c>
      <c r="F12988" s="20" t="s">
        <v>836</v>
      </c>
    </row>
    <row r="12989" customFormat="false" ht="15" hidden="false" customHeight="false" outlineLevel="0" collapsed="false">
      <c r="A12989" s="4" t="str">
        <f aca="false">B12989&amp;"|"&amp;C12989</f>
        <v>tdbR00001065 Val-UAC|57</v>
      </c>
      <c r="B12989" s="4" t="s">
        <v>214</v>
      </c>
      <c r="C12989" s="4" t="s">
        <v>839</v>
      </c>
      <c r="D12989" s="4" t="n">
        <v>57</v>
      </c>
      <c r="E12989" s="19" t="s">
        <v>459</v>
      </c>
      <c r="F12989" s="20" t="s">
        <v>836</v>
      </c>
    </row>
    <row r="12990" customFormat="false" ht="15" hidden="false" customHeight="false" outlineLevel="0" collapsed="false">
      <c r="A12990" s="4" t="str">
        <f aca="false">B12990&amp;"|"&amp;C12990</f>
        <v>tdbR00001065 Val-UAC|58</v>
      </c>
      <c r="B12990" s="4" t="s">
        <v>214</v>
      </c>
      <c r="C12990" s="4" t="s">
        <v>840</v>
      </c>
      <c r="D12990" s="4" t="n">
        <v>58</v>
      </c>
      <c r="E12990" s="19" t="s">
        <v>780</v>
      </c>
      <c r="F12990" s="20" t="s">
        <v>836</v>
      </c>
    </row>
    <row r="12991" customFormat="false" ht="15" hidden="false" customHeight="false" outlineLevel="0" collapsed="false">
      <c r="A12991" s="4" t="str">
        <f aca="false">B12991&amp;"|"&amp;C12991</f>
        <v>tdbR00001065 Val-UAC|59</v>
      </c>
      <c r="B12991" s="4" t="s">
        <v>214</v>
      </c>
      <c r="C12991" s="4" t="s">
        <v>841</v>
      </c>
      <c r="D12991" s="4" t="n">
        <v>59</v>
      </c>
      <c r="E12991" s="19" t="s">
        <v>780</v>
      </c>
      <c r="F12991" s="20" t="s">
        <v>836</v>
      </c>
    </row>
    <row r="12992" customFormat="false" ht="15" hidden="false" customHeight="false" outlineLevel="0" collapsed="false">
      <c r="A12992" s="4" t="str">
        <f aca="false">B12992&amp;"|"&amp;C12992</f>
        <v>tdbR00001065 Val-UAC|60</v>
      </c>
      <c r="B12992" s="4" t="s">
        <v>214</v>
      </c>
      <c r="C12992" s="4" t="s">
        <v>842</v>
      </c>
      <c r="D12992" s="4" t="n">
        <v>60</v>
      </c>
      <c r="E12992" s="19" t="s">
        <v>772</v>
      </c>
      <c r="F12992" s="20" t="s">
        <v>836</v>
      </c>
    </row>
    <row r="12993" customFormat="false" ht="15" hidden="false" customHeight="false" outlineLevel="0" collapsed="false">
      <c r="A12993" s="4" t="str">
        <f aca="false">B12993&amp;"|"&amp;C12993</f>
        <v>tdbR00001065 Val-UAC|61</v>
      </c>
      <c r="B12993" s="4" t="s">
        <v>214</v>
      </c>
      <c r="C12993" s="4" t="s">
        <v>843</v>
      </c>
      <c r="D12993" s="4" t="n">
        <v>61</v>
      </c>
      <c r="E12993" s="23" t="s">
        <v>772</v>
      </c>
      <c r="F12993" s="10" t="s">
        <v>830</v>
      </c>
    </row>
    <row r="12994" customFormat="false" ht="15" hidden="false" customHeight="false" outlineLevel="0" collapsed="false">
      <c r="A12994" s="4" t="str">
        <f aca="false">B12994&amp;"|"&amp;C12994</f>
        <v>tdbR00001065 Val-UAC|62</v>
      </c>
      <c r="B12994" s="4" t="s">
        <v>214</v>
      </c>
      <c r="C12994" s="4" t="s">
        <v>844</v>
      </c>
      <c r="D12994" s="4" t="n">
        <v>62</v>
      </c>
      <c r="E12994" s="23" t="s">
        <v>772</v>
      </c>
      <c r="F12994" s="10" t="s">
        <v>830</v>
      </c>
    </row>
    <row r="12995" customFormat="false" ht="15" hidden="false" customHeight="false" outlineLevel="0" collapsed="false">
      <c r="A12995" s="4" t="str">
        <f aca="false">B12995&amp;"|"&amp;C12995</f>
        <v>tdbR00001065 Val-UAC|63</v>
      </c>
      <c r="B12995" s="4" t="s">
        <v>214</v>
      </c>
      <c r="C12995" s="4" t="s">
        <v>845</v>
      </c>
      <c r="D12995" s="4" t="n">
        <v>63</v>
      </c>
      <c r="E12995" s="23" t="s">
        <v>459</v>
      </c>
      <c r="F12995" s="10" t="s">
        <v>830</v>
      </c>
    </row>
    <row r="12996" customFormat="false" ht="15" hidden="false" customHeight="false" outlineLevel="0" collapsed="false">
      <c r="A12996" s="4" t="str">
        <f aca="false">B12996&amp;"|"&amp;C12996</f>
        <v>tdbR00001065 Val-UAC|64</v>
      </c>
      <c r="B12996" s="4" t="s">
        <v>214</v>
      </c>
      <c r="C12996" s="4" t="s">
        <v>846</v>
      </c>
      <c r="D12996" s="4" t="n">
        <v>64</v>
      </c>
      <c r="E12996" s="23" t="s">
        <v>459</v>
      </c>
      <c r="F12996" s="10" t="s">
        <v>830</v>
      </c>
    </row>
    <row r="12997" customFormat="false" ht="15" hidden="false" customHeight="false" outlineLevel="0" collapsed="false">
      <c r="A12997" s="4" t="str">
        <f aca="false">B12997&amp;"|"&amp;C12997</f>
        <v>tdbR00001065 Val-UAC|65</v>
      </c>
      <c r="B12997" s="4" t="s">
        <v>214</v>
      </c>
      <c r="C12997" s="4" t="s">
        <v>847</v>
      </c>
      <c r="D12997" s="4" t="n">
        <v>65</v>
      </c>
      <c r="E12997" s="23" t="s">
        <v>777</v>
      </c>
      <c r="F12997" s="10" t="s">
        <v>830</v>
      </c>
    </row>
    <row r="12998" customFormat="false" ht="15" hidden="false" customHeight="false" outlineLevel="0" collapsed="false">
      <c r="A12998" s="4" t="str">
        <f aca="false">B12998&amp;"|"&amp;C12998</f>
        <v>tdbR00001065 Val-UAC|66</v>
      </c>
      <c r="B12998" s="4" t="s">
        <v>214</v>
      </c>
      <c r="C12998" s="4" t="s">
        <v>848</v>
      </c>
      <c r="D12998" s="4" t="n">
        <v>66</v>
      </c>
      <c r="E12998" s="17" t="s">
        <v>780</v>
      </c>
      <c r="F12998" s="18" t="s">
        <v>768</v>
      </c>
    </row>
    <row r="12999" customFormat="false" ht="15" hidden="false" customHeight="false" outlineLevel="0" collapsed="false">
      <c r="A12999" s="4" t="str">
        <f aca="false">B12999&amp;"|"&amp;C12999</f>
        <v>tdbR00001065 Val-UAC|67</v>
      </c>
      <c r="B12999" s="4" t="s">
        <v>214</v>
      </c>
      <c r="C12999" s="4" t="s">
        <v>849</v>
      </c>
      <c r="D12999" s="4" t="n">
        <v>67</v>
      </c>
      <c r="E12999" s="17" t="s">
        <v>777</v>
      </c>
      <c r="F12999" s="18" t="s">
        <v>768</v>
      </c>
    </row>
    <row r="13000" customFormat="false" ht="15" hidden="false" customHeight="false" outlineLevel="0" collapsed="false">
      <c r="A13000" s="4" t="str">
        <f aca="false">B13000&amp;"|"&amp;C13000</f>
        <v>tdbR00001065 Val-UAC|68</v>
      </c>
      <c r="B13000" s="4" t="s">
        <v>214</v>
      </c>
      <c r="C13000" s="4" t="s">
        <v>850</v>
      </c>
      <c r="D13000" s="4" t="n">
        <v>68</v>
      </c>
      <c r="E13000" s="17" t="s">
        <v>772</v>
      </c>
      <c r="F13000" s="18" t="s">
        <v>768</v>
      </c>
    </row>
    <row r="13001" customFormat="false" ht="15" hidden="false" customHeight="false" outlineLevel="0" collapsed="false">
      <c r="A13001" s="4" t="str">
        <f aca="false">B13001&amp;"|"&amp;C13001</f>
        <v>tdbR00001065 Val-UAC|69</v>
      </c>
      <c r="B13001" s="4" t="s">
        <v>214</v>
      </c>
      <c r="C13001" s="4" t="s">
        <v>851</v>
      </c>
      <c r="D13001" s="4" t="n">
        <v>69</v>
      </c>
      <c r="E13001" s="17" t="s">
        <v>459</v>
      </c>
      <c r="F13001" s="18" t="s">
        <v>768</v>
      </c>
    </row>
    <row r="13002" customFormat="false" ht="15" hidden="false" customHeight="false" outlineLevel="0" collapsed="false">
      <c r="A13002" s="4" t="str">
        <f aca="false">B13002&amp;"|"&amp;C13002</f>
        <v>tdbR00001065 Val-UAC|70</v>
      </c>
      <c r="B13002" s="4" t="s">
        <v>214</v>
      </c>
      <c r="C13002" s="4" t="s">
        <v>852</v>
      </c>
      <c r="D13002" s="4" t="n">
        <v>70</v>
      </c>
      <c r="E13002" s="17" t="s">
        <v>772</v>
      </c>
      <c r="F13002" s="18" t="s">
        <v>768</v>
      </c>
    </row>
    <row r="13003" customFormat="false" ht="15" hidden="false" customHeight="false" outlineLevel="0" collapsed="false">
      <c r="A13003" s="4" t="str">
        <f aca="false">B13003&amp;"|"&amp;C13003</f>
        <v>tdbR00001065 Val-UAC|71</v>
      </c>
      <c r="B13003" s="4" t="s">
        <v>214</v>
      </c>
      <c r="C13003" s="4" t="s">
        <v>853</v>
      </c>
      <c r="D13003" s="4" t="n">
        <v>71</v>
      </c>
      <c r="E13003" s="17" t="s">
        <v>772</v>
      </c>
      <c r="F13003" s="18" t="s">
        <v>768</v>
      </c>
    </row>
    <row r="13004" customFormat="false" ht="15" hidden="false" customHeight="false" outlineLevel="0" collapsed="false">
      <c r="A13004" s="4" t="str">
        <f aca="false">B13004&amp;"|"&amp;C13004</f>
        <v>tdbR00001065 Val-UAC|72</v>
      </c>
      <c r="B13004" s="4" t="s">
        <v>214</v>
      </c>
      <c r="C13004" s="4" t="s">
        <v>854</v>
      </c>
      <c r="D13004" s="4" t="n">
        <v>72</v>
      </c>
      <c r="E13004" s="17" t="s">
        <v>772</v>
      </c>
      <c r="F13004" s="18" t="s">
        <v>768</v>
      </c>
    </row>
    <row r="13005" customFormat="false" ht="15" hidden="false" customHeight="false" outlineLevel="0" collapsed="false">
      <c r="A13005" s="4" t="str">
        <f aca="false">B13005&amp;"|"&amp;C13005</f>
        <v>tdbR00000501 Ile-CAU|1</v>
      </c>
      <c r="B13005" s="4" t="s">
        <v>215</v>
      </c>
      <c r="C13005" s="4" t="s">
        <v>767</v>
      </c>
      <c r="D13005" s="4" t="n">
        <v>1</v>
      </c>
      <c r="E13005" s="17" t="s">
        <v>780</v>
      </c>
      <c r="F13005" s="18" t="s">
        <v>768</v>
      </c>
    </row>
    <row r="13006" customFormat="false" ht="15" hidden="false" customHeight="false" outlineLevel="0" collapsed="false">
      <c r="A13006" s="4" t="str">
        <f aca="false">B13006&amp;"|"&amp;C13006</f>
        <v>tdbR00000501 Ile-CAU|2</v>
      </c>
      <c r="B13006" s="4" t="s">
        <v>215</v>
      </c>
      <c r="C13006" s="4" t="s">
        <v>769</v>
      </c>
      <c r="D13006" s="4" t="n">
        <v>2</v>
      </c>
      <c r="E13006" s="17" t="s">
        <v>459</v>
      </c>
      <c r="F13006" s="18" t="s">
        <v>768</v>
      </c>
    </row>
    <row r="13007" customFormat="false" ht="15" hidden="false" customHeight="false" outlineLevel="0" collapsed="false">
      <c r="A13007" s="4" t="str">
        <f aca="false">B13007&amp;"|"&amp;C13007</f>
        <v>tdbR00000501 Ile-CAU|3</v>
      </c>
      <c r="B13007" s="4" t="s">
        <v>215</v>
      </c>
      <c r="C13007" s="4" t="s">
        <v>770</v>
      </c>
      <c r="D13007" s="4" t="n">
        <v>3</v>
      </c>
      <c r="E13007" s="17" t="s">
        <v>772</v>
      </c>
      <c r="F13007" s="18" t="s">
        <v>768</v>
      </c>
    </row>
    <row r="13008" customFormat="false" ht="15" hidden="false" customHeight="false" outlineLevel="0" collapsed="false">
      <c r="A13008" s="4" t="str">
        <f aca="false">B13008&amp;"|"&amp;C13008</f>
        <v>tdbR00000501 Ile-CAU|4</v>
      </c>
      <c r="B13008" s="4" t="s">
        <v>215</v>
      </c>
      <c r="C13008" s="4" t="s">
        <v>771</v>
      </c>
      <c r="D13008" s="4" t="n">
        <v>4</v>
      </c>
      <c r="E13008" s="17" t="s">
        <v>459</v>
      </c>
      <c r="F13008" s="18" t="s">
        <v>768</v>
      </c>
    </row>
    <row r="13009" customFormat="false" ht="15" hidden="false" customHeight="false" outlineLevel="0" collapsed="false">
      <c r="A13009" s="4" t="str">
        <f aca="false">B13009&amp;"|"&amp;C13009</f>
        <v>tdbR00000501 Ile-CAU|5</v>
      </c>
      <c r="B13009" s="4" t="s">
        <v>215</v>
      </c>
      <c r="C13009" s="4" t="s">
        <v>773</v>
      </c>
      <c r="D13009" s="4" t="n">
        <v>5</v>
      </c>
      <c r="E13009" s="17" t="s">
        <v>459</v>
      </c>
      <c r="F13009" s="18" t="s">
        <v>768</v>
      </c>
    </row>
    <row r="13010" customFormat="false" ht="15" hidden="false" customHeight="false" outlineLevel="0" collapsed="false">
      <c r="A13010" s="4" t="str">
        <f aca="false">B13010&amp;"|"&amp;C13010</f>
        <v>tdbR00000501 Ile-CAU|6</v>
      </c>
      <c r="B13010" s="4" t="s">
        <v>215</v>
      </c>
      <c r="C13010" s="4" t="s">
        <v>774</v>
      </c>
      <c r="D13010" s="4" t="n">
        <v>6</v>
      </c>
      <c r="E13010" s="17" t="s">
        <v>459</v>
      </c>
      <c r="F13010" s="18" t="s">
        <v>768</v>
      </c>
    </row>
    <row r="13011" customFormat="false" ht="15" hidden="false" customHeight="false" outlineLevel="0" collapsed="false">
      <c r="A13011" s="4" t="str">
        <f aca="false">B13011&amp;"|"&amp;C13011</f>
        <v>tdbR00000501 Ile-CAU|7</v>
      </c>
      <c r="B13011" s="4" t="s">
        <v>215</v>
      </c>
      <c r="C13011" s="4" t="s">
        <v>775</v>
      </c>
      <c r="D13011" s="4" t="n">
        <v>7</v>
      </c>
      <c r="E13011" s="17" t="s">
        <v>780</v>
      </c>
      <c r="F13011" s="18" t="s">
        <v>768</v>
      </c>
    </row>
    <row r="13012" customFormat="false" ht="15" hidden="false" customHeight="false" outlineLevel="0" collapsed="false">
      <c r="A13012" s="4" t="str">
        <f aca="false">B13012&amp;"|"&amp;C13012</f>
        <v>tdbR00000501 Ile-CAU|8</v>
      </c>
      <c r="B13012" s="4" t="s">
        <v>215</v>
      </c>
      <c r="C13012" s="4" t="s">
        <v>776</v>
      </c>
      <c r="D13012" s="4" t="n">
        <v>8</v>
      </c>
      <c r="E13012" s="3" t="s">
        <v>777</v>
      </c>
      <c r="F13012" s="4" t="s">
        <v>778</v>
      </c>
    </row>
    <row r="13013" customFormat="false" ht="15" hidden="false" customHeight="false" outlineLevel="0" collapsed="false">
      <c r="A13013" s="4" t="str">
        <f aca="false">B13013&amp;"|"&amp;C13013</f>
        <v>tdbR00000501 Ile-CAU|9</v>
      </c>
      <c r="B13013" s="4" t="s">
        <v>215</v>
      </c>
      <c r="C13013" s="4" t="s">
        <v>779</v>
      </c>
      <c r="D13013" s="4" t="n">
        <v>9</v>
      </c>
      <c r="E13013" s="3" t="s">
        <v>459</v>
      </c>
      <c r="F13013" s="4" t="s">
        <v>781</v>
      </c>
    </row>
    <row r="13014" customFormat="false" ht="15" hidden="false" customHeight="false" outlineLevel="0" collapsed="false">
      <c r="A13014" s="4" t="str">
        <f aca="false">B13014&amp;"|"&amp;C13014</f>
        <v>tdbR00000501 Ile-CAU|10</v>
      </c>
      <c r="B13014" s="4" t="s">
        <v>215</v>
      </c>
      <c r="C13014" s="4" t="s">
        <v>782</v>
      </c>
      <c r="D13014" s="4" t="n">
        <v>10</v>
      </c>
      <c r="E13014" s="8" t="s">
        <v>459</v>
      </c>
      <c r="F13014" s="7" t="s">
        <v>783</v>
      </c>
    </row>
    <row r="13015" customFormat="false" ht="15" hidden="false" customHeight="false" outlineLevel="0" collapsed="false">
      <c r="A13015" s="4" t="str">
        <f aca="false">B13015&amp;"|"&amp;C13015</f>
        <v>tdbR00000501 Ile-CAU|11</v>
      </c>
      <c r="B13015" s="4" t="s">
        <v>215</v>
      </c>
      <c r="C13015" s="4" t="s">
        <v>784</v>
      </c>
      <c r="D13015" s="4" t="n">
        <v>11</v>
      </c>
      <c r="E13015" s="8" t="s">
        <v>459</v>
      </c>
      <c r="F13015" s="7" t="s">
        <v>783</v>
      </c>
    </row>
    <row r="13016" customFormat="false" ht="15" hidden="false" customHeight="false" outlineLevel="0" collapsed="false">
      <c r="A13016" s="4" t="str">
        <f aca="false">B13016&amp;"|"&amp;C13016</f>
        <v>tdbR00000501 Ile-CAU|12</v>
      </c>
      <c r="B13016" s="4" t="s">
        <v>215</v>
      </c>
      <c r="C13016" s="4" t="s">
        <v>785</v>
      </c>
      <c r="D13016" s="4" t="n">
        <v>12</v>
      </c>
      <c r="E13016" s="8" t="s">
        <v>780</v>
      </c>
      <c r="F13016" s="7" t="s">
        <v>783</v>
      </c>
    </row>
    <row r="13017" customFormat="false" ht="15" hidden="false" customHeight="false" outlineLevel="0" collapsed="false">
      <c r="A13017" s="4" t="str">
        <f aca="false">B13017&amp;"|"&amp;C13017</f>
        <v>tdbR00000501 Ile-CAU|13</v>
      </c>
      <c r="B13017" s="4" t="s">
        <v>215</v>
      </c>
      <c r="C13017" s="4" t="s">
        <v>786</v>
      </c>
      <c r="D13017" s="4" t="n">
        <v>13</v>
      </c>
      <c r="E13017" s="8" t="s">
        <v>777</v>
      </c>
      <c r="F13017" s="7" t="s">
        <v>783</v>
      </c>
    </row>
    <row r="13018" customFormat="false" ht="15" hidden="false" customHeight="false" outlineLevel="0" collapsed="false">
      <c r="A13018" s="4" t="str">
        <f aca="false">B13018&amp;"|"&amp;C13018</f>
        <v>tdbR00000501 Ile-CAU|14</v>
      </c>
      <c r="B13018" s="4" t="s">
        <v>215</v>
      </c>
      <c r="C13018" s="4" t="s">
        <v>787</v>
      </c>
      <c r="D13018" s="4" t="n">
        <v>14</v>
      </c>
      <c r="E13018" s="19" t="s">
        <v>780</v>
      </c>
      <c r="F13018" s="20" t="s">
        <v>788</v>
      </c>
    </row>
    <row r="13019" customFormat="false" ht="15" hidden="false" customHeight="false" outlineLevel="0" collapsed="false">
      <c r="A13019" s="4" t="str">
        <f aca="false">B13019&amp;"|"&amp;C13019</f>
        <v>tdbR00000501 Ile-CAU|15</v>
      </c>
      <c r="B13019" s="4" t="s">
        <v>215</v>
      </c>
      <c r="C13019" s="4" t="s">
        <v>789</v>
      </c>
      <c r="D13019" s="4" t="n">
        <v>15</v>
      </c>
      <c r="E13019" s="19" t="s">
        <v>459</v>
      </c>
      <c r="F13019" s="20" t="s">
        <v>788</v>
      </c>
    </row>
    <row r="13020" customFormat="false" ht="15" hidden="false" customHeight="false" outlineLevel="0" collapsed="false">
      <c r="A13020" s="4" t="str">
        <f aca="false">B13020&amp;"|"&amp;C13020</f>
        <v>tdbR00000501 Ile-CAU|16</v>
      </c>
      <c r="B13020" s="4" t="s">
        <v>215</v>
      </c>
      <c r="C13020" s="4" t="s">
        <v>790</v>
      </c>
      <c r="D13020" s="4" t="n">
        <v>16</v>
      </c>
      <c r="E13020" s="19" t="s">
        <v>772</v>
      </c>
      <c r="F13020" s="20" t="s">
        <v>788</v>
      </c>
    </row>
    <row r="13021" customFormat="false" ht="15" hidden="false" customHeight="false" outlineLevel="0" collapsed="false">
      <c r="A13021" s="4" t="str">
        <f aca="false">B13021&amp;"|"&amp;C13021</f>
        <v>tdbR00000501 Ile-CAU|17</v>
      </c>
      <c r="B13021" s="4" t="s">
        <v>215</v>
      </c>
      <c r="C13021" s="4" t="s">
        <v>791</v>
      </c>
      <c r="D13021" s="4" t="n">
        <v>17</v>
      </c>
      <c r="E13021" s="19" t="s">
        <v>772</v>
      </c>
      <c r="F13021" s="20" t="s">
        <v>788</v>
      </c>
    </row>
    <row r="13022" customFormat="false" ht="15" hidden="false" customHeight="false" outlineLevel="0" collapsed="false">
      <c r="A13022" s="4" t="str">
        <f aca="false">B13022&amp;"|"&amp;C13022</f>
        <v>tdbR00000501 Ile-CAU|17a</v>
      </c>
      <c r="B13022" s="4" t="s">
        <v>215</v>
      </c>
      <c r="C13022" s="4" t="s">
        <v>792</v>
      </c>
      <c r="D13022" s="4" t="n">
        <v>18</v>
      </c>
      <c r="E13022" s="19" t="s">
        <v>780</v>
      </c>
      <c r="F13022" s="20" t="s">
        <v>788</v>
      </c>
    </row>
    <row r="13023" customFormat="false" ht="15" hidden="false" customHeight="false" outlineLevel="0" collapsed="false">
      <c r="A13023" s="4" t="str">
        <f aca="false">B13023&amp;"|"&amp;C13023</f>
        <v>tdbR00000501 Ile-CAU|18</v>
      </c>
      <c r="B13023" s="4" t="s">
        <v>215</v>
      </c>
      <c r="C13023" s="4" t="s">
        <v>793</v>
      </c>
      <c r="D13023" s="4" t="n">
        <v>19</v>
      </c>
      <c r="E13023" s="19" t="s">
        <v>459</v>
      </c>
      <c r="F13023" s="20" t="s">
        <v>788</v>
      </c>
    </row>
    <row r="13024" customFormat="false" ht="15" hidden="false" customHeight="false" outlineLevel="0" collapsed="false">
      <c r="A13024" s="4" t="str">
        <f aca="false">B13024&amp;"|"&amp;C13024</f>
        <v>tdbR00000501 Ile-CAU|19</v>
      </c>
      <c r="B13024" s="4" t="s">
        <v>215</v>
      </c>
      <c r="C13024" s="4" t="s">
        <v>794</v>
      </c>
      <c r="D13024" s="4" t="n">
        <v>20</v>
      </c>
      <c r="E13024" s="19" t="s">
        <v>459</v>
      </c>
      <c r="F13024" s="20" t="s">
        <v>788</v>
      </c>
    </row>
    <row r="13025" customFormat="false" ht="15" hidden="false" customHeight="false" outlineLevel="0" collapsed="false">
      <c r="A13025" s="4" t="str">
        <f aca="false">B13025&amp;"|"&amp;C13025</f>
        <v>tdbR00000501 Ile-CAU|20</v>
      </c>
      <c r="B13025" s="4" t="s">
        <v>215</v>
      </c>
      <c r="C13025" s="4" t="s">
        <v>795</v>
      </c>
      <c r="D13025" s="4" t="n">
        <v>21</v>
      </c>
      <c r="E13025" s="19" t="s">
        <v>780</v>
      </c>
      <c r="F13025" s="20" t="s">
        <v>788</v>
      </c>
    </row>
    <row r="13026" customFormat="false" ht="15" hidden="false" customHeight="false" outlineLevel="0" collapsed="false">
      <c r="A13026" s="4" t="str">
        <f aca="false">B13026&amp;"|"&amp;C13026</f>
        <v>tdbR00000501 Ile-CAU|20a</v>
      </c>
      <c r="B13026" s="4" t="s">
        <v>215</v>
      </c>
      <c r="C13026" s="4" t="s">
        <v>796</v>
      </c>
      <c r="D13026" s="4" t="n">
        <v>22</v>
      </c>
      <c r="E13026" s="19" t="s">
        <v>459</v>
      </c>
      <c r="F13026" s="20" t="s">
        <v>788</v>
      </c>
    </row>
    <row r="13027" customFormat="false" ht="15" hidden="false" customHeight="false" outlineLevel="0" collapsed="false">
      <c r="A13027" s="4" t="str">
        <f aca="false">B13027&amp;"|"&amp;C13027</f>
        <v>tdbR00000501 Ile-CAU|21</v>
      </c>
      <c r="B13027" s="4" t="s">
        <v>215</v>
      </c>
      <c r="C13027" s="4" t="s">
        <v>797</v>
      </c>
      <c r="D13027" s="4" t="n">
        <v>23</v>
      </c>
      <c r="E13027" s="19" t="s">
        <v>780</v>
      </c>
      <c r="F13027" s="20" t="s">
        <v>788</v>
      </c>
    </row>
    <row r="13028" customFormat="false" ht="15" hidden="false" customHeight="false" outlineLevel="0" collapsed="false">
      <c r="A13028" s="4" t="str">
        <f aca="false">B13028&amp;"|"&amp;C13028</f>
        <v>tdbR00000501 Ile-CAU|22</v>
      </c>
      <c r="B13028" s="4" t="s">
        <v>215</v>
      </c>
      <c r="C13028" s="4" t="s">
        <v>798</v>
      </c>
      <c r="D13028" s="4" t="n">
        <v>24</v>
      </c>
      <c r="E13028" s="8" t="s">
        <v>777</v>
      </c>
      <c r="F13028" s="7" t="s">
        <v>783</v>
      </c>
    </row>
    <row r="13029" customFormat="false" ht="15" hidden="false" customHeight="false" outlineLevel="0" collapsed="false">
      <c r="A13029" s="4" t="str">
        <f aca="false">B13029&amp;"|"&amp;C13029</f>
        <v>tdbR00000501 Ile-CAU|23</v>
      </c>
      <c r="B13029" s="4" t="s">
        <v>215</v>
      </c>
      <c r="C13029" s="4" t="s">
        <v>799</v>
      </c>
      <c r="D13029" s="4" t="n">
        <v>25</v>
      </c>
      <c r="E13029" s="8" t="s">
        <v>777</v>
      </c>
      <c r="F13029" s="7" t="s">
        <v>783</v>
      </c>
    </row>
    <row r="13030" customFormat="false" ht="15" hidden="false" customHeight="false" outlineLevel="0" collapsed="false">
      <c r="A13030" s="4" t="str">
        <f aca="false">B13030&amp;"|"&amp;C13030</f>
        <v>tdbR00000501 Ile-CAU|24</v>
      </c>
      <c r="B13030" s="4" t="s">
        <v>215</v>
      </c>
      <c r="C13030" s="4" t="s">
        <v>800</v>
      </c>
      <c r="D13030" s="4" t="n">
        <v>26</v>
      </c>
      <c r="E13030" s="8" t="s">
        <v>772</v>
      </c>
      <c r="F13030" s="7" t="s">
        <v>783</v>
      </c>
    </row>
    <row r="13031" customFormat="false" ht="15" hidden="false" customHeight="false" outlineLevel="0" collapsed="false">
      <c r="A13031" s="4" t="str">
        <f aca="false">B13031&amp;"|"&amp;C13031</f>
        <v>tdbR00000501 Ile-CAU|25</v>
      </c>
      <c r="B13031" s="4" t="s">
        <v>215</v>
      </c>
      <c r="C13031" s="4" t="s">
        <v>801</v>
      </c>
      <c r="D13031" s="4" t="n">
        <v>27</v>
      </c>
      <c r="E13031" s="8" t="s">
        <v>772</v>
      </c>
      <c r="F13031" s="7" t="s">
        <v>783</v>
      </c>
    </row>
    <row r="13032" customFormat="false" ht="15" hidden="false" customHeight="false" outlineLevel="0" collapsed="false">
      <c r="A13032" s="4" t="str">
        <f aca="false">B13032&amp;"|"&amp;C13032</f>
        <v>tdbR00000501 Ile-CAU|26</v>
      </c>
      <c r="B13032" s="4" t="s">
        <v>215</v>
      </c>
      <c r="C13032" s="4" t="s">
        <v>802</v>
      </c>
      <c r="D13032" s="4" t="n">
        <v>28</v>
      </c>
      <c r="E13032" s="3" t="s">
        <v>459</v>
      </c>
      <c r="F13032" s="4" t="s">
        <v>803</v>
      </c>
    </row>
    <row r="13033" customFormat="false" ht="15" hidden="false" customHeight="false" outlineLevel="0" collapsed="false">
      <c r="A13033" s="4" t="str">
        <f aca="false">B13033&amp;"|"&amp;C13033</f>
        <v>tdbR00000501 Ile-CAU|27</v>
      </c>
      <c r="B13033" s="4" t="s">
        <v>215</v>
      </c>
      <c r="C13033" s="4" t="s">
        <v>804</v>
      </c>
      <c r="D13033" s="4" t="n">
        <v>29</v>
      </c>
      <c r="E13033" s="21" t="s">
        <v>459</v>
      </c>
      <c r="F13033" s="22" t="s">
        <v>805</v>
      </c>
    </row>
    <row r="13034" customFormat="false" ht="15" hidden="false" customHeight="false" outlineLevel="0" collapsed="false">
      <c r="A13034" s="4" t="str">
        <f aca="false">B13034&amp;"|"&amp;C13034</f>
        <v>tdbR00000501 Ile-CAU|28</v>
      </c>
      <c r="B13034" s="4" t="s">
        <v>215</v>
      </c>
      <c r="C13034" s="4" t="s">
        <v>806</v>
      </c>
      <c r="D13034" s="4" t="n">
        <v>30</v>
      </c>
      <c r="E13034" s="21" t="s">
        <v>772</v>
      </c>
      <c r="F13034" s="22" t="s">
        <v>805</v>
      </c>
    </row>
    <row r="13035" customFormat="false" ht="15" hidden="false" customHeight="false" outlineLevel="0" collapsed="false">
      <c r="A13035" s="4" t="str">
        <f aca="false">B13035&amp;"|"&amp;C13035</f>
        <v>tdbR00000501 Ile-CAU|29</v>
      </c>
      <c r="B13035" s="4" t="s">
        <v>215</v>
      </c>
      <c r="C13035" s="4" t="s">
        <v>807</v>
      </c>
      <c r="D13035" s="4" t="n">
        <v>31</v>
      </c>
      <c r="E13035" s="21" t="s">
        <v>459</v>
      </c>
      <c r="F13035" s="22" t="s">
        <v>805</v>
      </c>
    </row>
    <row r="13036" customFormat="false" ht="15" hidden="false" customHeight="false" outlineLevel="0" collapsed="false">
      <c r="A13036" s="4" t="str">
        <f aca="false">B13036&amp;"|"&amp;C13036</f>
        <v>tdbR00000501 Ile-CAU|30</v>
      </c>
      <c r="B13036" s="4" t="s">
        <v>215</v>
      </c>
      <c r="C13036" s="4" t="s">
        <v>808</v>
      </c>
      <c r="D13036" s="4" t="n">
        <v>32</v>
      </c>
      <c r="E13036" s="21" t="s">
        <v>459</v>
      </c>
      <c r="F13036" s="22" t="s">
        <v>805</v>
      </c>
    </row>
    <row r="13037" customFormat="false" ht="15" hidden="false" customHeight="false" outlineLevel="0" collapsed="false">
      <c r="A13037" s="4" t="str">
        <f aca="false">B13037&amp;"|"&amp;C13037</f>
        <v>tdbR00000501 Ile-CAU|31</v>
      </c>
      <c r="B13037" s="4" t="s">
        <v>215</v>
      </c>
      <c r="C13037" s="4" t="s">
        <v>809</v>
      </c>
      <c r="D13037" s="4" t="n">
        <v>33</v>
      </c>
      <c r="E13037" s="21" t="s">
        <v>459</v>
      </c>
      <c r="F13037" s="22" t="s">
        <v>805</v>
      </c>
    </row>
    <row r="13038" customFormat="false" ht="15" hidden="false" customHeight="false" outlineLevel="0" collapsed="false">
      <c r="A13038" s="4" t="str">
        <f aca="false">B13038&amp;"|"&amp;C13038</f>
        <v>tdbR00000501 Ile-CAU|32</v>
      </c>
      <c r="B13038" s="4" t="s">
        <v>215</v>
      </c>
      <c r="C13038" s="4" t="s">
        <v>810</v>
      </c>
      <c r="D13038" s="4" t="n">
        <v>34</v>
      </c>
      <c r="E13038" s="19" t="s">
        <v>772</v>
      </c>
      <c r="F13038" s="20" t="s">
        <v>811</v>
      </c>
    </row>
    <row r="13039" customFormat="false" ht="15" hidden="false" customHeight="false" outlineLevel="0" collapsed="false">
      <c r="A13039" s="4" t="str">
        <f aca="false">B13039&amp;"|"&amp;C13039</f>
        <v>tdbR00000501 Ile-CAU|33</v>
      </c>
      <c r="B13039" s="4" t="s">
        <v>215</v>
      </c>
      <c r="C13039" s="4" t="s">
        <v>812</v>
      </c>
      <c r="D13039" s="4" t="n">
        <v>35</v>
      </c>
      <c r="E13039" s="19" t="s">
        <v>777</v>
      </c>
      <c r="F13039" s="20" t="s">
        <v>811</v>
      </c>
    </row>
    <row r="13040" customFormat="false" ht="15" hidden="false" customHeight="false" outlineLevel="0" collapsed="false">
      <c r="A13040" s="4" t="str">
        <f aca="false">B13040&amp;"|"&amp;C13040</f>
        <v>tdbR00000501 Ile-CAU|34</v>
      </c>
      <c r="B13040" s="4" t="s">
        <v>215</v>
      </c>
      <c r="C13040" s="4" t="s">
        <v>813</v>
      </c>
      <c r="D13040" s="4" t="n">
        <v>36</v>
      </c>
      <c r="E13040" s="19" t="s">
        <v>772</v>
      </c>
      <c r="F13040" s="20" t="s">
        <v>811</v>
      </c>
    </row>
    <row r="13041" customFormat="false" ht="15" hidden="false" customHeight="false" outlineLevel="0" collapsed="false">
      <c r="A13041" s="4" t="str">
        <f aca="false">B13041&amp;"|"&amp;C13041</f>
        <v>tdbR00000501 Ile-CAU|35</v>
      </c>
      <c r="B13041" s="4" t="s">
        <v>215</v>
      </c>
      <c r="C13041" s="4" t="s">
        <v>814</v>
      </c>
      <c r="D13041" s="4" t="n">
        <v>37</v>
      </c>
      <c r="E13041" s="19" t="s">
        <v>780</v>
      </c>
      <c r="F13041" s="20" t="s">
        <v>811</v>
      </c>
    </row>
    <row r="13042" customFormat="false" ht="15" hidden="false" customHeight="false" outlineLevel="0" collapsed="false">
      <c r="A13042" s="4" t="str">
        <f aca="false">B13042&amp;"|"&amp;C13042</f>
        <v>tdbR00000501 Ile-CAU|36</v>
      </c>
      <c r="B13042" s="4" t="s">
        <v>215</v>
      </c>
      <c r="C13042" s="4" t="s">
        <v>815</v>
      </c>
      <c r="D13042" s="4" t="n">
        <v>38</v>
      </c>
      <c r="E13042" s="19" t="s">
        <v>777</v>
      </c>
      <c r="F13042" s="20" t="s">
        <v>811</v>
      </c>
    </row>
    <row r="13043" customFormat="false" ht="15" hidden="false" customHeight="false" outlineLevel="0" collapsed="false">
      <c r="A13043" s="4" t="str">
        <f aca="false">B13043&amp;"|"&amp;C13043</f>
        <v>tdbR00000501 Ile-CAU|37</v>
      </c>
      <c r="B13043" s="4" t="s">
        <v>215</v>
      </c>
      <c r="C13043" s="4" t="s">
        <v>816</v>
      </c>
      <c r="D13043" s="4" t="n">
        <v>39</v>
      </c>
      <c r="E13043" s="19" t="s">
        <v>780</v>
      </c>
      <c r="F13043" s="20" t="s">
        <v>811</v>
      </c>
    </row>
    <row r="13044" customFormat="false" ht="15" hidden="false" customHeight="false" outlineLevel="0" collapsed="false">
      <c r="A13044" s="4" t="str">
        <f aca="false">B13044&amp;"|"&amp;C13044</f>
        <v>tdbR00000501 Ile-CAU|38</v>
      </c>
      <c r="B13044" s="4" t="s">
        <v>215</v>
      </c>
      <c r="C13044" s="4" t="s">
        <v>817</v>
      </c>
      <c r="D13044" s="4" t="n">
        <v>40</v>
      </c>
      <c r="E13044" s="19" t="s">
        <v>780</v>
      </c>
      <c r="F13044" s="20" t="s">
        <v>811</v>
      </c>
    </row>
    <row r="13045" customFormat="false" ht="15" hidden="false" customHeight="false" outlineLevel="0" collapsed="false">
      <c r="A13045" s="4" t="str">
        <f aca="false">B13045&amp;"|"&amp;C13045</f>
        <v>tdbR00000501 Ile-CAU|39</v>
      </c>
      <c r="B13045" s="4" t="s">
        <v>215</v>
      </c>
      <c r="C13045" s="4" t="s">
        <v>818</v>
      </c>
      <c r="D13045" s="4" t="n">
        <v>41</v>
      </c>
      <c r="E13045" s="21" t="s">
        <v>772</v>
      </c>
      <c r="F13045" s="22" t="s">
        <v>805</v>
      </c>
    </row>
    <row r="13046" customFormat="false" ht="15" hidden="false" customHeight="false" outlineLevel="0" collapsed="false">
      <c r="A13046" s="4" t="str">
        <f aca="false">B13046&amp;"|"&amp;C13046</f>
        <v>tdbR00000501 Ile-CAU|40</v>
      </c>
      <c r="B13046" s="4" t="s">
        <v>215</v>
      </c>
      <c r="C13046" s="4" t="s">
        <v>819</v>
      </c>
      <c r="D13046" s="4" t="n">
        <v>42</v>
      </c>
      <c r="E13046" s="21" t="s">
        <v>772</v>
      </c>
      <c r="F13046" s="22" t="s">
        <v>805</v>
      </c>
    </row>
    <row r="13047" customFormat="false" ht="15" hidden="false" customHeight="false" outlineLevel="0" collapsed="false">
      <c r="A13047" s="4" t="str">
        <f aca="false">B13047&amp;"|"&amp;C13047</f>
        <v>tdbR00000501 Ile-CAU|41</v>
      </c>
      <c r="B13047" s="4" t="s">
        <v>215</v>
      </c>
      <c r="C13047" s="4" t="s">
        <v>820</v>
      </c>
      <c r="D13047" s="4" t="n">
        <v>43</v>
      </c>
      <c r="E13047" s="21" t="s">
        <v>772</v>
      </c>
      <c r="F13047" s="22" t="s">
        <v>805</v>
      </c>
    </row>
    <row r="13048" customFormat="false" ht="15" hidden="false" customHeight="false" outlineLevel="0" collapsed="false">
      <c r="A13048" s="4" t="str">
        <f aca="false">B13048&amp;"|"&amp;C13048</f>
        <v>tdbR00000501 Ile-CAU|42</v>
      </c>
      <c r="B13048" s="4" t="s">
        <v>215</v>
      </c>
      <c r="C13048" s="4" t="s">
        <v>821</v>
      </c>
      <c r="D13048" s="4" t="n">
        <v>44</v>
      </c>
      <c r="E13048" s="21" t="s">
        <v>459</v>
      </c>
      <c r="F13048" s="22" t="s">
        <v>805</v>
      </c>
    </row>
    <row r="13049" customFormat="false" ht="15" hidden="false" customHeight="false" outlineLevel="0" collapsed="false">
      <c r="A13049" s="4" t="str">
        <f aca="false">B13049&amp;"|"&amp;C13049</f>
        <v>tdbR00000501 Ile-CAU|43</v>
      </c>
      <c r="B13049" s="4" t="s">
        <v>215</v>
      </c>
      <c r="C13049" s="4" t="s">
        <v>822</v>
      </c>
      <c r="D13049" s="4" t="n">
        <v>45</v>
      </c>
      <c r="E13049" s="21" t="s">
        <v>772</v>
      </c>
      <c r="F13049" s="22" t="s">
        <v>805</v>
      </c>
    </row>
    <row r="13050" customFormat="false" ht="15" hidden="false" customHeight="false" outlineLevel="0" collapsed="false">
      <c r="A13050" s="4" t="str">
        <f aca="false">B13050&amp;"|"&amp;C13050</f>
        <v>tdbR00000501 Ile-CAU|44</v>
      </c>
      <c r="B13050" s="4" t="s">
        <v>215</v>
      </c>
      <c r="C13050" s="4" t="s">
        <v>823</v>
      </c>
      <c r="D13050" s="4" t="n">
        <v>46</v>
      </c>
      <c r="E13050" s="19" t="s">
        <v>780</v>
      </c>
      <c r="F13050" s="20" t="s">
        <v>824</v>
      </c>
    </row>
    <row r="13051" customFormat="false" ht="15" hidden="false" customHeight="false" outlineLevel="0" collapsed="false">
      <c r="A13051" s="4" t="str">
        <f aca="false">B13051&amp;"|"&amp;C13051</f>
        <v>tdbR00000501 Ile-CAU|45</v>
      </c>
      <c r="B13051" s="4" t="s">
        <v>215</v>
      </c>
      <c r="C13051" s="4" t="s">
        <v>825</v>
      </c>
      <c r="D13051" s="4" t="n">
        <v>47</v>
      </c>
      <c r="E13051" s="19" t="s">
        <v>459</v>
      </c>
      <c r="F13051" s="20" t="s">
        <v>824</v>
      </c>
    </row>
    <row r="13052" customFormat="false" ht="15" hidden="false" customHeight="false" outlineLevel="0" collapsed="false">
      <c r="A13052" s="4" t="str">
        <f aca="false">B13052&amp;"|"&amp;C13052</f>
        <v>tdbR00000501 Ile-CAU|46</v>
      </c>
      <c r="B13052" s="4" t="s">
        <v>215</v>
      </c>
      <c r="C13052" s="4" t="s">
        <v>826</v>
      </c>
      <c r="D13052" s="4" t="n">
        <v>48</v>
      </c>
      <c r="E13052" s="19" t="s">
        <v>780</v>
      </c>
      <c r="F13052" s="20" t="s">
        <v>824</v>
      </c>
    </row>
    <row r="13053" customFormat="false" ht="15" hidden="false" customHeight="false" outlineLevel="0" collapsed="false">
      <c r="A13053" s="4" t="str">
        <f aca="false">B13053&amp;"|"&amp;C13053</f>
        <v>tdbR00000501 Ile-CAU|47</v>
      </c>
      <c r="B13053" s="4" t="s">
        <v>215</v>
      </c>
      <c r="C13053" s="4" t="s">
        <v>827</v>
      </c>
      <c r="D13053" s="4" t="n">
        <v>49</v>
      </c>
      <c r="E13053" s="19" t="s">
        <v>777</v>
      </c>
      <c r="F13053" s="20" t="s">
        <v>824</v>
      </c>
    </row>
    <row r="13054" customFormat="false" ht="15" hidden="false" customHeight="false" outlineLevel="0" collapsed="false">
      <c r="A13054" s="4" t="str">
        <f aca="false">B13054&amp;"|"&amp;C13054</f>
        <v>tdbR00000501 Ile-CAU|48</v>
      </c>
      <c r="B13054" s="4" t="s">
        <v>215</v>
      </c>
      <c r="C13054" s="4" t="s">
        <v>828</v>
      </c>
      <c r="D13054" s="4" t="n">
        <v>50</v>
      </c>
      <c r="E13054" s="19" t="s">
        <v>772</v>
      </c>
      <c r="F13054" s="20" t="s">
        <v>824</v>
      </c>
    </row>
    <row r="13055" customFormat="false" ht="15" hidden="false" customHeight="false" outlineLevel="0" collapsed="false">
      <c r="A13055" s="4" t="str">
        <f aca="false">B13055&amp;"|"&amp;C13055</f>
        <v>tdbR00000501 Ile-CAU|49</v>
      </c>
      <c r="B13055" s="4" t="s">
        <v>215</v>
      </c>
      <c r="C13055" s="4" t="s">
        <v>829</v>
      </c>
      <c r="D13055" s="4" t="n">
        <v>51</v>
      </c>
      <c r="E13055" s="23" t="s">
        <v>780</v>
      </c>
      <c r="F13055" s="10" t="s">
        <v>830</v>
      </c>
    </row>
    <row r="13056" customFormat="false" ht="15" hidden="false" customHeight="false" outlineLevel="0" collapsed="false">
      <c r="A13056" s="4" t="str">
        <f aca="false">B13056&amp;"|"&amp;C13056</f>
        <v>tdbR00000501 Ile-CAU|50</v>
      </c>
      <c r="B13056" s="4" t="s">
        <v>215</v>
      </c>
      <c r="C13056" s="4" t="s">
        <v>831</v>
      </c>
      <c r="D13056" s="4" t="n">
        <v>52</v>
      </c>
      <c r="E13056" s="23" t="s">
        <v>459</v>
      </c>
      <c r="F13056" s="10" t="s">
        <v>830</v>
      </c>
    </row>
    <row r="13057" customFormat="false" ht="15" hidden="false" customHeight="false" outlineLevel="0" collapsed="false">
      <c r="A13057" s="4" t="str">
        <f aca="false">B13057&amp;"|"&amp;C13057</f>
        <v>tdbR00000501 Ile-CAU|51</v>
      </c>
      <c r="B13057" s="4" t="s">
        <v>215</v>
      </c>
      <c r="C13057" s="4" t="s">
        <v>832</v>
      </c>
      <c r="D13057" s="4" t="n">
        <v>53</v>
      </c>
      <c r="E13057" s="23" t="s">
        <v>777</v>
      </c>
      <c r="F13057" s="10" t="s">
        <v>830</v>
      </c>
    </row>
    <row r="13058" customFormat="false" ht="15" hidden="false" customHeight="false" outlineLevel="0" collapsed="false">
      <c r="A13058" s="4" t="str">
        <f aca="false">B13058&amp;"|"&amp;C13058</f>
        <v>tdbR00000501 Ile-CAU|52</v>
      </c>
      <c r="B13058" s="4" t="s">
        <v>215</v>
      </c>
      <c r="C13058" s="4" t="s">
        <v>833</v>
      </c>
      <c r="D13058" s="4" t="n">
        <v>54</v>
      </c>
      <c r="E13058" s="23" t="s">
        <v>780</v>
      </c>
      <c r="F13058" s="10" t="s">
        <v>830</v>
      </c>
    </row>
    <row r="13059" customFormat="false" ht="15" hidden="false" customHeight="false" outlineLevel="0" collapsed="false">
      <c r="A13059" s="4" t="str">
        <f aca="false">B13059&amp;"|"&amp;C13059</f>
        <v>tdbR00000501 Ile-CAU|53</v>
      </c>
      <c r="B13059" s="4" t="s">
        <v>215</v>
      </c>
      <c r="C13059" s="4" t="s">
        <v>834</v>
      </c>
      <c r="D13059" s="4" t="n">
        <v>55</v>
      </c>
      <c r="E13059" s="23" t="s">
        <v>459</v>
      </c>
      <c r="F13059" s="10" t="s">
        <v>830</v>
      </c>
    </row>
    <row r="13060" customFormat="false" ht="15" hidden="false" customHeight="false" outlineLevel="0" collapsed="false">
      <c r="A13060" s="4" t="str">
        <f aca="false">B13060&amp;"|"&amp;C13060</f>
        <v>tdbR00000501 Ile-CAU|54</v>
      </c>
      <c r="B13060" s="4" t="s">
        <v>215</v>
      </c>
      <c r="C13060" s="4" t="s">
        <v>835</v>
      </c>
      <c r="D13060" s="4" t="n">
        <v>56</v>
      </c>
      <c r="E13060" s="19" t="s">
        <v>780</v>
      </c>
      <c r="F13060" s="20" t="s">
        <v>836</v>
      </c>
    </row>
    <row r="13061" customFormat="false" ht="15" hidden="false" customHeight="false" outlineLevel="0" collapsed="false">
      <c r="A13061" s="4" t="str">
        <f aca="false">B13061&amp;"|"&amp;C13061</f>
        <v>tdbR00000501 Ile-CAU|55</v>
      </c>
      <c r="B13061" s="4" t="s">
        <v>215</v>
      </c>
      <c r="C13061" s="4" t="s">
        <v>837</v>
      </c>
      <c r="D13061" s="4" t="n">
        <v>57</v>
      </c>
      <c r="E13061" s="19" t="s">
        <v>777</v>
      </c>
      <c r="F13061" s="20" t="s">
        <v>836</v>
      </c>
    </row>
    <row r="13062" customFormat="false" ht="15" hidden="false" customHeight="false" outlineLevel="0" collapsed="false">
      <c r="A13062" s="4" t="str">
        <f aca="false">B13062&amp;"|"&amp;C13062</f>
        <v>tdbR00000501 Ile-CAU|56</v>
      </c>
      <c r="B13062" s="4" t="s">
        <v>215</v>
      </c>
      <c r="C13062" s="4" t="s">
        <v>838</v>
      </c>
      <c r="D13062" s="4" t="n">
        <v>58</v>
      </c>
      <c r="E13062" s="19" t="s">
        <v>772</v>
      </c>
      <c r="F13062" s="20" t="s">
        <v>836</v>
      </c>
    </row>
    <row r="13063" customFormat="false" ht="15" hidden="false" customHeight="false" outlineLevel="0" collapsed="false">
      <c r="A13063" s="4" t="str">
        <f aca="false">B13063&amp;"|"&amp;C13063</f>
        <v>tdbR00000501 Ile-CAU|57</v>
      </c>
      <c r="B13063" s="4" t="s">
        <v>215</v>
      </c>
      <c r="C13063" s="4" t="s">
        <v>839</v>
      </c>
      <c r="D13063" s="4" t="n">
        <v>59</v>
      </c>
      <c r="E13063" s="19" t="s">
        <v>780</v>
      </c>
      <c r="F13063" s="20" t="s">
        <v>836</v>
      </c>
    </row>
    <row r="13064" customFormat="false" ht="15" hidden="false" customHeight="false" outlineLevel="0" collapsed="false">
      <c r="A13064" s="4" t="str">
        <f aca="false">B13064&amp;"|"&amp;C13064</f>
        <v>tdbR00000501 Ile-CAU|58</v>
      </c>
      <c r="B13064" s="4" t="s">
        <v>215</v>
      </c>
      <c r="C13064" s="4" t="s">
        <v>840</v>
      </c>
      <c r="D13064" s="4" t="n">
        <v>60</v>
      </c>
      <c r="E13064" s="19" t="s">
        <v>780</v>
      </c>
      <c r="F13064" s="20" t="s">
        <v>836</v>
      </c>
    </row>
    <row r="13065" customFormat="false" ht="15" hidden="false" customHeight="false" outlineLevel="0" collapsed="false">
      <c r="A13065" s="4" t="str">
        <f aca="false">B13065&amp;"|"&amp;C13065</f>
        <v>tdbR00000501 Ile-CAU|59</v>
      </c>
      <c r="B13065" s="4" t="s">
        <v>215</v>
      </c>
      <c r="C13065" s="4" t="s">
        <v>841</v>
      </c>
      <c r="D13065" s="4" t="n">
        <v>61</v>
      </c>
      <c r="E13065" s="19" t="s">
        <v>780</v>
      </c>
      <c r="F13065" s="20" t="s">
        <v>836</v>
      </c>
    </row>
    <row r="13066" customFormat="false" ht="15" hidden="false" customHeight="false" outlineLevel="0" collapsed="false">
      <c r="A13066" s="4" t="str">
        <f aca="false">B13066&amp;"|"&amp;C13066</f>
        <v>tdbR00000501 Ile-CAU|60</v>
      </c>
      <c r="B13066" s="4" t="s">
        <v>215</v>
      </c>
      <c r="C13066" s="4" t="s">
        <v>842</v>
      </c>
      <c r="D13066" s="4" t="n">
        <v>62</v>
      </c>
      <c r="E13066" s="19" t="s">
        <v>777</v>
      </c>
      <c r="F13066" s="20" t="s">
        <v>836</v>
      </c>
    </row>
    <row r="13067" customFormat="false" ht="15" hidden="false" customHeight="false" outlineLevel="0" collapsed="false">
      <c r="A13067" s="4" t="str">
        <f aca="false">B13067&amp;"|"&amp;C13067</f>
        <v>tdbR00000501 Ile-CAU|61</v>
      </c>
      <c r="B13067" s="4" t="s">
        <v>215</v>
      </c>
      <c r="C13067" s="4" t="s">
        <v>843</v>
      </c>
      <c r="D13067" s="4" t="n">
        <v>63</v>
      </c>
      <c r="E13067" s="23" t="s">
        <v>772</v>
      </c>
      <c r="F13067" s="10" t="s">
        <v>830</v>
      </c>
    </row>
    <row r="13068" customFormat="false" ht="15" hidden="false" customHeight="false" outlineLevel="0" collapsed="false">
      <c r="A13068" s="4" t="str">
        <f aca="false">B13068&amp;"|"&amp;C13068</f>
        <v>tdbR00000501 Ile-CAU|62</v>
      </c>
      <c r="B13068" s="4" t="s">
        <v>215</v>
      </c>
      <c r="C13068" s="4" t="s">
        <v>844</v>
      </c>
      <c r="D13068" s="4" t="n">
        <v>64</v>
      </c>
      <c r="E13068" s="23" t="s">
        <v>777</v>
      </c>
      <c r="F13068" s="10" t="s">
        <v>830</v>
      </c>
    </row>
    <row r="13069" customFormat="false" ht="15" hidden="false" customHeight="false" outlineLevel="0" collapsed="false">
      <c r="A13069" s="4" t="str">
        <f aca="false">B13069&amp;"|"&amp;C13069</f>
        <v>tdbR00000501 Ile-CAU|63</v>
      </c>
      <c r="B13069" s="4" t="s">
        <v>215</v>
      </c>
      <c r="C13069" s="4" t="s">
        <v>845</v>
      </c>
      <c r="D13069" s="4" t="n">
        <v>65</v>
      </c>
      <c r="E13069" s="23" t="s">
        <v>780</v>
      </c>
      <c r="F13069" s="10" t="s">
        <v>830</v>
      </c>
    </row>
    <row r="13070" customFormat="false" ht="15" hidden="false" customHeight="false" outlineLevel="0" collapsed="false">
      <c r="A13070" s="4" t="str">
        <f aca="false">B13070&amp;"|"&amp;C13070</f>
        <v>tdbR00000501 Ile-CAU|64</v>
      </c>
      <c r="B13070" s="4" t="s">
        <v>215</v>
      </c>
      <c r="C13070" s="4" t="s">
        <v>846</v>
      </c>
      <c r="D13070" s="4" t="n">
        <v>66</v>
      </c>
      <c r="E13070" s="23" t="s">
        <v>772</v>
      </c>
      <c r="F13070" s="10" t="s">
        <v>830</v>
      </c>
    </row>
    <row r="13071" customFormat="false" ht="15" hidden="false" customHeight="false" outlineLevel="0" collapsed="false">
      <c r="A13071" s="4" t="str">
        <f aca="false">B13071&amp;"|"&amp;C13071</f>
        <v>tdbR00000501 Ile-CAU|65</v>
      </c>
      <c r="B13071" s="4" t="s">
        <v>215</v>
      </c>
      <c r="C13071" s="4" t="s">
        <v>847</v>
      </c>
      <c r="D13071" s="4" t="n">
        <v>67</v>
      </c>
      <c r="E13071" s="23" t="s">
        <v>777</v>
      </c>
      <c r="F13071" s="10" t="s">
        <v>830</v>
      </c>
    </row>
    <row r="13072" customFormat="false" ht="15" hidden="false" customHeight="false" outlineLevel="0" collapsed="false">
      <c r="A13072" s="4" t="str">
        <f aca="false">B13072&amp;"|"&amp;C13072</f>
        <v>tdbR00000501 Ile-CAU|66</v>
      </c>
      <c r="B13072" s="4" t="s">
        <v>215</v>
      </c>
      <c r="C13072" s="4" t="s">
        <v>848</v>
      </c>
      <c r="D13072" s="4" t="n">
        <v>68</v>
      </c>
      <c r="E13072" s="17" t="s">
        <v>777</v>
      </c>
      <c r="F13072" s="18" t="s">
        <v>768</v>
      </c>
    </row>
    <row r="13073" customFormat="false" ht="15" hidden="false" customHeight="false" outlineLevel="0" collapsed="false">
      <c r="A13073" s="4" t="str">
        <f aca="false">B13073&amp;"|"&amp;C13073</f>
        <v>tdbR00000501 Ile-CAU|67</v>
      </c>
      <c r="B13073" s="4" t="s">
        <v>215</v>
      </c>
      <c r="C13073" s="4" t="s">
        <v>849</v>
      </c>
      <c r="D13073" s="4" t="n">
        <v>69</v>
      </c>
      <c r="E13073" s="17" t="s">
        <v>772</v>
      </c>
      <c r="F13073" s="18" t="s">
        <v>768</v>
      </c>
    </row>
    <row r="13074" customFormat="false" ht="15" hidden="false" customHeight="false" outlineLevel="0" collapsed="false">
      <c r="A13074" s="4" t="str">
        <f aca="false">B13074&amp;"|"&amp;C13074</f>
        <v>tdbR00000501 Ile-CAU|68</v>
      </c>
      <c r="B13074" s="4" t="s">
        <v>215</v>
      </c>
      <c r="C13074" s="4" t="s">
        <v>850</v>
      </c>
      <c r="D13074" s="4" t="n">
        <v>70</v>
      </c>
      <c r="E13074" s="17" t="s">
        <v>772</v>
      </c>
      <c r="F13074" s="18" t="s">
        <v>768</v>
      </c>
    </row>
    <row r="13075" customFormat="false" ht="15" hidden="false" customHeight="false" outlineLevel="0" collapsed="false">
      <c r="A13075" s="4" t="str">
        <f aca="false">B13075&amp;"|"&amp;C13075</f>
        <v>tdbR00000501 Ile-CAU|69</v>
      </c>
      <c r="B13075" s="4" t="s">
        <v>215</v>
      </c>
      <c r="C13075" s="4" t="s">
        <v>851</v>
      </c>
      <c r="D13075" s="4" t="n">
        <v>71</v>
      </c>
      <c r="E13075" s="17" t="s">
        <v>772</v>
      </c>
      <c r="F13075" s="18" t="s">
        <v>768</v>
      </c>
    </row>
    <row r="13076" customFormat="false" ht="15" hidden="false" customHeight="false" outlineLevel="0" collapsed="false">
      <c r="A13076" s="4" t="str">
        <f aca="false">B13076&amp;"|"&amp;C13076</f>
        <v>tdbR00000501 Ile-CAU|70</v>
      </c>
      <c r="B13076" s="4" t="s">
        <v>215</v>
      </c>
      <c r="C13076" s="4" t="s">
        <v>852</v>
      </c>
      <c r="D13076" s="4" t="n">
        <v>72</v>
      </c>
      <c r="E13076" s="17" t="s">
        <v>459</v>
      </c>
      <c r="F13076" s="18" t="s">
        <v>768</v>
      </c>
    </row>
    <row r="13077" customFormat="false" ht="15" hidden="false" customHeight="false" outlineLevel="0" collapsed="false">
      <c r="A13077" s="4" t="str">
        <f aca="false">B13077&amp;"|"&amp;C13077</f>
        <v>tdbR00000501 Ile-CAU|71</v>
      </c>
      <c r="B13077" s="4" t="s">
        <v>215</v>
      </c>
      <c r="C13077" s="4" t="s">
        <v>853</v>
      </c>
      <c r="D13077" s="4" t="n">
        <v>73</v>
      </c>
      <c r="E13077" s="17" t="s">
        <v>772</v>
      </c>
      <c r="F13077" s="18" t="s">
        <v>768</v>
      </c>
    </row>
    <row r="13078" customFormat="false" ht="15" hidden="false" customHeight="false" outlineLevel="0" collapsed="false">
      <c r="A13078" s="4" t="str">
        <f aca="false">B13078&amp;"|"&amp;C13078</f>
        <v>tdbR00000501 Ile-CAU|72</v>
      </c>
      <c r="B13078" s="4" t="s">
        <v>215</v>
      </c>
      <c r="C13078" s="4" t="s">
        <v>854</v>
      </c>
      <c r="D13078" s="4" t="n">
        <v>74</v>
      </c>
      <c r="E13078" s="17" t="s">
        <v>777</v>
      </c>
      <c r="F13078" s="18" t="s">
        <v>768</v>
      </c>
    </row>
    <row r="13079" customFormat="false" ht="15" hidden="false" customHeight="false" outlineLevel="0" collapsed="false">
      <c r="A13079" s="4" t="str">
        <f aca="false">B13079&amp;"|"&amp;C13079</f>
        <v>tdbR00000018 Cys-GCA|1</v>
      </c>
      <c r="B13079" s="4" t="s">
        <v>216</v>
      </c>
      <c r="C13079" s="4" t="s">
        <v>767</v>
      </c>
      <c r="D13079" s="4" t="n">
        <v>1</v>
      </c>
      <c r="E13079" s="17" t="s">
        <v>459</v>
      </c>
      <c r="F13079" s="18" t="s">
        <v>768</v>
      </c>
    </row>
    <row r="13080" customFormat="false" ht="15" hidden="false" customHeight="false" outlineLevel="0" collapsed="false">
      <c r="A13080" s="4" t="str">
        <f aca="false">B13080&amp;"|"&amp;C13080</f>
        <v>tdbR00000018 Cys-GCA|2</v>
      </c>
      <c r="B13080" s="4" t="s">
        <v>216</v>
      </c>
      <c r="C13080" s="4" t="s">
        <v>769</v>
      </c>
      <c r="D13080" s="4" t="n">
        <v>2</v>
      </c>
      <c r="E13080" s="17" t="s">
        <v>772</v>
      </c>
      <c r="F13080" s="18" t="s">
        <v>768</v>
      </c>
    </row>
    <row r="13081" customFormat="false" ht="15" hidden="false" customHeight="false" outlineLevel="0" collapsed="false">
      <c r="A13081" s="4" t="str">
        <f aca="false">B13081&amp;"|"&amp;C13081</f>
        <v>tdbR00000018 Cys-GCA|3</v>
      </c>
      <c r="B13081" s="4" t="s">
        <v>216</v>
      </c>
      <c r="C13081" s="4" t="s">
        <v>770</v>
      </c>
      <c r="D13081" s="4" t="n">
        <v>3</v>
      </c>
      <c r="E13081" s="17" t="s">
        <v>772</v>
      </c>
      <c r="F13081" s="18" t="s">
        <v>768</v>
      </c>
    </row>
    <row r="13082" customFormat="false" ht="15" hidden="false" customHeight="false" outlineLevel="0" collapsed="false">
      <c r="A13082" s="4" t="str">
        <f aca="false">B13082&amp;"|"&amp;C13082</f>
        <v>tdbR00000018 Cys-GCA|4</v>
      </c>
      <c r="B13082" s="4" t="s">
        <v>216</v>
      </c>
      <c r="C13082" s="4" t="s">
        <v>771</v>
      </c>
      <c r="D13082" s="4" t="n">
        <v>4</v>
      </c>
      <c r="E13082" s="17" t="s">
        <v>780</v>
      </c>
      <c r="F13082" s="18" t="s">
        <v>768</v>
      </c>
    </row>
    <row r="13083" customFormat="false" ht="15" hidden="false" customHeight="false" outlineLevel="0" collapsed="false">
      <c r="A13083" s="4" t="str">
        <f aca="false">B13083&amp;"|"&amp;C13083</f>
        <v>tdbR00000018 Cys-GCA|5</v>
      </c>
      <c r="B13083" s="4" t="s">
        <v>216</v>
      </c>
      <c r="C13083" s="4" t="s">
        <v>773</v>
      </c>
      <c r="D13083" s="4" t="n">
        <v>5</v>
      </c>
      <c r="E13083" s="17" t="s">
        <v>780</v>
      </c>
      <c r="F13083" s="18" t="s">
        <v>768</v>
      </c>
    </row>
    <row r="13084" customFormat="false" ht="15" hidden="false" customHeight="false" outlineLevel="0" collapsed="false">
      <c r="A13084" s="4" t="str">
        <f aca="false">B13084&amp;"|"&amp;C13084</f>
        <v>tdbR00000018 Cys-GCA|6</v>
      </c>
      <c r="B13084" s="4" t="s">
        <v>216</v>
      </c>
      <c r="C13084" s="4" t="s">
        <v>774</v>
      </c>
      <c r="D13084" s="4" t="n">
        <v>6</v>
      </c>
      <c r="E13084" s="17" t="s">
        <v>459</v>
      </c>
      <c r="F13084" s="18" t="s">
        <v>768</v>
      </c>
    </row>
    <row r="13085" customFormat="false" ht="15" hidden="false" customHeight="false" outlineLevel="0" collapsed="false">
      <c r="A13085" s="4" t="str">
        <f aca="false">B13085&amp;"|"&amp;C13085</f>
        <v>tdbR00000018 Cys-GCA|7</v>
      </c>
      <c r="B13085" s="4" t="s">
        <v>216</v>
      </c>
      <c r="C13085" s="4" t="s">
        <v>775</v>
      </c>
      <c r="D13085" s="4" t="n">
        <v>7</v>
      </c>
      <c r="E13085" s="17" t="s">
        <v>459</v>
      </c>
      <c r="F13085" s="18" t="s">
        <v>768</v>
      </c>
    </row>
    <row r="13086" customFormat="false" ht="15" hidden="false" customHeight="false" outlineLevel="0" collapsed="false">
      <c r="A13086" s="4" t="str">
        <f aca="false">B13086&amp;"|"&amp;C13086</f>
        <v>tdbR00000018 Cys-GCA|8</v>
      </c>
      <c r="B13086" s="4" t="s">
        <v>216</v>
      </c>
      <c r="C13086" s="4" t="s">
        <v>776</v>
      </c>
      <c r="D13086" s="4" t="n">
        <v>8</v>
      </c>
      <c r="E13086" s="3" t="s">
        <v>777</v>
      </c>
      <c r="F13086" s="4" t="s">
        <v>778</v>
      </c>
    </row>
    <row r="13087" customFormat="false" ht="15" hidden="false" customHeight="false" outlineLevel="0" collapsed="false">
      <c r="A13087" s="4" t="str">
        <f aca="false">B13087&amp;"|"&amp;C13087</f>
        <v>tdbR00000018 Cys-GCA|9</v>
      </c>
      <c r="B13087" s="4" t="s">
        <v>216</v>
      </c>
      <c r="C13087" s="4" t="s">
        <v>779</v>
      </c>
      <c r="D13087" s="4" t="n">
        <v>9</v>
      </c>
      <c r="E13087" s="3" t="s">
        <v>459</v>
      </c>
      <c r="F13087" s="4" t="s">
        <v>781</v>
      </c>
    </row>
    <row r="13088" customFormat="false" ht="15" hidden="false" customHeight="false" outlineLevel="0" collapsed="false">
      <c r="A13088" s="4" t="str">
        <f aca="false">B13088&amp;"|"&amp;C13088</f>
        <v>tdbR00000018 Cys-GCA|10</v>
      </c>
      <c r="B13088" s="4" t="s">
        <v>216</v>
      </c>
      <c r="C13088" s="4" t="s">
        <v>782</v>
      </c>
      <c r="D13088" s="4" t="n">
        <v>10</v>
      </c>
      <c r="E13088" s="8" t="s">
        <v>459</v>
      </c>
      <c r="F13088" s="7" t="s">
        <v>783</v>
      </c>
    </row>
    <row r="13089" customFormat="false" ht="15" hidden="false" customHeight="false" outlineLevel="0" collapsed="false">
      <c r="A13089" s="4" t="str">
        <f aca="false">B13089&amp;"|"&amp;C13089</f>
        <v>tdbR00000018 Cys-GCA|11</v>
      </c>
      <c r="B13089" s="4" t="s">
        <v>216</v>
      </c>
      <c r="C13089" s="4" t="s">
        <v>784</v>
      </c>
      <c r="D13089" s="4" t="n">
        <v>11</v>
      </c>
      <c r="E13089" s="8" t="s">
        <v>772</v>
      </c>
      <c r="F13089" s="7" t="s">
        <v>783</v>
      </c>
    </row>
    <row r="13090" customFormat="false" ht="15" hidden="false" customHeight="false" outlineLevel="0" collapsed="false">
      <c r="A13090" s="4" t="str">
        <f aca="false">B13090&amp;"|"&amp;C13090</f>
        <v>tdbR00000018 Cys-GCA|12</v>
      </c>
      <c r="B13090" s="4" t="s">
        <v>216</v>
      </c>
      <c r="C13090" s="4" t="s">
        <v>785</v>
      </c>
      <c r="D13090" s="4" t="n">
        <v>12</v>
      </c>
      <c r="E13090" s="8" t="s">
        <v>780</v>
      </c>
      <c r="F13090" s="7" t="s">
        <v>783</v>
      </c>
    </row>
    <row r="13091" customFormat="false" ht="15" hidden="false" customHeight="false" outlineLevel="0" collapsed="false">
      <c r="A13091" s="4" t="str">
        <f aca="false">B13091&amp;"|"&amp;C13091</f>
        <v>tdbR00000018 Cys-GCA|13</v>
      </c>
      <c r="B13091" s="4" t="s">
        <v>216</v>
      </c>
      <c r="C13091" s="4" t="s">
        <v>786</v>
      </c>
      <c r="D13091" s="4" t="n">
        <v>13</v>
      </c>
      <c r="E13091" s="8" t="s">
        <v>459</v>
      </c>
      <c r="F13091" s="7" t="s">
        <v>783</v>
      </c>
    </row>
    <row r="13092" customFormat="false" ht="15" hidden="false" customHeight="false" outlineLevel="0" collapsed="false">
      <c r="A13092" s="4" t="str">
        <f aca="false">B13092&amp;"|"&amp;C13092</f>
        <v>tdbR00000018 Cys-GCA|14</v>
      </c>
      <c r="B13092" s="4" t="s">
        <v>216</v>
      </c>
      <c r="C13092" s="4" t="s">
        <v>787</v>
      </c>
      <c r="D13092" s="4" t="n">
        <v>14</v>
      </c>
      <c r="E13092" s="19" t="s">
        <v>780</v>
      </c>
      <c r="F13092" s="20" t="s">
        <v>788</v>
      </c>
    </row>
    <row r="13093" customFormat="false" ht="15" hidden="false" customHeight="false" outlineLevel="0" collapsed="false">
      <c r="A13093" s="4" t="str">
        <f aca="false">B13093&amp;"|"&amp;C13093</f>
        <v>tdbR00000018 Cys-GCA|15</v>
      </c>
      <c r="B13093" s="4" t="s">
        <v>216</v>
      </c>
      <c r="C13093" s="4" t="s">
        <v>789</v>
      </c>
      <c r="D13093" s="4" t="n">
        <v>15</v>
      </c>
      <c r="E13093" s="19" t="s">
        <v>459</v>
      </c>
      <c r="F13093" s="20" t="s">
        <v>788</v>
      </c>
    </row>
    <row r="13094" customFormat="false" ht="15" hidden="false" customHeight="false" outlineLevel="0" collapsed="false">
      <c r="A13094" s="4" t="str">
        <f aca="false">B13094&amp;"|"&amp;C13094</f>
        <v>tdbR00000018 Cys-GCA|16</v>
      </c>
      <c r="B13094" s="4" t="s">
        <v>216</v>
      </c>
      <c r="C13094" s="4" t="s">
        <v>790</v>
      </c>
      <c r="D13094" s="4" t="n">
        <v>16</v>
      </c>
      <c r="E13094" s="19" t="s">
        <v>777</v>
      </c>
      <c r="F13094" s="20" t="s">
        <v>788</v>
      </c>
    </row>
    <row r="13095" customFormat="false" ht="15" hidden="false" customHeight="false" outlineLevel="0" collapsed="false">
      <c r="A13095" s="4" t="str">
        <f aca="false">B13095&amp;"|"&amp;C13095</f>
        <v>tdbR00000018 Cys-GCA|17</v>
      </c>
      <c r="B13095" s="4" t="s">
        <v>216</v>
      </c>
      <c r="C13095" s="4" t="s">
        <v>791</v>
      </c>
      <c r="D13095" s="4" t="n">
        <v>17</v>
      </c>
      <c r="E13095" s="19" t="s">
        <v>777</v>
      </c>
      <c r="F13095" s="20" t="s">
        <v>788</v>
      </c>
    </row>
    <row r="13096" customFormat="false" ht="15" hidden="false" customHeight="false" outlineLevel="0" collapsed="false">
      <c r="A13096" s="4" t="str">
        <f aca="false">B13096&amp;"|"&amp;C13096</f>
        <v>tdbR00000018 Cys-GCA|17a</v>
      </c>
      <c r="B13096" s="4" t="s">
        <v>216</v>
      </c>
      <c r="C13096" s="4" t="s">
        <v>792</v>
      </c>
      <c r="D13096" s="4" t="n">
        <v>18</v>
      </c>
      <c r="E13096" s="19" t="s">
        <v>772</v>
      </c>
      <c r="F13096" s="20" t="s">
        <v>788</v>
      </c>
    </row>
    <row r="13097" customFormat="false" ht="15" hidden="false" customHeight="false" outlineLevel="0" collapsed="false">
      <c r="A13097" s="4" t="str">
        <f aca="false">B13097&amp;"|"&amp;C13097</f>
        <v>tdbR00000018 Cys-GCA|18</v>
      </c>
      <c r="B13097" s="4" t="s">
        <v>216</v>
      </c>
      <c r="C13097" s="4" t="s">
        <v>793</v>
      </c>
      <c r="D13097" s="4" t="n">
        <v>19</v>
      </c>
      <c r="E13097" s="19" t="s">
        <v>459</v>
      </c>
      <c r="F13097" s="20" t="s">
        <v>788</v>
      </c>
    </row>
    <row r="13098" customFormat="false" ht="15" hidden="false" customHeight="false" outlineLevel="0" collapsed="false">
      <c r="A13098" s="4" t="str">
        <f aca="false">B13098&amp;"|"&amp;C13098</f>
        <v>tdbR00000018 Cys-GCA|19</v>
      </c>
      <c r="B13098" s="4" t="s">
        <v>216</v>
      </c>
      <c r="C13098" s="4" t="s">
        <v>794</v>
      </c>
      <c r="D13098" s="4" t="n">
        <v>20</v>
      </c>
      <c r="E13098" s="19" t="s">
        <v>459</v>
      </c>
      <c r="F13098" s="20" t="s">
        <v>788</v>
      </c>
    </row>
    <row r="13099" customFormat="false" ht="15" hidden="false" customHeight="false" outlineLevel="0" collapsed="false">
      <c r="A13099" s="4" t="str">
        <f aca="false">B13099&amp;"|"&amp;C13099</f>
        <v>tdbR00000018 Cys-GCA|20</v>
      </c>
      <c r="B13099" s="4" t="s">
        <v>216</v>
      </c>
      <c r="C13099" s="4" t="s">
        <v>795</v>
      </c>
      <c r="D13099" s="4" t="n">
        <v>21</v>
      </c>
      <c r="E13099" s="19" t="s">
        <v>772</v>
      </c>
      <c r="F13099" s="20" t="s">
        <v>788</v>
      </c>
    </row>
    <row r="13100" customFormat="false" ht="15" hidden="false" customHeight="false" outlineLevel="0" collapsed="false">
      <c r="A13100" s="4" t="str">
        <f aca="false">B13100&amp;"|"&amp;C13100</f>
        <v>tdbR00000018 Cys-GCA|20a</v>
      </c>
      <c r="B13100" s="4" t="s">
        <v>216</v>
      </c>
      <c r="C13100" s="4" t="s">
        <v>796</v>
      </c>
      <c r="D13100" s="4" t="n">
        <v>22</v>
      </c>
      <c r="E13100" s="19" t="s">
        <v>772</v>
      </c>
      <c r="F13100" s="20" t="s">
        <v>788</v>
      </c>
    </row>
    <row r="13101" customFormat="false" ht="15" hidden="false" customHeight="false" outlineLevel="0" collapsed="false">
      <c r="A13101" s="4" t="str">
        <f aca="false">B13101&amp;"|"&amp;C13101</f>
        <v>tdbR00000018 Cys-GCA|20b</v>
      </c>
      <c r="B13101" s="4" t="s">
        <v>216</v>
      </c>
      <c r="C13101" s="4" t="s">
        <v>855</v>
      </c>
      <c r="D13101" s="4" t="n">
        <v>23</v>
      </c>
      <c r="E13101" s="19" t="s">
        <v>772</v>
      </c>
      <c r="F13101" s="20" t="s">
        <v>788</v>
      </c>
    </row>
    <row r="13102" customFormat="false" ht="15" hidden="false" customHeight="false" outlineLevel="0" collapsed="false">
      <c r="A13102" s="4" t="str">
        <f aca="false">B13102&amp;"|"&amp;C13102</f>
        <v>tdbR00000018 Cys-GCA|21</v>
      </c>
      <c r="B13102" s="4" t="s">
        <v>216</v>
      </c>
      <c r="C13102" s="4" t="s">
        <v>797</v>
      </c>
      <c r="D13102" s="4" t="n">
        <v>24</v>
      </c>
      <c r="E13102" s="19" t="s">
        <v>780</v>
      </c>
      <c r="F13102" s="20" t="s">
        <v>788</v>
      </c>
    </row>
    <row r="13103" customFormat="false" ht="15" hidden="false" customHeight="false" outlineLevel="0" collapsed="false">
      <c r="A13103" s="4" t="str">
        <f aca="false">B13103&amp;"|"&amp;C13103</f>
        <v>tdbR00000018 Cys-GCA|22</v>
      </c>
      <c r="B13103" s="4" t="s">
        <v>216</v>
      </c>
      <c r="C13103" s="4" t="s">
        <v>798</v>
      </c>
      <c r="D13103" s="4" t="n">
        <v>25</v>
      </c>
      <c r="E13103" s="8" t="s">
        <v>780</v>
      </c>
      <c r="F13103" s="7" t="s">
        <v>783</v>
      </c>
    </row>
    <row r="13104" customFormat="false" ht="15" hidden="false" customHeight="false" outlineLevel="0" collapsed="false">
      <c r="A13104" s="4" t="str">
        <f aca="false">B13104&amp;"|"&amp;C13104</f>
        <v>tdbR00000018 Cys-GCA|23</v>
      </c>
      <c r="B13104" s="4" t="s">
        <v>216</v>
      </c>
      <c r="C13104" s="4" t="s">
        <v>799</v>
      </c>
      <c r="D13104" s="4" t="n">
        <v>26</v>
      </c>
      <c r="E13104" s="8" t="s">
        <v>772</v>
      </c>
      <c r="F13104" s="7" t="s">
        <v>783</v>
      </c>
    </row>
    <row r="13105" customFormat="false" ht="15" hidden="false" customHeight="false" outlineLevel="0" collapsed="false">
      <c r="A13105" s="4" t="str">
        <f aca="false">B13105&amp;"|"&amp;C13105</f>
        <v>tdbR00000018 Cys-GCA|24</v>
      </c>
      <c r="B13105" s="4" t="s">
        <v>216</v>
      </c>
      <c r="C13105" s="4" t="s">
        <v>800</v>
      </c>
      <c r="D13105" s="4" t="n">
        <v>27</v>
      </c>
      <c r="E13105" s="8" t="s">
        <v>459</v>
      </c>
      <c r="F13105" s="7" t="s">
        <v>783</v>
      </c>
    </row>
    <row r="13106" customFormat="false" ht="15" hidden="false" customHeight="false" outlineLevel="0" collapsed="false">
      <c r="A13106" s="4" t="str">
        <f aca="false">B13106&amp;"|"&amp;C13106</f>
        <v>tdbR00000018 Cys-GCA|25</v>
      </c>
      <c r="B13106" s="4" t="s">
        <v>216</v>
      </c>
      <c r="C13106" s="4" t="s">
        <v>801</v>
      </c>
      <c r="D13106" s="4" t="n">
        <v>28</v>
      </c>
      <c r="E13106" s="8" t="s">
        <v>772</v>
      </c>
      <c r="F13106" s="7" t="s">
        <v>783</v>
      </c>
    </row>
    <row r="13107" customFormat="false" ht="15" hidden="false" customHeight="false" outlineLevel="0" collapsed="false">
      <c r="A13107" s="4" t="str">
        <f aca="false">B13107&amp;"|"&amp;C13107</f>
        <v>tdbR00000018 Cys-GCA|26</v>
      </c>
      <c r="B13107" s="4" t="s">
        <v>216</v>
      </c>
      <c r="C13107" s="4" t="s">
        <v>802</v>
      </c>
      <c r="D13107" s="4" t="n">
        <v>29</v>
      </c>
      <c r="E13107" s="3" t="s">
        <v>780</v>
      </c>
      <c r="F13107" s="4" t="s">
        <v>803</v>
      </c>
    </row>
    <row r="13108" customFormat="false" ht="15" hidden="false" customHeight="false" outlineLevel="0" collapsed="false">
      <c r="A13108" s="4" t="str">
        <f aca="false">B13108&amp;"|"&amp;C13108</f>
        <v>tdbR00000018 Cys-GCA|27</v>
      </c>
      <c r="B13108" s="4" t="s">
        <v>216</v>
      </c>
      <c r="C13108" s="4" t="s">
        <v>804</v>
      </c>
      <c r="D13108" s="4" t="n">
        <v>30</v>
      </c>
      <c r="E13108" s="21" t="s">
        <v>777</v>
      </c>
      <c r="F13108" s="22" t="s">
        <v>805</v>
      </c>
    </row>
    <row r="13109" customFormat="false" ht="15" hidden="false" customHeight="false" outlineLevel="0" collapsed="false">
      <c r="A13109" s="4" t="str">
        <f aca="false">B13109&amp;"|"&amp;C13109</f>
        <v>tdbR00000018 Cys-GCA|28</v>
      </c>
      <c r="B13109" s="4" t="s">
        <v>216</v>
      </c>
      <c r="C13109" s="4" t="s">
        <v>806</v>
      </c>
      <c r="D13109" s="4" t="n">
        <v>31</v>
      </c>
      <c r="E13109" s="21" t="s">
        <v>772</v>
      </c>
      <c r="F13109" s="22" t="s">
        <v>805</v>
      </c>
    </row>
    <row r="13110" customFormat="false" ht="15" hidden="false" customHeight="false" outlineLevel="0" collapsed="false">
      <c r="A13110" s="4" t="str">
        <f aca="false">B13110&amp;"|"&amp;C13110</f>
        <v>tdbR00000018 Cys-GCA|29</v>
      </c>
      <c r="B13110" s="4" t="s">
        <v>216</v>
      </c>
      <c r="C13110" s="4" t="s">
        <v>807</v>
      </c>
      <c r="D13110" s="4" t="n">
        <v>32</v>
      </c>
      <c r="E13110" s="21" t="s">
        <v>772</v>
      </c>
      <c r="F13110" s="22" t="s">
        <v>805</v>
      </c>
    </row>
    <row r="13111" customFormat="false" ht="15" hidden="false" customHeight="false" outlineLevel="0" collapsed="false">
      <c r="A13111" s="4" t="str">
        <f aca="false">B13111&amp;"|"&amp;C13111</f>
        <v>tdbR00000018 Cys-GCA|30</v>
      </c>
      <c r="B13111" s="4" t="s">
        <v>216</v>
      </c>
      <c r="C13111" s="4" t="s">
        <v>808</v>
      </c>
      <c r="D13111" s="4" t="n">
        <v>33</v>
      </c>
      <c r="E13111" s="21" t="s">
        <v>459</v>
      </c>
      <c r="F13111" s="22" t="s">
        <v>805</v>
      </c>
    </row>
    <row r="13112" customFormat="false" ht="15" hidden="false" customHeight="false" outlineLevel="0" collapsed="false">
      <c r="A13112" s="4" t="str">
        <f aca="false">B13112&amp;"|"&amp;C13112</f>
        <v>tdbR00000018 Cys-GCA|31</v>
      </c>
      <c r="B13112" s="4" t="s">
        <v>216</v>
      </c>
      <c r="C13112" s="4" t="s">
        <v>809</v>
      </c>
      <c r="D13112" s="4" t="n">
        <v>34</v>
      </c>
      <c r="E13112" s="21" t="s">
        <v>772</v>
      </c>
      <c r="F13112" s="22" t="s">
        <v>805</v>
      </c>
    </row>
    <row r="13113" customFormat="false" ht="15" hidden="false" customHeight="false" outlineLevel="0" collapsed="false">
      <c r="A13113" s="4" t="str">
        <f aca="false">B13113&amp;"|"&amp;C13113</f>
        <v>tdbR00000018 Cys-GCA|32</v>
      </c>
      <c r="B13113" s="4" t="s">
        <v>216</v>
      </c>
      <c r="C13113" s="4" t="s">
        <v>810</v>
      </c>
      <c r="D13113" s="4" t="n">
        <v>35</v>
      </c>
      <c r="E13113" s="19" t="s">
        <v>772</v>
      </c>
      <c r="F13113" s="20" t="s">
        <v>811</v>
      </c>
    </row>
    <row r="13114" customFormat="false" ht="15" hidden="false" customHeight="false" outlineLevel="0" collapsed="false">
      <c r="A13114" s="4" t="str">
        <f aca="false">B13114&amp;"|"&amp;C13114</f>
        <v>tdbR00000018 Cys-GCA|33</v>
      </c>
      <c r="B13114" s="4" t="s">
        <v>216</v>
      </c>
      <c r="C13114" s="4" t="s">
        <v>812</v>
      </c>
      <c r="D13114" s="4" t="n">
        <v>36</v>
      </c>
      <c r="E13114" s="19" t="s">
        <v>777</v>
      </c>
      <c r="F13114" s="20" t="s">
        <v>811</v>
      </c>
    </row>
    <row r="13115" customFormat="false" ht="15" hidden="false" customHeight="false" outlineLevel="0" collapsed="false">
      <c r="A13115" s="4" t="str">
        <f aca="false">B13115&amp;"|"&amp;C13115</f>
        <v>tdbR00000018 Cys-GCA|34</v>
      </c>
      <c r="B13115" s="4" t="s">
        <v>216</v>
      </c>
      <c r="C13115" s="4" t="s">
        <v>813</v>
      </c>
      <c r="D13115" s="4" t="n">
        <v>37</v>
      </c>
      <c r="E13115" s="19" t="s">
        <v>459</v>
      </c>
      <c r="F13115" s="20" t="s">
        <v>811</v>
      </c>
    </row>
    <row r="13116" customFormat="false" ht="15" hidden="false" customHeight="false" outlineLevel="0" collapsed="false">
      <c r="A13116" s="4" t="str">
        <f aca="false">B13116&amp;"|"&amp;C13116</f>
        <v>tdbR00000018 Cys-GCA|35</v>
      </c>
      <c r="B13116" s="4" t="s">
        <v>216</v>
      </c>
      <c r="C13116" s="4" t="s">
        <v>814</v>
      </c>
      <c r="D13116" s="4" t="n">
        <v>38</v>
      </c>
      <c r="E13116" s="19" t="s">
        <v>772</v>
      </c>
      <c r="F13116" s="20" t="s">
        <v>811</v>
      </c>
    </row>
    <row r="13117" customFormat="false" ht="15" hidden="false" customHeight="false" outlineLevel="0" collapsed="false">
      <c r="A13117" s="4" t="str">
        <f aca="false">B13117&amp;"|"&amp;C13117</f>
        <v>tdbR00000018 Cys-GCA|36</v>
      </c>
      <c r="B13117" s="4" t="s">
        <v>216</v>
      </c>
      <c r="C13117" s="4" t="s">
        <v>815</v>
      </c>
      <c r="D13117" s="4" t="n">
        <v>39</v>
      </c>
      <c r="E13117" s="19" t="s">
        <v>780</v>
      </c>
      <c r="F13117" s="20" t="s">
        <v>811</v>
      </c>
    </row>
    <row r="13118" customFormat="false" ht="15" hidden="false" customHeight="false" outlineLevel="0" collapsed="false">
      <c r="A13118" s="4" t="str">
        <f aca="false">B13118&amp;"|"&amp;C13118</f>
        <v>tdbR00000018 Cys-GCA|37</v>
      </c>
      <c r="B13118" s="4" t="s">
        <v>216</v>
      </c>
      <c r="C13118" s="4" t="s">
        <v>816</v>
      </c>
      <c r="D13118" s="4" t="n">
        <v>40</v>
      </c>
      <c r="E13118" s="19" t="s">
        <v>459</v>
      </c>
      <c r="F13118" s="20" t="s">
        <v>811</v>
      </c>
    </row>
    <row r="13119" customFormat="false" ht="15" hidden="false" customHeight="false" outlineLevel="0" collapsed="false">
      <c r="A13119" s="4" t="str">
        <f aca="false">B13119&amp;"|"&amp;C13119</f>
        <v>tdbR00000018 Cys-GCA|38</v>
      </c>
      <c r="B13119" s="4" t="s">
        <v>216</v>
      </c>
      <c r="C13119" s="4" t="s">
        <v>817</v>
      </c>
      <c r="D13119" s="4" t="n">
        <v>41</v>
      </c>
      <c r="E13119" s="19" t="s">
        <v>780</v>
      </c>
      <c r="F13119" s="20" t="s">
        <v>811</v>
      </c>
    </row>
    <row r="13120" customFormat="false" ht="15" hidden="false" customHeight="false" outlineLevel="0" collapsed="false">
      <c r="A13120" s="4" t="str">
        <f aca="false">B13120&amp;"|"&amp;C13120</f>
        <v>tdbR00000018 Cys-GCA|39</v>
      </c>
      <c r="B13120" s="4" t="s">
        <v>216</v>
      </c>
      <c r="C13120" s="4" t="s">
        <v>818</v>
      </c>
      <c r="D13120" s="4" t="n">
        <v>42</v>
      </c>
      <c r="E13120" s="21" t="s">
        <v>459</v>
      </c>
      <c r="F13120" s="22" t="s">
        <v>805</v>
      </c>
    </row>
    <row r="13121" customFormat="false" ht="15" hidden="false" customHeight="false" outlineLevel="0" collapsed="false">
      <c r="A13121" s="4" t="str">
        <f aca="false">B13121&amp;"|"&amp;C13121</f>
        <v>tdbR00000018 Cys-GCA|40</v>
      </c>
      <c r="B13121" s="4" t="s">
        <v>216</v>
      </c>
      <c r="C13121" s="4" t="s">
        <v>819</v>
      </c>
      <c r="D13121" s="4" t="n">
        <v>43</v>
      </c>
      <c r="E13121" s="21" t="s">
        <v>772</v>
      </c>
      <c r="F13121" s="22" t="s">
        <v>805</v>
      </c>
    </row>
    <row r="13122" customFormat="false" ht="15" hidden="false" customHeight="false" outlineLevel="0" collapsed="false">
      <c r="A13122" s="4" t="str">
        <f aca="false">B13122&amp;"|"&amp;C13122</f>
        <v>tdbR00000018 Cys-GCA|41</v>
      </c>
      <c r="B13122" s="4" t="s">
        <v>216</v>
      </c>
      <c r="C13122" s="4" t="s">
        <v>820</v>
      </c>
      <c r="D13122" s="4" t="n">
        <v>44</v>
      </c>
      <c r="E13122" s="21" t="s">
        <v>459</v>
      </c>
      <c r="F13122" s="22" t="s">
        <v>805</v>
      </c>
    </row>
    <row r="13123" customFormat="false" ht="15" hidden="false" customHeight="false" outlineLevel="0" collapsed="false">
      <c r="A13123" s="4" t="str">
        <f aca="false">B13123&amp;"|"&amp;C13123</f>
        <v>tdbR00000018 Cys-GCA|42</v>
      </c>
      <c r="B13123" s="4" t="s">
        <v>216</v>
      </c>
      <c r="C13123" s="4" t="s">
        <v>821</v>
      </c>
      <c r="D13123" s="4" t="n">
        <v>45</v>
      </c>
      <c r="E13123" s="21" t="s">
        <v>459</v>
      </c>
      <c r="F13123" s="22" t="s">
        <v>805</v>
      </c>
    </row>
    <row r="13124" customFormat="false" ht="15" hidden="false" customHeight="false" outlineLevel="0" collapsed="false">
      <c r="A13124" s="4" t="str">
        <f aca="false">B13124&amp;"|"&amp;C13124</f>
        <v>tdbR00000018 Cys-GCA|43</v>
      </c>
      <c r="B13124" s="4" t="s">
        <v>216</v>
      </c>
      <c r="C13124" s="4" t="s">
        <v>822</v>
      </c>
      <c r="D13124" s="4" t="n">
        <v>46</v>
      </c>
      <c r="E13124" s="21" t="s">
        <v>780</v>
      </c>
      <c r="F13124" s="22" t="s">
        <v>805</v>
      </c>
    </row>
    <row r="13125" customFormat="false" ht="15" hidden="false" customHeight="false" outlineLevel="0" collapsed="false">
      <c r="A13125" s="4" t="str">
        <f aca="false">B13125&amp;"|"&amp;C13125</f>
        <v>tdbR00000018 Cys-GCA|44</v>
      </c>
      <c r="B13125" s="4" t="s">
        <v>216</v>
      </c>
      <c r="C13125" s="4" t="s">
        <v>823</v>
      </c>
      <c r="D13125" s="4" t="n">
        <v>47</v>
      </c>
      <c r="E13125" s="19" t="s">
        <v>780</v>
      </c>
      <c r="F13125" s="20" t="s">
        <v>824</v>
      </c>
    </row>
    <row r="13126" customFormat="false" ht="15" hidden="false" customHeight="false" outlineLevel="0" collapsed="false">
      <c r="A13126" s="4" t="str">
        <f aca="false">B13126&amp;"|"&amp;C13126</f>
        <v>tdbR00000018 Cys-GCA|45</v>
      </c>
      <c r="B13126" s="4" t="s">
        <v>216</v>
      </c>
      <c r="C13126" s="4" t="s">
        <v>825</v>
      </c>
      <c r="D13126" s="4" t="n">
        <v>48</v>
      </c>
      <c r="E13126" s="19" t="s">
        <v>772</v>
      </c>
      <c r="F13126" s="20" t="s">
        <v>824</v>
      </c>
    </row>
    <row r="13127" customFormat="false" ht="15" hidden="false" customHeight="false" outlineLevel="0" collapsed="false">
      <c r="A13127" s="4" t="str">
        <f aca="false">B13127&amp;"|"&amp;C13127</f>
        <v>tdbR00000018 Cys-GCA|46</v>
      </c>
      <c r="B13127" s="4" t="s">
        <v>216</v>
      </c>
      <c r="C13127" s="4" t="s">
        <v>826</v>
      </c>
      <c r="D13127" s="4" t="n">
        <v>49</v>
      </c>
      <c r="E13127" s="19" t="s">
        <v>772</v>
      </c>
      <c r="F13127" s="20" t="s">
        <v>824</v>
      </c>
    </row>
    <row r="13128" customFormat="false" ht="15" hidden="false" customHeight="false" outlineLevel="0" collapsed="false">
      <c r="A13128" s="4" t="str">
        <f aca="false">B13128&amp;"|"&amp;C13128</f>
        <v>tdbR00000018 Cys-GCA|47</v>
      </c>
      <c r="B13128" s="4" t="s">
        <v>216</v>
      </c>
      <c r="C13128" s="4" t="s">
        <v>827</v>
      </c>
      <c r="D13128" s="4" t="n">
        <v>50</v>
      </c>
      <c r="E13128" s="19" t="s">
        <v>772</v>
      </c>
      <c r="F13128" s="20" t="s">
        <v>824</v>
      </c>
    </row>
    <row r="13129" customFormat="false" ht="15" hidden="false" customHeight="false" outlineLevel="0" collapsed="false">
      <c r="A13129" s="4" t="str">
        <f aca="false">B13129&amp;"|"&amp;C13129</f>
        <v>tdbR00000018 Cys-GCA|48</v>
      </c>
      <c r="B13129" s="4" t="s">
        <v>216</v>
      </c>
      <c r="C13129" s="4" t="s">
        <v>828</v>
      </c>
      <c r="D13129" s="4" t="n">
        <v>51</v>
      </c>
      <c r="E13129" s="19" t="s">
        <v>772</v>
      </c>
      <c r="F13129" s="20" t="s">
        <v>824</v>
      </c>
    </row>
    <row r="13130" customFormat="false" ht="15" hidden="false" customHeight="false" outlineLevel="0" collapsed="false">
      <c r="A13130" s="4" t="str">
        <f aca="false">B13130&amp;"|"&amp;C13130</f>
        <v>tdbR00000018 Cys-GCA|49</v>
      </c>
      <c r="B13130" s="4" t="s">
        <v>216</v>
      </c>
      <c r="C13130" s="4" t="s">
        <v>829</v>
      </c>
      <c r="D13130" s="4" t="n">
        <v>52</v>
      </c>
      <c r="E13130" s="23" t="s">
        <v>459</v>
      </c>
      <c r="F13130" s="10" t="s">
        <v>830</v>
      </c>
    </row>
    <row r="13131" customFormat="false" ht="15" hidden="false" customHeight="false" outlineLevel="0" collapsed="false">
      <c r="A13131" s="4" t="str">
        <f aca="false">B13131&amp;"|"&amp;C13131</f>
        <v>tdbR00000018 Cys-GCA|50</v>
      </c>
      <c r="B13131" s="4" t="s">
        <v>216</v>
      </c>
      <c r="C13131" s="4" t="s">
        <v>831</v>
      </c>
      <c r="D13131" s="4" t="n">
        <v>53</v>
      </c>
      <c r="E13131" s="23" t="s">
        <v>772</v>
      </c>
      <c r="F13131" s="10" t="s">
        <v>830</v>
      </c>
    </row>
    <row r="13132" customFormat="false" ht="15" hidden="false" customHeight="false" outlineLevel="0" collapsed="false">
      <c r="A13132" s="4" t="str">
        <f aca="false">B13132&amp;"|"&amp;C13132</f>
        <v>tdbR00000018 Cys-GCA|51</v>
      </c>
      <c r="B13132" s="4" t="s">
        <v>216</v>
      </c>
      <c r="C13132" s="4" t="s">
        <v>832</v>
      </c>
      <c r="D13132" s="4" t="n">
        <v>54</v>
      </c>
      <c r="E13132" s="23" t="s">
        <v>772</v>
      </c>
      <c r="F13132" s="10" t="s">
        <v>830</v>
      </c>
    </row>
    <row r="13133" customFormat="false" ht="15" hidden="false" customHeight="false" outlineLevel="0" collapsed="false">
      <c r="A13133" s="4" t="str">
        <f aca="false">B13133&amp;"|"&amp;C13133</f>
        <v>tdbR00000018 Cys-GCA|52</v>
      </c>
      <c r="B13133" s="4" t="s">
        <v>216</v>
      </c>
      <c r="C13133" s="4" t="s">
        <v>833</v>
      </c>
      <c r="D13133" s="4" t="n">
        <v>55</v>
      </c>
      <c r="E13133" s="23" t="s">
        <v>459</v>
      </c>
      <c r="F13133" s="10" t="s">
        <v>830</v>
      </c>
    </row>
    <row r="13134" customFormat="false" ht="15" hidden="false" customHeight="false" outlineLevel="0" collapsed="false">
      <c r="A13134" s="4" t="str">
        <f aca="false">B13134&amp;"|"&amp;C13134</f>
        <v>tdbR00000018 Cys-GCA|53</v>
      </c>
      <c r="B13134" s="4" t="s">
        <v>216</v>
      </c>
      <c r="C13134" s="4" t="s">
        <v>834</v>
      </c>
      <c r="D13134" s="4" t="n">
        <v>56</v>
      </c>
      <c r="E13134" s="23" t="s">
        <v>459</v>
      </c>
      <c r="F13134" s="10" t="s">
        <v>830</v>
      </c>
    </row>
    <row r="13135" customFormat="false" ht="15" hidden="false" customHeight="false" outlineLevel="0" collapsed="false">
      <c r="A13135" s="4" t="str">
        <f aca="false">B13135&amp;"|"&amp;C13135</f>
        <v>tdbR00000018 Cys-GCA|54</v>
      </c>
      <c r="B13135" s="4" t="s">
        <v>216</v>
      </c>
      <c r="C13135" s="4" t="s">
        <v>835</v>
      </c>
      <c r="D13135" s="4" t="n">
        <v>57</v>
      </c>
      <c r="E13135" s="19" t="s">
        <v>777</v>
      </c>
      <c r="F13135" s="20" t="s">
        <v>836</v>
      </c>
    </row>
    <row r="13136" customFormat="false" ht="15" hidden="false" customHeight="false" outlineLevel="0" collapsed="false">
      <c r="A13136" s="4" t="str">
        <f aca="false">B13136&amp;"|"&amp;C13136</f>
        <v>tdbR00000018 Cys-GCA|55</v>
      </c>
      <c r="B13136" s="4" t="s">
        <v>216</v>
      </c>
      <c r="C13136" s="4" t="s">
        <v>837</v>
      </c>
      <c r="D13136" s="4" t="n">
        <v>58</v>
      </c>
      <c r="E13136" s="19" t="s">
        <v>777</v>
      </c>
      <c r="F13136" s="20" t="s">
        <v>836</v>
      </c>
    </row>
    <row r="13137" customFormat="false" ht="15" hidden="false" customHeight="false" outlineLevel="0" collapsed="false">
      <c r="A13137" s="4" t="str">
        <f aca="false">B13137&amp;"|"&amp;C13137</f>
        <v>tdbR00000018 Cys-GCA|56</v>
      </c>
      <c r="B13137" s="4" t="s">
        <v>216</v>
      </c>
      <c r="C13137" s="4" t="s">
        <v>838</v>
      </c>
      <c r="D13137" s="4" t="n">
        <v>59</v>
      </c>
      <c r="E13137" s="19" t="s">
        <v>772</v>
      </c>
      <c r="F13137" s="20" t="s">
        <v>836</v>
      </c>
    </row>
    <row r="13138" customFormat="false" ht="15" hidden="false" customHeight="false" outlineLevel="0" collapsed="false">
      <c r="A13138" s="4" t="str">
        <f aca="false">B13138&amp;"|"&amp;C13138</f>
        <v>tdbR00000018 Cys-GCA|57</v>
      </c>
      <c r="B13138" s="4" t="s">
        <v>216</v>
      </c>
      <c r="C13138" s="4" t="s">
        <v>839</v>
      </c>
      <c r="D13138" s="4" t="n">
        <v>60</v>
      </c>
      <c r="E13138" s="19" t="s">
        <v>780</v>
      </c>
      <c r="F13138" s="20" t="s">
        <v>836</v>
      </c>
    </row>
    <row r="13139" customFormat="false" ht="15" hidden="false" customHeight="false" outlineLevel="0" collapsed="false">
      <c r="A13139" s="4" t="str">
        <f aca="false">B13139&amp;"|"&amp;C13139</f>
        <v>tdbR00000018 Cys-GCA|58</v>
      </c>
      <c r="B13139" s="4" t="s">
        <v>216</v>
      </c>
      <c r="C13139" s="4" t="s">
        <v>840</v>
      </c>
      <c r="D13139" s="4" t="n">
        <v>61</v>
      </c>
      <c r="E13139" s="19" t="s">
        <v>780</v>
      </c>
      <c r="F13139" s="20" t="s">
        <v>836</v>
      </c>
    </row>
    <row r="13140" customFormat="false" ht="15" hidden="false" customHeight="false" outlineLevel="0" collapsed="false">
      <c r="A13140" s="4" t="str">
        <f aca="false">B13140&amp;"|"&amp;C13140</f>
        <v>tdbR00000018 Cys-GCA|59</v>
      </c>
      <c r="B13140" s="4" t="s">
        <v>216</v>
      </c>
      <c r="C13140" s="4" t="s">
        <v>841</v>
      </c>
      <c r="D13140" s="4" t="n">
        <v>62</v>
      </c>
      <c r="E13140" s="19" t="s">
        <v>780</v>
      </c>
      <c r="F13140" s="20" t="s">
        <v>836</v>
      </c>
    </row>
    <row r="13141" customFormat="false" ht="15" hidden="false" customHeight="false" outlineLevel="0" collapsed="false">
      <c r="A13141" s="4" t="str">
        <f aca="false">B13141&amp;"|"&amp;C13141</f>
        <v>tdbR00000018 Cys-GCA|60</v>
      </c>
      <c r="B13141" s="4" t="s">
        <v>216</v>
      </c>
      <c r="C13141" s="4" t="s">
        <v>842</v>
      </c>
      <c r="D13141" s="4" t="n">
        <v>63</v>
      </c>
      <c r="E13141" s="19" t="s">
        <v>777</v>
      </c>
      <c r="F13141" s="20" t="s">
        <v>836</v>
      </c>
    </row>
    <row r="13142" customFormat="false" ht="15" hidden="false" customHeight="false" outlineLevel="0" collapsed="false">
      <c r="A13142" s="4" t="str">
        <f aca="false">B13142&amp;"|"&amp;C13142</f>
        <v>tdbR00000018 Cys-GCA|61</v>
      </c>
      <c r="B13142" s="4" t="s">
        <v>216</v>
      </c>
      <c r="C13142" s="4" t="s">
        <v>843</v>
      </c>
      <c r="D13142" s="4" t="n">
        <v>64</v>
      </c>
      <c r="E13142" s="23" t="s">
        <v>772</v>
      </c>
      <c r="F13142" s="10" t="s">
        <v>830</v>
      </c>
    </row>
    <row r="13143" customFormat="false" ht="15" hidden="false" customHeight="false" outlineLevel="0" collapsed="false">
      <c r="A13143" s="4" t="str">
        <f aca="false">B13143&amp;"|"&amp;C13143</f>
        <v>tdbR00000018 Cys-GCA|62</v>
      </c>
      <c r="B13143" s="4" t="s">
        <v>216</v>
      </c>
      <c r="C13143" s="4" t="s">
        <v>844</v>
      </c>
      <c r="D13143" s="4" t="n">
        <v>65</v>
      </c>
      <c r="E13143" s="23" t="s">
        <v>772</v>
      </c>
      <c r="F13143" s="10" t="s">
        <v>830</v>
      </c>
    </row>
    <row r="13144" customFormat="false" ht="15" hidden="false" customHeight="false" outlineLevel="0" collapsed="false">
      <c r="A13144" s="4" t="str">
        <f aca="false">B13144&amp;"|"&amp;C13144</f>
        <v>tdbR00000018 Cys-GCA|63</v>
      </c>
      <c r="B13144" s="4" t="s">
        <v>216</v>
      </c>
      <c r="C13144" s="4" t="s">
        <v>845</v>
      </c>
      <c r="D13144" s="4" t="n">
        <v>66</v>
      </c>
      <c r="E13144" s="23" t="s">
        <v>459</v>
      </c>
      <c r="F13144" s="10" t="s">
        <v>830</v>
      </c>
    </row>
    <row r="13145" customFormat="false" ht="15" hidden="false" customHeight="false" outlineLevel="0" collapsed="false">
      <c r="A13145" s="4" t="str">
        <f aca="false">B13145&amp;"|"&amp;C13145</f>
        <v>tdbR00000018 Cys-GCA|64</v>
      </c>
      <c r="B13145" s="4" t="s">
        <v>216</v>
      </c>
      <c r="C13145" s="4" t="s">
        <v>846</v>
      </c>
      <c r="D13145" s="4" t="n">
        <v>67</v>
      </c>
      <c r="E13145" s="23" t="s">
        <v>459</v>
      </c>
      <c r="F13145" s="10" t="s">
        <v>830</v>
      </c>
    </row>
    <row r="13146" customFormat="false" ht="15" hidden="false" customHeight="false" outlineLevel="0" collapsed="false">
      <c r="A13146" s="4" t="str">
        <f aca="false">B13146&amp;"|"&amp;C13146</f>
        <v>tdbR00000018 Cys-GCA|65</v>
      </c>
      <c r="B13146" s="4" t="s">
        <v>216</v>
      </c>
      <c r="C13146" s="4" t="s">
        <v>847</v>
      </c>
      <c r="D13146" s="4" t="n">
        <v>68</v>
      </c>
      <c r="E13146" s="23" t="s">
        <v>772</v>
      </c>
      <c r="F13146" s="10" t="s">
        <v>830</v>
      </c>
    </row>
    <row r="13147" customFormat="false" ht="15" hidden="false" customHeight="false" outlineLevel="0" collapsed="false">
      <c r="A13147" s="4" t="str">
        <f aca="false">B13147&amp;"|"&amp;C13147</f>
        <v>tdbR00000018 Cys-GCA|66</v>
      </c>
      <c r="B13147" s="4" t="s">
        <v>216</v>
      </c>
      <c r="C13147" s="4" t="s">
        <v>848</v>
      </c>
      <c r="D13147" s="4" t="n">
        <v>69</v>
      </c>
      <c r="E13147" s="17" t="s">
        <v>772</v>
      </c>
      <c r="F13147" s="18" t="s">
        <v>768</v>
      </c>
    </row>
    <row r="13148" customFormat="false" ht="15" hidden="false" customHeight="false" outlineLevel="0" collapsed="false">
      <c r="A13148" s="4" t="str">
        <f aca="false">B13148&amp;"|"&amp;C13148</f>
        <v>tdbR00000018 Cys-GCA|67</v>
      </c>
      <c r="B13148" s="4" t="s">
        <v>216</v>
      </c>
      <c r="C13148" s="4" t="s">
        <v>849</v>
      </c>
      <c r="D13148" s="4" t="n">
        <v>70</v>
      </c>
      <c r="E13148" s="17" t="s">
        <v>772</v>
      </c>
      <c r="F13148" s="18" t="s">
        <v>768</v>
      </c>
    </row>
    <row r="13149" customFormat="false" ht="15" hidden="false" customHeight="false" outlineLevel="0" collapsed="false">
      <c r="A13149" s="4" t="str">
        <f aca="false">B13149&amp;"|"&amp;C13149</f>
        <v>tdbR00000018 Cys-GCA|68</v>
      </c>
      <c r="B13149" s="4" t="s">
        <v>216</v>
      </c>
      <c r="C13149" s="4" t="s">
        <v>850</v>
      </c>
      <c r="D13149" s="4" t="n">
        <v>71</v>
      </c>
      <c r="E13149" s="17" t="s">
        <v>777</v>
      </c>
      <c r="F13149" s="18" t="s">
        <v>768</v>
      </c>
    </row>
    <row r="13150" customFormat="false" ht="15" hidden="false" customHeight="false" outlineLevel="0" collapsed="false">
      <c r="A13150" s="4" t="str">
        <f aca="false">B13150&amp;"|"&amp;C13150</f>
        <v>tdbR00000018 Cys-GCA|69</v>
      </c>
      <c r="B13150" s="4" t="s">
        <v>216</v>
      </c>
      <c r="C13150" s="4" t="s">
        <v>851</v>
      </c>
      <c r="D13150" s="4" t="n">
        <v>72</v>
      </c>
      <c r="E13150" s="17" t="s">
        <v>777</v>
      </c>
      <c r="F13150" s="18" t="s">
        <v>768</v>
      </c>
    </row>
    <row r="13151" customFormat="false" ht="15" hidden="false" customHeight="false" outlineLevel="0" collapsed="false">
      <c r="A13151" s="4" t="str">
        <f aca="false">B13151&amp;"|"&amp;C13151</f>
        <v>tdbR00000018 Cys-GCA|70</v>
      </c>
      <c r="B13151" s="4" t="s">
        <v>216</v>
      </c>
      <c r="C13151" s="4" t="s">
        <v>852</v>
      </c>
      <c r="D13151" s="4" t="n">
        <v>73</v>
      </c>
      <c r="E13151" s="17" t="s">
        <v>459</v>
      </c>
      <c r="F13151" s="18" t="s">
        <v>768</v>
      </c>
    </row>
    <row r="13152" customFormat="false" ht="15" hidden="false" customHeight="false" outlineLevel="0" collapsed="false">
      <c r="A13152" s="4" t="str">
        <f aca="false">B13152&amp;"|"&amp;C13152</f>
        <v>tdbR00000018 Cys-GCA|71</v>
      </c>
      <c r="B13152" s="4" t="s">
        <v>216</v>
      </c>
      <c r="C13152" s="4" t="s">
        <v>853</v>
      </c>
      <c r="D13152" s="4" t="n">
        <v>74</v>
      </c>
      <c r="E13152" s="17" t="s">
        <v>459</v>
      </c>
      <c r="F13152" s="18" t="s">
        <v>768</v>
      </c>
    </row>
    <row r="13153" customFormat="false" ht="15" hidden="false" customHeight="false" outlineLevel="0" collapsed="false">
      <c r="A13153" s="4" t="str">
        <f aca="false">B13153&amp;"|"&amp;C13153</f>
        <v>tdbR00000018 Cys-GCA|72</v>
      </c>
      <c r="B13153" s="4" t="s">
        <v>216</v>
      </c>
      <c r="C13153" s="4" t="s">
        <v>854</v>
      </c>
      <c r="D13153" s="4" t="n">
        <v>75</v>
      </c>
      <c r="E13153" s="17" t="s">
        <v>772</v>
      </c>
      <c r="F13153" s="18" t="s">
        <v>768</v>
      </c>
    </row>
    <row r="13154" customFormat="false" ht="15" hidden="false" customHeight="false" outlineLevel="0" collapsed="false">
      <c r="A13154" s="4" t="str">
        <f aca="false">B13154&amp;"|"&amp;C13154</f>
        <v>tdbR00001192 Trp-CCA|1</v>
      </c>
      <c r="B13154" s="4" t="s">
        <v>217</v>
      </c>
      <c r="C13154" s="4" t="s">
        <v>767</v>
      </c>
      <c r="D13154" s="4" t="n">
        <v>1</v>
      </c>
      <c r="E13154" s="17" t="s">
        <v>459</v>
      </c>
      <c r="F13154" s="18" t="s">
        <v>768</v>
      </c>
    </row>
    <row r="13155" customFormat="false" ht="15" hidden="false" customHeight="false" outlineLevel="0" collapsed="false">
      <c r="A13155" s="4" t="str">
        <f aca="false">B13155&amp;"|"&amp;C13155</f>
        <v>tdbR00001192 Trp-CCA|2</v>
      </c>
      <c r="B13155" s="4" t="s">
        <v>217</v>
      </c>
      <c r="C13155" s="4" t="s">
        <v>769</v>
      </c>
      <c r="D13155" s="4" t="n">
        <v>2</v>
      </c>
      <c r="E13155" s="17" t="s">
        <v>459</v>
      </c>
      <c r="F13155" s="18" t="s">
        <v>768</v>
      </c>
    </row>
    <row r="13156" customFormat="false" ht="15" hidden="false" customHeight="false" outlineLevel="0" collapsed="false">
      <c r="A13156" s="4" t="str">
        <f aca="false">B13156&amp;"|"&amp;C13156</f>
        <v>tdbR00001192 Trp-CCA|3</v>
      </c>
      <c r="B13156" s="4" t="s">
        <v>217</v>
      </c>
      <c r="C13156" s="4" t="s">
        <v>770</v>
      </c>
      <c r="D13156" s="4" t="n">
        <v>3</v>
      </c>
      <c r="E13156" s="17" t="s">
        <v>459</v>
      </c>
      <c r="F13156" s="18" t="s">
        <v>768</v>
      </c>
    </row>
    <row r="13157" customFormat="false" ht="15" hidden="false" customHeight="false" outlineLevel="0" collapsed="false">
      <c r="A13157" s="4" t="str">
        <f aca="false">B13157&amp;"|"&amp;C13157</f>
        <v>tdbR00001192 Trp-CCA|4</v>
      </c>
      <c r="B13157" s="4" t="s">
        <v>217</v>
      </c>
      <c r="C13157" s="4" t="s">
        <v>771</v>
      </c>
      <c r="D13157" s="4" t="n">
        <v>4</v>
      </c>
      <c r="E13157" s="17" t="s">
        <v>459</v>
      </c>
      <c r="F13157" s="18" t="s">
        <v>768</v>
      </c>
    </row>
    <row r="13158" customFormat="false" ht="15" hidden="false" customHeight="false" outlineLevel="0" collapsed="false">
      <c r="A13158" s="4" t="str">
        <f aca="false">B13158&amp;"|"&amp;C13158</f>
        <v>tdbR00001192 Trp-CCA|5</v>
      </c>
      <c r="B13158" s="4" t="s">
        <v>217</v>
      </c>
      <c r="C13158" s="4" t="s">
        <v>773</v>
      </c>
      <c r="D13158" s="4" t="n">
        <v>5</v>
      </c>
      <c r="E13158" s="17" t="s">
        <v>459</v>
      </c>
      <c r="F13158" s="18" t="s">
        <v>768</v>
      </c>
    </row>
    <row r="13159" customFormat="false" ht="15" hidden="false" customHeight="false" outlineLevel="0" collapsed="false">
      <c r="A13159" s="4" t="str">
        <f aca="false">B13159&amp;"|"&amp;C13159</f>
        <v>tdbR00001192 Trp-CCA|6</v>
      </c>
      <c r="B13159" s="4" t="s">
        <v>217</v>
      </c>
      <c r="C13159" s="4" t="s">
        <v>774</v>
      </c>
      <c r="D13159" s="4" t="n">
        <v>6</v>
      </c>
      <c r="E13159" s="17" t="s">
        <v>772</v>
      </c>
      <c r="F13159" s="18" t="s">
        <v>768</v>
      </c>
    </row>
    <row r="13160" customFormat="false" ht="15" hidden="false" customHeight="false" outlineLevel="0" collapsed="false">
      <c r="A13160" s="4" t="str">
        <f aca="false">B13160&amp;"|"&amp;C13160</f>
        <v>tdbR00001192 Trp-CCA|7</v>
      </c>
      <c r="B13160" s="4" t="s">
        <v>217</v>
      </c>
      <c r="C13160" s="4" t="s">
        <v>775</v>
      </c>
      <c r="D13160" s="4" t="n">
        <v>7</v>
      </c>
      <c r="E13160" s="17" t="s">
        <v>459</v>
      </c>
      <c r="F13160" s="18" t="s">
        <v>768</v>
      </c>
    </row>
    <row r="13161" customFormat="false" ht="15" hidden="false" customHeight="false" outlineLevel="0" collapsed="false">
      <c r="A13161" s="4" t="str">
        <f aca="false">B13161&amp;"|"&amp;C13161</f>
        <v>tdbR00001192 Trp-CCA|8</v>
      </c>
      <c r="B13161" s="4" t="s">
        <v>217</v>
      </c>
      <c r="C13161" s="4" t="s">
        <v>776</v>
      </c>
      <c r="D13161" s="4" t="n">
        <v>8</v>
      </c>
      <c r="E13161" s="3" t="s">
        <v>777</v>
      </c>
      <c r="F13161" s="4" t="s">
        <v>778</v>
      </c>
    </row>
    <row r="13162" customFormat="false" ht="15" hidden="false" customHeight="false" outlineLevel="0" collapsed="false">
      <c r="A13162" s="4" t="str">
        <f aca="false">B13162&amp;"|"&amp;C13162</f>
        <v>tdbR00001192 Trp-CCA|9</v>
      </c>
      <c r="B13162" s="4" t="s">
        <v>217</v>
      </c>
      <c r="C13162" s="4" t="s">
        <v>779</v>
      </c>
      <c r="D13162" s="4" t="n">
        <v>9</v>
      </c>
      <c r="E13162" s="3" t="s">
        <v>459</v>
      </c>
      <c r="F13162" s="4" t="s">
        <v>781</v>
      </c>
    </row>
    <row r="13163" customFormat="false" ht="15" hidden="false" customHeight="false" outlineLevel="0" collapsed="false">
      <c r="A13163" s="4" t="str">
        <f aca="false">B13163&amp;"|"&amp;C13163</f>
        <v>tdbR00001192 Trp-CCA|10</v>
      </c>
      <c r="B13163" s="4" t="s">
        <v>217</v>
      </c>
      <c r="C13163" s="4" t="s">
        <v>782</v>
      </c>
      <c r="D13163" s="4" t="n">
        <v>10</v>
      </c>
      <c r="E13163" s="8" t="s">
        <v>459</v>
      </c>
      <c r="F13163" s="7" t="s">
        <v>783</v>
      </c>
    </row>
    <row r="13164" customFormat="false" ht="15" hidden="false" customHeight="false" outlineLevel="0" collapsed="false">
      <c r="A13164" s="4" t="str">
        <f aca="false">B13164&amp;"|"&amp;C13164</f>
        <v>tdbR00001192 Trp-CCA|11</v>
      </c>
      <c r="B13164" s="4" t="s">
        <v>217</v>
      </c>
      <c r="C13164" s="4" t="s">
        <v>784</v>
      </c>
      <c r="D13164" s="4" t="n">
        <v>11</v>
      </c>
      <c r="E13164" s="8" t="s">
        <v>777</v>
      </c>
      <c r="F13164" s="7" t="s">
        <v>783</v>
      </c>
    </row>
    <row r="13165" customFormat="false" ht="15" hidden="false" customHeight="false" outlineLevel="0" collapsed="false">
      <c r="A13165" s="4" t="str">
        <f aca="false">B13165&amp;"|"&amp;C13165</f>
        <v>tdbR00001192 Trp-CCA|12</v>
      </c>
      <c r="B13165" s="4" t="s">
        <v>217</v>
      </c>
      <c r="C13165" s="4" t="s">
        <v>785</v>
      </c>
      <c r="D13165" s="4" t="n">
        <v>12</v>
      </c>
      <c r="E13165" s="8" t="s">
        <v>459</v>
      </c>
      <c r="F13165" s="7" t="s">
        <v>783</v>
      </c>
    </row>
    <row r="13166" customFormat="false" ht="15" hidden="false" customHeight="false" outlineLevel="0" collapsed="false">
      <c r="A13166" s="4" t="str">
        <f aca="false">B13166&amp;"|"&amp;C13166</f>
        <v>tdbR00001192 Trp-CCA|13</v>
      </c>
      <c r="B13166" s="4" t="s">
        <v>217</v>
      </c>
      <c r="C13166" s="4" t="s">
        <v>786</v>
      </c>
      <c r="D13166" s="4" t="n">
        <v>13</v>
      </c>
      <c r="E13166" s="8" t="s">
        <v>777</v>
      </c>
      <c r="F13166" s="7" t="s">
        <v>783</v>
      </c>
    </row>
    <row r="13167" customFormat="false" ht="15" hidden="false" customHeight="false" outlineLevel="0" collapsed="false">
      <c r="A13167" s="4" t="str">
        <f aca="false">B13167&amp;"|"&amp;C13167</f>
        <v>tdbR00001192 Trp-CCA|14</v>
      </c>
      <c r="B13167" s="4" t="s">
        <v>217</v>
      </c>
      <c r="C13167" s="4" t="s">
        <v>787</v>
      </c>
      <c r="D13167" s="4" t="n">
        <v>14</v>
      </c>
      <c r="E13167" s="19" t="s">
        <v>780</v>
      </c>
      <c r="F13167" s="20" t="s">
        <v>788</v>
      </c>
    </row>
    <row r="13168" customFormat="false" ht="15" hidden="false" customHeight="false" outlineLevel="0" collapsed="false">
      <c r="A13168" s="4" t="str">
        <f aca="false">B13168&amp;"|"&amp;C13168</f>
        <v>tdbR00001192 Trp-CCA|15</v>
      </c>
      <c r="B13168" s="4" t="s">
        <v>217</v>
      </c>
      <c r="C13168" s="4" t="s">
        <v>789</v>
      </c>
      <c r="D13168" s="4" t="n">
        <v>15</v>
      </c>
      <c r="E13168" s="19" t="s">
        <v>459</v>
      </c>
      <c r="F13168" s="20" t="s">
        <v>788</v>
      </c>
    </row>
    <row r="13169" customFormat="false" ht="15" hidden="false" customHeight="false" outlineLevel="0" collapsed="false">
      <c r="A13169" s="4" t="str">
        <f aca="false">B13169&amp;"|"&amp;C13169</f>
        <v>tdbR00001192 Trp-CCA|16</v>
      </c>
      <c r="B13169" s="4" t="s">
        <v>217</v>
      </c>
      <c r="C13169" s="4" t="s">
        <v>790</v>
      </c>
      <c r="D13169" s="4" t="n">
        <v>16</v>
      </c>
      <c r="E13169" s="19" t="s">
        <v>772</v>
      </c>
      <c r="F13169" s="20" t="s">
        <v>788</v>
      </c>
    </row>
    <row r="13170" customFormat="false" ht="15" hidden="false" customHeight="false" outlineLevel="0" collapsed="false">
      <c r="A13170" s="4" t="str">
        <f aca="false">B13170&amp;"|"&amp;C13170</f>
        <v>tdbR00001192 Trp-CCA|17</v>
      </c>
      <c r="B13170" s="4" t="s">
        <v>217</v>
      </c>
      <c r="C13170" s="4" t="s">
        <v>791</v>
      </c>
      <c r="D13170" s="4" t="n">
        <v>17</v>
      </c>
      <c r="E13170" s="19" t="s">
        <v>772</v>
      </c>
      <c r="F13170" s="20" t="s">
        <v>788</v>
      </c>
    </row>
    <row r="13171" customFormat="false" ht="15" hidden="false" customHeight="false" outlineLevel="0" collapsed="false">
      <c r="A13171" s="4" t="str">
        <f aca="false">B13171&amp;"|"&amp;C13171</f>
        <v>tdbR00001192 Trp-CCA|17a</v>
      </c>
      <c r="B13171" s="4" t="s">
        <v>217</v>
      </c>
      <c r="C13171" s="4" t="s">
        <v>792</v>
      </c>
      <c r="D13171" s="4" t="n">
        <v>18</v>
      </c>
      <c r="E13171" s="19" t="s">
        <v>777</v>
      </c>
      <c r="F13171" s="20" t="s">
        <v>788</v>
      </c>
    </row>
    <row r="13172" customFormat="false" ht="15" hidden="false" customHeight="false" outlineLevel="0" collapsed="false">
      <c r="A13172" s="4" t="str">
        <f aca="false">B13172&amp;"|"&amp;C13172</f>
        <v>tdbR00001192 Trp-CCA|18</v>
      </c>
      <c r="B13172" s="4" t="s">
        <v>217</v>
      </c>
      <c r="C13172" s="4" t="s">
        <v>793</v>
      </c>
      <c r="D13172" s="4" t="n">
        <v>19</v>
      </c>
      <c r="E13172" s="19" t="s">
        <v>459</v>
      </c>
      <c r="F13172" s="20" t="s">
        <v>788</v>
      </c>
    </row>
    <row r="13173" customFormat="false" ht="15" hidden="false" customHeight="false" outlineLevel="0" collapsed="false">
      <c r="A13173" s="4" t="str">
        <f aca="false">B13173&amp;"|"&amp;C13173</f>
        <v>tdbR00001192 Trp-CCA|19</v>
      </c>
      <c r="B13173" s="4" t="s">
        <v>217</v>
      </c>
      <c r="C13173" s="4" t="s">
        <v>794</v>
      </c>
      <c r="D13173" s="4" t="n">
        <v>20</v>
      </c>
      <c r="E13173" s="19" t="s">
        <v>459</v>
      </c>
      <c r="F13173" s="20" t="s">
        <v>788</v>
      </c>
    </row>
    <row r="13174" customFormat="false" ht="15" hidden="false" customHeight="false" outlineLevel="0" collapsed="false">
      <c r="A13174" s="4" t="str">
        <f aca="false">B13174&amp;"|"&amp;C13174</f>
        <v>tdbR00001192 Trp-CCA|20</v>
      </c>
      <c r="B13174" s="4" t="s">
        <v>217</v>
      </c>
      <c r="C13174" s="4" t="s">
        <v>795</v>
      </c>
      <c r="D13174" s="4" t="n">
        <v>21</v>
      </c>
      <c r="E13174" s="19" t="s">
        <v>777</v>
      </c>
      <c r="F13174" s="20" t="s">
        <v>788</v>
      </c>
    </row>
    <row r="13175" customFormat="false" ht="15" hidden="false" customHeight="false" outlineLevel="0" collapsed="false">
      <c r="A13175" s="4" t="str">
        <f aca="false">B13175&amp;"|"&amp;C13175</f>
        <v>tdbR00001192 Trp-CCA|20a</v>
      </c>
      <c r="B13175" s="4" t="s">
        <v>217</v>
      </c>
      <c r="C13175" s="4" t="s">
        <v>796</v>
      </c>
      <c r="D13175" s="4" t="n">
        <v>22</v>
      </c>
      <c r="E13175" s="19" t="s">
        <v>772</v>
      </c>
      <c r="F13175" s="20" t="s">
        <v>788</v>
      </c>
    </row>
    <row r="13176" customFormat="false" ht="15" hidden="false" customHeight="false" outlineLevel="0" collapsed="false">
      <c r="A13176" s="4" t="str">
        <f aca="false">B13176&amp;"|"&amp;C13176</f>
        <v>tdbR00001192 Trp-CCA|20b</v>
      </c>
      <c r="B13176" s="4" t="s">
        <v>217</v>
      </c>
      <c r="C13176" s="4" t="s">
        <v>855</v>
      </c>
      <c r="D13176" s="4" t="n">
        <v>23</v>
      </c>
      <c r="E13176" s="19" t="s">
        <v>772</v>
      </c>
      <c r="F13176" s="20" t="s">
        <v>788</v>
      </c>
    </row>
    <row r="13177" customFormat="false" ht="15" hidden="false" customHeight="false" outlineLevel="0" collapsed="false">
      <c r="A13177" s="4" t="str">
        <f aca="false">B13177&amp;"|"&amp;C13177</f>
        <v>tdbR00001192 Trp-CCA|21</v>
      </c>
      <c r="B13177" s="4" t="s">
        <v>217</v>
      </c>
      <c r="C13177" s="4" t="s">
        <v>797</v>
      </c>
      <c r="D13177" s="4" t="n">
        <v>24</v>
      </c>
      <c r="E13177" s="19" t="s">
        <v>780</v>
      </c>
      <c r="F13177" s="20" t="s">
        <v>788</v>
      </c>
    </row>
    <row r="13178" customFormat="false" ht="15" hidden="false" customHeight="false" outlineLevel="0" collapsed="false">
      <c r="A13178" s="4" t="str">
        <f aca="false">B13178&amp;"|"&amp;C13178</f>
        <v>tdbR00001192 Trp-CCA|22</v>
      </c>
      <c r="B13178" s="4" t="s">
        <v>217</v>
      </c>
      <c r="C13178" s="4" t="s">
        <v>798</v>
      </c>
      <c r="D13178" s="4" t="n">
        <v>25</v>
      </c>
      <c r="E13178" s="8" t="s">
        <v>777</v>
      </c>
      <c r="F13178" s="7" t="s">
        <v>783</v>
      </c>
    </row>
    <row r="13179" customFormat="false" ht="15" hidden="false" customHeight="false" outlineLevel="0" collapsed="false">
      <c r="A13179" s="4" t="str">
        <f aca="false">B13179&amp;"|"&amp;C13179</f>
        <v>tdbR00001192 Trp-CCA|23</v>
      </c>
      <c r="B13179" s="4" t="s">
        <v>217</v>
      </c>
      <c r="C13179" s="4" t="s">
        <v>799</v>
      </c>
      <c r="D13179" s="4" t="n">
        <v>26</v>
      </c>
      <c r="E13179" s="8" t="s">
        <v>772</v>
      </c>
      <c r="F13179" s="7" t="s">
        <v>783</v>
      </c>
    </row>
    <row r="13180" customFormat="false" ht="15" hidden="false" customHeight="false" outlineLevel="0" collapsed="false">
      <c r="A13180" s="4" t="str">
        <f aca="false">B13180&amp;"|"&amp;C13180</f>
        <v>tdbR00001192 Trp-CCA|24</v>
      </c>
      <c r="B13180" s="4" t="s">
        <v>217</v>
      </c>
      <c r="C13180" s="4" t="s">
        <v>800</v>
      </c>
      <c r="D13180" s="4" t="n">
        <v>27</v>
      </c>
      <c r="E13180" s="8" t="s">
        <v>780</v>
      </c>
      <c r="F13180" s="7" t="s">
        <v>783</v>
      </c>
    </row>
    <row r="13181" customFormat="false" ht="15" hidden="false" customHeight="false" outlineLevel="0" collapsed="false">
      <c r="A13181" s="4" t="str">
        <f aca="false">B13181&amp;"|"&amp;C13181</f>
        <v>tdbR00001192 Trp-CCA|25</v>
      </c>
      <c r="B13181" s="4" t="s">
        <v>217</v>
      </c>
      <c r="C13181" s="4" t="s">
        <v>801</v>
      </c>
      <c r="D13181" s="4" t="n">
        <v>28</v>
      </c>
      <c r="E13181" s="8" t="s">
        <v>777</v>
      </c>
      <c r="F13181" s="7" t="s">
        <v>783</v>
      </c>
    </row>
    <row r="13182" customFormat="false" ht="15" hidden="false" customHeight="false" outlineLevel="0" collapsed="false">
      <c r="A13182" s="4" t="str">
        <f aca="false">B13182&amp;"|"&amp;C13182</f>
        <v>tdbR00001192 Trp-CCA|26</v>
      </c>
      <c r="B13182" s="4" t="s">
        <v>217</v>
      </c>
      <c r="C13182" s="4" t="s">
        <v>802</v>
      </c>
      <c r="D13182" s="4" t="n">
        <v>29</v>
      </c>
      <c r="E13182" s="3" t="s">
        <v>772</v>
      </c>
      <c r="F13182" s="4" t="s">
        <v>803</v>
      </c>
    </row>
    <row r="13183" customFormat="false" ht="15" hidden="false" customHeight="false" outlineLevel="0" collapsed="false">
      <c r="A13183" s="4" t="str">
        <f aca="false">B13183&amp;"|"&amp;C13183</f>
        <v>tdbR00001192 Trp-CCA|27</v>
      </c>
      <c r="B13183" s="4" t="s">
        <v>217</v>
      </c>
      <c r="C13183" s="4" t="s">
        <v>804</v>
      </c>
      <c r="D13183" s="4" t="n">
        <v>30</v>
      </c>
      <c r="E13183" s="21" t="s">
        <v>459</v>
      </c>
      <c r="F13183" s="22" t="s">
        <v>805</v>
      </c>
    </row>
    <row r="13184" customFormat="false" ht="15" hidden="false" customHeight="false" outlineLevel="0" collapsed="false">
      <c r="A13184" s="4" t="str">
        <f aca="false">B13184&amp;"|"&amp;C13184</f>
        <v>tdbR00001192 Trp-CCA|28</v>
      </c>
      <c r="B13184" s="4" t="s">
        <v>217</v>
      </c>
      <c r="C13184" s="4" t="s">
        <v>806</v>
      </c>
      <c r="D13184" s="4" t="n">
        <v>31</v>
      </c>
      <c r="E13184" s="21" t="s">
        <v>772</v>
      </c>
      <c r="F13184" s="22" t="s">
        <v>805</v>
      </c>
    </row>
    <row r="13185" customFormat="false" ht="15" hidden="false" customHeight="false" outlineLevel="0" collapsed="false">
      <c r="A13185" s="4" t="str">
        <f aca="false">B13185&amp;"|"&amp;C13185</f>
        <v>tdbR00001192 Trp-CCA|29</v>
      </c>
      <c r="B13185" s="4" t="s">
        <v>217</v>
      </c>
      <c r="C13185" s="4" t="s">
        <v>807</v>
      </c>
      <c r="D13185" s="4" t="n">
        <v>32</v>
      </c>
      <c r="E13185" s="21" t="s">
        <v>459</v>
      </c>
      <c r="F13185" s="22" t="s">
        <v>805</v>
      </c>
    </row>
    <row r="13186" customFormat="false" ht="15" hidden="false" customHeight="false" outlineLevel="0" collapsed="false">
      <c r="A13186" s="4" t="str">
        <f aca="false">B13186&amp;"|"&amp;C13186</f>
        <v>tdbR00001192 Trp-CCA|30</v>
      </c>
      <c r="B13186" s="4" t="s">
        <v>217</v>
      </c>
      <c r="C13186" s="4" t="s">
        <v>808</v>
      </c>
      <c r="D13186" s="4" t="n">
        <v>33</v>
      </c>
      <c r="E13186" s="21" t="s">
        <v>459</v>
      </c>
      <c r="F13186" s="22" t="s">
        <v>805</v>
      </c>
    </row>
    <row r="13187" customFormat="false" ht="15" hidden="false" customHeight="false" outlineLevel="0" collapsed="false">
      <c r="A13187" s="4" t="str">
        <f aca="false">B13187&amp;"|"&amp;C13187</f>
        <v>tdbR00001192 Trp-CCA|31</v>
      </c>
      <c r="B13187" s="4" t="s">
        <v>217</v>
      </c>
      <c r="C13187" s="4" t="s">
        <v>809</v>
      </c>
      <c r="D13187" s="4" t="n">
        <v>34</v>
      </c>
      <c r="E13187" s="21" t="s">
        <v>459</v>
      </c>
      <c r="F13187" s="22" t="s">
        <v>805</v>
      </c>
    </row>
    <row r="13188" customFormat="false" ht="15" hidden="false" customHeight="false" outlineLevel="0" collapsed="false">
      <c r="A13188" s="4" t="str">
        <f aca="false">B13188&amp;"|"&amp;C13188</f>
        <v>tdbR00001192 Trp-CCA|32</v>
      </c>
      <c r="B13188" s="4" t="s">
        <v>217</v>
      </c>
      <c r="C13188" s="4" t="s">
        <v>810</v>
      </c>
      <c r="D13188" s="4" t="n">
        <v>35</v>
      </c>
      <c r="E13188" s="19" t="s">
        <v>772</v>
      </c>
      <c r="F13188" s="20" t="s">
        <v>811</v>
      </c>
    </row>
    <row r="13189" customFormat="false" ht="15" hidden="false" customHeight="false" outlineLevel="0" collapsed="false">
      <c r="A13189" s="4" t="str">
        <f aca="false">B13189&amp;"|"&amp;C13189</f>
        <v>tdbR00001192 Trp-CCA|33</v>
      </c>
      <c r="B13189" s="4" t="s">
        <v>217</v>
      </c>
      <c r="C13189" s="4" t="s">
        <v>812</v>
      </c>
      <c r="D13189" s="4" t="n">
        <v>36</v>
      </c>
      <c r="E13189" s="19" t="s">
        <v>777</v>
      </c>
      <c r="F13189" s="20" t="s">
        <v>811</v>
      </c>
    </row>
    <row r="13190" customFormat="false" ht="15" hidden="false" customHeight="false" outlineLevel="0" collapsed="false">
      <c r="A13190" s="4" t="str">
        <f aca="false">B13190&amp;"|"&amp;C13190</f>
        <v>tdbR00001192 Trp-CCA|34</v>
      </c>
      <c r="B13190" s="4" t="s">
        <v>217</v>
      </c>
      <c r="C13190" s="4" t="s">
        <v>813</v>
      </c>
      <c r="D13190" s="4" t="n">
        <v>37</v>
      </c>
      <c r="E13190" s="19" t="s">
        <v>772</v>
      </c>
      <c r="F13190" s="20" t="s">
        <v>811</v>
      </c>
    </row>
    <row r="13191" customFormat="false" ht="15" hidden="false" customHeight="false" outlineLevel="0" collapsed="false">
      <c r="A13191" s="4" t="str">
        <f aca="false">B13191&amp;"|"&amp;C13191</f>
        <v>tdbR00001192 Trp-CCA|35</v>
      </c>
      <c r="B13191" s="4" t="s">
        <v>217</v>
      </c>
      <c r="C13191" s="4" t="s">
        <v>814</v>
      </c>
      <c r="D13191" s="4" t="n">
        <v>38</v>
      </c>
      <c r="E13191" s="19" t="s">
        <v>772</v>
      </c>
      <c r="F13191" s="20" t="s">
        <v>811</v>
      </c>
    </row>
    <row r="13192" customFormat="false" ht="15" hidden="false" customHeight="false" outlineLevel="0" collapsed="false">
      <c r="A13192" s="4" t="str">
        <f aca="false">B13192&amp;"|"&amp;C13192</f>
        <v>tdbR00001192 Trp-CCA|36</v>
      </c>
      <c r="B13192" s="4" t="s">
        <v>217</v>
      </c>
      <c r="C13192" s="4" t="s">
        <v>815</v>
      </c>
      <c r="D13192" s="4" t="n">
        <v>39</v>
      </c>
      <c r="E13192" s="19" t="s">
        <v>780</v>
      </c>
      <c r="F13192" s="20" t="s">
        <v>811</v>
      </c>
    </row>
    <row r="13193" customFormat="false" ht="15" hidden="false" customHeight="false" outlineLevel="0" collapsed="false">
      <c r="A13193" s="4" t="str">
        <f aca="false">B13193&amp;"|"&amp;C13193</f>
        <v>tdbR00001192 Trp-CCA|37</v>
      </c>
      <c r="B13193" s="4" t="s">
        <v>217</v>
      </c>
      <c r="C13193" s="4" t="s">
        <v>816</v>
      </c>
      <c r="D13193" s="4" t="n">
        <v>40</v>
      </c>
      <c r="E13193" s="19" t="s">
        <v>459</v>
      </c>
      <c r="F13193" s="20" t="s">
        <v>811</v>
      </c>
    </row>
    <row r="13194" customFormat="false" ht="15" hidden="false" customHeight="false" outlineLevel="0" collapsed="false">
      <c r="A13194" s="4" t="str">
        <f aca="false">B13194&amp;"|"&amp;C13194</f>
        <v>tdbR00001192 Trp-CCA|38</v>
      </c>
      <c r="B13194" s="4" t="s">
        <v>217</v>
      </c>
      <c r="C13194" s="4" t="s">
        <v>817</v>
      </c>
      <c r="D13194" s="4" t="n">
        <v>41</v>
      </c>
      <c r="E13194" s="19" t="s">
        <v>780</v>
      </c>
      <c r="F13194" s="20" t="s">
        <v>811</v>
      </c>
    </row>
    <row r="13195" customFormat="false" ht="15" hidden="false" customHeight="false" outlineLevel="0" collapsed="false">
      <c r="A13195" s="4" t="str">
        <f aca="false">B13195&amp;"|"&amp;C13195</f>
        <v>tdbR00001192 Trp-CCA|39</v>
      </c>
      <c r="B13195" s="4" t="s">
        <v>217</v>
      </c>
      <c r="C13195" s="4" t="s">
        <v>818</v>
      </c>
      <c r="D13195" s="4" t="n">
        <v>42</v>
      </c>
      <c r="E13195" s="21" t="s">
        <v>772</v>
      </c>
      <c r="F13195" s="22" t="s">
        <v>805</v>
      </c>
    </row>
    <row r="13196" customFormat="false" ht="15" hidden="false" customHeight="false" outlineLevel="0" collapsed="false">
      <c r="A13196" s="4" t="str">
        <f aca="false">B13196&amp;"|"&amp;C13196</f>
        <v>tdbR00001192 Trp-CCA|40</v>
      </c>
      <c r="B13196" s="4" t="s">
        <v>217</v>
      </c>
      <c r="C13196" s="4" t="s">
        <v>819</v>
      </c>
      <c r="D13196" s="4" t="n">
        <v>43</v>
      </c>
      <c r="E13196" s="21" t="s">
        <v>772</v>
      </c>
      <c r="F13196" s="22" t="s">
        <v>805</v>
      </c>
    </row>
    <row r="13197" customFormat="false" ht="15" hidden="false" customHeight="false" outlineLevel="0" collapsed="false">
      <c r="A13197" s="4" t="str">
        <f aca="false">B13197&amp;"|"&amp;C13197</f>
        <v>tdbR00001192 Trp-CCA|41</v>
      </c>
      <c r="B13197" s="4" t="s">
        <v>217</v>
      </c>
      <c r="C13197" s="4" t="s">
        <v>820</v>
      </c>
      <c r="D13197" s="4" t="n">
        <v>44</v>
      </c>
      <c r="E13197" s="21" t="s">
        <v>772</v>
      </c>
      <c r="F13197" s="22" t="s">
        <v>805</v>
      </c>
    </row>
    <row r="13198" customFormat="false" ht="15" hidden="false" customHeight="false" outlineLevel="0" collapsed="false">
      <c r="A13198" s="4" t="str">
        <f aca="false">B13198&amp;"|"&amp;C13198</f>
        <v>tdbR00001192 Trp-CCA|42</v>
      </c>
      <c r="B13198" s="4" t="s">
        <v>217</v>
      </c>
      <c r="C13198" s="4" t="s">
        <v>821</v>
      </c>
      <c r="D13198" s="4" t="n">
        <v>45</v>
      </c>
      <c r="E13198" s="21" t="s">
        <v>459</v>
      </c>
      <c r="F13198" s="22" t="s">
        <v>805</v>
      </c>
    </row>
    <row r="13199" customFormat="false" ht="15" hidden="false" customHeight="false" outlineLevel="0" collapsed="false">
      <c r="A13199" s="4" t="str">
        <f aca="false">B13199&amp;"|"&amp;C13199</f>
        <v>tdbR00001192 Trp-CCA|43</v>
      </c>
      <c r="B13199" s="4" t="s">
        <v>217</v>
      </c>
      <c r="C13199" s="4" t="s">
        <v>822</v>
      </c>
      <c r="D13199" s="4" t="n">
        <v>46</v>
      </c>
      <c r="E13199" s="21" t="s">
        <v>772</v>
      </c>
      <c r="F13199" s="22" t="s">
        <v>805</v>
      </c>
    </row>
    <row r="13200" customFormat="false" ht="15" hidden="false" customHeight="false" outlineLevel="0" collapsed="false">
      <c r="A13200" s="4" t="str">
        <f aca="false">B13200&amp;"|"&amp;C13200</f>
        <v>tdbR00001192 Trp-CCA|44</v>
      </c>
      <c r="B13200" s="4" t="s">
        <v>217</v>
      </c>
      <c r="C13200" s="4" t="s">
        <v>823</v>
      </c>
      <c r="D13200" s="4" t="n">
        <v>47</v>
      </c>
      <c r="E13200" s="19" t="s">
        <v>459</v>
      </c>
      <c r="F13200" s="20" t="s">
        <v>824</v>
      </c>
    </row>
    <row r="13201" customFormat="false" ht="15" hidden="false" customHeight="false" outlineLevel="0" collapsed="false">
      <c r="A13201" s="4" t="str">
        <f aca="false">B13201&amp;"|"&amp;C13201</f>
        <v>tdbR00001192 Trp-CCA|45</v>
      </c>
      <c r="B13201" s="4" t="s">
        <v>217</v>
      </c>
      <c r="C13201" s="4" t="s">
        <v>825</v>
      </c>
      <c r="D13201" s="4" t="n">
        <v>48</v>
      </c>
      <c r="E13201" s="19" t="s">
        <v>459</v>
      </c>
      <c r="F13201" s="20" t="s">
        <v>824</v>
      </c>
    </row>
    <row r="13202" customFormat="false" ht="15" hidden="false" customHeight="false" outlineLevel="0" collapsed="false">
      <c r="A13202" s="4" t="str">
        <f aca="false">B13202&amp;"|"&amp;C13202</f>
        <v>tdbR00001192 Trp-CCA|46</v>
      </c>
      <c r="B13202" s="4" t="s">
        <v>217</v>
      </c>
      <c r="C13202" s="4" t="s">
        <v>826</v>
      </c>
      <c r="D13202" s="4" t="n">
        <v>49</v>
      </c>
      <c r="E13202" s="19" t="s">
        <v>780</v>
      </c>
      <c r="F13202" s="20" t="s">
        <v>824</v>
      </c>
    </row>
    <row r="13203" customFormat="false" ht="15" hidden="false" customHeight="false" outlineLevel="0" collapsed="false">
      <c r="A13203" s="4" t="str">
        <f aca="false">B13203&amp;"|"&amp;C13203</f>
        <v>tdbR00001192 Trp-CCA|48</v>
      </c>
      <c r="B13203" s="4" t="s">
        <v>217</v>
      </c>
      <c r="C13203" s="4" t="s">
        <v>828</v>
      </c>
      <c r="D13203" s="4" t="n">
        <v>50</v>
      </c>
      <c r="E13203" s="19" t="s">
        <v>772</v>
      </c>
      <c r="F13203" s="20" t="s">
        <v>824</v>
      </c>
    </row>
    <row r="13204" customFormat="false" ht="15" hidden="false" customHeight="false" outlineLevel="0" collapsed="false">
      <c r="A13204" s="4" t="str">
        <f aca="false">B13204&amp;"|"&amp;C13204</f>
        <v>tdbR00001192 Trp-CCA|49</v>
      </c>
      <c r="B13204" s="4" t="s">
        <v>217</v>
      </c>
      <c r="C13204" s="4" t="s">
        <v>829</v>
      </c>
      <c r="D13204" s="4" t="n">
        <v>51</v>
      </c>
      <c r="E13204" s="23" t="s">
        <v>772</v>
      </c>
      <c r="F13204" s="10" t="s">
        <v>830</v>
      </c>
    </row>
    <row r="13205" customFormat="false" ht="15" hidden="false" customHeight="false" outlineLevel="0" collapsed="false">
      <c r="A13205" s="4" t="str">
        <f aca="false">B13205&amp;"|"&amp;C13205</f>
        <v>tdbR00001192 Trp-CCA|50</v>
      </c>
      <c r="B13205" s="4" t="s">
        <v>217</v>
      </c>
      <c r="C13205" s="4" t="s">
        <v>831</v>
      </c>
      <c r="D13205" s="4" t="n">
        <v>52</v>
      </c>
      <c r="E13205" s="23" t="s">
        <v>459</v>
      </c>
      <c r="F13205" s="10" t="s">
        <v>830</v>
      </c>
    </row>
    <row r="13206" customFormat="false" ht="15" hidden="false" customHeight="false" outlineLevel="0" collapsed="false">
      <c r="A13206" s="4" t="str">
        <f aca="false">B13206&amp;"|"&amp;C13206</f>
        <v>tdbR00001192 Trp-CCA|51</v>
      </c>
      <c r="B13206" s="4" t="s">
        <v>217</v>
      </c>
      <c r="C13206" s="4" t="s">
        <v>832</v>
      </c>
      <c r="D13206" s="4" t="n">
        <v>53</v>
      </c>
      <c r="E13206" s="23" t="s">
        <v>459</v>
      </c>
      <c r="F13206" s="10" t="s">
        <v>830</v>
      </c>
    </row>
    <row r="13207" customFormat="false" ht="15" hidden="false" customHeight="false" outlineLevel="0" collapsed="false">
      <c r="A13207" s="4" t="str">
        <f aca="false">B13207&amp;"|"&amp;C13207</f>
        <v>tdbR00001192 Trp-CCA|52</v>
      </c>
      <c r="B13207" s="4" t="s">
        <v>217</v>
      </c>
      <c r="C13207" s="4" t="s">
        <v>833</v>
      </c>
      <c r="D13207" s="4" t="n">
        <v>54</v>
      </c>
      <c r="E13207" s="23" t="s">
        <v>459</v>
      </c>
      <c r="F13207" s="10" t="s">
        <v>830</v>
      </c>
    </row>
    <row r="13208" customFormat="false" ht="15" hidden="false" customHeight="false" outlineLevel="0" collapsed="false">
      <c r="A13208" s="4" t="str">
        <f aca="false">B13208&amp;"|"&amp;C13208</f>
        <v>tdbR00001192 Trp-CCA|53</v>
      </c>
      <c r="B13208" s="4" t="s">
        <v>217</v>
      </c>
      <c r="C13208" s="4" t="s">
        <v>834</v>
      </c>
      <c r="D13208" s="4" t="n">
        <v>55</v>
      </c>
      <c r="E13208" s="23" t="s">
        <v>459</v>
      </c>
      <c r="F13208" s="10" t="s">
        <v>830</v>
      </c>
    </row>
    <row r="13209" customFormat="false" ht="15" hidden="false" customHeight="false" outlineLevel="0" collapsed="false">
      <c r="A13209" s="4" t="str">
        <f aca="false">B13209&amp;"|"&amp;C13209</f>
        <v>tdbR00001192 Trp-CCA|54</v>
      </c>
      <c r="B13209" s="4" t="s">
        <v>217</v>
      </c>
      <c r="C13209" s="4" t="s">
        <v>835</v>
      </c>
      <c r="D13209" s="4" t="n">
        <v>56</v>
      </c>
      <c r="E13209" s="19" t="s">
        <v>777</v>
      </c>
      <c r="F13209" s="20" t="s">
        <v>836</v>
      </c>
    </row>
    <row r="13210" customFormat="false" ht="15" hidden="false" customHeight="false" outlineLevel="0" collapsed="false">
      <c r="A13210" s="4" t="str">
        <f aca="false">B13210&amp;"|"&amp;C13210</f>
        <v>tdbR00001192 Trp-CCA|55</v>
      </c>
      <c r="B13210" s="4" t="s">
        <v>217</v>
      </c>
      <c r="C13210" s="4" t="s">
        <v>837</v>
      </c>
      <c r="D13210" s="4" t="n">
        <v>57</v>
      </c>
      <c r="E13210" s="19" t="s">
        <v>777</v>
      </c>
      <c r="F13210" s="20" t="s">
        <v>836</v>
      </c>
    </row>
    <row r="13211" customFormat="false" ht="15" hidden="false" customHeight="false" outlineLevel="0" collapsed="false">
      <c r="A13211" s="4" t="str">
        <f aca="false">B13211&amp;"|"&amp;C13211</f>
        <v>tdbR00001192 Trp-CCA|56</v>
      </c>
      <c r="B13211" s="4" t="s">
        <v>217</v>
      </c>
      <c r="C13211" s="4" t="s">
        <v>838</v>
      </c>
      <c r="D13211" s="4" t="n">
        <v>58</v>
      </c>
      <c r="E13211" s="19" t="s">
        <v>772</v>
      </c>
      <c r="F13211" s="20" t="s">
        <v>836</v>
      </c>
    </row>
    <row r="13212" customFormat="false" ht="15" hidden="false" customHeight="false" outlineLevel="0" collapsed="false">
      <c r="A13212" s="4" t="str">
        <f aca="false">B13212&amp;"|"&amp;C13212</f>
        <v>tdbR00001192 Trp-CCA|57</v>
      </c>
      <c r="B13212" s="4" t="s">
        <v>217</v>
      </c>
      <c r="C13212" s="4" t="s">
        <v>839</v>
      </c>
      <c r="D13212" s="4" t="n">
        <v>59</v>
      </c>
      <c r="E13212" s="19" t="s">
        <v>780</v>
      </c>
      <c r="F13212" s="20" t="s">
        <v>836</v>
      </c>
    </row>
    <row r="13213" customFormat="false" ht="15" hidden="false" customHeight="false" outlineLevel="0" collapsed="false">
      <c r="A13213" s="4" t="str">
        <f aca="false">B13213&amp;"|"&amp;C13213</f>
        <v>tdbR00001192 Trp-CCA|58</v>
      </c>
      <c r="B13213" s="4" t="s">
        <v>217</v>
      </c>
      <c r="C13213" s="4" t="s">
        <v>840</v>
      </c>
      <c r="D13213" s="4" t="n">
        <v>60</v>
      </c>
      <c r="E13213" s="19" t="s">
        <v>780</v>
      </c>
      <c r="F13213" s="20" t="s">
        <v>836</v>
      </c>
    </row>
    <row r="13214" customFormat="false" ht="15" hidden="false" customHeight="false" outlineLevel="0" collapsed="false">
      <c r="A13214" s="4" t="str">
        <f aca="false">B13214&amp;"|"&amp;C13214</f>
        <v>tdbR00001192 Trp-CCA|59</v>
      </c>
      <c r="B13214" s="4" t="s">
        <v>217</v>
      </c>
      <c r="C13214" s="4" t="s">
        <v>841</v>
      </c>
      <c r="D13214" s="4" t="n">
        <v>61</v>
      </c>
      <c r="E13214" s="19" t="s">
        <v>780</v>
      </c>
      <c r="F13214" s="20" t="s">
        <v>836</v>
      </c>
    </row>
    <row r="13215" customFormat="false" ht="15" hidden="false" customHeight="false" outlineLevel="0" collapsed="false">
      <c r="A13215" s="4" t="str">
        <f aca="false">B13215&amp;"|"&amp;C13215</f>
        <v>tdbR00001192 Trp-CCA|60</v>
      </c>
      <c r="B13215" s="4" t="s">
        <v>217</v>
      </c>
      <c r="C13215" s="4" t="s">
        <v>842</v>
      </c>
      <c r="D13215" s="4" t="n">
        <v>62</v>
      </c>
      <c r="E13215" s="19" t="s">
        <v>777</v>
      </c>
      <c r="F13215" s="20" t="s">
        <v>836</v>
      </c>
    </row>
    <row r="13216" customFormat="false" ht="15" hidden="false" customHeight="false" outlineLevel="0" collapsed="false">
      <c r="A13216" s="4" t="str">
        <f aca="false">B13216&amp;"|"&amp;C13216</f>
        <v>tdbR00001192 Trp-CCA|61</v>
      </c>
      <c r="B13216" s="4" t="s">
        <v>217</v>
      </c>
      <c r="C13216" s="4" t="s">
        <v>843</v>
      </c>
      <c r="D13216" s="4" t="n">
        <v>63</v>
      </c>
      <c r="E13216" s="23" t="s">
        <v>772</v>
      </c>
      <c r="F13216" s="10" t="s">
        <v>830</v>
      </c>
    </row>
    <row r="13217" customFormat="false" ht="15" hidden="false" customHeight="false" outlineLevel="0" collapsed="false">
      <c r="A13217" s="4" t="str">
        <f aca="false">B13217&amp;"|"&amp;C13217</f>
        <v>tdbR00001192 Trp-CCA|62</v>
      </c>
      <c r="B13217" s="4" t="s">
        <v>217</v>
      </c>
      <c r="C13217" s="4" t="s">
        <v>844</v>
      </c>
      <c r="D13217" s="4" t="n">
        <v>64</v>
      </c>
      <c r="E13217" s="23" t="s">
        <v>772</v>
      </c>
      <c r="F13217" s="10" t="s">
        <v>830</v>
      </c>
    </row>
    <row r="13218" customFormat="false" ht="15" hidden="false" customHeight="false" outlineLevel="0" collapsed="false">
      <c r="A13218" s="4" t="str">
        <f aca="false">B13218&amp;"|"&amp;C13218</f>
        <v>tdbR00001192 Trp-CCA|63</v>
      </c>
      <c r="B13218" s="4" t="s">
        <v>217</v>
      </c>
      <c r="C13218" s="4" t="s">
        <v>845</v>
      </c>
      <c r="D13218" s="4" t="n">
        <v>65</v>
      </c>
      <c r="E13218" s="23" t="s">
        <v>772</v>
      </c>
      <c r="F13218" s="10" t="s">
        <v>830</v>
      </c>
    </row>
    <row r="13219" customFormat="false" ht="15" hidden="false" customHeight="false" outlineLevel="0" collapsed="false">
      <c r="A13219" s="4" t="str">
        <f aca="false">B13219&amp;"|"&amp;C13219</f>
        <v>tdbR00001192 Trp-CCA|64</v>
      </c>
      <c r="B13219" s="4" t="s">
        <v>217</v>
      </c>
      <c r="C13219" s="4" t="s">
        <v>846</v>
      </c>
      <c r="D13219" s="4" t="n">
        <v>66</v>
      </c>
      <c r="E13219" s="23" t="s">
        <v>772</v>
      </c>
      <c r="F13219" s="10" t="s">
        <v>830</v>
      </c>
    </row>
    <row r="13220" customFormat="false" ht="15" hidden="false" customHeight="false" outlineLevel="0" collapsed="false">
      <c r="A13220" s="4" t="str">
        <f aca="false">B13220&amp;"|"&amp;C13220</f>
        <v>tdbR00001192 Trp-CCA|65</v>
      </c>
      <c r="B13220" s="4" t="s">
        <v>217</v>
      </c>
      <c r="C13220" s="4" t="s">
        <v>847</v>
      </c>
      <c r="D13220" s="4" t="n">
        <v>67</v>
      </c>
      <c r="E13220" s="23" t="s">
        <v>459</v>
      </c>
      <c r="F13220" s="10" t="s">
        <v>830</v>
      </c>
    </row>
    <row r="13221" customFormat="false" ht="15" hidden="false" customHeight="false" outlineLevel="0" collapsed="false">
      <c r="A13221" s="4" t="str">
        <f aca="false">B13221&amp;"|"&amp;C13221</f>
        <v>tdbR00001192 Trp-CCA|66</v>
      </c>
      <c r="B13221" s="4" t="s">
        <v>217</v>
      </c>
      <c r="C13221" s="4" t="s">
        <v>848</v>
      </c>
      <c r="D13221" s="4" t="n">
        <v>68</v>
      </c>
      <c r="E13221" s="17" t="s">
        <v>772</v>
      </c>
      <c r="F13221" s="18" t="s">
        <v>768</v>
      </c>
    </row>
    <row r="13222" customFormat="false" ht="15" hidden="false" customHeight="false" outlineLevel="0" collapsed="false">
      <c r="A13222" s="4" t="str">
        <f aca="false">B13222&amp;"|"&amp;C13222</f>
        <v>tdbR00001192 Trp-CCA|67</v>
      </c>
      <c r="B13222" s="4" t="s">
        <v>217</v>
      </c>
      <c r="C13222" s="4" t="s">
        <v>849</v>
      </c>
      <c r="D13222" s="4" t="n">
        <v>69</v>
      </c>
      <c r="E13222" s="17" t="s">
        <v>459</v>
      </c>
      <c r="F13222" s="18" t="s">
        <v>768</v>
      </c>
    </row>
    <row r="13223" customFormat="false" ht="15" hidden="false" customHeight="false" outlineLevel="0" collapsed="false">
      <c r="A13223" s="4" t="str">
        <f aca="false">B13223&amp;"|"&amp;C13223</f>
        <v>tdbR00001192 Trp-CCA|68</v>
      </c>
      <c r="B13223" s="4" t="s">
        <v>217</v>
      </c>
      <c r="C13223" s="4" t="s">
        <v>850</v>
      </c>
      <c r="D13223" s="4" t="n">
        <v>70</v>
      </c>
      <c r="E13223" s="17" t="s">
        <v>772</v>
      </c>
      <c r="F13223" s="18" t="s">
        <v>768</v>
      </c>
    </row>
    <row r="13224" customFormat="false" ht="15" hidden="false" customHeight="false" outlineLevel="0" collapsed="false">
      <c r="A13224" s="4" t="str">
        <f aca="false">B13224&amp;"|"&amp;C13224</f>
        <v>tdbR00001192 Trp-CCA|69</v>
      </c>
      <c r="B13224" s="4" t="s">
        <v>217</v>
      </c>
      <c r="C13224" s="4" t="s">
        <v>851</v>
      </c>
      <c r="D13224" s="4" t="n">
        <v>71</v>
      </c>
      <c r="E13224" s="17" t="s">
        <v>772</v>
      </c>
      <c r="F13224" s="18" t="s">
        <v>768</v>
      </c>
    </row>
    <row r="13225" customFormat="false" ht="15" hidden="false" customHeight="false" outlineLevel="0" collapsed="false">
      <c r="A13225" s="4" t="str">
        <f aca="false">B13225&amp;"|"&amp;C13225</f>
        <v>tdbR00001192 Trp-CCA|70</v>
      </c>
      <c r="B13225" s="4" t="s">
        <v>217</v>
      </c>
      <c r="C13225" s="4" t="s">
        <v>852</v>
      </c>
      <c r="D13225" s="4" t="n">
        <v>72</v>
      </c>
      <c r="E13225" s="17" t="s">
        <v>772</v>
      </c>
      <c r="F13225" s="18" t="s">
        <v>768</v>
      </c>
    </row>
    <row r="13226" customFormat="false" ht="15" hidden="false" customHeight="false" outlineLevel="0" collapsed="false">
      <c r="A13226" s="4" t="str">
        <f aca="false">B13226&amp;"|"&amp;C13226</f>
        <v>tdbR00001192 Trp-CCA|71</v>
      </c>
      <c r="B13226" s="4" t="s">
        <v>217</v>
      </c>
      <c r="C13226" s="4" t="s">
        <v>853</v>
      </c>
      <c r="D13226" s="4" t="n">
        <v>73</v>
      </c>
      <c r="E13226" s="17" t="s">
        <v>772</v>
      </c>
      <c r="F13226" s="18" t="s">
        <v>768</v>
      </c>
    </row>
    <row r="13227" customFormat="false" ht="15" hidden="false" customHeight="false" outlineLevel="0" collapsed="false">
      <c r="A13227" s="4" t="str">
        <f aca="false">B13227&amp;"|"&amp;C13227</f>
        <v>tdbR00001192 Trp-CCA|72</v>
      </c>
      <c r="B13227" s="4" t="s">
        <v>217</v>
      </c>
      <c r="C13227" s="4" t="s">
        <v>854</v>
      </c>
      <c r="D13227" s="4" t="n">
        <v>74</v>
      </c>
      <c r="E13227" s="17" t="s">
        <v>772</v>
      </c>
      <c r="F13227" s="18" t="s">
        <v>768</v>
      </c>
    </row>
    <row r="13228" customFormat="false" ht="15" hidden="false" customHeight="false" outlineLevel="0" collapsed="false">
      <c r="A13228" s="4" t="str">
        <f aca="false">B13228&amp;"|"&amp;C13228</f>
        <v>tdbR00001095 Val-UAC|1</v>
      </c>
      <c r="B13228" s="4" t="s">
        <v>218</v>
      </c>
      <c r="C13228" s="4" t="s">
        <v>767</v>
      </c>
      <c r="D13228" s="4" t="n">
        <v>1</v>
      </c>
      <c r="E13228" s="17" t="s">
        <v>459</v>
      </c>
      <c r="F13228" s="18" t="s">
        <v>768</v>
      </c>
    </row>
    <row r="13229" customFormat="false" ht="15" hidden="false" customHeight="false" outlineLevel="0" collapsed="false">
      <c r="A13229" s="4" t="str">
        <f aca="false">B13229&amp;"|"&amp;C13229</f>
        <v>tdbR00001095 Val-UAC|2</v>
      </c>
      <c r="B13229" s="4" t="s">
        <v>218</v>
      </c>
      <c r="C13229" s="4" t="s">
        <v>769</v>
      </c>
      <c r="D13229" s="4" t="n">
        <v>2</v>
      </c>
      <c r="E13229" s="17" t="s">
        <v>459</v>
      </c>
      <c r="F13229" s="18" t="s">
        <v>768</v>
      </c>
    </row>
    <row r="13230" customFormat="false" ht="15" hidden="false" customHeight="false" outlineLevel="0" collapsed="false">
      <c r="A13230" s="4" t="str">
        <f aca="false">B13230&amp;"|"&amp;C13230</f>
        <v>tdbR00001095 Val-UAC|3</v>
      </c>
      <c r="B13230" s="4" t="s">
        <v>218</v>
      </c>
      <c r="C13230" s="4" t="s">
        <v>770</v>
      </c>
      <c r="D13230" s="4" t="n">
        <v>3</v>
      </c>
      <c r="E13230" s="17" t="s">
        <v>459</v>
      </c>
      <c r="F13230" s="18" t="s">
        <v>768</v>
      </c>
    </row>
    <row r="13231" customFormat="false" ht="15" hidden="false" customHeight="false" outlineLevel="0" collapsed="false">
      <c r="A13231" s="4" t="str">
        <f aca="false">B13231&amp;"|"&amp;C13231</f>
        <v>tdbR00001095 Val-UAC|4</v>
      </c>
      <c r="B13231" s="4" t="s">
        <v>218</v>
      </c>
      <c r="C13231" s="4" t="s">
        <v>771</v>
      </c>
      <c r="D13231" s="4" t="n">
        <v>4</v>
      </c>
      <c r="E13231" s="17" t="s">
        <v>772</v>
      </c>
      <c r="F13231" s="18" t="s">
        <v>768</v>
      </c>
    </row>
    <row r="13232" customFormat="false" ht="15" hidden="false" customHeight="false" outlineLevel="0" collapsed="false">
      <c r="A13232" s="4" t="str">
        <f aca="false">B13232&amp;"|"&amp;C13232</f>
        <v>tdbR00001095 Val-UAC|5</v>
      </c>
      <c r="B13232" s="4" t="s">
        <v>218</v>
      </c>
      <c r="C13232" s="4" t="s">
        <v>773</v>
      </c>
      <c r="D13232" s="4" t="n">
        <v>5</v>
      </c>
      <c r="E13232" s="17" t="s">
        <v>772</v>
      </c>
      <c r="F13232" s="18" t="s">
        <v>768</v>
      </c>
    </row>
    <row r="13233" customFormat="false" ht="15" hidden="false" customHeight="false" outlineLevel="0" collapsed="false">
      <c r="A13233" s="4" t="str">
        <f aca="false">B13233&amp;"|"&amp;C13233</f>
        <v>tdbR00001095 Val-UAC|6</v>
      </c>
      <c r="B13233" s="4" t="s">
        <v>218</v>
      </c>
      <c r="C13233" s="4" t="s">
        <v>774</v>
      </c>
      <c r="D13233" s="4" t="n">
        <v>6</v>
      </c>
      <c r="E13233" s="17" t="s">
        <v>780</v>
      </c>
      <c r="F13233" s="18" t="s">
        <v>768</v>
      </c>
    </row>
    <row r="13234" customFormat="false" ht="15" hidden="false" customHeight="false" outlineLevel="0" collapsed="false">
      <c r="A13234" s="4" t="str">
        <f aca="false">B13234&amp;"|"&amp;C13234</f>
        <v>tdbR00001095 Val-UAC|7</v>
      </c>
      <c r="B13234" s="4" t="s">
        <v>218</v>
      </c>
      <c r="C13234" s="4" t="s">
        <v>775</v>
      </c>
      <c r="D13234" s="4" t="n">
        <v>7</v>
      </c>
      <c r="E13234" s="17" t="s">
        <v>459</v>
      </c>
      <c r="F13234" s="18" t="s">
        <v>768</v>
      </c>
    </row>
    <row r="13235" customFormat="false" ht="15" hidden="false" customHeight="false" outlineLevel="0" collapsed="false">
      <c r="A13235" s="4" t="str">
        <f aca="false">B13235&amp;"|"&amp;C13235</f>
        <v>tdbR00001095 Val-UAC|8</v>
      </c>
      <c r="B13235" s="4" t="s">
        <v>218</v>
      </c>
      <c r="C13235" s="4" t="s">
        <v>776</v>
      </c>
      <c r="D13235" s="4" t="n">
        <v>8</v>
      </c>
      <c r="E13235" s="3" t="s">
        <v>777</v>
      </c>
      <c r="F13235" s="4" t="s">
        <v>778</v>
      </c>
    </row>
    <row r="13236" customFormat="false" ht="15" hidden="false" customHeight="false" outlineLevel="0" collapsed="false">
      <c r="A13236" s="4" t="str">
        <f aca="false">B13236&amp;"|"&amp;C13236</f>
        <v>tdbR00001095 Val-UAC|9</v>
      </c>
      <c r="B13236" s="4" t="s">
        <v>218</v>
      </c>
      <c r="C13236" s="4" t="s">
        <v>779</v>
      </c>
      <c r="D13236" s="4" t="n">
        <v>9</v>
      </c>
      <c r="E13236" s="3" t="s">
        <v>772</v>
      </c>
      <c r="F13236" s="4" t="s">
        <v>781</v>
      </c>
    </row>
    <row r="13237" customFormat="false" ht="15" hidden="false" customHeight="false" outlineLevel="0" collapsed="false">
      <c r="A13237" s="4" t="str">
        <f aca="false">B13237&amp;"|"&amp;C13237</f>
        <v>tdbR00001095 Val-UAC|10</v>
      </c>
      <c r="B13237" s="4" t="s">
        <v>218</v>
      </c>
      <c r="C13237" s="4" t="s">
        <v>782</v>
      </c>
      <c r="D13237" s="4" t="n">
        <v>10</v>
      </c>
      <c r="E13237" s="8" t="s">
        <v>459</v>
      </c>
      <c r="F13237" s="7" t="s">
        <v>783</v>
      </c>
    </row>
    <row r="13238" customFormat="false" ht="15" hidden="false" customHeight="false" outlineLevel="0" collapsed="false">
      <c r="A13238" s="4" t="str">
        <f aca="false">B13238&amp;"|"&amp;C13238</f>
        <v>tdbR00001095 Val-UAC|11</v>
      </c>
      <c r="B13238" s="4" t="s">
        <v>218</v>
      </c>
      <c r="C13238" s="4" t="s">
        <v>784</v>
      </c>
      <c r="D13238" s="4" t="n">
        <v>11</v>
      </c>
      <c r="E13238" s="8" t="s">
        <v>777</v>
      </c>
      <c r="F13238" s="7" t="s">
        <v>783</v>
      </c>
    </row>
    <row r="13239" customFormat="false" ht="15" hidden="false" customHeight="false" outlineLevel="0" collapsed="false">
      <c r="A13239" s="4" t="str">
        <f aca="false">B13239&amp;"|"&amp;C13239</f>
        <v>tdbR00001095 Val-UAC|12</v>
      </c>
      <c r="B13239" s="4" t="s">
        <v>218</v>
      </c>
      <c r="C13239" s="4" t="s">
        <v>785</v>
      </c>
      <c r="D13239" s="4" t="n">
        <v>12</v>
      </c>
      <c r="E13239" s="8" t="s">
        <v>772</v>
      </c>
      <c r="F13239" s="7" t="s">
        <v>783</v>
      </c>
    </row>
    <row r="13240" customFormat="false" ht="15" hidden="false" customHeight="false" outlineLevel="0" collapsed="false">
      <c r="A13240" s="4" t="str">
        <f aca="false">B13240&amp;"|"&amp;C13240</f>
        <v>tdbR00001095 Val-UAC|13</v>
      </c>
      <c r="B13240" s="4" t="s">
        <v>218</v>
      </c>
      <c r="C13240" s="4" t="s">
        <v>786</v>
      </c>
      <c r="D13240" s="4" t="n">
        <v>13</v>
      </c>
      <c r="E13240" s="8" t="s">
        <v>777</v>
      </c>
      <c r="F13240" s="7" t="s">
        <v>783</v>
      </c>
    </row>
    <row r="13241" customFormat="false" ht="15" hidden="false" customHeight="false" outlineLevel="0" collapsed="false">
      <c r="A13241" s="4" t="str">
        <f aca="false">B13241&amp;"|"&amp;C13241</f>
        <v>tdbR00001095 Val-UAC|14</v>
      </c>
      <c r="B13241" s="4" t="s">
        <v>218</v>
      </c>
      <c r="C13241" s="4" t="s">
        <v>787</v>
      </c>
      <c r="D13241" s="4" t="n">
        <v>14</v>
      </c>
      <c r="E13241" s="19" t="s">
        <v>780</v>
      </c>
      <c r="F13241" s="20" t="s">
        <v>788</v>
      </c>
    </row>
    <row r="13242" customFormat="false" ht="15" hidden="false" customHeight="false" outlineLevel="0" collapsed="false">
      <c r="A13242" s="4" t="str">
        <f aca="false">B13242&amp;"|"&amp;C13242</f>
        <v>tdbR00001095 Val-UAC|15</v>
      </c>
      <c r="B13242" s="4" t="s">
        <v>218</v>
      </c>
      <c r="C13242" s="4" t="s">
        <v>789</v>
      </c>
      <c r="D13242" s="4" t="n">
        <v>15</v>
      </c>
      <c r="E13242" s="19" t="s">
        <v>459</v>
      </c>
      <c r="F13242" s="20" t="s">
        <v>788</v>
      </c>
    </row>
    <row r="13243" customFormat="false" ht="15" hidden="false" customHeight="false" outlineLevel="0" collapsed="false">
      <c r="A13243" s="4" t="str">
        <f aca="false">B13243&amp;"|"&amp;C13243</f>
        <v>tdbR00001095 Val-UAC|16</v>
      </c>
      <c r="B13243" s="4" t="s">
        <v>218</v>
      </c>
      <c r="C13243" s="4" t="s">
        <v>790</v>
      </c>
      <c r="D13243" s="4" t="n">
        <v>16</v>
      </c>
      <c r="E13243" s="19" t="s">
        <v>772</v>
      </c>
      <c r="F13243" s="20" t="s">
        <v>788</v>
      </c>
    </row>
    <row r="13244" customFormat="false" ht="15" hidden="false" customHeight="false" outlineLevel="0" collapsed="false">
      <c r="A13244" s="4" t="str">
        <f aca="false">B13244&amp;"|"&amp;C13244</f>
        <v>tdbR00001095 Val-UAC|17</v>
      </c>
      <c r="B13244" s="4" t="s">
        <v>218</v>
      </c>
      <c r="C13244" s="4" t="s">
        <v>791</v>
      </c>
      <c r="D13244" s="4" t="n">
        <v>17</v>
      </c>
      <c r="E13244" s="19" t="s">
        <v>772</v>
      </c>
      <c r="F13244" s="20" t="s">
        <v>788</v>
      </c>
    </row>
    <row r="13245" customFormat="false" ht="15" hidden="false" customHeight="false" outlineLevel="0" collapsed="false">
      <c r="A13245" s="4" t="str">
        <f aca="false">B13245&amp;"|"&amp;C13245</f>
        <v>tdbR00001095 Val-UAC|17a</v>
      </c>
      <c r="B13245" s="4" t="s">
        <v>218</v>
      </c>
      <c r="C13245" s="4" t="s">
        <v>792</v>
      </c>
      <c r="D13245" s="4" t="n">
        <v>18</v>
      </c>
      <c r="E13245" s="19" t="s">
        <v>777</v>
      </c>
      <c r="F13245" s="20" t="s">
        <v>788</v>
      </c>
    </row>
    <row r="13246" customFormat="false" ht="15" hidden="false" customHeight="false" outlineLevel="0" collapsed="false">
      <c r="A13246" s="4" t="str">
        <f aca="false">B13246&amp;"|"&amp;C13246</f>
        <v>tdbR00001095 Val-UAC|18</v>
      </c>
      <c r="B13246" s="4" t="s">
        <v>218</v>
      </c>
      <c r="C13246" s="4" t="s">
        <v>793</v>
      </c>
      <c r="D13246" s="4" t="n">
        <v>19</v>
      </c>
      <c r="E13246" s="19" t="s">
        <v>459</v>
      </c>
      <c r="F13246" s="20" t="s">
        <v>788</v>
      </c>
    </row>
    <row r="13247" customFormat="false" ht="15" hidden="false" customHeight="false" outlineLevel="0" collapsed="false">
      <c r="A13247" s="4" t="str">
        <f aca="false">B13247&amp;"|"&amp;C13247</f>
        <v>tdbR00001095 Val-UAC|19</v>
      </c>
      <c r="B13247" s="4" t="s">
        <v>218</v>
      </c>
      <c r="C13247" s="4" t="s">
        <v>794</v>
      </c>
      <c r="D13247" s="4" t="n">
        <v>20</v>
      </c>
      <c r="E13247" s="19" t="s">
        <v>459</v>
      </c>
      <c r="F13247" s="20" t="s">
        <v>788</v>
      </c>
    </row>
    <row r="13248" customFormat="false" ht="15" hidden="false" customHeight="false" outlineLevel="0" collapsed="false">
      <c r="A13248" s="4" t="str">
        <f aca="false">B13248&amp;"|"&amp;C13248</f>
        <v>tdbR00001095 Val-UAC|20</v>
      </c>
      <c r="B13248" s="4" t="s">
        <v>218</v>
      </c>
      <c r="C13248" s="4" t="s">
        <v>795</v>
      </c>
      <c r="D13248" s="4" t="n">
        <v>21</v>
      </c>
      <c r="E13248" s="19" t="s">
        <v>777</v>
      </c>
      <c r="F13248" s="20" t="s">
        <v>788</v>
      </c>
    </row>
    <row r="13249" customFormat="false" ht="15" hidden="false" customHeight="false" outlineLevel="0" collapsed="false">
      <c r="A13249" s="4" t="str">
        <f aca="false">B13249&amp;"|"&amp;C13249</f>
        <v>tdbR00001095 Val-UAC|20a</v>
      </c>
      <c r="B13249" s="4" t="s">
        <v>218</v>
      </c>
      <c r="C13249" s="4" t="s">
        <v>796</v>
      </c>
      <c r="D13249" s="4" t="n">
        <v>22</v>
      </c>
      <c r="E13249" s="19" t="s">
        <v>777</v>
      </c>
      <c r="F13249" s="20" t="s">
        <v>788</v>
      </c>
    </row>
    <row r="13250" customFormat="false" ht="15" hidden="false" customHeight="false" outlineLevel="0" collapsed="false">
      <c r="A13250" s="4" t="str">
        <f aca="false">B13250&amp;"|"&amp;C13250</f>
        <v>tdbR00001095 Val-UAC|21</v>
      </c>
      <c r="B13250" s="4" t="s">
        <v>218</v>
      </c>
      <c r="C13250" s="4" t="s">
        <v>797</v>
      </c>
      <c r="D13250" s="4" t="n">
        <v>23</v>
      </c>
      <c r="E13250" s="19" t="s">
        <v>780</v>
      </c>
      <c r="F13250" s="20" t="s">
        <v>788</v>
      </c>
    </row>
    <row r="13251" customFormat="false" ht="15" hidden="false" customHeight="false" outlineLevel="0" collapsed="false">
      <c r="A13251" s="4" t="str">
        <f aca="false">B13251&amp;"|"&amp;C13251</f>
        <v>tdbR00001095 Val-UAC|22</v>
      </c>
      <c r="B13251" s="4" t="s">
        <v>218</v>
      </c>
      <c r="C13251" s="4" t="s">
        <v>798</v>
      </c>
      <c r="D13251" s="4" t="n">
        <v>24</v>
      </c>
      <c r="E13251" s="8" t="s">
        <v>459</v>
      </c>
      <c r="F13251" s="7" t="s">
        <v>783</v>
      </c>
    </row>
    <row r="13252" customFormat="false" ht="15" hidden="false" customHeight="false" outlineLevel="0" collapsed="false">
      <c r="A13252" s="4" t="str">
        <f aca="false">B13252&amp;"|"&amp;C13252</f>
        <v>tdbR00001095 Val-UAC|23</v>
      </c>
      <c r="B13252" s="4" t="s">
        <v>218</v>
      </c>
      <c r="C13252" s="4" t="s">
        <v>799</v>
      </c>
      <c r="D13252" s="4" t="n">
        <v>25</v>
      </c>
      <c r="E13252" s="8" t="s">
        <v>459</v>
      </c>
      <c r="F13252" s="7" t="s">
        <v>783</v>
      </c>
    </row>
    <row r="13253" customFormat="false" ht="15" hidden="false" customHeight="false" outlineLevel="0" collapsed="false">
      <c r="A13253" s="4" t="str">
        <f aca="false">B13253&amp;"|"&amp;C13253</f>
        <v>tdbR00001095 Val-UAC|24</v>
      </c>
      <c r="B13253" s="4" t="s">
        <v>218</v>
      </c>
      <c r="C13253" s="4" t="s">
        <v>800</v>
      </c>
      <c r="D13253" s="4" t="n">
        <v>26</v>
      </c>
      <c r="E13253" s="8" t="s">
        <v>780</v>
      </c>
      <c r="F13253" s="7" t="s">
        <v>783</v>
      </c>
    </row>
    <row r="13254" customFormat="false" ht="15" hidden="false" customHeight="false" outlineLevel="0" collapsed="false">
      <c r="A13254" s="4" t="str">
        <f aca="false">B13254&amp;"|"&amp;C13254</f>
        <v>tdbR00001095 Val-UAC|25</v>
      </c>
      <c r="B13254" s="4" t="s">
        <v>218</v>
      </c>
      <c r="C13254" s="4" t="s">
        <v>801</v>
      </c>
      <c r="D13254" s="4" t="n">
        <v>27</v>
      </c>
      <c r="E13254" s="8" t="s">
        <v>772</v>
      </c>
      <c r="F13254" s="7" t="s">
        <v>783</v>
      </c>
    </row>
    <row r="13255" customFormat="false" ht="15" hidden="false" customHeight="false" outlineLevel="0" collapsed="false">
      <c r="A13255" s="4" t="str">
        <f aca="false">B13255&amp;"|"&amp;C13255</f>
        <v>tdbR00001095 Val-UAC|26</v>
      </c>
      <c r="B13255" s="4" t="s">
        <v>218</v>
      </c>
      <c r="C13255" s="4" t="s">
        <v>802</v>
      </c>
      <c r="D13255" s="4" t="n">
        <v>28</v>
      </c>
      <c r="E13255" s="3" t="s">
        <v>459</v>
      </c>
      <c r="F13255" s="4" t="s">
        <v>803</v>
      </c>
    </row>
    <row r="13256" customFormat="false" ht="15" hidden="false" customHeight="false" outlineLevel="0" collapsed="false">
      <c r="A13256" s="4" t="str">
        <f aca="false">B13256&amp;"|"&amp;C13256</f>
        <v>tdbR00001095 Val-UAC|27</v>
      </c>
      <c r="B13256" s="4" t="s">
        <v>218</v>
      </c>
      <c r="C13256" s="4" t="s">
        <v>804</v>
      </c>
      <c r="D13256" s="4" t="n">
        <v>29</v>
      </c>
      <c r="E13256" s="21" t="s">
        <v>772</v>
      </c>
      <c r="F13256" s="22" t="s">
        <v>805</v>
      </c>
    </row>
    <row r="13257" customFormat="false" ht="15" hidden="false" customHeight="false" outlineLevel="0" collapsed="false">
      <c r="A13257" s="4" t="str">
        <f aca="false">B13257&amp;"|"&amp;C13257</f>
        <v>tdbR00001095 Val-UAC|28</v>
      </c>
      <c r="B13257" s="4" t="s">
        <v>218</v>
      </c>
      <c r="C13257" s="4" t="s">
        <v>806</v>
      </c>
      <c r="D13257" s="4" t="n">
        <v>30</v>
      </c>
      <c r="E13257" s="21" t="s">
        <v>772</v>
      </c>
      <c r="F13257" s="22" t="s">
        <v>805</v>
      </c>
    </row>
    <row r="13258" customFormat="false" ht="15" hidden="false" customHeight="false" outlineLevel="0" collapsed="false">
      <c r="A13258" s="4" t="str">
        <f aca="false">B13258&amp;"|"&amp;C13258</f>
        <v>tdbR00001095 Val-UAC|29</v>
      </c>
      <c r="B13258" s="4" t="s">
        <v>218</v>
      </c>
      <c r="C13258" s="4" t="s">
        <v>807</v>
      </c>
      <c r="D13258" s="4" t="n">
        <v>31</v>
      </c>
      <c r="E13258" s="21" t="s">
        <v>459</v>
      </c>
      <c r="F13258" s="22" t="s">
        <v>805</v>
      </c>
    </row>
    <row r="13259" customFormat="false" ht="15" hidden="false" customHeight="false" outlineLevel="0" collapsed="false">
      <c r="A13259" s="4" t="str">
        <f aca="false">B13259&amp;"|"&amp;C13259</f>
        <v>tdbR00001095 Val-UAC|30</v>
      </c>
      <c r="B13259" s="4" t="s">
        <v>218</v>
      </c>
      <c r="C13259" s="4" t="s">
        <v>808</v>
      </c>
      <c r="D13259" s="4" t="n">
        <v>32</v>
      </c>
      <c r="E13259" s="21" t="s">
        <v>772</v>
      </c>
      <c r="F13259" s="22" t="s">
        <v>805</v>
      </c>
    </row>
    <row r="13260" customFormat="false" ht="15" hidden="false" customHeight="false" outlineLevel="0" collapsed="false">
      <c r="A13260" s="4" t="str">
        <f aca="false">B13260&amp;"|"&amp;C13260</f>
        <v>tdbR00001095 Val-UAC|31</v>
      </c>
      <c r="B13260" s="4" t="s">
        <v>218</v>
      </c>
      <c r="C13260" s="4" t="s">
        <v>809</v>
      </c>
      <c r="D13260" s="4" t="n">
        <v>33</v>
      </c>
      <c r="E13260" s="21" t="s">
        <v>772</v>
      </c>
      <c r="F13260" s="22" t="s">
        <v>805</v>
      </c>
    </row>
    <row r="13261" customFormat="false" ht="15" hidden="false" customHeight="false" outlineLevel="0" collapsed="false">
      <c r="A13261" s="4" t="str">
        <f aca="false">B13261&amp;"|"&amp;C13261</f>
        <v>tdbR00001095 Val-UAC|32</v>
      </c>
      <c r="B13261" s="4" t="s">
        <v>218</v>
      </c>
      <c r="C13261" s="4" t="s">
        <v>810</v>
      </c>
      <c r="D13261" s="4" t="n">
        <v>34</v>
      </c>
      <c r="E13261" s="19" t="s">
        <v>772</v>
      </c>
      <c r="F13261" s="20" t="s">
        <v>811</v>
      </c>
    </row>
    <row r="13262" customFormat="false" ht="15" hidden="false" customHeight="false" outlineLevel="0" collapsed="false">
      <c r="A13262" s="4" t="str">
        <f aca="false">B13262&amp;"|"&amp;C13262</f>
        <v>tdbR00001095 Val-UAC|33</v>
      </c>
      <c r="B13262" s="4" t="s">
        <v>218</v>
      </c>
      <c r="C13262" s="4" t="s">
        <v>812</v>
      </c>
      <c r="D13262" s="4" t="n">
        <v>35</v>
      </c>
      <c r="E13262" s="19" t="s">
        <v>777</v>
      </c>
      <c r="F13262" s="20" t="s">
        <v>811</v>
      </c>
    </row>
    <row r="13263" customFormat="false" ht="15" hidden="false" customHeight="false" outlineLevel="0" collapsed="false">
      <c r="A13263" s="4" t="str">
        <f aca="false">B13263&amp;"|"&amp;C13263</f>
        <v>tdbR00001095 Val-UAC|34</v>
      </c>
      <c r="B13263" s="4" t="s">
        <v>218</v>
      </c>
      <c r="C13263" s="4" t="s">
        <v>813</v>
      </c>
      <c r="D13263" s="4" t="n">
        <v>36</v>
      </c>
      <c r="E13263" s="19" t="s">
        <v>777</v>
      </c>
      <c r="F13263" s="20" t="s">
        <v>811</v>
      </c>
    </row>
    <row r="13264" customFormat="false" ht="15" hidden="false" customHeight="false" outlineLevel="0" collapsed="false">
      <c r="A13264" s="4" t="str">
        <f aca="false">B13264&amp;"|"&amp;C13264</f>
        <v>tdbR00001095 Val-UAC|35</v>
      </c>
      <c r="B13264" s="4" t="s">
        <v>218</v>
      </c>
      <c r="C13264" s="4" t="s">
        <v>814</v>
      </c>
      <c r="D13264" s="4" t="n">
        <v>37</v>
      </c>
      <c r="E13264" s="19" t="s">
        <v>780</v>
      </c>
      <c r="F13264" s="20" t="s">
        <v>811</v>
      </c>
    </row>
    <row r="13265" customFormat="false" ht="15" hidden="false" customHeight="false" outlineLevel="0" collapsed="false">
      <c r="A13265" s="4" t="str">
        <f aca="false">B13265&amp;"|"&amp;C13265</f>
        <v>tdbR00001095 Val-UAC|36</v>
      </c>
      <c r="B13265" s="4" t="s">
        <v>218</v>
      </c>
      <c r="C13265" s="4" t="s">
        <v>815</v>
      </c>
      <c r="D13265" s="4" t="n">
        <v>38</v>
      </c>
      <c r="E13265" s="19" t="s">
        <v>772</v>
      </c>
      <c r="F13265" s="20" t="s">
        <v>811</v>
      </c>
    </row>
    <row r="13266" customFormat="false" ht="15" hidden="false" customHeight="false" outlineLevel="0" collapsed="false">
      <c r="A13266" s="4" t="str">
        <f aca="false">B13266&amp;"|"&amp;C13266</f>
        <v>tdbR00001095 Val-UAC|37</v>
      </c>
      <c r="B13266" s="4" t="s">
        <v>218</v>
      </c>
      <c r="C13266" s="4" t="s">
        <v>816</v>
      </c>
      <c r="D13266" s="4" t="n">
        <v>39</v>
      </c>
      <c r="E13266" s="19" t="s">
        <v>780</v>
      </c>
      <c r="F13266" s="20" t="s">
        <v>811</v>
      </c>
    </row>
    <row r="13267" customFormat="false" ht="15" hidden="false" customHeight="false" outlineLevel="0" collapsed="false">
      <c r="A13267" s="4" t="str">
        <f aca="false">B13267&amp;"|"&amp;C13267</f>
        <v>tdbR00001095 Val-UAC|38</v>
      </c>
      <c r="B13267" s="4" t="s">
        <v>218</v>
      </c>
      <c r="C13267" s="4" t="s">
        <v>817</v>
      </c>
      <c r="D13267" s="4" t="n">
        <v>40</v>
      </c>
      <c r="E13267" s="19" t="s">
        <v>780</v>
      </c>
      <c r="F13267" s="20" t="s">
        <v>811</v>
      </c>
    </row>
    <row r="13268" customFormat="false" ht="15" hidden="false" customHeight="false" outlineLevel="0" collapsed="false">
      <c r="A13268" s="4" t="str">
        <f aca="false">B13268&amp;"|"&amp;C13268</f>
        <v>tdbR00001095 Val-UAC|39</v>
      </c>
      <c r="B13268" s="4" t="s">
        <v>218</v>
      </c>
      <c r="C13268" s="4" t="s">
        <v>818</v>
      </c>
      <c r="D13268" s="4" t="n">
        <v>41</v>
      </c>
      <c r="E13268" s="21" t="s">
        <v>459</v>
      </c>
      <c r="F13268" s="22" t="s">
        <v>805</v>
      </c>
    </row>
    <row r="13269" customFormat="false" ht="15" hidden="false" customHeight="false" outlineLevel="0" collapsed="false">
      <c r="A13269" s="4" t="str">
        <f aca="false">B13269&amp;"|"&amp;C13269</f>
        <v>tdbR00001095 Val-UAC|40</v>
      </c>
      <c r="B13269" s="4" t="s">
        <v>218</v>
      </c>
      <c r="C13269" s="4" t="s">
        <v>819</v>
      </c>
      <c r="D13269" s="4" t="n">
        <v>42</v>
      </c>
      <c r="E13269" s="21" t="s">
        <v>459</v>
      </c>
      <c r="F13269" s="22" t="s">
        <v>805</v>
      </c>
    </row>
    <row r="13270" customFormat="false" ht="15" hidden="false" customHeight="false" outlineLevel="0" collapsed="false">
      <c r="A13270" s="4" t="str">
        <f aca="false">B13270&amp;"|"&amp;C13270</f>
        <v>tdbR00001095 Val-UAC|41</v>
      </c>
      <c r="B13270" s="4" t="s">
        <v>218</v>
      </c>
      <c r="C13270" s="4" t="s">
        <v>820</v>
      </c>
      <c r="D13270" s="4" t="n">
        <v>43</v>
      </c>
      <c r="E13270" s="21" t="s">
        <v>772</v>
      </c>
      <c r="F13270" s="22" t="s">
        <v>805</v>
      </c>
    </row>
    <row r="13271" customFormat="false" ht="15" hidden="false" customHeight="false" outlineLevel="0" collapsed="false">
      <c r="A13271" s="4" t="str">
        <f aca="false">B13271&amp;"|"&amp;C13271</f>
        <v>tdbR00001095 Val-UAC|42</v>
      </c>
      <c r="B13271" s="4" t="s">
        <v>218</v>
      </c>
      <c r="C13271" s="4" t="s">
        <v>821</v>
      </c>
      <c r="D13271" s="4" t="n">
        <v>44</v>
      </c>
      <c r="E13271" s="21" t="s">
        <v>459</v>
      </c>
      <c r="F13271" s="22" t="s">
        <v>805</v>
      </c>
    </row>
    <row r="13272" customFormat="false" ht="15" hidden="false" customHeight="false" outlineLevel="0" collapsed="false">
      <c r="A13272" s="4" t="str">
        <f aca="false">B13272&amp;"|"&amp;C13272</f>
        <v>tdbR00001095 Val-UAC|43</v>
      </c>
      <c r="B13272" s="4" t="s">
        <v>218</v>
      </c>
      <c r="C13272" s="4" t="s">
        <v>822</v>
      </c>
      <c r="D13272" s="4" t="n">
        <v>45</v>
      </c>
      <c r="E13272" s="21" t="s">
        <v>459</v>
      </c>
      <c r="F13272" s="22" t="s">
        <v>805</v>
      </c>
    </row>
    <row r="13273" customFormat="false" ht="15" hidden="false" customHeight="false" outlineLevel="0" collapsed="false">
      <c r="A13273" s="4" t="str">
        <f aca="false">B13273&amp;"|"&amp;C13273</f>
        <v>tdbR00001095 Val-UAC|44</v>
      </c>
      <c r="B13273" s="4" t="s">
        <v>218</v>
      </c>
      <c r="C13273" s="4" t="s">
        <v>823</v>
      </c>
      <c r="D13273" s="4" t="n">
        <v>46</v>
      </c>
      <c r="E13273" s="19" t="s">
        <v>780</v>
      </c>
      <c r="F13273" s="20" t="s">
        <v>824</v>
      </c>
    </row>
    <row r="13274" customFormat="false" ht="15" hidden="false" customHeight="false" outlineLevel="0" collapsed="false">
      <c r="A13274" s="4" t="str">
        <f aca="false">B13274&amp;"|"&amp;C13274</f>
        <v>tdbR00001095 Val-UAC|45</v>
      </c>
      <c r="B13274" s="4" t="s">
        <v>218</v>
      </c>
      <c r="C13274" s="4" t="s">
        <v>825</v>
      </c>
      <c r="D13274" s="4" t="n">
        <v>47</v>
      </c>
      <c r="E13274" s="19" t="s">
        <v>459</v>
      </c>
      <c r="F13274" s="20" t="s">
        <v>824</v>
      </c>
    </row>
    <row r="13275" customFormat="false" ht="15" hidden="false" customHeight="false" outlineLevel="0" collapsed="false">
      <c r="A13275" s="4" t="str">
        <f aca="false">B13275&amp;"|"&amp;C13275</f>
        <v>tdbR00001095 Val-UAC|46</v>
      </c>
      <c r="B13275" s="4" t="s">
        <v>218</v>
      </c>
      <c r="C13275" s="4" t="s">
        <v>826</v>
      </c>
      <c r="D13275" s="4" t="n">
        <v>48</v>
      </c>
      <c r="E13275" s="19" t="s">
        <v>459</v>
      </c>
      <c r="F13275" s="20" t="s">
        <v>824</v>
      </c>
    </row>
    <row r="13276" customFormat="false" ht="15" hidden="false" customHeight="false" outlineLevel="0" collapsed="false">
      <c r="A13276" s="4" t="str">
        <f aca="false">B13276&amp;"|"&amp;C13276</f>
        <v>tdbR00001095 Val-UAC|47</v>
      </c>
      <c r="B13276" s="4" t="s">
        <v>218</v>
      </c>
      <c r="C13276" s="4" t="s">
        <v>827</v>
      </c>
      <c r="D13276" s="4" t="n">
        <v>49</v>
      </c>
      <c r="E13276" s="19" t="s">
        <v>777</v>
      </c>
      <c r="F13276" s="20" t="s">
        <v>824</v>
      </c>
    </row>
    <row r="13277" customFormat="false" ht="15" hidden="false" customHeight="false" outlineLevel="0" collapsed="false">
      <c r="A13277" s="4" t="str">
        <f aca="false">B13277&amp;"|"&amp;C13277</f>
        <v>tdbR00001095 Val-UAC|48</v>
      </c>
      <c r="B13277" s="4" t="s">
        <v>218</v>
      </c>
      <c r="C13277" s="4" t="s">
        <v>828</v>
      </c>
      <c r="D13277" s="4" t="n">
        <v>50</v>
      </c>
      <c r="E13277" s="19" t="s">
        <v>772</v>
      </c>
      <c r="F13277" s="20" t="s">
        <v>824</v>
      </c>
    </row>
    <row r="13278" customFormat="false" ht="15" hidden="false" customHeight="false" outlineLevel="0" collapsed="false">
      <c r="A13278" s="4" t="str">
        <f aca="false">B13278&amp;"|"&amp;C13278</f>
        <v>tdbR00001095 Val-UAC|49</v>
      </c>
      <c r="B13278" s="4" t="s">
        <v>218</v>
      </c>
      <c r="C13278" s="4" t="s">
        <v>829</v>
      </c>
      <c r="D13278" s="4" t="n">
        <v>51</v>
      </c>
      <c r="E13278" s="23" t="s">
        <v>772</v>
      </c>
      <c r="F13278" s="10" t="s">
        <v>830</v>
      </c>
    </row>
    <row r="13279" customFormat="false" ht="15" hidden="false" customHeight="false" outlineLevel="0" collapsed="false">
      <c r="A13279" s="4" t="str">
        <f aca="false">B13279&amp;"|"&amp;C13279</f>
        <v>tdbR00001095 Val-UAC|50</v>
      </c>
      <c r="B13279" s="4" t="s">
        <v>218</v>
      </c>
      <c r="C13279" s="4" t="s">
        <v>831</v>
      </c>
      <c r="D13279" s="4" t="n">
        <v>52</v>
      </c>
      <c r="E13279" s="23" t="s">
        <v>777</v>
      </c>
      <c r="F13279" s="10" t="s">
        <v>830</v>
      </c>
    </row>
    <row r="13280" customFormat="false" ht="15" hidden="false" customHeight="false" outlineLevel="0" collapsed="false">
      <c r="A13280" s="4" t="str">
        <f aca="false">B13280&amp;"|"&amp;C13280</f>
        <v>tdbR00001095 Val-UAC|51</v>
      </c>
      <c r="B13280" s="4" t="s">
        <v>218</v>
      </c>
      <c r="C13280" s="4" t="s">
        <v>832</v>
      </c>
      <c r="D13280" s="4" t="n">
        <v>53</v>
      </c>
      <c r="E13280" s="23" t="s">
        <v>459</v>
      </c>
      <c r="F13280" s="10" t="s">
        <v>830</v>
      </c>
    </row>
    <row r="13281" customFormat="false" ht="15" hidden="false" customHeight="false" outlineLevel="0" collapsed="false">
      <c r="A13281" s="4" t="str">
        <f aca="false">B13281&amp;"|"&amp;C13281</f>
        <v>tdbR00001095 Val-UAC|52</v>
      </c>
      <c r="B13281" s="4" t="s">
        <v>218</v>
      </c>
      <c r="C13281" s="4" t="s">
        <v>833</v>
      </c>
      <c r="D13281" s="4" t="n">
        <v>54</v>
      </c>
      <c r="E13281" s="23" t="s">
        <v>459</v>
      </c>
      <c r="F13281" s="10" t="s">
        <v>830</v>
      </c>
    </row>
    <row r="13282" customFormat="false" ht="15" hidden="false" customHeight="false" outlineLevel="0" collapsed="false">
      <c r="A13282" s="4" t="str">
        <f aca="false">B13282&amp;"|"&amp;C13282</f>
        <v>tdbR00001095 Val-UAC|53</v>
      </c>
      <c r="B13282" s="4" t="s">
        <v>218</v>
      </c>
      <c r="C13282" s="4" t="s">
        <v>834</v>
      </c>
      <c r="D13282" s="4" t="n">
        <v>55</v>
      </c>
      <c r="E13282" s="23" t="s">
        <v>459</v>
      </c>
      <c r="F13282" s="10" t="s">
        <v>830</v>
      </c>
    </row>
    <row r="13283" customFormat="false" ht="15" hidden="false" customHeight="false" outlineLevel="0" collapsed="false">
      <c r="A13283" s="4" t="str">
        <f aca="false">B13283&amp;"|"&amp;C13283</f>
        <v>tdbR00001095 Val-UAC|54</v>
      </c>
      <c r="B13283" s="4" t="s">
        <v>218</v>
      </c>
      <c r="C13283" s="4" t="s">
        <v>835</v>
      </c>
      <c r="D13283" s="4" t="n">
        <v>56</v>
      </c>
      <c r="E13283" s="19" t="s">
        <v>777</v>
      </c>
      <c r="F13283" s="20" t="s">
        <v>836</v>
      </c>
    </row>
    <row r="13284" customFormat="false" ht="15" hidden="false" customHeight="false" outlineLevel="0" collapsed="false">
      <c r="A13284" s="4" t="str">
        <f aca="false">B13284&amp;"|"&amp;C13284</f>
        <v>tdbR00001095 Val-UAC|55</v>
      </c>
      <c r="B13284" s="4" t="s">
        <v>218</v>
      </c>
      <c r="C13284" s="4" t="s">
        <v>837</v>
      </c>
      <c r="D13284" s="4" t="n">
        <v>57</v>
      </c>
      <c r="E13284" s="19" t="s">
        <v>777</v>
      </c>
      <c r="F13284" s="20" t="s">
        <v>836</v>
      </c>
    </row>
    <row r="13285" customFormat="false" ht="15" hidden="false" customHeight="false" outlineLevel="0" collapsed="false">
      <c r="A13285" s="4" t="str">
        <f aca="false">B13285&amp;"|"&amp;C13285</f>
        <v>tdbR00001095 Val-UAC|56</v>
      </c>
      <c r="B13285" s="4" t="s">
        <v>218</v>
      </c>
      <c r="C13285" s="4" t="s">
        <v>838</v>
      </c>
      <c r="D13285" s="4" t="n">
        <v>58</v>
      </c>
      <c r="E13285" s="19" t="s">
        <v>772</v>
      </c>
      <c r="F13285" s="20" t="s">
        <v>836</v>
      </c>
    </row>
    <row r="13286" customFormat="false" ht="15" hidden="false" customHeight="false" outlineLevel="0" collapsed="false">
      <c r="A13286" s="4" t="str">
        <f aca="false">B13286&amp;"|"&amp;C13286</f>
        <v>tdbR00001095 Val-UAC|57</v>
      </c>
      <c r="B13286" s="4" t="s">
        <v>218</v>
      </c>
      <c r="C13286" s="4" t="s">
        <v>839</v>
      </c>
      <c r="D13286" s="4" t="n">
        <v>59</v>
      </c>
      <c r="E13286" s="19" t="s">
        <v>780</v>
      </c>
      <c r="F13286" s="20" t="s">
        <v>836</v>
      </c>
    </row>
    <row r="13287" customFormat="false" ht="15" hidden="false" customHeight="false" outlineLevel="0" collapsed="false">
      <c r="A13287" s="4" t="str">
        <f aca="false">B13287&amp;"|"&amp;C13287</f>
        <v>tdbR00001095 Val-UAC|58</v>
      </c>
      <c r="B13287" s="4" t="s">
        <v>218</v>
      </c>
      <c r="C13287" s="4" t="s">
        <v>840</v>
      </c>
      <c r="D13287" s="4" t="n">
        <v>60</v>
      </c>
      <c r="E13287" s="19" t="s">
        <v>780</v>
      </c>
      <c r="F13287" s="20" t="s">
        <v>836</v>
      </c>
    </row>
    <row r="13288" customFormat="false" ht="15" hidden="false" customHeight="false" outlineLevel="0" collapsed="false">
      <c r="A13288" s="4" t="str">
        <f aca="false">B13288&amp;"|"&amp;C13288</f>
        <v>tdbR00001095 Val-UAC|59</v>
      </c>
      <c r="B13288" s="4" t="s">
        <v>218</v>
      </c>
      <c r="C13288" s="4" t="s">
        <v>841</v>
      </c>
      <c r="D13288" s="4" t="n">
        <v>61</v>
      </c>
      <c r="E13288" s="19" t="s">
        <v>459</v>
      </c>
      <c r="F13288" s="20" t="s">
        <v>836</v>
      </c>
    </row>
    <row r="13289" customFormat="false" ht="15" hidden="false" customHeight="false" outlineLevel="0" collapsed="false">
      <c r="A13289" s="4" t="str">
        <f aca="false">B13289&amp;"|"&amp;C13289</f>
        <v>tdbR00001095 Val-UAC|60</v>
      </c>
      <c r="B13289" s="4" t="s">
        <v>218</v>
      </c>
      <c r="C13289" s="4" t="s">
        <v>842</v>
      </c>
      <c r="D13289" s="4" t="n">
        <v>62</v>
      </c>
      <c r="E13289" s="19" t="s">
        <v>777</v>
      </c>
      <c r="F13289" s="20" t="s">
        <v>836</v>
      </c>
    </row>
    <row r="13290" customFormat="false" ht="15" hidden="false" customHeight="false" outlineLevel="0" collapsed="false">
      <c r="A13290" s="4" t="str">
        <f aca="false">B13290&amp;"|"&amp;C13290</f>
        <v>tdbR00001095 Val-UAC|61</v>
      </c>
      <c r="B13290" s="4" t="s">
        <v>218</v>
      </c>
      <c r="C13290" s="4" t="s">
        <v>843</v>
      </c>
      <c r="D13290" s="4" t="n">
        <v>63</v>
      </c>
      <c r="E13290" s="23" t="s">
        <v>772</v>
      </c>
      <c r="F13290" s="10" t="s">
        <v>830</v>
      </c>
    </row>
    <row r="13291" customFormat="false" ht="15" hidden="false" customHeight="false" outlineLevel="0" collapsed="false">
      <c r="A13291" s="4" t="str">
        <f aca="false">B13291&amp;"|"&amp;C13291</f>
        <v>tdbR00001095 Val-UAC|62</v>
      </c>
      <c r="B13291" s="4" t="s">
        <v>218</v>
      </c>
      <c r="C13291" s="4" t="s">
        <v>844</v>
      </c>
      <c r="D13291" s="4" t="n">
        <v>64</v>
      </c>
      <c r="E13291" s="23" t="s">
        <v>772</v>
      </c>
      <c r="F13291" s="10" t="s">
        <v>830</v>
      </c>
    </row>
    <row r="13292" customFormat="false" ht="15" hidden="false" customHeight="false" outlineLevel="0" collapsed="false">
      <c r="A13292" s="4" t="str">
        <f aca="false">B13292&amp;"|"&amp;C13292</f>
        <v>tdbR00001095 Val-UAC|63</v>
      </c>
      <c r="B13292" s="4" t="s">
        <v>218</v>
      </c>
      <c r="C13292" s="4" t="s">
        <v>845</v>
      </c>
      <c r="D13292" s="4" t="n">
        <v>65</v>
      </c>
      <c r="E13292" s="23" t="s">
        <v>772</v>
      </c>
      <c r="F13292" s="10" t="s">
        <v>830</v>
      </c>
    </row>
    <row r="13293" customFormat="false" ht="15" hidden="false" customHeight="false" outlineLevel="0" collapsed="false">
      <c r="A13293" s="4" t="str">
        <f aca="false">B13293&amp;"|"&amp;C13293</f>
        <v>tdbR00001095 Val-UAC|64</v>
      </c>
      <c r="B13293" s="4" t="s">
        <v>218</v>
      </c>
      <c r="C13293" s="4" t="s">
        <v>846</v>
      </c>
      <c r="D13293" s="4" t="n">
        <v>66</v>
      </c>
      <c r="E13293" s="23" t="s">
        <v>780</v>
      </c>
      <c r="F13293" s="10" t="s">
        <v>830</v>
      </c>
    </row>
    <row r="13294" customFormat="false" ht="15" hidden="false" customHeight="false" outlineLevel="0" collapsed="false">
      <c r="A13294" s="4" t="str">
        <f aca="false">B13294&amp;"|"&amp;C13294</f>
        <v>tdbR00001095 Val-UAC|65</v>
      </c>
      <c r="B13294" s="4" t="s">
        <v>218</v>
      </c>
      <c r="C13294" s="4" t="s">
        <v>847</v>
      </c>
      <c r="D13294" s="4" t="n">
        <v>67</v>
      </c>
      <c r="E13294" s="23" t="s">
        <v>459</v>
      </c>
      <c r="F13294" s="10" t="s">
        <v>830</v>
      </c>
    </row>
    <row r="13295" customFormat="false" ht="15" hidden="false" customHeight="false" outlineLevel="0" collapsed="false">
      <c r="A13295" s="4" t="str">
        <f aca="false">B13295&amp;"|"&amp;C13295</f>
        <v>tdbR00001095 Val-UAC|66</v>
      </c>
      <c r="B13295" s="4" t="s">
        <v>218</v>
      </c>
      <c r="C13295" s="4" t="s">
        <v>848</v>
      </c>
      <c r="D13295" s="4" t="n">
        <v>68</v>
      </c>
      <c r="E13295" s="17" t="s">
        <v>772</v>
      </c>
      <c r="F13295" s="18" t="s">
        <v>768</v>
      </c>
    </row>
    <row r="13296" customFormat="false" ht="15" hidden="false" customHeight="false" outlineLevel="0" collapsed="false">
      <c r="A13296" s="4" t="str">
        <f aca="false">B13296&amp;"|"&amp;C13296</f>
        <v>tdbR00001095 Val-UAC|67</v>
      </c>
      <c r="B13296" s="4" t="s">
        <v>218</v>
      </c>
      <c r="C13296" s="4" t="s">
        <v>849</v>
      </c>
      <c r="D13296" s="4" t="n">
        <v>69</v>
      </c>
      <c r="E13296" s="17" t="s">
        <v>459</v>
      </c>
      <c r="F13296" s="18" t="s">
        <v>768</v>
      </c>
    </row>
    <row r="13297" customFormat="false" ht="15" hidden="false" customHeight="false" outlineLevel="0" collapsed="false">
      <c r="A13297" s="4" t="str">
        <f aca="false">B13297&amp;"|"&amp;C13297</f>
        <v>tdbR00001095 Val-UAC|68</v>
      </c>
      <c r="B13297" s="4" t="s">
        <v>218</v>
      </c>
      <c r="C13297" s="4" t="s">
        <v>850</v>
      </c>
      <c r="D13297" s="4" t="n">
        <v>70</v>
      </c>
      <c r="E13297" s="17" t="s">
        <v>459</v>
      </c>
      <c r="F13297" s="18" t="s">
        <v>768</v>
      </c>
    </row>
    <row r="13298" customFormat="false" ht="15" hidden="false" customHeight="false" outlineLevel="0" collapsed="false">
      <c r="A13298" s="4" t="str">
        <f aca="false">B13298&amp;"|"&amp;C13298</f>
        <v>tdbR00001095 Val-UAC|69</v>
      </c>
      <c r="B13298" s="4" t="s">
        <v>218</v>
      </c>
      <c r="C13298" s="4" t="s">
        <v>851</v>
      </c>
      <c r="D13298" s="4" t="n">
        <v>71</v>
      </c>
      <c r="E13298" s="17" t="s">
        <v>459</v>
      </c>
      <c r="F13298" s="18" t="s">
        <v>768</v>
      </c>
    </row>
    <row r="13299" customFormat="false" ht="15" hidden="false" customHeight="false" outlineLevel="0" collapsed="false">
      <c r="A13299" s="4" t="str">
        <f aca="false">B13299&amp;"|"&amp;C13299</f>
        <v>tdbR00001095 Val-UAC|70</v>
      </c>
      <c r="B13299" s="4" t="s">
        <v>218</v>
      </c>
      <c r="C13299" s="4" t="s">
        <v>852</v>
      </c>
      <c r="D13299" s="4" t="n">
        <v>72</v>
      </c>
      <c r="E13299" s="17" t="s">
        <v>772</v>
      </c>
      <c r="F13299" s="18" t="s">
        <v>768</v>
      </c>
    </row>
    <row r="13300" customFormat="false" ht="15" hidden="false" customHeight="false" outlineLevel="0" collapsed="false">
      <c r="A13300" s="4" t="str">
        <f aca="false">B13300&amp;"|"&amp;C13300</f>
        <v>tdbR00001095 Val-UAC|71</v>
      </c>
      <c r="B13300" s="4" t="s">
        <v>218</v>
      </c>
      <c r="C13300" s="4" t="s">
        <v>853</v>
      </c>
      <c r="D13300" s="4" t="n">
        <v>73</v>
      </c>
      <c r="E13300" s="17" t="s">
        <v>772</v>
      </c>
      <c r="F13300" s="18" t="s">
        <v>768</v>
      </c>
    </row>
    <row r="13301" customFormat="false" ht="15" hidden="false" customHeight="false" outlineLevel="0" collapsed="false">
      <c r="A13301" s="4" t="str">
        <f aca="false">B13301&amp;"|"&amp;C13301</f>
        <v>tdbR00001095 Val-UAC|72</v>
      </c>
      <c r="B13301" s="4" t="s">
        <v>218</v>
      </c>
      <c r="C13301" s="4" t="s">
        <v>854</v>
      </c>
      <c r="D13301" s="4" t="n">
        <v>74</v>
      </c>
      <c r="E13301" s="17" t="s">
        <v>772</v>
      </c>
      <c r="F13301" s="18" t="s">
        <v>768</v>
      </c>
    </row>
    <row r="13302" customFormat="false" ht="15" hidden="false" customHeight="false" outlineLevel="0" collapsed="false">
      <c r="A13302" s="4" t="str">
        <f aca="false">B13302&amp;"|"&amp;C13302</f>
        <v>tdbR00001096 Val-GAC|1</v>
      </c>
      <c r="B13302" s="4" t="s">
        <v>219</v>
      </c>
      <c r="C13302" s="4" t="s">
        <v>767</v>
      </c>
      <c r="D13302" s="4" t="n">
        <v>1</v>
      </c>
      <c r="E13302" s="17" t="s">
        <v>459</v>
      </c>
      <c r="F13302" s="18" t="s">
        <v>768</v>
      </c>
    </row>
    <row r="13303" customFormat="false" ht="15" hidden="false" customHeight="false" outlineLevel="0" collapsed="false">
      <c r="A13303" s="4" t="str">
        <f aca="false">B13303&amp;"|"&amp;C13303</f>
        <v>tdbR00001096 Val-GAC|2</v>
      </c>
      <c r="B13303" s="4" t="s">
        <v>219</v>
      </c>
      <c r="C13303" s="4" t="s">
        <v>769</v>
      </c>
      <c r="D13303" s="4" t="n">
        <v>2</v>
      </c>
      <c r="E13303" s="17" t="s">
        <v>459</v>
      </c>
      <c r="F13303" s="18" t="s">
        <v>768</v>
      </c>
    </row>
    <row r="13304" customFormat="false" ht="15" hidden="false" customHeight="false" outlineLevel="0" collapsed="false">
      <c r="A13304" s="4" t="str">
        <f aca="false">B13304&amp;"|"&amp;C13304</f>
        <v>tdbR00001096 Val-GAC|3</v>
      </c>
      <c r="B13304" s="4" t="s">
        <v>219</v>
      </c>
      <c r="C13304" s="4" t="s">
        <v>770</v>
      </c>
      <c r="D13304" s="4" t="n">
        <v>3</v>
      </c>
      <c r="E13304" s="17" t="s">
        <v>459</v>
      </c>
      <c r="F13304" s="18" t="s">
        <v>768</v>
      </c>
    </row>
    <row r="13305" customFormat="false" ht="15" hidden="false" customHeight="false" outlineLevel="0" collapsed="false">
      <c r="A13305" s="4" t="str">
        <f aca="false">B13305&amp;"|"&amp;C13305</f>
        <v>tdbR00001096 Val-GAC|4</v>
      </c>
      <c r="B13305" s="4" t="s">
        <v>219</v>
      </c>
      <c r="C13305" s="4" t="s">
        <v>771</v>
      </c>
      <c r="D13305" s="4" t="n">
        <v>4</v>
      </c>
      <c r="E13305" s="17" t="s">
        <v>772</v>
      </c>
      <c r="F13305" s="18" t="s">
        <v>768</v>
      </c>
    </row>
    <row r="13306" customFormat="false" ht="15" hidden="false" customHeight="false" outlineLevel="0" collapsed="false">
      <c r="A13306" s="4" t="str">
        <f aca="false">B13306&amp;"|"&amp;C13306</f>
        <v>tdbR00001096 Val-GAC|5</v>
      </c>
      <c r="B13306" s="4" t="s">
        <v>219</v>
      </c>
      <c r="C13306" s="4" t="s">
        <v>773</v>
      </c>
      <c r="D13306" s="4" t="n">
        <v>5</v>
      </c>
      <c r="E13306" s="17" t="s">
        <v>772</v>
      </c>
      <c r="F13306" s="18" t="s">
        <v>768</v>
      </c>
    </row>
    <row r="13307" customFormat="false" ht="15" hidden="false" customHeight="false" outlineLevel="0" collapsed="false">
      <c r="A13307" s="4" t="str">
        <f aca="false">B13307&amp;"|"&amp;C13307</f>
        <v>tdbR00001096 Val-GAC|6</v>
      </c>
      <c r="B13307" s="4" t="s">
        <v>219</v>
      </c>
      <c r="C13307" s="4" t="s">
        <v>774</v>
      </c>
      <c r="D13307" s="4" t="n">
        <v>6</v>
      </c>
      <c r="E13307" s="17" t="s">
        <v>780</v>
      </c>
      <c r="F13307" s="18" t="s">
        <v>768</v>
      </c>
    </row>
    <row r="13308" customFormat="false" ht="15" hidden="false" customHeight="false" outlineLevel="0" collapsed="false">
      <c r="A13308" s="4" t="str">
        <f aca="false">B13308&amp;"|"&amp;C13308</f>
        <v>tdbR00001096 Val-GAC|7</v>
      </c>
      <c r="B13308" s="4" t="s">
        <v>219</v>
      </c>
      <c r="C13308" s="4" t="s">
        <v>775</v>
      </c>
      <c r="D13308" s="4" t="n">
        <v>7</v>
      </c>
      <c r="E13308" s="17" t="s">
        <v>459</v>
      </c>
      <c r="F13308" s="18" t="s">
        <v>768</v>
      </c>
    </row>
    <row r="13309" customFormat="false" ht="15" hidden="false" customHeight="false" outlineLevel="0" collapsed="false">
      <c r="A13309" s="4" t="str">
        <f aca="false">B13309&amp;"|"&amp;C13309</f>
        <v>tdbR00001096 Val-GAC|8</v>
      </c>
      <c r="B13309" s="4" t="s">
        <v>219</v>
      </c>
      <c r="C13309" s="4" t="s">
        <v>776</v>
      </c>
      <c r="D13309" s="4" t="n">
        <v>8</v>
      </c>
      <c r="E13309" s="3" t="s">
        <v>777</v>
      </c>
      <c r="F13309" s="4" t="s">
        <v>778</v>
      </c>
    </row>
    <row r="13310" customFormat="false" ht="15" hidden="false" customHeight="false" outlineLevel="0" collapsed="false">
      <c r="A13310" s="4" t="str">
        <f aca="false">B13310&amp;"|"&amp;C13310</f>
        <v>tdbR00001096 Val-GAC|9</v>
      </c>
      <c r="B13310" s="4" t="s">
        <v>219</v>
      </c>
      <c r="C13310" s="4" t="s">
        <v>779</v>
      </c>
      <c r="D13310" s="4" t="n">
        <v>9</v>
      </c>
      <c r="E13310" s="3" t="s">
        <v>772</v>
      </c>
      <c r="F13310" s="4" t="s">
        <v>781</v>
      </c>
    </row>
    <row r="13311" customFormat="false" ht="15" hidden="false" customHeight="false" outlineLevel="0" collapsed="false">
      <c r="A13311" s="4" t="str">
        <f aca="false">B13311&amp;"|"&amp;C13311</f>
        <v>tdbR00001096 Val-GAC|10</v>
      </c>
      <c r="B13311" s="4" t="s">
        <v>219</v>
      </c>
      <c r="C13311" s="4" t="s">
        <v>782</v>
      </c>
      <c r="D13311" s="4" t="n">
        <v>10</v>
      </c>
      <c r="E13311" s="8" t="s">
        <v>459</v>
      </c>
      <c r="F13311" s="7" t="s">
        <v>783</v>
      </c>
    </row>
    <row r="13312" customFormat="false" ht="15" hidden="false" customHeight="false" outlineLevel="0" collapsed="false">
      <c r="A13312" s="4" t="str">
        <f aca="false">B13312&amp;"|"&amp;C13312</f>
        <v>tdbR00001096 Val-GAC|11</v>
      </c>
      <c r="B13312" s="4" t="s">
        <v>219</v>
      </c>
      <c r="C13312" s="4" t="s">
        <v>784</v>
      </c>
      <c r="D13312" s="4" t="n">
        <v>11</v>
      </c>
      <c r="E13312" s="8" t="s">
        <v>777</v>
      </c>
      <c r="F13312" s="7" t="s">
        <v>783</v>
      </c>
    </row>
    <row r="13313" customFormat="false" ht="15" hidden="false" customHeight="false" outlineLevel="0" collapsed="false">
      <c r="A13313" s="4" t="str">
        <f aca="false">B13313&amp;"|"&amp;C13313</f>
        <v>tdbR00001096 Val-GAC|12</v>
      </c>
      <c r="B13313" s="4" t="s">
        <v>219</v>
      </c>
      <c r="C13313" s="4" t="s">
        <v>785</v>
      </c>
      <c r="D13313" s="4" t="n">
        <v>12</v>
      </c>
      <c r="E13313" s="8" t="s">
        <v>772</v>
      </c>
      <c r="F13313" s="7" t="s">
        <v>783</v>
      </c>
    </row>
    <row r="13314" customFormat="false" ht="15" hidden="false" customHeight="false" outlineLevel="0" collapsed="false">
      <c r="A13314" s="4" t="str">
        <f aca="false">B13314&amp;"|"&amp;C13314</f>
        <v>tdbR00001096 Val-GAC|13</v>
      </c>
      <c r="B13314" s="4" t="s">
        <v>219</v>
      </c>
      <c r="C13314" s="4" t="s">
        <v>786</v>
      </c>
      <c r="D13314" s="4" t="n">
        <v>13</v>
      </c>
      <c r="E13314" s="8" t="s">
        <v>777</v>
      </c>
      <c r="F13314" s="7" t="s">
        <v>783</v>
      </c>
    </row>
    <row r="13315" customFormat="false" ht="15" hidden="false" customHeight="false" outlineLevel="0" collapsed="false">
      <c r="A13315" s="4" t="str">
        <f aca="false">B13315&amp;"|"&amp;C13315</f>
        <v>tdbR00001096 Val-GAC|14</v>
      </c>
      <c r="B13315" s="4" t="s">
        <v>219</v>
      </c>
      <c r="C13315" s="4" t="s">
        <v>787</v>
      </c>
      <c r="D13315" s="4" t="n">
        <v>14</v>
      </c>
      <c r="E13315" s="19" t="s">
        <v>780</v>
      </c>
      <c r="F13315" s="20" t="s">
        <v>788</v>
      </c>
    </row>
    <row r="13316" customFormat="false" ht="15" hidden="false" customHeight="false" outlineLevel="0" collapsed="false">
      <c r="A13316" s="4" t="str">
        <f aca="false">B13316&amp;"|"&amp;C13316</f>
        <v>tdbR00001096 Val-GAC|15</v>
      </c>
      <c r="B13316" s="4" t="s">
        <v>219</v>
      </c>
      <c r="C13316" s="4" t="s">
        <v>789</v>
      </c>
      <c r="D13316" s="4" t="n">
        <v>15</v>
      </c>
      <c r="E13316" s="19" t="s">
        <v>459</v>
      </c>
      <c r="F13316" s="20" t="s">
        <v>788</v>
      </c>
    </row>
    <row r="13317" customFormat="false" ht="15" hidden="false" customHeight="false" outlineLevel="0" collapsed="false">
      <c r="A13317" s="4" t="str">
        <f aca="false">B13317&amp;"|"&amp;C13317</f>
        <v>tdbR00001096 Val-GAC|16</v>
      </c>
      <c r="B13317" s="4" t="s">
        <v>219</v>
      </c>
      <c r="C13317" s="4" t="s">
        <v>790</v>
      </c>
      <c r="D13317" s="4" t="n">
        <v>16</v>
      </c>
      <c r="E13317" s="19" t="s">
        <v>772</v>
      </c>
      <c r="F13317" s="20" t="s">
        <v>788</v>
      </c>
    </row>
    <row r="13318" customFormat="false" ht="15" hidden="false" customHeight="false" outlineLevel="0" collapsed="false">
      <c r="A13318" s="4" t="str">
        <f aca="false">B13318&amp;"|"&amp;C13318</f>
        <v>tdbR00001096 Val-GAC|17</v>
      </c>
      <c r="B13318" s="4" t="s">
        <v>219</v>
      </c>
      <c r="C13318" s="4" t="s">
        <v>791</v>
      </c>
      <c r="D13318" s="4" t="n">
        <v>17</v>
      </c>
      <c r="E13318" s="19" t="s">
        <v>772</v>
      </c>
      <c r="F13318" s="20" t="s">
        <v>788</v>
      </c>
    </row>
    <row r="13319" customFormat="false" ht="15" hidden="false" customHeight="false" outlineLevel="0" collapsed="false">
      <c r="A13319" s="4" t="str">
        <f aca="false">B13319&amp;"|"&amp;C13319</f>
        <v>tdbR00001096 Val-GAC|17a</v>
      </c>
      <c r="B13319" s="4" t="s">
        <v>219</v>
      </c>
      <c r="C13319" s="4" t="s">
        <v>792</v>
      </c>
      <c r="D13319" s="4" t="n">
        <v>18</v>
      </c>
      <c r="E13319" s="19" t="s">
        <v>777</v>
      </c>
      <c r="F13319" s="20" t="s">
        <v>788</v>
      </c>
    </row>
    <row r="13320" customFormat="false" ht="15" hidden="false" customHeight="false" outlineLevel="0" collapsed="false">
      <c r="A13320" s="4" t="str">
        <f aca="false">B13320&amp;"|"&amp;C13320</f>
        <v>tdbR00001096 Val-GAC|18</v>
      </c>
      <c r="B13320" s="4" t="s">
        <v>219</v>
      </c>
      <c r="C13320" s="4" t="s">
        <v>793</v>
      </c>
      <c r="D13320" s="4" t="n">
        <v>19</v>
      </c>
      <c r="E13320" s="19" t="s">
        <v>459</v>
      </c>
      <c r="F13320" s="20" t="s">
        <v>788</v>
      </c>
    </row>
    <row r="13321" customFormat="false" ht="15" hidden="false" customHeight="false" outlineLevel="0" collapsed="false">
      <c r="A13321" s="4" t="str">
        <f aca="false">B13321&amp;"|"&amp;C13321</f>
        <v>tdbR00001096 Val-GAC|19</v>
      </c>
      <c r="B13321" s="4" t="s">
        <v>219</v>
      </c>
      <c r="C13321" s="4" t="s">
        <v>794</v>
      </c>
      <c r="D13321" s="4" t="n">
        <v>20</v>
      </c>
      <c r="E13321" s="19" t="s">
        <v>459</v>
      </c>
      <c r="F13321" s="20" t="s">
        <v>788</v>
      </c>
    </row>
    <row r="13322" customFormat="false" ht="15" hidden="false" customHeight="false" outlineLevel="0" collapsed="false">
      <c r="A13322" s="4" t="str">
        <f aca="false">B13322&amp;"|"&amp;C13322</f>
        <v>tdbR00001096 Val-GAC|20</v>
      </c>
      <c r="B13322" s="4" t="s">
        <v>219</v>
      </c>
      <c r="C13322" s="4" t="s">
        <v>795</v>
      </c>
      <c r="D13322" s="4" t="n">
        <v>21</v>
      </c>
      <c r="E13322" s="19" t="s">
        <v>777</v>
      </c>
      <c r="F13322" s="20" t="s">
        <v>788</v>
      </c>
    </row>
    <row r="13323" customFormat="false" ht="15" hidden="false" customHeight="false" outlineLevel="0" collapsed="false">
      <c r="A13323" s="4" t="str">
        <f aca="false">B13323&amp;"|"&amp;C13323</f>
        <v>tdbR00001096 Val-GAC|20a</v>
      </c>
      <c r="B13323" s="4" t="s">
        <v>219</v>
      </c>
      <c r="C13323" s="4" t="s">
        <v>796</v>
      </c>
      <c r="D13323" s="4" t="n">
        <v>22</v>
      </c>
      <c r="E13323" s="19" t="s">
        <v>777</v>
      </c>
      <c r="F13323" s="20" t="s">
        <v>788</v>
      </c>
    </row>
    <row r="13324" customFormat="false" ht="15" hidden="false" customHeight="false" outlineLevel="0" collapsed="false">
      <c r="A13324" s="4" t="str">
        <f aca="false">B13324&amp;"|"&amp;C13324</f>
        <v>tdbR00001096 Val-GAC|21</v>
      </c>
      <c r="B13324" s="4" t="s">
        <v>219</v>
      </c>
      <c r="C13324" s="4" t="s">
        <v>797</v>
      </c>
      <c r="D13324" s="4" t="n">
        <v>23</v>
      </c>
      <c r="E13324" s="19" t="s">
        <v>780</v>
      </c>
      <c r="F13324" s="20" t="s">
        <v>788</v>
      </c>
    </row>
    <row r="13325" customFormat="false" ht="15" hidden="false" customHeight="false" outlineLevel="0" collapsed="false">
      <c r="A13325" s="4" t="str">
        <f aca="false">B13325&amp;"|"&amp;C13325</f>
        <v>tdbR00001096 Val-GAC|22</v>
      </c>
      <c r="B13325" s="4" t="s">
        <v>219</v>
      </c>
      <c r="C13325" s="4" t="s">
        <v>798</v>
      </c>
      <c r="D13325" s="4" t="n">
        <v>24</v>
      </c>
      <c r="E13325" s="8" t="s">
        <v>459</v>
      </c>
      <c r="F13325" s="7" t="s">
        <v>783</v>
      </c>
    </row>
    <row r="13326" customFormat="false" ht="15" hidden="false" customHeight="false" outlineLevel="0" collapsed="false">
      <c r="A13326" s="4" t="str">
        <f aca="false">B13326&amp;"|"&amp;C13326</f>
        <v>tdbR00001096 Val-GAC|23</v>
      </c>
      <c r="B13326" s="4" t="s">
        <v>219</v>
      </c>
      <c r="C13326" s="4" t="s">
        <v>799</v>
      </c>
      <c r="D13326" s="4" t="n">
        <v>25</v>
      </c>
      <c r="E13326" s="8" t="s">
        <v>459</v>
      </c>
      <c r="F13326" s="7" t="s">
        <v>783</v>
      </c>
    </row>
    <row r="13327" customFormat="false" ht="15" hidden="false" customHeight="false" outlineLevel="0" collapsed="false">
      <c r="A13327" s="4" t="str">
        <f aca="false">B13327&amp;"|"&amp;C13327</f>
        <v>tdbR00001096 Val-GAC|24</v>
      </c>
      <c r="B13327" s="4" t="s">
        <v>219</v>
      </c>
      <c r="C13327" s="4" t="s">
        <v>800</v>
      </c>
      <c r="D13327" s="4" t="n">
        <v>26</v>
      </c>
      <c r="E13327" s="8" t="s">
        <v>780</v>
      </c>
      <c r="F13327" s="7" t="s">
        <v>783</v>
      </c>
    </row>
    <row r="13328" customFormat="false" ht="15" hidden="false" customHeight="false" outlineLevel="0" collapsed="false">
      <c r="A13328" s="4" t="str">
        <f aca="false">B13328&amp;"|"&amp;C13328</f>
        <v>tdbR00001096 Val-GAC|25</v>
      </c>
      <c r="B13328" s="4" t="s">
        <v>219</v>
      </c>
      <c r="C13328" s="4" t="s">
        <v>801</v>
      </c>
      <c r="D13328" s="4" t="n">
        <v>27</v>
      </c>
      <c r="E13328" s="8" t="s">
        <v>772</v>
      </c>
      <c r="F13328" s="7" t="s">
        <v>783</v>
      </c>
    </row>
    <row r="13329" customFormat="false" ht="15" hidden="false" customHeight="false" outlineLevel="0" collapsed="false">
      <c r="A13329" s="4" t="str">
        <f aca="false">B13329&amp;"|"&amp;C13329</f>
        <v>tdbR00001096 Val-GAC|26</v>
      </c>
      <c r="B13329" s="4" t="s">
        <v>219</v>
      </c>
      <c r="C13329" s="4" t="s">
        <v>802</v>
      </c>
      <c r="D13329" s="4" t="n">
        <v>28</v>
      </c>
      <c r="E13329" s="3" t="s">
        <v>459</v>
      </c>
      <c r="F13329" s="4" t="s">
        <v>803</v>
      </c>
    </row>
    <row r="13330" customFormat="false" ht="15" hidden="false" customHeight="false" outlineLevel="0" collapsed="false">
      <c r="A13330" s="4" t="str">
        <f aca="false">B13330&amp;"|"&amp;C13330</f>
        <v>tdbR00001096 Val-GAC|27</v>
      </c>
      <c r="B13330" s="4" t="s">
        <v>219</v>
      </c>
      <c r="C13330" s="4" t="s">
        <v>804</v>
      </c>
      <c r="D13330" s="4" t="n">
        <v>29</v>
      </c>
      <c r="E13330" s="21" t="s">
        <v>772</v>
      </c>
      <c r="F13330" s="22" t="s">
        <v>805</v>
      </c>
    </row>
    <row r="13331" customFormat="false" ht="15" hidden="false" customHeight="false" outlineLevel="0" collapsed="false">
      <c r="A13331" s="4" t="str">
        <f aca="false">B13331&amp;"|"&amp;C13331</f>
        <v>tdbR00001096 Val-GAC|28</v>
      </c>
      <c r="B13331" s="4" t="s">
        <v>219</v>
      </c>
      <c r="C13331" s="4" t="s">
        <v>806</v>
      </c>
      <c r="D13331" s="4" t="n">
        <v>30</v>
      </c>
      <c r="E13331" s="21" t="s">
        <v>772</v>
      </c>
      <c r="F13331" s="22" t="s">
        <v>805</v>
      </c>
    </row>
    <row r="13332" customFormat="false" ht="15" hidden="false" customHeight="false" outlineLevel="0" collapsed="false">
      <c r="A13332" s="4" t="str">
        <f aca="false">B13332&amp;"|"&amp;C13332</f>
        <v>tdbR00001096 Val-GAC|29</v>
      </c>
      <c r="B13332" s="4" t="s">
        <v>219</v>
      </c>
      <c r="C13332" s="4" t="s">
        <v>807</v>
      </c>
      <c r="D13332" s="4" t="n">
        <v>31</v>
      </c>
      <c r="E13332" s="21" t="s">
        <v>459</v>
      </c>
      <c r="F13332" s="22" t="s">
        <v>805</v>
      </c>
    </row>
    <row r="13333" customFormat="false" ht="15" hidden="false" customHeight="false" outlineLevel="0" collapsed="false">
      <c r="A13333" s="4" t="str">
        <f aca="false">B13333&amp;"|"&amp;C13333</f>
        <v>tdbR00001096 Val-GAC|30</v>
      </c>
      <c r="B13333" s="4" t="s">
        <v>219</v>
      </c>
      <c r="C13333" s="4" t="s">
        <v>808</v>
      </c>
      <c r="D13333" s="4" t="n">
        <v>32</v>
      </c>
      <c r="E13333" s="21" t="s">
        <v>772</v>
      </c>
      <c r="F13333" s="22" t="s">
        <v>805</v>
      </c>
    </row>
    <row r="13334" customFormat="false" ht="15" hidden="false" customHeight="false" outlineLevel="0" collapsed="false">
      <c r="A13334" s="4" t="str">
        <f aca="false">B13334&amp;"|"&amp;C13334</f>
        <v>tdbR00001096 Val-GAC|31</v>
      </c>
      <c r="B13334" s="4" t="s">
        <v>219</v>
      </c>
      <c r="C13334" s="4" t="s">
        <v>809</v>
      </c>
      <c r="D13334" s="4" t="n">
        <v>33</v>
      </c>
      <c r="E13334" s="21" t="s">
        <v>772</v>
      </c>
      <c r="F13334" s="22" t="s">
        <v>805</v>
      </c>
    </row>
    <row r="13335" customFormat="false" ht="15" hidden="false" customHeight="false" outlineLevel="0" collapsed="false">
      <c r="A13335" s="4" t="str">
        <f aca="false">B13335&amp;"|"&amp;C13335</f>
        <v>tdbR00001096 Val-GAC|32</v>
      </c>
      <c r="B13335" s="4" t="s">
        <v>219</v>
      </c>
      <c r="C13335" s="4" t="s">
        <v>810</v>
      </c>
      <c r="D13335" s="4" t="n">
        <v>34</v>
      </c>
      <c r="E13335" s="19" t="s">
        <v>772</v>
      </c>
      <c r="F13335" s="20" t="s">
        <v>811</v>
      </c>
    </row>
    <row r="13336" customFormat="false" ht="15" hidden="false" customHeight="false" outlineLevel="0" collapsed="false">
      <c r="A13336" s="4" t="str">
        <f aca="false">B13336&amp;"|"&amp;C13336</f>
        <v>tdbR00001096 Val-GAC|33</v>
      </c>
      <c r="B13336" s="4" t="s">
        <v>219</v>
      </c>
      <c r="C13336" s="4" t="s">
        <v>812</v>
      </c>
      <c r="D13336" s="4" t="n">
        <v>35</v>
      </c>
      <c r="E13336" s="19" t="s">
        <v>777</v>
      </c>
      <c r="F13336" s="20" t="s">
        <v>811</v>
      </c>
    </row>
    <row r="13337" customFormat="false" ht="15" hidden="false" customHeight="false" outlineLevel="0" collapsed="false">
      <c r="A13337" s="4" t="str">
        <f aca="false">B13337&amp;"|"&amp;C13337</f>
        <v>tdbR00001096 Val-GAC|34</v>
      </c>
      <c r="B13337" s="4" t="s">
        <v>219</v>
      </c>
      <c r="C13337" s="4" t="s">
        <v>813</v>
      </c>
      <c r="D13337" s="4" t="n">
        <v>36</v>
      </c>
      <c r="E13337" s="19" t="s">
        <v>459</v>
      </c>
      <c r="F13337" s="20" t="s">
        <v>811</v>
      </c>
    </row>
    <row r="13338" customFormat="false" ht="15" hidden="false" customHeight="false" outlineLevel="0" collapsed="false">
      <c r="A13338" s="4" t="str">
        <f aca="false">B13338&amp;"|"&amp;C13338</f>
        <v>tdbR00001096 Val-GAC|35</v>
      </c>
      <c r="B13338" s="4" t="s">
        <v>219</v>
      </c>
      <c r="C13338" s="4" t="s">
        <v>814</v>
      </c>
      <c r="D13338" s="4" t="n">
        <v>37</v>
      </c>
      <c r="E13338" s="19" t="s">
        <v>780</v>
      </c>
      <c r="F13338" s="20" t="s">
        <v>811</v>
      </c>
    </row>
    <row r="13339" customFormat="false" ht="15" hidden="false" customHeight="false" outlineLevel="0" collapsed="false">
      <c r="A13339" s="4" t="str">
        <f aca="false">B13339&amp;"|"&amp;C13339</f>
        <v>tdbR00001096 Val-GAC|36</v>
      </c>
      <c r="B13339" s="4" t="s">
        <v>219</v>
      </c>
      <c r="C13339" s="4" t="s">
        <v>815</v>
      </c>
      <c r="D13339" s="4" t="n">
        <v>38</v>
      </c>
      <c r="E13339" s="19" t="s">
        <v>772</v>
      </c>
      <c r="F13339" s="20" t="s">
        <v>811</v>
      </c>
    </row>
    <row r="13340" customFormat="false" ht="15" hidden="false" customHeight="false" outlineLevel="0" collapsed="false">
      <c r="A13340" s="4" t="str">
        <f aca="false">B13340&amp;"|"&amp;C13340</f>
        <v>tdbR00001096 Val-GAC|37</v>
      </c>
      <c r="B13340" s="4" t="s">
        <v>219</v>
      </c>
      <c r="C13340" s="4" t="s">
        <v>816</v>
      </c>
      <c r="D13340" s="4" t="n">
        <v>39</v>
      </c>
      <c r="E13340" s="19" t="s">
        <v>459</v>
      </c>
      <c r="F13340" s="20" t="s">
        <v>811</v>
      </c>
    </row>
    <row r="13341" customFormat="false" ht="15" hidden="false" customHeight="false" outlineLevel="0" collapsed="false">
      <c r="A13341" s="4" t="str">
        <f aca="false">B13341&amp;"|"&amp;C13341</f>
        <v>tdbR00001096 Val-GAC|38</v>
      </c>
      <c r="B13341" s="4" t="s">
        <v>219</v>
      </c>
      <c r="C13341" s="4" t="s">
        <v>817</v>
      </c>
      <c r="D13341" s="4" t="n">
        <v>40</v>
      </c>
      <c r="E13341" s="19" t="s">
        <v>772</v>
      </c>
      <c r="F13341" s="20" t="s">
        <v>811</v>
      </c>
    </row>
    <row r="13342" customFormat="false" ht="15" hidden="false" customHeight="false" outlineLevel="0" collapsed="false">
      <c r="A13342" s="4" t="str">
        <f aca="false">B13342&amp;"|"&amp;C13342</f>
        <v>tdbR00001096 Val-GAC|39</v>
      </c>
      <c r="B13342" s="4" t="s">
        <v>219</v>
      </c>
      <c r="C13342" s="4" t="s">
        <v>818</v>
      </c>
      <c r="D13342" s="4" t="n">
        <v>41</v>
      </c>
      <c r="E13342" s="21" t="s">
        <v>459</v>
      </c>
      <c r="F13342" s="22" t="s">
        <v>805</v>
      </c>
    </row>
    <row r="13343" customFormat="false" ht="15" hidden="false" customHeight="false" outlineLevel="0" collapsed="false">
      <c r="A13343" s="4" t="str">
        <f aca="false">B13343&amp;"|"&amp;C13343</f>
        <v>tdbR00001096 Val-GAC|40</v>
      </c>
      <c r="B13343" s="4" t="s">
        <v>219</v>
      </c>
      <c r="C13343" s="4" t="s">
        <v>819</v>
      </c>
      <c r="D13343" s="4" t="n">
        <v>42</v>
      </c>
      <c r="E13343" s="21" t="s">
        <v>459</v>
      </c>
      <c r="F13343" s="22" t="s">
        <v>805</v>
      </c>
    </row>
    <row r="13344" customFormat="false" ht="15" hidden="false" customHeight="false" outlineLevel="0" collapsed="false">
      <c r="A13344" s="4" t="str">
        <f aca="false">B13344&amp;"|"&amp;C13344</f>
        <v>tdbR00001096 Val-GAC|41</v>
      </c>
      <c r="B13344" s="4" t="s">
        <v>219</v>
      </c>
      <c r="C13344" s="4" t="s">
        <v>820</v>
      </c>
      <c r="D13344" s="4" t="n">
        <v>43</v>
      </c>
      <c r="E13344" s="21" t="s">
        <v>772</v>
      </c>
      <c r="F13344" s="22" t="s">
        <v>805</v>
      </c>
    </row>
    <row r="13345" customFormat="false" ht="15" hidden="false" customHeight="false" outlineLevel="0" collapsed="false">
      <c r="A13345" s="4" t="str">
        <f aca="false">B13345&amp;"|"&amp;C13345</f>
        <v>tdbR00001096 Val-GAC|42</v>
      </c>
      <c r="B13345" s="4" t="s">
        <v>219</v>
      </c>
      <c r="C13345" s="4" t="s">
        <v>821</v>
      </c>
      <c r="D13345" s="4" t="n">
        <v>44</v>
      </c>
      <c r="E13345" s="21" t="s">
        <v>459</v>
      </c>
      <c r="F13345" s="22" t="s">
        <v>805</v>
      </c>
    </row>
    <row r="13346" customFormat="false" ht="15" hidden="false" customHeight="false" outlineLevel="0" collapsed="false">
      <c r="A13346" s="4" t="str">
        <f aca="false">B13346&amp;"|"&amp;C13346</f>
        <v>tdbR00001096 Val-GAC|43</v>
      </c>
      <c r="B13346" s="4" t="s">
        <v>219</v>
      </c>
      <c r="C13346" s="4" t="s">
        <v>822</v>
      </c>
      <c r="D13346" s="4" t="n">
        <v>45</v>
      </c>
      <c r="E13346" s="21" t="s">
        <v>459</v>
      </c>
      <c r="F13346" s="22" t="s">
        <v>805</v>
      </c>
    </row>
    <row r="13347" customFormat="false" ht="15" hidden="false" customHeight="false" outlineLevel="0" collapsed="false">
      <c r="A13347" s="4" t="str">
        <f aca="false">B13347&amp;"|"&amp;C13347</f>
        <v>tdbR00001096 Val-GAC|44</v>
      </c>
      <c r="B13347" s="4" t="s">
        <v>219</v>
      </c>
      <c r="C13347" s="4" t="s">
        <v>823</v>
      </c>
      <c r="D13347" s="4" t="n">
        <v>46</v>
      </c>
      <c r="E13347" s="19" t="s">
        <v>780</v>
      </c>
      <c r="F13347" s="20" t="s">
        <v>824</v>
      </c>
    </row>
    <row r="13348" customFormat="false" ht="15" hidden="false" customHeight="false" outlineLevel="0" collapsed="false">
      <c r="A13348" s="4" t="str">
        <f aca="false">B13348&amp;"|"&amp;C13348</f>
        <v>tdbR00001096 Val-GAC|45</v>
      </c>
      <c r="B13348" s="4" t="s">
        <v>219</v>
      </c>
      <c r="C13348" s="4" t="s">
        <v>825</v>
      </c>
      <c r="D13348" s="4" t="n">
        <v>47</v>
      </c>
      <c r="E13348" s="19" t="s">
        <v>459</v>
      </c>
      <c r="F13348" s="20" t="s">
        <v>824</v>
      </c>
    </row>
    <row r="13349" customFormat="false" ht="15" hidden="false" customHeight="false" outlineLevel="0" collapsed="false">
      <c r="A13349" s="4" t="str">
        <f aca="false">B13349&amp;"|"&amp;C13349</f>
        <v>tdbR00001096 Val-GAC|46</v>
      </c>
      <c r="B13349" s="4" t="s">
        <v>219</v>
      </c>
      <c r="C13349" s="4" t="s">
        <v>826</v>
      </c>
      <c r="D13349" s="4" t="n">
        <v>48</v>
      </c>
      <c r="E13349" s="19" t="s">
        <v>459</v>
      </c>
      <c r="F13349" s="20" t="s">
        <v>824</v>
      </c>
    </row>
    <row r="13350" customFormat="false" ht="15" hidden="false" customHeight="false" outlineLevel="0" collapsed="false">
      <c r="A13350" s="4" t="str">
        <f aca="false">B13350&amp;"|"&amp;C13350</f>
        <v>tdbR00001096 Val-GAC|47</v>
      </c>
      <c r="B13350" s="4" t="s">
        <v>219</v>
      </c>
      <c r="C13350" s="4" t="s">
        <v>827</v>
      </c>
      <c r="D13350" s="4" t="n">
        <v>49</v>
      </c>
      <c r="E13350" s="19" t="s">
        <v>777</v>
      </c>
      <c r="F13350" s="20" t="s">
        <v>824</v>
      </c>
    </row>
    <row r="13351" customFormat="false" ht="15" hidden="false" customHeight="false" outlineLevel="0" collapsed="false">
      <c r="A13351" s="4" t="str">
        <f aca="false">B13351&amp;"|"&amp;C13351</f>
        <v>tdbR00001096 Val-GAC|48</v>
      </c>
      <c r="B13351" s="4" t="s">
        <v>219</v>
      </c>
      <c r="C13351" s="4" t="s">
        <v>828</v>
      </c>
      <c r="D13351" s="4" t="n">
        <v>50</v>
      </c>
      <c r="E13351" s="19" t="s">
        <v>772</v>
      </c>
      <c r="F13351" s="20" t="s">
        <v>824</v>
      </c>
    </row>
    <row r="13352" customFormat="false" ht="15" hidden="false" customHeight="false" outlineLevel="0" collapsed="false">
      <c r="A13352" s="4" t="str">
        <f aca="false">B13352&amp;"|"&amp;C13352</f>
        <v>tdbR00001096 Val-GAC|49</v>
      </c>
      <c r="B13352" s="4" t="s">
        <v>219</v>
      </c>
      <c r="C13352" s="4" t="s">
        <v>829</v>
      </c>
      <c r="D13352" s="4" t="n">
        <v>51</v>
      </c>
      <c r="E13352" s="23" t="s">
        <v>772</v>
      </c>
      <c r="F13352" s="10" t="s">
        <v>830</v>
      </c>
    </row>
    <row r="13353" customFormat="false" ht="15" hidden="false" customHeight="false" outlineLevel="0" collapsed="false">
      <c r="A13353" s="4" t="str">
        <f aca="false">B13353&amp;"|"&amp;C13353</f>
        <v>tdbR00001096 Val-GAC|50</v>
      </c>
      <c r="B13353" s="4" t="s">
        <v>219</v>
      </c>
      <c r="C13353" s="4" t="s">
        <v>831</v>
      </c>
      <c r="D13353" s="4" t="n">
        <v>52</v>
      </c>
      <c r="E13353" s="23" t="s">
        <v>777</v>
      </c>
      <c r="F13353" s="10" t="s">
        <v>830</v>
      </c>
    </row>
    <row r="13354" customFormat="false" ht="15" hidden="false" customHeight="false" outlineLevel="0" collapsed="false">
      <c r="A13354" s="4" t="str">
        <f aca="false">B13354&amp;"|"&amp;C13354</f>
        <v>tdbR00001096 Val-GAC|51</v>
      </c>
      <c r="B13354" s="4" t="s">
        <v>219</v>
      </c>
      <c r="C13354" s="4" t="s">
        <v>832</v>
      </c>
      <c r="D13354" s="4" t="n">
        <v>53</v>
      </c>
      <c r="E13354" s="23" t="s">
        <v>459</v>
      </c>
      <c r="F13354" s="10" t="s">
        <v>830</v>
      </c>
    </row>
    <row r="13355" customFormat="false" ht="15" hidden="false" customHeight="false" outlineLevel="0" collapsed="false">
      <c r="A13355" s="4" t="str">
        <f aca="false">B13355&amp;"|"&amp;C13355</f>
        <v>tdbR00001096 Val-GAC|52</v>
      </c>
      <c r="B13355" s="4" t="s">
        <v>219</v>
      </c>
      <c r="C13355" s="4" t="s">
        <v>833</v>
      </c>
      <c r="D13355" s="4" t="n">
        <v>54</v>
      </c>
      <c r="E13355" s="23" t="s">
        <v>459</v>
      </c>
      <c r="F13355" s="10" t="s">
        <v>830</v>
      </c>
    </row>
    <row r="13356" customFormat="false" ht="15" hidden="false" customHeight="false" outlineLevel="0" collapsed="false">
      <c r="A13356" s="4" t="str">
        <f aca="false">B13356&amp;"|"&amp;C13356</f>
        <v>tdbR00001096 Val-GAC|53</v>
      </c>
      <c r="B13356" s="4" t="s">
        <v>219</v>
      </c>
      <c r="C13356" s="4" t="s">
        <v>834</v>
      </c>
      <c r="D13356" s="4" t="n">
        <v>55</v>
      </c>
      <c r="E13356" s="23" t="s">
        <v>459</v>
      </c>
      <c r="F13356" s="10" t="s">
        <v>830</v>
      </c>
    </row>
    <row r="13357" customFormat="false" ht="15" hidden="false" customHeight="false" outlineLevel="0" collapsed="false">
      <c r="A13357" s="4" t="str">
        <f aca="false">B13357&amp;"|"&amp;C13357</f>
        <v>tdbR00001096 Val-GAC|54</v>
      </c>
      <c r="B13357" s="4" t="s">
        <v>219</v>
      </c>
      <c r="C13357" s="4" t="s">
        <v>835</v>
      </c>
      <c r="D13357" s="4" t="n">
        <v>56</v>
      </c>
      <c r="E13357" s="19" t="s">
        <v>777</v>
      </c>
      <c r="F13357" s="20" t="s">
        <v>836</v>
      </c>
    </row>
    <row r="13358" customFormat="false" ht="15" hidden="false" customHeight="false" outlineLevel="0" collapsed="false">
      <c r="A13358" s="4" t="str">
        <f aca="false">B13358&amp;"|"&amp;C13358</f>
        <v>tdbR00001096 Val-GAC|55</v>
      </c>
      <c r="B13358" s="4" t="s">
        <v>219</v>
      </c>
      <c r="C13358" s="4" t="s">
        <v>837</v>
      </c>
      <c r="D13358" s="4" t="n">
        <v>57</v>
      </c>
      <c r="E13358" s="19" t="s">
        <v>777</v>
      </c>
      <c r="F13358" s="20" t="s">
        <v>836</v>
      </c>
    </row>
    <row r="13359" customFormat="false" ht="15" hidden="false" customHeight="false" outlineLevel="0" collapsed="false">
      <c r="A13359" s="4" t="str">
        <f aca="false">B13359&amp;"|"&amp;C13359</f>
        <v>tdbR00001096 Val-GAC|56</v>
      </c>
      <c r="B13359" s="4" t="s">
        <v>219</v>
      </c>
      <c r="C13359" s="4" t="s">
        <v>838</v>
      </c>
      <c r="D13359" s="4" t="n">
        <v>58</v>
      </c>
      <c r="E13359" s="19" t="s">
        <v>772</v>
      </c>
      <c r="F13359" s="20" t="s">
        <v>836</v>
      </c>
    </row>
    <row r="13360" customFormat="false" ht="15" hidden="false" customHeight="false" outlineLevel="0" collapsed="false">
      <c r="A13360" s="4" t="str">
        <f aca="false">B13360&amp;"|"&amp;C13360</f>
        <v>tdbR00001096 Val-GAC|57</v>
      </c>
      <c r="B13360" s="4" t="s">
        <v>219</v>
      </c>
      <c r="C13360" s="4" t="s">
        <v>839</v>
      </c>
      <c r="D13360" s="4" t="n">
        <v>59</v>
      </c>
      <c r="E13360" s="19" t="s">
        <v>780</v>
      </c>
      <c r="F13360" s="20" t="s">
        <v>836</v>
      </c>
    </row>
    <row r="13361" customFormat="false" ht="15" hidden="false" customHeight="false" outlineLevel="0" collapsed="false">
      <c r="A13361" s="4" t="str">
        <f aca="false">B13361&amp;"|"&amp;C13361</f>
        <v>tdbR00001096 Val-GAC|58</v>
      </c>
      <c r="B13361" s="4" t="s">
        <v>219</v>
      </c>
      <c r="C13361" s="4" t="s">
        <v>840</v>
      </c>
      <c r="D13361" s="4" t="n">
        <v>60</v>
      </c>
      <c r="E13361" s="19" t="s">
        <v>780</v>
      </c>
      <c r="F13361" s="20" t="s">
        <v>836</v>
      </c>
    </row>
    <row r="13362" customFormat="false" ht="15" hidden="false" customHeight="false" outlineLevel="0" collapsed="false">
      <c r="A13362" s="4" t="str">
        <f aca="false">B13362&amp;"|"&amp;C13362</f>
        <v>tdbR00001096 Val-GAC|59</v>
      </c>
      <c r="B13362" s="4" t="s">
        <v>219</v>
      </c>
      <c r="C13362" s="4" t="s">
        <v>841</v>
      </c>
      <c r="D13362" s="4" t="n">
        <v>61</v>
      </c>
      <c r="E13362" s="19" t="s">
        <v>459</v>
      </c>
      <c r="F13362" s="20" t="s">
        <v>836</v>
      </c>
    </row>
    <row r="13363" customFormat="false" ht="15" hidden="false" customHeight="false" outlineLevel="0" collapsed="false">
      <c r="A13363" s="4" t="str">
        <f aca="false">B13363&amp;"|"&amp;C13363</f>
        <v>tdbR00001096 Val-GAC|60</v>
      </c>
      <c r="B13363" s="4" t="s">
        <v>219</v>
      </c>
      <c r="C13363" s="4" t="s">
        <v>842</v>
      </c>
      <c r="D13363" s="4" t="n">
        <v>62</v>
      </c>
      <c r="E13363" s="19" t="s">
        <v>777</v>
      </c>
      <c r="F13363" s="20" t="s">
        <v>836</v>
      </c>
    </row>
    <row r="13364" customFormat="false" ht="15" hidden="false" customHeight="false" outlineLevel="0" collapsed="false">
      <c r="A13364" s="4" t="str">
        <f aca="false">B13364&amp;"|"&amp;C13364</f>
        <v>tdbR00001096 Val-GAC|61</v>
      </c>
      <c r="B13364" s="4" t="s">
        <v>219</v>
      </c>
      <c r="C13364" s="4" t="s">
        <v>843</v>
      </c>
      <c r="D13364" s="4" t="n">
        <v>63</v>
      </c>
      <c r="E13364" s="23" t="s">
        <v>772</v>
      </c>
      <c r="F13364" s="10" t="s">
        <v>830</v>
      </c>
    </row>
    <row r="13365" customFormat="false" ht="15" hidden="false" customHeight="false" outlineLevel="0" collapsed="false">
      <c r="A13365" s="4" t="str">
        <f aca="false">B13365&amp;"|"&amp;C13365</f>
        <v>tdbR00001096 Val-GAC|62</v>
      </c>
      <c r="B13365" s="4" t="s">
        <v>219</v>
      </c>
      <c r="C13365" s="4" t="s">
        <v>844</v>
      </c>
      <c r="D13365" s="4" t="n">
        <v>64</v>
      </c>
      <c r="E13365" s="23" t="s">
        <v>772</v>
      </c>
      <c r="F13365" s="10" t="s">
        <v>830</v>
      </c>
    </row>
    <row r="13366" customFormat="false" ht="15" hidden="false" customHeight="false" outlineLevel="0" collapsed="false">
      <c r="A13366" s="4" t="str">
        <f aca="false">B13366&amp;"|"&amp;C13366</f>
        <v>tdbR00001096 Val-GAC|63</v>
      </c>
      <c r="B13366" s="4" t="s">
        <v>219</v>
      </c>
      <c r="C13366" s="4" t="s">
        <v>845</v>
      </c>
      <c r="D13366" s="4" t="n">
        <v>65</v>
      </c>
      <c r="E13366" s="23" t="s">
        <v>772</v>
      </c>
      <c r="F13366" s="10" t="s">
        <v>830</v>
      </c>
    </row>
    <row r="13367" customFormat="false" ht="15" hidden="false" customHeight="false" outlineLevel="0" collapsed="false">
      <c r="A13367" s="4" t="str">
        <f aca="false">B13367&amp;"|"&amp;C13367</f>
        <v>tdbR00001096 Val-GAC|64</v>
      </c>
      <c r="B13367" s="4" t="s">
        <v>219</v>
      </c>
      <c r="C13367" s="4" t="s">
        <v>846</v>
      </c>
      <c r="D13367" s="4" t="n">
        <v>66</v>
      </c>
      <c r="E13367" s="23" t="s">
        <v>780</v>
      </c>
      <c r="F13367" s="10" t="s">
        <v>830</v>
      </c>
    </row>
    <row r="13368" customFormat="false" ht="15" hidden="false" customHeight="false" outlineLevel="0" collapsed="false">
      <c r="A13368" s="4" t="str">
        <f aca="false">B13368&amp;"|"&amp;C13368</f>
        <v>tdbR00001096 Val-GAC|65</v>
      </c>
      <c r="B13368" s="4" t="s">
        <v>219</v>
      </c>
      <c r="C13368" s="4" t="s">
        <v>847</v>
      </c>
      <c r="D13368" s="4" t="n">
        <v>67</v>
      </c>
      <c r="E13368" s="23" t="s">
        <v>459</v>
      </c>
      <c r="F13368" s="10" t="s">
        <v>830</v>
      </c>
    </row>
    <row r="13369" customFormat="false" ht="15" hidden="false" customHeight="false" outlineLevel="0" collapsed="false">
      <c r="A13369" s="4" t="str">
        <f aca="false">B13369&amp;"|"&amp;C13369</f>
        <v>tdbR00001096 Val-GAC|66</v>
      </c>
      <c r="B13369" s="4" t="s">
        <v>219</v>
      </c>
      <c r="C13369" s="4" t="s">
        <v>848</v>
      </c>
      <c r="D13369" s="4" t="n">
        <v>68</v>
      </c>
      <c r="E13369" s="17" t="s">
        <v>772</v>
      </c>
      <c r="F13369" s="18" t="s">
        <v>768</v>
      </c>
    </row>
    <row r="13370" customFormat="false" ht="15" hidden="false" customHeight="false" outlineLevel="0" collapsed="false">
      <c r="A13370" s="4" t="str">
        <f aca="false">B13370&amp;"|"&amp;C13370</f>
        <v>tdbR00001096 Val-GAC|67</v>
      </c>
      <c r="B13370" s="4" t="s">
        <v>219</v>
      </c>
      <c r="C13370" s="4" t="s">
        <v>849</v>
      </c>
      <c r="D13370" s="4" t="n">
        <v>69</v>
      </c>
      <c r="E13370" s="17" t="s">
        <v>459</v>
      </c>
      <c r="F13370" s="18" t="s">
        <v>768</v>
      </c>
    </row>
    <row r="13371" customFormat="false" ht="15" hidden="false" customHeight="false" outlineLevel="0" collapsed="false">
      <c r="A13371" s="4" t="str">
        <f aca="false">B13371&amp;"|"&amp;C13371</f>
        <v>tdbR00001096 Val-GAC|68</v>
      </c>
      <c r="B13371" s="4" t="s">
        <v>219</v>
      </c>
      <c r="C13371" s="4" t="s">
        <v>850</v>
      </c>
      <c r="D13371" s="4" t="n">
        <v>70</v>
      </c>
      <c r="E13371" s="17" t="s">
        <v>459</v>
      </c>
      <c r="F13371" s="18" t="s">
        <v>768</v>
      </c>
    </row>
    <row r="13372" customFormat="false" ht="15" hidden="false" customHeight="false" outlineLevel="0" collapsed="false">
      <c r="A13372" s="4" t="str">
        <f aca="false">B13372&amp;"|"&amp;C13372</f>
        <v>tdbR00001096 Val-GAC|69</v>
      </c>
      <c r="B13372" s="4" t="s">
        <v>219</v>
      </c>
      <c r="C13372" s="4" t="s">
        <v>851</v>
      </c>
      <c r="D13372" s="4" t="n">
        <v>71</v>
      </c>
      <c r="E13372" s="17" t="s">
        <v>459</v>
      </c>
      <c r="F13372" s="18" t="s">
        <v>768</v>
      </c>
    </row>
    <row r="13373" customFormat="false" ht="15" hidden="false" customHeight="false" outlineLevel="0" collapsed="false">
      <c r="A13373" s="4" t="str">
        <f aca="false">B13373&amp;"|"&amp;C13373</f>
        <v>tdbR00001096 Val-GAC|70</v>
      </c>
      <c r="B13373" s="4" t="s">
        <v>219</v>
      </c>
      <c r="C13373" s="4" t="s">
        <v>852</v>
      </c>
      <c r="D13373" s="4" t="n">
        <v>72</v>
      </c>
      <c r="E13373" s="17" t="s">
        <v>772</v>
      </c>
      <c r="F13373" s="18" t="s">
        <v>768</v>
      </c>
    </row>
    <row r="13374" customFormat="false" ht="15" hidden="false" customHeight="false" outlineLevel="0" collapsed="false">
      <c r="A13374" s="4" t="str">
        <f aca="false">B13374&amp;"|"&amp;C13374</f>
        <v>tdbR00001096 Val-GAC|71</v>
      </c>
      <c r="B13374" s="4" t="s">
        <v>219</v>
      </c>
      <c r="C13374" s="4" t="s">
        <v>853</v>
      </c>
      <c r="D13374" s="4" t="n">
        <v>73</v>
      </c>
      <c r="E13374" s="17" t="s">
        <v>772</v>
      </c>
      <c r="F13374" s="18" t="s">
        <v>768</v>
      </c>
    </row>
    <row r="13375" customFormat="false" ht="15" hidden="false" customHeight="false" outlineLevel="0" collapsed="false">
      <c r="A13375" s="4" t="str">
        <f aca="false">B13375&amp;"|"&amp;C13375</f>
        <v>tdbR00001096 Val-GAC|72</v>
      </c>
      <c r="B13375" s="4" t="s">
        <v>219</v>
      </c>
      <c r="C13375" s="4" t="s">
        <v>854</v>
      </c>
      <c r="D13375" s="4" t="n">
        <v>74</v>
      </c>
      <c r="E13375" s="17" t="s">
        <v>772</v>
      </c>
      <c r="F13375" s="18" t="s">
        <v>768</v>
      </c>
    </row>
    <row r="13376" customFormat="false" ht="15" hidden="false" customHeight="false" outlineLevel="0" collapsed="false">
      <c r="A13376" s="4" t="str">
        <f aca="false">B13376&amp;"|"&amp;C13376</f>
        <v>tdbR00001162 Asn-GUU|1</v>
      </c>
      <c r="B13376" s="4" t="s">
        <v>220</v>
      </c>
      <c r="C13376" s="4" t="s">
        <v>767</v>
      </c>
      <c r="D13376" s="4" t="n">
        <v>1</v>
      </c>
      <c r="E13376" s="17" t="s">
        <v>459</v>
      </c>
      <c r="F13376" s="18" t="s">
        <v>768</v>
      </c>
    </row>
    <row r="13377" customFormat="false" ht="15" hidden="false" customHeight="false" outlineLevel="0" collapsed="false">
      <c r="A13377" s="4" t="str">
        <f aca="false">B13377&amp;"|"&amp;C13377</f>
        <v>tdbR00001162 Asn-GUU|2</v>
      </c>
      <c r="B13377" s="4" t="s">
        <v>220</v>
      </c>
      <c r="C13377" s="4" t="s">
        <v>769</v>
      </c>
      <c r="D13377" s="4" t="n">
        <v>2</v>
      </c>
      <c r="E13377" s="17" t="s">
        <v>780</v>
      </c>
      <c r="F13377" s="18" t="s">
        <v>768</v>
      </c>
    </row>
    <row r="13378" customFormat="false" ht="15" hidden="false" customHeight="false" outlineLevel="0" collapsed="false">
      <c r="A13378" s="4" t="str">
        <f aca="false">B13378&amp;"|"&amp;C13378</f>
        <v>tdbR00001162 Asn-GUU|3</v>
      </c>
      <c r="B13378" s="4" t="s">
        <v>220</v>
      </c>
      <c r="C13378" s="4" t="s">
        <v>770</v>
      </c>
      <c r="D13378" s="4" t="n">
        <v>3</v>
      </c>
      <c r="E13378" s="17" t="s">
        <v>772</v>
      </c>
      <c r="F13378" s="18" t="s">
        <v>768</v>
      </c>
    </row>
    <row r="13379" customFormat="false" ht="15" hidden="false" customHeight="false" outlineLevel="0" collapsed="false">
      <c r="A13379" s="4" t="str">
        <f aca="false">B13379&amp;"|"&amp;C13379</f>
        <v>tdbR00001162 Asn-GUU|4</v>
      </c>
      <c r="B13379" s="4" t="s">
        <v>220</v>
      </c>
      <c r="C13379" s="4" t="s">
        <v>771</v>
      </c>
      <c r="D13379" s="4" t="n">
        <v>4</v>
      </c>
      <c r="E13379" s="17" t="s">
        <v>777</v>
      </c>
      <c r="F13379" s="18" t="s">
        <v>768</v>
      </c>
    </row>
    <row r="13380" customFormat="false" ht="15" hidden="false" customHeight="false" outlineLevel="0" collapsed="false">
      <c r="A13380" s="4" t="str">
        <f aca="false">B13380&amp;"|"&amp;C13380</f>
        <v>tdbR00001162 Asn-GUU|5</v>
      </c>
      <c r="B13380" s="4" t="s">
        <v>220</v>
      </c>
      <c r="C13380" s="4" t="s">
        <v>773</v>
      </c>
      <c r="D13380" s="4" t="n">
        <v>5</v>
      </c>
      <c r="E13380" s="17" t="s">
        <v>772</v>
      </c>
      <c r="F13380" s="18" t="s">
        <v>768</v>
      </c>
    </row>
    <row r="13381" customFormat="false" ht="15" hidden="false" customHeight="false" outlineLevel="0" collapsed="false">
      <c r="A13381" s="4" t="str">
        <f aca="false">B13381&amp;"|"&amp;C13381</f>
        <v>tdbR00001162 Asn-GUU|6</v>
      </c>
      <c r="B13381" s="4" t="s">
        <v>220</v>
      </c>
      <c r="C13381" s="4" t="s">
        <v>774</v>
      </c>
      <c r="D13381" s="4" t="n">
        <v>6</v>
      </c>
      <c r="E13381" s="17" t="s">
        <v>772</v>
      </c>
      <c r="F13381" s="18" t="s">
        <v>768</v>
      </c>
    </row>
    <row r="13382" customFormat="false" ht="15" hidden="false" customHeight="false" outlineLevel="0" collapsed="false">
      <c r="A13382" s="4" t="str">
        <f aca="false">B13382&amp;"|"&amp;C13382</f>
        <v>tdbR00001162 Asn-GUU|7</v>
      </c>
      <c r="B13382" s="4" t="s">
        <v>220</v>
      </c>
      <c r="C13382" s="4" t="s">
        <v>775</v>
      </c>
      <c r="D13382" s="4" t="n">
        <v>7</v>
      </c>
      <c r="E13382" s="17" t="s">
        <v>780</v>
      </c>
      <c r="F13382" s="18" t="s">
        <v>768</v>
      </c>
    </row>
    <row r="13383" customFormat="false" ht="15" hidden="false" customHeight="false" outlineLevel="0" collapsed="false">
      <c r="A13383" s="4" t="str">
        <f aca="false">B13383&amp;"|"&amp;C13383</f>
        <v>tdbR00001162 Asn-GUU|8</v>
      </c>
      <c r="B13383" s="4" t="s">
        <v>220</v>
      </c>
      <c r="C13383" s="4" t="s">
        <v>776</v>
      </c>
      <c r="D13383" s="4" t="n">
        <v>8</v>
      </c>
      <c r="E13383" s="3" t="s">
        <v>777</v>
      </c>
      <c r="F13383" s="4" t="s">
        <v>778</v>
      </c>
    </row>
    <row r="13384" customFormat="false" ht="15" hidden="false" customHeight="false" outlineLevel="0" collapsed="false">
      <c r="A13384" s="4" t="str">
        <f aca="false">B13384&amp;"|"&amp;C13384</f>
        <v>tdbR00001162 Asn-GUU|9</v>
      </c>
      <c r="B13384" s="4" t="s">
        <v>220</v>
      </c>
      <c r="C13384" s="4" t="s">
        <v>779</v>
      </c>
      <c r="D13384" s="4" t="n">
        <v>9</v>
      </c>
      <c r="E13384" s="3" t="s">
        <v>459</v>
      </c>
      <c r="F13384" s="4" t="s">
        <v>781</v>
      </c>
    </row>
    <row r="13385" customFormat="false" ht="15" hidden="false" customHeight="false" outlineLevel="0" collapsed="false">
      <c r="A13385" s="4" t="str">
        <f aca="false">B13385&amp;"|"&amp;C13385</f>
        <v>tdbR00001162 Asn-GUU|10</v>
      </c>
      <c r="B13385" s="4" t="s">
        <v>220</v>
      </c>
      <c r="C13385" s="4" t="s">
        <v>782</v>
      </c>
      <c r="D13385" s="4" t="n">
        <v>10</v>
      </c>
      <c r="E13385" s="8" t="s">
        <v>459</v>
      </c>
      <c r="F13385" s="7" t="s">
        <v>783</v>
      </c>
    </row>
    <row r="13386" customFormat="false" ht="15" hidden="false" customHeight="false" outlineLevel="0" collapsed="false">
      <c r="A13386" s="4" t="str">
        <f aca="false">B13386&amp;"|"&amp;C13386</f>
        <v>tdbR00001162 Asn-GUU|11</v>
      </c>
      <c r="B13386" s="4" t="s">
        <v>220</v>
      </c>
      <c r="C13386" s="4" t="s">
        <v>784</v>
      </c>
      <c r="D13386" s="4" t="n">
        <v>11</v>
      </c>
      <c r="E13386" s="8" t="s">
        <v>772</v>
      </c>
      <c r="F13386" s="7" t="s">
        <v>783</v>
      </c>
    </row>
    <row r="13387" customFormat="false" ht="15" hidden="false" customHeight="false" outlineLevel="0" collapsed="false">
      <c r="A13387" s="4" t="str">
        <f aca="false">B13387&amp;"|"&amp;C13387</f>
        <v>tdbR00001162 Asn-GUU|12</v>
      </c>
      <c r="B13387" s="4" t="s">
        <v>220</v>
      </c>
      <c r="C13387" s="4" t="s">
        <v>785</v>
      </c>
      <c r="D13387" s="4" t="n">
        <v>12</v>
      </c>
      <c r="E13387" s="8" t="s">
        <v>772</v>
      </c>
      <c r="F13387" s="7" t="s">
        <v>783</v>
      </c>
    </row>
    <row r="13388" customFormat="false" ht="15" hidden="false" customHeight="false" outlineLevel="0" collapsed="false">
      <c r="A13388" s="4" t="str">
        <f aca="false">B13388&amp;"|"&amp;C13388</f>
        <v>tdbR00001162 Asn-GUU|13</v>
      </c>
      <c r="B13388" s="4" t="s">
        <v>220</v>
      </c>
      <c r="C13388" s="4" t="s">
        <v>786</v>
      </c>
      <c r="D13388" s="4" t="n">
        <v>13</v>
      </c>
      <c r="E13388" s="8" t="s">
        <v>780</v>
      </c>
      <c r="F13388" s="7" t="s">
        <v>783</v>
      </c>
    </row>
    <row r="13389" customFormat="false" ht="15" hidden="false" customHeight="false" outlineLevel="0" collapsed="false">
      <c r="A13389" s="4" t="str">
        <f aca="false">B13389&amp;"|"&amp;C13389</f>
        <v>tdbR00001162 Asn-GUU|14</v>
      </c>
      <c r="B13389" s="4" t="s">
        <v>220</v>
      </c>
      <c r="C13389" s="4" t="s">
        <v>787</v>
      </c>
      <c r="D13389" s="4" t="n">
        <v>14</v>
      </c>
      <c r="E13389" s="19" t="s">
        <v>780</v>
      </c>
      <c r="F13389" s="20" t="s">
        <v>788</v>
      </c>
    </row>
    <row r="13390" customFormat="false" ht="15" hidden="false" customHeight="false" outlineLevel="0" collapsed="false">
      <c r="A13390" s="4" t="str">
        <f aca="false">B13390&amp;"|"&amp;C13390</f>
        <v>tdbR00001162 Asn-GUU|15</v>
      </c>
      <c r="B13390" s="4" t="s">
        <v>220</v>
      </c>
      <c r="C13390" s="4" t="s">
        <v>789</v>
      </c>
      <c r="D13390" s="4" t="n">
        <v>15</v>
      </c>
      <c r="E13390" s="19" t="s">
        <v>459</v>
      </c>
      <c r="F13390" s="20" t="s">
        <v>788</v>
      </c>
    </row>
    <row r="13391" customFormat="false" ht="15" hidden="false" customHeight="false" outlineLevel="0" collapsed="false">
      <c r="A13391" s="4" t="str">
        <f aca="false">B13391&amp;"|"&amp;C13391</f>
        <v>tdbR00001162 Asn-GUU|16</v>
      </c>
      <c r="B13391" s="4" t="s">
        <v>220</v>
      </c>
      <c r="C13391" s="4" t="s">
        <v>790</v>
      </c>
      <c r="D13391" s="4" t="n">
        <v>16</v>
      </c>
      <c r="E13391" s="19" t="s">
        <v>777</v>
      </c>
      <c r="F13391" s="20" t="s">
        <v>788</v>
      </c>
    </row>
    <row r="13392" customFormat="false" ht="15" hidden="false" customHeight="false" outlineLevel="0" collapsed="false">
      <c r="A13392" s="4" t="str">
        <f aca="false">B13392&amp;"|"&amp;C13392</f>
        <v>tdbR00001162 Asn-GUU|17</v>
      </c>
      <c r="B13392" s="4" t="s">
        <v>220</v>
      </c>
      <c r="C13392" s="4" t="s">
        <v>791</v>
      </c>
      <c r="D13392" s="4" t="n">
        <v>17</v>
      </c>
      <c r="E13392" s="19" t="s">
        <v>777</v>
      </c>
      <c r="F13392" s="20" t="s">
        <v>788</v>
      </c>
    </row>
    <row r="13393" customFormat="false" ht="15" hidden="false" customHeight="false" outlineLevel="0" collapsed="false">
      <c r="A13393" s="4" t="str">
        <f aca="false">B13393&amp;"|"&amp;C13393</f>
        <v>tdbR00001162 Asn-GUU|18</v>
      </c>
      <c r="B13393" s="4" t="s">
        <v>220</v>
      </c>
      <c r="C13393" s="4" t="s">
        <v>793</v>
      </c>
      <c r="D13393" s="4" t="n">
        <v>18</v>
      </c>
      <c r="E13393" s="19" t="s">
        <v>459</v>
      </c>
      <c r="F13393" s="20" t="s">
        <v>788</v>
      </c>
    </row>
    <row r="13394" customFormat="false" ht="15" hidden="false" customHeight="false" outlineLevel="0" collapsed="false">
      <c r="A13394" s="4" t="str">
        <f aca="false">B13394&amp;"|"&amp;C13394</f>
        <v>tdbR00001162 Asn-GUU|19</v>
      </c>
      <c r="B13394" s="4" t="s">
        <v>220</v>
      </c>
      <c r="C13394" s="4" t="s">
        <v>794</v>
      </c>
      <c r="D13394" s="4" t="n">
        <v>19</v>
      </c>
      <c r="E13394" s="19" t="s">
        <v>459</v>
      </c>
      <c r="F13394" s="20" t="s">
        <v>788</v>
      </c>
    </row>
    <row r="13395" customFormat="false" ht="15" hidden="false" customHeight="false" outlineLevel="0" collapsed="false">
      <c r="A13395" s="4" t="str">
        <f aca="false">B13395&amp;"|"&amp;C13395</f>
        <v>tdbR00001162 Asn-GUU|20</v>
      </c>
      <c r="B13395" s="4" t="s">
        <v>220</v>
      </c>
      <c r="C13395" s="4" t="s">
        <v>795</v>
      </c>
      <c r="D13395" s="4" t="n">
        <v>20</v>
      </c>
      <c r="E13395" s="19" t="s">
        <v>777</v>
      </c>
      <c r="F13395" s="20" t="s">
        <v>788</v>
      </c>
    </row>
    <row r="13396" customFormat="false" ht="15" hidden="false" customHeight="false" outlineLevel="0" collapsed="false">
      <c r="A13396" s="4" t="str">
        <f aca="false">B13396&amp;"|"&amp;C13396</f>
        <v>tdbR00001162 Asn-GUU|20a</v>
      </c>
      <c r="B13396" s="4" t="s">
        <v>220</v>
      </c>
      <c r="C13396" s="4" t="s">
        <v>796</v>
      </c>
      <c r="D13396" s="4" t="n">
        <v>21</v>
      </c>
      <c r="E13396" s="19" t="s">
        <v>777</v>
      </c>
      <c r="F13396" s="20" t="s">
        <v>788</v>
      </c>
    </row>
    <row r="13397" customFormat="false" ht="15" hidden="false" customHeight="false" outlineLevel="0" collapsed="false">
      <c r="A13397" s="4" t="str">
        <f aca="false">B13397&amp;"|"&amp;C13397</f>
        <v>tdbR00001162 Asn-GUU|21</v>
      </c>
      <c r="B13397" s="4" t="s">
        <v>220</v>
      </c>
      <c r="C13397" s="4" t="s">
        <v>797</v>
      </c>
      <c r="D13397" s="4" t="n">
        <v>22</v>
      </c>
      <c r="E13397" s="19" t="s">
        <v>780</v>
      </c>
      <c r="F13397" s="20" t="s">
        <v>788</v>
      </c>
    </row>
    <row r="13398" customFormat="false" ht="15" hidden="false" customHeight="false" outlineLevel="0" collapsed="false">
      <c r="A13398" s="4" t="str">
        <f aca="false">B13398&amp;"|"&amp;C13398</f>
        <v>tdbR00001162 Asn-GUU|22</v>
      </c>
      <c r="B13398" s="4" t="s">
        <v>220</v>
      </c>
      <c r="C13398" s="4" t="s">
        <v>798</v>
      </c>
      <c r="D13398" s="4" t="n">
        <v>23</v>
      </c>
      <c r="E13398" s="8" t="s">
        <v>780</v>
      </c>
      <c r="F13398" s="7" t="s">
        <v>783</v>
      </c>
    </row>
    <row r="13399" customFormat="false" ht="15" hidden="false" customHeight="false" outlineLevel="0" collapsed="false">
      <c r="A13399" s="4" t="str">
        <f aca="false">B13399&amp;"|"&amp;C13399</f>
        <v>tdbR00001162 Asn-GUU|23</v>
      </c>
      <c r="B13399" s="4" t="s">
        <v>220</v>
      </c>
      <c r="C13399" s="4" t="s">
        <v>799</v>
      </c>
      <c r="D13399" s="4" t="n">
        <v>24</v>
      </c>
      <c r="E13399" s="8" t="s">
        <v>459</v>
      </c>
      <c r="F13399" s="7" t="s">
        <v>783</v>
      </c>
    </row>
    <row r="13400" customFormat="false" ht="15" hidden="false" customHeight="false" outlineLevel="0" collapsed="false">
      <c r="A13400" s="4" t="str">
        <f aca="false">B13400&amp;"|"&amp;C13400</f>
        <v>tdbR00001162 Asn-GUU|24</v>
      </c>
      <c r="B13400" s="4" t="s">
        <v>220</v>
      </c>
      <c r="C13400" s="4" t="s">
        <v>800</v>
      </c>
      <c r="D13400" s="4" t="n">
        <v>25</v>
      </c>
      <c r="E13400" s="8" t="s">
        <v>459</v>
      </c>
      <c r="F13400" s="7" t="s">
        <v>783</v>
      </c>
    </row>
    <row r="13401" customFormat="false" ht="15" hidden="false" customHeight="false" outlineLevel="0" collapsed="false">
      <c r="A13401" s="4" t="str">
        <f aca="false">B13401&amp;"|"&amp;C13401</f>
        <v>tdbR00001162 Asn-GUU|25</v>
      </c>
      <c r="B13401" s="4" t="s">
        <v>220</v>
      </c>
      <c r="C13401" s="4" t="s">
        <v>801</v>
      </c>
      <c r="D13401" s="4" t="n">
        <v>26</v>
      </c>
      <c r="E13401" s="8" t="s">
        <v>772</v>
      </c>
      <c r="F13401" s="7" t="s">
        <v>783</v>
      </c>
    </row>
    <row r="13402" customFormat="false" ht="15" hidden="false" customHeight="false" outlineLevel="0" collapsed="false">
      <c r="A13402" s="4" t="str">
        <f aca="false">B13402&amp;"|"&amp;C13402</f>
        <v>tdbR00001162 Asn-GUU|26</v>
      </c>
      <c r="B13402" s="4" t="s">
        <v>220</v>
      </c>
      <c r="C13402" s="4" t="s">
        <v>802</v>
      </c>
      <c r="D13402" s="4" t="n">
        <v>27</v>
      </c>
      <c r="E13402" s="3" t="s">
        <v>459</v>
      </c>
      <c r="F13402" s="4" t="s">
        <v>803</v>
      </c>
    </row>
    <row r="13403" customFormat="false" ht="15" hidden="false" customHeight="false" outlineLevel="0" collapsed="false">
      <c r="A13403" s="4" t="str">
        <f aca="false">B13403&amp;"|"&amp;C13403</f>
        <v>tdbR00001162 Asn-GUU|27</v>
      </c>
      <c r="B13403" s="4" t="s">
        <v>220</v>
      </c>
      <c r="C13403" s="4" t="s">
        <v>804</v>
      </c>
      <c r="D13403" s="4" t="n">
        <v>28</v>
      </c>
      <c r="E13403" s="21" t="s">
        <v>777</v>
      </c>
      <c r="F13403" s="22" t="s">
        <v>805</v>
      </c>
    </row>
    <row r="13404" customFormat="false" ht="15" hidden="false" customHeight="false" outlineLevel="0" collapsed="false">
      <c r="A13404" s="4" t="str">
        <f aca="false">B13404&amp;"|"&amp;C13404</f>
        <v>tdbR00001162 Asn-GUU|28</v>
      </c>
      <c r="B13404" s="4" t="s">
        <v>220</v>
      </c>
      <c r="C13404" s="4" t="s">
        <v>806</v>
      </c>
      <c r="D13404" s="4" t="n">
        <v>29</v>
      </c>
      <c r="E13404" s="21" t="s">
        <v>459</v>
      </c>
      <c r="F13404" s="22" t="s">
        <v>805</v>
      </c>
    </row>
    <row r="13405" customFormat="false" ht="15" hidden="false" customHeight="false" outlineLevel="0" collapsed="false">
      <c r="A13405" s="4" t="str">
        <f aca="false">B13405&amp;"|"&amp;C13405</f>
        <v>tdbR00001162 Asn-GUU|29</v>
      </c>
      <c r="B13405" s="4" t="s">
        <v>220</v>
      </c>
      <c r="C13405" s="4" t="s">
        <v>807</v>
      </c>
      <c r="D13405" s="4" t="n">
        <v>30</v>
      </c>
      <c r="E13405" s="21" t="s">
        <v>772</v>
      </c>
      <c r="F13405" s="22" t="s">
        <v>805</v>
      </c>
    </row>
    <row r="13406" customFormat="false" ht="15" hidden="false" customHeight="false" outlineLevel="0" collapsed="false">
      <c r="A13406" s="4" t="str">
        <f aca="false">B13406&amp;"|"&amp;C13406</f>
        <v>tdbR00001162 Asn-GUU|30</v>
      </c>
      <c r="B13406" s="4" t="s">
        <v>220</v>
      </c>
      <c r="C13406" s="4" t="s">
        <v>808</v>
      </c>
      <c r="D13406" s="4" t="n">
        <v>31</v>
      </c>
      <c r="E13406" s="21" t="s">
        <v>459</v>
      </c>
      <c r="F13406" s="22" t="s">
        <v>805</v>
      </c>
    </row>
    <row r="13407" customFormat="false" ht="15" hidden="false" customHeight="false" outlineLevel="0" collapsed="false">
      <c r="A13407" s="4" t="str">
        <f aca="false">B13407&amp;"|"&amp;C13407</f>
        <v>tdbR00001162 Asn-GUU|31</v>
      </c>
      <c r="B13407" s="4" t="s">
        <v>220</v>
      </c>
      <c r="C13407" s="4" t="s">
        <v>809</v>
      </c>
      <c r="D13407" s="4" t="n">
        <v>32</v>
      </c>
      <c r="E13407" s="21" t="s">
        <v>780</v>
      </c>
      <c r="F13407" s="22" t="s">
        <v>805</v>
      </c>
    </row>
    <row r="13408" customFormat="false" ht="15" hidden="false" customHeight="false" outlineLevel="0" collapsed="false">
      <c r="A13408" s="4" t="str">
        <f aca="false">B13408&amp;"|"&amp;C13408</f>
        <v>tdbR00001162 Asn-GUU|32</v>
      </c>
      <c r="B13408" s="4" t="s">
        <v>220</v>
      </c>
      <c r="C13408" s="4" t="s">
        <v>810</v>
      </c>
      <c r="D13408" s="4" t="n">
        <v>33</v>
      </c>
      <c r="E13408" s="19" t="s">
        <v>772</v>
      </c>
      <c r="F13408" s="20" t="s">
        <v>811</v>
      </c>
    </row>
    <row r="13409" customFormat="false" ht="15" hidden="false" customHeight="false" outlineLevel="0" collapsed="false">
      <c r="A13409" s="4" t="str">
        <f aca="false">B13409&amp;"|"&amp;C13409</f>
        <v>tdbR00001162 Asn-GUU|33</v>
      </c>
      <c r="B13409" s="4" t="s">
        <v>220</v>
      </c>
      <c r="C13409" s="4" t="s">
        <v>812</v>
      </c>
      <c r="D13409" s="4" t="n">
        <v>34</v>
      </c>
      <c r="E13409" s="19" t="s">
        <v>777</v>
      </c>
      <c r="F13409" s="20" t="s">
        <v>811</v>
      </c>
    </row>
    <row r="13410" customFormat="false" ht="15" hidden="false" customHeight="false" outlineLevel="0" collapsed="false">
      <c r="A13410" s="4" t="str">
        <f aca="false">B13410&amp;"|"&amp;C13410</f>
        <v>tdbR00001162 Asn-GUU|34</v>
      </c>
      <c r="B13410" s="4" t="s">
        <v>220</v>
      </c>
      <c r="C13410" s="4" t="s">
        <v>813</v>
      </c>
      <c r="D13410" s="4" t="n">
        <v>35</v>
      </c>
      <c r="E13410" s="19" t="s">
        <v>459</v>
      </c>
      <c r="F13410" s="20" t="s">
        <v>811</v>
      </c>
    </row>
    <row r="13411" customFormat="false" ht="15" hidden="false" customHeight="false" outlineLevel="0" collapsed="false">
      <c r="A13411" s="4" t="str">
        <f aca="false">B13411&amp;"|"&amp;C13411</f>
        <v>tdbR00001162 Asn-GUU|35</v>
      </c>
      <c r="B13411" s="4" t="s">
        <v>220</v>
      </c>
      <c r="C13411" s="4" t="s">
        <v>814</v>
      </c>
      <c r="D13411" s="4" t="n">
        <v>36</v>
      </c>
      <c r="E13411" s="19" t="s">
        <v>777</v>
      </c>
      <c r="F13411" s="20" t="s">
        <v>811</v>
      </c>
    </row>
    <row r="13412" customFormat="false" ht="15" hidden="false" customHeight="false" outlineLevel="0" collapsed="false">
      <c r="A13412" s="4" t="str">
        <f aca="false">B13412&amp;"|"&amp;C13412</f>
        <v>tdbR00001162 Asn-GUU|36</v>
      </c>
      <c r="B13412" s="4" t="s">
        <v>220</v>
      </c>
      <c r="C13412" s="4" t="s">
        <v>815</v>
      </c>
      <c r="D13412" s="4" t="n">
        <v>37</v>
      </c>
      <c r="E13412" s="19" t="s">
        <v>777</v>
      </c>
      <c r="F13412" s="20" t="s">
        <v>811</v>
      </c>
    </row>
    <row r="13413" customFormat="false" ht="15" hidden="false" customHeight="false" outlineLevel="0" collapsed="false">
      <c r="A13413" s="4" t="str">
        <f aca="false">B13413&amp;"|"&amp;C13413</f>
        <v>tdbR00001162 Asn-GUU|37</v>
      </c>
      <c r="B13413" s="4" t="s">
        <v>220</v>
      </c>
      <c r="C13413" s="4" t="s">
        <v>816</v>
      </c>
      <c r="D13413" s="4" t="n">
        <v>38</v>
      </c>
      <c r="E13413" s="19" t="s">
        <v>780</v>
      </c>
      <c r="F13413" s="20" t="s">
        <v>811</v>
      </c>
    </row>
    <row r="13414" customFormat="false" ht="15" hidden="false" customHeight="false" outlineLevel="0" collapsed="false">
      <c r="A13414" s="4" t="str">
        <f aca="false">B13414&amp;"|"&amp;C13414</f>
        <v>tdbR00001162 Asn-GUU|38</v>
      </c>
      <c r="B13414" s="4" t="s">
        <v>220</v>
      </c>
      <c r="C13414" s="4" t="s">
        <v>817</v>
      </c>
      <c r="D13414" s="4" t="n">
        <v>39</v>
      </c>
      <c r="E13414" s="19" t="s">
        <v>780</v>
      </c>
      <c r="F13414" s="20" t="s">
        <v>811</v>
      </c>
    </row>
    <row r="13415" customFormat="false" ht="15" hidden="false" customHeight="false" outlineLevel="0" collapsed="false">
      <c r="A13415" s="4" t="str">
        <f aca="false">B13415&amp;"|"&amp;C13415</f>
        <v>tdbR00001162 Asn-GUU|39</v>
      </c>
      <c r="B13415" s="4" t="s">
        <v>220</v>
      </c>
      <c r="C13415" s="4" t="s">
        <v>818</v>
      </c>
      <c r="D13415" s="4" t="n">
        <v>40</v>
      </c>
      <c r="E13415" s="21" t="s">
        <v>777</v>
      </c>
      <c r="F13415" s="22" t="s">
        <v>805</v>
      </c>
    </row>
    <row r="13416" customFormat="false" ht="15" hidden="false" customHeight="false" outlineLevel="0" collapsed="false">
      <c r="A13416" s="4" t="str">
        <f aca="false">B13416&amp;"|"&amp;C13416</f>
        <v>tdbR00001162 Asn-GUU|40</v>
      </c>
      <c r="B13416" s="4" t="s">
        <v>220</v>
      </c>
      <c r="C13416" s="4" t="s">
        <v>819</v>
      </c>
      <c r="D13416" s="4" t="n">
        <v>41</v>
      </c>
      <c r="E13416" s="21" t="s">
        <v>772</v>
      </c>
      <c r="F13416" s="22" t="s">
        <v>805</v>
      </c>
    </row>
    <row r="13417" customFormat="false" ht="15" hidden="false" customHeight="false" outlineLevel="0" collapsed="false">
      <c r="A13417" s="4" t="str">
        <f aca="false">B13417&amp;"|"&amp;C13417</f>
        <v>tdbR00001162 Asn-GUU|41</v>
      </c>
      <c r="B13417" s="4" t="s">
        <v>220</v>
      </c>
      <c r="C13417" s="4" t="s">
        <v>820</v>
      </c>
      <c r="D13417" s="4" t="n">
        <v>42</v>
      </c>
      <c r="E13417" s="21" t="s">
        <v>459</v>
      </c>
      <c r="F13417" s="22" t="s">
        <v>805</v>
      </c>
    </row>
    <row r="13418" customFormat="false" ht="15" hidden="false" customHeight="false" outlineLevel="0" collapsed="false">
      <c r="A13418" s="4" t="str">
        <f aca="false">B13418&amp;"|"&amp;C13418</f>
        <v>tdbR00001162 Asn-GUU|42</v>
      </c>
      <c r="B13418" s="4" t="s">
        <v>220</v>
      </c>
      <c r="C13418" s="4" t="s">
        <v>821</v>
      </c>
      <c r="D13418" s="4" t="n">
        <v>43</v>
      </c>
      <c r="E13418" s="21" t="s">
        <v>772</v>
      </c>
      <c r="F13418" s="22" t="s">
        <v>805</v>
      </c>
    </row>
    <row r="13419" customFormat="false" ht="15" hidden="false" customHeight="false" outlineLevel="0" collapsed="false">
      <c r="A13419" s="4" t="str">
        <f aca="false">B13419&amp;"|"&amp;C13419</f>
        <v>tdbR00001162 Asn-GUU|43</v>
      </c>
      <c r="B13419" s="4" t="s">
        <v>220</v>
      </c>
      <c r="C13419" s="4" t="s">
        <v>822</v>
      </c>
      <c r="D13419" s="4" t="n">
        <v>44</v>
      </c>
      <c r="E13419" s="21" t="s">
        <v>780</v>
      </c>
      <c r="F13419" s="22" t="s">
        <v>805</v>
      </c>
    </row>
    <row r="13420" customFormat="false" ht="15" hidden="false" customHeight="false" outlineLevel="0" collapsed="false">
      <c r="A13420" s="4" t="str">
        <f aca="false">B13420&amp;"|"&amp;C13420</f>
        <v>tdbR00001162 Asn-GUU|44</v>
      </c>
      <c r="B13420" s="4" t="s">
        <v>220</v>
      </c>
      <c r="C13420" s="4" t="s">
        <v>823</v>
      </c>
      <c r="D13420" s="4" t="n">
        <v>45</v>
      </c>
      <c r="E13420" s="19" t="s">
        <v>780</v>
      </c>
      <c r="F13420" s="20" t="s">
        <v>824</v>
      </c>
    </row>
    <row r="13421" customFormat="false" ht="15" hidden="false" customHeight="false" outlineLevel="0" collapsed="false">
      <c r="A13421" s="4" t="str">
        <f aca="false">B13421&amp;"|"&amp;C13421</f>
        <v>tdbR00001162 Asn-GUU|45</v>
      </c>
      <c r="B13421" s="4" t="s">
        <v>220</v>
      </c>
      <c r="C13421" s="4" t="s">
        <v>825</v>
      </c>
      <c r="D13421" s="4" t="n">
        <v>46</v>
      </c>
      <c r="E13421" s="19" t="s">
        <v>459</v>
      </c>
      <c r="F13421" s="20" t="s">
        <v>824</v>
      </c>
    </row>
    <row r="13422" customFormat="false" ht="15" hidden="false" customHeight="false" outlineLevel="0" collapsed="false">
      <c r="A13422" s="4" t="str">
        <f aca="false">B13422&amp;"|"&amp;C13422</f>
        <v>tdbR00001162 Asn-GUU|46</v>
      </c>
      <c r="B13422" s="4" t="s">
        <v>220</v>
      </c>
      <c r="C13422" s="4" t="s">
        <v>826</v>
      </c>
      <c r="D13422" s="4" t="n">
        <v>47</v>
      </c>
      <c r="E13422" s="19" t="s">
        <v>780</v>
      </c>
      <c r="F13422" s="20" t="s">
        <v>824</v>
      </c>
    </row>
    <row r="13423" customFormat="false" ht="15" hidden="false" customHeight="false" outlineLevel="0" collapsed="false">
      <c r="A13423" s="4" t="str">
        <f aca="false">B13423&amp;"|"&amp;C13423</f>
        <v>tdbR00001162 Asn-GUU|47</v>
      </c>
      <c r="B13423" s="4" t="s">
        <v>220</v>
      </c>
      <c r="C13423" s="4" t="s">
        <v>827</v>
      </c>
      <c r="D13423" s="4" t="n">
        <v>48</v>
      </c>
      <c r="E13423" s="19" t="s">
        <v>777</v>
      </c>
      <c r="F13423" s="20" t="s">
        <v>824</v>
      </c>
    </row>
    <row r="13424" customFormat="false" ht="15" hidden="false" customHeight="false" outlineLevel="0" collapsed="false">
      <c r="A13424" s="4" t="str">
        <f aca="false">B13424&amp;"|"&amp;C13424</f>
        <v>tdbR00001162 Asn-GUU|48</v>
      </c>
      <c r="B13424" s="4" t="s">
        <v>220</v>
      </c>
      <c r="C13424" s="4" t="s">
        <v>828</v>
      </c>
      <c r="D13424" s="4" t="n">
        <v>49</v>
      </c>
      <c r="E13424" s="19" t="s">
        <v>772</v>
      </c>
      <c r="F13424" s="20" t="s">
        <v>824</v>
      </c>
    </row>
    <row r="13425" customFormat="false" ht="15" hidden="false" customHeight="false" outlineLevel="0" collapsed="false">
      <c r="A13425" s="4" t="str">
        <f aca="false">B13425&amp;"|"&amp;C13425</f>
        <v>tdbR00001162 Asn-GUU|49</v>
      </c>
      <c r="B13425" s="4" t="s">
        <v>220</v>
      </c>
      <c r="C13425" s="4" t="s">
        <v>829</v>
      </c>
      <c r="D13425" s="4" t="n">
        <v>50</v>
      </c>
      <c r="E13425" s="23" t="s">
        <v>459</v>
      </c>
      <c r="F13425" s="10" t="s">
        <v>830</v>
      </c>
    </row>
    <row r="13426" customFormat="false" ht="15" hidden="false" customHeight="false" outlineLevel="0" collapsed="false">
      <c r="A13426" s="4" t="str">
        <f aca="false">B13426&amp;"|"&amp;C13426</f>
        <v>tdbR00001162 Asn-GUU|50</v>
      </c>
      <c r="B13426" s="4" t="s">
        <v>220</v>
      </c>
      <c r="C13426" s="4" t="s">
        <v>831</v>
      </c>
      <c r="D13426" s="4" t="n">
        <v>51</v>
      </c>
      <c r="E13426" s="23" t="s">
        <v>777</v>
      </c>
      <c r="F13426" s="10" t="s">
        <v>830</v>
      </c>
    </row>
    <row r="13427" customFormat="false" ht="15" hidden="false" customHeight="false" outlineLevel="0" collapsed="false">
      <c r="A13427" s="4" t="str">
        <f aca="false">B13427&amp;"|"&amp;C13427</f>
        <v>tdbR00001162 Asn-GUU|51</v>
      </c>
      <c r="B13427" s="4" t="s">
        <v>220</v>
      </c>
      <c r="C13427" s="4" t="s">
        <v>832</v>
      </c>
      <c r="D13427" s="4" t="n">
        <v>52</v>
      </c>
      <c r="E13427" s="23" t="s">
        <v>459</v>
      </c>
      <c r="F13427" s="10" t="s">
        <v>830</v>
      </c>
    </row>
    <row r="13428" customFormat="false" ht="15" hidden="false" customHeight="false" outlineLevel="0" collapsed="false">
      <c r="A13428" s="4" t="str">
        <f aca="false">B13428&amp;"|"&amp;C13428</f>
        <v>tdbR00001162 Asn-GUU|52</v>
      </c>
      <c r="B13428" s="4" t="s">
        <v>220</v>
      </c>
      <c r="C13428" s="4" t="s">
        <v>833</v>
      </c>
      <c r="D13428" s="4" t="n">
        <v>53</v>
      </c>
      <c r="E13428" s="23" t="s">
        <v>780</v>
      </c>
      <c r="F13428" s="10" t="s">
        <v>830</v>
      </c>
    </row>
    <row r="13429" customFormat="false" ht="15" hidden="false" customHeight="false" outlineLevel="0" collapsed="false">
      <c r="A13429" s="4" t="str">
        <f aca="false">B13429&amp;"|"&amp;C13429</f>
        <v>tdbR00001162 Asn-GUU|53</v>
      </c>
      <c r="B13429" s="4" t="s">
        <v>220</v>
      </c>
      <c r="C13429" s="4" t="s">
        <v>834</v>
      </c>
      <c r="D13429" s="4" t="n">
        <v>54</v>
      </c>
      <c r="E13429" s="23" t="s">
        <v>459</v>
      </c>
      <c r="F13429" s="10" t="s">
        <v>830</v>
      </c>
    </row>
    <row r="13430" customFormat="false" ht="15" hidden="false" customHeight="false" outlineLevel="0" collapsed="false">
      <c r="A13430" s="4" t="str">
        <f aca="false">B13430&amp;"|"&amp;C13430</f>
        <v>tdbR00001162 Asn-GUU|54</v>
      </c>
      <c r="B13430" s="4" t="s">
        <v>220</v>
      </c>
      <c r="C13430" s="4" t="s">
        <v>835</v>
      </c>
      <c r="D13430" s="4" t="n">
        <v>55</v>
      </c>
      <c r="E13430" s="19" t="s">
        <v>777</v>
      </c>
      <c r="F13430" s="20" t="s">
        <v>836</v>
      </c>
    </row>
    <row r="13431" customFormat="false" ht="15" hidden="false" customHeight="false" outlineLevel="0" collapsed="false">
      <c r="A13431" s="4" t="str">
        <f aca="false">B13431&amp;"|"&amp;C13431</f>
        <v>tdbR00001162 Asn-GUU|55</v>
      </c>
      <c r="B13431" s="4" t="s">
        <v>220</v>
      </c>
      <c r="C13431" s="4" t="s">
        <v>837</v>
      </c>
      <c r="D13431" s="4" t="n">
        <v>56</v>
      </c>
      <c r="E13431" s="19" t="s">
        <v>777</v>
      </c>
      <c r="F13431" s="20" t="s">
        <v>836</v>
      </c>
    </row>
    <row r="13432" customFormat="false" ht="15" hidden="false" customHeight="false" outlineLevel="0" collapsed="false">
      <c r="A13432" s="4" t="str">
        <f aca="false">B13432&amp;"|"&amp;C13432</f>
        <v>tdbR00001162 Asn-GUU|56</v>
      </c>
      <c r="B13432" s="4" t="s">
        <v>220</v>
      </c>
      <c r="C13432" s="4" t="s">
        <v>838</v>
      </c>
      <c r="D13432" s="4" t="n">
        <v>57</v>
      </c>
      <c r="E13432" s="19" t="s">
        <v>772</v>
      </c>
      <c r="F13432" s="20" t="s">
        <v>836</v>
      </c>
    </row>
    <row r="13433" customFormat="false" ht="15" hidden="false" customHeight="false" outlineLevel="0" collapsed="false">
      <c r="A13433" s="4" t="str">
        <f aca="false">B13433&amp;"|"&amp;C13433</f>
        <v>tdbR00001162 Asn-GUU|57</v>
      </c>
      <c r="B13433" s="4" t="s">
        <v>220</v>
      </c>
      <c r="C13433" s="4" t="s">
        <v>839</v>
      </c>
      <c r="D13433" s="4" t="n">
        <v>58</v>
      </c>
      <c r="E13433" s="19" t="s">
        <v>780</v>
      </c>
      <c r="F13433" s="20" t="s">
        <v>836</v>
      </c>
    </row>
    <row r="13434" customFormat="false" ht="15" hidden="false" customHeight="false" outlineLevel="0" collapsed="false">
      <c r="A13434" s="4" t="str">
        <f aca="false">B13434&amp;"|"&amp;C13434</f>
        <v>tdbR00001162 Asn-GUU|58</v>
      </c>
      <c r="B13434" s="4" t="s">
        <v>220</v>
      </c>
      <c r="C13434" s="4" t="s">
        <v>840</v>
      </c>
      <c r="D13434" s="4" t="n">
        <v>59</v>
      </c>
      <c r="E13434" s="19" t="s">
        <v>780</v>
      </c>
      <c r="F13434" s="20" t="s">
        <v>836</v>
      </c>
    </row>
    <row r="13435" customFormat="false" ht="15" hidden="false" customHeight="false" outlineLevel="0" collapsed="false">
      <c r="A13435" s="4" t="str">
        <f aca="false">B13435&amp;"|"&amp;C13435</f>
        <v>tdbR00001162 Asn-GUU|59</v>
      </c>
      <c r="B13435" s="4" t="s">
        <v>220</v>
      </c>
      <c r="C13435" s="4" t="s">
        <v>841</v>
      </c>
      <c r="D13435" s="4" t="n">
        <v>60</v>
      </c>
      <c r="E13435" s="19" t="s">
        <v>772</v>
      </c>
      <c r="F13435" s="20" t="s">
        <v>836</v>
      </c>
    </row>
    <row r="13436" customFormat="false" ht="15" hidden="false" customHeight="false" outlineLevel="0" collapsed="false">
      <c r="A13436" s="4" t="str">
        <f aca="false">B13436&amp;"|"&amp;C13436</f>
        <v>tdbR00001162 Asn-GUU|60</v>
      </c>
      <c r="B13436" s="4" t="s">
        <v>220</v>
      </c>
      <c r="C13436" s="4" t="s">
        <v>842</v>
      </c>
      <c r="D13436" s="4" t="n">
        <v>61</v>
      </c>
      <c r="E13436" s="19" t="s">
        <v>772</v>
      </c>
      <c r="F13436" s="20" t="s">
        <v>836</v>
      </c>
    </row>
    <row r="13437" customFormat="false" ht="15" hidden="false" customHeight="false" outlineLevel="0" collapsed="false">
      <c r="A13437" s="4" t="str">
        <f aca="false">B13437&amp;"|"&amp;C13437</f>
        <v>tdbR00001162 Asn-GUU|61</v>
      </c>
      <c r="B13437" s="4" t="s">
        <v>220</v>
      </c>
      <c r="C13437" s="4" t="s">
        <v>843</v>
      </c>
      <c r="D13437" s="4" t="n">
        <v>62</v>
      </c>
      <c r="E13437" s="23" t="s">
        <v>772</v>
      </c>
      <c r="F13437" s="10" t="s">
        <v>830</v>
      </c>
    </row>
    <row r="13438" customFormat="false" ht="15" hidden="false" customHeight="false" outlineLevel="0" collapsed="false">
      <c r="A13438" s="4" t="str">
        <f aca="false">B13438&amp;"|"&amp;C13438</f>
        <v>tdbR00001162 Asn-GUU|62</v>
      </c>
      <c r="B13438" s="4" t="s">
        <v>220</v>
      </c>
      <c r="C13438" s="4" t="s">
        <v>844</v>
      </c>
      <c r="D13438" s="4" t="n">
        <v>63</v>
      </c>
      <c r="E13438" s="23" t="s">
        <v>777</v>
      </c>
      <c r="F13438" s="10" t="s">
        <v>830</v>
      </c>
    </row>
    <row r="13439" customFormat="false" ht="15" hidden="false" customHeight="false" outlineLevel="0" collapsed="false">
      <c r="A13439" s="4" t="str">
        <f aca="false">B13439&amp;"|"&amp;C13439</f>
        <v>tdbR00001162 Asn-GUU|63</v>
      </c>
      <c r="B13439" s="4" t="s">
        <v>220</v>
      </c>
      <c r="C13439" s="4" t="s">
        <v>845</v>
      </c>
      <c r="D13439" s="4" t="n">
        <v>64</v>
      </c>
      <c r="E13439" s="23" t="s">
        <v>772</v>
      </c>
      <c r="F13439" s="10" t="s">
        <v>830</v>
      </c>
    </row>
    <row r="13440" customFormat="false" ht="15" hidden="false" customHeight="false" outlineLevel="0" collapsed="false">
      <c r="A13440" s="4" t="str">
        <f aca="false">B13440&amp;"|"&amp;C13440</f>
        <v>tdbR00001162 Asn-GUU|64</v>
      </c>
      <c r="B13440" s="4" t="s">
        <v>220</v>
      </c>
      <c r="C13440" s="4" t="s">
        <v>846</v>
      </c>
      <c r="D13440" s="4" t="n">
        <v>65</v>
      </c>
      <c r="E13440" s="23" t="s">
        <v>780</v>
      </c>
      <c r="F13440" s="10" t="s">
        <v>830</v>
      </c>
    </row>
    <row r="13441" customFormat="false" ht="15" hidden="false" customHeight="false" outlineLevel="0" collapsed="false">
      <c r="A13441" s="4" t="str">
        <f aca="false">B13441&amp;"|"&amp;C13441</f>
        <v>tdbR00001162 Asn-GUU|65</v>
      </c>
      <c r="B13441" s="4" t="s">
        <v>220</v>
      </c>
      <c r="C13441" s="4" t="s">
        <v>847</v>
      </c>
      <c r="D13441" s="4" t="n">
        <v>66</v>
      </c>
      <c r="E13441" s="23" t="s">
        <v>772</v>
      </c>
      <c r="F13441" s="10" t="s">
        <v>830</v>
      </c>
    </row>
    <row r="13442" customFormat="false" ht="15" hidden="false" customHeight="false" outlineLevel="0" collapsed="false">
      <c r="A13442" s="4" t="str">
        <f aca="false">B13442&amp;"|"&amp;C13442</f>
        <v>tdbR00001162 Asn-GUU|66</v>
      </c>
      <c r="B13442" s="4" t="s">
        <v>220</v>
      </c>
      <c r="C13442" s="4" t="s">
        <v>848</v>
      </c>
      <c r="D13442" s="4" t="n">
        <v>67</v>
      </c>
      <c r="E13442" s="17" t="s">
        <v>777</v>
      </c>
      <c r="F13442" s="18" t="s">
        <v>768</v>
      </c>
    </row>
    <row r="13443" customFormat="false" ht="15" hidden="false" customHeight="false" outlineLevel="0" collapsed="false">
      <c r="A13443" s="4" t="str">
        <f aca="false">B13443&amp;"|"&amp;C13443</f>
        <v>tdbR00001162 Asn-GUU|67</v>
      </c>
      <c r="B13443" s="4" t="s">
        <v>220</v>
      </c>
      <c r="C13443" s="4" t="s">
        <v>849</v>
      </c>
      <c r="D13443" s="4" t="n">
        <v>68</v>
      </c>
      <c r="E13443" s="17" t="s">
        <v>459</v>
      </c>
      <c r="F13443" s="18" t="s">
        <v>768</v>
      </c>
    </row>
    <row r="13444" customFormat="false" ht="15" hidden="false" customHeight="false" outlineLevel="0" collapsed="false">
      <c r="A13444" s="4" t="str">
        <f aca="false">B13444&amp;"|"&amp;C13444</f>
        <v>tdbR00001162 Asn-GUU|68</v>
      </c>
      <c r="B13444" s="4" t="s">
        <v>220</v>
      </c>
      <c r="C13444" s="4" t="s">
        <v>850</v>
      </c>
      <c r="D13444" s="4" t="n">
        <v>69</v>
      </c>
      <c r="E13444" s="17" t="s">
        <v>459</v>
      </c>
      <c r="F13444" s="18" t="s">
        <v>768</v>
      </c>
    </row>
    <row r="13445" customFormat="false" ht="15" hidden="false" customHeight="false" outlineLevel="0" collapsed="false">
      <c r="A13445" s="4" t="str">
        <f aca="false">B13445&amp;"|"&amp;C13445</f>
        <v>tdbR00001162 Asn-GUU|69</v>
      </c>
      <c r="B13445" s="4" t="s">
        <v>220</v>
      </c>
      <c r="C13445" s="4" t="s">
        <v>851</v>
      </c>
      <c r="D13445" s="4" t="n">
        <v>70</v>
      </c>
      <c r="E13445" s="17" t="s">
        <v>459</v>
      </c>
      <c r="F13445" s="18" t="s">
        <v>768</v>
      </c>
    </row>
    <row r="13446" customFormat="false" ht="15" hidden="false" customHeight="false" outlineLevel="0" collapsed="false">
      <c r="A13446" s="4" t="str">
        <f aca="false">B13446&amp;"|"&amp;C13446</f>
        <v>tdbR00001162 Asn-GUU|70</v>
      </c>
      <c r="B13446" s="4" t="s">
        <v>220</v>
      </c>
      <c r="C13446" s="4" t="s">
        <v>852</v>
      </c>
      <c r="D13446" s="4" t="n">
        <v>71</v>
      </c>
      <c r="E13446" s="17" t="s">
        <v>459</v>
      </c>
      <c r="F13446" s="18" t="s">
        <v>768</v>
      </c>
    </row>
    <row r="13447" customFormat="false" ht="15" hidden="false" customHeight="false" outlineLevel="0" collapsed="false">
      <c r="A13447" s="4" t="str">
        <f aca="false">B13447&amp;"|"&amp;C13447</f>
        <v>tdbR00001162 Asn-GUU|71</v>
      </c>
      <c r="B13447" s="4" t="s">
        <v>220</v>
      </c>
      <c r="C13447" s="4" t="s">
        <v>853</v>
      </c>
      <c r="D13447" s="4" t="n">
        <v>72</v>
      </c>
      <c r="E13447" s="17" t="s">
        <v>777</v>
      </c>
      <c r="F13447" s="18" t="s">
        <v>768</v>
      </c>
    </row>
    <row r="13448" customFormat="false" ht="15" hidden="false" customHeight="false" outlineLevel="0" collapsed="false">
      <c r="A13448" s="4" t="str">
        <f aca="false">B13448&amp;"|"&amp;C13448</f>
        <v>tdbR00001162 Asn-GUU|72</v>
      </c>
      <c r="B13448" s="4" t="s">
        <v>220</v>
      </c>
      <c r="C13448" s="4" t="s">
        <v>854</v>
      </c>
      <c r="D13448" s="4" t="n">
        <v>73</v>
      </c>
      <c r="E13448" s="17" t="s">
        <v>772</v>
      </c>
      <c r="F13448" s="18" t="s">
        <v>768</v>
      </c>
    </row>
    <row r="13449" customFormat="false" ht="15" hidden="false" customHeight="false" outlineLevel="0" collapsed="false">
      <c r="A13449" s="4" t="str">
        <f aca="false">B13449&amp;"|"&amp;C13449</f>
        <v>tdbR00001163 Arg-UCU|1</v>
      </c>
      <c r="B13449" s="4" t="s">
        <v>221</v>
      </c>
      <c r="C13449" s="4" t="s">
        <v>767</v>
      </c>
      <c r="D13449" s="4" t="n">
        <v>1</v>
      </c>
      <c r="E13449" s="17" t="s">
        <v>459</v>
      </c>
      <c r="F13449" s="18" t="s">
        <v>768</v>
      </c>
    </row>
    <row r="13450" customFormat="false" ht="15" hidden="false" customHeight="false" outlineLevel="0" collapsed="false">
      <c r="A13450" s="4" t="str">
        <f aca="false">B13450&amp;"|"&amp;C13450</f>
        <v>tdbR00001163 Arg-UCU|2</v>
      </c>
      <c r="B13450" s="4" t="s">
        <v>221</v>
      </c>
      <c r="C13450" s="4" t="s">
        <v>769</v>
      </c>
      <c r="D13450" s="4" t="n">
        <v>2</v>
      </c>
      <c r="E13450" s="17" t="s">
        <v>772</v>
      </c>
      <c r="F13450" s="18" t="s">
        <v>768</v>
      </c>
    </row>
    <row r="13451" customFormat="false" ht="15" hidden="false" customHeight="false" outlineLevel="0" collapsed="false">
      <c r="A13451" s="4" t="str">
        <f aca="false">B13451&amp;"|"&amp;C13451</f>
        <v>tdbR00001163 Arg-UCU|3</v>
      </c>
      <c r="B13451" s="4" t="s">
        <v>221</v>
      </c>
      <c r="C13451" s="4" t="s">
        <v>770</v>
      </c>
      <c r="D13451" s="4" t="n">
        <v>3</v>
      </c>
      <c r="E13451" s="17" t="s">
        <v>777</v>
      </c>
      <c r="F13451" s="18" t="s">
        <v>768</v>
      </c>
    </row>
    <row r="13452" customFormat="false" ht="15" hidden="false" customHeight="false" outlineLevel="0" collapsed="false">
      <c r="A13452" s="4" t="str">
        <f aca="false">B13452&amp;"|"&amp;C13452</f>
        <v>tdbR00001163 Arg-UCU|4</v>
      </c>
      <c r="B13452" s="4" t="s">
        <v>221</v>
      </c>
      <c r="C13452" s="4" t="s">
        <v>771</v>
      </c>
      <c r="D13452" s="4" t="n">
        <v>4</v>
      </c>
      <c r="E13452" s="17" t="s">
        <v>772</v>
      </c>
      <c r="F13452" s="18" t="s">
        <v>768</v>
      </c>
    </row>
    <row r="13453" customFormat="false" ht="15" hidden="false" customHeight="false" outlineLevel="0" collapsed="false">
      <c r="A13453" s="4" t="str">
        <f aca="false">B13453&amp;"|"&amp;C13453</f>
        <v>tdbR00001163 Arg-UCU|5</v>
      </c>
      <c r="B13453" s="4" t="s">
        <v>221</v>
      </c>
      <c r="C13453" s="4" t="s">
        <v>773</v>
      </c>
      <c r="D13453" s="4" t="n">
        <v>5</v>
      </c>
      <c r="E13453" s="17" t="s">
        <v>459</v>
      </c>
      <c r="F13453" s="18" t="s">
        <v>768</v>
      </c>
    </row>
    <row r="13454" customFormat="false" ht="15" hidden="false" customHeight="false" outlineLevel="0" collapsed="false">
      <c r="A13454" s="4" t="str">
        <f aca="false">B13454&amp;"|"&amp;C13454</f>
        <v>tdbR00001163 Arg-UCU|6</v>
      </c>
      <c r="B13454" s="4" t="s">
        <v>221</v>
      </c>
      <c r="C13454" s="4" t="s">
        <v>774</v>
      </c>
      <c r="D13454" s="4" t="n">
        <v>6</v>
      </c>
      <c r="E13454" s="17" t="s">
        <v>772</v>
      </c>
      <c r="F13454" s="18" t="s">
        <v>768</v>
      </c>
    </row>
    <row r="13455" customFormat="false" ht="15" hidden="false" customHeight="false" outlineLevel="0" collapsed="false">
      <c r="A13455" s="4" t="str">
        <f aca="false">B13455&amp;"|"&amp;C13455</f>
        <v>tdbR00001163 Arg-UCU|7</v>
      </c>
      <c r="B13455" s="4" t="s">
        <v>221</v>
      </c>
      <c r="C13455" s="4" t="s">
        <v>775</v>
      </c>
      <c r="D13455" s="4" t="n">
        <v>7</v>
      </c>
      <c r="E13455" s="17" t="s">
        <v>459</v>
      </c>
      <c r="F13455" s="18" t="s">
        <v>768</v>
      </c>
    </row>
    <row r="13456" customFormat="false" ht="15" hidden="false" customHeight="false" outlineLevel="0" collapsed="false">
      <c r="A13456" s="4" t="str">
        <f aca="false">B13456&amp;"|"&amp;C13456</f>
        <v>tdbR00001163 Arg-UCU|8</v>
      </c>
      <c r="B13456" s="4" t="s">
        <v>221</v>
      </c>
      <c r="C13456" s="4" t="s">
        <v>776</v>
      </c>
      <c r="D13456" s="4" t="n">
        <v>8</v>
      </c>
      <c r="E13456" s="3" t="s">
        <v>777</v>
      </c>
      <c r="F13456" s="4" t="s">
        <v>778</v>
      </c>
    </row>
    <row r="13457" customFormat="false" ht="15" hidden="false" customHeight="false" outlineLevel="0" collapsed="false">
      <c r="A13457" s="4" t="str">
        <f aca="false">B13457&amp;"|"&amp;C13457</f>
        <v>tdbR00001163 Arg-UCU|9</v>
      </c>
      <c r="B13457" s="4" t="s">
        <v>221</v>
      </c>
      <c r="C13457" s="4" t="s">
        <v>779</v>
      </c>
      <c r="D13457" s="4" t="n">
        <v>9</v>
      </c>
      <c r="E13457" s="3" t="s">
        <v>459</v>
      </c>
      <c r="F13457" s="4" t="s">
        <v>781</v>
      </c>
    </row>
    <row r="13458" customFormat="false" ht="15" hidden="false" customHeight="false" outlineLevel="0" collapsed="false">
      <c r="A13458" s="4" t="str">
        <f aca="false">B13458&amp;"|"&amp;C13458</f>
        <v>tdbR00001163 Arg-UCU|10</v>
      </c>
      <c r="B13458" s="4" t="s">
        <v>221</v>
      </c>
      <c r="C13458" s="4" t="s">
        <v>782</v>
      </c>
      <c r="D13458" s="4" t="n">
        <v>10</v>
      </c>
      <c r="E13458" s="8" t="s">
        <v>459</v>
      </c>
      <c r="F13458" s="7" t="s">
        <v>783</v>
      </c>
    </row>
    <row r="13459" customFormat="false" ht="15" hidden="false" customHeight="false" outlineLevel="0" collapsed="false">
      <c r="A13459" s="4" t="str">
        <f aca="false">B13459&amp;"|"&amp;C13459</f>
        <v>tdbR00001163 Arg-UCU|11</v>
      </c>
      <c r="B13459" s="4" t="s">
        <v>221</v>
      </c>
      <c r="C13459" s="4" t="s">
        <v>784</v>
      </c>
      <c r="D13459" s="4" t="n">
        <v>11</v>
      </c>
      <c r="E13459" s="8" t="s">
        <v>772</v>
      </c>
      <c r="F13459" s="7" t="s">
        <v>783</v>
      </c>
    </row>
    <row r="13460" customFormat="false" ht="15" hidden="false" customHeight="false" outlineLevel="0" collapsed="false">
      <c r="A13460" s="4" t="str">
        <f aca="false">B13460&amp;"|"&amp;C13460</f>
        <v>tdbR00001163 Arg-UCU|12</v>
      </c>
      <c r="B13460" s="4" t="s">
        <v>221</v>
      </c>
      <c r="C13460" s="4" t="s">
        <v>785</v>
      </c>
      <c r="D13460" s="4" t="n">
        <v>12</v>
      </c>
      <c r="E13460" s="8" t="s">
        <v>459</v>
      </c>
      <c r="F13460" s="7" t="s">
        <v>783</v>
      </c>
    </row>
    <row r="13461" customFormat="false" ht="15" hidden="false" customHeight="false" outlineLevel="0" collapsed="false">
      <c r="A13461" s="4" t="str">
        <f aca="false">B13461&amp;"|"&amp;C13461</f>
        <v>tdbR00001163 Arg-UCU|13</v>
      </c>
      <c r="B13461" s="4" t="s">
        <v>221</v>
      </c>
      <c r="C13461" s="4" t="s">
        <v>786</v>
      </c>
      <c r="D13461" s="4" t="n">
        <v>13</v>
      </c>
      <c r="E13461" s="8" t="s">
        <v>777</v>
      </c>
      <c r="F13461" s="7" t="s">
        <v>783</v>
      </c>
    </row>
    <row r="13462" customFormat="false" ht="15" hidden="false" customHeight="false" outlineLevel="0" collapsed="false">
      <c r="A13462" s="4" t="str">
        <f aca="false">B13462&amp;"|"&amp;C13462</f>
        <v>tdbR00001163 Arg-UCU|14</v>
      </c>
      <c r="B13462" s="4" t="s">
        <v>221</v>
      </c>
      <c r="C13462" s="4" t="s">
        <v>787</v>
      </c>
      <c r="D13462" s="4" t="n">
        <v>14</v>
      </c>
      <c r="E13462" s="19" t="s">
        <v>780</v>
      </c>
      <c r="F13462" s="20" t="s">
        <v>788</v>
      </c>
    </row>
    <row r="13463" customFormat="false" ht="15" hidden="false" customHeight="false" outlineLevel="0" collapsed="false">
      <c r="A13463" s="4" t="str">
        <f aca="false">B13463&amp;"|"&amp;C13463</f>
        <v>tdbR00001163 Arg-UCU|15</v>
      </c>
      <c r="B13463" s="4" t="s">
        <v>221</v>
      </c>
      <c r="C13463" s="4" t="s">
        <v>789</v>
      </c>
      <c r="D13463" s="4" t="n">
        <v>15</v>
      </c>
      <c r="E13463" s="19" t="s">
        <v>780</v>
      </c>
      <c r="F13463" s="20" t="s">
        <v>788</v>
      </c>
    </row>
    <row r="13464" customFormat="false" ht="15" hidden="false" customHeight="false" outlineLevel="0" collapsed="false">
      <c r="A13464" s="4" t="str">
        <f aca="false">B13464&amp;"|"&amp;C13464</f>
        <v>tdbR00001163 Arg-UCU|16</v>
      </c>
      <c r="B13464" s="4" t="s">
        <v>221</v>
      </c>
      <c r="C13464" s="4" t="s">
        <v>790</v>
      </c>
      <c r="D13464" s="4" t="n">
        <v>16</v>
      </c>
      <c r="E13464" s="19" t="s">
        <v>777</v>
      </c>
      <c r="F13464" s="20" t="s">
        <v>788</v>
      </c>
    </row>
    <row r="13465" customFormat="false" ht="15" hidden="false" customHeight="false" outlineLevel="0" collapsed="false">
      <c r="A13465" s="4" t="str">
        <f aca="false">B13465&amp;"|"&amp;C13465</f>
        <v>tdbR00001163 Arg-UCU|18</v>
      </c>
      <c r="B13465" s="4" t="s">
        <v>221</v>
      </c>
      <c r="C13465" s="4" t="s">
        <v>793</v>
      </c>
      <c r="D13465" s="4" t="n">
        <v>17</v>
      </c>
      <c r="E13465" s="19" t="s">
        <v>459</v>
      </c>
      <c r="F13465" s="20" t="s">
        <v>788</v>
      </c>
    </row>
    <row r="13466" customFormat="false" ht="15" hidden="false" customHeight="false" outlineLevel="0" collapsed="false">
      <c r="A13466" s="4" t="str">
        <f aca="false">B13466&amp;"|"&amp;C13466</f>
        <v>tdbR00001163 Arg-UCU|19</v>
      </c>
      <c r="B13466" s="4" t="s">
        <v>221</v>
      </c>
      <c r="C13466" s="4" t="s">
        <v>794</v>
      </c>
      <c r="D13466" s="4" t="n">
        <v>18</v>
      </c>
      <c r="E13466" s="19" t="s">
        <v>459</v>
      </c>
      <c r="F13466" s="20" t="s">
        <v>788</v>
      </c>
    </row>
    <row r="13467" customFormat="false" ht="15" hidden="false" customHeight="false" outlineLevel="0" collapsed="false">
      <c r="A13467" s="4" t="str">
        <f aca="false">B13467&amp;"|"&amp;C13467</f>
        <v>tdbR00001163 Arg-UCU|20</v>
      </c>
      <c r="B13467" s="4" t="s">
        <v>221</v>
      </c>
      <c r="C13467" s="4" t="s">
        <v>795</v>
      </c>
      <c r="D13467" s="4" t="n">
        <v>19</v>
      </c>
      <c r="E13467" s="19" t="s">
        <v>772</v>
      </c>
      <c r="F13467" s="20" t="s">
        <v>788</v>
      </c>
    </row>
    <row r="13468" customFormat="false" ht="15" hidden="false" customHeight="false" outlineLevel="0" collapsed="false">
      <c r="A13468" s="4" t="str">
        <f aca="false">B13468&amp;"|"&amp;C13468</f>
        <v>tdbR00001163 Arg-UCU|21</v>
      </c>
      <c r="B13468" s="4" t="s">
        <v>221</v>
      </c>
      <c r="C13468" s="4" t="s">
        <v>797</v>
      </c>
      <c r="D13468" s="4" t="n">
        <v>20</v>
      </c>
      <c r="E13468" s="19" t="s">
        <v>780</v>
      </c>
      <c r="F13468" s="20" t="s">
        <v>788</v>
      </c>
    </row>
    <row r="13469" customFormat="false" ht="15" hidden="false" customHeight="false" outlineLevel="0" collapsed="false">
      <c r="A13469" s="4" t="str">
        <f aca="false">B13469&amp;"|"&amp;C13469</f>
        <v>tdbR00001163 Arg-UCU|22</v>
      </c>
      <c r="B13469" s="4" t="s">
        <v>221</v>
      </c>
      <c r="C13469" s="4" t="s">
        <v>798</v>
      </c>
      <c r="D13469" s="4" t="n">
        <v>21</v>
      </c>
      <c r="E13469" s="8" t="s">
        <v>780</v>
      </c>
      <c r="F13469" s="7" t="s">
        <v>783</v>
      </c>
    </row>
    <row r="13470" customFormat="false" ht="15" hidden="false" customHeight="false" outlineLevel="0" collapsed="false">
      <c r="A13470" s="4" t="str">
        <f aca="false">B13470&amp;"|"&amp;C13470</f>
        <v>tdbR00001163 Arg-UCU|23</v>
      </c>
      <c r="B13470" s="4" t="s">
        <v>221</v>
      </c>
      <c r="C13470" s="4" t="s">
        <v>799</v>
      </c>
      <c r="D13470" s="4" t="n">
        <v>22</v>
      </c>
      <c r="E13470" s="8" t="s">
        <v>772</v>
      </c>
      <c r="F13470" s="7" t="s">
        <v>783</v>
      </c>
    </row>
    <row r="13471" customFormat="false" ht="15" hidden="false" customHeight="false" outlineLevel="0" collapsed="false">
      <c r="A13471" s="4" t="str">
        <f aca="false">B13471&amp;"|"&amp;C13471</f>
        <v>tdbR00001163 Arg-UCU|24</v>
      </c>
      <c r="B13471" s="4" t="s">
        <v>221</v>
      </c>
      <c r="C13471" s="4" t="s">
        <v>800</v>
      </c>
      <c r="D13471" s="4" t="n">
        <v>23</v>
      </c>
      <c r="E13471" s="8" t="s">
        <v>459</v>
      </c>
      <c r="F13471" s="7" t="s">
        <v>783</v>
      </c>
    </row>
    <row r="13472" customFormat="false" ht="15" hidden="false" customHeight="false" outlineLevel="0" collapsed="false">
      <c r="A13472" s="4" t="str">
        <f aca="false">B13472&amp;"|"&amp;C13472</f>
        <v>tdbR00001163 Arg-UCU|25</v>
      </c>
      <c r="B13472" s="4" t="s">
        <v>221</v>
      </c>
      <c r="C13472" s="4" t="s">
        <v>801</v>
      </c>
      <c r="D13472" s="4" t="n">
        <v>24</v>
      </c>
      <c r="E13472" s="8" t="s">
        <v>772</v>
      </c>
      <c r="F13472" s="7" t="s">
        <v>783</v>
      </c>
    </row>
    <row r="13473" customFormat="false" ht="15" hidden="false" customHeight="false" outlineLevel="0" collapsed="false">
      <c r="A13473" s="4" t="str">
        <f aca="false">B13473&amp;"|"&amp;C13473</f>
        <v>tdbR00001163 Arg-UCU|26</v>
      </c>
      <c r="B13473" s="4" t="s">
        <v>221</v>
      </c>
      <c r="C13473" s="4" t="s">
        <v>802</v>
      </c>
      <c r="D13473" s="4" t="n">
        <v>25</v>
      </c>
      <c r="E13473" s="3" t="s">
        <v>459</v>
      </c>
      <c r="F13473" s="4" t="s">
        <v>803</v>
      </c>
    </row>
    <row r="13474" customFormat="false" ht="15" hidden="false" customHeight="false" outlineLevel="0" collapsed="false">
      <c r="A13474" s="4" t="str">
        <f aca="false">B13474&amp;"|"&amp;C13474</f>
        <v>tdbR00001163 Arg-UCU|27</v>
      </c>
      <c r="B13474" s="4" t="s">
        <v>221</v>
      </c>
      <c r="C13474" s="4" t="s">
        <v>804</v>
      </c>
      <c r="D13474" s="4" t="n">
        <v>26</v>
      </c>
      <c r="E13474" s="21" t="s">
        <v>777</v>
      </c>
      <c r="F13474" s="22" t="s">
        <v>805</v>
      </c>
    </row>
    <row r="13475" customFormat="false" ht="15" hidden="false" customHeight="false" outlineLevel="0" collapsed="false">
      <c r="A13475" s="4" t="str">
        <f aca="false">B13475&amp;"|"&amp;C13475</f>
        <v>tdbR00001163 Arg-UCU|28</v>
      </c>
      <c r="B13475" s="4" t="s">
        <v>221</v>
      </c>
      <c r="C13475" s="4" t="s">
        <v>806</v>
      </c>
      <c r="D13475" s="4" t="n">
        <v>27</v>
      </c>
      <c r="E13475" s="21" t="s">
        <v>772</v>
      </c>
      <c r="F13475" s="22" t="s">
        <v>805</v>
      </c>
    </row>
    <row r="13476" customFormat="false" ht="15" hidden="false" customHeight="false" outlineLevel="0" collapsed="false">
      <c r="A13476" s="4" t="str">
        <f aca="false">B13476&amp;"|"&amp;C13476</f>
        <v>tdbR00001163 Arg-UCU|29</v>
      </c>
      <c r="B13476" s="4" t="s">
        <v>221</v>
      </c>
      <c r="C13476" s="4" t="s">
        <v>807</v>
      </c>
      <c r="D13476" s="4" t="n">
        <v>28</v>
      </c>
      <c r="E13476" s="21" t="s">
        <v>777</v>
      </c>
      <c r="F13476" s="22" t="s">
        <v>805</v>
      </c>
    </row>
    <row r="13477" customFormat="false" ht="15" hidden="false" customHeight="false" outlineLevel="0" collapsed="false">
      <c r="A13477" s="4" t="str">
        <f aca="false">B13477&amp;"|"&amp;C13477</f>
        <v>tdbR00001163 Arg-UCU|30</v>
      </c>
      <c r="B13477" s="4" t="s">
        <v>221</v>
      </c>
      <c r="C13477" s="4" t="s">
        <v>808</v>
      </c>
      <c r="D13477" s="4" t="n">
        <v>29</v>
      </c>
      <c r="E13477" s="21" t="s">
        <v>459</v>
      </c>
      <c r="F13477" s="22" t="s">
        <v>805</v>
      </c>
    </row>
    <row r="13478" customFormat="false" ht="15" hidden="false" customHeight="false" outlineLevel="0" collapsed="false">
      <c r="A13478" s="4" t="str">
        <f aca="false">B13478&amp;"|"&amp;C13478</f>
        <v>tdbR00001163 Arg-UCU|31</v>
      </c>
      <c r="B13478" s="4" t="s">
        <v>221</v>
      </c>
      <c r="C13478" s="4" t="s">
        <v>809</v>
      </c>
      <c r="D13478" s="4" t="n">
        <v>30</v>
      </c>
      <c r="E13478" s="21" t="s">
        <v>780</v>
      </c>
      <c r="F13478" s="22" t="s">
        <v>805</v>
      </c>
    </row>
    <row r="13479" customFormat="false" ht="15" hidden="false" customHeight="false" outlineLevel="0" collapsed="false">
      <c r="A13479" s="4" t="str">
        <f aca="false">B13479&amp;"|"&amp;C13479</f>
        <v>tdbR00001163 Arg-UCU|32</v>
      </c>
      <c r="B13479" s="4" t="s">
        <v>221</v>
      </c>
      <c r="C13479" s="4" t="s">
        <v>810</v>
      </c>
      <c r="D13479" s="4" t="n">
        <v>31</v>
      </c>
      <c r="E13479" s="19" t="s">
        <v>772</v>
      </c>
      <c r="F13479" s="20" t="s">
        <v>811</v>
      </c>
    </row>
    <row r="13480" customFormat="false" ht="15" hidden="false" customHeight="false" outlineLevel="0" collapsed="false">
      <c r="A13480" s="4" t="str">
        <f aca="false">B13480&amp;"|"&amp;C13480</f>
        <v>tdbR00001163 Arg-UCU|33</v>
      </c>
      <c r="B13480" s="4" t="s">
        <v>221</v>
      </c>
      <c r="C13480" s="4" t="s">
        <v>812</v>
      </c>
      <c r="D13480" s="4" t="n">
        <v>32</v>
      </c>
      <c r="E13480" s="19" t="s">
        <v>777</v>
      </c>
      <c r="F13480" s="20" t="s">
        <v>811</v>
      </c>
    </row>
    <row r="13481" customFormat="false" ht="15" hidden="false" customHeight="false" outlineLevel="0" collapsed="false">
      <c r="A13481" s="4" t="str">
        <f aca="false">B13481&amp;"|"&amp;C13481</f>
        <v>tdbR00001163 Arg-UCU|34</v>
      </c>
      <c r="B13481" s="4" t="s">
        <v>221</v>
      </c>
      <c r="C13481" s="4" t="s">
        <v>813</v>
      </c>
      <c r="D13481" s="4" t="n">
        <v>33</v>
      </c>
      <c r="E13481" s="19" t="s">
        <v>777</v>
      </c>
      <c r="F13481" s="20" t="s">
        <v>811</v>
      </c>
    </row>
    <row r="13482" customFormat="false" ht="15" hidden="false" customHeight="false" outlineLevel="0" collapsed="false">
      <c r="A13482" s="4" t="str">
        <f aca="false">B13482&amp;"|"&amp;C13482</f>
        <v>tdbR00001163 Arg-UCU|35</v>
      </c>
      <c r="B13482" s="4" t="s">
        <v>221</v>
      </c>
      <c r="C13482" s="4" t="s">
        <v>814</v>
      </c>
      <c r="D13482" s="4" t="n">
        <v>34</v>
      </c>
      <c r="E13482" s="19" t="s">
        <v>772</v>
      </c>
      <c r="F13482" s="20" t="s">
        <v>811</v>
      </c>
    </row>
    <row r="13483" customFormat="false" ht="15" hidden="false" customHeight="false" outlineLevel="0" collapsed="false">
      <c r="A13483" s="4" t="str">
        <f aca="false">B13483&amp;"|"&amp;C13483</f>
        <v>tdbR00001163 Arg-UCU|36</v>
      </c>
      <c r="B13483" s="4" t="s">
        <v>221</v>
      </c>
      <c r="C13483" s="4" t="s">
        <v>815</v>
      </c>
      <c r="D13483" s="4" t="n">
        <v>35</v>
      </c>
      <c r="E13483" s="19" t="s">
        <v>777</v>
      </c>
      <c r="F13483" s="20" t="s">
        <v>811</v>
      </c>
    </row>
    <row r="13484" customFormat="false" ht="15" hidden="false" customHeight="false" outlineLevel="0" collapsed="false">
      <c r="A13484" s="4" t="str">
        <f aca="false">B13484&amp;"|"&amp;C13484</f>
        <v>tdbR00001163 Arg-UCU|37</v>
      </c>
      <c r="B13484" s="4" t="s">
        <v>221</v>
      </c>
      <c r="C13484" s="4" t="s">
        <v>816</v>
      </c>
      <c r="D13484" s="4" t="n">
        <v>36</v>
      </c>
      <c r="E13484" s="19" t="s">
        <v>780</v>
      </c>
      <c r="F13484" s="20" t="s">
        <v>811</v>
      </c>
    </row>
    <row r="13485" customFormat="false" ht="15" hidden="false" customHeight="false" outlineLevel="0" collapsed="false">
      <c r="A13485" s="4" t="str">
        <f aca="false">B13485&amp;"|"&amp;C13485</f>
        <v>tdbR00001163 Arg-UCU|38</v>
      </c>
      <c r="B13485" s="4" t="s">
        <v>221</v>
      </c>
      <c r="C13485" s="4" t="s">
        <v>817</v>
      </c>
      <c r="D13485" s="4" t="n">
        <v>37</v>
      </c>
      <c r="E13485" s="19" t="s">
        <v>780</v>
      </c>
      <c r="F13485" s="20" t="s">
        <v>811</v>
      </c>
    </row>
    <row r="13486" customFormat="false" ht="15" hidden="false" customHeight="false" outlineLevel="0" collapsed="false">
      <c r="A13486" s="4" t="str">
        <f aca="false">B13486&amp;"|"&amp;C13486</f>
        <v>tdbR00001163 Arg-UCU|39</v>
      </c>
      <c r="B13486" s="4" t="s">
        <v>221</v>
      </c>
      <c r="C13486" s="4" t="s">
        <v>818</v>
      </c>
      <c r="D13486" s="4" t="n">
        <v>38</v>
      </c>
      <c r="E13486" s="21" t="s">
        <v>777</v>
      </c>
      <c r="F13486" s="22" t="s">
        <v>805</v>
      </c>
    </row>
    <row r="13487" customFormat="false" ht="15" hidden="false" customHeight="false" outlineLevel="0" collapsed="false">
      <c r="A13487" s="4" t="str">
        <f aca="false">B13487&amp;"|"&amp;C13487</f>
        <v>tdbR00001163 Arg-UCU|40</v>
      </c>
      <c r="B13487" s="4" t="s">
        <v>221</v>
      </c>
      <c r="C13487" s="4" t="s">
        <v>819</v>
      </c>
      <c r="D13487" s="4" t="n">
        <v>39</v>
      </c>
      <c r="E13487" s="21" t="s">
        <v>772</v>
      </c>
      <c r="F13487" s="22" t="s">
        <v>805</v>
      </c>
    </row>
    <row r="13488" customFormat="false" ht="15" hidden="false" customHeight="false" outlineLevel="0" collapsed="false">
      <c r="A13488" s="4" t="str">
        <f aca="false">B13488&amp;"|"&amp;C13488</f>
        <v>tdbR00001163 Arg-UCU|41</v>
      </c>
      <c r="B13488" s="4" t="s">
        <v>221</v>
      </c>
      <c r="C13488" s="4" t="s">
        <v>820</v>
      </c>
      <c r="D13488" s="4" t="n">
        <v>40</v>
      </c>
      <c r="E13488" s="21" t="s">
        <v>780</v>
      </c>
      <c r="F13488" s="22" t="s">
        <v>805</v>
      </c>
    </row>
    <row r="13489" customFormat="false" ht="15" hidden="false" customHeight="false" outlineLevel="0" collapsed="false">
      <c r="A13489" s="4" t="str">
        <f aca="false">B13489&amp;"|"&amp;C13489</f>
        <v>tdbR00001163 Arg-UCU|42</v>
      </c>
      <c r="B13489" s="4" t="s">
        <v>221</v>
      </c>
      <c r="C13489" s="4" t="s">
        <v>821</v>
      </c>
      <c r="D13489" s="4" t="n">
        <v>41</v>
      </c>
      <c r="E13489" s="21" t="s">
        <v>459</v>
      </c>
      <c r="F13489" s="22" t="s">
        <v>805</v>
      </c>
    </row>
    <row r="13490" customFormat="false" ht="15" hidden="false" customHeight="false" outlineLevel="0" collapsed="false">
      <c r="A13490" s="4" t="str">
        <f aca="false">B13490&amp;"|"&amp;C13490</f>
        <v>tdbR00001163 Arg-UCU|43</v>
      </c>
      <c r="B13490" s="4" t="s">
        <v>221</v>
      </c>
      <c r="C13490" s="4" t="s">
        <v>822</v>
      </c>
      <c r="D13490" s="4" t="n">
        <v>42</v>
      </c>
      <c r="E13490" s="21" t="s">
        <v>780</v>
      </c>
      <c r="F13490" s="22" t="s">
        <v>805</v>
      </c>
    </row>
    <row r="13491" customFormat="false" ht="15" hidden="false" customHeight="false" outlineLevel="0" collapsed="false">
      <c r="A13491" s="4" t="str">
        <f aca="false">B13491&amp;"|"&amp;C13491</f>
        <v>tdbR00001163 Arg-UCU|44</v>
      </c>
      <c r="B13491" s="4" t="s">
        <v>221</v>
      </c>
      <c r="C13491" s="4" t="s">
        <v>823</v>
      </c>
      <c r="D13491" s="4" t="n">
        <v>43</v>
      </c>
      <c r="E13491" s="19" t="s">
        <v>780</v>
      </c>
      <c r="F13491" s="20" t="s">
        <v>824</v>
      </c>
    </row>
    <row r="13492" customFormat="false" ht="15" hidden="false" customHeight="false" outlineLevel="0" collapsed="false">
      <c r="A13492" s="4" t="str">
        <f aca="false">B13492&amp;"|"&amp;C13492</f>
        <v>tdbR00001163 Arg-UCU|45</v>
      </c>
      <c r="B13492" s="4" t="s">
        <v>221</v>
      </c>
      <c r="C13492" s="4" t="s">
        <v>825</v>
      </c>
      <c r="D13492" s="4" t="n">
        <v>44</v>
      </c>
      <c r="E13492" s="19" t="s">
        <v>459</v>
      </c>
      <c r="F13492" s="20" t="s">
        <v>824</v>
      </c>
    </row>
    <row r="13493" customFormat="false" ht="15" hidden="false" customHeight="false" outlineLevel="0" collapsed="false">
      <c r="A13493" s="4" t="str">
        <f aca="false">B13493&amp;"|"&amp;C13493</f>
        <v>tdbR00001163 Arg-UCU|46</v>
      </c>
      <c r="B13493" s="4" t="s">
        <v>221</v>
      </c>
      <c r="C13493" s="4" t="s">
        <v>826</v>
      </c>
      <c r="D13493" s="4" t="n">
        <v>45</v>
      </c>
      <c r="E13493" s="19" t="s">
        <v>780</v>
      </c>
      <c r="F13493" s="20" t="s">
        <v>824</v>
      </c>
    </row>
    <row r="13494" customFormat="false" ht="15" hidden="false" customHeight="false" outlineLevel="0" collapsed="false">
      <c r="A13494" s="4" t="str">
        <f aca="false">B13494&amp;"|"&amp;C13494</f>
        <v>tdbR00001163 Arg-UCU|47</v>
      </c>
      <c r="B13494" s="4" t="s">
        <v>221</v>
      </c>
      <c r="C13494" s="4" t="s">
        <v>827</v>
      </c>
      <c r="D13494" s="4" t="n">
        <v>46</v>
      </c>
      <c r="E13494" s="19" t="s">
        <v>777</v>
      </c>
      <c r="F13494" s="20" t="s">
        <v>824</v>
      </c>
    </row>
    <row r="13495" customFormat="false" ht="15" hidden="false" customHeight="false" outlineLevel="0" collapsed="false">
      <c r="A13495" s="4" t="str">
        <f aca="false">B13495&amp;"|"&amp;C13495</f>
        <v>tdbR00001163 Arg-UCU|48</v>
      </c>
      <c r="B13495" s="4" t="s">
        <v>221</v>
      </c>
      <c r="C13495" s="4" t="s">
        <v>828</v>
      </c>
      <c r="D13495" s="4" t="n">
        <v>47</v>
      </c>
      <c r="E13495" s="19" t="s">
        <v>777</v>
      </c>
      <c r="F13495" s="20" t="s">
        <v>824</v>
      </c>
    </row>
    <row r="13496" customFormat="false" ht="15" hidden="false" customHeight="false" outlineLevel="0" collapsed="false">
      <c r="A13496" s="4" t="str">
        <f aca="false">B13496&amp;"|"&amp;C13496</f>
        <v>tdbR00001163 Arg-UCU|49</v>
      </c>
      <c r="B13496" s="4" t="s">
        <v>221</v>
      </c>
      <c r="C13496" s="4" t="s">
        <v>829</v>
      </c>
      <c r="D13496" s="4" t="n">
        <v>48</v>
      </c>
      <c r="E13496" s="23" t="s">
        <v>780</v>
      </c>
      <c r="F13496" s="10" t="s">
        <v>830</v>
      </c>
    </row>
    <row r="13497" customFormat="false" ht="15" hidden="false" customHeight="false" outlineLevel="0" collapsed="false">
      <c r="A13497" s="4" t="str">
        <f aca="false">B13497&amp;"|"&amp;C13497</f>
        <v>tdbR00001163 Arg-UCU|50</v>
      </c>
      <c r="B13497" s="4" t="s">
        <v>221</v>
      </c>
      <c r="C13497" s="4" t="s">
        <v>831</v>
      </c>
      <c r="D13497" s="4" t="n">
        <v>49</v>
      </c>
      <c r="E13497" s="23" t="s">
        <v>777</v>
      </c>
      <c r="F13497" s="10" t="s">
        <v>830</v>
      </c>
    </row>
    <row r="13498" customFormat="false" ht="15" hidden="false" customHeight="false" outlineLevel="0" collapsed="false">
      <c r="A13498" s="4" t="str">
        <f aca="false">B13498&amp;"|"&amp;C13498</f>
        <v>tdbR00001163 Arg-UCU|51</v>
      </c>
      <c r="B13498" s="4" t="s">
        <v>221</v>
      </c>
      <c r="C13498" s="4" t="s">
        <v>832</v>
      </c>
      <c r="D13498" s="4" t="n">
        <v>50</v>
      </c>
      <c r="E13498" s="23" t="s">
        <v>459</v>
      </c>
      <c r="F13498" s="10" t="s">
        <v>830</v>
      </c>
    </row>
    <row r="13499" customFormat="false" ht="15" hidden="false" customHeight="false" outlineLevel="0" collapsed="false">
      <c r="A13499" s="4" t="str">
        <f aca="false">B13499&amp;"|"&amp;C13499</f>
        <v>tdbR00001163 Arg-UCU|52</v>
      </c>
      <c r="B13499" s="4" t="s">
        <v>221</v>
      </c>
      <c r="C13499" s="4" t="s">
        <v>833</v>
      </c>
      <c r="D13499" s="4" t="n">
        <v>51</v>
      </c>
      <c r="E13499" s="23" t="s">
        <v>459</v>
      </c>
      <c r="F13499" s="10" t="s">
        <v>830</v>
      </c>
    </row>
    <row r="13500" customFormat="false" ht="15" hidden="false" customHeight="false" outlineLevel="0" collapsed="false">
      <c r="A13500" s="4" t="str">
        <f aca="false">B13500&amp;"|"&amp;C13500</f>
        <v>tdbR00001163 Arg-UCU|53</v>
      </c>
      <c r="B13500" s="4" t="s">
        <v>221</v>
      </c>
      <c r="C13500" s="4" t="s">
        <v>834</v>
      </c>
      <c r="D13500" s="4" t="n">
        <v>52</v>
      </c>
      <c r="E13500" s="23" t="s">
        <v>459</v>
      </c>
      <c r="F13500" s="10" t="s">
        <v>830</v>
      </c>
    </row>
    <row r="13501" customFormat="false" ht="15" hidden="false" customHeight="false" outlineLevel="0" collapsed="false">
      <c r="A13501" s="4" t="str">
        <f aca="false">B13501&amp;"|"&amp;C13501</f>
        <v>tdbR00001163 Arg-UCU|54</v>
      </c>
      <c r="B13501" s="4" t="s">
        <v>221</v>
      </c>
      <c r="C13501" s="4" t="s">
        <v>835</v>
      </c>
      <c r="D13501" s="4" t="n">
        <v>53</v>
      </c>
      <c r="E13501" s="19" t="s">
        <v>777</v>
      </c>
      <c r="F13501" s="20" t="s">
        <v>836</v>
      </c>
    </row>
    <row r="13502" customFormat="false" ht="15" hidden="false" customHeight="false" outlineLevel="0" collapsed="false">
      <c r="A13502" s="4" t="str">
        <f aca="false">B13502&amp;"|"&amp;C13502</f>
        <v>tdbR00001163 Arg-UCU|55</v>
      </c>
      <c r="B13502" s="4" t="s">
        <v>221</v>
      </c>
      <c r="C13502" s="4" t="s">
        <v>837</v>
      </c>
      <c r="D13502" s="4" t="n">
        <v>54</v>
      </c>
      <c r="E13502" s="19" t="s">
        <v>777</v>
      </c>
      <c r="F13502" s="20" t="s">
        <v>836</v>
      </c>
    </row>
    <row r="13503" customFormat="false" ht="15" hidden="false" customHeight="false" outlineLevel="0" collapsed="false">
      <c r="A13503" s="4" t="str">
        <f aca="false">B13503&amp;"|"&amp;C13503</f>
        <v>tdbR00001163 Arg-UCU|56</v>
      </c>
      <c r="B13503" s="4" t="s">
        <v>221</v>
      </c>
      <c r="C13503" s="4" t="s">
        <v>838</v>
      </c>
      <c r="D13503" s="4" t="n">
        <v>55</v>
      </c>
      <c r="E13503" s="19" t="s">
        <v>772</v>
      </c>
      <c r="F13503" s="20" t="s">
        <v>836</v>
      </c>
    </row>
    <row r="13504" customFormat="false" ht="15" hidden="false" customHeight="false" outlineLevel="0" collapsed="false">
      <c r="A13504" s="4" t="str">
        <f aca="false">B13504&amp;"|"&amp;C13504</f>
        <v>tdbR00001163 Arg-UCU|57</v>
      </c>
      <c r="B13504" s="4" t="s">
        <v>221</v>
      </c>
      <c r="C13504" s="4" t="s">
        <v>839</v>
      </c>
      <c r="D13504" s="4" t="n">
        <v>56</v>
      </c>
      <c r="E13504" s="19" t="s">
        <v>459</v>
      </c>
      <c r="F13504" s="20" t="s">
        <v>836</v>
      </c>
    </row>
    <row r="13505" customFormat="false" ht="15" hidden="false" customHeight="false" outlineLevel="0" collapsed="false">
      <c r="A13505" s="4" t="str">
        <f aca="false">B13505&amp;"|"&amp;C13505</f>
        <v>tdbR00001163 Arg-UCU|58</v>
      </c>
      <c r="B13505" s="4" t="s">
        <v>221</v>
      </c>
      <c r="C13505" s="4" t="s">
        <v>840</v>
      </c>
      <c r="D13505" s="4" t="n">
        <v>57</v>
      </c>
      <c r="E13505" s="19" t="s">
        <v>780</v>
      </c>
      <c r="F13505" s="20" t="s">
        <v>836</v>
      </c>
    </row>
    <row r="13506" customFormat="false" ht="15" hidden="false" customHeight="false" outlineLevel="0" collapsed="false">
      <c r="A13506" s="4" t="str">
        <f aca="false">B13506&amp;"|"&amp;C13506</f>
        <v>tdbR00001163 Arg-UCU|59</v>
      </c>
      <c r="B13506" s="4" t="s">
        <v>221</v>
      </c>
      <c r="C13506" s="4" t="s">
        <v>841</v>
      </c>
      <c r="D13506" s="4" t="n">
        <v>58</v>
      </c>
      <c r="E13506" s="19" t="s">
        <v>772</v>
      </c>
      <c r="F13506" s="20" t="s">
        <v>836</v>
      </c>
    </row>
    <row r="13507" customFormat="false" ht="15" hidden="false" customHeight="false" outlineLevel="0" collapsed="false">
      <c r="A13507" s="4" t="str">
        <f aca="false">B13507&amp;"|"&amp;C13507</f>
        <v>tdbR00001163 Arg-UCU|60</v>
      </c>
      <c r="B13507" s="4" t="s">
        <v>221</v>
      </c>
      <c r="C13507" s="4" t="s">
        <v>842</v>
      </c>
      <c r="D13507" s="4" t="n">
        <v>59</v>
      </c>
      <c r="E13507" s="19" t="s">
        <v>772</v>
      </c>
      <c r="F13507" s="20" t="s">
        <v>836</v>
      </c>
    </row>
    <row r="13508" customFormat="false" ht="15" hidden="false" customHeight="false" outlineLevel="0" collapsed="false">
      <c r="A13508" s="4" t="str">
        <f aca="false">B13508&amp;"|"&amp;C13508</f>
        <v>tdbR00001163 Arg-UCU|61</v>
      </c>
      <c r="B13508" s="4" t="s">
        <v>221</v>
      </c>
      <c r="C13508" s="4" t="s">
        <v>843</v>
      </c>
      <c r="D13508" s="4" t="n">
        <v>60</v>
      </c>
      <c r="E13508" s="23" t="s">
        <v>772</v>
      </c>
      <c r="F13508" s="10" t="s">
        <v>830</v>
      </c>
    </row>
    <row r="13509" customFormat="false" ht="15" hidden="false" customHeight="false" outlineLevel="0" collapsed="false">
      <c r="A13509" s="4" t="str">
        <f aca="false">B13509&amp;"|"&amp;C13509</f>
        <v>tdbR00001163 Arg-UCU|62</v>
      </c>
      <c r="B13509" s="4" t="s">
        <v>221</v>
      </c>
      <c r="C13509" s="4" t="s">
        <v>844</v>
      </c>
      <c r="D13509" s="4" t="n">
        <v>61</v>
      </c>
      <c r="E13509" s="23" t="s">
        <v>772</v>
      </c>
      <c r="F13509" s="10" t="s">
        <v>830</v>
      </c>
    </row>
    <row r="13510" customFormat="false" ht="15" hidden="false" customHeight="false" outlineLevel="0" collapsed="false">
      <c r="A13510" s="4" t="str">
        <f aca="false">B13510&amp;"|"&amp;C13510</f>
        <v>tdbR00001163 Arg-UCU|63</v>
      </c>
      <c r="B13510" s="4" t="s">
        <v>221</v>
      </c>
      <c r="C13510" s="4" t="s">
        <v>845</v>
      </c>
      <c r="D13510" s="4" t="n">
        <v>62</v>
      </c>
      <c r="E13510" s="23" t="s">
        <v>772</v>
      </c>
      <c r="F13510" s="10" t="s">
        <v>830</v>
      </c>
    </row>
    <row r="13511" customFormat="false" ht="15" hidden="false" customHeight="false" outlineLevel="0" collapsed="false">
      <c r="A13511" s="4" t="str">
        <f aca="false">B13511&amp;"|"&amp;C13511</f>
        <v>tdbR00001163 Arg-UCU|64</v>
      </c>
      <c r="B13511" s="4" t="s">
        <v>221</v>
      </c>
      <c r="C13511" s="4" t="s">
        <v>846</v>
      </c>
      <c r="D13511" s="4" t="n">
        <v>63</v>
      </c>
      <c r="E13511" s="23" t="s">
        <v>780</v>
      </c>
      <c r="F13511" s="10" t="s">
        <v>830</v>
      </c>
    </row>
    <row r="13512" customFormat="false" ht="15" hidden="false" customHeight="false" outlineLevel="0" collapsed="false">
      <c r="A13512" s="4" t="str">
        <f aca="false">B13512&amp;"|"&amp;C13512</f>
        <v>tdbR00001163 Arg-UCU|65</v>
      </c>
      <c r="B13512" s="4" t="s">
        <v>221</v>
      </c>
      <c r="C13512" s="4" t="s">
        <v>847</v>
      </c>
      <c r="D13512" s="4" t="n">
        <v>64</v>
      </c>
      <c r="E13512" s="23" t="s">
        <v>777</v>
      </c>
      <c r="F13512" s="10" t="s">
        <v>830</v>
      </c>
    </row>
    <row r="13513" customFormat="false" ht="15" hidden="false" customHeight="false" outlineLevel="0" collapsed="false">
      <c r="A13513" s="4" t="str">
        <f aca="false">B13513&amp;"|"&amp;C13513</f>
        <v>tdbR00001163 Arg-UCU|66</v>
      </c>
      <c r="B13513" s="4" t="s">
        <v>221</v>
      </c>
      <c r="C13513" s="4" t="s">
        <v>848</v>
      </c>
      <c r="D13513" s="4" t="n">
        <v>65</v>
      </c>
      <c r="E13513" s="17" t="s">
        <v>772</v>
      </c>
      <c r="F13513" s="18" t="s">
        <v>768</v>
      </c>
    </row>
    <row r="13514" customFormat="false" ht="15" hidden="false" customHeight="false" outlineLevel="0" collapsed="false">
      <c r="A13514" s="4" t="str">
        <f aca="false">B13514&amp;"|"&amp;C13514</f>
        <v>tdbR00001163 Arg-UCU|67</v>
      </c>
      <c r="B13514" s="4" t="s">
        <v>221</v>
      </c>
      <c r="C13514" s="4" t="s">
        <v>849</v>
      </c>
      <c r="D13514" s="4" t="n">
        <v>66</v>
      </c>
      <c r="E13514" s="17" t="s">
        <v>459</v>
      </c>
      <c r="F13514" s="18" t="s">
        <v>768</v>
      </c>
    </row>
    <row r="13515" customFormat="false" ht="15" hidden="false" customHeight="false" outlineLevel="0" collapsed="false">
      <c r="A13515" s="4" t="str">
        <f aca="false">B13515&amp;"|"&amp;C13515</f>
        <v>tdbR00001163 Arg-UCU|68</v>
      </c>
      <c r="B13515" s="4" t="s">
        <v>221</v>
      </c>
      <c r="C13515" s="4" t="s">
        <v>850</v>
      </c>
      <c r="D13515" s="4" t="n">
        <v>67</v>
      </c>
      <c r="E13515" s="17" t="s">
        <v>777</v>
      </c>
      <c r="F13515" s="18" t="s">
        <v>768</v>
      </c>
    </row>
    <row r="13516" customFormat="false" ht="15" hidden="false" customHeight="false" outlineLevel="0" collapsed="false">
      <c r="A13516" s="4" t="str">
        <f aca="false">B13516&amp;"|"&amp;C13516</f>
        <v>tdbR00001163 Arg-UCU|69</v>
      </c>
      <c r="B13516" s="4" t="s">
        <v>221</v>
      </c>
      <c r="C13516" s="4" t="s">
        <v>851</v>
      </c>
      <c r="D13516" s="4" t="n">
        <v>68</v>
      </c>
      <c r="E13516" s="17" t="s">
        <v>459</v>
      </c>
      <c r="F13516" s="18" t="s">
        <v>768</v>
      </c>
    </row>
    <row r="13517" customFormat="false" ht="15" hidden="false" customHeight="false" outlineLevel="0" collapsed="false">
      <c r="A13517" s="4" t="str">
        <f aca="false">B13517&amp;"|"&amp;C13517</f>
        <v>tdbR00001163 Arg-UCU|70</v>
      </c>
      <c r="B13517" s="4" t="s">
        <v>221</v>
      </c>
      <c r="C13517" s="4" t="s">
        <v>852</v>
      </c>
      <c r="D13517" s="4" t="n">
        <v>69</v>
      </c>
      <c r="E13517" s="17" t="s">
        <v>780</v>
      </c>
      <c r="F13517" s="18" t="s">
        <v>768</v>
      </c>
    </row>
    <row r="13518" customFormat="false" ht="15" hidden="false" customHeight="false" outlineLevel="0" collapsed="false">
      <c r="A13518" s="4" t="str">
        <f aca="false">B13518&amp;"|"&amp;C13518</f>
        <v>tdbR00001163 Arg-UCU|71</v>
      </c>
      <c r="B13518" s="4" t="s">
        <v>221</v>
      </c>
      <c r="C13518" s="4" t="s">
        <v>853</v>
      </c>
      <c r="D13518" s="4" t="n">
        <v>70</v>
      </c>
      <c r="E13518" s="17" t="s">
        <v>459</v>
      </c>
      <c r="F13518" s="18" t="s">
        <v>768</v>
      </c>
    </row>
    <row r="13519" customFormat="false" ht="15" hidden="false" customHeight="false" outlineLevel="0" collapsed="false">
      <c r="A13519" s="4" t="str">
        <f aca="false">B13519&amp;"|"&amp;C13519</f>
        <v>tdbR00001163 Arg-UCU|72</v>
      </c>
      <c r="B13519" s="4" t="s">
        <v>221</v>
      </c>
      <c r="C13519" s="4" t="s">
        <v>854</v>
      </c>
      <c r="D13519" s="4" t="n">
        <v>71</v>
      </c>
      <c r="E13519" s="17" t="s">
        <v>777</v>
      </c>
      <c r="F13519" s="18" t="s">
        <v>768</v>
      </c>
    </row>
    <row r="13520" customFormat="false" ht="15" hidden="false" customHeight="false" outlineLevel="0" collapsed="false">
      <c r="A13520" s="4" t="str">
        <f aca="false">B13520&amp;"|"&amp;C13520</f>
        <v>tdbR00000035 Asp-GUC|1</v>
      </c>
      <c r="B13520" s="4" t="s">
        <v>222</v>
      </c>
      <c r="C13520" s="4" t="s">
        <v>767</v>
      </c>
      <c r="D13520" s="4" t="n">
        <v>1</v>
      </c>
      <c r="E13520" s="17" t="s">
        <v>777</v>
      </c>
      <c r="F13520" s="18" t="s">
        <v>768</v>
      </c>
    </row>
    <row r="13521" customFormat="false" ht="15" hidden="false" customHeight="false" outlineLevel="0" collapsed="false">
      <c r="A13521" s="4" t="str">
        <f aca="false">B13521&amp;"|"&amp;C13521</f>
        <v>tdbR00000035 Asp-GUC|2</v>
      </c>
      <c r="B13521" s="4" t="s">
        <v>222</v>
      </c>
      <c r="C13521" s="4" t="s">
        <v>769</v>
      </c>
      <c r="D13521" s="4" t="n">
        <v>2</v>
      </c>
      <c r="E13521" s="17" t="s">
        <v>772</v>
      </c>
      <c r="F13521" s="18" t="s">
        <v>768</v>
      </c>
    </row>
    <row r="13522" customFormat="false" ht="15" hidden="false" customHeight="false" outlineLevel="0" collapsed="false">
      <c r="A13522" s="4" t="str">
        <f aca="false">B13522&amp;"|"&amp;C13522</f>
        <v>tdbR00000035 Asp-GUC|3</v>
      </c>
      <c r="B13522" s="4" t="s">
        <v>222</v>
      </c>
      <c r="C13522" s="4" t="s">
        <v>770</v>
      </c>
      <c r="D13522" s="4" t="n">
        <v>3</v>
      </c>
      <c r="E13522" s="17" t="s">
        <v>772</v>
      </c>
      <c r="F13522" s="18" t="s">
        <v>768</v>
      </c>
    </row>
    <row r="13523" customFormat="false" ht="15" hidden="false" customHeight="false" outlineLevel="0" collapsed="false">
      <c r="A13523" s="4" t="str">
        <f aca="false">B13523&amp;"|"&amp;C13523</f>
        <v>tdbR00000035 Asp-GUC|4</v>
      </c>
      <c r="B13523" s="4" t="s">
        <v>222</v>
      </c>
      <c r="C13523" s="4" t="s">
        <v>771</v>
      </c>
      <c r="D13523" s="4" t="n">
        <v>4</v>
      </c>
      <c r="E13523" s="17" t="s">
        <v>459</v>
      </c>
      <c r="F13523" s="18" t="s">
        <v>768</v>
      </c>
    </row>
    <row r="13524" customFormat="false" ht="15" hidden="false" customHeight="false" outlineLevel="0" collapsed="false">
      <c r="A13524" s="4" t="str">
        <f aca="false">B13524&amp;"|"&amp;C13524</f>
        <v>tdbR00000035 Asp-GUC|5</v>
      </c>
      <c r="B13524" s="4" t="s">
        <v>222</v>
      </c>
      <c r="C13524" s="4" t="s">
        <v>773</v>
      </c>
      <c r="D13524" s="4" t="n">
        <v>5</v>
      </c>
      <c r="E13524" s="17" t="s">
        <v>777</v>
      </c>
      <c r="F13524" s="18" t="s">
        <v>768</v>
      </c>
    </row>
    <row r="13525" customFormat="false" ht="15" hidden="false" customHeight="false" outlineLevel="0" collapsed="false">
      <c r="A13525" s="4" t="str">
        <f aca="false">B13525&amp;"|"&amp;C13525</f>
        <v>tdbR00000035 Asp-GUC|6</v>
      </c>
      <c r="B13525" s="4" t="s">
        <v>222</v>
      </c>
      <c r="C13525" s="4" t="s">
        <v>774</v>
      </c>
      <c r="D13525" s="4" t="n">
        <v>6</v>
      </c>
      <c r="E13525" s="17" t="s">
        <v>459</v>
      </c>
      <c r="F13525" s="18" t="s">
        <v>768</v>
      </c>
    </row>
    <row r="13526" customFormat="false" ht="15" hidden="false" customHeight="false" outlineLevel="0" collapsed="false">
      <c r="A13526" s="4" t="str">
        <f aca="false">B13526&amp;"|"&amp;C13526</f>
        <v>tdbR00000035 Asp-GUC|7</v>
      </c>
      <c r="B13526" s="4" t="s">
        <v>222</v>
      </c>
      <c r="C13526" s="4" t="s">
        <v>775</v>
      </c>
      <c r="D13526" s="4" t="n">
        <v>7</v>
      </c>
      <c r="E13526" s="17" t="s">
        <v>780</v>
      </c>
      <c r="F13526" s="18" t="s">
        <v>768</v>
      </c>
    </row>
    <row r="13527" customFormat="false" ht="15" hidden="false" customHeight="false" outlineLevel="0" collapsed="false">
      <c r="A13527" s="4" t="str">
        <f aca="false">B13527&amp;"|"&amp;C13527</f>
        <v>tdbR00000035 Asp-GUC|8</v>
      </c>
      <c r="B13527" s="4" t="s">
        <v>222</v>
      </c>
      <c r="C13527" s="4" t="s">
        <v>776</v>
      </c>
      <c r="D13527" s="4" t="n">
        <v>8</v>
      </c>
      <c r="E13527" s="3" t="s">
        <v>777</v>
      </c>
      <c r="F13527" s="4" t="s">
        <v>778</v>
      </c>
    </row>
    <row r="13528" customFormat="false" ht="15" hidden="false" customHeight="false" outlineLevel="0" collapsed="false">
      <c r="A13528" s="4" t="str">
        <f aca="false">B13528&amp;"|"&amp;C13528</f>
        <v>tdbR00000035 Asp-GUC|9</v>
      </c>
      <c r="B13528" s="4" t="s">
        <v>222</v>
      </c>
      <c r="C13528" s="4" t="s">
        <v>779</v>
      </c>
      <c r="D13528" s="4" t="n">
        <v>9</v>
      </c>
      <c r="E13528" s="3" t="s">
        <v>780</v>
      </c>
      <c r="F13528" s="4" t="s">
        <v>781</v>
      </c>
    </row>
    <row r="13529" customFormat="false" ht="15" hidden="false" customHeight="false" outlineLevel="0" collapsed="false">
      <c r="A13529" s="4" t="str">
        <f aca="false">B13529&amp;"|"&amp;C13529</f>
        <v>tdbR00000035 Asp-GUC|10</v>
      </c>
      <c r="B13529" s="4" t="s">
        <v>222</v>
      </c>
      <c r="C13529" s="4" t="s">
        <v>782</v>
      </c>
      <c r="D13529" s="4" t="n">
        <v>10</v>
      </c>
      <c r="E13529" s="8" t="s">
        <v>459</v>
      </c>
      <c r="F13529" s="7" t="s">
        <v>783</v>
      </c>
    </row>
    <row r="13530" customFormat="false" ht="15" hidden="false" customHeight="false" outlineLevel="0" collapsed="false">
      <c r="A13530" s="4" t="str">
        <f aca="false">B13530&amp;"|"&amp;C13530</f>
        <v>tdbR00000035 Asp-GUC|11</v>
      </c>
      <c r="B13530" s="4" t="s">
        <v>222</v>
      </c>
      <c r="C13530" s="4" t="s">
        <v>784</v>
      </c>
      <c r="D13530" s="4" t="n">
        <v>11</v>
      </c>
      <c r="E13530" s="8" t="s">
        <v>777</v>
      </c>
      <c r="F13530" s="7" t="s">
        <v>783</v>
      </c>
    </row>
    <row r="13531" customFormat="false" ht="15" hidden="false" customHeight="false" outlineLevel="0" collapsed="false">
      <c r="A13531" s="4" t="str">
        <f aca="false">B13531&amp;"|"&amp;C13531</f>
        <v>tdbR00000035 Asp-GUC|12</v>
      </c>
      <c r="B13531" s="4" t="s">
        <v>222</v>
      </c>
      <c r="C13531" s="4" t="s">
        <v>785</v>
      </c>
      <c r="D13531" s="4" t="n">
        <v>12</v>
      </c>
      <c r="E13531" s="8" t="s">
        <v>777</v>
      </c>
      <c r="F13531" s="7" t="s">
        <v>783</v>
      </c>
    </row>
    <row r="13532" customFormat="false" ht="15" hidden="false" customHeight="false" outlineLevel="0" collapsed="false">
      <c r="A13532" s="4" t="str">
        <f aca="false">B13532&amp;"|"&amp;C13532</f>
        <v>tdbR00000035 Asp-GUC|13</v>
      </c>
      <c r="B13532" s="4" t="s">
        <v>222</v>
      </c>
      <c r="C13532" s="4" t="s">
        <v>786</v>
      </c>
      <c r="D13532" s="4" t="n">
        <v>13</v>
      </c>
      <c r="E13532" s="8" t="s">
        <v>777</v>
      </c>
      <c r="F13532" s="7" t="s">
        <v>783</v>
      </c>
    </row>
    <row r="13533" customFormat="false" ht="15" hidden="false" customHeight="false" outlineLevel="0" collapsed="false">
      <c r="A13533" s="4" t="str">
        <f aca="false">B13533&amp;"|"&amp;C13533</f>
        <v>tdbR00000035 Asp-GUC|14</v>
      </c>
      <c r="B13533" s="4" t="s">
        <v>222</v>
      </c>
      <c r="C13533" s="4" t="s">
        <v>787</v>
      </c>
      <c r="D13533" s="4" t="n">
        <v>14</v>
      </c>
      <c r="E13533" s="19" t="s">
        <v>780</v>
      </c>
      <c r="F13533" s="20" t="s">
        <v>788</v>
      </c>
    </row>
    <row r="13534" customFormat="false" ht="15" hidden="false" customHeight="false" outlineLevel="0" collapsed="false">
      <c r="A13534" s="4" t="str">
        <f aca="false">B13534&amp;"|"&amp;C13534</f>
        <v>tdbR00000035 Asp-GUC|15</v>
      </c>
      <c r="B13534" s="4" t="s">
        <v>222</v>
      </c>
      <c r="C13534" s="4" t="s">
        <v>789</v>
      </c>
      <c r="D13534" s="4" t="n">
        <v>15</v>
      </c>
      <c r="E13534" s="19" t="s">
        <v>780</v>
      </c>
      <c r="F13534" s="20" t="s">
        <v>788</v>
      </c>
    </row>
    <row r="13535" customFormat="false" ht="15" hidden="false" customHeight="false" outlineLevel="0" collapsed="false">
      <c r="A13535" s="4" t="str">
        <f aca="false">B13535&amp;"|"&amp;C13535</f>
        <v>tdbR00000035 Asp-GUC|16</v>
      </c>
      <c r="B13535" s="4" t="s">
        <v>222</v>
      </c>
      <c r="C13535" s="4" t="s">
        <v>790</v>
      </c>
      <c r="D13535" s="4" t="n">
        <v>16</v>
      </c>
      <c r="E13535" s="19" t="s">
        <v>777</v>
      </c>
      <c r="F13535" s="20" t="s">
        <v>788</v>
      </c>
    </row>
    <row r="13536" customFormat="false" ht="15" hidden="false" customHeight="false" outlineLevel="0" collapsed="false">
      <c r="A13536" s="4" t="str">
        <f aca="false">B13536&amp;"|"&amp;C13536</f>
        <v>tdbR00000035 Asp-GUC|18</v>
      </c>
      <c r="B13536" s="4" t="s">
        <v>222</v>
      </c>
      <c r="C13536" s="4" t="s">
        <v>793</v>
      </c>
      <c r="D13536" s="4" t="n">
        <v>17</v>
      </c>
      <c r="E13536" s="19" t="s">
        <v>459</v>
      </c>
      <c r="F13536" s="20" t="s">
        <v>788</v>
      </c>
    </row>
    <row r="13537" customFormat="false" ht="15" hidden="false" customHeight="false" outlineLevel="0" collapsed="false">
      <c r="A13537" s="4" t="str">
        <f aca="false">B13537&amp;"|"&amp;C13537</f>
        <v>tdbR00000035 Asp-GUC|19</v>
      </c>
      <c r="B13537" s="4" t="s">
        <v>222</v>
      </c>
      <c r="C13537" s="4" t="s">
        <v>794</v>
      </c>
      <c r="D13537" s="4" t="n">
        <v>18</v>
      </c>
      <c r="E13537" s="19" t="s">
        <v>459</v>
      </c>
      <c r="F13537" s="20" t="s">
        <v>788</v>
      </c>
    </row>
    <row r="13538" customFormat="false" ht="15" hidden="false" customHeight="false" outlineLevel="0" collapsed="false">
      <c r="A13538" s="4" t="str">
        <f aca="false">B13538&amp;"|"&amp;C13538</f>
        <v>tdbR00000035 Asp-GUC|20</v>
      </c>
      <c r="B13538" s="4" t="s">
        <v>222</v>
      </c>
      <c r="C13538" s="4" t="s">
        <v>795</v>
      </c>
      <c r="D13538" s="4" t="n">
        <v>19</v>
      </c>
      <c r="E13538" s="19" t="s">
        <v>777</v>
      </c>
      <c r="F13538" s="20" t="s">
        <v>788</v>
      </c>
    </row>
    <row r="13539" customFormat="false" ht="15" hidden="false" customHeight="false" outlineLevel="0" collapsed="false">
      <c r="A13539" s="4" t="str">
        <f aca="false">B13539&amp;"|"&amp;C13539</f>
        <v>tdbR00000035 Asp-GUC|20a</v>
      </c>
      <c r="B13539" s="4" t="s">
        <v>222</v>
      </c>
      <c r="C13539" s="4" t="s">
        <v>796</v>
      </c>
      <c r="D13539" s="4" t="n">
        <v>20</v>
      </c>
      <c r="E13539" s="19" t="s">
        <v>772</v>
      </c>
      <c r="F13539" s="20" t="s">
        <v>788</v>
      </c>
    </row>
    <row r="13540" customFormat="false" ht="15" hidden="false" customHeight="false" outlineLevel="0" collapsed="false">
      <c r="A13540" s="4" t="str">
        <f aca="false">B13540&amp;"|"&amp;C13540</f>
        <v>tdbR00000035 Asp-GUC|21</v>
      </c>
      <c r="B13540" s="4" t="s">
        <v>222</v>
      </c>
      <c r="C13540" s="4" t="s">
        <v>797</v>
      </c>
      <c r="D13540" s="4" t="n">
        <v>21</v>
      </c>
      <c r="E13540" s="19" t="s">
        <v>780</v>
      </c>
      <c r="F13540" s="20" t="s">
        <v>788</v>
      </c>
    </row>
    <row r="13541" customFormat="false" ht="15" hidden="false" customHeight="false" outlineLevel="0" collapsed="false">
      <c r="A13541" s="4" t="str">
        <f aca="false">B13541&amp;"|"&amp;C13541</f>
        <v>tdbR00000035 Asp-GUC|22</v>
      </c>
      <c r="B13541" s="4" t="s">
        <v>222</v>
      </c>
      <c r="C13541" s="4" t="s">
        <v>798</v>
      </c>
      <c r="D13541" s="4" t="n">
        <v>22</v>
      </c>
      <c r="E13541" s="8" t="s">
        <v>459</v>
      </c>
      <c r="F13541" s="7" t="s">
        <v>783</v>
      </c>
    </row>
    <row r="13542" customFormat="false" ht="15" hidden="false" customHeight="false" outlineLevel="0" collapsed="false">
      <c r="A13542" s="4" t="str">
        <f aca="false">B13542&amp;"|"&amp;C13542</f>
        <v>tdbR00000035 Asp-GUC|23</v>
      </c>
      <c r="B13542" s="4" t="s">
        <v>222</v>
      </c>
      <c r="C13542" s="4" t="s">
        <v>799</v>
      </c>
      <c r="D13542" s="4" t="n">
        <v>23</v>
      </c>
      <c r="E13542" s="8" t="s">
        <v>780</v>
      </c>
      <c r="F13542" s="7" t="s">
        <v>783</v>
      </c>
    </row>
    <row r="13543" customFormat="false" ht="15" hidden="false" customHeight="false" outlineLevel="0" collapsed="false">
      <c r="A13543" s="4" t="str">
        <f aca="false">B13543&amp;"|"&amp;C13543</f>
        <v>tdbR00000035 Asp-GUC|24</v>
      </c>
      <c r="B13543" s="4" t="s">
        <v>222</v>
      </c>
      <c r="C13543" s="4" t="s">
        <v>800</v>
      </c>
      <c r="D13543" s="4" t="n">
        <v>24</v>
      </c>
      <c r="E13543" s="8" t="s">
        <v>780</v>
      </c>
      <c r="F13543" s="7" t="s">
        <v>783</v>
      </c>
    </row>
    <row r="13544" customFormat="false" ht="15" hidden="false" customHeight="false" outlineLevel="0" collapsed="false">
      <c r="A13544" s="4" t="str">
        <f aca="false">B13544&amp;"|"&amp;C13544</f>
        <v>tdbR00000035 Asp-GUC|25</v>
      </c>
      <c r="B13544" s="4" t="s">
        <v>222</v>
      </c>
      <c r="C13544" s="4" t="s">
        <v>801</v>
      </c>
      <c r="D13544" s="4" t="n">
        <v>25</v>
      </c>
      <c r="E13544" s="8" t="s">
        <v>777</v>
      </c>
      <c r="F13544" s="7" t="s">
        <v>783</v>
      </c>
    </row>
    <row r="13545" customFormat="false" ht="15" hidden="false" customHeight="false" outlineLevel="0" collapsed="false">
      <c r="A13545" s="4" t="str">
        <f aca="false">B13545&amp;"|"&amp;C13545</f>
        <v>tdbR00000035 Asp-GUC|26</v>
      </c>
      <c r="B13545" s="4" t="s">
        <v>222</v>
      </c>
      <c r="C13545" s="4" t="s">
        <v>802</v>
      </c>
      <c r="D13545" s="4" t="n">
        <v>26</v>
      </c>
      <c r="E13545" s="3" t="s">
        <v>459</v>
      </c>
      <c r="F13545" s="4" t="s">
        <v>803</v>
      </c>
    </row>
    <row r="13546" customFormat="false" ht="15" hidden="false" customHeight="false" outlineLevel="0" collapsed="false">
      <c r="A13546" s="4" t="str">
        <f aca="false">B13546&amp;"|"&amp;C13546</f>
        <v>tdbR00000035 Asp-GUC|27</v>
      </c>
      <c r="B13546" s="4" t="s">
        <v>222</v>
      </c>
      <c r="C13546" s="4" t="s">
        <v>804</v>
      </c>
      <c r="D13546" s="4" t="n">
        <v>27</v>
      </c>
      <c r="E13546" s="21" t="s">
        <v>459</v>
      </c>
      <c r="F13546" s="22" t="s">
        <v>805</v>
      </c>
    </row>
    <row r="13547" customFormat="false" ht="15" hidden="false" customHeight="false" outlineLevel="0" collapsed="false">
      <c r="A13547" s="4" t="str">
        <f aca="false">B13547&amp;"|"&amp;C13547</f>
        <v>tdbR00000035 Asp-GUC|28</v>
      </c>
      <c r="B13547" s="4" t="s">
        <v>222</v>
      </c>
      <c r="C13547" s="4" t="s">
        <v>806</v>
      </c>
      <c r="D13547" s="4" t="n">
        <v>28</v>
      </c>
      <c r="E13547" s="21" t="s">
        <v>459</v>
      </c>
      <c r="F13547" s="22" t="s">
        <v>805</v>
      </c>
    </row>
    <row r="13548" customFormat="false" ht="15" hidden="false" customHeight="false" outlineLevel="0" collapsed="false">
      <c r="A13548" s="4" t="str">
        <f aca="false">B13548&amp;"|"&amp;C13548</f>
        <v>tdbR00000035 Asp-GUC|29</v>
      </c>
      <c r="B13548" s="4" t="s">
        <v>222</v>
      </c>
      <c r="C13548" s="4" t="s">
        <v>807</v>
      </c>
      <c r="D13548" s="4" t="n">
        <v>29</v>
      </c>
      <c r="E13548" s="21" t="s">
        <v>772</v>
      </c>
      <c r="F13548" s="22" t="s">
        <v>805</v>
      </c>
    </row>
    <row r="13549" customFormat="false" ht="15" hidden="false" customHeight="false" outlineLevel="0" collapsed="false">
      <c r="A13549" s="4" t="str">
        <f aca="false">B13549&amp;"|"&amp;C13549</f>
        <v>tdbR00000035 Asp-GUC|30</v>
      </c>
      <c r="B13549" s="4" t="s">
        <v>222</v>
      </c>
      <c r="C13549" s="4" t="s">
        <v>808</v>
      </c>
      <c r="D13549" s="4" t="n">
        <v>30</v>
      </c>
      <c r="E13549" s="21" t="s">
        <v>459</v>
      </c>
      <c r="F13549" s="22" t="s">
        <v>805</v>
      </c>
    </row>
    <row r="13550" customFormat="false" ht="15" hidden="false" customHeight="false" outlineLevel="0" collapsed="false">
      <c r="A13550" s="4" t="str">
        <f aca="false">B13550&amp;"|"&amp;C13550</f>
        <v>tdbR00000035 Asp-GUC|31</v>
      </c>
      <c r="B13550" s="4" t="s">
        <v>222</v>
      </c>
      <c r="C13550" s="4" t="s">
        <v>809</v>
      </c>
      <c r="D13550" s="4" t="n">
        <v>31</v>
      </c>
      <c r="E13550" s="21" t="s">
        <v>772</v>
      </c>
      <c r="F13550" s="22" t="s">
        <v>805</v>
      </c>
    </row>
    <row r="13551" customFormat="false" ht="15" hidden="false" customHeight="false" outlineLevel="0" collapsed="false">
      <c r="A13551" s="4" t="str">
        <f aca="false">B13551&amp;"|"&amp;C13551</f>
        <v>tdbR00000035 Asp-GUC|32</v>
      </c>
      <c r="B13551" s="4" t="s">
        <v>222</v>
      </c>
      <c r="C13551" s="4" t="s">
        <v>810</v>
      </c>
      <c r="D13551" s="4" t="n">
        <v>32</v>
      </c>
      <c r="E13551" s="19" t="s">
        <v>777</v>
      </c>
      <c r="F13551" s="20" t="s">
        <v>811</v>
      </c>
    </row>
    <row r="13552" customFormat="false" ht="15" hidden="false" customHeight="false" outlineLevel="0" collapsed="false">
      <c r="A13552" s="4" t="str">
        <f aca="false">B13552&amp;"|"&amp;C13552</f>
        <v>tdbR00000035 Asp-GUC|33</v>
      </c>
      <c r="B13552" s="4" t="s">
        <v>222</v>
      </c>
      <c r="C13552" s="4" t="s">
        <v>812</v>
      </c>
      <c r="D13552" s="4" t="n">
        <v>33</v>
      </c>
      <c r="E13552" s="19" t="s">
        <v>777</v>
      </c>
      <c r="F13552" s="20" t="s">
        <v>811</v>
      </c>
    </row>
    <row r="13553" customFormat="false" ht="15" hidden="false" customHeight="false" outlineLevel="0" collapsed="false">
      <c r="A13553" s="4" t="str">
        <f aca="false">B13553&amp;"|"&amp;C13553</f>
        <v>tdbR00000035 Asp-GUC|34</v>
      </c>
      <c r="B13553" s="4" t="s">
        <v>222</v>
      </c>
      <c r="C13553" s="4" t="s">
        <v>813</v>
      </c>
      <c r="D13553" s="4" t="n">
        <v>34</v>
      </c>
      <c r="E13553" s="19" t="s">
        <v>459</v>
      </c>
      <c r="F13553" s="20" t="s">
        <v>811</v>
      </c>
    </row>
    <row r="13554" customFormat="false" ht="15" hidden="false" customHeight="false" outlineLevel="0" collapsed="false">
      <c r="A13554" s="4" t="str">
        <f aca="false">B13554&amp;"|"&amp;C13554</f>
        <v>tdbR00000035 Asp-GUC|35</v>
      </c>
      <c r="B13554" s="4" t="s">
        <v>222</v>
      </c>
      <c r="C13554" s="4" t="s">
        <v>814</v>
      </c>
      <c r="D13554" s="4" t="n">
        <v>35</v>
      </c>
      <c r="E13554" s="19" t="s">
        <v>777</v>
      </c>
      <c r="F13554" s="20" t="s">
        <v>811</v>
      </c>
    </row>
    <row r="13555" customFormat="false" ht="15" hidden="false" customHeight="false" outlineLevel="0" collapsed="false">
      <c r="A13555" s="4" t="str">
        <f aca="false">B13555&amp;"|"&amp;C13555</f>
        <v>tdbR00000035 Asp-GUC|36</v>
      </c>
      <c r="B13555" s="4" t="s">
        <v>222</v>
      </c>
      <c r="C13555" s="4" t="s">
        <v>815</v>
      </c>
      <c r="D13555" s="4" t="n">
        <v>36</v>
      </c>
      <c r="E13555" s="19" t="s">
        <v>772</v>
      </c>
      <c r="F13555" s="20" t="s">
        <v>811</v>
      </c>
    </row>
    <row r="13556" customFormat="false" ht="15" hidden="false" customHeight="false" outlineLevel="0" collapsed="false">
      <c r="A13556" s="4" t="str">
        <f aca="false">B13556&amp;"|"&amp;C13556</f>
        <v>tdbR00000035 Asp-GUC|37</v>
      </c>
      <c r="B13556" s="4" t="s">
        <v>222</v>
      </c>
      <c r="C13556" s="4" t="s">
        <v>816</v>
      </c>
      <c r="D13556" s="4" t="n">
        <v>37</v>
      </c>
      <c r="E13556" s="19" t="s">
        <v>459</v>
      </c>
      <c r="F13556" s="20" t="s">
        <v>811</v>
      </c>
    </row>
    <row r="13557" customFormat="false" ht="15" hidden="false" customHeight="false" outlineLevel="0" collapsed="false">
      <c r="A13557" s="4" t="str">
        <f aca="false">B13557&amp;"|"&amp;C13557</f>
        <v>tdbR00000035 Asp-GUC|38</v>
      </c>
      <c r="B13557" s="4" t="s">
        <v>222</v>
      </c>
      <c r="C13557" s="4" t="s">
        <v>817</v>
      </c>
      <c r="D13557" s="4" t="n">
        <v>38</v>
      </c>
      <c r="E13557" s="19" t="s">
        <v>772</v>
      </c>
      <c r="F13557" s="20" t="s">
        <v>811</v>
      </c>
    </row>
    <row r="13558" customFormat="false" ht="15" hidden="false" customHeight="false" outlineLevel="0" collapsed="false">
      <c r="A13558" s="4" t="str">
        <f aca="false">B13558&amp;"|"&amp;C13558</f>
        <v>tdbR00000035 Asp-GUC|39</v>
      </c>
      <c r="B13558" s="4" t="s">
        <v>222</v>
      </c>
      <c r="C13558" s="4" t="s">
        <v>818</v>
      </c>
      <c r="D13558" s="4" t="n">
        <v>39</v>
      </c>
      <c r="E13558" s="21" t="s">
        <v>459</v>
      </c>
      <c r="F13558" s="22" t="s">
        <v>805</v>
      </c>
    </row>
    <row r="13559" customFormat="false" ht="15" hidden="false" customHeight="false" outlineLevel="0" collapsed="false">
      <c r="A13559" s="4" t="str">
        <f aca="false">B13559&amp;"|"&amp;C13559</f>
        <v>tdbR00000035 Asp-GUC|40</v>
      </c>
      <c r="B13559" s="4" t="s">
        <v>222</v>
      </c>
      <c r="C13559" s="4" t="s">
        <v>819</v>
      </c>
      <c r="D13559" s="4" t="n">
        <v>40</v>
      </c>
      <c r="E13559" s="21" t="s">
        <v>777</v>
      </c>
      <c r="F13559" s="22" t="s">
        <v>805</v>
      </c>
    </row>
    <row r="13560" customFormat="false" ht="15" hidden="false" customHeight="false" outlineLevel="0" collapsed="false">
      <c r="A13560" s="4" t="str">
        <f aca="false">B13560&amp;"|"&amp;C13560</f>
        <v>tdbR00000035 Asp-GUC|41</v>
      </c>
      <c r="B13560" s="4" t="s">
        <v>222</v>
      </c>
      <c r="C13560" s="4" t="s">
        <v>820</v>
      </c>
      <c r="D13560" s="4" t="n">
        <v>41</v>
      </c>
      <c r="E13560" s="21" t="s">
        <v>459</v>
      </c>
      <c r="F13560" s="22" t="s">
        <v>805</v>
      </c>
    </row>
    <row r="13561" customFormat="false" ht="15" hidden="false" customHeight="false" outlineLevel="0" collapsed="false">
      <c r="A13561" s="4" t="str">
        <f aca="false">B13561&amp;"|"&amp;C13561</f>
        <v>tdbR00000035 Asp-GUC|42</v>
      </c>
      <c r="B13561" s="4" t="s">
        <v>222</v>
      </c>
      <c r="C13561" s="4" t="s">
        <v>821</v>
      </c>
      <c r="D13561" s="4" t="n">
        <v>42</v>
      </c>
      <c r="E13561" s="21" t="s">
        <v>772</v>
      </c>
      <c r="F13561" s="22" t="s">
        <v>805</v>
      </c>
    </row>
    <row r="13562" customFormat="false" ht="15" hidden="false" customHeight="false" outlineLevel="0" collapsed="false">
      <c r="A13562" s="4" t="str">
        <f aca="false">B13562&amp;"|"&amp;C13562</f>
        <v>tdbR00000035 Asp-GUC|43</v>
      </c>
      <c r="B13562" s="4" t="s">
        <v>222</v>
      </c>
      <c r="C13562" s="4" t="s">
        <v>822</v>
      </c>
      <c r="D13562" s="4" t="n">
        <v>43</v>
      </c>
      <c r="E13562" s="21" t="s">
        <v>772</v>
      </c>
      <c r="F13562" s="22" t="s">
        <v>805</v>
      </c>
    </row>
    <row r="13563" customFormat="false" ht="15" hidden="false" customHeight="false" outlineLevel="0" collapsed="false">
      <c r="A13563" s="4" t="str">
        <f aca="false">B13563&amp;"|"&amp;C13563</f>
        <v>tdbR00000035 Asp-GUC|44</v>
      </c>
      <c r="B13563" s="4" t="s">
        <v>222</v>
      </c>
      <c r="C13563" s="4" t="s">
        <v>823</v>
      </c>
      <c r="D13563" s="4" t="n">
        <v>44</v>
      </c>
      <c r="E13563" s="19" t="s">
        <v>780</v>
      </c>
      <c r="F13563" s="20" t="s">
        <v>824</v>
      </c>
    </row>
    <row r="13564" customFormat="false" ht="15" hidden="false" customHeight="false" outlineLevel="0" collapsed="false">
      <c r="A13564" s="4" t="str">
        <f aca="false">B13564&amp;"|"&amp;C13564</f>
        <v>tdbR00000035 Asp-GUC|45</v>
      </c>
      <c r="B13564" s="4" t="s">
        <v>222</v>
      </c>
      <c r="C13564" s="4" t="s">
        <v>825</v>
      </c>
      <c r="D13564" s="4" t="n">
        <v>45</v>
      </c>
      <c r="E13564" s="19" t="s">
        <v>459</v>
      </c>
      <c r="F13564" s="20" t="s">
        <v>824</v>
      </c>
    </row>
    <row r="13565" customFormat="false" ht="15" hidden="false" customHeight="false" outlineLevel="0" collapsed="false">
      <c r="A13565" s="4" t="str">
        <f aca="false">B13565&amp;"|"&amp;C13565</f>
        <v>tdbR00000035 Asp-GUC|46</v>
      </c>
      <c r="B13565" s="4" t="s">
        <v>222</v>
      </c>
      <c r="C13565" s="4" t="s">
        <v>826</v>
      </c>
      <c r="D13565" s="4" t="n">
        <v>46</v>
      </c>
      <c r="E13565" s="19" t="s">
        <v>780</v>
      </c>
      <c r="F13565" s="20" t="s">
        <v>824</v>
      </c>
    </row>
    <row r="13566" customFormat="false" ht="15" hidden="false" customHeight="false" outlineLevel="0" collapsed="false">
      <c r="A13566" s="4" t="str">
        <f aca="false">B13566&amp;"|"&amp;C13566</f>
        <v>tdbR00000035 Asp-GUC|48</v>
      </c>
      <c r="B13566" s="4" t="s">
        <v>222</v>
      </c>
      <c r="C13566" s="4" t="s">
        <v>828</v>
      </c>
      <c r="D13566" s="4" t="n">
        <v>47</v>
      </c>
      <c r="E13566" s="19" t="s">
        <v>777</v>
      </c>
      <c r="F13566" s="20" t="s">
        <v>824</v>
      </c>
    </row>
    <row r="13567" customFormat="false" ht="15" hidden="false" customHeight="false" outlineLevel="0" collapsed="false">
      <c r="A13567" s="4" t="str">
        <f aca="false">B13567&amp;"|"&amp;C13567</f>
        <v>tdbR00000035 Asp-GUC|49</v>
      </c>
      <c r="B13567" s="4" t="s">
        <v>222</v>
      </c>
      <c r="C13567" s="4" t="s">
        <v>829</v>
      </c>
      <c r="D13567" s="4" t="n">
        <v>48</v>
      </c>
      <c r="E13567" s="23" t="s">
        <v>772</v>
      </c>
      <c r="F13567" s="10" t="s">
        <v>830</v>
      </c>
    </row>
    <row r="13568" customFormat="false" ht="15" hidden="false" customHeight="false" outlineLevel="0" collapsed="false">
      <c r="A13568" s="4" t="str">
        <f aca="false">B13568&amp;"|"&amp;C13568</f>
        <v>tdbR00000035 Asp-GUC|50</v>
      </c>
      <c r="B13568" s="4" t="s">
        <v>222</v>
      </c>
      <c r="C13568" s="4" t="s">
        <v>831</v>
      </c>
      <c r="D13568" s="4" t="n">
        <v>49</v>
      </c>
      <c r="E13568" s="23" t="s">
        <v>459</v>
      </c>
      <c r="F13568" s="10" t="s">
        <v>830</v>
      </c>
    </row>
    <row r="13569" customFormat="false" ht="15" hidden="false" customHeight="false" outlineLevel="0" collapsed="false">
      <c r="A13569" s="4" t="str">
        <f aca="false">B13569&amp;"|"&amp;C13569</f>
        <v>tdbR00000035 Asp-GUC|51</v>
      </c>
      <c r="B13569" s="4" t="s">
        <v>222</v>
      </c>
      <c r="C13569" s="4" t="s">
        <v>832</v>
      </c>
      <c r="D13569" s="4" t="n">
        <v>50</v>
      </c>
      <c r="E13569" s="23" t="s">
        <v>459</v>
      </c>
      <c r="F13569" s="10" t="s">
        <v>830</v>
      </c>
    </row>
    <row r="13570" customFormat="false" ht="15" hidden="false" customHeight="false" outlineLevel="0" collapsed="false">
      <c r="A13570" s="4" t="str">
        <f aca="false">B13570&amp;"|"&amp;C13570</f>
        <v>tdbR00000035 Asp-GUC|52</v>
      </c>
      <c r="B13570" s="4" t="s">
        <v>222</v>
      </c>
      <c r="C13570" s="4" t="s">
        <v>833</v>
      </c>
      <c r="D13570" s="4" t="n">
        <v>51</v>
      </c>
      <c r="E13570" s="23" t="s">
        <v>459</v>
      </c>
      <c r="F13570" s="10" t="s">
        <v>830</v>
      </c>
    </row>
    <row r="13571" customFormat="false" ht="15" hidden="false" customHeight="false" outlineLevel="0" collapsed="false">
      <c r="A13571" s="4" t="str">
        <f aca="false">B13571&amp;"|"&amp;C13571</f>
        <v>tdbR00000035 Asp-GUC|53</v>
      </c>
      <c r="B13571" s="4" t="s">
        <v>222</v>
      </c>
      <c r="C13571" s="4" t="s">
        <v>834</v>
      </c>
      <c r="D13571" s="4" t="n">
        <v>52</v>
      </c>
      <c r="E13571" s="23" t="s">
        <v>459</v>
      </c>
      <c r="F13571" s="10" t="s">
        <v>830</v>
      </c>
    </row>
    <row r="13572" customFormat="false" ht="15" hidden="false" customHeight="false" outlineLevel="0" collapsed="false">
      <c r="A13572" s="4" t="str">
        <f aca="false">B13572&amp;"|"&amp;C13572</f>
        <v>tdbR00000035 Asp-GUC|54</v>
      </c>
      <c r="B13572" s="4" t="s">
        <v>222</v>
      </c>
      <c r="C13572" s="4" t="s">
        <v>835</v>
      </c>
      <c r="D13572" s="4" t="n">
        <v>53</v>
      </c>
      <c r="E13572" s="19" t="s">
        <v>777</v>
      </c>
      <c r="F13572" s="20" t="s">
        <v>836</v>
      </c>
    </row>
    <row r="13573" customFormat="false" ht="15" hidden="false" customHeight="false" outlineLevel="0" collapsed="false">
      <c r="A13573" s="4" t="str">
        <f aca="false">B13573&amp;"|"&amp;C13573</f>
        <v>tdbR00000035 Asp-GUC|55</v>
      </c>
      <c r="B13573" s="4" t="s">
        <v>222</v>
      </c>
      <c r="C13573" s="4" t="s">
        <v>837</v>
      </c>
      <c r="D13573" s="4" t="n">
        <v>54</v>
      </c>
      <c r="E13573" s="19" t="s">
        <v>777</v>
      </c>
      <c r="F13573" s="20" t="s">
        <v>836</v>
      </c>
    </row>
    <row r="13574" customFormat="false" ht="15" hidden="false" customHeight="false" outlineLevel="0" collapsed="false">
      <c r="A13574" s="4" t="str">
        <f aca="false">B13574&amp;"|"&amp;C13574</f>
        <v>tdbR00000035 Asp-GUC|56</v>
      </c>
      <c r="B13574" s="4" t="s">
        <v>222</v>
      </c>
      <c r="C13574" s="4" t="s">
        <v>838</v>
      </c>
      <c r="D13574" s="4" t="n">
        <v>55</v>
      </c>
      <c r="E13574" s="19" t="s">
        <v>772</v>
      </c>
      <c r="F13574" s="20" t="s">
        <v>836</v>
      </c>
    </row>
    <row r="13575" customFormat="false" ht="15" hidden="false" customHeight="false" outlineLevel="0" collapsed="false">
      <c r="A13575" s="4" t="str">
        <f aca="false">B13575&amp;"|"&amp;C13575</f>
        <v>tdbR00000035 Asp-GUC|57</v>
      </c>
      <c r="B13575" s="4" t="s">
        <v>222</v>
      </c>
      <c r="C13575" s="4" t="s">
        <v>839</v>
      </c>
      <c r="D13575" s="4" t="n">
        <v>56</v>
      </c>
      <c r="E13575" s="19" t="s">
        <v>780</v>
      </c>
      <c r="F13575" s="20" t="s">
        <v>836</v>
      </c>
    </row>
    <row r="13576" customFormat="false" ht="15" hidden="false" customHeight="false" outlineLevel="0" collapsed="false">
      <c r="A13576" s="4" t="str">
        <f aca="false">B13576&amp;"|"&amp;C13576</f>
        <v>tdbR00000035 Asp-GUC|58</v>
      </c>
      <c r="B13576" s="4" t="s">
        <v>222</v>
      </c>
      <c r="C13576" s="4" t="s">
        <v>840</v>
      </c>
      <c r="D13576" s="4" t="n">
        <v>57</v>
      </c>
      <c r="E13576" s="19" t="s">
        <v>780</v>
      </c>
      <c r="F13576" s="20" t="s">
        <v>836</v>
      </c>
    </row>
    <row r="13577" customFormat="false" ht="15" hidden="false" customHeight="false" outlineLevel="0" collapsed="false">
      <c r="A13577" s="4" t="str">
        <f aca="false">B13577&amp;"|"&amp;C13577</f>
        <v>tdbR00000035 Asp-GUC|59</v>
      </c>
      <c r="B13577" s="4" t="s">
        <v>222</v>
      </c>
      <c r="C13577" s="4" t="s">
        <v>841</v>
      </c>
      <c r="D13577" s="4" t="n">
        <v>58</v>
      </c>
      <c r="E13577" s="19" t="s">
        <v>777</v>
      </c>
      <c r="F13577" s="20" t="s">
        <v>836</v>
      </c>
    </row>
    <row r="13578" customFormat="false" ht="15" hidden="false" customHeight="false" outlineLevel="0" collapsed="false">
      <c r="A13578" s="4" t="str">
        <f aca="false">B13578&amp;"|"&amp;C13578</f>
        <v>tdbR00000035 Asp-GUC|60</v>
      </c>
      <c r="B13578" s="4" t="s">
        <v>222</v>
      </c>
      <c r="C13578" s="4" t="s">
        <v>842</v>
      </c>
      <c r="D13578" s="4" t="n">
        <v>59</v>
      </c>
      <c r="E13578" s="19" t="s">
        <v>777</v>
      </c>
      <c r="F13578" s="20" t="s">
        <v>836</v>
      </c>
    </row>
    <row r="13579" customFormat="false" ht="15" hidden="false" customHeight="false" outlineLevel="0" collapsed="false">
      <c r="A13579" s="4" t="str">
        <f aca="false">B13579&amp;"|"&amp;C13579</f>
        <v>tdbR00000035 Asp-GUC|61</v>
      </c>
      <c r="B13579" s="4" t="s">
        <v>222</v>
      </c>
      <c r="C13579" s="4" t="s">
        <v>843</v>
      </c>
      <c r="D13579" s="4" t="n">
        <v>60</v>
      </c>
      <c r="E13579" s="23" t="s">
        <v>772</v>
      </c>
      <c r="F13579" s="10" t="s">
        <v>830</v>
      </c>
    </row>
    <row r="13580" customFormat="false" ht="15" hidden="false" customHeight="false" outlineLevel="0" collapsed="false">
      <c r="A13580" s="4" t="str">
        <f aca="false">B13580&amp;"|"&amp;C13580</f>
        <v>tdbR00000035 Asp-GUC|62</v>
      </c>
      <c r="B13580" s="4" t="s">
        <v>222</v>
      </c>
      <c r="C13580" s="4" t="s">
        <v>844</v>
      </c>
      <c r="D13580" s="4" t="n">
        <v>61</v>
      </c>
      <c r="E13580" s="23" t="s">
        <v>772</v>
      </c>
      <c r="F13580" s="10" t="s">
        <v>830</v>
      </c>
    </row>
    <row r="13581" customFormat="false" ht="15" hidden="false" customHeight="false" outlineLevel="0" collapsed="false">
      <c r="A13581" s="4" t="str">
        <f aca="false">B13581&amp;"|"&amp;C13581</f>
        <v>tdbR00000035 Asp-GUC|63</v>
      </c>
      <c r="B13581" s="4" t="s">
        <v>222</v>
      </c>
      <c r="C13581" s="4" t="s">
        <v>845</v>
      </c>
      <c r="D13581" s="4" t="n">
        <v>62</v>
      </c>
      <c r="E13581" s="23" t="s">
        <v>772</v>
      </c>
      <c r="F13581" s="10" t="s">
        <v>830</v>
      </c>
    </row>
    <row r="13582" customFormat="false" ht="15" hidden="false" customHeight="false" outlineLevel="0" collapsed="false">
      <c r="A13582" s="4" t="str">
        <f aca="false">B13582&amp;"|"&amp;C13582</f>
        <v>tdbR00000035 Asp-GUC|64</v>
      </c>
      <c r="B13582" s="4" t="s">
        <v>222</v>
      </c>
      <c r="C13582" s="4" t="s">
        <v>846</v>
      </c>
      <c r="D13582" s="4" t="n">
        <v>63</v>
      </c>
      <c r="E13582" s="23" t="s">
        <v>772</v>
      </c>
      <c r="F13582" s="10" t="s">
        <v>830</v>
      </c>
    </row>
    <row r="13583" customFormat="false" ht="15" hidden="false" customHeight="false" outlineLevel="0" collapsed="false">
      <c r="A13583" s="4" t="str">
        <f aca="false">B13583&amp;"|"&amp;C13583</f>
        <v>tdbR00000035 Asp-GUC|65</v>
      </c>
      <c r="B13583" s="4" t="s">
        <v>222</v>
      </c>
      <c r="C13583" s="4" t="s">
        <v>847</v>
      </c>
      <c r="D13583" s="4" t="n">
        <v>64</v>
      </c>
      <c r="E13583" s="23" t="s">
        <v>459</v>
      </c>
      <c r="F13583" s="10" t="s">
        <v>830</v>
      </c>
    </row>
    <row r="13584" customFormat="false" ht="15" hidden="false" customHeight="false" outlineLevel="0" collapsed="false">
      <c r="A13584" s="4" t="str">
        <f aca="false">B13584&amp;"|"&amp;C13584</f>
        <v>tdbR00000035 Asp-GUC|66</v>
      </c>
      <c r="B13584" s="4" t="s">
        <v>222</v>
      </c>
      <c r="C13584" s="4" t="s">
        <v>848</v>
      </c>
      <c r="D13584" s="4" t="n">
        <v>65</v>
      </c>
      <c r="E13584" s="17" t="s">
        <v>777</v>
      </c>
      <c r="F13584" s="18" t="s">
        <v>768</v>
      </c>
    </row>
    <row r="13585" customFormat="false" ht="15" hidden="false" customHeight="false" outlineLevel="0" collapsed="false">
      <c r="A13585" s="4" t="str">
        <f aca="false">B13585&amp;"|"&amp;C13585</f>
        <v>tdbR00000035 Asp-GUC|67</v>
      </c>
      <c r="B13585" s="4" t="s">
        <v>222</v>
      </c>
      <c r="C13585" s="4" t="s">
        <v>849</v>
      </c>
      <c r="D13585" s="4" t="n">
        <v>66</v>
      </c>
      <c r="E13585" s="17" t="s">
        <v>772</v>
      </c>
      <c r="F13585" s="18" t="s">
        <v>768</v>
      </c>
    </row>
    <row r="13586" customFormat="false" ht="15" hidden="false" customHeight="false" outlineLevel="0" collapsed="false">
      <c r="A13586" s="4" t="str">
        <f aca="false">B13586&amp;"|"&amp;C13586</f>
        <v>tdbR00000035 Asp-GUC|68</v>
      </c>
      <c r="B13586" s="4" t="s">
        <v>222</v>
      </c>
      <c r="C13586" s="4" t="s">
        <v>850</v>
      </c>
      <c r="D13586" s="4" t="n">
        <v>67</v>
      </c>
      <c r="E13586" s="17" t="s">
        <v>459</v>
      </c>
      <c r="F13586" s="18" t="s">
        <v>768</v>
      </c>
    </row>
    <row r="13587" customFormat="false" ht="15" hidden="false" customHeight="false" outlineLevel="0" collapsed="false">
      <c r="A13587" s="4" t="str">
        <f aca="false">B13587&amp;"|"&amp;C13587</f>
        <v>tdbR00000035 Asp-GUC|69</v>
      </c>
      <c r="B13587" s="4" t="s">
        <v>222</v>
      </c>
      <c r="C13587" s="4" t="s">
        <v>851</v>
      </c>
      <c r="D13587" s="4" t="n">
        <v>68</v>
      </c>
      <c r="E13587" s="17" t="s">
        <v>772</v>
      </c>
      <c r="F13587" s="18" t="s">
        <v>768</v>
      </c>
    </row>
    <row r="13588" customFormat="false" ht="15" hidden="false" customHeight="false" outlineLevel="0" collapsed="false">
      <c r="A13588" s="4" t="str">
        <f aca="false">B13588&amp;"|"&amp;C13588</f>
        <v>tdbR00000035 Asp-GUC|70</v>
      </c>
      <c r="B13588" s="4" t="s">
        <v>222</v>
      </c>
      <c r="C13588" s="4" t="s">
        <v>852</v>
      </c>
      <c r="D13588" s="4" t="n">
        <v>69</v>
      </c>
      <c r="E13588" s="17" t="s">
        <v>459</v>
      </c>
      <c r="F13588" s="18" t="s">
        <v>768</v>
      </c>
    </row>
    <row r="13589" customFormat="false" ht="15" hidden="false" customHeight="false" outlineLevel="0" collapsed="false">
      <c r="A13589" s="4" t="str">
        <f aca="false">B13589&amp;"|"&amp;C13589</f>
        <v>tdbR00000035 Asp-GUC|71</v>
      </c>
      <c r="B13589" s="4" t="s">
        <v>222</v>
      </c>
      <c r="C13589" s="4" t="s">
        <v>853</v>
      </c>
      <c r="D13589" s="4" t="n">
        <v>70</v>
      </c>
      <c r="E13589" s="17" t="s">
        <v>459</v>
      </c>
      <c r="F13589" s="18" t="s">
        <v>768</v>
      </c>
    </row>
    <row r="13590" customFormat="false" ht="15" hidden="false" customHeight="false" outlineLevel="0" collapsed="false">
      <c r="A13590" s="4" t="str">
        <f aca="false">B13590&amp;"|"&amp;C13590</f>
        <v>tdbR00000035 Asp-GUC|72</v>
      </c>
      <c r="B13590" s="4" t="s">
        <v>222</v>
      </c>
      <c r="C13590" s="4" t="s">
        <v>854</v>
      </c>
      <c r="D13590" s="4" t="n">
        <v>71</v>
      </c>
      <c r="E13590" s="17" t="s">
        <v>780</v>
      </c>
      <c r="F13590" s="18" t="s">
        <v>768</v>
      </c>
    </row>
    <row r="13591" customFormat="false" ht="15" hidden="false" customHeight="false" outlineLevel="0" collapsed="false">
      <c r="A13591" s="4" t="str">
        <f aca="false">B13591&amp;"|"&amp;C13591</f>
        <v>tdbR00001167 Glu-UUC|1</v>
      </c>
      <c r="B13591" s="4" t="s">
        <v>223</v>
      </c>
      <c r="C13591" s="4" t="s">
        <v>767</v>
      </c>
      <c r="D13591" s="4" t="n">
        <v>1</v>
      </c>
      <c r="E13591" s="17" t="s">
        <v>777</v>
      </c>
      <c r="F13591" s="18" t="s">
        <v>768</v>
      </c>
    </row>
    <row r="13592" customFormat="false" ht="15" hidden="false" customHeight="false" outlineLevel="0" collapsed="false">
      <c r="A13592" s="4" t="str">
        <f aca="false">B13592&amp;"|"&amp;C13592</f>
        <v>tdbR00001167 Glu-UUC|2</v>
      </c>
      <c r="B13592" s="4" t="s">
        <v>223</v>
      </c>
      <c r="C13592" s="4" t="s">
        <v>769</v>
      </c>
      <c r="D13592" s="4" t="n">
        <v>2</v>
      </c>
      <c r="E13592" s="17" t="s">
        <v>772</v>
      </c>
      <c r="F13592" s="18" t="s">
        <v>768</v>
      </c>
    </row>
    <row r="13593" customFormat="false" ht="15" hidden="false" customHeight="false" outlineLevel="0" collapsed="false">
      <c r="A13593" s="4" t="str">
        <f aca="false">B13593&amp;"|"&amp;C13593</f>
        <v>tdbR00001167 Glu-UUC|3</v>
      </c>
      <c r="B13593" s="4" t="s">
        <v>223</v>
      </c>
      <c r="C13593" s="4" t="s">
        <v>770</v>
      </c>
      <c r="D13593" s="4" t="n">
        <v>3</v>
      </c>
      <c r="E13593" s="17" t="s">
        <v>772</v>
      </c>
      <c r="F13593" s="18" t="s">
        <v>768</v>
      </c>
    </row>
    <row r="13594" customFormat="false" ht="15" hidden="false" customHeight="false" outlineLevel="0" collapsed="false">
      <c r="A13594" s="4" t="str">
        <f aca="false">B13594&amp;"|"&amp;C13594</f>
        <v>tdbR00001167 Glu-UUC|4</v>
      </c>
      <c r="B13594" s="4" t="s">
        <v>223</v>
      </c>
      <c r="C13594" s="4" t="s">
        <v>771</v>
      </c>
      <c r="D13594" s="4" t="n">
        <v>4</v>
      </c>
      <c r="E13594" s="17" t="s">
        <v>459</v>
      </c>
      <c r="F13594" s="18" t="s">
        <v>768</v>
      </c>
    </row>
    <row r="13595" customFormat="false" ht="15" hidden="false" customHeight="false" outlineLevel="0" collapsed="false">
      <c r="A13595" s="4" t="str">
        <f aca="false">B13595&amp;"|"&amp;C13595</f>
        <v>tdbR00001167 Glu-UUC|5</v>
      </c>
      <c r="B13595" s="4" t="s">
        <v>223</v>
      </c>
      <c r="C13595" s="4" t="s">
        <v>773</v>
      </c>
      <c r="D13595" s="4" t="n">
        <v>5</v>
      </c>
      <c r="E13595" s="17" t="s">
        <v>780</v>
      </c>
      <c r="F13595" s="18" t="s">
        <v>768</v>
      </c>
    </row>
    <row r="13596" customFormat="false" ht="15" hidden="false" customHeight="false" outlineLevel="0" collapsed="false">
      <c r="A13596" s="4" t="str">
        <f aca="false">B13596&amp;"|"&amp;C13596</f>
        <v>tdbR00001167 Glu-UUC|6</v>
      </c>
      <c r="B13596" s="4" t="s">
        <v>223</v>
      </c>
      <c r="C13596" s="4" t="s">
        <v>774</v>
      </c>
      <c r="D13596" s="4" t="n">
        <v>6</v>
      </c>
      <c r="E13596" s="17" t="s">
        <v>777</v>
      </c>
      <c r="F13596" s="18" t="s">
        <v>768</v>
      </c>
    </row>
    <row r="13597" customFormat="false" ht="15" hidden="false" customHeight="false" outlineLevel="0" collapsed="false">
      <c r="A13597" s="4" t="str">
        <f aca="false">B13597&amp;"|"&amp;C13597</f>
        <v>tdbR00001167 Glu-UUC|7</v>
      </c>
      <c r="B13597" s="4" t="s">
        <v>223</v>
      </c>
      <c r="C13597" s="4" t="s">
        <v>775</v>
      </c>
      <c r="D13597" s="4" t="n">
        <v>7</v>
      </c>
      <c r="E13597" s="17" t="s">
        <v>780</v>
      </c>
      <c r="F13597" s="18" t="s">
        <v>768</v>
      </c>
    </row>
    <row r="13598" customFormat="false" ht="15" hidden="false" customHeight="false" outlineLevel="0" collapsed="false">
      <c r="A13598" s="4" t="str">
        <f aca="false">B13598&amp;"|"&amp;C13598</f>
        <v>tdbR00001167 Glu-UUC|8</v>
      </c>
      <c r="B13598" s="4" t="s">
        <v>223</v>
      </c>
      <c r="C13598" s="4" t="s">
        <v>776</v>
      </c>
      <c r="D13598" s="4" t="n">
        <v>8</v>
      </c>
      <c r="E13598" s="3" t="s">
        <v>777</v>
      </c>
      <c r="F13598" s="4" t="s">
        <v>778</v>
      </c>
    </row>
    <row r="13599" customFormat="false" ht="15" hidden="false" customHeight="false" outlineLevel="0" collapsed="false">
      <c r="A13599" s="4" t="str">
        <f aca="false">B13599&amp;"|"&amp;C13599</f>
        <v>tdbR00001167 Glu-UUC|9</v>
      </c>
      <c r="B13599" s="4" t="s">
        <v>223</v>
      </c>
      <c r="C13599" s="4" t="s">
        <v>779</v>
      </c>
      <c r="D13599" s="4" t="n">
        <v>9</v>
      </c>
      <c r="E13599" s="3" t="s">
        <v>780</v>
      </c>
      <c r="F13599" s="4" t="s">
        <v>781</v>
      </c>
    </row>
    <row r="13600" customFormat="false" ht="15" hidden="false" customHeight="false" outlineLevel="0" collapsed="false">
      <c r="A13600" s="4" t="str">
        <f aca="false">B13600&amp;"|"&amp;C13600</f>
        <v>tdbR00001167 Glu-UUC|10</v>
      </c>
      <c r="B13600" s="4" t="s">
        <v>223</v>
      </c>
      <c r="C13600" s="4" t="s">
        <v>782</v>
      </c>
      <c r="D13600" s="4" t="n">
        <v>10</v>
      </c>
      <c r="E13600" s="8" t="s">
        <v>459</v>
      </c>
      <c r="F13600" s="7" t="s">
        <v>783</v>
      </c>
    </row>
    <row r="13601" customFormat="false" ht="15" hidden="false" customHeight="false" outlineLevel="0" collapsed="false">
      <c r="A13601" s="4" t="str">
        <f aca="false">B13601&amp;"|"&amp;C13601</f>
        <v>tdbR00001167 Glu-UUC|11</v>
      </c>
      <c r="B13601" s="4" t="s">
        <v>223</v>
      </c>
      <c r="C13601" s="4" t="s">
        <v>784</v>
      </c>
      <c r="D13601" s="4" t="n">
        <v>11</v>
      </c>
      <c r="E13601" s="8" t="s">
        <v>777</v>
      </c>
      <c r="F13601" s="7" t="s">
        <v>783</v>
      </c>
    </row>
    <row r="13602" customFormat="false" ht="15" hidden="false" customHeight="false" outlineLevel="0" collapsed="false">
      <c r="A13602" s="4" t="str">
        <f aca="false">B13602&amp;"|"&amp;C13602</f>
        <v>tdbR00001167 Glu-UUC|12</v>
      </c>
      <c r="B13602" s="4" t="s">
        <v>223</v>
      </c>
      <c r="C13602" s="4" t="s">
        <v>785</v>
      </c>
      <c r="D13602" s="4" t="n">
        <v>12</v>
      </c>
      <c r="E13602" s="8" t="s">
        <v>459</v>
      </c>
      <c r="F13602" s="7" t="s">
        <v>783</v>
      </c>
    </row>
    <row r="13603" customFormat="false" ht="15" hidden="false" customHeight="false" outlineLevel="0" collapsed="false">
      <c r="A13603" s="4" t="str">
        <f aca="false">B13603&amp;"|"&amp;C13603</f>
        <v>tdbR00001167 Glu-UUC|13</v>
      </c>
      <c r="B13603" s="4" t="s">
        <v>223</v>
      </c>
      <c r="C13603" s="4" t="s">
        <v>786</v>
      </c>
      <c r="D13603" s="4" t="n">
        <v>13</v>
      </c>
      <c r="E13603" s="8" t="s">
        <v>777</v>
      </c>
      <c r="F13603" s="7" t="s">
        <v>783</v>
      </c>
    </row>
    <row r="13604" customFormat="false" ht="15" hidden="false" customHeight="false" outlineLevel="0" collapsed="false">
      <c r="A13604" s="4" t="str">
        <f aca="false">B13604&amp;"|"&amp;C13604</f>
        <v>tdbR00001167 Glu-UUC|14</v>
      </c>
      <c r="B13604" s="4" t="s">
        <v>223</v>
      </c>
      <c r="C13604" s="4" t="s">
        <v>787</v>
      </c>
      <c r="D13604" s="4" t="n">
        <v>14</v>
      </c>
      <c r="E13604" s="19" t="s">
        <v>780</v>
      </c>
      <c r="F13604" s="20" t="s">
        <v>788</v>
      </c>
    </row>
    <row r="13605" customFormat="false" ht="15" hidden="false" customHeight="false" outlineLevel="0" collapsed="false">
      <c r="A13605" s="4" t="str">
        <f aca="false">B13605&amp;"|"&amp;C13605</f>
        <v>tdbR00001167 Glu-UUC|15</v>
      </c>
      <c r="B13605" s="4" t="s">
        <v>223</v>
      </c>
      <c r="C13605" s="4" t="s">
        <v>789</v>
      </c>
      <c r="D13605" s="4" t="n">
        <v>15</v>
      </c>
      <c r="E13605" s="19" t="s">
        <v>780</v>
      </c>
      <c r="F13605" s="20" t="s">
        <v>788</v>
      </c>
    </row>
    <row r="13606" customFormat="false" ht="15" hidden="false" customHeight="false" outlineLevel="0" collapsed="false">
      <c r="A13606" s="4" t="str">
        <f aca="false">B13606&amp;"|"&amp;C13606</f>
        <v>tdbR00001167 Glu-UUC|16</v>
      </c>
      <c r="B13606" s="4" t="s">
        <v>223</v>
      </c>
      <c r="C13606" s="4" t="s">
        <v>790</v>
      </c>
      <c r="D13606" s="4" t="n">
        <v>16</v>
      </c>
      <c r="E13606" s="19" t="s">
        <v>772</v>
      </c>
      <c r="F13606" s="20" t="s">
        <v>788</v>
      </c>
    </row>
    <row r="13607" customFormat="false" ht="15" hidden="false" customHeight="false" outlineLevel="0" collapsed="false">
      <c r="A13607" s="4" t="str">
        <f aca="false">B13607&amp;"|"&amp;C13607</f>
        <v>tdbR00001167 Glu-UUC|18</v>
      </c>
      <c r="B13607" s="4" t="s">
        <v>223</v>
      </c>
      <c r="C13607" s="4" t="s">
        <v>793</v>
      </c>
      <c r="D13607" s="4" t="n">
        <v>17</v>
      </c>
      <c r="E13607" s="19" t="s">
        <v>459</v>
      </c>
      <c r="F13607" s="20" t="s">
        <v>788</v>
      </c>
    </row>
    <row r="13608" customFormat="false" ht="15" hidden="false" customHeight="false" outlineLevel="0" collapsed="false">
      <c r="A13608" s="4" t="str">
        <f aca="false">B13608&amp;"|"&amp;C13608</f>
        <v>tdbR00001167 Glu-UUC|19</v>
      </c>
      <c r="B13608" s="4" t="s">
        <v>223</v>
      </c>
      <c r="C13608" s="4" t="s">
        <v>794</v>
      </c>
      <c r="D13608" s="4" t="n">
        <v>18</v>
      </c>
      <c r="E13608" s="19" t="s">
        <v>459</v>
      </c>
      <c r="F13608" s="20" t="s">
        <v>788</v>
      </c>
    </row>
    <row r="13609" customFormat="false" ht="15" hidden="false" customHeight="false" outlineLevel="0" collapsed="false">
      <c r="A13609" s="4" t="str">
        <f aca="false">B13609&amp;"|"&amp;C13609</f>
        <v>tdbR00001167 Glu-UUC|20</v>
      </c>
      <c r="B13609" s="4" t="s">
        <v>223</v>
      </c>
      <c r="C13609" s="4" t="s">
        <v>795</v>
      </c>
      <c r="D13609" s="4" t="n">
        <v>19</v>
      </c>
      <c r="E13609" s="19" t="s">
        <v>772</v>
      </c>
      <c r="F13609" s="20" t="s">
        <v>788</v>
      </c>
    </row>
    <row r="13610" customFormat="false" ht="15" hidden="false" customHeight="false" outlineLevel="0" collapsed="false">
      <c r="A13610" s="4" t="str">
        <f aca="false">B13610&amp;"|"&amp;C13610</f>
        <v>tdbR00001167 Glu-UUC|20a</v>
      </c>
      <c r="B13610" s="4" t="s">
        <v>223</v>
      </c>
      <c r="C13610" s="4" t="s">
        <v>796</v>
      </c>
      <c r="D13610" s="4" t="n">
        <v>20</v>
      </c>
      <c r="E13610" s="19" t="s">
        <v>777</v>
      </c>
      <c r="F13610" s="20" t="s">
        <v>788</v>
      </c>
    </row>
    <row r="13611" customFormat="false" ht="15" hidden="false" customHeight="false" outlineLevel="0" collapsed="false">
      <c r="A13611" s="4" t="str">
        <f aca="false">B13611&amp;"|"&amp;C13611</f>
        <v>tdbR00001167 Glu-UUC|21</v>
      </c>
      <c r="B13611" s="4" t="s">
        <v>223</v>
      </c>
      <c r="C13611" s="4" t="s">
        <v>797</v>
      </c>
      <c r="D13611" s="4" t="n">
        <v>21</v>
      </c>
      <c r="E13611" s="19" t="s">
        <v>780</v>
      </c>
      <c r="F13611" s="20" t="s">
        <v>788</v>
      </c>
    </row>
    <row r="13612" customFormat="false" ht="15" hidden="false" customHeight="false" outlineLevel="0" collapsed="false">
      <c r="A13612" s="4" t="str">
        <f aca="false">B13612&amp;"|"&amp;C13612</f>
        <v>tdbR00001167 Glu-UUC|22</v>
      </c>
      <c r="B13612" s="4" t="s">
        <v>223</v>
      </c>
      <c r="C13612" s="4" t="s">
        <v>798</v>
      </c>
      <c r="D13612" s="4" t="n">
        <v>22</v>
      </c>
      <c r="E13612" s="8" t="s">
        <v>777</v>
      </c>
      <c r="F13612" s="7" t="s">
        <v>783</v>
      </c>
    </row>
    <row r="13613" customFormat="false" ht="15" hidden="false" customHeight="false" outlineLevel="0" collapsed="false">
      <c r="A13613" s="4" t="str">
        <f aca="false">B13613&amp;"|"&amp;C13613</f>
        <v>tdbR00001167 Glu-UUC|23</v>
      </c>
      <c r="B13613" s="4" t="s">
        <v>223</v>
      </c>
      <c r="C13613" s="4" t="s">
        <v>799</v>
      </c>
      <c r="D13613" s="4" t="n">
        <v>23</v>
      </c>
      <c r="E13613" s="8" t="s">
        <v>772</v>
      </c>
      <c r="F13613" s="7" t="s">
        <v>783</v>
      </c>
    </row>
    <row r="13614" customFormat="false" ht="15" hidden="false" customHeight="false" outlineLevel="0" collapsed="false">
      <c r="A13614" s="4" t="str">
        <f aca="false">B13614&amp;"|"&amp;C13614</f>
        <v>tdbR00001167 Glu-UUC|24</v>
      </c>
      <c r="B13614" s="4" t="s">
        <v>223</v>
      </c>
      <c r="C13614" s="4" t="s">
        <v>800</v>
      </c>
      <c r="D13614" s="4" t="n">
        <v>24</v>
      </c>
      <c r="E13614" s="8" t="s">
        <v>780</v>
      </c>
      <c r="F13614" s="7" t="s">
        <v>783</v>
      </c>
    </row>
    <row r="13615" customFormat="false" ht="15" hidden="false" customHeight="false" outlineLevel="0" collapsed="false">
      <c r="A13615" s="4" t="str">
        <f aca="false">B13615&amp;"|"&amp;C13615</f>
        <v>tdbR00001167 Glu-UUC|25</v>
      </c>
      <c r="B13615" s="4" t="s">
        <v>223</v>
      </c>
      <c r="C13615" s="4" t="s">
        <v>801</v>
      </c>
      <c r="D13615" s="4" t="n">
        <v>25</v>
      </c>
      <c r="E13615" s="8" t="s">
        <v>772</v>
      </c>
      <c r="F13615" s="7" t="s">
        <v>783</v>
      </c>
    </row>
    <row r="13616" customFormat="false" ht="15" hidden="false" customHeight="false" outlineLevel="0" collapsed="false">
      <c r="A13616" s="4" t="str">
        <f aca="false">B13616&amp;"|"&amp;C13616</f>
        <v>tdbR00001167 Glu-UUC|26</v>
      </c>
      <c r="B13616" s="4" t="s">
        <v>223</v>
      </c>
      <c r="C13616" s="4" t="s">
        <v>802</v>
      </c>
      <c r="D13616" s="4" t="n">
        <v>26</v>
      </c>
      <c r="E13616" s="3" t="s">
        <v>780</v>
      </c>
      <c r="F13616" s="4" t="s">
        <v>803</v>
      </c>
    </row>
    <row r="13617" customFormat="false" ht="15" hidden="false" customHeight="false" outlineLevel="0" collapsed="false">
      <c r="A13617" s="4" t="str">
        <f aca="false">B13617&amp;"|"&amp;C13617</f>
        <v>tdbR00001167 Glu-UUC|27</v>
      </c>
      <c r="B13617" s="4" t="s">
        <v>223</v>
      </c>
      <c r="C13617" s="4" t="s">
        <v>804</v>
      </c>
      <c r="D13617" s="4" t="n">
        <v>27</v>
      </c>
      <c r="E13617" s="21" t="s">
        <v>777</v>
      </c>
      <c r="F13617" s="22" t="s">
        <v>805</v>
      </c>
    </row>
    <row r="13618" customFormat="false" ht="15" hidden="false" customHeight="false" outlineLevel="0" collapsed="false">
      <c r="A13618" s="4" t="str">
        <f aca="false">B13618&amp;"|"&amp;C13618</f>
        <v>tdbR00001167 Glu-UUC|28</v>
      </c>
      <c r="B13618" s="4" t="s">
        <v>223</v>
      </c>
      <c r="C13618" s="4" t="s">
        <v>806</v>
      </c>
      <c r="D13618" s="4" t="n">
        <v>28</v>
      </c>
      <c r="E13618" s="21" t="s">
        <v>772</v>
      </c>
      <c r="F13618" s="22" t="s">
        <v>805</v>
      </c>
    </row>
    <row r="13619" customFormat="false" ht="15" hidden="false" customHeight="false" outlineLevel="0" collapsed="false">
      <c r="A13619" s="4" t="str">
        <f aca="false">B13619&amp;"|"&amp;C13619</f>
        <v>tdbR00001167 Glu-UUC|29</v>
      </c>
      <c r="B13619" s="4" t="s">
        <v>223</v>
      </c>
      <c r="C13619" s="4" t="s">
        <v>807</v>
      </c>
      <c r="D13619" s="4" t="n">
        <v>29</v>
      </c>
      <c r="E13619" s="21" t="s">
        <v>780</v>
      </c>
      <c r="F13619" s="22" t="s">
        <v>805</v>
      </c>
    </row>
    <row r="13620" customFormat="false" ht="15" hidden="false" customHeight="false" outlineLevel="0" collapsed="false">
      <c r="A13620" s="4" t="str">
        <f aca="false">B13620&amp;"|"&amp;C13620</f>
        <v>tdbR00001167 Glu-UUC|30</v>
      </c>
      <c r="B13620" s="4" t="s">
        <v>223</v>
      </c>
      <c r="C13620" s="4" t="s">
        <v>808</v>
      </c>
      <c r="D13620" s="4" t="n">
        <v>30</v>
      </c>
      <c r="E13620" s="21" t="s">
        <v>772</v>
      </c>
      <c r="F13620" s="22" t="s">
        <v>805</v>
      </c>
    </row>
    <row r="13621" customFormat="false" ht="15" hidden="false" customHeight="false" outlineLevel="0" collapsed="false">
      <c r="A13621" s="4" t="str">
        <f aca="false">B13621&amp;"|"&amp;C13621</f>
        <v>tdbR00001167 Glu-UUC|31</v>
      </c>
      <c r="B13621" s="4" t="s">
        <v>223</v>
      </c>
      <c r="C13621" s="4" t="s">
        <v>809</v>
      </c>
      <c r="D13621" s="4" t="n">
        <v>31</v>
      </c>
      <c r="E13621" s="21" t="s">
        <v>459</v>
      </c>
      <c r="F13621" s="22" t="s">
        <v>805</v>
      </c>
    </row>
    <row r="13622" customFormat="false" ht="15" hidden="false" customHeight="false" outlineLevel="0" collapsed="false">
      <c r="A13622" s="4" t="str">
        <f aca="false">B13622&amp;"|"&amp;C13622</f>
        <v>tdbR00001167 Glu-UUC|32</v>
      </c>
      <c r="B13622" s="4" t="s">
        <v>223</v>
      </c>
      <c r="C13622" s="4" t="s">
        <v>810</v>
      </c>
      <c r="D13622" s="4" t="n">
        <v>32</v>
      </c>
      <c r="E13622" s="19" t="s">
        <v>772</v>
      </c>
      <c r="F13622" s="20" t="s">
        <v>811</v>
      </c>
    </row>
    <row r="13623" customFormat="false" ht="15" hidden="false" customHeight="false" outlineLevel="0" collapsed="false">
      <c r="A13623" s="4" t="str">
        <f aca="false">B13623&amp;"|"&amp;C13623</f>
        <v>tdbR00001167 Glu-UUC|33</v>
      </c>
      <c r="B13623" s="4" t="s">
        <v>223</v>
      </c>
      <c r="C13623" s="4" t="s">
        <v>812</v>
      </c>
      <c r="D13623" s="4" t="n">
        <v>33</v>
      </c>
      <c r="E13623" s="19" t="s">
        <v>777</v>
      </c>
      <c r="F13623" s="20" t="s">
        <v>811</v>
      </c>
    </row>
    <row r="13624" customFormat="false" ht="15" hidden="false" customHeight="false" outlineLevel="0" collapsed="false">
      <c r="A13624" s="4" t="str">
        <f aca="false">B13624&amp;"|"&amp;C13624</f>
        <v>tdbR00001167 Glu-UUC|34</v>
      </c>
      <c r="B13624" s="4" t="s">
        <v>223</v>
      </c>
      <c r="C13624" s="4" t="s">
        <v>813</v>
      </c>
      <c r="D13624" s="4" t="n">
        <v>34</v>
      </c>
      <c r="E13624" s="19" t="s">
        <v>777</v>
      </c>
      <c r="F13624" s="20" t="s">
        <v>811</v>
      </c>
    </row>
    <row r="13625" customFormat="false" ht="15" hidden="false" customHeight="false" outlineLevel="0" collapsed="false">
      <c r="A13625" s="4" t="str">
        <f aca="false">B13625&amp;"|"&amp;C13625</f>
        <v>tdbR00001167 Glu-UUC|35</v>
      </c>
      <c r="B13625" s="4" t="s">
        <v>223</v>
      </c>
      <c r="C13625" s="4" t="s">
        <v>814</v>
      </c>
      <c r="D13625" s="4" t="n">
        <v>35</v>
      </c>
      <c r="E13625" s="19" t="s">
        <v>777</v>
      </c>
      <c r="F13625" s="20" t="s">
        <v>811</v>
      </c>
    </row>
    <row r="13626" customFormat="false" ht="15" hidden="false" customHeight="false" outlineLevel="0" collapsed="false">
      <c r="A13626" s="4" t="str">
        <f aca="false">B13626&amp;"|"&amp;C13626</f>
        <v>tdbR00001167 Glu-UUC|36</v>
      </c>
      <c r="B13626" s="4" t="s">
        <v>223</v>
      </c>
      <c r="C13626" s="4" t="s">
        <v>815</v>
      </c>
      <c r="D13626" s="4" t="n">
        <v>36</v>
      </c>
      <c r="E13626" s="19" t="s">
        <v>772</v>
      </c>
      <c r="F13626" s="20" t="s">
        <v>811</v>
      </c>
    </row>
    <row r="13627" customFormat="false" ht="15" hidden="false" customHeight="false" outlineLevel="0" collapsed="false">
      <c r="A13627" s="4" t="str">
        <f aca="false">B13627&amp;"|"&amp;C13627</f>
        <v>tdbR00001167 Glu-UUC|37</v>
      </c>
      <c r="B13627" s="4" t="s">
        <v>223</v>
      </c>
      <c r="C13627" s="4" t="s">
        <v>816</v>
      </c>
      <c r="D13627" s="4" t="n">
        <v>37</v>
      </c>
      <c r="E13627" s="19" t="s">
        <v>780</v>
      </c>
      <c r="F13627" s="20" t="s">
        <v>811</v>
      </c>
    </row>
    <row r="13628" customFormat="false" ht="15" hidden="false" customHeight="false" outlineLevel="0" collapsed="false">
      <c r="A13628" s="4" t="str">
        <f aca="false">B13628&amp;"|"&amp;C13628</f>
        <v>tdbR00001167 Glu-UUC|38</v>
      </c>
      <c r="B13628" s="4" t="s">
        <v>223</v>
      </c>
      <c r="C13628" s="4" t="s">
        <v>817</v>
      </c>
      <c r="D13628" s="4" t="n">
        <v>38</v>
      </c>
      <c r="E13628" s="19" t="s">
        <v>772</v>
      </c>
      <c r="F13628" s="20" t="s">
        <v>811</v>
      </c>
    </row>
    <row r="13629" customFormat="false" ht="15" hidden="false" customHeight="false" outlineLevel="0" collapsed="false">
      <c r="A13629" s="4" t="str">
        <f aca="false">B13629&amp;"|"&amp;C13629</f>
        <v>tdbR00001167 Glu-UUC|39</v>
      </c>
      <c r="B13629" s="4" t="s">
        <v>223</v>
      </c>
      <c r="C13629" s="4" t="s">
        <v>818</v>
      </c>
      <c r="D13629" s="4" t="n">
        <v>39</v>
      </c>
      <c r="E13629" s="21" t="s">
        <v>772</v>
      </c>
      <c r="F13629" s="22" t="s">
        <v>805</v>
      </c>
    </row>
    <row r="13630" customFormat="false" ht="15" hidden="false" customHeight="false" outlineLevel="0" collapsed="false">
      <c r="A13630" s="4" t="str">
        <f aca="false">B13630&amp;"|"&amp;C13630</f>
        <v>tdbR00001167 Glu-UUC|40</v>
      </c>
      <c r="B13630" s="4" t="s">
        <v>223</v>
      </c>
      <c r="C13630" s="4" t="s">
        <v>819</v>
      </c>
      <c r="D13630" s="4" t="n">
        <v>40</v>
      </c>
      <c r="E13630" s="21" t="s">
        <v>459</v>
      </c>
      <c r="F13630" s="22" t="s">
        <v>805</v>
      </c>
    </row>
    <row r="13631" customFormat="false" ht="15" hidden="false" customHeight="false" outlineLevel="0" collapsed="false">
      <c r="A13631" s="4" t="str">
        <f aca="false">B13631&amp;"|"&amp;C13631</f>
        <v>tdbR00001167 Glu-UUC|41</v>
      </c>
      <c r="B13631" s="4" t="s">
        <v>223</v>
      </c>
      <c r="C13631" s="4" t="s">
        <v>820</v>
      </c>
      <c r="D13631" s="4" t="n">
        <v>41</v>
      </c>
      <c r="E13631" s="21" t="s">
        <v>777</v>
      </c>
      <c r="F13631" s="22" t="s">
        <v>805</v>
      </c>
    </row>
    <row r="13632" customFormat="false" ht="15" hidden="false" customHeight="false" outlineLevel="0" collapsed="false">
      <c r="A13632" s="4" t="str">
        <f aca="false">B13632&amp;"|"&amp;C13632</f>
        <v>tdbR00001167 Glu-UUC|42</v>
      </c>
      <c r="B13632" s="4" t="s">
        <v>223</v>
      </c>
      <c r="C13632" s="4" t="s">
        <v>821</v>
      </c>
      <c r="D13632" s="4" t="n">
        <v>42</v>
      </c>
      <c r="E13632" s="21" t="s">
        <v>459</v>
      </c>
      <c r="F13632" s="22" t="s">
        <v>805</v>
      </c>
    </row>
    <row r="13633" customFormat="false" ht="15" hidden="false" customHeight="false" outlineLevel="0" collapsed="false">
      <c r="A13633" s="4" t="str">
        <f aca="false">B13633&amp;"|"&amp;C13633</f>
        <v>tdbR00001167 Glu-UUC|43</v>
      </c>
      <c r="B13633" s="4" t="s">
        <v>223</v>
      </c>
      <c r="C13633" s="4" t="s">
        <v>822</v>
      </c>
      <c r="D13633" s="4" t="n">
        <v>43</v>
      </c>
      <c r="E13633" s="21" t="s">
        <v>459</v>
      </c>
      <c r="F13633" s="22" t="s">
        <v>805</v>
      </c>
    </row>
    <row r="13634" customFormat="false" ht="15" hidden="false" customHeight="false" outlineLevel="0" collapsed="false">
      <c r="A13634" s="4" t="str">
        <f aca="false">B13634&amp;"|"&amp;C13634</f>
        <v>tdbR00001167 Glu-UUC|44</v>
      </c>
      <c r="B13634" s="4" t="s">
        <v>223</v>
      </c>
      <c r="C13634" s="4" t="s">
        <v>823</v>
      </c>
      <c r="D13634" s="4" t="n">
        <v>44</v>
      </c>
      <c r="E13634" s="19" t="s">
        <v>780</v>
      </c>
      <c r="F13634" s="20" t="s">
        <v>824</v>
      </c>
    </row>
    <row r="13635" customFormat="false" ht="15" hidden="false" customHeight="false" outlineLevel="0" collapsed="false">
      <c r="A13635" s="4" t="str">
        <f aca="false">B13635&amp;"|"&amp;C13635</f>
        <v>tdbR00001167 Glu-UUC|45</v>
      </c>
      <c r="B13635" s="4" t="s">
        <v>223</v>
      </c>
      <c r="C13635" s="4" t="s">
        <v>825</v>
      </c>
      <c r="D13635" s="4" t="n">
        <v>45</v>
      </c>
      <c r="E13635" s="19" t="s">
        <v>459</v>
      </c>
      <c r="F13635" s="20" t="s">
        <v>824</v>
      </c>
    </row>
    <row r="13636" customFormat="false" ht="15" hidden="false" customHeight="false" outlineLevel="0" collapsed="false">
      <c r="A13636" s="4" t="str">
        <f aca="false">B13636&amp;"|"&amp;C13636</f>
        <v>tdbR00001167 Glu-UUC|46</v>
      </c>
      <c r="B13636" s="4" t="s">
        <v>223</v>
      </c>
      <c r="C13636" s="4" t="s">
        <v>826</v>
      </c>
      <c r="D13636" s="4" t="n">
        <v>46</v>
      </c>
      <c r="E13636" s="19" t="s">
        <v>780</v>
      </c>
      <c r="F13636" s="20" t="s">
        <v>824</v>
      </c>
    </row>
    <row r="13637" customFormat="false" ht="15" hidden="false" customHeight="false" outlineLevel="0" collapsed="false">
      <c r="A13637" s="4" t="str">
        <f aca="false">B13637&amp;"|"&amp;C13637</f>
        <v>tdbR00001167 Glu-UUC|48</v>
      </c>
      <c r="B13637" s="4" t="s">
        <v>223</v>
      </c>
      <c r="C13637" s="4" t="s">
        <v>828</v>
      </c>
      <c r="D13637" s="4" t="n">
        <v>47</v>
      </c>
      <c r="E13637" s="19" t="s">
        <v>772</v>
      </c>
      <c r="F13637" s="20" t="s">
        <v>824</v>
      </c>
    </row>
    <row r="13638" customFormat="false" ht="15" hidden="false" customHeight="false" outlineLevel="0" collapsed="false">
      <c r="A13638" s="4" t="str">
        <f aca="false">B13638&amp;"|"&amp;C13638</f>
        <v>tdbR00001167 Glu-UUC|49</v>
      </c>
      <c r="B13638" s="4" t="s">
        <v>223</v>
      </c>
      <c r="C13638" s="4" t="s">
        <v>829</v>
      </c>
      <c r="D13638" s="4" t="n">
        <v>48</v>
      </c>
      <c r="E13638" s="23" t="s">
        <v>772</v>
      </c>
      <c r="F13638" s="10" t="s">
        <v>830</v>
      </c>
    </row>
    <row r="13639" customFormat="false" ht="15" hidden="false" customHeight="false" outlineLevel="0" collapsed="false">
      <c r="A13639" s="4" t="str">
        <f aca="false">B13639&amp;"|"&amp;C13639</f>
        <v>tdbR00001167 Glu-UUC|50</v>
      </c>
      <c r="B13639" s="4" t="s">
        <v>223</v>
      </c>
      <c r="C13639" s="4" t="s">
        <v>831</v>
      </c>
      <c r="D13639" s="4" t="n">
        <v>49</v>
      </c>
      <c r="E13639" s="23" t="s">
        <v>459</v>
      </c>
      <c r="F13639" s="10" t="s">
        <v>830</v>
      </c>
    </row>
    <row r="13640" customFormat="false" ht="15" hidden="false" customHeight="false" outlineLevel="0" collapsed="false">
      <c r="A13640" s="4" t="str">
        <f aca="false">B13640&amp;"|"&amp;C13640</f>
        <v>tdbR00001167 Glu-UUC|51</v>
      </c>
      <c r="B13640" s="4" t="s">
        <v>223</v>
      </c>
      <c r="C13640" s="4" t="s">
        <v>832</v>
      </c>
      <c r="D13640" s="4" t="n">
        <v>50</v>
      </c>
      <c r="E13640" s="23" t="s">
        <v>459</v>
      </c>
      <c r="F13640" s="10" t="s">
        <v>830</v>
      </c>
    </row>
    <row r="13641" customFormat="false" ht="15" hidden="false" customHeight="false" outlineLevel="0" collapsed="false">
      <c r="A13641" s="4" t="str">
        <f aca="false">B13641&amp;"|"&amp;C13641</f>
        <v>tdbR00001167 Glu-UUC|52</v>
      </c>
      <c r="B13641" s="4" t="s">
        <v>223</v>
      </c>
      <c r="C13641" s="4" t="s">
        <v>833</v>
      </c>
      <c r="D13641" s="4" t="n">
        <v>51</v>
      </c>
      <c r="E13641" s="23" t="s">
        <v>459</v>
      </c>
      <c r="F13641" s="10" t="s">
        <v>830</v>
      </c>
    </row>
    <row r="13642" customFormat="false" ht="15" hidden="false" customHeight="false" outlineLevel="0" collapsed="false">
      <c r="A13642" s="4" t="str">
        <f aca="false">B13642&amp;"|"&amp;C13642</f>
        <v>tdbR00001167 Glu-UUC|53</v>
      </c>
      <c r="B13642" s="4" t="s">
        <v>223</v>
      </c>
      <c r="C13642" s="4" t="s">
        <v>834</v>
      </c>
      <c r="D13642" s="4" t="n">
        <v>52</v>
      </c>
      <c r="E13642" s="23" t="s">
        <v>459</v>
      </c>
      <c r="F13642" s="10" t="s">
        <v>830</v>
      </c>
    </row>
    <row r="13643" customFormat="false" ht="15" hidden="false" customHeight="false" outlineLevel="0" collapsed="false">
      <c r="A13643" s="4" t="str">
        <f aca="false">B13643&amp;"|"&amp;C13643</f>
        <v>tdbR00001167 Glu-UUC|54</v>
      </c>
      <c r="B13643" s="4" t="s">
        <v>223</v>
      </c>
      <c r="C13643" s="4" t="s">
        <v>835</v>
      </c>
      <c r="D13643" s="4" t="n">
        <v>53</v>
      </c>
      <c r="E13643" s="19" t="s">
        <v>777</v>
      </c>
      <c r="F13643" s="20" t="s">
        <v>836</v>
      </c>
    </row>
    <row r="13644" customFormat="false" ht="15" hidden="false" customHeight="false" outlineLevel="0" collapsed="false">
      <c r="A13644" s="4" t="str">
        <f aca="false">B13644&amp;"|"&amp;C13644</f>
        <v>tdbR00001167 Glu-UUC|55</v>
      </c>
      <c r="B13644" s="4" t="s">
        <v>223</v>
      </c>
      <c r="C13644" s="4" t="s">
        <v>837</v>
      </c>
      <c r="D13644" s="4" t="n">
        <v>54</v>
      </c>
      <c r="E13644" s="19" t="s">
        <v>777</v>
      </c>
      <c r="F13644" s="20" t="s">
        <v>836</v>
      </c>
    </row>
    <row r="13645" customFormat="false" ht="15" hidden="false" customHeight="false" outlineLevel="0" collapsed="false">
      <c r="A13645" s="4" t="str">
        <f aca="false">B13645&amp;"|"&amp;C13645</f>
        <v>tdbR00001167 Glu-UUC|56</v>
      </c>
      <c r="B13645" s="4" t="s">
        <v>223</v>
      </c>
      <c r="C13645" s="4" t="s">
        <v>838</v>
      </c>
      <c r="D13645" s="4" t="n">
        <v>55</v>
      </c>
      <c r="E13645" s="19" t="s">
        <v>772</v>
      </c>
      <c r="F13645" s="20" t="s">
        <v>836</v>
      </c>
    </row>
    <row r="13646" customFormat="false" ht="15" hidden="false" customHeight="false" outlineLevel="0" collapsed="false">
      <c r="A13646" s="4" t="str">
        <f aca="false">B13646&amp;"|"&amp;C13646</f>
        <v>tdbR00001167 Glu-UUC|57</v>
      </c>
      <c r="B13646" s="4" t="s">
        <v>223</v>
      </c>
      <c r="C13646" s="4" t="s">
        <v>839</v>
      </c>
      <c r="D13646" s="4" t="n">
        <v>56</v>
      </c>
      <c r="E13646" s="19" t="s">
        <v>459</v>
      </c>
      <c r="F13646" s="20" t="s">
        <v>836</v>
      </c>
    </row>
    <row r="13647" customFormat="false" ht="15" hidden="false" customHeight="false" outlineLevel="0" collapsed="false">
      <c r="A13647" s="4" t="str">
        <f aca="false">B13647&amp;"|"&amp;C13647</f>
        <v>tdbR00001167 Glu-UUC|58</v>
      </c>
      <c r="B13647" s="4" t="s">
        <v>223</v>
      </c>
      <c r="C13647" s="4" t="s">
        <v>840</v>
      </c>
      <c r="D13647" s="4" t="n">
        <v>57</v>
      </c>
      <c r="E13647" s="19" t="s">
        <v>780</v>
      </c>
      <c r="F13647" s="20" t="s">
        <v>836</v>
      </c>
    </row>
    <row r="13648" customFormat="false" ht="15" hidden="false" customHeight="false" outlineLevel="0" collapsed="false">
      <c r="A13648" s="4" t="str">
        <f aca="false">B13648&amp;"|"&amp;C13648</f>
        <v>tdbR00001167 Glu-UUC|59</v>
      </c>
      <c r="B13648" s="4" t="s">
        <v>223</v>
      </c>
      <c r="C13648" s="4" t="s">
        <v>841</v>
      </c>
      <c r="D13648" s="4" t="n">
        <v>58</v>
      </c>
      <c r="E13648" s="19" t="s">
        <v>772</v>
      </c>
      <c r="F13648" s="20" t="s">
        <v>836</v>
      </c>
    </row>
    <row r="13649" customFormat="false" ht="15" hidden="false" customHeight="false" outlineLevel="0" collapsed="false">
      <c r="A13649" s="4" t="str">
        <f aca="false">B13649&amp;"|"&amp;C13649</f>
        <v>tdbR00001167 Glu-UUC|60</v>
      </c>
      <c r="B13649" s="4" t="s">
        <v>223</v>
      </c>
      <c r="C13649" s="4" t="s">
        <v>842</v>
      </c>
      <c r="D13649" s="4" t="n">
        <v>59</v>
      </c>
      <c r="E13649" s="19" t="s">
        <v>777</v>
      </c>
      <c r="F13649" s="20" t="s">
        <v>836</v>
      </c>
    </row>
    <row r="13650" customFormat="false" ht="15" hidden="false" customHeight="false" outlineLevel="0" collapsed="false">
      <c r="A13650" s="4" t="str">
        <f aca="false">B13650&amp;"|"&amp;C13650</f>
        <v>tdbR00001167 Glu-UUC|61</v>
      </c>
      <c r="B13650" s="4" t="s">
        <v>223</v>
      </c>
      <c r="C13650" s="4" t="s">
        <v>843</v>
      </c>
      <c r="D13650" s="4" t="n">
        <v>60</v>
      </c>
      <c r="E13650" s="23" t="s">
        <v>772</v>
      </c>
      <c r="F13650" s="10" t="s">
        <v>830</v>
      </c>
    </row>
    <row r="13651" customFormat="false" ht="15" hidden="false" customHeight="false" outlineLevel="0" collapsed="false">
      <c r="A13651" s="4" t="str">
        <f aca="false">B13651&amp;"|"&amp;C13651</f>
        <v>tdbR00001167 Glu-UUC|62</v>
      </c>
      <c r="B13651" s="4" t="s">
        <v>223</v>
      </c>
      <c r="C13651" s="4" t="s">
        <v>844</v>
      </c>
      <c r="D13651" s="4" t="n">
        <v>61</v>
      </c>
      <c r="E13651" s="23" t="s">
        <v>772</v>
      </c>
      <c r="F13651" s="10" t="s">
        <v>830</v>
      </c>
    </row>
    <row r="13652" customFormat="false" ht="15" hidden="false" customHeight="false" outlineLevel="0" collapsed="false">
      <c r="A13652" s="4" t="str">
        <f aca="false">B13652&amp;"|"&amp;C13652</f>
        <v>tdbR00001167 Glu-UUC|63</v>
      </c>
      <c r="B13652" s="4" t="s">
        <v>223</v>
      </c>
      <c r="C13652" s="4" t="s">
        <v>845</v>
      </c>
      <c r="D13652" s="4" t="n">
        <v>62</v>
      </c>
      <c r="E13652" s="23" t="s">
        <v>772</v>
      </c>
      <c r="F13652" s="10" t="s">
        <v>830</v>
      </c>
    </row>
    <row r="13653" customFormat="false" ht="15" hidden="false" customHeight="false" outlineLevel="0" collapsed="false">
      <c r="A13653" s="4" t="str">
        <f aca="false">B13653&amp;"|"&amp;C13653</f>
        <v>tdbR00001167 Glu-UUC|64</v>
      </c>
      <c r="B13653" s="4" t="s">
        <v>223</v>
      </c>
      <c r="C13653" s="4" t="s">
        <v>846</v>
      </c>
      <c r="D13653" s="4" t="n">
        <v>63</v>
      </c>
      <c r="E13653" s="23" t="s">
        <v>772</v>
      </c>
      <c r="F13653" s="10" t="s">
        <v>830</v>
      </c>
    </row>
    <row r="13654" customFormat="false" ht="15" hidden="false" customHeight="false" outlineLevel="0" collapsed="false">
      <c r="A13654" s="4" t="str">
        <f aca="false">B13654&amp;"|"&amp;C13654</f>
        <v>tdbR00001167 Glu-UUC|65</v>
      </c>
      <c r="B13654" s="4" t="s">
        <v>223</v>
      </c>
      <c r="C13654" s="4" t="s">
        <v>847</v>
      </c>
      <c r="D13654" s="4" t="n">
        <v>64</v>
      </c>
      <c r="E13654" s="23" t="s">
        <v>459</v>
      </c>
      <c r="F13654" s="10" t="s">
        <v>830</v>
      </c>
    </row>
    <row r="13655" customFormat="false" ht="15" hidden="false" customHeight="false" outlineLevel="0" collapsed="false">
      <c r="A13655" s="4" t="str">
        <f aca="false">B13655&amp;"|"&amp;C13655</f>
        <v>tdbR00001167 Glu-UUC|66</v>
      </c>
      <c r="B13655" s="4" t="s">
        <v>223</v>
      </c>
      <c r="C13655" s="4" t="s">
        <v>848</v>
      </c>
      <c r="D13655" s="4" t="n">
        <v>65</v>
      </c>
      <c r="E13655" s="17" t="s">
        <v>777</v>
      </c>
      <c r="F13655" s="18" t="s">
        <v>768</v>
      </c>
    </row>
    <row r="13656" customFormat="false" ht="15" hidden="false" customHeight="false" outlineLevel="0" collapsed="false">
      <c r="A13656" s="4" t="str">
        <f aca="false">B13656&amp;"|"&amp;C13656</f>
        <v>tdbR00001167 Glu-UUC|67</v>
      </c>
      <c r="B13656" s="4" t="s">
        <v>223</v>
      </c>
      <c r="C13656" s="4" t="s">
        <v>849</v>
      </c>
      <c r="D13656" s="4" t="n">
        <v>66</v>
      </c>
      <c r="E13656" s="17" t="s">
        <v>780</v>
      </c>
      <c r="F13656" s="18" t="s">
        <v>768</v>
      </c>
    </row>
    <row r="13657" customFormat="false" ht="15" hidden="false" customHeight="false" outlineLevel="0" collapsed="false">
      <c r="A13657" s="4" t="str">
        <f aca="false">B13657&amp;"|"&amp;C13657</f>
        <v>tdbR00001167 Glu-UUC|68</v>
      </c>
      <c r="B13657" s="4" t="s">
        <v>223</v>
      </c>
      <c r="C13657" s="4" t="s">
        <v>850</v>
      </c>
      <c r="D13657" s="4" t="n">
        <v>67</v>
      </c>
      <c r="E13657" s="17" t="s">
        <v>777</v>
      </c>
      <c r="F13657" s="18" t="s">
        <v>768</v>
      </c>
    </row>
    <row r="13658" customFormat="false" ht="15" hidden="false" customHeight="false" outlineLevel="0" collapsed="false">
      <c r="A13658" s="4" t="str">
        <f aca="false">B13658&amp;"|"&amp;C13658</f>
        <v>tdbR00001167 Glu-UUC|69</v>
      </c>
      <c r="B13658" s="4" t="s">
        <v>223</v>
      </c>
      <c r="C13658" s="4" t="s">
        <v>851</v>
      </c>
      <c r="D13658" s="4" t="n">
        <v>68</v>
      </c>
      <c r="E13658" s="17" t="s">
        <v>772</v>
      </c>
      <c r="F13658" s="18" t="s">
        <v>768</v>
      </c>
    </row>
    <row r="13659" customFormat="false" ht="15" hidden="false" customHeight="false" outlineLevel="0" collapsed="false">
      <c r="A13659" s="4" t="str">
        <f aca="false">B13659&amp;"|"&amp;C13659</f>
        <v>tdbR00001167 Glu-UUC|70</v>
      </c>
      <c r="B13659" s="4" t="s">
        <v>223</v>
      </c>
      <c r="C13659" s="4" t="s">
        <v>852</v>
      </c>
      <c r="D13659" s="4" t="n">
        <v>69</v>
      </c>
      <c r="E13659" s="17" t="s">
        <v>459</v>
      </c>
      <c r="F13659" s="18" t="s">
        <v>768</v>
      </c>
    </row>
    <row r="13660" customFormat="false" ht="15" hidden="false" customHeight="false" outlineLevel="0" collapsed="false">
      <c r="A13660" s="4" t="str">
        <f aca="false">B13660&amp;"|"&amp;C13660</f>
        <v>tdbR00001167 Glu-UUC|71</v>
      </c>
      <c r="B13660" s="4" t="s">
        <v>223</v>
      </c>
      <c r="C13660" s="4" t="s">
        <v>853</v>
      </c>
      <c r="D13660" s="4" t="n">
        <v>70</v>
      </c>
      <c r="E13660" s="17" t="s">
        <v>459</v>
      </c>
      <c r="F13660" s="18" t="s">
        <v>768</v>
      </c>
    </row>
    <row r="13661" customFormat="false" ht="15" hidden="false" customHeight="false" outlineLevel="0" collapsed="false">
      <c r="A13661" s="4" t="str">
        <f aca="false">B13661&amp;"|"&amp;C13661</f>
        <v>tdbR00001167 Glu-UUC|72</v>
      </c>
      <c r="B13661" s="4" t="s">
        <v>223</v>
      </c>
      <c r="C13661" s="4" t="s">
        <v>854</v>
      </c>
      <c r="D13661" s="4" t="n">
        <v>71</v>
      </c>
      <c r="E13661" s="17" t="s">
        <v>780</v>
      </c>
      <c r="F13661" s="18" t="s">
        <v>768</v>
      </c>
    </row>
    <row r="13662" customFormat="false" ht="15" hidden="false" customHeight="false" outlineLevel="0" collapsed="false">
      <c r="A13662" s="4" t="str">
        <f aca="false">B13662&amp;"|"&amp;C13662</f>
        <v>tdbR00001170 His-GUG|1</v>
      </c>
      <c r="B13662" s="4" t="s">
        <v>224</v>
      </c>
      <c r="C13662" s="4" t="s">
        <v>767</v>
      </c>
      <c r="D13662" s="4" t="n">
        <v>1</v>
      </c>
      <c r="E13662" s="17" t="s">
        <v>459</v>
      </c>
      <c r="F13662" s="18" t="s">
        <v>768</v>
      </c>
    </row>
    <row r="13663" customFormat="false" ht="15" hidden="false" customHeight="false" outlineLevel="0" collapsed="false">
      <c r="A13663" s="4" t="str">
        <f aca="false">B13663&amp;"|"&amp;C13663</f>
        <v>tdbR00001170 His-GUG|2</v>
      </c>
      <c r="B13663" s="4" t="s">
        <v>224</v>
      </c>
      <c r="C13663" s="4" t="s">
        <v>769</v>
      </c>
      <c r="D13663" s="4" t="n">
        <v>2</v>
      </c>
      <c r="E13663" s="17" t="s">
        <v>772</v>
      </c>
      <c r="F13663" s="18" t="s">
        <v>768</v>
      </c>
    </row>
    <row r="13664" customFormat="false" ht="15" hidden="false" customHeight="false" outlineLevel="0" collapsed="false">
      <c r="A13664" s="4" t="str">
        <f aca="false">B13664&amp;"|"&amp;C13664</f>
        <v>tdbR00001170 His-GUG|3</v>
      </c>
      <c r="B13664" s="4" t="s">
        <v>224</v>
      </c>
      <c r="C13664" s="4" t="s">
        <v>770</v>
      </c>
      <c r="D13664" s="4" t="n">
        <v>3</v>
      </c>
      <c r="E13664" s="17" t="s">
        <v>772</v>
      </c>
      <c r="F13664" s="18" t="s">
        <v>768</v>
      </c>
    </row>
    <row r="13665" customFormat="false" ht="15" hidden="false" customHeight="false" outlineLevel="0" collapsed="false">
      <c r="A13665" s="4" t="str">
        <f aca="false">B13665&amp;"|"&amp;C13665</f>
        <v>tdbR00001170 His-GUG|4</v>
      </c>
      <c r="B13665" s="4" t="s">
        <v>224</v>
      </c>
      <c r="C13665" s="4" t="s">
        <v>771</v>
      </c>
      <c r="D13665" s="4" t="n">
        <v>4</v>
      </c>
      <c r="E13665" s="17" t="s">
        <v>780</v>
      </c>
      <c r="F13665" s="18" t="s">
        <v>768</v>
      </c>
    </row>
    <row r="13666" customFormat="false" ht="15" hidden="false" customHeight="false" outlineLevel="0" collapsed="false">
      <c r="A13666" s="4" t="str">
        <f aca="false">B13666&amp;"|"&amp;C13666</f>
        <v>tdbR00001170 His-GUG|5</v>
      </c>
      <c r="B13666" s="4" t="s">
        <v>224</v>
      </c>
      <c r="C13666" s="4" t="s">
        <v>773</v>
      </c>
      <c r="D13666" s="4" t="n">
        <v>5</v>
      </c>
      <c r="E13666" s="17" t="s">
        <v>777</v>
      </c>
      <c r="F13666" s="18" t="s">
        <v>768</v>
      </c>
    </row>
    <row r="13667" customFormat="false" ht="15" hidden="false" customHeight="false" outlineLevel="0" collapsed="false">
      <c r="A13667" s="4" t="str">
        <f aca="false">B13667&amp;"|"&amp;C13667</f>
        <v>tdbR00001170 His-GUG|6</v>
      </c>
      <c r="B13667" s="4" t="s">
        <v>224</v>
      </c>
      <c r="C13667" s="4" t="s">
        <v>774</v>
      </c>
      <c r="D13667" s="4" t="n">
        <v>6</v>
      </c>
      <c r="E13667" s="17" t="s">
        <v>772</v>
      </c>
      <c r="F13667" s="18" t="s">
        <v>768</v>
      </c>
    </row>
    <row r="13668" customFormat="false" ht="15" hidden="false" customHeight="false" outlineLevel="0" collapsed="false">
      <c r="A13668" s="4" t="str">
        <f aca="false">B13668&amp;"|"&amp;C13668</f>
        <v>tdbR00001170 His-GUG|7</v>
      </c>
      <c r="B13668" s="4" t="s">
        <v>224</v>
      </c>
      <c r="C13668" s="4" t="s">
        <v>775</v>
      </c>
      <c r="D13668" s="4" t="n">
        <v>7</v>
      </c>
      <c r="E13668" s="17" t="s">
        <v>777</v>
      </c>
      <c r="F13668" s="18" t="s">
        <v>768</v>
      </c>
    </row>
    <row r="13669" customFormat="false" ht="15" hidden="false" customHeight="false" outlineLevel="0" collapsed="false">
      <c r="A13669" s="4" t="str">
        <f aca="false">B13669&amp;"|"&amp;C13669</f>
        <v>tdbR00001170 His-GUG|8</v>
      </c>
      <c r="B13669" s="4" t="s">
        <v>224</v>
      </c>
      <c r="C13669" s="4" t="s">
        <v>776</v>
      </c>
      <c r="D13669" s="4" t="n">
        <v>8</v>
      </c>
      <c r="E13669" s="3" t="s">
        <v>777</v>
      </c>
      <c r="F13669" s="4" t="s">
        <v>778</v>
      </c>
    </row>
    <row r="13670" customFormat="false" ht="15" hidden="false" customHeight="false" outlineLevel="0" collapsed="false">
      <c r="A13670" s="4" t="str">
        <f aca="false">B13670&amp;"|"&amp;C13670</f>
        <v>tdbR00001170 His-GUG|9</v>
      </c>
      <c r="B13670" s="4" t="s">
        <v>224</v>
      </c>
      <c r="C13670" s="4" t="s">
        <v>779</v>
      </c>
      <c r="D13670" s="4" t="n">
        <v>9</v>
      </c>
      <c r="E13670" s="3" t="s">
        <v>780</v>
      </c>
      <c r="F13670" s="4" t="s">
        <v>781</v>
      </c>
    </row>
    <row r="13671" customFormat="false" ht="15" hidden="false" customHeight="false" outlineLevel="0" collapsed="false">
      <c r="A13671" s="4" t="str">
        <f aca="false">B13671&amp;"|"&amp;C13671</f>
        <v>tdbR00001170 His-GUG|10</v>
      </c>
      <c r="B13671" s="4" t="s">
        <v>224</v>
      </c>
      <c r="C13671" s="4" t="s">
        <v>782</v>
      </c>
      <c r="D13671" s="4" t="n">
        <v>10</v>
      </c>
      <c r="E13671" s="8" t="s">
        <v>459</v>
      </c>
      <c r="F13671" s="7" t="s">
        <v>783</v>
      </c>
    </row>
    <row r="13672" customFormat="false" ht="15" hidden="false" customHeight="false" outlineLevel="0" collapsed="false">
      <c r="A13672" s="4" t="str">
        <f aca="false">B13672&amp;"|"&amp;C13672</f>
        <v>tdbR00001170 His-GUG|11</v>
      </c>
      <c r="B13672" s="4" t="s">
        <v>224</v>
      </c>
      <c r="C13672" s="4" t="s">
        <v>784</v>
      </c>
      <c r="D13672" s="4" t="n">
        <v>11</v>
      </c>
      <c r="E13672" s="8" t="s">
        <v>777</v>
      </c>
      <c r="F13672" s="7" t="s">
        <v>783</v>
      </c>
    </row>
    <row r="13673" customFormat="false" ht="15" hidden="false" customHeight="false" outlineLevel="0" collapsed="false">
      <c r="A13673" s="4" t="str">
        <f aca="false">B13673&amp;"|"&amp;C13673</f>
        <v>tdbR00001170 His-GUG|12</v>
      </c>
      <c r="B13673" s="4" t="s">
        <v>224</v>
      </c>
      <c r="C13673" s="4" t="s">
        <v>785</v>
      </c>
      <c r="D13673" s="4" t="n">
        <v>12</v>
      </c>
      <c r="E13673" s="8" t="s">
        <v>780</v>
      </c>
      <c r="F13673" s="7" t="s">
        <v>783</v>
      </c>
    </row>
    <row r="13674" customFormat="false" ht="15" hidden="false" customHeight="false" outlineLevel="0" collapsed="false">
      <c r="A13674" s="4" t="str">
        <f aca="false">B13674&amp;"|"&amp;C13674</f>
        <v>tdbR00001170 His-GUG|13</v>
      </c>
      <c r="B13674" s="4" t="s">
        <v>224</v>
      </c>
      <c r="C13674" s="4" t="s">
        <v>786</v>
      </c>
      <c r="D13674" s="4" t="n">
        <v>13</v>
      </c>
      <c r="E13674" s="8" t="s">
        <v>777</v>
      </c>
      <c r="F13674" s="7" t="s">
        <v>783</v>
      </c>
    </row>
    <row r="13675" customFormat="false" ht="15" hidden="false" customHeight="false" outlineLevel="0" collapsed="false">
      <c r="A13675" s="4" t="str">
        <f aca="false">B13675&amp;"|"&amp;C13675</f>
        <v>tdbR00001170 His-GUG|14</v>
      </c>
      <c r="B13675" s="4" t="s">
        <v>224</v>
      </c>
      <c r="C13675" s="4" t="s">
        <v>787</v>
      </c>
      <c r="D13675" s="4" t="n">
        <v>14</v>
      </c>
      <c r="E13675" s="19" t="s">
        <v>780</v>
      </c>
      <c r="F13675" s="20" t="s">
        <v>788</v>
      </c>
    </row>
    <row r="13676" customFormat="false" ht="15" hidden="false" customHeight="false" outlineLevel="0" collapsed="false">
      <c r="A13676" s="4" t="str">
        <f aca="false">B13676&amp;"|"&amp;C13676</f>
        <v>tdbR00001170 His-GUG|15</v>
      </c>
      <c r="B13676" s="4" t="s">
        <v>224</v>
      </c>
      <c r="C13676" s="4" t="s">
        <v>789</v>
      </c>
      <c r="D13676" s="4" t="n">
        <v>15</v>
      </c>
      <c r="E13676" s="19" t="s">
        <v>459</v>
      </c>
      <c r="F13676" s="20" t="s">
        <v>788</v>
      </c>
    </row>
    <row r="13677" customFormat="false" ht="15" hidden="false" customHeight="false" outlineLevel="0" collapsed="false">
      <c r="A13677" s="4" t="str">
        <f aca="false">B13677&amp;"|"&amp;C13677</f>
        <v>tdbR00001170 His-GUG|16</v>
      </c>
      <c r="B13677" s="4" t="s">
        <v>224</v>
      </c>
      <c r="C13677" s="4" t="s">
        <v>790</v>
      </c>
      <c r="D13677" s="4" t="n">
        <v>16</v>
      </c>
      <c r="E13677" s="19" t="s">
        <v>777</v>
      </c>
      <c r="F13677" s="20" t="s">
        <v>788</v>
      </c>
    </row>
    <row r="13678" customFormat="false" ht="15" hidden="false" customHeight="false" outlineLevel="0" collapsed="false">
      <c r="A13678" s="4" t="str">
        <f aca="false">B13678&amp;"|"&amp;C13678</f>
        <v>tdbR00001170 His-GUG|18</v>
      </c>
      <c r="B13678" s="4" t="s">
        <v>224</v>
      </c>
      <c r="C13678" s="4" t="s">
        <v>793</v>
      </c>
      <c r="D13678" s="4" t="n">
        <v>17</v>
      </c>
      <c r="E13678" s="19" t="s">
        <v>459</v>
      </c>
      <c r="F13678" s="20" t="s">
        <v>788</v>
      </c>
    </row>
    <row r="13679" customFormat="false" ht="15" hidden="false" customHeight="false" outlineLevel="0" collapsed="false">
      <c r="A13679" s="4" t="str">
        <f aca="false">B13679&amp;"|"&amp;C13679</f>
        <v>tdbR00001170 His-GUG|19</v>
      </c>
      <c r="B13679" s="4" t="s">
        <v>224</v>
      </c>
      <c r="C13679" s="4" t="s">
        <v>794</v>
      </c>
      <c r="D13679" s="4" t="n">
        <v>18</v>
      </c>
      <c r="E13679" s="19" t="s">
        <v>459</v>
      </c>
      <c r="F13679" s="20" t="s">
        <v>788</v>
      </c>
    </row>
    <row r="13680" customFormat="false" ht="15" hidden="false" customHeight="false" outlineLevel="0" collapsed="false">
      <c r="A13680" s="4" t="str">
        <f aca="false">B13680&amp;"|"&amp;C13680</f>
        <v>tdbR00001170 His-GUG|20</v>
      </c>
      <c r="B13680" s="4" t="s">
        <v>224</v>
      </c>
      <c r="C13680" s="4" t="s">
        <v>795</v>
      </c>
      <c r="D13680" s="4" t="n">
        <v>19</v>
      </c>
      <c r="E13680" s="19" t="s">
        <v>777</v>
      </c>
      <c r="F13680" s="20" t="s">
        <v>788</v>
      </c>
    </row>
    <row r="13681" customFormat="false" ht="15" hidden="false" customHeight="false" outlineLevel="0" collapsed="false">
      <c r="A13681" s="4" t="str">
        <f aca="false">B13681&amp;"|"&amp;C13681</f>
        <v>tdbR00001170 His-GUG|20a</v>
      </c>
      <c r="B13681" s="4" t="s">
        <v>224</v>
      </c>
      <c r="C13681" s="4" t="s">
        <v>796</v>
      </c>
      <c r="D13681" s="4" t="n">
        <v>20</v>
      </c>
      <c r="E13681" s="19" t="s">
        <v>777</v>
      </c>
      <c r="F13681" s="20" t="s">
        <v>788</v>
      </c>
    </row>
    <row r="13682" customFormat="false" ht="15" hidden="false" customHeight="false" outlineLevel="0" collapsed="false">
      <c r="A13682" s="4" t="str">
        <f aca="false">B13682&amp;"|"&amp;C13682</f>
        <v>tdbR00001170 His-GUG|21</v>
      </c>
      <c r="B13682" s="4" t="s">
        <v>224</v>
      </c>
      <c r="C13682" s="4" t="s">
        <v>797</v>
      </c>
      <c r="D13682" s="4" t="n">
        <v>21</v>
      </c>
      <c r="E13682" s="19" t="s">
        <v>780</v>
      </c>
      <c r="F13682" s="20" t="s">
        <v>788</v>
      </c>
    </row>
    <row r="13683" customFormat="false" ht="15" hidden="false" customHeight="false" outlineLevel="0" collapsed="false">
      <c r="A13683" s="4" t="str">
        <f aca="false">B13683&amp;"|"&amp;C13683</f>
        <v>tdbR00001170 His-GUG|22</v>
      </c>
      <c r="B13683" s="4" t="s">
        <v>224</v>
      </c>
      <c r="C13683" s="4" t="s">
        <v>798</v>
      </c>
      <c r="D13683" s="4" t="n">
        <v>22</v>
      </c>
      <c r="E13683" s="8" t="s">
        <v>459</v>
      </c>
      <c r="F13683" s="7" t="s">
        <v>783</v>
      </c>
    </row>
    <row r="13684" customFormat="false" ht="15" hidden="false" customHeight="false" outlineLevel="0" collapsed="false">
      <c r="A13684" s="4" t="str">
        <f aca="false">B13684&amp;"|"&amp;C13684</f>
        <v>tdbR00001170 His-GUG|23</v>
      </c>
      <c r="B13684" s="4" t="s">
        <v>224</v>
      </c>
      <c r="C13684" s="4" t="s">
        <v>799</v>
      </c>
      <c r="D13684" s="4" t="n">
        <v>23</v>
      </c>
      <c r="E13684" s="8" t="s">
        <v>777</v>
      </c>
      <c r="F13684" s="7" t="s">
        <v>783</v>
      </c>
    </row>
    <row r="13685" customFormat="false" ht="15" hidden="false" customHeight="false" outlineLevel="0" collapsed="false">
      <c r="A13685" s="4" t="str">
        <f aca="false">B13685&amp;"|"&amp;C13685</f>
        <v>tdbR00001170 His-GUG|24</v>
      </c>
      <c r="B13685" s="4" t="s">
        <v>224</v>
      </c>
      <c r="C13685" s="4" t="s">
        <v>800</v>
      </c>
      <c r="D13685" s="4" t="n">
        <v>24</v>
      </c>
      <c r="E13685" s="8" t="s">
        <v>780</v>
      </c>
      <c r="F13685" s="7" t="s">
        <v>783</v>
      </c>
    </row>
    <row r="13686" customFormat="false" ht="15" hidden="false" customHeight="false" outlineLevel="0" collapsed="false">
      <c r="A13686" s="4" t="str">
        <f aca="false">B13686&amp;"|"&amp;C13686</f>
        <v>tdbR00001170 His-GUG|25</v>
      </c>
      <c r="B13686" s="4" t="s">
        <v>224</v>
      </c>
      <c r="C13686" s="4" t="s">
        <v>801</v>
      </c>
      <c r="D13686" s="4" t="n">
        <v>25</v>
      </c>
      <c r="E13686" s="8" t="s">
        <v>772</v>
      </c>
      <c r="F13686" s="7" t="s">
        <v>783</v>
      </c>
    </row>
    <row r="13687" customFormat="false" ht="15" hidden="false" customHeight="false" outlineLevel="0" collapsed="false">
      <c r="A13687" s="4" t="str">
        <f aca="false">B13687&amp;"|"&amp;C13687</f>
        <v>tdbR00001170 His-GUG|26</v>
      </c>
      <c r="B13687" s="4" t="s">
        <v>224</v>
      </c>
      <c r="C13687" s="4" t="s">
        <v>802</v>
      </c>
      <c r="D13687" s="4" t="n">
        <v>26</v>
      </c>
      <c r="E13687" s="3" t="s">
        <v>780</v>
      </c>
      <c r="F13687" s="4" t="s">
        <v>803</v>
      </c>
    </row>
    <row r="13688" customFormat="false" ht="15" hidden="false" customHeight="false" outlineLevel="0" collapsed="false">
      <c r="A13688" s="4" t="str">
        <f aca="false">B13688&amp;"|"&amp;C13688</f>
        <v>tdbR00001170 His-GUG|27</v>
      </c>
      <c r="B13688" s="4" t="s">
        <v>224</v>
      </c>
      <c r="C13688" s="4" t="s">
        <v>804</v>
      </c>
      <c r="D13688" s="4" t="n">
        <v>27</v>
      </c>
      <c r="E13688" s="21" t="s">
        <v>772</v>
      </c>
      <c r="F13688" s="22" t="s">
        <v>805</v>
      </c>
    </row>
    <row r="13689" customFormat="false" ht="15" hidden="false" customHeight="false" outlineLevel="0" collapsed="false">
      <c r="A13689" s="4" t="str">
        <f aca="false">B13689&amp;"|"&amp;C13689</f>
        <v>tdbR00001170 His-GUG|28</v>
      </c>
      <c r="B13689" s="4" t="s">
        <v>224</v>
      </c>
      <c r="C13689" s="4" t="s">
        <v>806</v>
      </c>
      <c r="D13689" s="4" t="n">
        <v>28</v>
      </c>
      <c r="E13689" s="21" t="s">
        <v>780</v>
      </c>
      <c r="F13689" s="22" t="s">
        <v>805</v>
      </c>
    </row>
    <row r="13690" customFormat="false" ht="15" hidden="false" customHeight="false" outlineLevel="0" collapsed="false">
      <c r="A13690" s="4" t="str">
        <f aca="false">B13690&amp;"|"&amp;C13690</f>
        <v>tdbR00001170 His-GUG|29</v>
      </c>
      <c r="B13690" s="4" t="s">
        <v>224</v>
      </c>
      <c r="C13690" s="4" t="s">
        <v>807</v>
      </c>
      <c r="D13690" s="4" t="n">
        <v>29</v>
      </c>
      <c r="E13690" s="21" t="s">
        <v>777</v>
      </c>
      <c r="F13690" s="22" t="s">
        <v>805</v>
      </c>
    </row>
    <row r="13691" customFormat="false" ht="15" hidden="false" customHeight="false" outlineLevel="0" collapsed="false">
      <c r="A13691" s="4" t="str">
        <f aca="false">B13691&amp;"|"&amp;C13691</f>
        <v>tdbR00001170 His-GUG|30</v>
      </c>
      <c r="B13691" s="4" t="s">
        <v>224</v>
      </c>
      <c r="C13691" s="4" t="s">
        <v>808</v>
      </c>
      <c r="D13691" s="4" t="n">
        <v>30</v>
      </c>
      <c r="E13691" s="21" t="s">
        <v>772</v>
      </c>
      <c r="F13691" s="22" t="s">
        <v>805</v>
      </c>
    </row>
    <row r="13692" customFormat="false" ht="15" hidden="false" customHeight="false" outlineLevel="0" collapsed="false">
      <c r="A13692" s="4" t="str">
        <f aca="false">B13692&amp;"|"&amp;C13692</f>
        <v>tdbR00001170 His-GUG|31</v>
      </c>
      <c r="B13692" s="4" t="s">
        <v>224</v>
      </c>
      <c r="C13692" s="4" t="s">
        <v>809</v>
      </c>
      <c r="D13692" s="4" t="n">
        <v>31</v>
      </c>
      <c r="E13692" s="21" t="s">
        <v>459</v>
      </c>
      <c r="F13692" s="22" t="s">
        <v>805</v>
      </c>
    </row>
    <row r="13693" customFormat="false" ht="15" hidden="false" customHeight="false" outlineLevel="0" collapsed="false">
      <c r="A13693" s="4" t="str">
        <f aca="false">B13693&amp;"|"&amp;C13693</f>
        <v>tdbR00001170 His-GUG|32</v>
      </c>
      <c r="B13693" s="4" t="s">
        <v>224</v>
      </c>
      <c r="C13693" s="4" t="s">
        <v>810</v>
      </c>
      <c r="D13693" s="4" t="n">
        <v>32</v>
      </c>
      <c r="E13693" s="19" t="s">
        <v>777</v>
      </c>
      <c r="F13693" s="20" t="s">
        <v>811</v>
      </c>
    </row>
    <row r="13694" customFormat="false" ht="15" hidden="false" customHeight="false" outlineLevel="0" collapsed="false">
      <c r="A13694" s="4" t="str">
        <f aca="false">B13694&amp;"|"&amp;C13694</f>
        <v>tdbR00001170 His-GUG|33</v>
      </c>
      <c r="B13694" s="4" t="s">
        <v>224</v>
      </c>
      <c r="C13694" s="4" t="s">
        <v>812</v>
      </c>
      <c r="D13694" s="4" t="n">
        <v>33</v>
      </c>
      <c r="E13694" s="19" t="s">
        <v>777</v>
      </c>
      <c r="F13694" s="20" t="s">
        <v>811</v>
      </c>
    </row>
    <row r="13695" customFormat="false" ht="15" hidden="false" customHeight="false" outlineLevel="0" collapsed="false">
      <c r="A13695" s="4" t="str">
        <f aca="false">B13695&amp;"|"&amp;C13695</f>
        <v>tdbR00001170 His-GUG|34</v>
      </c>
      <c r="B13695" s="4" t="s">
        <v>224</v>
      </c>
      <c r="C13695" s="4" t="s">
        <v>813</v>
      </c>
      <c r="D13695" s="4" t="n">
        <v>34</v>
      </c>
      <c r="E13695" s="19" t="s">
        <v>459</v>
      </c>
      <c r="F13695" s="20" t="s">
        <v>811</v>
      </c>
    </row>
    <row r="13696" customFormat="false" ht="15" hidden="false" customHeight="false" outlineLevel="0" collapsed="false">
      <c r="A13696" s="4" t="str">
        <f aca="false">B13696&amp;"|"&amp;C13696</f>
        <v>tdbR00001170 His-GUG|35</v>
      </c>
      <c r="B13696" s="4" t="s">
        <v>224</v>
      </c>
      <c r="C13696" s="4" t="s">
        <v>814</v>
      </c>
      <c r="D13696" s="4" t="n">
        <v>35</v>
      </c>
      <c r="E13696" s="19" t="s">
        <v>777</v>
      </c>
      <c r="F13696" s="20" t="s">
        <v>811</v>
      </c>
    </row>
    <row r="13697" customFormat="false" ht="15" hidden="false" customHeight="false" outlineLevel="0" collapsed="false">
      <c r="A13697" s="4" t="str">
        <f aca="false">B13697&amp;"|"&amp;C13697</f>
        <v>tdbR00001170 His-GUG|36</v>
      </c>
      <c r="B13697" s="4" t="s">
        <v>224</v>
      </c>
      <c r="C13697" s="4" t="s">
        <v>815</v>
      </c>
      <c r="D13697" s="4" t="n">
        <v>36</v>
      </c>
      <c r="E13697" s="19" t="s">
        <v>459</v>
      </c>
      <c r="F13697" s="20" t="s">
        <v>811</v>
      </c>
    </row>
    <row r="13698" customFormat="false" ht="15" hidden="false" customHeight="false" outlineLevel="0" collapsed="false">
      <c r="A13698" s="4" t="str">
        <f aca="false">B13698&amp;"|"&amp;C13698</f>
        <v>tdbR00001170 His-GUG|37</v>
      </c>
      <c r="B13698" s="4" t="s">
        <v>224</v>
      </c>
      <c r="C13698" s="4" t="s">
        <v>816</v>
      </c>
      <c r="D13698" s="4" t="n">
        <v>37</v>
      </c>
      <c r="E13698" s="19" t="s">
        <v>459</v>
      </c>
      <c r="F13698" s="20" t="s">
        <v>811</v>
      </c>
    </row>
    <row r="13699" customFormat="false" ht="15" hidden="false" customHeight="false" outlineLevel="0" collapsed="false">
      <c r="A13699" s="4" t="str">
        <f aca="false">B13699&amp;"|"&amp;C13699</f>
        <v>tdbR00001170 His-GUG|38</v>
      </c>
      <c r="B13699" s="4" t="s">
        <v>224</v>
      </c>
      <c r="C13699" s="4" t="s">
        <v>817</v>
      </c>
      <c r="D13699" s="4" t="n">
        <v>38</v>
      </c>
      <c r="E13699" s="19" t="s">
        <v>772</v>
      </c>
      <c r="F13699" s="20" t="s">
        <v>811</v>
      </c>
    </row>
    <row r="13700" customFormat="false" ht="15" hidden="false" customHeight="false" outlineLevel="0" collapsed="false">
      <c r="A13700" s="4" t="str">
        <f aca="false">B13700&amp;"|"&amp;C13700</f>
        <v>tdbR00001170 His-GUG|39</v>
      </c>
      <c r="B13700" s="4" t="s">
        <v>224</v>
      </c>
      <c r="C13700" s="4" t="s">
        <v>818</v>
      </c>
      <c r="D13700" s="4" t="n">
        <v>39</v>
      </c>
      <c r="E13700" s="21" t="s">
        <v>772</v>
      </c>
      <c r="F13700" s="22" t="s">
        <v>805</v>
      </c>
    </row>
    <row r="13701" customFormat="false" ht="15" hidden="false" customHeight="false" outlineLevel="0" collapsed="false">
      <c r="A13701" s="4" t="str">
        <f aca="false">B13701&amp;"|"&amp;C13701</f>
        <v>tdbR00001170 His-GUG|40</v>
      </c>
      <c r="B13701" s="4" t="s">
        <v>224</v>
      </c>
      <c r="C13701" s="4" t="s">
        <v>819</v>
      </c>
      <c r="D13701" s="4" t="n">
        <v>40</v>
      </c>
      <c r="E13701" s="21" t="s">
        <v>459</v>
      </c>
      <c r="F13701" s="22" t="s">
        <v>805</v>
      </c>
    </row>
    <row r="13702" customFormat="false" ht="15" hidden="false" customHeight="false" outlineLevel="0" collapsed="false">
      <c r="A13702" s="4" t="str">
        <f aca="false">B13702&amp;"|"&amp;C13702</f>
        <v>tdbR00001170 His-GUG|41</v>
      </c>
      <c r="B13702" s="4" t="s">
        <v>224</v>
      </c>
      <c r="C13702" s="4" t="s">
        <v>820</v>
      </c>
      <c r="D13702" s="4" t="n">
        <v>41</v>
      </c>
      <c r="E13702" s="21" t="s">
        <v>780</v>
      </c>
      <c r="F13702" s="22" t="s">
        <v>805</v>
      </c>
    </row>
    <row r="13703" customFormat="false" ht="15" hidden="false" customHeight="false" outlineLevel="0" collapsed="false">
      <c r="A13703" s="4" t="str">
        <f aca="false">B13703&amp;"|"&amp;C13703</f>
        <v>tdbR00001170 His-GUG|42</v>
      </c>
      <c r="B13703" s="4" t="s">
        <v>224</v>
      </c>
      <c r="C13703" s="4" t="s">
        <v>821</v>
      </c>
      <c r="D13703" s="4" t="n">
        <v>42</v>
      </c>
      <c r="E13703" s="21" t="s">
        <v>777</v>
      </c>
      <c r="F13703" s="22" t="s">
        <v>805</v>
      </c>
    </row>
    <row r="13704" customFormat="false" ht="15" hidden="false" customHeight="false" outlineLevel="0" collapsed="false">
      <c r="A13704" s="4" t="str">
        <f aca="false">B13704&amp;"|"&amp;C13704</f>
        <v>tdbR00001170 His-GUG|43</v>
      </c>
      <c r="B13704" s="4" t="s">
        <v>224</v>
      </c>
      <c r="C13704" s="4" t="s">
        <v>822</v>
      </c>
      <c r="D13704" s="4" t="n">
        <v>43</v>
      </c>
      <c r="E13704" s="21" t="s">
        <v>459</v>
      </c>
      <c r="F13704" s="22" t="s">
        <v>805</v>
      </c>
    </row>
    <row r="13705" customFormat="false" ht="15" hidden="false" customHeight="false" outlineLevel="0" collapsed="false">
      <c r="A13705" s="4" t="str">
        <f aca="false">B13705&amp;"|"&amp;C13705</f>
        <v>tdbR00001170 His-GUG|44</v>
      </c>
      <c r="B13705" s="4" t="s">
        <v>224</v>
      </c>
      <c r="C13705" s="4" t="s">
        <v>823</v>
      </c>
      <c r="D13705" s="4" t="n">
        <v>44</v>
      </c>
      <c r="E13705" s="19" t="s">
        <v>780</v>
      </c>
      <c r="F13705" s="20" t="s">
        <v>824</v>
      </c>
    </row>
    <row r="13706" customFormat="false" ht="15" hidden="false" customHeight="false" outlineLevel="0" collapsed="false">
      <c r="A13706" s="4" t="str">
        <f aca="false">B13706&amp;"|"&amp;C13706</f>
        <v>tdbR00001170 His-GUG|45</v>
      </c>
      <c r="B13706" s="4" t="s">
        <v>224</v>
      </c>
      <c r="C13706" s="4" t="s">
        <v>825</v>
      </c>
      <c r="D13706" s="4" t="n">
        <v>45</v>
      </c>
      <c r="E13706" s="19" t="s">
        <v>780</v>
      </c>
      <c r="F13706" s="20" t="s">
        <v>824</v>
      </c>
    </row>
    <row r="13707" customFormat="false" ht="15" hidden="false" customHeight="false" outlineLevel="0" collapsed="false">
      <c r="A13707" s="4" t="str">
        <f aca="false">B13707&amp;"|"&amp;C13707</f>
        <v>tdbR00001170 His-GUG|46</v>
      </c>
      <c r="B13707" s="4" t="s">
        <v>224</v>
      </c>
      <c r="C13707" s="4" t="s">
        <v>826</v>
      </c>
      <c r="D13707" s="4" t="n">
        <v>46</v>
      </c>
      <c r="E13707" s="19" t="s">
        <v>780</v>
      </c>
      <c r="F13707" s="20" t="s">
        <v>824</v>
      </c>
    </row>
    <row r="13708" customFormat="false" ht="15" hidden="false" customHeight="false" outlineLevel="0" collapsed="false">
      <c r="A13708" s="4" t="str">
        <f aca="false">B13708&amp;"|"&amp;C13708</f>
        <v>tdbR00001170 His-GUG|48</v>
      </c>
      <c r="B13708" s="4" t="s">
        <v>224</v>
      </c>
      <c r="C13708" s="4" t="s">
        <v>828</v>
      </c>
      <c r="D13708" s="4" t="n">
        <v>47</v>
      </c>
      <c r="E13708" s="19" t="s">
        <v>772</v>
      </c>
      <c r="F13708" s="20" t="s">
        <v>824</v>
      </c>
    </row>
    <row r="13709" customFormat="false" ht="15" hidden="false" customHeight="false" outlineLevel="0" collapsed="false">
      <c r="A13709" s="4" t="str">
        <f aca="false">B13709&amp;"|"&amp;C13709</f>
        <v>tdbR00001170 His-GUG|49</v>
      </c>
      <c r="B13709" s="4" t="s">
        <v>224</v>
      </c>
      <c r="C13709" s="4" t="s">
        <v>829</v>
      </c>
      <c r="D13709" s="4" t="n">
        <v>48</v>
      </c>
      <c r="E13709" s="23" t="s">
        <v>772</v>
      </c>
      <c r="F13709" s="10" t="s">
        <v>830</v>
      </c>
    </row>
    <row r="13710" customFormat="false" ht="15" hidden="false" customHeight="false" outlineLevel="0" collapsed="false">
      <c r="A13710" s="4" t="str">
        <f aca="false">B13710&amp;"|"&amp;C13710</f>
        <v>tdbR00001170 His-GUG|50</v>
      </c>
      <c r="B13710" s="4" t="s">
        <v>224</v>
      </c>
      <c r="C13710" s="4" t="s">
        <v>831</v>
      </c>
      <c r="D13710" s="4" t="n">
        <v>49</v>
      </c>
      <c r="E13710" s="23" t="s">
        <v>772</v>
      </c>
      <c r="F13710" s="10" t="s">
        <v>830</v>
      </c>
    </row>
    <row r="13711" customFormat="false" ht="15" hidden="false" customHeight="false" outlineLevel="0" collapsed="false">
      <c r="A13711" s="4" t="str">
        <f aca="false">B13711&amp;"|"&amp;C13711</f>
        <v>tdbR00001170 His-GUG|51</v>
      </c>
      <c r="B13711" s="4" t="s">
        <v>224</v>
      </c>
      <c r="C13711" s="4" t="s">
        <v>832</v>
      </c>
      <c r="D13711" s="4" t="n">
        <v>50</v>
      </c>
      <c r="E13711" s="23" t="s">
        <v>777</v>
      </c>
      <c r="F13711" s="10" t="s">
        <v>830</v>
      </c>
    </row>
    <row r="13712" customFormat="false" ht="15" hidden="false" customHeight="false" outlineLevel="0" collapsed="false">
      <c r="A13712" s="4" t="str">
        <f aca="false">B13712&amp;"|"&amp;C13712</f>
        <v>tdbR00001170 His-GUG|52</v>
      </c>
      <c r="B13712" s="4" t="s">
        <v>224</v>
      </c>
      <c r="C13712" s="4" t="s">
        <v>833</v>
      </c>
      <c r="D13712" s="4" t="n">
        <v>51</v>
      </c>
      <c r="E13712" s="23" t="s">
        <v>459</v>
      </c>
      <c r="F13712" s="10" t="s">
        <v>830</v>
      </c>
    </row>
    <row r="13713" customFormat="false" ht="15" hidden="false" customHeight="false" outlineLevel="0" collapsed="false">
      <c r="A13713" s="4" t="str">
        <f aca="false">B13713&amp;"|"&amp;C13713</f>
        <v>tdbR00001170 His-GUG|53</v>
      </c>
      <c r="B13713" s="4" t="s">
        <v>224</v>
      </c>
      <c r="C13713" s="4" t="s">
        <v>834</v>
      </c>
      <c r="D13713" s="4" t="n">
        <v>52</v>
      </c>
      <c r="E13713" s="23" t="s">
        <v>459</v>
      </c>
      <c r="F13713" s="10" t="s">
        <v>830</v>
      </c>
    </row>
    <row r="13714" customFormat="false" ht="15" hidden="false" customHeight="false" outlineLevel="0" collapsed="false">
      <c r="A13714" s="4" t="str">
        <f aca="false">B13714&amp;"|"&amp;C13714</f>
        <v>tdbR00001170 His-GUG|54</v>
      </c>
      <c r="B13714" s="4" t="s">
        <v>224</v>
      </c>
      <c r="C13714" s="4" t="s">
        <v>835</v>
      </c>
      <c r="D13714" s="4" t="n">
        <v>53</v>
      </c>
      <c r="E13714" s="19" t="s">
        <v>777</v>
      </c>
      <c r="F13714" s="20" t="s">
        <v>836</v>
      </c>
    </row>
    <row r="13715" customFormat="false" ht="15" hidden="false" customHeight="false" outlineLevel="0" collapsed="false">
      <c r="A13715" s="4" t="str">
        <f aca="false">B13715&amp;"|"&amp;C13715</f>
        <v>tdbR00001170 His-GUG|55</v>
      </c>
      <c r="B13715" s="4" t="s">
        <v>224</v>
      </c>
      <c r="C13715" s="4" t="s">
        <v>837</v>
      </c>
      <c r="D13715" s="4" t="n">
        <v>54</v>
      </c>
      <c r="E13715" s="19" t="s">
        <v>777</v>
      </c>
      <c r="F13715" s="20" t="s">
        <v>836</v>
      </c>
    </row>
    <row r="13716" customFormat="false" ht="15" hidden="false" customHeight="false" outlineLevel="0" collapsed="false">
      <c r="A13716" s="4" t="str">
        <f aca="false">B13716&amp;"|"&amp;C13716</f>
        <v>tdbR00001170 His-GUG|56</v>
      </c>
      <c r="B13716" s="4" t="s">
        <v>224</v>
      </c>
      <c r="C13716" s="4" t="s">
        <v>838</v>
      </c>
      <c r="D13716" s="4" t="n">
        <v>55</v>
      </c>
      <c r="E13716" s="19" t="s">
        <v>772</v>
      </c>
      <c r="F13716" s="20" t="s">
        <v>836</v>
      </c>
    </row>
    <row r="13717" customFormat="false" ht="15" hidden="false" customHeight="false" outlineLevel="0" collapsed="false">
      <c r="A13717" s="4" t="str">
        <f aca="false">B13717&amp;"|"&amp;C13717</f>
        <v>tdbR00001170 His-GUG|57</v>
      </c>
      <c r="B13717" s="4" t="s">
        <v>224</v>
      </c>
      <c r="C13717" s="4" t="s">
        <v>839</v>
      </c>
      <c r="D13717" s="4" t="n">
        <v>56</v>
      </c>
      <c r="E13717" s="19" t="s">
        <v>459</v>
      </c>
      <c r="F13717" s="20" t="s">
        <v>836</v>
      </c>
    </row>
    <row r="13718" customFormat="false" ht="15" hidden="false" customHeight="false" outlineLevel="0" collapsed="false">
      <c r="A13718" s="4" t="str">
        <f aca="false">B13718&amp;"|"&amp;C13718</f>
        <v>tdbR00001170 His-GUG|58</v>
      </c>
      <c r="B13718" s="4" t="s">
        <v>224</v>
      </c>
      <c r="C13718" s="4" t="s">
        <v>840</v>
      </c>
      <c r="D13718" s="4" t="n">
        <v>57</v>
      </c>
      <c r="E13718" s="19" t="s">
        <v>780</v>
      </c>
      <c r="F13718" s="20" t="s">
        <v>836</v>
      </c>
    </row>
    <row r="13719" customFormat="false" ht="15" hidden="false" customHeight="false" outlineLevel="0" collapsed="false">
      <c r="A13719" s="4" t="str">
        <f aca="false">B13719&amp;"|"&amp;C13719</f>
        <v>tdbR00001170 His-GUG|59</v>
      </c>
      <c r="B13719" s="4" t="s">
        <v>224</v>
      </c>
      <c r="C13719" s="4" t="s">
        <v>841</v>
      </c>
      <c r="D13719" s="4" t="n">
        <v>58</v>
      </c>
      <c r="E13719" s="19" t="s">
        <v>777</v>
      </c>
      <c r="F13719" s="20" t="s">
        <v>836</v>
      </c>
    </row>
    <row r="13720" customFormat="false" ht="15" hidden="false" customHeight="false" outlineLevel="0" collapsed="false">
      <c r="A13720" s="4" t="str">
        <f aca="false">B13720&amp;"|"&amp;C13720</f>
        <v>tdbR00001170 His-GUG|60</v>
      </c>
      <c r="B13720" s="4" t="s">
        <v>224</v>
      </c>
      <c r="C13720" s="4" t="s">
        <v>842</v>
      </c>
      <c r="D13720" s="4" t="n">
        <v>59</v>
      </c>
      <c r="E13720" s="19" t="s">
        <v>777</v>
      </c>
      <c r="F13720" s="20" t="s">
        <v>836</v>
      </c>
    </row>
    <row r="13721" customFormat="false" ht="15" hidden="false" customHeight="false" outlineLevel="0" collapsed="false">
      <c r="A13721" s="4" t="str">
        <f aca="false">B13721&amp;"|"&amp;C13721</f>
        <v>tdbR00001170 His-GUG|61</v>
      </c>
      <c r="B13721" s="4" t="s">
        <v>224</v>
      </c>
      <c r="C13721" s="4" t="s">
        <v>843</v>
      </c>
      <c r="D13721" s="4" t="n">
        <v>60</v>
      </c>
      <c r="E13721" s="23" t="s">
        <v>772</v>
      </c>
      <c r="F13721" s="10" t="s">
        <v>830</v>
      </c>
    </row>
    <row r="13722" customFormat="false" ht="15" hidden="false" customHeight="false" outlineLevel="0" collapsed="false">
      <c r="A13722" s="4" t="str">
        <f aca="false">B13722&amp;"|"&amp;C13722</f>
        <v>tdbR00001170 His-GUG|62</v>
      </c>
      <c r="B13722" s="4" t="s">
        <v>224</v>
      </c>
      <c r="C13722" s="4" t="s">
        <v>844</v>
      </c>
      <c r="D13722" s="4" t="n">
        <v>61</v>
      </c>
      <c r="E13722" s="23" t="s">
        <v>777</v>
      </c>
      <c r="F13722" s="10" t="s">
        <v>830</v>
      </c>
    </row>
    <row r="13723" customFormat="false" ht="15" hidden="false" customHeight="false" outlineLevel="0" collapsed="false">
      <c r="A13723" s="4" t="str">
        <f aca="false">B13723&amp;"|"&amp;C13723</f>
        <v>tdbR00001170 His-GUG|63</v>
      </c>
      <c r="B13723" s="4" t="s">
        <v>224</v>
      </c>
      <c r="C13723" s="4" t="s">
        <v>845</v>
      </c>
      <c r="D13723" s="4" t="n">
        <v>62</v>
      </c>
      <c r="E13723" s="23" t="s">
        <v>780</v>
      </c>
      <c r="F13723" s="10" t="s">
        <v>830</v>
      </c>
    </row>
    <row r="13724" customFormat="false" ht="15" hidden="false" customHeight="false" outlineLevel="0" collapsed="false">
      <c r="A13724" s="4" t="str">
        <f aca="false">B13724&amp;"|"&amp;C13724</f>
        <v>tdbR00001170 His-GUG|64</v>
      </c>
      <c r="B13724" s="4" t="s">
        <v>224</v>
      </c>
      <c r="C13724" s="4" t="s">
        <v>846</v>
      </c>
      <c r="D13724" s="4" t="n">
        <v>63</v>
      </c>
      <c r="E13724" s="23" t="s">
        <v>459</v>
      </c>
      <c r="F13724" s="10" t="s">
        <v>830</v>
      </c>
    </row>
    <row r="13725" customFormat="false" ht="15" hidden="false" customHeight="false" outlineLevel="0" collapsed="false">
      <c r="A13725" s="4" t="str">
        <f aca="false">B13725&amp;"|"&amp;C13725</f>
        <v>tdbR00001170 His-GUG|65</v>
      </c>
      <c r="B13725" s="4" t="s">
        <v>224</v>
      </c>
      <c r="C13725" s="4" t="s">
        <v>847</v>
      </c>
      <c r="D13725" s="4" t="n">
        <v>64</v>
      </c>
      <c r="E13725" s="23" t="s">
        <v>459</v>
      </c>
      <c r="F13725" s="10" t="s">
        <v>830</v>
      </c>
    </row>
    <row r="13726" customFormat="false" ht="15" hidden="false" customHeight="false" outlineLevel="0" collapsed="false">
      <c r="A13726" s="4" t="str">
        <f aca="false">B13726&amp;"|"&amp;C13726</f>
        <v>tdbR00001170 His-GUG|66</v>
      </c>
      <c r="B13726" s="4" t="s">
        <v>224</v>
      </c>
      <c r="C13726" s="4" t="s">
        <v>848</v>
      </c>
      <c r="D13726" s="4" t="n">
        <v>65</v>
      </c>
      <c r="E13726" s="17" t="s">
        <v>780</v>
      </c>
      <c r="F13726" s="18" t="s">
        <v>768</v>
      </c>
    </row>
    <row r="13727" customFormat="false" ht="15" hidden="false" customHeight="false" outlineLevel="0" collapsed="false">
      <c r="A13727" s="4" t="str">
        <f aca="false">B13727&amp;"|"&amp;C13727</f>
        <v>tdbR00001170 His-GUG|67</v>
      </c>
      <c r="B13727" s="4" t="s">
        <v>224</v>
      </c>
      <c r="C13727" s="4" t="s">
        <v>849</v>
      </c>
      <c r="D13727" s="4" t="n">
        <v>66</v>
      </c>
      <c r="E13727" s="17" t="s">
        <v>459</v>
      </c>
      <c r="F13727" s="18" t="s">
        <v>768</v>
      </c>
    </row>
    <row r="13728" customFormat="false" ht="15" hidden="false" customHeight="false" outlineLevel="0" collapsed="false">
      <c r="A13728" s="4" t="str">
        <f aca="false">B13728&amp;"|"&amp;C13728</f>
        <v>tdbR00001170 His-GUG|68</v>
      </c>
      <c r="B13728" s="4" t="s">
        <v>224</v>
      </c>
      <c r="C13728" s="4" t="s">
        <v>850</v>
      </c>
      <c r="D13728" s="4" t="n">
        <v>67</v>
      </c>
      <c r="E13728" s="17" t="s">
        <v>780</v>
      </c>
      <c r="F13728" s="18" t="s">
        <v>768</v>
      </c>
    </row>
    <row r="13729" customFormat="false" ht="15" hidden="false" customHeight="false" outlineLevel="0" collapsed="false">
      <c r="A13729" s="4" t="str">
        <f aca="false">B13729&amp;"|"&amp;C13729</f>
        <v>tdbR00001170 His-GUG|69</v>
      </c>
      <c r="B13729" s="4" t="s">
        <v>224</v>
      </c>
      <c r="C13729" s="4" t="s">
        <v>851</v>
      </c>
      <c r="D13729" s="4" t="n">
        <v>68</v>
      </c>
      <c r="E13729" s="17" t="s">
        <v>777</v>
      </c>
      <c r="F13729" s="18" t="s">
        <v>768</v>
      </c>
    </row>
    <row r="13730" customFormat="false" ht="15" hidden="false" customHeight="false" outlineLevel="0" collapsed="false">
      <c r="A13730" s="4" t="str">
        <f aca="false">B13730&amp;"|"&amp;C13730</f>
        <v>tdbR00001170 His-GUG|70</v>
      </c>
      <c r="B13730" s="4" t="s">
        <v>224</v>
      </c>
      <c r="C13730" s="4" t="s">
        <v>852</v>
      </c>
      <c r="D13730" s="4" t="n">
        <v>69</v>
      </c>
      <c r="E13730" s="17" t="s">
        <v>459</v>
      </c>
      <c r="F13730" s="18" t="s">
        <v>768</v>
      </c>
    </row>
    <row r="13731" customFormat="false" ht="15" hidden="false" customHeight="false" outlineLevel="0" collapsed="false">
      <c r="A13731" s="4" t="str">
        <f aca="false">B13731&amp;"|"&amp;C13731</f>
        <v>tdbR00001170 His-GUG|71</v>
      </c>
      <c r="B13731" s="4" t="s">
        <v>224</v>
      </c>
      <c r="C13731" s="4" t="s">
        <v>853</v>
      </c>
      <c r="D13731" s="4" t="n">
        <v>70</v>
      </c>
      <c r="E13731" s="17" t="s">
        <v>459</v>
      </c>
      <c r="F13731" s="18" t="s">
        <v>768</v>
      </c>
    </row>
    <row r="13732" customFormat="false" ht="15" hidden="false" customHeight="false" outlineLevel="0" collapsed="false">
      <c r="A13732" s="4" t="str">
        <f aca="false">B13732&amp;"|"&amp;C13732</f>
        <v>tdbR00001170 His-GUG|72</v>
      </c>
      <c r="B13732" s="4" t="s">
        <v>224</v>
      </c>
      <c r="C13732" s="4" t="s">
        <v>854</v>
      </c>
      <c r="D13732" s="4" t="n">
        <v>71</v>
      </c>
      <c r="E13732" s="17" t="s">
        <v>772</v>
      </c>
      <c r="F13732" s="18" t="s">
        <v>768</v>
      </c>
    </row>
    <row r="13733" customFormat="false" ht="15" hidden="false" customHeight="false" outlineLevel="0" collapsed="false">
      <c r="A13733" s="4" t="str">
        <f aca="false">B13733&amp;"|"&amp;C13733</f>
        <v>tdbR00001171 Ile-AAU|1</v>
      </c>
      <c r="B13733" s="4" t="s">
        <v>225</v>
      </c>
      <c r="C13733" s="4" t="s">
        <v>767</v>
      </c>
      <c r="D13733" s="4" t="n">
        <v>1</v>
      </c>
      <c r="E13733" s="17" t="s">
        <v>459</v>
      </c>
      <c r="F13733" s="18" t="s">
        <v>768</v>
      </c>
    </row>
    <row r="13734" customFormat="false" ht="15" hidden="false" customHeight="false" outlineLevel="0" collapsed="false">
      <c r="A13734" s="4" t="str">
        <f aca="false">B13734&amp;"|"&amp;C13734</f>
        <v>tdbR00001171 Ile-AAU|2</v>
      </c>
      <c r="B13734" s="4" t="s">
        <v>225</v>
      </c>
      <c r="C13734" s="4" t="s">
        <v>769</v>
      </c>
      <c r="D13734" s="4" t="n">
        <v>2</v>
      </c>
      <c r="E13734" s="17" t="s">
        <v>459</v>
      </c>
      <c r="F13734" s="18" t="s">
        <v>768</v>
      </c>
    </row>
    <row r="13735" customFormat="false" ht="15" hidden="false" customHeight="false" outlineLevel="0" collapsed="false">
      <c r="A13735" s="4" t="str">
        <f aca="false">B13735&amp;"|"&amp;C13735</f>
        <v>tdbR00001171 Ile-AAU|3</v>
      </c>
      <c r="B13735" s="4" t="s">
        <v>225</v>
      </c>
      <c r="C13735" s="4" t="s">
        <v>770</v>
      </c>
      <c r="D13735" s="4" t="n">
        <v>3</v>
      </c>
      <c r="E13735" s="17" t="s">
        <v>777</v>
      </c>
      <c r="F13735" s="18" t="s">
        <v>768</v>
      </c>
    </row>
    <row r="13736" customFormat="false" ht="15" hidden="false" customHeight="false" outlineLevel="0" collapsed="false">
      <c r="A13736" s="4" t="str">
        <f aca="false">B13736&amp;"|"&amp;C13736</f>
        <v>tdbR00001171 Ile-AAU|4</v>
      </c>
      <c r="B13736" s="4" t="s">
        <v>225</v>
      </c>
      <c r="C13736" s="4" t="s">
        <v>771</v>
      </c>
      <c r="D13736" s="4" t="n">
        <v>4</v>
      </c>
      <c r="E13736" s="17" t="s">
        <v>772</v>
      </c>
      <c r="F13736" s="18" t="s">
        <v>768</v>
      </c>
    </row>
    <row r="13737" customFormat="false" ht="15" hidden="false" customHeight="false" outlineLevel="0" collapsed="false">
      <c r="A13737" s="4" t="str">
        <f aca="false">B13737&amp;"|"&amp;C13737</f>
        <v>tdbR00001171 Ile-AAU|5</v>
      </c>
      <c r="B13737" s="4" t="s">
        <v>225</v>
      </c>
      <c r="C13737" s="4" t="s">
        <v>773</v>
      </c>
      <c r="D13737" s="4" t="n">
        <v>5</v>
      </c>
      <c r="E13737" s="17" t="s">
        <v>777</v>
      </c>
      <c r="F13737" s="18" t="s">
        <v>768</v>
      </c>
    </row>
    <row r="13738" customFormat="false" ht="15" hidden="false" customHeight="false" outlineLevel="0" collapsed="false">
      <c r="A13738" s="4" t="str">
        <f aca="false">B13738&amp;"|"&amp;C13738</f>
        <v>tdbR00001171 Ile-AAU|6</v>
      </c>
      <c r="B13738" s="4" t="s">
        <v>225</v>
      </c>
      <c r="C13738" s="4" t="s">
        <v>774</v>
      </c>
      <c r="D13738" s="4" t="n">
        <v>6</v>
      </c>
      <c r="E13738" s="17" t="s">
        <v>772</v>
      </c>
      <c r="F13738" s="18" t="s">
        <v>768</v>
      </c>
    </row>
    <row r="13739" customFormat="false" ht="15" hidden="false" customHeight="false" outlineLevel="0" collapsed="false">
      <c r="A13739" s="4" t="str">
        <f aca="false">B13739&amp;"|"&amp;C13739</f>
        <v>tdbR00001171 Ile-AAU|7</v>
      </c>
      <c r="B13739" s="4" t="s">
        <v>225</v>
      </c>
      <c r="C13739" s="4" t="s">
        <v>775</v>
      </c>
      <c r="D13739" s="4" t="n">
        <v>7</v>
      </c>
      <c r="E13739" s="17" t="s">
        <v>777</v>
      </c>
      <c r="F13739" s="18" t="s">
        <v>768</v>
      </c>
    </row>
    <row r="13740" customFormat="false" ht="15" hidden="false" customHeight="false" outlineLevel="0" collapsed="false">
      <c r="A13740" s="4" t="str">
        <f aca="false">B13740&amp;"|"&amp;C13740</f>
        <v>tdbR00001171 Ile-AAU|8</v>
      </c>
      <c r="B13740" s="4" t="s">
        <v>225</v>
      </c>
      <c r="C13740" s="4" t="s">
        <v>776</v>
      </c>
      <c r="D13740" s="4" t="n">
        <v>8</v>
      </c>
      <c r="E13740" s="3" t="s">
        <v>777</v>
      </c>
      <c r="F13740" s="4" t="s">
        <v>778</v>
      </c>
    </row>
    <row r="13741" customFormat="false" ht="15" hidden="false" customHeight="false" outlineLevel="0" collapsed="false">
      <c r="A13741" s="4" t="str">
        <f aca="false">B13741&amp;"|"&amp;C13741</f>
        <v>tdbR00001171 Ile-AAU|9</v>
      </c>
      <c r="B13741" s="4" t="s">
        <v>225</v>
      </c>
      <c r="C13741" s="4" t="s">
        <v>779</v>
      </c>
      <c r="D13741" s="4" t="n">
        <v>9</v>
      </c>
      <c r="E13741" s="3" t="s">
        <v>459</v>
      </c>
      <c r="F13741" s="4" t="s">
        <v>781</v>
      </c>
    </row>
    <row r="13742" customFormat="false" ht="15" hidden="false" customHeight="false" outlineLevel="0" collapsed="false">
      <c r="A13742" s="4" t="str">
        <f aca="false">B13742&amp;"|"&amp;C13742</f>
        <v>tdbR00001171 Ile-AAU|10</v>
      </c>
      <c r="B13742" s="4" t="s">
        <v>225</v>
      </c>
      <c r="C13742" s="4" t="s">
        <v>782</v>
      </c>
      <c r="D13742" s="4" t="n">
        <v>10</v>
      </c>
      <c r="E13742" s="8" t="s">
        <v>459</v>
      </c>
      <c r="F13742" s="7" t="s">
        <v>783</v>
      </c>
    </row>
    <row r="13743" customFormat="false" ht="15" hidden="false" customHeight="false" outlineLevel="0" collapsed="false">
      <c r="A13743" s="4" t="str">
        <f aca="false">B13743&amp;"|"&amp;C13743</f>
        <v>tdbR00001171 Ile-AAU|11</v>
      </c>
      <c r="B13743" s="4" t="s">
        <v>225</v>
      </c>
      <c r="C13743" s="4" t="s">
        <v>784</v>
      </c>
      <c r="D13743" s="4" t="n">
        <v>11</v>
      </c>
      <c r="E13743" s="8" t="s">
        <v>772</v>
      </c>
      <c r="F13743" s="7" t="s">
        <v>783</v>
      </c>
    </row>
    <row r="13744" customFormat="false" ht="15" hidden="false" customHeight="false" outlineLevel="0" collapsed="false">
      <c r="A13744" s="4" t="str">
        <f aca="false">B13744&amp;"|"&amp;C13744</f>
        <v>tdbR00001171 Ile-AAU|12</v>
      </c>
      <c r="B13744" s="4" t="s">
        <v>225</v>
      </c>
      <c r="C13744" s="4" t="s">
        <v>785</v>
      </c>
      <c r="D13744" s="4" t="n">
        <v>12</v>
      </c>
      <c r="E13744" s="8" t="s">
        <v>772</v>
      </c>
      <c r="F13744" s="7" t="s">
        <v>783</v>
      </c>
    </row>
    <row r="13745" customFormat="false" ht="15" hidden="false" customHeight="false" outlineLevel="0" collapsed="false">
      <c r="A13745" s="4" t="str">
        <f aca="false">B13745&amp;"|"&amp;C13745</f>
        <v>tdbR00001171 Ile-AAU|13</v>
      </c>
      <c r="B13745" s="4" t="s">
        <v>225</v>
      </c>
      <c r="C13745" s="4" t="s">
        <v>786</v>
      </c>
      <c r="D13745" s="4" t="n">
        <v>13</v>
      </c>
      <c r="E13745" s="8" t="s">
        <v>772</v>
      </c>
      <c r="F13745" s="7" t="s">
        <v>783</v>
      </c>
    </row>
    <row r="13746" customFormat="false" ht="15" hidden="false" customHeight="false" outlineLevel="0" collapsed="false">
      <c r="A13746" s="4" t="str">
        <f aca="false">B13746&amp;"|"&amp;C13746</f>
        <v>tdbR00001171 Ile-AAU|14</v>
      </c>
      <c r="B13746" s="4" t="s">
        <v>225</v>
      </c>
      <c r="C13746" s="4" t="s">
        <v>787</v>
      </c>
      <c r="D13746" s="4" t="n">
        <v>14</v>
      </c>
      <c r="E13746" s="19" t="s">
        <v>780</v>
      </c>
      <c r="F13746" s="20" t="s">
        <v>788</v>
      </c>
    </row>
    <row r="13747" customFormat="false" ht="15" hidden="false" customHeight="false" outlineLevel="0" collapsed="false">
      <c r="A13747" s="4" t="str">
        <f aca="false">B13747&amp;"|"&amp;C13747</f>
        <v>tdbR00001171 Ile-AAU|15</v>
      </c>
      <c r="B13747" s="4" t="s">
        <v>225</v>
      </c>
      <c r="C13747" s="4" t="s">
        <v>789</v>
      </c>
      <c r="D13747" s="4" t="n">
        <v>15</v>
      </c>
      <c r="E13747" s="19" t="s">
        <v>459</v>
      </c>
      <c r="F13747" s="20" t="s">
        <v>788</v>
      </c>
    </row>
    <row r="13748" customFormat="false" ht="15" hidden="false" customHeight="false" outlineLevel="0" collapsed="false">
      <c r="A13748" s="4" t="str">
        <f aca="false">B13748&amp;"|"&amp;C13748</f>
        <v>tdbR00001171 Ile-AAU|16</v>
      </c>
      <c r="B13748" s="4" t="s">
        <v>225</v>
      </c>
      <c r="C13748" s="4" t="s">
        <v>790</v>
      </c>
      <c r="D13748" s="4" t="n">
        <v>16</v>
      </c>
      <c r="E13748" s="19" t="s">
        <v>777</v>
      </c>
      <c r="F13748" s="20" t="s">
        <v>788</v>
      </c>
    </row>
    <row r="13749" customFormat="false" ht="15" hidden="false" customHeight="false" outlineLevel="0" collapsed="false">
      <c r="A13749" s="4" t="str">
        <f aca="false">B13749&amp;"|"&amp;C13749</f>
        <v>tdbR00001171 Ile-AAU|17</v>
      </c>
      <c r="B13749" s="4" t="s">
        <v>225</v>
      </c>
      <c r="C13749" s="4" t="s">
        <v>791</v>
      </c>
      <c r="D13749" s="4" t="n">
        <v>17</v>
      </c>
      <c r="E13749" s="19" t="s">
        <v>777</v>
      </c>
      <c r="F13749" s="20" t="s">
        <v>788</v>
      </c>
    </row>
    <row r="13750" customFormat="false" ht="15" hidden="false" customHeight="false" outlineLevel="0" collapsed="false">
      <c r="A13750" s="4" t="str">
        <f aca="false">B13750&amp;"|"&amp;C13750</f>
        <v>tdbR00001171 Ile-AAU|18</v>
      </c>
      <c r="B13750" s="4" t="s">
        <v>225</v>
      </c>
      <c r="C13750" s="4" t="s">
        <v>793</v>
      </c>
      <c r="D13750" s="4" t="n">
        <v>18</v>
      </c>
      <c r="E13750" s="19" t="s">
        <v>459</v>
      </c>
      <c r="F13750" s="20" t="s">
        <v>788</v>
      </c>
    </row>
    <row r="13751" customFormat="false" ht="15" hidden="false" customHeight="false" outlineLevel="0" collapsed="false">
      <c r="A13751" s="4" t="str">
        <f aca="false">B13751&amp;"|"&amp;C13751</f>
        <v>tdbR00001171 Ile-AAU|19</v>
      </c>
      <c r="B13751" s="4" t="s">
        <v>225</v>
      </c>
      <c r="C13751" s="4" t="s">
        <v>794</v>
      </c>
      <c r="D13751" s="4" t="n">
        <v>19</v>
      </c>
      <c r="E13751" s="19" t="s">
        <v>459</v>
      </c>
      <c r="F13751" s="20" t="s">
        <v>788</v>
      </c>
    </row>
    <row r="13752" customFormat="false" ht="15" hidden="false" customHeight="false" outlineLevel="0" collapsed="false">
      <c r="A13752" s="4" t="str">
        <f aca="false">B13752&amp;"|"&amp;C13752</f>
        <v>tdbR00001171 Ile-AAU|20</v>
      </c>
      <c r="B13752" s="4" t="s">
        <v>225</v>
      </c>
      <c r="C13752" s="4" t="s">
        <v>795</v>
      </c>
      <c r="D13752" s="4" t="n">
        <v>20</v>
      </c>
      <c r="E13752" s="19" t="s">
        <v>777</v>
      </c>
      <c r="F13752" s="20" t="s">
        <v>788</v>
      </c>
    </row>
    <row r="13753" customFormat="false" ht="15" hidden="false" customHeight="false" outlineLevel="0" collapsed="false">
      <c r="A13753" s="4" t="str">
        <f aca="false">B13753&amp;"|"&amp;C13753</f>
        <v>tdbR00001171 Ile-AAU|20a</v>
      </c>
      <c r="B13753" s="4" t="s">
        <v>225</v>
      </c>
      <c r="C13753" s="4" t="s">
        <v>796</v>
      </c>
      <c r="D13753" s="4" t="n">
        <v>21</v>
      </c>
      <c r="E13753" s="19" t="s">
        <v>777</v>
      </c>
      <c r="F13753" s="20" t="s">
        <v>788</v>
      </c>
    </row>
    <row r="13754" customFormat="false" ht="15" hidden="false" customHeight="false" outlineLevel="0" collapsed="false">
      <c r="A13754" s="4" t="str">
        <f aca="false">B13754&amp;"|"&amp;C13754</f>
        <v>tdbR00001171 Ile-AAU|21</v>
      </c>
      <c r="B13754" s="4" t="s">
        <v>225</v>
      </c>
      <c r="C13754" s="4" t="s">
        <v>797</v>
      </c>
      <c r="D13754" s="4" t="n">
        <v>22</v>
      </c>
      <c r="E13754" s="19" t="s">
        <v>780</v>
      </c>
      <c r="F13754" s="20" t="s">
        <v>788</v>
      </c>
    </row>
    <row r="13755" customFormat="false" ht="15" hidden="false" customHeight="false" outlineLevel="0" collapsed="false">
      <c r="A13755" s="4" t="str">
        <f aca="false">B13755&amp;"|"&amp;C13755</f>
        <v>tdbR00001171 Ile-AAU|22</v>
      </c>
      <c r="B13755" s="4" t="s">
        <v>225</v>
      </c>
      <c r="C13755" s="4" t="s">
        <v>798</v>
      </c>
      <c r="D13755" s="4" t="n">
        <v>23</v>
      </c>
      <c r="E13755" s="8" t="s">
        <v>780</v>
      </c>
      <c r="F13755" s="7" t="s">
        <v>783</v>
      </c>
    </row>
    <row r="13756" customFormat="false" ht="15" hidden="false" customHeight="false" outlineLevel="0" collapsed="false">
      <c r="A13756" s="4" t="str">
        <f aca="false">B13756&amp;"|"&amp;C13756</f>
        <v>tdbR00001171 Ile-AAU|23</v>
      </c>
      <c r="B13756" s="4" t="s">
        <v>225</v>
      </c>
      <c r="C13756" s="4" t="s">
        <v>799</v>
      </c>
      <c r="D13756" s="4" t="n">
        <v>24</v>
      </c>
      <c r="E13756" s="8" t="s">
        <v>459</v>
      </c>
      <c r="F13756" s="7" t="s">
        <v>783</v>
      </c>
    </row>
    <row r="13757" customFormat="false" ht="15" hidden="false" customHeight="false" outlineLevel="0" collapsed="false">
      <c r="A13757" s="4" t="str">
        <f aca="false">B13757&amp;"|"&amp;C13757</f>
        <v>tdbR00001171 Ile-AAU|24</v>
      </c>
      <c r="B13757" s="4" t="s">
        <v>225</v>
      </c>
      <c r="C13757" s="4" t="s">
        <v>800</v>
      </c>
      <c r="D13757" s="4" t="n">
        <v>25</v>
      </c>
      <c r="E13757" s="8" t="s">
        <v>459</v>
      </c>
      <c r="F13757" s="7" t="s">
        <v>783</v>
      </c>
    </row>
    <row r="13758" customFormat="false" ht="15" hidden="false" customHeight="false" outlineLevel="0" collapsed="false">
      <c r="A13758" s="4" t="str">
        <f aca="false">B13758&amp;"|"&amp;C13758</f>
        <v>tdbR00001171 Ile-AAU|25</v>
      </c>
      <c r="B13758" s="4" t="s">
        <v>225</v>
      </c>
      <c r="C13758" s="4" t="s">
        <v>801</v>
      </c>
      <c r="D13758" s="4" t="n">
        <v>26</v>
      </c>
      <c r="E13758" s="8" t="s">
        <v>772</v>
      </c>
      <c r="F13758" s="7" t="s">
        <v>783</v>
      </c>
    </row>
    <row r="13759" customFormat="false" ht="15" hidden="false" customHeight="false" outlineLevel="0" collapsed="false">
      <c r="A13759" s="4" t="str">
        <f aca="false">B13759&amp;"|"&amp;C13759</f>
        <v>tdbR00001171 Ile-AAU|26</v>
      </c>
      <c r="B13759" s="4" t="s">
        <v>225</v>
      </c>
      <c r="C13759" s="4" t="s">
        <v>802</v>
      </c>
      <c r="D13759" s="4" t="n">
        <v>27</v>
      </c>
      <c r="E13759" s="3" t="s">
        <v>780</v>
      </c>
      <c r="F13759" s="4" t="s">
        <v>803</v>
      </c>
    </row>
    <row r="13760" customFormat="false" ht="15" hidden="false" customHeight="false" outlineLevel="0" collapsed="false">
      <c r="A13760" s="4" t="str">
        <f aca="false">B13760&amp;"|"&amp;C13760</f>
        <v>tdbR00001171 Ile-AAU|27</v>
      </c>
      <c r="B13760" s="4" t="s">
        <v>225</v>
      </c>
      <c r="C13760" s="4" t="s">
        <v>804</v>
      </c>
      <c r="D13760" s="4" t="n">
        <v>28</v>
      </c>
      <c r="E13760" s="21" t="s">
        <v>772</v>
      </c>
      <c r="F13760" s="22" t="s">
        <v>805</v>
      </c>
    </row>
    <row r="13761" customFormat="false" ht="15" hidden="false" customHeight="false" outlineLevel="0" collapsed="false">
      <c r="A13761" s="4" t="str">
        <f aca="false">B13761&amp;"|"&amp;C13761</f>
        <v>tdbR00001171 Ile-AAU|28</v>
      </c>
      <c r="B13761" s="4" t="s">
        <v>225</v>
      </c>
      <c r="C13761" s="4" t="s">
        <v>806</v>
      </c>
      <c r="D13761" s="4" t="n">
        <v>29</v>
      </c>
      <c r="E13761" s="21" t="s">
        <v>772</v>
      </c>
      <c r="F13761" s="22" t="s">
        <v>805</v>
      </c>
    </row>
    <row r="13762" customFormat="false" ht="15" hidden="false" customHeight="false" outlineLevel="0" collapsed="false">
      <c r="A13762" s="4" t="str">
        <f aca="false">B13762&amp;"|"&amp;C13762</f>
        <v>tdbR00001171 Ile-AAU|29</v>
      </c>
      <c r="B13762" s="4" t="s">
        <v>225</v>
      </c>
      <c r="C13762" s="4" t="s">
        <v>807</v>
      </c>
      <c r="D13762" s="4" t="n">
        <v>30</v>
      </c>
      <c r="E13762" s="21" t="s">
        <v>459</v>
      </c>
      <c r="F13762" s="22" t="s">
        <v>805</v>
      </c>
    </row>
    <row r="13763" customFormat="false" ht="15" hidden="false" customHeight="false" outlineLevel="0" collapsed="false">
      <c r="A13763" s="4" t="str">
        <f aca="false">B13763&amp;"|"&amp;C13763</f>
        <v>tdbR00001171 Ile-AAU|30</v>
      </c>
      <c r="B13763" s="4" t="s">
        <v>225</v>
      </c>
      <c r="C13763" s="4" t="s">
        <v>808</v>
      </c>
      <c r="D13763" s="4" t="n">
        <v>31</v>
      </c>
      <c r="E13763" s="21" t="s">
        <v>777</v>
      </c>
      <c r="F13763" s="22" t="s">
        <v>805</v>
      </c>
    </row>
    <row r="13764" customFormat="false" ht="15" hidden="false" customHeight="false" outlineLevel="0" collapsed="false">
      <c r="A13764" s="4" t="str">
        <f aca="false">B13764&amp;"|"&amp;C13764</f>
        <v>tdbR00001171 Ile-AAU|31</v>
      </c>
      <c r="B13764" s="4" t="s">
        <v>225</v>
      </c>
      <c r="C13764" s="4" t="s">
        <v>809</v>
      </c>
      <c r="D13764" s="4" t="n">
        <v>32</v>
      </c>
      <c r="E13764" s="21" t="s">
        <v>459</v>
      </c>
      <c r="F13764" s="22" t="s">
        <v>805</v>
      </c>
    </row>
    <row r="13765" customFormat="false" ht="15" hidden="false" customHeight="false" outlineLevel="0" collapsed="false">
      <c r="A13765" s="4" t="str">
        <f aca="false">B13765&amp;"|"&amp;C13765</f>
        <v>tdbR00001171 Ile-AAU|32</v>
      </c>
      <c r="B13765" s="4" t="s">
        <v>225</v>
      </c>
      <c r="C13765" s="4" t="s">
        <v>810</v>
      </c>
      <c r="D13765" s="4" t="n">
        <v>33</v>
      </c>
      <c r="E13765" s="19" t="s">
        <v>772</v>
      </c>
      <c r="F13765" s="20" t="s">
        <v>811</v>
      </c>
    </row>
    <row r="13766" customFormat="false" ht="15" hidden="false" customHeight="false" outlineLevel="0" collapsed="false">
      <c r="A13766" s="4" t="str">
        <f aca="false">B13766&amp;"|"&amp;C13766</f>
        <v>tdbR00001171 Ile-AAU|33</v>
      </c>
      <c r="B13766" s="4" t="s">
        <v>225</v>
      </c>
      <c r="C13766" s="4" t="s">
        <v>812</v>
      </c>
      <c r="D13766" s="4" t="n">
        <v>34</v>
      </c>
      <c r="E13766" s="19" t="s">
        <v>777</v>
      </c>
      <c r="F13766" s="20" t="s">
        <v>811</v>
      </c>
    </row>
    <row r="13767" customFormat="false" ht="15" hidden="false" customHeight="false" outlineLevel="0" collapsed="false">
      <c r="A13767" s="4" t="str">
        <f aca="false">B13767&amp;"|"&amp;C13767</f>
        <v>tdbR00001171 Ile-AAU|34</v>
      </c>
      <c r="B13767" s="4" t="s">
        <v>225</v>
      </c>
      <c r="C13767" s="4" t="s">
        <v>813</v>
      </c>
      <c r="D13767" s="4" t="n">
        <v>35</v>
      </c>
      <c r="E13767" s="19" t="s">
        <v>780</v>
      </c>
      <c r="F13767" s="20" t="s">
        <v>811</v>
      </c>
    </row>
    <row r="13768" customFormat="false" ht="15" hidden="false" customHeight="false" outlineLevel="0" collapsed="false">
      <c r="A13768" s="4" t="str">
        <f aca="false">B13768&amp;"|"&amp;C13768</f>
        <v>tdbR00001171 Ile-AAU|35</v>
      </c>
      <c r="B13768" s="4" t="s">
        <v>225</v>
      </c>
      <c r="C13768" s="4" t="s">
        <v>814</v>
      </c>
      <c r="D13768" s="4" t="n">
        <v>36</v>
      </c>
      <c r="E13768" s="19" t="s">
        <v>780</v>
      </c>
      <c r="F13768" s="20" t="s">
        <v>811</v>
      </c>
    </row>
    <row r="13769" customFormat="false" ht="15" hidden="false" customHeight="false" outlineLevel="0" collapsed="false">
      <c r="A13769" s="4" t="str">
        <f aca="false">B13769&amp;"|"&amp;C13769</f>
        <v>tdbR00001171 Ile-AAU|36</v>
      </c>
      <c r="B13769" s="4" t="s">
        <v>225</v>
      </c>
      <c r="C13769" s="4" t="s">
        <v>815</v>
      </c>
      <c r="D13769" s="4" t="n">
        <v>37</v>
      </c>
      <c r="E13769" s="19" t="s">
        <v>777</v>
      </c>
      <c r="F13769" s="20" t="s">
        <v>811</v>
      </c>
    </row>
    <row r="13770" customFormat="false" ht="15" hidden="false" customHeight="false" outlineLevel="0" collapsed="false">
      <c r="A13770" s="4" t="str">
        <f aca="false">B13770&amp;"|"&amp;C13770</f>
        <v>tdbR00001171 Ile-AAU|37</v>
      </c>
      <c r="B13770" s="4" t="s">
        <v>225</v>
      </c>
      <c r="C13770" s="4" t="s">
        <v>816</v>
      </c>
      <c r="D13770" s="4" t="n">
        <v>38</v>
      </c>
      <c r="E13770" s="19" t="s">
        <v>780</v>
      </c>
      <c r="F13770" s="20" t="s">
        <v>811</v>
      </c>
    </row>
    <row r="13771" customFormat="false" ht="15" hidden="false" customHeight="false" outlineLevel="0" collapsed="false">
      <c r="A13771" s="4" t="str">
        <f aca="false">B13771&amp;"|"&amp;C13771</f>
        <v>tdbR00001171 Ile-AAU|38</v>
      </c>
      <c r="B13771" s="4" t="s">
        <v>225</v>
      </c>
      <c r="C13771" s="4" t="s">
        <v>817</v>
      </c>
      <c r="D13771" s="4" t="n">
        <v>39</v>
      </c>
      <c r="E13771" s="19" t="s">
        <v>780</v>
      </c>
      <c r="F13771" s="20" t="s">
        <v>811</v>
      </c>
    </row>
    <row r="13772" customFormat="false" ht="15" hidden="false" customHeight="false" outlineLevel="0" collapsed="false">
      <c r="A13772" s="4" t="str">
        <f aca="false">B13772&amp;"|"&amp;C13772</f>
        <v>tdbR00001171 Ile-AAU|39</v>
      </c>
      <c r="B13772" s="4" t="s">
        <v>225</v>
      </c>
      <c r="C13772" s="4" t="s">
        <v>818</v>
      </c>
      <c r="D13772" s="4" t="n">
        <v>40</v>
      </c>
      <c r="E13772" s="21" t="s">
        <v>772</v>
      </c>
      <c r="F13772" s="22" t="s">
        <v>805</v>
      </c>
    </row>
    <row r="13773" customFormat="false" ht="15" hidden="false" customHeight="false" outlineLevel="0" collapsed="false">
      <c r="A13773" s="4" t="str">
        <f aca="false">B13773&amp;"|"&amp;C13773</f>
        <v>tdbR00001171 Ile-AAU|40</v>
      </c>
      <c r="B13773" s="4" t="s">
        <v>225</v>
      </c>
      <c r="C13773" s="4" t="s">
        <v>819</v>
      </c>
      <c r="D13773" s="4" t="n">
        <v>41</v>
      </c>
      <c r="E13773" s="21" t="s">
        <v>459</v>
      </c>
      <c r="F13773" s="22" t="s">
        <v>805</v>
      </c>
    </row>
    <row r="13774" customFormat="false" ht="15" hidden="false" customHeight="false" outlineLevel="0" collapsed="false">
      <c r="A13774" s="4" t="str">
        <f aca="false">B13774&amp;"|"&amp;C13774</f>
        <v>tdbR00001171 Ile-AAU|41</v>
      </c>
      <c r="B13774" s="4" t="s">
        <v>225</v>
      </c>
      <c r="C13774" s="4" t="s">
        <v>820</v>
      </c>
      <c r="D13774" s="4" t="n">
        <v>42</v>
      </c>
      <c r="E13774" s="21" t="s">
        <v>772</v>
      </c>
      <c r="F13774" s="22" t="s">
        <v>805</v>
      </c>
    </row>
    <row r="13775" customFormat="false" ht="15" hidden="false" customHeight="false" outlineLevel="0" collapsed="false">
      <c r="A13775" s="4" t="str">
        <f aca="false">B13775&amp;"|"&amp;C13775</f>
        <v>tdbR00001171 Ile-AAU|42</v>
      </c>
      <c r="B13775" s="4" t="s">
        <v>225</v>
      </c>
      <c r="C13775" s="4" t="s">
        <v>821</v>
      </c>
      <c r="D13775" s="4" t="n">
        <v>43</v>
      </c>
      <c r="E13775" s="21" t="s">
        <v>459</v>
      </c>
      <c r="F13775" s="22" t="s">
        <v>805</v>
      </c>
    </row>
    <row r="13776" customFormat="false" ht="15" hidden="false" customHeight="false" outlineLevel="0" collapsed="false">
      <c r="A13776" s="4" t="str">
        <f aca="false">B13776&amp;"|"&amp;C13776</f>
        <v>tdbR00001171 Ile-AAU|43</v>
      </c>
      <c r="B13776" s="4" t="s">
        <v>225</v>
      </c>
      <c r="C13776" s="4" t="s">
        <v>822</v>
      </c>
      <c r="D13776" s="4" t="n">
        <v>44</v>
      </c>
      <c r="E13776" s="21" t="s">
        <v>459</v>
      </c>
      <c r="F13776" s="22" t="s">
        <v>805</v>
      </c>
    </row>
    <row r="13777" customFormat="false" ht="15" hidden="false" customHeight="false" outlineLevel="0" collapsed="false">
      <c r="A13777" s="4" t="str">
        <f aca="false">B13777&amp;"|"&amp;C13777</f>
        <v>tdbR00001171 Ile-AAU|44</v>
      </c>
      <c r="B13777" s="4" t="s">
        <v>225</v>
      </c>
      <c r="C13777" s="4" t="s">
        <v>823</v>
      </c>
      <c r="D13777" s="4" t="n">
        <v>45</v>
      </c>
      <c r="E13777" s="19" t="s">
        <v>459</v>
      </c>
      <c r="F13777" s="20" t="s">
        <v>824</v>
      </c>
    </row>
    <row r="13778" customFormat="false" ht="15" hidden="false" customHeight="false" outlineLevel="0" collapsed="false">
      <c r="A13778" s="4" t="str">
        <f aca="false">B13778&amp;"|"&amp;C13778</f>
        <v>tdbR00001171 Ile-AAU|45</v>
      </c>
      <c r="B13778" s="4" t="s">
        <v>225</v>
      </c>
      <c r="C13778" s="4" t="s">
        <v>825</v>
      </c>
      <c r="D13778" s="4" t="n">
        <v>46</v>
      </c>
      <c r="E13778" s="19" t="s">
        <v>459</v>
      </c>
      <c r="F13778" s="20" t="s">
        <v>824</v>
      </c>
    </row>
    <row r="13779" customFormat="false" ht="15" hidden="false" customHeight="false" outlineLevel="0" collapsed="false">
      <c r="A13779" s="4" t="str">
        <f aca="false">B13779&amp;"|"&amp;C13779</f>
        <v>tdbR00001171 Ile-AAU|46</v>
      </c>
      <c r="B13779" s="4" t="s">
        <v>225</v>
      </c>
      <c r="C13779" s="4" t="s">
        <v>826</v>
      </c>
      <c r="D13779" s="4" t="n">
        <v>47</v>
      </c>
      <c r="E13779" s="19" t="s">
        <v>780</v>
      </c>
      <c r="F13779" s="20" t="s">
        <v>824</v>
      </c>
    </row>
    <row r="13780" customFormat="false" ht="15" hidden="false" customHeight="false" outlineLevel="0" collapsed="false">
      <c r="A13780" s="4" t="str">
        <f aca="false">B13780&amp;"|"&amp;C13780</f>
        <v>tdbR00001171 Ile-AAU|47</v>
      </c>
      <c r="B13780" s="4" t="s">
        <v>225</v>
      </c>
      <c r="C13780" s="4" t="s">
        <v>827</v>
      </c>
      <c r="D13780" s="4" t="n">
        <v>48</v>
      </c>
      <c r="E13780" s="19" t="s">
        <v>777</v>
      </c>
      <c r="F13780" s="20" t="s">
        <v>824</v>
      </c>
    </row>
    <row r="13781" customFormat="false" ht="15" hidden="false" customHeight="false" outlineLevel="0" collapsed="false">
      <c r="A13781" s="4" t="str">
        <f aca="false">B13781&amp;"|"&amp;C13781</f>
        <v>tdbR00001171 Ile-AAU|48</v>
      </c>
      <c r="B13781" s="4" t="s">
        <v>225</v>
      </c>
      <c r="C13781" s="4" t="s">
        <v>828</v>
      </c>
      <c r="D13781" s="4" t="n">
        <v>49</v>
      </c>
      <c r="E13781" s="19" t="s">
        <v>772</v>
      </c>
      <c r="F13781" s="20" t="s">
        <v>824</v>
      </c>
    </row>
    <row r="13782" customFormat="false" ht="15" hidden="false" customHeight="false" outlineLevel="0" collapsed="false">
      <c r="A13782" s="4" t="str">
        <f aca="false">B13782&amp;"|"&amp;C13782</f>
        <v>tdbR00001171 Ile-AAU|49</v>
      </c>
      <c r="B13782" s="4" t="s">
        <v>225</v>
      </c>
      <c r="C13782" s="4" t="s">
        <v>829</v>
      </c>
      <c r="D13782" s="4" t="n">
        <v>50</v>
      </c>
      <c r="E13782" s="23" t="s">
        <v>780</v>
      </c>
      <c r="F13782" s="10" t="s">
        <v>830</v>
      </c>
    </row>
    <row r="13783" customFormat="false" ht="15" hidden="false" customHeight="false" outlineLevel="0" collapsed="false">
      <c r="A13783" s="4" t="str">
        <f aca="false">B13783&amp;"|"&amp;C13783</f>
        <v>tdbR00001171 Ile-AAU|50</v>
      </c>
      <c r="B13783" s="4" t="s">
        <v>225</v>
      </c>
      <c r="C13783" s="4" t="s">
        <v>831</v>
      </c>
      <c r="D13783" s="4" t="n">
        <v>51</v>
      </c>
      <c r="E13783" s="23" t="s">
        <v>459</v>
      </c>
      <c r="F13783" s="10" t="s">
        <v>830</v>
      </c>
    </row>
    <row r="13784" customFormat="false" ht="15" hidden="false" customHeight="false" outlineLevel="0" collapsed="false">
      <c r="A13784" s="4" t="str">
        <f aca="false">B13784&amp;"|"&amp;C13784</f>
        <v>tdbR00001171 Ile-AAU|51</v>
      </c>
      <c r="B13784" s="4" t="s">
        <v>225</v>
      </c>
      <c r="C13784" s="4" t="s">
        <v>832</v>
      </c>
      <c r="D13784" s="4" t="n">
        <v>52</v>
      </c>
      <c r="E13784" s="23" t="s">
        <v>772</v>
      </c>
      <c r="F13784" s="10" t="s">
        <v>830</v>
      </c>
    </row>
    <row r="13785" customFormat="false" ht="15" hidden="false" customHeight="false" outlineLevel="0" collapsed="false">
      <c r="A13785" s="4" t="str">
        <f aca="false">B13785&amp;"|"&amp;C13785</f>
        <v>tdbR00001171 Ile-AAU|52</v>
      </c>
      <c r="B13785" s="4" t="s">
        <v>225</v>
      </c>
      <c r="C13785" s="4" t="s">
        <v>833</v>
      </c>
      <c r="D13785" s="4" t="n">
        <v>53</v>
      </c>
      <c r="E13785" s="23" t="s">
        <v>459</v>
      </c>
      <c r="F13785" s="10" t="s">
        <v>830</v>
      </c>
    </row>
    <row r="13786" customFormat="false" ht="15" hidden="false" customHeight="false" outlineLevel="0" collapsed="false">
      <c r="A13786" s="4" t="str">
        <f aca="false">B13786&amp;"|"&amp;C13786</f>
        <v>tdbR00001171 Ile-AAU|53</v>
      </c>
      <c r="B13786" s="4" t="s">
        <v>225</v>
      </c>
      <c r="C13786" s="4" t="s">
        <v>834</v>
      </c>
      <c r="D13786" s="4" t="n">
        <v>54</v>
      </c>
      <c r="E13786" s="23" t="s">
        <v>459</v>
      </c>
      <c r="F13786" s="10" t="s">
        <v>830</v>
      </c>
    </row>
    <row r="13787" customFormat="false" ht="15" hidden="false" customHeight="false" outlineLevel="0" collapsed="false">
      <c r="A13787" s="4" t="str">
        <f aca="false">B13787&amp;"|"&amp;C13787</f>
        <v>tdbR00001171 Ile-AAU|54</v>
      </c>
      <c r="B13787" s="4" t="s">
        <v>225</v>
      </c>
      <c r="C13787" s="4" t="s">
        <v>835</v>
      </c>
      <c r="D13787" s="4" t="n">
        <v>55</v>
      </c>
      <c r="E13787" s="19" t="s">
        <v>777</v>
      </c>
      <c r="F13787" s="20" t="s">
        <v>836</v>
      </c>
    </row>
    <row r="13788" customFormat="false" ht="15" hidden="false" customHeight="false" outlineLevel="0" collapsed="false">
      <c r="A13788" s="4" t="str">
        <f aca="false">B13788&amp;"|"&amp;C13788</f>
        <v>tdbR00001171 Ile-AAU|55</v>
      </c>
      <c r="B13788" s="4" t="s">
        <v>225</v>
      </c>
      <c r="C13788" s="4" t="s">
        <v>837</v>
      </c>
      <c r="D13788" s="4" t="n">
        <v>56</v>
      </c>
      <c r="E13788" s="19" t="s">
        <v>777</v>
      </c>
      <c r="F13788" s="20" t="s">
        <v>836</v>
      </c>
    </row>
    <row r="13789" customFormat="false" ht="15" hidden="false" customHeight="false" outlineLevel="0" collapsed="false">
      <c r="A13789" s="4" t="str">
        <f aca="false">B13789&amp;"|"&amp;C13789</f>
        <v>tdbR00001171 Ile-AAU|56</v>
      </c>
      <c r="B13789" s="4" t="s">
        <v>225</v>
      </c>
      <c r="C13789" s="4" t="s">
        <v>838</v>
      </c>
      <c r="D13789" s="4" t="n">
        <v>57</v>
      </c>
      <c r="E13789" s="19" t="s">
        <v>772</v>
      </c>
      <c r="F13789" s="20" t="s">
        <v>836</v>
      </c>
    </row>
    <row r="13790" customFormat="false" ht="15" hidden="false" customHeight="false" outlineLevel="0" collapsed="false">
      <c r="A13790" s="4" t="str">
        <f aca="false">B13790&amp;"|"&amp;C13790</f>
        <v>tdbR00001171 Ile-AAU|57</v>
      </c>
      <c r="B13790" s="4" t="s">
        <v>225</v>
      </c>
      <c r="C13790" s="4" t="s">
        <v>839</v>
      </c>
      <c r="D13790" s="4" t="n">
        <v>58</v>
      </c>
      <c r="E13790" s="19" t="s">
        <v>459</v>
      </c>
      <c r="F13790" s="20" t="s">
        <v>836</v>
      </c>
    </row>
    <row r="13791" customFormat="false" ht="15" hidden="false" customHeight="false" outlineLevel="0" collapsed="false">
      <c r="A13791" s="4" t="str">
        <f aca="false">B13791&amp;"|"&amp;C13791</f>
        <v>tdbR00001171 Ile-AAU|58</v>
      </c>
      <c r="B13791" s="4" t="s">
        <v>225</v>
      </c>
      <c r="C13791" s="4" t="s">
        <v>840</v>
      </c>
      <c r="D13791" s="4" t="n">
        <v>59</v>
      </c>
      <c r="E13791" s="19" t="s">
        <v>780</v>
      </c>
      <c r="F13791" s="20" t="s">
        <v>836</v>
      </c>
    </row>
    <row r="13792" customFormat="false" ht="15" hidden="false" customHeight="false" outlineLevel="0" collapsed="false">
      <c r="A13792" s="4" t="str">
        <f aca="false">B13792&amp;"|"&amp;C13792</f>
        <v>tdbR00001171 Ile-AAU|59</v>
      </c>
      <c r="B13792" s="4" t="s">
        <v>225</v>
      </c>
      <c r="C13792" s="4" t="s">
        <v>841</v>
      </c>
      <c r="D13792" s="4" t="n">
        <v>60</v>
      </c>
      <c r="E13792" s="19" t="s">
        <v>777</v>
      </c>
      <c r="F13792" s="20" t="s">
        <v>836</v>
      </c>
    </row>
    <row r="13793" customFormat="false" ht="15" hidden="false" customHeight="false" outlineLevel="0" collapsed="false">
      <c r="A13793" s="4" t="str">
        <f aca="false">B13793&amp;"|"&amp;C13793</f>
        <v>tdbR00001171 Ile-AAU|60</v>
      </c>
      <c r="B13793" s="4" t="s">
        <v>225</v>
      </c>
      <c r="C13793" s="4" t="s">
        <v>842</v>
      </c>
      <c r="D13793" s="4" t="n">
        <v>61</v>
      </c>
      <c r="E13793" s="19" t="s">
        <v>772</v>
      </c>
      <c r="F13793" s="20" t="s">
        <v>836</v>
      </c>
    </row>
    <row r="13794" customFormat="false" ht="15" hidden="false" customHeight="false" outlineLevel="0" collapsed="false">
      <c r="A13794" s="4" t="str">
        <f aca="false">B13794&amp;"|"&amp;C13794</f>
        <v>tdbR00001171 Ile-AAU|61</v>
      </c>
      <c r="B13794" s="4" t="s">
        <v>225</v>
      </c>
      <c r="C13794" s="4" t="s">
        <v>843</v>
      </c>
      <c r="D13794" s="4" t="n">
        <v>62</v>
      </c>
      <c r="E13794" s="23" t="s">
        <v>772</v>
      </c>
      <c r="F13794" s="10" t="s">
        <v>830</v>
      </c>
    </row>
    <row r="13795" customFormat="false" ht="15" hidden="false" customHeight="false" outlineLevel="0" collapsed="false">
      <c r="A13795" s="4" t="str">
        <f aca="false">B13795&amp;"|"&amp;C13795</f>
        <v>tdbR00001171 Ile-AAU|62</v>
      </c>
      <c r="B13795" s="4" t="s">
        <v>225</v>
      </c>
      <c r="C13795" s="4" t="s">
        <v>844</v>
      </c>
      <c r="D13795" s="4" t="n">
        <v>63</v>
      </c>
      <c r="E13795" s="23" t="s">
        <v>772</v>
      </c>
      <c r="F13795" s="10" t="s">
        <v>830</v>
      </c>
    </row>
    <row r="13796" customFormat="false" ht="15" hidden="false" customHeight="false" outlineLevel="0" collapsed="false">
      <c r="A13796" s="4" t="str">
        <f aca="false">B13796&amp;"|"&amp;C13796</f>
        <v>tdbR00001171 Ile-AAU|63</v>
      </c>
      <c r="B13796" s="4" t="s">
        <v>225</v>
      </c>
      <c r="C13796" s="4" t="s">
        <v>845</v>
      </c>
      <c r="D13796" s="4" t="n">
        <v>64</v>
      </c>
      <c r="E13796" s="23" t="s">
        <v>459</v>
      </c>
      <c r="F13796" s="10" t="s">
        <v>830</v>
      </c>
    </row>
    <row r="13797" customFormat="false" ht="15" hidden="false" customHeight="false" outlineLevel="0" collapsed="false">
      <c r="A13797" s="4" t="str">
        <f aca="false">B13797&amp;"|"&amp;C13797</f>
        <v>tdbR00001171 Ile-AAU|64</v>
      </c>
      <c r="B13797" s="4" t="s">
        <v>225</v>
      </c>
      <c r="C13797" s="4" t="s">
        <v>846</v>
      </c>
      <c r="D13797" s="4" t="n">
        <v>65</v>
      </c>
      <c r="E13797" s="23" t="s">
        <v>772</v>
      </c>
      <c r="F13797" s="10" t="s">
        <v>830</v>
      </c>
    </row>
    <row r="13798" customFormat="false" ht="15" hidden="false" customHeight="false" outlineLevel="0" collapsed="false">
      <c r="A13798" s="4" t="str">
        <f aca="false">B13798&amp;"|"&amp;C13798</f>
        <v>tdbR00001171 Ile-AAU|65</v>
      </c>
      <c r="B13798" s="4" t="s">
        <v>225</v>
      </c>
      <c r="C13798" s="4" t="s">
        <v>847</v>
      </c>
      <c r="D13798" s="4" t="n">
        <v>66</v>
      </c>
      <c r="E13798" s="23" t="s">
        <v>777</v>
      </c>
      <c r="F13798" s="10" t="s">
        <v>830</v>
      </c>
    </row>
    <row r="13799" customFormat="false" ht="15" hidden="false" customHeight="false" outlineLevel="0" collapsed="false">
      <c r="A13799" s="4" t="str">
        <f aca="false">B13799&amp;"|"&amp;C13799</f>
        <v>tdbR00001171 Ile-AAU|66</v>
      </c>
      <c r="B13799" s="4" t="s">
        <v>225</v>
      </c>
      <c r="C13799" s="4" t="s">
        <v>848</v>
      </c>
      <c r="D13799" s="4" t="n">
        <v>67</v>
      </c>
      <c r="E13799" s="17" t="s">
        <v>780</v>
      </c>
      <c r="F13799" s="18" t="s">
        <v>768</v>
      </c>
    </row>
    <row r="13800" customFormat="false" ht="15" hidden="false" customHeight="false" outlineLevel="0" collapsed="false">
      <c r="A13800" s="4" t="str">
        <f aca="false">B13800&amp;"|"&amp;C13800</f>
        <v>tdbR00001171 Ile-AAU|67</v>
      </c>
      <c r="B13800" s="4" t="s">
        <v>225</v>
      </c>
      <c r="C13800" s="4" t="s">
        <v>849</v>
      </c>
      <c r="D13800" s="4" t="n">
        <v>68</v>
      </c>
      <c r="E13800" s="17" t="s">
        <v>459</v>
      </c>
      <c r="F13800" s="18" t="s">
        <v>768</v>
      </c>
    </row>
    <row r="13801" customFormat="false" ht="15" hidden="false" customHeight="false" outlineLevel="0" collapsed="false">
      <c r="A13801" s="4" t="str">
        <f aca="false">B13801&amp;"|"&amp;C13801</f>
        <v>tdbR00001171 Ile-AAU|68</v>
      </c>
      <c r="B13801" s="4" t="s">
        <v>225</v>
      </c>
      <c r="C13801" s="4" t="s">
        <v>850</v>
      </c>
      <c r="D13801" s="4" t="n">
        <v>69</v>
      </c>
      <c r="E13801" s="17" t="s">
        <v>780</v>
      </c>
      <c r="F13801" s="18" t="s">
        <v>768</v>
      </c>
    </row>
    <row r="13802" customFormat="false" ht="15" hidden="false" customHeight="false" outlineLevel="0" collapsed="false">
      <c r="A13802" s="4" t="str">
        <f aca="false">B13802&amp;"|"&amp;C13802</f>
        <v>tdbR00001171 Ile-AAU|69</v>
      </c>
      <c r="B13802" s="4" t="s">
        <v>225</v>
      </c>
      <c r="C13802" s="4" t="s">
        <v>851</v>
      </c>
      <c r="D13802" s="4" t="n">
        <v>70</v>
      </c>
      <c r="E13802" s="17" t="s">
        <v>459</v>
      </c>
      <c r="F13802" s="18" t="s">
        <v>768</v>
      </c>
    </row>
    <row r="13803" customFormat="false" ht="15" hidden="false" customHeight="false" outlineLevel="0" collapsed="false">
      <c r="A13803" s="4" t="str">
        <f aca="false">B13803&amp;"|"&amp;C13803</f>
        <v>tdbR00001171 Ile-AAU|70</v>
      </c>
      <c r="B13803" s="4" t="s">
        <v>225</v>
      </c>
      <c r="C13803" s="4" t="s">
        <v>852</v>
      </c>
      <c r="D13803" s="4" t="n">
        <v>71</v>
      </c>
      <c r="E13803" s="17" t="s">
        <v>780</v>
      </c>
      <c r="F13803" s="18" t="s">
        <v>768</v>
      </c>
    </row>
    <row r="13804" customFormat="false" ht="15" hidden="false" customHeight="false" outlineLevel="0" collapsed="false">
      <c r="A13804" s="4" t="str">
        <f aca="false">B13804&amp;"|"&amp;C13804</f>
        <v>tdbR00001171 Ile-AAU|71</v>
      </c>
      <c r="B13804" s="4" t="s">
        <v>225</v>
      </c>
      <c r="C13804" s="4" t="s">
        <v>853</v>
      </c>
      <c r="D13804" s="4" t="n">
        <v>72</v>
      </c>
      <c r="E13804" s="17" t="s">
        <v>772</v>
      </c>
      <c r="F13804" s="18" t="s">
        <v>768</v>
      </c>
    </row>
    <row r="13805" customFormat="false" ht="15" hidden="false" customHeight="false" outlineLevel="0" collapsed="false">
      <c r="A13805" s="4" t="str">
        <f aca="false">B13805&amp;"|"&amp;C13805</f>
        <v>tdbR00001171 Ile-AAU|72</v>
      </c>
      <c r="B13805" s="4" t="s">
        <v>225</v>
      </c>
      <c r="C13805" s="4" t="s">
        <v>854</v>
      </c>
      <c r="D13805" s="4" t="n">
        <v>73</v>
      </c>
      <c r="E13805" s="17" t="s">
        <v>772</v>
      </c>
      <c r="F13805" s="18" t="s">
        <v>768</v>
      </c>
    </row>
    <row r="13806" customFormat="false" ht="15" hidden="false" customHeight="false" outlineLevel="0" collapsed="false">
      <c r="A13806" s="4" t="str">
        <f aca="false">B13806&amp;"|"&amp;C13806</f>
        <v>tdbR00001172 Ile-UAU|1</v>
      </c>
      <c r="B13806" s="4" t="s">
        <v>226</v>
      </c>
      <c r="C13806" s="4" t="s">
        <v>767</v>
      </c>
      <c r="D13806" s="4" t="n">
        <v>1</v>
      </c>
      <c r="E13806" s="17" t="s">
        <v>459</v>
      </c>
      <c r="F13806" s="18" t="s">
        <v>768</v>
      </c>
    </row>
    <row r="13807" customFormat="false" ht="15" hidden="false" customHeight="false" outlineLevel="0" collapsed="false">
      <c r="A13807" s="4" t="str">
        <f aca="false">B13807&amp;"|"&amp;C13807</f>
        <v>tdbR00001172 Ile-UAU|2</v>
      </c>
      <c r="B13807" s="4" t="s">
        <v>226</v>
      </c>
      <c r="C13807" s="4" t="s">
        <v>769</v>
      </c>
      <c r="D13807" s="4" t="n">
        <v>2</v>
      </c>
      <c r="E13807" s="17" t="s">
        <v>772</v>
      </c>
      <c r="F13807" s="18" t="s">
        <v>768</v>
      </c>
    </row>
    <row r="13808" customFormat="false" ht="15" hidden="false" customHeight="false" outlineLevel="0" collapsed="false">
      <c r="A13808" s="4" t="str">
        <f aca="false">B13808&amp;"|"&amp;C13808</f>
        <v>tdbR00001172 Ile-UAU|3</v>
      </c>
      <c r="B13808" s="4" t="s">
        <v>226</v>
      </c>
      <c r="C13808" s="4" t="s">
        <v>770</v>
      </c>
      <c r="D13808" s="4" t="n">
        <v>3</v>
      </c>
      <c r="E13808" s="17" t="s">
        <v>777</v>
      </c>
      <c r="F13808" s="18" t="s">
        <v>768</v>
      </c>
    </row>
    <row r="13809" customFormat="false" ht="15" hidden="false" customHeight="false" outlineLevel="0" collapsed="false">
      <c r="A13809" s="4" t="str">
        <f aca="false">B13809&amp;"|"&amp;C13809</f>
        <v>tdbR00001172 Ile-UAU|4</v>
      </c>
      <c r="B13809" s="4" t="s">
        <v>226</v>
      </c>
      <c r="C13809" s="4" t="s">
        <v>771</v>
      </c>
      <c r="D13809" s="4" t="n">
        <v>4</v>
      </c>
      <c r="E13809" s="17" t="s">
        <v>772</v>
      </c>
      <c r="F13809" s="18" t="s">
        <v>768</v>
      </c>
    </row>
    <row r="13810" customFormat="false" ht="15" hidden="false" customHeight="false" outlineLevel="0" collapsed="false">
      <c r="A13810" s="4" t="str">
        <f aca="false">B13810&amp;"|"&amp;C13810</f>
        <v>tdbR00001172 Ile-UAU|5</v>
      </c>
      <c r="B13810" s="4" t="s">
        <v>226</v>
      </c>
      <c r="C13810" s="4" t="s">
        <v>773</v>
      </c>
      <c r="D13810" s="4" t="n">
        <v>5</v>
      </c>
      <c r="E13810" s="17" t="s">
        <v>459</v>
      </c>
      <c r="F13810" s="18" t="s">
        <v>768</v>
      </c>
    </row>
    <row r="13811" customFormat="false" ht="15" hidden="false" customHeight="false" outlineLevel="0" collapsed="false">
      <c r="A13811" s="4" t="str">
        <f aca="false">B13811&amp;"|"&amp;C13811</f>
        <v>tdbR00001172 Ile-UAU|6</v>
      </c>
      <c r="B13811" s="4" t="s">
        <v>226</v>
      </c>
      <c r="C13811" s="4" t="s">
        <v>774</v>
      </c>
      <c r="D13811" s="4" t="n">
        <v>6</v>
      </c>
      <c r="E13811" s="17" t="s">
        <v>777</v>
      </c>
      <c r="F13811" s="18" t="s">
        <v>768</v>
      </c>
    </row>
    <row r="13812" customFormat="false" ht="15" hidden="false" customHeight="false" outlineLevel="0" collapsed="false">
      <c r="A13812" s="4" t="str">
        <f aca="false">B13812&amp;"|"&amp;C13812</f>
        <v>tdbR00001172 Ile-UAU|7</v>
      </c>
      <c r="B13812" s="4" t="s">
        <v>226</v>
      </c>
      <c r="C13812" s="4" t="s">
        <v>775</v>
      </c>
      <c r="D13812" s="4" t="n">
        <v>7</v>
      </c>
      <c r="E13812" s="17" t="s">
        <v>459</v>
      </c>
      <c r="F13812" s="18" t="s">
        <v>768</v>
      </c>
    </row>
    <row r="13813" customFormat="false" ht="15" hidden="false" customHeight="false" outlineLevel="0" collapsed="false">
      <c r="A13813" s="4" t="str">
        <f aca="false">B13813&amp;"|"&amp;C13813</f>
        <v>tdbR00001172 Ile-UAU|8</v>
      </c>
      <c r="B13813" s="4" t="s">
        <v>226</v>
      </c>
      <c r="C13813" s="4" t="s">
        <v>776</v>
      </c>
      <c r="D13813" s="4" t="n">
        <v>8</v>
      </c>
      <c r="E13813" s="3" t="s">
        <v>777</v>
      </c>
      <c r="F13813" s="4" t="s">
        <v>778</v>
      </c>
    </row>
    <row r="13814" customFormat="false" ht="15" hidden="false" customHeight="false" outlineLevel="0" collapsed="false">
      <c r="A13814" s="4" t="str">
        <f aca="false">B13814&amp;"|"&amp;C13814</f>
        <v>tdbR00001172 Ile-UAU|9</v>
      </c>
      <c r="B13814" s="4" t="s">
        <v>226</v>
      </c>
      <c r="C13814" s="4" t="s">
        <v>779</v>
      </c>
      <c r="D13814" s="4" t="n">
        <v>9</v>
      </c>
      <c r="E13814" s="3" t="s">
        <v>780</v>
      </c>
      <c r="F13814" s="4" t="s">
        <v>781</v>
      </c>
    </row>
    <row r="13815" customFormat="false" ht="15" hidden="false" customHeight="false" outlineLevel="0" collapsed="false">
      <c r="A13815" s="4" t="str">
        <f aca="false">B13815&amp;"|"&amp;C13815</f>
        <v>tdbR00001172 Ile-UAU|10</v>
      </c>
      <c r="B13815" s="4" t="s">
        <v>226</v>
      </c>
      <c r="C13815" s="4" t="s">
        <v>782</v>
      </c>
      <c r="D13815" s="4" t="n">
        <v>10</v>
      </c>
      <c r="E13815" s="8" t="s">
        <v>459</v>
      </c>
      <c r="F13815" s="7" t="s">
        <v>783</v>
      </c>
    </row>
    <row r="13816" customFormat="false" ht="15" hidden="false" customHeight="false" outlineLevel="0" collapsed="false">
      <c r="A13816" s="4" t="str">
        <f aca="false">B13816&amp;"|"&amp;C13816</f>
        <v>tdbR00001172 Ile-UAU|11</v>
      </c>
      <c r="B13816" s="4" t="s">
        <v>226</v>
      </c>
      <c r="C13816" s="4" t="s">
        <v>784</v>
      </c>
      <c r="D13816" s="4" t="n">
        <v>11</v>
      </c>
      <c r="E13816" s="8" t="s">
        <v>772</v>
      </c>
      <c r="F13816" s="7" t="s">
        <v>783</v>
      </c>
    </row>
    <row r="13817" customFormat="false" ht="15" hidden="false" customHeight="false" outlineLevel="0" collapsed="false">
      <c r="A13817" s="4" t="str">
        <f aca="false">B13817&amp;"|"&amp;C13817</f>
        <v>tdbR00001172 Ile-UAU|12</v>
      </c>
      <c r="B13817" s="4" t="s">
        <v>226</v>
      </c>
      <c r="C13817" s="4" t="s">
        <v>785</v>
      </c>
      <c r="D13817" s="4" t="n">
        <v>12</v>
      </c>
      <c r="E13817" s="8" t="s">
        <v>777</v>
      </c>
      <c r="F13817" s="7" t="s">
        <v>783</v>
      </c>
    </row>
    <row r="13818" customFormat="false" ht="15" hidden="false" customHeight="false" outlineLevel="0" collapsed="false">
      <c r="A13818" s="4" t="str">
        <f aca="false">B13818&amp;"|"&amp;C13818</f>
        <v>tdbR00001172 Ile-UAU|13</v>
      </c>
      <c r="B13818" s="4" t="s">
        <v>226</v>
      </c>
      <c r="C13818" s="4" t="s">
        <v>786</v>
      </c>
      <c r="D13818" s="4" t="n">
        <v>13</v>
      </c>
      <c r="E13818" s="8" t="s">
        <v>772</v>
      </c>
      <c r="F13818" s="7" t="s">
        <v>783</v>
      </c>
    </row>
    <row r="13819" customFormat="false" ht="15" hidden="false" customHeight="false" outlineLevel="0" collapsed="false">
      <c r="A13819" s="4" t="str">
        <f aca="false">B13819&amp;"|"&amp;C13819</f>
        <v>tdbR00001172 Ile-UAU|14</v>
      </c>
      <c r="B13819" s="4" t="s">
        <v>226</v>
      </c>
      <c r="C13819" s="4" t="s">
        <v>787</v>
      </c>
      <c r="D13819" s="4" t="n">
        <v>14</v>
      </c>
      <c r="E13819" s="19" t="s">
        <v>780</v>
      </c>
      <c r="F13819" s="20" t="s">
        <v>788</v>
      </c>
    </row>
    <row r="13820" customFormat="false" ht="15" hidden="false" customHeight="false" outlineLevel="0" collapsed="false">
      <c r="A13820" s="4" t="str">
        <f aca="false">B13820&amp;"|"&amp;C13820</f>
        <v>tdbR00001172 Ile-UAU|15</v>
      </c>
      <c r="B13820" s="4" t="s">
        <v>226</v>
      </c>
      <c r="C13820" s="4" t="s">
        <v>789</v>
      </c>
      <c r="D13820" s="4" t="n">
        <v>15</v>
      </c>
      <c r="E13820" s="19" t="s">
        <v>459</v>
      </c>
      <c r="F13820" s="20" t="s">
        <v>788</v>
      </c>
    </row>
    <row r="13821" customFormat="false" ht="15" hidden="false" customHeight="false" outlineLevel="0" collapsed="false">
      <c r="A13821" s="4" t="str">
        <f aca="false">B13821&amp;"|"&amp;C13821</f>
        <v>tdbR00001172 Ile-UAU|16</v>
      </c>
      <c r="B13821" s="4" t="s">
        <v>226</v>
      </c>
      <c r="C13821" s="4" t="s">
        <v>790</v>
      </c>
      <c r="D13821" s="4" t="n">
        <v>16</v>
      </c>
      <c r="E13821" s="19" t="s">
        <v>777</v>
      </c>
      <c r="F13821" s="20" t="s">
        <v>788</v>
      </c>
    </row>
    <row r="13822" customFormat="false" ht="15" hidden="false" customHeight="false" outlineLevel="0" collapsed="false">
      <c r="A13822" s="4" t="str">
        <f aca="false">B13822&amp;"|"&amp;C13822</f>
        <v>tdbR00001172 Ile-UAU|18</v>
      </c>
      <c r="B13822" s="4" t="s">
        <v>226</v>
      </c>
      <c r="C13822" s="4" t="s">
        <v>793</v>
      </c>
      <c r="D13822" s="4" t="n">
        <v>17</v>
      </c>
      <c r="E13822" s="19" t="s">
        <v>459</v>
      </c>
      <c r="F13822" s="20" t="s">
        <v>788</v>
      </c>
    </row>
    <row r="13823" customFormat="false" ht="15" hidden="false" customHeight="false" outlineLevel="0" collapsed="false">
      <c r="A13823" s="4" t="str">
        <f aca="false">B13823&amp;"|"&amp;C13823</f>
        <v>tdbR00001172 Ile-UAU|19</v>
      </c>
      <c r="B13823" s="4" t="s">
        <v>226</v>
      </c>
      <c r="C13823" s="4" t="s">
        <v>794</v>
      </c>
      <c r="D13823" s="4" t="n">
        <v>18</v>
      </c>
      <c r="E13823" s="19" t="s">
        <v>459</v>
      </c>
      <c r="F13823" s="20" t="s">
        <v>788</v>
      </c>
    </row>
    <row r="13824" customFormat="false" ht="15" hidden="false" customHeight="false" outlineLevel="0" collapsed="false">
      <c r="A13824" s="4" t="str">
        <f aca="false">B13824&amp;"|"&amp;C13824</f>
        <v>tdbR00001172 Ile-UAU|20</v>
      </c>
      <c r="B13824" s="4" t="s">
        <v>226</v>
      </c>
      <c r="C13824" s="4" t="s">
        <v>795</v>
      </c>
      <c r="D13824" s="4" t="n">
        <v>19</v>
      </c>
      <c r="E13824" s="19" t="s">
        <v>777</v>
      </c>
      <c r="F13824" s="20" t="s">
        <v>788</v>
      </c>
    </row>
    <row r="13825" customFormat="false" ht="15" hidden="false" customHeight="false" outlineLevel="0" collapsed="false">
      <c r="A13825" s="4" t="str">
        <f aca="false">B13825&amp;"|"&amp;C13825</f>
        <v>tdbR00001172 Ile-UAU|20a</v>
      </c>
      <c r="B13825" s="4" t="s">
        <v>226</v>
      </c>
      <c r="C13825" s="4" t="s">
        <v>796</v>
      </c>
      <c r="D13825" s="4" t="n">
        <v>20</v>
      </c>
      <c r="E13825" s="19" t="s">
        <v>777</v>
      </c>
      <c r="F13825" s="20" t="s">
        <v>788</v>
      </c>
    </row>
    <row r="13826" customFormat="false" ht="15" hidden="false" customHeight="false" outlineLevel="0" collapsed="false">
      <c r="A13826" s="4" t="str">
        <f aca="false">B13826&amp;"|"&amp;C13826</f>
        <v>tdbR00001172 Ile-UAU|21</v>
      </c>
      <c r="B13826" s="4" t="s">
        <v>226</v>
      </c>
      <c r="C13826" s="4" t="s">
        <v>797</v>
      </c>
      <c r="D13826" s="4" t="n">
        <v>21</v>
      </c>
      <c r="E13826" s="19" t="s">
        <v>780</v>
      </c>
      <c r="F13826" s="20" t="s">
        <v>788</v>
      </c>
    </row>
    <row r="13827" customFormat="false" ht="15" hidden="false" customHeight="false" outlineLevel="0" collapsed="false">
      <c r="A13827" s="4" t="str">
        <f aca="false">B13827&amp;"|"&amp;C13827</f>
        <v>tdbR00001172 Ile-UAU|22</v>
      </c>
      <c r="B13827" s="4" t="s">
        <v>226</v>
      </c>
      <c r="C13827" s="4" t="s">
        <v>798</v>
      </c>
      <c r="D13827" s="4" t="n">
        <v>22</v>
      </c>
      <c r="E13827" s="8" t="s">
        <v>459</v>
      </c>
      <c r="F13827" s="7" t="s">
        <v>783</v>
      </c>
    </row>
    <row r="13828" customFormat="false" ht="15" hidden="false" customHeight="false" outlineLevel="0" collapsed="false">
      <c r="A13828" s="4" t="str">
        <f aca="false">B13828&amp;"|"&amp;C13828</f>
        <v>tdbR00001172 Ile-UAU|23</v>
      </c>
      <c r="B13828" s="4" t="s">
        <v>226</v>
      </c>
      <c r="C13828" s="4" t="s">
        <v>799</v>
      </c>
      <c r="D13828" s="4" t="n">
        <v>23</v>
      </c>
      <c r="E13828" s="8" t="s">
        <v>780</v>
      </c>
      <c r="F13828" s="7" t="s">
        <v>783</v>
      </c>
    </row>
    <row r="13829" customFormat="false" ht="15" hidden="false" customHeight="false" outlineLevel="0" collapsed="false">
      <c r="A13829" s="4" t="str">
        <f aca="false">B13829&amp;"|"&amp;C13829</f>
        <v>tdbR00001172 Ile-UAU|24</v>
      </c>
      <c r="B13829" s="4" t="s">
        <v>226</v>
      </c>
      <c r="C13829" s="4" t="s">
        <v>800</v>
      </c>
      <c r="D13829" s="4" t="n">
        <v>24</v>
      </c>
      <c r="E13829" s="8" t="s">
        <v>459</v>
      </c>
      <c r="F13829" s="7" t="s">
        <v>783</v>
      </c>
    </row>
    <row r="13830" customFormat="false" ht="15" hidden="false" customHeight="false" outlineLevel="0" collapsed="false">
      <c r="A13830" s="4" t="str">
        <f aca="false">B13830&amp;"|"&amp;C13830</f>
        <v>tdbR00001172 Ile-UAU|25</v>
      </c>
      <c r="B13830" s="4" t="s">
        <v>226</v>
      </c>
      <c r="C13830" s="4" t="s">
        <v>801</v>
      </c>
      <c r="D13830" s="4" t="n">
        <v>25</v>
      </c>
      <c r="E13830" s="8" t="s">
        <v>772</v>
      </c>
      <c r="F13830" s="7" t="s">
        <v>783</v>
      </c>
    </row>
    <row r="13831" customFormat="false" ht="15" hidden="false" customHeight="false" outlineLevel="0" collapsed="false">
      <c r="A13831" s="4" t="str">
        <f aca="false">B13831&amp;"|"&amp;C13831</f>
        <v>tdbR00001172 Ile-UAU|26</v>
      </c>
      <c r="B13831" s="4" t="s">
        <v>226</v>
      </c>
      <c r="C13831" s="4" t="s">
        <v>802</v>
      </c>
      <c r="D13831" s="4" t="n">
        <v>26</v>
      </c>
      <c r="E13831" s="3" t="s">
        <v>777</v>
      </c>
      <c r="F13831" s="4" t="s">
        <v>803</v>
      </c>
    </row>
    <row r="13832" customFormat="false" ht="15" hidden="false" customHeight="false" outlineLevel="0" collapsed="false">
      <c r="A13832" s="4" t="str">
        <f aca="false">B13832&amp;"|"&amp;C13832</f>
        <v>tdbR00001172 Ile-UAU|27</v>
      </c>
      <c r="B13832" s="4" t="s">
        <v>226</v>
      </c>
      <c r="C13832" s="4" t="s">
        <v>804</v>
      </c>
      <c r="D13832" s="4" t="n">
        <v>27</v>
      </c>
      <c r="E13832" s="21" t="s">
        <v>777</v>
      </c>
      <c r="F13832" s="22" t="s">
        <v>805</v>
      </c>
    </row>
    <row r="13833" customFormat="false" ht="15" hidden="false" customHeight="false" outlineLevel="0" collapsed="false">
      <c r="A13833" s="4" t="str">
        <f aca="false">B13833&amp;"|"&amp;C13833</f>
        <v>tdbR00001172 Ile-UAU|28</v>
      </c>
      <c r="B13833" s="4" t="s">
        <v>226</v>
      </c>
      <c r="C13833" s="4" t="s">
        <v>806</v>
      </c>
      <c r="D13833" s="4" t="n">
        <v>28</v>
      </c>
      <c r="E13833" s="21" t="s">
        <v>772</v>
      </c>
      <c r="F13833" s="22" t="s">
        <v>805</v>
      </c>
    </row>
    <row r="13834" customFormat="false" ht="15" hidden="false" customHeight="false" outlineLevel="0" collapsed="false">
      <c r="A13834" s="4" t="str">
        <f aca="false">B13834&amp;"|"&amp;C13834</f>
        <v>tdbR00001172 Ile-UAU|29</v>
      </c>
      <c r="B13834" s="4" t="s">
        <v>226</v>
      </c>
      <c r="C13834" s="4" t="s">
        <v>807</v>
      </c>
      <c r="D13834" s="4" t="n">
        <v>29</v>
      </c>
      <c r="E13834" s="21" t="s">
        <v>459</v>
      </c>
      <c r="F13834" s="22" t="s">
        <v>805</v>
      </c>
    </row>
    <row r="13835" customFormat="false" ht="15" hidden="false" customHeight="false" outlineLevel="0" collapsed="false">
      <c r="A13835" s="4" t="str">
        <f aca="false">B13835&amp;"|"&amp;C13835</f>
        <v>tdbR00001172 Ile-UAU|30</v>
      </c>
      <c r="B13835" s="4" t="s">
        <v>226</v>
      </c>
      <c r="C13835" s="4" t="s">
        <v>808</v>
      </c>
      <c r="D13835" s="4" t="n">
        <v>30</v>
      </c>
      <c r="E13835" s="21" t="s">
        <v>777</v>
      </c>
      <c r="F13835" s="22" t="s">
        <v>805</v>
      </c>
    </row>
    <row r="13836" customFormat="false" ht="15" hidden="false" customHeight="false" outlineLevel="0" collapsed="false">
      <c r="A13836" s="4" t="str">
        <f aca="false">B13836&amp;"|"&amp;C13836</f>
        <v>tdbR00001172 Ile-UAU|31</v>
      </c>
      <c r="B13836" s="4" t="s">
        <v>226</v>
      </c>
      <c r="C13836" s="4" t="s">
        <v>809</v>
      </c>
      <c r="D13836" s="4" t="n">
        <v>31</v>
      </c>
      <c r="E13836" s="21" t="s">
        <v>459</v>
      </c>
      <c r="F13836" s="22" t="s">
        <v>805</v>
      </c>
    </row>
    <row r="13837" customFormat="false" ht="15" hidden="false" customHeight="false" outlineLevel="0" collapsed="false">
      <c r="A13837" s="4" t="str">
        <f aca="false">B13837&amp;"|"&amp;C13837</f>
        <v>tdbR00001172 Ile-UAU|32</v>
      </c>
      <c r="B13837" s="4" t="s">
        <v>226</v>
      </c>
      <c r="C13837" s="4" t="s">
        <v>810</v>
      </c>
      <c r="D13837" s="4" t="n">
        <v>32</v>
      </c>
      <c r="E13837" s="19" t="s">
        <v>772</v>
      </c>
      <c r="F13837" s="20" t="s">
        <v>811</v>
      </c>
    </row>
    <row r="13838" customFormat="false" ht="15" hidden="false" customHeight="false" outlineLevel="0" collapsed="false">
      <c r="A13838" s="4" t="str">
        <f aca="false">B13838&amp;"|"&amp;C13838</f>
        <v>tdbR00001172 Ile-UAU|33</v>
      </c>
      <c r="B13838" s="4" t="s">
        <v>226</v>
      </c>
      <c r="C13838" s="4" t="s">
        <v>812</v>
      </c>
      <c r="D13838" s="4" t="n">
        <v>33</v>
      </c>
      <c r="E13838" s="19" t="s">
        <v>777</v>
      </c>
      <c r="F13838" s="20" t="s">
        <v>811</v>
      </c>
    </row>
    <row r="13839" customFormat="false" ht="15" hidden="false" customHeight="false" outlineLevel="0" collapsed="false">
      <c r="A13839" s="4" t="str">
        <f aca="false">B13839&amp;"|"&amp;C13839</f>
        <v>tdbR00001172 Ile-UAU|34</v>
      </c>
      <c r="B13839" s="4" t="s">
        <v>226</v>
      </c>
      <c r="C13839" s="4" t="s">
        <v>813</v>
      </c>
      <c r="D13839" s="4" t="n">
        <v>34</v>
      </c>
      <c r="E13839" s="19" t="s">
        <v>777</v>
      </c>
      <c r="F13839" s="20" t="s">
        <v>811</v>
      </c>
    </row>
    <row r="13840" customFormat="false" ht="15" hidden="false" customHeight="false" outlineLevel="0" collapsed="false">
      <c r="A13840" s="4" t="str">
        <f aca="false">B13840&amp;"|"&amp;C13840</f>
        <v>tdbR00001172 Ile-UAU|35</v>
      </c>
      <c r="B13840" s="4" t="s">
        <v>226</v>
      </c>
      <c r="C13840" s="4" t="s">
        <v>814</v>
      </c>
      <c r="D13840" s="4" t="n">
        <v>35</v>
      </c>
      <c r="E13840" s="19" t="s">
        <v>780</v>
      </c>
      <c r="F13840" s="20" t="s">
        <v>811</v>
      </c>
    </row>
    <row r="13841" customFormat="false" ht="15" hidden="false" customHeight="false" outlineLevel="0" collapsed="false">
      <c r="A13841" s="4" t="str">
        <f aca="false">B13841&amp;"|"&amp;C13841</f>
        <v>tdbR00001172 Ile-UAU|36</v>
      </c>
      <c r="B13841" s="4" t="s">
        <v>226</v>
      </c>
      <c r="C13841" s="4" t="s">
        <v>815</v>
      </c>
      <c r="D13841" s="4" t="n">
        <v>36</v>
      </c>
      <c r="E13841" s="19" t="s">
        <v>777</v>
      </c>
      <c r="F13841" s="20" t="s">
        <v>811</v>
      </c>
    </row>
    <row r="13842" customFormat="false" ht="15" hidden="false" customHeight="false" outlineLevel="0" collapsed="false">
      <c r="A13842" s="4" t="str">
        <f aca="false">B13842&amp;"|"&amp;C13842</f>
        <v>tdbR00001172 Ile-UAU|37</v>
      </c>
      <c r="B13842" s="4" t="s">
        <v>226</v>
      </c>
      <c r="C13842" s="4" t="s">
        <v>816</v>
      </c>
      <c r="D13842" s="4" t="n">
        <v>37</v>
      </c>
      <c r="E13842" s="19" t="s">
        <v>780</v>
      </c>
      <c r="F13842" s="20" t="s">
        <v>811</v>
      </c>
    </row>
    <row r="13843" customFormat="false" ht="15" hidden="false" customHeight="false" outlineLevel="0" collapsed="false">
      <c r="A13843" s="4" t="str">
        <f aca="false">B13843&amp;"|"&amp;C13843</f>
        <v>tdbR00001172 Ile-UAU|38</v>
      </c>
      <c r="B13843" s="4" t="s">
        <v>226</v>
      </c>
      <c r="C13843" s="4" t="s">
        <v>817</v>
      </c>
      <c r="D13843" s="4" t="n">
        <v>38</v>
      </c>
      <c r="E13843" s="19" t="s">
        <v>780</v>
      </c>
      <c r="F13843" s="20" t="s">
        <v>811</v>
      </c>
    </row>
    <row r="13844" customFormat="false" ht="15" hidden="false" customHeight="false" outlineLevel="0" collapsed="false">
      <c r="A13844" s="4" t="str">
        <f aca="false">B13844&amp;"|"&amp;C13844</f>
        <v>tdbR00001172 Ile-UAU|39</v>
      </c>
      <c r="B13844" s="4" t="s">
        <v>226</v>
      </c>
      <c r="C13844" s="4" t="s">
        <v>818</v>
      </c>
      <c r="D13844" s="4" t="n">
        <v>39</v>
      </c>
      <c r="E13844" s="21" t="s">
        <v>772</v>
      </c>
      <c r="F13844" s="22" t="s">
        <v>805</v>
      </c>
    </row>
    <row r="13845" customFormat="false" ht="15" hidden="false" customHeight="false" outlineLevel="0" collapsed="false">
      <c r="A13845" s="4" t="str">
        <f aca="false">B13845&amp;"|"&amp;C13845</f>
        <v>tdbR00001172 Ile-UAU|40</v>
      </c>
      <c r="B13845" s="4" t="s">
        <v>226</v>
      </c>
      <c r="C13845" s="4" t="s">
        <v>819</v>
      </c>
      <c r="D13845" s="4" t="n">
        <v>40</v>
      </c>
      <c r="E13845" s="21" t="s">
        <v>459</v>
      </c>
      <c r="F13845" s="22" t="s">
        <v>805</v>
      </c>
    </row>
    <row r="13846" customFormat="false" ht="15" hidden="false" customHeight="false" outlineLevel="0" collapsed="false">
      <c r="A13846" s="4" t="str">
        <f aca="false">B13846&amp;"|"&amp;C13846</f>
        <v>tdbR00001172 Ile-UAU|41</v>
      </c>
      <c r="B13846" s="4" t="s">
        <v>226</v>
      </c>
      <c r="C13846" s="4" t="s">
        <v>820</v>
      </c>
      <c r="D13846" s="4" t="n">
        <v>41</v>
      </c>
      <c r="E13846" s="21" t="s">
        <v>772</v>
      </c>
      <c r="F13846" s="22" t="s">
        <v>805</v>
      </c>
    </row>
    <row r="13847" customFormat="false" ht="15" hidden="false" customHeight="false" outlineLevel="0" collapsed="false">
      <c r="A13847" s="4" t="str">
        <f aca="false">B13847&amp;"|"&amp;C13847</f>
        <v>tdbR00001172 Ile-UAU|42</v>
      </c>
      <c r="B13847" s="4" t="s">
        <v>226</v>
      </c>
      <c r="C13847" s="4" t="s">
        <v>821</v>
      </c>
      <c r="D13847" s="4" t="n">
        <v>42</v>
      </c>
      <c r="E13847" s="21" t="s">
        <v>459</v>
      </c>
      <c r="F13847" s="22" t="s">
        <v>805</v>
      </c>
    </row>
    <row r="13848" customFormat="false" ht="15" hidden="false" customHeight="false" outlineLevel="0" collapsed="false">
      <c r="A13848" s="4" t="str">
        <f aca="false">B13848&amp;"|"&amp;C13848</f>
        <v>tdbR00001172 Ile-UAU|43</v>
      </c>
      <c r="B13848" s="4" t="s">
        <v>226</v>
      </c>
      <c r="C13848" s="4" t="s">
        <v>822</v>
      </c>
      <c r="D13848" s="4" t="n">
        <v>43</v>
      </c>
      <c r="E13848" s="21" t="s">
        <v>780</v>
      </c>
      <c r="F13848" s="22" t="s">
        <v>805</v>
      </c>
    </row>
    <row r="13849" customFormat="false" ht="15" hidden="false" customHeight="false" outlineLevel="0" collapsed="false">
      <c r="A13849" s="4" t="str">
        <f aca="false">B13849&amp;"|"&amp;C13849</f>
        <v>tdbR00001172 Ile-UAU|44</v>
      </c>
      <c r="B13849" s="4" t="s">
        <v>226</v>
      </c>
      <c r="C13849" s="4" t="s">
        <v>823</v>
      </c>
      <c r="D13849" s="4" t="n">
        <v>44</v>
      </c>
      <c r="E13849" s="19" t="s">
        <v>772</v>
      </c>
      <c r="F13849" s="20" t="s">
        <v>824</v>
      </c>
    </row>
    <row r="13850" customFormat="false" ht="15" hidden="false" customHeight="false" outlineLevel="0" collapsed="false">
      <c r="A13850" s="4" t="str">
        <f aca="false">B13850&amp;"|"&amp;C13850</f>
        <v>tdbR00001172 Ile-UAU|45</v>
      </c>
      <c r="B13850" s="4" t="s">
        <v>226</v>
      </c>
      <c r="C13850" s="4" t="s">
        <v>825</v>
      </c>
      <c r="D13850" s="4" t="n">
        <v>45</v>
      </c>
      <c r="E13850" s="19" t="s">
        <v>772</v>
      </c>
      <c r="F13850" s="20" t="s">
        <v>824</v>
      </c>
    </row>
    <row r="13851" customFormat="false" ht="15" hidden="false" customHeight="false" outlineLevel="0" collapsed="false">
      <c r="A13851" s="4" t="str">
        <f aca="false">B13851&amp;"|"&amp;C13851</f>
        <v>tdbR00001172 Ile-UAU|46</v>
      </c>
      <c r="B13851" s="4" t="s">
        <v>226</v>
      </c>
      <c r="C13851" s="4" t="s">
        <v>826</v>
      </c>
      <c r="D13851" s="4" t="n">
        <v>46</v>
      </c>
      <c r="E13851" s="19" t="s">
        <v>459</v>
      </c>
      <c r="F13851" s="20" t="s">
        <v>824</v>
      </c>
    </row>
    <row r="13852" customFormat="false" ht="15" hidden="false" customHeight="false" outlineLevel="0" collapsed="false">
      <c r="A13852" s="4" t="str">
        <f aca="false">B13852&amp;"|"&amp;C13852</f>
        <v>tdbR00001172 Ile-UAU|47</v>
      </c>
      <c r="B13852" s="4" t="s">
        <v>226</v>
      </c>
      <c r="C13852" s="4" t="s">
        <v>827</v>
      </c>
      <c r="D13852" s="4" t="n">
        <v>47</v>
      </c>
      <c r="E13852" s="19" t="s">
        <v>777</v>
      </c>
      <c r="F13852" s="20" t="s">
        <v>824</v>
      </c>
    </row>
    <row r="13853" customFormat="false" ht="15" hidden="false" customHeight="false" outlineLevel="0" collapsed="false">
      <c r="A13853" s="4" t="str">
        <f aca="false">B13853&amp;"|"&amp;C13853</f>
        <v>tdbR00001172 Ile-UAU|48</v>
      </c>
      <c r="B13853" s="4" t="s">
        <v>226</v>
      </c>
      <c r="C13853" s="4" t="s">
        <v>828</v>
      </c>
      <c r="D13853" s="4" t="n">
        <v>48</v>
      </c>
      <c r="E13853" s="19" t="s">
        <v>772</v>
      </c>
      <c r="F13853" s="20" t="s">
        <v>824</v>
      </c>
    </row>
    <row r="13854" customFormat="false" ht="15" hidden="false" customHeight="false" outlineLevel="0" collapsed="false">
      <c r="A13854" s="4" t="str">
        <f aca="false">B13854&amp;"|"&amp;C13854</f>
        <v>tdbR00001172 Ile-UAU|49</v>
      </c>
      <c r="B13854" s="4" t="s">
        <v>226</v>
      </c>
      <c r="C13854" s="4" t="s">
        <v>829</v>
      </c>
      <c r="D13854" s="4" t="n">
        <v>49</v>
      </c>
      <c r="E13854" s="23" t="s">
        <v>459</v>
      </c>
      <c r="F13854" s="10" t="s">
        <v>830</v>
      </c>
    </row>
    <row r="13855" customFormat="false" ht="15" hidden="false" customHeight="false" outlineLevel="0" collapsed="false">
      <c r="A13855" s="4" t="str">
        <f aca="false">B13855&amp;"|"&amp;C13855</f>
        <v>tdbR00001172 Ile-UAU|50</v>
      </c>
      <c r="B13855" s="4" t="s">
        <v>226</v>
      </c>
      <c r="C13855" s="4" t="s">
        <v>831</v>
      </c>
      <c r="D13855" s="4" t="n">
        <v>50</v>
      </c>
      <c r="E13855" s="23" t="s">
        <v>777</v>
      </c>
      <c r="F13855" s="10" t="s">
        <v>830</v>
      </c>
    </row>
    <row r="13856" customFormat="false" ht="15" hidden="false" customHeight="false" outlineLevel="0" collapsed="false">
      <c r="A13856" s="4" t="str">
        <f aca="false">B13856&amp;"|"&amp;C13856</f>
        <v>tdbR00001172 Ile-UAU|51</v>
      </c>
      <c r="B13856" s="4" t="s">
        <v>226</v>
      </c>
      <c r="C13856" s="4" t="s">
        <v>832</v>
      </c>
      <c r="D13856" s="4" t="n">
        <v>51</v>
      </c>
      <c r="E13856" s="23" t="s">
        <v>459</v>
      </c>
      <c r="F13856" s="10" t="s">
        <v>830</v>
      </c>
    </row>
    <row r="13857" customFormat="false" ht="15" hidden="false" customHeight="false" outlineLevel="0" collapsed="false">
      <c r="A13857" s="4" t="str">
        <f aca="false">B13857&amp;"|"&amp;C13857</f>
        <v>tdbR00001172 Ile-UAU|52</v>
      </c>
      <c r="B13857" s="4" t="s">
        <v>226</v>
      </c>
      <c r="C13857" s="4" t="s">
        <v>833</v>
      </c>
      <c r="D13857" s="4" t="n">
        <v>52</v>
      </c>
      <c r="E13857" s="23" t="s">
        <v>459</v>
      </c>
      <c r="F13857" s="10" t="s">
        <v>830</v>
      </c>
    </row>
    <row r="13858" customFormat="false" ht="15" hidden="false" customHeight="false" outlineLevel="0" collapsed="false">
      <c r="A13858" s="4" t="str">
        <f aca="false">B13858&amp;"|"&amp;C13858</f>
        <v>tdbR00001172 Ile-UAU|53</v>
      </c>
      <c r="B13858" s="4" t="s">
        <v>226</v>
      </c>
      <c r="C13858" s="4" t="s">
        <v>834</v>
      </c>
      <c r="D13858" s="4" t="n">
        <v>53</v>
      </c>
      <c r="E13858" s="23" t="s">
        <v>459</v>
      </c>
      <c r="F13858" s="10" t="s">
        <v>830</v>
      </c>
    </row>
    <row r="13859" customFormat="false" ht="15" hidden="false" customHeight="false" outlineLevel="0" collapsed="false">
      <c r="A13859" s="4" t="str">
        <f aca="false">B13859&amp;"|"&amp;C13859</f>
        <v>tdbR00001172 Ile-UAU|54</v>
      </c>
      <c r="B13859" s="4" t="s">
        <v>226</v>
      </c>
      <c r="C13859" s="4" t="s">
        <v>835</v>
      </c>
      <c r="D13859" s="4" t="n">
        <v>54</v>
      </c>
      <c r="E13859" s="19" t="s">
        <v>777</v>
      </c>
      <c r="F13859" s="20" t="s">
        <v>836</v>
      </c>
    </row>
    <row r="13860" customFormat="false" ht="15" hidden="false" customHeight="false" outlineLevel="0" collapsed="false">
      <c r="A13860" s="4" t="str">
        <f aca="false">B13860&amp;"|"&amp;C13860</f>
        <v>tdbR00001172 Ile-UAU|55</v>
      </c>
      <c r="B13860" s="4" t="s">
        <v>226</v>
      </c>
      <c r="C13860" s="4" t="s">
        <v>837</v>
      </c>
      <c r="D13860" s="4" t="n">
        <v>55</v>
      </c>
      <c r="E13860" s="19" t="s">
        <v>777</v>
      </c>
      <c r="F13860" s="20" t="s">
        <v>836</v>
      </c>
    </row>
    <row r="13861" customFormat="false" ht="15" hidden="false" customHeight="false" outlineLevel="0" collapsed="false">
      <c r="A13861" s="4" t="str">
        <f aca="false">B13861&amp;"|"&amp;C13861</f>
        <v>tdbR00001172 Ile-UAU|56</v>
      </c>
      <c r="B13861" s="4" t="s">
        <v>226</v>
      </c>
      <c r="C13861" s="4" t="s">
        <v>838</v>
      </c>
      <c r="D13861" s="4" t="n">
        <v>56</v>
      </c>
      <c r="E13861" s="19" t="s">
        <v>772</v>
      </c>
      <c r="F13861" s="20" t="s">
        <v>836</v>
      </c>
    </row>
    <row r="13862" customFormat="false" ht="15" hidden="false" customHeight="false" outlineLevel="0" collapsed="false">
      <c r="A13862" s="4" t="str">
        <f aca="false">B13862&amp;"|"&amp;C13862</f>
        <v>tdbR00001172 Ile-UAU|57</v>
      </c>
      <c r="B13862" s="4" t="s">
        <v>226</v>
      </c>
      <c r="C13862" s="4" t="s">
        <v>839</v>
      </c>
      <c r="D13862" s="4" t="n">
        <v>57</v>
      </c>
      <c r="E13862" s="19" t="s">
        <v>780</v>
      </c>
      <c r="F13862" s="20" t="s">
        <v>836</v>
      </c>
    </row>
    <row r="13863" customFormat="false" ht="15" hidden="false" customHeight="false" outlineLevel="0" collapsed="false">
      <c r="A13863" s="4" t="str">
        <f aca="false">B13863&amp;"|"&amp;C13863</f>
        <v>tdbR00001172 Ile-UAU|58</v>
      </c>
      <c r="B13863" s="4" t="s">
        <v>226</v>
      </c>
      <c r="C13863" s="4" t="s">
        <v>840</v>
      </c>
      <c r="D13863" s="4" t="n">
        <v>58</v>
      </c>
      <c r="E13863" s="19" t="s">
        <v>780</v>
      </c>
      <c r="F13863" s="20" t="s">
        <v>836</v>
      </c>
    </row>
    <row r="13864" customFormat="false" ht="15" hidden="false" customHeight="false" outlineLevel="0" collapsed="false">
      <c r="A13864" s="4" t="str">
        <f aca="false">B13864&amp;"|"&amp;C13864</f>
        <v>tdbR00001172 Ile-UAU|59</v>
      </c>
      <c r="B13864" s="4" t="s">
        <v>226</v>
      </c>
      <c r="C13864" s="4" t="s">
        <v>841</v>
      </c>
      <c r="D13864" s="4" t="n">
        <v>59</v>
      </c>
      <c r="E13864" s="19" t="s">
        <v>777</v>
      </c>
      <c r="F13864" s="20" t="s">
        <v>836</v>
      </c>
    </row>
    <row r="13865" customFormat="false" ht="15" hidden="false" customHeight="false" outlineLevel="0" collapsed="false">
      <c r="A13865" s="4" t="str">
        <f aca="false">B13865&amp;"|"&amp;C13865</f>
        <v>tdbR00001172 Ile-UAU|60</v>
      </c>
      <c r="B13865" s="4" t="s">
        <v>226</v>
      </c>
      <c r="C13865" s="4" t="s">
        <v>842</v>
      </c>
      <c r="D13865" s="4" t="n">
        <v>60</v>
      </c>
      <c r="E13865" s="19" t="s">
        <v>772</v>
      </c>
      <c r="F13865" s="20" t="s">
        <v>836</v>
      </c>
    </row>
    <row r="13866" customFormat="false" ht="15" hidden="false" customHeight="false" outlineLevel="0" collapsed="false">
      <c r="A13866" s="4" t="str">
        <f aca="false">B13866&amp;"|"&amp;C13866</f>
        <v>tdbR00001172 Ile-UAU|61</v>
      </c>
      <c r="B13866" s="4" t="s">
        <v>226</v>
      </c>
      <c r="C13866" s="4" t="s">
        <v>843</v>
      </c>
      <c r="D13866" s="4" t="n">
        <v>61</v>
      </c>
      <c r="E13866" s="23" t="s">
        <v>772</v>
      </c>
      <c r="F13866" s="10" t="s">
        <v>830</v>
      </c>
    </row>
    <row r="13867" customFormat="false" ht="15" hidden="false" customHeight="false" outlineLevel="0" collapsed="false">
      <c r="A13867" s="4" t="str">
        <f aca="false">B13867&amp;"|"&amp;C13867</f>
        <v>tdbR00001172 Ile-UAU|62</v>
      </c>
      <c r="B13867" s="4" t="s">
        <v>226</v>
      </c>
      <c r="C13867" s="4" t="s">
        <v>844</v>
      </c>
      <c r="D13867" s="4" t="n">
        <v>62</v>
      </c>
      <c r="E13867" s="23" t="s">
        <v>772</v>
      </c>
      <c r="F13867" s="10" t="s">
        <v>830</v>
      </c>
    </row>
    <row r="13868" customFormat="false" ht="15" hidden="false" customHeight="false" outlineLevel="0" collapsed="false">
      <c r="A13868" s="4" t="str">
        <f aca="false">B13868&amp;"|"&amp;C13868</f>
        <v>tdbR00001172 Ile-UAU|63</v>
      </c>
      <c r="B13868" s="4" t="s">
        <v>226</v>
      </c>
      <c r="C13868" s="4" t="s">
        <v>845</v>
      </c>
      <c r="D13868" s="4" t="n">
        <v>63</v>
      </c>
      <c r="E13868" s="23" t="s">
        <v>772</v>
      </c>
      <c r="F13868" s="10" t="s">
        <v>830</v>
      </c>
    </row>
    <row r="13869" customFormat="false" ht="15" hidden="false" customHeight="false" outlineLevel="0" collapsed="false">
      <c r="A13869" s="4" t="str">
        <f aca="false">B13869&amp;"|"&amp;C13869</f>
        <v>tdbR00001172 Ile-UAU|64</v>
      </c>
      <c r="B13869" s="4" t="s">
        <v>226</v>
      </c>
      <c r="C13869" s="4" t="s">
        <v>846</v>
      </c>
      <c r="D13869" s="4" t="n">
        <v>64</v>
      </c>
      <c r="E13869" s="23" t="s">
        <v>780</v>
      </c>
      <c r="F13869" s="10" t="s">
        <v>830</v>
      </c>
    </row>
    <row r="13870" customFormat="false" ht="15" hidden="false" customHeight="false" outlineLevel="0" collapsed="false">
      <c r="A13870" s="4" t="str">
        <f aca="false">B13870&amp;"|"&amp;C13870</f>
        <v>tdbR00001172 Ile-UAU|65</v>
      </c>
      <c r="B13870" s="4" t="s">
        <v>226</v>
      </c>
      <c r="C13870" s="4" t="s">
        <v>847</v>
      </c>
      <c r="D13870" s="4" t="n">
        <v>65</v>
      </c>
      <c r="E13870" s="23" t="s">
        <v>772</v>
      </c>
      <c r="F13870" s="10" t="s">
        <v>830</v>
      </c>
    </row>
    <row r="13871" customFormat="false" ht="15" hidden="false" customHeight="false" outlineLevel="0" collapsed="false">
      <c r="A13871" s="4" t="str">
        <f aca="false">B13871&amp;"|"&amp;C13871</f>
        <v>tdbR00001172 Ile-UAU|66</v>
      </c>
      <c r="B13871" s="4" t="s">
        <v>226</v>
      </c>
      <c r="C13871" s="4" t="s">
        <v>848</v>
      </c>
      <c r="D13871" s="4" t="n">
        <v>66</v>
      </c>
      <c r="E13871" s="17" t="s">
        <v>772</v>
      </c>
      <c r="F13871" s="18" t="s">
        <v>768</v>
      </c>
    </row>
    <row r="13872" customFormat="false" ht="15" hidden="false" customHeight="false" outlineLevel="0" collapsed="false">
      <c r="A13872" s="4" t="str">
        <f aca="false">B13872&amp;"|"&amp;C13872</f>
        <v>tdbR00001172 Ile-UAU|67</v>
      </c>
      <c r="B13872" s="4" t="s">
        <v>226</v>
      </c>
      <c r="C13872" s="4" t="s">
        <v>849</v>
      </c>
      <c r="D13872" s="4" t="n">
        <v>67</v>
      </c>
      <c r="E13872" s="17" t="s">
        <v>777</v>
      </c>
      <c r="F13872" s="18" t="s">
        <v>768</v>
      </c>
    </row>
    <row r="13873" customFormat="false" ht="15" hidden="false" customHeight="false" outlineLevel="0" collapsed="false">
      <c r="A13873" s="4" t="str">
        <f aca="false">B13873&amp;"|"&amp;C13873</f>
        <v>tdbR00001172 Ile-UAU|68</v>
      </c>
      <c r="B13873" s="4" t="s">
        <v>226</v>
      </c>
      <c r="C13873" s="4" t="s">
        <v>850</v>
      </c>
      <c r="D13873" s="4" t="n">
        <v>68</v>
      </c>
      <c r="E13873" s="17" t="s">
        <v>772</v>
      </c>
      <c r="F13873" s="18" t="s">
        <v>768</v>
      </c>
    </row>
    <row r="13874" customFormat="false" ht="15" hidden="false" customHeight="false" outlineLevel="0" collapsed="false">
      <c r="A13874" s="4" t="str">
        <f aca="false">B13874&amp;"|"&amp;C13874</f>
        <v>tdbR00001172 Ile-UAU|69</v>
      </c>
      <c r="B13874" s="4" t="s">
        <v>226</v>
      </c>
      <c r="C13874" s="4" t="s">
        <v>851</v>
      </c>
      <c r="D13874" s="4" t="n">
        <v>69</v>
      </c>
      <c r="E13874" s="17" t="s">
        <v>459</v>
      </c>
      <c r="F13874" s="18" t="s">
        <v>768</v>
      </c>
    </row>
    <row r="13875" customFormat="false" ht="15" hidden="false" customHeight="false" outlineLevel="0" collapsed="false">
      <c r="A13875" s="4" t="str">
        <f aca="false">B13875&amp;"|"&amp;C13875</f>
        <v>tdbR00001172 Ile-UAU|70</v>
      </c>
      <c r="B13875" s="4" t="s">
        <v>226</v>
      </c>
      <c r="C13875" s="4" t="s">
        <v>852</v>
      </c>
      <c r="D13875" s="4" t="n">
        <v>70</v>
      </c>
      <c r="E13875" s="17" t="s">
        <v>780</v>
      </c>
      <c r="F13875" s="18" t="s">
        <v>768</v>
      </c>
    </row>
    <row r="13876" customFormat="false" ht="15" hidden="false" customHeight="false" outlineLevel="0" collapsed="false">
      <c r="A13876" s="4" t="str">
        <f aca="false">B13876&amp;"|"&amp;C13876</f>
        <v>tdbR00001172 Ile-UAU|71</v>
      </c>
      <c r="B13876" s="4" t="s">
        <v>226</v>
      </c>
      <c r="C13876" s="4" t="s">
        <v>853</v>
      </c>
      <c r="D13876" s="4" t="n">
        <v>71</v>
      </c>
      <c r="E13876" s="17" t="s">
        <v>459</v>
      </c>
      <c r="F13876" s="18" t="s">
        <v>768</v>
      </c>
    </row>
    <row r="13877" customFormat="false" ht="15" hidden="false" customHeight="false" outlineLevel="0" collapsed="false">
      <c r="A13877" s="4" t="str">
        <f aca="false">B13877&amp;"|"&amp;C13877</f>
        <v>tdbR00001172 Ile-UAU|72</v>
      </c>
      <c r="B13877" s="4" t="s">
        <v>226</v>
      </c>
      <c r="C13877" s="4" t="s">
        <v>854</v>
      </c>
      <c r="D13877" s="4" t="n">
        <v>72</v>
      </c>
      <c r="E13877" s="17" t="s">
        <v>772</v>
      </c>
      <c r="F13877" s="18" t="s">
        <v>768</v>
      </c>
    </row>
    <row r="13878" customFormat="false" ht="15" hidden="false" customHeight="false" outlineLevel="0" collapsed="false">
      <c r="A13878" s="4" t="str">
        <f aca="false">B13878&amp;"|"&amp;C13878</f>
        <v>tdbR00001176 Lys-CUU|1</v>
      </c>
      <c r="B13878" s="4" t="s">
        <v>227</v>
      </c>
      <c r="C13878" s="4" t="s">
        <v>767</v>
      </c>
      <c r="D13878" s="4" t="n">
        <v>1</v>
      </c>
      <c r="E13878" s="17" t="s">
        <v>459</v>
      </c>
      <c r="F13878" s="18" t="s">
        <v>768</v>
      </c>
    </row>
    <row r="13879" customFormat="false" ht="15" hidden="false" customHeight="false" outlineLevel="0" collapsed="false">
      <c r="A13879" s="4" t="str">
        <f aca="false">B13879&amp;"|"&amp;C13879</f>
        <v>tdbR00001176 Lys-CUU|2</v>
      </c>
      <c r="B13879" s="4" t="s">
        <v>227</v>
      </c>
      <c r="C13879" s="4" t="s">
        <v>769</v>
      </c>
      <c r="D13879" s="4" t="n">
        <v>2</v>
      </c>
      <c r="E13879" s="17" t="s">
        <v>772</v>
      </c>
      <c r="F13879" s="18" t="s">
        <v>768</v>
      </c>
    </row>
    <row r="13880" customFormat="false" ht="15" hidden="false" customHeight="false" outlineLevel="0" collapsed="false">
      <c r="A13880" s="4" t="str">
        <f aca="false">B13880&amp;"|"&amp;C13880</f>
        <v>tdbR00001176 Lys-CUU|3</v>
      </c>
      <c r="B13880" s="4" t="s">
        <v>227</v>
      </c>
      <c r="C13880" s="4" t="s">
        <v>770</v>
      </c>
      <c r="D13880" s="4" t="n">
        <v>3</v>
      </c>
      <c r="E13880" s="17" t="s">
        <v>772</v>
      </c>
      <c r="F13880" s="18" t="s">
        <v>768</v>
      </c>
    </row>
    <row r="13881" customFormat="false" ht="15" hidden="false" customHeight="false" outlineLevel="0" collapsed="false">
      <c r="A13881" s="4" t="str">
        <f aca="false">B13881&amp;"|"&amp;C13881</f>
        <v>tdbR00001176 Lys-CUU|4</v>
      </c>
      <c r="B13881" s="4" t="s">
        <v>227</v>
      </c>
      <c r="C13881" s="4" t="s">
        <v>771</v>
      </c>
      <c r="D13881" s="4" t="n">
        <v>4</v>
      </c>
      <c r="E13881" s="17" t="s">
        <v>777</v>
      </c>
      <c r="F13881" s="18" t="s">
        <v>768</v>
      </c>
    </row>
    <row r="13882" customFormat="false" ht="15" hidden="false" customHeight="false" outlineLevel="0" collapsed="false">
      <c r="A13882" s="4" t="str">
        <f aca="false">B13882&amp;"|"&amp;C13882</f>
        <v>tdbR00001176 Lys-CUU|5</v>
      </c>
      <c r="B13882" s="4" t="s">
        <v>227</v>
      </c>
      <c r="C13882" s="4" t="s">
        <v>773</v>
      </c>
      <c r="D13882" s="4" t="n">
        <v>5</v>
      </c>
      <c r="E13882" s="17" t="s">
        <v>777</v>
      </c>
      <c r="F13882" s="18" t="s">
        <v>768</v>
      </c>
    </row>
    <row r="13883" customFormat="false" ht="15" hidden="false" customHeight="false" outlineLevel="0" collapsed="false">
      <c r="A13883" s="4" t="str">
        <f aca="false">B13883&amp;"|"&amp;C13883</f>
        <v>tdbR00001176 Lys-CUU|6</v>
      </c>
      <c r="B13883" s="4" t="s">
        <v>227</v>
      </c>
      <c r="C13883" s="4" t="s">
        <v>774</v>
      </c>
      <c r="D13883" s="4" t="n">
        <v>6</v>
      </c>
      <c r="E13883" s="17" t="s">
        <v>459</v>
      </c>
      <c r="F13883" s="18" t="s">
        <v>768</v>
      </c>
    </row>
    <row r="13884" customFormat="false" ht="15" hidden="false" customHeight="false" outlineLevel="0" collapsed="false">
      <c r="A13884" s="4" t="str">
        <f aca="false">B13884&amp;"|"&amp;C13884</f>
        <v>tdbR00001176 Lys-CUU|7</v>
      </c>
      <c r="B13884" s="4" t="s">
        <v>227</v>
      </c>
      <c r="C13884" s="4" t="s">
        <v>775</v>
      </c>
      <c r="D13884" s="4" t="n">
        <v>7</v>
      </c>
      <c r="E13884" s="17" t="s">
        <v>777</v>
      </c>
      <c r="F13884" s="18" t="s">
        <v>768</v>
      </c>
    </row>
    <row r="13885" customFormat="false" ht="15" hidden="false" customHeight="false" outlineLevel="0" collapsed="false">
      <c r="A13885" s="4" t="str">
        <f aca="false">B13885&amp;"|"&amp;C13885</f>
        <v>tdbR00001176 Lys-CUU|8</v>
      </c>
      <c r="B13885" s="4" t="s">
        <v>227</v>
      </c>
      <c r="C13885" s="4" t="s">
        <v>776</v>
      </c>
      <c r="D13885" s="4" t="n">
        <v>8</v>
      </c>
      <c r="E13885" s="3" t="s">
        <v>777</v>
      </c>
      <c r="F13885" s="4" t="s">
        <v>778</v>
      </c>
    </row>
    <row r="13886" customFormat="false" ht="15" hidden="false" customHeight="false" outlineLevel="0" collapsed="false">
      <c r="A13886" s="4" t="str">
        <f aca="false">B13886&amp;"|"&amp;C13886</f>
        <v>tdbR00001176 Lys-CUU|9</v>
      </c>
      <c r="B13886" s="4" t="s">
        <v>227</v>
      </c>
      <c r="C13886" s="4" t="s">
        <v>779</v>
      </c>
      <c r="D13886" s="4" t="n">
        <v>9</v>
      </c>
      <c r="E13886" s="3" t="s">
        <v>459</v>
      </c>
      <c r="F13886" s="4" t="s">
        <v>781</v>
      </c>
    </row>
    <row r="13887" customFormat="false" ht="15" hidden="false" customHeight="false" outlineLevel="0" collapsed="false">
      <c r="A13887" s="4" t="str">
        <f aca="false">B13887&amp;"|"&amp;C13887</f>
        <v>tdbR00001176 Lys-CUU|10</v>
      </c>
      <c r="B13887" s="4" t="s">
        <v>227</v>
      </c>
      <c r="C13887" s="4" t="s">
        <v>782</v>
      </c>
      <c r="D13887" s="4" t="n">
        <v>10</v>
      </c>
      <c r="E13887" s="8" t="s">
        <v>459</v>
      </c>
      <c r="F13887" s="7" t="s">
        <v>783</v>
      </c>
    </row>
    <row r="13888" customFormat="false" ht="15" hidden="false" customHeight="false" outlineLevel="0" collapsed="false">
      <c r="A13888" s="4" t="str">
        <f aca="false">B13888&amp;"|"&amp;C13888</f>
        <v>tdbR00001176 Lys-CUU|11</v>
      </c>
      <c r="B13888" s="4" t="s">
        <v>227</v>
      </c>
      <c r="C13888" s="4" t="s">
        <v>784</v>
      </c>
      <c r="D13888" s="4" t="n">
        <v>11</v>
      </c>
      <c r="E13888" s="8" t="s">
        <v>772</v>
      </c>
      <c r="F13888" s="7" t="s">
        <v>783</v>
      </c>
    </row>
    <row r="13889" customFormat="false" ht="15" hidden="false" customHeight="false" outlineLevel="0" collapsed="false">
      <c r="A13889" s="4" t="str">
        <f aca="false">B13889&amp;"|"&amp;C13889</f>
        <v>tdbR00001176 Lys-CUU|12</v>
      </c>
      <c r="B13889" s="4" t="s">
        <v>227</v>
      </c>
      <c r="C13889" s="4" t="s">
        <v>785</v>
      </c>
      <c r="D13889" s="4" t="n">
        <v>12</v>
      </c>
      <c r="E13889" s="8" t="s">
        <v>459</v>
      </c>
      <c r="F13889" s="7" t="s">
        <v>783</v>
      </c>
    </row>
    <row r="13890" customFormat="false" ht="15" hidden="false" customHeight="false" outlineLevel="0" collapsed="false">
      <c r="A13890" s="4" t="str">
        <f aca="false">B13890&amp;"|"&amp;C13890</f>
        <v>tdbR00001176 Lys-CUU|13</v>
      </c>
      <c r="B13890" s="4" t="s">
        <v>227</v>
      </c>
      <c r="C13890" s="4" t="s">
        <v>786</v>
      </c>
      <c r="D13890" s="4" t="n">
        <v>13</v>
      </c>
      <c r="E13890" s="8" t="s">
        <v>772</v>
      </c>
      <c r="F13890" s="7" t="s">
        <v>783</v>
      </c>
    </row>
    <row r="13891" customFormat="false" ht="15" hidden="false" customHeight="false" outlineLevel="0" collapsed="false">
      <c r="A13891" s="4" t="str">
        <f aca="false">B13891&amp;"|"&amp;C13891</f>
        <v>tdbR00001176 Lys-CUU|14</v>
      </c>
      <c r="B13891" s="4" t="s">
        <v>227</v>
      </c>
      <c r="C13891" s="4" t="s">
        <v>787</v>
      </c>
      <c r="D13891" s="4" t="n">
        <v>14</v>
      </c>
      <c r="E13891" s="19" t="s">
        <v>780</v>
      </c>
      <c r="F13891" s="20" t="s">
        <v>788</v>
      </c>
    </row>
    <row r="13892" customFormat="false" ht="15" hidden="false" customHeight="false" outlineLevel="0" collapsed="false">
      <c r="A13892" s="4" t="str">
        <f aca="false">B13892&amp;"|"&amp;C13892</f>
        <v>tdbR00001176 Lys-CUU|15</v>
      </c>
      <c r="B13892" s="4" t="s">
        <v>227</v>
      </c>
      <c r="C13892" s="4" t="s">
        <v>789</v>
      </c>
      <c r="D13892" s="4" t="n">
        <v>15</v>
      </c>
      <c r="E13892" s="19" t="s">
        <v>780</v>
      </c>
      <c r="F13892" s="20" t="s">
        <v>788</v>
      </c>
    </row>
    <row r="13893" customFormat="false" ht="15" hidden="false" customHeight="false" outlineLevel="0" collapsed="false">
      <c r="A13893" s="4" t="str">
        <f aca="false">B13893&amp;"|"&amp;C13893</f>
        <v>tdbR00001176 Lys-CUU|16</v>
      </c>
      <c r="B13893" s="4" t="s">
        <v>227</v>
      </c>
      <c r="C13893" s="4" t="s">
        <v>790</v>
      </c>
      <c r="D13893" s="4" t="n">
        <v>16</v>
      </c>
      <c r="E13893" s="19" t="s">
        <v>777</v>
      </c>
      <c r="F13893" s="20" t="s">
        <v>788</v>
      </c>
    </row>
    <row r="13894" customFormat="false" ht="15" hidden="false" customHeight="false" outlineLevel="0" collapsed="false">
      <c r="A13894" s="4" t="str">
        <f aca="false">B13894&amp;"|"&amp;C13894</f>
        <v>tdbR00001176 Lys-CUU|17</v>
      </c>
      <c r="B13894" s="4" t="s">
        <v>227</v>
      </c>
      <c r="C13894" s="4" t="s">
        <v>791</v>
      </c>
      <c r="D13894" s="4" t="n">
        <v>17</v>
      </c>
      <c r="E13894" s="19" t="s">
        <v>772</v>
      </c>
      <c r="F13894" s="20" t="s">
        <v>788</v>
      </c>
    </row>
    <row r="13895" customFormat="false" ht="15" hidden="false" customHeight="false" outlineLevel="0" collapsed="false">
      <c r="A13895" s="4" t="str">
        <f aca="false">B13895&amp;"|"&amp;C13895</f>
        <v>tdbR00001176 Lys-CUU|18</v>
      </c>
      <c r="B13895" s="4" t="s">
        <v>227</v>
      </c>
      <c r="C13895" s="4" t="s">
        <v>793</v>
      </c>
      <c r="D13895" s="4" t="n">
        <v>18</v>
      </c>
      <c r="E13895" s="19" t="s">
        <v>459</v>
      </c>
      <c r="F13895" s="20" t="s">
        <v>788</v>
      </c>
    </row>
    <row r="13896" customFormat="false" ht="15" hidden="false" customHeight="false" outlineLevel="0" collapsed="false">
      <c r="A13896" s="4" t="str">
        <f aca="false">B13896&amp;"|"&amp;C13896</f>
        <v>tdbR00001176 Lys-CUU|19</v>
      </c>
      <c r="B13896" s="4" t="s">
        <v>227</v>
      </c>
      <c r="C13896" s="4" t="s">
        <v>794</v>
      </c>
      <c r="D13896" s="4" t="n">
        <v>19</v>
      </c>
      <c r="E13896" s="19" t="s">
        <v>459</v>
      </c>
      <c r="F13896" s="20" t="s">
        <v>788</v>
      </c>
    </row>
    <row r="13897" customFormat="false" ht="15" hidden="false" customHeight="false" outlineLevel="0" collapsed="false">
      <c r="A13897" s="4" t="str">
        <f aca="false">B13897&amp;"|"&amp;C13897</f>
        <v>tdbR00001176 Lys-CUU|20</v>
      </c>
      <c r="B13897" s="4" t="s">
        <v>227</v>
      </c>
      <c r="C13897" s="4" t="s">
        <v>795</v>
      </c>
      <c r="D13897" s="4" t="n">
        <v>20</v>
      </c>
      <c r="E13897" s="19" t="s">
        <v>777</v>
      </c>
      <c r="F13897" s="20" t="s">
        <v>788</v>
      </c>
    </row>
    <row r="13898" customFormat="false" ht="15" hidden="false" customHeight="false" outlineLevel="0" collapsed="false">
      <c r="A13898" s="4" t="str">
        <f aca="false">B13898&amp;"|"&amp;C13898</f>
        <v>tdbR00001176 Lys-CUU|21</v>
      </c>
      <c r="B13898" s="4" t="s">
        <v>227</v>
      </c>
      <c r="C13898" s="4" t="s">
        <v>797</v>
      </c>
      <c r="D13898" s="4" t="n">
        <v>21</v>
      </c>
      <c r="E13898" s="19" t="s">
        <v>780</v>
      </c>
      <c r="F13898" s="20" t="s">
        <v>788</v>
      </c>
    </row>
    <row r="13899" customFormat="false" ht="15" hidden="false" customHeight="false" outlineLevel="0" collapsed="false">
      <c r="A13899" s="4" t="str">
        <f aca="false">B13899&amp;"|"&amp;C13899</f>
        <v>tdbR00001176 Lys-CUU|22</v>
      </c>
      <c r="B13899" s="4" t="s">
        <v>227</v>
      </c>
      <c r="C13899" s="4" t="s">
        <v>798</v>
      </c>
      <c r="D13899" s="4" t="n">
        <v>22</v>
      </c>
      <c r="E13899" s="8" t="s">
        <v>459</v>
      </c>
      <c r="F13899" s="7" t="s">
        <v>783</v>
      </c>
    </row>
    <row r="13900" customFormat="false" ht="15" hidden="false" customHeight="false" outlineLevel="0" collapsed="false">
      <c r="A13900" s="4" t="str">
        <f aca="false">B13900&amp;"|"&amp;C13900</f>
        <v>tdbR00001176 Lys-CUU|23</v>
      </c>
      <c r="B13900" s="4" t="s">
        <v>227</v>
      </c>
      <c r="C13900" s="4" t="s">
        <v>799</v>
      </c>
      <c r="D13900" s="4" t="n">
        <v>23</v>
      </c>
      <c r="E13900" s="8" t="s">
        <v>772</v>
      </c>
      <c r="F13900" s="7" t="s">
        <v>783</v>
      </c>
    </row>
    <row r="13901" customFormat="false" ht="15" hidden="false" customHeight="false" outlineLevel="0" collapsed="false">
      <c r="A13901" s="4" t="str">
        <f aca="false">B13901&amp;"|"&amp;C13901</f>
        <v>tdbR00001176 Lys-CUU|24</v>
      </c>
      <c r="B13901" s="4" t="s">
        <v>227</v>
      </c>
      <c r="C13901" s="4" t="s">
        <v>800</v>
      </c>
      <c r="D13901" s="4" t="n">
        <v>24</v>
      </c>
      <c r="E13901" s="8" t="s">
        <v>459</v>
      </c>
      <c r="F13901" s="7" t="s">
        <v>783</v>
      </c>
    </row>
    <row r="13902" customFormat="false" ht="15" hidden="false" customHeight="false" outlineLevel="0" collapsed="false">
      <c r="A13902" s="4" t="str">
        <f aca="false">B13902&amp;"|"&amp;C13902</f>
        <v>tdbR00001176 Lys-CUU|25</v>
      </c>
      <c r="B13902" s="4" t="s">
        <v>227</v>
      </c>
      <c r="C13902" s="4" t="s">
        <v>801</v>
      </c>
      <c r="D13902" s="4" t="n">
        <v>25</v>
      </c>
      <c r="E13902" s="8" t="s">
        <v>772</v>
      </c>
      <c r="F13902" s="7" t="s">
        <v>783</v>
      </c>
    </row>
    <row r="13903" customFormat="false" ht="15" hidden="false" customHeight="false" outlineLevel="0" collapsed="false">
      <c r="A13903" s="4" t="str">
        <f aca="false">B13903&amp;"|"&amp;C13903</f>
        <v>tdbR00001176 Lys-CUU|26</v>
      </c>
      <c r="B13903" s="4" t="s">
        <v>227</v>
      </c>
      <c r="C13903" s="4" t="s">
        <v>802</v>
      </c>
      <c r="D13903" s="4" t="n">
        <v>26</v>
      </c>
      <c r="E13903" s="3" t="s">
        <v>459</v>
      </c>
      <c r="F13903" s="4" t="s">
        <v>803</v>
      </c>
    </row>
    <row r="13904" customFormat="false" ht="15" hidden="false" customHeight="false" outlineLevel="0" collapsed="false">
      <c r="A13904" s="4" t="str">
        <f aca="false">B13904&amp;"|"&amp;C13904</f>
        <v>tdbR00001176 Lys-CUU|27</v>
      </c>
      <c r="B13904" s="4" t="s">
        <v>227</v>
      </c>
      <c r="C13904" s="4" t="s">
        <v>804</v>
      </c>
      <c r="D13904" s="4" t="n">
        <v>27</v>
      </c>
      <c r="E13904" s="21" t="s">
        <v>777</v>
      </c>
      <c r="F13904" s="22" t="s">
        <v>805</v>
      </c>
    </row>
    <row r="13905" customFormat="false" ht="15" hidden="false" customHeight="false" outlineLevel="0" collapsed="false">
      <c r="A13905" s="4" t="str">
        <f aca="false">B13905&amp;"|"&amp;C13905</f>
        <v>tdbR00001176 Lys-CUU|28</v>
      </c>
      <c r="B13905" s="4" t="s">
        <v>227</v>
      </c>
      <c r="C13905" s="4" t="s">
        <v>806</v>
      </c>
      <c r="D13905" s="4" t="n">
        <v>28</v>
      </c>
      <c r="E13905" s="21" t="s">
        <v>780</v>
      </c>
      <c r="F13905" s="22" t="s">
        <v>805</v>
      </c>
    </row>
    <row r="13906" customFormat="false" ht="15" hidden="false" customHeight="false" outlineLevel="0" collapsed="false">
      <c r="A13906" s="4" t="str">
        <f aca="false">B13906&amp;"|"&amp;C13906</f>
        <v>tdbR00001176 Lys-CUU|29</v>
      </c>
      <c r="B13906" s="4" t="s">
        <v>227</v>
      </c>
      <c r="C13906" s="4" t="s">
        <v>807</v>
      </c>
      <c r="D13906" s="4" t="n">
        <v>29</v>
      </c>
      <c r="E13906" s="21" t="s">
        <v>777</v>
      </c>
      <c r="F13906" s="22" t="s">
        <v>805</v>
      </c>
    </row>
    <row r="13907" customFormat="false" ht="15" hidden="false" customHeight="false" outlineLevel="0" collapsed="false">
      <c r="A13907" s="4" t="str">
        <f aca="false">B13907&amp;"|"&amp;C13907</f>
        <v>tdbR00001176 Lys-CUU|30</v>
      </c>
      <c r="B13907" s="4" t="s">
        <v>227</v>
      </c>
      <c r="C13907" s="4" t="s">
        <v>808</v>
      </c>
      <c r="D13907" s="4" t="n">
        <v>30</v>
      </c>
      <c r="E13907" s="21" t="s">
        <v>459</v>
      </c>
      <c r="F13907" s="22" t="s">
        <v>805</v>
      </c>
    </row>
    <row r="13908" customFormat="false" ht="15" hidden="false" customHeight="false" outlineLevel="0" collapsed="false">
      <c r="A13908" s="4" t="str">
        <f aca="false">B13908&amp;"|"&amp;C13908</f>
        <v>tdbR00001176 Lys-CUU|31</v>
      </c>
      <c r="B13908" s="4" t="s">
        <v>227</v>
      </c>
      <c r="C13908" s="4" t="s">
        <v>809</v>
      </c>
      <c r="D13908" s="4" t="n">
        <v>31</v>
      </c>
      <c r="E13908" s="21" t="s">
        <v>780</v>
      </c>
      <c r="F13908" s="22" t="s">
        <v>805</v>
      </c>
    </row>
    <row r="13909" customFormat="false" ht="15" hidden="false" customHeight="false" outlineLevel="0" collapsed="false">
      <c r="A13909" s="4" t="str">
        <f aca="false">B13909&amp;"|"&amp;C13909</f>
        <v>tdbR00001176 Lys-CUU|32</v>
      </c>
      <c r="B13909" s="4" t="s">
        <v>227</v>
      </c>
      <c r="C13909" s="4" t="s">
        <v>810</v>
      </c>
      <c r="D13909" s="4" t="n">
        <v>32</v>
      </c>
      <c r="E13909" s="19" t="s">
        <v>772</v>
      </c>
      <c r="F13909" s="20" t="s">
        <v>811</v>
      </c>
    </row>
    <row r="13910" customFormat="false" ht="15" hidden="false" customHeight="false" outlineLevel="0" collapsed="false">
      <c r="A13910" s="4" t="str">
        <f aca="false">B13910&amp;"|"&amp;C13910</f>
        <v>tdbR00001176 Lys-CUU|33</v>
      </c>
      <c r="B13910" s="4" t="s">
        <v>227</v>
      </c>
      <c r="C13910" s="4" t="s">
        <v>812</v>
      </c>
      <c r="D13910" s="4" t="n">
        <v>33</v>
      </c>
      <c r="E13910" s="19" t="s">
        <v>777</v>
      </c>
      <c r="F13910" s="20" t="s">
        <v>811</v>
      </c>
    </row>
    <row r="13911" customFormat="false" ht="15" hidden="false" customHeight="false" outlineLevel="0" collapsed="false">
      <c r="A13911" s="4" t="str">
        <f aca="false">B13911&amp;"|"&amp;C13911</f>
        <v>tdbR00001176 Lys-CUU|34</v>
      </c>
      <c r="B13911" s="4" t="s">
        <v>227</v>
      </c>
      <c r="C13911" s="4" t="s">
        <v>813</v>
      </c>
      <c r="D13911" s="4" t="n">
        <v>34</v>
      </c>
      <c r="E13911" s="19" t="s">
        <v>772</v>
      </c>
      <c r="F13911" s="20" t="s">
        <v>811</v>
      </c>
    </row>
    <row r="13912" customFormat="false" ht="15" hidden="false" customHeight="false" outlineLevel="0" collapsed="false">
      <c r="A13912" s="4" t="str">
        <f aca="false">B13912&amp;"|"&amp;C13912</f>
        <v>tdbR00001176 Lys-CUU|35</v>
      </c>
      <c r="B13912" s="4" t="s">
        <v>227</v>
      </c>
      <c r="C13912" s="4" t="s">
        <v>814</v>
      </c>
      <c r="D13912" s="4" t="n">
        <v>35</v>
      </c>
      <c r="E13912" s="19" t="s">
        <v>777</v>
      </c>
      <c r="F13912" s="20" t="s">
        <v>811</v>
      </c>
    </row>
    <row r="13913" customFormat="false" ht="15" hidden="false" customHeight="false" outlineLevel="0" collapsed="false">
      <c r="A13913" s="4" t="str">
        <f aca="false">B13913&amp;"|"&amp;C13913</f>
        <v>tdbR00001176 Lys-CUU|36</v>
      </c>
      <c r="B13913" s="4" t="s">
        <v>227</v>
      </c>
      <c r="C13913" s="4" t="s">
        <v>815</v>
      </c>
      <c r="D13913" s="4" t="n">
        <v>36</v>
      </c>
      <c r="E13913" s="19" t="s">
        <v>777</v>
      </c>
      <c r="F13913" s="20" t="s">
        <v>811</v>
      </c>
    </row>
    <row r="13914" customFormat="false" ht="15" hidden="false" customHeight="false" outlineLevel="0" collapsed="false">
      <c r="A13914" s="4" t="str">
        <f aca="false">B13914&amp;"|"&amp;C13914</f>
        <v>tdbR00001176 Lys-CUU|37</v>
      </c>
      <c r="B13914" s="4" t="s">
        <v>227</v>
      </c>
      <c r="C13914" s="4" t="s">
        <v>816</v>
      </c>
      <c r="D13914" s="4" t="n">
        <v>37</v>
      </c>
      <c r="E13914" s="19" t="s">
        <v>780</v>
      </c>
      <c r="F13914" s="20" t="s">
        <v>811</v>
      </c>
    </row>
    <row r="13915" customFormat="false" ht="15" hidden="false" customHeight="false" outlineLevel="0" collapsed="false">
      <c r="A13915" s="4" t="str">
        <f aca="false">B13915&amp;"|"&amp;C13915</f>
        <v>tdbR00001176 Lys-CUU|38</v>
      </c>
      <c r="B13915" s="4" t="s">
        <v>227</v>
      </c>
      <c r="C13915" s="4" t="s">
        <v>817</v>
      </c>
      <c r="D13915" s="4" t="n">
        <v>38</v>
      </c>
      <c r="E13915" s="19" t="s">
        <v>780</v>
      </c>
      <c r="F13915" s="20" t="s">
        <v>811</v>
      </c>
    </row>
    <row r="13916" customFormat="false" ht="15" hidden="false" customHeight="false" outlineLevel="0" collapsed="false">
      <c r="A13916" s="4" t="str">
        <f aca="false">B13916&amp;"|"&amp;C13916</f>
        <v>tdbR00001176 Lys-CUU|39</v>
      </c>
      <c r="B13916" s="4" t="s">
        <v>227</v>
      </c>
      <c r="C13916" s="4" t="s">
        <v>818</v>
      </c>
      <c r="D13916" s="4" t="n">
        <v>39</v>
      </c>
      <c r="E13916" s="21" t="s">
        <v>777</v>
      </c>
      <c r="F13916" s="22" t="s">
        <v>805</v>
      </c>
    </row>
    <row r="13917" customFormat="false" ht="15" hidden="false" customHeight="false" outlineLevel="0" collapsed="false">
      <c r="A13917" s="4" t="str">
        <f aca="false">B13917&amp;"|"&amp;C13917</f>
        <v>tdbR00001176 Lys-CUU|40</v>
      </c>
      <c r="B13917" s="4" t="s">
        <v>227</v>
      </c>
      <c r="C13917" s="4" t="s">
        <v>819</v>
      </c>
      <c r="D13917" s="4" t="n">
        <v>40</v>
      </c>
      <c r="E13917" s="21" t="s">
        <v>772</v>
      </c>
      <c r="F13917" s="22" t="s">
        <v>805</v>
      </c>
    </row>
    <row r="13918" customFormat="false" ht="15" hidden="false" customHeight="false" outlineLevel="0" collapsed="false">
      <c r="A13918" s="4" t="str">
        <f aca="false">B13918&amp;"|"&amp;C13918</f>
        <v>tdbR00001176 Lys-CUU|41</v>
      </c>
      <c r="B13918" s="4" t="s">
        <v>227</v>
      </c>
      <c r="C13918" s="4" t="s">
        <v>820</v>
      </c>
      <c r="D13918" s="4" t="n">
        <v>41</v>
      </c>
      <c r="E13918" s="21" t="s">
        <v>780</v>
      </c>
      <c r="F13918" s="22" t="s">
        <v>805</v>
      </c>
    </row>
    <row r="13919" customFormat="false" ht="15" hidden="false" customHeight="false" outlineLevel="0" collapsed="false">
      <c r="A13919" s="4" t="str">
        <f aca="false">B13919&amp;"|"&amp;C13919</f>
        <v>tdbR00001176 Lys-CUU|42</v>
      </c>
      <c r="B13919" s="4" t="s">
        <v>227</v>
      </c>
      <c r="C13919" s="4" t="s">
        <v>821</v>
      </c>
      <c r="D13919" s="4" t="n">
        <v>42</v>
      </c>
      <c r="E13919" s="21" t="s">
        <v>777</v>
      </c>
      <c r="F13919" s="22" t="s">
        <v>805</v>
      </c>
    </row>
    <row r="13920" customFormat="false" ht="15" hidden="false" customHeight="false" outlineLevel="0" collapsed="false">
      <c r="A13920" s="4" t="str">
        <f aca="false">B13920&amp;"|"&amp;C13920</f>
        <v>tdbR00001176 Lys-CUU|43</v>
      </c>
      <c r="B13920" s="4" t="s">
        <v>227</v>
      </c>
      <c r="C13920" s="4" t="s">
        <v>822</v>
      </c>
      <c r="D13920" s="4" t="n">
        <v>43</v>
      </c>
      <c r="E13920" s="21" t="s">
        <v>780</v>
      </c>
      <c r="F13920" s="22" t="s">
        <v>805</v>
      </c>
    </row>
    <row r="13921" customFormat="false" ht="15" hidden="false" customHeight="false" outlineLevel="0" collapsed="false">
      <c r="A13921" s="4" t="str">
        <f aca="false">B13921&amp;"|"&amp;C13921</f>
        <v>tdbR00001176 Lys-CUU|44</v>
      </c>
      <c r="B13921" s="4" t="s">
        <v>227</v>
      </c>
      <c r="C13921" s="4" t="s">
        <v>823</v>
      </c>
      <c r="D13921" s="4" t="n">
        <v>44</v>
      </c>
      <c r="E13921" s="19" t="s">
        <v>780</v>
      </c>
      <c r="F13921" s="20" t="s">
        <v>824</v>
      </c>
    </row>
    <row r="13922" customFormat="false" ht="15" hidden="false" customHeight="false" outlineLevel="0" collapsed="false">
      <c r="A13922" s="4" t="str">
        <f aca="false">B13922&amp;"|"&amp;C13922</f>
        <v>tdbR00001176 Lys-CUU|45</v>
      </c>
      <c r="B13922" s="4" t="s">
        <v>227</v>
      </c>
      <c r="C13922" s="4" t="s">
        <v>825</v>
      </c>
      <c r="D13922" s="4" t="n">
        <v>45</v>
      </c>
      <c r="E13922" s="19" t="s">
        <v>459</v>
      </c>
      <c r="F13922" s="20" t="s">
        <v>824</v>
      </c>
    </row>
    <row r="13923" customFormat="false" ht="15" hidden="false" customHeight="false" outlineLevel="0" collapsed="false">
      <c r="A13923" s="4" t="str">
        <f aca="false">B13923&amp;"|"&amp;C13923</f>
        <v>tdbR00001176 Lys-CUU|46</v>
      </c>
      <c r="B13923" s="4" t="s">
        <v>227</v>
      </c>
      <c r="C13923" s="4" t="s">
        <v>826</v>
      </c>
      <c r="D13923" s="4" t="n">
        <v>46</v>
      </c>
      <c r="E13923" s="19" t="s">
        <v>459</v>
      </c>
      <c r="F13923" s="20" t="s">
        <v>824</v>
      </c>
    </row>
    <row r="13924" customFormat="false" ht="15" hidden="false" customHeight="false" outlineLevel="0" collapsed="false">
      <c r="A13924" s="4" t="str">
        <f aca="false">B13924&amp;"|"&amp;C13924</f>
        <v>tdbR00001176 Lys-CUU|47</v>
      </c>
      <c r="B13924" s="4" t="s">
        <v>227</v>
      </c>
      <c r="C13924" s="4" t="s">
        <v>827</v>
      </c>
      <c r="D13924" s="4" t="n">
        <v>47</v>
      </c>
      <c r="E13924" s="19" t="s">
        <v>777</v>
      </c>
      <c r="F13924" s="20" t="s">
        <v>824</v>
      </c>
    </row>
    <row r="13925" customFormat="false" ht="15" hidden="false" customHeight="false" outlineLevel="0" collapsed="false">
      <c r="A13925" s="4" t="str">
        <f aca="false">B13925&amp;"|"&amp;C13925</f>
        <v>tdbR00001176 Lys-CUU|48</v>
      </c>
      <c r="B13925" s="4" t="s">
        <v>227</v>
      </c>
      <c r="C13925" s="4" t="s">
        <v>828</v>
      </c>
      <c r="D13925" s="4" t="n">
        <v>48</v>
      </c>
      <c r="E13925" s="19" t="s">
        <v>777</v>
      </c>
      <c r="F13925" s="20" t="s">
        <v>824</v>
      </c>
    </row>
    <row r="13926" customFormat="false" ht="15" hidden="false" customHeight="false" outlineLevel="0" collapsed="false">
      <c r="A13926" s="4" t="str">
        <f aca="false">B13926&amp;"|"&amp;C13926</f>
        <v>tdbR00001176 Lys-CUU|49</v>
      </c>
      <c r="B13926" s="4" t="s">
        <v>227</v>
      </c>
      <c r="C13926" s="4" t="s">
        <v>829</v>
      </c>
      <c r="D13926" s="4" t="n">
        <v>49</v>
      </c>
      <c r="E13926" s="23" t="s">
        <v>780</v>
      </c>
      <c r="F13926" s="10" t="s">
        <v>830</v>
      </c>
    </row>
    <row r="13927" customFormat="false" ht="15" hidden="false" customHeight="false" outlineLevel="0" collapsed="false">
      <c r="A13927" s="4" t="str">
        <f aca="false">B13927&amp;"|"&amp;C13927</f>
        <v>tdbR00001176 Lys-CUU|50</v>
      </c>
      <c r="B13927" s="4" t="s">
        <v>227</v>
      </c>
      <c r="C13927" s="4" t="s">
        <v>831</v>
      </c>
      <c r="D13927" s="4" t="n">
        <v>50</v>
      </c>
      <c r="E13927" s="23" t="s">
        <v>459</v>
      </c>
      <c r="F13927" s="10" t="s">
        <v>830</v>
      </c>
    </row>
    <row r="13928" customFormat="false" ht="15" hidden="false" customHeight="false" outlineLevel="0" collapsed="false">
      <c r="A13928" s="4" t="str">
        <f aca="false">B13928&amp;"|"&amp;C13928</f>
        <v>tdbR00001176 Lys-CUU|51</v>
      </c>
      <c r="B13928" s="4" t="s">
        <v>227</v>
      </c>
      <c r="C13928" s="4" t="s">
        <v>832</v>
      </c>
      <c r="D13928" s="4" t="n">
        <v>51</v>
      </c>
      <c r="E13928" s="23" t="s">
        <v>459</v>
      </c>
      <c r="F13928" s="10" t="s">
        <v>830</v>
      </c>
    </row>
    <row r="13929" customFormat="false" ht="15" hidden="false" customHeight="false" outlineLevel="0" collapsed="false">
      <c r="A13929" s="4" t="str">
        <f aca="false">B13929&amp;"|"&amp;C13929</f>
        <v>tdbR00001176 Lys-CUU|52</v>
      </c>
      <c r="B13929" s="4" t="s">
        <v>227</v>
      </c>
      <c r="C13929" s="4" t="s">
        <v>833</v>
      </c>
      <c r="D13929" s="4" t="n">
        <v>52</v>
      </c>
      <c r="E13929" s="23" t="s">
        <v>459</v>
      </c>
      <c r="F13929" s="10" t="s">
        <v>830</v>
      </c>
    </row>
    <row r="13930" customFormat="false" ht="15" hidden="false" customHeight="false" outlineLevel="0" collapsed="false">
      <c r="A13930" s="4" t="str">
        <f aca="false">B13930&amp;"|"&amp;C13930</f>
        <v>tdbR00001176 Lys-CUU|53</v>
      </c>
      <c r="B13930" s="4" t="s">
        <v>227</v>
      </c>
      <c r="C13930" s="4" t="s">
        <v>834</v>
      </c>
      <c r="D13930" s="4" t="n">
        <v>53</v>
      </c>
      <c r="E13930" s="23" t="s">
        <v>459</v>
      </c>
      <c r="F13930" s="10" t="s">
        <v>830</v>
      </c>
    </row>
    <row r="13931" customFormat="false" ht="15" hidden="false" customHeight="false" outlineLevel="0" collapsed="false">
      <c r="A13931" s="4" t="str">
        <f aca="false">B13931&amp;"|"&amp;C13931</f>
        <v>tdbR00001176 Lys-CUU|54</v>
      </c>
      <c r="B13931" s="4" t="s">
        <v>227</v>
      </c>
      <c r="C13931" s="4" t="s">
        <v>835</v>
      </c>
      <c r="D13931" s="4" t="n">
        <v>54</v>
      </c>
      <c r="E13931" s="19" t="s">
        <v>777</v>
      </c>
      <c r="F13931" s="20" t="s">
        <v>836</v>
      </c>
    </row>
    <row r="13932" customFormat="false" ht="15" hidden="false" customHeight="false" outlineLevel="0" collapsed="false">
      <c r="A13932" s="4" t="str">
        <f aca="false">B13932&amp;"|"&amp;C13932</f>
        <v>tdbR00001176 Lys-CUU|55</v>
      </c>
      <c r="B13932" s="4" t="s">
        <v>227</v>
      </c>
      <c r="C13932" s="4" t="s">
        <v>837</v>
      </c>
      <c r="D13932" s="4" t="n">
        <v>55</v>
      </c>
      <c r="E13932" s="19" t="s">
        <v>777</v>
      </c>
      <c r="F13932" s="20" t="s">
        <v>836</v>
      </c>
    </row>
    <row r="13933" customFormat="false" ht="15" hidden="false" customHeight="false" outlineLevel="0" collapsed="false">
      <c r="A13933" s="4" t="str">
        <f aca="false">B13933&amp;"|"&amp;C13933</f>
        <v>tdbR00001176 Lys-CUU|56</v>
      </c>
      <c r="B13933" s="4" t="s">
        <v>227</v>
      </c>
      <c r="C13933" s="4" t="s">
        <v>838</v>
      </c>
      <c r="D13933" s="4" t="n">
        <v>56</v>
      </c>
      <c r="E13933" s="19" t="s">
        <v>772</v>
      </c>
      <c r="F13933" s="20" t="s">
        <v>836</v>
      </c>
    </row>
    <row r="13934" customFormat="false" ht="15" hidden="false" customHeight="false" outlineLevel="0" collapsed="false">
      <c r="A13934" s="4" t="str">
        <f aca="false">B13934&amp;"|"&amp;C13934</f>
        <v>tdbR00001176 Lys-CUU|57</v>
      </c>
      <c r="B13934" s="4" t="s">
        <v>227</v>
      </c>
      <c r="C13934" s="4" t="s">
        <v>839</v>
      </c>
      <c r="D13934" s="4" t="n">
        <v>57</v>
      </c>
      <c r="E13934" s="19" t="s">
        <v>459</v>
      </c>
      <c r="F13934" s="20" t="s">
        <v>836</v>
      </c>
    </row>
    <row r="13935" customFormat="false" ht="15" hidden="false" customHeight="false" outlineLevel="0" collapsed="false">
      <c r="A13935" s="4" t="str">
        <f aca="false">B13935&amp;"|"&amp;C13935</f>
        <v>tdbR00001176 Lys-CUU|58</v>
      </c>
      <c r="B13935" s="4" t="s">
        <v>227</v>
      </c>
      <c r="C13935" s="4" t="s">
        <v>840</v>
      </c>
      <c r="D13935" s="4" t="n">
        <v>58</v>
      </c>
      <c r="E13935" s="19" t="s">
        <v>780</v>
      </c>
      <c r="F13935" s="20" t="s">
        <v>836</v>
      </c>
    </row>
    <row r="13936" customFormat="false" ht="15" hidden="false" customHeight="false" outlineLevel="0" collapsed="false">
      <c r="A13936" s="4" t="str">
        <f aca="false">B13936&amp;"|"&amp;C13936</f>
        <v>tdbR00001176 Lys-CUU|59</v>
      </c>
      <c r="B13936" s="4" t="s">
        <v>227</v>
      </c>
      <c r="C13936" s="4" t="s">
        <v>841</v>
      </c>
      <c r="D13936" s="4" t="n">
        <v>59</v>
      </c>
      <c r="E13936" s="19" t="s">
        <v>459</v>
      </c>
      <c r="F13936" s="20" t="s">
        <v>836</v>
      </c>
    </row>
    <row r="13937" customFormat="false" ht="15" hidden="false" customHeight="false" outlineLevel="0" collapsed="false">
      <c r="A13937" s="4" t="str">
        <f aca="false">B13937&amp;"|"&amp;C13937</f>
        <v>tdbR00001176 Lys-CUU|60</v>
      </c>
      <c r="B13937" s="4" t="s">
        <v>227</v>
      </c>
      <c r="C13937" s="4" t="s">
        <v>842</v>
      </c>
      <c r="D13937" s="4" t="n">
        <v>60</v>
      </c>
      <c r="E13937" s="19" t="s">
        <v>772</v>
      </c>
      <c r="F13937" s="20" t="s">
        <v>836</v>
      </c>
    </row>
    <row r="13938" customFormat="false" ht="15" hidden="false" customHeight="false" outlineLevel="0" collapsed="false">
      <c r="A13938" s="4" t="str">
        <f aca="false">B13938&amp;"|"&amp;C13938</f>
        <v>tdbR00001176 Lys-CUU|61</v>
      </c>
      <c r="B13938" s="4" t="s">
        <v>227</v>
      </c>
      <c r="C13938" s="4" t="s">
        <v>843</v>
      </c>
      <c r="D13938" s="4" t="n">
        <v>61</v>
      </c>
      <c r="E13938" s="23" t="s">
        <v>772</v>
      </c>
      <c r="F13938" s="10" t="s">
        <v>830</v>
      </c>
    </row>
    <row r="13939" customFormat="false" ht="15" hidden="false" customHeight="false" outlineLevel="0" collapsed="false">
      <c r="A13939" s="4" t="str">
        <f aca="false">B13939&amp;"|"&amp;C13939</f>
        <v>tdbR00001176 Lys-CUU|62</v>
      </c>
      <c r="B13939" s="4" t="s">
        <v>227</v>
      </c>
      <c r="C13939" s="4" t="s">
        <v>844</v>
      </c>
      <c r="D13939" s="4" t="n">
        <v>62</v>
      </c>
      <c r="E13939" s="23" t="s">
        <v>772</v>
      </c>
      <c r="F13939" s="10" t="s">
        <v>830</v>
      </c>
    </row>
    <row r="13940" customFormat="false" ht="15" hidden="false" customHeight="false" outlineLevel="0" collapsed="false">
      <c r="A13940" s="4" t="str">
        <f aca="false">B13940&amp;"|"&amp;C13940</f>
        <v>tdbR00001176 Lys-CUU|63</v>
      </c>
      <c r="B13940" s="4" t="s">
        <v>227</v>
      </c>
      <c r="C13940" s="4" t="s">
        <v>845</v>
      </c>
      <c r="D13940" s="4" t="n">
        <v>63</v>
      </c>
      <c r="E13940" s="23" t="s">
        <v>772</v>
      </c>
      <c r="F13940" s="10" t="s">
        <v>830</v>
      </c>
    </row>
    <row r="13941" customFormat="false" ht="15" hidden="false" customHeight="false" outlineLevel="0" collapsed="false">
      <c r="A13941" s="4" t="str">
        <f aca="false">B13941&amp;"|"&amp;C13941</f>
        <v>tdbR00001176 Lys-CUU|64</v>
      </c>
      <c r="B13941" s="4" t="s">
        <v>227</v>
      </c>
      <c r="C13941" s="4" t="s">
        <v>846</v>
      </c>
      <c r="D13941" s="4" t="n">
        <v>64</v>
      </c>
      <c r="E13941" s="23" t="s">
        <v>772</v>
      </c>
      <c r="F13941" s="10" t="s">
        <v>830</v>
      </c>
    </row>
    <row r="13942" customFormat="false" ht="15" hidden="false" customHeight="false" outlineLevel="0" collapsed="false">
      <c r="A13942" s="4" t="str">
        <f aca="false">B13942&amp;"|"&amp;C13942</f>
        <v>tdbR00001176 Lys-CUU|65</v>
      </c>
      <c r="B13942" s="4" t="s">
        <v>227</v>
      </c>
      <c r="C13942" s="4" t="s">
        <v>847</v>
      </c>
      <c r="D13942" s="4" t="n">
        <v>65</v>
      </c>
      <c r="E13942" s="23" t="s">
        <v>777</v>
      </c>
      <c r="F13942" s="10" t="s">
        <v>830</v>
      </c>
    </row>
    <row r="13943" customFormat="false" ht="15" hidden="false" customHeight="false" outlineLevel="0" collapsed="false">
      <c r="A13943" s="4" t="str">
        <f aca="false">B13943&amp;"|"&amp;C13943</f>
        <v>tdbR00001176 Lys-CUU|66</v>
      </c>
      <c r="B13943" s="4" t="s">
        <v>227</v>
      </c>
      <c r="C13943" s="4" t="s">
        <v>848</v>
      </c>
      <c r="D13943" s="4" t="n">
        <v>66</v>
      </c>
      <c r="E13943" s="17" t="s">
        <v>780</v>
      </c>
      <c r="F13943" s="18" t="s">
        <v>768</v>
      </c>
    </row>
    <row r="13944" customFormat="false" ht="15" hidden="false" customHeight="false" outlineLevel="0" collapsed="false">
      <c r="A13944" s="4" t="str">
        <f aca="false">B13944&amp;"|"&amp;C13944</f>
        <v>tdbR00001176 Lys-CUU|67</v>
      </c>
      <c r="B13944" s="4" t="s">
        <v>227</v>
      </c>
      <c r="C13944" s="4" t="s">
        <v>849</v>
      </c>
      <c r="D13944" s="4" t="n">
        <v>67</v>
      </c>
      <c r="E13944" s="17" t="s">
        <v>772</v>
      </c>
      <c r="F13944" s="18" t="s">
        <v>768</v>
      </c>
    </row>
    <row r="13945" customFormat="false" ht="15" hidden="false" customHeight="false" outlineLevel="0" collapsed="false">
      <c r="A13945" s="4" t="str">
        <f aca="false">B13945&amp;"|"&amp;C13945</f>
        <v>tdbR00001176 Lys-CUU|68</v>
      </c>
      <c r="B13945" s="4" t="s">
        <v>227</v>
      </c>
      <c r="C13945" s="4" t="s">
        <v>850</v>
      </c>
      <c r="D13945" s="4" t="n">
        <v>68</v>
      </c>
      <c r="E13945" s="17" t="s">
        <v>780</v>
      </c>
      <c r="F13945" s="18" t="s">
        <v>768</v>
      </c>
    </row>
    <row r="13946" customFormat="false" ht="15" hidden="false" customHeight="false" outlineLevel="0" collapsed="false">
      <c r="A13946" s="4" t="str">
        <f aca="false">B13946&amp;"|"&amp;C13946</f>
        <v>tdbR00001176 Lys-CUU|69</v>
      </c>
      <c r="B13946" s="4" t="s">
        <v>227</v>
      </c>
      <c r="C13946" s="4" t="s">
        <v>851</v>
      </c>
      <c r="D13946" s="4" t="n">
        <v>69</v>
      </c>
      <c r="E13946" s="17" t="s">
        <v>459</v>
      </c>
      <c r="F13946" s="18" t="s">
        <v>768</v>
      </c>
    </row>
    <row r="13947" customFormat="false" ht="15" hidden="false" customHeight="false" outlineLevel="0" collapsed="false">
      <c r="A13947" s="4" t="str">
        <f aca="false">B13947&amp;"|"&amp;C13947</f>
        <v>tdbR00001176 Lys-CUU|70</v>
      </c>
      <c r="B13947" s="4" t="s">
        <v>227</v>
      </c>
      <c r="C13947" s="4" t="s">
        <v>852</v>
      </c>
      <c r="D13947" s="4" t="n">
        <v>70</v>
      </c>
      <c r="E13947" s="17" t="s">
        <v>459</v>
      </c>
      <c r="F13947" s="18" t="s">
        <v>768</v>
      </c>
    </row>
    <row r="13948" customFormat="false" ht="15" hidden="false" customHeight="false" outlineLevel="0" collapsed="false">
      <c r="A13948" s="4" t="str">
        <f aca="false">B13948&amp;"|"&amp;C13948</f>
        <v>tdbR00001176 Lys-CUU|71</v>
      </c>
      <c r="B13948" s="4" t="s">
        <v>227</v>
      </c>
      <c r="C13948" s="4" t="s">
        <v>853</v>
      </c>
      <c r="D13948" s="4" t="n">
        <v>71</v>
      </c>
      <c r="E13948" s="17" t="s">
        <v>459</v>
      </c>
      <c r="F13948" s="18" t="s">
        <v>768</v>
      </c>
    </row>
    <row r="13949" customFormat="false" ht="15" hidden="false" customHeight="false" outlineLevel="0" collapsed="false">
      <c r="A13949" s="4" t="str">
        <f aca="false">B13949&amp;"|"&amp;C13949</f>
        <v>tdbR00001176 Lys-CUU|72</v>
      </c>
      <c r="B13949" s="4" t="s">
        <v>227</v>
      </c>
      <c r="C13949" s="4" t="s">
        <v>854</v>
      </c>
      <c r="D13949" s="4" t="n">
        <v>72</v>
      </c>
      <c r="E13949" s="17" t="s">
        <v>772</v>
      </c>
      <c r="F13949" s="18" t="s">
        <v>768</v>
      </c>
    </row>
    <row r="13950" customFormat="false" ht="15" hidden="false" customHeight="false" outlineLevel="0" collapsed="false">
      <c r="A13950" s="4" t="str">
        <f aca="false">B13950&amp;"|"&amp;C13950</f>
        <v>tdbR00001178 Met-CAU|1</v>
      </c>
      <c r="B13950" s="4" t="s">
        <v>228</v>
      </c>
      <c r="C13950" s="4" t="s">
        <v>767</v>
      </c>
      <c r="D13950" s="4" t="n">
        <v>1</v>
      </c>
      <c r="E13950" s="17" t="s">
        <v>459</v>
      </c>
      <c r="F13950" s="18" t="s">
        <v>768</v>
      </c>
    </row>
    <row r="13951" customFormat="false" ht="15" hidden="false" customHeight="false" outlineLevel="0" collapsed="false">
      <c r="A13951" s="4" t="str">
        <f aca="false">B13951&amp;"|"&amp;C13951</f>
        <v>tdbR00001178 Met-CAU|2</v>
      </c>
      <c r="B13951" s="4" t="s">
        <v>228</v>
      </c>
      <c r="C13951" s="4" t="s">
        <v>769</v>
      </c>
      <c r="D13951" s="4" t="n">
        <v>2</v>
      </c>
      <c r="E13951" s="17" t="s">
        <v>772</v>
      </c>
      <c r="F13951" s="18" t="s">
        <v>768</v>
      </c>
    </row>
    <row r="13952" customFormat="false" ht="15" hidden="false" customHeight="false" outlineLevel="0" collapsed="false">
      <c r="A13952" s="4" t="str">
        <f aca="false">B13952&amp;"|"&amp;C13952</f>
        <v>tdbR00001178 Met-CAU|3</v>
      </c>
      <c r="B13952" s="4" t="s">
        <v>228</v>
      </c>
      <c r="C13952" s="4" t="s">
        <v>770</v>
      </c>
      <c r="D13952" s="4" t="n">
        <v>3</v>
      </c>
      <c r="E13952" s="17" t="s">
        <v>777</v>
      </c>
      <c r="F13952" s="18" t="s">
        <v>768</v>
      </c>
    </row>
    <row r="13953" customFormat="false" ht="15" hidden="false" customHeight="false" outlineLevel="0" collapsed="false">
      <c r="A13953" s="4" t="str">
        <f aca="false">B13953&amp;"|"&amp;C13953</f>
        <v>tdbR00001178 Met-CAU|4</v>
      </c>
      <c r="B13953" s="4" t="s">
        <v>228</v>
      </c>
      <c r="C13953" s="4" t="s">
        <v>771</v>
      </c>
      <c r="D13953" s="4" t="n">
        <v>4</v>
      </c>
      <c r="E13953" s="17" t="s">
        <v>777</v>
      </c>
      <c r="F13953" s="18" t="s">
        <v>768</v>
      </c>
    </row>
    <row r="13954" customFormat="false" ht="15" hidden="false" customHeight="false" outlineLevel="0" collapsed="false">
      <c r="A13954" s="4" t="str">
        <f aca="false">B13954&amp;"|"&amp;C13954</f>
        <v>tdbR00001178 Met-CAU|5</v>
      </c>
      <c r="B13954" s="4" t="s">
        <v>228</v>
      </c>
      <c r="C13954" s="4" t="s">
        <v>773</v>
      </c>
      <c r="D13954" s="4" t="n">
        <v>5</v>
      </c>
      <c r="E13954" s="17" t="s">
        <v>772</v>
      </c>
      <c r="F13954" s="18" t="s">
        <v>768</v>
      </c>
    </row>
    <row r="13955" customFormat="false" ht="15" hidden="false" customHeight="false" outlineLevel="0" collapsed="false">
      <c r="A13955" s="4" t="str">
        <f aca="false">B13955&amp;"|"&amp;C13955</f>
        <v>tdbR00001178 Met-CAU|6</v>
      </c>
      <c r="B13955" s="4" t="s">
        <v>228</v>
      </c>
      <c r="C13955" s="4" t="s">
        <v>774</v>
      </c>
      <c r="D13955" s="4" t="n">
        <v>6</v>
      </c>
      <c r="E13955" s="17" t="s">
        <v>780</v>
      </c>
      <c r="F13955" s="18" t="s">
        <v>768</v>
      </c>
    </row>
    <row r="13956" customFormat="false" ht="15" hidden="false" customHeight="false" outlineLevel="0" collapsed="false">
      <c r="A13956" s="4" t="str">
        <f aca="false">B13956&amp;"|"&amp;C13956</f>
        <v>tdbR00001178 Met-CAU|7</v>
      </c>
      <c r="B13956" s="4" t="s">
        <v>228</v>
      </c>
      <c r="C13956" s="4" t="s">
        <v>775</v>
      </c>
      <c r="D13956" s="4" t="n">
        <v>7</v>
      </c>
      <c r="E13956" s="17" t="s">
        <v>459</v>
      </c>
      <c r="F13956" s="18" t="s">
        <v>768</v>
      </c>
    </row>
    <row r="13957" customFormat="false" ht="15" hidden="false" customHeight="false" outlineLevel="0" collapsed="false">
      <c r="A13957" s="4" t="str">
        <f aca="false">B13957&amp;"|"&amp;C13957</f>
        <v>tdbR00001178 Met-CAU|8</v>
      </c>
      <c r="B13957" s="4" t="s">
        <v>228</v>
      </c>
      <c r="C13957" s="4" t="s">
        <v>776</v>
      </c>
      <c r="D13957" s="4" t="n">
        <v>8</v>
      </c>
      <c r="E13957" s="3" t="s">
        <v>777</v>
      </c>
      <c r="F13957" s="4" t="s">
        <v>778</v>
      </c>
    </row>
    <row r="13958" customFormat="false" ht="15" hidden="false" customHeight="false" outlineLevel="0" collapsed="false">
      <c r="A13958" s="4" t="str">
        <f aca="false">B13958&amp;"|"&amp;C13958</f>
        <v>tdbR00001178 Met-CAU|9</v>
      </c>
      <c r="B13958" s="4" t="s">
        <v>228</v>
      </c>
      <c r="C13958" s="4" t="s">
        <v>779</v>
      </c>
      <c r="D13958" s="4" t="n">
        <v>9</v>
      </c>
      <c r="E13958" s="3" t="s">
        <v>780</v>
      </c>
      <c r="F13958" s="4" t="s">
        <v>781</v>
      </c>
    </row>
    <row r="13959" customFormat="false" ht="15" hidden="false" customHeight="false" outlineLevel="0" collapsed="false">
      <c r="A13959" s="4" t="str">
        <f aca="false">B13959&amp;"|"&amp;C13959</f>
        <v>tdbR00001178 Met-CAU|10</v>
      </c>
      <c r="B13959" s="4" t="s">
        <v>228</v>
      </c>
      <c r="C13959" s="4" t="s">
        <v>782</v>
      </c>
      <c r="D13959" s="4" t="n">
        <v>10</v>
      </c>
      <c r="E13959" s="8" t="s">
        <v>459</v>
      </c>
      <c r="F13959" s="7" t="s">
        <v>783</v>
      </c>
    </row>
    <row r="13960" customFormat="false" ht="15" hidden="false" customHeight="false" outlineLevel="0" collapsed="false">
      <c r="A13960" s="4" t="str">
        <f aca="false">B13960&amp;"|"&amp;C13960</f>
        <v>tdbR00001178 Met-CAU|11</v>
      </c>
      <c r="B13960" s="4" t="s">
        <v>228</v>
      </c>
      <c r="C13960" s="4" t="s">
        <v>784</v>
      </c>
      <c r="D13960" s="4" t="n">
        <v>11</v>
      </c>
      <c r="E13960" s="8" t="s">
        <v>772</v>
      </c>
      <c r="F13960" s="7" t="s">
        <v>783</v>
      </c>
    </row>
    <row r="13961" customFormat="false" ht="15" hidden="false" customHeight="false" outlineLevel="0" collapsed="false">
      <c r="A13961" s="4" t="str">
        <f aca="false">B13961&amp;"|"&amp;C13961</f>
        <v>tdbR00001178 Met-CAU|12</v>
      </c>
      <c r="B13961" s="4" t="s">
        <v>228</v>
      </c>
      <c r="C13961" s="4" t="s">
        <v>785</v>
      </c>
      <c r="D13961" s="4" t="n">
        <v>12</v>
      </c>
      <c r="E13961" s="8" t="s">
        <v>777</v>
      </c>
      <c r="F13961" s="7" t="s">
        <v>783</v>
      </c>
    </row>
    <row r="13962" customFormat="false" ht="15" hidden="false" customHeight="false" outlineLevel="0" collapsed="false">
      <c r="A13962" s="4" t="str">
        <f aca="false">B13962&amp;"|"&amp;C13962</f>
        <v>tdbR00001178 Met-CAU|13</v>
      </c>
      <c r="B13962" s="4" t="s">
        <v>228</v>
      </c>
      <c r="C13962" s="4" t="s">
        <v>786</v>
      </c>
      <c r="D13962" s="4" t="n">
        <v>13</v>
      </c>
      <c r="E13962" s="8" t="s">
        <v>772</v>
      </c>
      <c r="F13962" s="7" t="s">
        <v>783</v>
      </c>
    </row>
    <row r="13963" customFormat="false" ht="15" hidden="false" customHeight="false" outlineLevel="0" collapsed="false">
      <c r="A13963" s="4" t="str">
        <f aca="false">B13963&amp;"|"&amp;C13963</f>
        <v>tdbR00001178 Met-CAU|14</v>
      </c>
      <c r="B13963" s="4" t="s">
        <v>228</v>
      </c>
      <c r="C13963" s="4" t="s">
        <v>787</v>
      </c>
      <c r="D13963" s="4" t="n">
        <v>14</v>
      </c>
      <c r="E13963" s="19" t="s">
        <v>780</v>
      </c>
      <c r="F13963" s="20" t="s">
        <v>788</v>
      </c>
    </row>
    <row r="13964" customFormat="false" ht="15" hidden="false" customHeight="false" outlineLevel="0" collapsed="false">
      <c r="A13964" s="4" t="str">
        <f aca="false">B13964&amp;"|"&amp;C13964</f>
        <v>tdbR00001178 Met-CAU|15</v>
      </c>
      <c r="B13964" s="4" t="s">
        <v>228</v>
      </c>
      <c r="C13964" s="4" t="s">
        <v>789</v>
      </c>
      <c r="D13964" s="4" t="n">
        <v>15</v>
      </c>
      <c r="E13964" s="19" t="s">
        <v>459</v>
      </c>
      <c r="F13964" s="20" t="s">
        <v>788</v>
      </c>
    </row>
    <row r="13965" customFormat="false" ht="15" hidden="false" customHeight="false" outlineLevel="0" collapsed="false">
      <c r="A13965" s="4" t="str">
        <f aca="false">B13965&amp;"|"&amp;C13965</f>
        <v>tdbR00001178 Met-CAU|16</v>
      </c>
      <c r="B13965" s="4" t="s">
        <v>228</v>
      </c>
      <c r="C13965" s="4" t="s">
        <v>790</v>
      </c>
      <c r="D13965" s="4" t="n">
        <v>16</v>
      </c>
      <c r="E13965" s="19" t="s">
        <v>777</v>
      </c>
      <c r="F13965" s="20" t="s">
        <v>788</v>
      </c>
    </row>
    <row r="13966" customFormat="false" ht="15" hidden="false" customHeight="false" outlineLevel="0" collapsed="false">
      <c r="A13966" s="4" t="str">
        <f aca="false">B13966&amp;"|"&amp;C13966</f>
        <v>tdbR00001178 Met-CAU|17</v>
      </c>
      <c r="B13966" s="4" t="s">
        <v>228</v>
      </c>
      <c r="C13966" s="4" t="s">
        <v>791</v>
      </c>
      <c r="D13966" s="4" t="n">
        <v>17</v>
      </c>
      <c r="E13966" s="19" t="s">
        <v>780</v>
      </c>
      <c r="F13966" s="20" t="s">
        <v>788</v>
      </c>
    </row>
    <row r="13967" customFormat="false" ht="15" hidden="false" customHeight="false" outlineLevel="0" collapsed="false">
      <c r="A13967" s="4" t="str">
        <f aca="false">B13967&amp;"|"&amp;C13967</f>
        <v>tdbR00001178 Met-CAU|18</v>
      </c>
      <c r="B13967" s="4" t="s">
        <v>228</v>
      </c>
      <c r="C13967" s="4" t="s">
        <v>793</v>
      </c>
      <c r="D13967" s="4" t="n">
        <v>18</v>
      </c>
      <c r="E13967" s="19" t="s">
        <v>459</v>
      </c>
      <c r="F13967" s="20" t="s">
        <v>788</v>
      </c>
    </row>
    <row r="13968" customFormat="false" ht="15" hidden="false" customHeight="false" outlineLevel="0" collapsed="false">
      <c r="A13968" s="4" t="str">
        <f aca="false">B13968&amp;"|"&amp;C13968</f>
        <v>tdbR00001178 Met-CAU|19</v>
      </c>
      <c r="B13968" s="4" t="s">
        <v>228</v>
      </c>
      <c r="C13968" s="4" t="s">
        <v>794</v>
      </c>
      <c r="D13968" s="4" t="n">
        <v>19</v>
      </c>
      <c r="E13968" s="19" t="s">
        <v>459</v>
      </c>
      <c r="F13968" s="20" t="s">
        <v>788</v>
      </c>
    </row>
    <row r="13969" customFormat="false" ht="15" hidden="false" customHeight="false" outlineLevel="0" collapsed="false">
      <c r="A13969" s="4" t="str">
        <f aca="false">B13969&amp;"|"&amp;C13969</f>
        <v>tdbR00001178 Met-CAU|20</v>
      </c>
      <c r="B13969" s="4" t="s">
        <v>228</v>
      </c>
      <c r="C13969" s="4" t="s">
        <v>795</v>
      </c>
      <c r="D13969" s="4" t="n">
        <v>20</v>
      </c>
      <c r="E13969" s="19" t="s">
        <v>780</v>
      </c>
      <c r="F13969" s="20" t="s">
        <v>788</v>
      </c>
    </row>
    <row r="13970" customFormat="false" ht="15" hidden="false" customHeight="false" outlineLevel="0" collapsed="false">
      <c r="A13970" s="4" t="str">
        <f aca="false">B13970&amp;"|"&amp;C13970</f>
        <v>tdbR00001178 Met-CAU|21</v>
      </c>
      <c r="B13970" s="4" t="s">
        <v>228</v>
      </c>
      <c r="C13970" s="4" t="s">
        <v>797</v>
      </c>
      <c r="D13970" s="4" t="n">
        <v>21</v>
      </c>
      <c r="E13970" s="19" t="s">
        <v>780</v>
      </c>
      <c r="F13970" s="20" t="s">
        <v>788</v>
      </c>
    </row>
    <row r="13971" customFormat="false" ht="15" hidden="false" customHeight="false" outlineLevel="0" collapsed="false">
      <c r="A13971" s="4" t="str">
        <f aca="false">B13971&amp;"|"&amp;C13971</f>
        <v>tdbR00001178 Met-CAU|22</v>
      </c>
      <c r="B13971" s="4" t="s">
        <v>228</v>
      </c>
      <c r="C13971" s="4" t="s">
        <v>798</v>
      </c>
      <c r="D13971" s="4" t="n">
        <v>22</v>
      </c>
      <c r="E13971" s="8" t="s">
        <v>459</v>
      </c>
      <c r="F13971" s="7" t="s">
        <v>783</v>
      </c>
    </row>
    <row r="13972" customFormat="false" ht="15" hidden="false" customHeight="false" outlineLevel="0" collapsed="false">
      <c r="A13972" s="4" t="str">
        <f aca="false">B13972&amp;"|"&amp;C13972</f>
        <v>tdbR00001178 Met-CAU|23</v>
      </c>
      <c r="B13972" s="4" t="s">
        <v>228</v>
      </c>
      <c r="C13972" s="4" t="s">
        <v>799</v>
      </c>
      <c r="D13972" s="4" t="n">
        <v>23</v>
      </c>
      <c r="E13972" s="8" t="s">
        <v>780</v>
      </c>
      <c r="F13972" s="7" t="s">
        <v>783</v>
      </c>
    </row>
    <row r="13973" customFormat="false" ht="15" hidden="false" customHeight="false" outlineLevel="0" collapsed="false">
      <c r="A13973" s="4" t="str">
        <f aca="false">B13973&amp;"|"&amp;C13973</f>
        <v>tdbR00001178 Met-CAU|24</v>
      </c>
      <c r="B13973" s="4" t="s">
        <v>228</v>
      </c>
      <c r="C13973" s="4" t="s">
        <v>800</v>
      </c>
      <c r="D13973" s="4" t="n">
        <v>24</v>
      </c>
      <c r="E13973" s="8" t="s">
        <v>459</v>
      </c>
      <c r="F13973" s="7" t="s">
        <v>783</v>
      </c>
    </row>
    <row r="13974" customFormat="false" ht="15" hidden="false" customHeight="false" outlineLevel="0" collapsed="false">
      <c r="A13974" s="4" t="str">
        <f aca="false">B13974&amp;"|"&amp;C13974</f>
        <v>tdbR00001178 Met-CAU|25</v>
      </c>
      <c r="B13974" s="4" t="s">
        <v>228</v>
      </c>
      <c r="C13974" s="4" t="s">
        <v>801</v>
      </c>
      <c r="D13974" s="4" t="n">
        <v>25</v>
      </c>
      <c r="E13974" s="8" t="s">
        <v>772</v>
      </c>
      <c r="F13974" s="7" t="s">
        <v>783</v>
      </c>
    </row>
    <row r="13975" customFormat="false" ht="15" hidden="false" customHeight="false" outlineLevel="0" collapsed="false">
      <c r="A13975" s="4" t="str">
        <f aca="false">B13975&amp;"|"&amp;C13975</f>
        <v>tdbR00001178 Met-CAU|26</v>
      </c>
      <c r="B13975" s="4" t="s">
        <v>228</v>
      </c>
      <c r="C13975" s="4" t="s">
        <v>802</v>
      </c>
      <c r="D13975" s="4" t="n">
        <v>26</v>
      </c>
      <c r="E13975" s="3" t="s">
        <v>459</v>
      </c>
      <c r="F13975" s="4" t="s">
        <v>803</v>
      </c>
    </row>
    <row r="13976" customFormat="false" ht="15" hidden="false" customHeight="false" outlineLevel="0" collapsed="false">
      <c r="A13976" s="4" t="str">
        <f aca="false">B13976&amp;"|"&amp;C13976</f>
        <v>tdbR00001178 Met-CAU|27</v>
      </c>
      <c r="B13976" s="4" t="s">
        <v>228</v>
      </c>
      <c r="C13976" s="4" t="s">
        <v>804</v>
      </c>
      <c r="D13976" s="4" t="n">
        <v>27</v>
      </c>
      <c r="E13976" s="21" t="s">
        <v>777</v>
      </c>
      <c r="F13976" s="22" t="s">
        <v>805</v>
      </c>
    </row>
    <row r="13977" customFormat="false" ht="15" hidden="false" customHeight="false" outlineLevel="0" collapsed="false">
      <c r="A13977" s="4" t="str">
        <f aca="false">B13977&amp;"|"&amp;C13977</f>
        <v>tdbR00001178 Met-CAU|28</v>
      </c>
      <c r="B13977" s="4" t="s">
        <v>228</v>
      </c>
      <c r="C13977" s="4" t="s">
        <v>806</v>
      </c>
      <c r="D13977" s="4" t="n">
        <v>28</v>
      </c>
      <c r="E13977" s="21" t="s">
        <v>772</v>
      </c>
      <c r="F13977" s="22" t="s">
        <v>805</v>
      </c>
    </row>
    <row r="13978" customFormat="false" ht="15" hidden="false" customHeight="false" outlineLevel="0" collapsed="false">
      <c r="A13978" s="4" t="str">
        <f aca="false">B13978&amp;"|"&amp;C13978</f>
        <v>tdbR00001178 Met-CAU|29</v>
      </c>
      <c r="B13978" s="4" t="s">
        <v>228</v>
      </c>
      <c r="C13978" s="4" t="s">
        <v>807</v>
      </c>
      <c r="D13978" s="4" t="n">
        <v>29</v>
      </c>
      <c r="E13978" s="21" t="s">
        <v>780</v>
      </c>
      <c r="F13978" s="22" t="s">
        <v>805</v>
      </c>
    </row>
    <row r="13979" customFormat="false" ht="15" hidden="false" customHeight="false" outlineLevel="0" collapsed="false">
      <c r="A13979" s="4" t="str">
        <f aca="false">B13979&amp;"|"&amp;C13979</f>
        <v>tdbR00001178 Met-CAU|30</v>
      </c>
      <c r="B13979" s="4" t="s">
        <v>228</v>
      </c>
      <c r="C13979" s="4" t="s">
        <v>808</v>
      </c>
      <c r="D13979" s="4" t="n">
        <v>30</v>
      </c>
      <c r="E13979" s="21" t="s">
        <v>459</v>
      </c>
      <c r="F13979" s="22" t="s">
        <v>805</v>
      </c>
    </row>
    <row r="13980" customFormat="false" ht="15" hidden="false" customHeight="false" outlineLevel="0" collapsed="false">
      <c r="A13980" s="4" t="str">
        <f aca="false">B13980&amp;"|"&amp;C13980</f>
        <v>tdbR00001178 Met-CAU|31</v>
      </c>
      <c r="B13980" s="4" t="s">
        <v>228</v>
      </c>
      <c r="C13980" s="4" t="s">
        <v>809</v>
      </c>
      <c r="D13980" s="4" t="n">
        <v>31</v>
      </c>
      <c r="E13980" s="21" t="s">
        <v>777</v>
      </c>
      <c r="F13980" s="22" t="s">
        <v>805</v>
      </c>
    </row>
    <row r="13981" customFormat="false" ht="15" hidden="false" customHeight="false" outlineLevel="0" collapsed="false">
      <c r="A13981" s="4" t="str">
        <f aca="false">B13981&amp;"|"&amp;C13981</f>
        <v>tdbR00001178 Met-CAU|32</v>
      </c>
      <c r="B13981" s="4" t="s">
        <v>228</v>
      </c>
      <c r="C13981" s="4" t="s">
        <v>810</v>
      </c>
      <c r="D13981" s="4" t="n">
        <v>32</v>
      </c>
      <c r="E13981" s="19" t="s">
        <v>772</v>
      </c>
      <c r="F13981" s="20" t="s">
        <v>811</v>
      </c>
    </row>
    <row r="13982" customFormat="false" ht="15" hidden="false" customHeight="false" outlineLevel="0" collapsed="false">
      <c r="A13982" s="4" t="str">
        <f aca="false">B13982&amp;"|"&amp;C13982</f>
        <v>tdbR00001178 Met-CAU|33</v>
      </c>
      <c r="B13982" s="4" t="s">
        <v>228</v>
      </c>
      <c r="C13982" s="4" t="s">
        <v>812</v>
      </c>
      <c r="D13982" s="4" t="n">
        <v>33</v>
      </c>
      <c r="E13982" s="19" t="s">
        <v>777</v>
      </c>
      <c r="F13982" s="20" t="s">
        <v>811</v>
      </c>
    </row>
    <row r="13983" customFormat="false" ht="15" hidden="false" customHeight="false" outlineLevel="0" collapsed="false">
      <c r="A13983" s="4" t="str">
        <f aca="false">B13983&amp;"|"&amp;C13983</f>
        <v>tdbR00001178 Met-CAU|34</v>
      </c>
      <c r="B13983" s="4" t="s">
        <v>228</v>
      </c>
      <c r="C13983" s="4" t="s">
        <v>813</v>
      </c>
      <c r="D13983" s="4" t="n">
        <v>34</v>
      </c>
      <c r="E13983" s="19" t="s">
        <v>772</v>
      </c>
      <c r="F13983" s="20" t="s">
        <v>811</v>
      </c>
    </row>
    <row r="13984" customFormat="false" ht="15" hidden="false" customHeight="false" outlineLevel="0" collapsed="false">
      <c r="A13984" s="4" t="str">
        <f aca="false">B13984&amp;"|"&amp;C13984</f>
        <v>tdbR00001178 Met-CAU|35</v>
      </c>
      <c r="B13984" s="4" t="s">
        <v>228</v>
      </c>
      <c r="C13984" s="4" t="s">
        <v>814</v>
      </c>
      <c r="D13984" s="4" t="n">
        <v>35</v>
      </c>
      <c r="E13984" s="19" t="s">
        <v>780</v>
      </c>
      <c r="F13984" s="20" t="s">
        <v>811</v>
      </c>
    </row>
    <row r="13985" customFormat="false" ht="15" hidden="false" customHeight="false" outlineLevel="0" collapsed="false">
      <c r="A13985" s="4" t="str">
        <f aca="false">B13985&amp;"|"&amp;C13985</f>
        <v>tdbR00001178 Met-CAU|36</v>
      </c>
      <c r="B13985" s="4" t="s">
        <v>228</v>
      </c>
      <c r="C13985" s="4" t="s">
        <v>815</v>
      </c>
      <c r="D13985" s="4" t="n">
        <v>36</v>
      </c>
      <c r="E13985" s="19" t="s">
        <v>777</v>
      </c>
      <c r="F13985" s="20" t="s">
        <v>811</v>
      </c>
    </row>
    <row r="13986" customFormat="false" ht="15" hidden="false" customHeight="false" outlineLevel="0" collapsed="false">
      <c r="A13986" s="4" t="str">
        <f aca="false">B13986&amp;"|"&amp;C13986</f>
        <v>tdbR00001178 Met-CAU|37</v>
      </c>
      <c r="B13986" s="4" t="s">
        <v>228</v>
      </c>
      <c r="C13986" s="4" t="s">
        <v>816</v>
      </c>
      <c r="D13986" s="4" t="n">
        <v>37</v>
      </c>
      <c r="E13986" s="19" t="s">
        <v>780</v>
      </c>
      <c r="F13986" s="20" t="s">
        <v>811</v>
      </c>
    </row>
    <row r="13987" customFormat="false" ht="15" hidden="false" customHeight="false" outlineLevel="0" collapsed="false">
      <c r="A13987" s="4" t="str">
        <f aca="false">B13987&amp;"|"&amp;C13987</f>
        <v>tdbR00001178 Met-CAU|38</v>
      </c>
      <c r="B13987" s="4" t="s">
        <v>228</v>
      </c>
      <c r="C13987" s="4" t="s">
        <v>817</v>
      </c>
      <c r="D13987" s="4" t="n">
        <v>38</v>
      </c>
      <c r="E13987" s="19" t="s">
        <v>780</v>
      </c>
      <c r="F13987" s="20" t="s">
        <v>811</v>
      </c>
    </row>
    <row r="13988" customFormat="false" ht="15" hidden="false" customHeight="false" outlineLevel="0" collapsed="false">
      <c r="A13988" s="4" t="str">
        <f aca="false">B13988&amp;"|"&amp;C13988</f>
        <v>tdbR00001178 Met-CAU|39</v>
      </c>
      <c r="B13988" s="4" t="s">
        <v>228</v>
      </c>
      <c r="C13988" s="4" t="s">
        <v>818</v>
      </c>
      <c r="D13988" s="4" t="n">
        <v>39</v>
      </c>
      <c r="E13988" s="21" t="s">
        <v>777</v>
      </c>
      <c r="F13988" s="22" t="s">
        <v>805</v>
      </c>
    </row>
    <row r="13989" customFormat="false" ht="15" hidden="false" customHeight="false" outlineLevel="0" collapsed="false">
      <c r="A13989" s="4" t="str">
        <f aca="false">B13989&amp;"|"&amp;C13989</f>
        <v>tdbR00001178 Met-CAU|40</v>
      </c>
      <c r="B13989" s="4" t="s">
        <v>228</v>
      </c>
      <c r="C13989" s="4" t="s">
        <v>819</v>
      </c>
      <c r="D13989" s="4" t="n">
        <v>40</v>
      </c>
      <c r="E13989" s="21" t="s">
        <v>772</v>
      </c>
      <c r="F13989" s="22" t="s">
        <v>805</v>
      </c>
    </row>
    <row r="13990" customFormat="false" ht="15" hidden="false" customHeight="false" outlineLevel="0" collapsed="false">
      <c r="A13990" s="4" t="str">
        <f aca="false">B13990&amp;"|"&amp;C13990</f>
        <v>tdbR00001178 Met-CAU|41</v>
      </c>
      <c r="B13990" s="4" t="s">
        <v>228</v>
      </c>
      <c r="C13990" s="4" t="s">
        <v>820</v>
      </c>
      <c r="D13990" s="4" t="n">
        <v>41</v>
      </c>
      <c r="E13990" s="21" t="s">
        <v>777</v>
      </c>
      <c r="F13990" s="22" t="s">
        <v>805</v>
      </c>
    </row>
    <row r="13991" customFormat="false" ht="15" hidden="false" customHeight="false" outlineLevel="0" collapsed="false">
      <c r="A13991" s="4" t="str">
        <f aca="false">B13991&amp;"|"&amp;C13991</f>
        <v>tdbR00001178 Met-CAU|42</v>
      </c>
      <c r="B13991" s="4" t="s">
        <v>228</v>
      </c>
      <c r="C13991" s="4" t="s">
        <v>821</v>
      </c>
      <c r="D13991" s="4" t="n">
        <v>42</v>
      </c>
      <c r="E13991" s="21" t="s">
        <v>459</v>
      </c>
      <c r="F13991" s="22" t="s">
        <v>805</v>
      </c>
    </row>
    <row r="13992" customFormat="false" ht="15" hidden="false" customHeight="false" outlineLevel="0" collapsed="false">
      <c r="A13992" s="4" t="str">
        <f aca="false">B13992&amp;"|"&amp;C13992</f>
        <v>tdbR00001178 Met-CAU|43</v>
      </c>
      <c r="B13992" s="4" t="s">
        <v>228</v>
      </c>
      <c r="C13992" s="4" t="s">
        <v>822</v>
      </c>
      <c r="D13992" s="4" t="n">
        <v>43</v>
      </c>
      <c r="E13992" s="21" t="s">
        <v>780</v>
      </c>
      <c r="F13992" s="22" t="s">
        <v>805</v>
      </c>
    </row>
    <row r="13993" customFormat="false" ht="15" hidden="false" customHeight="false" outlineLevel="0" collapsed="false">
      <c r="A13993" s="4" t="str">
        <f aca="false">B13993&amp;"|"&amp;C13993</f>
        <v>tdbR00001178 Met-CAU|44</v>
      </c>
      <c r="B13993" s="4" t="s">
        <v>228</v>
      </c>
      <c r="C13993" s="4" t="s">
        <v>823</v>
      </c>
      <c r="D13993" s="4" t="n">
        <v>44</v>
      </c>
      <c r="E13993" s="19" t="s">
        <v>780</v>
      </c>
      <c r="F13993" s="20" t="s">
        <v>824</v>
      </c>
    </row>
    <row r="13994" customFormat="false" ht="15" hidden="false" customHeight="false" outlineLevel="0" collapsed="false">
      <c r="A13994" s="4" t="str">
        <f aca="false">B13994&amp;"|"&amp;C13994</f>
        <v>tdbR00001178 Met-CAU|45</v>
      </c>
      <c r="B13994" s="4" t="s">
        <v>228</v>
      </c>
      <c r="C13994" s="4" t="s">
        <v>825</v>
      </c>
      <c r="D13994" s="4" t="n">
        <v>45</v>
      </c>
      <c r="E13994" s="19" t="s">
        <v>459</v>
      </c>
      <c r="F13994" s="20" t="s">
        <v>824</v>
      </c>
    </row>
    <row r="13995" customFormat="false" ht="15" hidden="false" customHeight="false" outlineLevel="0" collapsed="false">
      <c r="A13995" s="4" t="str">
        <f aca="false">B13995&amp;"|"&amp;C13995</f>
        <v>tdbR00001178 Met-CAU|46</v>
      </c>
      <c r="B13995" s="4" t="s">
        <v>228</v>
      </c>
      <c r="C13995" s="4" t="s">
        <v>826</v>
      </c>
      <c r="D13995" s="4" t="n">
        <v>46</v>
      </c>
      <c r="E13995" s="19" t="s">
        <v>459</v>
      </c>
      <c r="F13995" s="20" t="s">
        <v>824</v>
      </c>
    </row>
    <row r="13996" customFormat="false" ht="15" hidden="false" customHeight="false" outlineLevel="0" collapsed="false">
      <c r="A13996" s="4" t="str">
        <f aca="false">B13996&amp;"|"&amp;C13996</f>
        <v>tdbR00001178 Met-CAU|47</v>
      </c>
      <c r="B13996" s="4" t="s">
        <v>228</v>
      </c>
      <c r="C13996" s="4" t="s">
        <v>827</v>
      </c>
      <c r="D13996" s="4" t="n">
        <v>47</v>
      </c>
      <c r="E13996" s="19" t="s">
        <v>777</v>
      </c>
      <c r="F13996" s="20" t="s">
        <v>824</v>
      </c>
    </row>
    <row r="13997" customFormat="false" ht="15" hidden="false" customHeight="false" outlineLevel="0" collapsed="false">
      <c r="A13997" s="4" t="str">
        <f aca="false">B13997&amp;"|"&amp;C13997</f>
        <v>tdbR00001178 Met-CAU|48</v>
      </c>
      <c r="B13997" s="4" t="s">
        <v>228</v>
      </c>
      <c r="C13997" s="4" t="s">
        <v>828</v>
      </c>
      <c r="D13997" s="4" t="n">
        <v>48</v>
      </c>
      <c r="E13997" s="19" t="s">
        <v>772</v>
      </c>
      <c r="F13997" s="20" t="s">
        <v>824</v>
      </c>
    </row>
    <row r="13998" customFormat="false" ht="15" hidden="false" customHeight="false" outlineLevel="0" collapsed="false">
      <c r="A13998" s="4" t="str">
        <f aca="false">B13998&amp;"|"&amp;C13998</f>
        <v>tdbR00001178 Met-CAU|49</v>
      </c>
      <c r="B13998" s="4" t="s">
        <v>228</v>
      </c>
      <c r="C13998" s="4" t="s">
        <v>829</v>
      </c>
      <c r="D13998" s="4" t="n">
        <v>49</v>
      </c>
      <c r="E13998" s="23" t="s">
        <v>459</v>
      </c>
      <c r="F13998" s="10" t="s">
        <v>830</v>
      </c>
    </row>
    <row r="13999" customFormat="false" ht="15" hidden="false" customHeight="false" outlineLevel="0" collapsed="false">
      <c r="A13999" s="4" t="str">
        <f aca="false">B13999&amp;"|"&amp;C13999</f>
        <v>tdbR00001178 Met-CAU|50</v>
      </c>
      <c r="B13999" s="4" t="s">
        <v>228</v>
      </c>
      <c r="C13999" s="4" t="s">
        <v>831</v>
      </c>
      <c r="D13999" s="4" t="n">
        <v>50</v>
      </c>
      <c r="E13999" s="23" t="s">
        <v>780</v>
      </c>
      <c r="F13999" s="10" t="s">
        <v>830</v>
      </c>
    </row>
    <row r="14000" customFormat="false" ht="15" hidden="false" customHeight="false" outlineLevel="0" collapsed="false">
      <c r="A14000" s="4" t="str">
        <f aca="false">B14000&amp;"|"&amp;C14000</f>
        <v>tdbR00001178 Met-CAU|51</v>
      </c>
      <c r="B14000" s="4" t="s">
        <v>228</v>
      </c>
      <c r="C14000" s="4" t="s">
        <v>832</v>
      </c>
      <c r="D14000" s="4" t="n">
        <v>51</v>
      </c>
      <c r="E14000" s="23" t="s">
        <v>459</v>
      </c>
      <c r="F14000" s="10" t="s">
        <v>830</v>
      </c>
    </row>
    <row r="14001" customFormat="false" ht="15" hidden="false" customHeight="false" outlineLevel="0" collapsed="false">
      <c r="A14001" s="4" t="str">
        <f aca="false">B14001&amp;"|"&amp;C14001</f>
        <v>tdbR00001178 Met-CAU|52</v>
      </c>
      <c r="B14001" s="4" t="s">
        <v>228</v>
      </c>
      <c r="C14001" s="4" t="s">
        <v>833</v>
      </c>
      <c r="D14001" s="4" t="n">
        <v>52</v>
      </c>
      <c r="E14001" s="23" t="s">
        <v>780</v>
      </c>
      <c r="F14001" s="10" t="s">
        <v>830</v>
      </c>
    </row>
    <row r="14002" customFormat="false" ht="15" hidden="false" customHeight="false" outlineLevel="0" collapsed="false">
      <c r="A14002" s="4" t="str">
        <f aca="false">B14002&amp;"|"&amp;C14002</f>
        <v>tdbR00001178 Met-CAU|53</v>
      </c>
      <c r="B14002" s="4" t="s">
        <v>228</v>
      </c>
      <c r="C14002" s="4" t="s">
        <v>834</v>
      </c>
      <c r="D14002" s="4" t="n">
        <v>53</v>
      </c>
      <c r="E14002" s="23" t="s">
        <v>459</v>
      </c>
      <c r="F14002" s="10" t="s">
        <v>830</v>
      </c>
    </row>
    <row r="14003" customFormat="false" ht="15" hidden="false" customHeight="false" outlineLevel="0" collapsed="false">
      <c r="A14003" s="4" t="str">
        <f aca="false">B14003&amp;"|"&amp;C14003</f>
        <v>tdbR00001178 Met-CAU|54</v>
      </c>
      <c r="B14003" s="4" t="s">
        <v>228</v>
      </c>
      <c r="C14003" s="4" t="s">
        <v>835</v>
      </c>
      <c r="D14003" s="4" t="n">
        <v>54</v>
      </c>
      <c r="E14003" s="19" t="s">
        <v>777</v>
      </c>
      <c r="F14003" s="20" t="s">
        <v>836</v>
      </c>
    </row>
    <row r="14004" customFormat="false" ht="15" hidden="false" customHeight="false" outlineLevel="0" collapsed="false">
      <c r="A14004" s="4" t="str">
        <f aca="false">B14004&amp;"|"&amp;C14004</f>
        <v>tdbR00001178 Met-CAU|55</v>
      </c>
      <c r="B14004" s="4" t="s">
        <v>228</v>
      </c>
      <c r="C14004" s="4" t="s">
        <v>837</v>
      </c>
      <c r="D14004" s="4" t="n">
        <v>55</v>
      </c>
      <c r="E14004" s="19" t="s">
        <v>777</v>
      </c>
      <c r="F14004" s="20" t="s">
        <v>836</v>
      </c>
    </row>
    <row r="14005" customFormat="false" ht="15" hidden="false" customHeight="false" outlineLevel="0" collapsed="false">
      <c r="A14005" s="4" t="str">
        <f aca="false">B14005&amp;"|"&amp;C14005</f>
        <v>tdbR00001178 Met-CAU|56</v>
      </c>
      <c r="B14005" s="4" t="s">
        <v>228</v>
      </c>
      <c r="C14005" s="4" t="s">
        <v>838</v>
      </c>
      <c r="D14005" s="4" t="n">
        <v>56</v>
      </c>
      <c r="E14005" s="19" t="s">
        <v>772</v>
      </c>
      <c r="F14005" s="20" t="s">
        <v>836</v>
      </c>
    </row>
    <row r="14006" customFormat="false" ht="15" hidden="false" customHeight="false" outlineLevel="0" collapsed="false">
      <c r="A14006" s="4" t="str">
        <f aca="false">B14006&amp;"|"&amp;C14006</f>
        <v>tdbR00001178 Met-CAU|57</v>
      </c>
      <c r="B14006" s="4" t="s">
        <v>228</v>
      </c>
      <c r="C14006" s="4" t="s">
        <v>839</v>
      </c>
      <c r="D14006" s="4" t="n">
        <v>57</v>
      </c>
      <c r="E14006" s="19" t="s">
        <v>459</v>
      </c>
      <c r="F14006" s="20" t="s">
        <v>836</v>
      </c>
    </row>
    <row r="14007" customFormat="false" ht="15" hidden="false" customHeight="false" outlineLevel="0" collapsed="false">
      <c r="A14007" s="4" t="str">
        <f aca="false">B14007&amp;"|"&amp;C14007</f>
        <v>tdbR00001178 Met-CAU|58</v>
      </c>
      <c r="B14007" s="4" t="s">
        <v>228</v>
      </c>
      <c r="C14007" s="4" t="s">
        <v>840</v>
      </c>
      <c r="D14007" s="4" t="n">
        <v>58</v>
      </c>
      <c r="E14007" s="19" t="s">
        <v>780</v>
      </c>
      <c r="F14007" s="20" t="s">
        <v>836</v>
      </c>
    </row>
    <row r="14008" customFormat="false" ht="15" hidden="false" customHeight="false" outlineLevel="0" collapsed="false">
      <c r="A14008" s="4" t="str">
        <f aca="false">B14008&amp;"|"&amp;C14008</f>
        <v>tdbR00001178 Met-CAU|59</v>
      </c>
      <c r="B14008" s="4" t="s">
        <v>228</v>
      </c>
      <c r="C14008" s="4" t="s">
        <v>841</v>
      </c>
      <c r="D14008" s="4" t="n">
        <v>59</v>
      </c>
      <c r="E14008" s="19" t="s">
        <v>780</v>
      </c>
      <c r="F14008" s="20" t="s">
        <v>836</v>
      </c>
    </row>
    <row r="14009" customFormat="false" ht="15" hidden="false" customHeight="false" outlineLevel="0" collapsed="false">
      <c r="A14009" s="4" t="str">
        <f aca="false">B14009&amp;"|"&amp;C14009</f>
        <v>tdbR00001178 Met-CAU|60</v>
      </c>
      <c r="B14009" s="4" t="s">
        <v>228</v>
      </c>
      <c r="C14009" s="4" t="s">
        <v>842</v>
      </c>
      <c r="D14009" s="4" t="n">
        <v>60</v>
      </c>
      <c r="E14009" s="19" t="s">
        <v>772</v>
      </c>
      <c r="F14009" s="20" t="s">
        <v>836</v>
      </c>
    </row>
    <row r="14010" customFormat="false" ht="15" hidden="false" customHeight="false" outlineLevel="0" collapsed="false">
      <c r="A14010" s="4" t="str">
        <f aca="false">B14010&amp;"|"&amp;C14010</f>
        <v>tdbR00001178 Met-CAU|61</v>
      </c>
      <c r="B14010" s="4" t="s">
        <v>228</v>
      </c>
      <c r="C14010" s="4" t="s">
        <v>843</v>
      </c>
      <c r="D14010" s="4" t="n">
        <v>61</v>
      </c>
      <c r="E14010" s="23" t="s">
        <v>772</v>
      </c>
      <c r="F14010" s="10" t="s">
        <v>830</v>
      </c>
    </row>
    <row r="14011" customFormat="false" ht="15" hidden="false" customHeight="false" outlineLevel="0" collapsed="false">
      <c r="A14011" s="4" t="str">
        <f aca="false">B14011&amp;"|"&amp;C14011</f>
        <v>tdbR00001178 Met-CAU|62</v>
      </c>
      <c r="B14011" s="4" t="s">
        <v>228</v>
      </c>
      <c r="C14011" s="4" t="s">
        <v>844</v>
      </c>
      <c r="D14011" s="4" t="n">
        <v>62</v>
      </c>
      <c r="E14011" s="23" t="s">
        <v>777</v>
      </c>
      <c r="F14011" s="10" t="s">
        <v>830</v>
      </c>
    </row>
    <row r="14012" customFormat="false" ht="15" hidden="false" customHeight="false" outlineLevel="0" collapsed="false">
      <c r="A14012" s="4" t="str">
        <f aca="false">B14012&amp;"|"&amp;C14012</f>
        <v>tdbR00001178 Met-CAU|63</v>
      </c>
      <c r="B14012" s="4" t="s">
        <v>228</v>
      </c>
      <c r="C14012" s="4" t="s">
        <v>845</v>
      </c>
      <c r="D14012" s="4" t="n">
        <v>63</v>
      </c>
      <c r="E14012" s="23" t="s">
        <v>772</v>
      </c>
      <c r="F14012" s="10" t="s">
        <v>830</v>
      </c>
    </row>
    <row r="14013" customFormat="false" ht="15" hidden="false" customHeight="false" outlineLevel="0" collapsed="false">
      <c r="A14013" s="4" t="str">
        <f aca="false">B14013&amp;"|"&amp;C14013</f>
        <v>tdbR00001178 Met-CAU|64</v>
      </c>
      <c r="B14013" s="4" t="s">
        <v>228</v>
      </c>
      <c r="C14013" s="4" t="s">
        <v>846</v>
      </c>
      <c r="D14013" s="4" t="n">
        <v>64</v>
      </c>
      <c r="E14013" s="23" t="s">
        <v>777</v>
      </c>
      <c r="F14013" s="10" t="s">
        <v>830</v>
      </c>
    </row>
    <row r="14014" customFormat="false" ht="15" hidden="false" customHeight="false" outlineLevel="0" collapsed="false">
      <c r="A14014" s="4" t="str">
        <f aca="false">B14014&amp;"|"&amp;C14014</f>
        <v>tdbR00001178 Met-CAU|65</v>
      </c>
      <c r="B14014" s="4" t="s">
        <v>228</v>
      </c>
      <c r="C14014" s="4" t="s">
        <v>847</v>
      </c>
      <c r="D14014" s="4" t="n">
        <v>65</v>
      </c>
      <c r="E14014" s="23" t="s">
        <v>772</v>
      </c>
      <c r="F14014" s="10" t="s">
        <v>830</v>
      </c>
    </row>
    <row r="14015" customFormat="false" ht="15" hidden="false" customHeight="false" outlineLevel="0" collapsed="false">
      <c r="A14015" s="4" t="str">
        <f aca="false">B14015&amp;"|"&amp;C14015</f>
        <v>tdbR00001178 Met-CAU|66</v>
      </c>
      <c r="B14015" s="4" t="s">
        <v>228</v>
      </c>
      <c r="C14015" s="4" t="s">
        <v>848</v>
      </c>
      <c r="D14015" s="4" t="n">
        <v>66</v>
      </c>
      <c r="E14015" s="17" t="s">
        <v>772</v>
      </c>
      <c r="F14015" s="18" t="s">
        <v>768</v>
      </c>
    </row>
    <row r="14016" customFormat="false" ht="15" hidden="false" customHeight="false" outlineLevel="0" collapsed="false">
      <c r="A14016" s="4" t="str">
        <f aca="false">B14016&amp;"|"&amp;C14016</f>
        <v>tdbR00001178 Met-CAU|67</v>
      </c>
      <c r="B14016" s="4" t="s">
        <v>228</v>
      </c>
      <c r="C14016" s="4" t="s">
        <v>849</v>
      </c>
      <c r="D14016" s="4" t="n">
        <v>67</v>
      </c>
      <c r="E14016" s="17" t="s">
        <v>777</v>
      </c>
      <c r="F14016" s="18" t="s">
        <v>768</v>
      </c>
    </row>
    <row r="14017" customFormat="false" ht="15" hidden="false" customHeight="false" outlineLevel="0" collapsed="false">
      <c r="A14017" s="4" t="str">
        <f aca="false">B14017&amp;"|"&amp;C14017</f>
        <v>tdbR00001178 Met-CAU|68</v>
      </c>
      <c r="B14017" s="4" t="s">
        <v>228</v>
      </c>
      <c r="C14017" s="4" t="s">
        <v>850</v>
      </c>
      <c r="D14017" s="4" t="n">
        <v>68</v>
      </c>
      <c r="E14017" s="17" t="s">
        <v>459</v>
      </c>
      <c r="F14017" s="18" t="s">
        <v>768</v>
      </c>
    </row>
    <row r="14018" customFormat="false" ht="15" hidden="false" customHeight="false" outlineLevel="0" collapsed="false">
      <c r="A14018" s="4" t="str">
        <f aca="false">B14018&amp;"|"&amp;C14018</f>
        <v>tdbR00001178 Met-CAU|69</v>
      </c>
      <c r="B14018" s="4" t="s">
        <v>228</v>
      </c>
      <c r="C14018" s="4" t="s">
        <v>851</v>
      </c>
      <c r="D14018" s="4" t="n">
        <v>69</v>
      </c>
      <c r="E14018" s="17" t="s">
        <v>459</v>
      </c>
      <c r="F14018" s="18" t="s">
        <v>768</v>
      </c>
    </row>
    <row r="14019" customFormat="false" ht="15" hidden="false" customHeight="false" outlineLevel="0" collapsed="false">
      <c r="A14019" s="4" t="str">
        <f aca="false">B14019&amp;"|"&amp;C14019</f>
        <v>tdbR00001178 Met-CAU|70</v>
      </c>
      <c r="B14019" s="4" t="s">
        <v>228</v>
      </c>
      <c r="C14019" s="4" t="s">
        <v>852</v>
      </c>
      <c r="D14019" s="4" t="n">
        <v>70</v>
      </c>
      <c r="E14019" s="17" t="s">
        <v>780</v>
      </c>
      <c r="F14019" s="18" t="s">
        <v>768</v>
      </c>
    </row>
    <row r="14020" customFormat="false" ht="15" hidden="false" customHeight="false" outlineLevel="0" collapsed="false">
      <c r="A14020" s="4" t="str">
        <f aca="false">B14020&amp;"|"&amp;C14020</f>
        <v>tdbR00001178 Met-CAU|71</v>
      </c>
      <c r="B14020" s="4" t="s">
        <v>228</v>
      </c>
      <c r="C14020" s="4" t="s">
        <v>853</v>
      </c>
      <c r="D14020" s="4" t="n">
        <v>71</v>
      </c>
      <c r="E14020" s="17" t="s">
        <v>459</v>
      </c>
      <c r="F14020" s="18" t="s">
        <v>768</v>
      </c>
    </row>
    <row r="14021" customFormat="false" ht="15" hidden="false" customHeight="false" outlineLevel="0" collapsed="false">
      <c r="A14021" s="4" t="str">
        <f aca="false">B14021&amp;"|"&amp;C14021</f>
        <v>tdbR00001178 Met-CAU|72</v>
      </c>
      <c r="B14021" s="4" t="s">
        <v>228</v>
      </c>
      <c r="C14021" s="4" t="s">
        <v>854</v>
      </c>
      <c r="D14021" s="4" t="n">
        <v>72</v>
      </c>
      <c r="E14021" s="17" t="s">
        <v>772</v>
      </c>
      <c r="F14021" s="18" t="s">
        <v>768</v>
      </c>
    </row>
    <row r="14022" customFormat="false" ht="15" hidden="false" customHeight="false" outlineLevel="0" collapsed="false">
      <c r="A14022" s="4" t="str">
        <f aca="false">B14022&amp;"|"&amp;C14022</f>
        <v>tdbR00001179 Phe-GAA|1</v>
      </c>
      <c r="B14022" s="4" t="s">
        <v>229</v>
      </c>
      <c r="C14022" s="4" t="s">
        <v>767</v>
      </c>
      <c r="D14022" s="4" t="n">
        <v>1</v>
      </c>
      <c r="E14022" s="17" t="s">
        <v>459</v>
      </c>
      <c r="F14022" s="18" t="s">
        <v>768</v>
      </c>
    </row>
    <row r="14023" customFormat="false" ht="15" hidden="false" customHeight="false" outlineLevel="0" collapsed="false">
      <c r="A14023" s="4" t="str">
        <f aca="false">B14023&amp;"|"&amp;C14023</f>
        <v>tdbR00001179 Phe-GAA|2</v>
      </c>
      <c r="B14023" s="4" t="s">
        <v>229</v>
      </c>
      <c r="C14023" s="4" t="s">
        <v>769</v>
      </c>
      <c r="D14023" s="4" t="n">
        <v>2</v>
      </c>
      <c r="E14023" s="17" t="s">
        <v>772</v>
      </c>
      <c r="F14023" s="18" t="s">
        <v>768</v>
      </c>
    </row>
    <row r="14024" customFormat="false" ht="15" hidden="false" customHeight="false" outlineLevel="0" collapsed="false">
      <c r="A14024" s="4" t="str">
        <f aca="false">B14024&amp;"|"&amp;C14024</f>
        <v>tdbR00001179 Phe-GAA|3</v>
      </c>
      <c r="B14024" s="4" t="s">
        <v>229</v>
      </c>
      <c r="C14024" s="4" t="s">
        <v>770</v>
      </c>
      <c r="D14024" s="4" t="n">
        <v>3</v>
      </c>
      <c r="E14024" s="17" t="s">
        <v>459</v>
      </c>
      <c r="F14024" s="18" t="s">
        <v>768</v>
      </c>
    </row>
    <row r="14025" customFormat="false" ht="15" hidden="false" customHeight="false" outlineLevel="0" collapsed="false">
      <c r="A14025" s="4" t="str">
        <f aca="false">B14025&amp;"|"&amp;C14025</f>
        <v>tdbR00001179 Phe-GAA|4</v>
      </c>
      <c r="B14025" s="4" t="s">
        <v>229</v>
      </c>
      <c r="C14025" s="4" t="s">
        <v>771</v>
      </c>
      <c r="D14025" s="4" t="n">
        <v>4</v>
      </c>
      <c r="E14025" s="17" t="s">
        <v>459</v>
      </c>
      <c r="F14025" s="18" t="s">
        <v>768</v>
      </c>
    </row>
    <row r="14026" customFormat="false" ht="15" hidden="false" customHeight="false" outlineLevel="0" collapsed="false">
      <c r="A14026" s="4" t="str">
        <f aca="false">B14026&amp;"|"&amp;C14026</f>
        <v>tdbR00001179 Phe-GAA|5</v>
      </c>
      <c r="B14026" s="4" t="s">
        <v>229</v>
      </c>
      <c r="C14026" s="4" t="s">
        <v>773</v>
      </c>
      <c r="D14026" s="4" t="n">
        <v>5</v>
      </c>
      <c r="E14026" s="17" t="s">
        <v>780</v>
      </c>
      <c r="F14026" s="18" t="s">
        <v>768</v>
      </c>
    </row>
    <row r="14027" customFormat="false" ht="15" hidden="false" customHeight="false" outlineLevel="0" collapsed="false">
      <c r="A14027" s="4" t="str">
        <f aca="false">B14027&amp;"|"&amp;C14027</f>
        <v>tdbR00001179 Phe-GAA|6</v>
      </c>
      <c r="B14027" s="4" t="s">
        <v>229</v>
      </c>
      <c r="C14027" s="4" t="s">
        <v>774</v>
      </c>
      <c r="D14027" s="4" t="n">
        <v>6</v>
      </c>
      <c r="E14027" s="17" t="s">
        <v>777</v>
      </c>
      <c r="F14027" s="18" t="s">
        <v>768</v>
      </c>
    </row>
    <row r="14028" customFormat="false" ht="15" hidden="false" customHeight="false" outlineLevel="0" collapsed="false">
      <c r="A14028" s="4" t="str">
        <f aca="false">B14028&amp;"|"&amp;C14028</f>
        <v>tdbR00001179 Phe-GAA|7</v>
      </c>
      <c r="B14028" s="4" t="s">
        <v>229</v>
      </c>
      <c r="C14028" s="4" t="s">
        <v>775</v>
      </c>
      <c r="D14028" s="4" t="n">
        <v>7</v>
      </c>
      <c r="E14028" s="17" t="s">
        <v>777</v>
      </c>
      <c r="F14028" s="18" t="s">
        <v>768</v>
      </c>
    </row>
    <row r="14029" customFormat="false" ht="15" hidden="false" customHeight="false" outlineLevel="0" collapsed="false">
      <c r="A14029" s="4" t="str">
        <f aca="false">B14029&amp;"|"&amp;C14029</f>
        <v>tdbR00001179 Phe-GAA|8</v>
      </c>
      <c r="B14029" s="4" t="s">
        <v>229</v>
      </c>
      <c r="C14029" s="4" t="s">
        <v>776</v>
      </c>
      <c r="D14029" s="4" t="n">
        <v>8</v>
      </c>
      <c r="E14029" s="3" t="s">
        <v>777</v>
      </c>
      <c r="F14029" s="4" t="s">
        <v>778</v>
      </c>
    </row>
    <row r="14030" customFormat="false" ht="15" hidden="false" customHeight="false" outlineLevel="0" collapsed="false">
      <c r="A14030" s="4" t="str">
        <f aca="false">B14030&amp;"|"&amp;C14030</f>
        <v>tdbR00001179 Phe-GAA|9</v>
      </c>
      <c r="B14030" s="4" t="s">
        <v>229</v>
      </c>
      <c r="C14030" s="4" t="s">
        <v>779</v>
      </c>
      <c r="D14030" s="4" t="n">
        <v>9</v>
      </c>
      <c r="E14030" s="3" t="s">
        <v>780</v>
      </c>
      <c r="F14030" s="4" t="s">
        <v>781</v>
      </c>
    </row>
    <row r="14031" customFormat="false" ht="15" hidden="false" customHeight="false" outlineLevel="0" collapsed="false">
      <c r="A14031" s="4" t="str">
        <f aca="false">B14031&amp;"|"&amp;C14031</f>
        <v>tdbR00001179 Phe-GAA|10</v>
      </c>
      <c r="B14031" s="4" t="s">
        <v>229</v>
      </c>
      <c r="C14031" s="4" t="s">
        <v>782</v>
      </c>
      <c r="D14031" s="4" t="n">
        <v>10</v>
      </c>
      <c r="E14031" s="8" t="s">
        <v>459</v>
      </c>
      <c r="F14031" s="7" t="s">
        <v>783</v>
      </c>
    </row>
    <row r="14032" customFormat="false" ht="15" hidden="false" customHeight="false" outlineLevel="0" collapsed="false">
      <c r="A14032" s="4" t="str">
        <f aca="false">B14032&amp;"|"&amp;C14032</f>
        <v>tdbR00001179 Phe-GAA|11</v>
      </c>
      <c r="B14032" s="4" t="s">
        <v>229</v>
      </c>
      <c r="C14032" s="4" t="s">
        <v>784</v>
      </c>
      <c r="D14032" s="4" t="n">
        <v>11</v>
      </c>
      <c r="E14032" s="8" t="s">
        <v>772</v>
      </c>
      <c r="F14032" s="7" t="s">
        <v>783</v>
      </c>
    </row>
    <row r="14033" customFormat="false" ht="15" hidden="false" customHeight="false" outlineLevel="0" collapsed="false">
      <c r="A14033" s="4" t="str">
        <f aca="false">B14033&amp;"|"&amp;C14033</f>
        <v>tdbR00001179 Phe-GAA|12</v>
      </c>
      <c r="B14033" s="4" t="s">
        <v>229</v>
      </c>
      <c r="C14033" s="4" t="s">
        <v>785</v>
      </c>
      <c r="D14033" s="4" t="n">
        <v>12</v>
      </c>
      <c r="E14033" s="8" t="s">
        <v>777</v>
      </c>
      <c r="F14033" s="7" t="s">
        <v>783</v>
      </c>
    </row>
    <row r="14034" customFormat="false" ht="15" hidden="false" customHeight="false" outlineLevel="0" collapsed="false">
      <c r="A14034" s="4" t="str">
        <f aca="false">B14034&amp;"|"&amp;C14034</f>
        <v>tdbR00001179 Phe-GAA|13</v>
      </c>
      <c r="B14034" s="4" t="s">
        <v>229</v>
      </c>
      <c r="C14034" s="4" t="s">
        <v>786</v>
      </c>
      <c r="D14034" s="4" t="n">
        <v>13</v>
      </c>
      <c r="E14034" s="8" t="s">
        <v>772</v>
      </c>
      <c r="F14034" s="7" t="s">
        <v>783</v>
      </c>
    </row>
    <row r="14035" customFormat="false" ht="15" hidden="false" customHeight="false" outlineLevel="0" collapsed="false">
      <c r="A14035" s="4" t="str">
        <f aca="false">B14035&amp;"|"&amp;C14035</f>
        <v>tdbR00001179 Phe-GAA|14</v>
      </c>
      <c r="B14035" s="4" t="s">
        <v>229</v>
      </c>
      <c r="C14035" s="4" t="s">
        <v>787</v>
      </c>
      <c r="D14035" s="4" t="n">
        <v>14</v>
      </c>
      <c r="E14035" s="19" t="s">
        <v>780</v>
      </c>
      <c r="F14035" s="20" t="s">
        <v>788</v>
      </c>
    </row>
    <row r="14036" customFormat="false" ht="15" hidden="false" customHeight="false" outlineLevel="0" collapsed="false">
      <c r="A14036" s="4" t="str">
        <f aca="false">B14036&amp;"|"&amp;C14036</f>
        <v>tdbR00001179 Phe-GAA|15</v>
      </c>
      <c r="B14036" s="4" t="s">
        <v>229</v>
      </c>
      <c r="C14036" s="4" t="s">
        <v>789</v>
      </c>
      <c r="D14036" s="4" t="n">
        <v>15</v>
      </c>
      <c r="E14036" s="19" t="s">
        <v>459</v>
      </c>
      <c r="F14036" s="20" t="s">
        <v>788</v>
      </c>
    </row>
    <row r="14037" customFormat="false" ht="15" hidden="false" customHeight="false" outlineLevel="0" collapsed="false">
      <c r="A14037" s="4" t="str">
        <f aca="false">B14037&amp;"|"&amp;C14037</f>
        <v>tdbR00001179 Phe-GAA|16</v>
      </c>
      <c r="B14037" s="4" t="s">
        <v>229</v>
      </c>
      <c r="C14037" s="4" t="s">
        <v>790</v>
      </c>
      <c r="D14037" s="4" t="n">
        <v>16</v>
      </c>
      <c r="E14037" s="19" t="s">
        <v>777</v>
      </c>
      <c r="F14037" s="20" t="s">
        <v>788</v>
      </c>
    </row>
    <row r="14038" customFormat="false" ht="15" hidden="false" customHeight="false" outlineLevel="0" collapsed="false">
      <c r="A14038" s="4" t="str">
        <f aca="false">B14038&amp;"|"&amp;C14038</f>
        <v>tdbR00001179 Phe-GAA|17</v>
      </c>
      <c r="B14038" s="4" t="s">
        <v>229</v>
      </c>
      <c r="C14038" s="4" t="s">
        <v>791</v>
      </c>
      <c r="D14038" s="4" t="n">
        <v>17</v>
      </c>
      <c r="E14038" s="19" t="s">
        <v>777</v>
      </c>
      <c r="F14038" s="20" t="s">
        <v>788</v>
      </c>
    </row>
    <row r="14039" customFormat="false" ht="15" hidden="false" customHeight="false" outlineLevel="0" collapsed="false">
      <c r="A14039" s="4" t="str">
        <f aca="false">B14039&amp;"|"&amp;C14039</f>
        <v>tdbR00001179 Phe-GAA|18</v>
      </c>
      <c r="B14039" s="4" t="s">
        <v>229</v>
      </c>
      <c r="C14039" s="4" t="s">
        <v>793</v>
      </c>
      <c r="D14039" s="4" t="n">
        <v>18</v>
      </c>
      <c r="E14039" s="19" t="s">
        <v>459</v>
      </c>
      <c r="F14039" s="20" t="s">
        <v>788</v>
      </c>
    </row>
    <row r="14040" customFormat="false" ht="15" hidden="false" customHeight="false" outlineLevel="0" collapsed="false">
      <c r="A14040" s="4" t="str">
        <f aca="false">B14040&amp;"|"&amp;C14040</f>
        <v>tdbR00001179 Phe-GAA|19</v>
      </c>
      <c r="B14040" s="4" t="s">
        <v>229</v>
      </c>
      <c r="C14040" s="4" t="s">
        <v>794</v>
      </c>
      <c r="D14040" s="4" t="n">
        <v>19</v>
      </c>
      <c r="E14040" s="19" t="s">
        <v>459</v>
      </c>
      <c r="F14040" s="20" t="s">
        <v>788</v>
      </c>
    </row>
    <row r="14041" customFormat="false" ht="15" hidden="false" customHeight="false" outlineLevel="0" collapsed="false">
      <c r="A14041" s="4" t="str">
        <f aca="false">B14041&amp;"|"&amp;C14041</f>
        <v>tdbR00001179 Phe-GAA|20</v>
      </c>
      <c r="B14041" s="4" t="s">
        <v>229</v>
      </c>
      <c r="C14041" s="4" t="s">
        <v>795</v>
      </c>
      <c r="D14041" s="4" t="n">
        <v>20</v>
      </c>
      <c r="E14041" s="19" t="s">
        <v>459</v>
      </c>
      <c r="F14041" s="20" t="s">
        <v>788</v>
      </c>
    </row>
    <row r="14042" customFormat="false" ht="15" hidden="false" customHeight="false" outlineLevel="0" collapsed="false">
      <c r="A14042" s="4" t="str">
        <f aca="false">B14042&amp;"|"&amp;C14042</f>
        <v>tdbR00001179 Phe-GAA|21</v>
      </c>
      <c r="B14042" s="4" t="s">
        <v>229</v>
      </c>
      <c r="C14042" s="4" t="s">
        <v>797</v>
      </c>
      <c r="D14042" s="4" t="n">
        <v>21</v>
      </c>
      <c r="E14042" s="19" t="s">
        <v>780</v>
      </c>
      <c r="F14042" s="20" t="s">
        <v>788</v>
      </c>
    </row>
    <row r="14043" customFormat="false" ht="15" hidden="false" customHeight="false" outlineLevel="0" collapsed="false">
      <c r="A14043" s="4" t="str">
        <f aca="false">B14043&amp;"|"&amp;C14043</f>
        <v>tdbR00001179 Phe-GAA|22</v>
      </c>
      <c r="B14043" s="4" t="s">
        <v>229</v>
      </c>
      <c r="C14043" s="4" t="s">
        <v>798</v>
      </c>
      <c r="D14043" s="4" t="n">
        <v>22</v>
      </c>
      <c r="E14043" s="8" t="s">
        <v>459</v>
      </c>
      <c r="F14043" s="7" t="s">
        <v>783</v>
      </c>
    </row>
    <row r="14044" customFormat="false" ht="15" hidden="false" customHeight="false" outlineLevel="0" collapsed="false">
      <c r="A14044" s="4" t="str">
        <f aca="false">B14044&amp;"|"&amp;C14044</f>
        <v>tdbR00001179 Phe-GAA|23</v>
      </c>
      <c r="B14044" s="4" t="s">
        <v>229</v>
      </c>
      <c r="C14044" s="4" t="s">
        <v>799</v>
      </c>
      <c r="D14044" s="4" t="n">
        <v>23</v>
      </c>
      <c r="E14044" s="8" t="s">
        <v>780</v>
      </c>
      <c r="F14044" s="7" t="s">
        <v>783</v>
      </c>
    </row>
    <row r="14045" customFormat="false" ht="15" hidden="false" customHeight="false" outlineLevel="0" collapsed="false">
      <c r="A14045" s="4" t="str">
        <f aca="false">B14045&amp;"|"&amp;C14045</f>
        <v>tdbR00001179 Phe-GAA|24</v>
      </c>
      <c r="B14045" s="4" t="s">
        <v>229</v>
      </c>
      <c r="C14045" s="4" t="s">
        <v>800</v>
      </c>
      <c r="D14045" s="4" t="n">
        <v>24</v>
      </c>
      <c r="E14045" s="8" t="s">
        <v>459</v>
      </c>
      <c r="F14045" s="7" t="s">
        <v>783</v>
      </c>
    </row>
    <row r="14046" customFormat="false" ht="15" hidden="false" customHeight="false" outlineLevel="0" collapsed="false">
      <c r="A14046" s="4" t="str">
        <f aca="false">B14046&amp;"|"&amp;C14046</f>
        <v>tdbR00001179 Phe-GAA|25</v>
      </c>
      <c r="B14046" s="4" t="s">
        <v>229</v>
      </c>
      <c r="C14046" s="4" t="s">
        <v>801</v>
      </c>
      <c r="D14046" s="4" t="n">
        <v>25</v>
      </c>
      <c r="E14046" s="8" t="s">
        <v>772</v>
      </c>
      <c r="F14046" s="7" t="s">
        <v>783</v>
      </c>
    </row>
    <row r="14047" customFormat="false" ht="15" hidden="false" customHeight="false" outlineLevel="0" collapsed="false">
      <c r="A14047" s="4" t="str">
        <f aca="false">B14047&amp;"|"&amp;C14047</f>
        <v>tdbR00001179 Phe-GAA|26</v>
      </c>
      <c r="B14047" s="4" t="s">
        <v>229</v>
      </c>
      <c r="C14047" s="4" t="s">
        <v>802</v>
      </c>
      <c r="D14047" s="4" t="n">
        <v>26</v>
      </c>
      <c r="E14047" s="3" t="s">
        <v>459</v>
      </c>
      <c r="F14047" s="4" t="s">
        <v>803</v>
      </c>
    </row>
    <row r="14048" customFormat="false" ht="15" hidden="false" customHeight="false" outlineLevel="0" collapsed="false">
      <c r="A14048" s="4" t="str">
        <f aca="false">B14048&amp;"|"&amp;C14048</f>
        <v>tdbR00001179 Phe-GAA|27</v>
      </c>
      <c r="B14048" s="4" t="s">
        <v>229</v>
      </c>
      <c r="C14048" s="4" t="s">
        <v>804</v>
      </c>
      <c r="D14048" s="4" t="n">
        <v>27</v>
      </c>
      <c r="E14048" s="21" t="s">
        <v>772</v>
      </c>
      <c r="F14048" s="22" t="s">
        <v>805</v>
      </c>
    </row>
    <row r="14049" customFormat="false" ht="15" hidden="false" customHeight="false" outlineLevel="0" collapsed="false">
      <c r="A14049" s="4" t="str">
        <f aca="false">B14049&amp;"|"&amp;C14049</f>
        <v>tdbR00001179 Phe-GAA|28</v>
      </c>
      <c r="B14049" s="4" t="s">
        <v>229</v>
      </c>
      <c r="C14049" s="4" t="s">
        <v>806</v>
      </c>
      <c r="D14049" s="4" t="n">
        <v>28</v>
      </c>
      <c r="E14049" s="21" t="s">
        <v>772</v>
      </c>
      <c r="F14049" s="22" t="s">
        <v>805</v>
      </c>
    </row>
    <row r="14050" customFormat="false" ht="15" hidden="false" customHeight="false" outlineLevel="0" collapsed="false">
      <c r="A14050" s="4" t="str">
        <f aca="false">B14050&amp;"|"&amp;C14050</f>
        <v>tdbR00001179 Phe-GAA|29</v>
      </c>
      <c r="B14050" s="4" t="s">
        <v>229</v>
      </c>
      <c r="C14050" s="4" t="s">
        <v>807</v>
      </c>
      <c r="D14050" s="4" t="n">
        <v>29</v>
      </c>
      <c r="E14050" s="21" t="s">
        <v>780</v>
      </c>
      <c r="F14050" s="22" t="s">
        <v>805</v>
      </c>
    </row>
    <row r="14051" customFormat="false" ht="15" hidden="false" customHeight="false" outlineLevel="0" collapsed="false">
      <c r="A14051" s="4" t="str">
        <f aca="false">B14051&amp;"|"&amp;C14051</f>
        <v>tdbR00001179 Phe-GAA|30</v>
      </c>
      <c r="B14051" s="4" t="s">
        <v>229</v>
      </c>
      <c r="C14051" s="4" t="s">
        <v>808</v>
      </c>
      <c r="D14051" s="4" t="n">
        <v>30</v>
      </c>
      <c r="E14051" s="21" t="s">
        <v>459</v>
      </c>
      <c r="F14051" s="22" t="s">
        <v>805</v>
      </c>
    </row>
    <row r="14052" customFormat="false" ht="15" hidden="false" customHeight="false" outlineLevel="0" collapsed="false">
      <c r="A14052" s="4" t="str">
        <f aca="false">B14052&amp;"|"&amp;C14052</f>
        <v>tdbR00001179 Phe-GAA|31</v>
      </c>
      <c r="B14052" s="4" t="s">
        <v>229</v>
      </c>
      <c r="C14052" s="4" t="s">
        <v>809</v>
      </c>
      <c r="D14052" s="4" t="n">
        <v>31</v>
      </c>
      <c r="E14052" s="21" t="s">
        <v>780</v>
      </c>
      <c r="F14052" s="22" t="s">
        <v>805</v>
      </c>
    </row>
    <row r="14053" customFormat="false" ht="15" hidden="false" customHeight="false" outlineLevel="0" collapsed="false">
      <c r="A14053" s="4" t="str">
        <f aca="false">B14053&amp;"|"&amp;C14053</f>
        <v>tdbR00001179 Phe-GAA|32</v>
      </c>
      <c r="B14053" s="4" t="s">
        <v>229</v>
      </c>
      <c r="C14053" s="4" t="s">
        <v>810</v>
      </c>
      <c r="D14053" s="4" t="n">
        <v>32</v>
      </c>
      <c r="E14053" s="19" t="s">
        <v>772</v>
      </c>
      <c r="F14053" s="20" t="s">
        <v>811</v>
      </c>
    </row>
    <row r="14054" customFormat="false" ht="15" hidden="false" customHeight="false" outlineLevel="0" collapsed="false">
      <c r="A14054" s="4" t="str">
        <f aca="false">B14054&amp;"|"&amp;C14054</f>
        <v>tdbR00001179 Phe-GAA|33</v>
      </c>
      <c r="B14054" s="4" t="s">
        <v>229</v>
      </c>
      <c r="C14054" s="4" t="s">
        <v>812</v>
      </c>
      <c r="D14054" s="4" t="n">
        <v>33</v>
      </c>
      <c r="E14054" s="19" t="s">
        <v>777</v>
      </c>
      <c r="F14054" s="20" t="s">
        <v>811</v>
      </c>
    </row>
    <row r="14055" customFormat="false" ht="15" hidden="false" customHeight="false" outlineLevel="0" collapsed="false">
      <c r="A14055" s="4" t="str">
        <f aca="false">B14055&amp;"|"&amp;C14055</f>
        <v>tdbR00001179 Phe-GAA|34</v>
      </c>
      <c r="B14055" s="4" t="s">
        <v>229</v>
      </c>
      <c r="C14055" s="4" t="s">
        <v>813</v>
      </c>
      <c r="D14055" s="4" t="n">
        <v>34</v>
      </c>
      <c r="E14055" s="19" t="s">
        <v>459</v>
      </c>
      <c r="F14055" s="20" t="s">
        <v>811</v>
      </c>
    </row>
    <row r="14056" customFormat="false" ht="15" hidden="false" customHeight="false" outlineLevel="0" collapsed="false">
      <c r="A14056" s="4" t="str">
        <f aca="false">B14056&amp;"|"&amp;C14056</f>
        <v>tdbR00001179 Phe-GAA|35</v>
      </c>
      <c r="B14056" s="4" t="s">
        <v>229</v>
      </c>
      <c r="C14056" s="4" t="s">
        <v>814</v>
      </c>
      <c r="D14056" s="4" t="n">
        <v>35</v>
      </c>
      <c r="E14056" s="19" t="s">
        <v>780</v>
      </c>
      <c r="F14056" s="20" t="s">
        <v>811</v>
      </c>
    </row>
    <row r="14057" customFormat="false" ht="15" hidden="false" customHeight="false" outlineLevel="0" collapsed="false">
      <c r="A14057" s="4" t="str">
        <f aca="false">B14057&amp;"|"&amp;C14057</f>
        <v>tdbR00001179 Phe-GAA|36</v>
      </c>
      <c r="B14057" s="4" t="s">
        <v>229</v>
      </c>
      <c r="C14057" s="4" t="s">
        <v>815</v>
      </c>
      <c r="D14057" s="4" t="n">
        <v>36</v>
      </c>
      <c r="E14057" s="19" t="s">
        <v>780</v>
      </c>
      <c r="F14057" s="20" t="s">
        <v>811</v>
      </c>
    </row>
    <row r="14058" customFormat="false" ht="15" hidden="false" customHeight="false" outlineLevel="0" collapsed="false">
      <c r="A14058" s="4" t="str">
        <f aca="false">B14058&amp;"|"&amp;C14058</f>
        <v>tdbR00001179 Phe-GAA|37</v>
      </c>
      <c r="B14058" s="4" t="s">
        <v>229</v>
      </c>
      <c r="C14058" s="4" t="s">
        <v>816</v>
      </c>
      <c r="D14058" s="4" t="n">
        <v>37</v>
      </c>
      <c r="E14058" s="19" t="s">
        <v>459</v>
      </c>
      <c r="F14058" s="20" t="s">
        <v>811</v>
      </c>
    </row>
    <row r="14059" customFormat="false" ht="15" hidden="false" customHeight="false" outlineLevel="0" collapsed="false">
      <c r="A14059" s="4" t="str">
        <f aca="false">B14059&amp;"|"&amp;C14059</f>
        <v>tdbR00001179 Phe-GAA|38</v>
      </c>
      <c r="B14059" s="4" t="s">
        <v>229</v>
      </c>
      <c r="C14059" s="4" t="s">
        <v>817</v>
      </c>
      <c r="D14059" s="4" t="n">
        <v>38</v>
      </c>
      <c r="E14059" s="19" t="s">
        <v>780</v>
      </c>
      <c r="F14059" s="20" t="s">
        <v>811</v>
      </c>
    </row>
    <row r="14060" customFormat="false" ht="15" hidden="false" customHeight="false" outlineLevel="0" collapsed="false">
      <c r="A14060" s="4" t="str">
        <f aca="false">B14060&amp;"|"&amp;C14060</f>
        <v>tdbR00001179 Phe-GAA|39</v>
      </c>
      <c r="B14060" s="4" t="s">
        <v>229</v>
      </c>
      <c r="C14060" s="4" t="s">
        <v>818</v>
      </c>
      <c r="D14060" s="4" t="n">
        <v>39</v>
      </c>
      <c r="E14060" s="21" t="s">
        <v>777</v>
      </c>
      <c r="F14060" s="22" t="s">
        <v>805</v>
      </c>
    </row>
    <row r="14061" customFormat="false" ht="15" hidden="false" customHeight="false" outlineLevel="0" collapsed="false">
      <c r="A14061" s="4" t="str">
        <f aca="false">B14061&amp;"|"&amp;C14061</f>
        <v>tdbR00001179 Phe-GAA|40</v>
      </c>
      <c r="B14061" s="4" t="s">
        <v>229</v>
      </c>
      <c r="C14061" s="4" t="s">
        <v>819</v>
      </c>
      <c r="D14061" s="4" t="n">
        <v>40</v>
      </c>
      <c r="E14061" s="21" t="s">
        <v>772</v>
      </c>
      <c r="F14061" s="22" t="s">
        <v>805</v>
      </c>
    </row>
    <row r="14062" customFormat="false" ht="15" hidden="false" customHeight="false" outlineLevel="0" collapsed="false">
      <c r="A14062" s="4" t="str">
        <f aca="false">B14062&amp;"|"&amp;C14062</f>
        <v>tdbR00001179 Phe-GAA|41</v>
      </c>
      <c r="B14062" s="4" t="s">
        <v>229</v>
      </c>
      <c r="C14062" s="4" t="s">
        <v>820</v>
      </c>
      <c r="D14062" s="4" t="n">
        <v>41</v>
      </c>
      <c r="E14062" s="21" t="s">
        <v>777</v>
      </c>
      <c r="F14062" s="22" t="s">
        <v>805</v>
      </c>
    </row>
    <row r="14063" customFormat="false" ht="15" hidden="false" customHeight="false" outlineLevel="0" collapsed="false">
      <c r="A14063" s="4" t="str">
        <f aca="false">B14063&amp;"|"&amp;C14063</f>
        <v>tdbR00001179 Phe-GAA|42</v>
      </c>
      <c r="B14063" s="4" t="s">
        <v>229</v>
      </c>
      <c r="C14063" s="4" t="s">
        <v>821</v>
      </c>
      <c r="D14063" s="4" t="n">
        <v>42</v>
      </c>
      <c r="E14063" s="21" t="s">
        <v>459</v>
      </c>
      <c r="F14063" s="22" t="s">
        <v>805</v>
      </c>
    </row>
    <row r="14064" customFormat="false" ht="15" hidden="false" customHeight="false" outlineLevel="0" collapsed="false">
      <c r="A14064" s="4" t="str">
        <f aca="false">B14064&amp;"|"&amp;C14064</f>
        <v>tdbR00001179 Phe-GAA|43</v>
      </c>
      <c r="B14064" s="4" t="s">
        <v>229</v>
      </c>
      <c r="C14064" s="4" t="s">
        <v>822</v>
      </c>
      <c r="D14064" s="4" t="n">
        <v>43</v>
      </c>
      <c r="E14064" s="21" t="s">
        <v>459</v>
      </c>
      <c r="F14064" s="22" t="s">
        <v>805</v>
      </c>
    </row>
    <row r="14065" customFormat="false" ht="15" hidden="false" customHeight="false" outlineLevel="0" collapsed="false">
      <c r="A14065" s="4" t="str">
        <f aca="false">B14065&amp;"|"&amp;C14065</f>
        <v>tdbR00001179 Phe-GAA|44</v>
      </c>
      <c r="B14065" s="4" t="s">
        <v>229</v>
      </c>
      <c r="C14065" s="4" t="s">
        <v>823</v>
      </c>
      <c r="D14065" s="4" t="n">
        <v>44</v>
      </c>
      <c r="E14065" s="19" t="s">
        <v>780</v>
      </c>
      <c r="F14065" s="20" t="s">
        <v>824</v>
      </c>
    </row>
    <row r="14066" customFormat="false" ht="15" hidden="false" customHeight="false" outlineLevel="0" collapsed="false">
      <c r="A14066" s="4" t="str">
        <f aca="false">B14066&amp;"|"&amp;C14066</f>
        <v>tdbR00001179 Phe-GAA|45</v>
      </c>
      <c r="B14066" s="4" t="s">
        <v>229</v>
      </c>
      <c r="C14066" s="4" t="s">
        <v>825</v>
      </c>
      <c r="D14066" s="4" t="n">
        <v>45</v>
      </c>
      <c r="E14066" s="19" t="s">
        <v>459</v>
      </c>
      <c r="F14066" s="20" t="s">
        <v>824</v>
      </c>
    </row>
    <row r="14067" customFormat="false" ht="15" hidden="false" customHeight="false" outlineLevel="0" collapsed="false">
      <c r="A14067" s="4" t="str">
        <f aca="false">B14067&amp;"|"&amp;C14067</f>
        <v>tdbR00001179 Phe-GAA|46</v>
      </c>
      <c r="B14067" s="4" t="s">
        <v>229</v>
      </c>
      <c r="C14067" s="4" t="s">
        <v>826</v>
      </c>
      <c r="D14067" s="4" t="n">
        <v>46</v>
      </c>
      <c r="E14067" s="19" t="s">
        <v>459</v>
      </c>
      <c r="F14067" s="20" t="s">
        <v>824</v>
      </c>
    </row>
    <row r="14068" customFormat="false" ht="15" hidden="false" customHeight="false" outlineLevel="0" collapsed="false">
      <c r="A14068" s="4" t="str">
        <f aca="false">B14068&amp;"|"&amp;C14068</f>
        <v>tdbR00001179 Phe-GAA|47</v>
      </c>
      <c r="B14068" s="4" t="s">
        <v>229</v>
      </c>
      <c r="C14068" s="4" t="s">
        <v>827</v>
      </c>
      <c r="D14068" s="4" t="n">
        <v>47</v>
      </c>
      <c r="E14068" s="19" t="s">
        <v>777</v>
      </c>
      <c r="F14068" s="20" t="s">
        <v>824</v>
      </c>
    </row>
    <row r="14069" customFormat="false" ht="15" hidden="false" customHeight="false" outlineLevel="0" collapsed="false">
      <c r="A14069" s="4" t="str">
        <f aca="false">B14069&amp;"|"&amp;C14069</f>
        <v>tdbR00001179 Phe-GAA|48</v>
      </c>
      <c r="B14069" s="4" t="s">
        <v>229</v>
      </c>
      <c r="C14069" s="4" t="s">
        <v>828</v>
      </c>
      <c r="D14069" s="4" t="n">
        <v>48</v>
      </c>
      <c r="E14069" s="19" t="s">
        <v>772</v>
      </c>
      <c r="F14069" s="20" t="s">
        <v>824</v>
      </c>
    </row>
    <row r="14070" customFormat="false" ht="15" hidden="false" customHeight="false" outlineLevel="0" collapsed="false">
      <c r="A14070" s="4" t="str">
        <f aca="false">B14070&amp;"|"&amp;C14070</f>
        <v>tdbR00001179 Phe-GAA|49</v>
      </c>
      <c r="B14070" s="4" t="s">
        <v>229</v>
      </c>
      <c r="C14070" s="4" t="s">
        <v>829</v>
      </c>
      <c r="D14070" s="4" t="n">
        <v>49</v>
      </c>
      <c r="E14070" s="23" t="s">
        <v>772</v>
      </c>
      <c r="F14070" s="10" t="s">
        <v>830</v>
      </c>
    </row>
    <row r="14071" customFormat="false" ht="15" hidden="false" customHeight="false" outlineLevel="0" collapsed="false">
      <c r="A14071" s="4" t="str">
        <f aca="false">B14071&amp;"|"&amp;C14071</f>
        <v>tdbR00001179 Phe-GAA|50</v>
      </c>
      <c r="B14071" s="4" t="s">
        <v>229</v>
      </c>
      <c r="C14071" s="4" t="s">
        <v>831</v>
      </c>
      <c r="D14071" s="4" t="n">
        <v>50</v>
      </c>
      <c r="E14071" s="23" t="s">
        <v>777</v>
      </c>
      <c r="F14071" s="10" t="s">
        <v>830</v>
      </c>
    </row>
    <row r="14072" customFormat="false" ht="15" hidden="false" customHeight="false" outlineLevel="0" collapsed="false">
      <c r="A14072" s="4" t="str">
        <f aca="false">B14072&amp;"|"&amp;C14072</f>
        <v>tdbR00001179 Phe-GAA|51</v>
      </c>
      <c r="B14072" s="4" t="s">
        <v>229</v>
      </c>
      <c r="C14072" s="4" t="s">
        <v>832</v>
      </c>
      <c r="D14072" s="4" t="n">
        <v>51</v>
      </c>
      <c r="E14072" s="23" t="s">
        <v>459</v>
      </c>
      <c r="F14072" s="10" t="s">
        <v>830</v>
      </c>
    </row>
    <row r="14073" customFormat="false" ht="15" hidden="false" customHeight="false" outlineLevel="0" collapsed="false">
      <c r="A14073" s="4" t="str">
        <f aca="false">B14073&amp;"|"&amp;C14073</f>
        <v>tdbR00001179 Phe-GAA|52</v>
      </c>
      <c r="B14073" s="4" t="s">
        <v>229</v>
      </c>
      <c r="C14073" s="4" t="s">
        <v>833</v>
      </c>
      <c r="D14073" s="4" t="n">
        <v>52</v>
      </c>
      <c r="E14073" s="23" t="s">
        <v>777</v>
      </c>
      <c r="F14073" s="10" t="s">
        <v>830</v>
      </c>
    </row>
    <row r="14074" customFormat="false" ht="15" hidden="false" customHeight="false" outlineLevel="0" collapsed="false">
      <c r="A14074" s="4" t="str">
        <f aca="false">B14074&amp;"|"&amp;C14074</f>
        <v>tdbR00001179 Phe-GAA|53</v>
      </c>
      <c r="B14074" s="4" t="s">
        <v>229</v>
      </c>
      <c r="C14074" s="4" t="s">
        <v>834</v>
      </c>
      <c r="D14074" s="4" t="n">
        <v>53</v>
      </c>
      <c r="E14074" s="23" t="s">
        <v>459</v>
      </c>
      <c r="F14074" s="10" t="s">
        <v>830</v>
      </c>
    </row>
    <row r="14075" customFormat="false" ht="15" hidden="false" customHeight="false" outlineLevel="0" collapsed="false">
      <c r="A14075" s="4" t="str">
        <f aca="false">B14075&amp;"|"&amp;C14075</f>
        <v>tdbR00001179 Phe-GAA|54</v>
      </c>
      <c r="B14075" s="4" t="s">
        <v>229</v>
      </c>
      <c r="C14075" s="4" t="s">
        <v>835</v>
      </c>
      <c r="D14075" s="4" t="n">
        <v>54</v>
      </c>
      <c r="E14075" s="19" t="s">
        <v>777</v>
      </c>
      <c r="F14075" s="20" t="s">
        <v>836</v>
      </c>
    </row>
    <row r="14076" customFormat="false" ht="15" hidden="false" customHeight="false" outlineLevel="0" collapsed="false">
      <c r="A14076" s="4" t="str">
        <f aca="false">B14076&amp;"|"&amp;C14076</f>
        <v>tdbR00001179 Phe-GAA|55</v>
      </c>
      <c r="B14076" s="4" t="s">
        <v>229</v>
      </c>
      <c r="C14076" s="4" t="s">
        <v>837</v>
      </c>
      <c r="D14076" s="4" t="n">
        <v>55</v>
      </c>
      <c r="E14076" s="19" t="s">
        <v>777</v>
      </c>
      <c r="F14076" s="20" t="s">
        <v>836</v>
      </c>
    </row>
    <row r="14077" customFormat="false" ht="15" hidden="false" customHeight="false" outlineLevel="0" collapsed="false">
      <c r="A14077" s="4" t="str">
        <f aca="false">B14077&amp;"|"&amp;C14077</f>
        <v>tdbR00001179 Phe-GAA|56</v>
      </c>
      <c r="B14077" s="4" t="s">
        <v>229</v>
      </c>
      <c r="C14077" s="4" t="s">
        <v>838</v>
      </c>
      <c r="D14077" s="4" t="n">
        <v>56</v>
      </c>
      <c r="E14077" s="19" t="s">
        <v>772</v>
      </c>
      <c r="F14077" s="20" t="s">
        <v>836</v>
      </c>
    </row>
    <row r="14078" customFormat="false" ht="15" hidden="false" customHeight="false" outlineLevel="0" collapsed="false">
      <c r="A14078" s="4" t="str">
        <f aca="false">B14078&amp;"|"&amp;C14078</f>
        <v>tdbR00001179 Phe-GAA|57</v>
      </c>
      <c r="B14078" s="4" t="s">
        <v>229</v>
      </c>
      <c r="C14078" s="4" t="s">
        <v>839</v>
      </c>
      <c r="D14078" s="4" t="n">
        <v>57</v>
      </c>
      <c r="E14078" s="19" t="s">
        <v>459</v>
      </c>
      <c r="F14078" s="20" t="s">
        <v>836</v>
      </c>
    </row>
    <row r="14079" customFormat="false" ht="15" hidden="false" customHeight="false" outlineLevel="0" collapsed="false">
      <c r="A14079" s="4" t="str">
        <f aca="false">B14079&amp;"|"&amp;C14079</f>
        <v>tdbR00001179 Phe-GAA|58</v>
      </c>
      <c r="B14079" s="4" t="s">
        <v>229</v>
      </c>
      <c r="C14079" s="4" t="s">
        <v>840</v>
      </c>
      <c r="D14079" s="4" t="n">
        <v>58</v>
      </c>
      <c r="E14079" s="19" t="s">
        <v>780</v>
      </c>
      <c r="F14079" s="20" t="s">
        <v>836</v>
      </c>
    </row>
    <row r="14080" customFormat="false" ht="15" hidden="false" customHeight="false" outlineLevel="0" collapsed="false">
      <c r="A14080" s="4" t="str">
        <f aca="false">B14080&amp;"|"&amp;C14080</f>
        <v>tdbR00001179 Phe-GAA|59</v>
      </c>
      <c r="B14080" s="4" t="s">
        <v>229</v>
      </c>
      <c r="C14080" s="4" t="s">
        <v>841</v>
      </c>
      <c r="D14080" s="4" t="n">
        <v>59</v>
      </c>
      <c r="E14080" s="19" t="s">
        <v>777</v>
      </c>
      <c r="F14080" s="20" t="s">
        <v>836</v>
      </c>
    </row>
    <row r="14081" customFormat="false" ht="15" hidden="false" customHeight="false" outlineLevel="0" collapsed="false">
      <c r="A14081" s="4" t="str">
        <f aca="false">B14081&amp;"|"&amp;C14081</f>
        <v>tdbR00001179 Phe-GAA|60</v>
      </c>
      <c r="B14081" s="4" t="s">
        <v>229</v>
      </c>
      <c r="C14081" s="4" t="s">
        <v>842</v>
      </c>
      <c r="D14081" s="4" t="n">
        <v>60</v>
      </c>
      <c r="E14081" s="19" t="s">
        <v>772</v>
      </c>
      <c r="F14081" s="20" t="s">
        <v>836</v>
      </c>
    </row>
    <row r="14082" customFormat="false" ht="15" hidden="false" customHeight="false" outlineLevel="0" collapsed="false">
      <c r="A14082" s="4" t="str">
        <f aca="false">B14082&amp;"|"&amp;C14082</f>
        <v>tdbR00001179 Phe-GAA|61</v>
      </c>
      <c r="B14082" s="4" t="s">
        <v>229</v>
      </c>
      <c r="C14082" s="4" t="s">
        <v>843</v>
      </c>
      <c r="D14082" s="4" t="n">
        <v>61</v>
      </c>
      <c r="E14082" s="23" t="s">
        <v>772</v>
      </c>
      <c r="F14082" s="10" t="s">
        <v>830</v>
      </c>
    </row>
    <row r="14083" customFormat="false" ht="15" hidden="false" customHeight="false" outlineLevel="0" collapsed="false">
      <c r="A14083" s="4" t="str">
        <f aca="false">B14083&amp;"|"&amp;C14083</f>
        <v>tdbR00001179 Phe-GAA|62</v>
      </c>
      <c r="B14083" s="4" t="s">
        <v>229</v>
      </c>
      <c r="C14083" s="4" t="s">
        <v>844</v>
      </c>
      <c r="D14083" s="4" t="n">
        <v>62</v>
      </c>
      <c r="E14083" s="23" t="s">
        <v>780</v>
      </c>
      <c r="F14083" s="10" t="s">
        <v>830</v>
      </c>
    </row>
    <row r="14084" customFormat="false" ht="15" hidden="false" customHeight="false" outlineLevel="0" collapsed="false">
      <c r="A14084" s="4" t="str">
        <f aca="false">B14084&amp;"|"&amp;C14084</f>
        <v>tdbR00001179 Phe-GAA|63</v>
      </c>
      <c r="B14084" s="4" t="s">
        <v>229</v>
      </c>
      <c r="C14084" s="4" t="s">
        <v>845</v>
      </c>
      <c r="D14084" s="4" t="n">
        <v>63</v>
      </c>
      <c r="E14084" s="23" t="s">
        <v>772</v>
      </c>
      <c r="F14084" s="10" t="s">
        <v>830</v>
      </c>
    </row>
    <row r="14085" customFormat="false" ht="15" hidden="false" customHeight="false" outlineLevel="0" collapsed="false">
      <c r="A14085" s="4" t="str">
        <f aca="false">B14085&amp;"|"&amp;C14085</f>
        <v>tdbR00001179 Phe-GAA|64</v>
      </c>
      <c r="B14085" s="4" t="s">
        <v>229</v>
      </c>
      <c r="C14085" s="4" t="s">
        <v>846</v>
      </c>
      <c r="D14085" s="4" t="n">
        <v>64</v>
      </c>
      <c r="E14085" s="23" t="s">
        <v>780</v>
      </c>
      <c r="F14085" s="10" t="s">
        <v>830</v>
      </c>
    </row>
    <row r="14086" customFormat="false" ht="15" hidden="false" customHeight="false" outlineLevel="0" collapsed="false">
      <c r="A14086" s="4" t="str">
        <f aca="false">B14086&amp;"|"&amp;C14086</f>
        <v>tdbR00001179 Phe-GAA|65</v>
      </c>
      <c r="B14086" s="4" t="s">
        <v>229</v>
      </c>
      <c r="C14086" s="4" t="s">
        <v>847</v>
      </c>
      <c r="D14086" s="4" t="n">
        <v>65</v>
      </c>
      <c r="E14086" s="23" t="s">
        <v>459</v>
      </c>
      <c r="F14086" s="10" t="s">
        <v>830</v>
      </c>
    </row>
    <row r="14087" customFormat="false" ht="15" hidden="false" customHeight="false" outlineLevel="0" collapsed="false">
      <c r="A14087" s="4" t="str">
        <f aca="false">B14087&amp;"|"&amp;C14087</f>
        <v>tdbR00001179 Phe-GAA|66</v>
      </c>
      <c r="B14087" s="4" t="s">
        <v>229</v>
      </c>
      <c r="C14087" s="4" t="s">
        <v>848</v>
      </c>
      <c r="D14087" s="4" t="n">
        <v>66</v>
      </c>
      <c r="E14087" s="17" t="s">
        <v>780</v>
      </c>
      <c r="F14087" s="18" t="s">
        <v>768</v>
      </c>
    </row>
    <row r="14088" customFormat="false" ht="15" hidden="false" customHeight="false" outlineLevel="0" collapsed="false">
      <c r="A14088" s="4" t="str">
        <f aca="false">B14088&amp;"|"&amp;C14088</f>
        <v>tdbR00001179 Phe-GAA|67</v>
      </c>
      <c r="B14088" s="4" t="s">
        <v>229</v>
      </c>
      <c r="C14088" s="4" t="s">
        <v>849</v>
      </c>
      <c r="D14088" s="4" t="n">
        <v>67</v>
      </c>
      <c r="E14088" s="17" t="s">
        <v>780</v>
      </c>
      <c r="F14088" s="18" t="s">
        <v>768</v>
      </c>
    </row>
    <row r="14089" customFormat="false" ht="15" hidden="false" customHeight="false" outlineLevel="0" collapsed="false">
      <c r="A14089" s="4" t="str">
        <f aca="false">B14089&amp;"|"&amp;C14089</f>
        <v>tdbR00001179 Phe-GAA|68</v>
      </c>
      <c r="B14089" s="4" t="s">
        <v>229</v>
      </c>
      <c r="C14089" s="4" t="s">
        <v>850</v>
      </c>
      <c r="D14089" s="4" t="n">
        <v>68</v>
      </c>
      <c r="E14089" s="17" t="s">
        <v>777</v>
      </c>
      <c r="F14089" s="18" t="s">
        <v>768</v>
      </c>
    </row>
    <row r="14090" customFormat="false" ht="15" hidden="false" customHeight="false" outlineLevel="0" collapsed="false">
      <c r="A14090" s="4" t="str">
        <f aca="false">B14090&amp;"|"&amp;C14090</f>
        <v>tdbR00001179 Phe-GAA|69</v>
      </c>
      <c r="B14090" s="4" t="s">
        <v>229</v>
      </c>
      <c r="C14090" s="4" t="s">
        <v>851</v>
      </c>
      <c r="D14090" s="4" t="n">
        <v>69</v>
      </c>
      <c r="E14090" s="17" t="s">
        <v>777</v>
      </c>
      <c r="F14090" s="18" t="s">
        <v>768</v>
      </c>
    </row>
    <row r="14091" customFormat="false" ht="15" hidden="false" customHeight="false" outlineLevel="0" collapsed="false">
      <c r="A14091" s="4" t="str">
        <f aca="false">B14091&amp;"|"&amp;C14091</f>
        <v>tdbR00001179 Phe-GAA|70</v>
      </c>
      <c r="B14091" s="4" t="s">
        <v>229</v>
      </c>
      <c r="C14091" s="4" t="s">
        <v>852</v>
      </c>
      <c r="D14091" s="4" t="n">
        <v>70</v>
      </c>
      <c r="E14091" s="17" t="s">
        <v>772</v>
      </c>
      <c r="F14091" s="18" t="s">
        <v>768</v>
      </c>
    </row>
    <row r="14092" customFormat="false" ht="15" hidden="false" customHeight="false" outlineLevel="0" collapsed="false">
      <c r="A14092" s="4" t="str">
        <f aca="false">B14092&amp;"|"&amp;C14092</f>
        <v>tdbR00001179 Phe-GAA|71</v>
      </c>
      <c r="B14092" s="4" t="s">
        <v>229</v>
      </c>
      <c r="C14092" s="4" t="s">
        <v>853</v>
      </c>
      <c r="D14092" s="4" t="n">
        <v>71</v>
      </c>
      <c r="E14092" s="17" t="s">
        <v>459</v>
      </c>
      <c r="F14092" s="18" t="s">
        <v>768</v>
      </c>
    </row>
    <row r="14093" customFormat="false" ht="15" hidden="false" customHeight="false" outlineLevel="0" collapsed="false">
      <c r="A14093" s="4" t="str">
        <f aca="false">B14093&amp;"|"&amp;C14093</f>
        <v>tdbR00001179 Phe-GAA|72</v>
      </c>
      <c r="B14093" s="4" t="s">
        <v>229</v>
      </c>
      <c r="C14093" s="4" t="s">
        <v>854</v>
      </c>
      <c r="D14093" s="4" t="n">
        <v>72</v>
      </c>
      <c r="E14093" s="17" t="s">
        <v>772</v>
      </c>
      <c r="F14093" s="18" t="s">
        <v>768</v>
      </c>
    </row>
    <row r="14094" customFormat="false" ht="15" hidden="false" customHeight="false" outlineLevel="0" collapsed="false">
      <c r="A14094" s="4" t="str">
        <f aca="false">B14094&amp;"|"&amp;C14094</f>
        <v>tdbR00001185 Thr-AGU|1</v>
      </c>
      <c r="B14094" s="4" t="s">
        <v>230</v>
      </c>
      <c r="C14094" s="4" t="s">
        <v>767</v>
      </c>
      <c r="D14094" s="4" t="n">
        <v>1</v>
      </c>
      <c r="E14094" s="17" t="s">
        <v>459</v>
      </c>
      <c r="F14094" s="18" t="s">
        <v>768</v>
      </c>
    </row>
    <row r="14095" customFormat="false" ht="15" hidden="false" customHeight="false" outlineLevel="0" collapsed="false">
      <c r="A14095" s="4" t="str">
        <f aca="false">B14095&amp;"|"&amp;C14095</f>
        <v>tdbR00001185 Thr-AGU|2</v>
      </c>
      <c r="B14095" s="4" t="s">
        <v>230</v>
      </c>
      <c r="C14095" s="4" t="s">
        <v>769</v>
      </c>
      <c r="D14095" s="4" t="n">
        <v>2</v>
      </c>
      <c r="E14095" s="17" t="s">
        <v>772</v>
      </c>
      <c r="F14095" s="18" t="s">
        <v>768</v>
      </c>
    </row>
    <row r="14096" customFormat="false" ht="15" hidden="false" customHeight="false" outlineLevel="0" collapsed="false">
      <c r="A14096" s="4" t="str">
        <f aca="false">B14096&amp;"|"&amp;C14096</f>
        <v>tdbR00001185 Thr-AGU|3</v>
      </c>
      <c r="B14096" s="4" t="s">
        <v>230</v>
      </c>
      <c r="C14096" s="4" t="s">
        <v>770</v>
      </c>
      <c r="D14096" s="4" t="n">
        <v>3</v>
      </c>
      <c r="E14096" s="17" t="s">
        <v>777</v>
      </c>
      <c r="F14096" s="18" t="s">
        <v>768</v>
      </c>
    </row>
    <row r="14097" customFormat="false" ht="15" hidden="false" customHeight="false" outlineLevel="0" collapsed="false">
      <c r="A14097" s="4" t="str">
        <f aca="false">B14097&amp;"|"&amp;C14097</f>
        <v>tdbR00001185 Thr-AGU|4</v>
      </c>
      <c r="B14097" s="4" t="s">
        <v>230</v>
      </c>
      <c r="C14097" s="4" t="s">
        <v>771</v>
      </c>
      <c r="D14097" s="4" t="n">
        <v>4</v>
      </c>
      <c r="E14097" s="17" t="s">
        <v>777</v>
      </c>
      <c r="F14097" s="18" t="s">
        <v>768</v>
      </c>
    </row>
    <row r="14098" customFormat="false" ht="15" hidden="false" customHeight="false" outlineLevel="0" collapsed="false">
      <c r="A14098" s="4" t="str">
        <f aca="false">B14098&amp;"|"&amp;C14098</f>
        <v>tdbR00001185 Thr-AGU|5</v>
      </c>
      <c r="B14098" s="4" t="s">
        <v>230</v>
      </c>
      <c r="C14098" s="4" t="s">
        <v>773</v>
      </c>
      <c r="D14098" s="4" t="n">
        <v>5</v>
      </c>
      <c r="E14098" s="17" t="s">
        <v>772</v>
      </c>
      <c r="F14098" s="18" t="s">
        <v>768</v>
      </c>
    </row>
    <row r="14099" customFormat="false" ht="15" hidden="false" customHeight="false" outlineLevel="0" collapsed="false">
      <c r="A14099" s="4" t="str">
        <f aca="false">B14099&amp;"|"&amp;C14099</f>
        <v>tdbR00001185 Thr-AGU|6</v>
      </c>
      <c r="B14099" s="4" t="s">
        <v>230</v>
      </c>
      <c r="C14099" s="4" t="s">
        <v>774</v>
      </c>
      <c r="D14099" s="4" t="n">
        <v>6</v>
      </c>
      <c r="E14099" s="17" t="s">
        <v>777</v>
      </c>
      <c r="F14099" s="18" t="s">
        <v>768</v>
      </c>
    </row>
    <row r="14100" customFormat="false" ht="15" hidden="false" customHeight="false" outlineLevel="0" collapsed="false">
      <c r="A14100" s="4" t="str">
        <f aca="false">B14100&amp;"|"&amp;C14100</f>
        <v>tdbR00001185 Thr-AGU|7</v>
      </c>
      <c r="B14100" s="4" t="s">
        <v>230</v>
      </c>
      <c r="C14100" s="4" t="s">
        <v>775</v>
      </c>
      <c r="D14100" s="4" t="n">
        <v>7</v>
      </c>
      <c r="E14100" s="17" t="s">
        <v>780</v>
      </c>
      <c r="F14100" s="18" t="s">
        <v>768</v>
      </c>
    </row>
    <row r="14101" customFormat="false" ht="15" hidden="false" customHeight="false" outlineLevel="0" collapsed="false">
      <c r="A14101" s="4" t="str">
        <f aca="false">B14101&amp;"|"&amp;C14101</f>
        <v>tdbR00001185 Thr-AGU|8</v>
      </c>
      <c r="B14101" s="4" t="s">
        <v>230</v>
      </c>
      <c r="C14101" s="4" t="s">
        <v>776</v>
      </c>
      <c r="D14101" s="4" t="n">
        <v>8</v>
      </c>
      <c r="E14101" s="3" t="s">
        <v>777</v>
      </c>
      <c r="F14101" s="4" t="s">
        <v>778</v>
      </c>
    </row>
    <row r="14102" customFormat="false" ht="15" hidden="false" customHeight="false" outlineLevel="0" collapsed="false">
      <c r="A14102" s="4" t="str">
        <f aca="false">B14102&amp;"|"&amp;C14102</f>
        <v>tdbR00001185 Thr-AGU|9</v>
      </c>
      <c r="B14102" s="4" t="s">
        <v>230</v>
      </c>
      <c r="C14102" s="4" t="s">
        <v>779</v>
      </c>
      <c r="D14102" s="4" t="n">
        <v>9</v>
      </c>
      <c r="E14102" s="3" t="s">
        <v>459</v>
      </c>
      <c r="F14102" s="4" t="s">
        <v>781</v>
      </c>
    </row>
    <row r="14103" customFormat="false" ht="15" hidden="false" customHeight="false" outlineLevel="0" collapsed="false">
      <c r="A14103" s="4" t="str">
        <f aca="false">B14103&amp;"|"&amp;C14103</f>
        <v>tdbR00001185 Thr-AGU|10</v>
      </c>
      <c r="B14103" s="4" t="s">
        <v>230</v>
      </c>
      <c r="C14103" s="4" t="s">
        <v>782</v>
      </c>
      <c r="D14103" s="4" t="n">
        <v>10</v>
      </c>
      <c r="E14103" s="8" t="s">
        <v>459</v>
      </c>
      <c r="F14103" s="7" t="s">
        <v>783</v>
      </c>
    </row>
    <row r="14104" customFormat="false" ht="15" hidden="false" customHeight="false" outlineLevel="0" collapsed="false">
      <c r="A14104" s="4" t="str">
        <f aca="false">B14104&amp;"|"&amp;C14104</f>
        <v>tdbR00001185 Thr-AGU|11</v>
      </c>
      <c r="B14104" s="4" t="s">
        <v>230</v>
      </c>
      <c r="C14104" s="4" t="s">
        <v>784</v>
      </c>
      <c r="D14104" s="4" t="n">
        <v>11</v>
      </c>
      <c r="E14104" s="8" t="s">
        <v>772</v>
      </c>
      <c r="F14104" s="7" t="s">
        <v>783</v>
      </c>
    </row>
    <row r="14105" customFormat="false" ht="15" hidden="false" customHeight="false" outlineLevel="0" collapsed="false">
      <c r="A14105" s="4" t="str">
        <f aca="false">B14105&amp;"|"&amp;C14105</f>
        <v>tdbR00001185 Thr-AGU|12</v>
      </c>
      <c r="B14105" s="4" t="s">
        <v>230</v>
      </c>
      <c r="C14105" s="4" t="s">
        <v>785</v>
      </c>
      <c r="D14105" s="4" t="n">
        <v>12</v>
      </c>
      <c r="E14105" s="8" t="s">
        <v>772</v>
      </c>
      <c r="F14105" s="7" t="s">
        <v>783</v>
      </c>
    </row>
    <row r="14106" customFormat="false" ht="15" hidden="false" customHeight="false" outlineLevel="0" collapsed="false">
      <c r="A14106" s="4" t="str">
        <f aca="false">B14106&amp;"|"&amp;C14106</f>
        <v>tdbR00001185 Thr-AGU|13</v>
      </c>
      <c r="B14106" s="4" t="s">
        <v>230</v>
      </c>
      <c r="C14106" s="4" t="s">
        <v>786</v>
      </c>
      <c r="D14106" s="4" t="n">
        <v>13</v>
      </c>
      <c r="E14106" s="8" t="s">
        <v>780</v>
      </c>
      <c r="F14106" s="7" t="s">
        <v>783</v>
      </c>
    </row>
    <row r="14107" customFormat="false" ht="15" hidden="false" customHeight="false" outlineLevel="0" collapsed="false">
      <c r="A14107" s="4" t="str">
        <f aca="false">B14107&amp;"|"&amp;C14107</f>
        <v>tdbR00001185 Thr-AGU|14</v>
      </c>
      <c r="B14107" s="4" t="s">
        <v>230</v>
      </c>
      <c r="C14107" s="4" t="s">
        <v>787</v>
      </c>
      <c r="D14107" s="4" t="n">
        <v>14</v>
      </c>
      <c r="E14107" s="19" t="s">
        <v>780</v>
      </c>
      <c r="F14107" s="20" t="s">
        <v>788</v>
      </c>
    </row>
    <row r="14108" customFormat="false" ht="15" hidden="false" customHeight="false" outlineLevel="0" collapsed="false">
      <c r="A14108" s="4" t="str">
        <f aca="false">B14108&amp;"|"&amp;C14108</f>
        <v>tdbR00001185 Thr-AGU|15</v>
      </c>
      <c r="B14108" s="4" t="s">
        <v>230</v>
      </c>
      <c r="C14108" s="4" t="s">
        <v>789</v>
      </c>
      <c r="D14108" s="4" t="n">
        <v>15</v>
      </c>
      <c r="E14108" s="19" t="s">
        <v>459</v>
      </c>
      <c r="F14108" s="20" t="s">
        <v>788</v>
      </c>
    </row>
    <row r="14109" customFormat="false" ht="15" hidden="false" customHeight="false" outlineLevel="0" collapsed="false">
      <c r="A14109" s="4" t="str">
        <f aca="false">B14109&amp;"|"&amp;C14109</f>
        <v>tdbR00001185 Thr-AGU|16</v>
      </c>
      <c r="B14109" s="4" t="s">
        <v>230</v>
      </c>
      <c r="C14109" s="4" t="s">
        <v>790</v>
      </c>
      <c r="D14109" s="4" t="n">
        <v>16</v>
      </c>
      <c r="E14109" s="19" t="s">
        <v>777</v>
      </c>
      <c r="F14109" s="20" t="s">
        <v>788</v>
      </c>
    </row>
    <row r="14110" customFormat="false" ht="15" hidden="false" customHeight="false" outlineLevel="0" collapsed="false">
      <c r="A14110" s="4" t="str">
        <f aca="false">B14110&amp;"|"&amp;C14110</f>
        <v>tdbR00001185 Thr-AGU|17</v>
      </c>
      <c r="B14110" s="4" t="s">
        <v>230</v>
      </c>
      <c r="C14110" s="4" t="s">
        <v>791</v>
      </c>
      <c r="D14110" s="4" t="n">
        <v>17</v>
      </c>
      <c r="E14110" s="19" t="s">
        <v>777</v>
      </c>
      <c r="F14110" s="20" t="s">
        <v>788</v>
      </c>
    </row>
    <row r="14111" customFormat="false" ht="15" hidden="false" customHeight="false" outlineLevel="0" collapsed="false">
      <c r="A14111" s="4" t="str">
        <f aca="false">B14111&amp;"|"&amp;C14111</f>
        <v>tdbR00001185 Thr-AGU|18</v>
      </c>
      <c r="B14111" s="4" t="s">
        <v>230</v>
      </c>
      <c r="C14111" s="4" t="s">
        <v>793</v>
      </c>
      <c r="D14111" s="4" t="n">
        <v>18</v>
      </c>
      <c r="E14111" s="19" t="s">
        <v>459</v>
      </c>
      <c r="F14111" s="20" t="s">
        <v>788</v>
      </c>
    </row>
    <row r="14112" customFormat="false" ht="15" hidden="false" customHeight="false" outlineLevel="0" collapsed="false">
      <c r="A14112" s="4" t="str">
        <f aca="false">B14112&amp;"|"&amp;C14112</f>
        <v>tdbR00001185 Thr-AGU|19</v>
      </c>
      <c r="B14112" s="4" t="s">
        <v>230</v>
      </c>
      <c r="C14112" s="4" t="s">
        <v>794</v>
      </c>
      <c r="D14112" s="4" t="n">
        <v>19</v>
      </c>
      <c r="E14112" s="19" t="s">
        <v>459</v>
      </c>
      <c r="F14112" s="20" t="s">
        <v>788</v>
      </c>
    </row>
    <row r="14113" customFormat="false" ht="15" hidden="false" customHeight="false" outlineLevel="0" collapsed="false">
      <c r="A14113" s="4" t="str">
        <f aca="false">B14113&amp;"|"&amp;C14113</f>
        <v>tdbR00001185 Thr-AGU|20</v>
      </c>
      <c r="B14113" s="4" t="s">
        <v>230</v>
      </c>
      <c r="C14113" s="4" t="s">
        <v>795</v>
      </c>
      <c r="D14113" s="4" t="n">
        <v>20</v>
      </c>
      <c r="E14113" s="19" t="s">
        <v>777</v>
      </c>
      <c r="F14113" s="20" t="s">
        <v>788</v>
      </c>
    </row>
    <row r="14114" customFormat="false" ht="15" hidden="false" customHeight="false" outlineLevel="0" collapsed="false">
      <c r="A14114" s="4" t="str">
        <f aca="false">B14114&amp;"|"&amp;C14114</f>
        <v>tdbR00001185 Thr-AGU|21</v>
      </c>
      <c r="B14114" s="4" t="s">
        <v>230</v>
      </c>
      <c r="C14114" s="4" t="s">
        <v>797</v>
      </c>
      <c r="D14114" s="4" t="n">
        <v>21</v>
      </c>
      <c r="E14114" s="19" t="s">
        <v>780</v>
      </c>
      <c r="F14114" s="20" t="s">
        <v>788</v>
      </c>
    </row>
    <row r="14115" customFormat="false" ht="15" hidden="false" customHeight="false" outlineLevel="0" collapsed="false">
      <c r="A14115" s="4" t="str">
        <f aca="false">B14115&amp;"|"&amp;C14115</f>
        <v>tdbR00001185 Thr-AGU|22</v>
      </c>
      <c r="B14115" s="4" t="s">
        <v>230</v>
      </c>
      <c r="C14115" s="4" t="s">
        <v>798</v>
      </c>
      <c r="D14115" s="4" t="n">
        <v>22</v>
      </c>
      <c r="E14115" s="8" t="s">
        <v>780</v>
      </c>
      <c r="F14115" s="7" t="s">
        <v>783</v>
      </c>
    </row>
    <row r="14116" customFormat="false" ht="15" hidden="false" customHeight="false" outlineLevel="0" collapsed="false">
      <c r="A14116" s="4" t="str">
        <f aca="false">B14116&amp;"|"&amp;C14116</f>
        <v>tdbR00001185 Thr-AGU|23</v>
      </c>
      <c r="B14116" s="4" t="s">
        <v>230</v>
      </c>
      <c r="C14116" s="4" t="s">
        <v>799</v>
      </c>
      <c r="D14116" s="4" t="n">
        <v>23</v>
      </c>
      <c r="E14116" s="8" t="s">
        <v>459</v>
      </c>
      <c r="F14116" s="7" t="s">
        <v>783</v>
      </c>
    </row>
    <row r="14117" customFormat="false" ht="15" hidden="false" customHeight="false" outlineLevel="0" collapsed="false">
      <c r="A14117" s="4" t="str">
        <f aca="false">B14117&amp;"|"&amp;C14117</f>
        <v>tdbR00001185 Thr-AGU|24</v>
      </c>
      <c r="B14117" s="4" t="s">
        <v>230</v>
      </c>
      <c r="C14117" s="4" t="s">
        <v>800</v>
      </c>
      <c r="D14117" s="4" t="n">
        <v>24</v>
      </c>
      <c r="E14117" s="8" t="s">
        <v>459</v>
      </c>
      <c r="F14117" s="7" t="s">
        <v>783</v>
      </c>
    </row>
    <row r="14118" customFormat="false" ht="15" hidden="false" customHeight="false" outlineLevel="0" collapsed="false">
      <c r="A14118" s="4" t="str">
        <f aca="false">B14118&amp;"|"&amp;C14118</f>
        <v>tdbR00001185 Thr-AGU|25</v>
      </c>
      <c r="B14118" s="4" t="s">
        <v>230</v>
      </c>
      <c r="C14118" s="4" t="s">
        <v>801</v>
      </c>
      <c r="D14118" s="4" t="n">
        <v>25</v>
      </c>
      <c r="E14118" s="8" t="s">
        <v>772</v>
      </c>
      <c r="F14118" s="7" t="s">
        <v>783</v>
      </c>
    </row>
    <row r="14119" customFormat="false" ht="15" hidden="false" customHeight="false" outlineLevel="0" collapsed="false">
      <c r="A14119" s="4" t="str">
        <f aca="false">B14119&amp;"|"&amp;C14119</f>
        <v>tdbR00001185 Thr-AGU|26</v>
      </c>
      <c r="B14119" s="4" t="s">
        <v>230</v>
      </c>
      <c r="C14119" s="4" t="s">
        <v>802</v>
      </c>
      <c r="D14119" s="4" t="n">
        <v>26</v>
      </c>
      <c r="E14119" s="3" t="s">
        <v>459</v>
      </c>
      <c r="F14119" s="4" t="s">
        <v>803</v>
      </c>
    </row>
    <row r="14120" customFormat="false" ht="15" hidden="false" customHeight="false" outlineLevel="0" collapsed="false">
      <c r="A14120" s="4" t="str">
        <f aca="false">B14120&amp;"|"&amp;C14120</f>
        <v>tdbR00001185 Thr-AGU|27</v>
      </c>
      <c r="B14120" s="4" t="s">
        <v>230</v>
      </c>
      <c r="C14120" s="4" t="s">
        <v>804</v>
      </c>
      <c r="D14120" s="4" t="n">
        <v>27</v>
      </c>
      <c r="E14120" s="21" t="s">
        <v>772</v>
      </c>
      <c r="F14120" s="22" t="s">
        <v>805</v>
      </c>
    </row>
    <row r="14121" customFormat="false" ht="15" hidden="false" customHeight="false" outlineLevel="0" collapsed="false">
      <c r="A14121" s="4" t="str">
        <f aca="false">B14121&amp;"|"&amp;C14121</f>
        <v>tdbR00001185 Thr-AGU|28</v>
      </c>
      <c r="B14121" s="4" t="s">
        <v>230</v>
      </c>
      <c r="C14121" s="4" t="s">
        <v>806</v>
      </c>
      <c r="D14121" s="4" t="n">
        <v>28</v>
      </c>
      <c r="E14121" s="21" t="s">
        <v>772</v>
      </c>
      <c r="F14121" s="22" t="s">
        <v>805</v>
      </c>
    </row>
    <row r="14122" customFormat="false" ht="15" hidden="false" customHeight="false" outlineLevel="0" collapsed="false">
      <c r="A14122" s="4" t="str">
        <f aca="false">B14122&amp;"|"&amp;C14122</f>
        <v>tdbR00001185 Thr-AGU|29</v>
      </c>
      <c r="B14122" s="4" t="s">
        <v>230</v>
      </c>
      <c r="C14122" s="4" t="s">
        <v>807</v>
      </c>
      <c r="D14122" s="4" t="n">
        <v>29</v>
      </c>
      <c r="E14122" s="21" t="s">
        <v>780</v>
      </c>
      <c r="F14122" s="22" t="s">
        <v>805</v>
      </c>
    </row>
    <row r="14123" customFormat="false" ht="15" hidden="false" customHeight="false" outlineLevel="0" collapsed="false">
      <c r="A14123" s="4" t="str">
        <f aca="false">B14123&amp;"|"&amp;C14123</f>
        <v>tdbR00001185 Thr-AGU|30</v>
      </c>
      <c r="B14123" s="4" t="s">
        <v>230</v>
      </c>
      <c r="C14123" s="4" t="s">
        <v>808</v>
      </c>
      <c r="D14123" s="4" t="n">
        <v>30</v>
      </c>
      <c r="E14123" s="21" t="s">
        <v>772</v>
      </c>
      <c r="F14123" s="22" t="s">
        <v>805</v>
      </c>
    </row>
    <row r="14124" customFormat="false" ht="15" hidden="false" customHeight="false" outlineLevel="0" collapsed="false">
      <c r="A14124" s="4" t="str">
        <f aca="false">B14124&amp;"|"&amp;C14124</f>
        <v>tdbR00001185 Thr-AGU|31</v>
      </c>
      <c r="B14124" s="4" t="s">
        <v>230</v>
      </c>
      <c r="C14124" s="4" t="s">
        <v>809</v>
      </c>
      <c r="D14124" s="4" t="n">
        <v>31</v>
      </c>
      <c r="E14124" s="21" t="s">
        <v>780</v>
      </c>
      <c r="F14124" s="22" t="s">
        <v>805</v>
      </c>
    </row>
    <row r="14125" customFormat="false" ht="15" hidden="false" customHeight="false" outlineLevel="0" collapsed="false">
      <c r="A14125" s="4" t="str">
        <f aca="false">B14125&amp;"|"&amp;C14125</f>
        <v>tdbR00001185 Thr-AGU|32</v>
      </c>
      <c r="B14125" s="4" t="s">
        <v>230</v>
      </c>
      <c r="C14125" s="4" t="s">
        <v>810</v>
      </c>
      <c r="D14125" s="4" t="n">
        <v>32</v>
      </c>
      <c r="E14125" s="19" t="s">
        <v>772</v>
      </c>
      <c r="F14125" s="20" t="s">
        <v>811</v>
      </c>
    </row>
    <row r="14126" customFormat="false" ht="15" hidden="false" customHeight="false" outlineLevel="0" collapsed="false">
      <c r="A14126" s="4" t="str">
        <f aca="false">B14126&amp;"|"&amp;C14126</f>
        <v>tdbR00001185 Thr-AGU|33</v>
      </c>
      <c r="B14126" s="4" t="s">
        <v>230</v>
      </c>
      <c r="C14126" s="4" t="s">
        <v>812</v>
      </c>
      <c r="D14126" s="4" t="n">
        <v>33</v>
      </c>
      <c r="E14126" s="19" t="s">
        <v>777</v>
      </c>
      <c r="F14126" s="20" t="s">
        <v>811</v>
      </c>
    </row>
    <row r="14127" customFormat="false" ht="15" hidden="false" customHeight="false" outlineLevel="0" collapsed="false">
      <c r="A14127" s="4" t="str">
        <f aca="false">B14127&amp;"|"&amp;C14127</f>
        <v>tdbR00001185 Thr-AGU|34</v>
      </c>
      <c r="B14127" s="4" t="s">
        <v>230</v>
      </c>
      <c r="C14127" s="4" t="s">
        <v>813</v>
      </c>
      <c r="D14127" s="4" t="n">
        <v>34</v>
      </c>
      <c r="E14127" s="19" t="s">
        <v>780</v>
      </c>
      <c r="F14127" s="20" t="s">
        <v>811</v>
      </c>
    </row>
    <row r="14128" customFormat="false" ht="15" hidden="false" customHeight="false" outlineLevel="0" collapsed="false">
      <c r="A14128" s="4" t="str">
        <f aca="false">B14128&amp;"|"&amp;C14128</f>
        <v>tdbR00001185 Thr-AGU|35</v>
      </c>
      <c r="B14128" s="4" t="s">
        <v>230</v>
      </c>
      <c r="C14128" s="4" t="s">
        <v>814</v>
      </c>
      <c r="D14128" s="4" t="n">
        <v>35</v>
      </c>
      <c r="E14128" s="19" t="s">
        <v>459</v>
      </c>
      <c r="F14128" s="20" t="s">
        <v>811</v>
      </c>
    </row>
    <row r="14129" customFormat="false" ht="15" hidden="false" customHeight="false" outlineLevel="0" collapsed="false">
      <c r="A14129" s="4" t="str">
        <f aca="false">B14129&amp;"|"&amp;C14129</f>
        <v>tdbR00001185 Thr-AGU|36</v>
      </c>
      <c r="B14129" s="4" t="s">
        <v>230</v>
      </c>
      <c r="C14129" s="4" t="s">
        <v>815</v>
      </c>
      <c r="D14129" s="4" t="n">
        <v>36</v>
      </c>
      <c r="E14129" s="19" t="s">
        <v>777</v>
      </c>
      <c r="F14129" s="20" t="s">
        <v>811</v>
      </c>
    </row>
    <row r="14130" customFormat="false" ht="15" hidden="false" customHeight="false" outlineLevel="0" collapsed="false">
      <c r="A14130" s="4" t="str">
        <f aca="false">B14130&amp;"|"&amp;C14130</f>
        <v>tdbR00001185 Thr-AGU|37</v>
      </c>
      <c r="B14130" s="4" t="s">
        <v>230</v>
      </c>
      <c r="C14130" s="4" t="s">
        <v>816</v>
      </c>
      <c r="D14130" s="4" t="n">
        <v>37</v>
      </c>
      <c r="E14130" s="19" t="s">
        <v>780</v>
      </c>
      <c r="F14130" s="20" t="s">
        <v>811</v>
      </c>
    </row>
    <row r="14131" customFormat="false" ht="15" hidden="false" customHeight="false" outlineLevel="0" collapsed="false">
      <c r="A14131" s="4" t="str">
        <f aca="false">B14131&amp;"|"&amp;C14131</f>
        <v>tdbR00001185 Thr-AGU|38</v>
      </c>
      <c r="B14131" s="4" t="s">
        <v>230</v>
      </c>
      <c r="C14131" s="4" t="s">
        <v>817</v>
      </c>
      <c r="D14131" s="4" t="n">
        <v>38</v>
      </c>
      <c r="E14131" s="19" t="s">
        <v>780</v>
      </c>
      <c r="F14131" s="20" t="s">
        <v>811</v>
      </c>
    </row>
    <row r="14132" customFormat="false" ht="15" hidden="false" customHeight="false" outlineLevel="0" collapsed="false">
      <c r="A14132" s="4" t="str">
        <f aca="false">B14132&amp;"|"&amp;C14132</f>
        <v>tdbR00001185 Thr-AGU|39</v>
      </c>
      <c r="B14132" s="4" t="s">
        <v>230</v>
      </c>
      <c r="C14132" s="4" t="s">
        <v>818</v>
      </c>
      <c r="D14132" s="4" t="n">
        <v>39</v>
      </c>
      <c r="E14132" s="21" t="s">
        <v>777</v>
      </c>
      <c r="F14132" s="22" t="s">
        <v>805</v>
      </c>
    </row>
    <row r="14133" customFormat="false" ht="15" hidden="false" customHeight="false" outlineLevel="0" collapsed="false">
      <c r="A14133" s="4" t="str">
        <f aca="false">B14133&amp;"|"&amp;C14133</f>
        <v>tdbR00001185 Thr-AGU|40</v>
      </c>
      <c r="B14133" s="4" t="s">
        <v>230</v>
      </c>
      <c r="C14133" s="4" t="s">
        <v>819</v>
      </c>
      <c r="D14133" s="4" t="n">
        <v>40</v>
      </c>
      <c r="E14133" s="21" t="s">
        <v>459</v>
      </c>
      <c r="F14133" s="22" t="s">
        <v>805</v>
      </c>
    </row>
    <row r="14134" customFormat="false" ht="15" hidden="false" customHeight="false" outlineLevel="0" collapsed="false">
      <c r="A14134" s="4" t="str">
        <f aca="false">B14134&amp;"|"&amp;C14134</f>
        <v>tdbR00001185 Thr-AGU|41</v>
      </c>
      <c r="B14134" s="4" t="s">
        <v>230</v>
      </c>
      <c r="C14134" s="4" t="s">
        <v>820</v>
      </c>
      <c r="D14134" s="4" t="n">
        <v>41</v>
      </c>
      <c r="E14134" s="21" t="s">
        <v>777</v>
      </c>
      <c r="F14134" s="22" t="s">
        <v>805</v>
      </c>
    </row>
    <row r="14135" customFormat="false" ht="15" hidden="false" customHeight="false" outlineLevel="0" collapsed="false">
      <c r="A14135" s="4" t="str">
        <f aca="false">B14135&amp;"|"&amp;C14135</f>
        <v>tdbR00001185 Thr-AGU|42</v>
      </c>
      <c r="B14135" s="4" t="s">
        <v>230</v>
      </c>
      <c r="C14135" s="4" t="s">
        <v>821</v>
      </c>
      <c r="D14135" s="4" t="n">
        <v>42</v>
      </c>
      <c r="E14135" s="21" t="s">
        <v>459</v>
      </c>
      <c r="F14135" s="22" t="s">
        <v>805</v>
      </c>
    </row>
    <row r="14136" customFormat="false" ht="15" hidden="false" customHeight="false" outlineLevel="0" collapsed="false">
      <c r="A14136" s="4" t="str">
        <f aca="false">B14136&amp;"|"&amp;C14136</f>
        <v>tdbR00001185 Thr-AGU|43</v>
      </c>
      <c r="B14136" s="4" t="s">
        <v>230</v>
      </c>
      <c r="C14136" s="4" t="s">
        <v>822</v>
      </c>
      <c r="D14136" s="4" t="n">
        <v>43</v>
      </c>
      <c r="E14136" s="21" t="s">
        <v>459</v>
      </c>
      <c r="F14136" s="22" t="s">
        <v>805</v>
      </c>
    </row>
    <row r="14137" customFormat="false" ht="15" hidden="false" customHeight="false" outlineLevel="0" collapsed="false">
      <c r="A14137" s="4" t="str">
        <f aca="false">B14137&amp;"|"&amp;C14137</f>
        <v>tdbR00001185 Thr-AGU|44</v>
      </c>
      <c r="B14137" s="4" t="s">
        <v>230</v>
      </c>
      <c r="C14137" s="4" t="s">
        <v>823</v>
      </c>
      <c r="D14137" s="4" t="n">
        <v>44</v>
      </c>
      <c r="E14137" s="19" t="s">
        <v>780</v>
      </c>
      <c r="F14137" s="20" t="s">
        <v>824</v>
      </c>
    </row>
    <row r="14138" customFormat="false" ht="15" hidden="false" customHeight="false" outlineLevel="0" collapsed="false">
      <c r="A14138" s="4" t="str">
        <f aca="false">B14138&amp;"|"&amp;C14138</f>
        <v>tdbR00001185 Thr-AGU|45</v>
      </c>
      <c r="B14138" s="4" t="s">
        <v>230</v>
      </c>
      <c r="C14138" s="4" t="s">
        <v>825</v>
      </c>
      <c r="D14138" s="4" t="n">
        <v>45</v>
      </c>
      <c r="E14138" s="19" t="s">
        <v>459</v>
      </c>
      <c r="F14138" s="20" t="s">
        <v>824</v>
      </c>
    </row>
    <row r="14139" customFormat="false" ht="15" hidden="false" customHeight="false" outlineLevel="0" collapsed="false">
      <c r="A14139" s="4" t="str">
        <f aca="false">B14139&amp;"|"&amp;C14139</f>
        <v>tdbR00001185 Thr-AGU|46</v>
      </c>
      <c r="B14139" s="4" t="s">
        <v>230</v>
      </c>
      <c r="C14139" s="4" t="s">
        <v>826</v>
      </c>
      <c r="D14139" s="4" t="n">
        <v>46</v>
      </c>
      <c r="E14139" s="19" t="s">
        <v>780</v>
      </c>
      <c r="F14139" s="20" t="s">
        <v>824</v>
      </c>
    </row>
    <row r="14140" customFormat="false" ht="15" hidden="false" customHeight="false" outlineLevel="0" collapsed="false">
      <c r="A14140" s="4" t="str">
        <f aca="false">B14140&amp;"|"&amp;C14140</f>
        <v>tdbR00001185 Thr-AGU|47</v>
      </c>
      <c r="B14140" s="4" t="s">
        <v>230</v>
      </c>
      <c r="C14140" s="4" t="s">
        <v>827</v>
      </c>
      <c r="D14140" s="4" t="n">
        <v>47</v>
      </c>
      <c r="E14140" s="19" t="s">
        <v>777</v>
      </c>
      <c r="F14140" s="20" t="s">
        <v>824</v>
      </c>
    </row>
    <row r="14141" customFormat="false" ht="15" hidden="false" customHeight="false" outlineLevel="0" collapsed="false">
      <c r="A14141" s="4" t="str">
        <f aca="false">B14141&amp;"|"&amp;C14141</f>
        <v>tdbR00001185 Thr-AGU|48</v>
      </c>
      <c r="B14141" s="4" t="s">
        <v>230</v>
      </c>
      <c r="C14141" s="4" t="s">
        <v>828</v>
      </c>
      <c r="D14141" s="4" t="n">
        <v>48</v>
      </c>
      <c r="E14141" s="19" t="s">
        <v>772</v>
      </c>
      <c r="F14141" s="20" t="s">
        <v>824</v>
      </c>
    </row>
    <row r="14142" customFormat="false" ht="15" hidden="false" customHeight="false" outlineLevel="0" collapsed="false">
      <c r="A14142" s="4" t="str">
        <f aca="false">B14142&amp;"|"&amp;C14142</f>
        <v>tdbR00001185 Thr-AGU|49</v>
      </c>
      <c r="B14142" s="4" t="s">
        <v>230</v>
      </c>
      <c r="C14142" s="4" t="s">
        <v>829</v>
      </c>
      <c r="D14142" s="4" t="n">
        <v>49</v>
      </c>
      <c r="E14142" s="23" t="s">
        <v>459</v>
      </c>
      <c r="F14142" s="10" t="s">
        <v>830</v>
      </c>
    </row>
    <row r="14143" customFormat="false" ht="15" hidden="false" customHeight="false" outlineLevel="0" collapsed="false">
      <c r="A14143" s="4" t="str">
        <f aca="false">B14143&amp;"|"&amp;C14143</f>
        <v>tdbR00001185 Thr-AGU|50</v>
      </c>
      <c r="B14143" s="4" t="s">
        <v>230</v>
      </c>
      <c r="C14143" s="4" t="s">
        <v>831</v>
      </c>
      <c r="D14143" s="4" t="n">
        <v>50</v>
      </c>
      <c r="E14143" s="23" t="s">
        <v>777</v>
      </c>
      <c r="F14143" s="10" t="s">
        <v>830</v>
      </c>
    </row>
    <row r="14144" customFormat="false" ht="15" hidden="false" customHeight="false" outlineLevel="0" collapsed="false">
      <c r="A14144" s="4" t="str">
        <f aca="false">B14144&amp;"|"&amp;C14144</f>
        <v>tdbR00001185 Thr-AGU|51</v>
      </c>
      <c r="B14144" s="4" t="s">
        <v>230</v>
      </c>
      <c r="C14144" s="4" t="s">
        <v>832</v>
      </c>
      <c r="D14144" s="4" t="n">
        <v>51</v>
      </c>
      <c r="E14144" s="23" t="s">
        <v>772</v>
      </c>
      <c r="F14144" s="10" t="s">
        <v>830</v>
      </c>
    </row>
    <row r="14145" customFormat="false" ht="15" hidden="false" customHeight="false" outlineLevel="0" collapsed="false">
      <c r="A14145" s="4" t="str">
        <f aca="false">B14145&amp;"|"&amp;C14145</f>
        <v>tdbR00001185 Thr-AGU|52</v>
      </c>
      <c r="B14145" s="4" t="s">
        <v>230</v>
      </c>
      <c r="C14145" s="4" t="s">
        <v>833</v>
      </c>
      <c r="D14145" s="4" t="n">
        <v>52</v>
      </c>
      <c r="E14145" s="23" t="s">
        <v>459</v>
      </c>
      <c r="F14145" s="10" t="s">
        <v>830</v>
      </c>
    </row>
    <row r="14146" customFormat="false" ht="15" hidden="false" customHeight="false" outlineLevel="0" collapsed="false">
      <c r="A14146" s="4" t="str">
        <f aca="false">B14146&amp;"|"&amp;C14146</f>
        <v>tdbR00001185 Thr-AGU|53</v>
      </c>
      <c r="B14146" s="4" t="s">
        <v>230</v>
      </c>
      <c r="C14146" s="4" t="s">
        <v>834</v>
      </c>
      <c r="D14146" s="4" t="n">
        <v>53</v>
      </c>
      <c r="E14146" s="23" t="s">
        <v>459</v>
      </c>
      <c r="F14146" s="10" t="s">
        <v>830</v>
      </c>
    </row>
    <row r="14147" customFormat="false" ht="15" hidden="false" customHeight="false" outlineLevel="0" collapsed="false">
      <c r="A14147" s="4" t="str">
        <f aca="false">B14147&amp;"|"&amp;C14147</f>
        <v>tdbR00001185 Thr-AGU|54</v>
      </c>
      <c r="B14147" s="4" t="s">
        <v>230</v>
      </c>
      <c r="C14147" s="4" t="s">
        <v>835</v>
      </c>
      <c r="D14147" s="4" t="n">
        <v>54</v>
      </c>
      <c r="E14147" s="19" t="s">
        <v>777</v>
      </c>
      <c r="F14147" s="20" t="s">
        <v>836</v>
      </c>
    </row>
    <row r="14148" customFormat="false" ht="15" hidden="false" customHeight="false" outlineLevel="0" collapsed="false">
      <c r="A14148" s="4" t="str">
        <f aca="false">B14148&amp;"|"&amp;C14148</f>
        <v>tdbR00001185 Thr-AGU|55</v>
      </c>
      <c r="B14148" s="4" t="s">
        <v>230</v>
      </c>
      <c r="C14148" s="4" t="s">
        <v>837</v>
      </c>
      <c r="D14148" s="4" t="n">
        <v>55</v>
      </c>
      <c r="E14148" s="19" t="s">
        <v>777</v>
      </c>
      <c r="F14148" s="20" t="s">
        <v>836</v>
      </c>
    </row>
    <row r="14149" customFormat="false" ht="15" hidden="false" customHeight="false" outlineLevel="0" collapsed="false">
      <c r="A14149" s="4" t="str">
        <f aca="false">B14149&amp;"|"&amp;C14149</f>
        <v>tdbR00001185 Thr-AGU|56</v>
      </c>
      <c r="B14149" s="4" t="s">
        <v>230</v>
      </c>
      <c r="C14149" s="4" t="s">
        <v>838</v>
      </c>
      <c r="D14149" s="4" t="n">
        <v>56</v>
      </c>
      <c r="E14149" s="19" t="s">
        <v>772</v>
      </c>
      <c r="F14149" s="20" t="s">
        <v>836</v>
      </c>
    </row>
    <row r="14150" customFormat="false" ht="15" hidden="false" customHeight="false" outlineLevel="0" collapsed="false">
      <c r="A14150" s="4" t="str">
        <f aca="false">B14150&amp;"|"&amp;C14150</f>
        <v>tdbR00001185 Thr-AGU|57</v>
      </c>
      <c r="B14150" s="4" t="s">
        <v>230</v>
      </c>
      <c r="C14150" s="4" t="s">
        <v>839</v>
      </c>
      <c r="D14150" s="4" t="n">
        <v>57</v>
      </c>
      <c r="E14150" s="19" t="s">
        <v>780</v>
      </c>
      <c r="F14150" s="20" t="s">
        <v>836</v>
      </c>
    </row>
    <row r="14151" customFormat="false" ht="15" hidden="false" customHeight="false" outlineLevel="0" collapsed="false">
      <c r="A14151" s="4" t="str">
        <f aca="false">B14151&amp;"|"&amp;C14151</f>
        <v>tdbR00001185 Thr-AGU|58</v>
      </c>
      <c r="B14151" s="4" t="s">
        <v>230</v>
      </c>
      <c r="C14151" s="4" t="s">
        <v>840</v>
      </c>
      <c r="D14151" s="4" t="n">
        <v>58</v>
      </c>
      <c r="E14151" s="19" t="s">
        <v>780</v>
      </c>
      <c r="F14151" s="20" t="s">
        <v>836</v>
      </c>
    </row>
    <row r="14152" customFormat="false" ht="15" hidden="false" customHeight="false" outlineLevel="0" collapsed="false">
      <c r="A14152" s="4" t="str">
        <f aca="false">B14152&amp;"|"&amp;C14152</f>
        <v>tdbR00001185 Thr-AGU|59</v>
      </c>
      <c r="B14152" s="4" t="s">
        <v>230</v>
      </c>
      <c r="C14152" s="4" t="s">
        <v>841</v>
      </c>
      <c r="D14152" s="4" t="n">
        <v>59</v>
      </c>
      <c r="E14152" s="19" t="s">
        <v>780</v>
      </c>
      <c r="F14152" s="20" t="s">
        <v>836</v>
      </c>
    </row>
    <row r="14153" customFormat="false" ht="15" hidden="false" customHeight="false" outlineLevel="0" collapsed="false">
      <c r="A14153" s="4" t="str">
        <f aca="false">B14153&amp;"|"&amp;C14153</f>
        <v>tdbR00001185 Thr-AGU|60</v>
      </c>
      <c r="B14153" s="4" t="s">
        <v>230</v>
      </c>
      <c r="C14153" s="4" t="s">
        <v>842</v>
      </c>
      <c r="D14153" s="4" t="n">
        <v>60</v>
      </c>
      <c r="E14153" s="19" t="s">
        <v>777</v>
      </c>
      <c r="F14153" s="20" t="s">
        <v>836</v>
      </c>
    </row>
    <row r="14154" customFormat="false" ht="15" hidden="false" customHeight="false" outlineLevel="0" collapsed="false">
      <c r="A14154" s="4" t="str">
        <f aca="false">B14154&amp;"|"&amp;C14154</f>
        <v>tdbR00001185 Thr-AGU|61</v>
      </c>
      <c r="B14154" s="4" t="s">
        <v>230</v>
      </c>
      <c r="C14154" s="4" t="s">
        <v>843</v>
      </c>
      <c r="D14154" s="4" t="n">
        <v>61</v>
      </c>
      <c r="E14154" s="23" t="s">
        <v>772</v>
      </c>
      <c r="F14154" s="10" t="s">
        <v>830</v>
      </c>
    </row>
    <row r="14155" customFormat="false" ht="15" hidden="false" customHeight="false" outlineLevel="0" collapsed="false">
      <c r="A14155" s="4" t="str">
        <f aca="false">B14155&amp;"|"&amp;C14155</f>
        <v>tdbR00001185 Thr-AGU|62</v>
      </c>
      <c r="B14155" s="4" t="s">
        <v>230</v>
      </c>
      <c r="C14155" s="4" t="s">
        <v>844</v>
      </c>
      <c r="D14155" s="4" t="n">
        <v>62</v>
      </c>
      <c r="E14155" s="23" t="s">
        <v>772</v>
      </c>
      <c r="F14155" s="10" t="s">
        <v>830</v>
      </c>
    </row>
    <row r="14156" customFormat="false" ht="15" hidden="false" customHeight="false" outlineLevel="0" collapsed="false">
      <c r="A14156" s="4" t="str">
        <f aca="false">B14156&amp;"|"&amp;C14156</f>
        <v>tdbR00001185 Thr-AGU|63</v>
      </c>
      <c r="B14156" s="4" t="s">
        <v>230</v>
      </c>
      <c r="C14156" s="4" t="s">
        <v>845</v>
      </c>
      <c r="D14156" s="4" t="n">
        <v>63</v>
      </c>
      <c r="E14156" s="23" t="s">
        <v>459</v>
      </c>
      <c r="F14156" s="10" t="s">
        <v>830</v>
      </c>
    </row>
    <row r="14157" customFormat="false" ht="15" hidden="false" customHeight="false" outlineLevel="0" collapsed="false">
      <c r="A14157" s="4" t="str">
        <f aca="false">B14157&amp;"|"&amp;C14157</f>
        <v>tdbR00001185 Thr-AGU|64</v>
      </c>
      <c r="B14157" s="4" t="s">
        <v>230</v>
      </c>
      <c r="C14157" s="4" t="s">
        <v>846</v>
      </c>
      <c r="D14157" s="4" t="n">
        <v>64</v>
      </c>
      <c r="E14157" s="23" t="s">
        <v>780</v>
      </c>
      <c r="F14157" s="10" t="s">
        <v>830</v>
      </c>
    </row>
    <row r="14158" customFormat="false" ht="15" hidden="false" customHeight="false" outlineLevel="0" collapsed="false">
      <c r="A14158" s="4" t="str">
        <f aca="false">B14158&amp;"|"&amp;C14158</f>
        <v>tdbR00001185 Thr-AGU|65</v>
      </c>
      <c r="B14158" s="4" t="s">
        <v>230</v>
      </c>
      <c r="C14158" s="4" t="s">
        <v>847</v>
      </c>
      <c r="D14158" s="4" t="n">
        <v>65</v>
      </c>
      <c r="E14158" s="23" t="s">
        <v>772</v>
      </c>
      <c r="F14158" s="10" t="s">
        <v>830</v>
      </c>
    </row>
    <row r="14159" customFormat="false" ht="15" hidden="false" customHeight="false" outlineLevel="0" collapsed="false">
      <c r="A14159" s="4" t="str">
        <f aca="false">B14159&amp;"|"&amp;C14159</f>
        <v>tdbR00001185 Thr-AGU|66</v>
      </c>
      <c r="B14159" s="4" t="s">
        <v>230</v>
      </c>
      <c r="C14159" s="4" t="s">
        <v>848</v>
      </c>
      <c r="D14159" s="4" t="n">
        <v>66</v>
      </c>
      <c r="E14159" s="17" t="s">
        <v>777</v>
      </c>
      <c r="F14159" s="18" t="s">
        <v>768</v>
      </c>
    </row>
    <row r="14160" customFormat="false" ht="15" hidden="false" customHeight="false" outlineLevel="0" collapsed="false">
      <c r="A14160" s="4" t="str">
        <f aca="false">B14160&amp;"|"&amp;C14160</f>
        <v>tdbR00001185 Thr-AGU|67</v>
      </c>
      <c r="B14160" s="4" t="s">
        <v>230</v>
      </c>
      <c r="C14160" s="4" t="s">
        <v>849</v>
      </c>
      <c r="D14160" s="4" t="n">
        <v>67</v>
      </c>
      <c r="E14160" s="17" t="s">
        <v>459</v>
      </c>
      <c r="F14160" s="18" t="s">
        <v>768</v>
      </c>
    </row>
    <row r="14161" customFormat="false" ht="15" hidden="false" customHeight="false" outlineLevel="0" collapsed="false">
      <c r="A14161" s="4" t="str">
        <f aca="false">B14161&amp;"|"&amp;C14161</f>
        <v>tdbR00001185 Thr-AGU|68</v>
      </c>
      <c r="B14161" s="4" t="s">
        <v>230</v>
      </c>
      <c r="C14161" s="4" t="s">
        <v>850</v>
      </c>
      <c r="D14161" s="4" t="n">
        <v>68</v>
      </c>
      <c r="E14161" s="17" t="s">
        <v>459</v>
      </c>
      <c r="F14161" s="18" t="s">
        <v>768</v>
      </c>
    </row>
    <row r="14162" customFormat="false" ht="15" hidden="false" customHeight="false" outlineLevel="0" collapsed="false">
      <c r="A14162" s="4" t="str">
        <f aca="false">B14162&amp;"|"&amp;C14162</f>
        <v>tdbR00001185 Thr-AGU|69</v>
      </c>
      <c r="B14162" s="4" t="s">
        <v>230</v>
      </c>
      <c r="C14162" s="4" t="s">
        <v>851</v>
      </c>
      <c r="D14162" s="4" t="n">
        <v>69</v>
      </c>
      <c r="E14162" s="17" t="s">
        <v>780</v>
      </c>
      <c r="F14162" s="18" t="s">
        <v>768</v>
      </c>
    </row>
    <row r="14163" customFormat="false" ht="15" hidden="false" customHeight="false" outlineLevel="0" collapsed="false">
      <c r="A14163" s="4" t="str">
        <f aca="false">B14163&amp;"|"&amp;C14163</f>
        <v>tdbR00001185 Thr-AGU|70</v>
      </c>
      <c r="B14163" s="4" t="s">
        <v>230</v>
      </c>
      <c r="C14163" s="4" t="s">
        <v>852</v>
      </c>
      <c r="D14163" s="4" t="n">
        <v>70</v>
      </c>
      <c r="E14163" s="17" t="s">
        <v>780</v>
      </c>
      <c r="F14163" s="18" t="s">
        <v>768</v>
      </c>
    </row>
    <row r="14164" customFormat="false" ht="15" hidden="false" customHeight="false" outlineLevel="0" collapsed="false">
      <c r="A14164" s="4" t="str">
        <f aca="false">B14164&amp;"|"&amp;C14164</f>
        <v>tdbR00001185 Thr-AGU|71</v>
      </c>
      <c r="B14164" s="4" t="s">
        <v>230</v>
      </c>
      <c r="C14164" s="4" t="s">
        <v>853</v>
      </c>
      <c r="D14164" s="4" t="n">
        <v>71</v>
      </c>
      <c r="E14164" s="17" t="s">
        <v>459</v>
      </c>
      <c r="F14164" s="18" t="s">
        <v>768</v>
      </c>
    </row>
    <row r="14165" customFormat="false" ht="15" hidden="false" customHeight="false" outlineLevel="0" collapsed="false">
      <c r="A14165" s="4" t="str">
        <f aca="false">B14165&amp;"|"&amp;C14165</f>
        <v>tdbR00001185 Thr-AGU|72</v>
      </c>
      <c r="B14165" s="4" t="s">
        <v>230</v>
      </c>
      <c r="C14165" s="4" t="s">
        <v>854</v>
      </c>
      <c r="D14165" s="4" t="n">
        <v>72</v>
      </c>
      <c r="E14165" s="17" t="s">
        <v>772</v>
      </c>
      <c r="F14165" s="18" t="s">
        <v>768</v>
      </c>
    </row>
    <row r="14166" customFormat="false" ht="15" hidden="false" customHeight="false" outlineLevel="0" collapsed="false">
      <c r="A14166" s="4" t="str">
        <f aca="false">B14166&amp;"|"&amp;C14166</f>
        <v>tdbR00001187 Tyr-GUA|1</v>
      </c>
      <c r="B14166" s="4" t="s">
        <v>231</v>
      </c>
      <c r="C14166" s="4" t="s">
        <v>767</v>
      </c>
      <c r="D14166" s="4" t="n">
        <v>1</v>
      </c>
      <c r="E14166" s="17" t="s">
        <v>772</v>
      </c>
      <c r="F14166" s="18" t="s">
        <v>768</v>
      </c>
    </row>
    <row r="14167" customFormat="false" ht="15" hidden="false" customHeight="false" outlineLevel="0" collapsed="false">
      <c r="A14167" s="4" t="str">
        <f aca="false">B14167&amp;"|"&amp;C14167</f>
        <v>tdbR00001187 Tyr-GUA|2</v>
      </c>
      <c r="B14167" s="4" t="s">
        <v>231</v>
      </c>
      <c r="C14167" s="4" t="s">
        <v>769</v>
      </c>
      <c r="D14167" s="4" t="n">
        <v>2</v>
      </c>
      <c r="E14167" s="17" t="s">
        <v>777</v>
      </c>
      <c r="F14167" s="18" t="s">
        <v>768</v>
      </c>
    </row>
    <row r="14168" customFormat="false" ht="15" hidden="false" customHeight="false" outlineLevel="0" collapsed="false">
      <c r="A14168" s="4" t="str">
        <f aca="false">B14168&amp;"|"&amp;C14168</f>
        <v>tdbR00001187 Tyr-GUA|3</v>
      </c>
      <c r="B14168" s="4" t="s">
        <v>231</v>
      </c>
      <c r="C14168" s="4" t="s">
        <v>770</v>
      </c>
      <c r="D14168" s="4" t="n">
        <v>3</v>
      </c>
      <c r="E14168" s="17" t="s">
        <v>772</v>
      </c>
      <c r="F14168" s="18" t="s">
        <v>768</v>
      </c>
    </row>
    <row r="14169" customFormat="false" ht="15" hidden="false" customHeight="false" outlineLevel="0" collapsed="false">
      <c r="A14169" s="4" t="str">
        <f aca="false">B14169&amp;"|"&amp;C14169</f>
        <v>tdbR00001187 Tyr-GUA|4</v>
      </c>
      <c r="B14169" s="4" t="s">
        <v>231</v>
      </c>
      <c r="C14169" s="4" t="s">
        <v>771</v>
      </c>
      <c r="D14169" s="4" t="n">
        <v>4</v>
      </c>
      <c r="E14169" s="17" t="s">
        <v>777</v>
      </c>
      <c r="F14169" s="18" t="s">
        <v>768</v>
      </c>
    </row>
    <row r="14170" customFormat="false" ht="15" hidden="false" customHeight="false" outlineLevel="0" collapsed="false">
      <c r="A14170" s="4" t="str">
        <f aca="false">B14170&amp;"|"&amp;C14170</f>
        <v>tdbR00001187 Tyr-GUA|5</v>
      </c>
      <c r="B14170" s="4" t="s">
        <v>231</v>
      </c>
      <c r="C14170" s="4" t="s">
        <v>773</v>
      </c>
      <c r="D14170" s="4" t="n">
        <v>5</v>
      </c>
      <c r="E14170" s="17" t="s">
        <v>772</v>
      </c>
      <c r="F14170" s="18" t="s">
        <v>768</v>
      </c>
    </row>
    <row r="14171" customFormat="false" ht="15" hidden="false" customHeight="false" outlineLevel="0" collapsed="false">
      <c r="A14171" s="4" t="str">
        <f aca="false">B14171&amp;"|"&amp;C14171</f>
        <v>tdbR00001187 Tyr-GUA|6</v>
      </c>
      <c r="B14171" s="4" t="s">
        <v>231</v>
      </c>
      <c r="C14171" s="4" t="s">
        <v>774</v>
      </c>
      <c r="D14171" s="4" t="n">
        <v>6</v>
      </c>
      <c r="E14171" s="17" t="s">
        <v>459</v>
      </c>
      <c r="F14171" s="18" t="s">
        <v>768</v>
      </c>
    </row>
    <row r="14172" customFormat="false" ht="15" hidden="false" customHeight="false" outlineLevel="0" collapsed="false">
      <c r="A14172" s="4" t="str">
        <f aca="false">B14172&amp;"|"&amp;C14172</f>
        <v>tdbR00001187 Tyr-GUA|7</v>
      </c>
      <c r="B14172" s="4" t="s">
        <v>231</v>
      </c>
      <c r="C14172" s="4" t="s">
        <v>775</v>
      </c>
      <c r="D14172" s="4" t="n">
        <v>7</v>
      </c>
      <c r="E14172" s="17" t="s">
        <v>459</v>
      </c>
      <c r="F14172" s="18" t="s">
        <v>768</v>
      </c>
    </row>
    <row r="14173" customFormat="false" ht="15" hidden="false" customHeight="false" outlineLevel="0" collapsed="false">
      <c r="A14173" s="4" t="str">
        <f aca="false">B14173&amp;"|"&amp;C14173</f>
        <v>tdbR00001187 Tyr-GUA|8</v>
      </c>
      <c r="B14173" s="4" t="s">
        <v>231</v>
      </c>
      <c r="C14173" s="4" t="s">
        <v>776</v>
      </c>
      <c r="D14173" s="4" t="n">
        <v>8</v>
      </c>
      <c r="E14173" s="3" t="s">
        <v>777</v>
      </c>
      <c r="F14173" s="4" t="s">
        <v>778</v>
      </c>
    </row>
    <row r="14174" customFormat="false" ht="15" hidden="false" customHeight="false" outlineLevel="0" collapsed="false">
      <c r="A14174" s="4" t="str">
        <f aca="false">B14174&amp;"|"&amp;C14174</f>
        <v>tdbR00001187 Tyr-GUA|9</v>
      </c>
      <c r="B14174" s="4" t="s">
        <v>231</v>
      </c>
      <c r="C14174" s="4" t="s">
        <v>779</v>
      </c>
      <c r="D14174" s="4" t="n">
        <v>9</v>
      </c>
      <c r="E14174" s="3" t="s">
        <v>780</v>
      </c>
      <c r="F14174" s="4" t="s">
        <v>781</v>
      </c>
    </row>
    <row r="14175" customFormat="false" ht="15" hidden="false" customHeight="false" outlineLevel="0" collapsed="false">
      <c r="A14175" s="4" t="str">
        <f aca="false">B14175&amp;"|"&amp;C14175</f>
        <v>tdbR00001187 Tyr-GUA|10</v>
      </c>
      <c r="B14175" s="4" t="s">
        <v>231</v>
      </c>
      <c r="C14175" s="4" t="s">
        <v>782</v>
      </c>
      <c r="D14175" s="4" t="n">
        <v>10</v>
      </c>
      <c r="E14175" s="8" t="s">
        <v>459</v>
      </c>
      <c r="F14175" s="7" t="s">
        <v>783</v>
      </c>
    </row>
    <row r="14176" customFormat="false" ht="15" hidden="false" customHeight="false" outlineLevel="0" collapsed="false">
      <c r="A14176" s="4" t="str">
        <f aca="false">B14176&amp;"|"&amp;C14176</f>
        <v>tdbR00001187 Tyr-GUA|11</v>
      </c>
      <c r="B14176" s="4" t="s">
        <v>231</v>
      </c>
      <c r="C14176" s="4" t="s">
        <v>784</v>
      </c>
      <c r="D14176" s="4" t="n">
        <v>11</v>
      </c>
      <c r="E14176" s="8" t="s">
        <v>772</v>
      </c>
      <c r="F14176" s="7" t="s">
        <v>783</v>
      </c>
    </row>
    <row r="14177" customFormat="false" ht="15" hidden="false" customHeight="false" outlineLevel="0" collapsed="false">
      <c r="A14177" s="4" t="str">
        <f aca="false">B14177&amp;"|"&amp;C14177</f>
        <v>tdbR00001187 Tyr-GUA|12</v>
      </c>
      <c r="B14177" s="4" t="s">
        <v>231</v>
      </c>
      <c r="C14177" s="4" t="s">
        <v>785</v>
      </c>
      <c r="D14177" s="4" t="n">
        <v>12</v>
      </c>
      <c r="E14177" s="8" t="s">
        <v>772</v>
      </c>
      <c r="F14177" s="7" t="s">
        <v>783</v>
      </c>
    </row>
    <row r="14178" customFormat="false" ht="15" hidden="false" customHeight="false" outlineLevel="0" collapsed="false">
      <c r="A14178" s="4" t="str">
        <f aca="false">B14178&amp;"|"&amp;C14178</f>
        <v>tdbR00001187 Tyr-GUA|13</v>
      </c>
      <c r="B14178" s="4" t="s">
        <v>231</v>
      </c>
      <c r="C14178" s="4" t="s">
        <v>786</v>
      </c>
      <c r="D14178" s="4" t="n">
        <v>13</v>
      </c>
      <c r="E14178" s="8" t="s">
        <v>780</v>
      </c>
      <c r="F14178" s="7" t="s">
        <v>783</v>
      </c>
    </row>
    <row r="14179" customFormat="false" ht="15" hidden="false" customHeight="false" outlineLevel="0" collapsed="false">
      <c r="A14179" s="4" t="str">
        <f aca="false">B14179&amp;"|"&amp;C14179</f>
        <v>tdbR00001187 Tyr-GUA|14</v>
      </c>
      <c r="B14179" s="4" t="s">
        <v>231</v>
      </c>
      <c r="C14179" s="4" t="s">
        <v>787</v>
      </c>
      <c r="D14179" s="4" t="n">
        <v>14</v>
      </c>
      <c r="E14179" s="19" t="s">
        <v>780</v>
      </c>
      <c r="F14179" s="20" t="s">
        <v>788</v>
      </c>
    </row>
    <row r="14180" customFormat="false" ht="15" hidden="false" customHeight="false" outlineLevel="0" collapsed="false">
      <c r="A14180" s="4" t="str">
        <f aca="false">B14180&amp;"|"&amp;C14180</f>
        <v>tdbR00001187 Tyr-GUA|15</v>
      </c>
      <c r="B14180" s="4" t="s">
        <v>231</v>
      </c>
      <c r="C14180" s="4" t="s">
        <v>789</v>
      </c>
      <c r="D14180" s="4" t="n">
        <v>15</v>
      </c>
      <c r="E14180" s="19" t="s">
        <v>459</v>
      </c>
      <c r="F14180" s="20" t="s">
        <v>788</v>
      </c>
    </row>
    <row r="14181" customFormat="false" ht="15" hidden="false" customHeight="false" outlineLevel="0" collapsed="false">
      <c r="A14181" s="4" t="str">
        <f aca="false">B14181&amp;"|"&amp;C14181</f>
        <v>tdbR00001187 Tyr-GUA|16</v>
      </c>
      <c r="B14181" s="4" t="s">
        <v>231</v>
      </c>
      <c r="C14181" s="4" t="s">
        <v>790</v>
      </c>
      <c r="D14181" s="4" t="n">
        <v>16</v>
      </c>
      <c r="E14181" s="19" t="s">
        <v>777</v>
      </c>
      <c r="F14181" s="20" t="s">
        <v>788</v>
      </c>
    </row>
    <row r="14182" customFormat="false" ht="15" hidden="false" customHeight="false" outlineLevel="0" collapsed="false">
      <c r="A14182" s="4" t="str">
        <f aca="false">B14182&amp;"|"&amp;C14182</f>
        <v>tdbR00001187 Tyr-GUA|17</v>
      </c>
      <c r="B14182" s="4" t="s">
        <v>231</v>
      </c>
      <c r="C14182" s="4" t="s">
        <v>791</v>
      </c>
      <c r="D14182" s="4" t="n">
        <v>17</v>
      </c>
      <c r="E14182" s="19" t="s">
        <v>777</v>
      </c>
      <c r="F14182" s="20" t="s">
        <v>788</v>
      </c>
    </row>
    <row r="14183" customFormat="false" ht="15" hidden="false" customHeight="false" outlineLevel="0" collapsed="false">
      <c r="A14183" s="4" t="str">
        <f aca="false">B14183&amp;"|"&amp;C14183</f>
        <v>tdbR00001187 Tyr-GUA|18</v>
      </c>
      <c r="B14183" s="4" t="s">
        <v>231</v>
      </c>
      <c r="C14183" s="4" t="s">
        <v>793</v>
      </c>
      <c r="D14183" s="4" t="n">
        <v>18</v>
      </c>
      <c r="E14183" s="19" t="s">
        <v>459</v>
      </c>
      <c r="F14183" s="20" t="s">
        <v>788</v>
      </c>
    </row>
    <row r="14184" customFormat="false" ht="15" hidden="false" customHeight="false" outlineLevel="0" collapsed="false">
      <c r="A14184" s="4" t="str">
        <f aca="false">B14184&amp;"|"&amp;C14184</f>
        <v>tdbR00001187 Tyr-GUA|19</v>
      </c>
      <c r="B14184" s="4" t="s">
        <v>231</v>
      </c>
      <c r="C14184" s="4" t="s">
        <v>794</v>
      </c>
      <c r="D14184" s="4" t="n">
        <v>19</v>
      </c>
      <c r="E14184" s="19" t="s">
        <v>459</v>
      </c>
      <c r="F14184" s="20" t="s">
        <v>788</v>
      </c>
    </row>
    <row r="14185" customFormat="false" ht="15" hidden="false" customHeight="false" outlineLevel="0" collapsed="false">
      <c r="A14185" s="4" t="str">
        <f aca="false">B14185&amp;"|"&amp;C14185</f>
        <v>tdbR00001187 Tyr-GUA|20</v>
      </c>
      <c r="B14185" s="4" t="s">
        <v>231</v>
      </c>
      <c r="C14185" s="4" t="s">
        <v>795</v>
      </c>
      <c r="D14185" s="4" t="n">
        <v>20</v>
      </c>
      <c r="E14185" s="19" t="s">
        <v>777</v>
      </c>
      <c r="F14185" s="20" t="s">
        <v>788</v>
      </c>
    </row>
    <row r="14186" customFormat="false" ht="15" hidden="false" customHeight="false" outlineLevel="0" collapsed="false">
      <c r="A14186" s="4" t="str">
        <f aca="false">B14186&amp;"|"&amp;C14186</f>
        <v>tdbR00001187 Tyr-GUA|20a</v>
      </c>
      <c r="B14186" s="4" t="s">
        <v>231</v>
      </c>
      <c r="C14186" s="4" t="s">
        <v>796</v>
      </c>
      <c r="D14186" s="4" t="n">
        <v>21</v>
      </c>
      <c r="E14186" s="19" t="s">
        <v>777</v>
      </c>
      <c r="F14186" s="20" t="s">
        <v>788</v>
      </c>
    </row>
    <row r="14187" customFormat="false" ht="15" hidden="false" customHeight="false" outlineLevel="0" collapsed="false">
      <c r="A14187" s="4" t="str">
        <f aca="false">B14187&amp;"|"&amp;C14187</f>
        <v>tdbR00001187 Tyr-GUA|20b</v>
      </c>
      <c r="B14187" s="4" t="s">
        <v>231</v>
      </c>
      <c r="C14187" s="4" t="s">
        <v>855</v>
      </c>
      <c r="D14187" s="4" t="n">
        <v>22</v>
      </c>
      <c r="E14187" s="19" t="s">
        <v>777</v>
      </c>
      <c r="F14187" s="20" t="s">
        <v>788</v>
      </c>
    </row>
    <row r="14188" customFormat="false" ht="15" hidden="false" customHeight="false" outlineLevel="0" collapsed="false">
      <c r="A14188" s="4" t="str">
        <f aca="false">B14188&amp;"|"&amp;C14188</f>
        <v>tdbR00001187 Tyr-GUA|21</v>
      </c>
      <c r="B14188" s="4" t="s">
        <v>231</v>
      </c>
      <c r="C14188" s="4" t="s">
        <v>797</v>
      </c>
      <c r="D14188" s="4" t="n">
        <v>23</v>
      </c>
      <c r="E14188" s="19" t="s">
        <v>780</v>
      </c>
      <c r="F14188" s="20" t="s">
        <v>788</v>
      </c>
    </row>
    <row r="14189" customFormat="false" ht="15" hidden="false" customHeight="false" outlineLevel="0" collapsed="false">
      <c r="A14189" s="4" t="str">
        <f aca="false">B14189&amp;"|"&amp;C14189</f>
        <v>tdbR00001187 Tyr-GUA|22</v>
      </c>
      <c r="B14189" s="4" t="s">
        <v>231</v>
      </c>
      <c r="C14189" s="4" t="s">
        <v>798</v>
      </c>
      <c r="D14189" s="4" t="n">
        <v>24</v>
      </c>
      <c r="E14189" s="8" t="s">
        <v>780</v>
      </c>
      <c r="F14189" s="7" t="s">
        <v>783</v>
      </c>
    </row>
    <row r="14190" customFormat="false" ht="15" hidden="false" customHeight="false" outlineLevel="0" collapsed="false">
      <c r="A14190" s="4" t="str">
        <f aca="false">B14190&amp;"|"&amp;C14190</f>
        <v>tdbR00001187 Tyr-GUA|23</v>
      </c>
      <c r="B14190" s="4" t="s">
        <v>231</v>
      </c>
      <c r="C14190" s="4" t="s">
        <v>799</v>
      </c>
      <c r="D14190" s="4" t="n">
        <v>25</v>
      </c>
      <c r="E14190" s="8" t="s">
        <v>459</v>
      </c>
      <c r="F14190" s="7" t="s">
        <v>783</v>
      </c>
    </row>
    <row r="14191" customFormat="false" ht="15" hidden="false" customHeight="false" outlineLevel="0" collapsed="false">
      <c r="A14191" s="4" t="str">
        <f aca="false">B14191&amp;"|"&amp;C14191</f>
        <v>tdbR00001187 Tyr-GUA|24</v>
      </c>
      <c r="B14191" s="4" t="s">
        <v>231</v>
      </c>
      <c r="C14191" s="4" t="s">
        <v>800</v>
      </c>
      <c r="D14191" s="4" t="n">
        <v>26</v>
      </c>
      <c r="E14191" s="8" t="s">
        <v>459</v>
      </c>
      <c r="F14191" s="7" t="s">
        <v>783</v>
      </c>
    </row>
    <row r="14192" customFormat="false" ht="15" hidden="false" customHeight="false" outlineLevel="0" collapsed="false">
      <c r="A14192" s="4" t="str">
        <f aca="false">B14192&amp;"|"&amp;C14192</f>
        <v>tdbR00001187 Tyr-GUA|25</v>
      </c>
      <c r="B14192" s="4" t="s">
        <v>231</v>
      </c>
      <c r="C14192" s="4" t="s">
        <v>801</v>
      </c>
      <c r="D14192" s="4" t="n">
        <v>27</v>
      </c>
      <c r="E14192" s="8" t="s">
        <v>772</v>
      </c>
      <c r="F14192" s="7" t="s">
        <v>783</v>
      </c>
    </row>
    <row r="14193" customFormat="false" ht="15" hidden="false" customHeight="false" outlineLevel="0" collapsed="false">
      <c r="A14193" s="4" t="str">
        <f aca="false">B14193&amp;"|"&amp;C14193</f>
        <v>tdbR00001187 Tyr-GUA|26</v>
      </c>
      <c r="B14193" s="4" t="s">
        <v>231</v>
      </c>
      <c r="C14193" s="4" t="s">
        <v>802</v>
      </c>
      <c r="D14193" s="4" t="n">
        <v>28</v>
      </c>
      <c r="E14193" s="3" t="s">
        <v>459</v>
      </c>
      <c r="F14193" s="4" t="s">
        <v>803</v>
      </c>
    </row>
    <row r="14194" customFormat="false" ht="15" hidden="false" customHeight="false" outlineLevel="0" collapsed="false">
      <c r="A14194" s="4" t="str">
        <f aca="false">B14194&amp;"|"&amp;C14194</f>
        <v>tdbR00001187 Tyr-GUA|27</v>
      </c>
      <c r="B14194" s="4" t="s">
        <v>231</v>
      </c>
      <c r="C14194" s="4" t="s">
        <v>804</v>
      </c>
      <c r="D14194" s="4" t="n">
        <v>29</v>
      </c>
      <c r="E14194" s="21" t="s">
        <v>772</v>
      </c>
      <c r="F14194" s="22" t="s">
        <v>805</v>
      </c>
    </row>
    <row r="14195" customFormat="false" ht="15" hidden="false" customHeight="false" outlineLevel="0" collapsed="false">
      <c r="A14195" s="4" t="str">
        <f aca="false">B14195&amp;"|"&amp;C14195</f>
        <v>tdbR00001187 Tyr-GUA|28</v>
      </c>
      <c r="B14195" s="4" t="s">
        <v>231</v>
      </c>
      <c r="C14195" s="4" t="s">
        <v>806</v>
      </c>
      <c r="D14195" s="4" t="n">
        <v>30</v>
      </c>
      <c r="E14195" s="21" t="s">
        <v>780</v>
      </c>
      <c r="F14195" s="22" t="s">
        <v>805</v>
      </c>
    </row>
    <row r="14196" customFormat="false" ht="15" hidden="false" customHeight="false" outlineLevel="0" collapsed="false">
      <c r="A14196" s="4" t="str">
        <f aca="false">B14196&amp;"|"&amp;C14196</f>
        <v>tdbR00001187 Tyr-GUA|29</v>
      </c>
      <c r="B14196" s="4" t="s">
        <v>231</v>
      </c>
      <c r="C14196" s="4" t="s">
        <v>807</v>
      </c>
      <c r="D14196" s="4" t="n">
        <v>31</v>
      </c>
      <c r="E14196" s="21" t="s">
        <v>780</v>
      </c>
      <c r="F14196" s="22" t="s">
        <v>805</v>
      </c>
    </row>
    <row r="14197" customFormat="false" ht="15" hidden="false" customHeight="false" outlineLevel="0" collapsed="false">
      <c r="A14197" s="4" t="str">
        <f aca="false">B14197&amp;"|"&amp;C14197</f>
        <v>tdbR00001187 Tyr-GUA|30</v>
      </c>
      <c r="B14197" s="4" t="s">
        <v>231</v>
      </c>
      <c r="C14197" s="4" t="s">
        <v>808</v>
      </c>
      <c r="D14197" s="4" t="n">
        <v>32</v>
      </c>
      <c r="E14197" s="21" t="s">
        <v>459</v>
      </c>
      <c r="F14197" s="22" t="s">
        <v>805</v>
      </c>
    </row>
    <row r="14198" customFormat="false" ht="15" hidden="false" customHeight="false" outlineLevel="0" collapsed="false">
      <c r="A14198" s="4" t="str">
        <f aca="false">B14198&amp;"|"&amp;C14198</f>
        <v>tdbR00001187 Tyr-GUA|31</v>
      </c>
      <c r="B14198" s="4" t="s">
        <v>231</v>
      </c>
      <c r="C14198" s="4" t="s">
        <v>809</v>
      </c>
      <c r="D14198" s="4" t="n">
        <v>33</v>
      </c>
      <c r="E14198" s="21" t="s">
        <v>780</v>
      </c>
      <c r="F14198" s="22" t="s">
        <v>805</v>
      </c>
    </row>
    <row r="14199" customFormat="false" ht="15" hidden="false" customHeight="false" outlineLevel="0" collapsed="false">
      <c r="A14199" s="4" t="str">
        <f aca="false">B14199&amp;"|"&amp;C14199</f>
        <v>tdbR00001187 Tyr-GUA|32</v>
      </c>
      <c r="B14199" s="4" t="s">
        <v>231</v>
      </c>
      <c r="C14199" s="4" t="s">
        <v>810</v>
      </c>
      <c r="D14199" s="4" t="n">
        <v>34</v>
      </c>
      <c r="E14199" s="19" t="s">
        <v>772</v>
      </c>
      <c r="F14199" s="20" t="s">
        <v>811</v>
      </c>
    </row>
    <row r="14200" customFormat="false" ht="15" hidden="false" customHeight="false" outlineLevel="0" collapsed="false">
      <c r="A14200" s="4" t="str">
        <f aca="false">B14200&amp;"|"&amp;C14200</f>
        <v>tdbR00001187 Tyr-GUA|33</v>
      </c>
      <c r="B14200" s="4" t="s">
        <v>231</v>
      </c>
      <c r="C14200" s="4" t="s">
        <v>812</v>
      </c>
      <c r="D14200" s="4" t="n">
        <v>35</v>
      </c>
      <c r="E14200" s="19" t="s">
        <v>777</v>
      </c>
      <c r="F14200" s="20" t="s">
        <v>811</v>
      </c>
    </row>
    <row r="14201" customFormat="false" ht="15" hidden="false" customHeight="false" outlineLevel="0" collapsed="false">
      <c r="A14201" s="4" t="str">
        <f aca="false">B14201&amp;"|"&amp;C14201</f>
        <v>tdbR00001187 Tyr-GUA|34</v>
      </c>
      <c r="B14201" s="4" t="s">
        <v>231</v>
      </c>
      <c r="C14201" s="4" t="s">
        <v>813</v>
      </c>
      <c r="D14201" s="4" t="n">
        <v>36</v>
      </c>
      <c r="E14201" s="19" t="s">
        <v>459</v>
      </c>
      <c r="F14201" s="20" t="s">
        <v>811</v>
      </c>
    </row>
    <row r="14202" customFormat="false" ht="15" hidden="false" customHeight="false" outlineLevel="0" collapsed="false">
      <c r="A14202" s="4" t="str">
        <f aca="false">B14202&amp;"|"&amp;C14202</f>
        <v>tdbR00001187 Tyr-GUA|35</v>
      </c>
      <c r="B14202" s="4" t="s">
        <v>231</v>
      </c>
      <c r="C14202" s="4" t="s">
        <v>814</v>
      </c>
      <c r="D14202" s="4" t="n">
        <v>37</v>
      </c>
      <c r="E14202" s="19" t="s">
        <v>777</v>
      </c>
      <c r="F14202" s="20" t="s">
        <v>811</v>
      </c>
    </row>
    <row r="14203" customFormat="false" ht="15" hidden="false" customHeight="false" outlineLevel="0" collapsed="false">
      <c r="A14203" s="4" t="str">
        <f aca="false">B14203&amp;"|"&amp;C14203</f>
        <v>tdbR00001187 Tyr-GUA|36</v>
      </c>
      <c r="B14203" s="4" t="s">
        <v>231</v>
      </c>
      <c r="C14203" s="4" t="s">
        <v>815</v>
      </c>
      <c r="D14203" s="4" t="n">
        <v>38</v>
      </c>
      <c r="E14203" s="19" t="s">
        <v>780</v>
      </c>
      <c r="F14203" s="20" t="s">
        <v>811</v>
      </c>
    </row>
    <row r="14204" customFormat="false" ht="15" hidden="false" customHeight="false" outlineLevel="0" collapsed="false">
      <c r="A14204" s="4" t="str">
        <f aca="false">B14204&amp;"|"&amp;C14204</f>
        <v>tdbR00001187 Tyr-GUA|37</v>
      </c>
      <c r="B14204" s="4" t="s">
        <v>231</v>
      </c>
      <c r="C14204" s="4" t="s">
        <v>816</v>
      </c>
      <c r="D14204" s="4" t="n">
        <v>39</v>
      </c>
      <c r="E14204" s="19" t="s">
        <v>780</v>
      </c>
      <c r="F14204" s="20" t="s">
        <v>811</v>
      </c>
    </row>
    <row r="14205" customFormat="false" ht="15" hidden="false" customHeight="false" outlineLevel="0" collapsed="false">
      <c r="A14205" s="4" t="str">
        <f aca="false">B14205&amp;"|"&amp;C14205</f>
        <v>tdbR00001187 Tyr-GUA|38</v>
      </c>
      <c r="B14205" s="4" t="s">
        <v>231</v>
      </c>
      <c r="C14205" s="4" t="s">
        <v>817</v>
      </c>
      <c r="D14205" s="4" t="n">
        <v>40</v>
      </c>
      <c r="E14205" s="19" t="s">
        <v>780</v>
      </c>
      <c r="F14205" s="20" t="s">
        <v>811</v>
      </c>
    </row>
    <row r="14206" customFormat="false" ht="15" hidden="false" customHeight="false" outlineLevel="0" collapsed="false">
      <c r="A14206" s="4" t="str">
        <f aca="false">B14206&amp;"|"&amp;C14206</f>
        <v>tdbR00001187 Tyr-GUA|39</v>
      </c>
      <c r="B14206" s="4" t="s">
        <v>231</v>
      </c>
      <c r="C14206" s="4" t="s">
        <v>818</v>
      </c>
      <c r="D14206" s="4" t="n">
        <v>41</v>
      </c>
      <c r="E14206" s="21" t="s">
        <v>777</v>
      </c>
      <c r="F14206" s="22" t="s">
        <v>805</v>
      </c>
    </row>
    <row r="14207" customFormat="false" ht="15" hidden="false" customHeight="false" outlineLevel="0" collapsed="false">
      <c r="A14207" s="4" t="str">
        <f aca="false">B14207&amp;"|"&amp;C14207</f>
        <v>tdbR00001187 Tyr-GUA|40</v>
      </c>
      <c r="B14207" s="4" t="s">
        <v>231</v>
      </c>
      <c r="C14207" s="4" t="s">
        <v>819</v>
      </c>
      <c r="D14207" s="4" t="n">
        <v>42</v>
      </c>
      <c r="E14207" s="21" t="s">
        <v>772</v>
      </c>
      <c r="F14207" s="22" t="s">
        <v>805</v>
      </c>
    </row>
    <row r="14208" customFormat="false" ht="15" hidden="false" customHeight="false" outlineLevel="0" collapsed="false">
      <c r="A14208" s="4" t="str">
        <f aca="false">B14208&amp;"|"&amp;C14208</f>
        <v>tdbR00001187 Tyr-GUA|41</v>
      </c>
      <c r="B14208" s="4" t="s">
        <v>231</v>
      </c>
      <c r="C14208" s="4" t="s">
        <v>820</v>
      </c>
      <c r="D14208" s="4" t="n">
        <v>43</v>
      </c>
      <c r="E14208" s="21" t="s">
        <v>777</v>
      </c>
      <c r="F14208" s="22" t="s">
        <v>805</v>
      </c>
    </row>
    <row r="14209" customFormat="false" ht="15" hidden="false" customHeight="false" outlineLevel="0" collapsed="false">
      <c r="A14209" s="4" t="str">
        <f aca="false">B14209&amp;"|"&amp;C14209</f>
        <v>tdbR00001187 Tyr-GUA|42</v>
      </c>
      <c r="B14209" s="4" t="s">
        <v>231</v>
      </c>
      <c r="C14209" s="4" t="s">
        <v>821</v>
      </c>
      <c r="D14209" s="4" t="n">
        <v>44</v>
      </c>
      <c r="E14209" s="21" t="s">
        <v>777</v>
      </c>
      <c r="F14209" s="22" t="s">
        <v>805</v>
      </c>
    </row>
    <row r="14210" customFormat="false" ht="15" hidden="false" customHeight="false" outlineLevel="0" collapsed="false">
      <c r="A14210" s="4" t="str">
        <f aca="false">B14210&amp;"|"&amp;C14210</f>
        <v>tdbR00001187 Tyr-GUA|43</v>
      </c>
      <c r="B14210" s="4" t="s">
        <v>231</v>
      </c>
      <c r="C14210" s="4" t="s">
        <v>822</v>
      </c>
      <c r="D14210" s="4" t="n">
        <v>45</v>
      </c>
      <c r="E14210" s="21" t="s">
        <v>459</v>
      </c>
      <c r="F14210" s="22" t="s">
        <v>805</v>
      </c>
    </row>
    <row r="14211" customFormat="false" ht="15" hidden="false" customHeight="false" outlineLevel="0" collapsed="false">
      <c r="A14211" s="4" t="str">
        <f aca="false">B14211&amp;"|"&amp;C14211</f>
        <v>tdbR00001187 Tyr-GUA|44</v>
      </c>
      <c r="B14211" s="4" t="s">
        <v>231</v>
      </c>
      <c r="C14211" s="4" t="s">
        <v>823</v>
      </c>
      <c r="D14211" s="4" t="n">
        <v>46</v>
      </c>
      <c r="E14211" s="19" t="s">
        <v>780</v>
      </c>
      <c r="F14211" s="20" t="s">
        <v>824</v>
      </c>
    </row>
    <row r="14212" customFormat="false" ht="15" hidden="false" customHeight="false" outlineLevel="0" collapsed="false">
      <c r="A14212" s="4" t="str">
        <f aca="false">B14212&amp;"|"&amp;C14212</f>
        <v>tdbR00001187 Tyr-GUA|45</v>
      </c>
      <c r="B14212" s="4" t="s">
        <v>231</v>
      </c>
      <c r="C14212" s="4" t="s">
        <v>825</v>
      </c>
      <c r="D14212" s="4" t="n">
        <v>47</v>
      </c>
      <c r="E14212" s="19" t="s">
        <v>459</v>
      </c>
      <c r="F14212" s="20" t="s">
        <v>824</v>
      </c>
    </row>
    <row r="14213" customFormat="false" ht="15" hidden="false" customHeight="false" outlineLevel="0" collapsed="false">
      <c r="A14213" s="4" t="str">
        <f aca="false">B14213&amp;"|"&amp;C14213</f>
        <v>tdbR00001187 Tyr-GUA|46</v>
      </c>
      <c r="B14213" s="4" t="s">
        <v>231</v>
      </c>
      <c r="C14213" s="4" t="s">
        <v>826</v>
      </c>
      <c r="D14213" s="4" t="n">
        <v>48</v>
      </c>
      <c r="E14213" s="19" t="s">
        <v>780</v>
      </c>
      <c r="F14213" s="20" t="s">
        <v>824</v>
      </c>
    </row>
    <row r="14214" customFormat="false" ht="15" hidden="false" customHeight="false" outlineLevel="0" collapsed="false">
      <c r="A14214" s="4" t="str">
        <f aca="false">B14214&amp;"|"&amp;C14214</f>
        <v>tdbR00001187 Tyr-GUA|47</v>
      </c>
      <c r="B14214" s="4" t="s">
        <v>231</v>
      </c>
      <c r="C14214" s="4" t="s">
        <v>827</v>
      </c>
      <c r="D14214" s="4" t="n">
        <v>49</v>
      </c>
      <c r="E14214" s="19" t="s">
        <v>777</v>
      </c>
      <c r="F14214" s="20" t="s">
        <v>824</v>
      </c>
    </row>
    <row r="14215" customFormat="false" ht="15" hidden="false" customHeight="false" outlineLevel="0" collapsed="false">
      <c r="A14215" s="4" t="str">
        <f aca="false">B14215&amp;"|"&amp;C14215</f>
        <v>tdbR00001187 Tyr-GUA|48</v>
      </c>
      <c r="B14215" s="4" t="s">
        <v>231</v>
      </c>
      <c r="C14215" s="4" t="s">
        <v>828</v>
      </c>
      <c r="D14215" s="4" t="n">
        <v>50</v>
      </c>
      <c r="E14215" s="19" t="s">
        <v>772</v>
      </c>
      <c r="F14215" s="20" t="s">
        <v>824</v>
      </c>
    </row>
    <row r="14216" customFormat="false" ht="15" hidden="false" customHeight="false" outlineLevel="0" collapsed="false">
      <c r="A14216" s="4" t="str">
        <f aca="false">B14216&amp;"|"&amp;C14216</f>
        <v>tdbR00001187 Tyr-GUA|49</v>
      </c>
      <c r="B14216" s="4" t="s">
        <v>231</v>
      </c>
      <c r="C14216" s="4" t="s">
        <v>829</v>
      </c>
      <c r="D14216" s="4" t="n">
        <v>51</v>
      </c>
      <c r="E14216" s="23" t="s">
        <v>459</v>
      </c>
      <c r="F14216" s="10" t="s">
        <v>830</v>
      </c>
    </row>
    <row r="14217" customFormat="false" ht="15" hidden="false" customHeight="false" outlineLevel="0" collapsed="false">
      <c r="A14217" s="4" t="str">
        <f aca="false">B14217&amp;"|"&amp;C14217</f>
        <v>tdbR00001187 Tyr-GUA|50</v>
      </c>
      <c r="B14217" s="4" t="s">
        <v>231</v>
      </c>
      <c r="C14217" s="4" t="s">
        <v>831</v>
      </c>
      <c r="D14217" s="4" t="n">
        <v>52</v>
      </c>
      <c r="E14217" s="23" t="s">
        <v>459</v>
      </c>
      <c r="F14217" s="10" t="s">
        <v>830</v>
      </c>
    </row>
    <row r="14218" customFormat="false" ht="15" hidden="false" customHeight="false" outlineLevel="0" collapsed="false">
      <c r="A14218" s="4" t="str">
        <f aca="false">B14218&amp;"|"&amp;C14218</f>
        <v>tdbR00001187 Tyr-GUA|51</v>
      </c>
      <c r="B14218" s="4" t="s">
        <v>231</v>
      </c>
      <c r="C14218" s="4" t="s">
        <v>832</v>
      </c>
      <c r="D14218" s="4" t="n">
        <v>53</v>
      </c>
      <c r="E14218" s="23" t="s">
        <v>459</v>
      </c>
      <c r="F14218" s="10" t="s">
        <v>830</v>
      </c>
    </row>
    <row r="14219" customFormat="false" ht="15" hidden="false" customHeight="false" outlineLevel="0" collapsed="false">
      <c r="A14219" s="4" t="str">
        <f aca="false">B14219&amp;"|"&amp;C14219</f>
        <v>tdbR00001187 Tyr-GUA|52</v>
      </c>
      <c r="B14219" s="4" t="s">
        <v>231</v>
      </c>
      <c r="C14219" s="4" t="s">
        <v>833</v>
      </c>
      <c r="D14219" s="4" t="n">
        <v>54</v>
      </c>
      <c r="E14219" s="23" t="s">
        <v>772</v>
      </c>
      <c r="F14219" s="10" t="s">
        <v>830</v>
      </c>
    </row>
    <row r="14220" customFormat="false" ht="15" hidden="false" customHeight="false" outlineLevel="0" collapsed="false">
      <c r="A14220" s="4" t="str">
        <f aca="false">B14220&amp;"|"&amp;C14220</f>
        <v>tdbR00001187 Tyr-GUA|53</v>
      </c>
      <c r="B14220" s="4" t="s">
        <v>231</v>
      </c>
      <c r="C14220" s="4" t="s">
        <v>834</v>
      </c>
      <c r="D14220" s="4" t="n">
        <v>55</v>
      </c>
      <c r="E14220" s="23" t="s">
        <v>459</v>
      </c>
      <c r="F14220" s="10" t="s">
        <v>830</v>
      </c>
    </row>
    <row r="14221" customFormat="false" ht="15" hidden="false" customHeight="false" outlineLevel="0" collapsed="false">
      <c r="A14221" s="4" t="str">
        <f aca="false">B14221&amp;"|"&amp;C14221</f>
        <v>tdbR00001187 Tyr-GUA|54</v>
      </c>
      <c r="B14221" s="4" t="s">
        <v>231</v>
      </c>
      <c r="C14221" s="4" t="s">
        <v>835</v>
      </c>
      <c r="D14221" s="4" t="n">
        <v>56</v>
      </c>
      <c r="E14221" s="19" t="s">
        <v>777</v>
      </c>
      <c r="F14221" s="20" t="s">
        <v>836</v>
      </c>
    </row>
    <row r="14222" customFormat="false" ht="15" hidden="false" customHeight="false" outlineLevel="0" collapsed="false">
      <c r="A14222" s="4" t="str">
        <f aca="false">B14222&amp;"|"&amp;C14222</f>
        <v>tdbR00001187 Tyr-GUA|55</v>
      </c>
      <c r="B14222" s="4" t="s">
        <v>231</v>
      </c>
      <c r="C14222" s="4" t="s">
        <v>837</v>
      </c>
      <c r="D14222" s="4" t="n">
        <v>57</v>
      </c>
      <c r="E14222" s="19" t="s">
        <v>777</v>
      </c>
      <c r="F14222" s="20" t="s">
        <v>836</v>
      </c>
    </row>
    <row r="14223" customFormat="false" ht="15" hidden="false" customHeight="false" outlineLevel="0" collapsed="false">
      <c r="A14223" s="4" t="str">
        <f aca="false">B14223&amp;"|"&amp;C14223</f>
        <v>tdbR00001187 Tyr-GUA|56</v>
      </c>
      <c r="B14223" s="4" t="s">
        <v>231</v>
      </c>
      <c r="C14223" s="4" t="s">
        <v>838</v>
      </c>
      <c r="D14223" s="4" t="n">
        <v>58</v>
      </c>
      <c r="E14223" s="19" t="s">
        <v>772</v>
      </c>
      <c r="F14223" s="20" t="s">
        <v>836</v>
      </c>
    </row>
    <row r="14224" customFormat="false" ht="15" hidden="false" customHeight="false" outlineLevel="0" collapsed="false">
      <c r="A14224" s="4" t="str">
        <f aca="false">B14224&amp;"|"&amp;C14224</f>
        <v>tdbR00001187 Tyr-GUA|57</v>
      </c>
      <c r="B14224" s="4" t="s">
        <v>231</v>
      </c>
      <c r="C14224" s="4" t="s">
        <v>839</v>
      </c>
      <c r="D14224" s="4" t="n">
        <v>59</v>
      </c>
      <c r="E14224" s="19" t="s">
        <v>459</v>
      </c>
      <c r="F14224" s="20" t="s">
        <v>836</v>
      </c>
    </row>
    <row r="14225" customFormat="false" ht="15" hidden="false" customHeight="false" outlineLevel="0" collapsed="false">
      <c r="A14225" s="4" t="str">
        <f aca="false">B14225&amp;"|"&amp;C14225</f>
        <v>tdbR00001187 Tyr-GUA|58</v>
      </c>
      <c r="B14225" s="4" t="s">
        <v>231</v>
      </c>
      <c r="C14225" s="4" t="s">
        <v>840</v>
      </c>
      <c r="D14225" s="4" t="n">
        <v>60</v>
      </c>
      <c r="E14225" s="19" t="s">
        <v>780</v>
      </c>
      <c r="F14225" s="20" t="s">
        <v>836</v>
      </c>
    </row>
    <row r="14226" customFormat="false" ht="15" hidden="false" customHeight="false" outlineLevel="0" collapsed="false">
      <c r="A14226" s="4" t="str">
        <f aca="false">B14226&amp;"|"&amp;C14226</f>
        <v>tdbR00001187 Tyr-GUA|59</v>
      </c>
      <c r="B14226" s="4" t="s">
        <v>231</v>
      </c>
      <c r="C14226" s="4" t="s">
        <v>841</v>
      </c>
      <c r="D14226" s="4" t="n">
        <v>61</v>
      </c>
      <c r="E14226" s="19" t="s">
        <v>772</v>
      </c>
      <c r="F14226" s="20" t="s">
        <v>836</v>
      </c>
    </row>
    <row r="14227" customFormat="false" ht="15" hidden="false" customHeight="false" outlineLevel="0" collapsed="false">
      <c r="A14227" s="4" t="str">
        <f aca="false">B14227&amp;"|"&amp;C14227</f>
        <v>tdbR00001187 Tyr-GUA|60</v>
      </c>
      <c r="B14227" s="4" t="s">
        <v>231</v>
      </c>
      <c r="C14227" s="4" t="s">
        <v>842</v>
      </c>
      <c r="D14227" s="4" t="n">
        <v>62</v>
      </c>
      <c r="E14227" s="19" t="s">
        <v>777</v>
      </c>
      <c r="F14227" s="20" t="s">
        <v>836</v>
      </c>
    </row>
    <row r="14228" customFormat="false" ht="15" hidden="false" customHeight="false" outlineLevel="0" collapsed="false">
      <c r="A14228" s="4" t="str">
        <f aca="false">B14228&amp;"|"&amp;C14228</f>
        <v>tdbR00001187 Tyr-GUA|61</v>
      </c>
      <c r="B14228" s="4" t="s">
        <v>231</v>
      </c>
      <c r="C14228" s="4" t="s">
        <v>843</v>
      </c>
      <c r="D14228" s="4" t="n">
        <v>63</v>
      </c>
      <c r="E14228" s="23" t="s">
        <v>772</v>
      </c>
      <c r="F14228" s="10" t="s">
        <v>830</v>
      </c>
    </row>
    <row r="14229" customFormat="false" ht="15" hidden="false" customHeight="false" outlineLevel="0" collapsed="false">
      <c r="A14229" s="4" t="str">
        <f aca="false">B14229&amp;"|"&amp;C14229</f>
        <v>tdbR00001187 Tyr-GUA|62</v>
      </c>
      <c r="B14229" s="4" t="s">
        <v>231</v>
      </c>
      <c r="C14229" s="4" t="s">
        <v>844</v>
      </c>
      <c r="D14229" s="4" t="n">
        <v>64</v>
      </c>
      <c r="E14229" s="23" t="s">
        <v>459</v>
      </c>
      <c r="F14229" s="10" t="s">
        <v>830</v>
      </c>
    </row>
    <row r="14230" customFormat="false" ht="15" hidden="false" customHeight="false" outlineLevel="0" collapsed="false">
      <c r="A14230" s="4" t="str">
        <f aca="false">B14230&amp;"|"&amp;C14230</f>
        <v>tdbR00001187 Tyr-GUA|63</v>
      </c>
      <c r="B14230" s="4" t="s">
        <v>231</v>
      </c>
      <c r="C14230" s="4" t="s">
        <v>845</v>
      </c>
      <c r="D14230" s="4" t="n">
        <v>65</v>
      </c>
      <c r="E14230" s="23" t="s">
        <v>772</v>
      </c>
      <c r="F14230" s="10" t="s">
        <v>830</v>
      </c>
    </row>
    <row r="14231" customFormat="false" ht="15" hidden="false" customHeight="false" outlineLevel="0" collapsed="false">
      <c r="A14231" s="4" t="str">
        <f aca="false">B14231&amp;"|"&amp;C14231</f>
        <v>tdbR00001187 Tyr-GUA|64</v>
      </c>
      <c r="B14231" s="4" t="s">
        <v>231</v>
      </c>
      <c r="C14231" s="4" t="s">
        <v>846</v>
      </c>
      <c r="D14231" s="4" t="n">
        <v>66</v>
      </c>
      <c r="E14231" s="23" t="s">
        <v>772</v>
      </c>
      <c r="F14231" s="10" t="s">
        <v>830</v>
      </c>
    </row>
    <row r="14232" customFormat="false" ht="15" hidden="false" customHeight="false" outlineLevel="0" collapsed="false">
      <c r="A14232" s="4" t="str">
        <f aca="false">B14232&amp;"|"&amp;C14232</f>
        <v>tdbR00001187 Tyr-GUA|65</v>
      </c>
      <c r="B14232" s="4" t="s">
        <v>231</v>
      </c>
      <c r="C14232" s="4" t="s">
        <v>847</v>
      </c>
      <c r="D14232" s="4" t="n">
        <v>67</v>
      </c>
      <c r="E14232" s="23" t="s">
        <v>772</v>
      </c>
      <c r="F14232" s="10" t="s">
        <v>830</v>
      </c>
    </row>
    <row r="14233" customFormat="false" ht="15" hidden="false" customHeight="false" outlineLevel="0" collapsed="false">
      <c r="A14233" s="4" t="str">
        <f aca="false">B14233&amp;"|"&amp;C14233</f>
        <v>tdbR00001187 Tyr-GUA|66</v>
      </c>
      <c r="B14233" s="4" t="s">
        <v>231</v>
      </c>
      <c r="C14233" s="4" t="s">
        <v>848</v>
      </c>
      <c r="D14233" s="4" t="n">
        <v>68</v>
      </c>
      <c r="E14233" s="17" t="s">
        <v>772</v>
      </c>
      <c r="F14233" s="18" t="s">
        <v>768</v>
      </c>
    </row>
    <row r="14234" customFormat="false" ht="15" hidden="false" customHeight="false" outlineLevel="0" collapsed="false">
      <c r="A14234" s="4" t="str">
        <f aca="false">B14234&amp;"|"&amp;C14234</f>
        <v>tdbR00001187 Tyr-GUA|67</v>
      </c>
      <c r="B14234" s="4" t="s">
        <v>231</v>
      </c>
      <c r="C14234" s="4" t="s">
        <v>849</v>
      </c>
      <c r="D14234" s="4" t="n">
        <v>69</v>
      </c>
      <c r="E14234" s="17" t="s">
        <v>772</v>
      </c>
      <c r="F14234" s="18" t="s">
        <v>768</v>
      </c>
    </row>
    <row r="14235" customFormat="false" ht="15" hidden="false" customHeight="false" outlineLevel="0" collapsed="false">
      <c r="A14235" s="4" t="str">
        <f aca="false">B14235&amp;"|"&amp;C14235</f>
        <v>tdbR00001187 Tyr-GUA|68</v>
      </c>
      <c r="B14235" s="4" t="s">
        <v>231</v>
      </c>
      <c r="C14235" s="4" t="s">
        <v>850</v>
      </c>
      <c r="D14235" s="4" t="n">
        <v>70</v>
      </c>
      <c r="E14235" s="17" t="s">
        <v>459</v>
      </c>
      <c r="F14235" s="18" t="s">
        <v>768</v>
      </c>
    </row>
    <row r="14236" customFormat="false" ht="15" hidden="false" customHeight="false" outlineLevel="0" collapsed="false">
      <c r="A14236" s="4" t="str">
        <f aca="false">B14236&amp;"|"&amp;C14236</f>
        <v>tdbR00001187 Tyr-GUA|69</v>
      </c>
      <c r="B14236" s="4" t="s">
        <v>231</v>
      </c>
      <c r="C14236" s="4" t="s">
        <v>851</v>
      </c>
      <c r="D14236" s="4" t="n">
        <v>71</v>
      </c>
      <c r="E14236" s="17" t="s">
        <v>459</v>
      </c>
      <c r="F14236" s="18" t="s">
        <v>768</v>
      </c>
    </row>
    <row r="14237" customFormat="false" ht="15" hidden="false" customHeight="false" outlineLevel="0" collapsed="false">
      <c r="A14237" s="4" t="str">
        <f aca="false">B14237&amp;"|"&amp;C14237</f>
        <v>tdbR00001187 Tyr-GUA|70</v>
      </c>
      <c r="B14237" s="4" t="s">
        <v>231</v>
      </c>
      <c r="C14237" s="4" t="s">
        <v>852</v>
      </c>
      <c r="D14237" s="4" t="n">
        <v>72</v>
      </c>
      <c r="E14237" s="17" t="s">
        <v>459</v>
      </c>
      <c r="F14237" s="18" t="s">
        <v>768</v>
      </c>
    </row>
    <row r="14238" customFormat="false" ht="15" hidden="false" customHeight="false" outlineLevel="0" collapsed="false">
      <c r="A14238" s="4" t="str">
        <f aca="false">B14238&amp;"|"&amp;C14238</f>
        <v>tdbR00001187 Tyr-GUA|71</v>
      </c>
      <c r="B14238" s="4" t="s">
        <v>231</v>
      </c>
      <c r="C14238" s="4" t="s">
        <v>853</v>
      </c>
      <c r="D14238" s="4" t="n">
        <v>73</v>
      </c>
      <c r="E14238" s="17" t="s">
        <v>780</v>
      </c>
      <c r="F14238" s="18" t="s">
        <v>768</v>
      </c>
    </row>
    <row r="14239" customFormat="false" ht="15" hidden="false" customHeight="false" outlineLevel="0" collapsed="false">
      <c r="A14239" s="4" t="str">
        <f aca="false">B14239&amp;"|"&amp;C14239</f>
        <v>tdbR00001187 Tyr-GUA|72</v>
      </c>
      <c r="B14239" s="4" t="s">
        <v>231</v>
      </c>
      <c r="C14239" s="4" t="s">
        <v>854</v>
      </c>
      <c r="D14239" s="4" t="n">
        <v>74</v>
      </c>
      <c r="E14239" s="17" t="s">
        <v>459</v>
      </c>
      <c r="F14239" s="18" t="s">
        <v>768</v>
      </c>
    </row>
    <row r="14240" customFormat="false" ht="15" hidden="false" customHeight="false" outlineLevel="0" collapsed="false">
      <c r="A14240" s="4" t="str">
        <f aca="false">B14240&amp;"|"&amp;C14240</f>
        <v>tdbR00001188 Val-UAC|1</v>
      </c>
      <c r="B14240" s="4" t="s">
        <v>232</v>
      </c>
      <c r="C14240" s="4" t="s">
        <v>767</v>
      </c>
      <c r="D14240" s="4" t="n">
        <v>1</v>
      </c>
      <c r="E14240" s="17" t="s">
        <v>459</v>
      </c>
      <c r="F14240" s="18" t="s">
        <v>768</v>
      </c>
    </row>
    <row r="14241" customFormat="false" ht="15" hidden="false" customHeight="false" outlineLevel="0" collapsed="false">
      <c r="A14241" s="4" t="str">
        <f aca="false">B14241&amp;"|"&amp;C14241</f>
        <v>tdbR00001188 Val-UAC|2</v>
      </c>
      <c r="B14241" s="4" t="s">
        <v>232</v>
      </c>
      <c r="C14241" s="4" t="s">
        <v>769</v>
      </c>
      <c r="D14241" s="4" t="n">
        <v>2</v>
      </c>
      <c r="E14241" s="17" t="s">
        <v>459</v>
      </c>
      <c r="F14241" s="18" t="s">
        <v>768</v>
      </c>
    </row>
    <row r="14242" customFormat="false" ht="15" hidden="false" customHeight="false" outlineLevel="0" collapsed="false">
      <c r="A14242" s="4" t="str">
        <f aca="false">B14242&amp;"|"&amp;C14242</f>
        <v>tdbR00001188 Val-UAC|3</v>
      </c>
      <c r="B14242" s="4" t="s">
        <v>232</v>
      </c>
      <c r="C14242" s="4" t="s">
        <v>770</v>
      </c>
      <c r="D14242" s="4" t="n">
        <v>3</v>
      </c>
      <c r="E14242" s="17" t="s">
        <v>777</v>
      </c>
      <c r="F14242" s="18" t="s">
        <v>768</v>
      </c>
    </row>
    <row r="14243" customFormat="false" ht="15" hidden="false" customHeight="false" outlineLevel="0" collapsed="false">
      <c r="A14243" s="4" t="str">
        <f aca="false">B14243&amp;"|"&amp;C14243</f>
        <v>tdbR00001188 Val-UAC|4</v>
      </c>
      <c r="B14243" s="4" t="s">
        <v>232</v>
      </c>
      <c r="C14243" s="4" t="s">
        <v>771</v>
      </c>
      <c r="D14243" s="4" t="n">
        <v>4</v>
      </c>
      <c r="E14243" s="17" t="s">
        <v>772</v>
      </c>
      <c r="F14243" s="18" t="s">
        <v>768</v>
      </c>
    </row>
    <row r="14244" customFormat="false" ht="15" hidden="false" customHeight="false" outlineLevel="0" collapsed="false">
      <c r="A14244" s="4" t="str">
        <f aca="false">B14244&amp;"|"&amp;C14244</f>
        <v>tdbR00001188 Val-UAC|5</v>
      </c>
      <c r="B14244" s="4" t="s">
        <v>232</v>
      </c>
      <c r="C14244" s="4" t="s">
        <v>773</v>
      </c>
      <c r="D14244" s="4" t="n">
        <v>5</v>
      </c>
      <c r="E14244" s="17" t="s">
        <v>772</v>
      </c>
      <c r="F14244" s="18" t="s">
        <v>768</v>
      </c>
    </row>
    <row r="14245" customFormat="false" ht="15" hidden="false" customHeight="false" outlineLevel="0" collapsed="false">
      <c r="A14245" s="4" t="str">
        <f aca="false">B14245&amp;"|"&amp;C14245</f>
        <v>tdbR00001188 Val-UAC|6</v>
      </c>
      <c r="B14245" s="4" t="s">
        <v>232</v>
      </c>
      <c r="C14245" s="4" t="s">
        <v>774</v>
      </c>
      <c r="D14245" s="4" t="n">
        <v>6</v>
      </c>
      <c r="E14245" s="17" t="s">
        <v>780</v>
      </c>
      <c r="F14245" s="18" t="s">
        <v>768</v>
      </c>
    </row>
    <row r="14246" customFormat="false" ht="15" hidden="false" customHeight="false" outlineLevel="0" collapsed="false">
      <c r="A14246" s="4" t="str">
        <f aca="false">B14246&amp;"|"&amp;C14246</f>
        <v>tdbR00001188 Val-UAC|7</v>
      </c>
      <c r="B14246" s="4" t="s">
        <v>232</v>
      </c>
      <c r="C14246" s="4" t="s">
        <v>775</v>
      </c>
      <c r="D14246" s="4" t="n">
        <v>7</v>
      </c>
      <c r="E14246" s="17" t="s">
        <v>780</v>
      </c>
      <c r="F14246" s="18" t="s">
        <v>768</v>
      </c>
    </row>
    <row r="14247" customFormat="false" ht="15" hidden="false" customHeight="false" outlineLevel="0" collapsed="false">
      <c r="A14247" s="4" t="str">
        <f aca="false">B14247&amp;"|"&amp;C14247</f>
        <v>tdbR00001188 Val-UAC|8</v>
      </c>
      <c r="B14247" s="4" t="s">
        <v>232</v>
      </c>
      <c r="C14247" s="4" t="s">
        <v>776</v>
      </c>
      <c r="D14247" s="4" t="n">
        <v>8</v>
      </c>
      <c r="E14247" s="3" t="s">
        <v>777</v>
      </c>
      <c r="F14247" s="4" t="s">
        <v>778</v>
      </c>
    </row>
    <row r="14248" customFormat="false" ht="15" hidden="false" customHeight="false" outlineLevel="0" collapsed="false">
      <c r="A14248" s="4" t="str">
        <f aca="false">B14248&amp;"|"&amp;C14248</f>
        <v>tdbR00001188 Val-UAC|9</v>
      </c>
      <c r="B14248" s="4" t="s">
        <v>232</v>
      </c>
      <c r="C14248" s="4" t="s">
        <v>779</v>
      </c>
      <c r="D14248" s="4" t="n">
        <v>9</v>
      </c>
      <c r="E14248" s="3" t="s">
        <v>459</v>
      </c>
      <c r="F14248" s="4" t="s">
        <v>781</v>
      </c>
    </row>
    <row r="14249" customFormat="false" ht="15" hidden="false" customHeight="false" outlineLevel="0" collapsed="false">
      <c r="A14249" s="4" t="str">
        <f aca="false">B14249&amp;"|"&amp;C14249</f>
        <v>tdbR00001188 Val-UAC|10</v>
      </c>
      <c r="B14249" s="4" t="s">
        <v>232</v>
      </c>
      <c r="C14249" s="4" t="s">
        <v>782</v>
      </c>
      <c r="D14249" s="4" t="n">
        <v>10</v>
      </c>
      <c r="E14249" s="8" t="s">
        <v>459</v>
      </c>
      <c r="F14249" s="7" t="s">
        <v>783</v>
      </c>
    </row>
    <row r="14250" customFormat="false" ht="15" hidden="false" customHeight="false" outlineLevel="0" collapsed="false">
      <c r="A14250" s="4" t="str">
        <f aca="false">B14250&amp;"|"&amp;C14250</f>
        <v>tdbR00001188 Val-UAC|11</v>
      </c>
      <c r="B14250" s="4" t="s">
        <v>232</v>
      </c>
      <c r="C14250" s="4" t="s">
        <v>784</v>
      </c>
      <c r="D14250" s="4" t="n">
        <v>11</v>
      </c>
      <c r="E14250" s="8" t="s">
        <v>777</v>
      </c>
      <c r="F14250" s="7" t="s">
        <v>783</v>
      </c>
    </row>
    <row r="14251" customFormat="false" ht="15" hidden="false" customHeight="false" outlineLevel="0" collapsed="false">
      <c r="A14251" s="4" t="str">
        <f aca="false">B14251&amp;"|"&amp;C14251</f>
        <v>tdbR00001188 Val-UAC|12</v>
      </c>
      <c r="B14251" s="4" t="s">
        <v>232</v>
      </c>
      <c r="C14251" s="4" t="s">
        <v>785</v>
      </c>
      <c r="D14251" s="4" t="n">
        <v>12</v>
      </c>
      <c r="E14251" s="8" t="s">
        <v>772</v>
      </c>
      <c r="F14251" s="7" t="s">
        <v>783</v>
      </c>
    </row>
    <row r="14252" customFormat="false" ht="15" hidden="false" customHeight="false" outlineLevel="0" collapsed="false">
      <c r="A14252" s="4" t="str">
        <f aca="false">B14252&amp;"|"&amp;C14252</f>
        <v>tdbR00001188 Val-UAC|13</v>
      </c>
      <c r="B14252" s="4" t="s">
        <v>232</v>
      </c>
      <c r="C14252" s="4" t="s">
        <v>786</v>
      </c>
      <c r="D14252" s="4" t="n">
        <v>13</v>
      </c>
      <c r="E14252" s="8" t="s">
        <v>772</v>
      </c>
      <c r="F14252" s="7" t="s">
        <v>783</v>
      </c>
    </row>
    <row r="14253" customFormat="false" ht="15" hidden="false" customHeight="false" outlineLevel="0" collapsed="false">
      <c r="A14253" s="4" t="str">
        <f aca="false">B14253&amp;"|"&amp;C14253</f>
        <v>tdbR00001188 Val-UAC|14</v>
      </c>
      <c r="B14253" s="4" t="s">
        <v>232</v>
      </c>
      <c r="C14253" s="4" t="s">
        <v>787</v>
      </c>
      <c r="D14253" s="4" t="n">
        <v>14</v>
      </c>
      <c r="E14253" s="19" t="s">
        <v>780</v>
      </c>
      <c r="F14253" s="20" t="s">
        <v>788</v>
      </c>
    </row>
    <row r="14254" customFormat="false" ht="15" hidden="false" customHeight="false" outlineLevel="0" collapsed="false">
      <c r="A14254" s="4" t="str">
        <f aca="false">B14254&amp;"|"&amp;C14254</f>
        <v>tdbR00001188 Val-UAC|15</v>
      </c>
      <c r="B14254" s="4" t="s">
        <v>232</v>
      </c>
      <c r="C14254" s="4" t="s">
        <v>789</v>
      </c>
      <c r="D14254" s="4" t="n">
        <v>15</v>
      </c>
      <c r="E14254" s="19" t="s">
        <v>459</v>
      </c>
      <c r="F14254" s="20" t="s">
        <v>788</v>
      </c>
    </row>
    <row r="14255" customFormat="false" ht="15" hidden="false" customHeight="false" outlineLevel="0" collapsed="false">
      <c r="A14255" s="4" t="str">
        <f aca="false">B14255&amp;"|"&amp;C14255</f>
        <v>tdbR00001188 Val-UAC|16</v>
      </c>
      <c r="B14255" s="4" t="s">
        <v>232</v>
      </c>
      <c r="C14255" s="4" t="s">
        <v>790</v>
      </c>
      <c r="D14255" s="4" t="n">
        <v>16</v>
      </c>
      <c r="E14255" s="19" t="s">
        <v>777</v>
      </c>
      <c r="F14255" s="20" t="s">
        <v>788</v>
      </c>
    </row>
    <row r="14256" customFormat="false" ht="15" hidden="false" customHeight="false" outlineLevel="0" collapsed="false">
      <c r="A14256" s="4" t="str">
        <f aca="false">B14256&amp;"|"&amp;C14256</f>
        <v>tdbR00001188 Val-UAC|18</v>
      </c>
      <c r="B14256" s="4" t="s">
        <v>232</v>
      </c>
      <c r="C14256" s="4" t="s">
        <v>793</v>
      </c>
      <c r="D14256" s="4" t="n">
        <v>17</v>
      </c>
      <c r="E14256" s="19" t="s">
        <v>459</v>
      </c>
      <c r="F14256" s="20" t="s">
        <v>788</v>
      </c>
    </row>
    <row r="14257" customFormat="false" ht="15" hidden="false" customHeight="false" outlineLevel="0" collapsed="false">
      <c r="A14257" s="4" t="str">
        <f aca="false">B14257&amp;"|"&amp;C14257</f>
        <v>tdbR00001188 Val-UAC|19</v>
      </c>
      <c r="B14257" s="4" t="s">
        <v>232</v>
      </c>
      <c r="C14257" s="4" t="s">
        <v>794</v>
      </c>
      <c r="D14257" s="4" t="n">
        <v>18</v>
      </c>
      <c r="E14257" s="19" t="s">
        <v>459</v>
      </c>
      <c r="F14257" s="20" t="s">
        <v>788</v>
      </c>
    </row>
    <row r="14258" customFormat="false" ht="15" hidden="false" customHeight="false" outlineLevel="0" collapsed="false">
      <c r="A14258" s="4" t="str">
        <f aca="false">B14258&amp;"|"&amp;C14258</f>
        <v>tdbR00001188 Val-UAC|20</v>
      </c>
      <c r="B14258" s="4" t="s">
        <v>232</v>
      </c>
      <c r="C14258" s="4" t="s">
        <v>795</v>
      </c>
      <c r="D14258" s="4" t="n">
        <v>19</v>
      </c>
      <c r="E14258" s="19" t="s">
        <v>777</v>
      </c>
      <c r="F14258" s="20" t="s">
        <v>788</v>
      </c>
    </row>
    <row r="14259" customFormat="false" ht="15" hidden="false" customHeight="false" outlineLevel="0" collapsed="false">
      <c r="A14259" s="4" t="str">
        <f aca="false">B14259&amp;"|"&amp;C14259</f>
        <v>tdbR00001188 Val-UAC|20a</v>
      </c>
      <c r="B14259" s="4" t="s">
        <v>232</v>
      </c>
      <c r="C14259" s="4" t="s">
        <v>796</v>
      </c>
      <c r="D14259" s="4" t="n">
        <v>20</v>
      </c>
      <c r="E14259" s="19" t="s">
        <v>777</v>
      </c>
      <c r="F14259" s="20" t="s">
        <v>788</v>
      </c>
    </row>
    <row r="14260" customFormat="false" ht="15" hidden="false" customHeight="false" outlineLevel="0" collapsed="false">
      <c r="A14260" s="4" t="str">
        <f aca="false">B14260&amp;"|"&amp;C14260</f>
        <v>tdbR00001188 Val-UAC|20b</v>
      </c>
      <c r="B14260" s="4" t="s">
        <v>232</v>
      </c>
      <c r="C14260" s="4" t="s">
        <v>855</v>
      </c>
      <c r="D14260" s="4" t="n">
        <v>21</v>
      </c>
      <c r="E14260" s="19" t="s">
        <v>772</v>
      </c>
      <c r="F14260" s="20" t="s">
        <v>788</v>
      </c>
    </row>
    <row r="14261" customFormat="false" ht="15" hidden="false" customHeight="false" outlineLevel="0" collapsed="false">
      <c r="A14261" s="4" t="str">
        <f aca="false">B14261&amp;"|"&amp;C14261</f>
        <v>tdbR00001188 Val-UAC|21</v>
      </c>
      <c r="B14261" s="4" t="s">
        <v>232</v>
      </c>
      <c r="C14261" s="4" t="s">
        <v>797</v>
      </c>
      <c r="D14261" s="4" t="n">
        <v>22</v>
      </c>
      <c r="E14261" s="19" t="s">
        <v>780</v>
      </c>
      <c r="F14261" s="20" t="s">
        <v>788</v>
      </c>
    </row>
    <row r="14262" customFormat="false" ht="15" hidden="false" customHeight="false" outlineLevel="0" collapsed="false">
      <c r="A14262" s="4" t="str">
        <f aca="false">B14262&amp;"|"&amp;C14262</f>
        <v>tdbR00001188 Val-UAC|22</v>
      </c>
      <c r="B14262" s="4" t="s">
        <v>232</v>
      </c>
      <c r="C14262" s="4" t="s">
        <v>798</v>
      </c>
      <c r="D14262" s="4" t="n">
        <v>23</v>
      </c>
      <c r="E14262" s="8" t="s">
        <v>780</v>
      </c>
      <c r="F14262" s="7" t="s">
        <v>783</v>
      </c>
    </row>
    <row r="14263" customFormat="false" ht="15" hidden="false" customHeight="false" outlineLevel="0" collapsed="false">
      <c r="A14263" s="4" t="str">
        <f aca="false">B14263&amp;"|"&amp;C14263</f>
        <v>tdbR00001188 Val-UAC|23</v>
      </c>
      <c r="B14263" s="4" t="s">
        <v>232</v>
      </c>
      <c r="C14263" s="4" t="s">
        <v>799</v>
      </c>
      <c r="D14263" s="4" t="n">
        <v>24</v>
      </c>
      <c r="E14263" s="8" t="s">
        <v>459</v>
      </c>
      <c r="F14263" s="7" t="s">
        <v>783</v>
      </c>
    </row>
    <row r="14264" customFormat="false" ht="15" hidden="false" customHeight="false" outlineLevel="0" collapsed="false">
      <c r="A14264" s="4" t="str">
        <f aca="false">B14264&amp;"|"&amp;C14264</f>
        <v>tdbR00001188 Val-UAC|24</v>
      </c>
      <c r="B14264" s="4" t="s">
        <v>232</v>
      </c>
      <c r="C14264" s="4" t="s">
        <v>800</v>
      </c>
      <c r="D14264" s="4" t="n">
        <v>25</v>
      </c>
      <c r="E14264" s="8" t="s">
        <v>780</v>
      </c>
      <c r="F14264" s="7" t="s">
        <v>783</v>
      </c>
    </row>
    <row r="14265" customFormat="false" ht="15" hidden="false" customHeight="false" outlineLevel="0" collapsed="false">
      <c r="A14265" s="4" t="str">
        <f aca="false">B14265&amp;"|"&amp;C14265</f>
        <v>tdbR00001188 Val-UAC|25</v>
      </c>
      <c r="B14265" s="4" t="s">
        <v>232</v>
      </c>
      <c r="C14265" s="4" t="s">
        <v>801</v>
      </c>
      <c r="D14265" s="4" t="n">
        <v>26</v>
      </c>
      <c r="E14265" s="8" t="s">
        <v>772</v>
      </c>
      <c r="F14265" s="7" t="s">
        <v>783</v>
      </c>
    </row>
    <row r="14266" customFormat="false" ht="15" hidden="false" customHeight="false" outlineLevel="0" collapsed="false">
      <c r="A14266" s="4" t="str">
        <f aca="false">B14266&amp;"|"&amp;C14266</f>
        <v>tdbR00001188 Val-UAC|26</v>
      </c>
      <c r="B14266" s="4" t="s">
        <v>232</v>
      </c>
      <c r="C14266" s="4" t="s">
        <v>802</v>
      </c>
      <c r="D14266" s="4" t="n">
        <v>27</v>
      </c>
      <c r="E14266" s="3" t="s">
        <v>459</v>
      </c>
      <c r="F14266" s="4" t="s">
        <v>803</v>
      </c>
    </row>
    <row r="14267" customFormat="false" ht="15" hidden="false" customHeight="false" outlineLevel="0" collapsed="false">
      <c r="A14267" s="4" t="str">
        <f aca="false">B14267&amp;"|"&amp;C14267</f>
        <v>tdbR00001188 Val-UAC|27</v>
      </c>
      <c r="B14267" s="4" t="s">
        <v>232</v>
      </c>
      <c r="C14267" s="4" t="s">
        <v>804</v>
      </c>
      <c r="D14267" s="4" t="n">
        <v>28</v>
      </c>
      <c r="E14267" s="21" t="s">
        <v>777</v>
      </c>
      <c r="F14267" s="22" t="s">
        <v>805</v>
      </c>
    </row>
    <row r="14268" customFormat="false" ht="15" hidden="false" customHeight="false" outlineLevel="0" collapsed="false">
      <c r="A14268" s="4" t="str">
        <f aca="false">B14268&amp;"|"&amp;C14268</f>
        <v>tdbR00001188 Val-UAC|28</v>
      </c>
      <c r="B14268" s="4" t="s">
        <v>232</v>
      </c>
      <c r="C14268" s="4" t="s">
        <v>806</v>
      </c>
      <c r="D14268" s="4" t="n">
        <v>29</v>
      </c>
      <c r="E14268" s="21" t="s">
        <v>772</v>
      </c>
      <c r="F14268" s="22" t="s">
        <v>805</v>
      </c>
    </row>
    <row r="14269" customFormat="false" ht="15" hidden="false" customHeight="false" outlineLevel="0" collapsed="false">
      <c r="A14269" s="4" t="str">
        <f aca="false">B14269&amp;"|"&amp;C14269</f>
        <v>tdbR00001188 Val-UAC|29</v>
      </c>
      <c r="B14269" s="4" t="s">
        <v>232</v>
      </c>
      <c r="C14269" s="4" t="s">
        <v>807</v>
      </c>
      <c r="D14269" s="4" t="n">
        <v>30</v>
      </c>
      <c r="E14269" s="21" t="s">
        <v>459</v>
      </c>
      <c r="F14269" s="22" t="s">
        <v>805</v>
      </c>
    </row>
    <row r="14270" customFormat="false" ht="15" hidden="false" customHeight="false" outlineLevel="0" collapsed="false">
      <c r="A14270" s="4" t="str">
        <f aca="false">B14270&amp;"|"&amp;C14270</f>
        <v>tdbR00001188 Val-UAC|30</v>
      </c>
      <c r="B14270" s="4" t="s">
        <v>232</v>
      </c>
      <c r="C14270" s="4" t="s">
        <v>808</v>
      </c>
      <c r="D14270" s="4" t="n">
        <v>31</v>
      </c>
      <c r="E14270" s="21" t="s">
        <v>772</v>
      </c>
      <c r="F14270" s="22" t="s">
        <v>805</v>
      </c>
    </row>
    <row r="14271" customFormat="false" ht="15" hidden="false" customHeight="false" outlineLevel="0" collapsed="false">
      <c r="A14271" s="4" t="str">
        <f aca="false">B14271&amp;"|"&amp;C14271</f>
        <v>tdbR00001188 Val-UAC|31</v>
      </c>
      <c r="B14271" s="4" t="s">
        <v>232</v>
      </c>
      <c r="C14271" s="4" t="s">
        <v>809</v>
      </c>
      <c r="D14271" s="4" t="n">
        <v>32</v>
      </c>
      <c r="E14271" s="21" t="s">
        <v>772</v>
      </c>
      <c r="F14271" s="22" t="s">
        <v>805</v>
      </c>
    </row>
    <row r="14272" customFormat="false" ht="15" hidden="false" customHeight="false" outlineLevel="0" collapsed="false">
      <c r="A14272" s="4" t="str">
        <f aca="false">B14272&amp;"|"&amp;C14272</f>
        <v>tdbR00001188 Val-UAC|32</v>
      </c>
      <c r="B14272" s="4" t="s">
        <v>232</v>
      </c>
      <c r="C14272" s="4" t="s">
        <v>810</v>
      </c>
      <c r="D14272" s="4" t="n">
        <v>33</v>
      </c>
      <c r="E14272" s="19" t="s">
        <v>777</v>
      </c>
      <c r="F14272" s="20" t="s">
        <v>811</v>
      </c>
    </row>
    <row r="14273" customFormat="false" ht="15" hidden="false" customHeight="false" outlineLevel="0" collapsed="false">
      <c r="A14273" s="4" t="str">
        <f aca="false">B14273&amp;"|"&amp;C14273</f>
        <v>tdbR00001188 Val-UAC|33</v>
      </c>
      <c r="B14273" s="4" t="s">
        <v>232</v>
      </c>
      <c r="C14273" s="4" t="s">
        <v>812</v>
      </c>
      <c r="D14273" s="4" t="n">
        <v>34</v>
      </c>
      <c r="E14273" s="19" t="s">
        <v>777</v>
      </c>
      <c r="F14273" s="20" t="s">
        <v>811</v>
      </c>
    </row>
    <row r="14274" customFormat="false" ht="15" hidden="false" customHeight="false" outlineLevel="0" collapsed="false">
      <c r="A14274" s="4" t="str">
        <f aca="false">B14274&amp;"|"&amp;C14274</f>
        <v>tdbR00001188 Val-UAC|34</v>
      </c>
      <c r="B14274" s="4" t="s">
        <v>232</v>
      </c>
      <c r="C14274" s="4" t="s">
        <v>813</v>
      </c>
      <c r="D14274" s="4" t="n">
        <v>35</v>
      </c>
      <c r="E14274" s="19" t="s">
        <v>777</v>
      </c>
      <c r="F14274" s="20" t="s">
        <v>811</v>
      </c>
    </row>
    <row r="14275" customFormat="false" ht="15" hidden="false" customHeight="false" outlineLevel="0" collapsed="false">
      <c r="A14275" s="4" t="str">
        <f aca="false">B14275&amp;"|"&amp;C14275</f>
        <v>tdbR00001188 Val-UAC|35</v>
      </c>
      <c r="B14275" s="4" t="s">
        <v>232</v>
      </c>
      <c r="C14275" s="4" t="s">
        <v>814</v>
      </c>
      <c r="D14275" s="4" t="n">
        <v>36</v>
      </c>
      <c r="E14275" s="19" t="s">
        <v>780</v>
      </c>
      <c r="F14275" s="20" t="s">
        <v>811</v>
      </c>
    </row>
    <row r="14276" customFormat="false" ht="15" hidden="false" customHeight="false" outlineLevel="0" collapsed="false">
      <c r="A14276" s="4" t="str">
        <f aca="false">B14276&amp;"|"&amp;C14276</f>
        <v>tdbR00001188 Val-UAC|36</v>
      </c>
      <c r="B14276" s="4" t="s">
        <v>232</v>
      </c>
      <c r="C14276" s="4" t="s">
        <v>815</v>
      </c>
      <c r="D14276" s="4" t="n">
        <v>37</v>
      </c>
      <c r="E14276" s="19" t="s">
        <v>772</v>
      </c>
      <c r="F14276" s="20" t="s">
        <v>811</v>
      </c>
    </row>
    <row r="14277" customFormat="false" ht="15" hidden="false" customHeight="false" outlineLevel="0" collapsed="false">
      <c r="A14277" s="4" t="str">
        <f aca="false">B14277&amp;"|"&amp;C14277</f>
        <v>tdbR00001188 Val-UAC|37</v>
      </c>
      <c r="B14277" s="4" t="s">
        <v>232</v>
      </c>
      <c r="C14277" s="4" t="s">
        <v>816</v>
      </c>
      <c r="D14277" s="4" t="n">
        <v>38</v>
      </c>
      <c r="E14277" s="19" t="s">
        <v>780</v>
      </c>
      <c r="F14277" s="20" t="s">
        <v>811</v>
      </c>
    </row>
    <row r="14278" customFormat="false" ht="15" hidden="false" customHeight="false" outlineLevel="0" collapsed="false">
      <c r="A14278" s="4" t="str">
        <f aca="false">B14278&amp;"|"&amp;C14278</f>
        <v>tdbR00001188 Val-UAC|38</v>
      </c>
      <c r="B14278" s="4" t="s">
        <v>232</v>
      </c>
      <c r="C14278" s="4" t="s">
        <v>817</v>
      </c>
      <c r="D14278" s="4" t="n">
        <v>39</v>
      </c>
      <c r="E14278" s="19" t="s">
        <v>772</v>
      </c>
      <c r="F14278" s="20" t="s">
        <v>811</v>
      </c>
    </row>
    <row r="14279" customFormat="false" ht="15" hidden="false" customHeight="false" outlineLevel="0" collapsed="false">
      <c r="A14279" s="4" t="str">
        <f aca="false">B14279&amp;"|"&amp;C14279</f>
        <v>tdbR00001188 Val-UAC|39</v>
      </c>
      <c r="B14279" s="4" t="s">
        <v>232</v>
      </c>
      <c r="C14279" s="4" t="s">
        <v>818</v>
      </c>
      <c r="D14279" s="4" t="n">
        <v>40</v>
      </c>
      <c r="E14279" s="21" t="s">
        <v>459</v>
      </c>
      <c r="F14279" s="22" t="s">
        <v>805</v>
      </c>
    </row>
    <row r="14280" customFormat="false" ht="15" hidden="false" customHeight="false" outlineLevel="0" collapsed="false">
      <c r="A14280" s="4" t="str">
        <f aca="false">B14280&amp;"|"&amp;C14280</f>
        <v>tdbR00001188 Val-UAC|40</v>
      </c>
      <c r="B14280" s="4" t="s">
        <v>232</v>
      </c>
      <c r="C14280" s="4" t="s">
        <v>819</v>
      </c>
      <c r="D14280" s="4" t="n">
        <v>41</v>
      </c>
      <c r="E14280" s="21" t="s">
        <v>459</v>
      </c>
      <c r="F14280" s="22" t="s">
        <v>805</v>
      </c>
    </row>
    <row r="14281" customFormat="false" ht="15" hidden="false" customHeight="false" outlineLevel="0" collapsed="false">
      <c r="A14281" s="4" t="str">
        <f aca="false">B14281&amp;"|"&amp;C14281</f>
        <v>tdbR00001188 Val-UAC|41</v>
      </c>
      <c r="B14281" s="4" t="s">
        <v>232</v>
      </c>
      <c r="C14281" s="4" t="s">
        <v>820</v>
      </c>
      <c r="D14281" s="4" t="n">
        <v>42</v>
      </c>
      <c r="E14281" s="21" t="s">
        <v>772</v>
      </c>
      <c r="F14281" s="22" t="s">
        <v>805</v>
      </c>
    </row>
    <row r="14282" customFormat="false" ht="15" hidden="false" customHeight="false" outlineLevel="0" collapsed="false">
      <c r="A14282" s="4" t="str">
        <f aca="false">B14282&amp;"|"&amp;C14282</f>
        <v>tdbR00001188 Val-UAC|42</v>
      </c>
      <c r="B14282" s="4" t="s">
        <v>232</v>
      </c>
      <c r="C14282" s="4" t="s">
        <v>821</v>
      </c>
      <c r="D14282" s="4" t="n">
        <v>43</v>
      </c>
      <c r="E14282" s="21" t="s">
        <v>459</v>
      </c>
      <c r="F14282" s="22" t="s">
        <v>805</v>
      </c>
    </row>
    <row r="14283" customFormat="false" ht="15" hidden="false" customHeight="false" outlineLevel="0" collapsed="false">
      <c r="A14283" s="4" t="str">
        <f aca="false">B14283&amp;"|"&amp;C14283</f>
        <v>tdbR00001188 Val-UAC|43</v>
      </c>
      <c r="B14283" s="4" t="s">
        <v>232</v>
      </c>
      <c r="C14283" s="4" t="s">
        <v>822</v>
      </c>
      <c r="D14283" s="4" t="n">
        <v>44</v>
      </c>
      <c r="E14283" s="21" t="s">
        <v>780</v>
      </c>
      <c r="F14283" s="22" t="s">
        <v>805</v>
      </c>
    </row>
    <row r="14284" customFormat="false" ht="15" hidden="false" customHeight="false" outlineLevel="0" collapsed="false">
      <c r="A14284" s="4" t="str">
        <f aca="false">B14284&amp;"|"&amp;C14284</f>
        <v>tdbR00001188 Val-UAC|44</v>
      </c>
      <c r="B14284" s="4" t="s">
        <v>232</v>
      </c>
      <c r="C14284" s="4" t="s">
        <v>823</v>
      </c>
      <c r="D14284" s="4" t="n">
        <v>45</v>
      </c>
      <c r="E14284" s="19" t="s">
        <v>780</v>
      </c>
      <c r="F14284" s="20" t="s">
        <v>824</v>
      </c>
    </row>
    <row r="14285" customFormat="false" ht="15" hidden="false" customHeight="false" outlineLevel="0" collapsed="false">
      <c r="A14285" s="4" t="str">
        <f aca="false">B14285&amp;"|"&amp;C14285</f>
        <v>tdbR00001188 Val-UAC|45</v>
      </c>
      <c r="B14285" s="4" t="s">
        <v>232</v>
      </c>
      <c r="C14285" s="4" t="s">
        <v>825</v>
      </c>
      <c r="D14285" s="4" t="n">
        <v>46</v>
      </c>
      <c r="E14285" s="19" t="s">
        <v>459</v>
      </c>
      <c r="F14285" s="20" t="s">
        <v>824</v>
      </c>
    </row>
    <row r="14286" customFormat="false" ht="15" hidden="false" customHeight="false" outlineLevel="0" collapsed="false">
      <c r="A14286" s="4" t="str">
        <f aca="false">B14286&amp;"|"&amp;C14286</f>
        <v>tdbR00001188 Val-UAC|46</v>
      </c>
      <c r="B14286" s="4" t="s">
        <v>232</v>
      </c>
      <c r="C14286" s="4" t="s">
        <v>826</v>
      </c>
      <c r="D14286" s="4" t="n">
        <v>47</v>
      </c>
      <c r="E14286" s="19" t="s">
        <v>780</v>
      </c>
      <c r="F14286" s="20" t="s">
        <v>824</v>
      </c>
    </row>
    <row r="14287" customFormat="false" ht="15" hidden="false" customHeight="false" outlineLevel="0" collapsed="false">
      <c r="A14287" s="4" t="str">
        <f aca="false">B14287&amp;"|"&amp;C14287</f>
        <v>tdbR00001188 Val-UAC|47</v>
      </c>
      <c r="B14287" s="4" t="s">
        <v>232</v>
      </c>
      <c r="C14287" s="4" t="s">
        <v>827</v>
      </c>
      <c r="D14287" s="4" t="n">
        <v>48</v>
      </c>
      <c r="E14287" s="19" t="s">
        <v>777</v>
      </c>
      <c r="F14287" s="20" t="s">
        <v>824</v>
      </c>
    </row>
    <row r="14288" customFormat="false" ht="15" hidden="false" customHeight="false" outlineLevel="0" collapsed="false">
      <c r="A14288" s="4" t="str">
        <f aca="false">B14288&amp;"|"&amp;C14288</f>
        <v>tdbR00001188 Val-UAC|48</v>
      </c>
      <c r="B14288" s="4" t="s">
        <v>232</v>
      </c>
      <c r="C14288" s="4" t="s">
        <v>828</v>
      </c>
      <c r="D14288" s="4" t="n">
        <v>49</v>
      </c>
      <c r="E14288" s="19" t="s">
        <v>772</v>
      </c>
      <c r="F14288" s="20" t="s">
        <v>824</v>
      </c>
    </row>
    <row r="14289" customFormat="false" ht="15" hidden="false" customHeight="false" outlineLevel="0" collapsed="false">
      <c r="A14289" s="4" t="str">
        <f aca="false">B14289&amp;"|"&amp;C14289</f>
        <v>tdbR00001188 Val-UAC|49</v>
      </c>
      <c r="B14289" s="4" t="s">
        <v>232</v>
      </c>
      <c r="C14289" s="4" t="s">
        <v>829</v>
      </c>
      <c r="D14289" s="4" t="n">
        <v>50</v>
      </c>
      <c r="E14289" s="23" t="s">
        <v>772</v>
      </c>
      <c r="F14289" s="10" t="s">
        <v>830</v>
      </c>
    </row>
    <row r="14290" customFormat="false" ht="15" hidden="false" customHeight="false" outlineLevel="0" collapsed="false">
      <c r="A14290" s="4" t="str">
        <f aca="false">B14290&amp;"|"&amp;C14290</f>
        <v>tdbR00001188 Val-UAC|50</v>
      </c>
      <c r="B14290" s="4" t="s">
        <v>232</v>
      </c>
      <c r="C14290" s="4" t="s">
        <v>831</v>
      </c>
      <c r="D14290" s="4" t="n">
        <v>51</v>
      </c>
      <c r="E14290" s="23" t="s">
        <v>772</v>
      </c>
      <c r="F14290" s="10" t="s">
        <v>830</v>
      </c>
    </row>
    <row r="14291" customFormat="false" ht="15" hidden="false" customHeight="false" outlineLevel="0" collapsed="false">
      <c r="A14291" s="4" t="str">
        <f aca="false">B14291&amp;"|"&amp;C14291</f>
        <v>tdbR00001188 Val-UAC|51</v>
      </c>
      <c r="B14291" s="4" t="s">
        <v>232</v>
      </c>
      <c r="C14291" s="4" t="s">
        <v>832</v>
      </c>
      <c r="D14291" s="4" t="n">
        <v>52</v>
      </c>
      <c r="E14291" s="23" t="s">
        <v>459</v>
      </c>
      <c r="F14291" s="10" t="s">
        <v>830</v>
      </c>
    </row>
    <row r="14292" customFormat="false" ht="15" hidden="false" customHeight="false" outlineLevel="0" collapsed="false">
      <c r="A14292" s="4" t="str">
        <f aca="false">B14292&amp;"|"&amp;C14292</f>
        <v>tdbR00001188 Val-UAC|52</v>
      </c>
      <c r="B14292" s="4" t="s">
        <v>232</v>
      </c>
      <c r="C14292" s="4" t="s">
        <v>833</v>
      </c>
      <c r="D14292" s="4" t="n">
        <v>53</v>
      </c>
      <c r="E14292" s="23" t="s">
        <v>780</v>
      </c>
      <c r="F14292" s="10" t="s">
        <v>830</v>
      </c>
    </row>
    <row r="14293" customFormat="false" ht="15" hidden="false" customHeight="false" outlineLevel="0" collapsed="false">
      <c r="A14293" s="4" t="str">
        <f aca="false">B14293&amp;"|"&amp;C14293</f>
        <v>tdbR00001188 Val-UAC|53</v>
      </c>
      <c r="B14293" s="4" t="s">
        <v>232</v>
      </c>
      <c r="C14293" s="4" t="s">
        <v>834</v>
      </c>
      <c r="D14293" s="4" t="n">
        <v>54</v>
      </c>
      <c r="E14293" s="23" t="s">
        <v>459</v>
      </c>
      <c r="F14293" s="10" t="s">
        <v>830</v>
      </c>
    </row>
    <row r="14294" customFormat="false" ht="15" hidden="false" customHeight="false" outlineLevel="0" collapsed="false">
      <c r="A14294" s="4" t="str">
        <f aca="false">B14294&amp;"|"&amp;C14294</f>
        <v>tdbR00001188 Val-UAC|54</v>
      </c>
      <c r="B14294" s="4" t="s">
        <v>232</v>
      </c>
      <c r="C14294" s="4" t="s">
        <v>835</v>
      </c>
      <c r="D14294" s="4" t="n">
        <v>55</v>
      </c>
      <c r="E14294" s="19" t="s">
        <v>777</v>
      </c>
      <c r="F14294" s="20" t="s">
        <v>836</v>
      </c>
    </row>
    <row r="14295" customFormat="false" ht="15" hidden="false" customHeight="false" outlineLevel="0" collapsed="false">
      <c r="A14295" s="4" t="str">
        <f aca="false">B14295&amp;"|"&amp;C14295</f>
        <v>tdbR00001188 Val-UAC|55</v>
      </c>
      <c r="B14295" s="4" t="s">
        <v>232</v>
      </c>
      <c r="C14295" s="4" t="s">
        <v>837</v>
      </c>
      <c r="D14295" s="4" t="n">
        <v>56</v>
      </c>
      <c r="E14295" s="19" t="s">
        <v>777</v>
      </c>
      <c r="F14295" s="20" t="s">
        <v>836</v>
      </c>
    </row>
    <row r="14296" customFormat="false" ht="15" hidden="false" customHeight="false" outlineLevel="0" collapsed="false">
      <c r="A14296" s="4" t="str">
        <f aca="false">B14296&amp;"|"&amp;C14296</f>
        <v>tdbR00001188 Val-UAC|56</v>
      </c>
      <c r="B14296" s="4" t="s">
        <v>232</v>
      </c>
      <c r="C14296" s="4" t="s">
        <v>838</v>
      </c>
      <c r="D14296" s="4" t="n">
        <v>57</v>
      </c>
      <c r="E14296" s="19" t="s">
        <v>772</v>
      </c>
      <c r="F14296" s="20" t="s">
        <v>836</v>
      </c>
    </row>
    <row r="14297" customFormat="false" ht="15" hidden="false" customHeight="false" outlineLevel="0" collapsed="false">
      <c r="A14297" s="4" t="str">
        <f aca="false">B14297&amp;"|"&amp;C14297</f>
        <v>tdbR00001188 Val-UAC|57</v>
      </c>
      <c r="B14297" s="4" t="s">
        <v>232</v>
      </c>
      <c r="C14297" s="4" t="s">
        <v>839</v>
      </c>
      <c r="D14297" s="4" t="n">
        <v>58</v>
      </c>
      <c r="E14297" s="19" t="s">
        <v>459</v>
      </c>
      <c r="F14297" s="20" t="s">
        <v>836</v>
      </c>
    </row>
    <row r="14298" customFormat="false" ht="15" hidden="false" customHeight="false" outlineLevel="0" collapsed="false">
      <c r="A14298" s="4" t="str">
        <f aca="false">B14298&amp;"|"&amp;C14298</f>
        <v>tdbR00001188 Val-UAC|58</v>
      </c>
      <c r="B14298" s="4" t="s">
        <v>232</v>
      </c>
      <c r="C14298" s="4" t="s">
        <v>840</v>
      </c>
      <c r="D14298" s="4" t="n">
        <v>59</v>
      </c>
      <c r="E14298" s="19" t="s">
        <v>780</v>
      </c>
      <c r="F14298" s="20" t="s">
        <v>836</v>
      </c>
    </row>
    <row r="14299" customFormat="false" ht="15" hidden="false" customHeight="false" outlineLevel="0" collapsed="false">
      <c r="A14299" s="4" t="str">
        <f aca="false">B14299&amp;"|"&amp;C14299</f>
        <v>tdbR00001188 Val-UAC|59</v>
      </c>
      <c r="B14299" s="4" t="s">
        <v>232</v>
      </c>
      <c r="C14299" s="4" t="s">
        <v>841</v>
      </c>
      <c r="D14299" s="4" t="n">
        <v>60</v>
      </c>
      <c r="E14299" s="19" t="s">
        <v>780</v>
      </c>
      <c r="F14299" s="20" t="s">
        <v>836</v>
      </c>
    </row>
    <row r="14300" customFormat="false" ht="15" hidden="false" customHeight="false" outlineLevel="0" collapsed="false">
      <c r="A14300" s="4" t="str">
        <f aca="false">B14300&amp;"|"&amp;C14300</f>
        <v>tdbR00001188 Val-UAC|60</v>
      </c>
      <c r="B14300" s="4" t="s">
        <v>232</v>
      </c>
      <c r="C14300" s="4" t="s">
        <v>842</v>
      </c>
      <c r="D14300" s="4" t="n">
        <v>61</v>
      </c>
      <c r="E14300" s="19" t="s">
        <v>772</v>
      </c>
      <c r="F14300" s="20" t="s">
        <v>836</v>
      </c>
    </row>
    <row r="14301" customFormat="false" ht="15" hidden="false" customHeight="false" outlineLevel="0" collapsed="false">
      <c r="A14301" s="4" t="str">
        <f aca="false">B14301&amp;"|"&amp;C14301</f>
        <v>tdbR00001188 Val-UAC|61</v>
      </c>
      <c r="B14301" s="4" t="s">
        <v>232</v>
      </c>
      <c r="C14301" s="4" t="s">
        <v>843</v>
      </c>
      <c r="D14301" s="4" t="n">
        <v>62</v>
      </c>
      <c r="E14301" s="23" t="s">
        <v>772</v>
      </c>
      <c r="F14301" s="10" t="s">
        <v>830</v>
      </c>
    </row>
    <row r="14302" customFormat="false" ht="15" hidden="false" customHeight="false" outlineLevel="0" collapsed="false">
      <c r="A14302" s="4" t="str">
        <f aca="false">B14302&amp;"|"&amp;C14302</f>
        <v>tdbR00001188 Val-UAC|62</v>
      </c>
      <c r="B14302" s="4" t="s">
        <v>232</v>
      </c>
      <c r="C14302" s="4" t="s">
        <v>844</v>
      </c>
      <c r="D14302" s="4" t="n">
        <v>63</v>
      </c>
      <c r="E14302" s="23" t="s">
        <v>777</v>
      </c>
      <c r="F14302" s="10" t="s">
        <v>830</v>
      </c>
    </row>
    <row r="14303" customFormat="false" ht="15" hidden="false" customHeight="false" outlineLevel="0" collapsed="false">
      <c r="A14303" s="4" t="str">
        <f aca="false">B14303&amp;"|"&amp;C14303</f>
        <v>tdbR00001188 Val-UAC|63</v>
      </c>
      <c r="B14303" s="4" t="s">
        <v>232</v>
      </c>
      <c r="C14303" s="4" t="s">
        <v>845</v>
      </c>
      <c r="D14303" s="4" t="n">
        <v>64</v>
      </c>
      <c r="E14303" s="23" t="s">
        <v>772</v>
      </c>
      <c r="F14303" s="10" t="s">
        <v>830</v>
      </c>
    </row>
    <row r="14304" customFormat="false" ht="15" hidden="false" customHeight="false" outlineLevel="0" collapsed="false">
      <c r="A14304" s="4" t="str">
        <f aca="false">B14304&amp;"|"&amp;C14304</f>
        <v>tdbR00001188 Val-UAC|64</v>
      </c>
      <c r="B14304" s="4" t="s">
        <v>232</v>
      </c>
      <c r="C14304" s="4" t="s">
        <v>846</v>
      </c>
      <c r="D14304" s="4" t="n">
        <v>65</v>
      </c>
      <c r="E14304" s="23" t="s">
        <v>459</v>
      </c>
      <c r="F14304" s="10" t="s">
        <v>830</v>
      </c>
    </row>
    <row r="14305" customFormat="false" ht="15" hidden="false" customHeight="false" outlineLevel="0" collapsed="false">
      <c r="A14305" s="4" t="str">
        <f aca="false">B14305&amp;"|"&amp;C14305</f>
        <v>tdbR00001188 Val-UAC|65</v>
      </c>
      <c r="B14305" s="4" t="s">
        <v>232</v>
      </c>
      <c r="C14305" s="4" t="s">
        <v>847</v>
      </c>
      <c r="D14305" s="4" t="n">
        <v>66</v>
      </c>
      <c r="E14305" s="23" t="s">
        <v>459</v>
      </c>
      <c r="F14305" s="10" t="s">
        <v>830</v>
      </c>
    </row>
    <row r="14306" customFormat="false" ht="15" hidden="false" customHeight="false" outlineLevel="0" collapsed="false">
      <c r="A14306" s="4" t="str">
        <f aca="false">B14306&amp;"|"&amp;C14306</f>
        <v>tdbR00001188 Val-UAC|66</v>
      </c>
      <c r="B14306" s="4" t="s">
        <v>232</v>
      </c>
      <c r="C14306" s="4" t="s">
        <v>848</v>
      </c>
      <c r="D14306" s="4" t="n">
        <v>67</v>
      </c>
      <c r="E14306" s="17" t="s">
        <v>777</v>
      </c>
      <c r="F14306" s="18" t="s">
        <v>768</v>
      </c>
    </row>
    <row r="14307" customFormat="false" ht="15" hidden="false" customHeight="false" outlineLevel="0" collapsed="false">
      <c r="A14307" s="4" t="str">
        <f aca="false">B14307&amp;"|"&amp;C14307</f>
        <v>tdbR00001188 Val-UAC|67</v>
      </c>
      <c r="B14307" s="4" t="s">
        <v>232</v>
      </c>
      <c r="C14307" s="4" t="s">
        <v>849</v>
      </c>
      <c r="D14307" s="4" t="n">
        <v>68</v>
      </c>
      <c r="E14307" s="17" t="s">
        <v>777</v>
      </c>
      <c r="F14307" s="18" t="s">
        <v>768</v>
      </c>
    </row>
    <row r="14308" customFormat="false" ht="15" hidden="false" customHeight="false" outlineLevel="0" collapsed="false">
      <c r="A14308" s="4" t="str">
        <f aca="false">B14308&amp;"|"&amp;C14308</f>
        <v>tdbR00001188 Val-UAC|68</v>
      </c>
      <c r="B14308" s="4" t="s">
        <v>232</v>
      </c>
      <c r="C14308" s="4" t="s">
        <v>850</v>
      </c>
      <c r="D14308" s="4" t="n">
        <v>69</v>
      </c>
      <c r="E14308" s="17" t="s">
        <v>459</v>
      </c>
      <c r="F14308" s="18" t="s">
        <v>768</v>
      </c>
    </row>
    <row r="14309" customFormat="false" ht="15" hidden="false" customHeight="false" outlineLevel="0" collapsed="false">
      <c r="A14309" s="4" t="str">
        <f aca="false">B14309&amp;"|"&amp;C14309</f>
        <v>tdbR00001188 Val-UAC|69</v>
      </c>
      <c r="B14309" s="4" t="s">
        <v>232</v>
      </c>
      <c r="C14309" s="4" t="s">
        <v>851</v>
      </c>
      <c r="D14309" s="4" t="n">
        <v>70</v>
      </c>
      <c r="E14309" s="17" t="s">
        <v>459</v>
      </c>
      <c r="F14309" s="18" t="s">
        <v>768</v>
      </c>
    </row>
    <row r="14310" customFormat="false" ht="15" hidden="false" customHeight="false" outlineLevel="0" collapsed="false">
      <c r="A14310" s="4" t="str">
        <f aca="false">B14310&amp;"|"&amp;C14310</f>
        <v>tdbR00001188 Val-UAC|70</v>
      </c>
      <c r="B14310" s="4" t="s">
        <v>232</v>
      </c>
      <c r="C14310" s="4" t="s">
        <v>852</v>
      </c>
      <c r="D14310" s="4" t="n">
        <v>71</v>
      </c>
      <c r="E14310" s="17" t="s">
        <v>780</v>
      </c>
      <c r="F14310" s="18" t="s">
        <v>768</v>
      </c>
    </row>
    <row r="14311" customFormat="false" ht="15" hidden="false" customHeight="false" outlineLevel="0" collapsed="false">
      <c r="A14311" s="4" t="str">
        <f aca="false">B14311&amp;"|"&amp;C14311</f>
        <v>tdbR00001188 Val-UAC|71</v>
      </c>
      <c r="B14311" s="4" t="s">
        <v>232</v>
      </c>
      <c r="C14311" s="4" t="s">
        <v>853</v>
      </c>
      <c r="D14311" s="4" t="n">
        <v>72</v>
      </c>
      <c r="E14311" s="17" t="s">
        <v>777</v>
      </c>
      <c r="F14311" s="18" t="s">
        <v>768</v>
      </c>
    </row>
    <row r="14312" customFormat="false" ht="15" hidden="false" customHeight="false" outlineLevel="0" collapsed="false">
      <c r="A14312" s="4" t="str">
        <f aca="false">B14312&amp;"|"&amp;C14312</f>
        <v>tdbR00001188 Val-UAC|72</v>
      </c>
      <c r="B14312" s="4" t="s">
        <v>232</v>
      </c>
      <c r="C14312" s="4" t="s">
        <v>854</v>
      </c>
      <c r="D14312" s="4" t="n">
        <v>73</v>
      </c>
      <c r="E14312" s="17" t="s">
        <v>772</v>
      </c>
      <c r="F14312" s="18" t="s">
        <v>768</v>
      </c>
    </row>
    <row r="14313" customFormat="false" ht="15" hidden="false" customHeight="false" outlineLevel="0" collapsed="false">
      <c r="A14313" s="4" t="str">
        <f aca="false">B14313&amp;"|"&amp;C14313</f>
        <v>tdbR00001189 Val-CAC|1</v>
      </c>
      <c r="B14313" s="4" t="s">
        <v>233</v>
      </c>
      <c r="C14313" s="4" t="s">
        <v>767</v>
      </c>
      <c r="D14313" s="4" t="n">
        <v>1</v>
      </c>
      <c r="E14313" s="17" t="s">
        <v>459</v>
      </c>
      <c r="F14313" s="18" t="s">
        <v>768</v>
      </c>
    </row>
    <row r="14314" customFormat="false" ht="15" hidden="false" customHeight="false" outlineLevel="0" collapsed="false">
      <c r="A14314" s="4" t="str">
        <f aca="false">B14314&amp;"|"&amp;C14314</f>
        <v>tdbR00001189 Val-CAC|2</v>
      </c>
      <c r="B14314" s="4" t="s">
        <v>233</v>
      </c>
      <c r="C14314" s="4" t="s">
        <v>769</v>
      </c>
      <c r="D14314" s="4" t="n">
        <v>2</v>
      </c>
      <c r="E14314" s="17" t="s">
        <v>777</v>
      </c>
      <c r="F14314" s="18" t="s">
        <v>768</v>
      </c>
    </row>
    <row r="14315" customFormat="false" ht="15" hidden="false" customHeight="false" outlineLevel="0" collapsed="false">
      <c r="A14315" s="4" t="str">
        <f aca="false">B14315&amp;"|"&amp;C14315</f>
        <v>tdbR00001189 Val-CAC|3</v>
      </c>
      <c r="B14315" s="4" t="s">
        <v>233</v>
      </c>
      <c r="C14315" s="4" t="s">
        <v>770</v>
      </c>
      <c r="D14315" s="4" t="n">
        <v>3</v>
      </c>
      <c r="E14315" s="17" t="s">
        <v>777</v>
      </c>
      <c r="F14315" s="18" t="s">
        <v>768</v>
      </c>
    </row>
    <row r="14316" customFormat="false" ht="15" hidden="false" customHeight="false" outlineLevel="0" collapsed="false">
      <c r="A14316" s="4" t="str">
        <f aca="false">B14316&amp;"|"&amp;C14316</f>
        <v>tdbR00001189 Val-CAC|4</v>
      </c>
      <c r="B14316" s="4" t="s">
        <v>233</v>
      </c>
      <c r="C14316" s="4" t="s">
        <v>771</v>
      </c>
      <c r="D14316" s="4" t="n">
        <v>4</v>
      </c>
      <c r="E14316" s="17" t="s">
        <v>772</v>
      </c>
      <c r="F14316" s="18" t="s">
        <v>768</v>
      </c>
    </row>
    <row r="14317" customFormat="false" ht="15" hidden="false" customHeight="false" outlineLevel="0" collapsed="false">
      <c r="A14317" s="4" t="str">
        <f aca="false">B14317&amp;"|"&amp;C14317</f>
        <v>tdbR00001189 Val-CAC|5</v>
      </c>
      <c r="B14317" s="4" t="s">
        <v>233</v>
      </c>
      <c r="C14317" s="4" t="s">
        <v>773</v>
      </c>
      <c r="D14317" s="4" t="n">
        <v>5</v>
      </c>
      <c r="E14317" s="17" t="s">
        <v>772</v>
      </c>
      <c r="F14317" s="18" t="s">
        <v>768</v>
      </c>
    </row>
    <row r="14318" customFormat="false" ht="15" hidden="false" customHeight="false" outlineLevel="0" collapsed="false">
      <c r="A14318" s="4" t="str">
        <f aca="false">B14318&amp;"|"&amp;C14318</f>
        <v>tdbR00001189 Val-CAC|6</v>
      </c>
      <c r="B14318" s="4" t="s">
        <v>233</v>
      </c>
      <c r="C14318" s="4" t="s">
        <v>774</v>
      </c>
      <c r="D14318" s="4" t="n">
        <v>6</v>
      </c>
      <c r="E14318" s="17" t="s">
        <v>780</v>
      </c>
      <c r="F14318" s="18" t="s">
        <v>768</v>
      </c>
    </row>
    <row r="14319" customFormat="false" ht="15" hidden="false" customHeight="false" outlineLevel="0" collapsed="false">
      <c r="A14319" s="4" t="str">
        <f aca="false">B14319&amp;"|"&amp;C14319</f>
        <v>tdbR00001189 Val-CAC|7</v>
      </c>
      <c r="B14319" s="4" t="s">
        <v>233</v>
      </c>
      <c r="C14319" s="4" t="s">
        <v>775</v>
      </c>
      <c r="D14319" s="4" t="n">
        <v>7</v>
      </c>
      <c r="E14319" s="17" t="s">
        <v>780</v>
      </c>
      <c r="F14319" s="18" t="s">
        <v>768</v>
      </c>
    </row>
    <row r="14320" customFormat="false" ht="15" hidden="false" customHeight="false" outlineLevel="0" collapsed="false">
      <c r="A14320" s="4" t="str">
        <f aca="false">B14320&amp;"|"&amp;C14320</f>
        <v>tdbR00001189 Val-CAC|8</v>
      </c>
      <c r="B14320" s="4" t="s">
        <v>233</v>
      </c>
      <c r="C14320" s="4" t="s">
        <v>776</v>
      </c>
      <c r="D14320" s="4" t="n">
        <v>8</v>
      </c>
      <c r="E14320" s="3" t="s">
        <v>777</v>
      </c>
      <c r="F14320" s="4" t="s">
        <v>778</v>
      </c>
    </row>
    <row r="14321" customFormat="false" ht="15" hidden="false" customHeight="false" outlineLevel="0" collapsed="false">
      <c r="A14321" s="4" t="str">
        <f aca="false">B14321&amp;"|"&amp;C14321</f>
        <v>tdbR00001189 Val-CAC|9</v>
      </c>
      <c r="B14321" s="4" t="s">
        <v>233</v>
      </c>
      <c r="C14321" s="4" t="s">
        <v>779</v>
      </c>
      <c r="D14321" s="4" t="n">
        <v>9</v>
      </c>
      <c r="E14321" s="3" t="s">
        <v>780</v>
      </c>
      <c r="F14321" s="4" t="s">
        <v>781</v>
      </c>
    </row>
    <row r="14322" customFormat="false" ht="15" hidden="false" customHeight="false" outlineLevel="0" collapsed="false">
      <c r="A14322" s="4" t="str">
        <f aca="false">B14322&amp;"|"&amp;C14322</f>
        <v>tdbR00001189 Val-CAC|10</v>
      </c>
      <c r="B14322" s="4" t="s">
        <v>233</v>
      </c>
      <c r="C14322" s="4" t="s">
        <v>782</v>
      </c>
      <c r="D14322" s="4" t="n">
        <v>10</v>
      </c>
      <c r="E14322" s="8" t="s">
        <v>459</v>
      </c>
      <c r="F14322" s="7" t="s">
        <v>783</v>
      </c>
    </row>
    <row r="14323" customFormat="false" ht="15" hidden="false" customHeight="false" outlineLevel="0" collapsed="false">
      <c r="A14323" s="4" t="str">
        <f aca="false">B14323&amp;"|"&amp;C14323</f>
        <v>tdbR00001189 Val-CAC|11</v>
      </c>
      <c r="B14323" s="4" t="s">
        <v>233</v>
      </c>
      <c r="C14323" s="4" t="s">
        <v>784</v>
      </c>
      <c r="D14323" s="4" t="n">
        <v>11</v>
      </c>
      <c r="E14323" s="8" t="s">
        <v>777</v>
      </c>
      <c r="F14323" s="7" t="s">
        <v>783</v>
      </c>
    </row>
    <row r="14324" customFormat="false" ht="15" hidden="false" customHeight="false" outlineLevel="0" collapsed="false">
      <c r="A14324" s="4" t="str">
        <f aca="false">B14324&amp;"|"&amp;C14324</f>
        <v>tdbR00001189 Val-CAC|12</v>
      </c>
      <c r="B14324" s="4" t="s">
        <v>233</v>
      </c>
      <c r="C14324" s="4" t="s">
        <v>785</v>
      </c>
      <c r="D14324" s="4" t="n">
        <v>12</v>
      </c>
      <c r="E14324" s="8" t="s">
        <v>459</v>
      </c>
      <c r="F14324" s="7" t="s">
        <v>783</v>
      </c>
    </row>
    <row r="14325" customFormat="false" ht="15" hidden="false" customHeight="false" outlineLevel="0" collapsed="false">
      <c r="A14325" s="4" t="str">
        <f aca="false">B14325&amp;"|"&amp;C14325</f>
        <v>tdbR00001189 Val-CAC|13</v>
      </c>
      <c r="B14325" s="4" t="s">
        <v>233</v>
      </c>
      <c r="C14325" s="4" t="s">
        <v>786</v>
      </c>
      <c r="D14325" s="4" t="n">
        <v>13</v>
      </c>
      <c r="E14325" s="8" t="s">
        <v>777</v>
      </c>
      <c r="F14325" s="7" t="s">
        <v>783</v>
      </c>
    </row>
    <row r="14326" customFormat="false" ht="15" hidden="false" customHeight="false" outlineLevel="0" collapsed="false">
      <c r="A14326" s="4" t="str">
        <f aca="false">B14326&amp;"|"&amp;C14326</f>
        <v>tdbR00001189 Val-CAC|14</v>
      </c>
      <c r="B14326" s="4" t="s">
        <v>233</v>
      </c>
      <c r="C14326" s="4" t="s">
        <v>787</v>
      </c>
      <c r="D14326" s="4" t="n">
        <v>14</v>
      </c>
      <c r="E14326" s="19" t="s">
        <v>780</v>
      </c>
      <c r="F14326" s="20" t="s">
        <v>788</v>
      </c>
    </row>
    <row r="14327" customFormat="false" ht="15" hidden="false" customHeight="false" outlineLevel="0" collapsed="false">
      <c r="A14327" s="4" t="str">
        <f aca="false">B14327&amp;"|"&amp;C14327</f>
        <v>tdbR00001189 Val-CAC|15</v>
      </c>
      <c r="B14327" s="4" t="s">
        <v>233</v>
      </c>
      <c r="C14327" s="4" t="s">
        <v>789</v>
      </c>
      <c r="D14327" s="4" t="n">
        <v>15</v>
      </c>
      <c r="E14327" s="19" t="s">
        <v>459</v>
      </c>
      <c r="F14327" s="20" t="s">
        <v>788</v>
      </c>
    </row>
    <row r="14328" customFormat="false" ht="15" hidden="false" customHeight="false" outlineLevel="0" collapsed="false">
      <c r="A14328" s="4" t="str">
        <f aca="false">B14328&amp;"|"&amp;C14328</f>
        <v>tdbR00001189 Val-CAC|16</v>
      </c>
      <c r="B14328" s="4" t="s">
        <v>233</v>
      </c>
      <c r="C14328" s="4" t="s">
        <v>790</v>
      </c>
      <c r="D14328" s="4" t="n">
        <v>16</v>
      </c>
      <c r="E14328" s="19" t="s">
        <v>772</v>
      </c>
      <c r="F14328" s="20" t="s">
        <v>788</v>
      </c>
    </row>
    <row r="14329" customFormat="false" ht="15" hidden="false" customHeight="false" outlineLevel="0" collapsed="false">
      <c r="A14329" s="4" t="str">
        <f aca="false">B14329&amp;"|"&amp;C14329</f>
        <v>tdbR00001189 Val-CAC|18</v>
      </c>
      <c r="B14329" s="4" t="s">
        <v>233</v>
      </c>
      <c r="C14329" s="4" t="s">
        <v>793</v>
      </c>
      <c r="D14329" s="4" t="n">
        <v>17</v>
      </c>
      <c r="E14329" s="19" t="s">
        <v>459</v>
      </c>
      <c r="F14329" s="20" t="s">
        <v>788</v>
      </c>
    </row>
    <row r="14330" customFormat="false" ht="15" hidden="false" customHeight="false" outlineLevel="0" collapsed="false">
      <c r="A14330" s="4" t="str">
        <f aca="false">B14330&amp;"|"&amp;C14330</f>
        <v>tdbR00001189 Val-CAC|19</v>
      </c>
      <c r="B14330" s="4" t="s">
        <v>233</v>
      </c>
      <c r="C14330" s="4" t="s">
        <v>794</v>
      </c>
      <c r="D14330" s="4" t="n">
        <v>18</v>
      </c>
      <c r="E14330" s="19" t="s">
        <v>459</v>
      </c>
      <c r="F14330" s="20" t="s">
        <v>788</v>
      </c>
    </row>
    <row r="14331" customFormat="false" ht="15" hidden="false" customHeight="false" outlineLevel="0" collapsed="false">
      <c r="A14331" s="4" t="str">
        <f aca="false">B14331&amp;"|"&amp;C14331</f>
        <v>tdbR00001189 Val-CAC|20</v>
      </c>
      <c r="B14331" s="4" t="s">
        <v>233</v>
      </c>
      <c r="C14331" s="4" t="s">
        <v>795</v>
      </c>
      <c r="D14331" s="4" t="n">
        <v>19</v>
      </c>
      <c r="E14331" s="19" t="s">
        <v>772</v>
      </c>
      <c r="F14331" s="20" t="s">
        <v>788</v>
      </c>
    </row>
    <row r="14332" customFormat="false" ht="15" hidden="false" customHeight="false" outlineLevel="0" collapsed="false">
      <c r="A14332" s="4" t="str">
        <f aca="false">B14332&amp;"|"&amp;C14332</f>
        <v>tdbR00001189 Val-CAC|20a</v>
      </c>
      <c r="B14332" s="4" t="s">
        <v>233</v>
      </c>
      <c r="C14332" s="4" t="s">
        <v>796</v>
      </c>
      <c r="D14332" s="4" t="n">
        <v>20</v>
      </c>
      <c r="E14332" s="19" t="s">
        <v>777</v>
      </c>
      <c r="F14332" s="20" t="s">
        <v>788</v>
      </c>
    </row>
    <row r="14333" customFormat="false" ht="15" hidden="false" customHeight="false" outlineLevel="0" collapsed="false">
      <c r="A14333" s="4" t="str">
        <f aca="false">B14333&amp;"|"&amp;C14333</f>
        <v>tdbR00001189 Val-CAC|21</v>
      </c>
      <c r="B14333" s="4" t="s">
        <v>233</v>
      </c>
      <c r="C14333" s="4" t="s">
        <v>797</v>
      </c>
      <c r="D14333" s="4" t="n">
        <v>21</v>
      </c>
      <c r="E14333" s="19" t="s">
        <v>780</v>
      </c>
      <c r="F14333" s="20" t="s">
        <v>788</v>
      </c>
    </row>
    <row r="14334" customFormat="false" ht="15" hidden="false" customHeight="false" outlineLevel="0" collapsed="false">
      <c r="A14334" s="4" t="str">
        <f aca="false">B14334&amp;"|"&amp;C14334</f>
        <v>tdbR00001189 Val-CAC|22</v>
      </c>
      <c r="B14334" s="4" t="s">
        <v>233</v>
      </c>
      <c r="C14334" s="4" t="s">
        <v>798</v>
      </c>
      <c r="D14334" s="4" t="n">
        <v>22</v>
      </c>
      <c r="E14334" s="8" t="s">
        <v>777</v>
      </c>
      <c r="F14334" s="7" t="s">
        <v>783</v>
      </c>
    </row>
    <row r="14335" customFormat="false" ht="15" hidden="false" customHeight="false" outlineLevel="0" collapsed="false">
      <c r="A14335" s="4" t="str">
        <f aca="false">B14335&amp;"|"&amp;C14335</f>
        <v>tdbR00001189 Val-CAC|23</v>
      </c>
      <c r="B14335" s="4" t="s">
        <v>233</v>
      </c>
      <c r="C14335" s="4" t="s">
        <v>799</v>
      </c>
      <c r="D14335" s="4" t="n">
        <v>23</v>
      </c>
      <c r="E14335" s="8" t="s">
        <v>772</v>
      </c>
      <c r="F14335" s="7" t="s">
        <v>783</v>
      </c>
    </row>
    <row r="14336" customFormat="false" ht="15" hidden="false" customHeight="false" outlineLevel="0" collapsed="false">
      <c r="A14336" s="4" t="str">
        <f aca="false">B14336&amp;"|"&amp;C14336</f>
        <v>tdbR00001189 Val-CAC|24</v>
      </c>
      <c r="B14336" s="4" t="s">
        <v>233</v>
      </c>
      <c r="C14336" s="4" t="s">
        <v>800</v>
      </c>
      <c r="D14336" s="4" t="n">
        <v>24</v>
      </c>
      <c r="E14336" s="8" t="s">
        <v>780</v>
      </c>
      <c r="F14336" s="7" t="s">
        <v>783</v>
      </c>
    </row>
    <row r="14337" customFormat="false" ht="15" hidden="false" customHeight="false" outlineLevel="0" collapsed="false">
      <c r="A14337" s="4" t="str">
        <f aca="false">B14337&amp;"|"&amp;C14337</f>
        <v>tdbR00001189 Val-CAC|25</v>
      </c>
      <c r="B14337" s="4" t="s">
        <v>233</v>
      </c>
      <c r="C14337" s="4" t="s">
        <v>801</v>
      </c>
      <c r="D14337" s="4" t="n">
        <v>25</v>
      </c>
      <c r="E14337" s="8" t="s">
        <v>772</v>
      </c>
      <c r="F14337" s="7" t="s">
        <v>783</v>
      </c>
    </row>
    <row r="14338" customFormat="false" ht="15" hidden="false" customHeight="false" outlineLevel="0" collapsed="false">
      <c r="A14338" s="4" t="str">
        <f aca="false">B14338&amp;"|"&amp;C14338</f>
        <v>tdbR00001189 Val-CAC|26</v>
      </c>
      <c r="B14338" s="4" t="s">
        <v>233</v>
      </c>
      <c r="C14338" s="4" t="s">
        <v>802</v>
      </c>
      <c r="D14338" s="4" t="n">
        <v>26</v>
      </c>
      <c r="E14338" s="3" t="s">
        <v>459</v>
      </c>
      <c r="F14338" s="4" t="s">
        <v>803</v>
      </c>
    </row>
    <row r="14339" customFormat="false" ht="15" hidden="false" customHeight="false" outlineLevel="0" collapsed="false">
      <c r="A14339" s="4" t="str">
        <f aca="false">B14339&amp;"|"&amp;C14339</f>
        <v>tdbR00001189 Val-CAC|27</v>
      </c>
      <c r="B14339" s="4" t="s">
        <v>233</v>
      </c>
      <c r="C14339" s="4" t="s">
        <v>804</v>
      </c>
      <c r="D14339" s="4" t="n">
        <v>27</v>
      </c>
      <c r="E14339" s="21" t="s">
        <v>777</v>
      </c>
      <c r="F14339" s="22" t="s">
        <v>805</v>
      </c>
    </row>
    <row r="14340" customFormat="false" ht="15" hidden="false" customHeight="false" outlineLevel="0" collapsed="false">
      <c r="A14340" s="4" t="str">
        <f aca="false">B14340&amp;"|"&amp;C14340</f>
        <v>tdbR00001189 Val-CAC|28</v>
      </c>
      <c r="B14340" s="4" t="s">
        <v>233</v>
      </c>
      <c r="C14340" s="4" t="s">
        <v>806</v>
      </c>
      <c r="D14340" s="4" t="n">
        <v>28</v>
      </c>
      <c r="E14340" s="21" t="s">
        <v>777</v>
      </c>
      <c r="F14340" s="22" t="s">
        <v>805</v>
      </c>
    </row>
    <row r="14341" customFormat="false" ht="15" hidden="false" customHeight="false" outlineLevel="0" collapsed="false">
      <c r="A14341" s="4" t="str">
        <f aca="false">B14341&amp;"|"&amp;C14341</f>
        <v>tdbR00001189 Val-CAC|29</v>
      </c>
      <c r="B14341" s="4" t="s">
        <v>233</v>
      </c>
      <c r="C14341" s="4" t="s">
        <v>807</v>
      </c>
      <c r="D14341" s="4" t="n">
        <v>29</v>
      </c>
      <c r="E14341" s="21" t="s">
        <v>459</v>
      </c>
      <c r="F14341" s="22" t="s">
        <v>805</v>
      </c>
    </row>
    <row r="14342" customFormat="false" ht="15" hidden="false" customHeight="false" outlineLevel="0" collapsed="false">
      <c r="A14342" s="4" t="str">
        <f aca="false">B14342&amp;"|"&amp;C14342</f>
        <v>tdbR00001189 Val-CAC|30</v>
      </c>
      <c r="B14342" s="4" t="s">
        <v>233</v>
      </c>
      <c r="C14342" s="4" t="s">
        <v>808</v>
      </c>
      <c r="D14342" s="4" t="n">
        <v>30</v>
      </c>
      <c r="E14342" s="21" t="s">
        <v>772</v>
      </c>
      <c r="F14342" s="22" t="s">
        <v>805</v>
      </c>
    </row>
    <row r="14343" customFormat="false" ht="15" hidden="false" customHeight="false" outlineLevel="0" collapsed="false">
      <c r="A14343" s="4" t="str">
        <f aca="false">B14343&amp;"|"&amp;C14343</f>
        <v>tdbR00001189 Val-CAC|31</v>
      </c>
      <c r="B14343" s="4" t="s">
        <v>233</v>
      </c>
      <c r="C14343" s="4" t="s">
        <v>809</v>
      </c>
      <c r="D14343" s="4" t="n">
        <v>31</v>
      </c>
      <c r="E14343" s="21" t="s">
        <v>772</v>
      </c>
      <c r="F14343" s="22" t="s">
        <v>805</v>
      </c>
    </row>
    <row r="14344" customFormat="false" ht="15" hidden="false" customHeight="false" outlineLevel="0" collapsed="false">
      <c r="A14344" s="4" t="str">
        <f aca="false">B14344&amp;"|"&amp;C14344</f>
        <v>tdbR00001189 Val-CAC|32</v>
      </c>
      <c r="B14344" s="4" t="s">
        <v>233</v>
      </c>
      <c r="C14344" s="4" t="s">
        <v>810</v>
      </c>
      <c r="D14344" s="4" t="n">
        <v>32</v>
      </c>
      <c r="E14344" s="19" t="s">
        <v>777</v>
      </c>
      <c r="F14344" s="20" t="s">
        <v>811</v>
      </c>
    </row>
    <row r="14345" customFormat="false" ht="15" hidden="false" customHeight="false" outlineLevel="0" collapsed="false">
      <c r="A14345" s="4" t="str">
        <f aca="false">B14345&amp;"|"&amp;C14345</f>
        <v>tdbR00001189 Val-CAC|33</v>
      </c>
      <c r="B14345" s="4" t="s">
        <v>233</v>
      </c>
      <c r="C14345" s="4" t="s">
        <v>812</v>
      </c>
      <c r="D14345" s="4" t="n">
        <v>33</v>
      </c>
      <c r="E14345" s="19" t="s">
        <v>777</v>
      </c>
      <c r="F14345" s="20" t="s">
        <v>811</v>
      </c>
    </row>
    <row r="14346" customFormat="false" ht="15" hidden="false" customHeight="false" outlineLevel="0" collapsed="false">
      <c r="A14346" s="4" t="str">
        <f aca="false">B14346&amp;"|"&amp;C14346</f>
        <v>tdbR00001189 Val-CAC|34</v>
      </c>
      <c r="B14346" s="4" t="s">
        <v>233</v>
      </c>
      <c r="C14346" s="4" t="s">
        <v>813</v>
      </c>
      <c r="D14346" s="4" t="n">
        <v>34</v>
      </c>
      <c r="E14346" s="19" t="s">
        <v>772</v>
      </c>
      <c r="F14346" s="20" t="s">
        <v>811</v>
      </c>
    </row>
    <row r="14347" customFormat="false" ht="15" hidden="false" customHeight="false" outlineLevel="0" collapsed="false">
      <c r="A14347" s="4" t="str">
        <f aca="false">B14347&amp;"|"&amp;C14347</f>
        <v>tdbR00001189 Val-CAC|35</v>
      </c>
      <c r="B14347" s="4" t="s">
        <v>233</v>
      </c>
      <c r="C14347" s="4" t="s">
        <v>814</v>
      </c>
      <c r="D14347" s="4" t="n">
        <v>35</v>
      </c>
      <c r="E14347" s="19" t="s">
        <v>780</v>
      </c>
      <c r="F14347" s="20" t="s">
        <v>811</v>
      </c>
    </row>
    <row r="14348" customFormat="false" ht="15" hidden="false" customHeight="false" outlineLevel="0" collapsed="false">
      <c r="A14348" s="4" t="str">
        <f aca="false">B14348&amp;"|"&amp;C14348</f>
        <v>tdbR00001189 Val-CAC|36</v>
      </c>
      <c r="B14348" s="4" t="s">
        <v>233</v>
      </c>
      <c r="C14348" s="4" t="s">
        <v>815</v>
      </c>
      <c r="D14348" s="4" t="n">
        <v>36</v>
      </c>
      <c r="E14348" s="19" t="s">
        <v>772</v>
      </c>
      <c r="F14348" s="20" t="s">
        <v>811</v>
      </c>
    </row>
    <row r="14349" customFormat="false" ht="15" hidden="false" customHeight="false" outlineLevel="0" collapsed="false">
      <c r="A14349" s="4" t="str">
        <f aca="false">B14349&amp;"|"&amp;C14349</f>
        <v>tdbR00001189 Val-CAC|37</v>
      </c>
      <c r="B14349" s="4" t="s">
        <v>233</v>
      </c>
      <c r="C14349" s="4" t="s">
        <v>816</v>
      </c>
      <c r="D14349" s="4" t="n">
        <v>37</v>
      </c>
      <c r="E14349" s="19" t="s">
        <v>780</v>
      </c>
      <c r="F14349" s="20" t="s">
        <v>811</v>
      </c>
    </row>
    <row r="14350" customFormat="false" ht="15" hidden="false" customHeight="false" outlineLevel="0" collapsed="false">
      <c r="A14350" s="4" t="str">
        <f aca="false">B14350&amp;"|"&amp;C14350</f>
        <v>tdbR00001189 Val-CAC|38</v>
      </c>
      <c r="B14350" s="4" t="s">
        <v>233</v>
      </c>
      <c r="C14350" s="4" t="s">
        <v>817</v>
      </c>
      <c r="D14350" s="4" t="n">
        <v>38</v>
      </c>
      <c r="E14350" s="19" t="s">
        <v>772</v>
      </c>
      <c r="F14350" s="20" t="s">
        <v>811</v>
      </c>
    </row>
    <row r="14351" customFormat="false" ht="15" hidden="false" customHeight="false" outlineLevel="0" collapsed="false">
      <c r="A14351" s="4" t="str">
        <f aca="false">B14351&amp;"|"&amp;C14351</f>
        <v>tdbR00001189 Val-CAC|39</v>
      </c>
      <c r="B14351" s="4" t="s">
        <v>233</v>
      </c>
      <c r="C14351" s="4" t="s">
        <v>818</v>
      </c>
      <c r="D14351" s="4" t="n">
        <v>39</v>
      </c>
      <c r="E14351" s="21" t="s">
        <v>459</v>
      </c>
      <c r="F14351" s="22" t="s">
        <v>805</v>
      </c>
    </row>
    <row r="14352" customFormat="false" ht="15" hidden="false" customHeight="false" outlineLevel="0" collapsed="false">
      <c r="A14352" s="4" t="str">
        <f aca="false">B14352&amp;"|"&amp;C14352</f>
        <v>tdbR00001189 Val-CAC|40</v>
      </c>
      <c r="B14352" s="4" t="s">
        <v>233</v>
      </c>
      <c r="C14352" s="4" t="s">
        <v>819</v>
      </c>
      <c r="D14352" s="4" t="n">
        <v>40</v>
      </c>
      <c r="E14352" s="21" t="s">
        <v>459</v>
      </c>
      <c r="F14352" s="22" t="s">
        <v>805</v>
      </c>
    </row>
    <row r="14353" customFormat="false" ht="15" hidden="false" customHeight="false" outlineLevel="0" collapsed="false">
      <c r="A14353" s="4" t="str">
        <f aca="false">B14353&amp;"|"&amp;C14353</f>
        <v>tdbR00001189 Val-CAC|41</v>
      </c>
      <c r="B14353" s="4" t="s">
        <v>233</v>
      </c>
      <c r="C14353" s="4" t="s">
        <v>820</v>
      </c>
      <c r="D14353" s="4" t="n">
        <v>41</v>
      </c>
      <c r="E14353" s="21" t="s">
        <v>772</v>
      </c>
      <c r="F14353" s="22" t="s">
        <v>805</v>
      </c>
    </row>
    <row r="14354" customFormat="false" ht="15" hidden="false" customHeight="false" outlineLevel="0" collapsed="false">
      <c r="A14354" s="4" t="str">
        <f aca="false">B14354&amp;"|"&amp;C14354</f>
        <v>tdbR00001189 Val-CAC|42</v>
      </c>
      <c r="B14354" s="4" t="s">
        <v>233</v>
      </c>
      <c r="C14354" s="4" t="s">
        <v>821</v>
      </c>
      <c r="D14354" s="4" t="n">
        <v>42</v>
      </c>
      <c r="E14354" s="21" t="s">
        <v>780</v>
      </c>
      <c r="F14354" s="22" t="s">
        <v>805</v>
      </c>
    </row>
    <row r="14355" customFormat="false" ht="15" hidden="false" customHeight="false" outlineLevel="0" collapsed="false">
      <c r="A14355" s="4" t="str">
        <f aca="false">B14355&amp;"|"&amp;C14355</f>
        <v>tdbR00001189 Val-CAC|43</v>
      </c>
      <c r="B14355" s="4" t="s">
        <v>233</v>
      </c>
      <c r="C14355" s="4" t="s">
        <v>822</v>
      </c>
      <c r="D14355" s="4" t="n">
        <v>43</v>
      </c>
      <c r="E14355" s="21" t="s">
        <v>780</v>
      </c>
      <c r="F14355" s="22" t="s">
        <v>805</v>
      </c>
    </row>
    <row r="14356" customFormat="false" ht="15" hidden="false" customHeight="false" outlineLevel="0" collapsed="false">
      <c r="A14356" s="4" t="str">
        <f aca="false">B14356&amp;"|"&amp;C14356</f>
        <v>tdbR00001189 Val-CAC|44</v>
      </c>
      <c r="B14356" s="4" t="s">
        <v>233</v>
      </c>
      <c r="C14356" s="4" t="s">
        <v>823</v>
      </c>
      <c r="D14356" s="4" t="n">
        <v>44</v>
      </c>
      <c r="E14356" s="19" t="s">
        <v>780</v>
      </c>
      <c r="F14356" s="20" t="s">
        <v>824</v>
      </c>
    </row>
    <row r="14357" customFormat="false" ht="15" hidden="false" customHeight="false" outlineLevel="0" collapsed="false">
      <c r="A14357" s="4" t="str">
        <f aca="false">B14357&amp;"|"&amp;C14357</f>
        <v>tdbR00001189 Val-CAC|45</v>
      </c>
      <c r="B14357" s="4" t="s">
        <v>233</v>
      </c>
      <c r="C14357" s="4" t="s">
        <v>825</v>
      </c>
      <c r="D14357" s="4" t="n">
        <v>45</v>
      </c>
      <c r="E14357" s="19" t="s">
        <v>459</v>
      </c>
      <c r="F14357" s="20" t="s">
        <v>824</v>
      </c>
    </row>
    <row r="14358" customFormat="false" ht="15" hidden="false" customHeight="false" outlineLevel="0" collapsed="false">
      <c r="A14358" s="4" t="str">
        <f aca="false">B14358&amp;"|"&amp;C14358</f>
        <v>tdbR00001189 Val-CAC|46</v>
      </c>
      <c r="B14358" s="4" t="s">
        <v>233</v>
      </c>
      <c r="C14358" s="4" t="s">
        <v>826</v>
      </c>
      <c r="D14358" s="4" t="n">
        <v>46</v>
      </c>
      <c r="E14358" s="19" t="s">
        <v>459</v>
      </c>
      <c r="F14358" s="20" t="s">
        <v>824</v>
      </c>
    </row>
    <row r="14359" customFormat="false" ht="15" hidden="false" customHeight="false" outlineLevel="0" collapsed="false">
      <c r="A14359" s="4" t="str">
        <f aca="false">B14359&amp;"|"&amp;C14359</f>
        <v>tdbR00001189 Val-CAC|47</v>
      </c>
      <c r="B14359" s="4" t="s">
        <v>233</v>
      </c>
      <c r="C14359" s="4" t="s">
        <v>827</v>
      </c>
      <c r="D14359" s="4" t="n">
        <v>47</v>
      </c>
      <c r="E14359" s="19" t="s">
        <v>777</v>
      </c>
      <c r="F14359" s="20" t="s">
        <v>824</v>
      </c>
    </row>
    <row r="14360" customFormat="false" ht="15" hidden="false" customHeight="false" outlineLevel="0" collapsed="false">
      <c r="A14360" s="4" t="str">
        <f aca="false">B14360&amp;"|"&amp;C14360</f>
        <v>tdbR00001189 Val-CAC|48</v>
      </c>
      <c r="B14360" s="4" t="s">
        <v>233</v>
      </c>
      <c r="C14360" s="4" t="s">
        <v>828</v>
      </c>
      <c r="D14360" s="4" t="n">
        <v>48</v>
      </c>
      <c r="E14360" s="19" t="s">
        <v>772</v>
      </c>
      <c r="F14360" s="20" t="s">
        <v>824</v>
      </c>
    </row>
    <row r="14361" customFormat="false" ht="15" hidden="false" customHeight="false" outlineLevel="0" collapsed="false">
      <c r="A14361" s="4" t="str">
        <f aca="false">B14361&amp;"|"&amp;C14361</f>
        <v>tdbR00001189 Val-CAC|49</v>
      </c>
      <c r="B14361" s="4" t="s">
        <v>233</v>
      </c>
      <c r="C14361" s="4" t="s">
        <v>829</v>
      </c>
      <c r="D14361" s="4" t="n">
        <v>49</v>
      </c>
      <c r="E14361" s="23" t="s">
        <v>772</v>
      </c>
      <c r="F14361" s="10" t="s">
        <v>830</v>
      </c>
    </row>
    <row r="14362" customFormat="false" ht="15" hidden="false" customHeight="false" outlineLevel="0" collapsed="false">
      <c r="A14362" s="4" t="str">
        <f aca="false">B14362&amp;"|"&amp;C14362</f>
        <v>tdbR00001189 Val-CAC|50</v>
      </c>
      <c r="B14362" s="4" t="s">
        <v>233</v>
      </c>
      <c r="C14362" s="4" t="s">
        <v>831</v>
      </c>
      <c r="D14362" s="4" t="n">
        <v>50</v>
      </c>
      <c r="E14362" s="23" t="s">
        <v>772</v>
      </c>
      <c r="F14362" s="10" t="s">
        <v>830</v>
      </c>
    </row>
    <row r="14363" customFormat="false" ht="15" hidden="false" customHeight="false" outlineLevel="0" collapsed="false">
      <c r="A14363" s="4" t="str">
        <f aca="false">B14363&amp;"|"&amp;C14363</f>
        <v>tdbR00001189 Val-CAC|51</v>
      </c>
      <c r="B14363" s="4" t="s">
        <v>233</v>
      </c>
      <c r="C14363" s="4" t="s">
        <v>832</v>
      </c>
      <c r="D14363" s="4" t="n">
        <v>51</v>
      </c>
      <c r="E14363" s="23" t="s">
        <v>459</v>
      </c>
      <c r="F14363" s="10" t="s">
        <v>830</v>
      </c>
    </row>
    <row r="14364" customFormat="false" ht="15" hidden="false" customHeight="false" outlineLevel="0" collapsed="false">
      <c r="A14364" s="4" t="str">
        <f aca="false">B14364&amp;"|"&amp;C14364</f>
        <v>tdbR00001189 Val-CAC|52</v>
      </c>
      <c r="B14364" s="4" t="s">
        <v>233</v>
      </c>
      <c r="C14364" s="4" t="s">
        <v>833</v>
      </c>
      <c r="D14364" s="4" t="n">
        <v>52</v>
      </c>
      <c r="E14364" s="23" t="s">
        <v>780</v>
      </c>
      <c r="F14364" s="10" t="s">
        <v>830</v>
      </c>
    </row>
    <row r="14365" customFormat="false" ht="15" hidden="false" customHeight="false" outlineLevel="0" collapsed="false">
      <c r="A14365" s="4" t="str">
        <f aca="false">B14365&amp;"|"&amp;C14365</f>
        <v>tdbR00001189 Val-CAC|53</v>
      </c>
      <c r="B14365" s="4" t="s">
        <v>233</v>
      </c>
      <c r="C14365" s="4" t="s">
        <v>834</v>
      </c>
      <c r="D14365" s="4" t="n">
        <v>53</v>
      </c>
      <c r="E14365" s="23" t="s">
        <v>459</v>
      </c>
      <c r="F14365" s="10" t="s">
        <v>830</v>
      </c>
    </row>
    <row r="14366" customFormat="false" ht="15" hidden="false" customHeight="false" outlineLevel="0" collapsed="false">
      <c r="A14366" s="4" t="str">
        <f aca="false">B14366&amp;"|"&amp;C14366</f>
        <v>tdbR00001189 Val-CAC|54</v>
      </c>
      <c r="B14366" s="4" t="s">
        <v>233</v>
      </c>
      <c r="C14366" s="4" t="s">
        <v>835</v>
      </c>
      <c r="D14366" s="4" t="n">
        <v>54</v>
      </c>
      <c r="E14366" s="19" t="s">
        <v>777</v>
      </c>
      <c r="F14366" s="20" t="s">
        <v>836</v>
      </c>
    </row>
    <row r="14367" customFormat="false" ht="15" hidden="false" customHeight="false" outlineLevel="0" collapsed="false">
      <c r="A14367" s="4" t="str">
        <f aca="false">B14367&amp;"|"&amp;C14367</f>
        <v>tdbR00001189 Val-CAC|55</v>
      </c>
      <c r="B14367" s="4" t="s">
        <v>233</v>
      </c>
      <c r="C14367" s="4" t="s">
        <v>837</v>
      </c>
      <c r="D14367" s="4" t="n">
        <v>55</v>
      </c>
      <c r="E14367" s="19" t="s">
        <v>777</v>
      </c>
      <c r="F14367" s="20" t="s">
        <v>836</v>
      </c>
    </row>
    <row r="14368" customFormat="false" ht="15" hidden="false" customHeight="false" outlineLevel="0" collapsed="false">
      <c r="A14368" s="4" t="str">
        <f aca="false">B14368&amp;"|"&amp;C14368</f>
        <v>tdbR00001189 Val-CAC|56</v>
      </c>
      <c r="B14368" s="4" t="s">
        <v>233</v>
      </c>
      <c r="C14368" s="4" t="s">
        <v>838</v>
      </c>
      <c r="D14368" s="4" t="n">
        <v>56</v>
      </c>
      <c r="E14368" s="19" t="s">
        <v>772</v>
      </c>
      <c r="F14368" s="20" t="s">
        <v>836</v>
      </c>
    </row>
    <row r="14369" customFormat="false" ht="15" hidden="false" customHeight="false" outlineLevel="0" collapsed="false">
      <c r="A14369" s="4" t="str">
        <f aca="false">B14369&amp;"|"&amp;C14369</f>
        <v>tdbR00001189 Val-CAC|57</v>
      </c>
      <c r="B14369" s="4" t="s">
        <v>233</v>
      </c>
      <c r="C14369" s="4" t="s">
        <v>839</v>
      </c>
      <c r="D14369" s="4" t="n">
        <v>57</v>
      </c>
      <c r="E14369" s="19" t="s">
        <v>459</v>
      </c>
      <c r="F14369" s="20" t="s">
        <v>836</v>
      </c>
    </row>
    <row r="14370" customFormat="false" ht="15" hidden="false" customHeight="false" outlineLevel="0" collapsed="false">
      <c r="A14370" s="4" t="str">
        <f aca="false">B14370&amp;"|"&amp;C14370</f>
        <v>tdbR00001189 Val-CAC|58</v>
      </c>
      <c r="B14370" s="4" t="s">
        <v>233</v>
      </c>
      <c r="C14370" s="4" t="s">
        <v>840</v>
      </c>
      <c r="D14370" s="4" t="n">
        <v>58</v>
      </c>
      <c r="E14370" s="19" t="s">
        <v>780</v>
      </c>
      <c r="F14370" s="20" t="s">
        <v>836</v>
      </c>
    </row>
    <row r="14371" customFormat="false" ht="15" hidden="false" customHeight="false" outlineLevel="0" collapsed="false">
      <c r="A14371" s="4" t="str">
        <f aca="false">B14371&amp;"|"&amp;C14371</f>
        <v>tdbR00001189 Val-CAC|59</v>
      </c>
      <c r="B14371" s="4" t="s">
        <v>233</v>
      </c>
      <c r="C14371" s="4" t="s">
        <v>841</v>
      </c>
      <c r="D14371" s="4" t="n">
        <v>59</v>
      </c>
      <c r="E14371" s="19" t="s">
        <v>777</v>
      </c>
      <c r="F14371" s="20" t="s">
        <v>836</v>
      </c>
    </row>
    <row r="14372" customFormat="false" ht="15" hidden="false" customHeight="false" outlineLevel="0" collapsed="false">
      <c r="A14372" s="4" t="str">
        <f aca="false">B14372&amp;"|"&amp;C14372</f>
        <v>tdbR00001189 Val-CAC|60</v>
      </c>
      <c r="B14372" s="4" t="s">
        <v>233</v>
      </c>
      <c r="C14372" s="4" t="s">
        <v>842</v>
      </c>
      <c r="D14372" s="4" t="n">
        <v>60</v>
      </c>
      <c r="E14372" s="19" t="s">
        <v>772</v>
      </c>
      <c r="F14372" s="20" t="s">
        <v>836</v>
      </c>
    </row>
    <row r="14373" customFormat="false" ht="15" hidden="false" customHeight="false" outlineLevel="0" collapsed="false">
      <c r="A14373" s="4" t="str">
        <f aca="false">B14373&amp;"|"&amp;C14373</f>
        <v>tdbR00001189 Val-CAC|61</v>
      </c>
      <c r="B14373" s="4" t="s">
        <v>233</v>
      </c>
      <c r="C14373" s="4" t="s">
        <v>843</v>
      </c>
      <c r="D14373" s="4" t="n">
        <v>61</v>
      </c>
      <c r="E14373" s="23" t="s">
        <v>772</v>
      </c>
      <c r="F14373" s="10" t="s">
        <v>830</v>
      </c>
    </row>
    <row r="14374" customFormat="false" ht="15" hidden="false" customHeight="false" outlineLevel="0" collapsed="false">
      <c r="A14374" s="4" t="str">
        <f aca="false">B14374&amp;"|"&amp;C14374</f>
        <v>tdbR00001189 Val-CAC|62</v>
      </c>
      <c r="B14374" s="4" t="s">
        <v>233</v>
      </c>
      <c r="C14374" s="4" t="s">
        <v>844</v>
      </c>
      <c r="D14374" s="4" t="n">
        <v>62</v>
      </c>
      <c r="E14374" s="23" t="s">
        <v>777</v>
      </c>
      <c r="F14374" s="10" t="s">
        <v>830</v>
      </c>
    </row>
    <row r="14375" customFormat="false" ht="15" hidden="false" customHeight="false" outlineLevel="0" collapsed="false">
      <c r="A14375" s="4" t="str">
        <f aca="false">B14375&amp;"|"&amp;C14375</f>
        <v>tdbR00001189 Val-CAC|63</v>
      </c>
      <c r="B14375" s="4" t="s">
        <v>233</v>
      </c>
      <c r="C14375" s="4" t="s">
        <v>845</v>
      </c>
      <c r="D14375" s="4" t="n">
        <v>63</v>
      </c>
      <c r="E14375" s="23" t="s">
        <v>772</v>
      </c>
      <c r="F14375" s="10" t="s">
        <v>830</v>
      </c>
    </row>
    <row r="14376" customFormat="false" ht="15" hidden="false" customHeight="false" outlineLevel="0" collapsed="false">
      <c r="A14376" s="4" t="str">
        <f aca="false">B14376&amp;"|"&amp;C14376</f>
        <v>tdbR00001189 Val-CAC|64</v>
      </c>
      <c r="B14376" s="4" t="s">
        <v>233</v>
      </c>
      <c r="C14376" s="4" t="s">
        <v>846</v>
      </c>
      <c r="D14376" s="4" t="n">
        <v>64</v>
      </c>
      <c r="E14376" s="23" t="s">
        <v>459</v>
      </c>
      <c r="F14376" s="10" t="s">
        <v>830</v>
      </c>
    </row>
    <row r="14377" customFormat="false" ht="15" hidden="false" customHeight="false" outlineLevel="0" collapsed="false">
      <c r="A14377" s="4" t="str">
        <f aca="false">B14377&amp;"|"&amp;C14377</f>
        <v>tdbR00001189 Val-CAC|65</v>
      </c>
      <c r="B14377" s="4" t="s">
        <v>233</v>
      </c>
      <c r="C14377" s="4" t="s">
        <v>847</v>
      </c>
      <c r="D14377" s="4" t="n">
        <v>65</v>
      </c>
      <c r="E14377" s="23" t="s">
        <v>459</v>
      </c>
      <c r="F14377" s="10" t="s">
        <v>830</v>
      </c>
    </row>
    <row r="14378" customFormat="false" ht="15" hidden="false" customHeight="false" outlineLevel="0" collapsed="false">
      <c r="A14378" s="4" t="str">
        <f aca="false">B14378&amp;"|"&amp;C14378</f>
        <v>tdbR00001189 Val-CAC|66</v>
      </c>
      <c r="B14378" s="4" t="s">
        <v>233</v>
      </c>
      <c r="C14378" s="4" t="s">
        <v>848</v>
      </c>
      <c r="D14378" s="4" t="n">
        <v>66</v>
      </c>
      <c r="E14378" s="17" t="s">
        <v>777</v>
      </c>
      <c r="F14378" s="18" t="s">
        <v>768</v>
      </c>
    </row>
    <row r="14379" customFormat="false" ht="15" hidden="false" customHeight="false" outlineLevel="0" collapsed="false">
      <c r="A14379" s="4" t="str">
        <f aca="false">B14379&amp;"|"&amp;C14379</f>
        <v>tdbR00001189 Val-CAC|67</v>
      </c>
      <c r="B14379" s="4" t="s">
        <v>233</v>
      </c>
      <c r="C14379" s="4" t="s">
        <v>849</v>
      </c>
      <c r="D14379" s="4" t="n">
        <v>67</v>
      </c>
      <c r="E14379" s="17" t="s">
        <v>777</v>
      </c>
      <c r="F14379" s="18" t="s">
        <v>768</v>
      </c>
    </row>
    <row r="14380" customFormat="false" ht="15" hidden="false" customHeight="false" outlineLevel="0" collapsed="false">
      <c r="A14380" s="4" t="str">
        <f aca="false">B14380&amp;"|"&amp;C14380</f>
        <v>tdbR00001189 Val-CAC|68</v>
      </c>
      <c r="B14380" s="4" t="s">
        <v>233</v>
      </c>
      <c r="C14380" s="4" t="s">
        <v>850</v>
      </c>
      <c r="D14380" s="4" t="n">
        <v>68</v>
      </c>
      <c r="E14380" s="17" t="s">
        <v>459</v>
      </c>
      <c r="F14380" s="18" t="s">
        <v>768</v>
      </c>
    </row>
    <row r="14381" customFormat="false" ht="15" hidden="false" customHeight="false" outlineLevel="0" collapsed="false">
      <c r="A14381" s="4" t="str">
        <f aca="false">B14381&amp;"|"&amp;C14381</f>
        <v>tdbR00001189 Val-CAC|69</v>
      </c>
      <c r="B14381" s="4" t="s">
        <v>233</v>
      </c>
      <c r="C14381" s="4" t="s">
        <v>851</v>
      </c>
      <c r="D14381" s="4" t="n">
        <v>69</v>
      </c>
      <c r="E14381" s="17" t="s">
        <v>459</v>
      </c>
      <c r="F14381" s="18" t="s">
        <v>768</v>
      </c>
    </row>
    <row r="14382" customFormat="false" ht="15" hidden="false" customHeight="false" outlineLevel="0" collapsed="false">
      <c r="A14382" s="4" t="str">
        <f aca="false">B14382&amp;"|"&amp;C14382</f>
        <v>tdbR00001189 Val-CAC|70</v>
      </c>
      <c r="B14382" s="4" t="s">
        <v>233</v>
      </c>
      <c r="C14382" s="4" t="s">
        <v>852</v>
      </c>
      <c r="D14382" s="4" t="n">
        <v>70</v>
      </c>
      <c r="E14382" s="17" t="s">
        <v>780</v>
      </c>
      <c r="F14382" s="18" t="s">
        <v>768</v>
      </c>
    </row>
    <row r="14383" customFormat="false" ht="15" hidden="false" customHeight="false" outlineLevel="0" collapsed="false">
      <c r="A14383" s="4" t="str">
        <f aca="false">B14383&amp;"|"&amp;C14383</f>
        <v>tdbR00001189 Val-CAC|71</v>
      </c>
      <c r="B14383" s="4" t="s">
        <v>233</v>
      </c>
      <c r="C14383" s="4" t="s">
        <v>853</v>
      </c>
      <c r="D14383" s="4" t="n">
        <v>71</v>
      </c>
      <c r="E14383" s="17" t="s">
        <v>780</v>
      </c>
      <c r="F14383" s="18" t="s">
        <v>768</v>
      </c>
    </row>
    <row r="14384" customFormat="false" ht="15" hidden="false" customHeight="false" outlineLevel="0" collapsed="false">
      <c r="A14384" s="4" t="str">
        <f aca="false">B14384&amp;"|"&amp;C14384</f>
        <v>tdbR00001189 Val-CAC|72</v>
      </c>
      <c r="B14384" s="4" t="s">
        <v>233</v>
      </c>
      <c r="C14384" s="4" t="s">
        <v>854</v>
      </c>
      <c r="D14384" s="4" t="n">
        <v>72</v>
      </c>
      <c r="E14384" s="17" t="s">
        <v>772</v>
      </c>
      <c r="F14384" s="18" t="s">
        <v>768</v>
      </c>
    </row>
    <row r="14385" customFormat="false" ht="15" hidden="false" customHeight="false" outlineLevel="0" collapsed="false">
      <c r="A14385" s="4" t="str">
        <f aca="false">B14385&amp;"|"&amp;C14385</f>
        <v>tdbR00001190 Val-AAC|1</v>
      </c>
      <c r="B14385" s="4" t="s">
        <v>234</v>
      </c>
      <c r="C14385" s="4" t="s">
        <v>767</v>
      </c>
      <c r="D14385" s="4" t="n">
        <v>1</v>
      </c>
      <c r="E14385" s="17" t="s">
        <v>459</v>
      </c>
      <c r="F14385" s="18" t="s">
        <v>768</v>
      </c>
    </row>
    <row r="14386" customFormat="false" ht="15" hidden="false" customHeight="false" outlineLevel="0" collapsed="false">
      <c r="A14386" s="4" t="str">
        <f aca="false">B14386&amp;"|"&amp;C14386</f>
        <v>tdbR00001190 Val-AAC|2</v>
      </c>
      <c r="B14386" s="4" t="s">
        <v>234</v>
      </c>
      <c r="C14386" s="4" t="s">
        <v>769</v>
      </c>
      <c r="D14386" s="4" t="n">
        <v>2</v>
      </c>
      <c r="E14386" s="17" t="s">
        <v>459</v>
      </c>
      <c r="F14386" s="18" t="s">
        <v>768</v>
      </c>
    </row>
    <row r="14387" customFormat="false" ht="15" hidden="false" customHeight="false" outlineLevel="0" collapsed="false">
      <c r="A14387" s="4" t="str">
        <f aca="false">B14387&amp;"|"&amp;C14387</f>
        <v>tdbR00001190 Val-AAC|3</v>
      </c>
      <c r="B14387" s="4" t="s">
        <v>234</v>
      </c>
      <c r="C14387" s="4" t="s">
        <v>770</v>
      </c>
      <c r="D14387" s="4" t="n">
        <v>3</v>
      </c>
      <c r="E14387" s="17" t="s">
        <v>777</v>
      </c>
      <c r="F14387" s="18" t="s">
        <v>768</v>
      </c>
    </row>
    <row r="14388" customFormat="false" ht="15" hidden="false" customHeight="false" outlineLevel="0" collapsed="false">
      <c r="A14388" s="4" t="str">
        <f aca="false">B14388&amp;"|"&amp;C14388</f>
        <v>tdbR00001190 Val-AAC|4</v>
      </c>
      <c r="B14388" s="4" t="s">
        <v>234</v>
      </c>
      <c r="C14388" s="4" t="s">
        <v>771</v>
      </c>
      <c r="D14388" s="4" t="n">
        <v>4</v>
      </c>
      <c r="E14388" s="17" t="s">
        <v>777</v>
      </c>
      <c r="F14388" s="18" t="s">
        <v>768</v>
      </c>
    </row>
    <row r="14389" customFormat="false" ht="15" hidden="false" customHeight="false" outlineLevel="0" collapsed="false">
      <c r="A14389" s="4" t="str">
        <f aca="false">B14389&amp;"|"&amp;C14389</f>
        <v>tdbR00001190 Val-AAC|5</v>
      </c>
      <c r="B14389" s="4" t="s">
        <v>234</v>
      </c>
      <c r="C14389" s="4" t="s">
        <v>773</v>
      </c>
      <c r="D14389" s="4" t="n">
        <v>5</v>
      </c>
      <c r="E14389" s="17" t="s">
        <v>777</v>
      </c>
      <c r="F14389" s="18" t="s">
        <v>768</v>
      </c>
    </row>
    <row r="14390" customFormat="false" ht="15" hidden="false" customHeight="false" outlineLevel="0" collapsed="false">
      <c r="A14390" s="4" t="str">
        <f aca="false">B14390&amp;"|"&amp;C14390</f>
        <v>tdbR00001190 Val-AAC|6</v>
      </c>
      <c r="B14390" s="4" t="s">
        <v>234</v>
      </c>
      <c r="C14390" s="4" t="s">
        <v>774</v>
      </c>
      <c r="D14390" s="4" t="n">
        <v>6</v>
      </c>
      <c r="E14390" s="17" t="s">
        <v>772</v>
      </c>
      <c r="F14390" s="18" t="s">
        <v>768</v>
      </c>
    </row>
    <row r="14391" customFormat="false" ht="15" hidden="false" customHeight="false" outlineLevel="0" collapsed="false">
      <c r="A14391" s="4" t="str">
        <f aca="false">B14391&amp;"|"&amp;C14391</f>
        <v>tdbR00001190 Val-AAC|7</v>
      </c>
      <c r="B14391" s="4" t="s">
        <v>234</v>
      </c>
      <c r="C14391" s="4" t="s">
        <v>775</v>
      </c>
      <c r="D14391" s="4" t="n">
        <v>7</v>
      </c>
      <c r="E14391" s="17" t="s">
        <v>459</v>
      </c>
      <c r="F14391" s="18" t="s">
        <v>768</v>
      </c>
    </row>
    <row r="14392" customFormat="false" ht="15" hidden="false" customHeight="false" outlineLevel="0" collapsed="false">
      <c r="A14392" s="4" t="str">
        <f aca="false">B14392&amp;"|"&amp;C14392</f>
        <v>tdbR00001190 Val-AAC|8</v>
      </c>
      <c r="B14392" s="4" t="s">
        <v>234</v>
      </c>
      <c r="C14392" s="4" t="s">
        <v>776</v>
      </c>
      <c r="D14392" s="4" t="n">
        <v>8</v>
      </c>
      <c r="E14392" s="3" t="s">
        <v>777</v>
      </c>
      <c r="F14392" s="4" t="s">
        <v>778</v>
      </c>
    </row>
    <row r="14393" customFormat="false" ht="15" hidden="false" customHeight="false" outlineLevel="0" collapsed="false">
      <c r="A14393" s="4" t="str">
        <f aca="false">B14393&amp;"|"&amp;C14393</f>
        <v>tdbR00001190 Val-AAC|9</v>
      </c>
      <c r="B14393" s="4" t="s">
        <v>234</v>
      </c>
      <c r="C14393" s="4" t="s">
        <v>779</v>
      </c>
      <c r="D14393" s="4" t="n">
        <v>9</v>
      </c>
      <c r="E14393" s="3" t="s">
        <v>459</v>
      </c>
      <c r="F14393" s="4" t="s">
        <v>781</v>
      </c>
    </row>
    <row r="14394" customFormat="false" ht="15" hidden="false" customHeight="false" outlineLevel="0" collapsed="false">
      <c r="A14394" s="4" t="str">
        <f aca="false">B14394&amp;"|"&amp;C14394</f>
        <v>tdbR00001190 Val-AAC|10</v>
      </c>
      <c r="B14394" s="4" t="s">
        <v>234</v>
      </c>
      <c r="C14394" s="4" t="s">
        <v>782</v>
      </c>
      <c r="D14394" s="4" t="n">
        <v>10</v>
      </c>
      <c r="E14394" s="8" t="s">
        <v>459</v>
      </c>
      <c r="F14394" s="7" t="s">
        <v>783</v>
      </c>
    </row>
    <row r="14395" customFormat="false" ht="15" hidden="false" customHeight="false" outlineLevel="0" collapsed="false">
      <c r="A14395" s="4" t="str">
        <f aca="false">B14395&amp;"|"&amp;C14395</f>
        <v>tdbR00001190 Val-AAC|11</v>
      </c>
      <c r="B14395" s="4" t="s">
        <v>234</v>
      </c>
      <c r="C14395" s="4" t="s">
        <v>784</v>
      </c>
      <c r="D14395" s="4" t="n">
        <v>11</v>
      </c>
      <c r="E14395" s="8" t="s">
        <v>777</v>
      </c>
      <c r="F14395" s="7" t="s">
        <v>783</v>
      </c>
    </row>
    <row r="14396" customFormat="false" ht="15" hidden="false" customHeight="false" outlineLevel="0" collapsed="false">
      <c r="A14396" s="4" t="str">
        <f aca="false">B14396&amp;"|"&amp;C14396</f>
        <v>tdbR00001190 Val-AAC|12</v>
      </c>
      <c r="B14396" s="4" t="s">
        <v>234</v>
      </c>
      <c r="C14396" s="4" t="s">
        <v>785</v>
      </c>
      <c r="D14396" s="4" t="n">
        <v>12</v>
      </c>
      <c r="E14396" s="8" t="s">
        <v>772</v>
      </c>
      <c r="F14396" s="7" t="s">
        <v>783</v>
      </c>
    </row>
    <row r="14397" customFormat="false" ht="15" hidden="false" customHeight="false" outlineLevel="0" collapsed="false">
      <c r="A14397" s="4" t="str">
        <f aca="false">B14397&amp;"|"&amp;C14397</f>
        <v>tdbR00001190 Val-AAC|13</v>
      </c>
      <c r="B14397" s="4" t="s">
        <v>234</v>
      </c>
      <c r="C14397" s="4" t="s">
        <v>786</v>
      </c>
      <c r="D14397" s="4" t="n">
        <v>13</v>
      </c>
      <c r="E14397" s="8" t="s">
        <v>777</v>
      </c>
      <c r="F14397" s="7" t="s">
        <v>783</v>
      </c>
    </row>
    <row r="14398" customFormat="false" ht="15" hidden="false" customHeight="false" outlineLevel="0" collapsed="false">
      <c r="A14398" s="4" t="str">
        <f aca="false">B14398&amp;"|"&amp;C14398</f>
        <v>tdbR00001190 Val-AAC|14</v>
      </c>
      <c r="B14398" s="4" t="s">
        <v>234</v>
      </c>
      <c r="C14398" s="4" t="s">
        <v>787</v>
      </c>
      <c r="D14398" s="4" t="n">
        <v>14</v>
      </c>
      <c r="E14398" s="19" t="s">
        <v>780</v>
      </c>
      <c r="F14398" s="20" t="s">
        <v>788</v>
      </c>
    </row>
    <row r="14399" customFormat="false" ht="15" hidden="false" customHeight="false" outlineLevel="0" collapsed="false">
      <c r="A14399" s="4" t="str">
        <f aca="false">B14399&amp;"|"&amp;C14399</f>
        <v>tdbR00001190 Val-AAC|15</v>
      </c>
      <c r="B14399" s="4" t="s">
        <v>234</v>
      </c>
      <c r="C14399" s="4" t="s">
        <v>789</v>
      </c>
      <c r="D14399" s="4" t="n">
        <v>15</v>
      </c>
      <c r="E14399" s="19" t="s">
        <v>459</v>
      </c>
      <c r="F14399" s="20" t="s">
        <v>788</v>
      </c>
    </row>
    <row r="14400" customFormat="false" ht="15" hidden="false" customHeight="false" outlineLevel="0" collapsed="false">
      <c r="A14400" s="4" t="str">
        <f aca="false">B14400&amp;"|"&amp;C14400</f>
        <v>tdbR00001190 Val-AAC|16</v>
      </c>
      <c r="B14400" s="4" t="s">
        <v>234</v>
      </c>
      <c r="C14400" s="4" t="s">
        <v>790</v>
      </c>
      <c r="D14400" s="4" t="n">
        <v>16</v>
      </c>
      <c r="E14400" s="19" t="s">
        <v>777</v>
      </c>
      <c r="F14400" s="20" t="s">
        <v>788</v>
      </c>
    </row>
    <row r="14401" customFormat="false" ht="15" hidden="false" customHeight="false" outlineLevel="0" collapsed="false">
      <c r="A14401" s="4" t="str">
        <f aca="false">B14401&amp;"|"&amp;C14401</f>
        <v>tdbR00001190 Val-AAC|17</v>
      </c>
      <c r="B14401" s="4" t="s">
        <v>234</v>
      </c>
      <c r="C14401" s="4" t="s">
        <v>791</v>
      </c>
      <c r="D14401" s="4" t="n">
        <v>17</v>
      </c>
      <c r="E14401" s="19" t="s">
        <v>772</v>
      </c>
      <c r="F14401" s="20" t="s">
        <v>788</v>
      </c>
    </row>
    <row r="14402" customFormat="false" ht="15" hidden="false" customHeight="false" outlineLevel="0" collapsed="false">
      <c r="A14402" s="4" t="str">
        <f aca="false">B14402&amp;"|"&amp;C14402</f>
        <v>tdbR00001190 Val-AAC|18</v>
      </c>
      <c r="B14402" s="4" t="s">
        <v>234</v>
      </c>
      <c r="C14402" s="4" t="s">
        <v>793</v>
      </c>
      <c r="D14402" s="4" t="n">
        <v>18</v>
      </c>
      <c r="E14402" s="19" t="s">
        <v>459</v>
      </c>
      <c r="F14402" s="20" t="s">
        <v>788</v>
      </c>
    </row>
    <row r="14403" customFormat="false" ht="15" hidden="false" customHeight="false" outlineLevel="0" collapsed="false">
      <c r="A14403" s="4" t="str">
        <f aca="false">B14403&amp;"|"&amp;C14403</f>
        <v>tdbR00001190 Val-AAC|19</v>
      </c>
      <c r="B14403" s="4" t="s">
        <v>234</v>
      </c>
      <c r="C14403" s="4" t="s">
        <v>794</v>
      </c>
      <c r="D14403" s="4" t="n">
        <v>19</v>
      </c>
      <c r="E14403" s="19" t="s">
        <v>459</v>
      </c>
      <c r="F14403" s="20" t="s">
        <v>788</v>
      </c>
    </row>
    <row r="14404" customFormat="false" ht="15" hidden="false" customHeight="false" outlineLevel="0" collapsed="false">
      <c r="A14404" s="4" t="str">
        <f aca="false">B14404&amp;"|"&amp;C14404</f>
        <v>tdbR00001190 Val-AAC|20</v>
      </c>
      <c r="B14404" s="4" t="s">
        <v>234</v>
      </c>
      <c r="C14404" s="4" t="s">
        <v>795</v>
      </c>
      <c r="D14404" s="4" t="n">
        <v>20</v>
      </c>
      <c r="E14404" s="19" t="s">
        <v>777</v>
      </c>
      <c r="F14404" s="20" t="s">
        <v>788</v>
      </c>
    </row>
    <row r="14405" customFormat="false" ht="15" hidden="false" customHeight="false" outlineLevel="0" collapsed="false">
      <c r="A14405" s="4" t="str">
        <f aca="false">B14405&amp;"|"&amp;C14405</f>
        <v>tdbR00001190 Val-AAC|20a</v>
      </c>
      <c r="B14405" s="4" t="s">
        <v>234</v>
      </c>
      <c r="C14405" s="4" t="s">
        <v>796</v>
      </c>
      <c r="D14405" s="4" t="n">
        <v>21</v>
      </c>
      <c r="E14405" s="19" t="s">
        <v>777</v>
      </c>
      <c r="F14405" s="20" t="s">
        <v>788</v>
      </c>
    </row>
    <row r="14406" customFormat="false" ht="15" hidden="false" customHeight="false" outlineLevel="0" collapsed="false">
      <c r="A14406" s="4" t="str">
        <f aca="false">B14406&amp;"|"&amp;C14406</f>
        <v>tdbR00001190 Val-AAC|21</v>
      </c>
      <c r="B14406" s="4" t="s">
        <v>234</v>
      </c>
      <c r="C14406" s="4" t="s">
        <v>797</v>
      </c>
      <c r="D14406" s="4" t="n">
        <v>22</v>
      </c>
      <c r="E14406" s="19" t="s">
        <v>780</v>
      </c>
      <c r="F14406" s="20" t="s">
        <v>788</v>
      </c>
    </row>
    <row r="14407" customFormat="false" ht="15" hidden="false" customHeight="false" outlineLevel="0" collapsed="false">
      <c r="A14407" s="4" t="str">
        <f aca="false">B14407&amp;"|"&amp;C14407</f>
        <v>tdbR00001190 Val-AAC|22</v>
      </c>
      <c r="B14407" s="4" t="s">
        <v>234</v>
      </c>
      <c r="C14407" s="4" t="s">
        <v>798</v>
      </c>
      <c r="D14407" s="4" t="n">
        <v>23</v>
      </c>
      <c r="E14407" s="8" t="s">
        <v>777</v>
      </c>
      <c r="F14407" s="7" t="s">
        <v>783</v>
      </c>
    </row>
    <row r="14408" customFormat="false" ht="15" hidden="false" customHeight="false" outlineLevel="0" collapsed="false">
      <c r="A14408" s="4" t="str">
        <f aca="false">B14408&amp;"|"&amp;C14408</f>
        <v>tdbR00001190 Val-AAC|23</v>
      </c>
      <c r="B14408" s="4" t="s">
        <v>234</v>
      </c>
      <c r="C14408" s="4" t="s">
        <v>799</v>
      </c>
      <c r="D14408" s="4" t="n">
        <v>24</v>
      </c>
      <c r="E14408" s="8" t="s">
        <v>459</v>
      </c>
      <c r="F14408" s="7" t="s">
        <v>783</v>
      </c>
    </row>
    <row r="14409" customFormat="false" ht="15" hidden="false" customHeight="false" outlineLevel="0" collapsed="false">
      <c r="A14409" s="4" t="str">
        <f aca="false">B14409&amp;"|"&amp;C14409</f>
        <v>tdbR00001190 Val-AAC|24</v>
      </c>
      <c r="B14409" s="4" t="s">
        <v>234</v>
      </c>
      <c r="C14409" s="4" t="s">
        <v>800</v>
      </c>
      <c r="D14409" s="4" t="n">
        <v>25</v>
      </c>
      <c r="E14409" s="8" t="s">
        <v>459</v>
      </c>
      <c r="F14409" s="7" t="s">
        <v>783</v>
      </c>
    </row>
    <row r="14410" customFormat="false" ht="15" hidden="false" customHeight="false" outlineLevel="0" collapsed="false">
      <c r="A14410" s="4" t="str">
        <f aca="false">B14410&amp;"|"&amp;C14410</f>
        <v>tdbR00001190 Val-AAC|25</v>
      </c>
      <c r="B14410" s="4" t="s">
        <v>234</v>
      </c>
      <c r="C14410" s="4" t="s">
        <v>801</v>
      </c>
      <c r="D14410" s="4" t="n">
        <v>26</v>
      </c>
      <c r="E14410" s="8" t="s">
        <v>772</v>
      </c>
      <c r="F14410" s="7" t="s">
        <v>783</v>
      </c>
    </row>
    <row r="14411" customFormat="false" ht="15" hidden="false" customHeight="false" outlineLevel="0" collapsed="false">
      <c r="A14411" s="4" t="str">
        <f aca="false">B14411&amp;"|"&amp;C14411</f>
        <v>tdbR00001190 Val-AAC|26</v>
      </c>
      <c r="B14411" s="4" t="s">
        <v>234</v>
      </c>
      <c r="C14411" s="4" t="s">
        <v>802</v>
      </c>
      <c r="D14411" s="4" t="n">
        <v>27</v>
      </c>
      <c r="E14411" s="3" t="s">
        <v>780</v>
      </c>
      <c r="F14411" s="4" t="s">
        <v>803</v>
      </c>
    </row>
    <row r="14412" customFormat="false" ht="15" hidden="false" customHeight="false" outlineLevel="0" collapsed="false">
      <c r="A14412" s="4" t="str">
        <f aca="false">B14412&amp;"|"&amp;C14412</f>
        <v>tdbR00001190 Val-AAC|27</v>
      </c>
      <c r="B14412" s="4" t="s">
        <v>234</v>
      </c>
      <c r="C14412" s="4" t="s">
        <v>804</v>
      </c>
      <c r="D14412" s="4" t="n">
        <v>28</v>
      </c>
      <c r="E14412" s="21" t="s">
        <v>777</v>
      </c>
      <c r="F14412" s="22" t="s">
        <v>805</v>
      </c>
    </row>
    <row r="14413" customFormat="false" ht="15" hidden="false" customHeight="false" outlineLevel="0" collapsed="false">
      <c r="A14413" s="4" t="str">
        <f aca="false">B14413&amp;"|"&amp;C14413</f>
        <v>tdbR00001190 Val-AAC|28</v>
      </c>
      <c r="B14413" s="4" t="s">
        <v>234</v>
      </c>
      <c r="C14413" s="4" t="s">
        <v>806</v>
      </c>
      <c r="D14413" s="4" t="n">
        <v>29</v>
      </c>
      <c r="E14413" s="21" t="s">
        <v>772</v>
      </c>
      <c r="F14413" s="22" t="s">
        <v>805</v>
      </c>
    </row>
    <row r="14414" customFormat="false" ht="15" hidden="false" customHeight="false" outlineLevel="0" collapsed="false">
      <c r="A14414" s="4" t="str">
        <f aca="false">B14414&amp;"|"&amp;C14414</f>
        <v>tdbR00001190 Val-AAC|29</v>
      </c>
      <c r="B14414" s="4" t="s">
        <v>234</v>
      </c>
      <c r="C14414" s="4" t="s">
        <v>807</v>
      </c>
      <c r="D14414" s="4" t="n">
        <v>30</v>
      </c>
      <c r="E14414" s="21" t="s">
        <v>777</v>
      </c>
      <c r="F14414" s="22" t="s">
        <v>805</v>
      </c>
    </row>
    <row r="14415" customFormat="false" ht="15" hidden="false" customHeight="false" outlineLevel="0" collapsed="false">
      <c r="A14415" s="4" t="str">
        <f aca="false">B14415&amp;"|"&amp;C14415</f>
        <v>tdbR00001190 Val-AAC|30</v>
      </c>
      <c r="B14415" s="4" t="s">
        <v>234</v>
      </c>
      <c r="C14415" s="4" t="s">
        <v>808</v>
      </c>
      <c r="D14415" s="4" t="n">
        <v>31</v>
      </c>
      <c r="E14415" s="21" t="s">
        <v>459</v>
      </c>
      <c r="F14415" s="22" t="s">
        <v>805</v>
      </c>
    </row>
    <row r="14416" customFormat="false" ht="15" hidden="false" customHeight="false" outlineLevel="0" collapsed="false">
      <c r="A14416" s="4" t="str">
        <f aca="false">B14416&amp;"|"&amp;C14416</f>
        <v>tdbR00001190 Val-AAC|31</v>
      </c>
      <c r="B14416" s="4" t="s">
        <v>234</v>
      </c>
      <c r="C14416" s="4" t="s">
        <v>809</v>
      </c>
      <c r="D14416" s="4" t="n">
        <v>32</v>
      </c>
      <c r="E14416" s="21" t="s">
        <v>772</v>
      </c>
      <c r="F14416" s="22" t="s">
        <v>805</v>
      </c>
    </row>
    <row r="14417" customFormat="false" ht="15" hidden="false" customHeight="false" outlineLevel="0" collapsed="false">
      <c r="A14417" s="4" t="str">
        <f aca="false">B14417&amp;"|"&amp;C14417</f>
        <v>tdbR00001190 Val-AAC|32</v>
      </c>
      <c r="B14417" s="4" t="s">
        <v>234</v>
      </c>
      <c r="C14417" s="4" t="s">
        <v>810</v>
      </c>
      <c r="D14417" s="4" t="n">
        <v>33</v>
      </c>
      <c r="E14417" s="19" t="s">
        <v>777</v>
      </c>
      <c r="F14417" s="20" t="s">
        <v>811</v>
      </c>
    </row>
    <row r="14418" customFormat="false" ht="15" hidden="false" customHeight="false" outlineLevel="0" collapsed="false">
      <c r="A14418" s="4" t="str">
        <f aca="false">B14418&amp;"|"&amp;C14418</f>
        <v>tdbR00001190 Val-AAC|33</v>
      </c>
      <c r="B14418" s="4" t="s">
        <v>234</v>
      </c>
      <c r="C14418" s="4" t="s">
        <v>812</v>
      </c>
      <c r="D14418" s="4" t="n">
        <v>34</v>
      </c>
      <c r="E14418" s="19" t="s">
        <v>777</v>
      </c>
      <c r="F14418" s="20" t="s">
        <v>811</v>
      </c>
    </row>
    <row r="14419" customFormat="false" ht="15" hidden="false" customHeight="false" outlineLevel="0" collapsed="false">
      <c r="A14419" s="4" t="str">
        <f aca="false">B14419&amp;"|"&amp;C14419</f>
        <v>tdbR00001190 Val-AAC|34</v>
      </c>
      <c r="B14419" s="4" t="s">
        <v>234</v>
      </c>
      <c r="C14419" s="4" t="s">
        <v>813</v>
      </c>
      <c r="D14419" s="4" t="n">
        <v>35</v>
      </c>
      <c r="E14419" s="19" t="s">
        <v>780</v>
      </c>
      <c r="F14419" s="20" t="s">
        <v>811</v>
      </c>
    </row>
    <row r="14420" customFormat="false" ht="15" hidden="false" customHeight="false" outlineLevel="0" collapsed="false">
      <c r="A14420" s="4" t="str">
        <f aca="false">B14420&amp;"|"&amp;C14420</f>
        <v>tdbR00001190 Val-AAC|35</v>
      </c>
      <c r="B14420" s="4" t="s">
        <v>234</v>
      </c>
      <c r="C14420" s="4" t="s">
        <v>814</v>
      </c>
      <c r="D14420" s="4" t="n">
        <v>36</v>
      </c>
      <c r="E14420" s="19" t="s">
        <v>780</v>
      </c>
      <c r="F14420" s="20" t="s">
        <v>811</v>
      </c>
    </row>
    <row r="14421" customFormat="false" ht="15" hidden="false" customHeight="false" outlineLevel="0" collapsed="false">
      <c r="A14421" s="4" t="str">
        <f aca="false">B14421&amp;"|"&amp;C14421</f>
        <v>tdbR00001190 Val-AAC|36</v>
      </c>
      <c r="B14421" s="4" t="s">
        <v>234</v>
      </c>
      <c r="C14421" s="4" t="s">
        <v>815</v>
      </c>
      <c r="D14421" s="4" t="n">
        <v>37</v>
      </c>
      <c r="E14421" s="19" t="s">
        <v>772</v>
      </c>
      <c r="F14421" s="20" t="s">
        <v>811</v>
      </c>
    </row>
    <row r="14422" customFormat="false" ht="15" hidden="false" customHeight="false" outlineLevel="0" collapsed="false">
      <c r="A14422" s="4" t="str">
        <f aca="false">B14422&amp;"|"&amp;C14422</f>
        <v>tdbR00001190 Val-AAC|37</v>
      </c>
      <c r="B14422" s="4" t="s">
        <v>234</v>
      </c>
      <c r="C14422" s="4" t="s">
        <v>816</v>
      </c>
      <c r="D14422" s="4" t="n">
        <v>38</v>
      </c>
      <c r="E14422" s="19" t="s">
        <v>780</v>
      </c>
      <c r="F14422" s="20" t="s">
        <v>811</v>
      </c>
    </row>
    <row r="14423" customFormat="false" ht="15" hidden="false" customHeight="false" outlineLevel="0" collapsed="false">
      <c r="A14423" s="4" t="str">
        <f aca="false">B14423&amp;"|"&amp;C14423</f>
        <v>tdbR00001190 Val-AAC|38</v>
      </c>
      <c r="B14423" s="4" t="s">
        <v>234</v>
      </c>
      <c r="C14423" s="4" t="s">
        <v>817</v>
      </c>
      <c r="D14423" s="4" t="n">
        <v>39</v>
      </c>
      <c r="E14423" s="19" t="s">
        <v>772</v>
      </c>
      <c r="F14423" s="20" t="s">
        <v>811</v>
      </c>
    </row>
    <row r="14424" customFormat="false" ht="15" hidden="false" customHeight="false" outlineLevel="0" collapsed="false">
      <c r="A14424" s="4" t="str">
        <f aca="false">B14424&amp;"|"&amp;C14424</f>
        <v>tdbR00001190 Val-AAC|39</v>
      </c>
      <c r="B14424" s="4" t="s">
        <v>234</v>
      </c>
      <c r="C14424" s="4" t="s">
        <v>818</v>
      </c>
      <c r="D14424" s="4" t="n">
        <v>40</v>
      </c>
      <c r="E14424" s="21" t="s">
        <v>459</v>
      </c>
      <c r="F14424" s="22" t="s">
        <v>805</v>
      </c>
    </row>
    <row r="14425" customFormat="false" ht="15" hidden="false" customHeight="false" outlineLevel="0" collapsed="false">
      <c r="A14425" s="4" t="str">
        <f aca="false">B14425&amp;"|"&amp;C14425</f>
        <v>tdbR00001190 Val-AAC|40</v>
      </c>
      <c r="B14425" s="4" t="s">
        <v>234</v>
      </c>
      <c r="C14425" s="4" t="s">
        <v>819</v>
      </c>
      <c r="D14425" s="4" t="n">
        <v>41</v>
      </c>
      <c r="E14425" s="21" t="s">
        <v>772</v>
      </c>
      <c r="F14425" s="22" t="s">
        <v>805</v>
      </c>
    </row>
    <row r="14426" customFormat="false" ht="15" hidden="false" customHeight="false" outlineLevel="0" collapsed="false">
      <c r="A14426" s="4" t="str">
        <f aca="false">B14426&amp;"|"&amp;C14426</f>
        <v>tdbR00001190 Val-AAC|41</v>
      </c>
      <c r="B14426" s="4" t="s">
        <v>234</v>
      </c>
      <c r="C14426" s="4" t="s">
        <v>820</v>
      </c>
      <c r="D14426" s="4" t="n">
        <v>42</v>
      </c>
      <c r="E14426" s="21" t="s">
        <v>780</v>
      </c>
      <c r="F14426" s="22" t="s">
        <v>805</v>
      </c>
    </row>
    <row r="14427" customFormat="false" ht="15" hidden="false" customHeight="false" outlineLevel="0" collapsed="false">
      <c r="A14427" s="4" t="str">
        <f aca="false">B14427&amp;"|"&amp;C14427</f>
        <v>tdbR00001190 Val-AAC|42</v>
      </c>
      <c r="B14427" s="4" t="s">
        <v>234</v>
      </c>
      <c r="C14427" s="4" t="s">
        <v>821</v>
      </c>
      <c r="D14427" s="4" t="n">
        <v>43</v>
      </c>
      <c r="E14427" s="21" t="s">
        <v>459</v>
      </c>
      <c r="F14427" s="22" t="s">
        <v>805</v>
      </c>
    </row>
    <row r="14428" customFormat="false" ht="15" hidden="false" customHeight="false" outlineLevel="0" collapsed="false">
      <c r="A14428" s="4" t="str">
        <f aca="false">B14428&amp;"|"&amp;C14428</f>
        <v>tdbR00001190 Val-AAC|43</v>
      </c>
      <c r="B14428" s="4" t="s">
        <v>234</v>
      </c>
      <c r="C14428" s="4" t="s">
        <v>822</v>
      </c>
      <c r="D14428" s="4" t="n">
        <v>44</v>
      </c>
      <c r="E14428" s="21" t="s">
        <v>780</v>
      </c>
      <c r="F14428" s="22" t="s">
        <v>805</v>
      </c>
    </row>
    <row r="14429" customFormat="false" ht="15" hidden="false" customHeight="false" outlineLevel="0" collapsed="false">
      <c r="A14429" s="4" t="str">
        <f aca="false">B14429&amp;"|"&amp;C14429</f>
        <v>tdbR00001190 Val-AAC|44</v>
      </c>
      <c r="B14429" s="4" t="s">
        <v>234</v>
      </c>
      <c r="C14429" s="4" t="s">
        <v>823</v>
      </c>
      <c r="D14429" s="4" t="n">
        <v>45</v>
      </c>
      <c r="E14429" s="19" t="s">
        <v>780</v>
      </c>
      <c r="F14429" s="20" t="s">
        <v>824</v>
      </c>
    </row>
    <row r="14430" customFormat="false" ht="15" hidden="false" customHeight="false" outlineLevel="0" collapsed="false">
      <c r="A14430" s="4" t="str">
        <f aca="false">B14430&amp;"|"&amp;C14430</f>
        <v>tdbR00001190 Val-AAC|45</v>
      </c>
      <c r="B14430" s="4" t="s">
        <v>234</v>
      </c>
      <c r="C14430" s="4" t="s">
        <v>825</v>
      </c>
      <c r="D14430" s="4" t="n">
        <v>46</v>
      </c>
      <c r="E14430" s="19" t="s">
        <v>772</v>
      </c>
      <c r="F14430" s="20" t="s">
        <v>824</v>
      </c>
    </row>
    <row r="14431" customFormat="false" ht="15" hidden="false" customHeight="false" outlineLevel="0" collapsed="false">
      <c r="A14431" s="4" t="str">
        <f aca="false">B14431&amp;"|"&amp;C14431</f>
        <v>tdbR00001190 Val-AAC|46</v>
      </c>
      <c r="B14431" s="4" t="s">
        <v>234</v>
      </c>
      <c r="C14431" s="4" t="s">
        <v>826</v>
      </c>
      <c r="D14431" s="4" t="n">
        <v>47</v>
      </c>
      <c r="E14431" s="19" t="s">
        <v>459</v>
      </c>
      <c r="F14431" s="20" t="s">
        <v>824</v>
      </c>
    </row>
    <row r="14432" customFormat="false" ht="15" hidden="false" customHeight="false" outlineLevel="0" collapsed="false">
      <c r="A14432" s="4" t="str">
        <f aca="false">B14432&amp;"|"&amp;C14432</f>
        <v>tdbR00001190 Val-AAC|47</v>
      </c>
      <c r="B14432" s="4" t="s">
        <v>234</v>
      </c>
      <c r="C14432" s="4" t="s">
        <v>827</v>
      </c>
      <c r="D14432" s="4" t="n">
        <v>48</v>
      </c>
      <c r="E14432" s="19" t="s">
        <v>777</v>
      </c>
      <c r="F14432" s="20" t="s">
        <v>824</v>
      </c>
    </row>
    <row r="14433" customFormat="false" ht="15" hidden="false" customHeight="false" outlineLevel="0" collapsed="false">
      <c r="A14433" s="4" t="str">
        <f aca="false">B14433&amp;"|"&amp;C14433</f>
        <v>tdbR00001190 Val-AAC|48</v>
      </c>
      <c r="B14433" s="4" t="s">
        <v>234</v>
      </c>
      <c r="C14433" s="4" t="s">
        <v>828</v>
      </c>
      <c r="D14433" s="4" t="n">
        <v>49</v>
      </c>
      <c r="E14433" s="19" t="s">
        <v>772</v>
      </c>
      <c r="F14433" s="20" t="s">
        <v>824</v>
      </c>
    </row>
    <row r="14434" customFormat="false" ht="15" hidden="false" customHeight="false" outlineLevel="0" collapsed="false">
      <c r="A14434" s="4" t="str">
        <f aca="false">B14434&amp;"|"&amp;C14434</f>
        <v>tdbR00001190 Val-AAC|49</v>
      </c>
      <c r="B14434" s="4" t="s">
        <v>234</v>
      </c>
      <c r="C14434" s="4" t="s">
        <v>829</v>
      </c>
      <c r="D14434" s="4" t="n">
        <v>50</v>
      </c>
      <c r="E14434" s="23" t="s">
        <v>772</v>
      </c>
      <c r="F14434" s="10" t="s">
        <v>830</v>
      </c>
    </row>
    <row r="14435" customFormat="false" ht="15" hidden="false" customHeight="false" outlineLevel="0" collapsed="false">
      <c r="A14435" s="4" t="str">
        <f aca="false">B14435&amp;"|"&amp;C14435</f>
        <v>tdbR00001190 Val-AAC|50</v>
      </c>
      <c r="B14435" s="4" t="s">
        <v>234</v>
      </c>
      <c r="C14435" s="4" t="s">
        <v>831</v>
      </c>
      <c r="D14435" s="4" t="n">
        <v>51</v>
      </c>
      <c r="E14435" s="23" t="s">
        <v>772</v>
      </c>
      <c r="F14435" s="10" t="s">
        <v>830</v>
      </c>
    </row>
    <row r="14436" customFormat="false" ht="15" hidden="false" customHeight="false" outlineLevel="0" collapsed="false">
      <c r="A14436" s="4" t="str">
        <f aca="false">B14436&amp;"|"&amp;C14436</f>
        <v>tdbR00001190 Val-AAC|51</v>
      </c>
      <c r="B14436" s="4" t="s">
        <v>234</v>
      </c>
      <c r="C14436" s="4" t="s">
        <v>832</v>
      </c>
      <c r="D14436" s="4" t="n">
        <v>52</v>
      </c>
      <c r="E14436" s="23" t="s">
        <v>772</v>
      </c>
      <c r="F14436" s="10" t="s">
        <v>830</v>
      </c>
    </row>
    <row r="14437" customFormat="false" ht="15" hidden="false" customHeight="false" outlineLevel="0" collapsed="false">
      <c r="A14437" s="4" t="str">
        <f aca="false">B14437&amp;"|"&amp;C14437</f>
        <v>tdbR00001190 Val-AAC|52</v>
      </c>
      <c r="B14437" s="4" t="s">
        <v>234</v>
      </c>
      <c r="C14437" s="4" t="s">
        <v>833</v>
      </c>
      <c r="D14437" s="4" t="n">
        <v>53</v>
      </c>
      <c r="E14437" s="23" t="s">
        <v>780</v>
      </c>
      <c r="F14437" s="10" t="s">
        <v>830</v>
      </c>
    </row>
    <row r="14438" customFormat="false" ht="15" hidden="false" customHeight="false" outlineLevel="0" collapsed="false">
      <c r="A14438" s="4" t="str">
        <f aca="false">B14438&amp;"|"&amp;C14438</f>
        <v>tdbR00001190 Val-AAC|53</v>
      </c>
      <c r="B14438" s="4" t="s">
        <v>234</v>
      </c>
      <c r="C14438" s="4" t="s">
        <v>834</v>
      </c>
      <c r="D14438" s="4" t="n">
        <v>54</v>
      </c>
      <c r="E14438" s="23" t="s">
        <v>459</v>
      </c>
      <c r="F14438" s="10" t="s">
        <v>830</v>
      </c>
    </row>
    <row r="14439" customFormat="false" ht="15" hidden="false" customHeight="false" outlineLevel="0" collapsed="false">
      <c r="A14439" s="4" t="str">
        <f aca="false">B14439&amp;"|"&amp;C14439</f>
        <v>tdbR00001190 Val-AAC|54</v>
      </c>
      <c r="B14439" s="4" t="s">
        <v>234</v>
      </c>
      <c r="C14439" s="4" t="s">
        <v>835</v>
      </c>
      <c r="D14439" s="4" t="n">
        <v>55</v>
      </c>
      <c r="E14439" s="19" t="s">
        <v>777</v>
      </c>
      <c r="F14439" s="20" t="s">
        <v>836</v>
      </c>
    </row>
    <row r="14440" customFormat="false" ht="15" hidden="false" customHeight="false" outlineLevel="0" collapsed="false">
      <c r="A14440" s="4" t="str">
        <f aca="false">B14440&amp;"|"&amp;C14440</f>
        <v>tdbR00001190 Val-AAC|55</v>
      </c>
      <c r="B14440" s="4" t="s">
        <v>234</v>
      </c>
      <c r="C14440" s="4" t="s">
        <v>837</v>
      </c>
      <c r="D14440" s="4" t="n">
        <v>56</v>
      </c>
      <c r="E14440" s="19" t="s">
        <v>777</v>
      </c>
      <c r="F14440" s="20" t="s">
        <v>836</v>
      </c>
    </row>
    <row r="14441" customFormat="false" ht="15" hidden="false" customHeight="false" outlineLevel="0" collapsed="false">
      <c r="A14441" s="4" t="str">
        <f aca="false">B14441&amp;"|"&amp;C14441</f>
        <v>tdbR00001190 Val-AAC|56</v>
      </c>
      <c r="B14441" s="4" t="s">
        <v>234</v>
      </c>
      <c r="C14441" s="4" t="s">
        <v>838</v>
      </c>
      <c r="D14441" s="4" t="n">
        <v>57</v>
      </c>
      <c r="E14441" s="19" t="s">
        <v>772</v>
      </c>
      <c r="F14441" s="20" t="s">
        <v>836</v>
      </c>
    </row>
    <row r="14442" customFormat="false" ht="15" hidden="false" customHeight="false" outlineLevel="0" collapsed="false">
      <c r="A14442" s="4" t="str">
        <f aca="false">B14442&amp;"|"&amp;C14442</f>
        <v>tdbR00001190 Val-AAC|57</v>
      </c>
      <c r="B14442" s="4" t="s">
        <v>234</v>
      </c>
      <c r="C14442" s="4" t="s">
        <v>839</v>
      </c>
      <c r="D14442" s="4" t="n">
        <v>58</v>
      </c>
      <c r="E14442" s="19" t="s">
        <v>459</v>
      </c>
      <c r="F14442" s="20" t="s">
        <v>836</v>
      </c>
    </row>
    <row r="14443" customFormat="false" ht="15" hidden="false" customHeight="false" outlineLevel="0" collapsed="false">
      <c r="A14443" s="4" t="str">
        <f aca="false">B14443&amp;"|"&amp;C14443</f>
        <v>tdbR00001190 Val-AAC|58</v>
      </c>
      <c r="B14443" s="4" t="s">
        <v>234</v>
      </c>
      <c r="C14443" s="4" t="s">
        <v>840</v>
      </c>
      <c r="D14443" s="4" t="n">
        <v>59</v>
      </c>
      <c r="E14443" s="19" t="s">
        <v>780</v>
      </c>
      <c r="F14443" s="20" t="s">
        <v>836</v>
      </c>
    </row>
    <row r="14444" customFormat="false" ht="15" hidden="false" customHeight="false" outlineLevel="0" collapsed="false">
      <c r="A14444" s="4" t="str">
        <f aca="false">B14444&amp;"|"&amp;C14444</f>
        <v>tdbR00001190 Val-AAC|59</v>
      </c>
      <c r="B14444" s="4" t="s">
        <v>234</v>
      </c>
      <c r="C14444" s="4" t="s">
        <v>841</v>
      </c>
      <c r="D14444" s="4" t="n">
        <v>60</v>
      </c>
      <c r="E14444" s="19" t="s">
        <v>777</v>
      </c>
      <c r="F14444" s="20" t="s">
        <v>836</v>
      </c>
    </row>
    <row r="14445" customFormat="false" ht="15" hidden="false" customHeight="false" outlineLevel="0" collapsed="false">
      <c r="A14445" s="4" t="str">
        <f aca="false">B14445&amp;"|"&amp;C14445</f>
        <v>tdbR00001190 Val-AAC|60</v>
      </c>
      <c r="B14445" s="4" t="s">
        <v>234</v>
      </c>
      <c r="C14445" s="4" t="s">
        <v>842</v>
      </c>
      <c r="D14445" s="4" t="n">
        <v>61</v>
      </c>
      <c r="E14445" s="19" t="s">
        <v>772</v>
      </c>
      <c r="F14445" s="20" t="s">
        <v>836</v>
      </c>
    </row>
    <row r="14446" customFormat="false" ht="15" hidden="false" customHeight="false" outlineLevel="0" collapsed="false">
      <c r="A14446" s="4" t="str">
        <f aca="false">B14446&amp;"|"&amp;C14446</f>
        <v>tdbR00001190 Val-AAC|61</v>
      </c>
      <c r="B14446" s="4" t="s">
        <v>234</v>
      </c>
      <c r="C14446" s="4" t="s">
        <v>843</v>
      </c>
      <c r="D14446" s="4" t="n">
        <v>62</v>
      </c>
      <c r="E14446" s="23" t="s">
        <v>772</v>
      </c>
      <c r="F14446" s="10" t="s">
        <v>830</v>
      </c>
    </row>
    <row r="14447" customFormat="false" ht="15" hidden="false" customHeight="false" outlineLevel="0" collapsed="false">
      <c r="A14447" s="4" t="str">
        <f aca="false">B14447&amp;"|"&amp;C14447</f>
        <v>tdbR00001190 Val-AAC|62</v>
      </c>
      <c r="B14447" s="4" t="s">
        <v>234</v>
      </c>
      <c r="C14447" s="4" t="s">
        <v>844</v>
      </c>
      <c r="D14447" s="4" t="n">
        <v>63</v>
      </c>
      <c r="E14447" s="23" t="s">
        <v>777</v>
      </c>
      <c r="F14447" s="10" t="s">
        <v>830</v>
      </c>
    </row>
    <row r="14448" customFormat="false" ht="15" hidden="false" customHeight="false" outlineLevel="0" collapsed="false">
      <c r="A14448" s="4" t="str">
        <f aca="false">B14448&amp;"|"&amp;C14448</f>
        <v>tdbR00001190 Val-AAC|63</v>
      </c>
      <c r="B14448" s="4" t="s">
        <v>234</v>
      </c>
      <c r="C14448" s="4" t="s">
        <v>845</v>
      </c>
      <c r="D14448" s="4" t="n">
        <v>64</v>
      </c>
      <c r="E14448" s="23" t="s">
        <v>459</v>
      </c>
      <c r="F14448" s="10" t="s">
        <v>830</v>
      </c>
    </row>
    <row r="14449" customFormat="false" ht="15" hidden="false" customHeight="false" outlineLevel="0" collapsed="false">
      <c r="A14449" s="4" t="str">
        <f aca="false">B14449&amp;"|"&amp;C14449</f>
        <v>tdbR00001190 Val-AAC|64</v>
      </c>
      <c r="B14449" s="4" t="s">
        <v>234</v>
      </c>
      <c r="C14449" s="4" t="s">
        <v>846</v>
      </c>
      <c r="D14449" s="4" t="n">
        <v>65</v>
      </c>
      <c r="E14449" s="23" t="s">
        <v>459</v>
      </c>
      <c r="F14449" s="10" t="s">
        <v>830</v>
      </c>
    </row>
    <row r="14450" customFormat="false" ht="15" hidden="false" customHeight="false" outlineLevel="0" collapsed="false">
      <c r="A14450" s="4" t="str">
        <f aca="false">B14450&amp;"|"&amp;C14450</f>
        <v>tdbR00001190 Val-AAC|65</v>
      </c>
      <c r="B14450" s="4" t="s">
        <v>234</v>
      </c>
      <c r="C14450" s="4" t="s">
        <v>847</v>
      </c>
      <c r="D14450" s="4" t="n">
        <v>66</v>
      </c>
      <c r="E14450" s="23" t="s">
        <v>459</v>
      </c>
      <c r="F14450" s="10" t="s">
        <v>830</v>
      </c>
    </row>
    <row r="14451" customFormat="false" ht="15" hidden="false" customHeight="false" outlineLevel="0" collapsed="false">
      <c r="A14451" s="4" t="str">
        <f aca="false">B14451&amp;"|"&amp;C14451</f>
        <v>tdbR00001190 Val-AAC|66</v>
      </c>
      <c r="B14451" s="4" t="s">
        <v>234</v>
      </c>
      <c r="C14451" s="4" t="s">
        <v>848</v>
      </c>
      <c r="D14451" s="4" t="n">
        <v>67</v>
      </c>
      <c r="E14451" s="17" t="s">
        <v>772</v>
      </c>
      <c r="F14451" s="18" t="s">
        <v>768</v>
      </c>
    </row>
    <row r="14452" customFormat="false" ht="15" hidden="false" customHeight="false" outlineLevel="0" collapsed="false">
      <c r="A14452" s="4" t="str">
        <f aca="false">B14452&amp;"|"&amp;C14452</f>
        <v>tdbR00001190 Val-AAC|67</v>
      </c>
      <c r="B14452" s="4" t="s">
        <v>234</v>
      </c>
      <c r="C14452" s="4" t="s">
        <v>849</v>
      </c>
      <c r="D14452" s="4" t="n">
        <v>68</v>
      </c>
      <c r="E14452" s="17" t="s">
        <v>459</v>
      </c>
      <c r="F14452" s="18" t="s">
        <v>768</v>
      </c>
    </row>
    <row r="14453" customFormat="false" ht="15" hidden="false" customHeight="false" outlineLevel="0" collapsed="false">
      <c r="A14453" s="4" t="str">
        <f aca="false">B14453&amp;"|"&amp;C14453</f>
        <v>tdbR00001190 Val-AAC|68</v>
      </c>
      <c r="B14453" s="4" t="s">
        <v>234</v>
      </c>
      <c r="C14453" s="4" t="s">
        <v>850</v>
      </c>
      <c r="D14453" s="4" t="n">
        <v>69</v>
      </c>
      <c r="E14453" s="17" t="s">
        <v>780</v>
      </c>
      <c r="F14453" s="18" t="s">
        <v>768</v>
      </c>
    </row>
    <row r="14454" customFormat="false" ht="15" hidden="false" customHeight="false" outlineLevel="0" collapsed="false">
      <c r="A14454" s="4" t="str">
        <f aca="false">B14454&amp;"|"&amp;C14454</f>
        <v>tdbR00001190 Val-AAC|69</v>
      </c>
      <c r="B14454" s="4" t="s">
        <v>234</v>
      </c>
      <c r="C14454" s="4" t="s">
        <v>851</v>
      </c>
      <c r="D14454" s="4" t="n">
        <v>70</v>
      </c>
      <c r="E14454" s="17" t="s">
        <v>780</v>
      </c>
      <c r="F14454" s="18" t="s">
        <v>768</v>
      </c>
    </row>
    <row r="14455" customFormat="false" ht="15" hidden="false" customHeight="false" outlineLevel="0" collapsed="false">
      <c r="A14455" s="4" t="str">
        <f aca="false">B14455&amp;"|"&amp;C14455</f>
        <v>tdbR00001190 Val-AAC|70</v>
      </c>
      <c r="B14455" s="4" t="s">
        <v>234</v>
      </c>
      <c r="C14455" s="4" t="s">
        <v>852</v>
      </c>
      <c r="D14455" s="4" t="n">
        <v>71</v>
      </c>
      <c r="E14455" s="17" t="s">
        <v>780</v>
      </c>
      <c r="F14455" s="18" t="s">
        <v>768</v>
      </c>
    </row>
    <row r="14456" customFormat="false" ht="15" hidden="false" customHeight="false" outlineLevel="0" collapsed="false">
      <c r="A14456" s="4" t="str">
        <f aca="false">B14456&amp;"|"&amp;C14456</f>
        <v>tdbR00001190 Val-AAC|71</v>
      </c>
      <c r="B14456" s="4" t="s">
        <v>234</v>
      </c>
      <c r="C14456" s="4" t="s">
        <v>853</v>
      </c>
      <c r="D14456" s="4" t="n">
        <v>72</v>
      </c>
      <c r="E14456" s="17" t="s">
        <v>777</v>
      </c>
      <c r="F14456" s="18" t="s">
        <v>768</v>
      </c>
    </row>
    <row r="14457" customFormat="false" ht="15" hidden="false" customHeight="false" outlineLevel="0" collapsed="false">
      <c r="A14457" s="4" t="str">
        <f aca="false">B14457&amp;"|"&amp;C14457</f>
        <v>tdbR00001190 Val-AAC|72</v>
      </c>
      <c r="B14457" s="4" t="s">
        <v>234</v>
      </c>
      <c r="C14457" s="4" t="s">
        <v>854</v>
      </c>
      <c r="D14457" s="4" t="n">
        <v>73</v>
      </c>
      <c r="E14457" s="17" t="s">
        <v>772</v>
      </c>
      <c r="F14457" s="18" t="s">
        <v>768</v>
      </c>
    </row>
    <row r="14458" customFormat="false" ht="15" hidden="false" customHeight="false" outlineLevel="0" collapsed="false">
      <c r="A14458" s="4" t="str">
        <f aca="false">B14458&amp;"|"&amp;C14458</f>
        <v>tdbR00000502 Ile-CAU|1</v>
      </c>
      <c r="B14458" s="4" t="s">
        <v>235</v>
      </c>
      <c r="C14458" s="4" t="s">
        <v>767</v>
      </c>
      <c r="D14458" s="4" t="n">
        <v>1</v>
      </c>
      <c r="E14458" s="17" t="s">
        <v>780</v>
      </c>
      <c r="F14458" s="18" t="s">
        <v>768</v>
      </c>
    </row>
    <row r="14459" customFormat="false" ht="15" hidden="false" customHeight="false" outlineLevel="0" collapsed="false">
      <c r="A14459" s="4" t="str">
        <f aca="false">B14459&amp;"|"&amp;C14459</f>
        <v>tdbR00000502 Ile-CAU|2</v>
      </c>
      <c r="B14459" s="4" t="s">
        <v>235</v>
      </c>
      <c r="C14459" s="4" t="s">
        <v>769</v>
      </c>
      <c r="D14459" s="4" t="n">
        <v>2</v>
      </c>
      <c r="E14459" s="17" t="s">
        <v>459</v>
      </c>
      <c r="F14459" s="18" t="s">
        <v>768</v>
      </c>
    </row>
    <row r="14460" customFormat="false" ht="15" hidden="false" customHeight="false" outlineLevel="0" collapsed="false">
      <c r="A14460" s="4" t="str">
        <f aca="false">B14460&amp;"|"&amp;C14460</f>
        <v>tdbR00000502 Ile-CAU|3</v>
      </c>
      <c r="B14460" s="4" t="s">
        <v>235</v>
      </c>
      <c r="C14460" s="4" t="s">
        <v>770</v>
      </c>
      <c r="D14460" s="4" t="n">
        <v>3</v>
      </c>
      <c r="E14460" s="17" t="s">
        <v>772</v>
      </c>
      <c r="F14460" s="18" t="s">
        <v>768</v>
      </c>
    </row>
    <row r="14461" customFormat="false" ht="15" hidden="false" customHeight="false" outlineLevel="0" collapsed="false">
      <c r="A14461" s="4" t="str">
        <f aca="false">B14461&amp;"|"&amp;C14461</f>
        <v>tdbR00000502 Ile-CAU|4</v>
      </c>
      <c r="B14461" s="4" t="s">
        <v>235</v>
      </c>
      <c r="C14461" s="4" t="s">
        <v>771</v>
      </c>
      <c r="D14461" s="4" t="n">
        <v>4</v>
      </c>
      <c r="E14461" s="17" t="s">
        <v>459</v>
      </c>
      <c r="F14461" s="18" t="s">
        <v>768</v>
      </c>
    </row>
    <row r="14462" customFormat="false" ht="15" hidden="false" customHeight="false" outlineLevel="0" collapsed="false">
      <c r="A14462" s="4" t="str">
        <f aca="false">B14462&amp;"|"&amp;C14462</f>
        <v>tdbR00000502 Ile-CAU|5</v>
      </c>
      <c r="B14462" s="4" t="s">
        <v>235</v>
      </c>
      <c r="C14462" s="4" t="s">
        <v>773</v>
      </c>
      <c r="D14462" s="4" t="n">
        <v>5</v>
      </c>
      <c r="E14462" s="17" t="s">
        <v>459</v>
      </c>
      <c r="F14462" s="18" t="s">
        <v>768</v>
      </c>
    </row>
    <row r="14463" customFormat="false" ht="15" hidden="false" customHeight="false" outlineLevel="0" collapsed="false">
      <c r="A14463" s="4" t="str">
        <f aca="false">B14463&amp;"|"&amp;C14463</f>
        <v>tdbR00000502 Ile-CAU|6</v>
      </c>
      <c r="B14463" s="4" t="s">
        <v>235</v>
      </c>
      <c r="C14463" s="4" t="s">
        <v>774</v>
      </c>
      <c r="D14463" s="4" t="n">
        <v>6</v>
      </c>
      <c r="E14463" s="17" t="s">
        <v>772</v>
      </c>
      <c r="F14463" s="18" t="s">
        <v>768</v>
      </c>
    </row>
    <row r="14464" customFormat="false" ht="15" hidden="false" customHeight="false" outlineLevel="0" collapsed="false">
      <c r="A14464" s="4" t="str">
        <f aca="false">B14464&amp;"|"&amp;C14464</f>
        <v>tdbR00000502 Ile-CAU|7</v>
      </c>
      <c r="B14464" s="4" t="s">
        <v>235</v>
      </c>
      <c r="C14464" s="4" t="s">
        <v>775</v>
      </c>
      <c r="D14464" s="4" t="n">
        <v>7</v>
      </c>
      <c r="E14464" s="17" t="s">
        <v>459</v>
      </c>
      <c r="F14464" s="18" t="s">
        <v>768</v>
      </c>
    </row>
    <row r="14465" customFormat="false" ht="15" hidden="false" customHeight="false" outlineLevel="0" collapsed="false">
      <c r="A14465" s="4" t="str">
        <f aca="false">B14465&amp;"|"&amp;C14465</f>
        <v>tdbR00000502 Ile-CAU|8</v>
      </c>
      <c r="B14465" s="4" t="s">
        <v>235</v>
      </c>
      <c r="C14465" s="4" t="s">
        <v>776</v>
      </c>
      <c r="D14465" s="4" t="n">
        <v>8</v>
      </c>
      <c r="E14465" s="3" t="s">
        <v>777</v>
      </c>
      <c r="F14465" s="4" t="s">
        <v>778</v>
      </c>
    </row>
    <row r="14466" customFormat="false" ht="15" hidden="false" customHeight="false" outlineLevel="0" collapsed="false">
      <c r="A14466" s="4" t="str">
        <f aca="false">B14466&amp;"|"&amp;C14466</f>
        <v>tdbR00000502 Ile-CAU|9</v>
      </c>
      <c r="B14466" s="4" t="s">
        <v>235</v>
      </c>
      <c r="C14466" s="4" t="s">
        <v>779</v>
      </c>
      <c r="D14466" s="4" t="n">
        <v>9</v>
      </c>
      <c r="E14466" s="3" t="s">
        <v>780</v>
      </c>
      <c r="F14466" s="4" t="s">
        <v>781</v>
      </c>
    </row>
    <row r="14467" customFormat="false" ht="15" hidden="false" customHeight="false" outlineLevel="0" collapsed="false">
      <c r="A14467" s="4" t="str">
        <f aca="false">B14467&amp;"|"&amp;C14467</f>
        <v>tdbR00000502 Ile-CAU|10</v>
      </c>
      <c r="B14467" s="4" t="s">
        <v>235</v>
      </c>
      <c r="C14467" s="4" t="s">
        <v>782</v>
      </c>
      <c r="D14467" s="4" t="n">
        <v>10</v>
      </c>
      <c r="E14467" s="8" t="s">
        <v>459</v>
      </c>
      <c r="F14467" s="7" t="s">
        <v>783</v>
      </c>
    </row>
    <row r="14468" customFormat="false" ht="15" hidden="false" customHeight="false" outlineLevel="0" collapsed="false">
      <c r="A14468" s="4" t="str">
        <f aca="false">B14468&amp;"|"&amp;C14468</f>
        <v>tdbR00000502 Ile-CAU|11</v>
      </c>
      <c r="B14468" s="4" t="s">
        <v>235</v>
      </c>
      <c r="C14468" s="4" t="s">
        <v>784</v>
      </c>
      <c r="D14468" s="4" t="n">
        <v>11</v>
      </c>
      <c r="E14468" s="8" t="s">
        <v>459</v>
      </c>
      <c r="F14468" s="7" t="s">
        <v>783</v>
      </c>
    </row>
    <row r="14469" customFormat="false" ht="15" hidden="false" customHeight="false" outlineLevel="0" collapsed="false">
      <c r="A14469" s="4" t="str">
        <f aca="false">B14469&amp;"|"&amp;C14469</f>
        <v>tdbR00000502 Ile-CAU|12</v>
      </c>
      <c r="B14469" s="4" t="s">
        <v>235</v>
      </c>
      <c r="C14469" s="4" t="s">
        <v>785</v>
      </c>
      <c r="D14469" s="4" t="n">
        <v>12</v>
      </c>
      <c r="E14469" s="8" t="s">
        <v>459</v>
      </c>
      <c r="F14469" s="7" t="s">
        <v>783</v>
      </c>
    </row>
    <row r="14470" customFormat="false" ht="15" hidden="false" customHeight="false" outlineLevel="0" collapsed="false">
      <c r="A14470" s="4" t="str">
        <f aca="false">B14470&amp;"|"&amp;C14470</f>
        <v>tdbR00000502 Ile-CAU|13</v>
      </c>
      <c r="B14470" s="4" t="s">
        <v>235</v>
      </c>
      <c r="C14470" s="4" t="s">
        <v>786</v>
      </c>
      <c r="D14470" s="4" t="n">
        <v>13</v>
      </c>
      <c r="E14470" s="8" t="s">
        <v>780</v>
      </c>
      <c r="F14470" s="7" t="s">
        <v>783</v>
      </c>
    </row>
    <row r="14471" customFormat="false" ht="15" hidden="false" customHeight="false" outlineLevel="0" collapsed="false">
      <c r="A14471" s="4" t="str">
        <f aca="false">B14471&amp;"|"&amp;C14471</f>
        <v>tdbR00000502 Ile-CAU|14</v>
      </c>
      <c r="B14471" s="4" t="s">
        <v>235</v>
      </c>
      <c r="C14471" s="4" t="s">
        <v>787</v>
      </c>
      <c r="D14471" s="4" t="n">
        <v>14</v>
      </c>
      <c r="E14471" s="19" t="s">
        <v>780</v>
      </c>
      <c r="F14471" s="20" t="s">
        <v>788</v>
      </c>
    </row>
    <row r="14472" customFormat="false" ht="15" hidden="false" customHeight="false" outlineLevel="0" collapsed="false">
      <c r="A14472" s="4" t="str">
        <f aca="false">B14472&amp;"|"&amp;C14472</f>
        <v>tdbR00000502 Ile-CAU|15</v>
      </c>
      <c r="B14472" s="4" t="s">
        <v>235</v>
      </c>
      <c r="C14472" s="4" t="s">
        <v>789</v>
      </c>
      <c r="D14472" s="4" t="n">
        <v>15</v>
      </c>
      <c r="E14472" s="19" t="s">
        <v>772</v>
      </c>
      <c r="F14472" s="20" t="s">
        <v>788</v>
      </c>
    </row>
    <row r="14473" customFormat="false" ht="15" hidden="false" customHeight="false" outlineLevel="0" collapsed="false">
      <c r="A14473" s="4" t="str">
        <f aca="false">B14473&amp;"|"&amp;C14473</f>
        <v>tdbR00000502 Ile-CAU|16</v>
      </c>
      <c r="B14473" s="4" t="s">
        <v>235</v>
      </c>
      <c r="C14473" s="4" t="s">
        <v>790</v>
      </c>
      <c r="D14473" s="4" t="n">
        <v>16</v>
      </c>
      <c r="E14473" s="19" t="s">
        <v>777</v>
      </c>
      <c r="F14473" s="20" t="s">
        <v>788</v>
      </c>
    </row>
    <row r="14474" customFormat="false" ht="15" hidden="false" customHeight="false" outlineLevel="0" collapsed="false">
      <c r="A14474" s="4" t="str">
        <f aca="false">B14474&amp;"|"&amp;C14474</f>
        <v>tdbR00000502 Ile-CAU|18</v>
      </c>
      <c r="B14474" s="4" t="s">
        <v>235</v>
      </c>
      <c r="C14474" s="4" t="s">
        <v>793</v>
      </c>
      <c r="D14474" s="4" t="n">
        <v>17</v>
      </c>
      <c r="E14474" s="19" t="s">
        <v>459</v>
      </c>
      <c r="F14474" s="20" t="s">
        <v>788</v>
      </c>
    </row>
    <row r="14475" customFormat="false" ht="15" hidden="false" customHeight="false" outlineLevel="0" collapsed="false">
      <c r="A14475" s="4" t="str">
        <f aca="false">B14475&amp;"|"&amp;C14475</f>
        <v>tdbR00000502 Ile-CAU|19</v>
      </c>
      <c r="B14475" s="4" t="s">
        <v>235</v>
      </c>
      <c r="C14475" s="4" t="s">
        <v>794</v>
      </c>
      <c r="D14475" s="4" t="n">
        <v>18</v>
      </c>
      <c r="E14475" s="19" t="s">
        <v>459</v>
      </c>
      <c r="F14475" s="20" t="s">
        <v>788</v>
      </c>
    </row>
    <row r="14476" customFormat="false" ht="15" hidden="false" customHeight="false" outlineLevel="0" collapsed="false">
      <c r="A14476" s="4" t="str">
        <f aca="false">B14476&amp;"|"&amp;C14476</f>
        <v>tdbR00000502 Ile-CAU|20</v>
      </c>
      <c r="B14476" s="4" t="s">
        <v>235</v>
      </c>
      <c r="C14476" s="4" t="s">
        <v>795</v>
      </c>
      <c r="D14476" s="4" t="n">
        <v>19</v>
      </c>
      <c r="E14476" s="19" t="s">
        <v>459</v>
      </c>
      <c r="F14476" s="20" t="s">
        <v>788</v>
      </c>
    </row>
    <row r="14477" customFormat="false" ht="15" hidden="false" customHeight="false" outlineLevel="0" collapsed="false">
      <c r="A14477" s="4" t="str">
        <f aca="false">B14477&amp;"|"&amp;C14477</f>
        <v>tdbR00000502 Ile-CAU|20a</v>
      </c>
      <c r="B14477" s="4" t="s">
        <v>235</v>
      </c>
      <c r="C14477" s="4" t="s">
        <v>796</v>
      </c>
      <c r="D14477" s="4" t="n">
        <v>20</v>
      </c>
      <c r="E14477" s="19" t="s">
        <v>780</v>
      </c>
      <c r="F14477" s="20" t="s">
        <v>788</v>
      </c>
    </row>
    <row r="14478" customFormat="false" ht="15" hidden="false" customHeight="false" outlineLevel="0" collapsed="false">
      <c r="A14478" s="4" t="str">
        <f aca="false">B14478&amp;"|"&amp;C14478</f>
        <v>tdbR00000502 Ile-CAU|20b</v>
      </c>
      <c r="B14478" s="4" t="s">
        <v>235</v>
      </c>
      <c r="C14478" s="4" t="s">
        <v>855</v>
      </c>
      <c r="D14478" s="4" t="n">
        <v>21</v>
      </c>
      <c r="E14478" s="19" t="s">
        <v>459</v>
      </c>
      <c r="F14478" s="20" t="s">
        <v>788</v>
      </c>
    </row>
    <row r="14479" customFormat="false" ht="15" hidden="false" customHeight="false" outlineLevel="0" collapsed="false">
      <c r="A14479" s="4" t="str">
        <f aca="false">B14479&amp;"|"&amp;C14479</f>
        <v>tdbR00000502 Ile-CAU|20c</v>
      </c>
      <c r="B14479" s="4" t="s">
        <v>235</v>
      </c>
      <c r="C14479" s="4" t="s">
        <v>869</v>
      </c>
      <c r="D14479" s="4" t="n">
        <v>22</v>
      </c>
      <c r="E14479" s="19" t="s">
        <v>777</v>
      </c>
      <c r="F14479" s="20" t="s">
        <v>788</v>
      </c>
    </row>
    <row r="14480" customFormat="false" ht="15" hidden="false" customHeight="false" outlineLevel="0" collapsed="false">
      <c r="A14480" s="4" t="str">
        <f aca="false">B14480&amp;"|"&amp;C14480</f>
        <v>tdbR00000502 Ile-CAU|21</v>
      </c>
      <c r="B14480" s="4" t="s">
        <v>235</v>
      </c>
      <c r="C14480" s="4" t="s">
        <v>797</v>
      </c>
      <c r="D14480" s="4" t="n">
        <v>23</v>
      </c>
      <c r="E14480" s="19" t="s">
        <v>780</v>
      </c>
      <c r="F14480" s="20" t="s">
        <v>788</v>
      </c>
    </row>
    <row r="14481" customFormat="false" ht="15" hidden="false" customHeight="false" outlineLevel="0" collapsed="false">
      <c r="A14481" s="4" t="str">
        <f aca="false">B14481&amp;"|"&amp;C14481</f>
        <v>tdbR00000502 Ile-CAU|22</v>
      </c>
      <c r="B14481" s="4" t="s">
        <v>235</v>
      </c>
      <c r="C14481" s="4" t="s">
        <v>798</v>
      </c>
      <c r="D14481" s="4" t="n">
        <v>24</v>
      </c>
      <c r="E14481" s="8" t="s">
        <v>777</v>
      </c>
      <c r="F14481" s="7" t="s">
        <v>783</v>
      </c>
    </row>
    <row r="14482" customFormat="false" ht="15" hidden="false" customHeight="false" outlineLevel="0" collapsed="false">
      <c r="A14482" s="4" t="str">
        <f aca="false">B14482&amp;"|"&amp;C14482</f>
        <v>tdbR00000502 Ile-CAU|23</v>
      </c>
      <c r="B14482" s="4" t="s">
        <v>235</v>
      </c>
      <c r="C14482" s="4" t="s">
        <v>799</v>
      </c>
      <c r="D14482" s="4" t="n">
        <v>25</v>
      </c>
      <c r="E14482" s="8" t="s">
        <v>772</v>
      </c>
      <c r="F14482" s="7" t="s">
        <v>783</v>
      </c>
    </row>
    <row r="14483" customFormat="false" ht="15" hidden="false" customHeight="false" outlineLevel="0" collapsed="false">
      <c r="A14483" s="4" t="str">
        <f aca="false">B14483&amp;"|"&amp;C14483</f>
        <v>tdbR00000502 Ile-CAU|24</v>
      </c>
      <c r="B14483" s="4" t="s">
        <v>235</v>
      </c>
      <c r="C14483" s="4" t="s">
        <v>800</v>
      </c>
      <c r="D14483" s="4" t="n">
        <v>26</v>
      </c>
      <c r="E14483" s="8" t="s">
        <v>772</v>
      </c>
      <c r="F14483" s="7" t="s">
        <v>783</v>
      </c>
    </row>
    <row r="14484" customFormat="false" ht="15" hidden="false" customHeight="false" outlineLevel="0" collapsed="false">
      <c r="A14484" s="4" t="str">
        <f aca="false">B14484&amp;"|"&amp;C14484</f>
        <v>tdbR00000502 Ile-CAU|25</v>
      </c>
      <c r="B14484" s="4" t="s">
        <v>235</v>
      </c>
      <c r="C14484" s="4" t="s">
        <v>801</v>
      </c>
      <c r="D14484" s="4" t="n">
        <v>27</v>
      </c>
      <c r="E14484" s="8" t="s">
        <v>772</v>
      </c>
      <c r="F14484" s="7" t="s">
        <v>783</v>
      </c>
    </row>
    <row r="14485" customFormat="false" ht="15" hidden="false" customHeight="false" outlineLevel="0" collapsed="false">
      <c r="A14485" s="4" t="str">
        <f aca="false">B14485&amp;"|"&amp;C14485</f>
        <v>tdbR00000502 Ile-CAU|26</v>
      </c>
      <c r="B14485" s="4" t="s">
        <v>235</v>
      </c>
      <c r="C14485" s="4" t="s">
        <v>802</v>
      </c>
      <c r="D14485" s="4" t="n">
        <v>28</v>
      </c>
      <c r="E14485" s="3" t="s">
        <v>459</v>
      </c>
      <c r="F14485" s="4" t="s">
        <v>803</v>
      </c>
    </row>
    <row r="14486" customFormat="false" ht="15" hidden="false" customHeight="false" outlineLevel="0" collapsed="false">
      <c r="A14486" s="4" t="str">
        <f aca="false">B14486&amp;"|"&amp;C14486</f>
        <v>tdbR00000502 Ile-CAU|27</v>
      </c>
      <c r="B14486" s="4" t="s">
        <v>235</v>
      </c>
      <c r="C14486" s="4" t="s">
        <v>804</v>
      </c>
      <c r="D14486" s="4" t="n">
        <v>29</v>
      </c>
      <c r="E14486" s="21" t="s">
        <v>772</v>
      </c>
      <c r="F14486" s="22" t="s">
        <v>805</v>
      </c>
    </row>
    <row r="14487" customFormat="false" ht="15" hidden="false" customHeight="false" outlineLevel="0" collapsed="false">
      <c r="A14487" s="4" t="str">
        <f aca="false">B14487&amp;"|"&amp;C14487</f>
        <v>tdbR00000502 Ile-CAU|28</v>
      </c>
      <c r="B14487" s="4" t="s">
        <v>235</v>
      </c>
      <c r="C14487" s="4" t="s">
        <v>806</v>
      </c>
      <c r="D14487" s="4" t="n">
        <v>30</v>
      </c>
      <c r="E14487" s="21" t="s">
        <v>780</v>
      </c>
      <c r="F14487" s="22" t="s">
        <v>805</v>
      </c>
    </row>
    <row r="14488" customFormat="false" ht="15" hidden="false" customHeight="false" outlineLevel="0" collapsed="false">
      <c r="A14488" s="4" t="str">
        <f aca="false">B14488&amp;"|"&amp;C14488</f>
        <v>tdbR00000502 Ile-CAU|29</v>
      </c>
      <c r="B14488" s="4" t="s">
        <v>235</v>
      </c>
      <c r="C14488" s="4" t="s">
        <v>807</v>
      </c>
      <c r="D14488" s="4" t="n">
        <v>31</v>
      </c>
      <c r="E14488" s="21" t="s">
        <v>459</v>
      </c>
      <c r="F14488" s="22" t="s">
        <v>805</v>
      </c>
    </row>
    <row r="14489" customFormat="false" ht="15" hidden="false" customHeight="false" outlineLevel="0" collapsed="false">
      <c r="A14489" s="4" t="str">
        <f aca="false">B14489&amp;"|"&amp;C14489</f>
        <v>tdbR00000502 Ile-CAU|30</v>
      </c>
      <c r="B14489" s="4" t="s">
        <v>235</v>
      </c>
      <c r="C14489" s="4" t="s">
        <v>808</v>
      </c>
      <c r="D14489" s="4" t="n">
        <v>32</v>
      </c>
      <c r="E14489" s="21" t="s">
        <v>459</v>
      </c>
      <c r="F14489" s="22" t="s">
        <v>805</v>
      </c>
    </row>
    <row r="14490" customFormat="false" ht="15" hidden="false" customHeight="false" outlineLevel="0" collapsed="false">
      <c r="A14490" s="4" t="str">
        <f aca="false">B14490&amp;"|"&amp;C14490</f>
        <v>tdbR00000502 Ile-CAU|31</v>
      </c>
      <c r="B14490" s="4" t="s">
        <v>235</v>
      </c>
      <c r="C14490" s="4" t="s">
        <v>809</v>
      </c>
      <c r="D14490" s="4" t="n">
        <v>33</v>
      </c>
      <c r="E14490" s="21" t="s">
        <v>459</v>
      </c>
      <c r="F14490" s="22" t="s">
        <v>805</v>
      </c>
    </row>
    <row r="14491" customFormat="false" ht="15" hidden="false" customHeight="false" outlineLevel="0" collapsed="false">
      <c r="A14491" s="4" t="str">
        <f aca="false">B14491&amp;"|"&amp;C14491</f>
        <v>tdbR00000502 Ile-CAU|32</v>
      </c>
      <c r="B14491" s="4" t="s">
        <v>235</v>
      </c>
      <c r="C14491" s="4" t="s">
        <v>810</v>
      </c>
      <c r="D14491" s="4" t="n">
        <v>34</v>
      </c>
      <c r="E14491" s="19" t="s">
        <v>772</v>
      </c>
      <c r="F14491" s="20" t="s">
        <v>811</v>
      </c>
    </row>
    <row r="14492" customFormat="false" ht="15" hidden="false" customHeight="false" outlineLevel="0" collapsed="false">
      <c r="A14492" s="4" t="str">
        <f aca="false">B14492&amp;"|"&amp;C14492</f>
        <v>tdbR00000502 Ile-CAU|33</v>
      </c>
      <c r="B14492" s="4" t="s">
        <v>235</v>
      </c>
      <c r="C14492" s="4" t="s">
        <v>812</v>
      </c>
      <c r="D14492" s="4" t="n">
        <v>35</v>
      </c>
      <c r="E14492" s="19" t="s">
        <v>777</v>
      </c>
      <c r="F14492" s="20" t="s">
        <v>811</v>
      </c>
    </row>
    <row r="14493" customFormat="false" ht="15" hidden="false" customHeight="false" outlineLevel="0" collapsed="false">
      <c r="A14493" s="4" t="str">
        <f aca="false">B14493&amp;"|"&amp;C14493</f>
        <v>tdbR00000502 Ile-CAU|34</v>
      </c>
      <c r="B14493" s="4" t="s">
        <v>235</v>
      </c>
      <c r="C14493" s="4" t="s">
        <v>813</v>
      </c>
      <c r="D14493" s="4" t="n">
        <v>36</v>
      </c>
      <c r="E14493" s="19" t="s">
        <v>772</v>
      </c>
      <c r="F14493" s="20" t="s">
        <v>811</v>
      </c>
    </row>
    <row r="14494" customFormat="false" ht="15" hidden="false" customHeight="false" outlineLevel="0" collapsed="false">
      <c r="A14494" s="4" t="str">
        <f aca="false">B14494&amp;"|"&amp;C14494</f>
        <v>tdbR00000502 Ile-CAU|35</v>
      </c>
      <c r="B14494" s="4" t="s">
        <v>235</v>
      </c>
      <c r="C14494" s="4" t="s">
        <v>814</v>
      </c>
      <c r="D14494" s="4" t="n">
        <v>37</v>
      </c>
      <c r="E14494" s="19" t="s">
        <v>780</v>
      </c>
      <c r="F14494" s="20" t="s">
        <v>811</v>
      </c>
    </row>
    <row r="14495" customFormat="false" ht="15" hidden="false" customHeight="false" outlineLevel="0" collapsed="false">
      <c r="A14495" s="4" t="str">
        <f aca="false">B14495&amp;"|"&amp;C14495</f>
        <v>tdbR00000502 Ile-CAU|36</v>
      </c>
      <c r="B14495" s="4" t="s">
        <v>235</v>
      </c>
      <c r="C14495" s="4" t="s">
        <v>815</v>
      </c>
      <c r="D14495" s="4" t="n">
        <v>38</v>
      </c>
      <c r="E14495" s="19" t="s">
        <v>777</v>
      </c>
      <c r="F14495" s="20" t="s">
        <v>811</v>
      </c>
    </row>
    <row r="14496" customFormat="false" ht="15" hidden="false" customHeight="false" outlineLevel="0" collapsed="false">
      <c r="A14496" s="4" t="str">
        <f aca="false">B14496&amp;"|"&amp;C14496</f>
        <v>tdbR00000502 Ile-CAU|37</v>
      </c>
      <c r="B14496" s="4" t="s">
        <v>235</v>
      </c>
      <c r="C14496" s="4" t="s">
        <v>816</v>
      </c>
      <c r="D14496" s="4" t="n">
        <v>39</v>
      </c>
      <c r="E14496" s="19" t="s">
        <v>780</v>
      </c>
      <c r="F14496" s="20" t="s">
        <v>811</v>
      </c>
    </row>
    <row r="14497" customFormat="false" ht="15" hidden="false" customHeight="false" outlineLevel="0" collapsed="false">
      <c r="A14497" s="4" t="str">
        <f aca="false">B14497&amp;"|"&amp;C14497</f>
        <v>tdbR00000502 Ile-CAU|38</v>
      </c>
      <c r="B14497" s="4" t="s">
        <v>235</v>
      </c>
      <c r="C14497" s="4" t="s">
        <v>817</v>
      </c>
      <c r="D14497" s="4" t="n">
        <v>40</v>
      </c>
      <c r="E14497" s="19" t="s">
        <v>780</v>
      </c>
      <c r="F14497" s="20" t="s">
        <v>811</v>
      </c>
    </row>
    <row r="14498" customFormat="false" ht="15" hidden="false" customHeight="false" outlineLevel="0" collapsed="false">
      <c r="A14498" s="4" t="str">
        <f aca="false">B14498&amp;"|"&amp;C14498</f>
        <v>tdbR00000502 Ile-CAU|39</v>
      </c>
      <c r="B14498" s="4" t="s">
        <v>235</v>
      </c>
      <c r="C14498" s="4" t="s">
        <v>818</v>
      </c>
      <c r="D14498" s="4" t="n">
        <v>41</v>
      </c>
      <c r="E14498" s="21" t="s">
        <v>772</v>
      </c>
      <c r="F14498" s="22" t="s">
        <v>805</v>
      </c>
    </row>
    <row r="14499" customFormat="false" ht="15" hidden="false" customHeight="false" outlineLevel="0" collapsed="false">
      <c r="A14499" s="4" t="str">
        <f aca="false">B14499&amp;"|"&amp;C14499</f>
        <v>tdbR00000502 Ile-CAU|40</v>
      </c>
      <c r="B14499" s="4" t="s">
        <v>235</v>
      </c>
      <c r="C14499" s="4" t="s">
        <v>819</v>
      </c>
      <c r="D14499" s="4" t="n">
        <v>42</v>
      </c>
      <c r="E14499" s="21" t="s">
        <v>772</v>
      </c>
      <c r="F14499" s="22" t="s">
        <v>805</v>
      </c>
    </row>
    <row r="14500" customFormat="false" ht="15" hidden="false" customHeight="false" outlineLevel="0" collapsed="false">
      <c r="A14500" s="4" t="str">
        <f aca="false">B14500&amp;"|"&amp;C14500</f>
        <v>tdbR00000502 Ile-CAU|41</v>
      </c>
      <c r="B14500" s="4" t="s">
        <v>235</v>
      </c>
      <c r="C14500" s="4" t="s">
        <v>820</v>
      </c>
      <c r="D14500" s="4" t="n">
        <v>43</v>
      </c>
      <c r="E14500" s="21" t="s">
        <v>772</v>
      </c>
      <c r="F14500" s="22" t="s">
        <v>805</v>
      </c>
    </row>
    <row r="14501" customFormat="false" ht="15" hidden="false" customHeight="false" outlineLevel="0" collapsed="false">
      <c r="A14501" s="4" t="str">
        <f aca="false">B14501&amp;"|"&amp;C14501</f>
        <v>tdbR00000502 Ile-CAU|42</v>
      </c>
      <c r="B14501" s="4" t="s">
        <v>235</v>
      </c>
      <c r="C14501" s="4" t="s">
        <v>821</v>
      </c>
      <c r="D14501" s="4" t="n">
        <v>44</v>
      </c>
      <c r="E14501" s="21" t="s">
        <v>777</v>
      </c>
      <c r="F14501" s="22" t="s">
        <v>805</v>
      </c>
    </row>
    <row r="14502" customFormat="false" ht="15" hidden="false" customHeight="false" outlineLevel="0" collapsed="false">
      <c r="A14502" s="4" t="str">
        <f aca="false">B14502&amp;"|"&amp;C14502</f>
        <v>tdbR00000502 Ile-CAU|43</v>
      </c>
      <c r="B14502" s="4" t="s">
        <v>235</v>
      </c>
      <c r="C14502" s="4" t="s">
        <v>822</v>
      </c>
      <c r="D14502" s="4" t="n">
        <v>45</v>
      </c>
      <c r="E14502" s="21" t="s">
        <v>459</v>
      </c>
      <c r="F14502" s="22" t="s">
        <v>805</v>
      </c>
    </row>
    <row r="14503" customFormat="false" ht="15" hidden="false" customHeight="false" outlineLevel="0" collapsed="false">
      <c r="A14503" s="4" t="str">
        <f aca="false">B14503&amp;"|"&amp;C14503</f>
        <v>tdbR00000502 Ile-CAU|44</v>
      </c>
      <c r="B14503" s="4" t="s">
        <v>235</v>
      </c>
      <c r="C14503" s="4" t="s">
        <v>823</v>
      </c>
      <c r="D14503" s="4" t="n">
        <v>46</v>
      </c>
      <c r="E14503" s="19" t="s">
        <v>780</v>
      </c>
      <c r="F14503" s="20" t="s">
        <v>824</v>
      </c>
    </row>
    <row r="14504" customFormat="false" ht="15" hidden="false" customHeight="false" outlineLevel="0" collapsed="false">
      <c r="A14504" s="4" t="str">
        <f aca="false">B14504&amp;"|"&amp;C14504</f>
        <v>tdbR00000502 Ile-CAU|45</v>
      </c>
      <c r="B14504" s="4" t="s">
        <v>235</v>
      </c>
      <c r="C14504" s="4" t="s">
        <v>825</v>
      </c>
      <c r="D14504" s="4" t="n">
        <v>47</v>
      </c>
      <c r="E14504" s="19" t="s">
        <v>459</v>
      </c>
      <c r="F14504" s="20" t="s">
        <v>824</v>
      </c>
    </row>
    <row r="14505" customFormat="false" ht="15" hidden="false" customHeight="false" outlineLevel="0" collapsed="false">
      <c r="A14505" s="4" t="str">
        <f aca="false">B14505&amp;"|"&amp;C14505</f>
        <v>tdbR00000502 Ile-CAU|46</v>
      </c>
      <c r="B14505" s="4" t="s">
        <v>235</v>
      </c>
      <c r="C14505" s="4" t="s">
        <v>826</v>
      </c>
      <c r="D14505" s="4" t="n">
        <v>48</v>
      </c>
      <c r="E14505" s="19" t="s">
        <v>459</v>
      </c>
      <c r="F14505" s="20" t="s">
        <v>824</v>
      </c>
    </row>
    <row r="14506" customFormat="false" ht="15" hidden="false" customHeight="false" outlineLevel="0" collapsed="false">
      <c r="A14506" s="4" t="str">
        <f aca="false">B14506&amp;"|"&amp;C14506</f>
        <v>tdbR00000502 Ile-CAU|47</v>
      </c>
      <c r="B14506" s="4" t="s">
        <v>235</v>
      </c>
      <c r="C14506" s="4" t="s">
        <v>827</v>
      </c>
      <c r="D14506" s="4" t="n">
        <v>49</v>
      </c>
      <c r="E14506" s="19" t="s">
        <v>777</v>
      </c>
      <c r="F14506" s="20" t="s">
        <v>824</v>
      </c>
    </row>
    <row r="14507" customFormat="false" ht="15" hidden="false" customHeight="false" outlineLevel="0" collapsed="false">
      <c r="A14507" s="4" t="str">
        <f aca="false">B14507&amp;"|"&amp;C14507</f>
        <v>tdbR00000502 Ile-CAU|48</v>
      </c>
      <c r="B14507" s="4" t="s">
        <v>235</v>
      </c>
      <c r="C14507" s="4" t="s">
        <v>828</v>
      </c>
      <c r="D14507" s="4" t="n">
        <v>50</v>
      </c>
      <c r="E14507" s="19" t="s">
        <v>772</v>
      </c>
      <c r="F14507" s="20" t="s">
        <v>824</v>
      </c>
    </row>
    <row r="14508" customFormat="false" ht="15" hidden="false" customHeight="false" outlineLevel="0" collapsed="false">
      <c r="A14508" s="4" t="str">
        <f aca="false">B14508&amp;"|"&amp;C14508</f>
        <v>tdbR00000502 Ile-CAU|49</v>
      </c>
      <c r="B14508" s="4" t="s">
        <v>235</v>
      </c>
      <c r="C14508" s="4" t="s">
        <v>829</v>
      </c>
      <c r="D14508" s="4" t="n">
        <v>51</v>
      </c>
      <c r="E14508" s="23" t="s">
        <v>772</v>
      </c>
      <c r="F14508" s="10" t="s">
        <v>830</v>
      </c>
    </row>
    <row r="14509" customFormat="false" ht="15" hidden="false" customHeight="false" outlineLevel="0" collapsed="false">
      <c r="A14509" s="4" t="str">
        <f aca="false">B14509&amp;"|"&amp;C14509</f>
        <v>tdbR00000502 Ile-CAU|50</v>
      </c>
      <c r="B14509" s="4" t="s">
        <v>235</v>
      </c>
      <c r="C14509" s="4" t="s">
        <v>831</v>
      </c>
      <c r="D14509" s="4" t="n">
        <v>52</v>
      </c>
      <c r="E14509" s="23" t="s">
        <v>772</v>
      </c>
      <c r="F14509" s="10" t="s">
        <v>830</v>
      </c>
    </row>
    <row r="14510" customFormat="false" ht="15" hidden="false" customHeight="false" outlineLevel="0" collapsed="false">
      <c r="A14510" s="4" t="str">
        <f aca="false">B14510&amp;"|"&amp;C14510</f>
        <v>tdbR00000502 Ile-CAU|51</v>
      </c>
      <c r="B14510" s="4" t="s">
        <v>235</v>
      </c>
      <c r="C14510" s="4" t="s">
        <v>832</v>
      </c>
      <c r="D14510" s="4" t="n">
        <v>53</v>
      </c>
      <c r="E14510" s="23" t="s">
        <v>777</v>
      </c>
      <c r="F14510" s="10" t="s">
        <v>830</v>
      </c>
    </row>
    <row r="14511" customFormat="false" ht="15" hidden="false" customHeight="false" outlineLevel="0" collapsed="false">
      <c r="A14511" s="4" t="str">
        <f aca="false">B14511&amp;"|"&amp;C14511</f>
        <v>tdbR00000502 Ile-CAU|52</v>
      </c>
      <c r="B14511" s="4" t="s">
        <v>235</v>
      </c>
      <c r="C14511" s="4" t="s">
        <v>833</v>
      </c>
      <c r="D14511" s="4" t="n">
        <v>54</v>
      </c>
      <c r="E14511" s="23" t="s">
        <v>459</v>
      </c>
      <c r="F14511" s="10" t="s">
        <v>830</v>
      </c>
    </row>
    <row r="14512" customFormat="false" ht="15" hidden="false" customHeight="false" outlineLevel="0" collapsed="false">
      <c r="A14512" s="4" t="str">
        <f aca="false">B14512&amp;"|"&amp;C14512</f>
        <v>tdbR00000502 Ile-CAU|53</v>
      </c>
      <c r="B14512" s="4" t="s">
        <v>235</v>
      </c>
      <c r="C14512" s="4" t="s">
        <v>834</v>
      </c>
      <c r="D14512" s="4" t="n">
        <v>55</v>
      </c>
      <c r="E14512" s="23" t="s">
        <v>459</v>
      </c>
      <c r="F14512" s="10" t="s">
        <v>830</v>
      </c>
    </row>
    <row r="14513" customFormat="false" ht="15" hidden="false" customHeight="false" outlineLevel="0" collapsed="false">
      <c r="A14513" s="4" t="str">
        <f aca="false">B14513&amp;"|"&amp;C14513</f>
        <v>tdbR00000502 Ile-CAU|54</v>
      </c>
      <c r="B14513" s="4" t="s">
        <v>235</v>
      </c>
      <c r="C14513" s="4" t="s">
        <v>835</v>
      </c>
      <c r="D14513" s="4" t="n">
        <v>56</v>
      </c>
      <c r="E14513" s="19" t="s">
        <v>777</v>
      </c>
      <c r="F14513" s="20" t="s">
        <v>836</v>
      </c>
    </row>
    <row r="14514" customFormat="false" ht="15" hidden="false" customHeight="false" outlineLevel="0" collapsed="false">
      <c r="A14514" s="4" t="str">
        <f aca="false">B14514&amp;"|"&amp;C14514</f>
        <v>tdbR00000502 Ile-CAU|55</v>
      </c>
      <c r="B14514" s="4" t="s">
        <v>235</v>
      </c>
      <c r="C14514" s="4" t="s">
        <v>837</v>
      </c>
      <c r="D14514" s="4" t="n">
        <v>57</v>
      </c>
      <c r="E14514" s="19" t="s">
        <v>777</v>
      </c>
      <c r="F14514" s="20" t="s">
        <v>836</v>
      </c>
    </row>
    <row r="14515" customFormat="false" ht="15" hidden="false" customHeight="false" outlineLevel="0" collapsed="false">
      <c r="A14515" s="4" t="str">
        <f aca="false">B14515&amp;"|"&amp;C14515</f>
        <v>tdbR00000502 Ile-CAU|56</v>
      </c>
      <c r="B14515" s="4" t="s">
        <v>235</v>
      </c>
      <c r="C14515" s="4" t="s">
        <v>838</v>
      </c>
      <c r="D14515" s="4" t="n">
        <v>58</v>
      </c>
      <c r="E14515" s="19" t="s">
        <v>772</v>
      </c>
      <c r="F14515" s="20" t="s">
        <v>836</v>
      </c>
    </row>
    <row r="14516" customFormat="false" ht="15" hidden="false" customHeight="false" outlineLevel="0" collapsed="false">
      <c r="A14516" s="4" t="str">
        <f aca="false">B14516&amp;"|"&amp;C14516</f>
        <v>tdbR00000502 Ile-CAU|57</v>
      </c>
      <c r="B14516" s="4" t="s">
        <v>235</v>
      </c>
      <c r="C14516" s="4" t="s">
        <v>839</v>
      </c>
      <c r="D14516" s="4" t="n">
        <v>59</v>
      </c>
      <c r="E14516" s="19" t="s">
        <v>780</v>
      </c>
      <c r="F14516" s="20" t="s">
        <v>836</v>
      </c>
    </row>
    <row r="14517" customFormat="false" ht="15" hidden="false" customHeight="false" outlineLevel="0" collapsed="false">
      <c r="A14517" s="4" t="str">
        <f aca="false">B14517&amp;"|"&amp;C14517</f>
        <v>tdbR00000502 Ile-CAU|58</v>
      </c>
      <c r="B14517" s="4" t="s">
        <v>235</v>
      </c>
      <c r="C14517" s="4" t="s">
        <v>840</v>
      </c>
      <c r="D14517" s="4" t="n">
        <v>60</v>
      </c>
      <c r="E14517" s="19" t="s">
        <v>780</v>
      </c>
      <c r="F14517" s="20" t="s">
        <v>836</v>
      </c>
    </row>
    <row r="14518" customFormat="false" ht="15" hidden="false" customHeight="false" outlineLevel="0" collapsed="false">
      <c r="A14518" s="4" t="str">
        <f aca="false">B14518&amp;"|"&amp;C14518</f>
        <v>tdbR00000502 Ile-CAU|59</v>
      </c>
      <c r="B14518" s="4" t="s">
        <v>235</v>
      </c>
      <c r="C14518" s="4" t="s">
        <v>841</v>
      </c>
      <c r="D14518" s="4" t="n">
        <v>61</v>
      </c>
      <c r="E14518" s="19" t="s">
        <v>780</v>
      </c>
      <c r="F14518" s="20" t="s">
        <v>836</v>
      </c>
    </row>
    <row r="14519" customFormat="false" ht="15" hidden="false" customHeight="false" outlineLevel="0" collapsed="false">
      <c r="A14519" s="4" t="str">
        <f aca="false">B14519&amp;"|"&amp;C14519</f>
        <v>tdbR00000502 Ile-CAU|60</v>
      </c>
      <c r="B14519" s="4" t="s">
        <v>235</v>
      </c>
      <c r="C14519" s="4" t="s">
        <v>842</v>
      </c>
      <c r="D14519" s="4" t="n">
        <v>62</v>
      </c>
      <c r="E14519" s="19" t="s">
        <v>777</v>
      </c>
      <c r="F14519" s="20" t="s">
        <v>836</v>
      </c>
    </row>
    <row r="14520" customFormat="false" ht="15" hidden="false" customHeight="false" outlineLevel="0" collapsed="false">
      <c r="A14520" s="4" t="str">
        <f aca="false">B14520&amp;"|"&amp;C14520</f>
        <v>tdbR00000502 Ile-CAU|61</v>
      </c>
      <c r="B14520" s="4" t="s">
        <v>235</v>
      </c>
      <c r="C14520" s="4" t="s">
        <v>843</v>
      </c>
      <c r="D14520" s="4" t="n">
        <v>63</v>
      </c>
      <c r="E14520" s="23" t="s">
        <v>772</v>
      </c>
      <c r="F14520" s="10" t="s">
        <v>830</v>
      </c>
    </row>
    <row r="14521" customFormat="false" ht="15" hidden="false" customHeight="false" outlineLevel="0" collapsed="false">
      <c r="A14521" s="4" t="str">
        <f aca="false">B14521&amp;"|"&amp;C14521</f>
        <v>tdbR00000502 Ile-CAU|62</v>
      </c>
      <c r="B14521" s="4" t="s">
        <v>235</v>
      </c>
      <c r="C14521" s="4" t="s">
        <v>844</v>
      </c>
      <c r="D14521" s="4" t="n">
        <v>64</v>
      </c>
      <c r="E14521" s="23" t="s">
        <v>772</v>
      </c>
      <c r="F14521" s="10" t="s">
        <v>830</v>
      </c>
    </row>
    <row r="14522" customFormat="false" ht="15" hidden="false" customHeight="false" outlineLevel="0" collapsed="false">
      <c r="A14522" s="4" t="str">
        <f aca="false">B14522&amp;"|"&amp;C14522</f>
        <v>tdbR00000502 Ile-CAU|63</v>
      </c>
      <c r="B14522" s="4" t="s">
        <v>235</v>
      </c>
      <c r="C14522" s="4" t="s">
        <v>845</v>
      </c>
      <c r="D14522" s="4" t="n">
        <v>65</v>
      </c>
      <c r="E14522" s="23" t="s">
        <v>780</v>
      </c>
      <c r="F14522" s="10" t="s">
        <v>830</v>
      </c>
    </row>
    <row r="14523" customFormat="false" ht="15" hidden="false" customHeight="false" outlineLevel="0" collapsed="false">
      <c r="A14523" s="4" t="str">
        <f aca="false">B14523&amp;"|"&amp;C14523</f>
        <v>tdbR00000502 Ile-CAU|64</v>
      </c>
      <c r="B14523" s="4" t="s">
        <v>235</v>
      </c>
      <c r="C14523" s="4" t="s">
        <v>846</v>
      </c>
      <c r="D14523" s="4" t="n">
        <v>66</v>
      </c>
      <c r="E14523" s="23" t="s">
        <v>459</v>
      </c>
      <c r="F14523" s="10" t="s">
        <v>830</v>
      </c>
    </row>
    <row r="14524" customFormat="false" ht="15" hidden="false" customHeight="false" outlineLevel="0" collapsed="false">
      <c r="A14524" s="4" t="str">
        <f aca="false">B14524&amp;"|"&amp;C14524</f>
        <v>tdbR00000502 Ile-CAU|65</v>
      </c>
      <c r="B14524" s="4" t="s">
        <v>235</v>
      </c>
      <c r="C14524" s="4" t="s">
        <v>847</v>
      </c>
      <c r="D14524" s="4" t="n">
        <v>67</v>
      </c>
      <c r="E14524" s="23" t="s">
        <v>459</v>
      </c>
      <c r="F14524" s="10" t="s">
        <v>830</v>
      </c>
    </row>
    <row r="14525" customFormat="false" ht="15" hidden="false" customHeight="false" outlineLevel="0" collapsed="false">
      <c r="A14525" s="4" t="str">
        <f aca="false">B14525&amp;"|"&amp;C14525</f>
        <v>tdbR00000502 Ile-CAU|66</v>
      </c>
      <c r="B14525" s="4" t="s">
        <v>235</v>
      </c>
      <c r="C14525" s="4" t="s">
        <v>848</v>
      </c>
      <c r="D14525" s="4" t="n">
        <v>68</v>
      </c>
      <c r="E14525" s="17" t="s">
        <v>772</v>
      </c>
      <c r="F14525" s="18" t="s">
        <v>768</v>
      </c>
    </row>
    <row r="14526" customFormat="false" ht="15" hidden="false" customHeight="false" outlineLevel="0" collapsed="false">
      <c r="A14526" s="4" t="str">
        <f aca="false">B14526&amp;"|"&amp;C14526</f>
        <v>tdbR00000502 Ile-CAU|67</v>
      </c>
      <c r="B14526" s="4" t="s">
        <v>235</v>
      </c>
      <c r="C14526" s="4" t="s">
        <v>849</v>
      </c>
      <c r="D14526" s="4" t="n">
        <v>69</v>
      </c>
      <c r="E14526" s="17" t="s">
        <v>459</v>
      </c>
      <c r="F14526" s="18" t="s">
        <v>768</v>
      </c>
    </row>
    <row r="14527" customFormat="false" ht="15" hidden="false" customHeight="false" outlineLevel="0" collapsed="false">
      <c r="A14527" s="4" t="str">
        <f aca="false">B14527&amp;"|"&amp;C14527</f>
        <v>tdbR00000502 Ile-CAU|68</v>
      </c>
      <c r="B14527" s="4" t="s">
        <v>235</v>
      </c>
      <c r="C14527" s="4" t="s">
        <v>850</v>
      </c>
      <c r="D14527" s="4" t="n">
        <v>70</v>
      </c>
      <c r="E14527" s="17" t="s">
        <v>772</v>
      </c>
      <c r="F14527" s="18" t="s">
        <v>768</v>
      </c>
    </row>
    <row r="14528" customFormat="false" ht="15" hidden="false" customHeight="false" outlineLevel="0" collapsed="false">
      <c r="A14528" s="4" t="str">
        <f aca="false">B14528&amp;"|"&amp;C14528</f>
        <v>tdbR00000502 Ile-CAU|69</v>
      </c>
      <c r="B14528" s="4" t="s">
        <v>235</v>
      </c>
      <c r="C14528" s="4" t="s">
        <v>851</v>
      </c>
      <c r="D14528" s="4" t="n">
        <v>71</v>
      </c>
      <c r="E14528" s="17" t="s">
        <v>772</v>
      </c>
      <c r="F14528" s="18" t="s">
        <v>768</v>
      </c>
    </row>
    <row r="14529" customFormat="false" ht="15" hidden="false" customHeight="false" outlineLevel="0" collapsed="false">
      <c r="A14529" s="4" t="str">
        <f aca="false">B14529&amp;"|"&amp;C14529</f>
        <v>tdbR00000502 Ile-CAU|70</v>
      </c>
      <c r="B14529" s="4" t="s">
        <v>235</v>
      </c>
      <c r="C14529" s="4" t="s">
        <v>852</v>
      </c>
      <c r="D14529" s="4" t="n">
        <v>72</v>
      </c>
      <c r="E14529" s="17" t="s">
        <v>459</v>
      </c>
      <c r="F14529" s="18" t="s">
        <v>768</v>
      </c>
    </row>
    <row r="14530" customFormat="false" ht="15" hidden="false" customHeight="false" outlineLevel="0" collapsed="false">
      <c r="A14530" s="4" t="str">
        <f aca="false">B14530&amp;"|"&amp;C14530</f>
        <v>tdbR00000502 Ile-CAU|71</v>
      </c>
      <c r="B14530" s="4" t="s">
        <v>235</v>
      </c>
      <c r="C14530" s="4" t="s">
        <v>853</v>
      </c>
      <c r="D14530" s="4" t="n">
        <v>73</v>
      </c>
      <c r="E14530" s="17" t="s">
        <v>772</v>
      </c>
      <c r="F14530" s="18" t="s">
        <v>768</v>
      </c>
    </row>
    <row r="14531" customFormat="false" ht="15" hidden="false" customHeight="false" outlineLevel="0" collapsed="false">
      <c r="A14531" s="4" t="str">
        <f aca="false">B14531&amp;"|"&amp;C14531</f>
        <v>tdbR00000502 Ile-CAU|72</v>
      </c>
      <c r="B14531" s="4" t="s">
        <v>235</v>
      </c>
      <c r="C14531" s="4" t="s">
        <v>854</v>
      </c>
      <c r="D14531" s="4" t="n">
        <v>74</v>
      </c>
      <c r="E14531" s="17" t="s">
        <v>777</v>
      </c>
      <c r="F14531" s="18" t="s">
        <v>768</v>
      </c>
    </row>
  </sheetData>
  <autoFilter ref="A1:F145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7"/>
    <col collapsed="false" customWidth="true" hidden="false" outlineLevel="0" max="3" min="3" style="0" width="13"/>
    <col collapsed="false" customWidth="true" hidden="false" outlineLevel="0" max="5" min="4" style="0" width="12"/>
    <col collapsed="false" customWidth="true" hidden="false" outlineLevel="0" max="7" min="6" style="0" width="9"/>
    <col collapsed="false" customWidth="true" hidden="false" outlineLevel="0" max="8" min="8" style="0" width="8"/>
    <col collapsed="false" customWidth="true" hidden="false" outlineLevel="0" max="10" min="9" style="0" width="9"/>
    <col collapsed="false" customWidth="true" hidden="false" outlineLevel="0" max="11" min="11" style="0" width="10"/>
  </cols>
  <sheetData>
    <row r="1" customFormat="false" ht="26.85" hidden="false" customHeight="false" outlineLevel="0" collapsed="false">
      <c r="A1" s="2" t="s">
        <v>1</v>
      </c>
      <c r="B1" s="2" t="s">
        <v>872</v>
      </c>
      <c r="C1" s="2" t="s">
        <v>873</v>
      </c>
      <c r="D1" s="2" t="s">
        <v>874</v>
      </c>
      <c r="E1" s="2" t="s">
        <v>875</v>
      </c>
      <c r="F1" s="2" t="s">
        <v>876</v>
      </c>
      <c r="G1" s="2" t="s">
        <v>877</v>
      </c>
      <c r="H1" s="2" t="s">
        <v>878</v>
      </c>
      <c r="I1" s="2" t="s">
        <v>879</v>
      </c>
      <c r="J1" s="2" t="s">
        <v>880</v>
      </c>
      <c r="K1" s="2" t="s">
        <v>881</v>
      </c>
    </row>
    <row r="2" customFormat="false" ht="15" hidden="false" customHeight="false" outlineLevel="0" collapsed="false">
      <c r="A2" s="4" t="s">
        <v>37</v>
      </c>
      <c r="B2" s="4" t="s">
        <v>768</v>
      </c>
      <c r="C2" s="4" t="s">
        <v>882</v>
      </c>
      <c r="D2" s="4" t="n">
        <f aca="false">IFERROR(INDEX(Positions!$D$2:$D$14531,MATCH($A2&amp;"|1",Positions!$A$2:$A$14531,0)),"-")</f>
        <v>1</v>
      </c>
      <c r="E2" s="4" t="n">
        <f aca="false">IFERROR(INDEX(Positions!$D$2:$D$14531,MATCH($A2&amp;"|72",Positions!$A$2:$A$14531,0)),"-")</f>
        <v>74</v>
      </c>
      <c r="F2" s="4" t="str">
        <f aca="false">IFERROR(INDEX(Positions!$E$2:$E$14531,MATCH($A2&amp;"|1",Positions!$A$2:$A$14531,0)),"-")</f>
        <v>G</v>
      </c>
      <c r="G2" s="4" t="str">
        <f aca="false">IFERROR(INDEX(Positions!$E$2:$E$14531,MATCH($A2&amp;"|72",Positions!$A$2:$A$14531,0)),"-")</f>
        <v>C</v>
      </c>
      <c r="H2" s="3" t="str">
        <f aca="false">F2&amp;"-"&amp;G2</f>
        <v>G-C</v>
      </c>
      <c r="I2" s="4" t="n">
        <f aca="false">(F2="G")+(G2="G")</f>
        <v>1</v>
      </c>
      <c r="J2" s="4" t="n">
        <f aca="false">(F2="C")+(G2="C")</f>
        <v>1</v>
      </c>
      <c r="K2" s="3" t="n">
        <f aca="false">I2+J2</f>
        <v>2</v>
      </c>
    </row>
    <row r="3" customFormat="false" ht="15" hidden="false" customHeight="false" outlineLevel="0" collapsed="false">
      <c r="A3" s="4" t="s">
        <v>37</v>
      </c>
      <c r="B3" s="4" t="s">
        <v>768</v>
      </c>
      <c r="C3" s="4" t="s">
        <v>883</v>
      </c>
      <c r="D3" s="4" t="n">
        <f aca="false">IFERROR(INDEX(Positions!$D$2:$D$14531,MATCH($A3&amp;"|2",Positions!$A$2:$A$14531,0)),"-")</f>
        <v>2</v>
      </c>
      <c r="E3" s="4" t="n">
        <f aca="false">IFERROR(INDEX(Positions!$D$2:$D$14531,MATCH($A3&amp;"|71",Positions!$A$2:$A$14531,0)),"-")</f>
        <v>73</v>
      </c>
      <c r="F3" s="4" t="str">
        <f aca="false">IFERROR(INDEX(Positions!$E$2:$E$14531,MATCH($A3&amp;"|2",Positions!$A$2:$A$14531,0)),"-")</f>
        <v>G</v>
      </c>
      <c r="G3" s="4" t="str">
        <f aca="false">IFERROR(INDEX(Positions!$E$2:$E$14531,MATCH($A3&amp;"|71",Positions!$A$2:$A$14531,0)),"-")</f>
        <v>C</v>
      </c>
      <c r="H3" s="3" t="str">
        <f aca="false">F3&amp;"-"&amp;G3</f>
        <v>G-C</v>
      </c>
      <c r="I3" s="4" t="n">
        <f aca="false">(F3="G")+(G3="G")</f>
        <v>1</v>
      </c>
      <c r="J3" s="4" t="n">
        <f aca="false">(F3="C")+(G3="C")</f>
        <v>1</v>
      </c>
      <c r="K3" s="3" t="n">
        <f aca="false">I3+J3</f>
        <v>2</v>
      </c>
    </row>
    <row r="4" customFormat="false" ht="15" hidden="false" customHeight="false" outlineLevel="0" collapsed="false">
      <c r="A4" s="4" t="s">
        <v>37</v>
      </c>
      <c r="B4" s="4" t="s">
        <v>768</v>
      </c>
      <c r="C4" s="4" t="s">
        <v>884</v>
      </c>
      <c r="D4" s="4" t="n">
        <f aca="false">IFERROR(INDEX(Positions!$D$2:$D$14531,MATCH($A4&amp;"|3",Positions!$A$2:$A$14531,0)),"-")</f>
        <v>3</v>
      </c>
      <c r="E4" s="4" t="n">
        <f aca="false">IFERROR(INDEX(Positions!$D$2:$D$14531,MATCH($A4&amp;"|70",Positions!$A$2:$A$14531,0)),"-")</f>
        <v>72</v>
      </c>
      <c r="F4" s="4" t="str">
        <f aca="false">IFERROR(INDEX(Positions!$E$2:$E$14531,MATCH($A4&amp;"|3",Positions!$A$2:$A$14531,0)),"-")</f>
        <v>G</v>
      </c>
      <c r="G4" s="4" t="str">
        <f aca="false">IFERROR(INDEX(Positions!$E$2:$E$14531,MATCH($A4&amp;"|70",Positions!$A$2:$A$14531,0)),"-")</f>
        <v>C</v>
      </c>
      <c r="H4" s="3" t="str">
        <f aca="false">F4&amp;"-"&amp;G4</f>
        <v>G-C</v>
      </c>
      <c r="I4" s="4" t="n">
        <f aca="false">(F4="G")+(G4="G")</f>
        <v>1</v>
      </c>
      <c r="J4" s="4" t="n">
        <f aca="false">(F4="C")+(G4="C")</f>
        <v>1</v>
      </c>
      <c r="K4" s="3" t="n">
        <f aca="false">I4+J4</f>
        <v>2</v>
      </c>
    </row>
    <row r="5" customFormat="false" ht="15" hidden="false" customHeight="false" outlineLevel="0" collapsed="false">
      <c r="A5" s="4" t="s">
        <v>37</v>
      </c>
      <c r="B5" s="4" t="s">
        <v>768</v>
      </c>
      <c r="C5" s="4" t="s">
        <v>885</v>
      </c>
      <c r="D5" s="4" t="n">
        <f aca="false">IFERROR(INDEX(Positions!$D$2:$D$14531,MATCH($A5&amp;"|4",Positions!$A$2:$A$14531,0)),"-")</f>
        <v>4</v>
      </c>
      <c r="E5" s="4" t="n">
        <f aca="false">IFERROR(INDEX(Positions!$D$2:$D$14531,MATCH($A5&amp;"|69",Positions!$A$2:$A$14531,0)),"-")</f>
        <v>71</v>
      </c>
      <c r="F5" s="4" t="str">
        <f aca="false">IFERROR(INDEX(Positions!$E$2:$E$14531,MATCH($A5&amp;"|4",Positions!$A$2:$A$14531,0)),"-")</f>
        <v>C</v>
      </c>
      <c r="G5" s="4" t="str">
        <f aca="false">IFERROR(INDEX(Positions!$E$2:$E$14531,MATCH($A5&amp;"|69",Positions!$A$2:$A$14531,0)),"-")</f>
        <v>G</v>
      </c>
      <c r="H5" s="3" t="str">
        <f aca="false">F5&amp;"-"&amp;G5</f>
        <v>C-G</v>
      </c>
      <c r="I5" s="4" t="n">
        <f aca="false">(F5="G")+(G5="G")</f>
        <v>1</v>
      </c>
      <c r="J5" s="4" t="n">
        <f aca="false">(F5="C")+(G5="C")</f>
        <v>1</v>
      </c>
      <c r="K5" s="3" t="n">
        <f aca="false">I5+J5</f>
        <v>2</v>
      </c>
    </row>
    <row r="6" customFormat="false" ht="15" hidden="false" customHeight="false" outlineLevel="0" collapsed="false">
      <c r="A6" s="4" t="s">
        <v>37</v>
      </c>
      <c r="B6" s="4" t="s">
        <v>768</v>
      </c>
      <c r="C6" s="4" t="s">
        <v>542</v>
      </c>
      <c r="D6" s="4" t="n">
        <f aca="false">IFERROR(INDEX(Positions!$D$2:$D$14531,MATCH($A6&amp;"|5",Positions!$A$2:$A$14531,0)),"-")</f>
        <v>5</v>
      </c>
      <c r="E6" s="4" t="n">
        <f aca="false">IFERROR(INDEX(Positions!$D$2:$D$14531,MATCH($A6&amp;"|68",Positions!$A$2:$A$14531,0)),"-")</f>
        <v>70</v>
      </c>
      <c r="F6" s="4" t="str">
        <f aca="false">IFERROR(INDEX(Positions!$E$2:$E$14531,MATCH($A6&amp;"|5",Positions!$A$2:$A$14531,0)),"-")</f>
        <v>C</v>
      </c>
      <c r="G6" s="4" t="str">
        <f aca="false">IFERROR(INDEX(Positions!$E$2:$E$14531,MATCH($A6&amp;"|68",Positions!$A$2:$A$14531,0)),"-")</f>
        <v>G</v>
      </c>
      <c r="H6" s="3" t="str">
        <f aca="false">F6&amp;"-"&amp;G6</f>
        <v>C-G</v>
      </c>
      <c r="I6" s="4" t="n">
        <f aca="false">(F6="G")+(G6="G")</f>
        <v>1</v>
      </c>
      <c r="J6" s="4" t="n">
        <f aca="false">(F6="C")+(G6="C")</f>
        <v>1</v>
      </c>
      <c r="K6" s="3" t="n">
        <f aca="false">I6+J6</f>
        <v>2</v>
      </c>
    </row>
    <row r="7" customFormat="false" ht="15" hidden="false" customHeight="false" outlineLevel="0" collapsed="false">
      <c r="A7" s="4" t="s">
        <v>37</v>
      </c>
      <c r="B7" s="4" t="s">
        <v>768</v>
      </c>
      <c r="C7" s="4" t="s">
        <v>561</v>
      </c>
      <c r="D7" s="4" t="n">
        <f aca="false">IFERROR(INDEX(Positions!$D$2:$D$14531,MATCH($A7&amp;"|6",Positions!$A$2:$A$14531,0)),"-")</f>
        <v>6</v>
      </c>
      <c r="E7" s="4" t="n">
        <f aca="false">IFERROR(INDEX(Positions!$D$2:$D$14531,MATCH($A7&amp;"|67",Positions!$A$2:$A$14531,0)),"-")</f>
        <v>69</v>
      </c>
      <c r="F7" s="4" t="str">
        <f aca="false">IFERROR(INDEX(Positions!$E$2:$E$14531,MATCH($A7&amp;"|6",Positions!$A$2:$A$14531,0)),"-")</f>
        <v>C</v>
      </c>
      <c r="G7" s="4" t="str">
        <f aca="false">IFERROR(INDEX(Positions!$E$2:$E$14531,MATCH($A7&amp;"|67",Positions!$A$2:$A$14531,0)),"-")</f>
        <v>G</v>
      </c>
      <c r="H7" s="3" t="str">
        <f aca="false">F7&amp;"-"&amp;G7</f>
        <v>C-G</v>
      </c>
      <c r="I7" s="4" t="n">
        <f aca="false">(F7="G")+(G7="G")</f>
        <v>1</v>
      </c>
      <c r="J7" s="4" t="n">
        <f aca="false">(F7="C")+(G7="C")</f>
        <v>1</v>
      </c>
      <c r="K7" s="3" t="n">
        <f aca="false">I7+J7</f>
        <v>2</v>
      </c>
    </row>
    <row r="8" customFormat="false" ht="15" hidden="false" customHeight="false" outlineLevel="0" collapsed="false">
      <c r="A8" s="4" t="s">
        <v>37</v>
      </c>
      <c r="B8" s="4" t="s">
        <v>768</v>
      </c>
      <c r="C8" s="4" t="s">
        <v>886</v>
      </c>
      <c r="D8" s="4" t="n">
        <f aca="false">IFERROR(INDEX(Positions!$D$2:$D$14531,MATCH($A8&amp;"|7",Positions!$A$2:$A$14531,0)),"-")</f>
        <v>7</v>
      </c>
      <c r="E8" s="4" t="n">
        <f aca="false">IFERROR(INDEX(Positions!$D$2:$D$14531,MATCH($A8&amp;"|66",Positions!$A$2:$A$14531,0)),"-")</f>
        <v>68</v>
      </c>
      <c r="F8" s="4" t="str">
        <f aca="false">IFERROR(INDEX(Positions!$E$2:$E$14531,MATCH($A8&amp;"|7",Positions!$A$2:$A$14531,0)),"-")</f>
        <v>G</v>
      </c>
      <c r="G8" s="4" t="str">
        <f aca="false">IFERROR(INDEX(Positions!$E$2:$E$14531,MATCH($A8&amp;"|66",Positions!$A$2:$A$14531,0)),"-")</f>
        <v>C</v>
      </c>
      <c r="H8" s="3" t="str">
        <f aca="false">F8&amp;"-"&amp;G8</f>
        <v>G-C</v>
      </c>
      <c r="I8" s="4" t="n">
        <f aca="false">(F8="G")+(G8="G")</f>
        <v>1</v>
      </c>
      <c r="J8" s="4" t="n">
        <f aca="false">(F8="C")+(G8="C")</f>
        <v>1</v>
      </c>
      <c r="K8" s="3" t="n">
        <f aca="false">I8+J8</f>
        <v>2</v>
      </c>
    </row>
    <row r="9" customFormat="false" ht="15" hidden="false" customHeight="false" outlineLevel="0" collapsed="false">
      <c r="A9" s="4" t="s">
        <v>37</v>
      </c>
      <c r="B9" s="4" t="s">
        <v>783</v>
      </c>
      <c r="C9" s="4" t="s">
        <v>887</v>
      </c>
      <c r="D9" s="4" t="n">
        <f aca="false">IFERROR(INDEX(Positions!$D$2:$D$14531,MATCH($A9&amp;"|10",Positions!$A$2:$A$14531,0)),"-")</f>
        <v>10</v>
      </c>
      <c r="E9" s="4" t="n">
        <f aca="false">IFERROR(INDEX(Positions!$D$2:$D$14531,MATCH($A9&amp;"|25",Positions!$A$2:$A$14531,0)),"-")</f>
        <v>27</v>
      </c>
      <c r="F9" s="4" t="str">
        <f aca="false">IFERROR(INDEX(Positions!$E$2:$E$14531,MATCH($A9&amp;"|10",Positions!$A$2:$A$14531,0)),"-")</f>
        <v>G</v>
      </c>
      <c r="G9" s="4" t="str">
        <f aca="false">IFERROR(INDEX(Positions!$E$2:$E$14531,MATCH($A9&amp;"|25",Positions!$A$2:$A$14531,0)),"-")</f>
        <v>C</v>
      </c>
      <c r="H9" s="3" t="str">
        <f aca="false">F9&amp;"-"&amp;G9</f>
        <v>G-C</v>
      </c>
      <c r="I9" s="4" t="n">
        <f aca="false">(F9="G")+(G9="G")</f>
        <v>1</v>
      </c>
      <c r="J9" s="4" t="n">
        <f aca="false">(F9="C")+(G9="C")</f>
        <v>1</v>
      </c>
      <c r="K9" s="3" t="n">
        <f aca="false">I9+J9</f>
        <v>2</v>
      </c>
    </row>
    <row r="10" customFormat="false" ht="15" hidden="false" customHeight="false" outlineLevel="0" collapsed="false">
      <c r="A10" s="4" t="s">
        <v>37</v>
      </c>
      <c r="B10" s="4" t="s">
        <v>783</v>
      </c>
      <c r="C10" s="4" t="s">
        <v>888</v>
      </c>
      <c r="D10" s="4" t="n">
        <f aca="false">IFERROR(INDEX(Positions!$D$2:$D$14531,MATCH($A10&amp;"|11",Positions!$A$2:$A$14531,0)),"-")</f>
        <v>11</v>
      </c>
      <c r="E10" s="4" t="n">
        <f aca="false">IFERROR(INDEX(Positions!$D$2:$D$14531,MATCH($A10&amp;"|24",Positions!$A$2:$A$14531,0)),"-")</f>
        <v>26</v>
      </c>
      <c r="F10" s="4" t="str">
        <f aca="false">IFERROR(INDEX(Positions!$E$2:$E$14531,MATCH($A10&amp;"|11",Positions!$A$2:$A$14531,0)),"-")</f>
        <v>C</v>
      </c>
      <c r="G10" s="4" t="str">
        <f aca="false">IFERROR(INDEX(Positions!$E$2:$E$14531,MATCH($A10&amp;"|24",Positions!$A$2:$A$14531,0)),"-")</f>
        <v>G</v>
      </c>
      <c r="H10" s="3" t="str">
        <f aca="false">F10&amp;"-"&amp;G10</f>
        <v>C-G</v>
      </c>
      <c r="I10" s="4" t="n">
        <f aca="false">(F10="G")+(G10="G")</f>
        <v>1</v>
      </c>
      <c r="J10" s="4" t="n">
        <f aca="false">(F10="C")+(G10="C")</f>
        <v>1</v>
      </c>
      <c r="K10" s="3" t="n">
        <f aca="false">I10+J10</f>
        <v>2</v>
      </c>
    </row>
    <row r="11" customFormat="false" ht="15" hidden="false" customHeight="false" outlineLevel="0" collapsed="false">
      <c r="A11" s="4" t="s">
        <v>37</v>
      </c>
      <c r="B11" s="4" t="s">
        <v>783</v>
      </c>
      <c r="C11" s="4" t="s">
        <v>479</v>
      </c>
      <c r="D11" s="4" t="n">
        <f aca="false">IFERROR(INDEX(Positions!$D$2:$D$14531,MATCH($A11&amp;"|12",Positions!$A$2:$A$14531,0)),"-")</f>
        <v>12</v>
      </c>
      <c r="E11" s="4" t="n">
        <f aca="false">IFERROR(INDEX(Positions!$D$2:$D$14531,MATCH($A11&amp;"|23",Positions!$A$2:$A$14531,0)),"-")</f>
        <v>25</v>
      </c>
      <c r="F11" s="4" t="str">
        <f aca="false">IFERROR(INDEX(Positions!$E$2:$E$14531,MATCH($A11&amp;"|12",Positions!$A$2:$A$14531,0)),"-")</f>
        <v>U</v>
      </c>
      <c r="G11" s="4" t="str">
        <f aca="false">IFERROR(INDEX(Positions!$E$2:$E$14531,MATCH($A11&amp;"|23",Positions!$A$2:$A$14531,0)),"-")</f>
        <v>A</v>
      </c>
      <c r="H11" s="3" t="str">
        <f aca="false">F11&amp;"-"&amp;G11</f>
        <v>U-A</v>
      </c>
      <c r="I11" s="4" t="n">
        <f aca="false">(F11="G")+(G11="G")</f>
        <v>0</v>
      </c>
      <c r="J11" s="4" t="n">
        <f aca="false">(F11="C")+(G11="C")</f>
        <v>0</v>
      </c>
      <c r="K11" s="3" t="n">
        <f aca="false">I11+J11</f>
        <v>0</v>
      </c>
    </row>
    <row r="12" customFormat="false" ht="15" hidden="false" customHeight="false" outlineLevel="0" collapsed="false">
      <c r="A12" s="4" t="s">
        <v>37</v>
      </c>
      <c r="B12" s="4" t="s">
        <v>783</v>
      </c>
      <c r="C12" s="4" t="s">
        <v>267</v>
      </c>
      <c r="D12" s="4" t="n">
        <f aca="false">IFERROR(INDEX(Positions!$D$2:$D$14531,MATCH($A12&amp;"|13",Positions!$A$2:$A$14531,0)),"-")</f>
        <v>13</v>
      </c>
      <c r="E12" s="4" t="n">
        <f aca="false">IFERROR(INDEX(Positions!$D$2:$D$14531,MATCH($A12&amp;"|22",Positions!$A$2:$A$14531,0)),"-")</f>
        <v>24</v>
      </c>
      <c r="F12" s="4" t="str">
        <f aca="false">IFERROR(INDEX(Positions!$E$2:$E$14531,MATCH($A12&amp;"|13",Positions!$A$2:$A$14531,0)),"-")</f>
        <v>C</v>
      </c>
      <c r="G12" s="4" t="str">
        <f aca="false">IFERROR(INDEX(Positions!$E$2:$E$14531,MATCH($A12&amp;"|22",Positions!$A$2:$A$14531,0)),"-")</f>
        <v>G</v>
      </c>
      <c r="H12" s="3" t="str">
        <f aca="false">F12&amp;"-"&amp;G12</f>
        <v>C-G</v>
      </c>
      <c r="I12" s="4" t="n">
        <f aca="false">(F12="G")+(G12="G")</f>
        <v>1</v>
      </c>
      <c r="J12" s="4" t="n">
        <f aca="false">(F12="C")+(G12="C")</f>
        <v>1</v>
      </c>
      <c r="K12" s="3" t="n">
        <f aca="false">I12+J12</f>
        <v>2</v>
      </c>
    </row>
    <row r="13" customFormat="false" ht="15" hidden="false" customHeight="false" outlineLevel="0" collapsed="false">
      <c r="A13" s="4" t="s">
        <v>37</v>
      </c>
      <c r="B13" s="4" t="s">
        <v>805</v>
      </c>
      <c r="C13" s="4" t="s">
        <v>673</v>
      </c>
      <c r="D13" s="4" t="n">
        <f aca="false">IFERROR(INDEX(Positions!$D$2:$D$14531,MATCH($A13&amp;"|27",Positions!$A$2:$A$14531,0)),"-")</f>
        <v>29</v>
      </c>
      <c r="E13" s="4" t="n">
        <f aca="false">IFERROR(INDEX(Positions!$D$2:$D$14531,MATCH($A13&amp;"|43",Positions!$A$2:$A$14531,0)),"-")</f>
        <v>45</v>
      </c>
      <c r="F13" s="4" t="str">
        <f aca="false">IFERROR(INDEX(Positions!$E$2:$E$14531,MATCH($A13&amp;"|27",Positions!$A$2:$A$14531,0)),"-")</f>
        <v>C</v>
      </c>
      <c r="G13" s="4" t="str">
        <f aca="false">IFERROR(INDEX(Positions!$E$2:$E$14531,MATCH($A13&amp;"|43",Positions!$A$2:$A$14531,0)),"-")</f>
        <v>G</v>
      </c>
      <c r="H13" s="3" t="str">
        <f aca="false">F13&amp;"-"&amp;G13</f>
        <v>C-G</v>
      </c>
      <c r="I13" s="4" t="n">
        <f aca="false">(F13="G")+(G13="G")</f>
        <v>1</v>
      </c>
      <c r="J13" s="4" t="n">
        <f aca="false">(F13="C")+(G13="C")</f>
        <v>1</v>
      </c>
      <c r="K13" s="3" t="n">
        <f aca="false">I13+J13</f>
        <v>2</v>
      </c>
    </row>
    <row r="14" customFormat="false" ht="15" hidden="false" customHeight="false" outlineLevel="0" collapsed="false">
      <c r="A14" s="4" t="s">
        <v>37</v>
      </c>
      <c r="B14" s="4" t="s">
        <v>805</v>
      </c>
      <c r="C14" s="4" t="s">
        <v>889</v>
      </c>
      <c r="D14" s="4" t="n">
        <f aca="false">IFERROR(INDEX(Positions!$D$2:$D$14531,MATCH($A14&amp;"|28",Positions!$A$2:$A$14531,0)),"-")</f>
        <v>30</v>
      </c>
      <c r="E14" s="4" t="n">
        <f aca="false">IFERROR(INDEX(Positions!$D$2:$D$14531,MATCH($A14&amp;"|42",Positions!$A$2:$A$14531,0)),"-")</f>
        <v>44</v>
      </c>
      <c r="F14" s="4" t="str">
        <f aca="false">IFERROR(INDEX(Positions!$E$2:$E$14531,MATCH($A14&amp;"|28",Positions!$A$2:$A$14531,0)),"-")</f>
        <v>C</v>
      </c>
      <c r="G14" s="4" t="str">
        <f aca="false">IFERROR(INDEX(Positions!$E$2:$E$14531,MATCH($A14&amp;"|42",Positions!$A$2:$A$14531,0)),"-")</f>
        <v>G</v>
      </c>
      <c r="H14" s="3" t="str">
        <f aca="false">F14&amp;"-"&amp;G14</f>
        <v>C-G</v>
      </c>
      <c r="I14" s="4" t="n">
        <f aca="false">(F14="G")+(G14="G")</f>
        <v>1</v>
      </c>
      <c r="J14" s="4" t="n">
        <f aca="false">(F14="C")+(G14="C")</f>
        <v>1</v>
      </c>
      <c r="K14" s="3" t="n">
        <f aca="false">I14+J14</f>
        <v>2</v>
      </c>
    </row>
    <row r="15" customFormat="false" ht="15" hidden="false" customHeight="false" outlineLevel="0" collapsed="false">
      <c r="A15" s="4" t="s">
        <v>37</v>
      </c>
      <c r="B15" s="4" t="s">
        <v>805</v>
      </c>
      <c r="C15" s="4" t="s">
        <v>890</v>
      </c>
      <c r="D15" s="4" t="n">
        <f aca="false">IFERROR(INDEX(Positions!$D$2:$D$14531,MATCH($A15&amp;"|29",Positions!$A$2:$A$14531,0)),"-")</f>
        <v>31</v>
      </c>
      <c r="E15" s="4" t="n">
        <f aca="false">IFERROR(INDEX(Positions!$D$2:$D$14531,MATCH($A15&amp;"|41",Positions!$A$2:$A$14531,0)),"-")</f>
        <v>43</v>
      </c>
      <c r="F15" s="4" t="str">
        <f aca="false">IFERROR(INDEX(Positions!$E$2:$E$14531,MATCH($A15&amp;"|29",Positions!$A$2:$A$14531,0)),"-")</f>
        <v>G</v>
      </c>
      <c r="G15" s="4" t="str">
        <f aca="false">IFERROR(INDEX(Positions!$E$2:$E$14531,MATCH($A15&amp;"|41",Positions!$A$2:$A$14531,0)),"-")</f>
        <v>C</v>
      </c>
      <c r="H15" s="3" t="str">
        <f aca="false">F15&amp;"-"&amp;G15</f>
        <v>G-C</v>
      </c>
      <c r="I15" s="4" t="n">
        <f aca="false">(F15="G")+(G15="G")</f>
        <v>1</v>
      </c>
      <c r="J15" s="4" t="n">
        <f aca="false">(F15="C")+(G15="C")</f>
        <v>1</v>
      </c>
      <c r="K15" s="3" t="n">
        <f aca="false">I15+J15</f>
        <v>2</v>
      </c>
    </row>
    <row r="16" customFormat="false" ht="15" hidden="false" customHeight="false" outlineLevel="0" collapsed="false">
      <c r="A16" s="4" t="s">
        <v>37</v>
      </c>
      <c r="B16" s="4" t="s">
        <v>805</v>
      </c>
      <c r="C16" s="4" t="s">
        <v>694</v>
      </c>
      <c r="D16" s="4" t="n">
        <f aca="false">IFERROR(INDEX(Positions!$D$2:$D$14531,MATCH($A16&amp;"|30",Positions!$A$2:$A$14531,0)),"-")</f>
        <v>32</v>
      </c>
      <c r="E16" s="4" t="n">
        <f aca="false">IFERROR(INDEX(Positions!$D$2:$D$14531,MATCH($A16&amp;"|40",Positions!$A$2:$A$14531,0)),"-")</f>
        <v>42</v>
      </c>
      <c r="F16" s="4" t="str">
        <f aca="false">IFERROR(INDEX(Positions!$E$2:$E$14531,MATCH($A16&amp;"|30",Positions!$A$2:$A$14531,0)),"-")</f>
        <v>G</v>
      </c>
      <c r="G16" s="4" t="str">
        <f aca="false">IFERROR(INDEX(Positions!$E$2:$E$14531,MATCH($A16&amp;"|40",Positions!$A$2:$A$14531,0)),"-")</f>
        <v>C</v>
      </c>
      <c r="H16" s="3" t="str">
        <f aca="false">F16&amp;"-"&amp;G16</f>
        <v>G-C</v>
      </c>
      <c r="I16" s="4" t="n">
        <f aca="false">(F16="G")+(G16="G")</f>
        <v>1</v>
      </c>
      <c r="J16" s="4" t="n">
        <f aca="false">(F16="C")+(G16="C")</f>
        <v>1</v>
      </c>
      <c r="K16" s="3" t="n">
        <f aca="false">I16+J16</f>
        <v>2</v>
      </c>
    </row>
    <row r="17" customFormat="false" ht="15" hidden="false" customHeight="false" outlineLevel="0" collapsed="false">
      <c r="A17" s="4" t="s">
        <v>37</v>
      </c>
      <c r="B17" s="4" t="s">
        <v>805</v>
      </c>
      <c r="C17" s="4" t="s">
        <v>640</v>
      </c>
      <c r="D17" s="4" t="n">
        <f aca="false">IFERROR(INDEX(Positions!$D$2:$D$14531,MATCH($A17&amp;"|31",Positions!$A$2:$A$14531,0)),"-")</f>
        <v>33</v>
      </c>
      <c r="E17" s="4" t="n">
        <f aca="false">IFERROR(INDEX(Positions!$D$2:$D$14531,MATCH($A17&amp;"|39",Positions!$A$2:$A$14531,0)),"-")</f>
        <v>41</v>
      </c>
      <c r="F17" s="4" t="str">
        <f aca="false">IFERROR(INDEX(Positions!$E$2:$E$14531,MATCH($A17&amp;"|31",Positions!$A$2:$A$14531,0)),"-")</f>
        <v>C</v>
      </c>
      <c r="G17" s="4" t="str">
        <f aca="false">IFERROR(INDEX(Positions!$E$2:$E$14531,MATCH($A17&amp;"|39",Positions!$A$2:$A$14531,0)),"-")</f>
        <v>G</v>
      </c>
      <c r="H17" s="3" t="str">
        <f aca="false">F17&amp;"-"&amp;G17</f>
        <v>C-G</v>
      </c>
      <c r="I17" s="4" t="n">
        <f aca="false">(F17="G")+(G17="G")</f>
        <v>1</v>
      </c>
      <c r="J17" s="4" t="n">
        <f aca="false">(F17="C")+(G17="C")</f>
        <v>1</v>
      </c>
      <c r="K17" s="3" t="n">
        <f aca="false">I17+J17</f>
        <v>2</v>
      </c>
    </row>
    <row r="18" customFormat="false" ht="15" hidden="false" customHeight="false" outlineLevel="0" collapsed="false">
      <c r="A18" s="4" t="s">
        <v>37</v>
      </c>
      <c r="B18" s="4" t="s">
        <v>830</v>
      </c>
      <c r="C18" s="4" t="s">
        <v>367</v>
      </c>
      <c r="D18" s="4" t="n">
        <f aca="false">IFERROR(INDEX(Positions!$D$2:$D$14531,MATCH($A18&amp;"|49",Positions!$A$2:$A$14531,0)),"-")</f>
        <v>51</v>
      </c>
      <c r="E18" s="4" t="n">
        <f aca="false">IFERROR(INDEX(Positions!$D$2:$D$14531,MATCH($A18&amp;"|65",Positions!$A$2:$A$14531,0)),"-")</f>
        <v>67</v>
      </c>
      <c r="F18" s="4" t="str">
        <f aca="false">IFERROR(INDEX(Positions!$E$2:$E$14531,MATCH($A18&amp;"|49",Positions!$A$2:$A$14531,0)),"-")</f>
        <v>C</v>
      </c>
      <c r="G18" s="4" t="str">
        <f aca="false">IFERROR(INDEX(Positions!$E$2:$E$14531,MATCH($A18&amp;"|65",Positions!$A$2:$A$14531,0)),"-")</f>
        <v>G</v>
      </c>
      <c r="H18" s="3" t="str">
        <f aca="false">F18&amp;"-"&amp;G18</f>
        <v>C-G</v>
      </c>
      <c r="I18" s="4" t="n">
        <f aca="false">(F18="G")+(G18="G")</f>
        <v>1</v>
      </c>
      <c r="J18" s="4" t="n">
        <f aca="false">(F18="C")+(G18="C")</f>
        <v>1</v>
      </c>
      <c r="K18" s="3" t="n">
        <f aca="false">I18+J18</f>
        <v>2</v>
      </c>
    </row>
    <row r="19" customFormat="false" ht="15" hidden="false" customHeight="false" outlineLevel="0" collapsed="false">
      <c r="A19" s="4" t="s">
        <v>37</v>
      </c>
      <c r="B19" s="4" t="s">
        <v>830</v>
      </c>
      <c r="C19" s="4" t="s">
        <v>891</v>
      </c>
      <c r="D19" s="4" t="n">
        <f aca="false">IFERROR(INDEX(Positions!$D$2:$D$14531,MATCH($A19&amp;"|50",Positions!$A$2:$A$14531,0)),"-")</f>
        <v>52</v>
      </c>
      <c r="E19" s="4" t="n">
        <f aca="false">IFERROR(INDEX(Positions!$D$2:$D$14531,MATCH($A19&amp;"|64",Positions!$A$2:$A$14531,0)),"-")</f>
        <v>66</v>
      </c>
      <c r="F19" s="4" t="str">
        <f aca="false">IFERROR(INDEX(Positions!$E$2:$E$14531,MATCH($A19&amp;"|50",Positions!$A$2:$A$14531,0)),"-")</f>
        <v>C</v>
      </c>
      <c r="G19" s="4" t="str">
        <f aca="false">IFERROR(INDEX(Positions!$E$2:$E$14531,MATCH($A19&amp;"|64",Positions!$A$2:$A$14531,0)),"-")</f>
        <v>G</v>
      </c>
      <c r="H19" s="3" t="str">
        <f aca="false">F19&amp;"-"&amp;G19</f>
        <v>C-G</v>
      </c>
      <c r="I19" s="4" t="n">
        <f aca="false">(F19="G")+(G19="G")</f>
        <v>1</v>
      </c>
      <c r="J19" s="4" t="n">
        <f aca="false">(F19="C")+(G19="C")</f>
        <v>1</v>
      </c>
      <c r="K19" s="3" t="n">
        <f aca="false">I19+J19</f>
        <v>2</v>
      </c>
    </row>
    <row r="20" customFormat="false" ht="15" hidden="false" customHeight="false" outlineLevel="0" collapsed="false">
      <c r="A20" s="4" t="s">
        <v>37</v>
      </c>
      <c r="B20" s="4" t="s">
        <v>830</v>
      </c>
      <c r="C20" s="4" t="s">
        <v>689</v>
      </c>
      <c r="D20" s="4" t="n">
        <f aca="false">IFERROR(INDEX(Positions!$D$2:$D$14531,MATCH($A20&amp;"|51",Positions!$A$2:$A$14531,0)),"-")</f>
        <v>53</v>
      </c>
      <c r="E20" s="4" t="n">
        <f aca="false">IFERROR(INDEX(Positions!$D$2:$D$14531,MATCH($A20&amp;"|63",Positions!$A$2:$A$14531,0)),"-")</f>
        <v>65</v>
      </c>
      <c r="F20" s="4" t="str">
        <f aca="false">IFERROR(INDEX(Positions!$E$2:$E$14531,MATCH($A20&amp;"|51",Positions!$A$2:$A$14531,0)),"-")</f>
        <v>G</v>
      </c>
      <c r="G20" s="4" t="str">
        <f aca="false">IFERROR(INDEX(Positions!$E$2:$E$14531,MATCH($A20&amp;"|63",Positions!$A$2:$A$14531,0)),"-")</f>
        <v>C</v>
      </c>
      <c r="H20" s="3" t="str">
        <f aca="false">F20&amp;"-"&amp;G20</f>
        <v>G-C</v>
      </c>
      <c r="I20" s="4" t="n">
        <f aca="false">(F20="G")+(G20="G")</f>
        <v>1</v>
      </c>
      <c r="J20" s="4" t="n">
        <f aca="false">(F20="C")+(G20="C")</f>
        <v>1</v>
      </c>
      <c r="K20" s="3" t="n">
        <f aca="false">I20+J20</f>
        <v>2</v>
      </c>
    </row>
    <row r="21" customFormat="false" ht="15" hidden="false" customHeight="false" outlineLevel="0" collapsed="false">
      <c r="A21" s="4" t="s">
        <v>37</v>
      </c>
      <c r="B21" s="4" t="s">
        <v>830</v>
      </c>
      <c r="C21" s="4" t="s">
        <v>703</v>
      </c>
      <c r="D21" s="4" t="n">
        <f aca="false">IFERROR(INDEX(Positions!$D$2:$D$14531,MATCH($A21&amp;"|52",Positions!$A$2:$A$14531,0)),"-")</f>
        <v>54</v>
      </c>
      <c r="E21" s="4" t="n">
        <f aca="false">IFERROR(INDEX(Positions!$D$2:$D$14531,MATCH($A21&amp;"|62",Positions!$A$2:$A$14531,0)),"-")</f>
        <v>64</v>
      </c>
      <c r="F21" s="4" t="str">
        <f aca="false">IFERROR(INDEX(Positions!$E$2:$E$14531,MATCH($A21&amp;"|52",Positions!$A$2:$A$14531,0)),"-")</f>
        <v>G</v>
      </c>
      <c r="G21" s="4" t="str">
        <f aca="false">IFERROR(INDEX(Positions!$E$2:$E$14531,MATCH($A21&amp;"|62",Positions!$A$2:$A$14531,0)),"-")</f>
        <v>C</v>
      </c>
      <c r="H21" s="3" t="str">
        <f aca="false">F21&amp;"-"&amp;G21</f>
        <v>G-C</v>
      </c>
      <c r="I21" s="4" t="n">
        <f aca="false">(F21="G")+(G21="G")</f>
        <v>1</v>
      </c>
      <c r="J21" s="4" t="n">
        <f aca="false">(F21="C")+(G21="C")</f>
        <v>1</v>
      </c>
      <c r="K21" s="3" t="n">
        <f aca="false">I21+J21</f>
        <v>2</v>
      </c>
    </row>
    <row r="22" customFormat="false" ht="15" hidden="false" customHeight="false" outlineLevel="0" collapsed="false">
      <c r="A22" s="4" t="s">
        <v>37</v>
      </c>
      <c r="B22" s="4" t="s">
        <v>830</v>
      </c>
      <c r="C22" s="4" t="s">
        <v>892</v>
      </c>
      <c r="D22" s="4" t="n">
        <f aca="false">IFERROR(INDEX(Positions!$D$2:$D$14531,MATCH($A22&amp;"|53",Positions!$A$2:$A$14531,0)),"-")</f>
        <v>55</v>
      </c>
      <c r="E22" s="4" t="n">
        <f aca="false">IFERROR(INDEX(Positions!$D$2:$D$14531,MATCH($A22&amp;"|61",Positions!$A$2:$A$14531,0)),"-")</f>
        <v>63</v>
      </c>
      <c r="F22" s="4" t="str">
        <f aca="false">IFERROR(INDEX(Positions!$E$2:$E$14531,MATCH($A22&amp;"|53",Positions!$A$2:$A$14531,0)),"-")</f>
        <v>G</v>
      </c>
      <c r="G22" s="4" t="str">
        <f aca="false">IFERROR(INDEX(Positions!$E$2:$E$14531,MATCH($A22&amp;"|61",Positions!$A$2:$A$14531,0)),"-")</f>
        <v>C</v>
      </c>
      <c r="H22" s="3" t="str">
        <f aca="false">F22&amp;"-"&amp;G22</f>
        <v>G-C</v>
      </c>
      <c r="I22" s="4" t="n">
        <f aca="false">(F22="G")+(G22="G")</f>
        <v>1</v>
      </c>
      <c r="J22" s="4" t="n">
        <f aca="false">(F22="C")+(G22="C")</f>
        <v>1</v>
      </c>
      <c r="K22" s="3" t="n">
        <f aca="false">I22+J22</f>
        <v>2</v>
      </c>
    </row>
    <row r="23" customFormat="false" ht="15" hidden="false" customHeight="false" outlineLevel="0" collapsed="false">
      <c r="A23" s="24" t="s">
        <v>37</v>
      </c>
      <c r="B23" s="24" t="s">
        <v>893</v>
      </c>
      <c r="C23" s="24" t="s">
        <v>894</v>
      </c>
      <c r="D23" s="24" t="n">
        <f aca="false">IFERROR(INDEX(Positions!$D$2:$D$14531,MATCH($A23&amp;"|8",Positions!$A$2:$A$14531,0)),"-")</f>
        <v>8</v>
      </c>
      <c r="E23" s="24" t="n">
        <f aca="false">IFERROR(INDEX(Positions!$D$2:$D$14531,MATCH($A23&amp;"|14",Positions!$A$2:$A$14531,0)),"-")</f>
        <v>14</v>
      </c>
      <c r="F23" s="24" t="str">
        <f aca="false">IFERROR(INDEX(Positions!$E$2:$E$14531,MATCH($A23&amp;"|8",Positions!$A$2:$A$14531,0)),"-")</f>
        <v>U</v>
      </c>
      <c r="G23" s="24" t="str">
        <f aca="false">IFERROR(INDEX(Positions!$E$2:$E$14531,MATCH($A23&amp;"|14",Positions!$A$2:$A$14531,0)),"-")</f>
        <v>A</v>
      </c>
      <c r="H23" s="25" t="str">
        <f aca="false">F23&amp;"-"&amp;G23</f>
        <v>U-A</v>
      </c>
      <c r="I23" s="24" t="n">
        <f aca="false">(F23="G")+(G23="G")</f>
        <v>0</v>
      </c>
      <c r="J23" s="24" t="n">
        <f aca="false">(F23="C")+(G23="C")</f>
        <v>0</v>
      </c>
      <c r="K23" s="25" t="n">
        <f aca="false">I23+J23</f>
        <v>0</v>
      </c>
    </row>
    <row r="24" customFormat="false" ht="15" hidden="false" customHeight="false" outlineLevel="0" collapsed="false">
      <c r="A24" s="24" t="s">
        <v>37</v>
      </c>
      <c r="B24" s="24" t="s">
        <v>893</v>
      </c>
      <c r="C24" s="24" t="s">
        <v>895</v>
      </c>
      <c r="D24" s="24" t="n">
        <f aca="false">IFERROR(INDEX(Positions!$D$2:$D$14531,MATCH($A24&amp;"|15",Positions!$A$2:$A$14531,0)),"-")</f>
        <v>15</v>
      </c>
      <c r="E24" s="24" t="n">
        <f aca="false">IFERROR(INDEX(Positions!$D$2:$D$14531,MATCH($A24&amp;"|48",Positions!$A$2:$A$14531,0)),"-")</f>
        <v>50</v>
      </c>
      <c r="F24" s="24" t="str">
        <f aca="false">IFERROR(INDEX(Positions!$E$2:$E$14531,MATCH($A24&amp;"|15",Positions!$A$2:$A$14531,0)),"-")</f>
        <v>G</v>
      </c>
      <c r="G24" s="24" t="str">
        <f aca="false">IFERROR(INDEX(Positions!$E$2:$E$14531,MATCH($A24&amp;"|48",Positions!$A$2:$A$14531,0)),"-")</f>
        <v>G</v>
      </c>
      <c r="H24" s="25" t="str">
        <f aca="false">F24&amp;"-"&amp;G24</f>
        <v>G-G</v>
      </c>
      <c r="I24" s="24" t="n">
        <f aca="false">(F24="G")+(G24="G")</f>
        <v>2</v>
      </c>
      <c r="J24" s="24" t="n">
        <f aca="false">(F24="C")+(G24="C")</f>
        <v>0</v>
      </c>
      <c r="K24" s="25" t="n">
        <f aca="false">I24+J24</f>
        <v>2</v>
      </c>
    </row>
    <row r="25" customFormat="false" ht="15" hidden="false" customHeight="false" outlineLevel="0" collapsed="false">
      <c r="A25" s="24" t="s">
        <v>37</v>
      </c>
      <c r="B25" s="24" t="s">
        <v>893</v>
      </c>
      <c r="C25" s="24" t="s">
        <v>896</v>
      </c>
      <c r="D25" s="24" t="n">
        <f aca="false">IFERROR(INDEX(Positions!$D$2:$D$14531,MATCH($A25&amp;"|18",Positions!$A$2:$A$14531,0)),"-")</f>
        <v>19</v>
      </c>
      <c r="E25" s="24" t="n">
        <f aca="false">IFERROR(INDEX(Positions!$D$2:$D$14531,MATCH($A25&amp;"|55",Positions!$A$2:$A$14531,0)),"-")</f>
        <v>57</v>
      </c>
      <c r="F25" s="24" t="str">
        <f aca="false">IFERROR(INDEX(Positions!$E$2:$E$14531,MATCH($A25&amp;"|18",Positions!$A$2:$A$14531,0)),"-")</f>
        <v>G</v>
      </c>
      <c r="G25" s="24" t="str">
        <f aca="false">IFERROR(INDEX(Positions!$E$2:$E$14531,MATCH($A25&amp;"|55",Positions!$A$2:$A$14531,0)),"-")</f>
        <v>U</v>
      </c>
      <c r="H25" s="25" t="str">
        <f aca="false">F25&amp;"-"&amp;G25</f>
        <v>G-U</v>
      </c>
      <c r="I25" s="24" t="n">
        <f aca="false">(F25="G")+(G25="G")</f>
        <v>1</v>
      </c>
      <c r="J25" s="24" t="n">
        <f aca="false">(F25="C")+(G25="C")</f>
        <v>0</v>
      </c>
      <c r="K25" s="25" t="n">
        <f aca="false">I25+J25</f>
        <v>1</v>
      </c>
    </row>
    <row r="26" customFormat="false" ht="15" hidden="false" customHeight="false" outlineLevel="0" collapsed="false">
      <c r="A26" s="24" t="s">
        <v>37</v>
      </c>
      <c r="B26" s="24" t="s">
        <v>893</v>
      </c>
      <c r="C26" s="24" t="s">
        <v>897</v>
      </c>
      <c r="D26" s="24" t="n">
        <f aca="false">IFERROR(INDEX(Positions!$D$2:$D$14531,MATCH($A26&amp;"|19",Positions!$A$2:$A$14531,0)),"-")</f>
        <v>20</v>
      </c>
      <c r="E26" s="24" t="n">
        <f aca="false">IFERROR(INDEX(Positions!$D$2:$D$14531,MATCH($A26&amp;"|56",Positions!$A$2:$A$14531,0)),"-")</f>
        <v>58</v>
      </c>
      <c r="F26" s="24" t="str">
        <f aca="false">IFERROR(INDEX(Positions!$E$2:$E$14531,MATCH($A26&amp;"|19",Positions!$A$2:$A$14531,0)),"-")</f>
        <v>G</v>
      </c>
      <c r="G26" s="24" t="str">
        <f aca="false">IFERROR(INDEX(Positions!$E$2:$E$14531,MATCH($A26&amp;"|56",Positions!$A$2:$A$14531,0)),"-")</f>
        <v>C</v>
      </c>
      <c r="H26" s="25" t="str">
        <f aca="false">F26&amp;"-"&amp;G26</f>
        <v>G-C</v>
      </c>
      <c r="I26" s="24" t="n">
        <f aca="false">(F26="G")+(G26="G")</f>
        <v>1</v>
      </c>
      <c r="J26" s="24" t="n">
        <f aca="false">(F26="C")+(G26="C")</f>
        <v>1</v>
      </c>
      <c r="K26" s="25" t="n">
        <f aca="false">I26+J26</f>
        <v>2</v>
      </c>
    </row>
    <row r="27" customFormat="false" ht="15" hidden="false" customHeight="false" outlineLevel="0" collapsed="false">
      <c r="A27" s="24" t="s">
        <v>37</v>
      </c>
      <c r="B27" s="24" t="s">
        <v>893</v>
      </c>
      <c r="C27" s="24" t="s">
        <v>898</v>
      </c>
      <c r="D27" s="24" t="n">
        <f aca="false">IFERROR(INDEX(Positions!$D$2:$D$14531,MATCH($A27&amp;"|26",Positions!$A$2:$A$14531,0)),"-")</f>
        <v>28</v>
      </c>
      <c r="E27" s="24" t="n">
        <f aca="false">IFERROR(INDEX(Positions!$D$2:$D$14531,MATCH($A27&amp;"|44",Positions!$A$2:$A$14531,0)),"-")</f>
        <v>46</v>
      </c>
      <c r="F27" s="24" t="str">
        <f aca="false">IFERROR(INDEX(Positions!$E$2:$E$14531,MATCH($A27&amp;"|26",Positions!$A$2:$A$14531,0)),"-")</f>
        <v>G</v>
      </c>
      <c r="G27" s="24" t="str">
        <f aca="false">IFERROR(INDEX(Positions!$E$2:$E$14531,MATCH($A27&amp;"|44",Positions!$A$2:$A$14531,0)),"-")</f>
        <v>U</v>
      </c>
      <c r="H27" s="25" t="str">
        <f aca="false">F27&amp;"-"&amp;G27</f>
        <v>G-U</v>
      </c>
      <c r="I27" s="24" t="n">
        <f aca="false">(F27="G")+(G27="G")</f>
        <v>1</v>
      </c>
      <c r="J27" s="24" t="n">
        <f aca="false">(F27="C")+(G27="C")</f>
        <v>0</v>
      </c>
      <c r="K27" s="25" t="n">
        <f aca="false">I27+J27</f>
        <v>1</v>
      </c>
    </row>
    <row r="28" customFormat="false" ht="15" hidden="false" customHeight="false" outlineLevel="0" collapsed="false">
      <c r="A28" s="24" t="s">
        <v>37</v>
      </c>
      <c r="B28" s="24" t="s">
        <v>893</v>
      </c>
      <c r="C28" s="24" t="s">
        <v>899</v>
      </c>
      <c r="D28" s="24" t="n">
        <f aca="false">IFERROR(INDEX(Positions!$D$2:$D$14531,MATCH($A28&amp;"|32",Positions!$A$2:$A$14531,0)),"-")</f>
        <v>34</v>
      </c>
      <c r="E28" s="24" t="n">
        <f aca="false">IFERROR(INDEX(Positions!$D$2:$D$14531,MATCH($A28&amp;"|38",Positions!$A$2:$A$14531,0)),"-")</f>
        <v>40</v>
      </c>
      <c r="F28" s="24" t="str">
        <f aca="false">IFERROR(INDEX(Positions!$E$2:$E$14531,MATCH($A28&amp;"|32",Positions!$A$2:$A$14531,0)),"-")</f>
        <v>C</v>
      </c>
      <c r="G28" s="24" t="str">
        <f aca="false">IFERROR(INDEX(Positions!$E$2:$E$14531,MATCH($A28&amp;"|38",Positions!$A$2:$A$14531,0)),"-")</f>
        <v>A</v>
      </c>
      <c r="H28" s="25" t="str">
        <f aca="false">F28&amp;"-"&amp;G28</f>
        <v>C-A</v>
      </c>
      <c r="I28" s="24" t="n">
        <f aca="false">(F28="G")+(G28="G")</f>
        <v>0</v>
      </c>
      <c r="J28" s="24" t="n">
        <f aca="false">(F28="C")+(G28="C")</f>
        <v>1</v>
      </c>
      <c r="K28" s="25" t="n">
        <f aca="false">I28+J28</f>
        <v>1</v>
      </c>
    </row>
    <row r="29" customFormat="false" ht="15" hidden="false" customHeight="false" outlineLevel="0" collapsed="false">
      <c r="A29" s="24" t="s">
        <v>37</v>
      </c>
      <c r="B29" s="24" t="s">
        <v>893</v>
      </c>
      <c r="C29" s="24" t="s">
        <v>900</v>
      </c>
      <c r="D29" s="24" t="n">
        <f aca="false">IFERROR(INDEX(Positions!$D$2:$D$14531,MATCH($A29&amp;"|54",Positions!$A$2:$A$14531,0)),"-")</f>
        <v>56</v>
      </c>
      <c r="E29" s="24" t="n">
        <f aca="false">IFERROR(INDEX(Positions!$D$2:$D$14531,MATCH($A29&amp;"|58",Positions!$A$2:$A$14531,0)),"-")</f>
        <v>60</v>
      </c>
      <c r="F29" s="24" t="str">
        <f aca="false">IFERROR(INDEX(Positions!$E$2:$E$14531,MATCH($A29&amp;"|54",Positions!$A$2:$A$14531,0)),"-")</f>
        <v>U</v>
      </c>
      <c r="G29" s="24" t="str">
        <f aca="false">IFERROR(INDEX(Positions!$E$2:$E$14531,MATCH($A29&amp;"|58",Positions!$A$2:$A$14531,0)),"-")</f>
        <v>A</v>
      </c>
      <c r="H29" s="25" t="str">
        <f aca="false">F29&amp;"-"&amp;G29</f>
        <v>U-A</v>
      </c>
      <c r="I29" s="24" t="n">
        <f aca="false">(F29="G")+(G29="G")</f>
        <v>0</v>
      </c>
      <c r="J29" s="24" t="n">
        <f aca="false">(F29="C")+(G29="C")</f>
        <v>0</v>
      </c>
      <c r="K29" s="25" t="n">
        <f aca="false">I29+J29</f>
        <v>0</v>
      </c>
    </row>
    <row r="30" customFormat="false" ht="15" hidden="false" customHeight="false" outlineLevel="0" collapsed="false">
      <c r="A30" s="4" t="s">
        <v>38</v>
      </c>
      <c r="B30" s="4" t="s">
        <v>768</v>
      </c>
      <c r="C30" s="4" t="s">
        <v>882</v>
      </c>
      <c r="D30" s="4" t="n">
        <f aca="false">IFERROR(INDEX(Positions!$D$2:$D$14531,MATCH($A30&amp;"|1",Positions!$A$2:$A$14531,0)),"-")</f>
        <v>1</v>
      </c>
      <c r="E30" s="4" t="n">
        <f aca="false">IFERROR(INDEX(Positions!$D$2:$D$14531,MATCH($A30&amp;"|72",Positions!$A$2:$A$14531,0)),"-")</f>
        <v>74</v>
      </c>
      <c r="F30" s="4" t="str">
        <f aca="false">IFERROR(INDEX(Positions!$E$2:$E$14531,MATCH($A30&amp;"|1",Positions!$A$2:$A$14531,0)),"-")</f>
        <v>G</v>
      </c>
      <c r="G30" s="4" t="str">
        <f aca="false">IFERROR(INDEX(Positions!$E$2:$E$14531,MATCH($A30&amp;"|72",Positions!$A$2:$A$14531,0)),"-")</f>
        <v>C</v>
      </c>
      <c r="H30" s="3" t="str">
        <f aca="false">F30&amp;"-"&amp;G30</f>
        <v>G-C</v>
      </c>
      <c r="I30" s="4" t="n">
        <f aca="false">(F30="G")+(G30="G")</f>
        <v>1</v>
      </c>
      <c r="J30" s="4" t="n">
        <f aca="false">(F30="C")+(G30="C")</f>
        <v>1</v>
      </c>
      <c r="K30" s="3" t="n">
        <f aca="false">I30+J30</f>
        <v>2</v>
      </c>
    </row>
    <row r="31" customFormat="false" ht="15" hidden="false" customHeight="false" outlineLevel="0" collapsed="false">
      <c r="A31" s="4" t="s">
        <v>38</v>
      </c>
      <c r="B31" s="4" t="s">
        <v>768</v>
      </c>
      <c r="C31" s="4" t="s">
        <v>883</v>
      </c>
      <c r="D31" s="4" t="n">
        <f aca="false">IFERROR(INDEX(Positions!$D$2:$D$14531,MATCH($A31&amp;"|2",Positions!$A$2:$A$14531,0)),"-")</f>
        <v>2</v>
      </c>
      <c r="E31" s="4" t="n">
        <f aca="false">IFERROR(INDEX(Positions!$D$2:$D$14531,MATCH($A31&amp;"|71",Positions!$A$2:$A$14531,0)),"-")</f>
        <v>73</v>
      </c>
      <c r="F31" s="4" t="str">
        <f aca="false">IFERROR(INDEX(Positions!$E$2:$E$14531,MATCH($A31&amp;"|2",Positions!$A$2:$A$14531,0)),"-")</f>
        <v>C</v>
      </c>
      <c r="G31" s="4" t="str">
        <f aca="false">IFERROR(INDEX(Positions!$E$2:$E$14531,MATCH($A31&amp;"|71",Positions!$A$2:$A$14531,0)),"-")</f>
        <v>G</v>
      </c>
      <c r="H31" s="3" t="str">
        <f aca="false">F31&amp;"-"&amp;G31</f>
        <v>C-G</v>
      </c>
      <c r="I31" s="4" t="n">
        <f aca="false">(F31="G")+(G31="G")</f>
        <v>1</v>
      </c>
      <c r="J31" s="4" t="n">
        <f aca="false">(F31="C")+(G31="C")</f>
        <v>1</v>
      </c>
      <c r="K31" s="3" t="n">
        <f aca="false">I31+J31</f>
        <v>2</v>
      </c>
    </row>
    <row r="32" customFormat="false" ht="15" hidden="false" customHeight="false" outlineLevel="0" collapsed="false">
      <c r="A32" s="4" t="s">
        <v>38</v>
      </c>
      <c r="B32" s="4" t="s">
        <v>768</v>
      </c>
      <c r="C32" s="4" t="s">
        <v>884</v>
      </c>
      <c r="D32" s="4" t="n">
        <f aca="false">IFERROR(INDEX(Positions!$D$2:$D$14531,MATCH($A32&amp;"|3",Positions!$A$2:$A$14531,0)),"-")</f>
        <v>3</v>
      </c>
      <c r="E32" s="4" t="n">
        <f aca="false">IFERROR(INDEX(Positions!$D$2:$D$14531,MATCH($A32&amp;"|70",Positions!$A$2:$A$14531,0)),"-")</f>
        <v>72</v>
      </c>
      <c r="F32" s="4" t="str">
        <f aca="false">IFERROR(INDEX(Positions!$E$2:$E$14531,MATCH($A32&amp;"|3",Positions!$A$2:$A$14531,0)),"-")</f>
        <v>C</v>
      </c>
      <c r="G32" s="4" t="str">
        <f aca="false">IFERROR(INDEX(Positions!$E$2:$E$14531,MATCH($A32&amp;"|70",Positions!$A$2:$A$14531,0)),"-")</f>
        <v>G</v>
      </c>
      <c r="H32" s="3" t="str">
        <f aca="false">F32&amp;"-"&amp;G32</f>
        <v>C-G</v>
      </c>
      <c r="I32" s="4" t="n">
        <f aca="false">(F32="G")+(G32="G")</f>
        <v>1</v>
      </c>
      <c r="J32" s="4" t="n">
        <f aca="false">(F32="C")+(G32="C")</f>
        <v>1</v>
      </c>
      <c r="K32" s="3" t="n">
        <f aca="false">I32+J32</f>
        <v>2</v>
      </c>
    </row>
    <row r="33" customFormat="false" ht="15" hidden="false" customHeight="false" outlineLevel="0" collapsed="false">
      <c r="A33" s="4" t="s">
        <v>38</v>
      </c>
      <c r="B33" s="4" t="s">
        <v>768</v>
      </c>
      <c r="C33" s="4" t="s">
        <v>885</v>
      </c>
      <c r="D33" s="4" t="n">
        <f aca="false">IFERROR(INDEX(Positions!$D$2:$D$14531,MATCH($A33&amp;"|4",Positions!$A$2:$A$14531,0)),"-")</f>
        <v>4</v>
      </c>
      <c r="E33" s="4" t="n">
        <f aca="false">IFERROR(INDEX(Positions!$D$2:$D$14531,MATCH($A33&amp;"|69",Positions!$A$2:$A$14531,0)),"-")</f>
        <v>71</v>
      </c>
      <c r="F33" s="4" t="str">
        <f aca="false">IFERROR(INDEX(Positions!$E$2:$E$14531,MATCH($A33&amp;"|4",Positions!$A$2:$A$14531,0)),"-")</f>
        <v>G</v>
      </c>
      <c r="G33" s="4" t="str">
        <f aca="false">IFERROR(INDEX(Positions!$E$2:$E$14531,MATCH($A33&amp;"|69",Positions!$A$2:$A$14531,0)),"-")</f>
        <v>C</v>
      </c>
      <c r="H33" s="3" t="str">
        <f aca="false">F33&amp;"-"&amp;G33</f>
        <v>G-C</v>
      </c>
      <c r="I33" s="4" t="n">
        <f aca="false">(F33="G")+(G33="G")</f>
        <v>1</v>
      </c>
      <c r="J33" s="4" t="n">
        <f aca="false">(F33="C")+(G33="C")</f>
        <v>1</v>
      </c>
      <c r="K33" s="3" t="n">
        <f aca="false">I33+J33</f>
        <v>2</v>
      </c>
    </row>
    <row r="34" customFormat="false" ht="15" hidden="false" customHeight="false" outlineLevel="0" collapsed="false">
      <c r="A34" s="4" t="s">
        <v>38</v>
      </c>
      <c r="B34" s="4" t="s">
        <v>768</v>
      </c>
      <c r="C34" s="4" t="s">
        <v>542</v>
      </c>
      <c r="D34" s="4" t="n">
        <f aca="false">IFERROR(INDEX(Positions!$D$2:$D$14531,MATCH($A34&amp;"|5",Positions!$A$2:$A$14531,0)),"-")</f>
        <v>5</v>
      </c>
      <c r="E34" s="4" t="n">
        <f aca="false">IFERROR(INDEX(Positions!$D$2:$D$14531,MATCH($A34&amp;"|68",Positions!$A$2:$A$14531,0)),"-")</f>
        <v>70</v>
      </c>
      <c r="F34" s="4" t="str">
        <f aca="false">IFERROR(INDEX(Positions!$E$2:$E$14531,MATCH($A34&amp;"|5",Positions!$A$2:$A$14531,0)),"-")</f>
        <v>C</v>
      </c>
      <c r="G34" s="4" t="str">
        <f aca="false">IFERROR(INDEX(Positions!$E$2:$E$14531,MATCH($A34&amp;"|68",Positions!$A$2:$A$14531,0)),"-")</f>
        <v>G</v>
      </c>
      <c r="H34" s="3" t="str">
        <f aca="false">F34&amp;"-"&amp;G34</f>
        <v>C-G</v>
      </c>
      <c r="I34" s="4" t="n">
        <f aca="false">(F34="G")+(G34="G")</f>
        <v>1</v>
      </c>
      <c r="J34" s="4" t="n">
        <f aca="false">(F34="C")+(G34="C")</f>
        <v>1</v>
      </c>
      <c r="K34" s="3" t="n">
        <f aca="false">I34+J34</f>
        <v>2</v>
      </c>
    </row>
    <row r="35" customFormat="false" ht="15" hidden="false" customHeight="false" outlineLevel="0" collapsed="false">
      <c r="A35" s="4" t="s">
        <v>38</v>
      </c>
      <c r="B35" s="4" t="s">
        <v>768</v>
      </c>
      <c r="C35" s="4" t="s">
        <v>561</v>
      </c>
      <c r="D35" s="4" t="n">
        <f aca="false">IFERROR(INDEX(Positions!$D$2:$D$14531,MATCH($A35&amp;"|6",Positions!$A$2:$A$14531,0)),"-")</f>
        <v>6</v>
      </c>
      <c r="E35" s="4" t="n">
        <f aca="false">IFERROR(INDEX(Positions!$D$2:$D$14531,MATCH($A35&amp;"|67",Positions!$A$2:$A$14531,0)),"-")</f>
        <v>69</v>
      </c>
      <c r="F35" s="4" t="str">
        <f aca="false">IFERROR(INDEX(Positions!$E$2:$E$14531,MATCH($A35&amp;"|6",Positions!$A$2:$A$14531,0)),"-")</f>
        <v>G</v>
      </c>
      <c r="G35" s="4" t="str">
        <f aca="false">IFERROR(INDEX(Positions!$E$2:$E$14531,MATCH($A35&amp;"|67",Positions!$A$2:$A$14531,0)),"-")</f>
        <v>C</v>
      </c>
      <c r="H35" s="3" t="str">
        <f aca="false">F35&amp;"-"&amp;G35</f>
        <v>G-C</v>
      </c>
      <c r="I35" s="4" t="n">
        <f aca="false">(F35="G")+(G35="G")</f>
        <v>1</v>
      </c>
      <c r="J35" s="4" t="n">
        <f aca="false">(F35="C")+(G35="C")</f>
        <v>1</v>
      </c>
      <c r="K35" s="3" t="n">
        <f aca="false">I35+J35</f>
        <v>2</v>
      </c>
    </row>
    <row r="36" customFormat="false" ht="15" hidden="false" customHeight="false" outlineLevel="0" collapsed="false">
      <c r="A36" s="4" t="s">
        <v>38</v>
      </c>
      <c r="B36" s="4" t="s">
        <v>768</v>
      </c>
      <c r="C36" s="4" t="s">
        <v>886</v>
      </c>
      <c r="D36" s="4" t="n">
        <f aca="false">IFERROR(INDEX(Positions!$D$2:$D$14531,MATCH($A36&amp;"|7",Positions!$A$2:$A$14531,0)),"-")</f>
        <v>7</v>
      </c>
      <c r="E36" s="4" t="n">
        <f aca="false">IFERROR(INDEX(Positions!$D$2:$D$14531,MATCH($A36&amp;"|66",Positions!$A$2:$A$14531,0)),"-")</f>
        <v>68</v>
      </c>
      <c r="F36" s="4" t="str">
        <f aca="false">IFERROR(INDEX(Positions!$E$2:$E$14531,MATCH($A36&amp;"|7",Positions!$A$2:$A$14531,0)),"-")</f>
        <v>G</v>
      </c>
      <c r="G36" s="4" t="str">
        <f aca="false">IFERROR(INDEX(Positions!$E$2:$E$14531,MATCH($A36&amp;"|66",Positions!$A$2:$A$14531,0)),"-")</f>
        <v>C</v>
      </c>
      <c r="H36" s="3" t="str">
        <f aca="false">F36&amp;"-"&amp;G36</f>
        <v>G-C</v>
      </c>
      <c r="I36" s="4" t="n">
        <f aca="false">(F36="G")+(G36="G")</f>
        <v>1</v>
      </c>
      <c r="J36" s="4" t="n">
        <f aca="false">(F36="C")+(G36="C")</f>
        <v>1</v>
      </c>
      <c r="K36" s="3" t="n">
        <f aca="false">I36+J36</f>
        <v>2</v>
      </c>
    </row>
    <row r="37" customFormat="false" ht="15" hidden="false" customHeight="false" outlineLevel="0" collapsed="false">
      <c r="A37" s="4" t="s">
        <v>38</v>
      </c>
      <c r="B37" s="4" t="s">
        <v>783</v>
      </c>
      <c r="C37" s="4" t="s">
        <v>887</v>
      </c>
      <c r="D37" s="4" t="n">
        <f aca="false">IFERROR(INDEX(Positions!$D$2:$D$14531,MATCH($A37&amp;"|10",Positions!$A$2:$A$14531,0)),"-")</f>
        <v>10</v>
      </c>
      <c r="E37" s="4" t="n">
        <f aca="false">IFERROR(INDEX(Positions!$D$2:$D$14531,MATCH($A37&amp;"|25",Positions!$A$2:$A$14531,0)),"-")</f>
        <v>28</v>
      </c>
      <c r="F37" s="4" t="str">
        <f aca="false">IFERROR(INDEX(Positions!$E$2:$E$14531,MATCH($A37&amp;"|10",Positions!$A$2:$A$14531,0)),"-")</f>
        <v>G</v>
      </c>
      <c r="G37" s="4" t="str">
        <f aca="false">IFERROR(INDEX(Positions!$E$2:$E$14531,MATCH($A37&amp;"|25",Positions!$A$2:$A$14531,0)),"-")</f>
        <v>U</v>
      </c>
      <c r="H37" s="3" t="str">
        <f aca="false">F37&amp;"-"&amp;G37</f>
        <v>G-U</v>
      </c>
      <c r="I37" s="4" t="n">
        <f aca="false">(F37="G")+(G37="G")</f>
        <v>1</v>
      </c>
      <c r="J37" s="4" t="n">
        <f aca="false">(F37="C")+(G37="C")</f>
        <v>0</v>
      </c>
      <c r="K37" s="3" t="n">
        <f aca="false">I37+J37</f>
        <v>1</v>
      </c>
    </row>
    <row r="38" customFormat="false" ht="15" hidden="false" customHeight="false" outlineLevel="0" collapsed="false">
      <c r="A38" s="4" t="s">
        <v>38</v>
      </c>
      <c r="B38" s="4" t="s">
        <v>783</v>
      </c>
      <c r="C38" s="4" t="s">
        <v>888</v>
      </c>
      <c r="D38" s="4" t="n">
        <f aca="false">IFERROR(INDEX(Positions!$D$2:$D$14531,MATCH($A38&amp;"|11",Positions!$A$2:$A$14531,0)),"-")</f>
        <v>11</v>
      </c>
      <c r="E38" s="4" t="n">
        <f aca="false">IFERROR(INDEX(Positions!$D$2:$D$14531,MATCH($A38&amp;"|24",Positions!$A$2:$A$14531,0)),"-")</f>
        <v>27</v>
      </c>
      <c r="F38" s="4" t="str">
        <f aca="false">IFERROR(INDEX(Positions!$E$2:$E$14531,MATCH($A38&amp;"|11",Positions!$A$2:$A$14531,0)),"-")</f>
        <v>U</v>
      </c>
      <c r="G38" s="4" t="str">
        <f aca="false">IFERROR(INDEX(Positions!$E$2:$E$14531,MATCH($A38&amp;"|24",Positions!$A$2:$A$14531,0)),"-")</f>
        <v>A</v>
      </c>
      <c r="H38" s="3" t="str">
        <f aca="false">F38&amp;"-"&amp;G38</f>
        <v>U-A</v>
      </c>
      <c r="I38" s="4" t="n">
        <f aca="false">(F38="G")+(G38="G")</f>
        <v>0</v>
      </c>
      <c r="J38" s="4" t="n">
        <f aca="false">(F38="C")+(G38="C")</f>
        <v>0</v>
      </c>
      <c r="K38" s="3" t="n">
        <f aca="false">I38+J38</f>
        <v>0</v>
      </c>
    </row>
    <row r="39" customFormat="false" ht="15" hidden="false" customHeight="false" outlineLevel="0" collapsed="false">
      <c r="A39" s="4" t="s">
        <v>38</v>
      </c>
      <c r="B39" s="4" t="s">
        <v>783</v>
      </c>
      <c r="C39" s="4" t="s">
        <v>479</v>
      </c>
      <c r="D39" s="4" t="n">
        <f aca="false">IFERROR(INDEX(Positions!$D$2:$D$14531,MATCH($A39&amp;"|12",Positions!$A$2:$A$14531,0)),"-")</f>
        <v>12</v>
      </c>
      <c r="E39" s="4" t="n">
        <f aca="false">IFERROR(INDEX(Positions!$D$2:$D$14531,MATCH($A39&amp;"|23",Positions!$A$2:$A$14531,0)),"-")</f>
        <v>26</v>
      </c>
      <c r="F39" s="4" t="str">
        <f aca="false">IFERROR(INDEX(Positions!$E$2:$E$14531,MATCH($A39&amp;"|12",Positions!$A$2:$A$14531,0)),"-")</f>
        <v>A</v>
      </c>
      <c r="G39" s="4" t="str">
        <f aca="false">IFERROR(INDEX(Positions!$E$2:$E$14531,MATCH($A39&amp;"|23",Positions!$A$2:$A$14531,0)),"-")</f>
        <v>U</v>
      </c>
      <c r="H39" s="3" t="str">
        <f aca="false">F39&amp;"-"&amp;G39</f>
        <v>A-U</v>
      </c>
      <c r="I39" s="4" t="n">
        <f aca="false">(F39="G")+(G39="G")</f>
        <v>0</v>
      </c>
      <c r="J39" s="4" t="n">
        <f aca="false">(F39="C")+(G39="C")</f>
        <v>0</v>
      </c>
      <c r="K39" s="3" t="n">
        <f aca="false">I39+J39</f>
        <v>0</v>
      </c>
    </row>
    <row r="40" customFormat="false" ht="15" hidden="false" customHeight="false" outlineLevel="0" collapsed="false">
      <c r="A40" s="4" t="s">
        <v>38</v>
      </c>
      <c r="B40" s="4" t="s">
        <v>783</v>
      </c>
      <c r="C40" s="4" t="s">
        <v>267</v>
      </c>
      <c r="D40" s="4" t="n">
        <f aca="false">IFERROR(INDEX(Positions!$D$2:$D$14531,MATCH($A40&amp;"|13",Positions!$A$2:$A$14531,0)),"-")</f>
        <v>13</v>
      </c>
      <c r="E40" s="4" t="n">
        <f aca="false">IFERROR(INDEX(Positions!$D$2:$D$14531,MATCH($A40&amp;"|22",Positions!$A$2:$A$14531,0)),"-")</f>
        <v>25</v>
      </c>
      <c r="F40" s="4" t="str">
        <f aca="false">IFERROR(INDEX(Positions!$E$2:$E$14531,MATCH($A40&amp;"|13",Positions!$A$2:$A$14531,0)),"-")</f>
        <v>U</v>
      </c>
      <c r="G40" s="4" t="str">
        <f aca="false">IFERROR(INDEX(Positions!$E$2:$E$14531,MATCH($A40&amp;"|22",Positions!$A$2:$A$14531,0)),"-")</f>
        <v>G</v>
      </c>
      <c r="H40" s="3" t="str">
        <f aca="false">F40&amp;"-"&amp;G40</f>
        <v>U-G</v>
      </c>
      <c r="I40" s="4" t="n">
        <f aca="false">(F40="G")+(G40="G")</f>
        <v>1</v>
      </c>
      <c r="J40" s="4" t="n">
        <f aca="false">(F40="C")+(G40="C")</f>
        <v>0</v>
      </c>
      <c r="K40" s="3" t="n">
        <f aca="false">I40+J40</f>
        <v>1</v>
      </c>
    </row>
    <row r="41" customFormat="false" ht="15" hidden="false" customHeight="false" outlineLevel="0" collapsed="false">
      <c r="A41" s="4" t="s">
        <v>38</v>
      </c>
      <c r="B41" s="4" t="s">
        <v>805</v>
      </c>
      <c r="C41" s="4" t="s">
        <v>673</v>
      </c>
      <c r="D41" s="4" t="n">
        <f aca="false">IFERROR(INDEX(Positions!$D$2:$D$14531,MATCH($A41&amp;"|27",Positions!$A$2:$A$14531,0)),"-")</f>
        <v>30</v>
      </c>
      <c r="E41" s="4" t="n">
        <f aca="false">IFERROR(INDEX(Positions!$D$2:$D$14531,MATCH($A41&amp;"|43",Positions!$A$2:$A$14531,0)),"-")</f>
        <v>46</v>
      </c>
      <c r="F41" s="4" t="str">
        <f aca="false">IFERROR(INDEX(Positions!$E$2:$E$14531,MATCH($A41&amp;"|27",Positions!$A$2:$A$14531,0)),"-")</f>
        <v>C</v>
      </c>
      <c r="G41" s="4" t="str">
        <f aca="false">IFERROR(INDEX(Positions!$E$2:$E$14531,MATCH($A41&amp;"|43",Positions!$A$2:$A$14531,0)),"-")</f>
        <v>G</v>
      </c>
      <c r="H41" s="3" t="str">
        <f aca="false">F41&amp;"-"&amp;G41</f>
        <v>C-G</v>
      </c>
      <c r="I41" s="4" t="n">
        <f aca="false">(F41="G")+(G41="G")</f>
        <v>1</v>
      </c>
      <c r="J41" s="4" t="n">
        <f aca="false">(F41="C")+(G41="C")</f>
        <v>1</v>
      </c>
      <c r="K41" s="3" t="n">
        <f aca="false">I41+J41</f>
        <v>2</v>
      </c>
    </row>
    <row r="42" customFormat="false" ht="15" hidden="false" customHeight="false" outlineLevel="0" collapsed="false">
      <c r="A42" s="4" t="s">
        <v>38</v>
      </c>
      <c r="B42" s="4" t="s">
        <v>805</v>
      </c>
      <c r="C42" s="4" t="s">
        <v>889</v>
      </c>
      <c r="D42" s="4" t="n">
        <f aca="false">IFERROR(INDEX(Positions!$D$2:$D$14531,MATCH($A42&amp;"|28",Positions!$A$2:$A$14531,0)),"-")</f>
        <v>31</v>
      </c>
      <c r="E42" s="4" t="n">
        <f aca="false">IFERROR(INDEX(Positions!$D$2:$D$14531,MATCH($A42&amp;"|42",Positions!$A$2:$A$14531,0)),"-")</f>
        <v>45</v>
      </c>
      <c r="F42" s="4" t="str">
        <f aca="false">IFERROR(INDEX(Positions!$E$2:$E$14531,MATCH($A42&amp;"|28",Positions!$A$2:$A$14531,0)),"-")</f>
        <v>G</v>
      </c>
      <c r="G42" s="4" t="str">
        <f aca="false">IFERROR(INDEX(Positions!$E$2:$E$14531,MATCH($A42&amp;"|42",Positions!$A$2:$A$14531,0)),"-")</f>
        <v>C</v>
      </c>
      <c r="H42" s="3" t="str">
        <f aca="false">F42&amp;"-"&amp;G42</f>
        <v>G-C</v>
      </c>
      <c r="I42" s="4" t="n">
        <f aca="false">(F42="G")+(G42="G")</f>
        <v>1</v>
      </c>
      <c r="J42" s="4" t="n">
        <f aca="false">(F42="C")+(G42="C")</f>
        <v>1</v>
      </c>
      <c r="K42" s="3" t="n">
        <f aca="false">I42+J42</f>
        <v>2</v>
      </c>
    </row>
    <row r="43" customFormat="false" ht="15" hidden="false" customHeight="false" outlineLevel="0" collapsed="false">
      <c r="A43" s="4" t="s">
        <v>38</v>
      </c>
      <c r="B43" s="4" t="s">
        <v>805</v>
      </c>
      <c r="C43" s="4" t="s">
        <v>890</v>
      </c>
      <c r="D43" s="4" t="n">
        <f aca="false">IFERROR(INDEX(Positions!$D$2:$D$14531,MATCH($A43&amp;"|29",Positions!$A$2:$A$14531,0)),"-")</f>
        <v>32</v>
      </c>
      <c r="E43" s="4" t="n">
        <f aca="false">IFERROR(INDEX(Positions!$D$2:$D$14531,MATCH($A43&amp;"|41",Positions!$A$2:$A$14531,0)),"-")</f>
        <v>44</v>
      </c>
      <c r="F43" s="4" t="str">
        <f aca="false">IFERROR(INDEX(Positions!$E$2:$E$14531,MATCH($A43&amp;"|29",Positions!$A$2:$A$14531,0)),"-")</f>
        <v>G</v>
      </c>
      <c r="G43" s="4" t="str">
        <f aca="false">IFERROR(INDEX(Positions!$E$2:$E$14531,MATCH($A43&amp;"|41",Positions!$A$2:$A$14531,0)),"-")</f>
        <v>C</v>
      </c>
      <c r="H43" s="3" t="str">
        <f aca="false">F43&amp;"-"&amp;G43</f>
        <v>G-C</v>
      </c>
      <c r="I43" s="4" t="n">
        <f aca="false">(F43="G")+(G43="G")</f>
        <v>1</v>
      </c>
      <c r="J43" s="4" t="n">
        <f aca="false">(F43="C")+(G43="C")</f>
        <v>1</v>
      </c>
      <c r="K43" s="3" t="n">
        <f aca="false">I43+J43</f>
        <v>2</v>
      </c>
    </row>
    <row r="44" customFormat="false" ht="15" hidden="false" customHeight="false" outlineLevel="0" collapsed="false">
      <c r="A44" s="4" t="s">
        <v>38</v>
      </c>
      <c r="B44" s="4" t="s">
        <v>805</v>
      </c>
      <c r="C44" s="4" t="s">
        <v>694</v>
      </c>
      <c r="D44" s="4" t="n">
        <f aca="false">IFERROR(INDEX(Positions!$D$2:$D$14531,MATCH($A44&amp;"|30",Positions!$A$2:$A$14531,0)),"-")</f>
        <v>33</v>
      </c>
      <c r="E44" s="4" t="n">
        <f aca="false">IFERROR(INDEX(Positions!$D$2:$D$14531,MATCH($A44&amp;"|40",Positions!$A$2:$A$14531,0)),"-")</f>
        <v>43</v>
      </c>
      <c r="F44" s="4" t="str">
        <f aca="false">IFERROR(INDEX(Positions!$E$2:$E$14531,MATCH($A44&amp;"|30",Positions!$A$2:$A$14531,0)),"-")</f>
        <v>G</v>
      </c>
      <c r="G44" s="4" t="str">
        <f aca="false">IFERROR(INDEX(Positions!$E$2:$E$14531,MATCH($A44&amp;"|40",Positions!$A$2:$A$14531,0)),"-")</f>
        <v>C</v>
      </c>
      <c r="H44" s="3" t="str">
        <f aca="false">F44&amp;"-"&amp;G44</f>
        <v>G-C</v>
      </c>
      <c r="I44" s="4" t="n">
        <f aca="false">(F44="G")+(G44="G")</f>
        <v>1</v>
      </c>
      <c r="J44" s="4" t="n">
        <f aca="false">(F44="C")+(G44="C")</f>
        <v>1</v>
      </c>
      <c r="K44" s="3" t="n">
        <f aca="false">I44+J44</f>
        <v>2</v>
      </c>
    </row>
    <row r="45" customFormat="false" ht="15" hidden="false" customHeight="false" outlineLevel="0" collapsed="false">
      <c r="A45" s="4" t="s">
        <v>38</v>
      </c>
      <c r="B45" s="4" t="s">
        <v>805</v>
      </c>
      <c r="C45" s="4" t="s">
        <v>640</v>
      </c>
      <c r="D45" s="4" t="n">
        <f aca="false">IFERROR(INDEX(Positions!$D$2:$D$14531,MATCH($A45&amp;"|31",Positions!$A$2:$A$14531,0)),"-")</f>
        <v>34</v>
      </c>
      <c r="E45" s="4" t="n">
        <f aca="false">IFERROR(INDEX(Positions!$D$2:$D$14531,MATCH($A45&amp;"|39",Positions!$A$2:$A$14531,0)),"-")</f>
        <v>42</v>
      </c>
      <c r="F45" s="4" t="str">
        <f aca="false">IFERROR(INDEX(Positions!$E$2:$E$14531,MATCH($A45&amp;"|31",Positions!$A$2:$A$14531,0)),"-")</f>
        <v>C</v>
      </c>
      <c r="G45" s="4" t="str">
        <f aca="false">IFERROR(INDEX(Positions!$E$2:$E$14531,MATCH($A45&amp;"|39",Positions!$A$2:$A$14531,0)),"-")</f>
        <v>G</v>
      </c>
      <c r="H45" s="3" t="str">
        <f aca="false">F45&amp;"-"&amp;G45</f>
        <v>C-G</v>
      </c>
      <c r="I45" s="4" t="n">
        <f aca="false">(F45="G")+(G45="G")</f>
        <v>1</v>
      </c>
      <c r="J45" s="4" t="n">
        <f aca="false">(F45="C")+(G45="C")</f>
        <v>1</v>
      </c>
      <c r="K45" s="3" t="n">
        <f aca="false">I45+J45</f>
        <v>2</v>
      </c>
    </row>
    <row r="46" customFormat="false" ht="15" hidden="false" customHeight="false" outlineLevel="0" collapsed="false">
      <c r="A46" s="4" t="s">
        <v>38</v>
      </c>
      <c r="B46" s="4" t="s">
        <v>830</v>
      </c>
      <c r="C46" s="4" t="s">
        <v>367</v>
      </c>
      <c r="D46" s="4" t="n">
        <f aca="false">IFERROR(INDEX(Positions!$D$2:$D$14531,MATCH($A46&amp;"|49",Positions!$A$2:$A$14531,0)),"-")</f>
        <v>51</v>
      </c>
      <c r="E46" s="4" t="n">
        <f aca="false">IFERROR(INDEX(Positions!$D$2:$D$14531,MATCH($A46&amp;"|65",Positions!$A$2:$A$14531,0)),"-")</f>
        <v>67</v>
      </c>
      <c r="F46" s="4" t="str">
        <f aca="false">IFERROR(INDEX(Positions!$E$2:$E$14531,MATCH($A46&amp;"|49",Positions!$A$2:$A$14531,0)),"-")</f>
        <v>C</v>
      </c>
      <c r="G46" s="4" t="str">
        <f aca="false">IFERROR(INDEX(Positions!$E$2:$E$14531,MATCH($A46&amp;"|65",Positions!$A$2:$A$14531,0)),"-")</f>
        <v>G</v>
      </c>
      <c r="H46" s="3" t="str">
        <f aca="false">F46&amp;"-"&amp;G46</f>
        <v>C-G</v>
      </c>
      <c r="I46" s="4" t="n">
        <f aca="false">(F46="G")+(G46="G")</f>
        <v>1</v>
      </c>
      <c r="J46" s="4" t="n">
        <f aca="false">(F46="C")+(G46="C")</f>
        <v>1</v>
      </c>
      <c r="K46" s="3" t="n">
        <f aca="false">I46+J46</f>
        <v>2</v>
      </c>
    </row>
    <row r="47" customFormat="false" ht="15" hidden="false" customHeight="false" outlineLevel="0" collapsed="false">
      <c r="A47" s="4" t="s">
        <v>38</v>
      </c>
      <c r="B47" s="4" t="s">
        <v>830</v>
      </c>
      <c r="C47" s="4" t="s">
        <v>891</v>
      </c>
      <c r="D47" s="4" t="n">
        <f aca="false">IFERROR(INDEX(Positions!$D$2:$D$14531,MATCH($A47&amp;"|50",Positions!$A$2:$A$14531,0)),"-")</f>
        <v>52</v>
      </c>
      <c r="E47" s="4" t="n">
        <f aca="false">IFERROR(INDEX(Positions!$D$2:$D$14531,MATCH($A47&amp;"|64",Positions!$A$2:$A$14531,0)),"-")</f>
        <v>66</v>
      </c>
      <c r="F47" s="4" t="str">
        <f aca="false">IFERROR(INDEX(Positions!$E$2:$E$14531,MATCH($A47&amp;"|50",Positions!$A$2:$A$14531,0)),"-")</f>
        <v>C</v>
      </c>
      <c r="G47" s="4" t="str">
        <f aca="false">IFERROR(INDEX(Positions!$E$2:$E$14531,MATCH($A47&amp;"|64",Positions!$A$2:$A$14531,0)),"-")</f>
        <v>G</v>
      </c>
      <c r="H47" s="3" t="str">
        <f aca="false">F47&amp;"-"&amp;G47</f>
        <v>C-G</v>
      </c>
      <c r="I47" s="4" t="n">
        <f aca="false">(F47="G")+(G47="G")</f>
        <v>1</v>
      </c>
      <c r="J47" s="4" t="n">
        <f aca="false">(F47="C")+(G47="C")</f>
        <v>1</v>
      </c>
      <c r="K47" s="3" t="n">
        <f aca="false">I47+J47</f>
        <v>2</v>
      </c>
    </row>
    <row r="48" customFormat="false" ht="15" hidden="false" customHeight="false" outlineLevel="0" collapsed="false">
      <c r="A48" s="4" t="s">
        <v>38</v>
      </c>
      <c r="B48" s="4" t="s">
        <v>830</v>
      </c>
      <c r="C48" s="4" t="s">
        <v>689</v>
      </c>
      <c r="D48" s="4" t="n">
        <f aca="false">IFERROR(INDEX(Positions!$D$2:$D$14531,MATCH($A48&amp;"|51",Positions!$A$2:$A$14531,0)),"-")</f>
        <v>53</v>
      </c>
      <c r="E48" s="4" t="n">
        <f aca="false">IFERROR(INDEX(Positions!$D$2:$D$14531,MATCH($A48&amp;"|63",Positions!$A$2:$A$14531,0)),"-")</f>
        <v>65</v>
      </c>
      <c r="F48" s="4" t="str">
        <f aca="false">IFERROR(INDEX(Positions!$E$2:$E$14531,MATCH($A48&amp;"|51",Positions!$A$2:$A$14531,0)),"-")</f>
        <v>G</v>
      </c>
      <c r="G48" s="4" t="str">
        <f aca="false">IFERROR(INDEX(Positions!$E$2:$E$14531,MATCH($A48&amp;"|63",Positions!$A$2:$A$14531,0)),"-")</f>
        <v>C</v>
      </c>
      <c r="H48" s="3" t="str">
        <f aca="false">F48&amp;"-"&amp;G48</f>
        <v>G-C</v>
      </c>
      <c r="I48" s="4" t="n">
        <f aca="false">(F48="G")+(G48="G")</f>
        <v>1</v>
      </c>
      <c r="J48" s="4" t="n">
        <f aca="false">(F48="C")+(G48="C")</f>
        <v>1</v>
      </c>
      <c r="K48" s="3" t="n">
        <f aca="false">I48+J48</f>
        <v>2</v>
      </c>
    </row>
    <row r="49" customFormat="false" ht="15" hidden="false" customHeight="false" outlineLevel="0" collapsed="false">
      <c r="A49" s="4" t="s">
        <v>38</v>
      </c>
      <c r="B49" s="4" t="s">
        <v>830</v>
      </c>
      <c r="C49" s="4" t="s">
        <v>703</v>
      </c>
      <c r="D49" s="4" t="n">
        <f aca="false">IFERROR(INDEX(Positions!$D$2:$D$14531,MATCH($A49&amp;"|52",Positions!$A$2:$A$14531,0)),"-")</f>
        <v>54</v>
      </c>
      <c r="E49" s="4" t="n">
        <f aca="false">IFERROR(INDEX(Positions!$D$2:$D$14531,MATCH($A49&amp;"|62",Positions!$A$2:$A$14531,0)),"-")</f>
        <v>64</v>
      </c>
      <c r="F49" s="4" t="str">
        <f aca="false">IFERROR(INDEX(Positions!$E$2:$E$14531,MATCH($A49&amp;"|52",Positions!$A$2:$A$14531,0)),"-")</f>
        <v>G</v>
      </c>
      <c r="G49" s="4" t="str">
        <f aca="false">IFERROR(INDEX(Positions!$E$2:$E$14531,MATCH($A49&amp;"|62",Positions!$A$2:$A$14531,0)),"-")</f>
        <v>C</v>
      </c>
      <c r="H49" s="3" t="str">
        <f aca="false">F49&amp;"-"&amp;G49</f>
        <v>G-C</v>
      </c>
      <c r="I49" s="4" t="n">
        <f aca="false">(F49="G")+(G49="G")</f>
        <v>1</v>
      </c>
      <c r="J49" s="4" t="n">
        <f aca="false">(F49="C")+(G49="C")</f>
        <v>1</v>
      </c>
      <c r="K49" s="3" t="n">
        <f aca="false">I49+J49</f>
        <v>2</v>
      </c>
    </row>
    <row r="50" customFormat="false" ht="15" hidden="false" customHeight="false" outlineLevel="0" collapsed="false">
      <c r="A50" s="4" t="s">
        <v>38</v>
      </c>
      <c r="B50" s="4" t="s">
        <v>830</v>
      </c>
      <c r="C50" s="4" t="s">
        <v>892</v>
      </c>
      <c r="D50" s="4" t="n">
        <f aca="false">IFERROR(INDEX(Positions!$D$2:$D$14531,MATCH($A50&amp;"|53",Positions!$A$2:$A$14531,0)),"-")</f>
        <v>55</v>
      </c>
      <c r="E50" s="4" t="n">
        <f aca="false">IFERROR(INDEX(Positions!$D$2:$D$14531,MATCH($A50&amp;"|61",Positions!$A$2:$A$14531,0)),"-")</f>
        <v>63</v>
      </c>
      <c r="F50" s="4" t="str">
        <f aca="false">IFERROR(INDEX(Positions!$E$2:$E$14531,MATCH($A50&amp;"|53",Positions!$A$2:$A$14531,0)),"-")</f>
        <v>G</v>
      </c>
      <c r="G50" s="4" t="str">
        <f aca="false">IFERROR(INDEX(Positions!$E$2:$E$14531,MATCH($A50&amp;"|61",Positions!$A$2:$A$14531,0)),"-")</f>
        <v>C</v>
      </c>
      <c r="H50" s="3" t="str">
        <f aca="false">F50&amp;"-"&amp;G50</f>
        <v>G-C</v>
      </c>
      <c r="I50" s="4" t="n">
        <f aca="false">(F50="G")+(G50="G")</f>
        <v>1</v>
      </c>
      <c r="J50" s="4" t="n">
        <f aca="false">(F50="C")+(G50="C")</f>
        <v>1</v>
      </c>
      <c r="K50" s="3" t="n">
        <f aca="false">I50+J50</f>
        <v>2</v>
      </c>
    </row>
    <row r="51" customFormat="false" ht="15" hidden="false" customHeight="false" outlineLevel="0" collapsed="false">
      <c r="A51" s="24" t="s">
        <v>38</v>
      </c>
      <c r="B51" s="24" t="s">
        <v>893</v>
      </c>
      <c r="C51" s="24" t="s">
        <v>894</v>
      </c>
      <c r="D51" s="24" t="n">
        <f aca="false">IFERROR(INDEX(Positions!$D$2:$D$14531,MATCH($A51&amp;"|8",Positions!$A$2:$A$14531,0)),"-")</f>
        <v>8</v>
      </c>
      <c r="E51" s="24" t="n">
        <f aca="false">IFERROR(INDEX(Positions!$D$2:$D$14531,MATCH($A51&amp;"|14",Positions!$A$2:$A$14531,0)),"-")</f>
        <v>14</v>
      </c>
      <c r="F51" s="24" t="str">
        <f aca="false">IFERROR(INDEX(Positions!$E$2:$E$14531,MATCH($A51&amp;"|8",Positions!$A$2:$A$14531,0)),"-")</f>
        <v>U</v>
      </c>
      <c r="G51" s="24" t="str">
        <f aca="false">IFERROR(INDEX(Positions!$E$2:$E$14531,MATCH($A51&amp;"|14",Positions!$A$2:$A$14531,0)),"-")</f>
        <v>A</v>
      </c>
      <c r="H51" s="25" t="str">
        <f aca="false">F51&amp;"-"&amp;G51</f>
        <v>U-A</v>
      </c>
      <c r="I51" s="24" t="n">
        <f aca="false">(F51="G")+(G51="G")</f>
        <v>0</v>
      </c>
      <c r="J51" s="24" t="n">
        <f aca="false">(F51="C")+(G51="C")</f>
        <v>0</v>
      </c>
      <c r="K51" s="25" t="n">
        <f aca="false">I51+J51</f>
        <v>0</v>
      </c>
    </row>
    <row r="52" customFormat="false" ht="15" hidden="false" customHeight="false" outlineLevel="0" collapsed="false">
      <c r="A52" s="24" t="s">
        <v>38</v>
      </c>
      <c r="B52" s="24" t="s">
        <v>893</v>
      </c>
      <c r="C52" s="24" t="s">
        <v>895</v>
      </c>
      <c r="D52" s="24" t="n">
        <f aca="false">IFERROR(INDEX(Positions!$D$2:$D$14531,MATCH($A52&amp;"|15",Positions!$A$2:$A$14531,0)),"-")</f>
        <v>15</v>
      </c>
      <c r="E52" s="24" t="n">
        <f aca="false">IFERROR(INDEX(Positions!$D$2:$D$14531,MATCH($A52&amp;"|48",Positions!$A$2:$A$14531,0)),"-")</f>
        <v>50</v>
      </c>
      <c r="F52" s="24" t="str">
        <f aca="false">IFERROR(INDEX(Positions!$E$2:$E$14531,MATCH($A52&amp;"|15",Positions!$A$2:$A$14531,0)),"-")</f>
        <v>G</v>
      </c>
      <c r="G52" s="24" t="str">
        <f aca="false">IFERROR(INDEX(Positions!$E$2:$E$14531,MATCH($A52&amp;"|48",Positions!$A$2:$A$14531,0)),"-")</f>
        <v>C</v>
      </c>
      <c r="H52" s="25" t="str">
        <f aca="false">F52&amp;"-"&amp;G52</f>
        <v>G-C</v>
      </c>
      <c r="I52" s="24" t="n">
        <f aca="false">(F52="G")+(G52="G")</f>
        <v>1</v>
      </c>
      <c r="J52" s="24" t="n">
        <f aca="false">(F52="C")+(G52="C")</f>
        <v>1</v>
      </c>
      <c r="K52" s="25" t="n">
        <f aca="false">I52+J52</f>
        <v>2</v>
      </c>
    </row>
    <row r="53" customFormat="false" ht="15" hidden="false" customHeight="false" outlineLevel="0" collapsed="false">
      <c r="A53" s="24" t="s">
        <v>38</v>
      </c>
      <c r="B53" s="24" t="s">
        <v>893</v>
      </c>
      <c r="C53" s="24" t="s">
        <v>896</v>
      </c>
      <c r="D53" s="24" t="n">
        <f aca="false">IFERROR(INDEX(Positions!$D$2:$D$14531,MATCH($A53&amp;"|18",Positions!$A$2:$A$14531,0)),"-")</f>
        <v>19</v>
      </c>
      <c r="E53" s="24" t="n">
        <f aca="false">IFERROR(INDEX(Positions!$D$2:$D$14531,MATCH($A53&amp;"|55",Positions!$A$2:$A$14531,0)),"-")</f>
        <v>57</v>
      </c>
      <c r="F53" s="24" t="str">
        <f aca="false">IFERROR(INDEX(Positions!$E$2:$E$14531,MATCH($A53&amp;"|18",Positions!$A$2:$A$14531,0)),"-")</f>
        <v>G</v>
      </c>
      <c r="G53" s="24" t="str">
        <f aca="false">IFERROR(INDEX(Positions!$E$2:$E$14531,MATCH($A53&amp;"|55",Positions!$A$2:$A$14531,0)),"-")</f>
        <v>U</v>
      </c>
      <c r="H53" s="25" t="str">
        <f aca="false">F53&amp;"-"&amp;G53</f>
        <v>G-U</v>
      </c>
      <c r="I53" s="24" t="n">
        <f aca="false">(F53="G")+(G53="G")</f>
        <v>1</v>
      </c>
      <c r="J53" s="24" t="n">
        <f aca="false">(F53="C")+(G53="C")</f>
        <v>0</v>
      </c>
      <c r="K53" s="25" t="n">
        <f aca="false">I53+J53</f>
        <v>1</v>
      </c>
    </row>
    <row r="54" customFormat="false" ht="15" hidden="false" customHeight="false" outlineLevel="0" collapsed="false">
      <c r="A54" s="24" t="s">
        <v>38</v>
      </c>
      <c r="B54" s="24" t="s">
        <v>893</v>
      </c>
      <c r="C54" s="24" t="s">
        <v>897</v>
      </c>
      <c r="D54" s="24" t="n">
        <f aca="false">IFERROR(INDEX(Positions!$D$2:$D$14531,MATCH($A54&amp;"|19",Positions!$A$2:$A$14531,0)),"-")</f>
        <v>20</v>
      </c>
      <c r="E54" s="24" t="n">
        <f aca="false">IFERROR(INDEX(Positions!$D$2:$D$14531,MATCH($A54&amp;"|56",Positions!$A$2:$A$14531,0)),"-")</f>
        <v>58</v>
      </c>
      <c r="F54" s="24" t="str">
        <f aca="false">IFERROR(INDEX(Positions!$E$2:$E$14531,MATCH($A54&amp;"|19",Positions!$A$2:$A$14531,0)),"-")</f>
        <v>G</v>
      </c>
      <c r="G54" s="24" t="str">
        <f aca="false">IFERROR(INDEX(Positions!$E$2:$E$14531,MATCH($A54&amp;"|56",Positions!$A$2:$A$14531,0)),"-")</f>
        <v>C</v>
      </c>
      <c r="H54" s="25" t="str">
        <f aca="false">F54&amp;"-"&amp;G54</f>
        <v>G-C</v>
      </c>
      <c r="I54" s="24" t="n">
        <f aca="false">(F54="G")+(G54="G")</f>
        <v>1</v>
      </c>
      <c r="J54" s="24" t="n">
        <f aca="false">(F54="C")+(G54="C")</f>
        <v>1</v>
      </c>
      <c r="K54" s="25" t="n">
        <f aca="false">I54+J54</f>
        <v>2</v>
      </c>
    </row>
    <row r="55" customFormat="false" ht="15" hidden="false" customHeight="false" outlineLevel="0" collapsed="false">
      <c r="A55" s="24" t="s">
        <v>38</v>
      </c>
      <c r="B55" s="24" t="s">
        <v>893</v>
      </c>
      <c r="C55" s="24" t="s">
        <v>898</v>
      </c>
      <c r="D55" s="24" t="n">
        <f aca="false">IFERROR(INDEX(Positions!$D$2:$D$14531,MATCH($A55&amp;"|26",Positions!$A$2:$A$14531,0)),"-")</f>
        <v>29</v>
      </c>
      <c r="E55" s="24" t="n">
        <f aca="false">IFERROR(INDEX(Positions!$D$2:$D$14531,MATCH($A55&amp;"|44",Positions!$A$2:$A$14531,0)),"-")</f>
        <v>47</v>
      </c>
      <c r="F55" s="24" t="str">
        <f aca="false">IFERROR(INDEX(Positions!$E$2:$E$14531,MATCH($A55&amp;"|26",Positions!$A$2:$A$14531,0)),"-")</f>
        <v>G</v>
      </c>
      <c r="G55" s="24" t="str">
        <f aca="false">IFERROR(INDEX(Positions!$E$2:$E$14531,MATCH($A55&amp;"|44",Positions!$A$2:$A$14531,0)),"-")</f>
        <v>U</v>
      </c>
      <c r="H55" s="25" t="str">
        <f aca="false">F55&amp;"-"&amp;G55</f>
        <v>G-U</v>
      </c>
      <c r="I55" s="24" t="n">
        <f aca="false">(F55="G")+(G55="G")</f>
        <v>1</v>
      </c>
      <c r="J55" s="24" t="n">
        <f aca="false">(F55="C")+(G55="C")</f>
        <v>0</v>
      </c>
      <c r="K55" s="25" t="n">
        <f aca="false">I55+J55</f>
        <v>1</v>
      </c>
    </row>
    <row r="56" customFormat="false" ht="15" hidden="false" customHeight="false" outlineLevel="0" collapsed="false">
      <c r="A56" s="24" t="s">
        <v>38</v>
      </c>
      <c r="B56" s="24" t="s">
        <v>893</v>
      </c>
      <c r="C56" s="24" t="s">
        <v>899</v>
      </c>
      <c r="D56" s="24" t="n">
        <f aca="false">IFERROR(INDEX(Positions!$D$2:$D$14531,MATCH($A56&amp;"|32",Positions!$A$2:$A$14531,0)),"-")</f>
        <v>35</v>
      </c>
      <c r="E56" s="24" t="n">
        <f aca="false">IFERROR(INDEX(Positions!$D$2:$D$14531,MATCH($A56&amp;"|38",Positions!$A$2:$A$14531,0)),"-")</f>
        <v>41</v>
      </c>
      <c r="F56" s="24" t="str">
        <f aca="false">IFERROR(INDEX(Positions!$E$2:$E$14531,MATCH($A56&amp;"|32",Positions!$A$2:$A$14531,0)),"-")</f>
        <v>C</v>
      </c>
      <c r="G56" s="24" t="str">
        <f aca="false">IFERROR(INDEX(Positions!$E$2:$E$14531,MATCH($A56&amp;"|38",Positions!$A$2:$A$14531,0)),"-")</f>
        <v>A</v>
      </c>
      <c r="H56" s="25" t="str">
        <f aca="false">F56&amp;"-"&amp;G56</f>
        <v>C-A</v>
      </c>
      <c r="I56" s="24" t="n">
        <f aca="false">(F56="G")+(G56="G")</f>
        <v>0</v>
      </c>
      <c r="J56" s="24" t="n">
        <f aca="false">(F56="C")+(G56="C")</f>
        <v>1</v>
      </c>
      <c r="K56" s="25" t="n">
        <f aca="false">I56+J56</f>
        <v>1</v>
      </c>
    </row>
    <row r="57" customFormat="false" ht="15" hidden="false" customHeight="false" outlineLevel="0" collapsed="false">
      <c r="A57" s="24" t="s">
        <v>38</v>
      </c>
      <c r="B57" s="24" t="s">
        <v>893</v>
      </c>
      <c r="C57" s="24" t="s">
        <v>900</v>
      </c>
      <c r="D57" s="24" t="n">
        <f aca="false">IFERROR(INDEX(Positions!$D$2:$D$14531,MATCH($A57&amp;"|54",Positions!$A$2:$A$14531,0)),"-")</f>
        <v>56</v>
      </c>
      <c r="E57" s="24" t="n">
        <f aca="false">IFERROR(INDEX(Positions!$D$2:$D$14531,MATCH($A57&amp;"|58",Positions!$A$2:$A$14531,0)),"-")</f>
        <v>60</v>
      </c>
      <c r="F57" s="24" t="str">
        <f aca="false">IFERROR(INDEX(Positions!$E$2:$E$14531,MATCH($A57&amp;"|54",Positions!$A$2:$A$14531,0)),"-")</f>
        <v>U</v>
      </c>
      <c r="G57" s="24" t="str">
        <f aca="false">IFERROR(INDEX(Positions!$E$2:$E$14531,MATCH($A57&amp;"|58",Positions!$A$2:$A$14531,0)),"-")</f>
        <v>A</v>
      </c>
      <c r="H57" s="25" t="str">
        <f aca="false">F57&amp;"-"&amp;G57</f>
        <v>U-A</v>
      </c>
      <c r="I57" s="24" t="n">
        <f aca="false">(F57="G")+(G57="G")</f>
        <v>0</v>
      </c>
      <c r="J57" s="24" t="n">
        <f aca="false">(F57="C")+(G57="C")</f>
        <v>0</v>
      </c>
      <c r="K57" s="25" t="n">
        <f aca="false">I57+J57</f>
        <v>0</v>
      </c>
    </row>
    <row r="58" customFormat="false" ht="15" hidden="false" customHeight="false" outlineLevel="0" collapsed="false">
      <c r="A58" s="4" t="s">
        <v>39</v>
      </c>
      <c r="B58" s="4" t="s">
        <v>768</v>
      </c>
      <c r="C58" s="4" t="s">
        <v>882</v>
      </c>
      <c r="D58" s="4" t="n">
        <f aca="false">IFERROR(INDEX(Positions!$D$2:$D$14531,MATCH($A58&amp;"|1",Positions!$A$2:$A$14531,0)),"-")</f>
        <v>1</v>
      </c>
      <c r="E58" s="4" t="n">
        <f aca="false">IFERROR(INDEX(Positions!$D$2:$D$14531,MATCH($A58&amp;"|72",Positions!$A$2:$A$14531,0)),"-")</f>
        <v>74</v>
      </c>
      <c r="F58" s="4" t="str">
        <f aca="false">IFERROR(INDEX(Positions!$E$2:$E$14531,MATCH($A58&amp;"|1",Positions!$A$2:$A$14531,0)),"-")</f>
        <v>G</v>
      </c>
      <c r="G58" s="4" t="str">
        <f aca="false">IFERROR(INDEX(Positions!$E$2:$E$14531,MATCH($A58&amp;"|72",Positions!$A$2:$A$14531,0)),"-")</f>
        <v>C</v>
      </c>
      <c r="H58" s="3" t="str">
        <f aca="false">F58&amp;"-"&amp;G58</f>
        <v>G-C</v>
      </c>
      <c r="I58" s="4" t="n">
        <f aca="false">(F58="G")+(G58="G")</f>
        <v>1</v>
      </c>
      <c r="J58" s="4" t="n">
        <f aca="false">(F58="C")+(G58="C")</f>
        <v>1</v>
      </c>
      <c r="K58" s="3" t="n">
        <f aca="false">I58+J58</f>
        <v>2</v>
      </c>
    </row>
    <row r="59" customFormat="false" ht="15" hidden="false" customHeight="false" outlineLevel="0" collapsed="false">
      <c r="A59" s="4" t="s">
        <v>39</v>
      </c>
      <c r="B59" s="4" t="s">
        <v>768</v>
      </c>
      <c r="C59" s="4" t="s">
        <v>883</v>
      </c>
      <c r="D59" s="4" t="n">
        <f aca="false">IFERROR(INDEX(Positions!$D$2:$D$14531,MATCH($A59&amp;"|2",Positions!$A$2:$A$14531,0)),"-")</f>
        <v>2</v>
      </c>
      <c r="E59" s="4" t="n">
        <f aca="false">IFERROR(INDEX(Positions!$D$2:$D$14531,MATCH($A59&amp;"|71",Positions!$A$2:$A$14531,0)),"-")</f>
        <v>73</v>
      </c>
      <c r="F59" s="4" t="str">
        <f aca="false">IFERROR(INDEX(Positions!$E$2:$E$14531,MATCH($A59&amp;"|2",Positions!$A$2:$A$14531,0)),"-")</f>
        <v>C</v>
      </c>
      <c r="G59" s="4" t="str">
        <f aca="false">IFERROR(INDEX(Positions!$E$2:$E$14531,MATCH($A59&amp;"|71",Positions!$A$2:$A$14531,0)),"-")</f>
        <v>G</v>
      </c>
      <c r="H59" s="3" t="str">
        <f aca="false">F59&amp;"-"&amp;G59</f>
        <v>C-G</v>
      </c>
      <c r="I59" s="4" t="n">
        <f aca="false">(F59="G")+(G59="G")</f>
        <v>1</v>
      </c>
      <c r="J59" s="4" t="n">
        <f aca="false">(F59="C")+(G59="C")</f>
        <v>1</v>
      </c>
      <c r="K59" s="3" t="n">
        <f aca="false">I59+J59</f>
        <v>2</v>
      </c>
    </row>
    <row r="60" customFormat="false" ht="15" hidden="false" customHeight="false" outlineLevel="0" collapsed="false">
      <c r="A60" s="4" t="s">
        <v>39</v>
      </c>
      <c r="B60" s="4" t="s">
        <v>768</v>
      </c>
      <c r="C60" s="4" t="s">
        <v>884</v>
      </c>
      <c r="D60" s="4" t="n">
        <f aca="false">IFERROR(INDEX(Positions!$D$2:$D$14531,MATCH($A60&amp;"|3",Positions!$A$2:$A$14531,0)),"-")</f>
        <v>3</v>
      </c>
      <c r="E60" s="4" t="n">
        <f aca="false">IFERROR(INDEX(Positions!$D$2:$D$14531,MATCH($A60&amp;"|70",Positions!$A$2:$A$14531,0)),"-")</f>
        <v>72</v>
      </c>
      <c r="F60" s="4" t="str">
        <f aca="false">IFERROR(INDEX(Positions!$E$2:$E$14531,MATCH($A60&amp;"|3",Positions!$A$2:$A$14531,0)),"-")</f>
        <v>C</v>
      </c>
      <c r="G60" s="4" t="str">
        <f aca="false">IFERROR(INDEX(Positions!$E$2:$E$14531,MATCH($A60&amp;"|70",Positions!$A$2:$A$14531,0)),"-")</f>
        <v>G</v>
      </c>
      <c r="H60" s="3" t="str">
        <f aca="false">F60&amp;"-"&amp;G60</f>
        <v>C-G</v>
      </c>
      <c r="I60" s="4" t="n">
        <f aca="false">(F60="G")+(G60="G")</f>
        <v>1</v>
      </c>
      <c r="J60" s="4" t="n">
        <f aca="false">(F60="C")+(G60="C")</f>
        <v>1</v>
      </c>
      <c r="K60" s="3" t="n">
        <f aca="false">I60+J60</f>
        <v>2</v>
      </c>
    </row>
    <row r="61" customFormat="false" ht="15" hidden="false" customHeight="false" outlineLevel="0" collapsed="false">
      <c r="A61" s="4" t="s">
        <v>39</v>
      </c>
      <c r="B61" s="4" t="s">
        <v>768</v>
      </c>
      <c r="C61" s="4" t="s">
        <v>885</v>
      </c>
      <c r="D61" s="4" t="n">
        <f aca="false">IFERROR(INDEX(Positions!$D$2:$D$14531,MATCH($A61&amp;"|4",Positions!$A$2:$A$14531,0)),"-")</f>
        <v>4</v>
      </c>
      <c r="E61" s="4" t="n">
        <f aca="false">IFERROR(INDEX(Positions!$D$2:$D$14531,MATCH($A61&amp;"|69",Positions!$A$2:$A$14531,0)),"-")</f>
        <v>71</v>
      </c>
      <c r="F61" s="4" t="str">
        <f aca="false">IFERROR(INDEX(Positions!$E$2:$E$14531,MATCH($A61&amp;"|4",Positions!$A$2:$A$14531,0)),"-")</f>
        <v>G</v>
      </c>
      <c r="G61" s="4" t="str">
        <f aca="false">IFERROR(INDEX(Positions!$E$2:$E$14531,MATCH($A61&amp;"|69",Positions!$A$2:$A$14531,0)),"-")</f>
        <v>C</v>
      </c>
      <c r="H61" s="3" t="str">
        <f aca="false">F61&amp;"-"&amp;G61</f>
        <v>G-C</v>
      </c>
      <c r="I61" s="4" t="n">
        <f aca="false">(F61="G")+(G61="G")</f>
        <v>1</v>
      </c>
      <c r="J61" s="4" t="n">
        <f aca="false">(F61="C")+(G61="C")</f>
        <v>1</v>
      </c>
      <c r="K61" s="3" t="n">
        <f aca="false">I61+J61</f>
        <v>2</v>
      </c>
    </row>
    <row r="62" customFormat="false" ht="15" hidden="false" customHeight="false" outlineLevel="0" collapsed="false">
      <c r="A62" s="4" t="s">
        <v>39</v>
      </c>
      <c r="B62" s="4" t="s">
        <v>768</v>
      </c>
      <c r="C62" s="4" t="s">
        <v>542</v>
      </c>
      <c r="D62" s="4" t="n">
        <f aca="false">IFERROR(INDEX(Positions!$D$2:$D$14531,MATCH($A62&amp;"|5",Positions!$A$2:$A$14531,0)),"-")</f>
        <v>5</v>
      </c>
      <c r="E62" s="4" t="n">
        <f aca="false">IFERROR(INDEX(Positions!$D$2:$D$14531,MATCH($A62&amp;"|68",Positions!$A$2:$A$14531,0)),"-")</f>
        <v>70</v>
      </c>
      <c r="F62" s="4" t="str">
        <f aca="false">IFERROR(INDEX(Positions!$E$2:$E$14531,MATCH($A62&amp;"|5",Positions!$A$2:$A$14531,0)),"-")</f>
        <v>G</v>
      </c>
      <c r="G62" s="4" t="str">
        <f aca="false">IFERROR(INDEX(Positions!$E$2:$E$14531,MATCH($A62&amp;"|68",Positions!$A$2:$A$14531,0)),"-")</f>
        <v>C</v>
      </c>
      <c r="H62" s="3" t="str">
        <f aca="false">F62&amp;"-"&amp;G62</f>
        <v>G-C</v>
      </c>
      <c r="I62" s="4" t="n">
        <f aca="false">(F62="G")+(G62="G")</f>
        <v>1</v>
      </c>
      <c r="J62" s="4" t="n">
        <f aca="false">(F62="C")+(G62="C")</f>
        <v>1</v>
      </c>
      <c r="K62" s="3" t="n">
        <f aca="false">I62+J62</f>
        <v>2</v>
      </c>
    </row>
    <row r="63" customFormat="false" ht="15" hidden="false" customHeight="false" outlineLevel="0" collapsed="false">
      <c r="A63" s="4" t="s">
        <v>39</v>
      </c>
      <c r="B63" s="4" t="s">
        <v>768</v>
      </c>
      <c r="C63" s="4" t="s">
        <v>561</v>
      </c>
      <c r="D63" s="4" t="n">
        <f aca="false">IFERROR(INDEX(Positions!$D$2:$D$14531,MATCH($A63&amp;"|6",Positions!$A$2:$A$14531,0)),"-")</f>
        <v>6</v>
      </c>
      <c r="E63" s="4" t="n">
        <f aca="false">IFERROR(INDEX(Positions!$D$2:$D$14531,MATCH($A63&amp;"|67",Positions!$A$2:$A$14531,0)),"-")</f>
        <v>69</v>
      </c>
      <c r="F63" s="4" t="str">
        <f aca="false">IFERROR(INDEX(Positions!$E$2:$E$14531,MATCH($A63&amp;"|6",Positions!$A$2:$A$14531,0)),"-")</f>
        <v>G</v>
      </c>
      <c r="G63" s="4" t="str">
        <f aca="false">IFERROR(INDEX(Positions!$E$2:$E$14531,MATCH($A63&amp;"|67",Positions!$A$2:$A$14531,0)),"-")</f>
        <v>C</v>
      </c>
      <c r="H63" s="3" t="str">
        <f aca="false">F63&amp;"-"&amp;G63</f>
        <v>G-C</v>
      </c>
      <c r="I63" s="4" t="n">
        <f aca="false">(F63="G")+(G63="G")</f>
        <v>1</v>
      </c>
      <c r="J63" s="4" t="n">
        <f aca="false">(F63="C")+(G63="C")</f>
        <v>1</v>
      </c>
      <c r="K63" s="3" t="n">
        <f aca="false">I63+J63</f>
        <v>2</v>
      </c>
    </row>
    <row r="64" customFormat="false" ht="15" hidden="false" customHeight="false" outlineLevel="0" collapsed="false">
      <c r="A64" s="4" t="s">
        <v>39</v>
      </c>
      <c r="B64" s="4" t="s">
        <v>768</v>
      </c>
      <c r="C64" s="4" t="s">
        <v>886</v>
      </c>
      <c r="D64" s="4" t="n">
        <f aca="false">IFERROR(INDEX(Positions!$D$2:$D$14531,MATCH($A64&amp;"|7",Positions!$A$2:$A$14531,0)),"-")</f>
        <v>7</v>
      </c>
      <c r="E64" s="4" t="n">
        <f aca="false">IFERROR(INDEX(Positions!$D$2:$D$14531,MATCH($A64&amp;"|66",Positions!$A$2:$A$14531,0)),"-")</f>
        <v>68</v>
      </c>
      <c r="F64" s="4" t="str">
        <f aca="false">IFERROR(INDEX(Positions!$E$2:$E$14531,MATCH($A64&amp;"|7",Positions!$A$2:$A$14531,0)),"-")</f>
        <v>G</v>
      </c>
      <c r="G64" s="4" t="str">
        <f aca="false">IFERROR(INDEX(Positions!$E$2:$E$14531,MATCH($A64&amp;"|66",Positions!$A$2:$A$14531,0)),"-")</f>
        <v>C</v>
      </c>
      <c r="H64" s="3" t="str">
        <f aca="false">F64&amp;"-"&amp;G64</f>
        <v>G-C</v>
      </c>
      <c r="I64" s="4" t="n">
        <f aca="false">(F64="G")+(G64="G")</f>
        <v>1</v>
      </c>
      <c r="J64" s="4" t="n">
        <f aca="false">(F64="C")+(G64="C")</f>
        <v>1</v>
      </c>
      <c r="K64" s="3" t="n">
        <f aca="false">I64+J64</f>
        <v>2</v>
      </c>
    </row>
    <row r="65" customFormat="false" ht="15" hidden="false" customHeight="false" outlineLevel="0" collapsed="false">
      <c r="A65" s="4" t="s">
        <v>39</v>
      </c>
      <c r="B65" s="4" t="s">
        <v>783</v>
      </c>
      <c r="C65" s="4" t="s">
        <v>887</v>
      </c>
      <c r="D65" s="4" t="n">
        <f aca="false">IFERROR(INDEX(Positions!$D$2:$D$14531,MATCH($A65&amp;"|10",Positions!$A$2:$A$14531,0)),"-")</f>
        <v>10</v>
      </c>
      <c r="E65" s="4" t="n">
        <f aca="false">IFERROR(INDEX(Positions!$D$2:$D$14531,MATCH($A65&amp;"|25",Positions!$A$2:$A$14531,0)),"-")</f>
        <v>26</v>
      </c>
      <c r="F65" s="4" t="str">
        <f aca="false">IFERROR(INDEX(Positions!$E$2:$E$14531,MATCH($A65&amp;"|10",Positions!$A$2:$A$14531,0)),"-")</f>
        <v>G</v>
      </c>
      <c r="G65" s="4" t="str">
        <f aca="false">IFERROR(INDEX(Positions!$E$2:$E$14531,MATCH($A65&amp;"|25",Positions!$A$2:$A$14531,0)),"-")</f>
        <v>C</v>
      </c>
      <c r="H65" s="3" t="str">
        <f aca="false">F65&amp;"-"&amp;G65</f>
        <v>G-C</v>
      </c>
      <c r="I65" s="4" t="n">
        <f aca="false">(F65="G")+(G65="G")</f>
        <v>1</v>
      </c>
      <c r="J65" s="4" t="n">
        <f aca="false">(F65="C")+(G65="C")</f>
        <v>1</v>
      </c>
      <c r="K65" s="3" t="n">
        <f aca="false">I65+J65</f>
        <v>2</v>
      </c>
    </row>
    <row r="66" customFormat="false" ht="15" hidden="false" customHeight="false" outlineLevel="0" collapsed="false">
      <c r="A66" s="4" t="s">
        <v>39</v>
      </c>
      <c r="B66" s="4" t="s">
        <v>783</v>
      </c>
      <c r="C66" s="4" t="s">
        <v>888</v>
      </c>
      <c r="D66" s="4" t="n">
        <f aca="false">IFERROR(INDEX(Positions!$D$2:$D$14531,MATCH($A66&amp;"|11",Positions!$A$2:$A$14531,0)),"-")</f>
        <v>11</v>
      </c>
      <c r="E66" s="4" t="n">
        <f aca="false">IFERROR(INDEX(Positions!$D$2:$D$14531,MATCH($A66&amp;"|24",Positions!$A$2:$A$14531,0)),"-")</f>
        <v>25</v>
      </c>
      <c r="F66" s="4" t="str">
        <f aca="false">IFERROR(INDEX(Positions!$E$2:$E$14531,MATCH($A66&amp;"|11",Positions!$A$2:$A$14531,0)),"-")</f>
        <v>C</v>
      </c>
      <c r="G66" s="4" t="str">
        <f aca="false">IFERROR(INDEX(Positions!$E$2:$E$14531,MATCH($A66&amp;"|24",Positions!$A$2:$A$14531,0)),"-")</f>
        <v>G</v>
      </c>
      <c r="H66" s="3" t="str">
        <f aca="false">F66&amp;"-"&amp;G66</f>
        <v>C-G</v>
      </c>
      <c r="I66" s="4" t="n">
        <f aca="false">(F66="G")+(G66="G")</f>
        <v>1</v>
      </c>
      <c r="J66" s="4" t="n">
        <f aca="false">(F66="C")+(G66="C")</f>
        <v>1</v>
      </c>
      <c r="K66" s="3" t="n">
        <f aca="false">I66+J66</f>
        <v>2</v>
      </c>
    </row>
    <row r="67" customFormat="false" ht="15" hidden="false" customHeight="false" outlineLevel="0" collapsed="false">
      <c r="A67" s="4" t="s">
        <v>39</v>
      </c>
      <c r="B67" s="4" t="s">
        <v>783</v>
      </c>
      <c r="C67" s="4" t="s">
        <v>479</v>
      </c>
      <c r="D67" s="4" t="n">
        <f aca="false">IFERROR(INDEX(Positions!$D$2:$D$14531,MATCH($A67&amp;"|12",Positions!$A$2:$A$14531,0)),"-")</f>
        <v>12</v>
      </c>
      <c r="E67" s="4" t="n">
        <f aca="false">IFERROR(INDEX(Positions!$D$2:$D$14531,MATCH($A67&amp;"|23",Positions!$A$2:$A$14531,0)),"-")</f>
        <v>24</v>
      </c>
      <c r="F67" s="4" t="str">
        <f aca="false">IFERROR(INDEX(Positions!$E$2:$E$14531,MATCH($A67&amp;"|12",Positions!$A$2:$A$14531,0)),"-")</f>
        <v>C</v>
      </c>
      <c r="G67" s="4" t="str">
        <f aca="false">IFERROR(INDEX(Positions!$E$2:$E$14531,MATCH($A67&amp;"|23",Positions!$A$2:$A$14531,0)),"-")</f>
        <v>G</v>
      </c>
      <c r="H67" s="3" t="str">
        <f aca="false">F67&amp;"-"&amp;G67</f>
        <v>C-G</v>
      </c>
      <c r="I67" s="4" t="n">
        <f aca="false">(F67="G")+(G67="G")</f>
        <v>1</v>
      </c>
      <c r="J67" s="4" t="n">
        <f aca="false">(F67="C")+(G67="C")</f>
        <v>1</v>
      </c>
      <c r="K67" s="3" t="n">
        <f aca="false">I67+J67</f>
        <v>2</v>
      </c>
    </row>
    <row r="68" customFormat="false" ht="15" hidden="false" customHeight="false" outlineLevel="0" collapsed="false">
      <c r="A68" s="4" t="s">
        <v>39</v>
      </c>
      <c r="B68" s="4" t="s">
        <v>783</v>
      </c>
      <c r="C68" s="4" t="s">
        <v>267</v>
      </c>
      <c r="D68" s="4" t="n">
        <f aca="false">IFERROR(INDEX(Positions!$D$2:$D$14531,MATCH($A68&amp;"|13",Positions!$A$2:$A$14531,0)),"-")</f>
        <v>13</v>
      </c>
      <c r="E68" s="4" t="n">
        <f aca="false">IFERROR(INDEX(Positions!$D$2:$D$14531,MATCH($A68&amp;"|22",Positions!$A$2:$A$14531,0)),"-")</f>
        <v>23</v>
      </c>
      <c r="F68" s="4" t="str">
        <f aca="false">IFERROR(INDEX(Positions!$E$2:$E$14531,MATCH($A68&amp;"|13",Positions!$A$2:$A$14531,0)),"-")</f>
        <v>G</v>
      </c>
      <c r="G68" s="4" t="str">
        <f aca="false">IFERROR(INDEX(Positions!$E$2:$E$14531,MATCH($A68&amp;"|22",Positions!$A$2:$A$14531,0)),"-")</f>
        <v>A</v>
      </c>
      <c r="H68" s="3" t="str">
        <f aca="false">F68&amp;"-"&amp;G68</f>
        <v>G-A</v>
      </c>
      <c r="I68" s="4" t="n">
        <f aca="false">(F68="G")+(G68="G")</f>
        <v>1</v>
      </c>
      <c r="J68" s="4" t="n">
        <f aca="false">(F68="C")+(G68="C")</f>
        <v>0</v>
      </c>
      <c r="K68" s="3" t="n">
        <f aca="false">I68+J68</f>
        <v>1</v>
      </c>
    </row>
    <row r="69" customFormat="false" ht="15" hidden="false" customHeight="false" outlineLevel="0" collapsed="false">
      <c r="A69" s="4" t="s">
        <v>39</v>
      </c>
      <c r="B69" s="4" t="s">
        <v>805</v>
      </c>
      <c r="C69" s="4" t="s">
        <v>673</v>
      </c>
      <c r="D69" s="4" t="n">
        <f aca="false">IFERROR(INDEX(Positions!$D$2:$D$14531,MATCH($A69&amp;"|27",Positions!$A$2:$A$14531,0)),"-")</f>
        <v>28</v>
      </c>
      <c r="E69" s="4" t="n">
        <f aca="false">IFERROR(INDEX(Positions!$D$2:$D$14531,MATCH($A69&amp;"|43",Positions!$A$2:$A$14531,0)),"-")</f>
        <v>44</v>
      </c>
      <c r="F69" s="4" t="str">
        <f aca="false">IFERROR(INDEX(Positions!$E$2:$E$14531,MATCH($A69&amp;"|27",Positions!$A$2:$A$14531,0)),"-")</f>
        <v>G</v>
      </c>
      <c r="G69" s="4" t="str">
        <f aca="false">IFERROR(INDEX(Positions!$E$2:$E$14531,MATCH($A69&amp;"|43",Positions!$A$2:$A$14531,0)),"-")</f>
        <v>U</v>
      </c>
      <c r="H69" s="3" t="str">
        <f aca="false">F69&amp;"-"&amp;G69</f>
        <v>G-U</v>
      </c>
      <c r="I69" s="4" t="n">
        <f aca="false">(F69="G")+(G69="G")</f>
        <v>1</v>
      </c>
      <c r="J69" s="4" t="n">
        <f aca="false">(F69="C")+(G69="C")</f>
        <v>0</v>
      </c>
      <c r="K69" s="3" t="n">
        <f aca="false">I69+J69</f>
        <v>1</v>
      </c>
    </row>
    <row r="70" customFormat="false" ht="15" hidden="false" customHeight="false" outlineLevel="0" collapsed="false">
      <c r="A70" s="4" t="s">
        <v>39</v>
      </c>
      <c r="B70" s="4" t="s">
        <v>805</v>
      </c>
      <c r="C70" s="4" t="s">
        <v>889</v>
      </c>
      <c r="D70" s="4" t="n">
        <f aca="false">IFERROR(INDEX(Positions!$D$2:$D$14531,MATCH($A70&amp;"|28",Positions!$A$2:$A$14531,0)),"-")</f>
        <v>29</v>
      </c>
      <c r="E70" s="4" t="n">
        <f aca="false">IFERROR(INDEX(Positions!$D$2:$D$14531,MATCH($A70&amp;"|42",Positions!$A$2:$A$14531,0)),"-")</f>
        <v>43</v>
      </c>
      <c r="F70" s="4" t="str">
        <f aca="false">IFERROR(INDEX(Positions!$E$2:$E$14531,MATCH($A70&amp;"|28",Positions!$A$2:$A$14531,0)),"-")</f>
        <v>C</v>
      </c>
      <c r="G70" s="4" t="str">
        <f aca="false">IFERROR(INDEX(Positions!$E$2:$E$14531,MATCH($A70&amp;"|42",Positions!$A$2:$A$14531,0)),"-")</f>
        <v>G</v>
      </c>
      <c r="H70" s="3" t="str">
        <f aca="false">F70&amp;"-"&amp;G70</f>
        <v>C-G</v>
      </c>
      <c r="I70" s="4" t="n">
        <f aca="false">(F70="G")+(G70="G")</f>
        <v>1</v>
      </c>
      <c r="J70" s="4" t="n">
        <f aca="false">(F70="C")+(G70="C")</f>
        <v>1</v>
      </c>
      <c r="K70" s="3" t="n">
        <f aca="false">I70+J70</f>
        <v>2</v>
      </c>
    </row>
    <row r="71" customFormat="false" ht="15" hidden="false" customHeight="false" outlineLevel="0" collapsed="false">
      <c r="A71" s="4" t="s">
        <v>39</v>
      </c>
      <c r="B71" s="4" t="s">
        <v>805</v>
      </c>
      <c r="C71" s="4" t="s">
        <v>890</v>
      </c>
      <c r="D71" s="4" t="n">
        <f aca="false">IFERROR(INDEX(Positions!$D$2:$D$14531,MATCH($A71&amp;"|29",Positions!$A$2:$A$14531,0)),"-")</f>
        <v>30</v>
      </c>
      <c r="E71" s="4" t="n">
        <f aca="false">IFERROR(INDEX(Positions!$D$2:$D$14531,MATCH($A71&amp;"|41",Positions!$A$2:$A$14531,0)),"-")</f>
        <v>42</v>
      </c>
      <c r="F71" s="4" t="str">
        <f aca="false">IFERROR(INDEX(Positions!$E$2:$E$14531,MATCH($A71&amp;"|29",Positions!$A$2:$A$14531,0)),"-")</f>
        <v>G</v>
      </c>
      <c r="G71" s="4" t="str">
        <f aca="false">IFERROR(INDEX(Positions!$E$2:$E$14531,MATCH($A71&amp;"|41",Positions!$A$2:$A$14531,0)),"-")</f>
        <v>C</v>
      </c>
      <c r="H71" s="3" t="str">
        <f aca="false">F71&amp;"-"&amp;G71</f>
        <v>G-C</v>
      </c>
      <c r="I71" s="4" t="n">
        <f aca="false">(F71="G")+(G71="G")</f>
        <v>1</v>
      </c>
      <c r="J71" s="4" t="n">
        <f aca="false">(F71="C")+(G71="C")</f>
        <v>1</v>
      </c>
      <c r="K71" s="3" t="n">
        <f aca="false">I71+J71</f>
        <v>2</v>
      </c>
    </row>
    <row r="72" customFormat="false" ht="15" hidden="false" customHeight="false" outlineLevel="0" collapsed="false">
      <c r="A72" s="4" t="s">
        <v>39</v>
      </c>
      <c r="B72" s="4" t="s">
        <v>805</v>
      </c>
      <c r="C72" s="4" t="s">
        <v>694</v>
      </c>
      <c r="D72" s="4" t="n">
        <f aca="false">IFERROR(INDEX(Positions!$D$2:$D$14531,MATCH($A72&amp;"|30",Positions!$A$2:$A$14531,0)),"-")</f>
        <v>31</v>
      </c>
      <c r="E72" s="4" t="n">
        <f aca="false">IFERROR(INDEX(Positions!$D$2:$D$14531,MATCH($A72&amp;"|40",Positions!$A$2:$A$14531,0)),"-")</f>
        <v>41</v>
      </c>
      <c r="F72" s="4" t="str">
        <f aca="false">IFERROR(INDEX(Positions!$E$2:$E$14531,MATCH($A72&amp;"|30",Positions!$A$2:$A$14531,0)),"-")</f>
        <v>G</v>
      </c>
      <c r="G72" s="4" t="str">
        <f aca="false">IFERROR(INDEX(Positions!$E$2:$E$14531,MATCH($A72&amp;"|40",Positions!$A$2:$A$14531,0)),"-")</f>
        <v>C</v>
      </c>
      <c r="H72" s="3" t="str">
        <f aca="false">F72&amp;"-"&amp;G72</f>
        <v>G-C</v>
      </c>
      <c r="I72" s="4" t="n">
        <f aca="false">(F72="G")+(G72="G")</f>
        <v>1</v>
      </c>
      <c r="J72" s="4" t="n">
        <f aca="false">(F72="C")+(G72="C")</f>
        <v>1</v>
      </c>
      <c r="K72" s="3" t="n">
        <f aca="false">I72+J72</f>
        <v>2</v>
      </c>
    </row>
    <row r="73" customFormat="false" ht="15" hidden="false" customHeight="false" outlineLevel="0" collapsed="false">
      <c r="A73" s="4" t="s">
        <v>39</v>
      </c>
      <c r="B73" s="4" t="s">
        <v>805</v>
      </c>
      <c r="C73" s="4" t="s">
        <v>640</v>
      </c>
      <c r="D73" s="4" t="n">
        <f aca="false">IFERROR(INDEX(Positions!$D$2:$D$14531,MATCH($A73&amp;"|31",Positions!$A$2:$A$14531,0)),"-")</f>
        <v>32</v>
      </c>
      <c r="E73" s="4" t="n">
        <f aca="false">IFERROR(INDEX(Positions!$D$2:$D$14531,MATCH($A73&amp;"|39",Positions!$A$2:$A$14531,0)),"-")</f>
        <v>40</v>
      </c>
      <c r="F73" s="4" t="str">
        <f aca="false">IFERROR(INDEX(Positions!$E$2:$E$14531,MATCH($A73&amp;"|31",Positions!$A$2:$A$14531,0)),"-")</f>
        <v>G</v>
      </c>
      <c r="G73" s="4" t="str">
        <f aca="false">IFERROR(INDEX(Positions!$E$2:$E$14531,MATCH($A73&amp;"|39",Positions!$A$2:$A$14531,0)),"-")</f>
        <v>C</v>
      </c>
      <c r="H73" s="3" t="str">
        <f aca="false">F73&amp;"-"&amp;G73</f>
        <v>G-C</v>
      </c>
      <c r="I73" s="4" t="n">
        <f aca="false">(F73="G")+(G73="G")</f>
        <v>1</v>
      </c>
      <c r="J73" s="4" t="n">
        <f aca="false">(F73="C")+(G73="C")</f>
        <v>1</v>
      </c>
      <c r="K73" s="3" t="n">
        <f aca="false">I73+J73</f>
        <v>2</v>
      </c>
    </row>
    <row r="74" customFormat="false" ht="15" hidden="false" customHeight="false" outlineLevel="0" collapsed="false">
      <c r="A74" s="4" t="s">
        <v>39</v>
      </c>
      <c r="B74" s="4" t="s">
        <v>830</v>
      </c>
      <c r="C74" s="4" t="s">
        <v>367</v>
      </c>
      <c r="D74" s="4" t="n">
        <f aca="false">IFERROR(INDEX(Positions!$D$2:$D$14531,MATCH($A74&amp;"|49",Positions!$A$2:$A$14531,0)),"-")</f>
        <v>51</v>
      </c>
      <c r="E74" s="4" t="n">
        <f aca="false">IFERROR(INDEX(Positions!$D$2:$D$14531,MATCH($A74&amp;"|65",Positions!$A$2:$A$14531,0)),"-")</f>
        <v>67</v>
      </c>
      <c r="F74" s="4" t="str">
        <f aca="false">IFERROR(INDEX(Positions!$E$2:$E$14531,MATCH($A74&amp;"|49",Positions!$A$2:$A$14531,0)),"-")</f>
        <v>C</v>
      </c>
      <c r="G74" s="4" t="str">
        <f aca="false">IFERROR(INDEX(Positions!$E$2:$E$14531,MATCH($A74&amp;"|65",Positions!$A$2:$A$14531,0)),"-")</f>
        <v>G</v>
      </c>
      <c r="H74" s="3" t="str">
        <f aca="false">F74&amp;"-"&amp;G74</f>
        <v>C-G</v>
      </c>
      <c r="I74" s="4" t="n">
        <f aca="false">(F74="G")+(G74="G")</f>
        <v>1</v>
      </c>
      <c r="J74" s="4" t="n">
        <f aca="false">(F74="C")+(G74="C")</f>
        <v>1</v>
      </c>
      <c r="K74" s="3" t="n">
        <f aca="false">I74+J74</f>
        <v>2</v>
      </c>
    </row>
    <row r="75" customFormat="false" ht="15" hidden="false" customHeight="false" outlineLevel="0" collapsed="false">
      <c r="A75" s="4" t="s">
        <v>39</v>
      </c>
      <c r="B75" s="4" t="s">
        <v>830</v>
      </c>
      <c r="C75" s="4" t="s">
        <v>891</v>
      </c>
      <c r="D75" s="4" t="n">
        <f aca="false">IFERROR(INDEX(Positions!$D$2:$D$14531,MATCH($A75&amp;"|50",Positions!$A$2:$A$14531,0)),"-")</f>
        <v>52</v>
      </c>
      <c r="E75" s="4" t="n">
        <f aca="false">IFERROR(INDEX(Positions!$D$2:$D$14531,MATCH($A75&amp;"|64",Positions!$A$2:$A$14531,0)),"-")</f>
        <v>66</v>
      </c>
      <c r="F75" s="4" t="str">
        <f aca="false">IFERROR(INDEX(Positions!$E$2:$E$14531,MATCH($A75&amp;"|50",Positions!$A$2:$A$14531,0)),"-")</f>
        <v>C</v>
      </c>
      <c r="G75" s="4" t="str">
        <f aca="false">IFERROR(INDEX(Positions!$E$2:$E$14531,MATCH($A75&amp;"|64",Positions!$A$2:$A$14531,0)),"-")</f>
        <v>G</v>
      </c>
      <c r="H75" s="3" t="str">
        <f aca="false">F75&amp;"-"&amp;G75</f>
        <v>C-G</v>
      </c>
      <c r="I75" s="4" t="n">
        <f aca="false">(F75="G")+(G75="G")</f>
        <v>1</v>
      </c>
      <c r="J75" s="4" t="n">
        <f aca="false">(F75="C")+(G75="C")</f>
        <v>1</v>
      </c>
      <c r="K75" s="3" t="n">
        <f aca="false">I75+J75</f>
        <v>2</v>
      </c>
    </row>
    <row r="76" customFormat="false" ht="15" hidden="false" customHeight="false" outlineLevel="0" collapsed="false">
      <c r="A76" s="4" t="s">
        <v>39</v>
      </c>
      <c r="B76" s="4" t="s">
        <v>830</v>
      </c>
      <c r="C76" s="4" t="s">
        <v>689</v>
      </c>
      <c r="D76" s="4" t="n">
        <f aca="false">IFERROR(INDEX(Positions!$D$2:$D$14531,MATCH($A76&amp;"|51",Positions!$A$2:$A$14531,0)),"-")</f>
        <v>53</v>
      </c>
      <c r="E76" s="4" t="n">
        <f aca="false">IFERROR(INDEX(Positions!$D$2:$D$14531,MATCH($A76&amp;"|63",Positions!$A$2:$A$14531,0)),"-")</f>
        <v>65</v>
      </c>
      <c r="F76" s="4" t="str">
        <f aca="false">IFERROR(INDEX(Positions!$E$2:$E$14531,MATCH($A76&amp;"|51",Positions!$A$2:$A$14531,0)),"-")</f>
        <v>G</v>
      </c>
      <c r="G76" s="4" t="str">
        <f aca="false">IFERROR(INDEX(Positions!$E$2:$E$14531,MATCH($A76&amp;"|63",Positions!$A$2:$A$14531,0)),"-")</f>
        <v>C</v>
      </c>
      <c r="H76" s="3" t="str">
        <f aca="false">F76&amp;"-"&amp;G76</f>
        <v>G-C</v>
      </c>
      <c r="I76" s="4" t="n">
        <f aca="false">(F76="G")+(G76="G")</f>
        <v>1</v>
      </c>
      <c r="J76" s="4" t="n">
        <f aca="false">(F76="C")+(G76="C")</f>
        <v>1</v>
      </c>
      <c r="K76" s="3" t="n">
        <f aca="false">I76+J76</f>
        <v>2</v>
      </c>
    </row>
    <row r="77" customFormat="false" ht="15" hidden="false" customHeight="false" outlineLevel="0" collapsed="false">
      <c r="A77" s="4" t="s">
        <v>39</v>
      </c>
      <c r="B77" s="4" t="s">
        <v>830</v>
      </c>
      <c r="C77" s="4" t="s">
        <v>703</v>
      </c>
      <c r="D77" s="4" t="n">
        <f aca="false">IFERROR(INDEX(Positions!$D$2:$D$14531,MATCH($A77&amp;"|52",Positions!$A$2:$A$14531,0)),"-")</f>
        <v>54</v>
      </c>
      <c r="E77" s="4" t="n">
        <f aca="false">IFERROR(INDEX(Positions!$D$2:$D$14531,MATCH($A77&amp;"|62",Positions!$A$2:$A$14531,0)),"-")</f>
        <v>64</v>
      </c>
      <c r="F77" s="4" t="str">
        <f aca="false">IFERROR(INDEX(Positions!$E$2:$E$14531,MATCH($A77&amp;"|52",Positions!$A$2:$A$14531,0)),"-")</f>
        <v>G</v>
      </c>
      <c r="G77" s="4" t="str">
        <f aca="false">IFERROR(INDEX(Positions!$E$2:$E$14531,MATCH($A77&amp;"|62",Positions!$A$2:$A$14531,0)),"-")</f>
        <v>C</v>
      </c>
      <c r="H77" s="3" t="str">
        <f aca="false">F77&amp;"-"&amp;G77</f>
        <v>G-C</v>
      </c>
      <c r="I77" s="4" t="n">
        <f aca="false">(F77="G")+(G77="G")</f>
        <v>1</v>
      </c>
      <c r="J77" s="4" t="n">
        <f aca="false">(F77="C")+(G77="C")</f>
        <v>1</v>
      </c>
      <c r="K77" s="3" t="n">
        <f aca="false">I77+J77</f>
        <v>2</v>
      </c>
    </row>
    <row r="78" customFormat="false" ht="15" hidden="false" customHeight="false" outlineLevel="0" collapsed="false">
      <c r="A78" s="4" t="s">
        <v>39</v>
      </c>
      <c r="B78" s="4" t="s">
        <v>830</v>
      </c>
      <c r="C78" s="4" t="s">
        <v>892</v>
      </c>
      <c r="D78" s="4" t="n">
        <f aca="false">IFERROR(INDEX(Positions!$D$2:$D$14531,MATCH($A78&amp;"|53",Positions!$A$2:$A$14531,0)),"-")</f>
        <v>55</v>
      </c>
      <c r="E78" s="4" t="n">
        <f aca="false">IFERROR(INDEX(Positions!$D$2:$D$14531,MATCH($A78&amp;"|61",Positions!$A$2:$A$14531,0)),"-")</f>
        <v>63</v>
      </c>
      <c r="F78" s="4" t="str">
        <f aca="false">IFERROR(INDEX(Positions!$E$2:$E$14531,MATCH($A78&amp;"|53",Positions!$A$2:$A$14531,0)),"-")</f>
        <v>G</v>
      </c>
      <c r="G78" s="4" t="str">
        <f aca="false">IFERROR(INDEX(Positions!$E$2:$E$14531,MATCH($A78&amp;"|61",Positions!$A$2:$A$14531,0)),"-")</f>
        <v>C</v>
      </c>
      <c r="H78" s="3" t="str">
        <f aca="false">F78&amp;"-"&amp;G78</f>
        <v>G-C</v>
      </c>
      <c r="I78" s="4" t="n">
        <f aca="false">(F78="G")+(G78="G")</f>
        <v>1</v>
      </c>
      <c r="J78" s="4" t="n">
        <f aca="false">(F78="C")+(G78="C")</f>
        <v>1</v>
      </c>
      <c r="K78" s="3" t="n">
        <f aca="false">I78+J78</f>
        <v>2</v>
      </c>
    </row>
    <row r="79" customFormat="false" ht="15" hidden="false" customHeight="false" outlineLevel="0" collapsed="false">
      <c r="A79" s="24" t="s">
        <v>39</v>
      </c>
      <c r="B79" s="24" t="s">
        <v>893</v>
      </c>
      <c r="C79" s="24" t="s">
        <v>894</v>
      </c>
      <c r="D79" s="24" t="n">
        <f aca="false">IFERROR(INDEX(Positions!$D$2:$D$14531,MATCH($A79&amp;"|8",Positions!$A$2:$A$14531,0)),"-")</f>
        <v>8</v>
      </c>
      <c r="E79" s="24" t="n">
        <f aca="false">IFERROR(INDEX(Positions!$D$2:$D$14531,MATCH($A79&amp;"|14",Positions!$A$2:$A$14531,0)),"-")</f>
        <v>14</v>
      </c>
      <c r="F79" s="24" t="str">
        <f aca="false">IFERROR(INDEX(Positions!$E$2:$E$14531,MATCH($A79&amp;"|8",Positions!$A$2:$A$14531,0)),"-")</f>
        <v>U</v>
      </c>
      <c r="G79" s="24" t="str">
        <f aca="false">IFERROR(INDEX(Positions!$E$2:$E$14531,MATCH($A79&amp;"|14",Positions!$A$2:$A$14531,0)),"-")</f>
        <v>A</v>
      </c>
      <c r="H79" s="25" t="str">
        <f aca="false">F79&amp;"-"&amp;G79</f>
        <v>U-A</v>
      </c>
      <c r="I79" s="24" t="n">
        <f aca="false">(F79="G")+(G79="G")</f>
        <v>0</v>
      </c>
      <c r="J79" s="24" t="n">
        <f aca="false">(F79="C")+(G79="C")</f>
        <v>0</v>
      </c>
      <c r="K79" s="25" t="n">
        <f aca="false">I79+J79</f>
        <v>0</v>
      </c>
    </row>
    <row r="80" customFormat="false" ht="15" hidden="false" customHeight="false" outlineLevel="0" collapsed="false">
      <c r="A80" s="24" t="s">
        <v>39</v>
      </c>
      <c r="B80" s="24" t="s">
        <v>893</v>
      </c>
      <c r="C80" s="24" t="s">
        <v>895</v>
      </c>
      <c r="D80" s="24" t="n">
        <f aca="false">IFERROR(INDEX(Positions!$D$2:$D$14531,MATCH($A80&amp;"|15",Positions!$A$2:$A$14531,0)),"-")</f>
        <v>15</v>
      </c>
      <c r="E80" s="24" t="n">
        <f aca="false">IFERROR(INDEX(Positions!$D$2:$D$14531,MATCH($A80&amp;"|48",Positions!$A$2:$A$14531,0)),"-")</f>
        <v>50</v>
      </c>
      <c r="F80" s="24" t="str">
        <f aca="false">IFERROR(INDEX(Positions!$E$2:$E$14531,MATCH($A80&amp;"|15",Positions!$A$2:$A$14531,0)),"-")</f>
        <v>G</v>
      </c>
      <c r="G80" s="24" t="str">
        <f aca="false">IFERROR(INDEX(Positions!$E$2:$E$14531,MATCH($A80&amp;"|48",Positions!$A$2:$A$14531,0)),"-")</f>
        <v>C</v>
      </c>
      <c r="H80" s="25" t="str">
        <f aca="false">F80&amp;"-"&amp;G80</f>
        <v>G-C</v>
      </c>
      <c r="I80" s="24" t="n">
        <f aca="false">(F80="G")+(G80="G")</f>
        <v>1</v>
      </c>
      <c r="J80" s="24" t="n">
        <f aca="false">(F80="C")+(G80="C")</f>
        <v>1</v>
      </c>
      <c r="K80" s="25" t="n">
        <f aca="false">I80+J80</f>
        <v>2</v>
      </c>
    </row>
    <row r="81" customFormat="false" ht="15" hidden="false" customHeight="false" outlineLevel="0" collapsed="false">
      <c r="A81" s="24" t="s">
        <v>39</v>
      </c>
      <c r="B81" s="24" t="s">
        <v>893</v>
      </c>
      <c r="C81" s="24" t="s">
        <v>896</v>
      </c>
      <c r="D81" s="24" t="n">
        <f aca="false">IFERROR(INDEX(Positions!$D$2:$D$14531,MATCH($A81&amp;"|18",Positions!$A$2:$A$14531,0)),"-")</f>
        <v>17</v>
      </c>
      <c r="E81" s="24" t="n">
        <f aca="false">IFERROR(INDEX(Positions!$D$2:$D$14531,MATCH($A81&amp;"|55",Positions!$A$2:$A$14531,0)),"-")</f>
        <v>57</v>
      </c>
      <c r="F81" s="24" t="str">
        <f aca="false">IFERROR(INDEX(Positions!$E$2:$E$14531,MATCH($A81&amp;"|18",Positions!$A$2:$A$14531,0)),"-")</f>
        <v>G</v>
      </c>
      <c r="G81" s="24" t="str">
        <f aca="false">IFERROR(INDEX(Positions!$E$2:$E$14531,MATCH($A81&amp;"|55",Positions!$A$2:$A$14531,0)),"-")</f>
        <v>U</v>
      </c>
      <c r="H81" s="25" t="str">
        <f aca="false">F81&amp;"-"&amp;G81</f>
        <v>G-U</v>
      </c>
      <c r="I81" s="24" t="n">
        <f aca="false">(F81="G")+(G81="G")</f>
        <v>1</v>
      </c>
      <c r="J81" s="24" t="n">
        <f aca="false">(F81="C")+(G81="C")</f>
        <v>0</v>
      </c>
      <c r="K81" s="25" t="n">
        <f aca="false">I81+J81</f>
        <v>1</v>
      </c>
    </row>
    <row r="82" customFormat="false" ht="15" hidden="false" customHeight="false" outlineLevel="0" collapsed="false">
      <c r="A82" s="24" t="s">
        <v>39</v>
      </c>
      <c r="B82" s="24" t="s">
        <v>893</v>
      </c>
      <c r="C82" s="24" t="s">
        <v>897</v>
      </c>
      <c r="D82" s="24" t="n">
        <f aca="false">IFERROR(INDEX(Positions!$D$2:$D$14531,MATCH($A82&amp;"|19",Positions!$A$2:$A$14531,0)),"-")</f>
        <v>18</v>
      </c>
      <c r="E82" s="24" t="n">
        <f aca="false">IFERROR(INDEX(Positions!$D$2:$D$14531,MATCH($A82&amp;"|56",Positions!$A$2:$A$14531,0)),"-")</f>
        <v>58</v>
      </c>
      <c r="F82" s="24" t="str">
        <f aca="false">IFERROR(INDEX(Positions!$E$2:$E$14531,MATCH($A82&amp;"|19",Positions!$A$2:$A$14531,0)),"-")</f>
        <v>G</v>
      </c>
      <c r="G82" s="24" t="str">
        <f aca="false">IFERROR(INDEX(Positions!$E$2:$E$14531,MATCH($A82&amp;"|56",Positions!$A$2:$A$14531,0)),"-")</f>
        <v>C</v>
      </c>
      <c r="H82" s="25" t="str">
        <f aca="false">F82&amp;"-"&amp;G82</f>
        <v>G-C</v>
      </c>
      <c r="I82" s="24" t="n">
        <f aca="false">(F82="G")+(G82="G")</f>
        <v>1</v>
      </c>
      <c r="J82" s="24" t="n">
        <f aca="false">(F82="C")+(G82="C")</f>
        <v>1</v>
      </c>
      <c r="K82" s="25" t="n">
        <f aca="false">I82+J82</f>
        <v>2</v>
      </c>
    </row>
    <row r="83" customFormat="false" ht="15" hidden="false" customHeight="false" outlineLevel="0" collapsed="false">
      <c r="A83" s="24" t="s">
        <v>39</v>
      </c>
      <c r="B83" s="24" t="s">
        <v>893</v>
      </c>
      <c r="C83" s="24" t="s">
        <v>898</v>
      </c>
      <c r="D83" s="24" t="n">
        <f aca="false">IFERROR(INDEX(Positions!$D$2:$D$14531,MATCH($A83&amp;"|26",Positions!$A$2:$A$14531,0)),"-")</f>
        <v>27</v>
      </c>
      <c r="E83" s="24" t="n">
        <f aca="false">IFERROR(INDEX(Positions!$D$2:$D$14531,MATCH($A83&amp;"|44",Positions!$A$2:$A$14531,0)),"-")</f>
        <v>45</v>
      </c>
      <c r="F83" s="24" t="str">
        <f aca="false">IFERROR(INDEX(Positions!$E$2:$E$14531,MATCH($A83&amp;"|26",Positions!$A$2:$A$14531,0)),"-")</f>
        <v>G</v>
      </c>
      <c r="G83" s="24" t="str">
        <f aca="false">IFERROR(INDEX(Positions!$E$2:$E$14531,MATCH($A83&amp;"|44",Positions!$A$2:$A$14531,0)),"-")</f>
        <v>U</v>
      </c>
      <c r="H83" s="25" t="str">
        <f aca="false">F83&amp;"-"&amp;G83</f>
        <v>G-U</v>
      </c>
      <c r="I83" s="24" t="n">
        <f aca="false">(F83="G")+(G83="G")</f>
        <v>1</v>
      </c>
      <c r="J83" s="24" t="n">
        <f aca="false">(F83="C")+(G83="C")</f>
        <v>0</v>
      </c>
      <c r="K83" s="25" t="n">
        <f aca="false">I83+J83</f>
        <v>1</v>
      </c>
    </row>
    <row r="84" customFormat="false" ht="15" hidden="false" customHeight="false" outlineLevel="0" collapsed="false">
      <c r="A84" s="24" t="s">
        <v>39</v>
      </c>
      <c r="B84" s="24" t="s">
        <v>893</v>
      </c>
      <c r="C84" s="24" t="s">
        <v>899</v>
      </c>
      <c r="D84" s="24" t="n">
        <f aca="false">IFERROR(INDEX(Positions!$D$2:$D$14531,MATCH($A84&amp;"|32",Positions!$A$2:$A$14531,0)),"-")</f>
        <v>33</v>
      </c>
      <c r="E84" s="24" t="n">
        <f aca="false">IFERROR(INDEX(Positions!$D$2:$D$14531,MATCH($A84&amp;"|38",Positions!$A$2:$A$14531,0)),"-")</f>
        <v>39</v>
      </c>
      <c r="F84" s="24" t="str">
        <f aca="false">IFERROR(INDEX(Positions!$E$2:$E$14531,MATCH($A84&amp;"|32",Positions!$A$2:$A$14531,0)),"-")</f>
        <v>C</v>
      </c>
      <c r="G84" s="24" t="str">
        <f aca="false">IFERROR(INDEX(Positions!$E$2:$E$14531,MATCH($A84&amp;"|38",Positions!$A$2:$A$14531,0)),"-")</f>
        <v>A</v>
      </c>
      <c r="H84" s="25" t="str">
        <f aca="false">F84&amp;"-"&amp;G84</f>
        <v>C-A</v>
      </c>
      <c r="I84" s="24" t="n">
        <f aca="false">(F84="G")+(G84="G")</f>
        <v>0</v>
      </c>
      <c r="J84" s="24" t="n">
        <f aca="false">(F84="C")+(G84="C")</f>
        <v>1</v>
      </c>
      <c r="K84" s="25" t="n">
        <f aca="false">I84+J84</f>
        <v>1</v>
      </c>
    </row>
    <row r="85" customFormat="false" ht="15" hidden="false" customHeight="false" outlineLevel="0" collapsed="false">
      <c r="A85" s="24" t="s">
        <v>39</v>
      </c>
      <c r="B85" s="24" t="s">
        <v>893</v>
      </c>
      <c r="C85" s="24" t="s">
        <v>900</v>
      </c>
      <c r="D85" s="24" t="n">
        <f aca="false">IFERROR(INDEX(Positions!$D$2:$D$14531,MATCH($A85&amp;"|54",Positions!$A$2:$A$14531,0)),"-")</f>
        <v>56</v>
      </c>
      <c r="E85" s="24" t="n">
        <f aca="false">IFERROR(INDEX(Positions!$D$2:$D$14531,MATCH($A85&amp;"|58",Positions!$A$2:$A$14531,0)),"-")</f>
        <v>60</v>
      </c>
      <c r="F85" s="24" t="str">
        <f aca="false">IFERROR(INDEX(Positions!$E$2:$E$14531,MATCH($A85&amp;"|54",Positions!$A$2:$A$14531,0)),"-")</f>
        <v>U</v>
      </c>
      <c r="G85" s="24" t="str">
        <f aca="false">IFERROR(INDEX(Positions!$E$2:$E$14531,MATCH($A85&amp;"|58",Positions!$A$2:$A$14531,0)),"-")</f>
        <v>A</v>
      </c>
      <c r="H85" s="25" t="str">
        <f aca="false">F85&amp;"-"&amp;G85</f>
        <v>U-A</v>
      </c>
      <c r="I85" s="24" t="n">
        <f aca="false">(F85="G")+(G85="G")</f>
        <v>0</v>
      </c>
      <c r="J85" s="24" t="n">
        <f aca="false">(F85="C")+(G85="C")</f>
        <v>0</v>
      </c>
      <c r="K85" s="25" t="n">
        <f aca="false">I85+J85</f>
        <v>0</v>
      </c>
    </row>
    <row r="86" customFormat="false" ht="15" hidden="false" customHeight="false" outlineLevel="0" collapsed="false">
      <c r="A86" s="4" t="s">
        <v>40</v>
      </c>
      <c r="B86" s="4" t="s">
        <v>768</v>
      </c>
      <c r="C86" s="4" t="s">
        <v>882</v>
      </c>
      <c r="D86" s="4" t="n">
        <f aca="false">IFERROR(INDEX(Positions!$D$2:$D$14531,MATCH($A86&amp;"|1",Positions!$A$2:$A$14531,0)),"-")</f>
        <v>1</v>
      </c>
      <c r="E86" s="4" t="n">
        <f aca="false">IFERROR(INDEX(Positions!$D$2:$D$14531,MATCH($A86&amp;"|72",Positions!$A$2:$A$14531,0)),"-")</f>
        <v>81</v>
      </c>
      <c r="F86" s="4" t="str">
        <f aca="false">IFERROR(INDEX(Positions!$E$2:$E$14531,MATCH($A86&amp;"|1",Positions!$A$2:$A$14531,0)),"-")</f>
        <v>G</v>
      </c>
      <c r="G86" s="4" t="str">
        <f aca="false">IFERROR(INDEX(Positions!$E$2:$E$14531,MATCH($A86&amp;"|72",Positions!$A$2:$A$14531,0)),"-")</f>
        <v>C</v>
      </c>
      <c r="H86" s="3" t="str">
        <f aca="false">F86&amp;"-"&amp;G86</f>
        <v>G-C</v>
      </c>
      <c r="I86" s="4" t="n">
        <f aca="false">(F86="G")+(G86="G")</f>
        <v>1</v>
      </c>
      <c r="J86" s="4" t="n">
        <f aca="false">(F86="C")+(G86="C")</f>
        <v>1</v>
      </c>
      <c r="K86" s="3" t="n">
        <f aca="false">I86+J86</f>
        <v>2</v>
      </c>
    </row>
    <row r="87" customFormat="false" ht="15" hidden="false" customHeight="false" outlineLevel="0" collapsed="false">
      <c r="A87" s="4" t="s">
        <v>40</v>
      </c>
      <c r="B87" s="4" t="s">
        <v>768</v>
      </c>
      <c r="C87" s="4" t="s">
        <v>883</v>
      </c>
      <c r="D87" s="4" t="n">
        <f aca="false">IFERROR(INDEX(Positions!$D$2:$D$14531,MATCH($A87&amp;"|2",Positions!$A$2:$A$14531,0)),"-")</f>
        <v>2</v>
      </c>
      <c r="E87" s="4" t="n">
        <f aca="false">IFERROR(INDEX(Positions!$D$2:$D$14531,MATCH($A87&amp;"|71",Positions!$A$2:$A$14531,0)),"-")</f>
        <v>80</v>
      </c>
      <c r="F87" s="4" t="str">
        <f aca="false">IFERROR(INDEX(Positions!$E$2:$E$14531,MATCH($A87&amp;"|2",Positions!$A$2:$A$14531,0)),"-")</f>
        <v>G</v>
      </c>
      <c r="G87" s="4" t="str">
        <f aca="false">IFERROR(INDEX(Positions!$E$2:$E$14531,MATCH($A87&amp;"|71",Positions!$A$2:$A$14531,0)),"-")</f>
        <v>C</v>
      </c>
      <c r="H87" s="3" t="str">
        <f aca="false">F87&amp;"-"&amp;G87</f>
        <v>G-C</v>
      </c>
      <c r="I87" s="4" t="n">
        <f aca="false">(F87="G")+(G87="G")</f>
        <v>1</v>
      </c>
      <c r="J87" s="4" t="n">
        <f aca="false">(F87="C")+(G87="C")</f>
        <v>1</v>
      </c>
      <c r="K87" s="3" t="n">
        <f aca="false">I87+J87</f>
        <v>2</v>
      </c>
    </row>
    <row r="88" customFormat="false" ht="15" hidden="false" customHeight="false" outlineLevel="0" collapsed="false">
      <c r="A88" s="4" t="s">
        <v>40</v>
      </c>
      <c r="B88" s="4" t="s">
        <v>768</v>
      </c>
      <c r="C88" s="4" t="s">
        <v>884</v>
      </c>
      <c r="D88" s="4" t="n">
        <f aca="false">IFERROR(INDEX(Positions!$D$2:$D$14531,MATCH($A88&amp;"|3",Positions!$A$2:$A$14531,0)),"-")</f>
        <v>3</v>
      </c>
      <c r="E88" s="4" t="n">
        <f aca="false">IFERROR(INDEX(Positions!$D$2:$D$14531,MATCH($A88&amp;"|70",Positions!$A$2:$A$14531,0)),"-")</f>
        <v>79</v>
      </c>
      <c r="F88" s="4" t="str">
        <f aca="false">IFERROR(INDEX(Positions!$E$2:$E$14531,MATCH($A88&amp;"|3",Positions!$A$2:$A$14531,0)),"-")</f>
        <v>G</v>
      </c>
      <c r="G88" s="4" t="str">
        <f aca="false">IFERROR(INDEX(Positions!$E$2:$E$14531,MATCH($A88&amp;"|70",Positions!$A$2:$A$14531,0)),"-")</f>
        <v>C</v>
      </c>
      <c r="H88" s="3" t="str">
        <f aca="false">F88&amp;"-"&amp;G88</f>
        <v>G-C</v>
      </c>
      <c r="I88" s="4" t="n">
        <f aca="false">(F88="G")+(G88="G")</f>
        <v>1</v>
      </c>
      <c r="J88" s="4" t="n">
        <f aca="false">(F88="C")+(G88="C")</f>
        <v>1</v>
      </c>
      <c r="K88" s="3" t="n">
        <f aca="false">I88+J88</f>
        <v>2</v>
      </c>
    </row>
    <row r="89" customFormat="false" ht="15" hidden="false" customHeight="false" outlineLevel="0" collapsed="false">
      <c r="A89" s="4" t="s">
        <v>40</v>
      </c>
      <c r="B89" s="4" t="s">
        <v>768</v>
      </c>
      <c r="C89" s="4" t="s">
        <v>885</v>
      </c>
      <c r="D89" s="4" t="n">
        <f aca="false">IFERROR(INDEX(Positions!$D$2:$D$14531,MATCH($A89&amp;"|4",Positions!$A$2:$A$14531,0)),"-")</f>
        <v>4</v>
      </c>
      <c r="E89" s="4" t="n">
        <f aca="false">IFERROR(INDEX(Positions!$D$2:$D$14531,MATCH($A89&amp;"|69",Positions!$A$2:$A$14531,0)),"-")</f>
        <v>78</v>
      </c>
      <c r="F89" s="4" t="str">
        <f aca="false">IFERROR(INDEX(Positions!$E$2:$E$14531,MATCH($A89&amp;"|4",Positions!$A$2:$A$14531,0)),"-")</f>
        <v>C</v>
      </c>
      <c r="G89" s="4" t="str">
        <f aca="false">IFERROR(INDEX(Positions!$E$2:$E$14531,MATCH($A89&amp;"|69",Positions!$A$2:$A$14531,0)),"-")</f>
        <v>G</v>
      </c>
      <c r="H89" s="3" t="str">
        <f aca="false">F89&amp;"-"&amp;G89</f>
        <v>C-G</v>
      </c>
      <c r="I89" s="4" t="n">
        <f aca="false">(F89="G")+(G89="G")</f>
        <v>1</v>
      </c>
      <c r="J89" s="4" t="n">
        <f aca="false">(F89="C")+(G89="C")</f>
        <v>1</v>
      </c>
      <c r="K89" s="3" t="n">
        <f aca="false">I89+J89</f>
        <v>2</v>
      </c>
    </row>
    <row r="90" customFormat="false" ht="15" hidden="false" customHeight="false" outlineLevel="0" collapsed="false">
      <c r="A90" s="4" t="s">
        <v>40</v>
      </c>
      <c r="B90" s="4" t="s">
        <v>768</v>
      </c>
      <c r="C90" s="4" t="s">
        <v>542</v>
      </c>
      <c r="D90" s="4" t="n">
        <f aca="false">IFERROR(INDEX(Positions!$D$2:$D$14531,MATCH($A90&amp;"|5",Positions!$A$2:$A$14531,0)),"-")</f>
        <v>5</v>
      </c>
      <c r="E90" s="4" t="n">
        <f aca="false">IFERROR(INDEX(Positions!$D$2:$D$14531,MATCH($A90&amp;"|68",Positions!$A$2:$A$14531,0)),"-")</f>
        <v>77</v>
      </c>
      <c r="F90" s="4" t="str">
        <f aca="false">IFERROR(INDEX(Positions!$E$2:$E$14531,MATCH($A90&amp;"|5",Positions!$A$2:$A$14531,0)),"-")</f>
        <v>C</v>
      </c>
      <c r="G90" s="4" t="str">
        <f aca="false">IFERROR(INDEX(Positions!$E$2:$E$14531,MATCH($A90&amp;"|68",Positions!$A$2:$A$14531,0)),"-")</f>
        <v>G</v>
      </c>
      <c r="H90" s="3" t="str">
        <f aca="false">F90&amp;"-"&amp;G90</f>
        <v>C-G</v>
      </c>
      <c r="I90" s="4" t="n">
        <f aca="false">(F90="G")+(G90="G")</f>
        <v>1</v>
      </c>
      <c r="J90" s="4" t="n">
        <f aca="false">(F90="C")+(G90="C")</f>
        <v>1</v>
      </c>
      <c r="K90" s="3" t="n">
        <f aca="false">I90+J90</f>
        <v>2</v>
      </c>
    </row>
    <row r="91" customFormat="false" ht="15" hidden="false" customHeight="false" outlineLevel="0" collapsed="false">
      <c r="A91" s="4" t="s">
        <v>40</v>
      </c>
      <c r="B91" s="4" t="s">
        <v>768</v>
      </c>
      <c r="C91" s="4" t="s">
        <v>561</v>
      </c>
      <c r="D91" s="4" t="n">
        <f aca="false">IFERROR(INDEX(Positions!$D$2:$D$14531,MATCH($A91&amp;"|6",Positions!$A$2:$A$14531,0)),"-")</f>
        <v>6</v>
      </c>
      <c r="E91" s="4" t="n">
        <f aca="false">IFERROR(INDEX(Positions!$D$2:$D$14531,MATCH($A91&amp;"|67",Positions!$A$2:$A$14531,0)),"-")</f>
        <v>76</v>
      </c>
      <c r="F91" s="4" t="str">
        <f aca="false">IFERROR(INDEX(Positions!$E$2:$E$14531,MATCH($A91&amp;"|6",Positions!$A$2:$A$14531,0)),"-")</f>
        <v>C</v>
      </c>
      <c r="G91" s="4" t="str">
        <f aca="false">IFERROR(INDEX(Positions!$E$2:$E$14531,MATCH($A91&amp;"|67",Positions!$A$2:$A$14531,0)),"-")</f>
        <v>G</v>
      </c>
      <c r="H91" s="3" t="str">
        <f aca="false">F91&amp;"-"&amp;G91</f>
        <v>C-G</v>
      </c>
      <c r="I91" s="4" t="n">
        <f aca="false">(F91="G")+(G91="G")</f>
        <v>1</v>
      </c>
      <c r="J91" s="4" t="n">
        <f aca="false">(F91="C")+(G91="C")</f>
        <v>1</v>
      </c>
      <c r="K91" s="3" t="n">
        <f aca="false">I91+J91</f>
        <v>2</v>
      </c>
    </row>
    <row r="92" customFormat="false" ht="15" hidden="false" customHeight="false" outlineLevel="0" collapsed="false">
      <c r="A92" s="4" t="s">
        <v>40</v>
      </c>
      <c r="B92" s="4" t="s">
        <v>768</v>
      </c>
      <c r="C92" s="4" t="s">
        <v>886</v>
      </c>
      <c r="D92" s="4" t="n">
        <f aca="false">IFERROR(INDEX(Positions!$D$2:$D$14531,MATCH($A92&amp;"|7",Positions!$A$2:$A$14531,0)),"-")</f>
        <v>7</v>
      </c>
      <c r="E92" s="4" t="n">
        <f aca="false">IFERROR(INDEX(Positions!$D$2:$D$14531,MATCH($A92&amp;"|66",Positions!$A$2:$A$14531,0)),"-")</f>
        <v>75</v>
      </c>
      <c r="F92" s="4" t="str">
        <f aca="false">IFERROR(INDEX(Positions!$E$2:$E$14531,MATCH($A92&amp;"|7",Positions!$A$2:$A$14531,0)),"-")</f>
        <v>G</v>
      </c>
      <c r="G92" s="4" t="str">
        <f aca="false">IFERROR(INDEX(Positions!$E$2:$E$14531,MATCH($A92&amp;"|66",Positions!$A$2:$A$14531,0)),"-")</f>
        <v>C</v>
      </c>
      <c r="H92" s="3" t="str">
        <f aca="false">F92&amp;"-"&amp;G92</f>
        <v>G-C</v>
      </c>
      <c r="I92" s="4" t="n">
        <f aca="false">(F92="G")+(G92="G")</f>
        <v>1</v>
      </c>
      <c r="J92" s="4" t="n">
        <f aca="false">(F92="C")+(G92="C")</f>
        <v>1</v>
      </c>
      <c r="K92" s="3" t="n">
        <f aca="false">I92+J92</f>
        <v>2</v>
      </c>
    </row>
    <row r="93" customFormat="false" ht="15" hidden="false" customHeight="false" outlineLevel="0" collapsed="false">
      <c r="A93" s="4" t="s">
        <v>40</v>
      </c>
      <c r="B93" s="4" t="s">
        <v>783</v>
      </c>
      <c r="C93" s="4" t="s">
        <v>887</v>
      </c>
      <c r="D93" s="4" t="n">
        <f aca="false">IFERROR(INDEX(Positions!$D$2:$D$14531,MATCH($A93&amp;"|10",Positions!$A$2:$A$14531,0)),"-")</f>
        <v>10</v>
      </c>
      <c r="E93" s="4" t="n">
        <f aca="false">IFERROR(INDEX(Positions!$D$2:$D$14531,MATCH($A93&amp;"|25",Positions!$A$2:$A$14531,0)),"-")</f>
        <v>26</v>
      </c>
      <c r="F93" s="4" t="str">
        <f aca="false">IFERROR(INDEX(Positions!$E$2:$E$14531,MATCH($A93&amp;"|10",Positions!$A$2:$A$14531,0)),"-")</f>
        <v>G</v>
      </c>
      <c r="G93" s="4" t="str">
        <f aca="false">IFERROR(INDEX(Positions!$E$2:$E$14531,MATCH($A93&amp;"|25",Positions!$A$2:$A$14531,0)),"-")</f>
        <v>C</v>
      </c>
      <c r="H93" s="3" t="str">
        <f aca="false">F93&amp;"-"&amp;G93</f>
        <v>G-C</v>
      </c>
      <c r="I93" s="4" t="n">
        <f aca="false">(F93="G")+(G93="G")</f>
        <v>1</v>
      </c>
      <c r="J93" s="4" t="n">
        <f aca="false">(F93="C")+(G93="C")</f>
        <v>1</v>
      </c>
      <c r="K93" s="3" t="n">
        <f aca="false">I93+J93</f>
        <v>2</v>
      </c>
    </row>
    <row r="94" customFormat="false" ht="15" hidden="false" customHeight="false" outlineLevel="0" collapsed="false">
      <c r="A94" s="4" t="s">
        <v>40</v>
      </c>
      <c r="B94" s="4" t="s">
        <v>783</v>
      </c>
      <c r="C94" s="4" t="s">
        <v>888</v>
      </c>
      <c r="D94" s="4" t="n">
        <f aca="false">IFERROR(INDEX(Positions!$D$2:$D$14531,MATCH($A94&amp;"|11",Positions!$A$2:$A$14531,0)),"-")</f>
        <v>11</v>
      </c>
      <c r="E94" s="4" t="n">
        <f aca="false">IFERROR(INDEX(Positions!$D$2:$D$14531,MATCH($A94&amp;"|24",Positions!$A$2:$A$14531,0)),"-")</f>
        <v>25</v>
      </c>
      <c r="F94" s="4" t="str">
        <f aca="false">IFERROR(INDEX(Positions!$E$2:$E$14531,MATCH($A94&amp;"|11",Positions!$A$2:$A$14531,0)),"-")</f>
        <v>C</v>
      </c>
      <c r="G94" s="4" t="str">
        <f aca="false">IFERROR(INDEX(Positions!$E$2:$E$14531,MATCH($A94&amp;"|24",Positions!$A$2:$A$14531,0)),"-")</f>
        <v>G</v>
      </c>
      <c r="H94" s="3" t="str">
        <f aca="false">F94&amp;"-"&amp;G94</f>
        <v>C-G</v>
      </c>
      <c r="I94" s="4" t="n">
        <f aca="false">(F94="G")+(G94="G")</f>
        <v>1</v>
      </c>
      <c r="J94" s="4" t="n">
        <f aca="false">(F94="C")+(G94="C")</f>
        <v>1</v>
      </c>
      <c r="K94" s="3" t="n">
        <f aca="false">I94+J94</f>
        <v>2</v>
      </c>
    </row>
    <row r="95" customFormat="false" ht="15" hidden="false" customHeight="false" outlineLevel="0" collapsed="false">
      <c r="A95" s="4" t="s">
        <v>40</v>
      </c>
      <c r="B95" s="4" t="s">
        <v>783</v>
      </c>
      <c r="C95" s="4" t="s">
        <v>479</v>
      </c>
      <c r="D95" s="4" t="n">
        <f aca="false">IFERROR(INDEX(Positions!$D$2:$D$14531,MATCH($A95&amp;"|12",Positions!$A$2:$A$14531,0)),"-")</f>
        <v>12</v>
      </c>
      <c r="E95" s="4" t="n">
        <f aca="false">IFERROR(INDEX(Positions!$D$2:$D$14531,MATCH($A95&amp;"|23",Positions!$A$2:$A$14531,0)),"-")</f>
        <v>24</v>
      </c>
      <c r="F95" s="4" t="str">
        <f aca="false">IFERROR(INDEX(Positions!$E$2:$E$14531,MATCH($A95&amp;"|12",Positions!$A$2:$A$14531,0)),"-")</f>
        <v>U</v>
      </c>
      <c r="G95" s="4" t="str">
        <f aca="false">IFERROR(INDEX(Positions!$E$2:$E$14531,MATCH($A95&amp;"|23",Positions!$A$2:$A$14531,0)),"-")</f>
        <v>A</v>
      </c>
      <c r="H95" s="3" t="str">
        <f aca="false">F95&amp;"-"&amp;G95</f>
        <v>U-A</v>
      </c>
      <c r="I95" s="4" t="n">
        <f aca="false">(F95="G")+(G95="G")</f>
        <v>0</v>
      </c>
      <c r="J95" s="4" t="n">
        <f aca="false">(F95="C")+(G95="C")</f>
        <v>0</v>
      </c>
      <c r="K95" s="3" t="n">
        <f aca="false">I95+J95</f>
        <v>0</v>
      </c>
    </row>
    <row r="96" customFormat="false" ht="15" hidden="false" customHeight="false" outlineLevel="0" collapsed="false">
      <c r="A96" s="4" t="s">
        <v>40</v>
      </c>
      <c r="B96" s="4" t="s">
        <v>783</v>
      </c>
      <c r="C96" s="4" t="s">
        <v>267</v>
      </c>
      <c r="D96" s="4" t="n">
        <f aca="false">IFERROR(INDEX(Positions!$D$2:$D$14531,MATCH($A96&amp;"|13",Positions!$A$2:$A$14531,0)),"-")</f>
        <v>13</v>
      </c>
      <c r="E96" s="4" t="n">
        <f aca="false">IFERROR(INDEX(Positions!$D$2:$D$14531,MATCH($A96&amp;"|22",Positions!$A$2:$A$14531,0)),"-")</f>
        <v>23</v>
      </c>
      <c r="F96" s="4" t="str">
        <f aca="false">IFERROR(INDEX(Positions!$E$2:$E$14531,MATCH($A96&amp;"|13",Positions!$A$2:$A$14531,0)),"-")</f>
        <v>C</v>
      </c>
      <c r="G96" s="4" t="str">
        <f aca="false">IFERROR(INDEX(Positions!$E$2:$E$14531,MATCH($A96&amp;"|22",Positions!$A$2:$A$14531,0)),"-")</f>
        <v>G</v>
      </c>
      <c r="H96" s="3" t="str">
        <f aca="false">F96&amp;"-"&amp;G96</f>
        <v>C-G</v>
      </c>
      <c r="I96" s="4" t="n">
        <f aca="false">(F96="G")+(G96="G")</f>
        <v>1</v>
      </c>
      <c r="J96" s="4" t="n">
        <f aca="false">(F96="C")+(G96="C")</f>
        <v>1</v>
      </c>
      <c r="K96" s="3" t="n">
        <f aca="false">I96+J96</f>
        <v>2</v>
      </c>
    </row>
    <row r="97" customFormat="false" ht="15" hidden="false" customHeight="false" outlineLevel="0" collapsed="false">
      <c r="A97" s="4" t="s">
        <v>40</v>
      </c>
      <c r="B97" s="4" t="s">
        <v>805</v>
      </c>
      <c r="C97" s="4" t="s">
        <v>673</v>
      </c>
      <c r="D97" s="4" t="n">
        <f aca="false">IFERROR(INDEX(Positions!$D$2:$D$14531,MATCH($A97&amp;"|27",Positions!$A$2:$A$14531,0)),"-")</f>
        <v>28</v>
      </c>
      <c r="E97" s="4" t="n">
        <f aca="false">IFERROR(INDEX(Positions!$D$2:$D$14531,MATCH($A97&amp;"|43",Positions!$A$2:$A$14531,0)),"-")</f>
        <v>44</v>
      </c>
      <c r="F97" s="4" t="str">
        <f aca="false">IFERROR(INDEX(Positions!$E$2:$E$14531,MATCH($A97&amp;"|27",Positions!$A$2:$A$14531,0)),"-")</f>
        <v>G</v>
      </c>
      <c r="G97" s="4" t="str">
        <f aca="false">IFERROR(INDEX(Positions!$E$2:$E$14531,MATCH($A97&amp;"|43",Positions!$A$2:$A$14531,0)),"-")</f>
        <v>C</v>
      </c>
      <c r="H97" s="3" t="str">
        <f aca="false">F97&amp;"-"&amp;G97</f>
        <v>G-C</v>
      </c>
      <c r="I97" s="4" t="n">
        <f aca="false">(F97="G")+(G97="G")</f>
        <v>1</v>
      </c>
      <c r="J97" s="4" t="n">
        <f aca="false">(F97="C")+(G97="C")</f>
        <v>1</v>
      </c>
      <c r="K97" s="3" t="n">
        <f aca="false">I97+J97</f>
        <v>2</v>
      </c>
    </row>
    <row r="98" customFormat="false" ht="15" hidden="false" customHeight="false" outlineLevel="0" collapsed="false">
      <c r="A98" s="4" t="s">
        <v>40</v>
      </c>
      <c r="B98" s="4" t="s">
        <v>805</v>
      </c>
      <c r="C98" s="4" t="s">
        <v>889</v>
      </c>
      <c r="D98" s="4" t="n">
        <f aca="false">IFERROR(INDEX(Positions!$D$2:$D$14531,MATCH($A98&amp;"|28",Positions!$A$2:$A$14531,0)),"-")</f>
        <v>29</v>
      </c>
      <c r="E98" s="4" t="n">
        <f aca="false">IFERROR(INDEX(Positions!$D$2:$D$14531,MATCH($A98&amp;"|42",Positions!$A$2:$A$14531,0)),"-")</f>
        <v>43</v>
      </c>
      <c r="F98" s="4" t="str">
        <f aca="false">IFERROR(INDEX(Positions!$E$2:$E$14531,MATCH($A98&amp;"|28",Positions!$A$2:$A$14531,0)),"-")</f>
        <v>C</v>
      </c>
      <c r="G98" s="4" t="str">
        <f aca="false">IFERROR(INDEX(Positions!$E$2:$E$14531,MATCH($A98&amp;"|42",Positions!$A$2:$A$14531,0)),"-")</f>
        <v>G</v>
      </c>
      <c r="H98" s="3" t="str">
        <f aca="false">F98&amp;"-"&amp;G98</f>
        <v>C-G</v>
      </c>
      <c r="I98" s="4" t="n">
        <f aca="false">(F98="G")+(G98="G")</f>
        <v>1</v>
      </c>
      <c r="J98" s="4" t="n">
        <f aca="false">(F98="C")+(G98="C")</f>
        <v>1</v>
      </c>
      <c r="K98" s="3" t="n">
        <f aca="false">I98+J98</f>
        <v>2</v>
      </c>
    </row>
    <row r="99" customFormat="false" ht="15" hidden="false" customHeight="false" outlineLevel="0" collapsed="false">
      <c r="A99" s="4" t="s">
        <v>40</v>
      </c>
      <c r="B99" s="4" t="s">
        <v>805</v>
      </c>
      <c r="C99" s="4" t="s">
        <v>890</v>
      </c>
      <c r="D99" s="4" t="n">
        <f aca="false">IFERROR(INDEX(Positions!$D$2:$D$14531,MATCH($A99&amp;"|29",Positions!$A$2:$A$14531,0)),"-")</f>
        <v>30</v>
      </c>
      <c r="E99" s="4" t="n">
        <f aca="false">IFERROR(INDEX(Positions!$D$2:$D$14531,MATCH($A99&amp;"|41",Positions!$A$2:$A$14531,0)),"-")</f>
        <v>42</v>
      </c>
      <c r="F99" s="4" t="str">
        <f aca="false">IFERROR(INDEX(Positions!$E$2:$E$14531,MATCH($A99&amp;"|29",Positions!$A$2:$A$14531,0)),"-")</f>
        <v>G</v>
      </c>
      <c r="G99" s="4" t="str">
        <f aca="false">IFERROR(INDEX(Positions!$E$2:$E$14531,MATCH($A99&amp;"|41",Positions!$A$2:$A$14531,0)),"-")</f>
        <v>C</v>
      </c>
      <c r="H99" s="3" t="str">
        <f aca="false">F99&amp;"-"&amp;G99</f>
        <v>G-C</v>
      </c>
      <c r="I99" s="4" t="n">
        <f aca="false">(F99="G")+(G99="G")</f>
        <v>1</v>
      </c>
      <c r="J99" s="4" t="n">
        <f aca="false">(F99="C")+(G99="C")</f>
        <v>1</v>
      </c>
      <c r="K99" s="3" t="n">
        <f aca="false">I99+J99</f>
        <v>2</v>
      </c>
    </row>
    <row r="100" customFormat="false" ht="15" hidden="false" customHeight="false" outlineLevel="0" collapsed="false">
      <c r="A100" s="4" t="s">
        <v>40</v>
      </c>
      <c r="B100" s="4" t="s">
        <v>805</v>
      </c>
      <c r="C100" s="4" t="s">
        <v>694</v>
      </c>
      <c r="D100" s="4" t="n">
        <f aca="false">IFERROR(INDEX(Positions!$D$2:$D$14531,MATCH($A100&amp;"|30",Positions!$A$2:$A$14531,0)),"-")</f>
        <v>31</v>
      </c>
      <c r="E100" s="4" t="n">
        <f aca="false">IFERROR(INDEX(Positions!$D$2:$D$14531,MATCH($A100&amp;"|40",Positions!$A$2:$A$14531,0)),"-")</f>
        <v>41</v>
      </c>
      <c r="F100" s="4" t="str">
        <f aca="false">IFERROR(INDEX(Positions!$E$2:$E$14531,MATCH($A100&amp;"|30",Positions!$A$2:$A$14531,0)),"-")</f>
        <v>G</v>
      </c>
      <c r="G100" s="4" t="str">
        <f aca="false">IFERROR(INDEX(Positions!$E$2:$E$14531,MATCH($A100&amp;"|40",Positions!$A$2:$A$14531,0)),"-")</f>
        <v>C</v>
      </c>
      <c r="H100" s="3" t="str">
        <f aca="false">F100&amp;"-"&amp;G100</f>
        <v>G-C</v>
      </c>
      <c r="I100" s="4" t="n">
        <f aca="false">(F100="G")+(G100="G")</f>
        <v>1</v>
      </c>
      <c r="J100" s="4" t="n">
        <f aca="false">(F100="C")+(G100="C")</f>
        <v>1</v>
      </c>
      <c r="K100" s="3" t="n">
        <f aca="false">I100+J100</f>
        <v>2</v>
      </c>
    </row>
    <row r="101" customFormat="false" ht="15" hidden="false" customHeight="false" outlineLevel="0" collapsed="false">
      <c r="A101" s="4" t="s">
        <v>40</v>
      </c>
      <c r="B101" s="4" t="s">
        <v>805</v>
      </c>
      <c r="C101" s="4" t="s">
        <v>640</v>
      </c>
      <c r="D101" s="4" t="n">
        <f aca="false">IFERROR(INDEX(Positions!$D$2:$D$14531,MATCH($A101&amp;"|31",Positions!$A$2:$A$14531,0)),"-")</f>
        <v>32</v>
      </c>
      <c r="E101" s="4" t="n">
        <f aca="false">IFERROR(INDEX(Positions!$D$2:$D$14531,MATCH($A101&amp;"|39",Positions!$A$2:$A$14531,0)),"-")</f>
        <v>40</v>
      </c>
      <c r="F101" s="4" t="str">
        <f aca="false">IFERROR(INDEX(Positions!$E$2:$E$14531,MATCH($A101&amp;"|31",Positions!$A$2:$A$14531,0)),"-")</f>
        <v>G</v>
      </c>
      <c r="G101" s="4" t="str">
        <f aca="false">IFERROR(INDEX(Positions!$E$2:$E$14531,MATCH($A101&amp;"|39",Positions!$A$2:$A$14531,0)),"-")</f>
        <v>C</v>
      </c>
      <c r="H101" s="3" t="str">
        <f aca="false">F101&amp;"-"&amp;G101</f>
        <v>G-C</v>
      </c>
      <c r="I101" s="4" t="n">
        <f aca="false">(F101="G")+(G101="G")</f>
        <v>1</v>
      </c>
      <c r="J101" s="4" t="n">
        <f aca="false">(F101="C")+(G101="C")</f>
        <v>1</v>
      </c>
      <c r="K101" s="3" t="n">
        <f aca="false">I101+J101</f>
        <v>2</v>
      </c>
    </row>
    <row r="102" customFormat="false" ht="15" hidden="false" customHeight="false" outlineLevel="0" collapsed="false">
      <c r="A102" s="4" t="s">
        <v>40</v>
      </c>
      <c r="B102" s="4" t="s">
        <v>830</v>
      </c>
      <c r="C102" s="4" t="s">
        <v>367</v>
      </c>
      <c r="D102" s="4" t="n">
        <f aca="false">IFERROR(INDEX(Positions!$D$2:$D$14531,MATCH($A102&amp;"|49",Positions!$A$2:$A$14531,0)),"-")</f>
        <v>58</v>
      </c>
      <c r="E102" s="4" t="n">
        <f aca="false">IFERROR(INDEX(Positions!$D$2:$D$14531,MATCH($A102&amp;"|65",Positions!$A$2:$A$14531,0)),"-")</f>
        <v>74</v>
      </c>
      <c r="F102" s="4" t="str">
        <f aca="false">IFERROR(INDEX(Positions!$E$2:$E$14531,MATCH($A102&amp;"|49",Positions!$A$2:$A$14531,0)),"-")</f>
        <v>C</v>
      </c>
      <c r="G102" s="4" t="str">
        <f aca="false">IFERROR(INDEX(Positions!$E$2:$E$14531,MATCH($A102&amp;"|65",Positions!$A$2:$A$14531,0)),"-")</f>
        <v>G</v>
      </c>
      <c r="H102" s="3" t="str">
        <f aca="false">F102&amp;"-"&amp;G102</f>
        <v>C-G</v>
      </c>
      <c r="I102" s="4" t="n">
        <f aca="false">(F102="G")+(G102="G")</f>
        <v>1</v>
      </c>
      <c r="J102" s="4" t="n">
        <f aca="false">(F102="C")+(G102="C")</f>
        <v>1</v>
      </c>
      <c r="K102" s="3" t="n">
        <f aca="false">I102+J102</f>
        <v>2</v>
      </c>
    </row>
    <row r="103" customFormat="false" ht="15" hidden="false" customHeight="false" outlineLevel="0" collapsed="false">
      <c r="A103" s="4" t="s">
        <v>40</v>
      </c>
      <c r="B103" s="4" t="s">
        <v>830</v>
      </c>
      <c r="C103" s="4" t="s">
        <v>891</v>
      </c>
      <c r="D103" s="4" t="n">
        <f aca="false">IFERROR(INDEX(Positions!$D$2:$D$14531,MATCH($A103&amp;"|50",Positions!$A$2:$A$14531,0)),"-")</f>
        <v>59</v>
      </c>
      <c r="E103" s="4" t="n">
        <f aca="false">IFERROR(INDEX(Positions!$D$2:$D$14531,MATCH($A103&amp;"|64",Positions!$A$2:$A$14531,0)),"-")</f>
        <v>73</v>
      </c>
      <c r="F103" s="4" t="str">
        <f aca="false">IFERROR(INDEX(Positions!$E$2:$E$14531,MATCH($A103&amp;"|50",Positions!$A$2:$A$14531,0)),"-")</f>
        <v>C</v>
      </c>
      <c r="G103" s="4" t="str">
        <f aca="false">IFERROR(INDEX(Positions!$E$2:$E$14531,MATCH($A103&amp;"|64",Positions!$A$2:$A$14531,0)),"-")</f>
        <v>G</v>
      </c>
      <c r="H103" s="3" t="str">
        <f aca="false">F103&amp;"-"&amp;G103</f>
        <v>C-G</v>
      </c>
      <c r="I103" s="4" t="n">
        <f aca="false">(F103="G")+(G103="G")</f>
        <v>1</v>
      </c>
      <c r="J103" s="4" t="n">
        <f aca="false">(F103="C")+(G103="C")</f>
        <v>1</v>
      </c>
      <c r="K103" s="3" t="n">
        <f aca="false">I103+J103</f>
        <v>2</v>
      </c>
    </row>
    <row r="104" customFormat="false" ht="15" hidden="false" customHeight="false" outlineLevel="0" collapsed="false">
      <c r="A104" s="4" t="s">
        <v>40</v>
      </c>
      <c r="B104" s="4" t="s">
        <v>830</v>
      </c>
      <c r="C104" s="4" t="s">
        <v>689</v>
      </c>
      <c r="D104" s="4" t="n">
        <f aca="false">IFERROR(INDEX(Positions!$D$2:$D$14531,MATCH($A104&amp;"|51",Positions!$A$2:$A$14531,0)),"-")</f>
        <v>60</v>
      </c>
      <c r="E104" s="4" t="n">
        <f aca="false">IFERROR(INDEX(Positions!$D$2:$D$14531,MATCH($A104&amp;"|63",Positions!$A$2:$A$14531,0)),"-")</f>
        <v>72</v>
      </c>
      <c r="F104" s="4" t="str">
        <f aca="false">IFERROR(INDEX(Positions!$E$2:$E$14531,MATCH($A104&amp;"|51",Positions!$A$2:$A$14531,0)),"-")</f>
        <v>G</v>
      </c>
      <c r="G104" s="4" t="str">
        <f aca="false">IFERROR(INDEX(Positions!$E$2:$E$14531,MATCH($A104&amp;"|63",Positions!$A$2:$A$14531,0)),"-")</f>
        <v>C</v>
      </c>
      <c r="H104" s="3" t="str">
        <f aca="false">F104&amp;"-"&amp;G104</f>
        <v>G-C</v>
      </c>
      <c r="I104" s="4" t="n">
        <f aca="false">(F104="G")+(G104="G")</f>
        <v>1</v>
      </c>
      <c r="J104" s="4" t="n">
        <f aca="false">(F104="C")+(G104="C")</f>
        <v>1</v>
      </c>
      <c r="K104" s="3" t="n">
        <f aca="false">I104+J104</f>
        <v>2</v>
      </c>
    </row>
    <row r="105" customFormat="false" ht="15" hidden="false" customHeight="false" outlineLevel="0" collapsed="false">
      <c r="A105" s="4" t="s">
        <v>40</v>
      </c>
      <c r="B105" s="4" t="s">
        <v>830</v>
      </c>
      <c r="C105" s="4" t="s">
        <v>703</v>
      </c>
      <c r="D105" s="4" t="n">
        <f aca="false">IFERROR(INDEX(Positions!$D$2:$D$14531,MATCH($A105&amp;"|52",Positions!$A$2:$A$14531,0)),"-")</f>
        <v>61</v>
      </c>
      <c r="E105" s="4" t="n">
        <f aca="false">IFERROR(INDEX(Positions!$D$2:$D$14531,MATCH($A105&amp;"|62",Positions!$A$2:$A$14531,0)),"-")</f>
        <v>71</v>
      </c>
      <c r="F105" s="4" t="str">
        <f aca="false">IFERROR(INDEX(Positions!$E$2:$E$14531,MATCH($A105&amp;"|52",Positions!$A$2:$A$14531,0)),"-")</f>
        <v>G</v>
      </c>
      <c r="G105" s="4" t="str">
        <f aca="false">IFERROR(INDEX(Positions!$E$2:$E$14531,MATCH($A105&amp;"|62",Positions!$A$2:$A$14531,0)),"-")</f>
        <v>C</v>
      </c>
      <c r="H105" s="3" t="str">
        <f aca="false">F105&amp;"-"&amp;G105</f>
        <v>G-C</v>
      </c>
      <c r="I105" s="4" t="n">
        <f aca="false">(F105="G")+(G105="G")</f>
        <v>1</v>
      </c>
      <c r="J105" s="4" t="n">
        <f aca="false">(F105="C")+(G105="C")</f>
        <v>1</v>
      </c>
      <c r="K105" s="3" t="n">
        <f aca="false">I105+J105</f>
        <v>2</v>
      </c>
    </row>
    <row r="106" customFormat="false" ht="15" hidden="false" customHeight="false" outlineLevel="0" collapsed="false">
      <c r="A106" s="4" t="s">
        <v>40</v>
      </c>
      <c r="B106" s="4" t="s">
        <v>830</v>
      </c>
      <c r="C106" s="4" t="s">
        <v>892</v>
      </c>
      <c r="D106" s="4" t="n">
        <f aca="false">IFERROR(INDEX(Positions!$D$2:$D$14531,MATCH($A106&amp;"|53",Positions!$A$2:$A$14531,0)),"-")</f>
        <v>62</v>
      </c>
      <c r="E106" s="4" t="n">
        <f aca="false">IFERROR(INDEX(Positions!$D$2:$D$14531,MATCH($A106&amp;"|61",Positions!$A$2:$A$14531,0)),"-")</f>
        <v>70</v>
      </c>
      <c r="F106" s="4" t="str">
        <f aca="false">IFERROR(INDEX(Positions!$E$2:$E$14531,MATCH($A106&amp;"|53",Positions!$A$2:$A$14531,0)),"-")</f>
        <v>G</v>
      </c>
      <c r="G106" s="4" t="str">
        <f aca="false">IFERROR(INDEX(Positions!$E$2:$E$14531,MATCH($A106&amp;"|61",Positions!$A$2:$A$14531,0)),"-")</f>
        <v>C</v>
      </c>
      <c r="H106" s="3" t="str">
        <f aca="false">F106&amp;"-"&amp;G106</f>
        <v>G-C</v>
      </c>
      <c r="I106" s="4" t="n">
        <f aca="false">(F106="G")+(G106="G")</f>
        <v>1</v>
      </c>
      <c r="J106" s="4" t="n">
        <f aca="false">(F106="C")+(G106="C")</f>
        <v>1</v>
      </c>
      <c r="K106" s="3" t="n">
        <f aca="false">I106+J106</f>
        <v>2</v>
      </c>
    </row>
    <row r="107" customFormat="false" ht="15" hidden="false" customHeight="false" outlineLevel="0" collapsed="false">
      <c r="A107" s="24" t="s">
        <v>40</v>
      </c>
      <c r="B107" s="24" t="s">
        <v>893</v>
      </c>
      <c r="C107" s="24" t="s">
        <v>894</v>
      </c>
      <c r="D107" s="24" t="n">
        <f aca="false">IFERROR(INDEX(Positions!$D$2:$D$14531,MATCH($A107&amp;"|8",Positions!$A$2:$A$14531,0)),"-")</f>
        <v>8</v>
      </c>
      <c r="E107" s="24" t="n">
        <f aca="false">IFERROR(INDEX(Positions!$D$2:$D$14531,MATCH($A107&amp;"|14",Positions!$A$2:$A$14531,0)),"-")</f>
        <v>14</v>
      </c>
      <c r="F107" s="24" t="str">
        <f aca="false">IFERROR(INDEX(Positions!$E$2:$E$14531,MATCH($A107&amp;"|8",Positions!$A$2:$A$14531,0)),"-")</f>
        <v>U</v>
      </c>
      <c r="G107" s="24" t="str">
        <f aca="false">IFERROR(INDEX(Positions!$E$2:$E$14531,MATCH($A107&amp;"|14",Positions!$A$2:$A$14531,0)),"-")</f>
        <v>A</v>
      </c>
      <c r="H107" s="25" t="str">
        <f aca="false">F107&amp;"-"&amp;G107</f>
        <v>U-A</v>
      </c>
      <c r="I107" s="24" t="n">
        <f aca="false">(F107="G")+(G107="G")</f>
        <v>0</v>
      </c>
      <c r="J107" s="24" t="n">
        <f aca="false">(F107="C")+(G107="C")</f>
        <v>0</v>
      </c>
      <c r="K107" s="25" t="n">
        <f aca="false">I107+J107</f>
        <v>0</v>
      </c>
    </row>
    <row r="108" customFormat="false" ht="15" hidden="false" customHeight="false" outlineLevel="0" collapsed="false">
      <c r="A108" s="24" t="s">
        <v>40</v>
      </c>
      <c r="B108" s="24" t="s">
        <v>893</v>
      </c>
      <c r="C108" s="24" t="s">
        <v>895</v>
      </c>
      <c r="D108" s="24" t="n">
        <f aca="false">IFERROR(INDEX(Positions!$D$2:$D$14531,MATCH($A108&amp;"|15",Positions!$A$2:$A$14531,0)),"-")</f>
        <v>15</v>
      </c>
      <c r="E108" s="24" t="n">
        <f aca="false">IFERROR(INDEX(Positions!$D$2:$D$14531,MATCH($A108&amp;"|48",Positions!$A$2:$A$14531,0)),"-")</f>
        <v>57</v>
      </c>
      <c r="F108" s="24" t="str">
        <f aca="false">IFERROR(INDEX(Positions!$E$2:$E$14531,MATCH($A108&amp;"|15",Positions!$A$2:$A$14531,0)),"-")</f>
        <v>G</v>
      </c>
      <c r="G108" s="24" t="str">
        <f aca="false">IFERROR(INDEX(Positions!$E$2:$E$14531,MATCH($A108&amp;"|48",Positions!$A$2:$A$14531,0)),"-")</f>
        <v>C</v>
      </c>
      <c r="H108" s="25" t="str">
        <f aca="false">F108&amp;"-"&amp;G108</f>
        <v>G-C</v>
      </c>
      <c r="I108" s="24" t="n">
        <f aca="false">(F108="G")+(G108="G")</f>
        <v>1</v>
      </c>
      <c r="J108" s="24" t="n">
        <f aca="false">(F108="C")+(G108="C")</f>
        <v>1</v>
      </c>
      <c r="K108" s="25" t="n">
        <f aca="false">I108+J108</f>
        <v>2</v>
      </c>
    </row>
    <row r="109" customFormat="false" ht="15" hidden="false" customHeight="false" outlineLevel="0" collapsed="false">
      <c r="A109" s="24" t="s">
        <v>40</v>
      </c>
      <c r="B109" s="24" t="s">
        <v>893</v>
      </c>
      <c r="C109" s="24" t="s">
        <v>896</v>
      </c>
      <c r="D109" s="24" t="n">
        <f aca="false">IFERROR(INDEX(Positions!$D$2:$D$14531,MATCH($A109&amp;"|18",Positions!$A$2:$A$14531,0)),"-")</f>
        <v>19</v>
      </c>
      <c r="E109" s="24" t="n">
        <f aca="false">IFERROR(INDEX(Positions!$D$2:$D$14531,MATCH($A109&amp;"|55",Positions!$A$2:$A$14531,0)),"-")</f>
        <v>64</v>
      </c>
      <c r="F109" s="24" t="str">
        <f aca="false">IFERROR(INDEX(Positions!$E$2:$E$14531,MATCH($A109&amp;"|18",Positions!$A$2:$A$14531,0)),"-")</f>
        <v>G</v>
      </c>
      <c r="G109" s="24" t="str">
        <f aca="false">IFERROR(INDEX(Positions!$E$2:$E$14531,MATCH($A109&amp;"|55",Positions!$A$2:$A$14531,0)),"-")</f>
        <v>U</v>
      </c>
      <c r="H109" s="25" t="str">
        <f aca="false">F109&amp;"-"&amp;G109</f>
        <v>G-U</v>
      </c>
      <c r="I109" s="24" t="n">
        <f aca="false">(F109="G")+(G109="G")</f>
        <v>1</v>
      </c>
      <c r="J109" s="24" t="n">
        <f aca="false">(F109="C")+(G109="C")</f>
        <v>0</v>
      </c>
      <c r="K109" s="25" t="n">
        <f aca="false">I109+J109</f>
        <v>1</v>
      </c>
    </row>
    <row r="110" customFormat="false" ht="15" hidden="false" customHeight="false" outlineLevel="0" collapsed="false">
      <c r="A110" s="24" t="s">
        <v>40</v>
      </c>
      <c r="B110" s="24" t="s">
        <v>893</v>
      </c>
      <c r="C110" s="24" t="s">
        <v>897</v>
      </c>
      <c r="D110" s="24" t="n">
        <f aca="false">IFERROR(INDEX(Positions!$D$2:$D$14531,MATCH($A110&amp;"|19",Positions!$A$2:$A$14531,0)),"-")</f>
        <v>20</v>
      </c>
      <c r="E110" s="24" t="n">
        <f aca="false">IFERROR(INDEX(Positions!$D$2:$D$14531,MATCH($A110&amp;"|56",Positions!$A$2:$A$14531,0)),"-")</f>
        <v>65</v>
      </c>
      <c r="F110" s="24" t="str">
        <f aca="false">IFERROR(INDEX(Positions!$E$2:$E$14531,MATCH($A110&amp;"|19",Positions!$A$2:$A$14531,0)),"-")</f>
        <v>G</v>
      </c>
      <c r="G110" s="24" t="str">
        <f aca="false">IFERROR(INDEX(Positions!$E$2:$E$14531,MATCH($A110&amp;"|56",Positions!$A$2:$A$14531,0)),"-")</f>
        <v>C</v>
      </c>
      <c r="H110" s="25" t="str">
        <f aca="false">F110&amp;"-"&amp;G110</f>
        <v>G-C</v>
      </c>
      <c r="I110" s="24" t="n">
        <f aca="false">(F110="G")+(G110="G")</f>
        <v>1</v>
      </c>
      <c r="J110" s="24" t="n">
        <f aca="false">(F110="C")+(G110="C")</f>
        <v>1</v>
      </c>
      <c r="K110" s="25" t="n">
        <f aca="false">I110+J110</f>
        <v>2</v>
      </c>
    </row>
    <row r="111" customFormat="false" ht="15" hidden="false" customHeight="false" outlineLevel="0" collapsed="false">
      <c r="A111" s="24" t="s">
        <v>40</v>
      </c>
      <c r="B111" s="24" t="s">
        <v>893</v>
      </c>
      <c r="C111" s="24" t="s">
        <v>898</v>
      </c>
      <c r="D111" s="24" t="n">
        <f aca="false">IFERROR(INDEX(Positions!$D$2:$D$14531,MATCH($A111&amp;"|26",Positions!$A$2:$A$14531,0)),"-")</f>
        <v>27</v>
      </c>
      <c r="E111" s="24" t="n">
        <f aca="false">IFERROR(INDEX(Positions!$D$2:$D$14531,MATCH($A111&amp;"|44",Positions!$A$2:$A$14531,0)),"-")</f>
        <v>45</v>
      </c>
      <c r="F111" s="24" t="str">
        <f aca="false">IFERROR(INDEX(Positions!$E$2:$E$14531,MATCH($A111&amp;"|26",Positions!$A$2:$A$14531,0)),"-")</f>
        <v>G</v>
      </c>
      <c r="G111" s="24" t="str">
        <f aca="false">IFERROR(INDEX(Positions!$E$2:$E$14531,MATCH($A111&amp;"|44",Positions!$A$2:$A$14531,0)),"-")</f>
        <v>G</v>
      </c>
      <c r="H111" s="25" t="str">
        <f aca="false">F111&amp;"-"&amp;G111</f>
        <v>G-G</v>
      </c>
      <c r="I111" s="24" t="n">
        <f aca="false">(F111="G")+(G111="G")</f>
        <v>2</v>
      </c>
      <c r="J111" s="24" t="n">
        <f aca="false">(F111="C")+(G111="C")</f>
        <v>0</v>
      </c>
      <c r="K111" s="25" t="n">
        <f aca="false">I111+J111</f>
        <v>2</v>
      </c>
    </row>
    <row r="112" customFormat="false" ht="15" hidden="false" customHeight="false" outlineLevel="0" collapsed="false">
      <c r="A112" s="24" t="s">
        <v>40</v>
      </c>
      <c r="B112" s="24" t="s">
        <v>893</v>
      </c>
      <c r="C112" s="24" t="s">
        <v>899</v>
      </c>
      <c r="D112" s="24" t="n">
        <f aca="false">IFERROR(INDEX(Positions!$D$2:$D$14531,MATCH($A112&amp;"|32",Positions!$A$2:$A$14531,0)),"-")</f>
        <v>33</v>
      </c>
      <c r="E112" s="24" t="n">
        <f aca="false">IFERROR(INDEX(Positions!$D$2:$D$14531,MATCH($A112&amp;"|38",Positions!$A$2:$A$14531,0)),"-")</f>
        <v>39</v>
      </c>
      <c r="F112" s="24" t="str">
        <f aca="false">IFERROR(INDEX(Positions!$E$2:$E$14531,MATCH($A112&amp;"|32",Positions!$A$2:$A$14531,0)),"-")</f>
        <v>C</v>
      </c>
      <c r="G112" s="24" t="str">
        <f aca="false">IFERROR(INDEX(Positions!$E$2:$E$14531,MATCH($A112&amp;"|38",Positions!$A$2:$A$14531,0)),"-")</f>
        <v>A</v>
      </c>
      <c r="H112" s="25" t="str">
        <f aca="false">F112&amp;"-"&amp;G112</f>
        <v>C-A</v>
      </c>
      <c r="I112" s="24" t="n">
        <f aca="false">(F112="G")+(G112="G")</f>
        <v>0</v>
      </c>
      <c r="J112" s="24" t="n">
        <f aca="false">(F112="C")+(G112="C")</f>
        <v>1</v>
      </c>
      <c r="K112" s="25" t="n">
        <f aca="false">I112+J112</f>
        <v>1</v>
      </c>
    </row>
    <row r="113" customFormat="false" ht="15" hidden="false" customHeight="false" outlineLevel="0" collapsed="false">
      <c r="A113" s="24" t="s">
        <v>40</v>
      </c>
      <c r="B113" s="24" t="s">
        <v>893</v>
      </c>
      <c r="C113" s="24" t="s">
        <v>900</v>
      </c>
      <c r="D113" s="24" t="n">
        <f aca="false">IFERROR(INDEX(Positions!$D$2:$D$14531,MATCH($A113&amp;"|54",Positions!$A$2:$A$14531,0)),"-")</f>
        <v>63</v>
      </c>
      <c r="E113" s="24" t="n">
        <f aca="false">IFERROR(INDEX(Positions!$D$2:$D$14531,MATCH($A113&amp;"|58",Positions!$A$2:$A$14531,0)),"-")</f>
        <v>67</v>
      </c>
      <c r="F113" s="24" t="str">
        <f aca="false">IFERROR(INDEX(Positions!$E$2:$E$14531,MATCH($A113&amp;"|54",Positions!$A$2:$A$14531,0)),"-")</f>
        <v>U</v>
      </c>
      <c r="G113" s="24" t="str">
        <f aca="false">IFERROR(INDEX(Positions!$E$2:$E$14531,MATCH($A113&amp;"|58",Positions!$A$2:$A$14531,0)),"-")</f>
        <v>A</v>
      </c>
      <c r="H113" s="25" t="str">
        <f aca="false">F113&amp;"-"&amp;G113</f>
        <v>U-A</v>
      </c>
      <c r="I113" s="24" t="n">
        <f aca="false">(F113="G")+(G113="G")</f>
        <v>0</v>
      </c>
      <c r="J113" s="24" t="n">
        <f aca="false">(F113="C")+(G113="C")</f>
        <v>0</v>
      </c>
      <c r="K113" s="25" t="n">
        <f aca="false">I113+J113</f>
        <v>0</v>
      </c>
    </row>
    <row r="114" customFormat="false" ht="15" hidden="false" customHeight="false" outlineLevel="0" collapsed="false">
      <c r="A114" s="4" t="s">
        <v>41</v>
      </c>
      <c r="B114" s="4" t="s">
        <v>768</v>
      </c>
      <c r="C114" s="4" t="s">
        <v>882</v>
      </c>
      <c r="D114" s="4" t="n">
        <f aca="false">IFERROR(INDEX(Positions!$D$2:$D$14531,MATCH($A114&amp;"|1",Positions!$A$2:$A$14531,0)),"-")</f>
        <v>1</v>
      </c>
      <c r="E114" s="4" t="n">
        <f aca="false">IFERROR(INDEX(Positions!$D$2:$D$14531,MATCH($A114&amp;"|72",Positions!$A$2:$A$14531,0)),"-")</f>
        <v>76</v>
      </c>
      <c r="F114" s="4" t="str">
        <f aca="false">IFERROR(INDEX(Positions!$E$2:$E$14531,MATCH($A114&amp;"|1",Positions!$A$2:$A$14531,0)),"-")</f>
        <v>G</v>
      </c>
      <c r="G114" s="4" t="str">
        <f aca="false">IFERROR(INDEX(Positions!$E$2:$E$14531,MATCH($A114&amp;"|72",Positions!$A$2:$A$14531,0)),"-")</f>
        <v>C</v>
      </c>
      <c r="H114" s="3" t="str">
        <f aca="false">F114&amp;"-"&amp;G114</f>
        <v>G-C</v>
      </c>
      <c r="I114" s="4" t="n">
        <f aca="false">(F114="G")+(G114="G")</f>
        <v>1</v>
      </c>
      <c r="J114" s="4" t="n">
        <f aca="false">(F114="C")+(G114="C")</f>
        <v>1</v>
      </c>
      <c r="K114" s="3" t="n">
        <f aca="false">I114+J114</f>
        <v>2</v>
      </c>
    </row>
    <row r="115" customFormat="false" ht="15" hidden="false" customHeight="false" outlineLevel="0" collapsed="false">
      <c r="A115" s="4" t="s">
        <v>41</v>
      </c>
      <c r="B115" s="4" t="s">
        <v>768</v>
      </c>
      <c r="C115" s="4" t="s">
        <v>883</v>
      </c>
      <c r="D115" s="4" t="n">
        <f aca="false">IFERROR(INDEX(Positions!$D$2:$D$14531,MATCH($A115&amp;"|2",Positions!$A$2:$A$14531,0)),"-")</f>
        <v>2</v>
      </c>
      <c r="E115" s="4" t="n">
        <f aca="false">IFERROR(INDEX(Positions!$D$2:$D$14531,MATCH($A115&amp;"|71",Positions!$A$2:$A$14531,0)),"-")</f>
        <v>75</v>
      </c>
      <c r="F115" s="4" t="str">
        <f aca="false">IFERROR(INDEX(Positions!$E$2:$E$14531,MATCH($A115&amp;"|2",Positions!$A$2:$A$14531,0)),"-")</f>
        <v>G</v>
      </c>
      <c r="G115" s="4" t="str">
        <f aca="false">IFERROR(INDEX(Positions!$E$2:$E$14531,MATCH($A115&amp;"|71",Positions!$A$2:$A$14531,0)),"-")</f>
        <v>C</v>
      </c>
      <c r="H115" s="3" t="str">
        <f aca="false">F115&amp;"-"&amp;G115</f>
        <v>G-C</v>
      </c>
      <c r="I115" s="4" t="n">
        <f aca="false">(F115="G")+(G115="G")</f>
        <v>1</v>
      </c>
      <c r="J115" s="4" t="n">
        <f aca="false">(F115="C")+(G115="C")</f>
        <v>1</v>
      </c>
      <c r="K115" s="3" t="n">
        <f aca="false">I115+J115</f>
        <v>2</v>
      </c>
    </row>
    <row r="116" customFormat="false" ht="15" hidden="false" customHeight="false" outlineLevel="0" collapsed="false">
      <c r="A116" s="4" t="s">
        <v>41</v>
      </c>
      <c r="B116" s="4" t="s">
        <v>768</v>
      </c>
      <c r="C116" s="4" t="s">
        <v>884</v>
      </c>
      <c r="D116" s="4" t="n">
        <f aca="false">IFERROR(INDEX(Positions!$D$2:$D$14531,MATCH($A116&amp;"|3",Positions!$A$2:$A$14531,0)),"-")</f>
        <v>3</v>
      </c>
      <c r="E116" s="4" t="n">
        <f aca="false">IFERROR(INDEX(Positions!$D$2:$D$14531,MATCH($A116&amp;"|70",Positions!$A$2:$A$14531,0)),"-")</f>
        <v>74</v>
      </c>
      <c r="F116" s="4" t="str">
        <f aca="false">IFERROR(INDEX(Positions!$E$2:$E$14531,MATCH($A116&amp;"|3",Positions!$A$2:$A$14531,0)),"-")</f>
        <v>G</v>
      </c>
      <c r="G116" s="4" t="str">
        <f aca="false">IFERROR(INDEX(Positions!$E$2:$E$14531,MATCH($A116&amp;"|70",Positions!$A$2:$A$14531,0)),"-")</f>
        <v>C</v>
      </c>
      <c r="H116" s="3" t="str">
        <f aca="false">F116&amp;"-"&amp;G116</f>
        <v>G-C</v>
      </c>
      <c r="I116" s="4" t="n">
        <f aca="false">(F116="G")+(G116="G")</f>
        <v>1</v>
      </c>
      <c r="J116" s="4" t="n">
        <f aca="false">(F116="C")+(G116="C")</f>
        <v>1</v>
      </c>
      <c r="K116" s="3" t="n">
        <f aca="false">I116+J116</f>
        <v>2</v>
      </c>
    </row>
    <row r="117" customFormat="false" ht="15" hidden="false" customHeight="false" outlineLevel="0" collapsed="false">
      <c r="A117" s="4" t="s">
        <v>41</v>
      </c>
      <c r="B117" s="4" t="s">
        <v>768</v>
      </c>
      <c r="C117" s="4" t="s">
        <v>885</v>
      </c>
      <c r="D117" s="4" t="n">
        <f aca="false">IFERROR(INDEX(Positions!$D$2:$D$14531,MATCH($A117&amp;"|4",Positions!$A$2:$A$14531,0)),"-")</f>
        <v>4</v>
      </c>
      <c r="E117" s="4" t="n">
        <f aca="false">IFERROR(INDEX(Positions!$D$2:$D$14531,MATCH($A117&amp;"|69",Positions!$A$2:$A$14531,0)),"-")</f>
        <v>73</v>
      </c>
      <c r="F117" s="4" t="str">
        <f aca="false">IFERROR(INDEX(Positions!$E$2:$E$14531,MATCH($A117&amp;"|4",Positions!$A$2:$A$14531,0)),"-")</f>
        <v>C</v>
      </c>
      <c r="G117" s="4" t="str">
        <f aca="false">IFERROR(INDEX(Positions!$E$2:$E$14531,MATCH($A117&amp;"|69",Positions!$A$2:$A$14531,0)),"-")</f>
        <v>G</v>
      </c>
      <c r="H117" s="3" t="str">
        <f aca="false">F117&amp;"-"&amp;G117</f>
        <v>C-G</v>
      </c>
      <c r="I117" s="4" t="n">
        <f aca="false">(F117="G")+(G117="G")</f>
        <v>1</v>
      </c>
      <c r="J117" s="4" t="n">
        <f aca="false">(F117="C")+(G117="C")</f>
        <v>1</v>
      </c>
      <c r="K117" s="3" t="n">
        <f aca="false">I117+J117</f>
        <v>2</v>
      </c>
    </row>
    <row r="118" customFormat="false" ht="15" hidden="false" customHeight="false" outlineLevel="0" collapsed="false">
      <c r="A118" s="4" t="s">
        <v>41</v>
      </c>
      <c r="B118" s="4" t="s">
        <v>768</v>
      </c>
      <c r="C118" s="4" t="s">
        <v>542</v>
      </c>
      <c r="D118" s="4" t="n">
        <f aca="false">IFERROR(INDEX(Positions!$D$2:$D$14531,MATCH($A118&amp;"|5",Positions!$A$2:$A$14531,0)),"-")</f>
        <v>5</v>
      </c>
      <c r="E118" s="4" t="n">
        <f aca="false">IFERROR(INDEX(Positions!$D$2:$D$14531,MATCH($A118&amp;"|68",Positions!$A$2:$A$14531,0)),"-")</f>
        <v>72</v>
      </c>
      <c r="F118" s="4" t="str">
        <f aca="false">IFERROR(INDEX(Positions!$E$2:$E$14531,MATCH($A118&amp;"|5",Positions!$A$2:$A$14531,0)),"-")</f>
        <v>C</v>
      </c>
      <c r="G118" s="4" t="str">
        <f aca="false">IFERROR(INDEX(Positions!$E$2:$E$14531,MATCH($A118&amp;"|68",Positions!$A$2:$A$14531,0)),"-")</f>
        <v>G</v>
      </c>
      <c r="H118" s="3" t="str">
        <f aca="false">F118&amp;"-"&amp;G118</f>
        <v>C-G</v>
      </c>
      <c r="I118" s="4" t="n">
        <f aca="false">(F118="G")+(G118="G")</f>
        <v>1</v>
      </c>
      <c r="J118" s="4" t="n">
        <f aca="false">(F118="C")+(G118="C")</f>
        <v>1</v>
      </c>
      <c r="K118" s="3" t="n">
        <f aca="false">I118+J118</f>
        <v>2</v>
      </c>
    </row>
    <row r="119" customFormat="false" ht="15" hidden="false" customHeight="false" outlineLevel="0" collapsed="false">
      <c r="A119" s="4" t="s">
        <v>41</v>
      </c>
      <c r="B119" s="4" t="s">
        <v>768</v>
      </c>
      <c r="C119" s="4" t="s">
        <v>561</v>
      </c>
      <c r="D119" s="4" t="n">
        <f aca="false">IFERROR(INDEX(Positions!$D$2:$D$14531,MATCH($A119&amp;"|6",Positions!$A$2:$A$14531,0)),"-")</f>
        <v>6</v>
      </c>
      <c r="E119" s="4" t="n">
        <f aca="false">IFERROR(INDEX(Positions!$D$2:$D$14531,MATCH($A119&amp;"|67",Positions!$A$2:$A$14531,0)),"-")</f>
        <v>71</v>
      </c>
      <c r="F119" s="4" t="str">
        <f aca="false">IFERROR(INDEX(Positions!$E$2:$E$14531,MATCH($A119&amp;"|6",Positions!$A$2:$A$14531,0)),"-")</f>
        <v>C</v>
      </c>
      <c r="G119" s="4" t="str">
        <f aca="false">IFERROR(INDEX(Positions!$E$2:$E$14531,MATCH($A119&amp;"|67",Positions!$A$2:$A$14531,0)),"-")</f>
        <v>G</v>
      </c>
      <c r="H119" s="3" t="str">
        <f aca="false">F119&amp;"-"&amp;G119</f>
        <v>C-G</v>
      </c>
      <c r="I119" s="4" t="n">
        <f aca="false">(F119="G")+(G119="G")</f>
        <v>1</v>
      </c>
      <c r="J119" s="4" t="n">
        <f aca="false">(F119="C")+(G119="C")</f>
        <v>1</v>
      </c>
      <c r="K119" s="3" t="n">
        <f aca="false">I119+J119</f>
        <v>2</v>
      </c>
    </row>
    <row r="120" customFormat="false" ht="15" hidden="false" customHeight="false" outlineLevel="0" collapsed="false">
      <c r="A120" s="4" t="s">
        <v>41</v>
      </c>
      <c r="B120" s="4" t="s">
        <v>768</v>
      </c>
      <c r="C120" s="4" t="s">
        <v>886</v>
      </c>
      <c r="D120" s="4" t="n">
        <f aca="false">IFERROR(INDEX(Positions!$D$2:$D$14531,MATCH($A120&amp;"|7",Positions!$A$2:$A$14531,0)),"-")</f>
        <v>7</v>
      </c>
      <c r="E120" s="4" t="n">
        <f aca="false">IFERROR(INDEX(Positions!$D$2:$D$14531,MATCH($A120&amp;"|66",Positions!$A$2:$A$14531,0)),"-")</f>
        <v>70</v>
      </c>
      <c r="F120" s="4" t="str">
        <f aca="false">IFERROR(INDEX(Positions!$E$2:$E$14531,MATCH($A120&amp;"|7",Positions!$A$2:$A$14531,0)),"-")</f>
        <v>G</v>
      </c>
      <c r="G120" s="4" t="str">
        <f aca="false">IFERROR(INDEX(Positions!$E$2:$E$14531,MATCH($A120&amp;"|66",Positions!$A$2:$A$14531,0)),"-")</f>
        <v>C</v>
      </c>
      <c r="H120" s="3" t="str">
        <f aca="false">F120&amp;"-"&amp;G120</f>
        <v>G-C</v>
      </c>
      <c r="I120" s="4" t="n">
        <f aca="false">(F120="G")+(G120="G")</f>
        <v>1</v>
      </c>
      <c r="J120" s="4" t="n">
        <f aca="false">(F120="C")+(G120="C")</f>
        <v>1</v>
      </c>
      <c r="K120" s="3" t="n">
        <f aca="false">I120+J120</f>
        <v>2</v>
      </c>
    </row>
    <row r="121" customFormat="false" ht="15" hidden="false" customHeight="false" outlineLevel="0" collapsed="false">
      <c r="A121" s="4" t="s">
        <v>41</v>
      </c>
      <c r="B121" s="4" t="s">
        <v>783</v>
      </c>
      <c r="C121" s="4" t="s">
        <v>887</v>
      </c>
      <c r="D121" s="4" t="n">
        <f aca="false">IFERROR(INDEX(Positions!$D$2:$D$14531,MATCH($A121&amp;"|10",Positions!$A$2:$A$14531,0)),"-")</f>
        <v>10</v>
      </c>
      <c r="E121" s="4" t="n">
        <f aca="false">IFERROR(INDEX(Positions!$D$2:$D$14531,MATCH($A121&amp;"|25",Positions!$A$2:$A$14531,0)),"-")</f>
        <v>26</v>
      </c>
      <c r="F121" s="4" t="str">
        <f aca="false">IFERROR(INDEX(Positions!$E$2:$E$14531,MATCH($A121&amp;"|10",Positions!$A$2:$A$14531,0)),"-")</f>
        <v>G</v>
      </c>
      <c r="G121" s="4" t="str">
        <f aca="false">IFERROR(INDEX(Positions!$E$2:$E$14531,MATCH($A121&amp;"|25",Positions!$A$2:$A$14531,0)),"-")</f>
        <v>C</v>
      </c>
      <c r="H121" s="3" t="str">
        <f aca="false">F121&amp;"-"&amp;G121</f>
        <v>G-C</v>
      </c>
      <c r="I121" s="4" t="n">
        <f aca="false">(F121="G")+(G121="G")</f>
        <v>1</v>
      </c>
      <c r="J121" s="4" t="n">
        <f aca="false">(F121="C")+(G121="C")</f>
        <v>1</v>
      </c>
      <c r="K121" s="3" t="n">
        <f aca="false">I121+J121</f>
        <v>2</v>
      </c>
    </row>
    <row r="122" customFormat="false" ht="15" hidden="false" customHeight="false" outlineLevel="0" collapsed="false">
      <c r="A122" s="4" t="s">
        <v>41</v>
      </c>
      <c r="B122" s="4" t="s">
        <v>783</v>
      </c>
      <c r="C122" s="4" t="s">
        <v>888</v>
      </c>
      <c r="D122" s="4" t="n">
        <f aca="false">IFERROR(INDEX(Positions!$D$2:$D$14531,MATCH($A122&amp;"|11",Positions!$A$2:$A$14531,0)),"-")</f>
        <v>11</v>
      </c>
      <c r="E122" s="4" t="n">
        <f aca="false">IFERROR(INDEX(Positions!$D$2:$D$14531,MATCH($A122&amp;"|24",Positions!$A$2:$A$14531,0)),"-")</f>
        <v>25</v>
      </c>
      <c r="F122" s="4" t="str">
        <f aca="false">IFERROR(INDEX(Positions!$E$2:$E$14531,MATCH($A122&amp;"|11",Positions!$A$2:$A$14531,0)),"-")</f>
        <v>C</v>
      </c>
      <c r="G122" s="4" t="str">
        <f aca="false">IFERROR(INDEX(Positions!$E$2:$E$14531,MATCH($A122&amp;"|24",Positions!$A$2:$A$14531,0)),"-")</f>
        <v>G</v>
      </c>
      <c r="H122" s="3" t="str">
        <f aca="false">F122&amp;"-"&amp;G122</f>
        <v>C-G</v>
      </c>
      <c r="I122" s="4" t="n">
        <f aca="false">(F122="G")+(G122="G")</f>
        <v>1</v>
      </c>
      <c r="J122" s="4" t="n">
        <f aca="false">(F122="C")+(G122="C")</f>
        <v>1</v>
      </c>
      <c r="K122" s="3" t="n">
        <f aca="false">I122+J122</f>
        <v>2</v>
      </c>
    </row>
    <row r="123" customFormat="false" ht="15" hidden="false" customHeight="false" outlineLevel="0" collapsed="false">
      <c r="A123" s="4" t="s">
        <v>41</v>
      </c>
      <c r="B123" s="4" t="s">
        <v>783</v>
      </c>
      <c r="C123" s="4" t="s">
        <v>479</v>
      </c>
      <c r="D123" s="4" t="n">
        <f aca="false">IFERROR(INDEX(Positions!$D$2:$D$14531,MATCH($A123&amp;"|12",Positions!$A$2:$A$14531,0)),"-")</f>
        <v>12</v>
      </c>
      <c r="E123" s="4" t="n">
        <f aca="false">IFERROR(INDEX(Positions!$D$2:$D$14531,MATCH($A123&amp;"|23",Positions!$A$2:$A$14531,0)),"-")</f>
        <v>24</v>
      </c>
      <c r="F123" s="4" t="str">
        <f aca="false">IFERROR(INDEX(Positions!$E$2:$E$14531,MATCH($A123&amp;"|12",Positions!$A$2:$A$14531,0)),"-")</f>
        <v>U</v>
      </c>
      <c r="G123" s="4" t="str">
        <f aca="false">IFERROR(INDEX(Positions!$E$2:$E$14531,MATCH($A123&amp;"|23",Positions!$A$2:$A$14531,0)),"-")</f>
        <v>A</v>
      </c>
      <c r="H123" s="3" t="str">
        <f aca="false">F123&amp;"-"&amp;G123</f>
        <v>U-A</v>
      </c>
      <c r="I123" s="4" t="n">
        <f aca="false">(F123="G")+(G123="G")</f>
        <v>0</v>
      </c>
      <c r="J123" s="4" t="n">
        <f aca="false">(F123="C")+(G123="C")</f>
        <v>0</v>
      </c>
      <c r="K123" s="3" t="n">
        <f aca="false">I123+J123</f>
        <v>0</v>
      </c>
    </row>
    <row r="124" customFormat="false" ht="15" hidden="false" customHeight="false" outlineLevel="0" collapsed="false">
      <c r="A124" s="4" t="s">
        <v>41</v>
      </c>
      <c r="B124" s="4" t="s">
        <v>783</v>
      </c>
      <c r="C124" s="4" t="s">
        <v>267</v>
      </c>
      <c r="D124" s="4" t="n">
        <f aca="false">IFERROR(INDEX(Positions!$D$2:$D$14531,MATCH($A124&amp;"|13",Positions!$A$2:$A$14531,0)),"-")</f>
        <v>13</v>
      </c>
      <c r="E124" s="4" t="n">
        <f aca="false">IFERROR(INDEX(Positions!$D$2:$D$14531,MATCH($A124&amp;"|22",Positions!$A$2:$A$14531,0)),"-")</f>
        <v>23</v>
      </c>
      <c r="F124" s="4" t="str">
        <f aca="false">IFERROR(INDEX(Positions!$E$2:$E$14531,MATCH($A124&amp;"|13",Positions!$A$2:$A$14531,0)),"-")</f>
        <v>C</v>
      </c>
      <c r="G124" s="4" t="str">
        <f aca="false">IFERROR(INDEX(Positions!$E$2:$E$14531,MATCH($A124&amp;"|22",Positions!$A$2:$A$14531,0)),"-")</f>
        <v>G</v>
      </c>
      <c r="H124" s="3" t="str">
        <f aca="false">F124&amp;"-"&amp;G124</f>
        <v>C-G</v>
      </c>
      <c r="I124" s="4" t="n">
        <f aca="false">(F124="G")+(G124="G")</f>
        <v>1</v>
      </c>
      <c r="J124" s="4" t="n">
        <f aca="false">(F124="C")+(G124="C")</f>
        <v>1</v>
      </c>
      <c r="K124" s="3" t="n">
        <f aca="false">I124+J124</f>
        <v>2</v>
      </c>
    </row>
    <row r="125" customFormat="false" ht="15" hidden="false" customHeight="false" outlineLevel="0" collapsed="false">
      <c r="A125" s="4" t="s">
        <v>41</v>
      </c>
      <c r="B125" s="4" t="s">
        <v>805</v>
      </c>
      <c r="C125" s="4" t="s">
        <v>673</v>
      </c>
      <c r="D125" s="4" t="n">
        <f aca="false">IFERROR(INDEX(Positions!$D$2:$D$14531,MATCH($A125&amp;"|27",Positions!$A$2:$A$14531,0)),"-")</f>
        <v>28</v>
      </c>
      <c r="E125" s="4" t="n">
        <f aca="false">IFERROR(INDEX(Positions!$D$2:$D$14531,MATCH($A125&amp;"|43",Positions!$A$2:$A$14531,0)),"-")</f>
        <v>44</v>
      </c>
      <c r="F125" s="4" t="str">
        <f aca="false">IFERROR(INDEX(Positions!$E$2:$E$14531,MATCH($A125&amp;"|27",Positions!$A$2:$A$14531,0)),"-")</f>
        <v>G</v>
      </c>
      <c r="G125" s="4" t="str">
        <f aca="false">IFERROR(INDEX(Positions!$E$2:$E$14531,MATCH($A125&amp;"|43",Positions!$A$2:$A$14531,0)),"-")</f>
        <v>C</v>
      </c>
      <c r="H125" s="3" t="str">
        <f aca="false">F125&amp;"-"&amp;G125</f>
        <v>G-C</v>
      </c>
      <c r="I125" s="4" t="n">
        <f aca="false">(F125="G")+(G125="G")</f>
        <v>1</v>
      </c>
      <c r="J125" s="4" t="n">
        <f aca="false">(F125="C")+(G125="C")</f>
        <v>1</v>
      </c>
      <c r="K125" s="3" t="n">
        <f aca="false">I125+J125</f>
        <v>2</v>
      </c>
    </row>
    <row r="126" customFormat="false" ht="15" hidden="false" customHeight="false" outlineLevel="0" collapsed="false">
      <c r="A126" s="4" t="s">
        <v>41</v>
      </c>
      <c r="B126" s="4" t="s">
        <v>805</v>
      </c>
      <c r="C126" s="4" t="s">
        <v>889</v>
      </c>
      <c r="D126" s="4" t="n">
        <f aca="false">IFERROR(INDEX(Positions!$D$2:$D$14531,MATCH($A126&amp;"|28",Positions!$A$2:$A$14531,0)),"-")</f>
        <v>29</v>
      </c>
      <c r="E126" s="4" t="n">
        <f aca="false">IFERROR(INDEX(Positions!$D$2:$D$14531,MATCH($A126&amp;"|42",Positions!$A$2:$A$14531,0)),"-")</f>
        <v>43</v>
      </c>
      <c r="F126" s="4" t="str">
        <f aca="false">IFERROR(INDEX(Positions!$E$2:$E$14531,MATCH($A126&amp;"|28",Positions!$A$2:$A$14531,0)),"-")</f>
        <v>C</v>
      </c>
      <c r="G126" s="4" t="str">
        <f aca="false">IFERROR(INDEX(Positions!$E$2:$E$14531,MATCH($A126&amp;"|42",Positions!$A$2:$A$14531,0)),"-")</f>
        <v>G</v>
      </c>
      <c r="H126" s="3" t="str">
        <f aca="false">F126&amp;"-"&amp;G126</f>
        <v>C-G</v>
      </c>
      <c r="I126" s="4" t="n">
        <f aca="false">(F126="G")+(G126="G")</f>
        <v>1</v>
      </c>
      <c r="J126" s="4" t="n">
        <f aca="false">(F126="C")+(G126="C")</f>
        <v>1</v>
      </c>
      <c r="K126" s="3" t="n">
        <f aca="false">I126+J126</f>
        <v>2</v>
      </c>
    </row>
    <row r="127" customFormat="false" ht="15" hidden="false" customHeight="false" outlineLevel="0" collapsed="false">
      <c r="A127" s="4" t="s">
        <v>41</v>
      </c>
      <c r="B127" s="4" t="s">
        <v>805</v>
      </c>
      <c r="C127" s="4" t="s">
        <v>890</v>
      </c>
      <c r="D127" s="4" t="n">
        <f aca="false">IFERROR(INDEX(Positions!$D$2:$D$14531,MATCH($A127&amp;"|29",Positions!$A$2:$A$14531,0)),"-")</f>
        <v>30</v>
      </c>
      <c r="E127" s="4" t="n">
        <f aca="false">IFERROR(INDEX(Positions!$D$2:$D$14531,MATCH($A127&amp;"|41",Positions!$A$2:$A$14531,0)),"-")</f>
        <v>42</v>
      </c>
      <c r="F127" s="4" t="str">
        <f aca="false">IFERROR(INDEX(Positions!$E$2:$E$14531,MATCH($A127&amp;"|29",Positions!$A$2:$A$14531,0)),"-")</f>
        <v>G</v>
      </c>
      <c r="G127" s="4" t="str">
        <f aca="false">IFERROR(INDEX(Positions!$E$2:$E$14531,MATCH($A127&amp;"|41",Positions!$A$2:$A$14531,0)),"-")</f>
        <v>C</v>
      </c>
      <c r="H127" s="3" t="str">
        <f aca="false">F127&amp;"-"&amp;G127</f>
        <v>G-C</v>
      </c>
      <c r="I127" s="4" t="n">
        <f aca="false">(F127="G")+(G127="G")</f>
        <v>1</v>
      </c>
      <c r="J127" s="4" t="n">
        <f aca="false">(F127="C")+(G127="C")</f>
        <v>1</v>
      </c>
      <c r="K127" s="3" t="n">
        <f aca="false">I127+J127</f>
        <v>2</v>
      </c>
    </row>
    <row r="128" customFormat="false" ht="15" hidden="false" customHeight="false" outlineLevel="0" collapsed="false">
      <c r="A128" s="4" t="s">
        <v>41</v>
      </c>
      <c r="B128" s="4" t="s">
        <v>805</v>
      </c>
      <c r="C128" s="4" t="s">
        <v>694</v>
      </c>
      <c r="D128" s="4" t="n">
        <f aca="false">IFERROR(INDEX(Positions!$D$2:$D$14531,MATCH($A128&amp;"|30",Positions!$A$2:$A$14531,0)),"-")</f>
        <v>31</v>
      </c>
      <c r="E128" s="4" t="n">
        <f aca="false">IFERROR(INDEX(Positions!$D$2:$D$14531,MATCH($A128&amp;"|40",Positions!$A$2:$A$14531,0)),"-")</f>
        <v>41</v>
      </c>
      <c r="F128" s="4" t="str">
        <f aca="false">IFERROR(INDEX(Positions!$E$2:$E$14531,MATCH($A128&amp;"|30",Positions!$A$2:$A$14531,0)),"-")</f>
        <v>G</v>
      </c>
      <c r="G128" s="4" t="str">
        <f aca="false">IFERROR(INDEX(Positions!$E$2:$E$14531,MATCH($A128&amp;"|40",Positions!$A$2:$A$14531,0)),"-")</f>
        <v>C</v>
      </c>
      <c r="H128" s="3" t="str">
        <f aca="false">F128&amp;"-"&amp;G128</f>
        <v>G-C</v>
      </c>
      <c r="I128" s="4" t="n">
        <f aca="false">(F128="G")+(G128="G")</f>
        <v>1</v>
      </c>
      <c r="J128" s="4" t="n">
        <f aca="false">(F128="C")+(G128="C")</f>
        <v>1</v>
      </c>
      <c r="K128" s="3" t="n">
        <f aca="false">I128+J128</f>
        <v>2</v>
      </c>
    </row>
    <row r="129" customFormat="false" ht="15" hidden="false" customHeight="false" outlineLevel="0" collapsed="false">
      <c r="A129" s="4" t="s">
        <v>41</v>
      </c>
      <c r="B129" s="4" t="s">
        <v>805</v>
      </c>
      <c r="C129" s="4" t="s">
        <v>640</v>
      </c>
      <c r="D129" s="4" t="n">
        <f aca="false">IFERROR(INDEX(Positions!$D$2:$D$14531,MATCH($A129&amp;"|31",Positions!$A$2:$A$14531,0)),"-")</f>
        <v>32</v>
      </c>
      <c r="E129" s="4" t="n">
        <f aca="false">IFERROR(INDEX(Positions!$D$2:$D$14531,MATCH($A129&amp;"|39",Positions!$A$2:$A$14531,0)),"-")</f>
        <v>40</v>
      </c>
      <c r="F129" s="4" t="str">
        <f aca="false">IFERROR(INDEX(Positions!$E$2:$E$14531,MATCH($A129&amp;"|31",Positions!$A$2:$A$14531,0)),"-")</f>
        <v>G</v>
      </c>
      <c r="G129" s="4" t="str">
        <f aca="false">IFERROR(INDEX(Positions!$E$2:$E$14531,MATCH($A129&amp;"|39",Positions!$A$2:$A$14531,0)),"-")</f>
        <v>C</v>
      </c>
      <c r="H129" s="3" t="str">
        <f aca="false">F129&amp;"-"&amp;G129</f>
        <v>G-C</v>
      </c>
      <c r="I129" s="4" t="n">
        <f aca="false">(F129="G")+(G129="G")</f>
        <v>1</v>
      </c>
      <c r="J129" s="4" t="n">
        <f aca="false">(F129="C")+(G129="C")</f>
        <v>1</v>
      </c>
      <c r="K129" s="3" t="n">
        <f aca="false">I129+J129</f>
        <v>2</v>
      </c>
    </row>
    <row r="130" customFormat="false" ht="15" hidden="false" customHeight="false" outlineLevel="0" collapsed="false">
      <c r="A130" s="4" t="s">
        <v>41</v>
      </c>
      <c r="B130" s="4" t="s">
        <v>830</v>
      </c>
      <c r="C130" s="4" t="s">
        <v>367</v>
      </c>
      <c r="D130" s="4" t="n">
        <f aca="false">IFERROR(INDEX(Positions!$D$2:$D$14531,MATCH($A130&amp;"|49",Positions!$A$2:$A$14531,0)),"-")</f>
        <v>53</v>
      </c>
      <c r="E130" s="4" t="n">
        <f aca="false">IFERROR(INDEX(Positions!$D$2:$D$14531,MATCH($A130&amp;"|65",Positions!$A$2:$A$14531,0)),"-")</f>
        <v>69</v>
      </c>
      <c r="F130" s="4" t="str">
        <f aca="false">IFERROR(INDEX(Positions!$E$2:$E$14531,MATCH($A130&amp;"|49",Positions!$A$2:$A$14531,0)),"-")</f>
        <v>C</v>
      </c>
      <c r="G130" s="4" t="str">
        <f aca="false">IFERROR(INDEX(Positions!$E$2:$E$14531,MATCH($A130&amp;"|65",Positions!$A$2:$A$14531,0)),"-")</f>
        <v>G</v>
      </c>
      <c r="H130" s="3" t="str">
        <f aca="false">F130&amp;"-"&amp;G130</f>
        <v>C-G</v>
      </c>
      <c r="I130" s="4" t="n">
        <f aca="false">(F130="G")+(G130="G")</f>
        <v>1</v>
      </c>
      <c r="J130" s="4" t="n">
        <f aca="false">(F130="C")+(G130="C")</f>
        <v>1</v>
      </c>
      <c r="K130" s="3" t="n">
        <f aca="false">I130+J130</f>
        <v>2</v>
      </c>
    </row>
    <row r="131" customFormat="false" ht="15" hidden="false" customHeight="false" outlineLevel="0" collapsed="false">
      <c r="A131" s="4" t="s">
        <v>41</v>
      </c>
      <c r="B131" s="4" t="s">
        <v>830</v>
      </c>
      <c r="C131" s="4" t="s">
        <v>891</v>
      </c>
      <c r="D131" s="4" t="n">
        <f aca="false">IFERROR(INDEX(Positions!$D$2:$D$14531,MATCH($A131&amp;"|50",Positions!$A$2:$A$14531,0)),"-")</f>
        <v>54</v>
      </c>
      <c r="E131" s="4" t="n">
        <f aca="false">IFERROR(INDEX(Positions!$D$2:$D$14531,MATCH($A131&amp;"|64",Positions!$A$2:$A$14531,0)),"-")</f>
        <v>68</v>
      </c>
      <c r="F131" s="4" t="str">
        <f aca="false">IFERROR(INDEX(Positions!$E$2:$E$14531,MATCH($A131&amp;"|50",Positions!$A$2:$A$14531,0)),"-")</f>
        <v>C</v>
      </c>
      <c r="G131" s="4" t="str">
        <f aca="false">IFERROR(INDEX(Positions!$E$2:$E$14531,MATCH($A131&amp;"|64",Positions!$A$2:$A$14531,0)),"-")</f>
        <v>G</v>
      </c>
      <c r="H131" s="3" t="str">
        <f aca="false">F131&amp;"-"&amp;G131</f>
        <v>C-G</v>
      </c>
      <c r="I131" s="4" t="n">
        <f aca="false">(F131="G")+(G131="G")</f>
        <v>1</v>
      </c>
      <c r="J131" s="4" t="n">
        <f aca="false">(F131="C")+(G131="C")</f>
        <v>1</v>
      </c>
      <c r="K131" s="3" t="n">
        <f aca="false">I131+J131</f>
        <v>2</v>
      </c>
    </row>
    <row r="132" customFormat="false" ht="15" hidden="false" customHeight="false" outlineLevel="0" collapsed="false">
      <c r="A132" s="4" t="s">
        <v>41</v>
      </c>
      <c r="B132" s="4" t="s">
        <v>830</v>
      </c>
      <c r="C132" s="4" t="s">
        <v>689</v>
      </c>
      <c r="D132" s="4" t="n">
        <f aca="false">IFERROR(INDEX(Positions!$D$2:$D$14531,MATCH($A132&amp;"|51",Positions!$A$2:$A$14531,0)),"-")</f>
        <v>55</v>
      </c>
      <c r="E132" s="4" t="n">
        <f aca="false">IFERROR(INDEX(Positions!$D$2:$D$14531,MATCH($A132&amp;"|63",Positions!$A$2:$A$14531,0)),"-")</f>
        <v>67</v>
      </c>
      <c r="F132" s="4" t="str">
        <f aca="false">IFERROR(INDEX(Positions!$E$2:$E$14531,MATCH($A132&amp;"|51",Positions!$A$2:$A$14531,0)),"-")</f>
        <v>G</v>
      </c>
      <c r="G132" s="4" t="str">
        <f aca="false">IFERROR(INDEX(Positions!$E$2:$E$14531,MATCH($A132&amp;"|63",Positions!$A$2:$A$14531,0)),"-")</f>
        <v>C</v>
      </c>
      <c r="H132" s="3" t="str">
        <f aca="false">F132&amp;"-"&amp;G132</f>
        <v>G-C</v>
      </c>
      <c r="I132" s="4" t="n">
        <f aca="false">(F132="G")+(G132="G")</f>
        <v>1</v>
      </c>
      <c r="J132" s="4" t="n">
        <f aca="false">(F132="C")+(G132="C")</f>
        <v>1</v>
      </c>
      <c r="K132" s="3" t="n">
        <f aca="false">I132+J132</f>
        <v>2</v>
      </c>
    </row>
    <row r="133" customFormat="false" ht="15" hidden="false" customHeight="false" outlineLevel="0" collapsed="false">
      <c r="A133" s="4" t="s">
        <v>41</v>
      </c>
      <c r="B133" s="4" t="s">
        <v>830</v>
      </c>
      <c r="C133" s="4" t="s">
        <v>703</v>
      </c>
      <c r="D133" s="4" t="n">
        <f aca="false">IFERROR(INDEX(Positions!$D$2:$D$14531,MATCH($A133&amp;"|52",Positions!$A$2:$A$14531,0)),"-")</f>
        <v>56</v>
      </c>
      <c r="E133" s="4" t="n">
        <f aca="false">IFERROR(INDEX(Positions!$D$2:$D$14531,MATCH($A133&amp;"|62",Positions!$A$2:$A$14531,0)),"-")</f>
        <v>66</v>
      </c>
      <c r="F133" s="4" t="str">
        <f aca="false">IFERROR(INDEX(Positions!$E$2:$E$14531,MATCH($A133&amp;"|52",Positions!$A$2:$A$14531,0)),"-")</f>
        <v>G</v>
      </c>
      <c r="G133" s="4" t="str">
        <f aca="false">IFERROR(INDEX(Positions!$E$2:$E$14531,MATCH($A133&amp;"|62",Positions!$A$2:$A$14531,0)),"-")</f>
        <v>C</v>
      </c>
      <c r="H133" s="3" t="str">
        <f aca="false">F133&amp;"-"&amp;G133</f>
        <v>G-C</v>
      </c>
      <c r="I133" s="4" t="n">
        <f aca="false">(F133="G")+(G133="G")</f>
        <v>1</v>
      </c>
      <c r="J133" s="4" t="n">
        <f aca="false">(F133="C")+(G133="C")</f>
        <v>1</v>
      </c>
      <c r="K133" s="3" t="n">
        <f aca="false">I133+J133</f>
        <v>2</v>
      </c>
    </row>
    <row r="134" customFormat="false" ht="15" hidden="false" customHeight="false" outlineLevel="0" collapsed="false">
      <c r="A134" s="4" t="s">
        <v>41</v>
      </c>
      <c r="B134" s="4" t="s">
        <v>830</v>
      </c>
      <c r="C134" s="4" t="s">
        <v>892</v>
      </c>
      <c r="D134" s="4" t="n">
        <f aca="false">IFERROR(INDEX(Positions!$D$2:$D$14531,MATCH($A134&amp;"|53",Positions!$A$2:$A$14531,0)),"-")</f>
        <v>57</v>
      </c>
      <c r="E134" s="4" t="n">
        <f aca="false">IFERROR(INDEX(Positions!$D$2:$D$14531,MATCH($A134&amp;"|61",Positions!$A$2:$A$14531,0)),"-")</f>
        <v>65</v>
      </c>
      <c r="F134" s="4" t="str">
        <f aca="false">IFERROR(INDEX(Positions!$E$2:$E$14531,MATCH($A134&amp;"|53",Positions!$A$2:$A$14531,0)),"-")</f>
        <v>G</v>
      </c>
      <c r="G134" s="4" t="str">
        <f aca="false">IFERROR(INDEX(Positions!$E$2:$E$14531,MATCH($A134&amp;"|61",Positions!$A$2:$A$14531,0)),"-")</f>
        <v>C</v>
      </c>
      <c r="H134" s="3" t="str">
        <f aca="false">F134&amp;"-"&amp;G134</f>
        <v>G-C</v>
      </c>
      <c r="I134" s="4" t="n">
        <f aca="false">(F134="G")+(G134="G")</f>
        <v>1</v>
      </c>
      <c r="J134" s="4" t="n">
        <f aca="false">(F134="C")+(G134="C")</f>
        <v>1</v>
      </c>
      <c r="K134" s="3" t="n">
        <f aca="false">I134+J134</f>
        <v>2</v>
      </c>
    </row>
    <row r="135" customFormat="false" ht="15" hidden="false" customHeight="false" outlineLevel="0" collapsed="false">
      <c r="A135" s="24" t="s">
        <v>41</v>
      </c>
      <c r="B135" s="24" t="s">
        <v>893</v>
      </c>
      <c r="C135" s="24" t="s">
        <v>894</v>
      </c>
      <c r="D135" s="24" t="n">
        <f aca="false">IFERROR(INDEX(Positions!$D$2:$D$14531,MATCH($A135&amp;"|8",Positions!$A$2:$A$14531,0)),"-")</f>
        <v>8</v>
      </c>
      <c r="E135" s="24" t="n">
        <f aca="false">IFERROR(INDEX(Positions!$D$2:$D$14531,MATCH($A135&amp;"|14",Positions!$A$2:$A$14531,0)),"-")</f>
        <v>14</v>
      </c>
      <c r="F135" s="24" t="str">
        <f aca="false">IFERROR(INDEX(Positions!$E$2:$E$14531,MATCH($A135&amp;"|8",Positions!$A$2:$A$14531,0)),"-")</f>
        <v>U</v>
      </c>
      <c r="G135" s="24" t="str">
        <f aca="false">IFERROR(INDEX(Positions!$E$2:$E$14531,MATCH($A135&amp;"|14",Positions!$A$2:$A$14531,0)),"-")</f>
        <v>A</v>
      </c>
      <c r="H135" s="25" t="str">
        <f aca="false">F135&amp;"-"&amp;G135</f>
        <v>U-A</v>
      </c>
      <c r="I135" s="24" t="n">
        <f aca="false">(F135="G")+(G135="G")</f>
        <v>0</v>
      </c>
      <c r="J135" s="24" t="n">
        <f aca="false">(F135="C")+(G135="C")</f>
        <v>0</v>
      </c>
      <c r="K135" s="25" t="n">
        <f aca="false">I135+J135</f>
        <v>0</v>
      </c>
    </row>
    <row r="136" customFormat="false" ht="15" hidden="false" customHeight="false" outlineLevel="0" collapsed="false">
      <c r="A136" s="24" t="s">
        <v>41</v>
      </c>
      <c r="B136" s="24" t="s">
        <v>893</v>
      </c>
      <c r="C136" s="24" t="s">
        <v>895</v>
      </c>
      <c r="D136" s="24" t="n">
        <f aca="false">IFERROR(INDEX(Positions!$D$2:$D$14531,MATCH($A136&amp;"|15",Positions!$A$2:$A$14531,0)),"-")</f>
        <v>15</v>
      </c>
      <c r="E136" s="24" t="n">
        <f aca="false">IFERROR(INDEX(Positions!$D$2:$D$14531,MATCH($A136&amp;"|48",Positions!$A$2:$A$14531,0)),"-")</f>
        <v>52</v>
      </c>
      <c r="F136" s="24" t="str">
        <f aca="false">IFERROR(INDEX(Positions!$E$2:$E$14531,MATCH($A136&amp;"|15",Positions!$A$2:$A$14531,0)),"-")</f>
        <v>G</v>
      </c>
      <c r="G136" s="24" t="str">
        <f aca="false">IFERROR(INDEX(Positions!$E$2:$E$14531,MATCH($A136&amp;"|48",Positions!$A$2:$A$14531,0)),"-")</f>
        <v>C</v>
      </c>
      <c r="H136" s="25" t="str">
        <f aca="false">F136&amp;"-"&amp;G136</f>
        <v>G-C</v>
      </c>
      <c r="I136" s="24" t="n">
        <f aca="false">(F136="G")+(G136="G")</f>
        <v>1</v>
      </c>
      <c r="J136" s="24" t="n">
        <f aca="false">(F136="C")+(G136="C")</f>
        <v>1</v>
      </c>
      <c r="K136" s="25" t="n">
        <f aca="false">I136+J136</f>
        <v>2</v>
      </c>
    </row>
    <row r="137" customFormat="false" ht="15" hidden="false" customHeight="false" outlineLevel="0" collapsed="false">
      <c r="A137" s="24" t="s">
        <v>41</v>
      </c>
      <c r="B137" s="24" t="s">
        <v>893</v>
      </c>
      <c r="C137" s="24" t="s">
        <v>896</v>
      </c>
      <c r="D137" s="24" t="n">
        <f aca="false">IFERROR(INDEX(Positions!$D$2:$D$14531,MATCH($A137&amp;"|18",Positions!$A$2:$A$14531,0)),"-")</f>
        <v>19</v>
      </c>
      <c r="E137" s="24" t="n">
        <f aca="false">IFERROR(INDEX(Positions!$D$2:$D$14531,MATCH($A137&amp;"|55",Positions!$A$2:$A$14531,0)),"-")</f>
        <v>59</v>
      </c>
      <c r="F137" s="24" t="str">
        <f aca="false">IFERROR(INDEX(Positions!$E$2:$E$14531,MATCH($A137&amp;"|18",Positions!$A$2:$A$14531,0)),"-")</f>
        <v>G</v>
      </c>
      <c r="G137" s="24" t="str">
        <f aca="false">IFERROR(INDEX(Positions!$E$2:$E$14531,MATCH($A137&amp;"|55",Positions!$A$2:$A$14531,0)),"-")</f>
        <v>U</v>
      </c>
      <c r="H137" s="25" t="str">
        <f aca="false">F137&amp;"-"&amp;G137</f>
        <v>G-U</v>
      </c>
      <c r="I137" s="24" t="n">
        <f aca="false">(F137="G")+(G137="G")</f>
        <v>1</v>
      </c>
      <c r="J137" s="24" t="n">
        <f aca="false">(F137="C")+(G137="C")</f>
        <v>0</v>
      </c>
      <c r="K137" s="25" t="n">
        <f aca="false">I137+J137</f>
        <v>1</v>
      </c>
    </row>
    <row r="138" customFormat="false" ht="15" hidden="false" customHeight="false" outlineLevel="0" collapsed="false">
      <c r="A138" s="24" t="s">
        <v>41</v>
      </c>
      <c r="B138" s="24" t="s">
        <v>893</v>
      </c>
      <c r="C138" s="24" t="s">
        <v>897</v>
      </c>
      <c r="D138" s="24" t="n">
        <f aca="false">IFERROR(INDEX(Positions!$D$2:$D$14531,MATCH($A138&amp;"|19",Positions!$A$2:$A$14531,0)),"-")</f>
        <v>20</v>
      </c>
      <c r="E138" s="24" t="n">
        <f aca="false">IFERROR(INDEX(Positions!$D$2:$D$14531,MATCH($A138&amp;"|56",Positions!$A$2:$A$14531,0)),"-")</f>
        <v>60</v>
      </c>
      <c r="F138" s="24" t="str">
        <f aca="false">IFERROR(INDEX(Positions!$E$2:$E$14531,MATCH($A138&amp;"|19",Positions!$A$2:$A$14531,0)),"-")</f>
        <v>G</v>
      </c>
      <c r="G138" s="24" t="str">
        <f aca="false">IFERROR(INDEX(Positions!$E$2:$E$14531,MATCH($A138&amp;"|56",Positions!$A$2:$A$14531,0)),"-")</f>
        <v>C</v>
      </c>
      <c r="H138" s="25" t="str">
        <f aca="false">F138&amp;"-"&amp;G138</f>
        <v>G-C</v>
      </c>
      <c r="I138" s="24" t="n">
        <f aca="false">(F138="G")+(G138="G")</f>
        <v>1</v>
      </c>
      <c r="J138" s="24" t="n">
        <f aca="false">(F138="C")+(G138="C")</f>
        <v>1</v>
      </c>
      <c r="K138" s="25" t="n">
        <f aca="false">I138+J138</f>
        <v>2</v>
      </c>
    </row>
    <row r="139" customFormat="false" ht="15" hidden="false" customHeight="false" outlineLevel="0" collapsed="false">
      <c r="A139" s="24" t="s">
        <v>41</v>
      </c>
      <c r="B139" s="24" t="s">
        <v>893</v>
      </c>
      <c r="C139" s="24" t="s">
        <v>898</v>
      </c>
      <c r="D139" s="24" t="n">
        <f aca="false">IFERROR(INDEX(Positions!$D$2:$D$14531,MATCH($A139&amp;"|26",Positions!$A$2:$A$14531,0)),"-")</f>
        <v>27</v>
      </c>
      <c r="E139" s="24" t="n">
        <f aca="false">IFERROR(INDEX(Positions!$D$2:$D$14531,MATCH($A139&amp;"|44",Positions!$A$2:$A$14531,0)),"-")</f>
        <v>45</v>
      </c>
      <c r="F139" s="24" t="str">
        <f aca="false">IFERROR(INDEX(Positions!$E$2:$E$14531,MATCH($A139&amp;"|26",Positions!$A$2:$A$14531,0)),"-")</f>
        <v>G</v>
      </c>
      <c r="G139" s="24" t="str">
        <f aca="false">IFERROR(INDEX(Positions!$E$2:$E$14531,MATCH($A139&amp;"|44",Positions!$A$2:$A$14531,0)),"-")</f>
        <v>G</v>
      </c>
      <c r="H139" s="25" t="str">
        <f aca="false">F139&amp;"-"&amp;G139</f>
        <v>G-G</v>
      </c>
      <c r="I139" s="24" t="n">
        <f aca="false">(F139="G")+(G139="G")</f>
        <v>2</v>
      </c>
      <c r="J139" s="24" t="n">
        <f aca="false">(F139="C")+(G139="C")</f>
        <v>0</v>
      </c>
      <c r="K139" s="25" t="n">
        <f aca="false">I139+J139</f>
        <v>2</v>
      </c>
    </row>
    <row r="140" customFormat="false" ht="15" hidden="false" customHeight="false" outlineLevel="0" collapsed="false">
      <c r="A140" s="24" t="s">
        <v>41</v>
      </c>
      <c r="B140" s="24" t="s">
        <v>893</v>
      </c>
      <c r="C140" s="24" t="s">
        <v>899</v>
      </c>
      <c r="D140" s="24" t="n">
        <f aca="false">IFERROR(INDEX(Positions!$D$2:$D$14531,MATCH($A140&amp;"|32",Positions!$A$2:$A$14531,0)),"-")</f>
        <v>33</v>
      </c>
      <c r="E140" s="24" t="n">
        <f aca="false">IFERROR(INDEX(Positions!$D$2:$D$14531,MATCH($A140&amp;"|38",Positions!$A$2:$A$14531,0)),"-")</f>
        <v>39</v>
      </c>
      <c r="F140" s="24" t="str">
        <f aca="false">IFERROR(INDEX(Positions!$E$2:$E$14531,MATCH($A140&amp;"|32",Positions!$A$2:$A$14531,0)),"-")</f>
        <v>C</v>
      </c>
      <c r="G140" s="24" t="str">
        <f aca="false">IFERROR(INDEX(Positions!$E$2:$E$14531,MATCH($A140&amp;"|38",Positions!$A$2:$A$14531,0)),"-")</f>
        <v>C</v>
      </c>
      <c r="H140" s="25" t="str">
        <f aca="false">F140&amp;"-"&amp;G140</f>
        <v>C-C</v>
      </c>
      <c r="I140" s="24" t="n">
        <f aca="false">(F140="G")+(G140="G")</f>
        <v>0</v>
      </c>
      <c r="J140" s="24" t="n">
        <f aca="false">(F140="C")+(G140="C")</f>
        <v>2</v>
      </c>
      <c r="K140" s="25" t="n">
        <f aca="false">I140+J140</f>
        <v>2</v>
      </c>
    </row>
    <row r="141" customFormat="false" ht="15" hidden="false" customHeight="false" outlineLevel="0" collapsed="false">
      <c r="A141" s="24" t="s">
        <v>41</v>
      </c>
      <c r="B141" s="24" t="s">
        <v>893</v>
      </c>
      <c r="C141" s="24" t="s">
        <v>900</v>
      </c>
      <c r="D141" s="24" t="n">
        <f aca="false">IFERROR(INDEX(Positions!$D$2:$D$14531,MATCH($A141&amp;"|54",Positions!$A$2:$A$14531,0)),"-")</f>
        <v>58</v>
      </c>
      <c r="E141" s="24" t="n">
        <f aca="false">IFERROR(INDEX(Positions!$D$2:$D$14531,MATCH($A141&amp;"|58",Positions!$A$2:$A$14531,0)),"-")</f>
        <v>62</v>
      </c>
      <c r="F141" s="24" t="str">
        <f aca="false">IFERROR(INDEX(Positions!$E$2:$E$14531,MATCH($A141&amp;"|54",Positions!$A$2:$A$14531,0)),"-")</f>
        <v>U</v>
      </c>
      <c r="G141" s="24" t="str">
        <f aca="false">IFERROR(INDEX(Positions!$E$2:$E$14531,MATCH($A141&amp;"|58",Positions!$A$2:$A$14531,0)),"-")</f>
        <v>A</v>
      </c>
      <c r="H141" s="25" t="str">
        <f aca="false">F141&amp;"-"&amp;G141</f>
        <v>U-A</v>
      </c>
      <c r="I141" s="24" t="n">
        <f aca="false">(F141="G")+(G141="G")</f>
        <v>0</v>
      </c>
      <c r="J141" s="24" t="n">
        <f aca="false">(F141="C")+(G141="C")</f>
        <v>0</v>
      </c>
      <c r="K141" s="25" t="n">
        <f aca="false">I141+J141</f>
        <v>0</v>
      </c>
    </row>
    <row r="142" customFormat="false" ht="15" hidden="false" customHeight="false" outlineLevel="0" collapsed="false">
      <c r="A142" s="4" t="s">
        <v>42</v>
      </c>
      <c r="B142" s="4" t="s">
        <v>768</v>
      </c>
      <c r="C142" s="4" t="s">
        <v>882</v>
      </c>
      <c r="D142" s="4" t="n">
        <f aca="false">IFERROR(INDEX(Positions!$D$2:$D$14531,MATCH($A142&amp;"|1",Positions!$A$2:$A$14531,0)),"-")</f>
        <v>1</v>
      </c>
      <c r="E142" s="4" t="n">
        <f aca="false">IFERROR(INDEX(Positions!$D$2:$D$14531,MATCH($A142&amp;"|72",Positions!$A$2:$A$14531,0)),"-")</f>
        <v>73</v>
      </c>
      <c r="F142" s="4" t="str">
        <f aca="false">IFERROR(INDEX(Positions!$E$2:$E$14531,MATCH($A142&amp;"|1",Positions!$A$2:$A$14531,0)),"-")</f>
        <v>G</v>
      </c>
      <c r="G142" s="4" t="str">
        <f aca="false">IFERROR(INDEX(Positions!$E$2:$E$14531,MATCH($A142&amp;"|72",Positions!$A$2:$A$14531,0)),"-")</f>
        <v>C</v>
      </c>
      <c r="H142" s="3" t="str">
        <f aca="false">F142&amp;"-"&amp;G142</f>
        <v>G-C</v>
      </c>
      <c r="I142" s="4" t="n">
        <f aca="false">(F142="G")+(G142="G")</f>
        <v>1</v>
      </c>
      <c r="J142" s="4" t="n">
        <f aca="false">(F142="C")+(G142="C")</f>
        <v>1</v>
      </c>
      <c r="K142" s="3" t="n">
        <f aca="false">I142+J142</f>
        <v>2</v>
      </c>
    </row>
    <row r="143" customFormat="false" ht="15" hidden="false" customHeight="false" outlineLevel="0" collapsed="false">
      <c r="A143" s="4" t="s">
        <v>42</v>
      </c>
      <c r="B143" s="4" t="s">
        <v>768</v>
      </c>
      <c r="C143" s="4" t="s">
        <v>883</v>
      </c>
      <c r="D143" s="4" t="n">
        <f aca="false">IFERROR(INDEX(Positions!$D$2:$D$14531,MATCH($A143&amp;"|2",Positions!$A$2:$A$14531,0)),"-")</f>
        <v>2</v>
      </c>
      <c r="E143" s="4" t="n">
        <f aca="false">IFERROR(INDEX(Positions!$D$2:$D$14531,MATCH($A143&amp;"|71",Positions!$A$2:$A$14531,0)),"-")</f>
        <v>72</v>
      </c>
      <c r="F143" s="4" t="str">
        <f aca="false">IFERROR(INDEX(Positions!$E$2:$E$14531,MATCH($A143&amp;"|2",Positions!$A$2:$A$14531,0)),"-")</f>
        <v>G</v>
      </c>
      <c r="G143" s="4" t="str">
        <f aca="false">IFERROR(INDEX(Positions!$E$2:$E$14531,MATCH($A143&amp;"|71",Positions!$A$2:$A$14531,0)),"-")</f>
        <v>C</v>
      </c>
      <c r="H143" s="3" t="str">
        <f aca="false">F143&amp;"-"&amp;G143</f>
        <v>G-C</v>
      </c>
      <c r="I143" s="4" t="n">
        <f aca="false">(F143="G")+(G143="G")</f>
        <v>1</v>
      </c>
      <c r="J143" s="4" t="n">
        <f aca="false">(F143="C")+(G143="C")</f>
        <v>1</v>
      </c>
      <c r="K143" s="3" t="n">
        <f aca="false">I143+J143</f>
        <v>2</v>
      </c>
    </row>
    <row r="144" customFormat="false" ht="15" hidden="false" customHeight="false" outlineLevel="0" collapsed="false">
      <c r="A144" s="4" t="s">
        <v>42</v>
      </c>
      <c r="B144" s="4" t="s">
        <v>768</v>
      </c>
      <c r="C144" s="4" t="s">
        <v>884</v>
      </c>
      <c r="D144" s="4" t="n">
        <f aca="false">IFERROR(INDEX(Positions!$D$2:$D$14531,MATCH($A144&amp;"|3",Positions!$A$2:$A$14531,0)),"-")</f>
        <v>3</v>
      </c>
      <c r="E144" s="4" t="n">
        <f aca="false">IFERROR(INDEX(Positions!$D$2:$D$14531,MATCH($A144&amp;"|70",Positions!$A$2:$A$14531,0)),"-")</f>
        <v>71</v>
      </c>
      <c r="F144" s="4" t="str">
        <f aca="false">IFERROR(INDEX(Positions!$E$2:$E$14531,MATCH($A144&amp;"|3",Positions!$A$2:$A$14531,0)),"-")</f>
        <v>G</v>
      </c>
      <c r="G144" s="4" t="str">
        <f aca="false">IFERROR(INDEX(Positions!$E$2:$E$14531,MATCH($A144&amp;"|70",Positions!$A$2:$A$14531,0)),"-")</f>
        <v>C</v>
      </c>
      <c r="H144" s="3" t="str">
        <f aca="false">F144&amp;"-"&amp;G144</f>
        <v>G-C</v>
      </c>
      <c r="I144" s="4" t="n">
        <f aca="false">(F144="G")+(G144="G")</f>
        <v>1</v>
      </c>
      <c r="J144" s="4" t="n">
        <f aca="false">(F144="C")+(G144="C")</f>
        <v>1</v>
      </c>
      <c r="K144" s="3" t="n">
        <f aca="false">I144+J144</f>
        <v>2</v>
      </c>
    </row>
    <row r="145" customFormat="false" ht="15" hidden="false" customHeight="false" outlineLevel="0" collapsed="false">
      <c r="A145" s="4" t="s">
        <v>42</v>
      </c>
      <c r="B145" s="4" t="s">
        <v>768</v>
      </c>
      <c r="C145" s="4" t="s">
        <v>885</v>
      </c>
      <c r="D145" s="4" t="n">
        <f aca="false">IFERROR(INDEX(Positions!$D$2:$D$14531,MATCH($A145&amp;"|4",Positions!$A$2:$A$14531,0)),"-")</f>
        <v>4</v>
      </c>
      <c r="E145" s="4" t="n">
        <f aca="false">IFERROR(INDEX(Positions!$D$2:$D$14531,MATCH($A145&amp;"|69",Positions!$A$2:$A$14531,0)),"-")</f>
        <v>70</v>
      </c>
      <c r="F145" s="4" t="str">
        <f aca="false">IFERROR(INDEX(Positions!$E$2:$E$14531,MATCH($A145&amp;"|4",Positions!$A$2:$A$14531,0)),"-")</f>
        <v>C</v>
      </c>
      <c r="G145" s="4" t="str">
        <f aca="false">IFERROR(INDEX(Positions!$E$2:$E$14531,MATCH($A145&amp;"|69",Positions!$A$2:$A$14531,0)),"-")</f>
        <v>G</v>
      </c>
      <c r="H145" s="3" t="str">
        <f aca="false">F145&amp;"-"&amp;G145</f>
        <v>C-G</v>
      </c>
      <c r="I145" s="4" t="n">
        <f aca="false">(F145="G")+(G145="G")</f>
        <v>1</v>
      </c>
      <c r="J145" s="4" t="n">
        <f aca="false">(F145="C")+(G145="C")</f>
        <v>1</v>
      </c>
      <c r="K145" s="3" t="n">
        <f aca="false">I145+J145</f>
        <v>2</v>
      </c>
    </row>
    <row r="146" customFormat="false" ht="15" hidden="false" customHeight="false" outlineLevel="0" collapsed="false">
      <c r="A146" s="4" t="s">
        <v>42</v>
      </c>
      <c r="B146" s="4" t="s">
        <v>768</v>
      </c>
      <c r="C146" s="4" t="s">
        <v>542</v>
      </c>
      <c r="D146" s="4" t="n">
        <f aca="false">IFERROR(INDEX(Positions!$D$2:$D$14531,MATCH($A146&amp;"|5",Positions!$A$2:$A$14531,0)),"-")</f>
        <v>5</v>
      </c>
      <c r="E146" s="4" t="n">
        <f aca="false">IFERROR(INDEX(Positions!$D$2:$D$14531,MATCH($A146&amp;"|68",Positions!$A$2:$A$14531,0)),"-")</f>
        <v>69</v>
      </c>
      <c r="F146" s="4" t="str">
        <f aca="false">IFERROR(INDEX(Positions!$E$2:$E$14531,MATCH($A146&amp;"|5",Positions!$A$2:$A$14531,0)),"-")</f>
        <v>C</v>
      </c>
      <c r="G146" s="4" t="str">
        <f aca="false">IFERROR(INDEX(Positions!$E$2:$E$14531,MATCH($A146&amp;"|68",Positions!$A$2:$A$14531,0)),"-")</f>
        <v>G</v>
      </c>
      <c r="H146" s="3" t="str">
        <f aca="false">F146&amp;"-"&amp;G146</f>
        <v>C-G</v>
      </c>
      <c r="I146" s="4" t="n">
        <f aca="false">(F146="G")+(G146="G")</f>
        <v>1</v>
      </c>
      <c r="J146" s="4" t="n">
        <f aca="false">(F146="C")+(G146="C")</f>
        <v>1</v>
      </c>
      <c r="K146" s="3" t="n">
        <f aca="false">I146+J146</f>
        <v>2</v>
      </c>
    </row>
    <row r="147" customFormat="false" ht="15" hidden="false" customHeight="false" outlineLevel="0" collapsed="false">
      <c r="A147" s="4" t="s">
        <v>42</v>
      </c>
      <c r="B147" s="4" t="s">
        <v>768</v>
      </c>
      <c r="C147" s="4" t="s">
        <v>561</v>
      </c>
      <c r="D147" s="4" t="n">
        <f aca="false">IFERROR(INDEX(Positions!$D$2:$D$14531,MATCH($A147&amp;"|6",Positions!$A$2:$A$14531,0)),"-")</f>
        <v>6</v>
      </c>
      <c r="E147" s="4" t="n">
        <f aca="false">IFERROR(INDEX(Positions!$D$2:$D$14531,MATCH($A147&amp;"|67",Positions!$A$2:$A$14531,0)),"-")</f>
        <v>68</v>
      </c>
      <c r="F147" s="4" t="str">
        <f aca="false">IFERROR(INDEX(Positions!$E$2:$E$14531,MATCH($A147&amp;"|6",Positions!$A$2:$A$14531,0)),"-")</f>
        <v>C</v>
      </c>
      <c r="G147" s="4" t="str">
        <f aca="false">IFERROR(INDEX(Positions!$E$2:$E$14531,MATCH($A147&amp;"|67",Positions!$A$2:$A$14531,0)),"-")</f>
        <v>G</v>
      </c>
      <c r="H147" s="3" t="str">
        <f aca="false">F147&amp;"-"&amp;G147</f>
        <v>C-G</v>
      </c>
      <c r="I147" s="4" t="n">
        <f aca="false">(F147="G")+(G147="G")</f>
        <v>1</v>
      </c>
      <c r="J147" s="4" t="n">
        <f aca="false">(F147="C")+(G147="C")</f>
        <v>1</v>
      </c>
      <c r="K147" s="3" t="n">
        <f aca="false">I147+J147</f>
        <v>2</v>
      </c>
    </row>
    <row r="148" customFormat="false" ht="15" hidden="false" customHeight="false" outlineLevel="0" collapsed="false">
      <c r="A148" s="4" t="s">
        <v>42</v>
      </c>
      <c r="B148" s="4" t="s">
        <v>768</v>
      </c>
      <c r="C148" s="4" t="s">
        <v>886</v>
      </c>
      <c r="D148" s="4" t="n">
        <f aca="false">IFERROR(INDEX(Positions!$D$2:$D$14531,MATCH($A148&amp;"|7",Positions!$A$2:$A$14531,0)),"-")</f>
        <v>7</v>
      </c>
      <c r="E148" s="4" t="n">
        <f aca="false">IFERROR(INDEX(Positions!$D$2:$D$14531,MATCH($A148&amp;"|66",Positions!$A$2:$A$14531,0)),"-")</f>
        <v>67</v>
      </c>
      <c r="F148" s="4" t="str">
        <f aca="false">IFERROR(INDEX(Positions!$E$2:$E$14531,MATCH($A148&amp;"|7",Positions!$A$2:$A$14531,0)),"-")</f>
        <v>G</v>
      </c>
      <c r="G148" s="4" t="str">
        <f aca="false">IFERROR(INDEX(Positions!$E$2:$E$14531,MATCH($A148&amp;"|66",Positions!$A$2:$A$14531,0)),"-")</f>
        <v>C</v>
      </c>
      <c r="H148" s="3" t="str">
        <f aca="false">F148&amp;"-"&amp;G148</f>
        <v>G-C</v>
      </c>
      <c r="I148" s="4" t="n">
        <f aca="false">(F148="G")+(G148="G")</f>
        <v>1</v>
      </c>
      <c r="J148" s="4" t="n">
        <f aca="false">(F148="C")+(G148="C")</f>
        <v>1</v>
      </c>
      <c r="K148" s="3" t="n">
        <f aca="false">I148+J148</f>
        <v>2</v>
      </c>
    </row>
    <row r="149" customFormat="false" ht="15" hidden="false" customHeight="false" outlineLevel="0" collapsed="false">
      <c r="A149" s="4" t="s">
        <v>42</v>
      </c>
      <c r="B149" s="4" t="s">
        <v>783</v>
      </c>
      <c r="C149" s="4" t="s">
        <v>887</v>
      </c>
      <c r="D149" s="4" t="n">
        <f aca="false">IFERROR(INDEX(Positions!$D$2:$D$14531,MATCH($A149&amp;"|10",Positions!$A$2:$A$14531,0)),"-")</f>
        <v>10</v>
      </c>
      <c r="E149" s="4" t="n">
        <f aca="false">IFERROR(INDEX(Positions!$D$2:$D$14531,MATCH($A149&amp;"|25",Positions!$A$2:$A$14531,0)),"-")</f>
        <v>26</v>
      </c>
      <c r="F149" s="4" t="str">
        <f aca="false">IFERROR(INDEX(Positions!$E$2:$E$14531,MATCH($A149&amp;"|10",Positions!$A$2:$A$14531,0)),"-")</f>
        <v>G</v>
      </c>
      <c r="G149" s="4" t="str">
        <f aca="false">IFERROR(INDEX(Positions!$E$2:$E$14531,MATCH($A149&amp;"|25",Positions!$A$2:$A$14531,0)),"-")</f>
        <v>C</v>
      </c>
      <c r="H149" s="3" t="str">
        <f aca="false">F149&amp;"-"&amp;G149</f>
        <v>G-C</v>
      </c>
      <c r="I149" s="4" t="n">
        <f aca="false">(F149="G")+(G149="G")</f>
        <v>1</v>
      </c>
      <c r="J149" s="4" t="n">
        <f aca="false">(F149="C")+(G149="C")</f>
        <v>1</v>
      </c>
      <c r="K149" s="3" t="n">
        <f aca="false">I149+J149</f>
        <v>2</v>
      </c>
    </row>
    <row r="150" customFormat="false" ht="15" hidden="false" customHeight="false" outlineLevel="0" collapsed="false">
      <c r="A150" s="4" t="s">
        <v>42</v>
      </c>
      <c r="B150" s="4" t="s">
        <v>783</v>
      </c>
      <c r="C150" s="4" t="s">
        <v>888</v>
      </c>
      <c r="D150" s="4" t="n">
        <f aca="false">IFERROR(INDEX(Positions!$D$2:$D$14531,MATCH($A150&amp;"|11",Positions!$A$2:$A$14531,0)),"-")</f>
        <v>11</v>
      </c>
      <c r="E150" s="4" t="n">
        <f aca="false">IFERROR(INDEX(Positions!$D$2:$D$14531,MATCH($A150&amp;"|24",Positions!$A$2:$A$14531,0)),"-")</f>
        <v>25</v>
      </c>
      <c r="F150" s="4" t="str">
        <f aca="false">IFERROR(INDEX(Positions!$E$2:$E$14531,MATCH($A150&amp;"|11",Positions!$A$2:$A$14531,0)),"-")</f>
        <v>C</v>
      </c>
      <c r="G150" s="4" t="str">
        <f aca="false">IFERROR(INDEX(Positions!$E$2:$E$14531,MATCH($A150&amp;"|24",Positions!$A$2:$A$14531,0)),"-")</f>
        <v>G</v>
      </c>
      <c r="H150" s="3" t="str">
        <f aca="false">F150&amp;"-"&amp;G150</f>
        <v>C-G</v>
      </c>
      <c r="I150" s="4" t="n">
        <f aca="false">(F150="G")+(G150="G")</f>
        <v>1</v>
      </c>
      <c r="J150" s="4" t="n">
        <f aca="false">(F150="C")+(G150="C")</f>
        <v>1</v>
      </c>
      <c r="K150" s="3" t="n">
        <f aca="false">I150+J150</f>
        <v>2</v>
      </c>
    </row>
    <row r="151" customFormat="false" ht="15" hidden="false" customHeight="false" outlineLevel="0" collapsed="false">
      <c r="A151" s="4" t="s">
        <v>42</v>
      </c>
      <c r="B151" s="4" t="s">
        <v>783</v>
      </c>
      <c r="C151" s="4" t="s">
        <v>479</v>
      </c>
      <c r="D151" s="4" t="n">
        <f aca="false">IFERROR(INDEX(Positions!$D$2:$D$14531,MATCH($A151&amp;"|12",Positions!$A$2:$A$14531,0)),"-")</f>
        <v>12</v>
      </c>
      <c r="E151" s="4" t="n">
        <f aca="false">IFERROR(INDEX(Positions!$D$2:$D$14531,MATCH($A151&amp;"|23",Positions!$A$2:$A$14531,0)),"-")</f>
        <v>24</v>
      </c>
      <c r="F151" s="4" t="str">
        <f aca="false">IFERROR(INDEX(Positions!$E$2:$E$14531,MATCH($A151&amp;"|12",Positions!$A$2:$A$14531,0)),"-")</f>
        <v>U</v>
      </c>
      <c r="G151" s="4" t="str">
        <f aca="false">IFERROR(INDEX(Positions!$E$2:$E$14531,MATCH($A151&amp;"|23",Positions!$A$2:$A$14531,0)),"-")</f>
        <v>A</v>
      </c>
      <c r="H151" s="3" t="str">
        <f aca="false">F151&amp;"-"&amp;G151</f>
        <v>U-A</v>
      </c>
      <c r="I151" s="4" t="n">
        <f aca="false">(F151="G")+(G151="G")</f>
        <v>0</v>
      </c>
      <c r="J151" s="4" t="n">
        <f aca="false">(F151="C")+(G151="C")</f>
        <v>0</v>
      </c>
      <c r="K151" s="3" t="n">
        <f aca="false">I151+J151</f>
        <v>0</v>
      </c>
    </row>
    <row r="152" customFormat="false" ht="15" hidden="false" customHeight="false" outlineLevel="0" collapsed="false">
      <c r="A152" s="4" t="s">
        <v>42</v>
      </c>
      <c r="B152" s="4" t="s">
        <v>783</v>
      </c>
      <c r="C152" s="4" t="s">
        <v>267</v>
      </c>
      <c r="D152" s="4" t="n">
        <f aca="false">IFERROR(INDEX(Positions!$D$2:$D$14531,MATCH($A152&amp;"|13",Positions!$A$2:$A$14531,0)),"-")</f>
        <v>13</v>
      </c>
      <c r="E152" s="4" t="n">
        <f aca="false">IFERROR(INDEX(Positions!$D$2:$D$14531,MATCH($A152&amp;"|22",Positions!$A$2:$A$14531,0)),"-")</f>
        <v>23</v>
      </c>
      <c r="F152" s="4" t="str">
        <f aca="false">IFERROR(INDEX(Positions!$E$2:$E$14531,MATCH($A152&amp;"|13",Positions!$A$2:$A$14531,0)),"-")</f>
        <v>C</v>
      </c>
      <c r="G152" s="4" t="str">
        <f aca="false">IFERROR(INDEX(Positions!$E$2:$E$14531,MATCH($A152&amp;"|22",Positions!$A$2:$A$14531,0)),"-")</f>
        <v>G</v>
      </c>
      <c r="H152" s="3" t="str">
        <f aca="false">F152&amp;"-"&amp;G152</f>
        <v>C-G</v>
      </c>
      <c r="I152" s="4" t="n">
        <f aca="false">(F152="G")+(G152="G")</f>
        <v>1</v>
      </c>
      <c r="J152" s="4" t="n">
        <f aca="false">(F152="C")+(G152="C")</f>
        <v>1</v>
      </c>
      <c r="K152" s="3" t="n">
        <f aca="false">I152+J152</f>
        <v>2</v>
      </c>
    </row>
    <row r="153" customFormat="false" ht="15" hidden="false" customHeight="false" outlineLevel="0" collapsed="false">
      <c r="A153" s="4" t="s">
        <v>42</v>
      </c>
      <c r="B153" s="4" t="s">
        <v>805</v>
      </c>
      <c r="C153" s="4" t="s">
        <v>673</v>
      </c>
      <c r="D153" s="4" t="n">
        <f aca="false">IFERROR(INDEX(Positions!$D$2:$D$14531,MATCH($A153&amp;"|27",Positions!$A$2:$A$14531,0)),"-")</f>
        <v>28</v>
      </c>
      <c r="E153" s="4" t="n">
        <f aca="false">IFERROR(INDEX(Positions!$D$2:$D$14531,MATCH($A153&amp;"|43",Positions!$A$2:$A$14531,0)),"-")</f>
        <v>44</v>
      </c>
      <c r="F153" s="4" t="str">
        <f aca="false">IFERROR(INDEX(Positions!$E$2:$E$14531,MATCH($A153&amp;"|27",Positions!$A$2:$A$14531,0)),"-")</f>
        <v>C</v>
      </c>
      <c r="G153" s="4" t="str">
        <f aca="false">IFERROR(INDEX(Positions!$E$2:$E$14531,MATCH($A153&amp;"|43",Positions!$A$2:$A$14531,0)),"-")</f>
        <v>G</v>
      </c>
      <c r="H153" s="3" t="str">
        <f aca="false">F153&amp;"-"&amp;G153</f>
        <v>C-G</v>
      </c>
      <c r="I153" s="4" t="n">
        <f aca="false">(F153="G")+(G153="G")</f>
        <v>1</v>
      </c>
      <c r="J153" s="4" t="n">
        <f aca="false">(F153="C")+(G153="C")</f>
        <v>1</v>
      </c>
      <c r="K153" s="3" t="n">
        <f aca="false">I153+J153</f>
        <v>2</v>
      </c>
    </row>
    <row r="154" customFormat="false" ht="15" hidden="false" customHeight="false" outlineLevel="0" collapsed="false">
      <c r="A154" s="4" t="s">
        <v>42</v>
      </c>
      <c r="B154" s="4" t="s">
        <v>805</v>
      </c>
      <c r="C154" s="4" t="s">
        <v>889</v>
      </c>
      <c r="D154" s="4" t="n">
        <f aca="false">IFERROR(INDEX(Positions!$D$2:$D$14531,MATCH($A154&amp;"|28",Positions!$A$2:$A$14531,0)),"-")</f>
        <v>29</v>
      </c>
      <c r="E154" s="4" t="n">
        <f aca="false">IFERROR(INDEX(Positions!$D$2:$D$14531,MATCH($A154&amp;"|42",Positions!$A$2:$A$14531,0)),"-")</f>
        <v>43</v>
      </c>
      <c r="F154" s="4" t="str">
        <f aca="false">IFERROR(INDEX(Positions!$E$2:$E$14531,MATCH($A154&amp;"|28",Positions!$A$2:$A$14531,0)),"-")</f>
        <v>C</v>
      </c>
      <c r="G154" s="4" t="str">
        <f aca="false">IFERROR(INDEX(Positions!$E$2:$E$14531,MATCH($A154&amp;"|42",Positions!$A$2:$A$14531,0)),"-")</f>
        <v>G</v>
      </c>
      <c r="H154" s="3" t="str">
        <f aca="false">F154&amp;"-"&amp;G154</f>
        <v>C-G</v>
      </c>
      <c r="I154" s="4" t="n">
        <f aca="false">(F154="G")+(G154="G")</f>
        <v>1</v>
      </c>
      <c r="J154" s="4" t="n">
        <f aca="false">(F154="C")+(G154="C")</f>
        <v>1</v>
      </c>
      <c r="K154" s="3" t="n">
        <f aca="false">I154+J154</f>
        <v>2</v>
      </c>
    </row>
    <row r="155" customFormat="false" ht="15" hidden="false" customHeight="false" outlineLevel="0" collapsed="false">
      <c r="A155" s="4" t="s">
        <v>42</v>
      </c>
      <c r="B155" s="4" t="s">
        <v>805</v>
      </c>
      <c r="C155" s="4" t="s">
        <v>890</v>
      </c>
      <c r="D155" s="4" t="n">
        <f aca="false">IFERROR(INDEX(Positions!$D$2:$D$14531,MATCH($A155&amp;"|29",Positions!$A$2:$A$14531,0)),"-")</f>
        <v>30</v>
      </c>
      <c r="E155" s="4" t="n">
        <f aca="false">IFERROR(INDEX(Positions!$D$2:$D$14531,MATCH($A155&amp;"|41",Positions!$A$2:$A$14531,0)),"-")</f>
        <v>42</v>
      </c>
      <c r="F155" s="4" t="str">
        <f aca="false">IFERROR(INDEX(Positions!$E$2:$E$14531,MATCH($A155&amp;"|29",Positions!$A$2:$A$14531,0)),"-")</f>
        <v>C</v>
      </c>
      <c r="G155" s="4" t="str">
        <f aca="false">IFERROR(INDEX(Positions!$E$2:$E$14531,MATCH($A155&amp;"|41",Positions!$A$2:$A$14531,0)),"-")</f>
        <v>G</v>
      </c>
      <c r="H155" s="3" t="str">
        <f aca="false">F155&amp;"-"&amp;G155</f>
        <v>C-G</v>
      </c>
      <c r="I155" s="4" t="n">
        <f aca="false">(F155="G")+(G155="G")</f>
        <v>1</v>
      </c>
      <c r="J155" s="4" t="n">
        <f aca="false">(F155="C")+(G155="C")</f>
        <v>1</v>
      </c>
      <c r="K155" s="3" t="n">
        <f aca="false">I155+J155</f>
        <v>2</v>
      </c>
    </row>
    <row r="156" customFormat="false" ht="15" hidden="false" customHeight="false" outlineLevel="0" collapsed="false">
      <c r="A156" s="4" t="s">
        <v>42</v>
      </c>
      <c r="B156" s="4" t="s">
        <v>805</v>
      </c>
      <c r="C156" s="4" t="s">
        <v>694</v>
      </c>
      <c r="D156" s="4" t="n">
        <f aca="false">IFERROR(INDEX(Positions!$D$2:$D$14531,MATCH($A156&amp;"|30",Positions!$A$2:$A$14531,0)),"-")</f>
        <v>31</v>
      </c>
      <c r="E156" s="4" t="n">
        <f aca="false">IFERROR(INDEX(Positions!$D$2:$D$14531,MATCH($A156&amp;"|40",Positions!$A$2:$A$14531,0)),"-")</f>
        <v>41</v>
      </c>
      <c r="F156" s="4" t="str">
        <f aca="false">IFERROR(INDEX(Positions!$E$2:$E$14531,MATCH($A156&amp;"|30",Positions!$A$2:$A$14531,0)),"-")</f>
        <v>G</v>
      </c>
      <c r="G156" s="4" t="str">
        <f aca="false">IFERROR(INDEX(Positions!$E$2:$E$14531,MATCH($A156&amp;"|40",Positions!$A$2:$A$14531,0)),"-")</f>
        <v>C</v>
      </c>
      <c r="H156" s="3" t="str">
        <f aca="false">F156&amp;"-"&amp;G156</f>
        <v>G-C</v>
      </c>
      <c r="I156" s="4" t="n">
        <f aca="false">(F156="G")+(G156="G")</f>
        <v>1</v>
      </c>
      <c r="J156" s="4" t="n">
        <f aca="false">(F156="C")+(G156="C")</f>
        <v>1</v>
      </c>
      <c r="K156" s="3" t="n">
        <f aca="false">I156+J156</f>
        <v>2</v>
      </c>
    </row>
    <row r="157" customFormat="false" ht="15" hidden="false" customHeight="false" outlineLevel="0" collapsed="false">
      <c r="A157" s="4" t="s">
        <v>42</v>
      </c>
      <c r="B157" s="4" t="s">
        <v>805</v>
      </c>
      <c r="C157" s="4" t="s">
        <v>640</v>
      </c>
      <c r="D157" s="4" t="n">
        <f aca="false">IFERROR(INDEX(Positions!$D$2:$D$14531,MATCH($A157&amp;"|31",Positions!$A$2:$A$14531,0)),"-")</f>
        <v>32</v>
      </c>
      <c r="E157" s="4" t="n">
        <f aca="false">IFERROR(INDEX(Positions!$D$2:$D$14531,MATCH($A157&amp;"|39",Positions!$A$2:$A$14531,0)),"-")</f>
        <v>40</v>
      </c>
      <c r="F157" s="4" t="str">
        <f aca="false">IFERROR(INDEX(Positions!$E$2:$E$14531,MATCH($A157&amp;"|31",Positions!$A$2:$A$14531,0)),"-")</f>
        <v>G</v>
      </c>
      <c r="G157" s="4" t="str">
        <f aca="false">IFERROR(INDEX(Positions!$E$2:$E$14531,MATCH($A157&amp;"|39",Positions!$A$2:$A$14531,0)),"-")</f>
        <v>C</v>
      </c>
      <c r="H157" s="3" t="str">
        <f aca="false">F157&amp;"-"&amp;G157</f>
        <v>G-C</v>
      </c>
      <c r="I157" s="4" t="n">
        <f aca="false">(F157="G")+(G157="G")</f>
        <v>1</v>
      </c>
      <c r="J157" s="4" t="n">
        <f aca="false">(F157="C")+(G157="C")</f>
        <v>1</v>
      </c>
      <c r="K157" s="3" t="n">
        <f aca="false">I157+J157</f>
        <v>2</v>
      </c>
    </row>
    <row r="158" customFormat="false" ht="15" hidden="false" customHeight="false" outlineLevel="0" collapsed="false">
      <c r="A158" s="4" t="s">
        <v>42</v>
      </c>
      <c r="B158" s="4" t="s">
        <v>830</v>
      </c>
      <c r="C158" s="4" t="s">
        <v>367</v>
      </c>
      <c r="D158" s="4" t="n">
        <f aca="false">IFERROR(INDEX(Positions!$D$2:$D$14531,MATCH($A158&amp;"|49",Positions!$A$2:$A$14531,0)),"-")</f>
        <v>50</v>
      </c>
      <c r="E158" s="4" t="n">
        <f aca="false">IFERROR(INDEX(Positions!$D$2:$D$14531,MATCH($A158&amp;"|65",Positions!$A$2:$A$14531,0)),"-")</f>
        <v>66</v>
      </c>
      <c r="F158" s="4" t="str">
        <f aca="false">IFERROR(INDEX(Positions!$E$2:$E$14531,MATCH($A158&amp;"|49",Positions!$A$2:$A$14531,0)),"-")</f>
        <v>G</v>
      </c>
      <c r="G158" s="4" t="str">
        <f aca="false">IFERROR(INDEX(Positions!$E$2:$E$14531,MATCH($A158&amp;"|65",Positions!$A$2:$A$14531,0)),"-")</f>
        <v>C</v>
      </c>
      <c r="H158" s="3" t="str">
        <f aca="false">F158&amp;"-"&amp;G158</f>
        <v>G-C</v>
      </c>
      <c r="I158" s="4" t="n">
        <f aca="false">(F158="G")+(G158="G")</f>
        <v>1</v>
      </c>
      <c r="J158" s="4" t="n">
        <f aca="false">(F158="C")+(G158="C")</f>
        <v>1</v>
      </c>
      <c r="K158" s="3" t="n">
        <f aca="false">I158+J158</f>
        <v>2</v>
      </c>
    </row>
    <row r="159" customFormat="false" ht="15" hidden="false" customHeight="false" outlineLevel="0" collapsed="false">
      <c r="A159" s="4" t="s">
        <v>42</v>
      </c>
      <c r="B159" s="4" t="s">
        <v>830</v>
      </c>
      <c r="C159" s="4" t="s">
        <v>891</v>
      </c>
      <c r="D159" s="4" t="n">
        <f aca="false">IFERROR(INDEX(Positions!$D$2:$D$14531,MATCH($A159&amp;"|50",Positions!$A$2:$A$14531,0)),"-")</f>
        <v>51</v>
      </c>
      <c r="E159" s="4" t="n">
        <f aca="false">IFERROR(INDEX(Positions!$D$2:$D$14531,MATCH($A159&amp;"|64",Positions!$A$2:$A$14531,0)),"-")</f>
        <v>65</v>
      </c>
      <c r="F159" s="4" t="str">
        <f aca="false">IFERROR(INDEX(Positions!$E$2:$E$14531,MATCH($A159&amp;"|50",Positions!$A$2:$A$14531,0)),"-")</f>
        <v>G</v>
      </c>
      <c r="G159" s="4" t="str">
        <f aca="false">IFERROR(INDEX(Positions!$E$2:$E$14531,MATCH($A159&amp;"|64",Positions!$A$2:$A$14531,0)),"-")</f>
        <v>C</v>
      </c>
      <c r="H159" s="3" t="str">
        <f aca="false">F159&amp;"-"&amp;G159</f>
        <v>G-C</v>
      </c>
      <c r="I159" s="4" t="n">
        <f aca="false">(F159="G")+(G159="G")</f>
        <v>1</v>
      </c>
      <c r="J159" s="4" t="n">
        <f aca="false">(F159="C")+(G159="C")</f>
        <v>1</v>
      </c>
      <c r="K159" s="3" t="n">
        <f aca="false">I159+J159</f>
        <v>2</v>
      </c>
    </row>
    <row r="160" customFormat="false" ht="15" hidden="false" customHeight="false" outlineLevel="0" collapsed="false">
      <c r="A160" s="4" t="s">
        <v>42</v>
      </c>
      <c r="B160" s="4" t="s">
        <v>830</v>
      </c>
      <c r="C160" s="4" t="s">
        <v>689</v>
      </c>
      <c r="D160" s="4" t="n">
        <f aca="false">IFERROR(INDEX(Positions!$D$2:$D$14531,MATCH($A160&amp;"|51",Positions!$A$2:$A$14531,0)),"-")</f>
        <v>52</v>
      </c>
      <c r="E160" s="4" t="n">
        <f aca="false">IFERROR(INDEX(Positions!$D$2:$D$14531,MATCH($A160&amp;"|63",Positions!$A$2:$A$14531,0)),"-")</f>
        <v>64</v>
      </c>
      <c r="F160" s="4" t="str">
        <f aca="false">IFERROR(INDEX(Positions!$E$2:$E$14531,MATCH($A160&amp;"|51",Positions!$A$2:$A$14531,0)),"-")</f>
        <v>G</v>
      </c>
      <c r="G160" s="4" t="str">
        <f aca="false">IFERROR(INDEX(Positions!$E$2:$E$14531,MATCH($A160&amp;"|63",Positions!$A$2:$A$14531,0)),"-")</f>
        <v>C</v>
      </c>
      <c r="H160" s="3" t="str">
        <f aca="false">F160&amp;"-"&amp;G160</f>
        <v>G-C</v>
      </c>
      <c r="I160" s="4" t="n">
        <f aca="false">(F160="G")+(G160="G")</f>
        <v>1</v>
      </c>
      <c r="J160" s="4" t="n">
        <f aca="false">(F160="C")+(G160="C")</f>
        <v>1</v>
      </c>
      <c r="K160" s="3" t="n">
        <f aca="false">I160+J160</f>
        <v>2</v>
      </c>
    </row>
    <row r="161" customFormat="false" ht="15" hidden="false" customHeight="false" outlineLevel="0" collapsed="false">
      <c r="A161" s="4" t="s">
        <v>42</v>
      </c>
      <c r="B161" s="4" t="s">
        <v>830</v>
      </c>
      <c r="C161" s="4" t="s">
        <v>703</v>
      </c>
      <c r="D161" s="4" t="n">
        <f aca="false">IFERROR(INDEX(Positions!$D$2:$D$14531,MATCH($A161&amp;"|52",Positions!$A$2:$A$14531,0)),"-")</f>
        <v>53</v>
      </c>
      <c r="E161" s="4" t="n">
        <f aca="false">IFERROR(INDEX(Positions!$D$2:$D$14531,MATCH($A161&amp;"|62",Positions!$A$2:$A$14531,0)),"-")</f>
        <v>63</v>
      </c>
      <c r="F161" s="4" t="str">
        <f aca="false">IFERROR(INDEX(Positions!$E$2:$E$14531,MATCH($A161&amp;"|52",Positions!$A$2:$A$14531,0)),"-")</f>
        <v>G</v>
      </c>
      <c r="G161" s="4" t="str">
        <f aca="false">IFERROR(INDEX(Positions!$E$2:$E$14531,MATCH($A161&amp;"|62",Positions!$A$2:$A$14531,0)),"-")</f>
        <v>C</v>
      </c>
      <c r="H161" s="3" t="str">
        <f aca="false">F161&amp;"-"&amp;G161</f>
        <v>G-C</v>
      </c>
      <c r="I161" s="4" t="n">
        <f aca="false">(F161="G")+(G161="G")</f>
        <v>1</v>
      </c>
      <c r="J161" s="4" t="n">
        <f aca="false">(F161="C")+(G161="C")</f>
        <v>1</v>
      </c>
      <c r="K161" s="3" t="n">
        <f aca="false">I161+J161</f>
        <v>2</v>
      </c>
    </row>
    <row r="162" customFormat="false" ht="15" hidden="false" customHeight="false" outlineLevel="0" collapsed="false">
      <c r="A162" s="4" t="s">
        <v>42</v>
      </c>
      <c r="B162" s="4" t="s">
        <v>830</v>
      </c>
      <c r="C162" s="4" t="s">
        <v>892</v>
      </c>
      <c r="D162" s="4" t="n">
        <f aca="false">IFERROR(INDEX(Positions!$D$2:$D$14531,MATCH($A162&amp;"|53",Positions!$A$2:$A$14531,0)),"-")</f>
        <v>54</v>
      </c>
      <c r="E162" s="4" t="n">
        <f aca="false">IFERROR(INDEX(Positions!$D$2:$D$14531,MATCH($A162&amp;"|61",Positions!$A$2:$A$14531,0)),"-")</f>
        <v>62</v>
      </c>
      <c r="F162" s="4" t="str">
        <f aca="false">IFERROR(INDEX(Positions!$E$2:$E$14531,MATCH($A162&amp;"|53",Positions!$A$2:$A$14531,0)),"-")</f>
        <v>G</v>
      </c>
      <c r="G162" s="4" t="str">
        <f aca="false">IFERROR(INDEX(Positions!$E$2:$E$14531,MATCH($A162&amp;"|61",Positions!$A$2:$A$14531,0)),"-")</f>
        <v>C</v>
      </c>
      <c r="H162" s="3" t="str">
        <f aca="false">F162&amp;"-"&amp;G162</f>
        <v>G-C</v>
      </c>
      <c r="I162" s="4" t="n">
        <f aca="false">(F162="G")+(G162="G")</f>
        <v>1</v>
      </c>
      <c r="J162" s="4" t="n">
        <f aca="false">(F162="C")+(G162="C")</f>
        <v>1</v>
      </c>
      <c r="K162" s="3" t="n">
        <f aca="false">I162+J162</f>
        <v>2</v>
      </c>
    </row>
    <row r="163" customFormat="false" ht="15" hidden="false" customHeight="false" outlineLevel="0" collapsed="false">
      <c r="A163" s="24" t="s">
        <v>42</v>
      </c>
      <c r="B163" s="24" t="s">
        <v>893</v>
      </c>
      <c r="C163" s="24" t="s">
        <v>894</v>
      </c>
      <c r="D163" s="24" t="n">
        <f aca="false">IFERROR(INDEX(Positions!$D$2:$D$14531,MATCH($A163&amp;"|8",Positions!$A$2:$A$14531,0)),"-")</f>
        <v>8</v>
      </c>
      <c r="E163" s="24" t="n">
        <f aca="false">IFERROR(INDEX(Positions!$D$2:$D$14531,MATCH($A163&amp;"|14",Positions!$A$2:$A$14531,0)),"-")</f>
        <v>14</v>
      </c>
      <c r="F163" s="24" t="str">
        <f aca="false">IFERROR(INDEX(Positions!$E$2:$E$14531,MATCH($A163&amp;"|8",Positions!$A$2:$A$14531,0)),"-")</f>
        <v>U</v>
      </c>
      <c r="G163" s="24" t="str">
        <f aca="false">IFERROR(INDEX(Positions!$E$2:$E$14531,MATCH($A163&amp;"|14",Positions!$A$2:$A$14531,0)),"-")</f>
        <v>A</v>
      </c>
      <c r="H163" s="25" t="str">
        <f aca="false">F163&amp;"-"&amp;G163</f>
        <v>U-A</v>
      </c>
      <c r="I163" s="24" t="n">
        <f aca="false">(F163="G")+(G163="G")</f>
        <v>0</v>
      </c>
      <c r="J163" s="24" t="n">
        <f aca="false">(F163="C")+(G163="C")</f>
        <v>0</v>
      </c>
      <c r="K163" s="25" t="n">
        <f aca="false">I163+J163</f>
        <v>0</v>
      </c>
    </row>
    <row r="164" customFormat="false" ht="15" hidden="false" customHeight="false" outlineLevel="0" collapsed="false">
      <c r="A164" s="24" t="s">
        <v>42</v>
      </c>
      <c r="B164" s="24" t="s">
        <v>893</v>
      </c>
      <c r="C164" s="24" t="s">
        <v>895</v>
      </c>
      <c r="D164" s="24" t="n">
        <f aca="false">IFERROR(INDEX(Positions!$D$2:$D$14531,MATCH($A164&amp;"|15",Positions!$A$2:$A$14531,0)),"-")</f>
        <v>15</v>
      </c>
      <c r="E164" s="24" t="n">
        <f aca="false">IFERROR(INDEX(Positions!$D$2:$D$14531,MATCH($A164&amp;"|48",Positions!$A$2:$A$14531,0)),"-")</f>
        <v>49</v>
      </c>
      <c r="F164" s="24" t="str">
        <f aca="false">IFERROR(INDEX(Positions!$E$2:$E$14531,MATCH($A164&amp;"|15",Positions!$A$2:$A$14531,0)),"-")</f>
        <v>G</v>
      </c>
      <c r="G164" s="24" t="str">
        <f aca="false">IFERROR(INDEX(Positions!$E$2:$E$14531,MATCH($A164&amp;"|48",Positions!$A$2:$A$14531,0)),"-")</f>
        <v>C</v>
      </c>
      <c r="H164" s="25" t="str">
        <f aca="false">F164&amp;"-"&amp;G164</f>
        <v>G-C</v>
      </c>
      <c r="I164" s="24" t="n">
        <f aca="false">(F164="G")+(G164="G")</f>
        <v>1</v>
      </c>
      <c r="J164" s="24" t="n">
        <f aca="false">(F164="C")+(G164="C")</f>
        <v>1</v>
      </c>
      <c r="K164" s="25" t="n">
        <f aca="false">I164+J164</f>
        <v>2</v>
      </c>
    </row>
    <row r="165" customFormat="false" ht="15" hidden="false" customHeight="false" outlineLevel="0" collapsed="false">
      <c r="A165" s="24" t="s">
        <v>42</v>
      </c>
      <c r="B165" s="24" t="s">
        <v>893</v>
      </c>
      <c r="C165" s="24" t="s">
        <v>896</v>
      </c>
      <c r="D165" s="24" t="n">
        <f aca="false">IFERROR(INDEX(Positions!$D$2:$D$14531,MATCH($A165&amp;"|18",Positions!$A$2:$A$14531,0)),"-")</f>
        <v>19</v>
      </c>
      <c r="E165" s="24" t="n">
        <f aca="false">IFERROR(INDEX(Positions!$D$2:$D$14531,MATCH($A165&amp;"|55",Positions!$A$2:$A$14531,0)),"-")</f>
        <v>56</v>
      </c>
      <c r="F165" s="24" t="str">
        <f aca="false">IFERROR(INDEX(Positions!$E$2:$E$14531,MATCH($A165&amp;"|18",Positions!$A$2:$A$14531,0)),"-")</f>
        <v>G</v>
      </c>
      <c r="G165" s="24" t="str">
        <f aca="false">IFERROR(INDEX(Positions!$E$2:$E$14531,MATCH($A165&amp;"|55",Positions!$A$2:$A$14531,0)),"-")</f>
        <v>U</v>
      </c>
      <c r="H165" s="25" t="str">
        <f aca="false">F165&amp;"-"&amp;G165</f>
        <v>G-U</v>
      </c>
      <c r="I165" s="24" t="n">
        <f aca="false">(F165="G")+(G165="G")</f>
        <v>1</v>
      </c>
      <c r="J165" s="24" t="n">
        <f aca="false">(F165="C")+(G165="C")</f>
        <v>0</v>
      </c>
      <c r="K165" s="25" t="n">
        <f aca="false">I165+J165</f>
        <v>1</v>
      </c>
    </row>
    <row r="166" customFormat="false" ht="15" hidden="false" customHeight="false" outlineLevel="0" collapsed="false">
      <c r="A166" s="24" t="s">
        <v>42</v>
      </c>
      <c r="B166" s="24" t="s">
        <v>893</v>
      </c>
      <c r="C166" s="24" t="s">
        <v>897</v>
      </c>
      <c r="D166" s="24" t="n">
        <f aca="false">IFERROR(INDEX(Positions!$D$2:$D$14531,MATCH($A166&amp;"|19",Positions!$A$2:$A$14531,0)),"-")</f>
        <v>20</v>
      </c>
      <c r="E166" s="24" t="n">
        <f aca="false">IFERROR(INDEX(Positions!$D$2:$D$14531,MATCH($A166&amp;"|56",Positions!$A$2:$A$14531,0)),"-")</f>
        <v>57</v>
      </c>
      <c r="F166" s="24" t="str">
        <f aca="false">IFERROR(INDEX(Positions!$E$2:$E$14531,MATCH($A166&amp;"|19",Positions!$A$2:$A$14531,0)),"-")</f>
        <v>G</v>
      </c>
      <c r="G166" s="24" t="str">
        <f aca="false">IFERROR(INDEX(Positions!$E$2:$E$14531,MATCH($A166&amp;"|56",Positions!$A$2:$A$14531,0)),"-")</f>
        <v>C</v>
      </c>
      <c r="H166" s="25" t="str">
        <f aca="false">F166&amp;"-"&amp;G166</f>
        <v>G-C</v>
      </c>
      <c r="I166" s="24" t="n">
        <f aca="false">(F166="G")+(G166="G")</f>
        <v>1</v>
      </c>
      <c r="J166" s="24" t="n">
        <f aca="false">(F166="C")+(G166="C")</f>
        <v>1</v>
      </c>
      <c r="K166" s="25" t="n">
        <f aca="false">I166+J166</f>
        <v>2</v>
      </c>
    </row>
    <row r="167" customFormat="false" ht="15" hidden="false" customHeight="false" outlineLevel="0" collapsed="false">
      <c r="A167" s="24" t="s">
        <v>42</v>
      </c>
      <c r="B167" s="24" t="s">
        <v>893</v>
      </c>
      <c r="C167" s="24" t="s">
        <v>898</v>
      </c>
      <c r="D167" s="24" t="n">
        <f aca="false">IFERROR(INDEX(Positions!$D$2:$D$14531,MATCH($A167&amp;"|26",Positions!$A$2:$A$14531,0)),"-")</f>
        <v>27</v>
      </c>
      <c r="E167" s="24" t="n">
        <f aca="false">IFERROR(INDEX(Positions!$D$2:$D$14531,MATCH($A167&amp;"|44",Positions!$A$2:$A$14531,0)),"-")</f>
        <v>45</v>
      </c>
      <c r="F167" s="24" t="str">
        <f aca="false">IFERROR(INDEX(Positions!$E$2:$E$14531,MATCH($A167&amp;"|26",Positions!$A$2:$A$14531,0)),"-")</f>
        <v>G</v>
      </c>
      <c r="G167" s="24" t="str">
        <f aca="false">IFERROR(INDEX(Positions!$E$2:$E$14531,MATCH($A167&amp;"|44",Positions!$A$2:$A$14531,0)),"-")</f>
        <v>U</v>
      </c>
      <c r="H167" s="25" t="str">
        <f aca="false">F167&amp;"-"&amp;G167</f>
        <v>G-U</v>
      </c>
      <c r="I167" s="24" t="n">
        <f aca="false">(F167="G")+(G167="G")</f>
        <v>1</v>
      </c>
      <c r="J167" s="24" t="n">
        <f aca="false">(F167="C")+(G167="C")</f>
        <v>0</v>
      </c>
      <c r="K167" s="25" t="n">
        <f aca="false">I167+J167</f>
        <v>1</v>
      </c>
    </row>
    <row r="168" customFormat="false" ht="15" hidden="false" customHeight="false" outlineLevel="0" collapsed="false">
      <c r="A168" s="24" t="s">
        <v>42</v>
      </c>
      <c r="B168" s="24" t="s">
        <v>893</v>
      </c>
      <c r="C168" s="24" t="s">
        <v>899</v>
      </c>
      <c r="D168" s="24" t="n">
        <f aca="false">IFERROR(INDEX(Positions!$D$2:$D$14531,MATCH($A168&amp;"|32",Positions!$A$2:$A$14531,0)),"-")</f>
        <v>33</v>
      </c>
      <c r="E168" s="24" t="n">
        <f aca="false">IFERROR(INDEX(Positions!$D$2:$D$14531,MATCH($A168&amp;"|38",Positions!$A$2:$A$14531,0)),"-")</f>
        <v>39</v>
      </c>
      <c r="F168" s="24" t="str">
        <f aca="false">IFERROR(INDEX(Positions!$E$2:$E$14531,MATCH($A168&amp;"|32",Positions!$A$2:$A$14531,0)),"-")</f>
        <v>C</v>
      </c>
      <c r="G168" s="24" t="str">
        <f aca="false">IFERROR(INDEX(Positions!$E$2:$E$14531,MATCH($A168&amp;"|38",Positions!$A$2:$A$14531,0)),"-")</f>
        <v>A</v>
      </c>
      <c r="H168" s="25" t="str">
        <f aca="false">F168&amp;"-"&amp;G168</f>
        <v>C-A</v>
      </c>
      <c r="I168" s="24" t="n">
        <f aca="false">(F168="G")+(G168="G")</f>
        <v>0</v>
      </c>
      <c r="J168" s="24" t="n">
        <f aca="false">(F168="C")+(G168="C")</f>
        <v>1</v>
      </c>
      <c r="K168" s="25" t="n">
        <f aca="false">I168+J168</f>
        <v>1</v>
      </c>
    </row>
    <row r="169" customFormat="false" ht="15" hidden="false" customHeight="false" outlineLevel="0" collapsed="false">
      <c r="A169" s="24" t="s">
        <v>42</v>
      </c>
      <c r="B169" s="24" t="s">
        <v>893</v>
      </c>
      <c r="C169" s="24" t="s">
        <v>900</v>
      </c>
      <c r="D169" s="24" t="n">
        <f aca="false">IFERROR(INDEX(Positions!$D$2:$D$14531,MATCH($A169&amp;"|54",Positions!$A$2:$A$14531,0)),"-")</f>
        <v>55</v>
      </c>
      <c r="E169" s="24" t="n">
        <f aca="false">IFERROR(INDEX(Positions!$D$2:$D$14531,MATCH($A169&amp;"|58",Positions!$A$2:$A$14531,0)),"-")</f>
        <v>59</v>
      </c>
      <c r="F169" s="24" t="str">
        <f aca="false">IFERROR(INDEX(Positions!$E$2:$E$14531,MATCH($A169&amp;"|54",Positions!$A$2:$A$14531,0)),"-")</f>
        <v>U</v>
      </c>
      <c r="G169" s="24" t="str">
        <f aca="false">IFERROR(INDEX(Positions!$E$2:$E$14531,MATCH($A169&amp;"|58",Positions!$A$2:$A$14531,0)),"-")</f>
        <v>A</v>
      </c>
      <c r="H169" s="25" t="str">
        <f aca="false">F169&amp;"-"&amp;G169</f>
        <v>U-A</v>
      </c>
      <c r="I169" s="24" t="n">
        <f aca="false">(F169="G")+(G169="G")</f>
        <v>0</v>
      </c>
      <c r="J169" s="24" t="n">
        <f aca="false">(F169="C")+(G169="C")</f>
        <v>0</v>
      </c>
      <c r="K169" s="25" t="n">
        <f aca="false">I169+J169</f>
        <v>0</v>
      </c>
    </row>
    <row r="170" customFormat="false" ht="15" hidden="false" customHeight="false" outlineLevel="0" collapsed="false">
      <c r="A170" s="4" t="s">
        <v>43</v>
      </c>
      <c r="B170" s="4" t="s">
        <v>768</v>
      </c>
      <c r="C170" s="4" t="s">
        <v>882</v>
      </c>
      <c r="D170" s="4" t="n">
        <f aca="false">IFERROR(INDEX(Positions!$D$2:$D$14531,MATCH($A170&amp;"|1",Positions!$A$2:$A$14531,0)),"-")</f>
        <v>1</v>
      </c>
      <c r="E170" s="4" t="n">
        <f aca="false">IFERROR(INDEX(Positions!$D$2:$D$14531,MATCH($A170&amp;"|72",Positions!$A$2:$A$14531,0)),"-")</f>
        <v>73</v>
      </c>
      <c r="F170" s="4" t="str">
        <f aca="false">IFERROR(INDEX(Positions!$E$2:$E$14531,MATCH($A170&amp;"|1",Positions!$A$2:$A$14531,0)),"-")</f>
        <v>G</v>
      </c>
      <c r="G170" s="4" t="str">
        <f aca="false">IFERROR(INDEX(Positions!$E$2:$E$14531,MATCH($A170&amp;"|72",Positions!$A$2:$A$14531,0)),"-")</f>
        <v>C</v>
      </c>
      <c r="H170" s="3" t="str">
        <f aca="false">F170&amp;"-"&amp;G170</f>
        <v>G-C</v>
      </c>
      <c r="I170" s="4" t="n">
        <f aca="false">(F170="G")+(G170="G")</f>
        <v>1</v>
      </c>
      <c r="J170" s="4" t="n">
        <f aca="false">(F170="C")+(G170="C")</f>
        <v>1</v>
      </c>
      <c r="K170" s="3" t="n">
        <f aca="false">I170+J170</f>
        <v>2</v>
      </c>
    </row>
    <row r="171" customFormat="false" ht="15" hidden="false" customHeight="false" outlineLevel="0" collapsed="false">
      <c r="A171" s="4" t="s">
        <v>43</v>
      </c>
      <c r="B171" s="4" t="s">
        <v>768</v>
      </c>
      <c r="C171" s="4" t="s">
        <v>883</v>
      </c>
      <c r="D171" s="4" t="n">
        <f aca="false">IFERROR(INDEX(Positions!$D$2:$D$14531,MATCH($A171&amp;"|2",Positions!$A$2:$A$14531,0)),"-")</f>
        <v>2</v>
      </c>
      <c r="E171" s="4" t="n">
        <f aca="false">IFERROR(INDEX(Positions!$D$2:$D$14531,MATCH($A171&amp;"|71",Positions!$A$2:$A$14531,0)),"-")</f>
        <v>72</v>
      </c>
      <c r="F171" s="4" t="str">
        <f aca="false">IFERROR(INDEX(Positions!$E$2:$E$14531,MATCH($A171&amp;"|2",Positions!$A$2:$A$14531,0)),"-")</f>
        <v>C</v>
      </c>
      <c r="G171" s="4" t="str">
        <f aca="false">IFERROR(INDEX(Positions!$E$2:$E$14531,MATCH($A171&amp;"|71",Positions!$A$2:$A$14531,0)),"-")</f>
        <v>G</v>
      </c>
      <c r="H171" s="3" t="str">
        <f aca="false">F171&amp;"-"&amp;G171</f>
        <v>C-G</v>
      </c>
      <c r="I171" s="4" t="n">
        <f aca="false">(F171="G")+(G171="G")</f>
        <v>1</v>
      </c>
      <c r="J171" s="4" t="n">
        <f aca="false">(F171="C")+(G171="C")</f>
        <v>1</v>
      </c>
      <c r="K171" s="3" t="n">
        <f aca="false">I171+J171</f>
        <v>2</v>
      </c>
    </row>
    <row r="172" customFormat="false" ht="15" hidden="false" customHeight="false" outlineLevel="0" collapsed="false">
      <c r="A172" s="4" t="s">
        <v>43</v>
      </c>
      <c r="B172" s="4" t="s">
        <v>768</v>
      </c>
      <c r="C172" s="4" t="s">
        <v>884</v>
      </c>
      <c r="D172" s="4" t="n">
        <f aca="false">IFERROR(INDEX(Positions!$D$2:$D$14531,MATCH($A172&amp;"|3",Positions!$A$2:$A$14531,0)),"-")</f>
        <v>3</v>
      </c>
      <c r="E172" s="4" t="n">
        <f aca="false">IFERROR(INDEX(Positions!$D$2:$D$14531,MATCH($A172&amp;"|70",Positions!$A$2:$A$14531,0)),"-")</f>
        <v>71</v>
      </c>
      <c r="F172" s="4" t="str">
        <f aca="false">IFERROR(INDEX(Positions!$E$2:$E$14531,MATCH($A172&amp;"|3",Positions!$A$2:$A$14531,0)),"-")</f>
        <v>C</v>
      </c>
      <c r="G172" s="4" t="str">
        <f aca="false">IFERROR(INDEX(Positions!$E$2:$E$14531,MATCH($A172&amp;"|70",Positions!$A$2:$A$14531,0)),"-")</f>
        <v>G</v>
      </c>
      <c r="H172" s="3" t="str">
        <f aca="false">F172&amp;"-"&amp;G172</f>
        <v>C-G</v>
      </c>
      <c r="I172" s="4" t="n">
        <f aca="false">(F172="G")+(G172="G")</f>
        <v>1</v>
      </c>
      <c r="J172" s="4" t="n">
        <f aca="false">(F172="C")+(G172="C")</f>
        <v>1</v>
      </c>
      <c r="K172" s="3" t="n">
        <f aca="false">I172+J172</f>
        <v>2</v>
      </c>
    </row>
    <row r="173" customFormat="false" ht="15" hidden="false" customHeight="false" outlineLevel="0" collapsed="false">
      <c r="A173" s="4" t="s">
        <v>43</v>
      </c>
      <c r="B173" s="4" t="s">
        <v>768</v>
      </c>
      <c r="C173" s="4" t="s">
        <v>885</v>
      </c>
      <c r="D173" s="4" t="n">
        <f aca="false">IFERROR(INDEX(Positions!$D$2:$D$14531,MATCH($A173&amp;"|4",Positions!$A$2:$A$14531,0)),"-")</f>
        <v>4</v>
      </c>
      <c r="E173" s="4" t="n">
        <f aca="false">IFERROR(INDEX(Positions!$D$2:$D$14531,MATCH($A173&amp;"|69",Positions!$A$2:$A$14531,0)),"-")</f>
        <v>70</v>
      </c>
      <c r="F173" s="4" t="str">
        <f aca="false">IFERROR(INDEX(Positions!$E$2:$E$14531,MATCH($A173&amp;"|4",Positions!$A$2:$A$14531,0)),"-")</f>
        <v>G</v>
      </c>
      <c r="G173" s="4" t="str">
        <f aca="false">IFERROR(INDEX(Positions!$E$2:$E$14531,MATCH($A173&amp;"|69",Positions!$A$2:$A$14531,0)),"-")</f>
        <v>C</v>
      </c>
      <c r="H173" s="3" t="str">
        <f aca="false">F173&amp;"-"&amp;G173</f>
        <v>G-C</v>
      </c>
      <c r="I173" s="4" t="n">
        <f aca="false">(F173="G")+(G173="G")</f>
        <v>1</v>
      </c>
      <c r="J173" s="4" t="n">
        <f aca="false">(F173="C")+(G173="C")</f>
        <v>1</v>
      </c>
      <c r="K173" s="3" t="n">
        <f aca="false">I173+J173</f>
        <v>2</v>
      </c>
    </row>
    <row r="174" customFormat="false" ht="15" hidden="false" customHeight="false" outlineLevel="0" collapsed="false">
      <c r="A174" s="4" t="s">
        <v>43</v>
      </c>
      <c r="B174" s="4" t="s">
        <v>768</v>
      </c>
      <c r="C174" s="4" t="s">
        <v>542</v>
      </c>
      <c r="D174" s="4" t="n">
        <f aca="false">IFERROR(INDEX(Positions!$D$2:$D$14531,MATCH($A174&amp;"|5",Positions!$A$2:$A$14531,0)),"-")</f>
        <v>5</v>
      </c>
      <c r="E174" s="4" t="n">
        <f aca="false">IFERROR(INDEX(Positions!$D$2:$D$14531,MATCH($A174&amp;"|68",Positions!$A$2:$A$14531,0)),"-")</f>
        <v>69</v>
      </c>
      <c r="F174" s="4" t="str">
        <f aca="false">IFERROR(INDEX(Positions!$E$2:$E$14531,MATCH($A174&amp;"|5",Positions!$A$2:$A$14531,0)),"-")</f>
        <v>C</v>
      </c>
      <c r="G174" s="4" t="str">
        <f aca="false">IFERROR(INDEX(Positions!$E$2:$E$14531,MATCH($A174&amp;"|68",Positions!$A$2:$A$14531,0)),"-")</f>
        <v>G</v>
      </c>
      <c r="H174" s="3" t="str">
        <f aca="false">F174&amp;"-"&amp;G174</f>
        <v>C-G</v>
      </c>
      <c r="I174" s="4" t="n">
        <f aca="false">(F174="G")+(G174="G")</f>
        <v>1</v>
      </c>
      <c r="J174" s="4" t="n">
        <f aca="false">(F174="C")+(G174="C")</f>
        <v>1</v>
      </c>
      <c r="K174" s="3" t="n">
        <f aca="false">I174+J174</f>
        <v>2</v>
      </c>
    </row>
    <row r="175" customFormat="false" ht="15" hidden="false" customHeight="false" outlineLevel="0" collapsed="false">
      <c r="A175" s="4" t="s">
        <v>43</v>
      </c>
      <c r="B175" s="4" t="s">
        <v>768</v>
      </c>
      <c r="C175" s="4" t="s">
        <v>561</v>
      </c>
      <c r="D175" s="4" t="n">
        <f aca="false">IFERROR(INDEX(Positions!$D$2:$D$14531,MATCH($A175&amp;"|6",Positions!$A$2:$A$14531,0)),"-")</f>
        <v>6</v>
      </c>
      <c r="E175" s="4" t="n">
        <f aca="false">IFERROR(INDEX(Positions!$D$2:$D$14531,MATCH($A175&amp;"|67",Positions!$A$2:$A$14531,0)),"-")</f>
        <v>68</v>
      </c>
      <c r="F175" s="4" t="str">
        <f aca="false">IFERROR(INDEX(Positions!$E$2:$E$14531,MATCH($A175&amp;"|6",Positions!$A$2:$A$14531,0)),"-")</f>
        <v>C</v>
      </c>
      <c r="G175" s="4" t="str">
        <f aca="false">IFERROR(INDEX(Positions!$E$2:$E$14531,MATCH($A175&amp;"|67",Positions!$A$2:$A$14531,0)),"-")</f>
        <v>G</v>
      </c>
      <c r="H175" s="3" t="str">
        <f aca="false">F175&amp;"-"&amp;G175</f>
        <v>C-G</v>
      </c>
      <c r="I175" s="4" t="n">
        <f aca="false">(F175="G")+(G175="G")</f>
        <v>1</v>
      </c>
      <c r="J175" s="4" t="n">
        <f aca="false">(F175="C")+(G175="C")</f>
        <v>1</v>
      </c>
      <c r="K175" s="3" t="n">
        <f aca="false">I175+J175</f>
        <v>2</v>
      </c>
    </row>
    <row r="176" customFormat="false" ht="15" hidden="false" customHeight="false" outlineLevel="0" collapsed="false">
      <c r="A176" s="4" t="s">
        <v>43</v>
      </c>
      <c r="B176" s="4" t="s">
        <v>768</v>
      </c>
      <c r="C176" s="4" t="s">
        <v>886</v>
      </c>
      <c r="D176" s="4" t="n">
        <f aca="false">IFERROR(INDEX(Positions!$D$2:$D$14531,MATCH($A176&amp;"|7",Positions!$A$2:$A$14531,0)),"-")</f>
        <v>7</v>
      </c>
      <c r="E176" s="4" t="n">
        <f aca="false">IFERROR(INDEX(Positions!$D$2:$D$14531,MATCH($A176&amp;"|66",Positions!$A$2:$A$14531,0)),"-")</f>
        <v>67</v>
      </c>
      <c r="F176" s="4" t="str">
        <f aca="false">IFERROR(INDEX(Positions!$E$2:$E$14531,MATCH($A176&amp;"|7",Positions!$A$2:$A$14531,0)),"-")</f>
        <v>G</v>
      </c>
      <c r="G176" s="4" t="str">
        <f aca="false">IFERROR(INDEX(Positions!$E$2:$E$14531,MATCH($A176&amp;"|66",Positions!$A$2:$A$14531,0)),"-")</f>
        <v>C</v>
      </c>
      <c r="H176" s="3" t="str">
        <f aca="false">F176&amp;"-"&amp;G176</f>
        <v>G-C</v>
      </c>
      <c r="I176" s="4" t="n">
        <f aca="false">(F176="G")+(G176="G")</f>
        <v>1</v>
      </c>
      <c r="J176" s="4" t="n">
        <f aca="false">(F176="C")+(G176="C")</f>
        <v>1</v>
      </c>
      <c r="K176" s="3" t="n">
        <f aca="false">I176+J176</f>
        <v>2</v>
      </c>
    </row>
    <row r="177" customFormat="false" ht="15" hidden="false" customHeight="false" outlineLevel="0" collapsed="false">
      <c r="A177" s="4" t="s">
        <v>43</v>
      </c>
      <c r="B177" s="4" t="s">
        <v>783</v>
      </c>
      <c r="C177" s="4" t="s">
        <v>887</v>
      </c>
      <c r="D177" s="4" t="n">
        <f aca="false">IFERROR(INDEX(Positions!$D$2:$D$14531,MATCH($A177&amp;"|10",Positions!$A$2:$A$14531,0)),"-")</f>
        <v>10</v>
      </c>
      <c r="E177" s="4" t="n">
        <f aca="false">IFERROR(INDEX(Positions!$D$2:$D$14531,MATCH($A177&amp;"|25",Positions!$A$2:$A$14531,0)),"-")</f>
        <v>26</v>
      </c>
      <c r="F177" s="4" t="str">
        <f aca="false">IFERROR(INDEX(Positions!$E$2:$E$14531,MATCH($A177&amp;"|10",Positions!$A$2:$A$14531,0)),"-")</f>
        <v>G</v>
      </c>
      <c r="G177" s="4" t="str">
        <f aca="false">IFERROR(INDEX(Positions!$E$2:$E$14531,MATCH($A177&amp;"|25",Positions!$A$2:$A$14531,0)),"-")</f>
        <v>C</v>
      </c>
      <c r="H177" s="3" t="str">
        <f aca="false">F177&amp;"-"&amp;G177</f>
        <v>G-C</v>
      </c>
      <c r="I177" s="4" t="n">
        <f aca="false">(F177="G")+(G177="G")</f>
        <v>1</v>
      </c>
      <c r="J177" s="4" t="n">
        <f aca="false">(F177="C")+(G177="C")</f>
        <v>1</v>
      </c>
      <c r="K177" s="3" t="n">
        <f aca="false">I177+J177</f>
        <v>2</v>
      </c>
    </row>
    <row r="178" customFormat="false" ht="15" hidden="false" customHeight="false" outlineLevel="0" collapsed="false">
      <c r="A178" s="4" t="s">
        <v>43</v>
      </c>
      <c r="B178" s="4" t="s">
        <v>783</v>
      </c>
      <c r="C178" s="4" t="s">
        <v>888</v>
      </c>
      <c r="D178" s="4" t="n">
        <f aca="false">IFERROR(INDEX(Positions!$D$2:$D$14531,MATCH($A178&amp;"|11",Positions!$A$2:$A$14531,0)),"-")</f>
        <v>11</v>
      </c>
      <c r="E178" s="4" t="n">
        <f aca="false">IFERROR(INDEX(Positions!$D$2:$D$14531,MATCH($A178&amp;"|24",Positions!$A$2:$A$14531,0)),"-")</f>
        <v>25</v>
      </c>
      <c r="F178" s="4" t="str">
        <f aca="false">IFERROR(INDEX(Positions!$E$2:$E$14531,MATCH($A178&amp;"|11",Positions!$A$2:$A$14531,0)),"-")</f>
        <v>C</v>
      </c>
      <c r="G178" s="4" t="str">
        <f aca="false">IFERROR(INDEX(Positions!$E$2:$E$14531,MATCH($A178&amp;"|24",Positions!$A$2:$A$14531,0)),"-")</f>
        <v>G</v>
      </c>
      <c r="H178" s="3" t="str">
        <f aca="false">F178&amp;"-"&amp;G178</f>
        <v>C-G</v>
      </c>
      <c r="I178" s="4" t="n">
        <f aca="false">(F178="G")+(G178="G")</f>
        <v>1</v>
      </c>
      <c r="J178" s="4" t="n">
        <f aca="false">(F178="C")+(G178="C")</f>
        <v>1</v>
      </c>
      <c r="K178" s="3" t="n">
        <f aca="false">I178+J178</f>
        <v>2</v>
      </c>
    </row>
    <row r="179" customFormat="false" ht="15" hidden="false" customHeight="false" outlineLevel="0" collapsed="false">
      <c r="A179" s="4" t="s">
        <v>43</v>
      </c>
      <c r="B179" s="4" t="s">
        <v>783</v>
      </c>
      <c r="C179" s="4" t="s">
        <v>479</v>
      </c>
      <c r="D179" s="4" t="n">
        <f aca="false">IFERROR(INDEX(Positions!$D$2:$D$14531,MATCH($A179&amp;"|12",Positions!$A$2:$A$14531,0)),"-")</f>
        <v>12</v>
      </c>
      <c r="E179" s="4" t="n">
        <f aca="false">IFERROR(INDEX(Positions!$D$2:$D$14531,MATCH($A179&amp;"|23",Positions!$A$2:$A$14531,0)),"-")</f>
        <v>24</v>
      </c>
      <c r="F179" s="4" t="str">
        <f aca="false">IFERROR(INDEX(Positions!$E$2:$E$14531,MATCH($A179&amp;"|12",Positions!$A$2:$A$14531,0)),"-")</f>
        <v>U</v>
      </c>
      <c r="G179" s="4" t="str">
        <f aca="false">IFERROR(INDEX(Positions!$E$2:$E$14531,MATCH($A179&amp;"|23",Positions!$A$2:$A$14531,0)),"-")</f>
        <v>A</v>
      </c>
      <c r="H179" s="3" t="str">
        <f aca="false">F179&amp;"-"&amp;G179</f>
        <v>U-A</v>
      </c>
      <c r="I179" s="4" t="n">
        <f aca="false">(F179="G")+(G179="G")</f>
        <v>0</v>
      </c>
      <c r="J179" s="4" t="n">
        <f aca="false">(F179="C")+(G179="C")</f>
        <v>0</v>
      </c>
      <c r="K179" s="3" t="n">
        <f aca="false">I179+J179</f>
        <v>0</v>
      </c>
    </row>
    <row r="180" customFormat="false" ht="15" hidden="false" customHeight="false" outlineLevel="0" collapsed="false">
      <c r="A180" s="4" t="s">
        <v>43</v>
      </c>
      <c r="B180" s="4" t="s">
        <v>783</v>
      </c>
      <c r="C180" s="4" t="s">
        <v>267</v>
      </c>
      <c r="D180" s="4" t="n">
        <f aca="false">IFERROR(INDEX(Positions!$D$2:$D$14531,MATCH($A180&amp;"|13",Positions!$A$2:$A$14531,0)),"-")</f>
        <v>13</v>
      </c>
      <c r="E180" s="4" t="n">
        <f aca="false">IFERROR(INDEX(Positions!$D$2:$D$14531,MATCH($A180&amp;"|22",Positions!$A$2:$A$14531,0)),"-")</f>
        <v>23</v>
      </c>
      <c r="F180" s="4" t="str">
        <f aca="false">IFERROR(INDEX(Positions!$E$2:$E$14531,MATCH($A180&amp;"|13",Positions!$A$2:$A$14531,0)),"-")</f>
        <v>C</v>
      </c>
      <c r="G180" s="4" t="str">
        <f aca="false">IFERROR(INDEX(Positions!$E$2:$E$14531,MATCH($A180&amp;"|22",Positions!$A$2:$A$14531,0)),"-")</f>
        <v>G</v>
      </c>
      <c r="H180" s="3" t="str">
        <f aca="false">F180&amp;"-"&amp;G180</f>
        <v>C-G</v>
      </c>
      <c r="I180" s="4" t="n">
        <f aca="false">(F180="G")+(G180="G")</f>
        <v>1</v>
      </c>
      <c r="J180" s="4" t="n">
        <f aca="false">(F180="C")+(G180="C")</f>
        <v>1</v>
      </c>
      <c r="K180" s="3" t="n">
        <f aca="false">I180+J180</f>
        <v>2</v>
      </c>
    </row>
    <row r="181" customFormat="false" ht="15" hidden="false" customHeight="false" outlineLevel="0" collapsed="false">
      <c r="A181" s="4" t="s">
        <v>43</v>
      </c>
      <c r="B181" s="4" t="s">
        <v>805</v>
      </c>
      <c r="C181" s="4" t="s">
        <v>673</v>
      </c>
      <c r="D181" s="4" t="n">
        <f aca="false">IFERROR(INDEX(Positions!$D$2:$D$14531,MATCH($A181&amp;"|27",Positions!$A$2:$A$14531,0)),"-")</f>
        <v>28</v>
      </c>
      <c r="E181" s="4" t="n">
        <f aca="false">IFERROR(INDEX(Positions!$D$2:$D$14531,MATCH($A181&amp;"|43",Positions!$A$2:$A$14531,0)),"-")</f>
        <v>44</v>
      </c>
      <c r="F181" s="4" t="str">
        <f aca="false">IFERROR(INDEX(Positions!$E$2:$E$14531,MATCH($A181&amp;"|27",Positions!$A$2:$A$14531,0)),"-")</f>
        <v>C</v>
      </c>
      <c r="G181" s="4" t="str">
        <f aca="false">IFERROR(INDEX(Positions!$E$2:$E$14531,MATCH($A181&amp;"|43",Positions!$A$2:$A$14531,0)),"-")</f>
        <v>G</v>
      </c>
      <c r="H181" s="3" t="str">
        <f aca="false">F181&amp;"-"&amp;G181</f>
        <v>C-G</v>
      </c>
      <c r="I181" s="4" t="n">
        <f aca="false">(F181="G")+(G181="G")</f>
        <v>1</v>
      </c>
      <c r="J181" s="4" t="n">
        <f aca="false">(F181="C")+(G181="C")</f>
        <v>1</v>
      </c>
      <c r="K181" s="3" t="n">
        <f aca="false">I181+J181</f>
        <v>2</v>
      </c>
    </row>
    <row r="182" customFormat="false" ht="15" hidden="false" customHeight="false" outlineLevel="0" collapsed="false">
      <c r="A182" s="4" t="s">
        <v>43</v>
      </c>
      <c r="B182" s="4" t="s">
        <v>805</v>
      </c>
      <c r="C182" s="4" t="s">
        <v>889</v>
      </c>
      <c r="D182" s="4" t="n">
        <f aca="false">IFERROR(INDEX(Positions!$D$2:$D$14531,MATCH($A182&amp;"|28",Positions!$A$2:$A$14531,0)),"-")</f>
        <v>29</v>
      </c>
      <c r="E182" s="4" t="n">
        <f aca="false">IFERROR(INDEX(Positions!$D$2:$D$14531,MATCH($A182&amp;"|42",Positions!$A$2:$A$14531,0)),"-")</f>
        <v>43</v>
      </c>
      <c r="F182" s="4" t="str">
        <f aca="false">IFERROR(INDEX(Positions!$E$2:$E$14531,MATCH($A182&amp;"|28",Positions!$A$2:$A$14531,0)),"-")</f>
        <v>C</v>
      </c>
      <c r="G182" s="4" t="str">
        <f aca="false">IFERROR(INDEX(Positions!$E$2:$E$14531,MATCH($A182&amp;"|42",Positions!$A$2:$A$14531,0)),"-")</f>
        <v>G</v>
      </c>
      <c r="H182" s="3" t="str">
        <f aca="false">F182&amp;"-"&amp;G182</f>
        <v>C-G</v>
      </c>
      <c r="I182" s="4" t="n">
        <f aca="false">(F182="G")+(G182="G")</f>
        <v>1</v>
      </c>
      <c r="J182" s="4" t="n">
        <f aca="false">(F182="C")+(G182="C")</f>
        <v>1</v>
      </c>
      <c r="K182" s="3" t="n">
        <f aca="false">I182+J182</f>
        <v>2</v>
      </c>
    </row>
    <row r="183" customFormat="false" ht="15" hidden="false" customHeight="false" outlineLevel="0" collapsed="false">
      <c r="A183" s="4" t="s">
        <v>43</v>
      </c>
      <c r="B183" s="4" t="s">
        <v>805</v>
      </c>
      <c r="C183" s="4" t="s">
        <v>890</v>
      </c>
      <c r="D183" s="4" t="n">
        <f aca="false">IFERROR(INDEX(Positions!$D$2:$D$14531,MATCH($A183&amp;"|29",Positions!$A$2:$A$14531,0)),"-")</f>
        <v>30</v>
      </c>
      <c r="E183" s="4" t="n">
        <f aca="false">IFERROR(INDEX(Positions!$D$2:$D$14531,MATCH($A183&amp;"|41",Positions!$A$2:$A$14531,0)),"-")</f>
        <v>42</v>
      </c>
      <c r="F183" s="4" t="str">
        <f aca="false">IFERROR(INDEX(Positions!$E$2:$E$14531,MATCH($A183&amp;"|29",Positions!$A$2:$A$14531,0)),"-")</f>
        <v>G</v>
      </c>
      <c r="G183" s="4" t="str">
        <f aca="false">IFERROR(INDEX(Positions!$E$2:$E$14531,MATCH($A183&amp;"|41",Positions!$A$2:$A$14531,0)),"-")</f>
        <v>C</v>
      </c>
      <c r="H183" s="3" t="str">
        <f aca="false">F183&amp;"-"&amp;G183</f>
        <v>G-C</v>
      </c>
      <c r="I183" s="4" t="n">
        <f aca="false">(F183="G")+(G183="G")</f>
        <v>1</v>
      </c>
      <c r="J183" s="4" t="n">
        <f aca="false">(F183="C")+(G183="C")</f>
        <v>1</v>
      </c>
      <c r="K183" s="3" t="n">
        <f aca="false">I183+J183</f>
        <v>2</v>
      </c>
    </row>
    <row r="184" customFormat="false" ht="15" hidden="false" customHeight="false" outlineLevel="0" collapsed="false">
      <c r="A184" s="4" t="s">
        <v>43</v>
      </c>
      <c r="B184" s="4" t="s">
        <v>805</v>
      </c>
      <c r="C184" s="4" t="s">
        <v>694</v>
      </c>
      <c r="D184" s="4" t="n">
        <f aca="false">IFERROR(INDEX(Positions!$D$2:$D$14531,MATCH($A184&amp;"|30",Positions!$A$2:$A$14531,0)),"-")</f>
        <v>31</v>
      </c>
      <c r="E184" s="4" t="n">
        <f aca="false">IFERROR(INDEX(Positions!$D$2:$D$14531,MATCH($A184&amp;"|40",Positions!$A$2:$A$14531,0)),"-")</f>
        <v>41</v>
      </c>
      <c r="F184" s="4" t="str">
        <f aca="false">IFERROR(INDEX(Positions!$E$2:$E$14531,MATCH($A184&amp;"|30",Positions!$A$2:$A$14531,0)),"-")</f>
        <v>G</v>
      </c>
      <c r="G184" s="4" t="str">
        <f aca="false">IFERROR(INDEX(Positions!$E$2:$E$14531,MATCH($A184&amp;"|40",Positions!$A$2:$A$14531,0)),"-")</f>
        <v>C</v>
      </c>
      <c r="H184" s="3" t="str">
        <f aca="false">F184&amp;"-"&amp;G184</f>
        <v>G-C</v>
      </c>
      <c r="I184" s="4" t="n">
        <f aca="false">(F184="G")+(G184="G")</f>
        <v>1</v>
      </c>
      <c r="J184" s="4" t="n">
        <f aca="false">(F184="C")+(G184="C")</f>
        <v>1</v>
      </c>
      <c r="K184" s="3" t="n">
        <f aca="false">I184+J184</f>
        <v>2</v>
      </c>
    </row>
    <row r="185" customFormat="false" ht="15" hidden="false" customHeight="false" outlineLevel="0" collapsed="false">
      <c r="A185" s="4" t="s">
        <v>43</v>
      </c>
      <c r="B185" s="4" t="s">
        <v>805</v>
      </c>
      <c r="C185" s="4" t="s">
        <v>640</v>
      </c>
      <c r="D185" s="4" t="n">
        <f aca="false">IFERROR(INDEX(Positions!$D$2:$D$14531,MATCH($A185&amp;"|31",Positions!$A$2:$A$14531,0)),"-")</f>
        <v>32</v>
      </c>
      <c r="E185" s="4" t="n">
        <f aca="false">IFERROR(INDEX(Positions!$D$2:$D$14531,MATCH($A185&amp;"|39",Positions!$A$2:$A$14531,0)),"-")</f>
        <v>40</v>
      </c>
      <c r="F185" s="4" t="str">
        <f aca="false">IFERROR(INDEX(Positions!$E$2:$E$14531,MATCH($A185&amp;"|31",Positions!$A$2:$A$14531,0)),"-")</f>
        <v>A</v>
      </c>
      <c r="G185" s="4" t="str">
        <f aca="false">IFERROR(INDEX(Positions!$E$2:$E$14531,MATCH($A185&amp;"|39",Positions!$A$2:$A$14531,0)),"-")</f>
        <v>U</v>
      </c>
      <c r="H185" s="3" t="str">
        <f aca="false">F185&amp;"-"&amp;G185</f>
        <v>A-U</v>
      </c>
      <c r="I185" s="4" t="n">
        <f aca="false">(F185="G")+(G185="G")</f>
        <v>0</v>
      </c>
      <c r="J185" s="4" t="n">
        <f aca="false">(F185="C")+(G185="C")</f>
        <v>0</v>
      </c>
      <c r="K185" s="3" t="n">
        <f aca="false">I185+J185</f>
        <v>0</v>
      </c>
    </row>
    <row r="186" customFormat="false" ht="15" hidden="false" customHeight="false" outlineLevel="0" collapsed="false">
      <c r="A186" s="4" t="s">
        <v>43</v>
      </c>
      <c r="B186" s="4" t="s">
        <v>830</v>
      </c>
      <c r="C186" s="4" t="s">
        <v>367</v>
      </c>
      <c r="D186" s="4" t="n">
        <f aca="false">IFERROR(INDEX(Positions!$D$2:$D$14531,MATCH($A186&amp;"|49",Positions!$A$2:$A$14531,0)),"-")</f>
        <v>50</v>
      </c>
      <c r="E186" s="4" t="n">
        <f aca="false">IFERROR(INDEX(Positions!$D$2:$D$14531,MATCH($A186&amp;"|65",Positions!$A$2:$A$14531,0)),"-")</f>
        <v>66</v>
      </c>
      <c r="F186" s="4" t="str">
        <f aca="false">IFERROR(INDEX(Positions!$E$2:$E$14531,MATCH($A186&amp;"|49",Positions!$A$2:$A$14531,0)),"-")</f>
        <v>C</v>
      </c>
      <c r="G186" s="4" t="str">
        <f aca="false">IFERROR(INDEX(Positions!$E$2:$E$14531,MATCH($A186&amp;"|65",Positions!$A$2:$A$14531,0)),"-")</f>
        <v>G</v>
      </c>
      <c r="H186" s="3" t="str">
        <f aca="false">F186&amp;"-"&amp;G186</f>
        <v>C-G</v>
      </c>
      <c r="I186" s="4" t="n">
        <f aca="false">(F186="G")+(G186="G")</f>
        <v>1</v>
      </c>
      <c r="J186" s="4" t="n">
        <f aca="false">(F186="C")+(G186="C")</f>
        <v>1</v>
      </c>
      <c r="K186" s="3" t="n">
        <f aca="false">I186+J186</f>
        <v>2</v>
      </c>
    </row>
    <row r="187" customFormat="false" ht="15" hidden="false" customHeight="false" outlineLevel="0" collapsed="false">
      <c r="A187" s="4" t="s">
        <v>43</v>
      </c>
      <c r="B187" s="4" t="s">
        <v>830</v>
      </c>
      <c r="C187" s="4" t="s">
        <v>891</v>
      </c>
      <c r="D187" s="4" t="n">
        <f aca="false">IFERROR(INDEX(Positions!$D$2:$D$14531,MATCH($A187&amp;"|50",Positions!$A$2:$A$14531,0)),"-")</f>
        <v>51</v>
      </c>
      <c r="E187" s="4" t="n">
        <f aca="false">IFERROR(INDEX(Positions!$D$2:$D$14531,MATCH($A187&amp;"|64",Positions!$A$2:$A$14531,0)),"-")</f>
        <v>65</v>
      </c>
      <c r="F187" s="4" t="str">
        <f aca="false">IFERROR(INDEX(Positions!$E$2:$E$14531,MATCH($A187&amp;"|50",Positions!$A$2:$A$14531,0)),"-")</f>
        <v>C</v>
      </c>
      <c r="G187" s="4" t="str">
        <f aca="false">IFERROR(INDEX(Positions!$E$2:$E$14531,MATCH($A187&amp;"|64",Positions!$A$2:$A$14531,0)),"-")</f>
        <v>G</v>
      </c>
      <c r="H187" s="3" t="str">
        <f aca="false">F187&amp;"-"&amp;G187</f>
        <v>C-G</v>
      </c>
      <c r="I187" s="4" t="n">
        <f aca="false">(F187="G")+(G187="G")</f>
        <v>1</v>
      </c>
      <c r="J187" s="4" t="n">
        <f aca="false">(F187="C")+(G187="C")</f>
        <v>1</v>
      </c>
      <c r="K187" s="3" t="n">
        <f aca="false">I187+J187</f>
        <v>2</v>
      </c>
    </row>
    <row r="188" customFormat="false" ht="15" hidden="false" customHeight="false" outlineLevel="0" collapsed="false">
      <c r="A188" s="4" t="s">
        <v>43</v>
      </c>
      <c r="B188" s="4" t="s">
        <v>830</v>
      </c>
      <c r="C188" s="4" t="s">
        <v>689</v>
      </c>
      <c r="D188" s="4" t="n">
        <f aca="false">IFERROR(INDEX(Positions!$D$2:$D$14531,MATCH($A188&amp;"|51",Positions!$A$2:$A$14531,0)),"-")</f>
        <v>52</v>
      </c>
      <c r="E188" s="4" t="n">
        <f aca="false">IFERROR(INDEX(Positions!$D$2:$D$14531,MATCH($A188&amp;"|63",Positions!$A$2:$A$14531,0)),"-")</f>
        <v>64</v>
      </c>
      <c r="F188" s="4" t="str">
        <f aca="false">IFERROR(INDEX(Positions!$E$2:$E$14531,MATCH($A188&amp;"|51",Positions!$A$2:$A$14531,0)),"-")</f>
        <v>G</v>
      </c>
      <c r="G188" s="4" t="str">
        <f aca="false">IFERROR(INDEX(Positions!$E$2:$E$14531,MATCH($A188&amp;"|63",Positions!$A$2:$A$14531,0)),"-")</f>
        <v>C</v>
      </c>
      <c r="H188" s="3" t="str">
        <f aca="false">F188&amp;"-"&amp;G188</f>
        <v>G-C</v>
      </c>
      <c r="I188" s="4" t="n">
        <f aca="false">(F188="G")+(G188="G")</f>
        <v>1</v>
      </c>
      <c r="J188" s="4" t="n">
        <f aca="false">(F188="C")+(G188="C")</f>
        <v>1</v>
      </c>
      <c r="K188" s="3" t="n">
        <f aca="false">I188+J188</f>
        <v>2</v>
      </c>
    </row>
    <row r="189" customFormat="false" ht="15" hidden="false" customHeight="false" outlineLevel="0" collapsed="false">
      <c r="A189" s="4" t="s">
        <v>43</v>
      </c>
      <c r="B189" s="4" t="s">
        <v>830</v>
      </c>
      <c r="C189" s="4" t="s">
        <v>703</v>
      </c>
      <c r="D189" s="4" t="n">
        <f aca="false">IFERROR(INDEX(Positions!$D$2:$D$14531,MATCH($A189&amp;"|52",Positions!$A$2:$A$14531,0)),"-")</f>
        <v>53</v>
      </c>
      <c r="E189" s="4" t="n">
        <f aca="false">IFERROR(INDEX(Positions!$D$2:$D$14531,MATCH($A189&amp;"|62",Positions!$A$2:$A$14531,0)),"-")</f>
        <v>63</v>
      </c>
      <c r="F189" s="4" t="str">
        <f aca="false">IFERROR(INDEX(Positions!$E$2:$E$14531,MATCH($A189&amp;"|52",Positions!$A$2:$A$14531,0)),"-")</f>
        <v>G</v>
      </c>
      <c r="G189" s="4" t="str">
        <f aca="false">IFERROR(INDEX(Positions!$E$2:$E$14531,MATCH($A189&amp;"|62",Positions!$A$2:$A$14531,0)),"-")</f>
        <v>C</v>
      </c>
      <c r="H189" s="3" t="str">
        <f aca="false">F189&amp;"-"&amp;G189</f>
        <v>G-C</v>
      </c>
      <c r="I189" s="4" t="n">
        <f aca="false">(F189="G")+(G189="G")</f>
        <v>1</v>
      </c>
      <c r="J189" s="4" t="n">
        <f aca="false">(F189="C")+(G189="C")</f>
        <v>1</v>
      </c>
      <c r="K189" s="3" t="n">
        <f aca="false">I189+J189</f>
        <v>2</v>
      </c>
    </row>
    <row r="190" customFormat="false" ht="15" hidden="false" customHeight="false" outlineLevel="0" collapsed="false">
      <c r="A190" s="4" t="s">
        <v>43</v>
      </c>
      <c r="B190" s="4" t="s">
        <v>830</v>
      </c>
      <c r="C190" s="4" t="s">
        <v>892</v>
      </c>
      <c r="D190" s="4" t="n">
        <f aca="false">IFERROR(INDEX(Positions!$D$2:$D$14531,MATCH($A190&amp;"|53",Positions!$A$2:$A$14531,0)),"-")</f>
        <v>54</v>
      </c>
      <c r="E190" s="4" t="n">
        <f aca="false">IFERROR(INDEX(Positions!$D$2:$D$14531,MATCH($A190&amp;"|61",Positions!$A$2:$A$14531,0)),"-")</f>
        <v>62</v>
      </c>
      <c r="F190" s="4" t="str">
        <f aca="false">IFERROR(INDEX(Positions!$E$2:$E$14531,MATCH($A190&amp;"|53",Positions!$A$2:$A$14531,0)),"-")</f>
        <v>G</v>
      </c>
      <c r="G190" s="4" t="str">
        <f aca="false">IFERROR(INDEX(Positions!$E$2:$E$14531,MATCH($A190&amp;"|61",Positions!$A$2:$A$14531,0)),"-")</f>
        <v>C</v>
      </c>
      <c r="H190" s="3" t="str">
        <f aca="false">F190&amp;"-"&amp;G190</f>
        <v>G-C</v>
      </c>
      <c r="I190" s="4" t="n">
        <f aca="false">(F190="G")+(G190="G")</f>
        <v>1</v>
      </c>
      <c r="J190" s="4" t="n">
        <f aca="false">(F190="C")+(G190="C")</f>
        <v>1</v>
      </c>
      <c r="K190" s="3" t="n">
        <f aca="false">I190+J190</f>
        <v>2</v>
      </c>
    </row>
    <row r="191" customFormat="false" ht="15" hidden="false" customHeight="false" outlineLevel="0" collapsed="false">
      <c r="A191" s="24" t="s">
        <v>43</v>
      </c>
      <c r="B191" s="24" t="s">
        <v>893</v>
      </c>
      <c r="C191" s="24" t="s">
        <v>894</v>
      </c>
      <c r="D191" s="24" t="n">
        <f aca="false">IFERROR(INDEX(Positions!$D$2:$D$14531,MATCH($A191&amp;"|8",Positions!$A$2:$A$14531,0)),"-")</f>
        <v>8</v>
      </c>
      <c r="E191" s="24" t="n">
        <f aca="false">IFERROR(INDEX(Positions!$D$2:$D$14531,MATCH($A191&amp;"|14",Positions!$A$2:$A$14531,0)),"-")</f>
        <v>14</v>
      </c>
      <c r="F191" s="24" t="str">
        <f aca="false">IFERROR(INDEX(Positions!$E$2:$E$14531,MATCH($A191&amp;"|8",Positions!$A$2:$A$14531,0)),"-")</f>
        <v>U</v>
      </c>
      <c r="G191" s="24" t="str">
        <f aca="false">IFERROR(INDEX(Positions!$E$2:$E$14531,MATCH($A191&amp;"|14",Positions!$A$2:$A$14531,0)),"-")</f>
        <v>A</v>
      </c>
      <c r="H191" s="25" t="str">
        <f aca="false">F191&amp;"-"&amp;G191</f>
        <v>U-A</v>
      </c>
      <c r="I191" s="24" t="n">
        <f aca="false">(F191="G")+(G191="G")</f>
        <v>0</v>
      </c>
      <c r="J191" s="24" t="n">
        <f aca="false">(F191="C")+(G191="C")</f>
        <v>0</v>
      </c>
      <c r="K191" s="25" t="n">
        <f aca="false">I191+J191</f>
        <v>0</v>
      </c>
    </row>
    <row r="192" customFormat="false" ht="15" hidden="false" customHeight="false" outlineLevel="0" collapsed="false">
      <c r="A192" s="24" t="s">
        <v>43</v>
      </c>
      <c r="B192" s="24" t="s">
        <v>893</v>
      </c>
      <c r="C192" s="24" t="s">
        <v>895</v>
      </c>
      <c r="D192" s="24" t="n">
        <f aca="false">IFERROR(INDEX(Positions!$D$2:$D$14531,MATCH($A192&amp;"|15",Positions!$A$2:$A$14531,0)),"-")</f>
        <v>15</v>
      </c>
      <c r="E192" s="24" t="n">
        <f aca="false">IFERROR(INDEX(Positions!$D$2:$D$14531,MATCH($A192&amp;"|48",Positions!$A$2:$A$14531,0)),"-")</f>
        <v>49</v>
      </c>
      <c r="F192" s="24" t="str">
        <f aca="false">IFERROR(INDEX(Positions!$E$2:$E$14531,MATCH($A192&amp;"|15",Positions!$A$2:$A$14531,0)),"-")</f>
        <v>G</v>
      </c>
      <c r="G192" s="24" t="str">
        <f aca="false">IFERROR(INDEX(Positions!$E$2:$E$14531,MATCH($A192&amp;"|48",Positions!$A$2:$A$14531,0)),"-")</f>
        <v>C</v>
      </c>
      <c r="H192" s="25" t="str">
        <f aca="false">F192&amp;"-"&amp;G192</f>
        <v>G-C</v>
      </c>
      <c r="I192" s="24" t="n">
        <f aca="false">(F192="G")+(G192="G")</f>
        <v>1</v>
      </c>
      <c r="J192" s="24" t="n">
        <f aca="false">(F192="C")+(G192="C")</f>
        <v>1</v>
      </c>
      <c r="K192" s="25" t="n">
        <f aca="false">I192+J192</f>
        <v>2</v>
      </c>
    </row>
    <row r="193" customFormat="false" ht="15" hidden="false" customHeight="false" outlineLevel="0" collapsed="false">
      <c r="A193" s="24" t="s">
        <v>43</v>
      </c>
      <c r="B193" s="24" t="s">
        <v>893</v>
      </c>
      <c r="C193" s="24" t="s">
        <v>896</v>
      </c>
      <c r="D193" s="24" t="n">
        <f aca="false">IFERROR(INDEX(Positions!$D$2:$D$14531,MATCH($A193&amp;"|18",Positions!$A$2:$A$14531,0)),"-")</f>
        <v>19</v>
      </c>
      <c r="E193" s="24" t="n">
        <f aca="false">IFERROR(INDEX(Positions!$D$2:$D$14531,MATCH($A193&amp;"|55",Positions!$A$2:$A$14531,0)),"-")</f>
        <v>56</v>
      </c>
      <c r="F193" s="24" t="str">
        <f aca="false">IFERROR(INDEX(Positions!$E$2:$E$14531,MATCH($A193&amp;"|18",Positions!$A$2:$A$14531,0)),"-")</f>
        <v>G</v>
      </c>
      <c r="G193" s="24" t="str">
        <f aca="false">IFERROR(INDEX(Positions!$E$2:$E$14531,MATCH($A193&amp;"|55",Positions!$A$2:$A$14531,0)),"-")</f>
        <v>U</v>
      </c>
      <c r="H193" s="25" t="str">
        <f aca="false">F193&amp;"-"&amp;G193</f>
        <v>G-U</v>
      </c>
      <c r="I193" s="24" t="n">
        <f aca="false">(F193="G")+(G193="G")</f>
        <v>1</v>
      </c>
      <c r="J193" s="24" t="n">
        <f aca="false">(F193="C")+(G193="C")</f>
        <v>0</v>
      </c>
      <c r="K193" s="25" t="n">
        <f aca="false">I193+J193</f>
        <v>1</v>
      </c>
    </row>
    <row r="194" customFormat="false" ht="15" hidden="false" customHeight="false" outlineLevel="0" collapsed="false">
      <c r="A194" s="24" t="s">
        <v>43</v>
      </c>
      <c r="B194" s="24" t="s">
        <v>893</v>
      </c>
      <c r="C194" s="24" t="s">
        <v>897</v>
      </c>
      <c r="D194" s="24" t="n">
        <f aca="false">IFERROR(INDEX(Positions!$D$2:$D$14531,MATCH($A194&amp;"|19",Positions!$A$2:$A$14531,0)),"-")</f>
        <v>20</v>
      </c>
      <c r="E194" s="24" t="n">
        <f aca="false">IFERROR(INDEX(Positions!$D$2:$D$14531,MATCH($A194&amp;"|56",Positions!$A$2:$A$14531,0)),"-")</f>
        <v>57</v>
      </c>
      <c r="F194" s="24" t="str">
        <f aca="false">IFERROR(INDEX(Positions!$E$2:$E$14531,MATCH($A194&amp;"|19",Positions!$A$2:$A$14531,0)),"-")</f>
        <v>G</v>
      </c>
      <c r="G194" s="24" t="str">
        <f aca="false">IFERROR(INDEX(Positions!$E$2:$E$14531,MATCH($A194&amp;"|56",Positions!$A$2:$A$14531,0)),"-")</f>
        <v>C</v>
      </c>
      <c r="H194" s="25" t="str">
        <f aca="false">F194&amp;"-"&amp;G194</f>
        <v>G-C</v>
      </c>
      <c r="I194" s="24" t="n">
        <f aca="false">(F194="G")+(G194="G")</f>
        <v>1</v>
      </c>
      <c r="J194" s="24" t="n">
        <f aca="false">(F194="C")+(G194="C")</f>
        <v>1</v>
      </c>
      <c r="K194" s="25" t="n">
        <f aca="false">I194+J194</f>
        <v>2</v>
      </c>
    </row>
    <row r="195" customFormat="false" ht="15" hidden="false" customHeight="false" outlineLevel="0" collapsed="false">
      <c r="A195" s="24" t="s">
        <v>43</v>
      </c>
      <c r="B195" s="24" t="s">
        <v>893</v>
      </c>
      <c r="C195" s="24" t="s">
        <v>898</v>
      </c>
      <c r="D195" s="24" t="n">
        <f aca="false">IFERROR(INDEX(Positions!$D$2:$D$14531,MATCH($A195&amp;"|26",Positions!$A$2:$A$14531,0)),"-")</f>
        <v>27</v>
      </c>
      <c r="E195" s="24" t="n">
        <f aca="false">IFERROR(INDEX(Positions!$D$2:$D$14531,MATCH($A195&amp;"|44",Positions!$A$2:$A$14531,0)),"-")</f>
        <v>45</v>
      </c>
      <c r="F195" s="24" t="str">
        <f aca="false">IFERROR(INDEX(Positions!$E$2:$E$14531,MATCH($A195&amp;"|26",Positions!$A$2:$A$14531,0)),"-")</f>
        <v>G</v>
      </c>
      <c r="G195" s="24" t="str">
        <f aca="false">IFERROR(INDEX(Positions!$E$2:$E$14531,MATCH($A195&amp;"|44",Positions!$A$2:$A$14531,0)),"-")</f>
        <v>A</v>
      </c>
      <c r="H195" s="25" t="str">
        <f aca="false">F195&amp;"-"&amp;G195</f>
        <v>G-A</v>
      </c>
      <c r="I195" s="24" t="n">
        <f aca="false">(F195="G")+(G195="G")</f>
        <v>1</v>
      </c>
      <c r="J195" s="24" t="n">
        <f aca="false">(F195="C")+(G195="C")</f>
        <v>0</v>
      </c>
      <c r="K195" s="25" t="n">
        <f aca="false">I195+J195</f>
        <v>1</v>
      </c>
    </row>
    <row r="196" customFormat="false" ht="15" hidden="false" customHeight="false" outlineLevel="0" collapsed="false">
      <c r="A196" s="24" t="s">
        <v>43</v>
      </c>
      <c r="B196" s="24" t="s">
        <v>893</v>
      </c>
      <c r="C196" s="24" t="s">
        <v>899</v>
      </c>
      <c r="D196" s="24" t="n">
        <f aca="false">IFERROR(INDEX(Positions!$D$2:$D$14531,MATCH($A196&amp;"|32",Positions!$A$2:$A$14531,0)),"-")</f>
        <v>33</v>
      </c>
      <c r="E196" s="24" t="n">
        <f aca="false">IFERROR(INDEX(Positions!$D$2:$D$14531,MATCH($A196&amp;"|38",Positions!$A$2:$A$14531,0)),"-")</f>
        <v>39</v>
      </c>
      <c r="F196" s="24" t="str">
        <f aca="false">IFERROR(INDEX(Positions!$E$2:$E$14531,MATCH($A196&amp;"|32",Positions!$A$2:$A$14531,0)),"-")</f>
        <v>C</v>
      </c>
      <c r="G196" s="24" t="str">
        <f aca="false">IFERROR(INDEX(Positions!$E$2:$E$14531,MATCH($A196&amp;"|38",Positions!$A$2:$A$14531,0)),"-")</f>
        <v>A</v>
      </c>
      <c r="H196" s="25" t="str">
        <f aca="false">F196&amp;"-"&amp;G196</f>
        <v>C-A</v>
      </c>
      <c r="I196" s="24" t="n">
        <f aca="false">(F196="G")+(G196="G")</f>
        <v>0</v>
      </c>
      <c r="J196" s="24" t="n">
        <f aca="false">(F196="C")+(G196="C")</f>
        <v>1</v>
      </c>
      <c r="K196" s="25" t="n">
        <f aca="false">I196+J196</f>
        <v>1</v>
      </c>
    </row>
    <row r="197" customFormat="false" ht="15" hidden="false" customHeight="false" outlineLevel="0" collapsed="false">
      <c r="A197" s="24" t="s">
        <v>43</v>
      </c>
      <c r="B197" s="24" t="s">
        <v>893</v>
      </c>
      <c r="C197" s="24" t="s">
        <v>900</v>
      </c>
      <c r="D197" s="24" t="n">
        <f aca="false">IFERROR(INDEX(Positions!$D$2:$D$14531,MATCH($A197&amp;"|54",Positions!$A$2:$A$14531,0)),"-")</f>
        <v>55</v>
      </c>
      <c r="E197" s="24" t="n">
        <f aca="false">IFERROR(INDEX(Positions!$D$2:$D$14531,MATCH($A197&amp;"|58",Positions!$A$2:$A$14531,0)),"-")</f>
        <v>59</v>
      </c>
      <c r="F197" s="24" t="str">
        <f aca="false">IFERROR(INDEX(Positions!$E$2:$E$14531,MATCH($A197&amp;"|54",Positions!$A$2:$A$14531,0)),"-")</f>
        <v>U</v>
      </c>
      <c r="G197" s="24" t="str">
        <f aca="false">IFERROR(INDEX(Positions!$E$2:$E$14531,MATCH($A197&amp;"|58",Positions!$A$2:$A$14531,0)),"-")</f>
        <v>A</v>
      </c>
      <c r="H197" s="25" t="str">
        <f aca="false">F197&amp;"-"&amp;G197</f>
        <v>U-A</v>
      </c>
      <c r="I197" s="24" t="n">
        <f aca="false">(F197="G")+(G197="G")</f>
        <v>0</v>
      </c>
      <c r="J197" s="24" t="n">
        <f aca="false">(F197="C")+(G197="C")</f>
        <v>0</v>
      </c>
      <c r="K197" s="25" t="n">
        <f aca="false">I197+J197</f>
        <v>0</v>
      </c>
    </row>
    <row r="198" customFormat="false" ht="15" hidden="false" customHeight="false" outlineLevel="0" collapsed="false">
      <c r="A198" s="4" t="s">
        <v>44</v>
      </c>
      <c r="B198" s="4" t="s">
        <v>768</v>
      </c>
      <c r="C198" s="4" t="s">
        <v>882</v>
      </c>
      <c r="D198" s="4" t="n">
        <f aca="false">IFERROR(INDEX(Positions!$D$2:$D$14531,MATCH($A198&amp;"|1",Positions!$A$2:$A$14531,0)),"-")</f>
        <v>1</v>
      </c>
      <c r="E198" s="4" t="n">
        <f aca="false">IFERROR(INDEX(Positions!$D$2:$D$14531,MATCH($A198&amp;"|72",Positions!$A$2:$A$14531,0)),"-")</f>
        <v>74</v>
      </c>
      <c r="F198" s="4" t="str">
        <f aca="false">IFERROR(INDEX(Positions!$E$2:$E$14531,MATCH($A198&amp;"|1",Positions!$A$2:$A$14531,0)),"-")</f>
        <v>G</v>
      </c>
      <c r="G198" s="4" t="str">
        <f aca="false">IFERROR(INDEX(Positions!$E$2:$E$14531,MATCH($A198&amp;"|72",Positions!$A$2:$A$14531,0)),"-")</f>
        <v>C</v>
      </c>
      <c r="H198" s="3" t="str">
        <f aca="false">F198&amp;"-"&amp;G198</f>
        <v>G-C</v>
      </c>
      <c r="I198" s="4" t="n">
        <f aca="false">(F198="G")+(G198="G")</f>
        <v>1</v>
      </c>
      <c r="J198" s="4" t="n">
        <f aca="false">(F198="C")+(G198="C")</f>
        <v>1</v>
      </c>
      <c r="K198" s="3" t="n">
        <f aca="false">I198+J198</f>
        <v>2</v>
      </c>
    </row>
    <row r="199" customFormat="false" ht="15" hidden="false" customHeight="false" outlineLevel="0" collapsed="false">
      <c r="A199" s="4" t="s">
        <v>44</v>
      </c>
      <c r="B199" s="4" t="s">
        <v>768</v>
      </c>
      <c r="C199" s="4" t="s">
        <v>883</v>
      </c>
      <c r="D199" s="4" t="n">
        <f aca="false">IFERROR(INDEX(Positions!$D$2:$D$14531,MATCH($A199&amp;"|2",Positions!$A$2:$A$14531,0)),"-")</f>
        <v>2</v>
      </c>
      <c r="E199" s="4" t="n">
        <f aca="false">IFERROR(INDEX(Positions!$D$2:$D$14531,MATCH($A199&amp;"|71",Positions!$A$2:$A$14531,0)),"-")</f>
        <v>73</v>
      </c>
      <c r="F199" s="4" t="str">
        <f aca="false">IFERROR(INDEX(Positions!$E$2:$E$14531,MATCH($A199&amp;"|2",Positions!$A$2:$A$14531,0)),"-")</f>
        <v>G</v>
      </c>
      <c r="G199" s="4" t="str">
        <f aca="false">IFERROR(INDEX(Positions!$E$2:$E$14531,MATCH($A199&amp;"|71",Positions!$A$2:$A$14531,0)),"-")</f>
        <v>C</v>
      </c>
      <c r="H199" s="3" t="str">
        <f aca="false">F199&amp;"-"&amp;G199</f>
        <v>G-C</v>
      </c>
      <c r="I199" s="4" t="n">
        <f aca="false">(F199="G")+(G199="G")</f>
        <v>1</v>
      </c>
      <c r="J199" s="4" t="n">
        <f aca="false">(F199="C")+(G199="C")</f>
        <v>1</v>
      </c>
      <c r="K199" s="3" t="n">
        <f aca="false">I199+J199</f>
        <v>2</v>
      </c>
    </row>
    <row r="200" customFormat="false" ht="15" hidden="false" customHeight="false" outlineLevel="0" collapsed="false">
      <c r="A200" s="4" t="s">
        <v>44</v>
      </c>
      <c r="B200" s="4" t="s">
        <v>768</v>
      </c>
      <c r="C200" s="4" t="s">
        <v>884</v>
      </c>
      <c r="D200" s="4" t="n">
        <f aca="false">IFERROR(INDEX(Positions!$D$2:$D$14531,MATCH($A200&amp;"|3",Positions!$A$2:$A$14531,0)),"-")</f>
        <v>3</v>
      </c>
      <c r="E200" s="4" t="n">
        <f aca="false">IFERROR(INDEX(Positions!$D$2:$D$14531,MATCH($A200&amp;"|70",Positions!$A$2:$A$14531,0)),"-")</f>
        <v>72</v>
      </c>
      <c r="F200" s="4" t="str">
        <f aca="false">IFERROR(INDEX(Positions!$E$2:$E$14531,MATCH($A200&amp;"|3",Positions!$A$2:$A$14531,0)),"-")</f>
        <v>G</v>
      </c>
      <c r="G200" s="4" t="str">
        <f aca="false">IFERROR(INDEX(Positions!$E$2:$E$14531,MATCH($A200&amp;"|70",Positions!$A$2:$A$14531,0)),"-")</f>
        <v>C</v>
      </c>
      <c r="H200" s="3" t="str">
        <f aca="false">F200&amp;"-"&amp;G200</f>
        <v>G-C</v>
      </c>
      <c r="I200" s="4" t="n">
        <f aca="false">(F200="G")+(G200="G")</f>
        <v>1</v>
      </c>
      <c r="J200" s="4" t="n">
        <f aca="false">(F200="C")+(G200="C")</f>
        <v>1</v>
      </c>
      <c r="K200" s="3" t="n">
        <f aca="false">I200+J200</f>
        <v>2</v>
      </c>
    </row>
    <row r="201" customFormat="false" ht="15" hidden="false" customHeight="false" outlineLevel="0" collapsed="false">
      <c r="A201" s="4" t="s">
        <v>44</v>
      </c>
      <c r="B201" s="4" t="s">
        <v>768</v>
      </c>
      <c r="C201" s="4" t="s">
        <v>885</v>
      </c>
      <c r="D201" s="4" t="n">
        <f aca="false">IFERROR(INDEX(Positions!$D$2:$D$14531,MATCH($A201&amp;"|4",Positions!$A$2:$A$14531,0)),"-")</f>
        <v>4</v>
      </c>
      <c r="E201" s="4" t="n">
        <f aca="false">IFERROR(INDEX(Positions!$D$2:$D$14531,MATCH($A201&amp;"|69",Positions!$A$2:$A$14531,0)),"-")</f>
        <v>71</v>
      </c>
      <c r="F201" s="4" t="str">
        <f aca="false">IFERROR(INDEX(Positions!$E$2:$E$14531,MATCH($A201&amp;"|4",Positions!$A$2:$A$14531,0)),"-")</f>
        <v>C</v>
      </c>
      <c r="G201" s="4" t="str">
        <f aca="false">IFERROR(INDEX(Positions!$E$2:$E$14531,MATCH($A201&amp;"|69",Positions!$A$2:$A$14531,0)),"-")</f>
        <v>G</v>
      </c>
      <c r="H201" s="3" t="str">
        <f aca="false">F201&amp;"-"&amp;G201</f>
        <v>C-G</v>
      </c>
      <c r="I201" s="4" t="n">
        <f aca="false">(F201="G")+(G201="G")</f>
        <v>1</v>
      </c>
      <c r="J201" s="4" t="n">
        <f aca="false">(F201="C")+(G201="C")</f>
        <v>1</v>
      </c>
      <c r="K201" s="3" t="n">
        <f aca="false">I201+J201</f>
        <v>2</v>
      </c>
    </row>
    <row r="202" customFormat="false" ht="15" hidden="false" customHeight="false" outlineLevel="0" collapsed="false">
      <c r="A202" s="4" t="s">
        <v>44</v>
      </c>
      <c r="B202" s="4" t="s">
        <v>768</v>
      </c>
      <c r="C202" s="4" t="s">
        <v>542</v>
      </c>
      <c r="D202" s="4" t="n">
        <f aca="false">IFERROR(INDEX(Positions!$D$2:$D$14531,MATCH($A202&amp;"|5",Positions!$A$2:$A$14531,0)),"-")</f>
        <v>5</v>
      </c>
      <c r="E202" s="4" t="n">
        <f aca="false">IFERROR(INDEX(Positions!$D$2:$D$14531,MATCH($A202&amp;"|68",Positions!$A$2:$A$14531,0)),"-")</f>
        <v>70</v>
      </c>
      <c r="F202" s="4" t="str">
        <f aca="false">IFERROR(INDEX(Positions!$E$2:$E$14531,MATCH($A202&amp;"|5",Positions!$A$2:$A$14531,0)),"-")</f>
        <v>C</v>
      </c>
      <c r="G202" s="4" t="str">
        <f aca="false">IFERROR(INDEX(Positions!$E$2:$E$14531,MATCH($A202&amp;"|68",Positions!$A$2:$A$14531,0)),"-")</f>
        <v>G</v>
      </c>
      <c r="H202" s="3" t="str">
        <f aca="false">F202&amp;"-"&amp;G202</f>
        <v>C-G</v>
      </c>
      <c r="I202" s="4" t="n">
        <f aca="false">(F202="G")+(G202="G")</f>
        <v>1</v>
      </c>
      <c r="J202" s="4" t="n">
        <f aca="false">(F202="C")+(G202="C")</f>
        <v>1</v>
      </c>
      <c r="K202" s="3" t="n">
        <f aca="false">I202+J202</f>
        <v>2</v>
      </c>
    </row>
    <row r="203" customFormat="false" ht="15" hidden="false" customHeight="false" outlineLevel="0" collapsed="false">
      <c r="A203" s="4" t="s">
        <v>44</v>
      </c>
      <c r="B203" s="4" t="s">
        <v>768</v>
      </c>
      <c r="C203" s="4" t="s">
        <v>561</v>
      </c>
      <c r="D203" s="4" t="n">
        <f aca="false">IFERROR(INDEX(Positions!$D$2:$D$14531,MATCH($A203&amp;"|6",Positions!$A$2:$A$14531,0)),"-")</f>
        <v>6</v>
      </c>
      <c r="E203" s="4" t="n">
        <f aca="false">IFERROR(INDEX(Positions!$D$2:$D$14531,MATCH($A203&amp;"|67",Positions!$A$2:$A$14531,0)),"-")</f>
        <v>69</v>
      </c>
      <c r="F203" s="4" t="str">
        <f aca="false">IFERROR(INDEX(Positions!$E$2:$E$14531,MATCH($A203&amp;"|6",Positions!$A$2:$A$14531,0)),"-")</f>
        <v>C</v>
      </c>
      <c r="G203" s="4" t="str">
        <f aca="false">IFERROR(INDEX(Positions!$E$2:$E$14531,MATCH($A203&amp;"|67",Positions!$A$2:$A$14531,0)),"-")</f>
        <v>G</v>
      </c>
      <c r="H203" s="3" t="str">
        <f aca="false">F203&amp;"-"&amp;G203</f>
        <v>C-G</v>
      </c>
      <c r="I203" s="4" t="n">
        <f aca="false">(F203="G")+(G203="G")</f>
        <v>1</v>
      </c>
      <c r="J203" s="4" t="n">
        <f aca="false">(F203="C")+(G203="C")</f>
        <v>1</v>
      </c>
      <c r="K203" s="3" t="n">
        <f aca="false">I203+J203</f>
        <v>2</v>
      </c>
    </row>
    <row r="204" customFormat="false" ht="15" hidden="false" customHeight="false" outlineLevel="0" collapsed="false">
      <c r="A204" s="4" t="s">
        <v>44</v>
      </c>
      <c r="B204" s="4" t="s">
        <v>768</v>
      </c>
      <c r="C204" s="4" t="s">
        <v>886</v>
      </c>
      <c r="D204" s="4" t="n">
        <f aca="false">IFERROR(INDEX(Positions!$D$2:$D$14531,MATCH($A204&amp;"|7",Positions!$A$2:$A$14531,0)),"-")</f>
        <v>7</v>
      </c>
      <c r="E204" s="4" t="n">
        <f aca="false">IFERROR(INDEX(Positions!$D$2:$D$14531,MATCH($A204&amp;"|66",Positions!$A$2:$A$14531,0)),"-")</f>
        <v>68</v>
      </c>
      <c r="F204" s="4" t="str">
        <f aca="false">IFERROR(INDEX(Positions!$E$2:$E$14531,MATCH($A204&amp;"|7",Positions!$A$2:$A$14531,0)),"-")</f>
        <v>G</v>
      </c>
      <c r="G204" s="4" t="str">
        <f aca="false">IFERROR(INDEX(Positions!$E$2:$E$14531,MATCH($A204&amp;"|66",Positions!$A$2:$A$14531,0)),"-")</f>
        <v>C</v>
      </c>
      <c r="H204" s="3" t="str">
        <f aca="false">F204&amp;"-"&amp;G204</f>
        <v>G-C</v>
      </c>
      <c r="I204" s="4" t="n">
        <f aca="false">(F204="G")+(G204="G")</f>
        <v>1</v>
      </c>
      <c r="J204" s="4" t="n">
        <f aca="false">(F204="C")+(G204="C")</f>
        <v>1</v>
      </c>
      <c r="K204" s="3" t="n">
        <f aca="false">I204+J204</f>
        <v>2</v>
      </c>
    </row>
    <row r="205" customFormat="false" ht="15" hidden="false" customHeight="false" outlineLevel="0" collapsed="false">
      <c r="A205" s="4" t="s">
        <v>44</v>
      </c>
      <c r="B205" s="4" t="s">
        <v>783</v>
      </c>
      <c r="C205" s="4" t="s">
        <v>887</v>
      </c>
      <c r="D205" s="4" t="n">
        <f aca="false">IFERROR(INDEX(Positions!$D$2:$D$14531,MATCH($A205&amp;"|10",Positions!$A$2:$A$14531,0)),"-")</f>
        <v>10</v>
      </c>
      <c r="E205" s="4" t="n">
        <f aca="false">IFERROR(INDEX(Positions!$D$2:$D$14531,MATCH($A205&amp;"|25",Positions!$A$2:$A$14531,0)),"-")</f>
        <v>27</v>
      </c>
      <c r="F205" s="4" t="str">
        <f aca="false">IFERROR(INDEX(Positions!$E$2:$E$14531,MATCH($A205&amp;"|10",Positions!$A$2:$A$14531,0)),"-")</f>
        <v>G</v>
      </c>
      <c r="G205" s="4" t="str">
        <f aca="false">IFERROR(INDEX(Positions!$E$2:$E$14531,MATCH($A205&amp;"|25",Positions!$A$2:$A$14531,0)),"-")</f>
        <v>U</v>
      </c>
      <c r="H205" s="3" t="str">
        <f aca="false">F205&amp;"-"&amp;G205</f>
        <v>G-U</v>
      </c>
      <c r="I205" s="4" t="n">
        <f aca="false">(F205="G")+(G205="G")</f>
        <v>1</v>
      </c>
      <c r="J205" s="4" t="n">
        <f aca="false">(F205="C")+(G205="C")</f>
        <v>0</v>
      </c>
      <c r="K205" s="3" t="n">
        <f aca="false">I205+J205</f>
        <v>1</v>
      </c>
    </row>
    <row r="206" customFormat="false" ht="15" hidden="false" customHeight="false" outlineLevel="0" collapsed="false">
      <c r="A206" s="4" t="s">
        <v>44</v>
      </c>
      <c r="B206" s="4" t="s">
        <v>783</v>
      </c>
      <c r="C206" s="4" t="s">
        <v>888</v>
      </c>
      <c r="D206" s="4" t="n">
        <f aca="false">IFERROR(INDEX(Positions!$D$2:$D$14531,MATCH($A206&amp;"|11",Positions!$A$2:$A$14531,0)),"-")</f>
        <v>11</v>
      </c>
      <c r="E206" s="4" t="n">
        <f aca="false">IFERROR(INDEX(Positions!$D$2:$D$14531,MATCH($A206&amp;"|24",Positions!$A$2:$A$14531,0)),"-")</f>
        <v>26</v>
      </c>
      <c r="F206" s="4" t="str">
        <f aca="false">IFERROR(INDEX(Positions!$E$2:$E$14531,MATCH($A206&amp;"|11",Positions!$A$2:$A$14531,0)),"-")</f>
        <v>U</v>
      </c>
      <c r="G206" s="4" t="str">
        <f aca="false">IFERROR(INDEX(Positions!$E$2:$E$14531,MATCH($A206&amp;"|24",Positions!$A$2:$A$14531,0)),"-")</f>
        <v>A</v>
      </c>
      <c r="H206" s="3" t="str">
        <f aca="false">F206&amp;"-"&amp;G206</f>
        <v>U-A</v>
      </c>
      <c r="I206" s="4" t="n">
        <f aca="false">(F206="G")+(G206="G")</f>
        <v>0</v>
      </c>
      <c r="J206" s="4" t="n">
        <f aca="false">(F206="C")+(G206="C")</f>
        <v>0</v>
      </c>
      <c r="K206" s="3" t="n">
        <f aca="false">I206+J206</f>
        <v>0</v>
      </c>
    </row>
    <row r="207" customFormat="false" ht="15" hidden="false" customHeight="false" outlineLevel="0" collapsed="false">
      <c r="A207" s="4" t="s">
        <v>44</v>
      </c>
      <c r="B207" s="4" t="s">
        <v>783</v>
      </c>
      <c r="C207" s="4" t="s">
        <v>479</v>
      </c>
      <c r="D207" s="4" t="n">
        <f aca="false">IFERROR(INDEX(Positions!$D$2:$D$14531,MATCH($A207&amp;"|12",Positions!$A$2:$A$14531,0)),"-")</f>
        <v>12</v>
      </c>
      <c r="E207" s="4" t="n">
        <f aca="false">IFERROR(INDEX(Positions!$D$2:$D$14531,MATCH($A207&amp;"|23",Positions!$A$2:$A$14531,0)),"-")</f>
        <v>25</v>
      </c>
      <c r="F207" s="4" t="str">
        <f aca="false">IFERROR(INDEX(Positions!$E$2:$E$14531,MATCH($A207&amp;"|12",Positions!$A$2:$A$14531,0)),"-")</f>
        <v>C</v>
      </c>
      <c r="G207" s="4" t="str">
        <f aca="false">IFERROR(INDEX(Positions!$E$2:$E$14531,MATCH($A207&amp;"|23",Positions!$A$2:$A$14531,0)),"-")</f>
        <v>G</v>
      </c>
      <c r="H207" s="3" t="str">
        <f aca="false">F207&amp;"-"&amp;G207</f>
        <v>C-G</v>
      </c>
      <c r="I207" s="4" t="n">
        <f aca="false">(F207="G")+(G207="G")</f>
        <v>1</v>
      </c>
      <c r="J207" s="4" t="n">
        <f aca="false">(F207="C")+(G207="C")</f>
        <v>1</v>
      </c>
      <c r="K207" s="3" t="n">
        <f aca="false">I207+J207</f>
        <v>2</v>
      </c>
    </row>
    <row r="208" customFormat="false" ht="15" hidden="false" customHeight="false" outlineLevel="0" collapsed="false">
      <c r="A208" s="4" t="s">
        <v>44</v>
      </c>
      <c r="B208" s="4" t="s">
        <v>783</v>
      </c>
      <c r="C208" s="4" t="s">
        <v>267</v>
      </c>
      <c r="D208" s="4" t="n">
        <f aca="false">IFERROR(INDEX(Positions!$D$2:$D$14531,MATCH($A208&amp;"|13",Positions!$A$2:$A$14531,0)),"-")</f>
        <v>13</v>
      </c>
      <c r="E208" s="4" t="n">
        <f aca="false">IFERROR(INDEX(Positions!$D$2:$D$14531,MATCH($A208&amp;"|22",Positions!$A$2:$A$14531,0)),"-")</f>
        <v>24</v>
      </c>
      <c r="F208" s="4" t="str">
        <f aca="false">IFERROR(INDEX(Positions!$E$2:$E$14531,MATCH($A208&amp;"|13",Positions!$A$2:$A$14531,0)),"-")</f>
        <v>U</v>
      </c>
      <c r="G208" s="4" t="str">
        <f aca="false">IFERROR(INDEX(Positions!$E$2:$E$14531,MATCH($A208&amp;"|22",Positions!$A$2:$A$14531,0)),"-")</f>
        <v>A</v>
      </c>
      <c r="H208" s="3" t="str">
        <f aca="false">F208&amp;"-"&amp;G208</f>
        <v>U-A</v>
      </c>
      <c r="I208" s="4" t="n">
        <f aca="false">(F208="G")+(G208="G")</f>
        <v>0</v>
      </c>
      <c r="J208" s="4" t="n">
        <f aca="false">(F208="C")+(G208="C")</f>
        <v>0</v>
      </c>
      <c r="K208" s="3" t="n">
        <f aca="false">I208+J208</f>
        <v>0</v>
      </c>
    </row>
    <row r="209" customFormat="false" ht="15" hidden="false" customHeight="false" outlineLevel="0" collapsed="false">
      <c r="A209" s="4" t="s">
        <v>44</v>
      </c>
      <c r="B209" s="4" t="s">
        <v>805</v>
      </c>
      <c r="C209" s="4" t="s">
        <v>673</v>
      </c>
      <c r="D209" s="4" t="n">
        <f aca="false">IFERROR(INDEX(Positions!$D$2:$D$14531,MATCH($A209&amp;"|27",Positions!$A$2:$A$14531,0)),"-")</f>
        <v>29</v>
      </c>
      <c r="E209" s="4" t="n">
        <f aca="false">IFERROR(INDEX(Positions!$D$2:$D$14531,MATCH($A209&amp;"|43",Positions!$A$2:$A$14531,0)),"-")</f>
        <v>45</v>
      </c>
      <c r="F209" s="4" t="str">
        <f aca="false">IFERROR(INDEX(Positions!$E$2:$E$14531,MATCH($A209&amp;"|27",Positions!$A$2:$A$14531,0)),"-")</f>
        <v>C</v>
      </c>
      <c r="G209" s="4" t="str">
        <f aca="false">IFERROR(INDEX(Positions!$E$2:$E$14531,MATCH($A209&amp;"|43",Positions!$A$2:$A$14531,0)),"-")</f>
        <v>G</v>
      </c>
      <c r="H209" s="3" t="str">
        <f aca="false">F209&amp;"-"&amp;G209</f>
        <v>C-G</v>
      </c>
      <c r="I209" s="4" t="n">
        <f aca="false">(F209="G")+(G209="G")</f>
        <v>1</v>
      </c>
      <c r="J209" s="4" t="n">
        <f aca="false">(F209="C")+(G209="C")</f>
        <v>1</v>
      </c>
      <c r="K209" s="3" t="n">
        <f aca="false">I209+J209</f>
        <v>2</v>
      </c>
    </row>
    <row r="210" customFormat="false" ht="15" hidden="false" customHeight="false" outlineLevel="0" collapsed="false">
      <c r="A210" s="4" t="s">
        <v>44</v>
      </c>
      <c r="B210" s="4" t="s">
        <v>805</v>
      </c>
      <c r="C210" s="4" t="s">
        <v>889</v>
      </c>
      <c r="D210" s="4" t="n">
        <f aca="false">IFERROR(INDEX(Positions!$D$2:$D$14531,MATCH($A210&amp;"|28",Positions!$A$2:$A$14531,0)),"-")</f>
        <v>30</v>
      </c>
      <c r="E210" s="4" t="n">
        <f aca="false">IFERROR(INDEX(Positions!$D$2:$D$14531,MATCH($A210&amp;"|42",Positions!$A$2:$A$14531,0)),"-")</f>
        <v>44</v>
      </c>
      <c r="F210" s="4" t="str">
        <f aca="false">IFERROR(INDEX(Positions!$E$2:$E$14531,MATCH($A210&amp;"|28",Positions!$A$2:$A$14531,0)),"-")</f>
        <v>G</v>
      </c>
      <c r="G210" s="4" t="str">
        <f aca="false">IFERROR(INDEX(Positions!$E$2:$E$14531,MATCH($A210&amp;"|42",Positions!$A$2:$A$14531,0)),"-")</f>
        <v>C</v>
      </c>
      <c r="H210" s="3" t="str">
        <f aca="false">F210&amp;"-"&amp;G210</f>
        <v>G-C</v>
      </c>
      <c r="I210" s="4" t="n">
        <f aca="false">(F210="G")+(G210="G")</f>
        <v>1</v>
      </c>
      <c r="J210" s="4" t="n">
        <f aca="false">(F210="C")+(G210="C")</f>
        <v>1</v>
      </c>
      <c r="K210" s="3" t="n">
        <f aca="false">I210+J210</f>
        <v>2</v>
      </c>
    </row>
    <row r="211" customFormat="false" ht="15" hidden="false" customHeight="false" outlineLevel="0" collapsed="false">
      <c r="A211" s="4" t="s">
        <v>44</v>
      </c>
      <c r="B211" s="4" t="s">
        <v>805</v>
      </c>
      <c r="C211" s="4" t="s">
        <v>890</v>
      </c>
      <c r="D211" s="4" t="n">
        <f aca="false">IFERROR(INDEX(Positions!$D$2:$D$14531,MATCH($A211&amp;"|29",Positions!$A$2:$A$14531,0)),"-")</f>
        <v>31</v>
      </c>
      <c r="E211" s="4" t="n">
        <f aca="false">IFERROR(INDEX(Positions!$D$2:$D$14531,MATCH($A211&amp;"|41",Positions!$A$2:$A$14531,0)),"-")</f>
        <v>43</v>
      </c>
      <c r="F211" s="4" t="str">
        <f aca="false">IFERROR(INDEX(Positions!$E$2:$E$14531,MATCH($A211&amp;"|29",Positions!$A$2:$A$14531,0)),"-")</f>
        <v>G</v>
      </c>
      <c r="G211" s="4" t="str">
        <f aca="false">IFERROR(INDEX(Positions!$E$2:$E$14531,MATCH($A211&amp;"|41",Positions!$A$2:$A$14531,0)),"-")</f>
        <v>C</v>
      </c>
      <c r="H211" s="3" t="str">
        <f aca="false">F211&amp;"-"&amp;G211</f>
        <v>G-C</v>
      </c>
      <c r="I211" s="4" t="n">
        <f aca="false">(F211="G")+(G211="G")</f>
        <v>1</v>
      </c>
      <c r="J211" s="4" t="n">
        <f aca="false">(F211="C")+(G211="C")</f>
        <v>1</v>
      </c>
      <c r="K211" s="3" t="n">
        <f aca="false">I211+J211</f>
        <v>2</v>
      </c>
    </row>
    <row r="212" customFormat="false" ht="15" hidden="false" customHeight="false" outlineLevel="0" collapsed="false">
      <c r="A212" s="4" t="s">
        <v>44</v>
      </c>
      <c r="B212" s="4" t="s">
        <v>805</v>
      </c>
      <c r="C212" s="4" t="s">
        <v>694</v>
      </c>
      <c r="D212" s="4" t="n">
        <f aca="false">IFERROR(INDEX(Positions!$D$2:$D$14531,MATCH($A212&amp;"|30",Positions!$A$2:$A$14531,0)),"-")</f>
        <v>32</v>
      </c>
      <c r="E212" s="4" t="n">
        <f aca="false">IFERROR(INDEX(Positions!$D$2:$D$14531,MATCH($A212&amp;"|40",Positions!$A$2:$A$14531,0)),"-")</f>
        <v>42</v>
      </c>
      <c r="F212" s="4" t="str">
        <f aca="false">IFERROR(INDEX(Positions!$E$2:$E$14531,MATCH($A212&amp;"|30",Positions!$A$2:$A$14531,0)),"-")</f>
        <v>G</v>
      </c>
      <c r="G212" s="4" t="str">
        <f aca="false">IFERROR(INDEX(Positions!$E$2:$E$14531,MATCH($A212&amp;"|40",Positions!$A$2:$A$14531,0)),"-")</f>
        <v>C</v>
      </c>
      <c r="H212" s="3" t="str">
        <f aca="false">F212&amp;"-"&amp;G212</f>
        <v>G-C</v>
      </c>
      <c r="I212" s="4" t="n">
        <f aca="false">(F212="G")+(G212="G")</f>
        <v>1</v>
      </c>
      <c r="J212" s="4" t="n">
        <f aca="false">(F212="C")+(G212="C")</f>
        <v>1</v>
      </c>
      <c r="K212" s="3" t="n">
        <f aca="false">I212+J212</f>
        <v>2</v>
      </c>
    </row>
    <row r="213" customFormat="false" ht="15" hidden="false" customHeight="false" outlineLevel="0" collapsed="false">
      <c r="A213" s="4" t="s">
        <v>44</v>
      </c>
      <c r="B213" s="4" t="s">
        <v>805</v>
      </c>
      <c r="C213" s="4" t="s">
        <v>640</v>
      </c>
      <c r="D213" s="4" t="n">
        <f aca="false">IFERROR(INDEX(Positions!$D$2:$D$14531,MATCH($A213&amp;"|31",Positions!$A$2:$A$14531,0)),"-")</f>
        <v>33</v>
      </c>
      <c r="E213" s="4" t="n">
        <f aca="false">IFERROR(INDEX(Positions!$D$2:$D$14531,MATCH($A213&amp;"|39",Positions!$A$2:$A$14531,0)),"-")</f>
        <v>41</v>
      </c>
      <c r="F213" s="4" t="str">
        <f aca="false">IFERROR(INDEX(Positions!$E$2:$E$14531,MATCH($A213&amp;"|31",Positions!$A$2:$A$14531,0)),"-")</f>
        <v>G</v>
      </c>
      <c r="G213" s="4" t="str">
        <f aca="false">IFERROR(INDEX(Positions!$E$2:$E$14531,MATCH($A213&amp;"|39",Positions!$A$2:$A$14531,0)),"-")</f>
        <v>C</v>
      </c>
      <c r="H213" s="3" t="str">
        <f aca="false">F213&amp;"-"&amp;G213</f>
        <v>G-C</v>
      </c>
      <c r="I213" s="4" t="n">
        <f aca="false">(F213="G")+(G213="G")</f>
        <v>1</v>
      </c>
      <c r="J213" s="4" t="n">
        <f aca="false">(F213="C")+(G213="C")</f>
        <v>1</v>
      </c>
      <c r="K213" s="3" t="n">
        <f aca="false">I213+J213</f>
        <v>2</v>
      </c>
    </row>
    <row r="214" customFormat="false" ht="15" hidden="false" customHeight="false" outlineLevel="0" collapsed="false">
      <c r="A214" s="4" t="s">
        <v>44</v>
      </c>
      <c r="B214" s="4" t="s">
        <v>830</v>
      </c>
      <c r="C214" s="4" t="s">
        <v>367</v>
      </c>
      <c r="D214" s="4" t="n">
        <f aca="false">IFERROR(INDEX(Positions!$D$2:$D$14531,MATCH($A214&amp;"|49",Positions!$A$2:$A$14531,0)),"-")</f>
        <v>51</v>
      </c>
      <c r="E214" s="4" t="n">
        <f aca="false">IFERROR(INDEX(Positions!$D$2:$D$14531,MATCH($A214&amp;"|65",Positions!$A$2:$A$14531,0)),"-")</f>
        <v>67</v>
      </c>
      <c r="F214" s="4" t="str">
        <f aca="false">IFERROR(INDEX(Positions!$E$2:$E$14531,MATCH($A214&amp;"|49",Positions!$A$2:$A$14531,0)),"-")</f>
        <v>C</v>
      </c>
      <c r="G214" s="4" t="str">
        <f aca="false">IFERROR(INDEX(Positions!$E$2:$E$14531,MATCH($A214&amp;"|65",Positions!$A$2:$A$14531,0)),"-")</f>
        <v>G</v>
      </c>
      <c r="H214" s="3" t="str">
        <f aca="false">F214&amp;"-"&amp;G214</f>
        <v>C-G</v>
      </c>
      <c r="I214" s="4" t="n">
        <f aca="false">(F214="G")+(G214="G")</f>
        <v>1</v>
      </c>
      <c r="J214" s="4" t="n">
        <f aca="false">(F214="C")+(G214="C")</f>
        <v>1</v>
      </c>
      <c r="K214" s="3" t="n">
        <f aca="false">I214+J214</f>
        <v>2</v>
      </c>
    </row>
    <row r="215" customFormat="false" ht="15" hidden="false" customHeight="false" outlineLevel="0" collapsed="false">
      <c r="A215" s="4" t="s">
        <v>44</v>
      </c>
      <c r="B215" s="4" t="s">
        <v>830</v>
      </c>
      <c r="C215" s="4" t="s">
        <v>891</v>
      </c>
      <c r="D215" s="4" t="n">
        <f aca="false">IFERROR(INDEX(Positions!$D$2:$D$14531,MATCH($A215&amp;"|50",Positions!$A$2:$A$14531,0)),"-")</f>
        <v>52</v>
      </c>
      <c r="E215" s="4" t="n">
        <f aca="false">IFERROR(INDEX(Positions!$D$2:$D$14531,MATCH($A215&amp;"|64",Positions!$A$2:$A$14531,0)),"-")</f>
        <v>66</v>
      </c>
      <c r="F215" s="4" t="str">
        <f aca="false">IFERROR(INDEX(Positions!$E$2:$E$14531,MATCH($A215&amp;"|50",Positions!$A$2:$A$14531,0)),"-")</f>
        <v>G</v>
      </c>
      <c r="G215" s="4" t="str">
        <f aca="false">IFERROR(INDEX(Positions!$E$2:$E$14531,MATCH($A215&amp;"|64",Positions!$A$2:$A$14531,0)),"-")</f>
        <v>C</v>
      </c>
      <c r="H215" s="3" t="str">
        <f aca="false">F215&amp;"-"&amp;G215</f>
        <v>G-C</v>
      </c>
      <c r="I215" s="4" t="n">
        <f aca="false">(F215="G")+(G215="G")</f>
        <v>1</v>
      </c>
      <c r="J215" s="4" t="n">
        <f aca="false">(F215="C")+(G215="C")</f>
        <v>1</v>
      </c>
      <c r="K215" s="3" t="n">
        <f aca="false">I215+J215</f>
        <v>2</v>
      </c>
    </row>
    <row r="216" customFormat="false" ht="15" hidden="false" customHeight="false" outlineLevel="0" collapsed="false">
      <c r="A216" s="4" t="s">
        <v>44</v>
      </c>
      <c r="B216" s="4" t="s">
        <v>830</v>
      </c>
      <c r="C216" s="4" t="s">
        <v>689</v>
      </c>
      <c r="D216" s="4" t="n">
        <f aca="false">IFERROR(INDEX(Positions!$D$2:$D$14531,MATCH($A216&amp;"|51",Positions!$A$2:$A$14531,0)),"-")</f>
        <v>53</v>
      </c>
      <c r="E216" s="4" t="n">
        <f aca="false">IFERROR(INDEX(Positions!$D$2:$D$14531,MATCH($A216&amp;"|63",Positions!$A$2:$A$14531,0)),"-")</f>
        <v>65</v>
      </c>
      <c r="F216" s="4" t="str">
        <f aca="false">IFERROR(INDEX(Positions!$E$2:$E$14531,MATCH($A216&amp;"|51",Positions!$A$2:$A$14531,0)),"-")</f>
        <v>G</v>
      </c>
      <c r="G216" s="4" t="str">
        <f aca="false">IFERROR(INDEX(Positions!$E$2:$E$14531,MATCH($A216&amp;"|63",Positions!$A$2:$A$14531,0)),"-")</f>
        <v>C</v>
      </c>
      <c r="H216" s="3" t="str">
        <f aca="false">F216&amp;"-"&amp;G216</f>
        <v>G-C</v>
      </c>
      <c r="I216" s="4" t="n">
        <f aca="false">(F216="G")+(G216="G")</f>
        <v>1</v>
      </c>
      <c r="J216" s="4" t="n">
        <f aca="false">(F216="C")+(G216="C")</f>
        <v>1</v>
      </c>
      <c r="K216" s="3" t="n">
        <f aca="false">I216+J216</f>
        <v>2</v>
      </c>
    </row>
    <row r="217" customFormat="false" ht="15" hidden="false" customHeight="false" outlineLevel="0" collapsed="false">
      <c r="A217" s="4" t="s">
        <v>44</v>
      </c>
      <c r="B217" s="4" t="s">
        <v>830</v>
      </c>
      <c r="C217" s="4" t="s">
        <v>703</v>
      </c>
      <c r="D217" s="4" t="n">
        <f aca="false">IFERROR(INDEX(Positions!$D$2:$D$14531,MATCH($A217&amp;"|52",Positions!$A$2:$A$14531,0)),"-")</f>
        <v>54</v>
      </c>
      <c r="E217" s="4" t="n">
        <f aca="false">IFERROR(INDEX(Positions!$D$2:$D$14531,MATCH($A217&amp;"|62",Positions!$A$2:$A$14531,0)),"-")</f>
        <v>64</v>
      </c>
      <c r="F217" s="4" t="str">
        <f aca="false">IFERROR(INDEX(Positions!$E$2:$E$14531,MATCH($A217&amp;"|52",Positions!$A$2:$A$14531,0)),"-")</f>
        <v>G</v>
      </c>
      <c r="G217" s="4" t="str">
        <f aca="false">IFERROR(INDEX(Positions!$E$2:$E$14531,MATCH($A217&amp;"|62",Positions!$A$2:$A$14531,0)),"-")</f>
        <v>C</v>
      </c>
      <c r="H217" s="3" t="str">
        <f aca="false">F217&amp;"-"&amp;G217</f>
        <v>G-C</v>
      </c>
      <c r="I217" s="4" t="n">
        <f aca="false">(F217="G")+(G217="G")</f>
        <v>1</v>
      </c>
      <c r="J217" s="4" t="n">
        <f aca="false">(F217="C")+(G217="C")</f>
        <v>1</v>
      </c>
      <c r="K217" s="3" t="n">
        <f aca="false">I217+J217</f>
        <v>2</v>
      </c>
    </row>
    <row r="218" customFormat="false" ht="15" hidden="false" customHeight="false" outlineLevel="0" collapsed="false">
      <c r="A218" s="4" t="s">
        <v>44</v>
      </c>
      <c r="B218" s="4" t="s">
        <v>830</v>
      </c>
      <c r="C218" s="4" t="s">
        <v>892</v>
      </c>
      <c r="D218" s="4" t="n">
        <f aca="false">IFERROR(INDEX(Positions!$D$2:$D$14531,MATCH($A218&amp;"|53",Positions!$A$2:$A$14531,0)),"-")</f>
        <v>55</v>
      </c>
      <c r="E218" s="4" t="n">
        <f aca="false">IFERROR(INDEX(Positions!$D$2:$D$14531,MATCH($A218&amp;"|61",Positions!$A$2:$A$14531,0)),"-")</f>
        <v>63</v>
      </c>
      <c r="F218" s="4" t="str">
        <f aca="false">IFERROR(INDEX(Positions!$E$2:$E$14531,MATCH($A218&amp;"|53",Positions!$A$2:$A$14531,0)),"-")</f>
        <v>G</v>
      </c>
      <c r="G218" s="4" t="str">
        <f aca="false">IFERROR(INDEX(Positions!$E$2:$E$14531,MATCH($A218&amp;"|61",Positions!$A$2:$A$14531,0)),"-")</f>
        <v>C</v>
      </c>
      <c r="H218" s="3" t="str">
        <f aca="false">F218&amp;"-"&amp;G218</f>
        <v>G-C</v>
      </c>
      <c r="I218" s="4" t="n">
        <f aca="false">(F218="G")+(G218="G")</f>
        <v>1</v>
      </c>
      <c r="J218" s="4" t="n">
        <f aca="false">(F218="C")+(G218="C")</f>
        <v>1</v>
      </c>
      <c r="K218" s="3" t="n">
        <f aca="false">I218+J218</f>
        <v>2</v>
      </c>
    </row>
    <row r="219" customFormat="false" ht="15" hidden="false" customHeight="false" outlineLevel="0" collapsed="false">
      <c r="A219" s="24" t="s">
        <v>44</v>
      </c>
      <c r="B219" s="24" t="s">
        <v>893</v>
      </c>
      <c r="C219" s="24" t="s">
        <v>894</v>
      </c>
      <c r="D219" s="24" t="n">
        <f aca="false">IFERROR(INDEX(Positions!$D$2:$D$14531,MATCH($A219&amp;"|8",Positions!$A$2:$A$14531,0)),"-")</f>
        <v>8</v>
      </c>
      <c r="E219" s="24" t="n">
        <f aca="false">IFERROR(INDEX(Positions!$D$2:$D$14531,MATCH($A219&amp;"|14",Positions!$A$2:$A$14531,0)),"-")</f>
        <v>14</v>
      </c>
      <c r="F219" s="24" t="str">
        <f aca="false">IFERROR(INDEX(Positions!$E$2:$E$14531,MATCH($A219&amp;"|8",Positions!$A$2:$A$14531,0)),"-")</f>
        <v>U</v>
      </c>
      <c r="G219" s="24" t="str">
        <f aca="false">IFERROR(INDEX(Positions!$E$2:$E$14531,MATCH($A219&amp;"|14",Positions!$A$2:$A$14531,0)),"-")</f>
        <v>A</v>
      </c>
      <c r="H219" s="25" t="str">
        <f aca="false">F219&amp;"-"&amp;G219</f>
        <v>U-A</v>
      </c>
      <c r="I219" s="24" t="n">
        <f aca="false">(F219="G")+(G219="G")</f>
        <v>0</v>
      </c>
      <c r="J219" s="24" t="n">
        <f aca="false">(F219="C")+(G219="C")</f>
        <v>0</v>
      </c>
      <c r="K219" s="25" t="n">
        <f aca="false">I219+J219</f>
        <v>0</v>
      </c>
    </row>
    <row r="220" customFormat="false" ht="15" hidden="false" customHeight="false" outlineLevel="0" collapsed="false">
      <c r="A220" s="24" t="s">
        <v>44</v>
      </c>
      <c r="B220" s="24" t="s">
        <v>893</v>
      </c>
      <c r="C220" s="24" t="s">
        <v>895</v>
      </c>
      <c r="D220" s="24" t="n">
        <f aca="false">IFERROR(INDEX(Positions!$D$2:$D$14531,MATCH($A220&amp;"|15",Positions!$A$2:$A$14531,0)),"-")</f>
        <v>15</v>
      </c>
      <c r="E220" s="24" t="n">
        <f aca="false">IFERROR(INDEX(Positions!$D$2:$D$14531,MATCH($A220&amp;"|48",Positions!$A$2:$A$14531,0)),"-")</f>
        <v>50</v>
      </c>
      <c r="F220" s="24" t="str">
        <f aca="false">IFERROR(INDEX(Positions!$E$2:$E$14531,MATCH($A220&amp;"|15",Positions!$A$2:$A$14531,0)),"-")</f>
        <v>G</v>
      </c>
      <c r="G220" s="24" t="str">
        <f aca="false">IFERROR(INDEX(Positions!$E$2:$E$14531,MATCH($A220&amp;"|48",Positions!$A$2:$A$14531,0)),"-")</f>
        <v>C</v>
      </c>
      <c r="H220" s="25" t="str">
        <f aca="false">F220&amp;"-"&amp;G220</f>
        <v>G-C</v>
      </c>
      <c r="I220" s="24" t="n">
        <f aca="false">(F220="G")+(G220="G")</f>
        <v>1</v>
      </c>
      <c r="J220" s="24" t="n">
        <f aca="false">(F220="C")+(G220="C")</f>
        <v>1</v>
      </c>
      <c r="K220" s="25" t="n">
        <f aca="false">I220+J220</f>
        <v>2</v>
      </c>
    </row>
    <row r="221" customFormat="false" ht="15" hidden="false" customHeight="false" outlineLevel="0" collapsed="false">
      <c r="A221" s="24" t="s">
        <v>44</v>
      </c>
      <c r="B221" s="24" t="s">
        <v>893</v>
      </c>
      <c r="C221" s="24" t="s">
        <v>896</v>
      </c>
      <c r="D221" s="24" t="n">
        <f aca="false">IFERROR(INDEX(Positions!$D$2:$D$14531,MATCH($A221&amp;"|18",Positions!$A$2:$A$14531,0)),"-")</f>
        <v>19</v>
      </c>
      <c r="E221" s="24" t="n">
        <f aca="false">IFERROR(INDEX(Positions!$D$2:$D$14531,MATCH($A221&amp;"|55",Positions!$A$2:$A$14531,0)),"-")</f>
        <v>57</v>
      </c>
      <c r="F221" s="24" t="str">
        <f aca="false">IFERROR(INDEX(Positions!$E$2:$E$14531,MATCH($A221&amp;"|18",Positions!$A$2:$A$14531,0)),"-")</f>
        <v>G</v>
      </c>
      <c r="G221" s="24" t="str">
        <f aca="false">IFERROR(INDEX(Positions!$E$2:$E$14531,MATCH($A221&amp;"|55",Positions!$A$2:$A$14531,0)),"-")</f>
        <v>U</v>
      </c>
      <c r="H221" s="25" t="str">
        <f aca="false">F221&amp;"-"&amp;G221</f>
        <v>G-U</v>
      </c>
      <c r="I221" s="24" t="n">
        <f aca="false">(F221="G")+(G221="G")</f>
        <v>1</v>
      </c>
      <c r="J221" s="24" t="n">
        <f aca="false">(F221="C")+(G221="C")</f>
        <v>0</v>
      </c>
      <c r="K221" s="25" t="n">
        <f aca="false">I221+J221</f>
        <v>1</v>
      </c>
    </row>
    <row r="222" customFormat="false" ht="15" hidden="false" customHeight="false" outlineLevel="0" collapsed="false">
      <c r="A222" s="24" t="s">
        <v>44</v>
      </c>
      <c r="B222" s="24" t="s">
        <v>893</v>
      </c>
      <c r="C222" s="24" t="s">
        <v>897</v>
      </c>
      <c r="D222" s="24" t="n">
        <f aca="false">IFERROR(INDEX(Positions!$D$2:$D$14531,MATCH($A222&amp;"|19",Positions!$A$2:$A$14531,0)),"-")</f>
        <v>20</v>
      </c>
      <c r="E222" s="24" t="n">
        <f aca="false">IFERROR(INDEX(Positions!$D$2:$D$14531,MATCH($A222&amp;"|56",Positions!$A$2:$A$14531,0)),"-")</f>
        <v>58</v>
      </c>
      <c r="F222" s="24" t="str">
        <f aca="false">IFERROR(INDEX(Positions!$E$2:$E$14531,MATCH($A222&amp;"|19",Positions!$A$2:$A$14531,0)),"-")</f>
        <v>G</v>
      </c>
      <c r="G222" s="24" t="str">
        <f aca="false">IFERROR(INDEX(Positions!$E$2:$E$14531,MATCH($A222&amp;"|56",Positions!$A$2:$A$14531,0)),"-")</f>
        <v>C</v>
      </c>
      <c r="H222" s="25" t="str">
        <f aca="false">F222&amp;"-"&amp;G222</f>
        <v>G-C</v>
      </c>
      <c r="I222" s="24" t="n">
        <f aca="false">(F222="G")+(G222="G")</f>
        <v>1</v>
      </c>
      <c r="J222" s="24" t="n">
        <f aca="false">(F222="C")+(G222="C")</f>
        <v>1</v>
      </c>
      <c r="K222" s="25" t="n">
        <f aca="false">I222+J222</f>
        <v>2</v>
      </c>
    </row>
    <row r="223" customFormat="false" ht="15" hidden="false" customHeight="false" outlineLevel="0" collapsed="false">
      <c r="A223" s="24" t="s">
        <v>44</v>
      </c>
      <c r="B223" s="24" t="s">
        <v>893</v>
      </c>
      <c r="C223" s="24" t="s">
        <v>898</v>
      </c>
      <c r="D223" s="24" t="n">
        <f aca="false">IFERROR(INDEX(Positions!$D$2:$D$14531,MATCH($A223&amp;"|26",Positions!$A$2:$A$14531,0)),"-")</f>
        <v>28</v>
      </c>
      <c r="E223" s="24" t="n">
        <f aca="false">IFERROR(INDEX(Positions!$D$2:$D$14531,MATCH($A223&amp;"|44",Positions!$A$2:$A$14531,0)),"-")</f>
        <v>46</v>
      </c>
      <c r="F223" s="24" t="str">
        <f aca="false">IFERROR(INDEX(Positions!$E$2:$E$14531,MATCH($A223&amp;"|26",Positions!$A$2:$A$14531,0)),"-")</f>
        <v>G</v>
      </c>
      <c r="G223" s="24" t="str">
        <f aca="false">IFERROR(INDEX(Positions!$E$2:$E$14531,MATCH($A223&amp;"|44",Positions!$A$2:$A$14531,0)),"-")</f>
        <v>U</v>
      </c>
      <c r="H223" s="25" t="str">
        <f aca="false">F223&amp;"-"&amp;G223</f>
        <v>G-U</v>
      </c>
      <c r="I223" s="24" t="n">
        <f aca="false">(F223="G")+(G223="G")</f>
        <v>1</v>
      </c>
      <c r="J223" s="24" t="n">
        <f aca="false">(F223="C")+(G223="C")</f>
        <v>0</v>
      </c>
      <c r="K223" s="25" t="n">
        <f aca="false">I223+J223</f>
        <v>1</v>
      </c>
    </row>
    <row r="224" customFormat="false" ht="15" hidden="false" customHeight="false" outlineLevel="0" collapsed="false">
      <c r="A224" s="24" t="s">
        <v>44</v>
      </c>
      <c r="B224" s="24" t="s">
        <v>893</v>
      </c>
      <c r="C224" s="24" t="s">
        <v>899</v>
      </c>
      <c r="D224" s="24" t="n">
        <f aca="false">IFERROR(INDEX(Positions!$D$2:$D$14531,MATCH($A224&amp;"|32",Positions!$A$2:$A$14531,0)),"-")</f>
        <v>34</v>
      </c>
      <c r="E224" s="24" t="n">
        <f aca="false">IFERROR(INDEX(Positions!$D$2:$D$14531,MATCH($A224&amp;"|38",Positions!$A$2:$A$14531,0)),"-")</f>
        <v>40</v>
      </c>
      <c r="F224" s="24" t="str">
        <f aca="false">IFERROR(INDEX(Positions!$E$2:$E$14531,MATCH($A224&amp;"|32",Positions!$A$2:$A$14531,0)),"-")</f>
        <v>U</v>
      </c>
      <c r="G224" s="24" t="str">
        <f aca="false">IFERROR(INDEX(Positions!$E$2:$E$14531,MATCH($A224&amp;"|38",Positions!$A$2:$A$14531,0)),"-")</f>
        <v>A</v>
      </c>
      <c r="H224" s="25" t="str">
        <f aca="false">F224&amp;"-"&amp;G224</f>
        <v>U-A</v>
      </c>
      <c r="I224" s="24" t="n">
        <f aca="false">(F224="G")+(G224="G")</f>
        <v>0</v>
      </c>
      <c r="J224" s="24" t="n">
        <f aca="false">(F224="C")+(G224="C")</f>
        <v>0</v>
      </c>
      <c r="K224" s="25" t="n">
        <f aca="false">I224+J224</f>
        <v>0</v>
      </c>
    </row>
    <row r="225" customFormat="false" ht="15" hidden="false" customHeight="false" outlineLevel="0" collapsed="false">
      <c r="A225" s="24" t="s">
        <v>44</v>
      </c>
      <c r="B225" s="24" t="s">
        <v>893</v>
      </c>
      <c r="C225" s="24" t="s">
        <v>900</v>
      </c>
      <c r="D225" s="24" t="n">
        <f aca="false">IFERROR(INDEX(Positions!$D$2:$D$14531,MATCH($A225&amp;"|54",Positions!$A$2:$A$14531,0)),"-")</f>
        <v>56</v>
      </c>
      <c r="E225" s="24" t="n">
        <f aca="false">IFERROR(INDEX(Positions!$D$2:$D$14531,MATCH($A225&amp;"|58",Positions!$A$2:$A$14531,0)),"-")</f>
        <v>60</v>
      </c>
      <c r="F225" s="24" t="str">
        <f aca="false">IFERROR(INDEX(Positions!$E$2:$E$14531,MATCH($A225&amp;"|54",Positions!$A$2:$A$14531,0)),"-")</f>
        <v>U</v>
      </c>
      <c r="G225" s="24" t="str">
        <f aca="false">IFERROR(INDEX(Positions!$E$2:$E$14531,MATCH($A225&amp;"|58",Positions!$A$2:$A$14531,0)),"-")</f>
        <v>A</v>
      </c>
      <c r="H225" s="25" t="str">
        <f aca="false">F225&amp;"-"&amp;G225</f>
        <v>U-A</v>
      </c>
      <c r="I225" s="24" t="n">
        <f aca="false">(F225="G")+(G225="G")</f>
        <v>0</v>
      </c>
      <c r="J225" s="24" t="n">
        <f aca="false">(F225="C")+(G225="C")</f>
        <v>0</v>
      </c>
      <c r="K225" s="25" t="n">
        <f aca="false">I225+J225</f>
        <v>0</v>
      </c>
    </row>
    <row r="226" customFormat="false" ht="15" hidden="false" customHeight="false" outlineLevel="0" collapsed="false">
      <c r="A226" s="4" t="s">
        <v>45</v>
      </c>
      <c r="B226" s="4" t="s">
        <v>768</v>
      </c>
      <c r="C226" s="4" t="s">
        <v>882</v>
      </c>
      <c r="D226" s="4" t="n">
        <f aca="false">IFERROR(INDEX(Positions!$D$2:$D$14531,MATCH($A226&amp;"|1",Positions!$A$2:$A$14531,0)),"-")</f>
        <v>1</v>
      </c>
      <c r="E226" s="4" t="n">
        <f aca="false">IFERROR(INDEX(Positions!$D$2:$D$14531,MATCH($A226&amp;"|72",Positions!$A$2:$A$14531,0)),"-")</f>
        <v>74</v>
      </c>
      <c r="F226" s="4" t="str">
        <f aca="false">IFERROR(INDEX(Positions!$E$2:$E$14531,MATCH($A226&amp;"|1",Positions!$A$2:$A$14531,0)),"-")</f>
        <v>G</v>
      </c>
      <c r="G226" s="4" t="str">
        <f aca="false">IFERROR(INDEX(Positions!$E$2:$E$14531,MATCH($A226&amp;"|72",Positions!$A$2:$A$14531,0)),"-")</f>
        <v>C</v>
      </c>
      <c r="H226" s="3" t="str">
        <f aca="false">F226&amp;"-"&amp;G226</f>
        <v>G-C</v>
      </c>
      <c r="I226" s="4" t="n">
        <f aca="false">(F226="G")+(G226="G")</f>
        <v>1</v>
      </c>
      <c r="J226" s="4" t="n">
        <f aca="false">(F226="C")+(G226="C")</f>
        <v>1</v>
      </c>
      <c r="K226" s="3" t="n">
        <f aca="false">I226+J226</f>
        <v>2</v>
      </c>
    </row>
    <row r="227" customFormat="false" ht="15" hidden="false" customHeight="false" outlineLevel="0" collapsed="false">
      <c r="A227" s="4" t="s">
        <v>45</v>
      </c>
      <c r="B227" s="4" t="s">
        <v>768</v>
      </c>
      <c r="C227" s="4" t="s">
        <v>883</v>
      </c>
      <c r="D227" s="4" t="n">
        <f aca="false">IFERROR(INDEX(Positions!$D$2:$D$14531,MATCH($A227&amp;"|2",Positions!$A$2:$A$14531,0)),"-")</f>
        <v>2</v>
      </c>
      <c r="E227" s="4" t="n">
        <f aca="false">IFERROR(INDEX(Positions!$D$2:$D$14531,MATCH($A227&amp;"|71",Positions!$A$2:$A$14531,0)),"-")</f>
        <v>73</v>
      </c>
      <c r="F227" s="4" t="str">
        <f aca="false">IFERROR(INDEX(Positions!$E$2:$E$14531,MATCH($A227&amp;"|2",Positions!$A$2:$A$14531,0)),"-")</f>
        <v>G</v>
      </c>
      <c r="G227" s="4" t="str">
        <f aca="false">IFERROR(INDEX(Positions!$E$2:$E$14531,MATCH($A227&amp;"|71",Positions!$A$2:$A$14531,0)),"-")</f>
        <v>C</v>
      </c>
      <c r="H227" s="3" t="str">
        <f aca="false">F227&amp;"-"&amp;G227</f>
        <v>G-C</v>
      </c>
      <c r="I227" s="4" t="n">
        <f aca="false">(F227="G")+(G227="G")</f>
        <v>1</v>
      </c>
      <c r="J227" s="4" t="n">
        <f aca="false">(F227="C")+(G227="C")</f>
        <v>1</v>
      </c>
      <c r="K227" s="3" t="n">
        <f aca="false">I227+J227</f>
        <v>2</v>
      </c>
    </row>
    <row r="228" customFormat="false" ht="15" hidden="false" customHeight="false" outlineLevel="0" collapsed="false">
      <c r="A228" s="4" t="s">
        <v>45</v>
      </c>
      <c r="B228" s="4" t="s">
        <v>768</v>
      </c>
      <c r="C228" s="4" t="s">
        <v>884</v>
      </c>
      <c r="D228" s="4" t="n">
        <f aca="false">IFERROR(INDEX(Positions!$D$2:$D$14531,MATCH($A228&amp;"|3",Positions!$A$2:$A$14531,0)),"-")</f>
        <v>3</v>
      </c>
      <c r="E228" s="4" t="n">
        <f aca="false">IFERROR(INDEX(Positions!$D$2:$D$14531,MATCH($A228&amp;"|70",Positions!$A$2:$A$14531,0)),"-")</f>
        <v>72</v>
      </c>
      <c r="F228" s="4" t="str">
        <f aca="false">IFERROR(INDEX(Positions!$E$2:$E$14531,MATCH($A228&amp;"|3",Positions!$A$2:$A$14531,0)),"-")</f>
        <v>G</v>
      </c>
      <c r="G228" s="4" t="str">
        <f aca="false">IFERROR(INDEX(Positions!$E$2:$E$14531,MATCH($A228&amp;"|70",Positions!$A$2:$A$14531,0)),"-")</f>
        <v>C</v>
      </c>
      <c r="H228" s="3" t="str">
        <f aca="false">F228&amp;"-"&amp;G228</f>
        <v>G-C</v>
      </c>
      <c r="I228" s="4" t="n">
        <f aca="false">(F228="G")+(G228="G")</f>
        <v>1</v>
      </c>
      <c r="J228" s="4" t="n">
        <f aca="false">(F228="C")+(G228="C")</f>
        <v>1</v>
      </c>
      <c r="K228" s="3" t="n">
        <f aca="false">I228+J228</f>
        <v>2</v>
      </c>
    </row>
    <row r="229" customFormat="false" ht="15" hidden="false" customHeight="false" outlineLevel="0" collapsed="false">
      <c r="A229" s="4" t="s">
        <v>45</v>
      </c>
      <c r="B229" s="4" t="s">
        <v>768</v>
      </c>
      <c r="C229" s="4" t="s">
        <v>885</v>
      </c>
      <c r="D229" s="4" t="n">
        <f aca="false">IFERROR(INDEX(Positions!$D$2:$D$14531,MATCH($A229&amp;"|4",Positions!$A$2:$A$14531,0)),"-")</f>
        <v>4</v>
      </c>
      <c r="E229" s="4" t="n">
        <f aca="false">IFERROR(INDEX(Positions!$D$2:$D$14531,MATCH($A229&amp;"|69",Positions!$A$2:$A$14531,0)),"-")</f>
        <v>71</v>
      </c>
      <c r="F229" s="4" t="str">
        <f aca="false">IFERROR(INDEX(Positions!$E$2:$E$14531,MATCH($A229&amp;"|4",Positions!$A$2:$A$14531,0)),"-")</f>
        <v>G</v>
      </c>
      <c r="G229" s="4" t="str">
        <f aca="false">IFERROR(INDEX(Positions!$E$2:$E$14531,MATCH($A229&amp;"|69",Positions!$A$2:$A$14531,0)),"-")</f>
        <v>C</v>
      </c>
      <c r="H229" s="3" t="str">
        <f aca="false">F229&amp;"-"&amp;G229</f>
        <v>G-C</v>
      </c>
      <c r="I229" s="4" t="n">
        <f aca="false">(F229="G")+(G229="G")</f>
        <v>1</v>
      </c>
      <c r="J229" s="4" t="n">
        <f aca="false">(F229="C")+(G229="C")</f>
        <v>1</v>
      </c>
      <c r="K229" s="3" t="n">
        <f aca="false">I229+J229</f>
        <v>2</v>
      </c>
    </row>
    <row r="230" customFormat="false" ht="15" hidden="false" customHeight="false" outlineLevel="0" collapsed="false">
      <c r="A230" s="4" t="s">
        <v>45</v>
      </c>
      <c r="B230" s="4" t="s">
        <v>768</v>
      </c>
      <c r="C230" s="4" t="s">
        <v>542</v>
      </c>
      <c r="D230" s="4" t="n">
        <f aca="false">IFERROR(INDEX(Positions!$D$2:$D$14531,MATCH($A230&amp;"|5",Positions!$A$2:$A$14531,0)),"-")</f>
        <v>5</v>
      </c>
      <c r="E230" s="4" t="n">
        <f aca="false">IFERROR(INDEX(Positions!$D$2:$D$14531,MATCH($A230&amp;"|68",Positions!$A$2:$A$14531,0)),"-")</f>
        <v>70</v>
      </c>
      <c r="F230" s="4" t="str">
        <f aca="false">IFERROR(INDEX(Positions!$E$2:$E$14531,MATCH($A230&amp;"|5",Positions!$A$2:$A$14531,0)),"-")</f>
        <v>C</v>
      </c>
      <c r="G230" s="4" t="str">
        <f aca="false">IFERROR(INDEX(Positions!$E$2:$E$14531,MATCH($A230&amp;"|68",Positions!$A$2:$A$14531,0)),"-")</f>
        <v>G</v>
      </c>
      <c r="H230" s="3" t="str">
        <f aca="false">F230&amp;"-"&amp;G230</f>
        <v>C-G</v>
      </c>
      <c r="I230" s="4" t="n">
        <f aca="false">(F230="G")+(G230="G")</f>
        <v>1</v>
      </c>
      <c r="J230" s="4" t="n">
        <f aca="false">(F230="C")+(G230="C")</f>
        <v>1</v>
      </c>
      <c r="K230" s="3" t="n">
        <f aca="false">I230+J230</f>
        <v>2</v>
      </c>
    </row>
    <row r="231" customFormat="false" ht="15" hidden="false" customHeight="false" outlineLevel="0" collapsed="false">
      <c r="A231" s="4" t="s">
        <v>45</v>
      </c>
      <c r="B231" s="4" t="s">
        <v>768</v>
      </c>
      <c r="C231" s="4" t="s">
        <v>561</v>
      </c>
      <c r="D231" s="4" t="n">
        <f aca="false">IFERROR(INDEX(Positions!$D$2:$D$14531,MATCH($A231&amp;"|6",Positions!$A$2:$A$14531,0)),"-")</f>
        <v>6</v>
      </c>
      <c r="E231" s="4" t="n">
        <f aca="false">IFERROR(INDEX(Positions!$D$2:$D$14531,MATCH($A231&amp;"|67",Positions!$A$2:$A$14531,0)),"-")</f>
        <v>69</v>
      </c>
      <c r="F231" s="4" t="str">
        <f aca="false">IFERROR(INDEX(Positions!$E$2:$E$14531,MATCH($A231&amp;"|6",Positions!$A$2:$A$14531,0)),"-")</f>
        <v>C</v>
      </c>
      <c r="G231" s="4" t="str">
        <f aca="false">IFERROR(INDEX(Positions!$E$2:$E$14531,MATCH($A231&amp;"|67",Positions!$A$2:$A$14531,0)),"-")</f>
        <v>G</v>
      </c>
      <c r="H231" s="3" t="str">
        <f aca="false">F231&amp;"-"&amp;G231</f>
        <v>C-G</v>
      </c>
      <c r="I231" s="4" t="n">
        <f aca="false">(F231="G")+(G231="G")</f>
        <v>1</v>
      </c>
      <c r="J231" s="4" t="n">
        <f aca="false">(F231="C")+(G231="C")</f>
        <v>1</v>
      </c>
      <c r="K231" s="3" t="n">
        <f aca="false">I231+J231</f>
        <v>2</v>
      </c>
    </row>
    <row r="232" customFormat="false" ht="15" hidden="false" customHeight="false" outlineLevel="0" collapsed="false">
      <c r="A232" s="4" t="s">
        <v>45</v>
      </c>
      <c r="B232" s="4" t="s">
        <v>768</v>
      </c>
      <c r="C232" s="4" t="s">
        <v>886</v>
      </c>
      <c r="D232" s="4" t="n">
        <f aca="false">IFERROR(INDEX(Positions!$D$2:$D$14531,MATCH($A232&amp;"|7",Positions!$A$2:$A$14531,0)),"-")</f>
        <v>7</v>
      </c>
      <c r="E232" s="4" t="n">
        <f aca="false">IFERROR(INDEX(Positions!$D$2:$D$14531,MATCH($A232&amp;"|66",Positions!$A$2:$A$14531,0)),"-")</f>
        <v>68</v>
      </c>
      <c r="F232" s="4" t="str">
        <f aca="false">IFERROR(INDEX(Positions!$E$2:$E$14531,MATCH($A232&amp;"|7",Positions!$A$2:$A$14531,0)),"-")</f>
        <v>G</v>
      </c>
      <c r="G232" s="4" t="str">
        <f aca="false">IFERROR(INDEX(Positions!$E$2:$E$14531,MATCH($A232&amp;"|66",Positions!$A$2:$A$14531,0)),"-")</f>
        <v>C</v>
      </c>
      <c r="H232" s="3" t="str">
        <f aca="false">F232&amp;"-"&amp;G232</f>
        <v>G-C</v>
      </c>
      <c r="I232" s="4" t="n">
        <f aca="false">(F232="G")+(G232="G")</f>
        <v>1</v>
      </c>
      <c r="J232" s="4" t="n">
        <f aca="false">(F232="C")+(G232="C")</f>
        <v>1</v>
      </c>
      <c r="K232" s="3" t="n">
        <f aca="false">I232+J232</f>
        <v>2</v>
      </c>
    </row>
    <row r="233" customFormat="false" ht="15" hidden="false" customHeight="false" outlineLevel="0" collapsed="false">
      <c r="A233" s="4" t="s">
        <v>45</v>
      </c>
      <c r="B233" s="4" t="s">
        <v>783</v>
      </c>
      <c r="C233" s="4" t="s">
        <v>887</v>
      </c>
      <c r="D233" s="4" t="n">
        <f aca="false">IFERROR(INDEX(Positions!$D$2:$D$14531,MATCH($A233&amp;"|10",Positions!$A$2:$A$14531,0)),"-")</f>
        <v>10</v>
      </c>
      <c r="E233" s="4" t="n">
        <f aca="false">IFERROR(INDEX(Positions!$D$2:$D$14531,MATCH($A233&amp;"|25",Positions!$A$2:$A$14531,0)),"-")</f>
        <v>27</v>
      </c>
      <c r="F233" s="4" t="str">
        <f aca="false">IFERROR(INDEX(Positions!$E$2:$E$14531,MATCH($A233&amp;"|10",Positions!$A$2:$A$14531,0)),"-")</f>
        <v>G</v>
      </c>
      <c r="G233" s="4" t="str">
        <f aca="false">IFERROR(INDEX(Positions!$E$2:$E$14531,MATCH($A233&amp;"|25",Positions!$A$2:$A$14531,0)),"-")</f>
        <v>U</v>
      </c>
      <c r="H233" s="3" t="str">
        <f aca="false">F233&amp;"-"&amp;G233</f>
        <v>G-U</v>
      </c>
      <c r="I233" s="4" t="n">
        <f aca="false">(F233="G")+(G233="G")</f>
        <v>1</v>
      </c>
      <c r="J233" s="4" t="n">
        <f aca="false">(F233="C")+(G233="C")</f>
        <v>0</v>
      </c>
      <c r="K233" s="3" t="n">
        <f aca="false">I233+J233</f>
        <v>1</v>
      </c>
    </row>
    <row r="234" customFormat="false" ht="15" hidden="false" customHeight="false" outlineLevel="0" collapsed="false">
      <c r="A234" s="4" t="s">
        <v>45</v>
      </c>
      <c r="B234" s="4" t="s">
        <v>783</v>
      </c>
      <c r="C234" s="4" t="s">
        <v>888</v>
      </c>
      <c r="D234" s="4" t="n">
        <f aca="false">IFERROR(INDEX(Positions!$D$2:$D$14531,MATCH($A234&amp;"|11",Positions!$A$2:$A$14531,0)),"-")</f>
        <v>11</v>
      </c>
      <c r="E234" s="4" t="n">
        <f aca="false">IFERROR(INDEX(Positions!$D$2:$D$14531,MATCH($A234&amp;"|24",Positions!$A$2:$A$14531,0)),"-")</f>
        <v>26</v>
      </c>
      <c r="F234" s="4" t="str">
        <f aca="false">IFERROR(INDEX(Positions!$E$2:$E$14531,MATCH($A234&amp;"|11",Positions!$A$2:$A$14531,0)),"-")</f>
        <v>U</v>
      </c>
      <c r="G234" s="4" t="str">
        <f aca="false">IFERROR(INDEX(Positions!$E$2:$E$14531,MATCH($A234&amp;"|24",Positions!$A$2:$A$14531,0)),"-")</f>
        <v>A</v>
      </c>
      <c r="H234" s="3" t="str">
        <f aca="false">F234&amp;"-"&amp;G234</f>
        <v>U-A</v>
      </c>
      <c r="I234" s="4" t="n">
        <f aca="false">(F234="G")+(G234="G")</f>
        <v>0</v>
      </c>
      <c r="J234" s="4" t="n">
        <f aca="false">(F234="C")+(G234="C")</f>
        <v>0</v>
      </c>
      <c r="K234" s="3" t="n">
        <f aca="false">I234+J234</f>
        <v>0</v>
      </c>
    </row>
    <row r="235" customFormat="false" ht="15" hidden="false" customHeight="false" outlineLevel="0" collapsed="false">
      <c r="A235" s="4" t="s">
        <v>45</v>
      </c>
      <c r="B235" s="4" t="s">
        <v>783</v>
      </c>
      <c r="C235" s="4" t="s">
        <v>479</v>
      </c>
      <c r="D235" s="4" t="n">
        <f aca="false">IFERROR(INDEX(Positions!$D$2:$D$14531,MATCH($A235&amp;"|12",Positions!$A$2:$A$14531,0)),"-")</f>
        <v>12</v>
      </c>
      <c r="E235" s="4" t="n">
        <f aca="false">IFERROR(INDEX(Positions!$D$2:$D$14531,MATCH($A235&amp;"|23",Positions!$A$2:$A$14531,0)),"-")</f>
        <v>25</v>
      </c>
      <c r="F235" s="4" t="str">
        <f aca="false">IFERROR(INDEX(Positions!$E$2:$E$14531,MATCH($A235&amp;"|12",Positions!$A$2:$A$14531,0)),"-")</f>
        <v>C</v>
      </c>
      <c r="G235" s="4" t="str">
        <f aca="false">IFERROR(INDEX(Positions!$E$2:$E$14531,MATCH($A235&amp;"|23",Positions!$A$2:$A$14531,0)),"-")</f>
        <v>G</v>
      </c>
      <c r="H235" s="3" t="str">
        <f aca="false">F235&amp;"-"&amp;G235</f>
        <v>C-G</v>
      </c>
      <c r="I235" s="4" t="n">
        <f aca="false">(F235="G")+(G235="G")</f>
        <v>1</v>
      </c>
      <c r="J235" s="4" t="n">
        <f aca="false">(F235="C")+(G235="C")</f>
        <v>1</v>
      </c>
      <c r="K235" s="3" t="n">
        <f aca="false">I235+J235</f>
        <v>2</v>
      </c>
    </row>
    <row r="236" customFormat="false" ht="15" hidden="false" customHeight="false" outlineLevel="0" collapsed="false">
      <c r="A236" s="4" t="s">
        <v>45</v>
      </c>
      <c r="B236" s="4" t="s">
        <v>783</v>
      </c>
      <c r="C236" s="4" t="s">
        <v>267</v>
      </c>
      <c r="D236" s="4" t="n">
        <f aca="false">IFERROR(INDEX(Positions!$D$2:$D$14531,MATCH($A236&amp;"|13",Positions!$A$2:$A$14531,0)),"-")</f>
        <v>13</v>
      </c>
      <c r="E236" s="4" t="n">
        <f aca="false">IFERROR(INDEX(Positions!$D$2:$D$14531,MATCH($A236&amp;"|22",Positions!$A$2:$A$14531,0)),"-")</f>
        <v>24</v>
      </c>
      <c r="F236" s="4" t="str">
        <f aca="false">IFERROR(INDEX(Positions!$E$2:$E$14531,MATCH($A236&amp;"|13",Positions!$A$2:$A$14531,0)),"-")</f>
        <v>U</v>
      </c>
      <c r="G236" s="4" t="str">
        <f aca="false">IFERROR(INDEX(Positions!$E$2:$E$14531,MATCH($A236&amp;"|22",Positions!$A$2:$A$14531,0)),"-")</f>
        <v>G</v>
      </c>
      <c r="H236" s="3" t="str">
        <f aca="false">F236&amp;"-"&amp;G236</f>
        <v>U-G</v>
      </c>
      <c r="I236" s="4" t="n">
        <f aca="false">(F236="G")+(G236="G")</f>
        <v>1</v>
      </c>
      <c r="J236" s="4" t="n">
        <f aca="false">(F236="C")+(G236="C")</f>
        <v>0</v>
      </c>
      <c r="K236" s="3" t="n">
        <f aca="false">I236+J236</f>
        <v>1</v>
      </c>
    </row>
    <row r="237" customFormat="false" ht="15" hidden="false" customHeight="false" outlineLevel="0" collapsed="false">
      <c r="A237" s="4" t="s">
        <v>45</v>
      </c>
      <c r="B237" s="4" t="s">
        <v>805</v>
      </c>
      <c r="C237" s="4" t="s">
        <v>673</v>
      </c>
      <c r="D237" s="4" t="n">
        <f aca="false">IFERROR(INDEX(Positions!$D$2:$D$14531,MATCH($A237&amp;"|27",Positions!$A$2:$A$14531,0)),"-")</f>
        <v>29</v>
      </c>
      <c r="E237" s="4" t="n">
        <f aca="false">IFERROR(INDEX(Positions!$D$2:$D$14531,MATCH($A237&amp;"|43",Positions!$A$2:$A$14531,0)),"-")</f>
        <v>45</v>
      </c>
      <c r="F237" s="4" t="str">
        <f aca="false">IFERROR(INDEX(Positions!$E$2:$E$14531,MATCH($A237&amp;"|27",Positions!$A$2:$A$14531,0)),"-")</f>
        <v>C</v>
      </c>
      <c r="G237" s="4" t="str">
        <f aca="false">IFERROR(INDEX(Positions!$E$2:$E$14531,MATCH($A237&amp;"|43",Positions!$A$2:$A$14531,0)),"-")</f>
        <v>G</v>
      </c>
      <c r="H237" s="3" t="str">
        <f aca="false">F237&amp;"-"&amp;G237</f>
        <v>C-G</v>
      </c>
      <c r="I237" s="4" t="n">
        <f aca="false">(F237="G")+(G237="G")</f>
        <v>1</v>
      </c>
      <c r="J237" s="4" t="n">
        <f aca="false">(F237="C")+(G237="C")</f>
        <v>1</v>
      </c>
      <c r="K237" s="3" t="n">
        <f aca="false">I237+J237</f>
        <v>2</v>
      </c>
    </row>
    <row r="238" customFormat="false" ht="15" hidden="false" customHeight="false" outlineLevel="0" collapsed="false">
      <c r="A238" s="4" t="s">
        <v>45</v>
      </c>
      <c r="B238" s="4" t="s">
        <v>805</v>
      </c>
      <c r="C238" s="4" t="s">
        <v>889</v>
      </c>
      <c r="D238" s="4" t="n">
        <f aca="false">IFERROR(INDEX(Positions!$D$2:$D$14531,MATCH($A238&amp;"|28",Positions!$A$2:$A$14531,0)),"-")</f>
        <v>30</v>
      </c>
      <c r="E238" s="4" t="n">
        <f aca="false">IFERROR(INDEX(Positions!$D$2:$D$14531,MATCH($A238&amp;"|42",Positions!$A$2:$A$14531,0)),"-")</f>
        <v>44</v>
      </c>
      <c r="F238" s="4" t="str">
        <f aca="false">IFERROR(INDEX(Positions!$E$2:$E$14531,MATCH($A238&amp;"|28",Positions!$A$2:$A$14531,0)),"-")</f>
        <v>C</v>
      </c>
      <c r="G238" s="4" t="str">
        <f aca="false">IFERROR(INDEX(Positions!$E$2:$E$14531,MATCH($A238&amp;"|42",Positions!$A$2:$A$14531,0)),"-")</f>
        <v>G</v>
      </c>
      <c r="H238" s="3" t="str">
        <f aca="false">F238&amp;"-"&amp;G238</f>
        <v>C-G</v>
      </c>
      <c r="I238" s="4" t="n">
        <f aca="false">(F238="G")+(G238="G")</f>
        <v>1</v>
      </c>
      <c r="J238" s="4" t="n">
        <f aca="false">(F238="C")+(G238="C")</f>
        <v>1</v>
      </c>
      <c r="K238" s="3" t="n">
        <f aca="false">I238+J238</f>
        <v>2</v>
      </c>
    </row>
    <row r="239" customFormat="false" ht="15" hidden="false" customHeight="false" outlineLevel="0" collapsed="false">
      <c r="A239" s="4" t="s">
        <v>45</v>
      </c>
      <c r="B239" s="4" t="s">
        <v>805</v>
      </c>
      <c r="C239" s="4" t="s">
        <v>890</v>
      </c>
      <c r="D239" s="4" t="n">
        <f aca="false">IFERROR(INDEX(Positions!$D$2:$D$14531,MATCH($A239&amp;"|29",Positions!$A$2:$A$14531,0)),"-")</f>
        <v>31</v>
      </c>
      <c r="E239" s="4" t="n">
        <f aca="false">IFERROR(INDEX(Positions!$D$2:$D$14531,MATCH($A239&amp;"|41",Positions!$A$2:$A$14531,0)),"-")</f>
        <v>43</v>
      </c>
      <c r="F239" s="4" t="str">
        <f aca="false">IFERROR(INDEX(Positions!$E$2:$E$14531,MATCH($A239&amp;"|29",Positions!$A$2:$A$14531,0)),"-")</f>
        <v>A</v>
      </c>
      <c r="G239" s="4" t="str">
        <f aca="false">IFERROR(INDEX(Positions!$E$2:$E$14531,MATCH($A239&amp;"|41",Positions!$A$2:$A$14531,0)),"-")</f>
        <v>U</v>
      </c>
      <c r="H239" s="3" t="str">
        <f aca="false">F239&amp;"-"&amp;G239</f>
        <v>A-U</v>
      </c>
      <c r="I239" s="4" t="n">
        <f aca="false">(F239="G")+(G239="G")</f>
        <v>0</v>
      </c>
      <c r="J239" s="4" t="n">
        <f aca="false">(F239="C")+(G239="C")</f>
        <v>0</v>
      </c>
      <c r="K239" s="3" t="n">
        <f aca="false">I239+J239</f>
        <v>0</v>
      </c>
    </row>
    <row r="240" customFormat="false" ht="15" hidden="false" customHeight="false" outlineLevel="0" collapsed="false">
      <c r="A240" s="4" t="s">
        <v>45</v>
      </c>
      <c r="B240" s="4" t="s">
        <v>805</v>
      </c>
      <c r="C240" s="4" t="s">
        <v>694</v>
      </c>
      <c r="D240" s="4" t="n">
        <f aca="false">IFERROR(INDEX(Positions!$D$2:$D$14531,MATCH($A240&amp;"|30",Positions!$A$2:$A$14531,0)),"-")</f>
        <v>32</v>
      </c>
      <c r="E240" s="4" t="n">
        <f aca="false">IFERROR(INDEX(Positions!$D$2:$D$14531,MATCH($A240&amp;"|40",Positions!$A$2:$A$14531,0)),"-")</f>
        <v>42</v>
      </c>
      <c r="F240" s="4" t="str">
        <f aca="false">IFERROR(INDEX(Positions!$E$2:$E$14531,MATCH($A240&amp;"|30",Positions!$A$2:$A$14531,0)),"-")</f>
        <v>G</v>
      </c>
      <c r="G240" s="4" t="str">
        <f aca="false">IFERROR(INDEX(Positions!$E$2:$E$14531,MATCH($A240&amp;"|40",Positions!$A$2:$A$14531,0)),"-")</f>
        <v>C</v>
      </c>
      <c r="H240" s="3" t="str">
        <f aca="false">F240&amp;"-"&amp;G240</f>
        <v>G-C</v>
      </c>
      <c r="I240" s="4" t="n">
        <f aca="false">(F240="G")+(G240="G")</f>
        <v>1</v>
      </c>
      <c r="J240" s="4" t="n">
        <f aca="false">(F240="C")+(G240="C")</f>
        <v>1</v>
      </c>
      <c r="K240" s="3" t="n">
        <f aca="false">I240+J240</f>
        <v>2</v>
      </c>
    </row>
    <row r="241" customFormat="false" ht="15" hidden="false" customHeight="false" outlineLevel="0" collapsed="false">
      <c r="A241" s="4" t="s">
        <v>45</v>
      </c>
      <c r="B241" s="4" t="s">
        <v>805</v>
      </c>
      <c r="C241" s="4" t="s">
        <v>640</v>
      </c>
      <c r="D241" s="4" t="n">
        <f aca="false">IFERROR(INDEX(Positions!$D$2:$D$14531,MATCH($A241&amp;"|31",Positions!$A$2:$A$14531,0)),"-")</f>
        <v>33</v>
      </c>
      <c r="E241" s="4" t="n">
        <f aca="false">IFERROR(INDEX(Positions!$D$2:$D$14531,MATCH($A241&amp;"|39",Positions!$A$2:$A$14531,0)),"-")</f>
        <v>41</v>
      </c>
      <c r="F241" s="4" t="str">
        <f aca="false">IFERROR(INDEX(Positions!$E$2:$E$14531,MATCH($A241&amp;"|31",Positions!$A$2:$A$14531,0)),"-")</f>
        <v>C</v>
      </c>
      <c r="G241" s="4" t="str">
        <f aca="false">IFERROR(INDEX(Positions!$E$2:$E$14531,MATCH($A241&amp;"|39",Positions!$A$2:$A$14531,0)),"-")</f>
        <v>G</v>
      </c>
      <c r="H241" s="3" t="str">
        <f aca="false">F241&amp;"-"&amp;G241</f>
        <v>C-G</v>
      </c>
      <c r="I241" s="4" t="n">
        <f aca="false">(F241="G")+(G241="G")</f>
        <v>1</v>
      </c>
      <c r="J241" s="4" t="n">
        <f aca="false">(F241="C")+(G241="C")</f>
        <v>1</v>
      </c>
      <c r="K241" s="3" t="n">
        <f aca="false">I241+J241</f>
        <v>2</v>
      </c>
    </row>
    <row r="242" customFormat="false" ht="15" hidden="false" customHeight="false" outlineLevel="0" collapsed="false">
      <c r="A242" s="4" t="s">
        <v>45</v>
      </c>
      <c r="B242" s="4" t="s">
        <v>830</v>
      </c>
      <c r="C242" s="4" t="s">
        <v>367</v>
      </c>
      <c r="D242" s="4" t="n">
        <f aca="false">IFERROR(INDEX(Positions!$D$2:$D$14531,MATCH($A242&amp;"|49",Positions!$A$2:$A$14531,0)),"-")</f>
        <v>51</v>
      </c>
      <c r="E242" s="4" t="n">
        <f aca="false">IFERROR(INDEX(Positions!$D$2:$D$14531,MATCH($A242&amp;"|65",Positions!$A$2:$A$14531,0)),"-")</f>
        <v>67</v>
      </c>
      <c r="F242" s="4" t="str">
        <f aca="false">IFERROR(INDEX(Positions!$E$2:$E$14531,MATCH($A242&amp;"|49",Positions!$A$2:$A$14531,0)),"-")</f>
        <v>C</v>
      </c>
      <c r="G242" s="4" t="str">
        <f aca="false">IFERROR(INDEX(Positions!$E$2:$E$14531,MATCH($A242&amp;"|65",Positions!$A$2:$A$14531,0)),"-")</f>
        <v>G</v>
      </c>
      <c r="H242" s="3" t="str">
        <f aca="false">F242&amp;"-"&amp;G242</f>
        <v>C-G</v>
      </c>
      <c r="I242" s="4" t="n">
        <f aca="false">(F242="G")+(G242="G")</f>
        <v>1</v>
      </c>
      <c r="J242" s="4" t="n">
        <f aca="false">(F242="C")+(G242="C")</f>
        <v>1</v>
      </c>
      <c r="K242" s="3" t="n">
        <f aca="false">I242+J242</f>
        <v>2</v>
      </c>
    </row>
    <row r="243" customFormat="false" ht="15" hidden="false" customHeight="false" outlineLevel="0" collapsed="false">
      <c r="A243" s="4" t="s">
        <v>45</v>
      </c>
      <c r="B243" s="4" t="s">
        <v>830</v>
      </c>
      <c r="C243" s="4" t="s">
        <v>891</v>
      </c>
      <c r="D243" s="4" t="n">
        <f aca="false">IFERROR(INDEX(Positions!$D$2:$D$14531,MATCH($A243&amp;"|50",Positions!$A$2:$A$14531,0)),"-")</f>
        <v>52</v>
      </c>
      <c r="E243" s="4" t="n">
        <f aca="false">IFERROR(INDEX(Positions!$D$2:$D$14531,MATCH($A243&amp;"|64",Positions!$A$2:$A$14531,0)),"-")</f>
        <v>66</v>
      </c>
      <c r="F243" s="4" t="str">
        <f aca="false">IFERROR(INDEX(Positions!$E$2:$E$14531,MATCH($A243&amp;"|50",Positions!$A$2:$A$14531,0)),"-")</f>
        <v>C</v>
      </c>
      <c r="G243" s="4" t="str">
        <f aca="false">IFERROR(INDEX(Positions!$E$2:$E$14531,MATCH($A243&amp;"|64",Positions!$A$2:$A$14531,0)),"-")</f>
        <v>G</v>
      </c>
      <c r="H243" s="3" t="str">
        <f aca="false">F243&amp;"-"&amp;G243</f>
        <v>C-G</v>
      </c>
      <c r="I243" s="4" t="n">
        <f aca="false">(F243="G")+(G243="G")</f>
        <v>1</v>
      </c>
      <c r="J243" s="4" t="n">
        <f aca="false">(F243="C")+(G243="C")</f>
        <v>1</v>
      </c>
      <c r="K243" s="3" t="n">
        <f aca="false">I243+J243</f>
        <v>2</v>
      </c>
    </row>
    <row r="244" customFormat="false" ht="15" hidden="false" customHeight="false" outlineLevel="0" collapsed="false">
      <c r="A244" s="4" t="s">
        <v>45</v>
      </c>
      <c r="B244" s="4" t="s">
        <v>830</v>
      </c>
      <c r="C244" s="4" t="s">
        <v>689</v>
      </c>
      <c r="D244" s="4" t="n">
        <f aca="false">IFERROR(INDEX(Positions!$D$2:$D$14531,MATCH($A244&amp;"|51",Positions!$A$2:$A$14531,0)),"-")</f>
        <v>53</v>
      </c>
      <c r="E244" s="4" t="n">
        <f aca="false">IFERROR(INDEX(Positions!$D$2:$D$14531,MATCH($A244&amp;"|63",Positions!$A$2:$A$14531,0)),"-")</f>
        <v>65</v>
      </c>
      <c r="F244" s="4" t="str">
        <f aca="false">IFERROR(INDEX(Positions!$E$2:$E$14531,MATCH($A244&amp;"|51",Positions!$A$2:$A$14531,0)),"-")</f>
        <v>G</v>
      </c>
      <c r="G244" s="4" t="str">
        <f aca="false">IFERROR(INDEX(Positions!$E$2:$E$14531,MATCH($A244&amp;"|63",Positions!$A$2:$A$14531,0)),"-")</f>
        <v>C</v>
      </c>
      <c r="H244" s="3" t="str">
        <f aca="false">F244&amp;"-"&amp;G244</f>
        <v>G-C</v>
      </c>
      <c r="I244" s="4" t="n">
        <f aca="false">(F244="G")+(G244="G")</f>
        <v>1</v>
      </c>
      <c r="J244" s="4" t="n">
        <f aca="false">(F244="C")+(G244="C")</f>
        <v>1</v>
      </c>
      <c r="K244" s="3" t="n">
        <f aca="false">I244+J244</f>
        <v>2</v>
      </c>
    </row>
    <row r="245" customFormat="false" ht="15" hidden="false" customHeight="false" outlineLevel="0" collapsed="false">
      <c r="A245" s="4" t="s">
        <v>45</v>
      </c>
      <c r="B245" s="4" t="s">
        <v>830</v>
      </c>
      <c r="C245" s="4" t="s">
        <v>703</v>
      </c>
      <c r="D245" s="4" t="n">
        <f aca="false">IFERROR(INDEX(Positions!$D$2:$D$14531,MATCH($A245&amp;"|52",Positions!$A$2:$A$14531,0)),"-")</f>
        <v>54</v>
      </c>
      <c r="E245" s="4" t="n">
        <f aca="false">IFERROR(INDEX(Positions!$D$2:$D$14531,MATCH($A245&amp;"|62",Positions!$A$2:$A$14531,0)),"-")</f>
        <v>64</v>
      </c>
      <c r="F245" s="4" t="str">
        <f aca="false">IFERROR(INDEX(Positions!$E$2:$E$14531,MATCH($A245&amp;"|52",Positions!$A$2:$A$14531,0)),"-")</f>
        <v>G</v>
      </c>
      <c r="G245" s="4" t="str">
        <f aca="false">IFERROR(INDEX(Positions!$E$2:$E$14531,MATCH($A245&amp;"|62",Positions!$A$2:$A$14531,0)),"-")</f>
        <v>C</v>
      </c>
      <c r="H245" s="3" t="str">
        <f aca="false">F245&amp;"-"&amp;G245</f>
        <v>G-C</v>
      </c>
      <c r="I245" s="4" t="n">
        <f aca="false">(F245="G")+(G245="G")</f>
        <v>1</v>
      </c>
      <c r="J245" s="4" t="n">
        <f aca="false">(F245="C")+(G245="C")</f>
        <v>1</v>
      </c>
      <c r="K245" s="3" t="n">
        <f aca="false">I245+J245</f>
        <v>2</v>
      </c>
    </row>
    <row r="246" customFormat="false" ht="15" hidden="false" customHeight="false" outlineLevel="0" collapsed="false">
      <c r="A246" s="4" t="s">
        <v>45</v>
      </c>
      <c r="B246" s="4" t="s">
        <v>830</v>
      </c>
      <c r="C246" s="4" t="s">
        <v>892</v>
      </c>
      <c r="D246" s="4" t="n">
        <f aca="false">IFERROR(INDEX(Positions!$D$2:$D$14531,MATCH($A246&amp;"|53",Positions!$A$2:$A$14531,0)),"-")</f>
        <v>55</v>
      </c>
      <c r="E246" s="4" t="n">
        <f aca="false">IFERROR(INDEX(Positions!$D$2:$D$14531,MATCH($A246&amp;"|61",Positions!$A$2:$A$14531,0)),"-")</f>
        <v>63</v>
      </c>
      <c r="F246" s="4" t="str">
        <f aca="false">IFERROR(INDEX(Positions!$E$2:$E$14531,MATCH($A246&amp;"|53",Positions!$A$2:$A$14531,0)),"-")</f>
        <v>G</v>
      </c>
      <c r="G246" s="4" t="str">
        <f aca="false">IFERROR(INDEX(Positions!$E$2:$E$14531,MATCH($A246&amp;"|61",Positions!$A$2:$A$14531,0)),"-")</f>
        <v>C</v>
      </c>
      <c r="H246" s="3" t="str">
        <f aca="false">F246&amp;"-"&amp;G246</f>
        <v>G-C</v>
      </c>
      <c r="I246" s="4" t="n">
        <f aca="false">(F246="G")+(G246="G")</f>
        <v>1</v>
      </c>
      <c r="J246" s="4" t="n">
        <f aca="false">(F246="C")+(G246="C")</f>
        <v>1</v>
      </c>
      <c r="K246" s="3" t="n">
        <f aca="false">I246+J246</f>
        <v>2</v>
      </c>
    </row>
    <row r="247" customFormat="false" ht="15" hidden="false" customHeight="false" outlineLevel="0" collapsed="false">
      <c r="A247" s="24" t="s">
        <v>45</v>
      </c>
      <c r="B247" s="24" t="s">
        <v>893</v>
      </c>
      <c r="C247" s="24" t="s">
        <v>894</v>
      </c>
      <c r="D247" s="24" t="n">
        <f aca="false">IFERROR(INDEX(Positions!$D$2:$D$14531,MATCH($A247&amp;"|8",Positions!$A$2:$A$14531,0)),"-")</f>
        <v>8</v>
      </c>
      <c r="E247" s="24" t="n">
        <f aca="false">IFERROR(INDEX(Positions!$D$2:$D$14531,MATCH($A247&amp;"|14",Positions!$A$2:$A$14531,0)),"-")</f>
        <v>14</v>
      </c>
      <c r="F247" s="24" t="str">
        <f aca="false">IFERROR(INDEX(Positions!$E$2:$E$14531,MATCH($A247&amp;"|8",Positions!$A$2:$A$14531,0)),"-")</f>
        <v>U</v>
      </c>
      <c r="G247" s="24" t="str">
        <f aca="false">IFERROR(INDEX(Positions!$E$2:$E$14531,MATCH($A247&amp;"|14",Positions!$A$2:$A$14531,0)),"-")</f>
        <v>A</v>
      </c>
      <c r="H247" s="25" t="str">
        <f aca="false">F247&amp;"-"&amp;G247</f>
        <v>U-A</v>
      </c>
      <c r="I247" s="24" t="n">
        <f aca="false">(F247="G")+(G247="G")</f>
        <v>0</v>
      </c>
      <c r="J247" s="24" t="n">
        <f aca="false">(F247="C")+(G247="C")</f>
        <v>0</v>
      </c>
      <c r="K247" s="25" t="n">
        <f aca="false">I247+J247</f>
        <v>0</v>
      </c>
    </row>
    <row r="248" customFormat="false" ht="15" hidden="false" customHeight="false" outlineLevel="0" collapsed="false">
      <c r="A248" s="24" t="s">
        <v>45</v>
      </c>
      <c r="B248" s="24" t="s">
        <v>893</v>
      </c>
      <c r="C248" s="24" t="s">
        <v>895</v>
      </c>
      <c r="D248" s="24" t="n">
        <f aca="false">IFERROR(INDEX(Positions!$D$2:$D$14531,MATCH($A248&amp;"|15",Positions!$A$2:$A$14531,0)),"-")</f>
        <v>15</v>
      </c>
      <c r="E248" s="24" t="n">
        <f aca="false">IFERROR(INDEX(Positions!$D$2:$D$14531,MATCH($A248&amp;"|48",Positions!$A$2:$A$14531,0)),"-")</f>
        <v>50</v>
      </c>
      <c r="F248" s="24" t="str">
        <f aca="false">IFERROR(INDEX(Positions!$E$2:$E$14531,MATCH($A248&amp;"|15",Positions!$A$2:$A$14531,0)),"-")</f>
        <v>G</v>
      </c>
      <c r="G248" s="24" t="str">
        <f aca="false">IFERROR(INDEX(Positions!$E$2:$E$14531,MATCH($A248&amp;"|48",Positions!$A$2:$A$14531,0)),"-")</f>
        <v>C</v>
      </c>
      <c r="H248" s="25" t="str">
        <f aca="false">F248&amp;"-"&amp;G248</f>
        <v>G-C</v>
      </c>
      <c r="I248" s="24" t="n">
        <f aca="false">(F248="G")+(G248="G")</f>
        <v>1</v>
      </c>
      <c r="J248" s="24" t="n">
        <f aca="false">(F248="C")+(G248="C")</f>
        <v>1</v>
      </c>
      <c r="K248" s="25" t="n">
        <f aca="false">I248+J248</f>
        <v>2</v>
      </c>
    </row>
    <row r="249" customFormat="false" ht="15" hidden="false" customHeight="false" outlineLevel="0" collapsed="false">
      <c r="A249" s="24" t="s">
        <v>45</v>
      </c>
      <c r="B249" s="24" t="s">
        <v>893</v>
      </c>
      <c r="C249" s="24" t="s">
        <v>896</v>
      </c>
      <c r="D249" s="24" t="n">
        <f aca="false">IFERROR(INDEX(Positions!$D$2:$D$14531,MATCH($A249&amp;"|18",Positions!$A$2:$A$14531,0)),"-")</f>
        <v>19</v>
      </c>
      <c r="E249" s="24" t="n">
        <f aca="false">IFERROR(INDEX(Positions!$D$2:$D$14531,MATCH($A249&amp;"|55",Positions!$A$2:$A$14531,0)),"-")</f>
        <v>57</v>
      </c>
      <c r="F249" s="24" t="str">
        <f aca="false">IFERROR(INDEX(Positions!$E$2:$E$14531,MATCH($A249&amp;"|18",Positions!$A$2:$A$14531,0)),"-")</f>
        <v>G</v>
      </c>
      <c r="G249" s="24" t="str">
        <f aca="false">IFERROR(INDEX(Positions!$E$2:$E$14531,MATCH($A249&amp;"|55",Positions!$A$2:$A$14531,0)),"-")</f>
        <v>U</v>
      </c>
      <c r="H249" s="25" t="str">
        <f aca="false">F249&amp;"-"&amp;G249</f>
        <v>G-U</v>
      </c>
      <c r="I249" s="24" t="n">
        <f aca="false">(F249="G")+(G249="G")</f>
        <v>1</v>
      </c>
      <c r="J249" s="24" t="n">
        <f aca="false">(F249="C")+(G249="C")</f>
        <v>0</v>
      </c>
      <c r="K249" s="25" t="n">
        <f aca="false">I249+J249</f>
        <v>1</v>
      </c>
    </row>
    <row r="250" customFormat="false" ht="15" hidden="false" customHeight="false" outlineLevel="0" collapsed="false">
      <c r="A250" s="24" t="s">
        <v>45</v>
      </c>
      <c r="B250" s="24" t="s">
        <v>893</v>
      </c>
      <c r="C250" s="24" t="s">
        <v>897</v>
      </c>
      <c r="D250" s="24" t="n">
        <f aca="false">IFERROR(INDEX(Positions!$D$2:$D$14531,MATCH($A250&amp;"|19",Positions!$A$2:$A$14531,0)),"-")</f>
        <v>20</v>
      </c>
      <c r="E250" s="24" t="n">
        <f aca="false">IFERROR(INDEX(Positions!$D$2:$D$14531,MATCH($A250&amp;"|56",Positions!$A$2:$A$14531,0)),"-")</f>
        <v>58</v>
      </c>
      <c r="F250" s="24" t="str">
        <f aca="false">IFERROR(INDEX(Positions!$E$2:$E$14531,MATCH($A250&amp;"|19",Positions!$A$2:$A$14531,0)),"-")</f>
        <v>G</v>
      </c>
      <c r="G250" s="24" t="str">
        <f aca="false">IFERROR(INDEX(Positions!$E$2:$E$14531,MATCH($A250&amp;"|56",Positions!$A$2:$A$14531,0)),"-")</f>
        <v>C</v>
      </c>
      <c r="H250" s="25" t="str">
        <f aca="false">F250&amp;"-"&amp;G250</f>
        <v>G-C</v>
      </c>
      <c r="I250" s="24" t="n">
        <f aca="false">(F250="G")+(G250="G")</f>
        <v>1</v>
      </c>
      <c r="J250" s="24" t="n">
        <f aca="false">(F250="C")+(G250="C")</f>
        <v>1</v>
      </c>
      <c r="K250" s="25" t="n">
        <f aca="false">I250+J250</f>
        <v>2</v>
      </c>
    </row>
    <row r="251" customFormat="false" ht="15" hidden="false" customHeight="false" outlineLevel="0" collapsed="false">
      <c r="A251" s="24" t="s">
        <v>45</v>
      </c>
      <c r="B251" s="24" t="s">
        <v>893</v>
      </c>
      <c r="C251" s="24" t="s">
        <v>898</v>
      </c>
      <c r="D251" s="24" t="n">
        <f aca="false">IFERROR(INDEX(Positions!$D$2:$D$14531,MATCH($A251&amp;"|26",Positions!$A$2:$A$14531,0)),"-")</f>
        <v>28</v>
      </c>
      <c r="E251" s="24" t="n">
        <f aca="false">IFERROR(INDEX(Positions!$D$2:$D$14531,MATCH($A251&amp;"|44",Positions!$A$2:$A$14531,0)),"-")</f>
        <v>46</v>
      </c>
      <c r="F251" s="24" t="str">
        <f aca="false">IFERROR(INDEX(Positions!$E$2:$E$14531,MATCH($A251&amp;"|26",Positions!$A$2:$A$14531,0)),"-")</f>
        <v>G</v>
      </c>
      <c r="G251" s="24" t="str">
        <f aca="false">IFERROR(INDEX(Positions!$E$2:$E$14531,MATCH($A251&amp;"|44",Positions!$A$2:$A$14531,0)),"-")</f>
        <v>U</v>
      </c>
      <c r="H251" s="25" t="str">
        <f aca="false">F251&amp;"-"&amp;G251</f>
        <v>G-U</v>
      </c>
      <c r="I251" s="24" t="n">
        <f aca="false">(F251="G")+(G251="G")</f>
        <v>1</v>
      </c>
      <c r="J251" s="24" t="n">
        <f aca="false">(F251="C")+(G251="C")</f>
        <v>0</v>
      </c>
      <c r="K251" s="25" t="n">
        <f aca="false">I251+J251</f>
        <v>1</v>
      </c>
    </row>
    <row r="252" customFormat="false" ht="15" hidden="false" customHeight="false" outlineLevel="0" collapsed="false">
      <c r="A252" s="24" t="s">
        <v>45</v>
      </c>
      <c r="B252" s="24" t="s">
        <v>893</v>
      </c>
      <c r="C252" s="24" t="s">
        <v>899</v>
      </c>
      <c r="D252" s="24" t="n">
        <f aca="false">IFERROR(INDEX(Positions!$D$2:$D$14531,MATCH($A252&amp;"|32",Positions!$A$2:$A$14531,0)),"-")</f>
        <v>34</v>
      </c>
      <c r="E252" s="24" t="n">
        <f aca="false">IFERROR(INDEX(Positions!$D$2:$D$14531,MATCH($A252&amp;"|38",Positions!$A$2:$A$14531,0)),"-")</f>
        <v>40</v>
      </c>
      <c r="F252" s="24" t="str">
        <f aca="false">IFERROR(INDEX(Positions!$E$2:$E$14531,MATCH($A252&amp;"|32",Positions!$A$2:$A$14531,0)),"-")</f>
        <v>C</v>
      </c>
      <c r="G252" s="24" t="str">
        <f aca="false">IFERROR(INDEX(Positions!$E$2:$E$14531,MATCH($A252&amp;"|38",Positions!$A$2:$A$14531,0)),"-")</f>
        <v>C</v>
      </c>
      <c r="H252" s="25" t="str">
        <f aca="false">F252&amp;"-"&amp;G252</f>
        <v>C-C</v>
      </c>
      <c r="I252" s="24" t="n">
        <f aca="false">(F252="G")+(G252="G")</f>
        <v>0</v>
      </c>
      <c r="J252" s="24" t="n">
        <f aca="false">(F252="C")+(G252="C")</f>
        <v>2</v>
      </c>
      <c r="K252" s="25" t="n">
        <f aca="false">I252+J252</f>
        <v>2</v>
      </c>
    </row>
    <row r="253" customFormat="false" ht="15" hidden="false" customHeight="false" outlineLevel="0" collapsed="false">
      <c r="A253" s="24" t="s">
        <v>45</v>
      </c>
      <c r="B253" s="24" t="s">
        <v>893</v>
      </c>
      <c r="C253" s="24" t="s">
        <v>900</v>
      </c>
      <c r="D253" s="24" t="n">
        <f aca="false">IFERROR(INDEX(Positions!$D$2:$D$14531,MATCH($A253&amp;"|54",Positions!$A$2:$A$14531,0)),"-")</f>
        <v>56</v>
      </c>
      <c r="E253" s="24" t="n">
        <f aca="false">IFERROR(INDEX(Positions!$D$2:$D$14531,MATCH($A253&amp;"|58",Positions!$A$2:$A$14531,0)),"-")</f>
        <v>60</v>
      </c>
      <c r="F253" s="24" t="str">
        <f aca="false">IFERROR(INDEX(Positions!$E$2:$E$14531,MATCH($A253&amp;"|54",Positions!$A$2:$A$14531,0)),"-")</f>
        <v>U</v>
      </c>
      <c r="G253" s="24" t="str">
        <f aca="false">IFERROR(INDEX(Positions!$E$2:$E$14531,MATCH($A253&amp;"|58",Positions!$A$2:$A$14531,0)),"-")</f>
        <v>A</v>
      </c>
      <c r="H253" s="25" t="str">
        <f aca="false">F253&amp;"-"&amp;G253</f>
        <v>U-A</v>
      </c>
      <c r="I253" s="24" t="n">
        <f aca="false">(F253="G")+(G253="G")</f>
        <v>0</v>
      </c>
      <c r="J253" s="24" t="n">
        <f aca="false">(F253="C")+(G253="C")</f>
        <v>0</v>
      </c>
      <c r="K253" s="25" t="n">
        <f aca="false">I253+J253</f>
        <v>0</v>
      </c>
    </row>
    <row r="254" customFormat="false" ht="15" hidden="false" customHeight="false" outlineLevel="0" collapsed="false">
      <c r="A254" s="4" t="s">
        <v>46</v>
      </c>
      <c r="B254" s="4" t="s">
        <v>768</v>
      </c>
      <c r="C254" s="4" t="s">
        <v>882</v>
      </c>
      <c r="D254" s="4" t="n">
        <f aca="false">IFERROR(INDEX(Positions!$D$2:$D$14531,MATCH($A254&amp;"|1",Positions!$A$2:$A$14531,0)),"-")</f>
        <v>1</v>
      </c>
      <c r="E254" s="4" t="n">
        <f aca="false">IFERROR(INDEX(Positions!$D$2:$D$14531,MATCH($A254&amp;"|72",Positions!$A$2:$A$14531,0)),"-")</f>
        <v>71</v>
      </c>
      <c r="F254" s="4" t="str">
        <f aca="false">IFERROR(INDEX(Positions!$E$2:$E$14531,MATCH($A254&amp;"|1",Positions!$A$2:$A$14531,0)),"-")</f>
        <v>G</v>
      </c>
      <c r="G254" s="4" t="str">
        <f aca="false">IFERROR(INDEX(Positions!$E$2:$E$14531,MATCH($A254&amp;"|72",Positions!$A$2:$A$14531,0)),"-")</f>
        <v>C</v>
      </c>
      <c r="H254" s="3" t="str">
        <f aca="false">F254&amp;"-"&amp;G254</f>
        <v>G-C</v>
      </c>
      <c r="I254" s="4" t="n">
        <f aca="false">(F254="G")+(G254="G")</f>
        <v>1</v>
      </c>
      <c r="J254" s="4" t="n">
        <f aca="false">(F254="C")+(G254="C")</f>
        <v>1</v>
      </c>
      <c r="K254" s="3" t="n">
        <f aca="false">I254+J254</f>
        <v>2</v>
      </c>
    </row>
    <row r="255" customFormat="false" ht="15" hidden="false" customHeight="false" outlineLevel="0" collapsed="false">
      <c r="A255" s="4" t="s">
        <v>46</v>
      </c>
      <c r="B255" s="4" t="s">
        <v>768</v>
      </c>
      <c r="C255" s="4" t="s">
        <v>883</v>
      </c>
      <c r="D255" s="4" t="n">
        <f aca="false">IFERROR(INDEX(Positions!$D$2:$D$14531,MATCH($A255&amp;"|2",Positions!$A$2:$A$14531,0)),"-")</f>
        <v>2</v>
      </c>
      <c r="E255" s="4" t="n">
        <f aca="false">IFERROR(INDEX(Positions!$D$2:$D$14531,MATCH($A255&amp;"|71",Positions!$A$2:$A$14531,0)),"-")</f>
        <v>70</v>
      </c>
      <c r="F255" s="4" t="str">
        <f aca="false">IFERROR(INDEX(Positions!$E$2:$E$14531,MATCH($A255&amp;"|2",Positions!$A$2:$A$14531,0)),"-")</f>
        <v>C</v>
      </c>
      <c r="G255" s="4" t="str">
        <f aca="false">IFERROR(INDEX(Positions!$E$2:$E$14531,MATCH($A255&amp;"|71",Positions!$A$2:$A$14531,0)),"-")</f>
        <v>G</v>
      </c>
      <c r="H255" s="3" t="str">
        <f aca="false">F255&amp;"-"&amp;G255</f>
        <v>C-G</v>
      </c>
      <c r="I255" s="4" t="n">
        <f aca="false">(F255="G")+(G255="G")</f>
        <v>1</v>
      </c>
      <c r="J255" s="4" t="n">
        <f aca="false">(F255="C")+(G255="C")</f>
        <v>1</v>
      </c>
      <c r="K255" s="3" t="n">
        <f aca="false">I255+J255</f>
        <v>2</v>
      </c>
    </row>
    <row r="256" customFormat="false" ht="15" hidden="false" customHeight="false" outlineLevel="0" collapsed="false">
      <c r="A256" s="4" t="s">
        <v>46</v>
      </c>
      <c r="B256" s="4" t="s">
        <v>768</v>
      </c>
      <c r="C256" s="4" t="s">
        <v>884</v>
      </c>
      <c r="D256" s="4" t="n">
        <f aca="false">IFERROR(INDEX(Positions!$D$2:$D$14531,MATCH($A256&amp;"|3",Positions!$A$2:$A$14531,0)),"-")</f>
        <v>3</v>
      </c>
      <c r="E256" s="4" t="n">
        <f aca="false">IFERROR(INDEX(Positions!$D$2:$D$14531,MATCH($A256&amp;"|70",Positions!$A$2:$A$14531,0)),"-")</f>
        <v>69</v>
      </c>
      <c r="F256" s="4" t="str">
        <f aca="false">IFERROR(INDEX(Positions!$E$2:$E$14531,MATCH($A256&amp;"|3",Positions!$A$2:$A$14531,0)),"-")</f>
        <v>C</v>
      </c>
      <c r="G256" s="4" t="str">
        <f aca="false">IFERROR(INDEX(Positions!$E$2:$E$14531,MATCH($A256&amp;"|70",Positions!$A$2:$A$14531,0)),"-")</f>
        <v>G</v>
      </c>
      <c r="H256" s="3" t="str">
        <f aca="false">F256&amp;"-"&amp;G256</f>
        <v>C-G</v>
      </c>
      <c r="I256" s="4" t="n">
        <f aca="false">(F256="G")+(G256="G")</f>
        <v>1</v>
      </c>
      <c r="J256" s="4" t="n">
        <f aca="false">(F256="C")+(G256="C")</f>
        <v>1</v>
      </c>
      <c r="K256" s="3" t="n">
        <f aca="false">I256+J256</f>
        <v>2</v>
      </c>
    </row>
    <row r="257" customFormat="false" ht="15" hidden="false" customHeight="false" outlineLevel="0" collapsed="false">
      <c r="A257" s="4" t="s">
        <v>46</v>
      </c>
      <c r="B257" s="4" t="s">
        <v>768</v>
      </c>
      <c r="C257" s="4" t="s">
        <v>885</v>
      </c>
      <c r="D257" s="4" t="n">
        <f aca="false">IFERROR(INDEX(Positions!$D$2:$D$14531,MATCH($A257&amp;"|4",Positions!$A$2:$A$14531,0)),"-")</f>
        <v>4</v>
      </c>
      <c r="E257" s="4" t="n">
        <f aca="false">IFERROR(INDEX(Positions!$D$2:$D$14531,MATCH($A257&amp;"|69",Positions!$A$2:$A$14531,0)),"-")</f>
        <v>68</v>
      </c>
      <c r="F257" s="4" t="str">
        <f aca="false">IFERROR(INDEX(Positions!$E$2:$E$14531,MATCH($A257&amp;"|4",Positions!$A$2:$A$14531,0)),"-")</f>
        <v>G</v>
      </c>
      <c r="G257" s="4" t="str">
        <f aca="false">IFERROR(INDEX(Positions!$E$2:$E$14531,MATCH($A257&amp;"|69",Positions!$A$2:$A$14531,0)),"-")</f>
        <v>C</v>
      </c>
      <c r="H257" s="3" t="str">
        <f aca="false">F257&amp;"-"&amp;G257</f>
        <v>G-C</v>
      </c>
      <c r="I257" s="4" t="n">
        <f aca="false">(F257="G")+(G257="G")</f>
        <v>1</v>
      </c>
      <c r="J257" s="4" t="n">
        <f aca="false">(F257="C")+(G257="C")</f>
        <v>1</v>
      </c>
      <c r="K257" s="3" t="n">
        <f aca="false">I257+J257</f>
        <v>2</v>
      </c>
    </row>
    <row r="258" customFormat="false" ht="15" hidden="false" customHeight="false" outlineLevel="0" collapsed="false">
      <c r="A258" s="4" t="s">
        <v>46</v>
      </c>
      <c r="B258" s="4" t="s">
        <v>768</v>
      </c>
      <c r="C258" s="4" t="s">
        <v>542</v>
      </c>
      <c r="D258" s="4" t="n">
        <f aca="false">IFERROR(INDEX(Positions!$D$2:$D$14531,MATCH($A258&amp;"|5",Positions!$A$2:$A$14531,0)),"-")</f>
        <v>5</v>
      </c>
      <c r="E258" s="4" t="n">
        <f aca="false">IFERROR(INDEX(Positions!$D$2:$D$14531,MATCH($A258&amp;"|68",Positions!$A$2:$A$14531,0)),"-")</f>
        <v>67</v>
      </c>
      <c r="F258" s="4" t="str">
        <f aca="false">IFERROR(INDEX(Positions!$E$2:$E$14531,MATCH($A258&amp;"|5",Positions!$A$2:$A$14531,0)),"-")</f>
        <v>C</v>
      </c>
      <c r="G258" s="4" t="str">
        <f aca="false">IFERROR(INDEX(Positions!$E$2:$E$14531,MATCH($A258&amp;"|68",Positions!$A$2:$A$14531,0)),"-")</f>
        <v>G</v>
      </c>
      <c r="H258" s="3" t="str">
        <f aca="false">F258&amp;"-"&amp;G258</f>
        <v>C-G</v>
      </c>
      <c r="I258" s="4" t="n">
        <f aca="false">(F258="G")+(G258="G")</f>
        <v>1</v>
      </c>
      <c r="J258" s="4" t="n">
        <f aca="false">(F258="C")+(G258="C")</f>
        <v>1</v>
      </c>
      <c r="K258" s="3" t="n">
        <f aca="false">I258+J258</f>
        <v>2</v>
      </c>
    </row>
    <row r="259" customFormat="false" ht="15" hidden="false" customHeight="false" outlineLevel="0" collapsed="false">
      <c r="A259" s="4" t="s">
        <v>46</v>
      </c>
      <c r="B259" s="4" t="s">
        <v>768</v>
      </c>
      <c r="C259" s="4" t="s">
        <v>561</v>
      </c>
      <c r="D259" s="4" t="n">
        <f aca="false">IFERROR(INDEX(Positions!$D$2:$D$14531,MATCH($A259&amp;"|6",Positions!$A$2:$A$14531,0)),"-")</f>
        <v>6</v>
      </c>
      <c r="E259" s="4" t="n">
        <f aca="false">IFERROR(INDEX(Positions!$D$2:$D$14531,MATCH($A259&amp;"|67",Positions!$A$2:$A$14531,0)),"-")</f>
        <v>66</v>
      </c>
      <c r="F259" s="4" t="str">
        <f aca="false">IFERROR(INDEX(Positions!$E$2:$E$14531,MATCH($A259&amp;"|6",Positions!$A$2:$A$14531,0)),"-")</f>
        <v>C</v>
      </c>
      <c r="G259" s="4" t="str">
        <f aca="false">IFERROR(INDEX(Positions!$E$2:$E$14531,MATCH($A259&amp;"|67",Positions!$A$2:$A$14531,0)),"-")</f>
        <v>G</v>
      </c>
      <c r="H259" s="3" t="str">
        <f aca="false">F259&amp;"-"&amp;G259</f>
        <v>C-G</v>
      </c>
      <c r="I259" s="4" t="n">
        <f aca="false">(F259="G")+(G259="G")</f>
        <v>1</v>
      </c>
      <c r="J259" s="4" t="n">
        <f aca="false">(F259="C")+(G259="C")</f>
        <v>1</v>
      </c>
      <c r="K259" s="3" t="n">
        <f aca="false">I259+J259</f>
        <v>2</v>
      </c>
    </row>
    <row r="260" customFormat="false" ht="15" hidden="false" customHeight="false" outlineLevel="0" collapsed="false">
      <c r="A260" s="4" t="s">
        <v>46</v>
      </c>
      <c r="B260" s="4" t="s">
        <v>768</v>
      </c>
      <c r="C260" s="4" t="s">
        <v>886</v>
      </c>
      <c r="D260" s="4" t="n">
        <f aca="false">IFERROR(INDEX(Positions!$D$2:$D$14531,MATCH($A260&amp;"|7",Positions!$A$2:$A$14531,0)),"-")</f>
        <v>7</v>
      </c>
      <c r="E260" s="4" t="n">
        <f aca="false">IFERROR(INDEX(Positions!$D$2:$D$14531,MATCH($A260&amp;"|66",Positions!$A$2:$A$14531,0)),"-")</f>
        <v>65</v>
      </c>
      <c r="F260" s="4" t="str">
        <f aca="false">IFERROR(INDEX(Positions!$E$2:$E$14531,MATCH($A260&amp;"|7",Positions!$A$2:$A$14531,0)),"-")</f>
        <v>G</v>
      </c>
      <c r="G260" s="4" t="str">
        <f aca="false">IFERROR(INDEX(Positions!$E$2:$E$14531,MATCH($A260&amp;"|66",Positions!$A$2:$A$14531,0)),"-")</f>
        <v>C</v>
      </c>
      <c r="H260" s="3" t="str">
        <f aca="false">F260&amp;"-"&amp;G260</f>
        <v>G-C</v>
      </c>
      <c r="I260" s="4" t="n">
        <f aca="false">(F260="G")+(G260="G")</f>
        <v>1</v>
      </c>
      <c r="J260" s="4" t="n">
        <f aca="false">(F260="C")+(G260="C")</f>
        <v>1</v>
      </c>
      <c r="K260" s="3" t="n">
        <f aca="false">I260+J260</f>
        <v>2</v>
      </c>
    </row>
    <row r="261" customFormat="false" ht="15" hidden="false" customHeight="false" outlineLevel="0" collapsed="false">
      <c r="A261" s="4" t="s">
        <v>46</v>
      </c>
      <c r="B261" s="4" t="s">
        <v>783</v>
      </c>
      <c r="C261" s="4" t="s">
        <v>887</v>
      </c>
      <c r="D261" s="4" t="n">
        <f aca="false">IFERROR(INDEX(Positions!$D$2:$D$14531,MATCH($A261&amp;"|10",Positions!$A$2:$A$14531,0)),"-")</f>
        <v>10</v>
      </c>
      <c r="E261" s="4" t="n">
        <f aca="false">IFERROR(INDEX(Positions!$D$2:$D$14531,MATCH($A261&amp;"|25",Positions!$A$2:$A$14531,0)),"-")</f>
        <v>24</v>
      </c>
      <c r="F261" s="4" t="str">
        <f aca="false">IFERROR(INDEX(Positions!$E$2:$E$14531,MATCH($A261&amp;"|10",Positions!$A$2:$A$14531,0)),"-")</f>
        <v>G</v>
      </c>
      <c r="G261" s="4" t="str">
        <f aca="false">IFERROR(INDEX(Positions!$E$2:$E$14531,MATCH($A261&amp;"|25",Positions!$A$2:$A$14531,0)),"-")</f>
        <v>C</v>
      </c>
      <c r="H261" s="3" t="str">
        <f aca="false">F261&amp;"-"&amp;G261</f>
        <v>G-C</v>
      </c>
      <c r="I261" s="4" t="n">
        <f aca="false">(F261="G")+(G261="G")</f>
        <v>1</v>
      </c>
      <c r="J261" s="4" t="n">
        <f aca="false">(F261="C")+(G261="C")</f>
        <v>1</v>
      </c>
      <c r="K261" s="3" t="n">
        <f aca="false">I261+J261</f>
        <v>2</v>
      </c>
    </row>
    <row r="262" customFormat="false" ht="15" hidden="false" customHeight="false" outlineLevel="0" collapsed="false">
      <c r="A262" s="4" t="s">
        <v>46</v>
      </c>
      <c r="B262" s="4" t="s">
        <v>783</v>
      </c>
      <c r="C262" s="4" t="s">
        <v>888</v>
      </c>
      <c r="D262" s="4" t="n">
        <f aca="false">IFERROR(INDEX(Positions!$D$2:$D$14531,MATCH($A262&amp;"|11",Positions!$A$2:$A$14531,0)),"-")</f>
        <v>11</v>
      </c>
      <c r="E262" s="4" t="n">
        <f aca="false">IFERROR(INDEX(Positions!$D$2:$D$14531,MATCH($A262&amp;"|24",Positions!$A$2:$A$14531,0)),"-")</f>
        <v>23</v>
      </c>
      <c r="F262" s="4" t="str">
        <f aca="false">IFERROR(INDEX(Positions!$E$2:$E$14531,MATCH($A262&amp;"|11",Positions!$A$2:$A$14531,0)),"-")</f>
        <v>C</v>
      </c>
      <c r="G262" s="4" t="str">
        <f aca="false">IFERROR(INDEX(Positions!$E$2:$E$14531,MATCH($A262&amp;"|24",Positions!$A$2:$A$14531,0)),"-")</f>
        <v>G</v>
      </c>
      <c r="H262" s="3" t="str">
        <f aca="false">F262&amp;"-"&amp;G262</f>
        <v>C-G</v>
      </c>
      <c r="I262" s="4" t="n">
        <f aca="false">(F262="G")+(G262="G")</f>
        <v>1</v>
      </c>
      <c r="J262" s="4" t="n">
        <f aca="false">(F262="C")+(G262="C")</f>
        <v>1</v>
      </c>
      <c r="K262" s="3" t="n">
        <f aca="false">I262+J262</f>
        <v>2</v>
      </c>
    </row>
    <row r="263" customFormat="false" ht="15" hidden="false" customHeight="false" outlineLevel="0" collapsed="false">
      <c r="A263" s="4" t="s">
        <v>46</v>
      </c>
      <c r="B263" s="4" t="s">
        <v>783</v>
      </c>
      <c r="C263" s="4" t="s">
        <v>479</v>
      </c>
      <c r="D263" s="4" t="n">
        <f aca="false">IFERROR(INDEX(Positions!$D$2:$D$14531,MATCH($A263&amp;"|12",Positions!$A$2:$A$14531,0)),"-")</f>
        <v>12</v>
      </c>
      <c r="E263" s="4" t="n">
        <f aca="false">IFERROR(INDEX(Positions!$D$2:$D$14531,MATCH($A263&amp;"|23",Positions!$A$2:$A$14531,0)),"-")</f>
        <v>22</v>
      </c>
      <c r="F263" s="4" t="str">
        <f aca="false">IFERROR(INDEX(Positions!$E$2:$E$14531,MATCH($A263&amp;"|12",Positions!$A$2:$A$14531,0)),"-")</f>
        <v>U</v>
      </c>
      <c r="G263" s="4" t="str">
        <f aca="false">IFERROR(INDEX(Positions!$E$2:$E$14531,MATCH($A263&amp;"|23",Positions!$A$2:$A$14531,0)),"-")</f>
        <v>A</v>
      </c>
      <c r="H263" s="3" t="str">
        <f aca="false">F263&amp;"-"&amp;G263</f>
        <v>U-A</v>
      </c>
      <c r="I263" s="4" t="n">
        <f aca="false">(F263="G")+(G263="G")</f>
        <v>0</v>
      </c>
      <c r="J263" s="4" t="n">
        <f aca="false">(F263="C")+(G263="C")</f>
        <v>0</v>
      </c>
      <c r="K263" s="3" t="n">
        <f aca="false">I263+J263</f>
        <v>0</v>
      </c>
    </row>
    <row r="264" customFormat="false" ht="15" hidden="false" customHeight="false" outlineLevel="0" collapsed="false">
      <c r="A264" s="4" t="s">
        <v>46</v>
      </c>
      <c r="B264" s="4" t="s">
        <v>783</v>
      </c>
      <c r="C264" s="4" t="s">
        <v>267</v>
      </c>
      <c r="D264" s="4" t="n">
        <f aca="false">IFERROR(INDEX(Positions!$D$2:$D$14531,MATCH($A264&amp;"|13",Positions!$A$2:$A$14531,0)),"-")</f>
        <v>13</v>
      </c>
      <c r="E264" s="4" t="n">
        <f aca="false">IFERROR(INDEX(Positions!$D$2:$D$14531,MATCH($A264&amp;"|22",Positions!$A$2:$A$14531,0)),"-")</f>
        <v>21</v>
      </c>
      <c r="F264" s="4" t="str">
        <f aca="false">IFERROR(INDEX(Positions!$E$2:$E$14531,MATCH($A264&amp;"|13",Positions!$A$2:$A$14531,0)),"-")</f>
        <v>C</v>
      </c>
      <c r="G264" s="4" t="str">
        <f aca="false">IFERROR(INDEX(Positions!$E$2:$E$14531,MATCH($A264&amp;"|22",Positions!$A$2:$A$14531,0)),"-")</f>
        <v>G</v>
      </c>
      <c r="H264" s="3" t="str">
        <f aca="false">F264&amp;"-"&amp;G264</f>
        <v>C-G</v>
      </c>
      <c r="I264" s="4" t="n">
        <f aca="false">(F264="G")+(G264="G")</f>
        <v>1</v>
      </c>
      <c r="J264" s="4" t="n">
        <f aca="false">(F264="C")+(G264="C")</f>
        <v>1</v>
      </c>
      <c r="K264" s="3" t="n">
        <f aca="false">I264+J264</f>
        <v>2</v>
      </c>
    </row>
    <row r="265" customFormat="false" ht="15" hidden="false" customHeight="false" outlineLevel="0" collapsed="false">
      <c r="A265" s="4" t="s">
        <v>46</v>
      </c>
      <c r="B265" s="4" t="s">
        <v>805</v>
      </c>
      <c r="C265" s="4" t="s">
        <v>673</v>
      </c>
      <c r="D265" s="4" t="n">
        <f aca="false">IFERROR(INDEX(Positions!$D$2:$D$14531,MATCH($A265&amp;"|27",Positions!$A$2:$A$14531,0)),"-")</f>
        <v>26</v>
      </c>
      <c r="E265" s="4" t="n">
        <f aca="false">IFERROR(INDEX(Positions!$D$2:$D$14531,MATCH($A265&amp;"|43",Positions!$A$2:$A$14531,0)),"-")</f>
        <v>42</v>
      </c>
      <c r="F265" s="4" t="str">
        <f aca="false">IFERROR(INDEX(Positions!$E$2:$E$14531,MATCH($A265&amp;"|27",Positions!$A$2:$A$14531,0)),"-")</f>
        <v>C</v>
      </c>
      <c r="G265" s="4" t="str">
        <f aca="false">IFERROR(INDEX(Positions!$E$2:$E$14531,MATCH($A265&amp;"|43",Positions!$A$2:$A$14531,0)),"-")</f>
        <v>G</v>
      </c>
      <c r="H265" s="3" t="str">
        <f aca="false">F265&amp;"-"&amp;G265</f>
        <v>C-G</v>
      </c>
      <c r="I265" s="4" t="n">
        <f aca="false">(F265="G")+(G265="G")</f>
        <v>1</v>
      </c>
      <c r="J265" s="4" t="n">
        <f aca="false">(F265="C")+(G265="C")</f>
        <v>1</v>
      </c>
      <c r="K265" s="3" t="n">
        <f aca="false">I265+J265</f>
        <v>2</v>
      </c>
    </row>
    <row r="266" customFormat="false" ht="15" hidden="false" customHeight="false" outlineLevel="0" collapsed="false">
      <c r="A266" s="4" t="s">
        <v>46</v>
      </c>
      <c r="B266" s="4" t="s">
        <v>805</v>
      </c>
      <c r="C266" s="4" t="s">
        <v>889</v>
      </c>
      <c r="D266" s="4" t="n">
        <f aca="false">IFERROR(INDEX(Positions!$D$2:$D$14531,MATCH($A266&amp;"|28",Positions!$A$2:$A$14531,0)),"-")</f>
        <v>27</v>
      </c>
      <c r="E266" s="4" t="n">
        <f aca="false">IFERROR(INDEX(Positions!$D$2:$D$14531,MATCH($A266&amp;"|42",Positions!$A$2:$A$14531,0)),"-")</f>
        <v>41</v>
      </c>
      <c r="F266" s="4" t="str">
        <f aca="false">IFERROR(INDEX(Positions!$E$2:$E$14531,MATCH($A266&amp;"|28",Positions!$A$2:$A$14531,0)),"-")</f>
        <v>C</v>
      </c>
      <c r="G266" s="4" t="str">
        <f aca="false">IFERROR(INDEX(Positions!$E$2:$E$14531,MATCH($A266&amp;"|42",Positions!$A$2:$A$14531,0)),"-")</f>
        <v>G</v>
      </c>
      <c r="H266" s="3" t="str">
        <f aca="false">F266&amp;"-"&amp;G266</f>
        <v>C-G</v>
      </c>
      <c r="I266" s="4" t="n">
        <f aca="false">(F266="G")+(G266="G")</f>
        <v>1</v>
      </c>
      <c r="J266" s="4" t="n">
        <f aca="false">(F266="C")+(G266="C")</f>
        <v>1</v>
      </c>
      <c r="K266" s="3" t="n">
        <f aca="false">I266+J266</f>
        <v>2</v>
      </c>
    </row>
    <row r="267" customFormat="false" ht="15" hidden="false" customHeight="false" outlineLevel="0" collapsed="false">
      <c r="A267" s="4" t="s">
        <v>46</v>
      </c>
      <c r="B267" s="4" t="s">
        <v>805</v>
      </c>
      <c r="C267" s="4" t="s">
        <v>890</v>
      </c>
      <c r="D267" s="4" t="n">
        <f aca="false">IFERROR(INDEX(Positions!$D$2:$D$14531,MATCH($A267&amp;"|29",Positions!$A$2:$A$14531,0)),"-")</f>
        <v>28</v>
      </c>
      <c r="E267" s="4" t="n">
        <f aca="false">IFERROR(INDEX(Positions!$D$2:$D$14531,MATCH($A267&amp;"|41",Positions!$A$2:$A$14531,0)),"-")</f>
        <v>40</v>
      </c>
      <c r="F267" s="4" t="str">
        <f aca="false">IFERROR(INDEX(Positions!$E$2:$E$14531,MATCH($A267&amp;"|29",Positions!$A$2:$A$14531,0)),"-")</f>
        <v>G</v>
      </c>
      <c r="G267" s="4" t="str">
        <f aca="false">IFERROR(INDEX(Positions!$E$2:$E$14531,MATCH($A267&amp;"|41",Positions!$A$2:$A$14531,0)),"-")</f>
        <v>C</v>
      </c>
      <c r="H267" s="3" t="str">
        <f aca="false">F267&amp;"-"&amp;G267</f>
        <v>G-C</v>
      </c>
      <c r="I267" s="4" t="n">
        <f aca="false">(F267="G")+(G267="G")</f>
        <v>1</v>
      </c>
      <c r="J267" s="4" t="n">
        <f aca="false">(F267="C")+(G267="C")</f>
        <v>1</v>
      </c>
      <c r="K267" s="3" t="n">
        <f aca="false">I267+J267</f>
        <v>2</v>
      </c>
    </row>
    <row r="268" customFormat="false" ht="15" hidden="false" customHeight="false" outlineLevel="0" collapsed="false">
      <c r="A268" s="4" t="s">
        <v>46</v>
      </c>
      <c r="B268" s="4" t="s">
        <v>805</v>
      </c>
      <c r="C268" s="4" t="s">
        <v>694</v>
      </c>
      <c r="D268" s="4" t="n">
        <f aca="false">IFERROR(INDEX(Positions!$D$2:$D$14531,MATCH($A268&amp;"|30",Positions!$A$2:$A$14531,0)),"-")</f>
        <v>29</v>
      </c>
      <c r="E268" s="4" t="n">
        <f aca="false">IFERROR(INDEX(Positions!$D$2:$D$14531,MATCH($A268&amp;"|40",Positions!$A$2:$A$14531,0)),"-")</f>
        <v>39</v>
      </c>
      <c r="F268" s="4" t="str">
        <f aca="false">IFERROR(INDEX(Positions!$E$2:$E$14531,MATCH($A268&amp;"|30",Positions!$A$2:$A$14531,0)),"-")</f>
        <v>G</v>
      </c>
      <c r="G268" s="4" t="str">
        <f aca="false">IFERROR(INDEX(Positions!$E$2:$E$14531,MATCH($A268&amp;"|40",Positions!$A$2:$A$14531,0)),"-")</f>
        <v>C</v>
      </c>
      <c r="H268" s="3" t="str">
        <f aca="false">F268&amp;"-"&amp;G268</f>
        <v>G-C</v>
      </c>
      <c r="I268" s="4" t="n">
        <f aca="false">(F268="G")+(G268="G")</f>
        <v>1</v>
      </c>
      <c r="J268" s="4" t="n">
        <f aca="false">(F268="C")+(G268="C")</f>
        <v>1</v>
      </c>
      <c r="K268" s="3" t="n">
        <f aca="false">I268+J268</f>
        <v>2</v>
      </c>
    </row>
    <row r="269" customFormat="false" ht="15" hidden="false" customHeight="false" outlineLevel="0" collapsed="false">
      <c r="A269" s="4" t="s">
        <v>46</v>
      </c>
      <c r="B269" s="4" t="s">
        <v>805</v>
      </c>
      <c r="C269" s="4" t="s">
        <v>640</v>
      </c>
      <c r="D269" s="4" t="n">
        <f aca="false">IFERROR(INDEX(Positions!$D$2:$D$14531,MATCH($A269&amp;"|31",Positions!$A$2:$A$14531,0)),"-")</f>
        <v>30</v>
      </c>
      <c r="E269" s="4" t="n">
        <f aca="false">IFERROR(INDEX(Positions!$D$2:$D$14531,MATCH($A269&amp;"|39",Positions!$A$2:$A$14531,0)),"-")</f>
        <v>38</v>
      </c>
      <c r="F269" s="4" t="str">
        <f aca="false">IFERROR(INDEX(Positions!$E$2:$E$14531,MATCH($A269&amp;"|31",Positions!$A$2:$A$14531,0)),"-")</f>
        <v>C</v>
      </c>
      <c r="G269" s="4" t="str">
        <f aca="false">IFERROR(INDEX(Positions!$E$2:$E$14531,MATCH($A269&amp;"|39",Positions!$A$2:$A$14531,0)),"-")</f>
        <v>G</v>
      </c>
      <c r="H269" s="3" t="str">
        <f aca="false">F269&amp;"-"&amp;G269</f>
        <v>C-G</v>
      </c>
      <c r="I269" s="4" t="n">
        <f aca="false">(F269="G")+(G269="G")</f>
        <v>1</v>
      </c>
      <c r="J269" s="4" t="n">
        <f aca="false">(F269="C")+(G269="C")</f>
        <v>1</v>
      </c>
      <c r="K269" s="3" t="n">
        <f aca="false">I269+J269</f>
        <v>2</v>
      </c>
    </row>
    <row r="270" customFormat="false" ht="15" hidden="false" customHeight="false" outlineLevel="0" collapsed="false">
      <c r="A270" s="4" t="s">
        <v>46</v>
      </c>
      <c r="B270" s="4" t="s">
        <v>830</v>
      </c>
      <c r="C270" s="4" t="s">
        <v>367</v>
      </c>
      <c r="D270" s="4" t="n">
        <f aca="false">IFERROR(INDEX(Positions!$D$2:$D$14531,MATCH($A270&amp;"|49",Positions!$A$2:$A$14531,0)),"-")</f>
        <v>48</v>
      </c>
      <c r="E270" s="4" t="n">
        <f aca="false">IFERROR(INDEX(Positions!$D$2:$D$14531,MATCH($A270&amp;"|65",Positions!$A$2:$A$14531,0)),"-")</f>
        <v>64</v>
      </c>
      <c r="F270" s="4" t="str">
        <f aca="false">IFERROR(INDEX(Positions!$E$2:$E$14531,MATCH($A270&amp;"|49",Positions!$A$2:$A$14531,0)),"-")</f>
        <v>G</v>
      </c>
      <c r="G270" s="4" t="str">
        <f aca="false">IFERROR(INDEX(Positions!$E$2:$E$14531,MATCH($A270&amp;"|65",Positions!$A$2:$A$14531,0)),"-")</f>
        <v>C</v>
      </c>
      <c r="H270" s="3" t="str">
        <f aca="false">F270&amp;"-"&amp;G270</f>
        <v>G-C</v>
      </c>
      <c r="I270" s="4" t="n">
        <f aca="false">(F270="G")+(G270="G")</f>
        <v>1</v>
      </c>
      <c r="J270" s="4" t="n">
        <f aca="false">(F270="C")+(G270="C")</f>
        <v>1</v>
      </c>
      <c r="K270" s="3" t="n">
        <f aca="false">I270+J270</f>
        <v>2</v>
      </c>
    </row>
    <row r="271" customFormat="false" ht="15" hidden="false" customHeight="false" outlineLevel="0" collapsed="false">
      <c r="A271" s="4" t="s">
        <v>46</v>
      </c>
      <c r="B271" s="4" t="s">
        <v>830</v>
      </c>
      <c r="C271" s="4" t="s">
        <v>891</v>
      </c>
      <c r="D271" s="4" t="n">
        <f aca="false">IFERROR(INDEX(Positions!$D$2:$D$14531,MATCH($A271&amp;"|50",Positions!$A$2:$A$14531,0)),"-")</f>
        <v>49</v>
      </c>
      <c r="E271" s="4" t="n">
        <f aca="false">IFERROR(INDEX(Positions!$D$2:$D$14531,MATCH($A271&amp;"|64",Positions!$A$2:$A$14531,0)),"-")</f>
        <v>63</v>
      </c>
      <c r="F271" s="4" t="str">
        <f aca="false">IFERROR(INDEX(Positions!$E$2:$E$14531,MATCH($A271&amp;"|50",Positions!$A$2:$A$14531,0)),"-")</f>
        <v>C</v>
      </c>
      <c r="G271" s="4" t="str">
        <f aca="false">IFERROR(INDEX(Positions!$E$2:$E$14531,MATCH($A271&amp;"|64",Positions!$A$2:$A$14531,0)),"-")</f>
        <v>G</v>
      </c>
      <c r="H271" s="3" t="str">
        <f aca="false">F271&amp;"-"&amp;G271</f>
        <v>C-G</v>
      </c>
      <c r="I271" s="4" t="n">
        <f aca="false">(F271="G")+(G271="G")</f>
        <v>1</v>
      </c>
      <c r="J271" s="4" t="n">
        <f aca="false">(F271="C")+(G271="C")</f>
        <v>1</v>
      </c>
      <c r="K271" s="3" t="n">
        <f aca="false">I271+J271</f>
        <v>2</v>
      </c>
    </row>
    <row r="272" customFormat="false" ht="15" hidden="false" customHeight="false" outlineLevel="0" collapsed="false">
      <c r="A272" s="4" t="s">
        <v>46</v>
      </c>
      <c r="B272" s="4" t="s">
        <v>830</v>
      </c>
      <c r="C272" s="4" t="s">
        <v>689</v>
      </c>
      <c r="D272" s="4" t="n">
        <f aca="false">IFERROR(INDEX(Positions!$D$2:$D$14531,MATCH($A272&amp;"|51",Positions!$A$2:$A$14531,0)),"-")</f>
        <v>50</v>
      </c>
      <c r="E272" s="4" t="n">
        <f aca="false">IFERROR(INDEX(Positions!$D$2:$D$14531,MATCH($A272&amp;"|63",Positions!$A$2:$A$14531,0)),"-")</f>
        <v>62</v>
      </c>
      <c r="F272" s="4" t="str">
        <f aca="false">IFERROR(INDEX(Positions!$E$2:$E$14531,MATCH($A272&amp;"|51",Positions!$A$2:$A$14531,0)),"-")</f>
        <v>G</v>
      </c>
      <c r="G272" s="4" t="str">
        <f aca="false">IFERROR(INDEX(Positions!$E$2:$E$14531,MATCH($A272&amp;"|63",Positions!$A$2:$A$14531,0)),"-")</f>
        <v>C</v>
      </c>
      <c r="H272" s="3" t="str">
        <f aca="false">F272&amp;"-"&amp;G272</f>
        <v>G-C</v>
      </c>
      <c r="I272" s="4" t="n">
        <f aca="false">(F272="G")+(G272="G")</f>
        <v>1</v>
      </c>
      <c r="J272" s="4" t="n">
        <f aca="false">(F272="C")+(G272="C")</f>
        <v>1</v>
      </c>
      <c r="K272" s="3" t="n">
        <f aca="false">I272+J272</f>
        <v>2</v>
      </c>
    </row>
    <row r="273" customFormat="false" ht="15" hidden="false" customHeight="false" outlineLevel="0" collapsed="false">
      <c r="A273" s="4" t="s">
        <v>46</v>
      </c>
      <c r="B273" s="4" t="s">
        <v>830</v>
      </c>
      <c r="C273" s="4" t="s">
        <v>703</v>
      </c>
      <c r="D273" s="4" t="n">
        <f aca="false">IFERROR(INDEX(Positions!$D$2:$D$14531,MATCH($A273&amp;"|52",Positions!$A$2:$A$14531,0)),"-")</f>
        <v>51</v>
      </c>
      <c r="E273" s="4" t="n">
        <f aca="false">IFERROR(INDEX(Positions!$D$2:$D$14531,MATCH($A273&amp;"|62",Positions!$A$2:$A$14531,0)),"-")</f>
        <v>61</v>
      </c>
      <c r="F273" s="4" t="str">
        <f aca="false">IFERROR(INDEX(Positions!$E$2:$E$14531,MATCH($A273&amp;"|52",Positions!$A$2:$A$14531,0)),"-")</f>
        <v>G</v>
      </c>
      <c r="G273" s="4" t="str">
        <f aca="false">IFERROR(INDEX(Positions!$E$2:$E$14531,MATCH($A273&amp;"|62",Positions!$A$2:$A$14531,0)),"-")</f>
        <v>C</v>
      </c>
      <c r="H273" s="3" t="str">
        <f aca="false">F273&amp;"-"&amp;G273</f>
        <v>G-C</v>
      </c>
      <c r="I273" s="4" t="n">
        <f aca="false">(F273="G")+(G273="G")</f>
        <v>1</v>
      </c>
      <c r="J273" s="4" t="n">
        <f aca="false">(F273="C")+(G273="C")</f>
        <v>1</v>
      </c>
      <c r="K273" s="3" t="n">
        <f aca="false">I273+J273</f>
        <v>2</v>
      </c>
    </row>
    <row r="274" customFormat="false" ht="15" hidden="false" customHeight="false" outlineLevel="0" collapsed="false">
      <c r="A274" s="4" t="s">
        <v>46</v>
      </c>
      <c r="B274" s="4" t="s">
        <v>830</v>
      </c>
      <c r="C274" s="4" t="s">
        <v>892</v>
      </c>
      <c r="D274" s="4" t="n">
        <f aca="false">IFERROR(INDEX(Positions!$D$2:$D$14531,MATCH($A274&amp;"|53",Positions!$A$2:$A$14531,0)),"-")</f>
        <v>52</v>
      </c>
      <c r="E274" s="4" t="n">
        <f aca="false">IFERROR(INDEX(Positions!$D$2:$D$14531,MATCH($A274&amp;"|61",Positions!$A$2:$A$14531,0)),"-")</f>
        <v>60</v>
      </c>
      <c r="F274" s="4" t="str">
        <f aca="false">IFERROR(INDEX(Positions!$E$2:$E$14531,MATCH($A274&amp;"|53",Positions!$A$2:$A$14531,0)),"-")</f>
        <v>G</v>
      </c>
      <c r="G274" s="4" t="str">
        <f aca="false">IFERROR(INDEX(Positions!$E$2:$E$14531,MATCH($A274&amp;"|61",Positions!$A$2:$A$14531,0)),"-")</f>
        <v>C</v>
      </c>
      <c r="H274" s="3" t="str">
        <f aca="false">F274&amp;"-"&amp;G274</f>
        <v>G-C</v>
      </c>
      <c r="I274" s="4" t="n">
        <f aca="false">(F274="G")+(G274="G")</f>
        <v>1</v>
      </c>
      <c r="J274" s="4" t="n">
        <f aca="false">(F274="C")+(G274="C")</f>
        <v>1</v>
      </c>
      <c r="K274" s="3" t="n">
        <f aca="false">I274+J274</f>
        <v>2</v>
      </c>
    </row>
    <row r="275" customFormat="false" ht="15" hidden="false" customHeight="false" outlineLevel="0" collapsed="false">
      <c r="A275" s="24" t="s">
        <v>46</v>
      </c>
      <c r="B275" s="24" t="s">
        <v>893</v>
      </c>
      <c r="C275" s="24" t="s">
        <v>894</v>
      </c>
      <c r="D275" s="24" t="n">
        <f aca="false">IFERROR(INDEX(Positions!$D$2:$D$14531,MATCH($A275&amp;"|8",Positions!$A$2:$A$14531,0)),"-")</f>
        <v>8</v>
      </c>
      <c r="E275" s="24" t="n">
        <f aca="false">IFERROR(INDEX(Positions!$D$2:$D$14531,MATCH($A275&amp;"|14",Positions!$A$2:$A$14531,0)),"-")</f>
        <v>14</v>
      </c>
      <c r="F275" s="24" t="str">
        <f aca="false">IFERROR(INDEX(Positions!$E$2:$E$14531,MATCH($A275&amp;"|8",Positions!$A$2:$A$14531,0)),"-")</f>
        <v>U</v>
      </c>
      <c r="G275" s="24" t="str">
        <f aca="false">IFERROR(INDEX(Positions!$E$2:$E$14531,MATCH($A275&amp;"|14",Positions!$A$2:$A$14531,0)),"-")</f>
        <v>A</v>
      </c>
      <c r="H275" s="25" t="str">
        <f aca="false">F275&amp;"-"&amp;G275</f>
        <v>U-A</v>
      </c>
      <c r="I275" s="24" t="n">
        <f aca="false">(F275="G")+(G275="G")</f>
        <v>0</v>
      </c>
      <c r="J275" s="24" t="n">
        <f aca="false">(F275="C")+(G275="C")</f>
        <v>0</v>
      </c>
      <c r="K275" s="25" t="n">
        <f aca="false">I275+J275</f>
        <v>0</v>
      </c>
    </row>
    <row r="276" customFormat="false" ht="15" hidden="false" customHeight="false" outlineLevel="0" collapsed="false">
      <c r="A276" s="24" t="s">
        <v>46</v>
      </c>
      <c r="B276" s="24" t="s">
        <v>893</v>
      </c>
      <c r="C276" s="24" t="s">
        <v>895</v>
      </c>
      <c r="D276" s="24" t="n">
        <f aca="false">IFERROR(INDEX(Positions!$D$2:$D$14531,MATCH($A276&amp;"|15",Positions!$A$2:$A$14531,0)),"-")</f>
        <v>15</v>
      </c>
      <c r="E276" s="24" t="n">
        <f aca="false">IFERROR(INDEX(Positions!$D$2:$D$14531,MATCH($A276&amp;"|48",Positions!$A$2:$A$14531,0)),"-")</f>
        <v>47</v>
      </c>
      <c r="F276" s="24" t="str">
        <f aca="false">IFERROR(INDEX(Positions!$E$2:$E$14531,MATCH($A276&amp;"|15",Positions!$A$2:$A$14531,0)),"-")</f>
        <v>G</v>
      </c>
      <c r="G276" s="24" t="str">
        <f aca="false">IFERROR(INDEX(Positions!$E$2:$E$14531,MATCH($A276&amp;"|48",Positions!$A$2:$A$14531,0)),"-")</f>
        <v>C</v>
      </c>
      <c r="H276" s="25" t="str">
        <f aca="false">F276&amp;"-"&amp;G276</f>
        <v>G-C</v>
      </c>
      <c r="I276" s="24" t="n">
        <f aca="false">(F276="G")+(G276="G")</f>
        <v>1</v>
      </c>
      <c r="J276" s="24" t="n">
        <f aca="false">(F276="C")+(G276="C")</f>
        <v>1</v>
      </c>
      <c r="K276" s="25" t="n">
        <f aca="false">I276+J276</f>
        <v>2</v>
      </c>
    </row>
    <row r="277" customFormat="false" ht="15" hidden="false" customHeight="false" outlineLevel="0" collapsed="false">
      <c r="A277" s="24" t="s">
        <v>46</v>
      </c>
      <c r="B277" s="24" t="s">
        <v>893</v>
      </c>
      <c r="C277" s="24" t="s">
        <v>896</v>
      </c>
      <c r="D277" s="24" t="n">
        <f aca="false">IFERROR(INDEX(Positions!$D$2:$D$14531,MATCH($A277&amp;"|18",Positions!$A$2:$A$14531,0)),"-")</f>
        <v>17</v>
      </c>
      <c r="E277" s="24" t="n">
        <f aca="false">IFERROR(INDEX(Positions!$D$2:$D$14531,MATCH($A277&amp;"|55",Positions!$A$2:$A$14531,0)),"-")</f>
        <v>54</v>
      </c>
      <c r="F277" s="24" t="str">
        <f aca="false">IFERROR(INDEX(Positions!$E$2:$E$14531,MATCH($A277&amp;"|18",Positions!$A$2:$A$14531,0)),"-")</f>
        <v>G</v>
      </c>
      <c r="G277" s="24" t="str">
        <f aca="false">IFERROR(INDEX(Positions!$E$2:$E$14531,MATCH($A277&amp;"|55",Positions!$A$2:$A$14531,0)),"-")</f>
        <v>U</v>
      </c>
      <c r="H277" s="25" t="str">
        <f aca="false">F277&amp;"-"&amp;G277</f>
        <v>G-U</v>
      </c>
      <c r="I277" s="24" t="n">
        <f aca="false">(F277="G")+(G277="G")</f>
        <v>1</v>
      </c>
      <c r="J277" s="24" t="n">
        <f aca="false">(F277="C")+(G277="C")</f>
        <v>0</v>
      </c>
      <c r="K277" s="25" t="n">
        <f aca="false">I277+J277</f>
        <v>1</v>
      </c>
    </row>
    <row r="278" customFormat="false" ht="15" hidden="false" customHeight="false" outlineLevel="0" collapsed="false">
      <c r="A278" s="24" t="s">
        <v>46</v>
      </c>
      <c r="B278" s="24" t="s">
        <v>893</v>
      </c>
      <c r="C278" s="24" t="s">
        <v>897</v>
      </c>
      <c r="D278" s="24" t="n">
        <f aca="false">IFERROR(INDEX(Positions!$D$2:$D$14531,MATCH($A278&amp;"|19",Positions!$A$2:$A$14531,0)),"-")</f>
        <v>18</v>
      </c>
      <c r="E278" s="24" t="n">
        <f aca="false">IFERROR(INDEX(Positions!$D$2:$D$14531,MATCH($A278&amp;"|56",Positions!$A$2:$A$14531,0)),"-")</f>
        <v>55</v>
      </c>
      <c r="F278" s="24" t="str">
        <f aca="false">IFERROR(INDEX(Positions!$E$2:$E$14531,MATCH($A278&amp;"|19",Positions!$A$2:$A$14531,0)),"-")</f>
        <v>G</v>
      </c>
      <c r="G278" s="24" t="str">
        <f aca="false">IFERROR(INDEX(Positions!$E$2:$E$14531,MATCH($A278&amp;"|56",Positions!$A$2:$A$14531,0)),"-")</f>
        <v>C</v>
      </c>
      <c r="H278" s="25" t="str">
        <f aca="false">F278&amp;"-"&amp;G278</f>
        <v>G-C</v>
      </c>
      <c r="I278" s="24" t="n">
        <f aca="false">(F278="G")+(G278="G")</f>
        <v>1</v>
      </c>
      <c r="J278" s="24" t="n">
        <f aca="false">(F278="C")+(G278="C")</f>
        <v>1</v>
      </c>
      <c r="K278" s="25" t="n">
        <f aca="false">I278+J278</f>
        <v>2</v>
      </c>
    </row>
    <row r="279" customFormat="false" ht="15" hidden="false" customHeight="false" outlineLevel="0" collapsed="false">
      <c r="A279" s="24" t="s">
        <v>46</v>
      </c>
      <c r="B279" s="24" t="s">
        <v>893</v>
      </c>
      <c r="C279" s="24" t="s">
        <v>898</v>
      </c>
      <c r="D279" s="24" t="n">
        <f aca="false">IFERROR(INDEX(Positions!$D$2:$D$14531,MATCH($A279&amp;"|26",Positions!$A$2:$A$14531,0)),"-")</f>
        <v>25</v>
      </c>
      <c r="E279" s="24" t="n">
        <f aca="false">IFERROR(INDEX(Positions!$D$2:$D$14531,MATCH($A279&amp;"|44",Positions!$A$2:$A$14531,0)),"-")</f>
        <v>43</v>
      </c>
      <c r="F279" s="24" t="str">
        <f aca="false">IFERROR(INDEX(Positions!$E$2:$E$14531,MATCH($A279&amp;"|26",Positions!$A$2:$A$14531,0)),"-")</f>
        <v>G</v>
      </c>
      <c r="G279" s="24" t="str">
        <f aca="false">IFERROR(INDEX(Positions!$E$2:$E$14531,MATCH($A279&amp;"|44",Positions!$A$2:$A$14531,0)),"-")</f>
        <v>U</v>
      </c>
      <c r="H279" s="25" t="str">
        <f aca="false">F279&amp;"-"&amp;G279</f>
        <v>G-U</v>
      </c>
      <c r="I279" s="24" t="n">
        <f aca="false">(F279="G")+(G279="G")</f>
        <v>1</v>
      </c>
      <c r="J279" s="24" t="n">
        <f aca="false">(F279="C")+(G279="C")</f>
        <v>0</v>
      </c>
      <c r="K279" s="25" t="n">
        <f aca="false">I279+J279</f>
        <v>1</v>
      </c>
    </row>
    <row r="280" customFormat="false" ht="15" hidden="false" customHeight="false" outlineLevel="0" collapsed="false">
      <c r="A280" s="24" t="s">
        <v>46</v>
      </c>
      <c r="B280" s="24" t="s">
        <v>893</v>
      </c>
      <c r="C280" s="24" t="s">
        <v>899</v>
      </c>
      <c r="D280" s="24" t="n">
        <f aca="false">IFERROR(INDEX(Positions!$D$2:$D$14531,MATCH($A280&amp;"|32",Positions!$A$2:$A$14531,0)),"-")</f>
        <v>31</v>
      </c>
      <c r="E280" s="24" t="n">
        <f aca="false">IFERROR(INDEX(Positions!$D$2:$D$14531,MATCH($A280&amp;"|38",Positions!$A$2:$A$14531,0)),"-")</f>
        <v>37</v>
      </c>
      <c r="F280" s="24" t="str">
        <f aca="false">IFERROR(INDEX(Positions!$E$2:$E$14531,MATCH($A280&amp;"|32",Positions!$A$2:$A$14531,0)),"-")</f>
        <v>C</v>
      </c>
      <c r="G280" s="24" t="str">
        <f aca="false">IFERROR(INDEX(Positions!$E$2:$E$14531,MATCH($A280&amp;"|38",Positions!$A$2:$A$14531,0)),"-")</f>
        <v>A</v>
      </c>
      <c r="H280" s="25" t="str">
        <f aca="false">F280&amp;"-"&amp;G280</f>
        <v>C-A</v>
      </c>
      <c r="I280" s="24" t="n">
        <f aca="false">(F280="G")+(G280="G")</f>
        <v>0</v>
      </c>
      <c r="J280" s="24" t="n">
        <f aca="false">(F280="C")+(G280="C")</f>
        <v>1</v>
      </c>
      <c r="K280" s="25" t="n">
        <f aca="false">I280+J280</f>
        <v>1</v>
      </c>
    </row>
    <row r="281" customFormat="false" ht="15" hidden="false" customHeight="false" outlineLevel="0" collapsed="false">
      <c r="A281" s="24" t="s">
        <v>46</v>
      </c>
      <c r="B281" s="24" t="s">
        <v>893</v>
      </c>
      <c r="C281" s="24" t="s">
        <v>900</v>
      </c>
      <c r="D281" s="24" t="n">
        <f aca="false">IFERROR(INDEX(Positions!$D$2:$D$14531,MATCH($A281&amp;"|54",Positions!$A$2:$A$14531,0)),"-")</f>
        <v>53</v>
      </c>
      <c r="E281" s="24" t="n">
        <f aca="false">IFERROR(INDEX(Positions!$D$2:$D$14531,MATCH($A281&amp;"|58",Positions!$A$2:$A$14531,0)),"-")</f>
        <v>57</v>
      </c>
      <c r="F281" s="24" t="str">
        <f aca="false">IFERROR(INDEX(Positions!$E$2:$E$14531,MATCH($A281&amp;"|54",Positions!$A$2:$A$14531,0)),"-")</f>
        <v>U</v>
      </c>
      <c r="G281" s="24" t="str">
        <f aca="false">IFERROR(INDEX(Positions!$E$2:$E$14531,MATCH($A281&amp;"|58",Positions!$A$2:$A$14531,0)),"-")</f>
        <v>A</v>
      </c>
      <c r="H281" s="25" t="str">
        <f aca="false">F281&amp;"-"&amp;G281</f>
        <v>U-A</v>
      </c>
      <c r="I281" s="24" t="n">
        <f aca="false">(F281="G")+(G281="G")</f>
        <v>0</v>
      </c>
      <c r="J281" s="24" t="n">
        <f aca="false">(F281="C")+(G281="C")</f>
        <v>0</v>
      </c>
      <c r="K281" s="25" t="n">
        <f aca="false">I281+J281</f>
        <v>0</v>
      </c>
    </row>
    <row r="282" customFormat="false" ht="15" hidden="false" customHeight="false" outlineLevel="0" collapsed="false">
      <c r="A282" s="4" t="s">
        <v>47</v>
      </c>
      <c r="B282" s="4" t="s">
        <v>768</v>
      </c>
      <c r="C282" s="4" t="s">
        <v>882</v>
      </c>
      <c r="D282" s="4" t="n">
        <f aca="false">IFERROR(INDEX(Positions!$D$2:$D$14531,MATCH($A282&amp;"|1",Positions!$A$2:$A$14531,0)),"-")</f>
        <v>1</v>
      </c>
      <c r="E282" s="4" t="n">
        <f aca="false">IFERROR(INDEX(Positions!$D$2:$D$14531,MATCH($A282&amp;"|72",Positions!$A$2:$A$14531,0)),"-")</f>
        <v>71</v>
      </c>
      <c r="F282" s="4" t="str">
        <f aca="false">IFERROR(INDEX(Positions!$E$2:$E$14531,MATCH($A282&amp;"|1",Positions!$A$2:$A$14531,0)),"-")</f>
        <v>C</v>
      </c>
      <c r="G282" s="4" t="str">
        <f aca="false">IFERROR(INDEX(Positions!$E$2:$E$14531,MATCH($A282&amp;"|72",Positions!$A$2:$A$14531,0)),"-")</f>
        <v>G</v>
      </c>
      <c r="H282" s="3" t="str">
        <f aca="false">F282&amp;"-"&amp;G282</f>
        <v>C-G</v>
      </c>
      <c r="I282" s="4" t="n">
        <f aca="false">(F282="G")+(G282="G")</f>
        <v>1</v>
      </c>
      <c r="J282" s="4" t="n">
        <f aca="false">(F282="C")+(G282="C")</f>
        <v>1</v>
      </c>
      <c r="K282" s="3" t="n">
        <f aca="false">I282+J282</f>
        <v>2</v>
      </c>
    </row>
    <row r="283" customFormat="false" ht="15" hidden="false" customHeight="false" outlineLevel="0" collapsed="false">
      <c r="A283" s="4" t="s">
        <v>47</v>
      </c>
      <c r="B283" s="4" t="s">
        <v>768</v>
      </c>
      <c r="C283" s="4" t="s">
        <v>883</v>
      </c>
      <c r="D283" s="4" t="n">
        <f aca="false">IFERROR(INDEX(Positions!$D$2:$D$14531,MATCH($A283&amp;"|2",Positions!$A$2:$A$14531,0)),"-")</f>
        <v>2</v>
      </c>
      <c r="E283" s="4" t="n">
        <f aca="false">IFERROR(INDEX(Positions!$D$2:$D$14531,MATCH($A283&amp;"|71",Positions!$A$2:$A$14531,0)),"-")</f>
        <v>70</v>
      </c>
      <c r="F283" s="4" t="str">
        <f aca="false">IFERROR(INDEX(Positions!$E$2:$E$14531,MATCH($A283&amp;"|2",Positions!$A$2:$A$14531,0)),"-")</f>
        <v>C</v>
      </c>
      <c r="G283" s="4" t="str">
        <f aca="false">IFERROR(INDEX(Positions!$E$2:$E$14531,MATCH($A283&amp;"|71",Positions!$A$2:$A$14531,0)),"-")</f>
        <v>G</v>
      </c>
      <c r="H283" s="3" t="str">
        <f aca="false">F283&amp;"-"&amp;G283</f>
        <v>C-G</v>
      </c>
      <c r="I283" s="4" t="n">
        <f aca="false">(F283="G")+(G283="G")</f>
        <v>1</v>
      </c>
      <c r="J283" s="4" t="n">
        <f aca="false">(F283="C")+(G283="C")</f>
        <v>1</v>
      </c>
      <c r="K283" s="3" t="n">
        <f aca="false">I283+J283</f>
        <v>2</v>
      </c>
    </row>
    <row r="284" customFormat="false" ht="15" hidden="false" customHeight="false" outlineLevel="0" collapsed="false">
      <c r="A284" s="4" t="s">
        <v>47</v>
      </c>
      <c r="B284" s="4" t="s">
        <v>768</v>
      </c>
      <c r="C284" s="4" t="s">
        <v>884</v>
      </c>
      <c r="D284" s="4" t="n">
        <f aca="false">IFERROR(INDEX(Positions!$D$2:$D$14531,MATCH($A284&amp;"|3",Positions!$A$2:$A$14531,0)),"-")</f>
        <v>3</v>
      </c>
      <c r="E284" s="4" t="n">
        <f aca="false">IFERROR(INDEX(Positions!$D$2:$D$14531,MATCH($A284&amp;"|70",Positions!$A$2:$A$14531,0)),"-")</f>
        <v>69</v>
      </c>
      <c r="F284" s="4" t="str">
        <f aca="false">IFERROR(INDEX(Positions!$E$2:$E$14531,MATCH($A284&amp;"|3",Positions!$A$2:$A$14531,0)),"-")</f>
        <v>C</v>
      </c>
      <c r="G284" s="4" t="str">
        <f aca="false">IFERROR(INDEX(Positions!$E$2:$E$14531,MATCH($A284&amp;"|70",Positions!$A$2:$A$14531,0)),"-")</f>
        <v>G</v>
      </c>
      <c r="H284" s="3" t="str">
        <f aca="false">F284&amp;"-"&amp;G284</f>
        <v>C-G</v>
      </c>
      <c r="I284" s="4" t="n">
        <f aca="false">(F284="G")+(G284="G")</f>
        <v>1</v>
      </c>
      <c r="J284" s="4" t="n">
        <f aca="false">(F284="C")+(G284="C")</f>
        <v>1</v>
      </c>
      <c r="K284" s="3" t="n">
        <f aca="false">I284+J284</f>
        <v>2</v>
      </c>
    </row>
    <row r="285" customFormat="false" ht="15" hidden="false" customHeight="false" outlineLevel="0" collapsed="false">
      <c r="A285" s="4" t="s">
        <v>47</v>
      </c>
      <c r="B285" s="4" t="s">
        <v>768</v>
      </c>
      <c r="C285" s="4" t="s">
        <v>885</v>
      </c>
      <c r="D285" s="4" t="n">
        <f aca="false">IFERROR(INDEX(Positions!$D$2:$D$14531,MATCH($A285&amp;"|4",Positions!$A$2:$A$14531,0)),"-")</f>
        <v>4</v>
      </c>
      <c r="E285" s="4" t="n">
        <f aca="false">IFERROR(INDEX(Positions!$D$2:$D$14531,MATCH($A285&amp;"|69",Positions!$A$2:$A$14531,0)),"-")</f>
        <v>68</v>
      </c>
      <c r="F285" s="4" t="str">
        <f aca="false">IFERROR(INDEX(Positions!$E$2:$E$14531,MATCH($A285&amp;"|4",Positions!$A$2:$A$14531,0)),"-")</f>
        <v>G</v>
      </c>
      <c r="G285" s="4" t="str">
        <f aca="false">IFERROR(INDEX(Positions!$E$2:$E$14531,MATCH($A285&amp;"|69",Positions!$A$2:$A$14531,0)),"-")</f>
        <v>C</v>
      </c>
      <c r="H285" s="3" t="str">
        <f aca="false">F285&amp;"-"&amp;G285</f>
        <v>G-C</v>
      </c>
      <c r="I285" s="4" t="n">
        <f aca="false">(F285="G")+(G285="G")</f>
        <v>1</v>
      </c>
      <c r="J285" s="4" t="n">
        <f aca="false">(F285="C")+(G285="C")</f>
        <v>1</v>
      </c>
      <c r="K285" s="3" t="n">
        <f aca="false">I285+J285</f>
        <v>2</v>
      </c>
    </row>
    <row r="286" customFormat="false" ht="15" hidden="false" customHeight="false" outlineLevel="0" collapsed="false">
      <c r="A286" s="4" t="s">
        <v>47</v>
      </c>
      <c r="B286" s="4" t="s">
        <v>768</v>
      </c>
      <c r="C286" s="4" t="s">
        <v>542</v>
      </c>
      <c r="D286" s="4" t="n">
        <f aca="false">IFERROR(INDEX(Positions!$D$2:$D$14531,MATCH($A286&amp;"|5",Positions!$A$2:$A$14531,0)),"-")</f>
        <v>5</v>
      </c>
      <c r="E286" s="4" t="n">
        <f aca="false">IFERROR(INDEX(Positions!$D$2:$D$14531,MATCH($A286&amp;"|68",Positions!$A$2:$A$14531,0)),"-")</f>
        <v>67</v>
      </c>
      <c r="F286" s="4" t="str">
        <f aca="false">IFERROR(INDEX(Positions!$E$2:$E$14531,MATCH($A286&amp;"|5",Positions!$A$2:$A$14531,0)),"-")</f>
        <v>C</v>
      </c>
      <c r="G286" s="4" t="str">
        <f aca="false">IFERROR(INDEX(Positions!$E$2:$E$14531,MATCH($A286&amp;"|68",Positions!$A$2:$A$14531,0)),"-")</f>
        <v>G</v>
      </c>
      <c r="H286" s="3" t="str">
        <f aca="false">F286&amp;"-"&amp;G286</f>
        <v>C-G</v>
      </c>
      <c r="I286" s="4" t="n">
        <f aca="false">(F286="G")+(G286="G")</f>
        <v>1</v>
      </c>
      <c r="J286" s="4" t="n">
        <f aca="false">(F286="C")+(G286="C")</f>
        <v>1</v>
      </c>
      <c r="K286" s="3" t="n">
        <f aca="false">I286+J286</f>
        <v>2</v>
      </c>
    </row>
    <row r="287" customFormat="false" ht="15" hidden="false" customHeight="false" outlineLevel="0" collapsed="false">
      <c r="A287" s="4" t="s">
        <v>47</v>
      </c>
      <c r="B287" s="4" t="s">
        <v>768</v>
      </c>
      <c r="C287" s="4" t="s">
        <v>561</v>
      </c>
      <c r="D287" s="4" t="n">
        <f aca="false">IFERROR(INDEX(Positions!$D$2:$D$14531,MATCH($A287&amp;"|6",Positions!$A$2:$A$14531,0)),"-")</f>
        <v>6</v>
      </c>
      <c r="E287" s="4" t="n">
        <f aca="false">IFERROR(INDEX(Positions!$D$2:$D$14531,MATCH($A287&amp;"|67",Positions!$A$2:$A$14531,0)),"-")</f>
        <v>66</v>
      </c>
      <c r="F287" s="4" t="str">
        <f aca="false">IFERROR(INDEX(Positions!$E$2:$E$14531,MATCH($A287&amp;"|6",Positions!$A$2:$A$14531,0)),"-")</f>
        <v>C</v>
      </c>
      <c r="G287" s="4" t="str">
        <f aca="false">IFERROR(INDEX(Positions!$E$2:$E$14531,MATCH($A287&amp;"|67",Positions!$A$2:$A$14531,0)),"-")</f>
        <v>G</v>
      </c>
      <c r="H287" s="3" t="str">
        <f aca="false">F287&amp;"-"&amp;G287</f>
        <v>C-G</v>
      </c>
      <c r="I287" s="4" t="n">
        <f aca="false">(F287="G")+(G287="G")</f>
        <v>1</v>
      </c>
      <c r="J287" s="4" t="n">
        <f aca="false">(F287="C")+(G287="C")</f>
        <v>1</v>
      </c>
      <c r="K287" s="3" t="n">
        <f aca="false">I287+J287</f>
        <v>2</v>
      </c>
    </row>
    <row r="288" customFormat="false" ht="15" hidden="false" customHeight="false" outlineLevel="0" collapsed="false">
      <c r="A288" s="4" t="s">
        <v>47</v>
      </c>
      <c r="B288" s="4" t="s">
        <v>768</v>
      </c>
      <c r="C288" s="4" t="s">
        <v>886</v>
      </c>
      <c r="D288" s="4" t="n">
        <f aca="false">IFERROR(INDEX(Positions!$D$2:$D$14531,MATCH($A288&amp;"|7",Positions!$A$2:$A$14531,0)),"-")</f>
        <v>7</v>
      </c>
      <c r="E288" s="4" t="n">
        <f aca="false">IFERROR(INDEX(Positions!$D$2:$D$14531,MATCH($A288&amp;"|66",Positions!$A$2:$A$14531,0)),"-")</f>
        <v>65</v>
      </c>
      <c r="F288" s="4" t="str">
        <f aca="false">IFERROR(INDEX(Positions!$E$2:$E$14531,MATCH($A288&amp;"|7",Positions!$A$2:$A$14531,0)),"-")</f>
        <v>G</v>
      </c>
      <c r="G288" s="4" t="str">
        <f aca="false">IFERROR(INDEX(Positions!$E$2:$E$14531,MATCH($A288&amp;"|66",Positions!$A$2:$A$14531,0)),"-")</f>
        <v>C</v>
      </c>
      <c r="H288" s="3" t="str">
        <f aca="false">F288&amp;"-"&amp;G288</f>
        <v>G-C</v>
      </c>
      <c r="I288" s="4" t="n">
        <f aca="false">(F288="G")+(G288="G")</f>
        <v>1</v>
      </c>
      <c r="J288" s="4" t="n">
        <f aca="false">(F288="C")+(G288="C")</f>
        <v>1</v>
      </c>
      <c r="K288" s="3" t="n">
        <f aca="false">I288+J288</f>
        <v>2</v>
      </c>
    </row>
    <row r="289" customFormat="false" ht="15" hidden="false" customHeight="false" outlineLevel="0" collapsed="false">
      <c r="A289" s="4" t="s">
        <v>47</v>
      </c>
      <c r="B289" s="4" t="s">
        <v>783</v>
      </c>
      <c r="C289" s="4" t="s">
        <v>887</v>
      </c>
      <c r="D289" s="4" t="n">
        <f aca="false">IFERROR(INDEX(Positions!$D$2:$D$14531,MATCH($A289&amp;"|10",Positions!$A$2:$A$14531,0)),"-")</f>
        <v>10</v>
      </c>
      <c r="E289" s="4" t="n">
        <f aca="false">IFERROR(INDEX(Positions!$D$2:$D$14531,MATCH($A289&amp;"|25",Positions!$A$2:$A$14531,0)),"-")</f>
        <v>24</v>
      </c>
      <c r="F289" s="4" t="str">
        <f aca="false">IFERROR(INDEX(Positions!$E$2:$E$14531,MATCH($A289&amp;"|10",Positions!$A$2:$A$14531,0)),"-")</f>
        <v>G</v>
      </c>
      <c r="G289" s="4" t="str">
        <f aca="false">IFERROR(INDEX(Positions!$E$2:$E$14531,MATCH($A289&amp;"|25",Positions!$A$2:$A$14531,0)),"-")</f>
        <v>C</v>
      </c>
      <c r="H289" s="3" t="str">
        <f aca="false">F289&amp;"-"&amp;G289</f>
        <v>G-C</v>
      </c>
      <c r="I289" s="4" t="n">
        <f aca="false">(F289="G")+(G289="G")</f>
        <v>1</v>
      </c>
      <c r="J289" s="4" t="n">
        <f aca="false">(F289="C")+(G289="C")</f>
        <v>1</v>
      </c>
      <c r="K289" s="3" t="n">
        <f aca="false">I289+J289</f>
        <v>2</v>
      </c>
    </row>
    <row r="290" customFormat="false" ht="15" hidden="false" customHeight="false" outlineLevel="0" collapsed="false">
      <c r="A290" s="4" t="s">
        <v>47</v>
      </c>
      <c r="B290" s="4" t="s">
        <v>783</v>
      </c>
      <c r="C290" s="4" t="s">
        <v>888</v>
      </c>
      <c r="D290" s="4" t="n">
        <f aca="false">IFERROR(INDEX(Positions!$D$2:$D$14531,MATCH($A290&amp;"|11",Positions!$A$2:$A$14531,0)),"-")</f>
        <v>11</v>
      </c>
      <c r="E290" s="4" t="n">
        <f aca="false">IFERROR(INDEX(Positions!$D$2:$D$14531,MATCH($A290&amp;"|24",Positions!$A$2:$A$14531,0)),"-")</f>
        <v>23</v>
      </c>
      <c r="F290" s="4" t="str">
        <f aca="false">IFERROR(INDEX(Positions!$E$2:$E$14531,MATCH($A290&amp;"|11",Positions!$A$2:$A$14531,0)),"-")</f>
        <v>C</v>
      </c>
      <c r="G290" s="4" t="str">
        <f aca="false">IFERROR(INDEX(Positions!$E$2:$E$14531,MATCH($A290&amp;"|24",Positions!$A$2:$A$14531,0)),"-")</f>
        <v>G</v>
      </c>
      <c r="H290" s="3" t="str">
        <f aca="false">F290&amp;"-"&amp;G290</f>
        <v>C-G</v>
      </c>
      <c r="I290" s="4" t="n">
        <f aca="false">(F290="G")+(G290="G")</f>
        <v>1</v>
      </c>
      <c r="J290" s="4" t="n">
        <f aca="false">(F290="C")+(G290="C")</f>
        <v>1</v>
      </c>
      <c r="K290" s="3" t="n">
        <f aca="false">I290+J290</f>
        <v>2</v>
      </c>
    </row>
    <row r="291" customFormat="false" ht="15" hidden="false" customHeight="false" outlineLevel="0" collapsed="false">
      <c r="A291" s="4" t="s">
        <v>47</v>
      </c>
      <c r="B291" s="4" t="s">
        <v>783</v>
      </c>
      <c r="C291" s="4" t="s">
        <v>479</v>
      </c>
      <c r="D291" s="4" t="n">
        <f aca="false">IFERROR(INDEX(Positions!$D$2:$D$14531,MATCH($A291&amp;"|12",Positions!$A$2:$A$14531,0)),"-")</f>
        <v>12</v>
      </c>
      <c r="E291" s="4" t="n">
        <f aca="false">IFERROR(INDEX(Positions!$D$2:$D$14531,MATCH($A291&amp;"|23",Positions!$A$2:$A$14531,0)),"-")</f>
        <v>22</v>
      </c>
      <c r="F291" s="4" t="str">
        <f aca="false">IFERROR(INDEX(Positions!$E$2:$E$14531,MATCH($A291&amp;"|12",Positions!$A$2:$A$14531,0)),"-")</f>
        <v>U</v>
      </c>
      <c r="G291" s="4" t="str">
        <f aca="false">IFERROR(INDEX(Positions!$E$2:$E$14531,MATCH($A291&amp;"|23",Positions!$A$2:$A$14531,0)),"-")</f>
        <v>A</v>
      </c>
      <c r="H291" s="3" t="str">
        <f aca="false">F291&amp;"-"&amp;G291</f>
        <v>U-A</v>
      </c>
      <c r="I291" s="4" t="n">
        <f aca="false">(F291="G")+(G291="G")</f>
        <v>0</v>
      </c>
      <c r="J291" s="4" t="n">
        <f aca="false">(F291="C")+(G291="C")</f>
        <v>0</v>
      </c>
      <c r="K291" s="3" t="n">
        <f aca="false">I291+J291</f>
        <v>0</v>
      </c>
    </row>
    <row r="292" customFormat="false" ht="15" hidden="false" customHeight="false" outlineLevel="0" collapsed="false">
      <c r="A292" s="4" t="s">
        <v>47</v>
      </c>
      <c r="B292" s="4" t="s">
        <v>783</v>
      </c>
      <c r="C292" s="4" t="s">
        <v>267</v>
      </c>
      <c r="D292" s="4" t="n">
        <f aca="false">IFERROR(INDEX(Positions!$D$2:$D$14531,MATCH($A292&amp;"|13",Positions!$A$2:$A$14531,0)),"-")</f>
        <v>13</v>
      </c>
      <c r="E292" s="4" t="n">
        <f aca="false">IFERROR(INDEX(Positions!$D$2:$D$14531,MATCH($A292&amp;"|22",Positions!$A$2:$A$14531,0)),"-")</f>
        <v>21</v>
      </c>
      <c r="F292" s="4" t="str">
        <f aca="false">IFERROR(INDEX(Positions!$E$2:$E$14531,MATCH($A292&amp;"|13",Positions!$A$2:$A$14531,0)),"-")</f>
        <v>C</v>
      </c>
      <c r="G292" s="4" t="str">
        <f aca="false">IFERROR(INDEX(Positions!$E$2:$E$14531,MATCH($A292&amp;"|22",Positions!$A$2:$A$14531,0)),"-")</f>
        <v>G</v>
      </c>
      <c r="H292" s="3" t="str">
        <f aca="false">F292&amp;"-"&amp;G292</f>
        <v>C-G</v>
      </c>
      <c r="I292" s="4" t="n">
        <f aca="false">(F292="G")+(G292="G")</f>
        <v>1</v>
      </c>
      <c r="J292" s="4" t="n">
        <f aca="false">(F292="C")+(G292="C")</f>
        <v>1</v>
      </c>
      <c r="K292" s="3" t="n">
        <f aca="false">I292+J292</f>
        <v>2</v>
      </c>
    </row>
    <row r="293" customFormat="false" ht="15" hidden="false" customHeight="false" outlineLevel="0" collapsed="false">
      <c r="A293" s="4" t="s">
        <v>47</v>
      </c>
      <c r="B293" s="4" t="s">
        <v>805</v>
      </c>
      <c r="C293" s="4" t="s">
        <v>673</v>
      </c>
      <c r="D293" s="4" t="n">
        <f aca="false">IFERROR(INDEX(Positions!$D$2:$D$14531,MATCH($A293&amp;"|27",Positions!$A$2:$A$14531,0)),"-")</f>
        <v>26</v>
      </c>
      <c r="E293" s="4" t="n">
        <f aca="false">IFERROR(INDEX(Positions!$D$2:$D$14531,MATCH($A293&amp;"|43",Positions!$A$2:$A$14531,0)),"-")</f>
        <v>42</v>
      </c>
      <c r="F293" s="4" t="str">
        <f aca="false">IFERROR(INDEX(Positions!$E$2:$E$14531,MATCH($A293&amp;"|27",Positions!$A$2:$A$14531,0)),"-")</f>
        <v>C</v>
      </c>
      <c r="G293" s="4" t="str">
        <f aca="false">IFERROR(INDEX(Positions!$E$2:$E$14531,MATCH($A293&amp;"|43",Positions!$A$2:$A$14531,0)),"-")</f>
        <v>G</v>
      </c>
      <c r="H293" s="3" t="str">
        <f aca="false">F293&amp;"-"&amp;G293</f>
        <v>C-G</v>
      </c>
      <c r="I293" s="4" t="n">
        <f aca="false">(F293="G")+(G293="G")</f>
        <v>1</v>
      </c>
      <c r="J293" s="4" t="n">
        <f aca="false">(F293="C")+(G293="C")</f>
        <v>1</v>
      </c>
      <c r="K293" s="3" t="n">
        <f aca="false">I293+J293</f>
        <v>2</v>
      </c>
    </row>
    <row r="294" customFormat="false" ht="15" hidden="false" customHeight="false" outlineLevel="0" collapsed="false">
      <c r="A294" s="4" t="s">
        <v>47</v>
      </c>
      <c r="B294" s="4" t="s">
        <v>805</v>
      </c>
      <c r="C294" s="4" t="s">
        <v>889</v>
      </c>
      <c r="D294" s="4" t="n">
        <f aca="false">IFERROR(INDEX(Positions!$D$2:$D$14531,MATCH($A294&amp;"|28",Positions!$A$2:$A$14531,0)),"-")</f>
        <v>27</v>
      </c>
      <c r="E294" s="4" t="n">
        <f aca="false">IFERROR(INDEX(Positions!$D$2:$D$14531,MATCH($A294&amp;"|42",Positions!$A$2:$A$14531,0)),"-")</f>
        <v>41</v>
      </c>
      <c r="F294" s="4" t="str">
        <f aca="false">IFERROR(INDEX(Positions!$E$2:$E$14531,MATCH($A294&amp;"|28",Positions!$A$2:$A$14531,0)),"-")</f>
        <v>C</v>
      </c>
      <c r="G294" s="4" t="str">
        <f aca="false">IFERROR(INDEX(Positions!$E$2:$E$14531,MATCH($A294&amp;"|42",Positions!$A$2:$A$14531,0)),"-")</f>
        <v>G</v>
      </c>
      <c r="H294" s="3" t="str">
        <f aca="false">F294&amp;"-"&amp;G294</f>
        <v>C-G</v>
      </c>
      <c r="I294" s="4" t="n">
        <f aca="false">(F294="G")+(G294="G")</f>
        <v>1</v>
      </c>
      <c r="J294" s="4" t="n">
        <f aca="false">(F294="C")+(G294="C")</f>
        <v>1</v>
      </c>
      <c r="K294" s="3" t="n">
        <f aca="false">I294+J294</f>
        <v>2</v>
      </c>
    </row>
    <row r="295" customFormat="false" ht="15" hidden="false" customHeight="false" outlineLevel="0" collapsed="false">
      <c r="A295" s="4" t="s">
        <v>47</v>
      </c>
      <c r="B295" s="4" t="s">
        <v>805</v>
      </c>
      <c r="C295" s="4" t="s">
        <v>890</v>
      </c>
      <c r="D295" s="4" t="n">
        <f aca="false">IFERROR(INDEX(Positions!$D$2:$D$14531,MATCH($A295&amp;"|29",Positions!$A$2:$A$14531,0)),"-")</f>
        <v>28</v>
      </c>
      <c r="E295" s="4" t="n">
        <f aca="false">IFERROR(INDEX(Positions!$D$2:$D$14531,MATCH($A295&amp;"|41",Positions!$A$2:$A$14531,0)),"-")</f>
        <v>40</v>
      </c>
      <c r="F295" s="4" t="str">
        <f aca="false">IFERROR(INDEX(Positions!$E$2:$E$14531,MATCH($A295&amp;"|29",Positions!$A$2:$A$14531,0)),"-")</f>
        <v>C</v>
      </c>
      <c r="G295" s="4" t="str">
        <f aca="false">IFERROR(INDEX(Positions!$E$2:$E$14531,MATCH($A295&amp;"|41",Positions!$A$2:$A$14531,0)),"-")</f>
        <v>G</v>
      </c>
      <c r="H295" s="3" t="str">
        <f aca="false">F295&amp;"-"&amp;G295</f>
        <v>C-G</v>
      </c>
      <c r="I295" s="4" t="n">
        <f aca="false">(F295="G")+(G295="G")</f>
        <v>1</v>
      </c>
      <c r="J295" s="4" t="n">
        <f aca="false">(F295="C")+(G295="C")</f>
        <v>1</v>
      </c>
      <c r="K295" s="3" t="n">
        <f aca="false">I295+J295</f>
        <v>2</v>
      </c>
    </row>
    <row r="296" customFormat="false" ht="15" hidden="false" customHeight="false" outlineLevel="0" collapsed="false">
      <c r="A296" s="4" t="s">
        <v>47</v>
      </c>
      <c r="B296" s="4" t="s">
        <v>805</v>
      </c>
      <c r="C296" s="4" t="s">
        <v>694</v>
      </c>
      <c r="D296" s="4" t="n">
        <f aca="false">IFERROR(INDEX(Positions!$D$2:$D$14531,MATCH($A296&amp;"|30",Positions!$A$2:$A$14531,0)),"-")</f>
        <v>29</v>
      </c>
      <c r="E296" s="4" t="n">
        <f aca="false">IFERROR(INDEX(Positions!$D$2:$D$14531,MATCH($A296&amp;"|40",Positions!$A$2:$A$14531,0)),"-")</f>
        <v>39</v>
      </c>
      <c r="F296" s="4" t="str">
        <f aca="false">IFERROR(INDEX(Positions!$E$2:$E$14531,MATCH($A296&amp;"|30",Positions!$A$2:$A$14531,0)),"-")</f>
        <v>G</v>
      </c>
      <c r="G296" s="4" t="str">
        <f aca="false">IFERROR(INDEX(Positions!$E$2:$E$14531,MATCH($A296&amp;"|40",Positions!$A$2:$A$14531,0)),"-")</f>
        <v>C</v>
      </c>
      <c r="H296" s="3" t="str">
        <f aca="false">F296&amp;"-"&amp;G296</f>
        <v>G-C</v>
      </c>
      <c r="I296" s="4" t="n">
        <f aca="false">(F296="G")+(G296="G")</f>
        <v>1</v>
      </c>
      <c r="J296" s="4" t="n">
        <f aca="false">(F296="C")+(G296="C")</f>
        <v>1</v>
      </c>
      <c r="K296" s="3" t="n">
        <f aca="false">I296+J296</f>
        <v>2</v>
      </c>
    </row>
    <row r="297" customFormat="false" ht="15" hidden="false" customHeight="false" outlineLevel="0" collapsed="false">
      <c r="A297" s="4" t="s">
        <v>47</v>
      </c>
      <c r="B297" s="4" t="s">
        <v>805</v>
      </c>
      <c r="C297" s="4" t="s">
        <v>640</v>
      </c>
      <c r="D297" s="4" t="n">
        <f aca="false">IFERROR(INDEX(Positions!$D$2:$D$14531,MATCH($A297&amp;"|31",Positions!$A$2:$A$14531,0)),"-")</f>
        <v>30</v>
      </c>
      <c r="E297" s="4" t="n">
        <f aca="false">IFERROR(INDEX(Positions!$D$2:$D$14531,MATCH($A297&amp;"|39",Positions!$A$2:$A$14531,0)),"-")</f>
        <v>38</v>
      </c>
      <c r="F297" s="4" t="str">
        <f aca="false">IFERROR(INDEX(Positions!$E$2:$E$14531,MATCH($A297&amp;"|31",Positions!$A$2:$A$14531,0)),"-")</f>
        <v>G</v>
      </c>
      <c r="G297" s="4" t="str">
        <f aca="false">IFERROR(INDEX(Positions!$E$2:$E$14531,MATCH($A297&amp;"|39",Positions!$A$2:$A$14531,0)),"-")</f>
        <v>C</v>
      </c>
      <c r="H297" s="3" t="str">
        <f aca="false">F297&amp;"-"&amp;G297</f>
        <v>G-C</v>
      </c>
      <c r="I297" s="4" t="n">
        <f aca="false">(F297="G")+(G297="G")</f>
        <v>1</v>
      </c>
      <c r="J297" s="4" t="n">
        <f aca="false">(F297="C")+(G297="C")</f>
        <v>1</v>
      </c>
      <c r="K297" s="3" t="n">
        <f aca="false">I297+J297</f>
        <v>2</v>
      </c>
    </row>
    <row r="298" customFormat="false" ht="15" hidden="false" customHeight="false" outlineLevel="0" collapsed="false">
      <c r="A298" s="4" t="s">
        <v>47</v>
      </c>
      <c r="B298" s="4" t="s">
        <v>830</v>
      </c>
      <c r="C298" s="4" t="s">
        <v>367</v>
      </c>
      <c r="D298" s="4" t="n">
        <f aca="false">IFERROR(INDEX(Positions!$D$2:$D$14531,MATCH($A298&amp;"|49",Positions!$A$2:$A$14531,0)),"-")</f>
        <v>48</v>
      </c>
      <c r="E298" s="4" t="n">
        <f aca="false">IFERROR(INDEX(Positions!$D$2:$D$14531,MATCH($A298&amp;"|65",Positions!$A$2:$A$14531,0)),"-")</f>
        <v>64</v>
      </c>
      <c r="F298" s="4" t="str">
        <f aca="false">IFERROR(INDEX(Positions!$E$2:$E$14531,MATCH($A298&amp;"|49",Positions!$A$2:$A$14531,0)),"-")</f>
        <v>C</v>
      </c>
      <c r="G298" s="4" t="str">
        <f aca="false">IFERROR(INDEX(Positions!$E$2:$E$14531,MATCH($A298&amp;"|65",Positions!$A$2:$A$14531,0)),"-")</f>
        <v>G</v>
      </c>
      <c r="H298" s="3" t="str">
        <f aca="false">F298&amp;"-"&amp;G298</f>
        <v>C-G</v>
      </c>
      <c r="I298" s="4" t="n">
        <f aca="false">(F298="G")+(G298="G")</f>
        <v>1</v>
      </c>
      <c r="J298" s="4" t="n">
        <f aca="false">(F298="C")+(G298="C")</f>
        <v>1</v>
      </c>
      <c r="K298" s="3" t="n">
        <f aca="false">I298+J298</f>
        <v>2</v>
      </c>
    </row>
    <row r="299" customFormat="false" ht="15" hidden="false" customHeight="false" outlineLevel="0" collapsed="false">
      <c r="A299" s="4" t="s">
        <v>47</v>
      </c>
      <c r="B299" s="4" t="s">
        <v>830</v>
      </c>
      <c r="C299" s="4" t="s">
        <v>891</v>
      </c>
      <c r="D299" s="4" t="n">
        <f aca="false">IFERROR(INDEX(Positions!$D$2:$D$14531,MATCH($A299&amp;"|50",Positions!$A$2:$A$14531,0)),"-")</f>
        <v>49</v>
      </c>
      <c r="E299" s="4" t="n">
        <f aca="false">IFERROR(INDEX(Positions!$D$2:$D$14531,MATCH($A299&amp;"|64",Positions!$A$2:$A$14531,0)),"-")</f>
        <v>63</v>
      </c>
      <c r="F299" s="4" t="str">
        <f aca="false">IFERROR(INDEX(Positions!$E$2:$E$14531,MATCH($A299&amp;"|50",Positions!$A$2:$A$14531,0)),"-")</f>
        <v>G</v>
      </c>
      <c r="G299" s="4" t="str">
        <f aca="false">IFERROR(INDEX(Positions!$E$2:$E$14531,MATCH($A299&amp;"|64",Positions!$A$2:$A$14531,0)),"-")</f>
        <v>C</v>
      </c>
      <c r="H299" s="3" t="str">
        <f aca="false">F299&amp;"-"&amp;G299</f>
        <v>G-C</v>
      </c>
      <c r="I299" s="4" t="n">
        <f aca="false">(F299="G")+(G299="G")</f>
        <v>1</v>
      </c>
      <c r="J299" s="4" t="n">
        <f aca="false">(F299="C")+(G299="C")</f>
        <v>1</v>
      </c>
      <c r="K299" s="3" t="n">
        <f aca="false">I299+J299</f>
        <v>2</v>
      </c>
    </row>
    <row r="300" customFormat="false" ht="15" hidden="false" customHeight="false" outlineLevel="0" collapsed="false">
      <c r="A300" s="4" t="s">
        <v>47</v>
      </c>
      <c r="B300" s="4" t="s">
        <v>830</v>
      </c>
      <c r="C300" s="4" t="s">
        <v>689</v>
      </c>
      <c r="D300" s="4" t="n">
        <f aca="false">IFERROR(INDEX(Positions!$D$2:$D$14531,MATCH($A300&amp;"|51",Positions!$A$2:$A$14531,0)),"-")</f>
        <v>50</v>
      </c>
      <c r="E300" s="4" t="n">
        <f aca="false">IFERROR(INDEX(Positions!$D$2:$D$14531,MATCH($A300&amp;"|63",Positions!$A$2:$A$14531,0)),"-")</f>
        <v>62</v>
      </c>
      <c r="F300" s="4" t="str">
        <f aca="false">IFERROR(INDEX(Positions!$E$2:$E$14531,MATCH($A300&amp;"|51",Positions!$A$2:$A$14531,0)),"-")</f>
        <v>G</v>
      </c>
      <c r="G300" s="4" t="str">
        <f aca="false">IFERROR(INDEX(Positions!$E$2:$E$14531,MATCH($A300&amp;"|63",Positions!$A$2:$A$14531,0)),"-")</f>
        <v>C</v>
      </c>
      <c r="H300" s="3" t="str">
        <f aca="false">F300&amp;"-"&amp;G300</f>
        <v>G-C</v>
      </c>
      <c r="I300" s="4" t="n">
        <f aca="false">(F300="G")+(G300="G")</f>
        <v>1</v>
      </c>
      <c r="J300" s="4" t="n">
        <f aca="false">(F300="C")+(G300="C")</f>
        <v>1</v>
      </c>
      <c r="K300" s="3" t="n">
        <f aca="false">I300+J300</f>
        <v>2</v>
      </c>
    </row>
    <row r="301" customFormat="false" ht="15" hidden="false" customHeight="false" outlineLevel="0" collapsed="false">
      <c r="A301" s="4" t="s">
        <v>47</v>
      </c>
      <c r="B301" s="4" t="s">
        <v>830</v>
      </c>
      <c r="C301" s="4" t="s">
        <v>703</v>
      </c>
      <c r="D301" s="4" t="n">
        <f aca="false">IFERROR(INDEX(Positions!$D$2:$D$14531,MATCH($A301&amp;"|52",Positions!$A$2:$A$14531,0)),"-")</f>
        <v>51</v>
      </c>
      <c r="E301" s="4" t="n">
        <f aca="false">IFERROR(INDEX(Positions!$D$2:$D$14531,MATCH($A301&amp;"|62",Positions!$A$2:$A$14531,0)),"-")</f>
        <v>61</v>
      </c>
      <c r="F301" s="4" t="str">
        <f aca="false">IFERROR(INDEX(Positions!$E$2:$E$14531,MATCH($A301&amp;"|52",Positions!$A$2:$A$14531,0)),"-")</f>
        <v>G</v>
      </c>
      <c r="G301" s="4" t="str">
        <f aca="false">IFERROR(INDEX(Positions!$E$2:$E$14531,MATCH($A301&amp;"|62",Positions!$A$2:$A$14531,0)),"-")</f>
        <v>C</v>
      </c>
      <c r="H301" s="3" t="str">
        <f aca="false">F301&amp;"-"&amp;G301</f>
        <v>G-C</v>
      </c>
      <c r="I301" s="4" t="n">
        <f aca="false">(F301="G")+(G301="G")</f>
        <v>1</v>
      </c>
      <c r="J301" s="4" t="n">
        <f aca="false">(F301="C")+(G301="C")</f>
        <v>1</v>
      </c>
      <c r="K301" s="3" t="n">
        <f aca="false">I301+J301</f>
        <v>2</v>
      </c>
    </row>
    <row r="302" customFormat="false" ht="15" hidden="false" customHeight="false" outlineLevel="0" collapsed="false">
      <c r="A302" s="4" t="s">
        <v>47</v>
      </c>
      <c r="B302" s="4" t="s">
        <v>830</v>
      </c>
      <c r="C302" s="4" t="s">
        <v>892</v>
      </c>
      <c r="D302" s="4" t="n">
        <f aca="false">IFERROR(INDEX(Positions!$D$2:$D$14531,MATCH($A302&amp;"|53",Positions!$A$2:$A$14531,0)),"-")</f>
        <v>52</v>
      </c>
      <c r="E302" s="4" t="n">
        <f aca="false">IFERROR(INDEX(Positions!$D$2:$D$14531,MATCH($A302&amp;"|61",Positions!$A$2:$A$14531,0)),"-")</f>
        <v>60</v>
      </c>
      <c r="F302" s="4" t="str">
        <f aca="false">IFERROR(INDEX(Positions!$E$2:$E$14531,MATCH($A302&amp;"|53",Positions!$A$2:$A$14531,0)),"-")</f>
        <v>G</v>
      </c>
      <c r="G302" s="4" t="str">
        <f aca="false">IFERROR(INDEX(Positions!$E$2:$E$14531,MATCH($A302&amp;"|61",Positions!$A$2:$A$14531,0)),"-")</f>
        <v>C</v>
      </c>
      <c r="H302" s="3" t="str">
        <f aca="false">F302&amp;"-"&amp;G302</f>
        <v>G-C</v>
      </c>
      <c r="I302" s="4" t="n">
        <f aca="false">(F302="G")+(G302="G")</f>
        <v>1</v>
      </c>
      <c r="J302" s="4" t="n">
        <f aca="false">(F302="C")+(G302="C")</f>
        <v>1</v>
      </c>
      <c r="K302" s="3" t="n">
        <f aca="false">I302+J302</f>
        <v>2</v>
      </c>
    </row>
    <row r="303" customFormat="false" ht="15" hidden="false" customHeight="false" outlineLevel="0" collapsed="false">
      <c r="A303" s="24" t="s">
        <v>47</v>
      </c>
      <c r="B303" s="24" t="s">
        <v>893</v>
      </c>
      <c r="C303" s="24" t="s">
        <v>894</v>
      </c>
      <c r="D303" s="24" t="n">
        <f aca="false">IFERROR(INDEX(Positions!$D$2:$D$14531,MATCH($A303&amp;"|8",Positions!$A$2:$A$14531,0)),"-")</f>
        <v>8</v>
      </c>
      <c r="E303" s="24" t="n">
        <f aca="false">IFERROR(INDEX(Positions!$D$2:$D$14531,MATCH($A303&amp;"|14",Positions!$A$2:$A$14531,0)),"-")</f>
        <v>14</v>
      </c>
      <c r="F303" s="24" t="str">
        <f aca="false">IFERROR(INDEX(Positions!$E$2:$E$14531,MATCH($A303&amp;"|8",Positions!$A$2:$A$14531,0)),"-")</f>
        <v>U</v>
      </c>
      <c r="G303" s="24" t="str">
        <f aca="false">IFERROR(INDEX(Positions!$E$2:$E$14531,MATCH($A303&amp;"|14",Positions!$A$2:$A$14531,0)),"-")</f>
        <v>A</v>
      </c>
      <c r="H303" s="25" t="str">
        <f aca="false">F303&amp;"-"&amp;G303</f>
        <v>U-A</v>
      </c>
      <c r="I303" s="24" t="n">
        <f aca="false">(F303="G")+(G303="G")</f>
        <v>0</v>
      </c>
      <c r="J303" s="24" t="n">
        <f aca="false">(F303="C")+(G303="C")</f>
        <v>0</v>
      </c>
      <c r="K303" s="25" t="n">
        <f aca="false">I303+J303</f>
        <v>0</v>
      </c>
    </row>
    <row r="304" customFormat="false" ht="15" hidden="false" customHeight="false" outlineLevel="0" collapsed="false">
      <c r="A304" s="24" t="s">
        <v>47</v>
      </c>
      <c r="B304" s="24" t="s">
        <v>893</v>
      </c>
      <c r="C304" s="24" t="s">
        <v>895</v>
      </c>
      <c r="D304" s="24" t="n">
        <f aca="false">IFERROR(INDEX(Positions!$D$2:$D$14531,MATCH($A304&amp;"|15",Positions!$A$2:$A$14531,0)),"-")</f>
        <v>15</v>
      </c>
      <c r="E304" s="24" t="n">
        <f aca="false">IFERROR(INDEX(Positions!$D$2:$D$14531,MATCH($A304&amp;"|48",Positions!$A$2:$A$14531,0)),"-")</f>
        <v>47</v>
      </c>
      <c r="F304" s="24" t="str">
        <f aca="false">IFERROR(INDEX(Positions!$E$2:$E$14531,MATCH($A304&amp;"|15",Positions!$A$2:$A$14531,0)),"-")</f>
        <v>G</v>
      </c>
      <c r="G304" s="24" t="str">
        <f aca="false">IFERROR(INDEX(Positions!$E$2:$E$14531,MATCH($A304&amp;"|48",Positions!$A$2:$A$14531,0)),"-")</f>
        <v>C</v>
      </c>
      <c r="H304" s="25" t="str">
        <f aca="false">F304&amp;"-"&amp;G304</f>
        <v>G-C</v>
      </c>
      <c r="I304" s="24" t="n">
        <f aca="false">(F304="G")+(G304="G")</f>
        <v>1</v>
      </c>
      <c r="J304" s="24" t="n">
        <f aca="false">(F304="C")+(G304="C")</f>
        <v>1</v>
      </c>
      <c r="K304" s="25" t="n">
        <f aca="false">I304+J304</f>
        <v>2</v>
      </c>
    </row>
    <row r="305" customFormat="false" ht="15" hidden="false" customHeight="false" outlineLevel="0" collapsed="false">
      <c r="A305" s="24" t="s">
        <v>47</v>
      </c>
      <c r="B305" s="24" t="s">
        <v>893</v>
      </c>
      <c r="C305" s="24" t="s">
        <v>896</v>
      </c>
      <c r="D305" s="24" t="n">
        <f aca="false">IFERROR(INDEX(Positions!$D$2:$D$14531,MATCH($A305&amp;"|18",Positions!$A$2:$A$14531,0)),"-")</f>
        <v>17</v>
      </c>
      <c r="E305" s="24" t="n">
        <f aca="false">IFERROR(INDEX(Positions!$D$2:$D$14531,MATCH($A305&amp;"|55",Positions!$A$2:$A$14531,0)),"-")</f>
        <v>54</v>
      </c>
      <c r="F305" s="24" t="str">
        <f aca="false">IFERROR(INDEX(Positions!$E$2:$E$14531,MATCH($A305&amp;"|18",Positions!$A$2:$A$14531,0)),"-")</f>
        <v>G</v>
      </c>
      <c r="G305" s="24" t="str">
        <f aca="false">IFERROR(INDEX(Positions!$E$2:$E$14531,MATCH($A305&amp;"|55",Positions!$A$2:$A$14531,0)),"-")</f>
        <v>U</v>
      </c>
      <c r="H305" s="25" t="str">
        <f aca="false">F305&amp;"-"&amp;G305</f>
        <v>G-U</v>
      </c>
      <c r="I305" s="24" t="n">
        <f aca="false">(F305="G")+(G305="G")</f>
        <v>1</v>
      </c>
      <c r="J305" s="24" t="n">
        <f aca="false">(F305="C")+(G305="C")</f>
        <v>0</v>
      </c>
      <c r="K305" s="25" t="n">
        <f aca="false">I305+J305</f>
        <v>1</v>
      </c>
    </row>
    <row r="306" customFormat="false" ht="15" hidden="false" customHeight="false" outlineLevel="0" collapsed="false">
      <c r="A306" s="24" t="s">
        <v>47</v>
      </c>
      <c r="B306" s="24" t="s">
        <v>893</v>
      </c>
      <c r="C306" s="24" t="s">
        <v>897</v>
      </c>
      <c r="D306" s="24" t="n">
        <f aca="false">IFERROR(INDEX(Positions!$D$2:$D$14531,MATCH($A306&amp;"|19",Positions!$A$2:$A$14531,0)),"-")</f>
        <v>18</v>
      </c>
      <c r="E306" s="24" t="n">
        <f aca="false">IFERROR(INDEX(Positions!$D$2:$D$14531,MATCH($A306&amp;"|56",Positions!$A$2:$A$14531,0)),"-")</f>
        <v>55</v>
      </c>
      <c r="F306" s="24" t="str">
        <f aca="false">IFERROR(INDEX(Positions!$E$2:$E$14531,MATCH($A306&amp;"|19",Positions!$A$2:$A$14531,0)),"-")</f>
        <v>G</v>
      </c>
      <c r="G306" s="24" t="str">
        <f aca="false">IFERROR(INDEX(Positions!$E$2:$E$14531,MATCH($A306&amp;"|56",Positions!$A$2:$A$14531,0)),"-")</f>
        <v>C</v>
      </c>
      <c r="H306" s="25" t="str">
        <f aca="false">F306&amp;"-"&amp;G306</f>
        <v>G-C</v>
      </c>
      <c r="I306" s="24" t="n">
        <f aca="false">(F306="G")+(G306="G")</f>
        <v>1</v>
      </c>
      <c r="J306" s="24" t="n">
        <f aca="false">(F306="C")+(G306="C")</f>
        <v>1</v>
      </c>
      <c r="K306" s="25" t="n">
        <f aca="false">I306+J306</f>
        <v>2</v>
      </c>
    </row>
    <row r="307" customFormat="false" ht="15" hidden="false" customHeight="false" outlineLevel="0" collapsed="false">
      <c r="A307" s="24" t="s">
        <v>47</v>
      </c>
      <c r="B307" s="24" t="s">
        <v>893</v>
      </c>
      <c r="C307" s="24" t="s">
        <v>898</v>
      </c>
      <c r="D307" s="24" t="n">
        <f aca="false">IFERROR(INDEX(Positions!$D$2:$D$14531,MATCH($A307&amp;"|26",Positions!$A$2:$A$14531,0)),"-")</f>
        <v>25</v>
      </c>
      <c r="E307" s="24" t="n">
        <f aca="false">IFERROR(INDEX(Positions!$D$2:$D$14531,MATCH($A307&amp;"|44",Positions!$A$2:$A$14531,0)),"-")</f>
        <v>43</v>
      </c>
      <c r="F307" s="24" t="str">
        <f aca="false">IFERROR(INDEX(Positions!$E$2:$E$14531,MATCH($A307&amp;"|26",Positions!$A$2:$A$14531,0)),"-")</f>
        <v>G</v>
      </c>
      <c r="G307" s="24" t="str">
        <f aca="false">IFERROR(INDEX(Positions!$E$2:$E$14531,MATCH($A307&amp;"|44",Positions!$A$2:$A$14531,0)),"-")</f>
        <v>U</v>
      </c>
      <c r="H307" s="25" t="str">
        <f aca="false">F307&amp;"-"&amp;G307</f>
        <v>G-U</v>
      </c>
      <c r="I307" s="24" t="n">
        <f aca="false">(F307="G")+(G307="G")</f>
        <v>1</v>
      </c>
      <c r="J307" s="24" t="n">
        <f aca="false">(F307="C")+(G307="C")</f>
        <v>0</v>
      </c>
      <c r="K307" s="25" t="n">
        <f aca="false">I307+J307</f>
        <v>1</v>
      </c>
    </row>
    <row r="308" customFormat="false" ht="15" hidden="false" customHeight="false" outlineLevel="0" collapsed="false">
      <c r="A308" s="24" t="s">
        <v>47</v>
      </c>
      <c r="B308" s="24" t="s">
        <v>893</v>
      </c>
      <c r="C308" s="24" t="s">
        <v>899</v>
      </c>
      <c r="D308" s="24" t="n">
        <f aca="false">IFERROR(INDEX(Positions!$D$2:$D$14531,MATCH($A308&amp;"|32",Positions!$A$2:$A$14531,0)),"-")</f>
        <v>31</v>
      </c>
      <c r="E308" s="24" t="n">
        <f aca="false">IFERROR(INDEX(Positions!$D$2:$D$14531,MATCH($A308&amp;"|38",Positions!$A$2:$A$14531,0)),"-")</f>
        <v>37</v>
      </c>
      <c r="F308" s="24" t="str">
        <f aca="false">IFERROR(INDEX(Positions!$E$2:$E$14531,MATCH($A308&amp;"|32",Positions!$A$2:$A$14531,0)),"-")</f>
        <v>C</v>
      </c>
      <c r="G308" s="24" t="str">
        <f aca="false">IFERROR(INDEX(Positions!$E$2:$E$14531,MATCH($A308&amp;"|38",Positions!$A$2:$A$14531,0)),"-")</f>
        <v>A</v>
      </c>
      <c r="H308" s="25" t="str">
        <f aca="false">F308&amp;"-"&amp;G308</f>
        <v>C-A</v>
      </c>
      <c r="I308" s="24" t="n">
        <f aca="false">(F308="G")+(G308="G")</f>
        <v>0</v>
      </c>
      <c r="J308" s="24" t="n">
        <f aca="false">(F308="C")+(G308="C")</f>
        <v>1</v>
      </c>
      <c r="K308" s="25" t="n">
        <f aca="false">I308+J308</f>
        <v>1</v>
      </c>
    </row>
    <row r="309" customFormat="false" ht="15" hidden="false" customHeight="false" outlineLevel="0" collapsed="false">
      <c r="A309" s="24" t="s">
        <v>47</v>
      </c>
      <c r="B309" s="24" t="s">
        <v>893</v>
      </c>
      <c r="C309" s="24" t="s">
        <v>900</v>
      </c>
      <c r="D309" s="24" t="n">
        <f aca="false">IFERROR(INDEX(Positions!$D$2:$D$14531,MATCH($A309&amp;"|54",Positions!$A$2:$A$14531,0)),"-")</f>
        <v>53</v>
      </c>
      <c r="E309" s="24" t="n">
        <f aca="false">IFERROR(INDEX(Positions!$D$2:$D$14531,MATCH($A309&amp;"|58",Positions!$A$2:$A$14531,0)),"-")</f>
        <v>57</v>
      </c>
      <c r="F309" s="24" t="str">
        <f aca="false">IFERROR(INDEX(Positions!$E$2:$E$14531,MATCH($A309&amp;"|54",Positions!$A$2:$A$14531,0)),"-")</f>
        <v>U</v>
      </c>
      <c r="G309" s="24" t="str">
        <f aca="false">IFERROR(INDEX(Positions!$E$2:$E$14531,MATCH($A309&amp;"|58",Positions!$A$2:$A$14531,0)),"-")</f>
        <v>A</v>
      </c>
      <c r="H309" s="25" t="str">
        <f aca="false">F309&amp;"-"&amp;G309</f>
        <v>U-A</v>
      </c>
      <c r="I309" s="24" t="n">
        <f aca="false">(F309="G")+(G309="G")</f>
        <v>0</v>
      </c>
      <c r="J309" s="24" t="n">
        <f aca="false">(F309="C")+(G309="C")</f>
        <v>0</v>
      </c>
      <c r="K309" s="25" t="n">
        <f aca="false">I309+J309</f>
        <v>0</v>
      </c>
    </row>
    <row r="310" customFormat="false" ht="15" hidden="false" customHeight="false" outlineLevel="0" collapsed="false">
      <c r="A310" s="4" t="s">
        <v>48</v>
      </c>
      <c r="B310" s="4" t="s">
        <v>768</v>
      </c>
      <c r="C310" s="4" t="s">
        <v>882</v>
      </c>
      <c r="D310" s="4" t="n">
        <f aca="false">IFERROR(INDEX(Positions!$D$2:$D$14531,MATCH($A310&amp;"|1",Positions!$A$2:$A$14531,0)),"-")</f>
        <v>1</v>
      </c>
      <c r="E310" s="4" t="n">
        <f aca="false">IFERROR(INDEX(Positions!$D$2:$D$14531,MATCH($A310&amp;"|72",Positions!$A$2:$A$14531,0)),"-")</f>
        <v>72</v>
      </c>
      <c r="F310" s="4" t="str">
        <f aca="false">IFERROR(INDEX(Positions!$E$2:$E$14531,MATCH($A310&amp;"|1",Positions!$A$2:$A$14531,0)),"-")</f>
        <v>G</v>
      </c>
      <c r="G310" s="4" t="str">
        <f aca="false">IFERROR(INDEX(Positions!$E$2:$E$14531,MATCH($A310&amp;"|72",Positions!$A$2:$A$14531,0)),"-")</f>
        <v>C</v>
      </c>
      <c r="H310" s="3" t="str">
        <f aca="false">F310&amp;"-"&amp;G310</f>
        <v>G-C</v>
      </c>
      <c r="I310" s="4" t="n">
        <f aca="false">(F310="G")+(G310="G")</f>
        <v>1</v>
      </c>
      <c r="J310" s="4" t="n">
        <f aca="false">(F310="C")+(G310="C")</f>
        <v>1</v>
      </c>
      <c r="K310" s="3" t="n">
        <f aca="false">I310+J310</f>
        <v>2</v>
      </c>
    </row>
    <row r="311" customFormat="false" ht="15" hidden="false" customHeight="false" outlineLevel="0" collapsed="false">
      <c r="A311" s="4" t="s">
        <v>48</v>
      </c>
      <c r="B311" s="4" t="s">
        <v>768</v>
      </c>
      <c r="C311" s="4" t="s">
        <v>883</v>
      </c>
      <c r="D311" s="4" t="n">
        <f aca="false">IFERROR(INDEX(Positions!$D$2:$D$14531,MATCH($A311&amp;"|2",Positions!$A$2:$A$14531,0)),"-")</f>
        <v>2</v>
      </c>
      <c r="E311" s="4" t="n">
        <f aca="false">IFERROR(INDEX(Positions!$D$2:$D$14531,MATCH($A311&amp;"|71",Positions!$A$2:$A$14531,0)),"-")</f>
        <v>71</v>
      </c>
      <c r="F311" s="4" t="str">
        <f aca="false">IFERROR(INDEX(Positions!$E$2:$E$14531,MATCH($A311&amp;"|2",Positions!$A$2:$A$14531,0)),"-")</f>
        <v>G</v>
      </c>
      <c r="G311" s="4" t="str">
        <f aca="false">IFERROR(INDEX(Positions!$E$2:$E$14531,MATCH($A311&amp;"|71",Positions!$A$2:$A$14531,0)),"-")</f>
        <v>C</v>
      </c>
      <c r="H311" s="3" t="str">
        <f aca="false">F311&amp;"-"&amp;G311</f>
        <v>G-C</v>
      </c>
      <c r="I311" s="4" t="n">
        <f aca="false">(F311="G")+(G311="G")</f>
        <v>1</v>
      </c>
      <c r="J311" s="4" t="n">
        <f aca="false">(F311="C")+(G311="C")</f>
        <v>1</v>
      </c>
      <c r="K311" s="3" t="n">
        <f aca="false">I311+J311</f>
        <v>2</v>
      </c>
    </row>
    <row r="312" customFormat="false" ht="15" hidden="false" customHeight="false" outlineLevel="0" collapsed="false">
      <c r="A312" s="4" t="s">
        <v>48</v>
      </c>
      <c r="B312" s="4" t="s">
        <v>768</v>
      </c>
      <c r="C312" s="4" t="s">
        <v>884</v>
      </c>
      <c r="D312" s="4" t="n">
        <f aca="false">IFERROR(INDEX(Positions!$D$2:$D$14531,MATCH($A312&amp;"|3",Positions!$A$2:$A$14531,0)),"-")</f>
        <v>3</v>
      </c>
      <c r="E312" s="4" t="n">
        <f aca="false">IFERROR(INDEX(Positions!$D$2:$D$14531,MATCH($A312&amp;"|70",Positions!$A$2:$A$14531,0)),"-")</f>
        <v>70</v>
      </c>
      <c r="F312" s="4" t="str">
        <f aca="false">IFERROR(INDEX(Positions!$E$2:$E$14531,MATCH($A312&amp;"|3",Positions!$A$2:$A$14531,0)),"-")</f>
        <v>A</v>
      </c>
      <c r="G312" s="4" t="str">
        <f aca="false">IFERROR(INDEX(Positions!$E$2:$E$14531,MATCH($A312&amp;"|70",Positions!$A$2:$A$14531,0)),"-")</f>
        <v>U</v>
      </c>
      <c r="H312" s="3" t="str">
        <f aca="false">F312&amp;"-"&amp;G312</f>
        <v>A-U</v>
      </c>
      <c r="I312" s="4" t="n">
        <f aca="false">(F312="G")+(G312="G")</f>
        <v>0</v>
      </c>
      <c r="J312" s="4" t="n">
        <f aca="false">(F312="C")+(G312="C")</f>
        <v>0</v>
      </c>
      <c r="K312" s="3" t="n">
        <f aca="false">I312+J312</f>
        <v>0</v>
      </c>
    </row>
    <row r="313" customFormat="false" ht="15" hidden="false" customHeight="false" outlineLevel="0" collapsed="false">
      <c r="A313" s="4" t="s">
        <v>48</v>
      </c>
      <c r="B313" s="4" t="s">
        <v>768</v>
      </c>
      <c r="C313" s="4" t="s">
        <v>885</v>
      </c>
      <c r="D313" s="4" t="n">
        <f aca="false">IFERROR(INDEX(Positions!$D$2:$D$14531,MATCH($A313&amp;"|4",Positions!$A$2:$A$14531,0)),"-")</f>
        <v>4</v>
      </c>
      <c r="E313" s="4" t="n">
        <f aca="false">IFERROR(INDEX(Positions!$D$2:$D$14531,MATCH($A313&amp;"|69",Positions!$A$2:$A$14531,0)),"-")</f>
        <v>69</v>
      </c>
      <c r="F313" s="4" t="str">
        <f aca="false">IFERROR(INDEX(Positions!$E$2:$E$14531,MATCH($A313&amp;"|4",Positions!$A$2:$A$14531,0)),"-")</f>
        <v>G</v>
      </c>
      <c r="G313" s="4" t="str">
        <f aca="false">IFERROR(INDEX(Positions!$E$2:$E$14531,MATCH($A313&amp;"|69",Positions!$A$2:$A$14531,0)),"-")</f>
        <v>C</v>
      </c>
      <c r="H313" s="3" t="str">
        <f aca="false">F313&amp;"-"&amp;G313</f>
        <v>G-C</v>
      </c>
      <c r="I313" s="4" t="n">
        <f aca="false">(F313="G")+(G313="G")</f>
        <v>1</v>
      </c>
      <c r="J313" s="4" t="n">
        <f aca="false">(F313="C")+(G313="C")</f>
        <v>1</v>
      </c>
      <c r="K313" s="3" t="n">
        <f aca="false">I313+J313</f>
        <v>2</v>
      </c>
    </row>
    <row r="314" customFormat="false" ht="15" hidden="false" customHeight="false" outlineLevel="0" collapsed="false">
      <c r="A314" s="4" t="s">
        <v>48</v>
      </c>
      <c r="B314" s="4" t="s">
        <v>768</v>
      </c>
      <c r="C314" s="4" t="s">
        <v>542</v>
      </c>
      <c r="D314" s="4" t="n">
        <f aca="false">IFERROR(INDEX(Positions!$D$2:$D$14531,MATCH($A314&amp;"|5",Positions!$A$2:$A$14531,0)),"-")</f>
        <v>5</v>
      </c>
      <c r="E314" s="4" t="n">
        <f aca="false">IFERROR(INDEX(Positions!$D$2:$D$14531,MATCH($A314&amp;"|68",Positions!$A$2:$A$14531,0)),"-")</f>
        <v>68</v>
      </c>
      <c r="F314" s="4" t="str">
        <f aca="false">IFERROR(INDEX(Positions!$E$2:$E$14531,MATCH($A314&amp;"|5",Positions!$A$2:$A$14531,0)),"-")</f>
        <v>C</v>
      </c>
      <c r="G314" s="4" t="str">
        <f aca="false">IFERROR(INDEX(Positions!$E$2:$E$14531,MATCH($A314&amp;"|68",Positions!$A$2:$A$14531,0)),"-")</f>
        <v>G</v>
      </c>
      <c r="H314" s="3" t="str">
        <f aca="false">F314&amp;"-"&amp;G314</f>
        <v>C-G</v>
      </c>
      <c r="I314" s="4" t="n">
        <f aca="false">(F314="G")+(G314="G")</f>
        <v>1</v>
      </c>
      <c r="J314" s="4" t="n">
        <f aca="false">(F314="C")+(G314="C")</f>
        <v>1</v>
      </c>
      <c r="K314" s="3" t="n">
        <f aca="false">I314+J314</f>
        <v>2</v>
      </c>
    </row>
    <row r="315" customFormat="false" ht="15" hidden="false" customHeight="false" outlineLevel="0" collapsed="false">
      <c r="A315" s="4" t="s">
        <v>48</v>
      </c>
      <c r="B315" s="4" t="s">
        <v>768</v>
      </c>
      <c r="C315" s="4" t="s">
        <v>561</v>
      </c>
      <c r="D315" s="4" t="n">
        <f aca="false">IFERROR(INDEX(Positions!$D$2:$D$14531,MATCH($A315&amp;"|6",Positions!$A$2:$A$14531,0)),"-")</f>
        <v>6</v>
      </c>
      <c r="E315" s="4" t="n">
        <f aca="false">IFERROR(INDEX(Positions!$D$2:$D$14531,MATCH($A315&amp;"|67",Positions!$A$2:$A$14531,0)),"-")</f>
        <v>67</v>
      </c>
      <c r="F315" s="4" t="str">
        <f aca="false">IFERROR(INDEX(Positions!$E$2:$E$14531,MATCH($A315&amp;"|6",Positions!$A$2:$A$14531,0)),"-")</f>
        <v>C</v>
      </c>
      <c r="G315" s="4" t="str">
        <f aca="false">IFERROR(INDEX(Positions!$E$2:$E$14531,MATCH($A315&amp;"|67",Positions!$A$2:$A$14531,0)),"-")</f>
        <v>G</v>
      </c>
      <c r="H315" s="3" t="str">
        <f aca="false">F315&amp;"-"&amp;G315</f>
        <v>C-G</v>
      </c>
      <c r="I315" s="4" t="n">
        <f aca="false">(F315="G")+(G315="G")</f>
        <v>1</v>
      </c>
      <c r="J315" s="4" t="n">
        <f aca="false">(F315="C")+(G315="C")</f>
        <v>1</v>
      </c>
      <c r="K315" s="3" t="n">
        <f aca="false">I315+J315</f>
        <v>2</v>
      </c>
    </row>
    <row r="316" customFormat="false" ht="15" hidden="false" customHeight="false" outlineLevel="0" collapsed="false">
      <c r="A316" s="4" t="s">
        <v>48</v>
      </c>
      <c r="B316" s="4" t="s">
        <v>768</v>
      </c>
      <c r="C316" s="4" t="s">
        <v>886</v>
      </c>
      <c r="D316" s="4" t="n">
        <f aca="false">IFERROR(INDEX(Positions!$D$2:$D$14531,MATCH($A316&amp;"|7",Positions!$A$2:$A$14531,0)),"-")</f>
        <v>7</v>
      </c>
      <c r="E316" s="4" t="n">
        <f aca="false">IFERROR(INDEX(Positions!$D$2:$D$14531,MATCH($A316&amp;"|66",Positions!$A$2:$A$14531,0)),"-")</f>
        <v>66</v>
      </c>
      <c r="F316" s="4" t="str">
        <f aca="false">IFERROR(INDEX(Positions!$E$2:$E$14531,MATCH($A316&amp;"|7",Positions!$A$2:$A$14531,0)),"-")</f>
        <v>U</v>
      </c>
      <c r="G316" s="4" t="str">
        <f aca="false">IFERROR(INDEX(Positions!$E$2:$E$14531,MATCH($A316&amp;"|66",Positions!$A$2:$A$14531,0)),"-")</f>
        <v>A</v>
      </c>
      <c r="H316" s="3" t="str">
        <f aca="false">F316&amp;"-"&amp;G316</f>
        <v>U-A</v>
      </c>
      <c r="I316" s="4" t="n">
        <f aca="false">(F316="G")+(G316="G")</f>
        <v>0</v>
      </c>
      <c r="J316" s="4" t="n">
        <f aca="false">(F316="C")+(G316="C")</f>
        <v>0</v>
      </c>
      <c r="K316" s="3" t="n">
        <f aca="false">I316+J316</f>
        <v>0</v>
      </c>
    </row>
    <row r="317" customFormat="false" ht="15" hidden="false" customHeight="false" outlineLevel="0" collapsed="false">
      <c r="A317" s="4" t="s">
        <v>48</v>
      </c>
      <c r="B317" s="4" t="s">
        <v>783</v>
      </c>
      <c r="C317" s="4" t="s">
        <v>887</v>
      </c>
      <c r="D317" s="4" t="n">
        <f aca="false">IFERROR(INDEX(Positions!$D$2:$D$14531,MATCH($A317&amp;"|10",Positions!$A$2:$A$14531,0)),"-")</f>
        <v>10</v>
      </c>
      <c r="E317" s="4" t="n">
        <f aca="false">IFERROR(INDEX(Positions!$D$2:$D$14531,MATCH($A317&amp;"|25",Positions!$A$2:$A$14531,0)),"-")</f>
        <v>25</v>
      </c>
      <c r="F317" s="4" t="str">
        <f aca="false">IFERROR(INDEX(Positions!$E$2:$E$14531,MATCH($A317&amp;"|10",Positions!$A$2:$A$14531,0)),"-")</f>
        <v>G</v>
      </c>
      <c r="G317" s="4" t="str">
        <f aca="false">IFERROR(INDEX(Positions!$E$2:$E$14531,MATCH($A317&amp;"|25",Positions!$A$2:$A$14531,0)),"-")</f>
        <v>C</v>
      </c>
      <c r="H317" s="3" t="str">
        <f aca="false">F317&amp;"-"&amp;G317</f>
        <v>G-C</v>
      </c>
      <c r="I317" s="4" t="n">
        <f aca="false">(F317="G")+(G317="G")</f>
        <v>1</v>
      </c>
      <c r="J317" s="4" t="n">
        <f aca="false">(F317="C")+(G317="C")</f>
        <v>1</v>
      </c>
      <c r="K317" s="3" t="n">
        <f aca="false">I317+J317</f>
        <v>2</v>
      </c>
    </row>
    <row r="318" customFormat="false" ht="15" hidden="false" customHeight="false" outlineLevel="0" collapsed="false">
      <c r="A318" s="4" t="s">
        <v>48</v>
      </c>
      <c r="B318" s="4" t="s">
        <v>783</v>
      </c>
      <c r="C318" s="4" t="s">
        <v>888</v>
      </c>
      <c r="D318" s="4" t="n">
        <f aca="false">IFERROR(INDEX(Positions!$D$2:$D$14531,MATCH($A318&amp;"|11",Positions!$A$2:$A$14531,0)),"-")</f>
        <v>11</v>
      </c>
      <c r="E318" s="4" t="n">
        <f aca="false">IFERROR(INDEX(Positions!$D$2:$D$14531,MATCH($A318&amp;"|24",Positions!$A$2:$A$14531,0)),"-")</f>
        <v>24</v>
      </c>
      <c r="F318" s="4" t="str">
        <f aca="false">IFERROR(INDEX(Positions!$E$2:$E$14531,MATCH($A318&amp;"|11",Positions!$A$2:$A$14531,0)),"-")</f>
        <v>C</v>
      </c>
      <c r="G318" s="4" t="str">
        <f aca="false">IFERROR(INDEX(Positions!$E$2:$E$14531,MATCH($A318&amp;"|24",Positions!$A$2:$A$14531,0)),"-")</f>
        <v>G</v>
      </c>
      <c r="H318" s="3" t="str">
        <f aca="false">F318&amp;"-"&amp;G318</f>
        <v>C-G</v>
      </c>
      <c r="I318" s="4" t="n">
        <f aca="false">(F318="G")+(G318="G")</f>
        <v>1</v>
      </c>
      <c r="J318" s="4" t="n">
        <f aca="false">(F318="C")+(G318="C")</f>
        <v>1</v>
      </c>
      <c r="K318" s="3" t="n">
        <f aca="false">I318+J318</f>
        <v>2</v>
      </c>
    </row>
    <row r="319" customFormat="false" ht="15" hidden="false" customHeight="false" outlineLevel="0" collapsed="false">
      <c r="A319" s="4" t="s">
        <v>48</v>
      </c>
      <c r="B319" s="4" t="s">
        <v>783</v>
      </c>
      <c r="C319" s="4" t="s">
        <v>479</v>
      </c>
      <c r="D319" s="4" t="n">
        <f aca="false">IFERROR(INDEX(Positions!$D$2:$D$14531,MATCH($A319&amp;"|12",Positions!$A$2:$A$14531,0)),"-")</f>
        <v>12</v>
      </c>
      <c r="E319" s="4" t="n">
        <f aca="false">IFERROR(INDEX(Positions!$D$2:$D$14531,MATCH($A319&amp;"|23",Positions!$A$2:$A$14531,0)),"-")</f>
        <v>23</v>
      </c>
      <c r="F319" s="4" t="str">
        <f aca="false">IFERROR(INDEX(Positions!$E$2:$E$14531,MATCH($A319&amp;"|12",Positions!$A$2:$A$14531,0)),"-")</f>
        <v>U</v>
      </c>
      <c r="G319" s="4" t="str">
        <f aca="false">IFERROR(INDEX(Positions!$E$2:$E$14531,MATCH($A319&amp;"|23",Positions!$A$2:$A$14531,0)),"-")</f>
        <v>A</v>
      </c>
      <c r="H319" s="3" t="str">
        <f aca="false">F319&amp;"-"&amp;G319</f>
        <v>U-A</v>
      </c>
      <c r="I319" s="4" t="n">
        <f aca="false">(F319="G")+(G319="G")</f>
        <v>0</v>
      </c>
      <c r="J319" s="4" t="n">
        <f aca="false">(F319="C")+(G319="C")</f>
        <v>0</v>
      </c>
      <c r="K319" s="3" t="n">
        <f aca="false">I319+J319</f>
        <v>0</v>
      </c>
    </row>
    <row r="320" customFormat="false" ht="15" hidden="false" customHeight="false" outlineLevel="0" collapsed="false">
      <c r="A320" s="4" t="s">
        <v>48</v>
      </c>
      <c r="B320" s="4" t="s">
        <v>783</v>
      </c>
      <c r="C320" s="4" t="s">
        <v>267</v>
      </c>
      <c r="D320" s="4" t="n">
        <f aca="false">IFERROR(INDEX(Positions!$D$2:$D$14531,MATCH($A320&amp;"|13",Positions!$A$2:$A$14531,0)),"-")</f>
        <v>13</v>
      </c>
      <c r="E320" s="4" t="n">
        <f aca="false">IFERROR(INDEX(Positions!$D$2:$D$14531,MATCH($A320&amp;"|22",Positions!$A$2:$A$14531,0)),"-")</f>
        <v>22</v>
      </c>
      <c r="F320" s="4" t="str">
        <f aca="false">IFERROR(INDEX(Positions!$E$2:$E$14531,MATCH($A320&amp;"|13",Positions!$A$2:$A$14531,0)),"-")</f>
        <v>C</v>
      </c>
      <c r="G320" s="4" t="str">
        <f aca="false">IFERROR(INDEX(Positions!$E$2:$E$14531,MATCH($A320&amp;"|22",Positions!$A$2:$A$14531,0)),"-")</f>
        <v>G</v>
      </c>
      <c r="H320" s="3" t="str">
        <f aca="false">F320&amp;"-"&amp;G320</f>
        <v>C-G</v>
      </c>
      <c r="I320" s="4" t="n">
        <f aca="false">(F320="G")+(G320="G")</f>
        <v>1</v>
      </c>
      <c r="J320" s="4" t="n">
        <f aca="false">(F320="C")+(G320="C")</f>
        <v>1</v>
      </c>
      <c r="K320" s="3" t="n">
        <f aca="false">I320+J320</f>
        <v>2</v>
      </c>
    </row>
    <row r="321" customFormat="false" ht="15" hidden="false" customHeight="false" outlineLevel="0" collapsed="false">
      <c r="A321" s="4" t="s">
        <v>48</v>
      </c>
      <c r="B321" s="4" t="s">
        <v>805</v>
      </c>
      <c r="C321" s="4" t="s">
        <v>673</v>
      </c>
      <c r="D321" s="4" t="n">
        <f aca="false">IFERROR(INDEX(Positions!$D$2:$D$14531,MATCH($A321&amp;"|27",Positions!$A$2:$A$14531,0)),"-")</f>
        <v>27</v>
      </c>
      <c r="E321" s="4" t="n">
        <f aca="false">IFERROR(INDEX(Positions!$D$2:$D$14531,MATCH($A321&amp;"|43",Positions!$A$2:$A$14531,0)),"-")</f>
        <v>43</v>
      </c>
      <c r="F321" s="4" t="str">
        <f aca="false">IFERROR(INDEX(Positions!$E$2:$E$14531,MATCH($A321&amp;"|27",Positions!$A$2:$A$14531,0)),"-")</f>
        <v>C</v>
      </c>
      <c r="G321" s="4" t="str">
        <f aca="false">IFERROR(INDEX(Positions!$E$2:$E$14531,MATCH($A321&amp;"|43",Positions!$A$2:$A$14531,0)),"-")</f>
        <v>G</v>
      </c>
      <c r="H321" s="3" t="str">
        <f aca="false">F321&amp;"-"&amp;G321</f>
        <v>C-G</v>
      </c>
      <c r="I321" s="4" t="n">
        <f aca="false">(F321="G")+(G321="G")</f>
        <v>1</v>
      </c>
      <c r="J321" s="4" t="n">
        <f aca="false">(F321="C")+(G321="C")</f>
        <v>1</v>
      </c>
      <c r="K321" s="3" t="n">
        <f aca="false">I321+J321</f>
        <v>2</v>
      </c>
    </row>
    <row r="322" customFormat="false" ht="15" hidden="false" customHeight="false" outlineLevel="0" collapsed="false">
      <c r="A322" s="4" t="s">
        <v>48</v>
      </c>
      <c r="B322" s="4" t="s">
        <v>805</v>
      </c>
      <c r="C322" s="4" t="s">
        <v>889</v>
      </c>
      <c r="D322" s="4" t="n">
        <f aca="false">IFERROR(INDEX(Positions!$D$2:$D$14531,MATCH($A322&amp;"|28",Positions!$A$2:$A$14531,0)),"-")</f>
        <v>28</v>
      </c>
      <c r="E322" s="4" t="n">
        <f aca="false">IFERROR(INDEX(Positions!$D$2:$D$14531,MATCH($A322&amp;"|42",Positions!$A$2:$A$14531,0)),"-")</f>
        <v>42</v>
      </c>
      <c r="F322" s="4" t="str">
        <f aca="false">IFERROR(INDEX(Positions!$E$2:$E$14531,MATCH($A322&amp;"|28",Positions!$A$2:$A$14531,0)),"-")</f>
        <v>C</v>
      </c>
      <c r="G322" s="4" t="str">
        <f aca="false">IFERROR(INDEX(Positions!$E$2:$E$14531,MATCH($A322&amp;"|42",Positions!$A$2:$A$14531,0)),"-")</f>
        <v>G</v>
      </c>
      <c r="H322" s="3" t="str">
        <f aca="false">F322&amp;"-"&amp;G322</f>
        <v>C-G</v>
      </c>
      <c r="I322" s="4" t="n">
        <f aca="false">(F322="G")+(G322="G")</f>
        <v>1</v>
      </c>
      <c r="J322" s="4" t="n">
        <f aca="false">(F322="C")+(G322="C")</f>
        <v>1</v>
      </c>
      <c r="K322" s="3" t="n">
        <f aca="false">I322+J322</f>
        <v>2</v>
      </c>
    </row>
    <row r="323" customFormat="false" ht="15" hidden="false" customHeight="false" outlineLevel="0" collapsed="false">
      <c r="A323" s="4" t="s">
        <v>48</v>
      </c>
      <c r="B323" s="4" t="s">
        <v>805</v>
      </c>
      <c r="C323" s="4" t="s">
        <v>890</v>
      </c>
      <c r="D323" s="4" t="n">
        <f aca="false">IFERROR(INDEX(Positions!$D$2:$D$14531,MATCH($A323&amp;"|29",Positions!$A$2:$A$14531,0)),"-")</f>
        <v>29</v>
      </c>
      <c r="E323" s="4" t="n">
        <f aca="false">IFERROR(INDEX(Positions!$D$2:$D$14531,MATCH($A323&amp;"|41",Positions!$A$2:$A$14531,0)),"-")</f>
        <v>41</v>
      </c>
      <c r="F323" s="4" t="str">
        <f aca="false">IFERROR(INDEX(Positions!$E$2:$E$14531,MATCH($A323&amp;"|29",Positions!$A$2:$A$14531,0)),"-")</f>
        <v>U</v>
      </c>
      <c r="G323" s="4" t="str">
        <f aca="false">IFERROR(INDEX(Positions!$E$2:$E$14531,MATCH($A323&amp;"|41",Positions!$A$2:$A$14531,0)),"-")</f>
        <v>A</v>
      </c>
      <c r="H323" s="3" t="str">
        <f aca="false">F323&amp;"-"&amp;G323</f>
        <v>U-A</v>
      </c>
      <c r="I323" s="4" t="n">
        <f aca="false">(F323="G")+(G323="G")</f>
        <v>0</v>
      </c>
      <c r="J323" s="4" t="n">
        <f aca="false">(F323="C")+(G323="C")</f>
        <v>0</v>
      </c>
      <c r="K323" s="3" t="n">
        <f aca="false">I323+J323</f>
        <v>0</v>
      </c>
    </row>
    <row r="324" customFormat="false" ht="15" hidden="false" customHeight="false" outlineLevel="0" collapsed="false">
      <c r="A324" s="4" t="s">
        <v>48</v>
      </c>
      <c r="B324" s="4" t="s">
        <v>805</v>
      </c>
      <c r="C324" s="4" t="s">
        <v>694</v>
      </c>
      <c r="D324" s="4" t="n">
        <f aca="false">IFERROR(INDEX(Positions!$D$2:$D$14531,MATCH($A324&amp;"|30",Positions!$A$2:$A$14531,0)),"-")</f>
        <v>30</v>
      </c>
      <c r="E324" s="4" t="n">
        <f aca="false">IFERROR(INDEX(Positions!$D$2:$D$14531,MATCH($A324&amp;"|40",Positions!$A$2:$A$14531,0)),"-")</f>
        <v>40</v>
      </c>
      <c r="F324" s="4" t="str">
        <f aca="false">IFERROR(INDEX(Positions!$E$2:$E$14531,MATCH($A324&amp;"|30",Positions!$A$2:$A$14531,0)),"-")</f>
        <v>G</v>
      </c>
      <c r="G324" s="4" t="str">
        <f aca="false">IFERROR(INDEX(Positions!$E$2:$E$14531,MATCH($A324&amp;"|40",Positions!$A$2:$A$14531,0)),"-")</f>
        <v>C</v>
      </c>
      <c r="H324" s="3" t="str">
        <f aca="false">F324&amp;"-"&amp;G324</f>
        <v>G-C</v>
      </c>
      <c r="I324" s="4" t="n">
        <f aca="false">(F324="G")+(G324="G")</f>
        <v>1</v>
      </c>
      <c r="J324" s="4" t="n">
        <f aca="false">(F324="C")+(G324="C")</f>
        <v>1</v>
      </c>
      <c r="K324" s="3" t="n">
        <f aca="false">I324+J324</f>
        <v>2</v>
      </c>
    </row>
    <row r="325" customFormat="false" ht="15" hidden="false" customHeight="false" outlineLevel="0" collapsed="false">
      <c r="A325" s="4" t="s">
        <v>48</v>
      </c>
      <c r="B325" s="4" t="s">
        <v>805</v>
      </c>
      <c r="C325" s="4" t="s">
        <v>640</v>
      </c>
      <c r="D325" s="4" t="n">
        <f aca="false">IFERROR(INDEX(Positions!$D$2:$D$14531,MATCH($A325&amp;"|31",Positions!$A$2:$A$14531,0)),"-")</f>
        <v>31</v>
      </c>
      <c r="E325" s="4" t="n">
        <f aca="false">IFERROR(INDEX(Positions!$D$2:$D$14531,MATCH($A325&amp;"|39",Positions!$A$2:$A$14531,0)),"-")</f>
        <v>39</v>
      </c>
      <c r="F325" s="4" t="str">
        <f aca="false">IFERROR(INDEX(Positions!$E$2:$E$14531,MATCH($A325&amp;"|31",Positions!$A$2:$A$14531,0)),"-")</f>
        <v>C</v>
      </c>
      <c r="G325" s="4" t="str">
        <f aca="false">IFERROR(INDEX(Positions!$E$2:$E$14531,MATCH($A325&amp;"|39",Positions!$A$2:$A$14531,0)),"-")</f>
        <v>G</v>
      </c>
      <c r="H325" s="3" t="str">
        <f aca="false">F325&amp;"-"&amp;G325</f>
        <v>C-G</v>
      </c>
      <c r="I325" s="4" t="n">
        <f aca="false">(F325="G")+(G325="G")</f>
        <v>1</v>
      </c>
      <c r="J325" s="4" t="n">
        <f aca="false">(F325="C")+(G325="C")</f>
        <v>1</v>
      </c>
      <c r="K325" s="3" t="n">
        <f aca="false">I325+J325</f>
        <v>2</v>
      </c>
    </row>
    <row r="326" customFormat="false" ht="15" hidden="false" customHeight="false" outlineLevel="0" collapsed="false">
      <c r="A326" s="4" t="s">
        <v>48</v>
      </c>
      <c r="B326" s="4" t="s">
        <v>830</v>
      </c>
      <c r="C326" s="4" t="s">
        <v>367</v>
      </c>
      <c r="D326" s="4" t="n">
        <f aca="false">IFERROR(INDEX(Positions!$D$2:$D$14531,MATCH($A326&amp;"|49",Positions!$A$2:$A$14531,0)),"-")</f>
        <v>49</v>
      </c>
      <c r="E326" s="4" t="n">
        <f aca="false">IFERROR(INDEX(Positions!$D$2:$D$14531,MATCH($A326&amp;"|65",Positions!$A$2:$A$14531,0)),"-")</f>
        <v>65</v>
      </c>
      <c r="F326" s="4" t="str">
        <f aca="false">IFERROR(INDEX(Positions!$E$2:$E$14531,MATCH($A326&amp;"|49",Positions!$A$2:$A$14531,0)),"-")</f>
        <v>A</v>
      </c>
      <c r="G326" s="4" t="str">
        <f aca="false">IFERROR(INDEX(Positions!$E$2:$E$14531,MATCH($A326&amp;"|65",Positions!$A$2:$A$14531,0)),"-")</f>
        <v>U</v>
      </c>
      <c r="H326" s="3" t="str">
        <f aca="false">F326&amp;"-"&amp;G326</f>
        <v>A-U</v>
      </c>
      <c r="I326" s="4" t="n">
        <f aca="false">(F326="G")+(G326="G")</f>
        <v>0</v>
      </c>
      <c r="J326" s="4" t="n">
        <f aca="false">(F326="C")+(G326="C")</f>
        <v>0</v>
      </c>
      <c r="K326" s="3" t="n">
        <f aca="false">I326+J326</f>
        <v>0</v>
      </c>
    </row>
    <row r="327" customFormat="false" ht="15" hidden="false" customHeight="false" outlineLevel="0" collapsed="false">
      <c r="A327" s="4" t="s">
        <v>48</v>
      </c>
      <c r="B327" s="4" t="s">
        <v>830</v>
      </c>
      <c r="C327" s="4" t="s">
        <v>891</v>
      </c>
      <c r="D327" s="4" t="n">
        <f aca="false">IFERROR(INDEX(Positions!$D$2:$D$14531,MATCH($A327&amp;"|50",Positions!$A$2:$A$14531,0)),"-")</f>
        <v>50</v>
      </c>
      <c r="E327" s="4" t="n">
        <f aca="false">IFERROR(INDEX(Positions!$D$2:$D$14531,MATCH($A327&amp;"|64",Positions!$A$2:$A$14531,0)),"-")</f>
        <v>64</v>
      </c>
      <c r="F327" s="4" t="str">
        <f aca="false">IFERROR(INDEX(Positions!$E$2:$E$14531,MATCH($A327&amp;"|50",Positions!$A$2:$A$14531,0)),"-")</f>
        <v>G</v>
      </c>
      <c r="G327" s="4" t="str">
        <f aca="false">IFERROR(INDEX(Positions!$E$2:$E$14531,MATCH($A327&amp;"|64",Positions!$A$2:$A$14531,0)),"-")</f>
        <v>C</v>
      </c>
      <c r="H327" s="3" t="str">
        <f aca="false">F327&amp;"-"&amp;G327</f>
        <v>G-C</v>
      </c>
      <c r="I327" s="4" t="n">
        <f aca="false">(F327="G")+(G327="G")</f>
        <v>1</v>
      </c>
      <c r="J327" s="4" t="n">
        <f aca="false">(F327="C")+(G327="C")</f>
        <v>1</v>
      </c>
      <c r="K327" s="3" t="n">
        <f aca="false">I327+J327</f>
        <v>2</v>
      </c>
    </row>
    <row r="328" customFormat="false" ht="15" hidden="false" customHeight="false" outlineLevel="0" collapsed="false">
      <c r="A328" s="4" t="s">
        <v>48</v>
      </c>
      <c r="B328" s="4" t="s">
        <v>830</v>
      </c>
      <c r="C328" s="4" t="s">
        <v>689</v>
      </c>
      <c r="D328" s="4" t="n">
        <f aca="false">IFERROR(INDEX(Positions!$D$2:$D$14531,MATCH($A328&amp;"|51",Positions!$A$2:$A$14531,0)),"-")</f>
        <v>51</v>
      </c>
      <c r="E328" s="4" t="n">
        <f aca="false">IFERROR(INDEX(Positions!$D$2:$D$14531,MATCH($A328&amp;"|63",Positions!$A$2:$A$14531,0)),"-")</f>
        <v>63</v>
      </c>
      <c r="F328" s="4" t="str">
        <f aca="false">IFERROR(INDEX(Positions!$E$2:$E$14531,MATCH($A328&amp;"|51",Positions!$A$2:$A$14531,0)),"-")</f>
        <v>C</v>
      </c>
      <c r="G328" s="4" t="str">
        <f aca="false">IFERROR(INDEX(Positions!$E$2:$E$14531,MATCH($A328&amp;"|63",Positions!$A$2:$A$14531,0)),"-")</f>
        <v>G</v>
      </c>
      <c r="H328" s="3" t="str">
        <f aca="false">F328&amp;"-"&amp;G328</f>
        <v>C-G</v>
      </c>
      <c r="I328" s="4" t="n">
        <f aca="false">(F328="G")+(G328="G")</f>
        <v>1</v>
      </c>
      <c r="J328" s="4" t="n">
        <f aca="false">(F328="C")+(G328="C")</f>
        <v>1</v>
      </c>
      <c r="K328" s="3" t="n">
        <f aca="false">I328+J328</f>
        <v>2</v>
      </c>
    </row>
    <row r="329" customFormat="false" ht="15" hidden="false" customHeight="false" outlineLevel="0" collapsed="false">
      <c r="A329" s="4" t="s">
        <v>48</v>
      </c>
      <c r="B329" s="4" t="s">
        <v>830</v>
      </c>
      <c r="C329" s="4" t="s">
        <v>703</v>
      </c>
      <c r="D329" s="4" t="n">
        <f aca="false">IFERROR(INDEX(Positions!$D$2:$D$14531,MATCH($A329&amp;"|52",Positions!$A$2:$A$14531,0)),"-")</f>
        <v>52</v>
      </c>
      <c r="E329" s="4" t="n">
        <f aca="false">IFERROR(INDEX(Positions!$D$2:$D$14531,MATCH($A329&amp;"|62",Positions!$A$2:$A$14531,0)),"-")</f>
        <v>62</v>
      </c>
      <c r="F329" s="4" t="str">
        <f aca="false">IFERROR(INDEX(Positions!$E$2:$E$14531,MATCH($A329&amp;"|52",Positions!$A$2:$A$14531,0)),"-")</f>
        <v>G</v>
      </c>
      <c r="G329" s="4" t="str">
        <f aca="false">IFERROR(INDEX(Positions!$E$2:$E$14531,MATCH($A329&amp;"|62",Positions!$A$2:$A$14531,0)),"-")</f>
        <v>C</v>
      </c>
      <c r="H329" s="3" t="str">
        <f aca="false">F329&amp;"-"&amp;G329</f>
        <v>G-C</v>
      </c>
      <c r="I329" s="4" t="n">
        <f aca="false">(F329="G")+(G329="G")</f>
        <v>1</v>
      </c>
      <c r="J329" s="4" t="n">
        <f aca="false">(F329="C")+(G329="C")</f>
        <v>1</v>
      </c>
      <c r="K329" s="3" t="n">
        <f aca="false">I329+J329</f>
        <v>2</v>
      </c>
    </row>
    <row r="330" customFormat="false" ht="15" hidden="false" customHeight="false" outlineLevel="0" collapsed="false">
      <c r="A330" s="4" t="s">
        <v>48</v>
      </c>
      <c r="B330" s="4" t="s">
        <v>830</v>
      </c>
      <c r="C330" s="4" t="s">
        <v>892</v>
      </c>
      <c r="D330" s="4" t="n">
        <f aca="false">IFERROR(INDEX(Positions!$D$2:$D$14531,MATCH($A330&amp;"|53",Positions!$A$2:$A$14531,0)),"-")</f>
        <v>53</v>
      </c>
      <c r="E330" s="4" t="n">
        <f aca="false">IFERROR(INDEX(Positions!$D$2:$D$14531,MATCH($A330&amp;"|61",Positions!$A$2:$A$14531,0)),"-")</f>
        <v>61</v>
      </c>
      <c r="F330" s="4" t="str">
        <f aca="false">IFERROR(INDEX(Positions!$E$2:$E$14531,MATCH($A330&amp;"|53",Positions!$A$2:$A$14531,0)),"-")</f>
        <v>G</v>
      </c>
      <c r="G330" s="4" t="str">
        <f aca="false">IFERROR(INDEX(Positions!$E$2:$E$14531,MATCH($A330&amp;"|61",Positions!$A$2:$A$14531,0)),"-")</f>
        <v>C</v>
      </c>
      <c r="H330" s="3" t="str">
        <f aca="false">F330&amp;"-"&amp;G330</f>
        <v>G-C</v>
      </c>
      <c r="I330" s="4" t="n">
        <f aca="false">(F330="G")+(G330="G")</f>
        <v>1</v>
      </c>
      <c r="J330" s="4" t="n">
        <f aca="false">(F330="C")+(G330="C")</f>
        <v>1</v>
      </c>
      <c r="K330" s="3" t="n">
        <f aca="false">I330+J330</f>
        <v>2</v>
      </c>
    </row>
    <row r="331" customFormat="false" ht="15" hidden="false" customHeight="false" outlineLevel="0" collapsed="false">
      <c r="A331" s="24" t="s">
        <v>48</v>
      </c>
      <c r="B331" s="24" t="s">
        <v>893</v>
      </c>
      <c r="C331" s="24" t="s">
        <v>894</v>
      </c>
      <c r="D331" s="24" t="n">
        <f aca="false">IFERROR(INDEX(Positions!$D$2:$D$14531,MATCH($A331&amp;"|8",Positions!$A$2:$A$14531,0)),"-")</f>
        <v>8</v>
      </c>
      <c r="E331" s="24" t="n">
        <f aca="false">IFERROR(INDEX(Positions!$D$2:$D$14531,MATCH($A331&amp;"|14",Positions!$A$2:$A$14531,0)),"-")</f>
        <v>14</v>
      </c>
      <c r="F331" s="24" t="str">
        <f aca="false">IFERROR(INDEX(Positions!$E$2:$E$14531,MATCH($A331&amp;"|8",Positions!$A$2:$A$14531,0)),"-")</f>
        <v>U</v>
      </c>
      <c r="G331" s="24" t="str">
        <f aca="false">IFERROR(INDEX(Positions!$E$2:$E$14531,MATCH($A331&amp;"|14",Positions!$A$2:$A$14531,0)),"-")</f>
        <v>A</v>
      </c>
      <c r="H331" s="25" t="str">
        <f aca="false">F331&amp;"-"&amp;G331</f>
        <v>U-A</v>
      </c>
      <c r="I331" s="24" t="n">
        <f aca="false">(F331="G")+(G331="G")</f>
        <v>0</v>
      </c>
      <c r="J331" s="24" t="n">
        <f aca="false">(F331="C")+(G331="C")</f>
        <v>0</v>
      </c>
      <c r="K331" s="25" t="n">
        <f aca="false">I331+J331</f>
        <v>0</v>
      </c>
    </row>
    <row r="332" customFormat="false" ht="15" hidden="false" customHeight="false" outlineLevel="0" collapsed="false">
      <c r="A332" s="24" t="s">
        <v>48</v>
      </c>
      <c r="B332" s="24" t="s">
        <v>893</v>
      </c>
      <c r="C332" s="24" t="s">
        <v>895</v>
      </c>
      <c r="D332" s="24" t="n">
        <f aca="false">IFERROR(INDEX(Positions!$D$2:$D$14531,MATCH($A332&amp;"|15",Positions!$A$2:$A$14531,0)),"-")</f>
        <v>15</v>
      </c>
      <c r="E332" s="24" t="n">
        <f aca="false">IFERROR(INDEX(Positions!$D$2:$D$14531,MATCH($A332&amp;"|48",Positions!$A$2:$A$14531,0)),"-")</f>
        <v>48</v>
      </c>
      <c r="F332" s="24" t="str">
        <f aca="false">IFERROR(INDEX(Positions!$E$2:$E$14531,MATCH($A332&amp;"|15",Positions!$A$2:$A$14531,0)),"-")</f>
        <v>G</v>
      </c>
      <c r="G332" s="24" t="str">
        <f aca="false">IFERROR(INDEX(Positions!$E$2:$E$14531,MATCH($A332&amp;"|48",Positions!$A$2:$A$14531,0)),"-")</f>
        <v>C</v>
      </c>
      <c r="H332" s="25" t="str">
        <f aca="false">F332&amp;"-"&amp;G332</f>
        <v>G-C</v>
      </c>
      <c r="I332" s="24" t="n">
        <f aca="false">(F332="G")+(G332="G")</f>
        <v>1</v>
      </c>
      <c r="J332" s="24" t="n">
        <f aca="false">(F332="C")+(G332="C")</f>
        <v>1</v>
      </c>
      <c r="K332" s="25" t="n">
        <f aca="false">I332+J332</f>
        <v>2</v>
      </c>
    </row>
    <row r="333" customFormat="false" ht="15" hidden="false" customHeight="false" outlineLevel="0" collapsed="false">
      <c r="A333" s="24" t="s">
        <v>48</v>
      </c>
      <c r="B333" s="24" t="s">
        <v>893</v>
      </c>
      <c r="C333" s="24" t="s">
        <v>896</v>
      </c>
      <c r="D333" s="24" t="n">
        <f aca="false">IFERROR(INDEX(Positions!$D$2:$D$14531,MATCH($A333&amp;"|18",Positions!$A$2:$A$14531,0)),"-")</f>
        <v>18</v>
      </c>
      <c r="E333" s="24" t="n">
        <f aca="false">IFERROR(INDEX(Positions!$D$2:$D$14531,MATCH($A333&amp;"|55",Positions!$A$2:$A$14531,0)),"-")</f>
        <v>55</v>
      </c>
      <c r="F333" s="24" t="str">
        <f aca="false">IFERROR(INDEX(Positions!$E$2:$E$14531,MATCH($A333&amp;"|18",Positions!$A$2:$A$14531,0)),"-")</f>
        <v>G</v>
      </c>
      <c r="G333" s="24" t="str">
        <f aca="false">IFERROR(INDEX(Positions!$E$2:$E$14531,MATCH($A333&amp;"|55",Positions!$A$2:$A$14531,0)),"-")</f>
        <v>U</v>
      </c>
      <c r="H333" s="25" t="str">
        <f aca="false">F333&amp;"-"&amp;G333</f>
        <v>G-U</v>
      </c>
      <c r="I333" s="24" t="n">
        <f aca="false">(F333="G")+(G333="G")</f>
        <v>1</v>
      </c>
      <c r="J333" s="24" t="n">
        <f aca="false">(F333="C")+(G333="C")</f>
        <v>0</v>
      </c>
      <c r="K333" s="25" t="n">
        <f aca="false">I333+J333</f>
        <v>1</v>
      </c>
    </row>
    <row r="334" customFormat="false" ht="15" hidden="false" customHeight="false" outlineLevel="0" collapsed="false">
      <c r="A334" s="24" t="s">
        <v>48</v>
      </c>
      <c r="B334" s="24" t="s">
        <v>893</v>
      </c>
      <c r="C334" s="24" t="s">
        <v>897</v>
      </c>
      <c r="D334" s="24" t="n">
        <f aca="false">IFERROR(INDEX(Positions!$D$2:$D$14531,MATCH($A334&amp;"|19",Positions!$A$2:$A$14531,0)),"-")</f>
        <v>19</v>
      </c>
      <c r="E334" s="24" t="n">
        <f aca="false">IFERROR(INDEX(Positions!$D$2:$D$14531,MATCH($A334&amp;"|56",Positions!$A$2:$A$14531,0)),"-")</f>
        <v>56</v>
      </c>
      <c r="F334" s="24" t="str">
        <f aca="false">IFERROR(INDEX(Positions!$E$2:$E$14531,MATCH($A334&amp;"|19",Positions!$A$2:$A$14531,0)),"-")</f>
        <v>G</v>
      </c>
      <c r="G334" s="24" t="str">
        <f aca="false">IFERROR(INDEX(Positions!$E$2:$E$14531,MATCH($A334&amp;"|56",Positions!$A$2:$A$14531,0)),"-")</f>
        <v>C</v>
      </c>
      <c r="H334" s="25" t="str">
        <f aca="false">F334&amp;"-"&amp;G334</f>
        <v>G-C</v>
      </c>
      <c r="I334" s="24" t="n">
        <f aca="false">(F334="G")+(G334="G")</f>
        <v>1</v>
      </c>
      <c r="J334" s="24" t="n">
        <f aca="false">(F334="C")+(G334="C")</f>
        <v>1</v>
      </c>
      <c r="K334" s="25" t="n">
        <f aca="false">I334+J334</f>
        <v>2</v>
      </c>
    </row>
    <row r="335" customFormat="false" ht="15" hidden="false" customHeight="false" outlineLevel="0" collapsed="false">
      <c r="A335" s="24" t="s">
        <v>48</v>
      </c>
      <c r="B335" s="24" t="s">
        <v>893</v>
      </c>
      <c r="C335" s="24" t="s">
        <v>898</v>
      </c>
      <c r="D335" s="24" t="n">
        <f aca="false">IFERROR(INDEX(Positions!$D$2:$D$14531,MATCH($A335&amp;"|26",Positions!$A$2:$A$14531,0)),"-")</f>
        <v>26</v>
      </c>
      <c r="E335" s="24" t="n">
        <f aca="false">IFERROR(INDEX(Positions!$D$2:$D$14531,MATCH($A335&amp;"|44",Positions!$A$2:$A$14531,0)),"-")</f>
        <v>44</v>
      </c>
      <c r="F335" s="24" t="str">
        <f aca="false">IFERROR(INDEX(Positions!$E$2:$E$14531,MATCH($A335&amp;"|26",Positions!$A$2:$A$14531,0)),"-")</f>
        <v>G</v>
      </c>
      <c r="G335" s="24" t="str">
        <f aca="false">IFERROR(INDEX(Positions!$E$2:$E$14531,MATCH($A335&amp;"|44",Positions!$A$2:$A$14531,0)),"-")</f>
        <v>A</v>
      </c>
      <c r="H335" s="25" t="str">
        <f aca="false">F335&amp;"-"&amp;G335</f>
        <v>G-A</v>
      </c>
      <c r="I335" s="24" t="n">
        <f aca="false">(F335="G")+(G335="G")</f>
        <v>1</v>
      </c>
      <c r="J335" s="24" t="n">
        <f aca="false">(F335="C")+(G335="C")</f>
        <v>0</v>
      </c>
      <c r="K335" s="25" t="n">
        <f aca="false">I335+J335</f>
        <v>1</v>
      </c>
    </row>
    <row r="336" customFormat="false" ht="15" hidden="false" customHeight="false" outlineLevel="0" collapsed="false">
      <c r="A336" s="24" t="s">
        <v>48</v>
      </c>
      <c r="B336" s="24" t="s">
        <v>893</v>
      </c>
      <c r="C336" s="24" t="s">
        <v>899</v>
      </c>
      <c r="D336" s="24" t="n">
        <f aca="false">IFERROR(INDEX(Positions!$D$2:$D$14531,MATCH($A336&amp;"|32",Positions!$A$2:$A$14531,0)),"-")</f>
        <v>32</v>
      </c>
      <c r="E336" s="24" t="n">
        <f aca="false">IFERROR(INDEX(Positions!$D$2:$D$14531,MATCH($A336&amp;"|38",Positions!$A$2:$A$14531,0)),"-")</f>
        <v>38</v>
      </c>
      <c r="F336" s="24" t="str">
        <f aca="false">IFERROR(INDEX(Positions!$E$2:$E$14531,MATCH($A336&amp;"|32",Positions!$A$2:$A$14531,0)),"-")</f>
        <v>U</v>
      </c>
      <c r="G336" s="24" t="str">
        <f aca="false">IFERROR(INDEX(Positions!$E$2:$E$14531,MATCH($A336&amp;"|38",Positions!$A$2:$A$14531,0)),"-")</f>
        <v>C</v>
      </c>
      <c r="H336" s="25" t="str">
        <f aca="false">F336&amp;"-"&amp;G336</f>
        <v>U-C</v>
      </c>
      <c r="I336" s="24" t="n">
        <f aca="false">(F336="G")+(G336="G")</f>
        <v>0</v>
      </c>
      <c r="J336" s="24" t="n">
        <f aca="false">(F336="C")+(G336="C")</f>
        <v>1</v>
      </c>
      <c r="K336" s="25" t="n">
        <f aca="false">I336+J336</f>
        <v>1</v>
      </c>
    </row>
    <row r="337" customFormat="false" ht="15" hidden="false" customHeight="false" outlineLevel="0" collapsed="false">
      <c r="A337" s="24" t="s">
        <v>48</v>
      </c>
      <c r="B337" s="24" t="s">
        <v>893</v>
      </c>
      <c r="C337" s="24" t="s">
        <v>900</v>
      </c>
      <c r="D337" s="24" t="n">
        <f aca="false">IFERROR(INDEX(Positions!$D$2:$D$14531,MATCH($A337&amp;"|54",Positions!$A$2:$A$14531,0)),"-")</f>
        <v>54</v>
      </c>
      <c r="E337" s="24" t="n">
        <f aca="false">IFERROR(INDEX(Positions!$D$2:$D$14531,MATCH($A337&amp;"|58",Positions!$A$2:$A$14531,0)),"-")</f>
        <v>58</v>
      </c>
      <c r="F337" s="24" t="str">
        <f aca="false">IFERROR(INDEX(Positions!$E$2:$E$14531,MATCH($A337&amp;"|54",Positions!$A$2:$A$14531,0)),"-")</f>
        <v>U</v>
      </c>
      <c r="G337" s="24" t="str">
        <f aca="false">IFERROR(INDEX(Positions!$E$2:$E$14531,MATCH($A337&amp;"|58",Positions!$A$2:$A$14531,0)),"-")</f>
        <v>A</v>
      </c>
      <c r="H337" s="25" t="str">
        <f aca="false">F337&amp;"-"&amp;G337</f>
        <v>U-A</v>
      </c>
      <c r="I337" s="24" t="n">
        <f aca="false">(F337="G")+(G337="G")</f>
        <v>0</v>
      </c>
      <c r="J337" s="24" t="n">
        <f aca="false">(F337="C")+(G337="C")</f>
        <v>0</v>
      </c>
      <c r="K337" s="25" t="n">
        <f aca="false">I337+J337</f>
        <v>0</v>
      </c>
    </row>
    <row r="338" customFormat="false" ht="15" hidden="false" customHeight="false" outlineLevel="0" collapsed="false">
      <c r="A338" s="4" t="s">
        <v>49</v>
      </c>
      <c r="B338" s="4" t="s">
        <v>768</v>
      </c>
      <c r="C338" s="4" t="s">
        <v>882</v>
      </c>
      <c r="D338" s="4" t="n">
        <f aca="false">IFERROR(INDEX(Positions!$D$2:$D$14531,MATCH($A338&amp;"|1",Positions!$A$2:$A$14531,0)),"-")</f>
        <v>1</v>
      </c>
      <c r="E338" s="4" t="n">
        <f aca="false">IFERROR(INDEX(Positions!$D$2:$D$14531,MATCH($A338&amp;"|72",Positions!$A$2:$A$14531,0)),"-")</f>
        <v>72</v>
      </c>
      <c r="F338" s="4" t="str">
        <f aca="false">IFERROR(INDEX(Positions!$E$2:$E$14531,MATCH($A338&amp;"|1",Positions!$A$2:$A$14531,0)),"-")</f>
        <v>G</v>
      </c>
      <c r="G338" s="4" t="str">
        <f aca="false">IFERROR(INDEX(Positions!$E$2:$E$14531,MATCH($A338&amp;"|72",Positions!$A$2:$A$14531,0)),"-")</f>
        <v>C</v>
      </c>
      <c r="H338" s="3" t="str">
        <f aca="false">F338&amp;"-"&amp;G338</f>
        <v>G-C</v>
      </c>
      <c r="I338" s="4" t="n">
        <f aca="false">(F338="G")+(G338="G")</f>
        <v>1</v>
      </c>
      <c r="J338" s="4" t="n">
        <f aca="false">(F338="C")+(G338="C")</f>
        <v>1</v>
      </c>
      <c r="K338" s="3" t="n">
        <f aca="false">I338+J338</f>
        <v>2</v>
      </c>
    </row>
    <row r="339" customFormat="false" ht="15" hidden="false" customHeight="false" outlineLevel="0" collapsed="false">
      <c r="A339" s="4" t="s">
        <v>49</v>
      </c>
      <c r="B339" s="4" t="s">
        <v>768</v>
      </c>
      <c r="C339" s="4" t="s">
        <v>883</v>
      </c>
      <c r="D339" s="4" t="n">
        <f aca="false">IFERROR(INDEX(Positions!$D$2:$D$14531,MATCH($A339&amp;"|2",Positions!$A$2:$A$14531,0)),"-")</f>
        <v>2</v>
      </c>
      <c r="E339" s="4" t="n">
        <f aca="false">IFERROR(INDEX(Positions!$D$2:$D$14531,MATCH($A339&amp;"|71",Positions!$A$2:$A$14531,0)),"-")</f>
        <v>71</v>
      </c>
      <c r="F339" s="4" t="str">
        <f aca="false">IFERROR(INDEX(Positions!$E$2:$E$14531,MATCH($A339&amp;"|2",Positions!$A$2:$A$14531,0)),"-")</f>
        <v>C</v>
      </c>
      <c r="G339" s="4" t="str">
        <f aca="false">IFERROR(INDEX(Positions!$E$2:$E$14531,MATCH($A339&amp;"|71",Positions!$A$2:$A$14531,0)),"-")</f>
        <v>G</v>
      </c>
      <c r="H339" s="3" t="str">
        <f aca="false">F339&amp;"-"&amp;G339</f>
        <v>C-G</v>
      </c>
      <c r="I339" s="4" t="n">
        <f aca="false">(F339="G")+(G339="G")</f>
        <v>1</v>
      </c>
      <c r="J339" s="4" t="n">
        <f aca="false">(F339="C")+(G339="C")</f>
        <v>1</v>
      </c>
      <c r="K339" s="3" t="n">
        <f aca="false">I339+J339</f>
        <v>2</v>
      </c>
    </row>
    <row r="340" customFormat="false" ht="15" hidden="false" customHeight="false" outlineLevel="0" collapsed="false">
      <c r="A340" s="4" t="s">
        <v>49</v>
      </c>
      <c r="B340" s="4" t="s">
        <v>768</v>
      </c>
      <c r="C340" s="4" t="s">
        <v>884</v>
      </c>
      <c r="D340" s="4" t="n">
        <f aca="false">IFERROR(INDEX(Positions!$D$2:$D$14531,MATCH($A340&amp;"|3",Positions!$A$2:$A$14531,0)),"-")</f>
        <v>3</v>
      </c>
      <c r="E340" s="4" t="n">
        <f aca="false">IFERROR(INDEX(Positions!$D$2:$D$14531,MATCH($A340&amp;"|70",Positions!$A$2:$A$14531,0)),"-")</f>
        <v>70</v>
      </c>
      <c r="F340" s="4" t="str">
        <f aca="false">IFERROR(INDEX(Positions!$E$2:$E$14531,MATCH($A340&amp;"|3",Positions!$A$2:$A$14531,0)),"-")</f>
        <v>G</v>
      </c>
      <c r="G340" s="4" t="str">
        <f aca="false">IFERROR(INDEX(Positions!$E$2:$E$14531,MATCH($A340&amp;"|70",Positions!$A$2:$A$14531,0)),"-")</f>
        <v>C</v>
      </c>
      <c r="H340" s="3" t="str">
        <f aca="false">F340&amp;"-"&amp;G340</f>
        <v>G-C</v>
      </c>
      <c r="I340" s="4" t="n">
        <f aca="false">(F340="G")+(G340="G")</f>
        <v>1</v>
      </c>
      <c r="J340" s="4" t="n">
        <f aca="false">(F340="C")+(G340="C")</f>
        <v>1</v>
      </c>
      <c r="K340" s="3" t="n">
        <f aca="false">I340+J340</f>
        <v>2</v>
      </c>
    </row>
    <row r="341" customFormat="false" ht="15" hidden="false" customHeight="false" outlineLevel="0" collapsed="false">
      <c r="A341" s="4" t="s">
        <v>49</v>
      </c>
      <c r="B341" s="4" t="s">
        <v>768</v>
      </c>
      <c r="C341" s="4" t="s">
        <v>885</v>
      </c>
      <c r="D341" s="4" t="n">
        <f aca="false">IFERROR(INDEX(Positions!$D$2:$D$14531,MATCH($A341&amp;"|4",Positions!$A$2:$A$14531,0)),"-")</f>
        <v>4</v>
      </c>
      <c r="E341" s="4" t="n">
        <f aca="false">IFERROR(INDEX(Positions!$D$2:$D$14531,MATCH($A341&amp;"|69",Positions!$A$2:$A$14531,0)),"-")</f>
        <v>69</v>
      </c>
      <c r="F341" s="4" t="str">
        <f aca="false">IFERROR(INDEX(Positions!$E$2:$E$14531,MATCH($A341&amp;"|4",Positions!$A$2:$A$14531,0)),"-")</f>
        <v>C</v>
      </c>
      <c r="G341" s="4" t="str">
        <f aca="false">IFERROR(INDEX(Positions!$E$2:$E$14531,MATCH($A341&amp;"|69",Positions!$A$2:$A$14531,0)),"-")</f>
        <v>G</v>
      </c>
      <c r="H341" s="3" t="str">
        <f aca="false">F341&amp;"-"&amp;G341</f>
        <v>C-G</v>
      </c>
      <c r="I341" s="4" t="n">
        <f aca="false">(F341="G")+(G341="G")</f>
        <v>1</v>
      </c>
      <c r="J341" s="4" t="n">
        <f aca="false">(F341="C")+(G341="C")</f>
        <v>1</v>
      </c>
      <c r="K341" s="3" t="n">
        <f aca="false">I341+J341</f>
        <v>2</v>
      </c>
    </row>
    <row r="342" customFormat="false" ht="15" hidden="false" customHeight="false" outlineLevel="0" collapsed="false">
      <c r="A342" s="4" t="s">
        <v>49</v>
      </c>
      <c r="B342" s="4" t="s">
        <v>768</v>
      </c>
      <c r="C342" s="4" t="s">
        <v>542</v>
      </c>
      <c r="D342" s="4" t="n">
        <f aca="false">IFERROR(INDEX(Positions!$D$2:$D$14531,MATCH($A342&amp;"|5",Positions!$A$2:$A$14531,0)),"-")</f>
        <v>5</v>
      </c>
      <c r="E342" s="4" t="n">
        <f aca="false">IFERROR(INDEX(Positions!$D$2:$D$14531,MATCH($A342&amp;"|68",Positions!$A$2:$A$14531,0)),"-")</f>
        <v>68</v>
      </c>
      <c r="F342" s="4" t="str">
        <f aca="false">IFERROR(INDEX(Positions!$E$2:$E$14531,MATCH($A342&amp;"|5",Positions!$A$2:$A$14531,0)),"-")</f>
        <v>C</v>
      </c>
      <c r="G342" s="4" t="str">
        <f aca="false">IFERROR(INDEX(Positions!$E$2:$E$14531,MATCH($A342&amp;"|68",Positions!$A$2:$A$14531,0)),"-")</f>
        <v>G</v>
      </c>
      <c r="H342" s="3" t="str">
        <f aca="false">F342&amp;"-"&amp;G342</f>
        <v>C-G</v>
      </c>
      <c r="I342" s="4" t="n">
        <f aca="false">(F342="G")+(G342="G")</f>
        <v>1</v>
      </c>
      <c r="J342" s="4" t="n">
        <f aca="false">(F342="C")+(G342="C")</f>
        <v>1</v>
      </c>
      <c r="K342" s="3" t="n">
        <f aca="false">I342+J342</f>
        <v>2</v>
      </c>
    </row>
    <row r="343" customFormat="false" ht="15" hidden="false" customHeight="false" outlineLevel="0" collapsed="false">
      <c r="A343" s="4" t="s">
        <v>49</v>
      </c>
      <c r="B343" s="4" t="s">
        <v>768</v>
      </c>
      <c r="C343" s="4" t="s">
        <v>561</v>
      </c>
      <c r="D343" s="4" t="n">
        <f aca="false">IFERROR(INDEX(Positions!$D$2:$D$14531,MATCH($A343&amp;"|6",Positions!$A$2:$A$14531,0)),"-")</f>
        <v>6</v>
      </c>
      <c r="E343" s="4" t="n">
        <f aca="false">IFERROR(INDEX(Positions!$D$2:$D$14531,MATCH($A343&amp;"|67",Positions!$A$2:$A$14531,0)),"-")</f>
        <v>67</v>
      </c>
      <c r="F343" s="4" t="str">
        <f aca="false">IFERROR(INDEX(Positions!$E$2:$E$14531,MATCH($A343&amp;"|6",Positions!$A$2:$A$14531,0)),"-")</f>
        <v>C</v>
      </c>
      <c r="G343" s="4" t="str">
        <f aca="false">IFERROR(INDEX(Positions!$E$2:$E$14531,MATCH($A343&amp;"|67",Positions!$A$2:$A$14531,0)),"-")</f>
        <v>G</v>
      </c>
      <c r="H343" s="3" t="str">
        <f aca="false">F343&amp;"-"&amp;G343</f>
        <v>C-G</v>
      </c>
      <c r="I343" s="4" t="n">
        <f aca="false">(F343="G")+(G343="G")</f>
        <v>1</v>
      </c>
      <c r="J343" s="4" t="n">
        <f aca="false">(F343="C")+(G343="C")</f>
        <v>1</v>
      </c>
      <c r="K343" s="3" t="n">
        <f aca="false">I343+J343</f>
        <v>2</v>
      </c>
    </row>
    <row r="344" customFormat="false" ht="15" hidden="false" customHeight="false" outlineLevel="0" collapsed="false">
      <c r="A344" s="4" t="s">
        <v>49</v>
      </c>
      <c r="B344" s="4" t="s">
        <v>768</v>
      </c>
      <c r="C344" s="4" t="s">
        <v>886</v>
      </c>
      <c r="D344" s="4" t="n">
        <f aca="false">IFERROR(INDEX(Positions!$D$2:$D$14531,MATCH($A344&amp;"|7",Positions!$A$2:$A$14531,0)),"-")</f>
        <v>7</v>
      </c>
      <c r="E344" s="4" t="n">
        <f aca="false">IFERROR(INDEX(Positions!$D$2:$D$14531,MATCH($A344&amp;"|66",Positions!$A$2:$A$14531,0)),"-")</f>
        <v>66</v>
      </c>
      <c r="F344" s="4" t="str">
        <f aca="false">IFERROR(INDEX(Positions!$E$2:$E$14531,MATCH($A344&amp;"|7",Positions!$A$2:$A$14531,0)),"-")</f>
        <v>G</v>
      </c>
      <c r="G344" s="4" t="str">
        <f aca="false">IFERROR(INDEX(Positions!$E$2:$E$14531,MATCH($A344&amp;"|66",Positions!$A$2:$A$14531,0)),"-")</f>
        <v>C</v>
      </c>
      <c r="H344" s="3" t="str">
        <f aca="false">F344&amp;"-"&amp;G344</f>
        <v>G-C</v>
      </c>
      <c r="I344" s="4" t="n">
        <f aca="false">(F344="G")+(G344="G")</f>
        <v>1</v>
      </c>
      <c r="J344" s="4" t="n">
        <f aca="false">(F344="C")+(G344="C")</f>
        <v>1</v>
      </c>
      <c r="K344" s="3" t="n">
        <f aca="false">I344+J344</f>
        <v>2</v>
      </c>
    </row>
    <row r="345" customFormat="false" ht="15" hidden="false" customHeight="false" outlineLevel="0" collapsed="false">
      <c r="A345" s="4" t="s">
        <v>49</v>
      </c>
      <c r="B345" s="4" t="s">
        <v>783</v>
      </c>
      <c r="C345" s="4" t="s">
        <v>887</v>
      </c>
      <c r="D345" s="4" t="n">
        <f aca="false">IFERROR(INDEX(Positions!$D$2:$D$14531,MATCH($A345&amp;"|10",Positions!$A$2:$A$14531,0)),"-")</f>
        <v>10</v>
      </c>
      <c r="E345" s="4" t="n">
        <f aca="false">IFERROR(INDEX(Positions!$D$2:$D$14531,MATCH($A345&amp;"|25",Positions!$A$2:$A$14531,0)),"-")</f>
        <v>25</v>
      </c>
      <c r="F345" s="4" t="str">
        <f aca="false">IFERROR(INDEX(Positions!$E$2:$E$14531,MATCH($A345&amp;"|10",Positions!$A$2:$A$14531,0)),"-")</f>
        <v>G</v>
      </c>
      <c r="G345" s="4" t="str">
        <f aca="false">IFERROR(INDEX(Positions!$E$2:$E$14531,MATCH($A345&amp;"|25",Positions!$A$2:$A$14531,0)),"-")</f>
        <v>C</v>
      </c>
      <c r="H345" s="3" t="str">
        <f aca="false">F345&amp;"-"&amp;G345</f>
        <v>G-C</v>
      </c>
      <c r="I345" s="4" t="n">
        <f aca="false">(F345="G")+(G345="G")</f>
        <v>1</v>
      </c>
      <c r="J345" s="4" t="n">
        <f aca="false">(F345="C")+(G345="C")</f>
        <v>1</v>
      </c>
      <c r="K345" s="3" t="n">
        <f aca="false">I345+J345</f>
        <v>2</v>
      </c>
    </row>
    <row r="346" customFormat="false" ht="15" hidden="false" customHeight="false" outlineLevel="0" collapsed="false">
      <c r="A346" s="4" t="s">
        <v>49</v>
      </c>
      <c r="B346" s="4" t="s">
        <v>783</v>
      </c>
      <c r="C346" s="4" t="s">
        <v>888</v>
      </c>
      <c r="D346" s="4" t="n">
        <f aca="false">IFERROR(INDEX(Positions!$D$2:$D$14531,MATCH($A346&amp;"|11",Positions!$A$2:$A$14531,0)),"-")</f>
        <v>11</v>
      </c>
      <c r="E346" s="4" t="n">
        <f aca="false">IFERROR(INDEX(Positions!$D$2:$D$14531,MATCH($A346&amp;"|24",Positions!$A$2:$A$14531,0)),"-")</f>
        <v>24</v>
      </c>
      <c r="F346" s="4" t="str">
        <f aca="false">IFERROR(INDEX(Positions!$E$2:$E$14531,MATCH($A346&amp;"|11",Positions!$A$2:$A$14531,0)),"-")</f>
        <v>C</v>
      </c>
      <c r="G346" s="4" t="str">
        <f aca="false">IFERROR(INDEX(Positions!$E$2:$E$14531,MATCH($A346&amp;"|24",Positions!$A$2:$A$14531,0)),"-")</f>
        <v>G</v>
      </c>
      <c r="H346" s="3" t="str">
        <f aca="false">F346&amp;"-"&amp;G346</f>
        <v>C-G</v>
      </c>
      <c r="I346" s="4" t="n">
        <f aca="false">(F346="G")+(G346="G")</f>
        <v>1</v>
      </c>
      <c r="J346" s="4" t="n">
        <f aca="false">(F346="C")+(G346="C")</f>
        <v>1</v>
      </c>
      <c r="K346" s="3" t="n">
        <f aca="false">I346+J346</f>
        <v>2</v>
      </c>
    </row>
    <row r="347" customFormat="false" ht="15" hidden="false" customHeight="false" outlineLevel="0" collapsed="false">
      <c r="A347" s="4" t="s">
        <v>49</v>
      </c>
      <c r="B347" s="4" t="s">
        <v>783</v>
      </c>
      <c r="C347" s="4" t="s">
        <v>479</v>
      </c>
      <c r="D347" s="4" t="n">
        <f aca="false">IFERROR(INDEX(Positions!$D$2:$D$14531,MATCH($A347&amp;"|12",Positions!$A$2:$A$14531,0)),"-")</f>
        <v>12</v>
      </c>
      <c r="E347" s="4" t="n">
        <f aca="false">IFERROR(INDEX(Positions!$D$2:$D$14531,MATCH($A347&amp;"|23",Positions!$A$2:$A$14531,0)),"-")</f>
        <v>23</v>
      </c>
      <c r="F347" s="4" t="str">
        <f aca="false">IFERROR(INDEX(Positions!$E$2:$E$14531,MATCH($A347&amp;"|12",Positions!$A$2:$A$14531,0)),"-")</f>
        <v>U</v>
      </c>
      <c r="G347" s="4" t="str">
        <f aca="false">IFERROR(INDEX(Positions!$E$2:$E$14531,MATCH($A347&amp;"|23",Positions!$A$2:$A$14531,0)),"-")</f>
        <v>A</v>
      </c>
      <c r="H347" s="3" t="str">
        <f aca="false">F347&amp;"-"&amp;G347</f>
        <v>U-A</v>
      </c>
      <c r="I347" s="4" t="n">
        <f aca="false">(F347="G")+(G347="G")</f>
        <v>0</v>
      </c>
      <c r="J347" s="4" t="n">
        <f aca="false">(F347="C")+(G347="C")</f>
        <v>0</v>
      </c>
      <c r="K347" s="3" t="n">
        <f aca="false">I347+J347</f>
        <v>0</v>
      </c>
    </row>
    <row r="348" customFormat="false" ht="15" hidden="false" customHeight="false" outlineLevel="0" collapsed="false">
      <c r="A348" s="4" t="s">
        <v>49</v>
      </c>
      <c r="B348" s="4" t="s">
        <v>783</v>
      </c>
      <c r="C348" s="4" t="s">
        <v>267</v>
      </c>
      <c r="D348" s="4" t="n">
        <f aca="false">IFERROR(INDEX(Positions!$D$2:$D$14531,MATCH($A348&amp;"|13",Positions!$A$2:$A$14531,0)),"-")</f>
        <v>13</v>
      </c>
      <c r="E348" s="4" t="n">
        <f aca="false">IFERROR(INDEX(Positions!$D$2:$D$14531,MATCH($A348&amp;"|22",Positions!$A$2:$A$14531,0)),"-")</f>
        <v>22</v>
      </c>
      <c r="F348" s="4" t="str">
        <f aca="false">IFERROR(INDEX(Positions!$E$2:$E$14531,MATCH($A348&amp;"|13",Positions!$A$2:$A$14531,0)),"-")</f>
        <v>C</v>
      </c>
      <c r="G348" s="4" t="str">
        <f aca="false">IFERROR(INDEX(Positions!$E$2:$E$14531,MATCH($A348&amp;"|22",Positions!$A$2:$A$14531,0)),"-")</f>
        <v>G</v>
      </c>
      <c r="H348" s="3" t="str">
        <f aca="false">F348&amp;"-"&amp;G348</f>
        <v>C-G</v>
      </c>
      <c r="I348" s="4" t="n">
        <f aca="false">(F348="G")+(G348="G")</f>
        <v>1</v>
      </c>
      <c r="J348" s="4" t="n">
        <f aca="false">(F348="C")+(G348="C")</f>
        <v>1</v>
      </c>
      <c r="K348" s="3" t="n">
        <f aca="false">I348+J348</f>
        <v>2</v>
      </c>
    </row>
    <row r="349" customFormat="false" ht="15" hidden="false" customHeight="false" outlineLevel="0" collapsed="false">
      <c r="A349" s="4" t="s">
        <v>49</v>
      </c>
      <c r="B349" s="4" t="s">
        <v>805</v>
      </c>
      <c r="C349" s="4" t="s">
        <v>673</v>
      </c>
      <c r="D349" s="4" t="n">
        <f aca="false">IFERROR(INDEX(Positions!$D$2:$D$14531,MATCH($A349&amp;"|27",Positions!$A$2:$A$14531,0)),"-")</f>
        <v>27</v>
      </c>
      <c r="E349" s="4" t="n">
        <f aca="false">IFERROR(INDEX(Positions!$D$2:$D$14531,MATCH($A349&amp;"|43",Positions!$A$2:$A$14531,0)),"-")</f>
        <v>43</v>
      </c>
      <c r="F349" s="4" t="str">
        <f aca="false">IFERROR(INDEX(Positions!$E$2:$E$14531,MATCH($A349&amp;"|27",Positions!$A$2:$A$14531,0)),"-")</f>
        <v>U</v>
      </c>
      <c r="G349" s="4" t="str">
        <f aca="false">IFERROR(INDEX(Positions!$E$2:$E$14531,MATCH($A349&amp;"|43",Positions!$A$2:$A$14531,0)),"-")</f>
        <v>A</v>
      </c>
      <c r="H349" s="3" t="str">
        <f aca="false">F349&amp;"-"&amp;G349</f>
        <v>U-A</v>
      </c>
      <c r="I349" s="4" t="n">
        <f aca="false">(F349="G")+(G349="G")</f>
        <v>0</v>
      </c>
      <c r="J349" s="4" t="n">
        <f aca="false">(F349="C")+(G349="C")</f>
        <v>0</v>
      </c>
      <c r="K349" s="3" t="n">
        <f aca="false">I349+J349</f>
        <v>0</v>
      </c>
    </row>
    <row r="350" customFormat="false" ht="15" hidden="false" customHeight="false" outlineLevel="0" collapsed="false">
      <c r="A350" s="4" t="s">
        <v>49</v>
      </c>
      <c r="B350" s="4" t="s">
        <v>805</v>
      </c>
      <c r="C350" s="4" t="s">
        <v>889</v>
      </c>
      <c r="D350" s="4" t="n">
        <f aca="false">IFERROR(INDEX(Positions!$D$2:$D$14531,MATCH($A350&amp;"|28",Positions!$A$2:$A$14531,0)),"-")</f>
        <v>28</v>
      </c>
      <c r="E350" s="4" t="n">
        <f aca="false">IFERROR(INDEX(Positions!$D$2:$D$14531,MATCH($A350&amp;"|42",Positions!$A$2:$A$14531,0)),"-")</f>
        <v>42</v>
      </c>
      <c r="F350" s="4" t="str">
        <f aca="false">IFERROR(INDEX(Positions!$E$2:$E$14531,MATCH($A350&amp;"|28",Positions!$A$2:$A$14531,0)),"-")</f>
        <v>U</v>
      </c>
      <c r="G350" s="4" t="str">
        <f aca="false">IFERROR(INDEX(Positions!$E$2:$E$14531,MATCH($A350&amp;"|42",Positions!$A$2:$A$14531,0)),"-")</f>
        <v>A</v>
      </c>
      <c r="H350" s="3" t="str">
        <f aca="false">F350&amp;"-"&amp;G350</f>
        <v>U-A</v>
      </c>
      <c r="I350" s="4" t="n">
        <f aca="false">(F350="G")+(G350="G")</f>
        <v>0</v>
      </c>
      <c r="J350" s="4" t="n">
        <f aca="false">(F350="C")+(G350="C")</f>
        <v>0</v>
      </c>
      <c r="K350" s="3" t="n">
        <f aca="false">I350+J350</f>
        <v>0</v>
      </c>
    </row>
    <row r="351" customFormat="false" ht="15" hidden="false" customHeight="false" outlineLevel="0" collapsed="false">
      <c r="A351" s="4" t="s">
        <v>49</v>
      </c>
      <c r="B351" s="4" t="s">
        <v>805</v>
      </c>
      <c r="C351" s="4" t="s">
        <v>890</v>
      </c>
      <c r="D351" s="4" t="n">
        <f aca="false">IFERROR(INDEX(Positions!$D$2:$D$14531,MATCH($A351&amp;"|29",Positions!$A$2:$A$14531,0)),"-")</f>
        <v>29</v>
      </c>
      <c r="E351" s="4" t="n">
        <f aca="false">IFERROR(INDEX(Positions!$D$2:$D$14531,MATCH($A351&amp;"|41",Positions!$A$2:$A$14531,0)),"-")</f>
        <v>41</v>
      </c>
      <c r="F351" s="4" t="str">
        <f aca="false">IFERROR(INDEX(Positions!$E$2:$E$14531,MATCH($A351&amp;"|29",Positions!$A$2:$A$14531,0)),"-")</f>
        <v>U</v>
      </c>
      <c r="G351" s="4" t="str">
        <f aca="false">IFERROR(INDEX(Positions!$E$2:$E$14531,MATCH($A351&amp;"|41",Positions!$A$2:$A$14531,0)),"-")</f>
        <v>A</v>
      </c>
      <c r="H351" s="3" t="str">
        <f aca="false">F351&amp;"-"&amp;G351</f>
        <v>U-A</v>
      </c>
      <c r="I351" s="4" t="n">
        <f aca="false">(F351="G")+(G351="G")</f>
        <v>0</v>
      </c>
      <c r="J351" s="4" t="n">
        <f aca="false">(F351="C")+(G351="C")</f>
        <v>0</v>
      </c>
      <c r="K351" s="3" t="n">
        <f aca="false">I351+J351</f>
        <v>0</v>
      </c>
    </row>
    <row r="352" customFormat="false" ht="15" hidden="false" customHeight="false" outlineLevel="0" collapsed="false">
      <c r="A352" s="4" t="s">
        <v>49</v>
      </c>
      <c r="B352" s="4" t="s">
        <v>805</v>
      </c>
      <c r="C352" s="4" t="s">
        <v>694</v>
      </c>
      <c r="D352" s="4" t="n">
        <f aca="false">IFERROR(INDEX(Positions!$D$2:$D$14531,MATCH($A352&amp;"|30",Positions!$A$2:$A$14531,0)),"-")</f>
        <v>30</v>
      </c>
      <c r="E352" s="4" t="n">
        <f aca="false">IFERROR(INDEX(Positions!$D$2:$D$14531,MATCH($A352&amp;"|40",Positions!$A$2:$A$14531,0)),"-")</f>
        <v>40</v>
      </c>
      <c r="F352" s="4" t="str">
        <f aca="false">IFERROR(INDEX(Positions!$E$2:$E$14531,MATCH($A352&amp;"|30",Positions!$A$2:$A$14531,0)),"-")</f>
        <v>G</v>
      </c>
      <c r="G352" s="4" t="str">
        <f aca="false">IFERROR(INDEX(Positions!$E$2:$E$14531,MATCH($A352&amp;"|40",Positions!$A$2:$A$14531,0)),"-")</f>
        <v>C</v>
      </c>
      <c r="H352" s="3" t="str">
        <f aca="false">F352&amp;"-"&amp;G352</f>
        <v>G-C</v>
      </c>
      <c r="I352" s="4" t="n">
        <f aca="false">(F352="G")+(G352="G")</f>
        <v>1</v>
      </c>
      <c r="J352" s="4" t="n">
        <f aca="false">(F352="C")+(G352="C")</f>
        <v>1</v>
      </c>
      <c r="K352" s="3" t="n">
        <f aca="false">I352+J352</f>
        <v>2</v>
      </c>
    </row>
    <row r="353" customFormat="false" ht="15" hidden="false" customHeight="false" outlineLevel="0" collapsed="false">
      <c r="A353" s="4" t="s">
        <v>49</v>
      </c>
      <c r="B353" s="4" t="s">
        <v>805</v>
      </c>
      <c r="C353" s="4" t="s">
        <v>640</v>
      </c>
      <c r="D353" s="4" t="n">
        <f aca="false">IFERROR(INDEX(Positions!$D$2:$D$14531,MATCH($A353&amp;"|31",Positions!$A$2:$A$14531,0)),"-")</f>
        <v>31</v>
      </c>
      <c r="E353" s="4" t="n">
        <f aca="false">IFERROR(INDEX(Positions!$D$2:$D$14531,MATCH($A353&amp;"|39",Positions!$A$2:$A$14531,0)),"-")</f>
        <v>39</v>
      </c>
      <c r="F353" s="4" t="str">
        <f aca="false">IFERROR(INDEX(Positions!$E$2:$E$14531,MATCH($A353&amp;"|31",Positions!$A$2:$A$14531,0)),"-")</f>
        <v>A</v>
      </c>
      <c r="G353" s="4" t="str">
        <f aca="false">IFERROR(INDEX(Positions!$E$2:$E$14531,MATCH($A353&amp;"|39",Positions!$A$2:$A$14531,0)),"-")</f>
        <v>U</v>
      </c>
      <c r="H353" s="3" t="str">
        <f aca="false">F353&amp;"-"&amp;G353</f>
        <v>A-U</v>
      </c>
      <c r="I353" s="4" t="n">
        <f aca="false">(F353="G")+(G353="G")</f>
        <v>0</v>
      </c>
      <c r="J353" s="4" t="n">
        <f aca="false">(F353="C")+(G353="C")</f>
        <v>0</v>
      </c>
      <c r="K353" s="3" t="n">
        <f aca="false">I353+J353</f>
        <v>0</v>
      </c>
    </row>
    <row r="354" customFormat="false" ht="15" hidden="false" customHeight="false" outlineLevel="0" collapsed="false">
      <c r="A354" s="4" t="s">
        <v>49</v>
      </c>
      <c r="B354" s="4" t="s">
        <v>830</v>
      </c>
      <c r="C354" s="4" t="s">
        <v>367</v>
      </c>
      <c r="D354" s="4" t="n">
        <f aca="false">IFERROR(INDEX(Positions!$D$2:$D$14531,MATCH($A354&amp;"|49",Positions!$A$2:$A$14531,0)),"-")</f>
        <v>49</v>
      </c>
      <c r="E354" s="4" t="n">
        <f aca="false">IFERROR(INDEX(Positions!$D$2:$D$14531,MATCH($A354&amp;"|65",Positions!$A$2:$A$14531,0)),"-")</f>
        <v>65</v>
      </c>
      <c r="F354" s="4" t="str">
        <f aca="false">IFERROR(INDEX(Positions!$E$2:$E$14531,MATCH($A354&amp;"|49",Positions!$A$2:$A$14531,0)),"-")</f>
        <v>A</v>
      </c>
      <c r="G354" s="4" t="str">
        <f aca="false">IFERROR(INDEX(Positions!$E$2:$E$14531,MATCH($A354&amp;"|65",Positions!$A$2:$A$14531,0)),"-")</f>
        <v>U</v>
      </c>
      <c r="H354" s="3" t="str">
        <f aca="false">F354&amp;"-"&amp;G354</f>
        <v>A-U</v>
      </c>
      <c r="I354" s="4" t="n">
        <f aca="false">(F354="G")+(G354="G")</f>
        <v>0</v>
      </c>
      <c r="J354" s="4" t="n">
        <f aca="false">(F354="C")+(G354="C")</f>
        <v>0</v>
      </c>
      <c r="K354" s="3" t="n">
        <f aca="false">I354+J354</f>
        <v>0</v>
      </c>
    </row>
    <row r="355" customFormat="false" ht="15" hidden="false" customHeight="false" outlineLevel="0" collapsed="false">
      <c r="A355" s="4" t="s">
        <v>49</v>
      </c>
      <c r="B355" s="4" t="s">
        <v>830</v>
      </c>
      <c r="C355" s="4" t="s">
        <v>891</v>
      </c>
      <c r="D355" s="4" t="n">
        <f aca="false">IFERROR(INDEX(Positions!$D$2:$D$14531,MATCH($A355&amp;"|50",Positions!$A$2:$A$14531,0)),"-")</f>
        <v>50</v>
      </c>
      <c r="E355" s="4" t="n">
        <f aca="false">IFERROR(INDEX(Positions!$D$2:$D$14531,MATCH($A355&amp;"|64",Positions!$A$2:$A$14531,0)),"-")</f>
        <v>64</v>
      </c>
      <c r="F355" s="4" t="str">
        <f aca="false">IFERROR(INDEX(Positions!$E$2:$E$14531,MATCH($A355&amp;"|50",Positions!$A$2:$A$14531,0)),"-")</f>
        <v>G</v>
      </c>
      <c r="G355" s="4" t="str">
        <f aca="false">IFERROR(INDEX(Positions!$E$2:$E$14531,MATCH($A355&amp;"|64",Positions!$A$2:$A$14531,0)),"-")</f>
        <v>C</v>
      </c>
      <c r="H355" s="3" t="str">
        <f aca="false">F355&amp;"-"&amp;G355</f>
        <v>G-C</v>
      </c>
      <c r="I355" s="4" t="n">
        <f aca="false">(F355="G")+(G355="G")</f>
        <v>1</v>
      </c>
      <c r="J355" s="4" t="n">
        <f aca="false">(F355="C")+(G355="C")</f>
        <v>1</v>
      </c>
      <c r="K355" s="3" t="n">
        <f aca="false">I355+J355</f>
        <v>2</v>
      </c>
    </row>
    <row r="356" customFormat="false" ht="15" hidden="false" customHeight="false" outlineLevel="0" collapsed="false">
      <c r="A356" s="4" t="s">
        <v>49</v>
      </c>
      <c r="B356" s="4" t="s">
        <v>830</v>
      </c>
      <c r="C356" s="4" t="s">
        <v>689</v>
      </c>
      <c r="D356" s="4" t="n">
        <f aca="false">IFERROR(INDEX(Positions!$D$2:$D$14531,MATCH($A356&amp;"|51",Positions!$A$2:$A$14531,0)),"-")</f>
        <v>51</v>
      </c>
      <c r="E356" s="4" t="n">
        <f aca="false">IFERROR(INDEX(Positions!$D$2:$D$14531,MATCH($A356&amp;"|63",Positions!$A$2:$A$14531,0)),"-")</f>
        <v>63</v>
      </c>
      <c r="F356" s="4" t="str">
        <f aca="false">IFERROR(INDEX(Positions!$E$2:$E$14531,MATCH($A356&amp;"|51",Positions!$A$2:$A$14531,0)),"-")</f>
        <v>G</v>
      </c>
      <c r="G356" s="4" t="str">
        <f aca="false">IFERROR(INDEX(Positions!$E$2:$E$14531,MATCH($A356&amp;"|63",Positions!$A$2:$A$14531,0)),"-")</f>
        <v>C</v>
      </c>
      <c r="H356" s="3" t="str">
        <f aca="false">F356&amp;"-"&amp;G356</f>
        <v>G-C</v>
      </c>
      <c r="I356" s="4" t="n">
        <f aca="false">(F356="G")+(G356="G")</f>
        <v>1</v>
      </c>
      <c r="J356" s="4" t="n">
        <f aca="false">(F356="C")+(G356="C")</f>
        <v>1</v>
      </c>
      <c r="K356" s="3" t="n">
        <f aca="false">I356+J356</f>
        <v>2</v>
      </c>
    </row>
    <row r="357" customFormat="false" ht="15" hidden="false" customHeight="false" outlineLevel="0" collapsed="false">
      <c r="A357" s="4" t="s">
        <v>49</v>
      </c>
      <c r="B357" s="4" t="s">
        <v>830</v>
      </c>
      <c r="C357" s="4" t="s">
        <v>703</v>
      </c>
      <c r="D357" s="4" t="n">
        <f aca="false">IFERROR(INDEX(Positions!$D$2:$D$14531,MATCH($A357&amp;"|52",Positions!$A$2:$A$14531,0)),"-")</f>
        <v>52</v>
      </c>
      <c r="E357" s="4" t="n">
        <f aca="false">IFERROR(INDEX(Positions!$D$2:$D$14531,MATCH($A357&amp;"|62",Positions!$A$2:$A$14531,0)),"-")</f>
        <v>62</v>
      </c>
      <c r="F357" s="4" t="str">
        <f aca="false">IFERROR(INDEX(Positions!$E$2:$E$14531,MATCH($A357&amp;"|52",Positions!$A$2:$A$14531,0)),"-")</f>
        <v>G</v>
      </c>
      <c r="G357" s="4" t="str">
        <f aca="false">IFERROR(INDEX(Positions!$E$2:$E$14531,MATCH($A357&amp;"|62",Positions!$A$2:$A$14531,0)),"-")</f>
        <v>C</v>
      </c>
      <c r="H357" s="3" t="str">
        <f aca="false">F357&amp;"-"&amp;G357</f>
        <v>G-C</v>
      </c>
      <c r="I357" s="4" t="n">
        <f aca="false">(F357="G")+(G357="G")</f>
        <v>1</v>
      </c>
      <c r="J357" s="4" t="n">
        <f aca="false">(F357="C")+(G357="C")</f>
        <v>1</v>
      </c>
      <c r="K357" s="3" t="n">
        <f aca="false">I357+J357</f>
        <v>2</v>
      </c>
    </row>
    <row r="358" customFormat="false" ht="15" hidden="false" customHeight="false" outlineLevel="0" collapsed="false">
      <c r="A358" s="4" t="s">
        <v>49</v>
      </c>
      <c r="B358" s="4" t="s">
        <v>830</v>
      </c>
      <c r="C358" s="4" t="s">
        <v>892</v>
      </c>
      <c r="D358" s="4" t="n">
        <f aca="false">IFERROR(INDEX(Positions!$D$2:$D$14531,MATCH($A358&amp;"|53",Positions!$A$2:$A$14531,0)),"-")</f>
        <v>53</v>
      </c>
      <c r="E358" s="4" t="n">
        <f aca="false">IFERROR(INDEX(Positions!$D$2:$D$14531,MATCH($A358&amp;"|61",Positions!$A$2:$A$14531,0)),"-")</f>
        <v>61</v>
      </c>
      <c r="F358" s="4" t="str">
        <f aca="false">IFERROR(INDEX(Positions!$E$2:$E$14531,MATCH($A358&amp;"|53",Positions!$A$2:$A$14531,0)),"-")</f>
        <v>G</v>
      </c>
      <c r="G358" s="4" t="str">
        <f aca="false">IFERROR(INDEX(Positions!$E$2:$E$14531,MATCH($A358&amp;"|61",Positions!$A$2:$A$14531,0)),"-")</f>
        <v>C</v>
      </c>
      <c r="H358" s="3" t="str">
        <f aca="false">F358&amp;"-"&amp;G358</f>
        <v>G-C</v>
      </c>
      <c r="I358" s="4" t="n">
        <f aca="false">(F358="G")+(G358="G")</f>
        <v>1</v>
      </c>
      <c r="J358" s="4" t="n">
        <f aca="false">(F358="C")+(G358="C")</f>
        <v>1</v>
      </c>
      <c r="K358" s="3" t="n">
        <f aca="false">I358+J358</f>
        <v>2</v>
      </c>
    </row>
    <row r="359" customFormat="false" ht="15" hidden="false" customHeight="false" outlineLevel="0" collapsed="false">
      <c r="A359" s="24" t="s">
        <v>49</v>
      </c>
      <c r="B359" s="24" t="s">
        <v>893</v>
      </c>
      <c r="C359" s="24" t="s">
        <v>894</v>
      </c>
      <c r="D359" s="24" t="n">
        <f aca="false">IFERROR(INDEX(Positions!$D$2:$D$14531,MATCH($A359&amp;"|8",Positions!$A$2:$A$14531,0)),"-")</f>
        <v>8</v>
      </c>
      <c r="E359" s="24" t="n">
        <f aca="false">IFERROR(INDEX(Positions!$D$2:$D$14531,MATCH($A359&amp;"|14",Positions!$A$2:$A$14531,0)),"-")</f>
        <v>14</v>
      </c>
      <c r="F359" s="24" t="str">
        <f aca="false">IFERROR(INDEX(Positions!$E$2:$E$14531,MATCH($A359&amp;"|8",Positions!$A$2:$A$14531,0)),"-")</f>
        <v>U</v>
      </c>
      <c r="G359" s="24" t="str">
        <f aca="false">IFERROR(INDEX(Positions!$E$2:$E$14531,MATCH($A359&amp;"|14",Positions!$A$2:$A$14531,0)),"-")</f>
        <v>A</v>
      </c>
      <c r="H359" s="25" t="str">
        <f aca="false">F359&amp;"-"&amp;G359</f>
        <v>U-A</v>
      </c>
      <c r="I359" s="24" t="n">
        <f aca="false">(F359="G")+(G359="G")</f>
        <v>0</v>
      </c>
      <c r="J359" s="24" t="n">
        <f aca="false">(F359="C")+(G359="C")</f>
        <v>0</v>
      </c>
      <c r="K359" s="25" t="n">
        <f aca="false">I359+J359</f>
        <v>0</v>
      </c>
    </row>
    <row r="360" customFormat="false" ht="15" hidden="false" customHeight="false" outlineLevel="0" collapsed="false">
      <c r="A360" s="24" t="s">
        <v>49</v>
      </c>
      <c r="B360" s="24" t="s">
        <v>893</v>
      </c>
      <c r="C360" s="24" t="s">
        <v>895</v>
      </c>
      <c r="D360" s="24" t="n">
        <f aca="false">IFERROR(INDEX(Positions!$D$2:$D$14531,MATCH($A360&amp;"|15",Positions!$A$2:$A$14531,0)),"-")</f>
        <v>15</v>
      </c>
      <c r="E360" s="24" t="n">
        <f aca="false">IFERROR(INDEX(Positions!$D$2:$D$14531,MATCH($A360&amp;"|48",Positions!$A$2:$A$14531,0)),"-")</f>
        <v>48</v>
      </c>
      <c r="F360" s="24" t="str">
        <f aca="false">IFERROR(INDEX(Positions!$E$2:$E$14531,MATCH($A360&amp;"|15",Positions!$A$2:$A$14531,0)),"-")</f>
        <v>A</v>
      </c>
      <c r="G360" s="24" t="str">
        <f aca="false">IFERROR(INDEX(Positions!$E$2:$E$14531,MATCH($A360&amp;"|48",Positions!$A$2:$A$14531,0)),"-")</f>
        <v>U</v>
      </c>
      <c r="H360" s="25" t="str">
        <f aca="false">F360&amp;"-"&amp;G360</f>
        <v>A-U</v>
      </c>
      <c r="I360" s="24" t="n">
        <f aca="false">(F360="G")+(G360="G")</f>
        <v>0</v>
      </c>
      <c r="J360" s="24" t="n">
        <f aca="false">(F360="C")+(G360="C")</f>
        <v>0</v>
      </c>
      <c r="K360" s="25" t="n">
        <f aca="false">I360+J360</f>
        <v>0</v>
      </c>
    </row>
    <row r="361" customFormat="false" ht="15" hidden="false" customHeight="false" outlineLevel="0" collapsed="false">
      <c r="A361" s="24" t="s">
        <v>49</v>
      </c>
      <c r="B361" s="24" t="s">
        <v>893</v>
      </c>
      <c r="C361" s="24" t="s">
        <v>896</v>
      </c>
      <c r="D361" s="24" t="n">
        <f aca="false">IFERROR(INDEX(Positions!$D$2:$D$14531,MATCH($A361&amp;"|18",Positions!$A$2:$A$14531,0)),"-")</f>
        <v>17</v>
      </c>
      <c r="E361" s="24" t="n">
        <f aca="false">IFERROR(INDEX(Positions!$D$2:$D$14531,MATCH($A361&amp;"|55",Positions!$A$2:$A$14531,0)),"-")</f>
        <v>55</v>
      </c>
      <c r="F361" s="24" t="str">
        <f aca="false">IFERROR(INDEX(Positions!$E$2:$E$14531,MATCH($A361&amp;"|18",Positions!$A$2:$A$14531,0)),"-")</f>
        <v>G</v>
      </c>
      <c r="G361" s="24" t="str">
        <f aca="false">IFERROR(INDEX(Positions!$E$2:$E$14531,MATCH($A361&amp;"|55",Positions!$A$2:$A$14531,0)),"-")</f>
        <v>U</v>
      </c>
      <c r="H361" s="25" t="str">
        <f aca="false">F361&amp;"-"&amp;G361</f>
        <v>G-U</v>
      </c>
      <c r="I361" s="24" t="n">
        <f aca="false">(F361="G")+(G361="G")</f>
        <v>1</v>
      </c>
      <c r="J361" s="24" t="n">
        <f aca="false">(F361="C")+(G361="C")</f>
        <v>0</v>
      </c>
      <c r="K361" s="25" t="n">
        <f aca="false">I361+J361</f>
        <v>1</v>
      </c>
    </row>
    <row r="362" customFormat="false" ht="15" hidden="false" customHeight="false" outlineLevel="0" collapsed="false">
      <c r="A362" s="24" t="s">
        <v>49</v>
      </c>
      <c r="B362" s="24" t="s">
        <v>893</v>
      </c>
      <c r="C362" s="24" t="s">
        <v>897</v>
      </c>
      <c r="D362" s="24" t="n">
        <f aca="false">IFERROR(INDEX(Positions!$D$2:$D$14531,MATCH($A362&amp;"|19",Positions!$A$2:$A$14531,0)),"-")</f>
        <v>18</v>
      </c>
      <c r="E362" s="24" t="n">
        <f aca="false">IFERROR(INDEX(Positions!$D$2:$D$14531,MATCH($A362&amp;"|56",Positions!$A$2:$A$14531,0)),"-")</f>
        <v>56</v>
      </c>
      <c r="F362" s="24" t="str">
        <f aca="false">IFERROR(INDEX(Positions!$E$2:$E$14531,MATCH($A362&amp;"|19",Positions!$A$2:$A$14531,0)),"-")</f>
        <v>G</v>
      </c>
      <c r="G362" s="24" t="str">
        <f aca="false">IFERROR(INDEX(Positions!$E$2:$E$14531,MATCH($A362&amp;"|56",Positions!$A$2:$A$14531,0)),"-")</f>
        <v>C</v>
      </c>
      <c r="H362" s="25" t="str">
        <f aca="false">F362&amp;"-"&amp;G362</f>
        <v>G-C</v>
      </c>
      <c r="I362" s="24" t="n">
        <f aca="false">(F362="G")+(G362="G")</f>
        <v>1</v>
      </c>
      <c r="J362" s="24" t="n">
        <f aca="false">(F362="C")+(G362="C")</f>
        <v>1</v>
      </c>
      <c r="K362" s="25" t="n">
        <f aca="false">I362+J362</f>
        <v>2</v>
      </c>
    </row>
    <row r="363" customFormat="false" ht="15" hidden="false" customHeight="false" outlineLevel="0" collapsed="false">
      <c r="A363" s="24" t="s">
        <v>49</v>
      </c>
      <c r="B363" s="24" t="s">
        <v>893</v>
      </c>
      <c r="C363" s="24" t="s">
        <v>898</v>
      </c>
      <c r="D363" s="24" t="n">
        <f aca="false">IFERROR(INDEX(Positions!$D$2:$D$14531,MATCH($A363&amp;"|26",Positions!$A$2:$A$14531,0)),"-")</f>
        <v>26</v>
      </c>
      <c r="E363" s="24" t="n">
        <f aca="false">IFERROR(INDEX(Positions!$D$2:$D$14531,MATCH($A363&amp;"|44",Positions!$A$2:$A$14531,0)),"-")</f>
        <v>44</v>
      </c>
      <c r="F363" s="24" t="str">
        <f aca="false">IFERROR(INDEX(Positions!$E$2:$E$14531,MATCH($A363&amp;"|26",Positions!$A$2:$A$14531,0)),"-")</f>
        <v>G</v>
      </c>
      <c r="G363" s="24" t="str">
        <f aca="false">IFERROR(INDEX(Positions!$E$2:$E$14531,MATCH($A363&amp;"|44",Positions!$A$2:$A$14531,0)),"-")</f>
        <v>A</v>
      </c>
      <c r="H363" s="25" t="str">
        <f aca="false">F363&amp;"-"&amp;G363</f>
        <v>G-A</v>
      </c>
      <c r="I363" s="24" t="n">
        <f aca="false">(F363="G")+(G363="G")</f>
        <v>1</v>
      </c>
      <c r="J363" s="24" t="n">
        <f aca="false">(F363="C")+(G363="C")</f>
        <v>0</v>
      </c>
      <c r="K363" s="25" t="n">
        <f aca="false">I363+J363</f>
        <v>1</v>
      </c>
    </row>
    <row r="364" customFormat="false" ht="15" hidden="false" customHeight="false" outlineLevel="0" collapsed="false">
      <c r="A364" s="24" t="s">
        <v>49</v>
      </c>
      <c r="B364" s="24" t="s">
        <v>893</v>
      </c>
      <c r="C364" s="24" t="s">
        <v>899</v>
      </c>
      <c r="D364" s="24" t="n">
        <f aca="false">IFERROR(INDEX(Positions!$D$2:$D$14531,MATCH($A364&amp;"|32",Positions!$A$2:$A$14531,0)),"-")</f>
        <v>32</v>
      </c>
      <c r="E364" s="24" t="n">
        <f aca="false">IFERROR(INDEX(Positions!$D$2:$D$14531,MATCH($A364&amp;"|38",Positions!$A$2:$A$14531,0)),"-")</f>
        <v>38</v>
      </c>
      <c r="F364" s="24" t="str">
        <f aca="false">IFERROR(INDEX(Positions!$E$2:$E$14531,MATCH($A364&amp;"|32",Positions!$A$2:$A$14531,0)),"-")</f>
        <v>C</v>
      </c>
      <c r="G364" s="24" t="str">
        <f aca="false">IFERROR(INDEX(Positions!$E$2:$E$14531,MATCH($A364&amp;"|38",Positions!$A$2:$A$14531,0)),"-")</f>
        <v>A</v>
      </c>
      <c r="H364" s="25" t="str">
        <f aca="false">F364&amp;"-"&amp;G364</f>
        <v>C-A</v>
      </c>
      <c r="I364" s="24" t="n">
        <f aca="false">(F364="G")+(G364="G")</f>
        <v>0</v>
      </c>
      <c r="J364" s="24" t="n">
        <f aca="false">(F364="C")+(G364="C")</f>
        <v>1</v>
      </c>
      <c r="K364" s="25" t="n">
        <f aca="false">I364+J364</f>
        <v>1</v>
      </c>
    </row>
    <row r="365" customFormat="false" ht="15" hidden="false" customHeight="false" outlineLevel="0" collapsed="false">
      <c r="A365" s="24" t="s">
        <v>49</v>
      </c>
      <c r="B365" s="24" t="s">
        <v>893</v>
      </c>
      <c r="C365" s="24" t="s">
        <v>900</v>
      </c>
      <c r="D365" s="24" t="n">
        <f aca="false">IFERROR(INDEX(Positions!$D$2:$D$14531,MATCH($A365&amp;"|54",Positions!$A$2:$A$14531,0)),"-")</f>
        <v>54</v>
      </c>
      <c r="E365" s="24" t="n">
        <f aca="false">IFERROR(INDEX(Positions!$D$2:$D$14531,MATCH($A365&amp;"|58",Positions!$A$2:$A$14531,0)),"-")</f>
        <v>58</v>
      </c>
      <c r="F365" s="24" t="str">
        <f aca="false">IFERROR(INDEX(Positions!$E$2:$E$14531,MATCH($A365&amp;"|54",Positions!$A$2:$A$14531,0)),"-")</f>
        <v>U</v>
      </c>
      <c r="G365" s="24" t="str">
        <f aca="false">IFERROR(INDEX(Positions!$E$2:$E$14531,MATCH($A365&amp;"|58",Positions!$A$2:$A$14531,0)),"-")</f>
        <v>A</v>
      </c>
      <c r="H365" s="25" t="str">
        <f aca="false">F365&amp;"-"&amp;G365</f>
        <v>U-A</v>
      </c>
      <c r="I365" s="24" t="n">
        <f aca="false">(F365="G")+(G365="G")</f>
        <v>0</v>
      </c>
      <c r="J365" s="24" t="n">
        <f aca="false">(F365="C")+(G365="C")</f>
        <v>0</v>
      </c>
      <c r="K365" s="25" t="n">
        <f aca="false">I365+J365</f>
        <v>0</v>
      </c>
    </row>
    <row r="366" customFormat="false" ht="15" hidden="false" customHeight="false" outlineLevel="0" collapsed="false">
      <c r="A366" s="4" t="s">
        <v>50</v>
      </c>
      <c r="B366" s="4" t="s">
        <v>768</v>
      </c>
      <c r="C366" s="4" t="s">
        <v>882</v>
      </c>
      <c r="D366" s="4" t="n">
        <f aca="false">IFERROR(INDEX(Positions!$D$2:$D$14531,MATCH($A366&amp;"|1",Positions!$A$2:$A$14531,0)),"-")</f>
        <v>1</v>
      </c>
      <c r="E366" s="4" t="n">
        <f aca="false">IFERROR(INDEX(Positions!$D$2:$D$14531,MATCH($A366&amp;"|72",Positions!$A$2:$A$14531,0)),"-")</f>
        <v>70</v>
      </c>
      <c r="F366" s="4" t="str">
        <f aca="false">IFERROR(INDEX(Positions!$E$2:$E$14531,MATCH($A366&amp;"|1",Positions!$A$2:$A$14531,0)),"-")</f>
        <v>G</v>
      </c>
      <c r="G366" s="4" t="str">
        <f aca="false">IFERROR(INDEX(Positions!$E$2:$E$14531,MATCH($A366&amp;"|72",Positions!$A$2:$A$14531,0)),"-")</f>
        <v>C</v>
      </c>
      <c r="H366" s="3" t="str">
        <f aca="false">F366&amp;"-"&amp;G366</f>
        <v>G-C</v>
      </c>
      <c r="I366" s="4" t="n">
        <f aca="false">(F366="G")+(G366="G")</f>
        <v>1</v>
      </c>
      <c r="J366" s="4" t="n">
        <f aca="false">(F366="C")+(G366="C")</f>
        <v>1</v>
      </c>
      <c r="K366" s="3" t="n">
        <f aca="false">I366+J366</f>
        <v>2</v>
      </c>
    </row>
    <row r="367" customFormat="false" ht="15" hidden="false" customHeight="false" outlineLevel="0" collapsed="false">
      <c r="A367" s="4" t="s">
        <v>50</v>
      </c>
      <c r="B367" s="4" t="s">
        <v>768</v>
      </c>
      <c r="C367" s="4" t="s">
        <v>883</v>
      </c>
      <c r="D367" s="4" t="n">
        <f aca="false">IFERROR(INDEX(Positions!$D$2:$D$14531,MATCH($A367&amp;"|2",Positions!$A$2:$A$14531,0)),"-")</f>
        <v>2</v>
      </c>
      <c r="E367" s="4" t="n">
        <f aca="false">IFERROR(INDEX(Positions!$D$2:$D$14531,MATCH($A367&amp;"|71",Positions!$A$2:$A$14531,0)),"-")</f>
        <v>69</v>
      </c>
      <c r="F367" s="4" t="str">
        <f aca="false">IFERROR(INDEX(Positions!$E$2:$E$14531,MATCH($A367&amp;"|2",Positions!$A$2:$A$14531,0)),"-")</f>
        <v>C</v>
      </c>
      <c r="G367" s="4" t="str">
        <f aca="false">IFERROR(INDEX(Positions!$E$2:$E$14531,MATCH($A367&amp;"|71",Positions!$A$2:$A$14531,0)),"-")</f>
        <v>G</v>
      </c>
      <c r="H367" s="3" t="str">
        <f aca="false">F367&amp;"-"&amp;G367</f>
        <v>C-G</v>
      </c>
      <c r="I367" s="4" t="n">
        <f aca="false">(F367="G")+(G367="G")</f>
        <v>1</v>
      </c>
      <c r="J367" s="4" t="n">
        <f aca="false">(F367="C")+(G367="C")</f>
        <v>1</v>
      </c>
      <c r="K367" s="3" t="n">
        <f aca="false">I367+J367</f>
        <v>2</v>
      </c>
    </row>
    <row r="368" customFormat="false" ht="15" hidden="false" customHeight="false" outlineLevel="0" collapsed="false">
      <c r="A368" s="4" t="s">
        <v>50</v>
      </c>
      <c r="B368" s="4" t="s">
        <v>768</v>
      </c>
      <c r="C368" s="4" t="s">
        <v>884</v>
      </c>
      <c r="D368" s="4" t="n">
        <f aca="false">IFERROR(INDEX(Positions!$D$2:$D$14531,MATCH($A368&amp;"|3",Positions!$A$2:$A$14531,0)),"-")</f>
        <v>3</v>
      </c>
      <c r="E368" s="4" t="n">
        <f aca="false">IFERROR(INDEX(Positions!$D$2:$D$14531,MATCH($A368&amp;"|70",Positions!$A$2:$A$14531,0)),"-")</f>
        <v>68</v>
      </c>
      <c r="F368" s="4" t="str">
        <f aca="false">IFERROR(INDEX(Positions!$E$2:$E$14531,MATCH($A368&amp;"|3",Positions!$A$2:$A$14531,0)),"-")</f>
        <v>G</v>
      </c>
      <c r="G368" s="4" t="str">
        <f aca="false">IFERROR(INDEX(Positions!$E$2:$E$14531,MATCH($A368&amp;"|70",Positions!$A$2:$A$14531,0)),"-")</f>
        <v>C</v>
      </c>
      <c r="H368" s="3" t="str">
        <f aca="false">F368&amp;"-"&amp;G368</f>
        <v>G-C</v>
      </c>
      <c r="I368" s="4" t="n">
        <f aca="false">(F368="G")+(G368="G")</f>
        <v>1</v>
      </c>
      <c r="J368" s="4" t="n">
        <f aca="false">(F368="C")+(G368="C")</f>
        <v>1</v>
      </c>
      <c r="K368" s="3" t="n">
        <f aca="false">I368+J368</f>
        <v>2</v>
      </c>
    </row>
    <row r="369" customFormat="false" ht="15" hidden="false" customHeight="false" outlineLevel="0" collapsed="false">
      <c r="A369" s="4" t="s">
        <v>50</v>
      </c>
      <c r="B369" s="4" t="s">
        <v>768</v>
      </c>
      <c r="C369" s="4" t="s">
        <v>885</v>
      </c>
      <c r="D369" s="4" t="n">
        <f aca="false">IFERROR(INDEX(Positions!$D$2:$D$14531,MATCH($A369&amp;"|4",Positions!$A$2:$A$14531,0)),"-")</f>
        <v>4</v>
      </c>
      <c r="E369" s="4" t="n">
        <f aca="false">IFERROR(INDEX(Positions!$D$2:$D$14531,MATCH($A369&amp;"|69",Positions!$A$2:$A$14531,0)),"-")</f>
        <v>67</v>
      </c>
      <c r="F369" s="4" t="str">
        <f aca="false">IFERROR(INDEX(Positions!$E$2:$E$14531,MATCH($A369&amp;"|4",Positions!$A$2:$A$14531,0)),"-")</f>
        <v>G</v>
      </c>
      <c r="G369" s="4" t="str">
        <f aca="false">IFERROR(INDEX(Positions!$E$2:$E$14531,MATCH($A369&amp;"|69",Positions!$A$2:$A$14531,0)),"-")</f>
        <v>C</v>
      </c>
      <c r="H369" s="3" t="str">
        <f aca="false">F369&amp;"-"&amp;G369</f>
        <v>G-C</v>
      </c>
      <c r="I369" s="4" t="n">
        <f aca="false">(F369="G")+(G369="G")</f>
        <v>1</v>
      </c>
      <c r="J369" s="4" t="n">
        <f aca="false">(F369="C")+(G369="C")</f>
        <v>1</v>
      </c>
      <c r="K369" s="3" t="n">
        <f aca="false">I369+J369</f>
        <v>2</v>
      </c>
    </row>
    <row r="370" customFormat="false" ht="15" hidden="false" customHeight="false" outlineLevel="0" collapsed="false">
      <c r="A370" s="4" t="s">
        <v>50</v>
      </c>
      <c r="B370" s="4" t="s">
        <v>768</v>
      </c>
      <c r="C370" s="4" t="s">
        <v>542</v>
      </c>
      <c r="D370" s="4" t="n">
        <f aca="false">IFERROR(INDEX(Positions!$D$2:$D$14531,MATCH($A370&amp;"|5",Positions!$A$2:$A$14531,0)),"-")</f>
        <v>5</v>
      </c>
      <c r="E370" s="4" t="n">
        <f aca="false">IFERROR(INDEX(Positions!$D$2:$D$14531,MATCH($A370&amp;"|68",Positions!$A$2:$A$14531,0)),"-")</f>
        <v>66</v>
      </c>
      <c r="F370" s="4" t="str">
        <f aca="false">IFERROR(INDEX(Positions!$E$2:$E$14531,MATCH($A370&amp;"|5",Positions!$A$2:$A$14531,0)),"-")</f>
        <v>G</v>
      </c>
      <c r="G370" s="4" t="str">
        <f aca="false">IFERROR(INDEX(Positions!$E$2:$E$14531,MATCH($A370&amp;"|68",Positions!$A$2:$A$14531,0)),"-")</f>
        <v>C</v>
      </c>
      <c r="H370" s="3" t="str">
        <f aca="false">F370&amp;"-"&amp;G370</f>
        <v>G-C</v>
      </c>
      <c r="I370" s="4" t="n">
        <f aca="false">(F370="G")+(G370="G")</f>
        <v>1</v>
      </c>
      <c r="J370" s="4" t="n">
        <f aca="false">(F370="C")+(G370="C")</f>
        <v>1</v>
      </c>
      <c r="K370" s="3" t="n">
        <f aca="false">I370+J370</f>
        <v>2</v>
      </c>
    </row>
    <row r="371" customFormat="false" ht="15" hidden="false" customHeight="false" outlineLevel="0" collapsed="false">
      <c r="A371" s="4" t="s">
        <v>50</v>
      </c>
      <c r="B371" s="4" t="s">
        <v>768</v>
      </c>
      <c r="C371" s="4" t="s">
        <v>561</v>
      </c>
      <c r="D371" s="4" t="n">
        <f aca="false">IFERROR(INDEX(Positions!$D$2:$D$14531,MATCH($A371&amp;"|6",Positions!$A$2:$A$14531,0)),"-")</f>
        <v>6</v>
      </c>
      <c r="E371" s="4" t="n">
        <f aca="false">IFERROR(INDEX(Positions!$D$2:$D$14531,MATCH($A371&amp;"|67",Positions!$A$2:$A$14531,0)),"-")</f>
        <v>65</v>
      </c>
      <c r="F371" s="4" t="str">
        <f aca="false">IFERROR(INDEX(Positions!$E$2:$E$14531,MATCH($A371&amp;"|6",Positions!$A$2:$A$14531,0)),"-")</f>
        <v>U</v>
      </c>
      <c r="G371" s="4" t="str">
        <f aca="false">IFERROR(INDEX(Positions!$E$2:$E$14531,MATCH($A371&amp;"|67",Positions!$A$2:$A$14531,0)),"-")</f>
        <v>A</v>
      </c>
      <c r="H371" s="3" t="str">
        <f aca="false">F371&amp;"-"&amp;G371</f>
        <v>U-A</v>
      </c>
      <c r="I371" s="4" t="n">
        <f aca="false">(F371="G")+(G371="G")</f>
        <v>0</v>
      </c>
      <c r="J371" s="4" t="n">
        <f aca="false">(F371="C")+(G371="C")</f>
        <v>0</v>
      </c>
      <c r="K371" s="3" t="n">
        <f aca="false">I371+J371</f>
        <v>0</v>
      </c>
    </row>
    <row r="372" customFormat="false" ht="15" hidden="false" customHeight="false" outlineLevel="0" collapsed="false">
      <c r="A372" s="4" t="s">
        <v>50</v>
      </c>
      <c r="B372" s="4" t="s">
        <v>768</v>
      </c>
      <c r="C372" s="4" t="s">
        <v>886</v>
      </c>
      <c r="D372" s="4" t="n">
        <f aca="false">IFERROR(INDEX(Positions!$D$2:$D$14531,MATCH($A372&amp;"|7",Positions!$A$2:$A$14531,0)),"-")</f>
        <v>7</v>
      </c>
      <c r="E372" s="4" t="n">
        <f aca="false">IFERROR(INDEX(Positions!$D$2:$D$14531,MATCH($A372&amp;"|66",Positions!$A$2:$A$14531,0)),"-")</f>
        <v>64</v>
      </c>
      <c r="F372" s="4" t="str">
        <f aca="false">IFERROR(INDEX(Positions!$E$2:$E$14531,MATCH($A372&amp;"|7",Positions!$A$2:$A$14531,0)),"-")</f>
        <v>G</v>
      </c>
      <c r="G372" s="4" t="str">
        <f aca="false">IFERROR(INDEX(Positions!$E$2:$E$14531,MATCH($A372&amp;"|66",Positions!$A$2:$A$14531,0)),"-")</f>
        <v>C</v>
      </c>
      <c r="H372" s="3" t="str">
        <f aca="false">F372&amp;"-"&amp;G372</f>
        <v>G-C</v>
      </c>
      <c r="I372" s="4" t="n">
        <f aca="false">(F372="G")+(G372="G")</f>
        <v>1</v>
      </c>
      <c r="J372" s="4" t="n">
        <f aca="false">(F372="C")+(G372="C")</f>
        <v>1</v>
      </c>
      <c r="K372" s="3" t="n">
        <f aca="false">I372+J372</f>
        <v>2</v>
      </c>
    </row>
    <row r="373" customFormat="false" ht="15" hidden="false" customHeight="false" outlineLevel="0" collapsed="false">
      <c r="A373" s="4" t="s">
        <v>50</v>
      </c>
      <c r="B373" s="4" t="s">
        <v>783</v>
      </c>
      <c r="C373" s="4" t="s">
        <v>887</v>
      </c>
      <c r="D373" s="4" t="n">
        <f aca="false">IFERROR(INDEX(Positions!$D$2:$D$14531,MATCH($A373&amp;"|10",Positions!$A$2:$A$14531,0)),"-")</f>
        <v>10</v>
      </c>
      <c r="E373" s="4" t="n">
        <f aca="false">IFERROR(INDEX(Positions!$D$2:$D$14531,MATCH($A373&amp;"|25",Positions!$A$2:$A$14531,0)),"-")</f>
        <v>24</v>
      </c>
      <c r="F373" s="4" t="str">
        <f aca="false">IFERROR(INDEX(Positions!$E$2:$E$14531,MATCH($A373&amp;"|10",Positions!$A$2:$A$14531,0)),"-")</f>
        <v>G</v>
      </c>
      <c r="G373" s="4" t="str">
        <f aca="false">IFERROR(INDEX(Positions!$E$2:$E$14531,MATCH($A373&amp;"|25",Positions!$A$2:$A$14531,0)),"-")</f>
        <v>C</v>
      </c>
      <c r="H373" s="3" t="str">
        <f aca="false">F373&amp;"-"&amp;G373</f>
        <v>G-C</v>
      </c>
      <c r="I373" s="4" t="n">
        <f aca="false">(F373="G")+(G373="G")</f>
        <v>1</v>
      </c>
      <c r="J373" s="4" t="n">
        <f aca="false">(F373="C")+(G373="C")</f>
        <v>1</v>
      </c>
      <c r="K373" s="3" t="n">
        <f aca="false">I373+J373</f>
        <v>2</v>
      </c>
    </row>
    <row r="374" customFormat="false" ht="15" hidden="false" customHeight="false" outlineLevel="0" collapsed="false">
      <c r="A374" s="4" t="s">
        <v>50</v>
      </c>
      <c r="B374" s="4" t="s">
        <v>783</v>
      </c>
      <c r="C374" s="4" t="s">
        <v>888</v>
      </c>
      <c r="D374" s="4" t="n">
        <f aca="false">IFERROR(INDEX(Positions!$D$2:$D$14531,MATCH($A374&amp;"|11",Positions!$A$2:$A$14531,0)),"-")</f>
        <v>11</v>
      </c>
      <c r="E374" s="4" t="n">
        <f aca="false">IFERROR(INDEX(Positions!$D$2:$D$14531,MATCH($A374&amp;"|24",Positions!$A$2:$A$14531,0)),"-")</f>
        <v>23</v>
      </c>
      <c r="F374" s="4" t="str">
        <f aca="false">IFERROR(INDEX(Positions!$E$2:$E$14531,MATCH($A374&amp;"|11",Positions!$A$2:$A$14531,0)),"-")</f>
        <v>U</v>
      </c>
      <c r="G374" s="4" t="str">
        <f aca="false">IFERROR(INDEX(Positions!$E$2:$E$14531,MATCH($A374&amp;"|24",Positions!$A$2:$A$14531,0)),"-")</f>
        <v>A</v>
      </c>
      <c r="H374" s="3" t="str">
        <f aca="false">F374&amp;"-"&amp;G374</f>
        <v>U-A</v>
      </c>
      <c r="I374" s="4" t="n">
        <f aca="false">(F374="G")+(G374="G")</f>
        <v>0</v>
      </c>
      <c r="J374" s="4" t="n">
        <f aca="false">(F374="C")+(G374="C")</f>
        <v>0</v>
      </c>
      <c r="K374" s="3" t="n">
        <f aca="false">I374+J374</f>
        <v>0</v>
      </c>
    </row>
    <row r="375" customFormat="false" ht="15" hidden="false" customHeight="false" outlineLevel="0" collapsed="false">
      <c r="A375" s="4" t="s">
        <v>50</v>
      </c>
      <c r="B375" s="4" t="s">
        <v>783</v>
      </c>
      <c r="C375" s="4" t="s">
        <v>479</v>
      </c>
      <c r="D375" s="4" t="n">
        <f aca="false">IFERROR(INDEX(Positions!$D$2:$D$14531,MATCH($A375&amp;"|12",Positions!$A$2:$A$14531,0)),"-")</f>
        <v>12</v>
      </c>
      <c r="E375" s="4" t="n">
        <f aca="false">IFERROR(INDEX(Positions!$D$2:$D$14531,MATCH($A375&amp;"|23",Positions!$A$2:$A$14531,0)),"-")</f>
        <v>22</v>
      </c>
      <c r="F375" s="4" t="str">
        <f aca="false">IFERROR(INDEX(Positions!$E$2:$E$14531,MATCH($A375&amp;"|12",Positions!$A$2:$A$14531,0)),"-")</f>
        <v>U</v>
      </c>
      <c r="G375" s="4" t="str">
        <f aca="false">IFERROR(INDEX(Positions!$E$2:$E$14531,MATCH($A375&amp;"|23",Positions!$A$2:$A$14531,0)),"-")</f>
        <v>A</v>
      </c>
      <c r="H375" s="3" t="str">
        <f aca="false">F375&amp;"-"&amp;G375</f>
        <v>U-A</v>
      </c>
      <c r="I375" s="4" t="n">
        <f aca="false">(F375="G")+(G375="G")</f>
        <v>0</v>
      </c>
      <c r="J375" s="4" t="n">
        <f aca="false">(F375="C")+(G375="C")</f>
        <v>0</v>
      </c>
      <c r="K375" s="3" t="n">
        <f aca="false">I375+J375</f>
        <v>0</v>
      </c>
    </row>
    <row r="376" customFormat="false" ht="15" hidden="false" customHeight="false" outlineLevel="0" collapsed="false">
      <c r="A376" s="4" t="s">
        <v>50</v>
      </c>
      <c r="B376" s="4" t="s">
        <v>783</v>
      </c>
      <c r="C376" s="4" t="s">
        <v>267</v>
      </c>
      <c r="D376" s="4" t="n">
        <f aca="false">IFERROR(INDEX(Positions!$D$2:$D$14531,MATCH($A376&amp;"|13",Positions!$A$2:$A$14531,0)),"-")</f>
        <v>13</v>
      </c>
      <c r="E376" s="4" t="n">
        <f aca="false">IFERROR(INDEX(Positions!$D$2:$D$14531,MATCH($A376&amp;"|22",Positions!$A$2:$A$14531,0)),"-")</f>
        <v>21</v>
      </c>
      <c r="F376" s="4" t="str">
        <f aca="false">IFERROR(INDEX(Positions!$E$2:$E$14531,MATCH($A376&amp;"|13",Positions!$A$2:$A$14531,0)),"-")</f>
        <v>U</v>
      </c>
      <c r="G376" s="4" t="str">
        <f aca="false">IFERROR(INDEX(Positions!$E$2:$E$14531,MATCH($A376&amp;"|22",Positions!$A$2:$A$14531,0)),"-")</f>
        <v>A</v>
      </c>
      <c r="H376" s="3" t="str">
        <f aca="false">F376&amp;"-"&amp;G376</f>
        <v>U-A</v>
      </c>
      <c r="I376" s="4" t="n">
        <f aca="false">(F376="G")+(G376="G")</f>
        <v>0</v>
      </c>
      <c r="J376" s="4" t="n">
        <f aca="false">(F376="C")+(G376="C")</f>
        <v>0</v>
      </c>
      <c r="K376" s="3" t="n">
        <f aca="false">I376+J376</f>
        <v>0</v>
      </c>
    </row>
    <row r="377" customFormat="false" ht="15" hidden="false" customHeight="false" outlineLevel="0" collapsed="false">
      <c r="A377" s="4" t="s">
        <v>50</v>
      </c>
      <c r="B377" s="4" t="s">
        <v>805</v>
      </c>
      <c r="C377" s="4" t="s">
        <v>673</v>
      </c>
      <c r="D377" s="4" t="n">
        <f aca="false">IFERROR(INDEX(Positions!$D$2:$D$14531,MATCH($A377&amp;"|27",Positions!$A$2:$A$14531,0)),"-")</f>
        <v>26</v>
      </c>
      <c r="E377" s="4" t="n">
        <f aca="false">IFERROR(INDEX(Positions!$D$2:$D$14531,MATCH($A377&amp;"|43",Positions!$A$2:$A$14531,0)),"-")</f>
        <v>42</v>
      </c>
      <c r="F377" s="4" t="str">
        <f aca="false">IFERROR(INDEX(Positions!$E$2:$E$14531,MATCH($A377&amp;"|27",Positions!$A$2:$A$14531,0)),"-")</f>
        <v>U</v>
      </c>
      <c r="G377" s="4" t="str">
        <f aca="false">IFERROR(INDEX(Positions!$E$2:$E$14531,MATCH($A377&amp;"|43",Positions!$A$2:$A$14531,0)),"-")</f>
        <v>A</v>
      </c>
      <c r="H377" s="3" t="str">
        <f aca="false">F377&amp;"-"&amp;G377</f>
        <v>U-A</v>
      </c>
      <c r="I377" s="4" t="n">
        <f aca="false">(F377="G")+(G377="G")</f>
        <v>0</v>
      </c>
      <c r="J377" s="4" t="n">
        <f aca="false">(F377="C")+(G377="C")</f>
        <v>0</v>
      </c>
      <c r="K377" s="3" t="n">
        <f aca="false">I377+J377</f>
        <v>0</v>
      </c>
    </row>
    <row r="378" customFormat="false" ht="15" hidden="false" customHeight="false" outlineLevel="0" collapsed="false">
      <c r="A378" s="4" t="s">
        <v>50</v>
      </c>
      <c r="B378" s="4" t="s">
        <v>805</v>
      </c>
      <c r="C378" s="4" t="s">
        <v>889</v>
      </c>
      <c r="D378" s="4" t="n">
        <f aca="false">IFERROR(INDEX(Positions!$D$2:$D$14531,MATCH($A378&amp;"|28",Positions!$A$2:$A$14531,0)),"-")</f>
        <v>27</v>
      </c>
      <c r="E378" s="4" t="n">
        <f aca="false">IFERROR(INDEX(Positions!$D$2:$D$14531,MATCH($A378&amp;"|42",Positions!$A$2:$A$14531,0)),"-")</f>
        <v>41</v>
      </c>
      <c r="F378" s="4" t="str">
        <f aca="false">IFERROR(INDEX(Positions!$E$2:$E$14531,MATCH($A378&amp;"|28",Positions!$A$2:$A$14531,0)),"-")</f>
        <v>C</v>
      </c>
      <c r="G378" s="4" t="str">
        <f aca="false">IFERROR(INDEX(Positions!$E$2:$E$14531,MATCH($A378&amp;"|42",Positions!$A$2:$A$14531,0)),"-")</f>
        <v>G</v>
      </c>
      <c r="H378" s="3" t="str">
        <f aca="false">F378&amp;"-"&amp;G378</f>
        <v>C-G</v>
      </c>
      <c r="I378" s="4" t="n">
        <f aca="false">(F378="G")+(G378="G")</f>
        <v>1</v>
      </c>
      <c r="J378" s="4" t="n">
        <f aca="false">(F378="C")+(G378="C")</f>
        <v>1</v>
      </c>
      <c r="K378" s="3" t="n">
        <f aca="false">I378+J378</f>
        <v>2</v>
      </c>
    </row>
    <row r="379" customFormat="false" ht="15" hidden="false" customHeight="false" outlineLevel="0" collapsed="false">
      <c r="A379" s="4" t="s">
        <v>50</v>
      </c>
      <c r="B379" s="4" t="s">
        <v>805</v>
      </c>
      <c r="C379" s="4" t="s">
        <v>890</v>
      </c>
      <c r="D379" s="4" t="n">
        <f aca="false">IFERROR(INDEX(Positions!$D$2:$D$14531,MATCH($A379&amp;"|29",Positions!$A$2:$A$14531,0)),"-")</f>
        <v>28</v>
      </c>
      <c r="E379" s="4" t="n">
        <f aca="false">IFERROR(INDEX(Positions!$D$2:$D$14531,MATCH($A379&amp;"|41",Positions!$A$2:$A$14531,0)),"-")</f>
        <v>40</v>
      </c>
      <c r="F379" s="4" t="str">
        <f aca="false">IFERROR(INDEX(Positions!$E$2:$E$14531,MATCH($A379&amp;"|29",Positions!$A$2:$A$14531,0)),"-")</f>
        <v>A</v>
      </c>
      <c r="G379" s="4" t="str">
        <f aca="false">IFERROR(INDEX(Positions!$E$2:$E$14531,MATCH($A379&amp;"|41",Positions!$A$2:$A$14531,0)),"-")</f>
        <v>U</v>
      </c>
      <c r="H379" s="3" t="str">
        <f aca="false">F379&amp;"-"&amp;G379</f>
        <v>A-U</v>
      </c>
      <c r="I379" s="4" t="n">
        <f aca="false">(F379="G")+(G379="G")</f>
        <v>0</v>
      </c>
      <c r="J379" s="4" t="n">
        <f aca="false">(F379="C")+(G379="C")</f>
        <v>0</v>
      </c>
      <c r="K379" s="3" t="n">
        <f aca="false">I379+J379</f>
        <v>0</v>
      </c>
    </row>
    <row r="380" customFormat="false" ht="15" hidden="false" customHeight="false" outlineLevel="0" collapsed="false">
      <c r="A380" s="4" t="s">
        <v>50</v>
      </c>
      <c r="B380" s="4" t="s">
        <v>805</v>
      </c>
      <c r="C380" s="4" t="s">
        <v>694</v>
      </c>
      <c r="D380" s="4" t="n">
        <f aca="false">IFERROR(INDEX(Positions!$D$2:$D$14531,MATCH($A380&amp;"|30",Positions!$A$2:$A$14531,0)),"-")</f>
        <v>29</v>
      </c>
      <c r="E380" s="4" t="n">
        <f aca="false">IFERROR(INDEX(Positions!$D$2:$D$14531,MATCH($A380&amp;"|40",Positions!$A$2:$A$14531,0)),"-")</f>
        <v>39</v>
      </c>
      <c r="F380" s="4" t="str">
        <f aca="false">IFERROR(INDEX(Positions!$E$2:$E$14531,MATCH($A380&amp;"|30",Positions!$A$2:$A$14531,0)),"-")</f>
        <v>G</v>
      </c>
      <c r="G380" s="4" t="str">
        <f aca="false">IFERROR(INDEX(Positions!$E$2:$E$14531,MATCH($A380&amp;"|40",Positions!$A$2:$A$14531,0)),"-")</f>
        <v>C</v>
      </c>
      <c r="H380" s="3" t="str">
        <f aca="false">F380&amp;"-"&amp;G380</f>
        <v>G-C</v>
      </c>
      <c r="I380" s="4" t="n">
        <f aca="false">(F380="G")+(G380="G")</f>
        <v>1</v>
      </c>
      <c r="J380" s="4" t="n">
        <f aca="false">(F380="C")+(G380="C")</f>
        <v>1</v>
      </c>
      <c r="K380" s="3" t="n">
        <f aca="false">I380+J380</f>
        <v>2</v>
      </c>
    </row>
    <row r="381" customFormat="false" ht="15" hidden="false" customHeight="false" outlineLevel="0" collapsed="false">
      <c r="A381" s="4" t="s">
        <v>50</v>
      </c>
      <c r="B381" s="4" t="s">
        <v>805</v>
      </c>
      <c r="C381" s="4" t="s">
        <v>640</v>
      </c>
      <c r="D381" s="4" t="n">
        <f aca="false">IFERROR(INDEX(Positions!$D$2:$D$14531,MATCH($A381&amp;"|31",Positions!$A$2:$A$14531,0)),"-")</f>
        <v>30</v>
      </c>
      <c r="E381" s="4" t="n">
        <f aca="false">IFERROR(INDEX(Positions!$D$2:$D$14531,MATCH($A381&amp;"|39",Positions!$A$2:$A$14531,0)),"-")</f>
        <v>38</v>
      </c>
      <c r="F381" s="4" t="str">
        <f aca="false">IFERROR(INDEX(Positions!$E$2:$E$14531,MATCH($A381&amp;"|31",Positions!$A$2:$A$14531,0)),"-")</f>
        <v>C</v>
      </c>
      <c r="G381" s="4" t="str">
        <f aca="false">IFERROR(INDEX(Positions!$E$2:$E$14531,MATCH($A381&amp;"|39",Positions!$A$2:$A$14531,0)),"-")</f>
        <v>G</v>
      </c>
      <c r="H381" s="3" t="str">
        <f aca="false">F381&amp;"-"&amp;G381</f>
        <v>C-G</v>
      </c>
      <c r="I381" s="4" t="n">
        <f aca="false">(F381="G")+(G381="G")</f>
        <v>1</v>
      </c>
      <c r="J381" s="4" t="n">
        <f aca="false">(F381="C")+(G381="C")</f>
        <v>1</v>
      </c>
      <c r="K381" s="3" t="n">
        <f aca="false">I381+J381</f>
        <v>2</v>
      </c>
    </row>
    <row r="382" customFormat="false" ht="15" hidden="false" customHeight="false" outlineLevel="0" collapsed="false">
      <c r="A382" s="4" t="s">
        <v>50</v>
      </c>
      <c r="B382" s="4" t="s">
        <v>830</v>
      </c>
      <c r="C382" s="4" t="s">
        <v>367</v>
      </c>
      <c r="D382" s="4" t="n">
        <f aca="false">IFERROR(INDEX(Positions!$D$2:$D$14531,MATCH($A382&amp;"|49",Positions!$A$2:$A$14531,0)),"-")</f>
        <v>47</v>
      </c>
      <c r="E382" s="4" t="n">
        <f aca="false">IFERROR(INDEX(Positions!$D$2:$D$14531,MATCH($A382&amp;"|65",Positions!$A$2:$A$14531,0)),"-")</f>
        <v>63</v>
      </c>
      <c r="F382" s="4" t="str">
        <f aca="false">IFERROR(INDEX(Positions!$E$2:$E$14531,MATCH($A382&amp;"|49",Positions!$A$2:$A$14531,0)),"-")</f>
        <v>G</v>
      </c>
      <c r="G382" s="4" t="str">
        <f aca="false">IFERROR(INDEX(Positions!$E$2:$E$14531,MATCH($A382&amp;"|65",Positions!$A$2:$A$14531,0)),"-")</f>
        <v>U</v>
      </c>
      <c r="H382" s="3" t="str">
        <f aca="false">F382&amp;"-"&amp;G382</f>
        <v>G-U</v>
      </c>
      <c r="I382" s="4" t="n">
        <f aca="false">(F382="G")+(G382="G")</f>
        <v>1</v>
      </c>
      <c r="J382" s="4" t="n">
        <f aca="false">(F382="C")+(G382="C")</f>
        <v>0</v>
      </c>
      <c r="K382" s="3" t="n">
        <f aca="false">I382+J382</f>
        <v>1</v>
      </c>
    </row>
    <row r="383" customFormat="false" ht="15" hidden="false" customHeight="false" outlineLevel="0" collapsed="false">
      <c r="A383" s="4" t="s">
        <v>50</v>
      </c>
      <c r="B383" s="4" t="s">
        <v>830</v>
      </c>
      <c r="C383" s="4" t="s">
        <v>891</v>
      </c>
      <c r="D383" s="4" t="n">
        <f aca="false">IFERROR(INDEX(Positions!$D$2:$D$14531,MATCH($A383&amp;"|50",Positions!$A$2:$A$14531,0)),"-")</f>
        <v>48</v>
      </c>
      <c r="E383" s="4" t="n">
        <f aca="false">IFERROR(INDEX(Positions!$D$2:$D$14531,MATCH($A383&amp;"|64",Positions!$A$2:$A$14531,0)),"-")</f>
        <v>62</v>
      </c>
      <c r="F383" s="4" t="str">
        <f aca="false">IFERROR(INDEX(Positions!$E$2:$E$14531,MATCH($A383&amp;"|50",Positions!$A$2:$A$14531,0)),"-")</f>
        <v>U</v>
      </c>
      <c r="G383" s="4" t="str">
        <f aca="false">IFERROR(INDEX(Positions!$E$2:$E$14531,MATCH($A383&amp;"|64",Positions!$A$2:$A$14531,0)),"-")</f>
        <v>A</v>
      </c>
      <c r="H383" s="3" t="str">
        <f aca="false">F383&amp;"-"&amp;G383</f>
        <v>U-A</v>
      </c>
      <c r="I383" s="4" t="n">
        <f aca="false">(F383="G")+(G383="G")</f>
        <v>0</v>
      </c>
      <c r="J383" s="4" t="n">
        <f aca="false">(F383="C")+(G383="C")</f>
        <v>0</v>
      </c>
      <c r="K383" s="3" t="n">
        <f aca="false">I383+J383</f>
        <v>0</v>
      </c>
    </row>
    <row r="384" customFormat="false" ht="15" hidden="false" customHeight="false" outlineLevel="0" collapsed="false">
      <c r="A384" s="4" t="s">
        <v>50</v>
      </c>
      <c r="B384" s="4" t="s">
        <v>830</v>
      </c>
      <c r="C384" s="4" t="s">
        <v>689</v>
      </c>
      <c r="D384" s="4" t="n">
        <f aca="false">IFERROR(INDEX(Positions!$D$2:$D$14531,MATCH($A384&amp;"|51",Positions!$A$2:$A$14531,0)),"-")</f>
        <v>49</v>
      </c>
      <c r="E384" s="4" t="n">
        <f aca="false">IFERROR(INDEX(Positions!$D$2:$D$14531,MATCH($A384&amp;"|63",Positions!$A$2:$A$14531,0)),"-")</f>
        <v>61</v>
      </c>
      <c r="F384" s="4" t="str">
        <f aca="false">IFERROR(INDEX(Positions!$E$2:$E$14531,MATCH($A384&amp;"|51",Positions!$A$2:$A$14531,0)),"-")</f>
        <v>G</v>
      </c>
      <c r="G384" s="4" t="str">
        <f aca="false">IFERROR(INDEX(Positions!$E$2:$E$14531,MATCH($A384&amp;"|63",Positions!$A$2:$A$14531,0)),"-")</f>
        <v>C</v>
      </c>
      <c r="H384" s="3" t="str">
        <f aca="false">F384&amp;"-"&amp;G384</f>
        <v>G-C</v>
      </c>
      <c r="I384" s="4" t="n">
        <f aca="false">(F384="G")+(G384="G")</f>
        <v>1</v>
      </c>
      <c r="J384" s="4" t="n">
        <f aca="false">(F384="C")+(G384="C")</f>
        <v>1</v>
      </c>
      <c r="K384" s="3" t="n">
        <f aca="false">I384+J384</f>
        <v>2</v>
      </c>
    </row>
    <row r="385" customFormat="false" ht="15" hidden="false" customHeight="false" outlineLevel="0" collapsed="false">
      <c r="A385" s="4" t="s">
        <v>50</v>
      </c>
      <c r="B385" s="4" t="s">
        <v>830</v>
      </c>
      <c r="C385" s="4" t="s">
        <v>703</v>
      </c>
      <c r="D385" s="4" t="n">
        <f aca="false">IFERROR(INDEX(Positions!$D$2:$D$14531,MATCH($A385&amp;"|52",Positions!$A$2:$A$14531,0)),"-")</f>
        <v>50</v>
      </c>
      <c r="E385" s="4" t="n">
        <f aca="false">IFERROR(INDEX(Positions!$D$2:$D$14531,MATCH($A385&amp;"|62",Positions!$A$2:$A$14531,0)),"-")</f>
        <v>60</v>
      </c>
      <c r="F385" s="4" t="str">
        <f aca="false">IFERROR(INDEX(Positions!$E$2:$E$14531,MATCH($A385&amp;"|52",Positions!$A$2:$A$14531,0)),"-")</f>
        <v>A</v>
      </c>
      <c r="G385" s="4" t="str">
        <f aca="false">IFERROR(INDEX(Positions!$E$2:$E$14531,MATCH($A385&amp;"|62",Positions!$A$2:$A$14531,0)),"-")</f>
        <v>U</v>
      </c>
      <c r="H385" s="3" t="str">
        <f aca="false">F385&amp;"-"&amp;G385</f>
        <v>A-U</v>
      </c>
      <c r="I385" s="4" t="n">
        <f aca="false">(F385="G")+(G385="G")</f>
        <v>0</v>
      </c>
      <c r="J385" s="4" t="n">
        <f aca="false">(F385="C")+(G385="C")</f>
        <v>0</v>
      </c>
      <c r="K385" s="3" t="n">
        <f aca="false">I385+J385</f>
        <v>0</v>
      </c>
    </row>
    <row r="386" customFormat="false" ht="15" hidden="false" customHeight="false" outlineLevel="0" collapsed="false">
      <c r="A386" s="4" t="s">
        <v>50</v>
      </c>
      <c r="B386" s="4" t="s">
        <v>830</v>
      </c>
      <c r="C386" s="4" t="s">
        <v>892</v>
      </c>
      <c r="D386" s="4" t="n">
        <f aca="false">IFERROR(INDEX(Positions!$D$2:$D$14531,MATCH($A386&amp;"|53",Positions!$A$2:$A$14531,0)),"-")</f>
        <v>51</v>
      </c>
      <c r="E386" s="4" t="n">
        <f aca="false">IFERROR(INDEX(Positions!$D$2:$D$14531,MATCH($A386&amp;"|61",Positions!$A$2:$A$14531,0)),"-")</f>
        <v>59</v>
      </c>
      <c r="F386" s="4" t="str">
        <f aca="false">IFERROR(INDEX(Positions!$E$2:$E$14531,MATCH($A386&amp;"|53",Positions!$A$2:$A$14531,0)),"-")</f>
        <v>G</v>
      </c>
      <c r="G386" s="4" t="str">
        <f aca="false">IFERROR(INDEX(Positions!$E$2:$E$14531,MATCH($A386&amp;"|61",Positions!$A$2:$A$14531,0)),"-")</f>
        <v>C</v>
      </c>
      <c r="H386" s="3" t="str">
        <f aca="false">F386&amp;"-"&amp;G386</f>
        <v>G-C</v>
      </c>
      <c r="I386" s="4" t="n">
        <f aca="false">(F386="G")+(G386="G")</f>
        <v>1</v>
      </c>
      <c r="J386" s="4" t="n">
        <f aca="false">(F386="C")+(G386="C")</f>
        <v>1</v>
      </c>
      <c r="K386" s="3" t="n">
        <f aca="false">I386+J386</f>
        <v>2</v>
      </c>
    </row>
    <row r="387" customFormat="false" ht="15" hidden="false" customHeight="false" outlineLevel="0" collapsed="false">
      <c r="A387" s="24" t="s">
        <v>50</v>
      </c>
      <c r="B387" s="24" t="s">
        <v>893</v>
      </c>
      <c r="C387" s="24" t="s">
        <v>894</v>
      </c>
      <c r="D387" s="24" t="n">
        <f aca="false">IFERROR(INDEX(Positions!$D$2:$D$14531,MATCH($A387&amp;"|8",Positions!$A$2:$A$14531,0)),"-")</f>
        <v>8</v>
      </c>
      <c r="E387" s="24" t="n">
        <f aca="false">IFERROR(INDEX(Positions!$D$2:$D$14531,MATCH($A387&amp;"|14",Positions!$A$2:$A$14531,0)),"-")</f>
        <v>14</v>
      </c>
      <c r="F387" s="24" t="str">
        <f aca="false">IFERROR(INDEX(Positions!$E$2:$E$14531,MATCH($A387&amp;"|8",Positions!$A$2:$A$14531,0)),"-")</f>
        <v>U</v>
      </c>
      <c r="G387" s="24" t="str">
        <f aca="false">IFERROR(INDEX(Positions!$E$2:$E$14531,MATCH($A387&amp;"|14",Positions!$A$2:$A$14531,0)),"-")</f>
        <v>A</v>
      </c>
      <c r="H387" s="25" t="str">
        <f aca="false">F387&amp;"-"&amp;G387</f>
        <v>U-A</v>
      </c>
      <c r="I387" s="24" t="n">
        <f aca="false">(F387="G")+(G387="G")</f>
        <v>0</v>
      </c>
      <c r="J387" s="24" t="n">
        <f aca="false">(F387="C")+(G387="C")</f>
        <v>0</v>
      </c>
      <c r="K387" s="25" t="n">
        <f aca="false">I387+J387</f>
        <v>0</v>
      </c>
    </row>
    <row r="388" customFormat="false" ht="15" hidden="false" customHeight="false" outlineLevel="0" collapsed="false">
      <c r="A388" s="24" t="s">
        <v>50</v>
      </c>
      <c r="B388" s="24" t="s">
        <v>893</v>
      </c>
      <c r="C388" s="24" t="s">
        <v>895</v>
      </c>
      <c r="D388" s="24" t="n">
        <f aca="false">IFERROR(INDEX(Positions!$D$2:$D$14531,MATCH($A388&amp;"|15",Positions!$A$2:$A$14531,0)),"-")</f>
        <v>15</v>
      </c>
      <c r="E388" s="24" t="n">
        <f aca="false">IFERROR(INDEX(Positions!$D$2:$D$14531,MATCH($A388&amp;"|48",Positions!$A$2:$A$14531,0)),"-")</f>
        <v>46</v>
      </c>
      <c r="F388" s="24" t="str">
        <f aca="false">IFERROR(INDEX(Positions!$E$2:$E$14531,MATCH($A388&amp;"|15",Positions!$A$2:$A$14531,0)),"-")</f>
        <v>G</v>
      </c>
      <c r="G388" s="24" t="str">
        <f aca="false">IFERROR(INDEX(Positions!$E$2:$E$14531,MATCH($A388&amp;"|48",Positions!$A$2:$A$14531,0)),"-")</f>
        <v>C</v>
      </c>
      <c r="H388" s="25" t="str">
        <f aca="false">F388&amp;"-"&amp;G388</f>
        <v>G-C</v>
      </c>
      <c r="I388" s="24" t="n">
        <f aca="false">(F388="G")+(G388="G")</f>
        <v>1</v>
      </c>
      <c r="J388" s="24" t="n">
        <f aca="false">(F388="C")+(G388="C")</f>
        <v>1</v>
      </c>
      <c r="K388" s="25" t="n">
        <f aca="false">I388+J388</f>
        <v>2</v>
      </c>
    </row>
    <row r="389" customFormat="false" ht="15" hidden="false" customHeight="false" outlineLevel="0" collapsed="false">
      <c r="A389" s="24" t="s">
        <v>50</v>
      </c>
      <c r="B389" s="24" t="s">
        <v>893</v>
      </c>
      <c r="C389" s="24" t="s">
        <v>896</v>
      </c>
      <c r="D389" s="24" t="n">
        <f aca="false">IFERROR(INDEX(Positions!$D$2:$D$14531,MATCH($A389&amp;"|18",Positions!$A$2:$A$14531,0)),"-")</f>
        <v>17</v>
      </c>
      <c r="E389" s="24" t="n">
        <f aca="false">IFERROR(INDEX(Positions!$D$2:$D$14531,MATCH($A389&amp;"|55",Positions!$A$2:$A$14531,0)),"-")</f>
        <v>53</v>
      </c>
      <c r="F389" s="24" t="str">
        <f aca="false">IFERROR(INDEX(Positions!$E$2:$E$14531,MATCH($A389&amp;"|18",Positions!$A$2:$A$14531,0)),"-")</f>
        <v>G</v>
      </c>
      <c r="G389" s="24" t="str">
        <f aca="false">IFERROR(INDEX(Positions!$E$2:$E$14531,MATCH($A389&amp;"|55",Positions!$A$2:$A$14531,0)),"-")</f>
        <v>U</v>
      </c>
      <c r="H389" s="25" t="str">
        <f aca="false">F389&amp;"-"&amp;G389</f>
        <v>G-U</v>
      </c>
      <c r="I389" s="24" t="n">
        <f aca="false">(F389="G")+(G389="G")</f>
        <v>1</v>
      </c>
      <c r="J389" s="24" t="n">
        <f aca="false">(F389="C")+(G389="C")</f>
        <v>0</v>
      </c>
      <c r="K389" s="25" t="n">
        <f aca="false">I389+J389</f>
        <v>1</v>
      </c>
    </row>
    <row r="390" customFormat="false" ht="15" hidden="false" customHeight="false" outlineLevel="0" collapsed="false">
      <c r="A390" s="24" t="s">
        <v>50</v>
      </c>
      <c r="B390" s="24" t="s">
        <v>893</v>
      </c>
      <c r="C390" s="24" t="s">
        <v>897</v>
      </c>
      <c r="D390" s="24" t="n">
        <f aca="false">IFERROR(INDEX(Positions!$D$2:$D$14531,MATCH($A390&amp;"|19",Positions!$A$2:$A$14531,0)),"-")</f>
        <v>18</v>
      </c>
      <c r="E390" s="24" t="n">
        <f aca="false">IFERROR(INDEX(Positions!$D$2:$D$14531,MATCH($A390&amp;"|56",Positions!$A$2:$A$14531,0)),"-")</f>
        <v>54</v>
      </c>
      <c r="F390" s="24" t="str">
        <f aca="false">IFERROR(INDEX(Positions!$E$2:$E$14531,MATCH($A390&amp;"|19",Positions!$A$2:$A$14531,0)),"-")</f>
        <v>G</v>
      </c>
      <c r="G390" s="24" t="str">
        <f aca="false">IFERROR(INDEX(Positions!$E$2:$E$14531,MATCH($A390&amp;"|56",Positions!$A$2:$A$14531,0)),"-")</f>
        <v>C</v>
      </c>
      <c r="H390" s="25" t="str">
        <f aca="false">F390&amp;"-"&amp;G390</f>
        <v>G-C</v>
      </c>
      <c r="I390" s="24" t="n">
        <f aca="false">(F390="G")+(G390="G")</f>
        <v>1</v>
      </c>
      <c r="J390" s="24" t="n">
        <f aca="false">(F390="C")+(G390="C")</f>
        <v>1</v>
      </c>
      <c r="K390" s="25" t="n">
        <f aca="false">I390+J390</f>
        <v>2</v>
      </c>
    </row>
    <row r="391" customFormat="false" ht="15" hidden="false" customHeight="false" outlineLevel="0" collapsed="false">
      <c r="A391" s="24" t="s">
        <v>50</v>
      </c>
      <c r="B391" s="24" t="s">
        <v>893</v>
      </c>
      <c r="C391" s="24" t="s">
        <v>898</v>
      </c>
      <c r="D391" s="24" t="n">
        <f aca="false">IFERROR(INDEX(Positions!$D$2:$D$14531,MATCH($A391&amp;"|26",Positions!$A$2:$A$14531,0)),"-")</f>
        <v>25</v>
      </c>
      <c r="E391" s="24" t="n">
        <f aca="false">IFERROR(INDEX(Positions!$D$2:$D$14531,MATCH($A391&amp;"|44",Positions!$A$2:$A$14531,0)),"-")</f>
        <v>43</v>
      </c>
      <c r="F391" s="24" t="str">
        <f aca="false">IFERROR(INDEX(Positions!$E$2:$E$14531,MATCH($A391&amp;"|26",Positions!$A$2:$A$14531,0)),"-")</f>
        <v>C</v>
      </c>
      <c r="G391" s="24" t="str">
        <f aca="false">IFERROR(INDEX(Positions!$E$2:$E$14531,MATCH($A391&amp;"|44",Positions!$A$2:$A$14531,0)),"-")</f>
        <v>U</v>
      </c>
      <c r="H391" s="25" t="str">
        <f aca="false">F391&amp;"-"&amp;G391</f>
        <v>C-U</v>
      </c>
      <c r="I391" s="24" t="n">
        <f aca="false">(F391="G")+(G391="G")</f>
        <v>0</v>
      </c>
      <c r="J391" s="24" t="n">
        <f aca="false">(F391="C")+(G391="C")</f>
        <v>1</v>
      </c>
      <c r="K391" s="25" t="n">
        <f aca="false">I391+J391</f>
        <v>1</v>
      </c>
    </row>
    <row r="392" customFormat="false" ht="15" hidden="false" customHeight="false" outlineLevel="0" collapsed="false">
      <c r="A392" s="24" t="s">
        <v>50</v>
      </c>
      <c r="B392" s="24" t="s">
        <v>893</v>
      </c>
      <c r="C392" s="24" t="s">
        <v>899</v>
      </c>
      <c r="D392" s="24" t="n">
        <f aca="false">IFERROR(INDEX(Positions!$D$2:$D$14531,MATCH($A392&amp;"|32",Positions!$A$2:$A$14531,0)),"-")</f>
        <v>31</v>
      </c>
      <c r="E392" s="24" t="n">
        <f aca="false">IFERROR(INDEX(Positions!$D$2:$D$14531,MATCH($A392&amp;"|38",Positions!$A$2:$A$14531,0)),"-")</f>
        <v>37</v>
      </c>
      <c r="F392" s="24" t="str">
        <f aca="false">IFERROR(INDEX(Positions!$E$2:$E$14531,MATCH($A392&amp;"|32",Positions!$A$2:$A$14531,0)),"-")</f>
        <v>C</v>
      </c>
      <c r="G392" s="24" t="str">
        <f aca="false">IFERROR(INDEX(Positions!$E$2:$E$14531,MATCH($A392&amp;"|38",Positions!$A$2:$A$14531,0)),"-")</f>
        <v>A</v>
      </c>
      <c r="H392" s="25" t="str">
        <f aca="false">F392&amp;"-"&amp;G392</f>
        <v>C-A</v>
      </c>
      <c r="I392" s="24" t="n">
        <f aca="false">(F392="G")+(G392="G")</f>
        <v>0</v>
      </c>
      <c r="J392" s="24" t="n">
        <f aca="false">(F392="C")+(G392="C")</f>
        <v>1</v>
      </c>
      <c r="K392" s="25" t="n">
        <f aca="false">I392+J392</f>
        <v>1</v>
      </c>
    </row>
    <row r="393" customFormat="false" ht="15" hidden="false" customHeight="false" outlineLevel="0" collapsed="false">
      <c r="A393" s="24" t="s">
        <v>50</v>
      </c>
      <c r="B393" s="24" t="s">
        <v>893</v>
      </c>
      <c r="C393" s="24" t="s">
        <v>900</v>
      </c>
      <c r="D393" s="24" t="n">
        <f aca="false">IFERROR(INDEX(Positions!$D$2:$D$14531,MATCH($A393&amp;"|54",Positions!$A$2:$A$14531,0)),"-")</f>
        <v>52</v>
      </c>
      <c r="E393" s="24" t="n">
        <f aca="false">IFERROR(INDEX(Positions!$D$2:$D$14531,MATCH($A393&amp;"|58",Positions!$A$2:$A$14531,0)),"-")</f>
        <v>56</v>
      </c>
      <c r="F393" s="24" t="str">
        <f aca="false">IFERROR(INDEX(Positions!$E$2:$E$14531,MATCH($A393&amp;"|54",Positions!$A$2:$A$14531,0)),"-")</f>
        <v>U</v>
      </c>
      <c r="G393" s="24" t="str">
        <f aca="false">IFERROR(INDEX(Positions!$E$2:$E$14531,MATCH($A393&amp;"|58",Positions!$A$2:$A$14531,0)),"-")</f>
        <v>A</v>
      </c>
      <c r="H393" s="25" t="str">
        <f aca="false">F393&amp;"-"&amp;G393</f>
        <v>U-A</v>
      </c>
      <c r="I393" s="24" t="n">
        <f aca="false">(F393="G")+(G393="G")</f>
        <v>0</v>
      </c>
      <c r="J393" s="24" t="n">
        <f aca="false">(F393="C")+(G393="C")</f>
        <v>0</v>
      </c>
      <c r="K393" s="25" t="n">
        <f aca="false">I393+J393</f>
        <v>0</v>
      </c>
    </row>
    <row r="394" customFormat="false" ht="15" hidden="false" customHeight="false" outlineLevel="0" collapsed="false">
      <c r="A394" s="4" t="s">
        <v>51</v>
      </c>
      <c r="B394" s="4" t="s">
        <v>768</v>
      </c>
      <c r="C394" s="4" t="s">
        <v>882</v>
      </c>
      <c r="D394" s="4" t="n">
        <f aca="false">IFERROR(INDEX(Positions!$D$2:$D$14531,MATCH($A394&amp;"|1",Positions!$A$2:$A$14531,0)),"-")</f>
        <v>1</v>
      </c>
      <c r="E394" s="4" t="n">
        <f aca="false">IFERROR(INDEX(Positions!$D$2:$D$14531,MATCH($A394&amp;"|72",Positions!$A$2:$A$14531,0)),"-")</f>
        <v>73</v>
      </c>
      <c r="F394" s="4" t="str">
        <f aca="false">IFERROR(INDEX(Positions!$E$2:$E$14531,MATCH($A394&amp;"|1",Positions!$A$2:$A$14531,0)),"-")</f>
        <v>G</v>
      </c>
      <c r="G394" s="4" t="str">
        <f aca="false">IFERROR(INDEX(Positions!$E$2:$E$14531,MATCH($A394&amp;"|72",Positions!$A$2:$A$14531,0)),"-")</f>
        <v>C</v>
      </c>
      <c r="H394" s="3" t="str">
        <f aca="false">F394&amp;"-"&amp;G394</f>
        <v>G-C</v>
      </c>
      <c r="I394" s="4" t="n">
        <f aca="false">(F394="G")+(G394="G")</f>
        <v>1</v>
      </c>
      <c r="J394" s="4" t="n">
        <f aca="false">(F394="C")+(G394="C")</f>
        <v>1</v>
      </c>
      <c r="K394" s="3" t="n">
        <f aca="false">I394+J394</f>
        <v>2</v>
      </c>
    </row>
    <row r="395" customFormat="false" ht="15" hidden="false" customHeight="false" outlineLevel="0" collapsed="false">
      <c r="A395" s="4" t="s">
        <v>51</v>
      </c>
      <c r="B395" s="4" t="s">
        <v>768</v>
      </c>
      <c r="C395" s="4" t="s">
        <v>883</v>
      </c>
      <c r="D395" s="4" t="n">
        <f aca="false">IFERROR(INDEX(Positions!$D$2:$D$14531,MATCH($A395&amp;"|2",Positions!$A$2:$A$14531,0)),"-")</f>
        <v>2</v>
      </c>
      <c r="E395" s="4" t="n">
        <f aca="false">IFERROR(INDEX(Positions!$D$2:$D$14531,MATCH($A395&amp;"|71",Positions!$A$2:$A$14531,0)),"-")</f>
        <v>72</v>
      </c>
      <c r="F395" s="4" t="str">
        <f aca="false">IFERROR(INDEX(Positions!$E$2:$E$14531,MATCH($A395&amp;"|2",Positions!$A$2:$A$14531,0)),"-")</f>
        <v>G</v>
      </c>
      <c r="G395" s="4" t="str">
        <f aca="false">IFERROR(INDEX(Positions!$E$2:$E$14531,MATCH($A395&amp;"|71",Positions!$A$2:$A$14531,0)),"-")</f>
        <v>C</v>
      </c>
      <c r="H395" s="3" t="str">
        <f aca="false">F395&amp;"-"&amp;G395</f>
        <v>G-C</v>
      </c>
      <c r="I395" s="4" t="n">
        <f aca="false">(F395="G")+(G395="G")</f>
        <v>1</v>
      </c>
      <c r="J395" s="4" t="n">
        <f aca="false">(F395="C")+(G395="C")</f>
        <v>1</v>
      </c>
      <c r="K395" s="3" t="n">
        <f aca="false">I395+J395</f>
        <v>2</v>
      </c>
    </row>
    <row r="396" customFormat="false" ht="15" hidden="false" customHeight="false" outlineLevel="0" collapsed="false">
      <c r="A396" s="4" t="s">
        <v>51</v>
      </c>
      <c r="B396" s="4" t="s">
        <v>768</v>
      </c>
      <c r="C396" s="4" t="s">
        <v>884</v>
      </c>
      <c r="D396" s="4" t="n">
        <f aca="false">IFERROR(INDEX(Positions!$D$2:$D$14531,MATCH($A396&amp;"|3",Positions!$A$2:$A$14531,0)),"-")</f>
        <v>3</v>
      </c>
      <c r="E396" s="4" t="n">
        <f aca="false">IFERROR(INDEX(Positions!$D$2:$D$14531,MATCH($A396&amp;"|70",Positions!$A$2:$A$14531,0)),"-")</f>
        <v>71</v>
      </c>
      <c r="F396" s="4" t="str">
        <f aca="false">IFERROR(INDEX(Positions!$E$2:$E$14531,MATCH($A396&amp;"|3",Positions!$A$2:$A$14531,0)),"-")</f>
        <v>A</v>
      </c>
      <c r="G396" s="4" t="str">
        <f aca="false">IFERROR(INDEX(Positions!$E$2:$E$14531,MATCH($A396&amp;"|70",Positions!$A$2:$A$14531,0)),"-")</f>
        <v>U</v>
      </c>
      <c r="H396" s="3" t="str">
        <f aca="false">F396&amp;"-"&amp;G396</f>
        <v>A-U</v>
      </c>
      <c r="I396" s="4" t="n">
        <f aca="false">(F396="G")+(G396="G")</f>
        <v>0</v>
      </c>
      <c r="J396" s="4" t="n">
        <f aca="false">(F396="C")+(G396="C")</f>
        <v>0</v>
      </c>
      <c r="K396" s="3" t="n">
        <f aca="false">I396+J396</f>
        <v>0</v>
      </c>
    </row>
    <row r="397" customFormat="false" ht="15" hidden="false" customHeight="false" outlineLevel="0" collapsed="false">
      <c r="A397" s="4" t="s">
        <v>51</v>
      </c>
      <c r="B397" s="4" t="s">
        <v>768</v>
      </c>
      <c r="C397" s="4" t="s">
        <v>885</v>
      </c>
      <c r="D397" s="4" t="n">
        <f aca="false">IFERROR(INDEX(Positions!$D$2:$D$14531,MATCH($A397&amp;"|4",Positions!$A$2:$A$14531,0)),"-")</f>
        <v>4</v>
      </c>
      <c r="E397" s="4" t="n">
        <f aca="false">IFERROR(INDEX(Positions!$D$2:$D$14531,MATCH($A397&amp;"|69",Positions!$A$2:$A$14531,0)),"-")</f>
        <v>70</v>
      </c>
      <c r="F397" s="4" t="str">
        <f aca="false">IFERROR(INDEX(Positions!$E$2:$E$14531,MATCH($A397&amp;"|4",Positions!$A$2:$A$14531,0)),"-")</f>
        <v>C</v>
      </c>
      <c r="G397" s="4" t="str">
        <f aca="false">IFERROR(INDEX(Positions!$E$2:$E$14531,MATCH($A397&amp;"|69",Positions!$A$2:$A$14531,0)),"-")</f>
        <v>G</v>
      </c>
      <c r="H397" s="3" t="str">
        <f aca="false">F397&amp;"-"&amp;G397</f>
        <v>C-G</v>
      </c>
      <c r="I397" s="4" t="n">
        <f aca="false">(F397="G")+(G397="G")</f>
        <v>1</v>
      </c>
      <c r="J397" s="4" t="n">
        <f aca="false">(F397="C")+(G397="C")</f>
        <v>1</v>
      </c>
      <c r="K397" s="3" t="n">
        <f aca="false">I397+J397</f>
        <v>2</v>
      </c>
    </row>
    <row r="398" customFormat="false" ht="15" hidden="false" customHeight="false" outlineLevel="0" collapsed="false">
      <c r="A398" s="4" t="s">
        <v>51</v>
      </c>
      <c r="B398" s="4" t="s">
        <v>768</v>
      </c>
      <c r="C398" s="4" t="s">
        <v>542</v>
      </c>
      <c r="D398" s="4" t="n">
        <f aca="false">IFERROR(INDEX(Positions!$D$2:$D$14531,MATCH($A398&amp;"|5",Positions!$A$2:$A$14531,0)),"-")</f>
        <v>5</v>
      </c>
      <c r="E398" s="4" t="n">
        <f aca="false">IFERROR(INDEX(Positions!$D$2:$D$14531,MATCH($A398&amp;"|68",Positions!$A$2:$A$14531,0)),"-")</f>
        <v>69</v>
      </c>
      <c r="F398" s="4" t="str">
        <f aca="false">IFERROR(INDEX(Positions!$E$2:$E$14531,MATCH($A398&amp;"|5",Positions!$A$2:$A$14531,0)),"-")</f>
        <v>C</v>
      </c>
      <c r="G398" s="4" t="str">
        <f aca="false">IFERROR(INDEX(Positions!$E$2:$E$14531,MATCH($A398&amp;"|68",Positions!$A$2:$A$14531,0)),"-")</f>
        <v>G</v>
      </c>
      <c r="H398" s="3" t="str">
        <f aca="false">F398&amp;"-"&amp;G398</f>
        <v>C-G</v>
      </c>
      <c r="I398" s="4" t="n">
        <f aca="false">(F398="G")+(G398="G")</f>
        <v>1</v>
      </c>
      <c r="J398" s="4" t="n">
        <f aca="false">(F398="C")+(G398="C")</f>
        <v>1</v>
      </c>
      <c r="K398" s="3" t="n">
        <f aca="false">I398+J398</f>
        <v>2</v>
      </c>
    </row>
    <row r="399" customFormat="false" ht="15" hidden="false" customHeight="false" outlineLevel="0" collapsed="false">
      <c r="A399" s="4" t="s">
        <v>51</v>
      </c>
      <c r="B399" s="4" t="s">
        <v>768</v>
      </c>
      <c r="C399" s="4" t="s">
        <v>561</v>
      </c>
      <c r="D399" s="4" t="n">
        <f aca="false">IFERROR(INDEX(Positions!$D$2:$D$14531,MATCH($A399&amp;"|6",Positions!$A$2:$A$14531,0)),"-")</f>
        <v>6</v>
      </c>
      <c r="E399" s="4" t="n">
        <f aca="false">IFERROR(INDEX(Positions!$D$2:$D$14531,MATCH($A399&amp;"|67",Positions!$A$2:$A$14531,0)),"-")</f>
        <v>68</v>
      </c>
      <c r="F399" s="4" t="str">
        <f aca="false">IFERROR(INDEX(Positions!$E$2:$E$14531,MATCH($A399&amp;"|6",Positions!$A$2:$A$14531,0)),"-")</f>
        <v>U</v>
      </c>
      <c r="G399" s="4" t="str">
        <f aca="false">IFERROR(INDEX(Positions!$E$2:$E$14531,MATCH($A399&amp;"|67",Positions!$A$2:$A$14531,0)),"-")</f>
        <v>A</v>
      </c>
      <c r="H399" s="3" t="str">
        <f aca="false">F399&amp;"-"&amp;G399</f>
        <v>U-A</v>
      </c>
      <c r="I399" s="4" t="n">
        <f aca="false">(F399="G")+(G399="G")</f>
        <v>0</v>
      </c>
      <c r="J399" s="4" t="n">
        <f aca="false">(F399="C")+(G399="C")</f>
        <v>0</v>
      </c>
      <c r="K399" s="3" t="n">
        <f aca="false">I399+J399</f>
        <v>0</v>
      </c>
    </row>
    <row r="400" customFormat="false" ht="15" hidden="false" customHeight="false" outlineLevel="0" collapsed="false">
      <c r="A400" s="4" t="s">
        <v>51</v>
      </c>
      <c r="B400" s="4" t="s">
        <v>768</v>
      </c>
      <c r="C400" s="4" t="s">
        <v>886</v>
      </c>
      <c r="D400" s="4" t="n">
        <f aca="false">IFERROR(INDEX(Positions!$D$2:$D$14531,MATCH($A400&amp;"|7",Positions!$A$2:$A$14531,0)),"-")</f>
        <v>7</v>
      </c>
      <c r="E400" s="4" t="n">
        <f aca="false">IFERROR(INDEX(Positions!$D$2:$D$14531,MATCH($A400&amp;"|66",Positions!$A$2:$A$14531,0)),"-")</f>
        <v>67</v>
      </c>
      <c r="F400" s="4" t="str">
        <f aca="false">IFERROR(INDEX(Positions!$E$2:$E$14531,MATCH($A400&amp;"|7",Positions!$A$2:$A$14531,0)),"-")</f>
        <v>U</v>
      </c>
      <c r="G400" s="4" t="str">
        <f aca="false">IFERROR(INDEX(Positions!$E$2:$E$14531,MATCH($A400&amp;"|66",Positions!$A$2:$A$14531,0)),"-")</f>
        <v>A</v>
      </c>
      <c r="H400" s="3" t="str">
        <f aca="false">F400&amp;"-"&amp;G400</f>
        <v>U-A</v>
      </c>
      <c r="I400" s="4" t="n">
        <f aca="false">(F400="G")+(G400="G")</f>
        <v>0</v>
      </c>
      <c r="J400" s="4" t="n">
        <f aca="false">(F400="C")+(G400="C")</f>
        <v>0</v>
      </c>
      <c r="K400" s="3" t="n">
        <f aca="false">I400+J400</f>
        <v>0</v>
      </c>
    </row>
    <row r="401" customFormat="false" ht="15" hidden="false" customHeight="false" outlineLevel="0" collapsed="false">
      <c r="A401" s="4" t="s">
        <v>51</v>
      </c>
      <c r="B401" s="4" t="s">
        <v>783</v>
      </c>
      <c r="C401" s="4" t="s">
        <v>887</v>
      </c>
      <c r="D401" s="4" t="n">
        <f aca="false">IFERROR(INDEX(Positions!$D$2:$D$14531,MATCH($A401&amp;"|10",Positions!$A$2:$A$14531,0)),"-")</f>
        <v>10</v>
      </c>
      <c r="E401" s="4" t="n">
        <f aca="false">IFERROR(INDEX(Positions!$D$2:$D$14531,MATCH($A401&amp;"|25",Positions!$A$2:$A$14531,0)),"-")</f>
        <v>26</v>
      </c>
      <c r="F401" s="4" t="str">
        <f aca="false">IFERROR(INDEX(Positions!$E$2:$E$14531,MATCH($A401&amp;"|10",Positions!$A$2:$A$14531,0)),"-")</f>
        <v>G</v>
      </c>
      <c r="G401" s="4" t="str">
        <f aca="false">IFERROR(INDEX(Positions!$E$2:$E$14531,MATCH($A401&amp;"|25",Positions!$A$2:$A$14531,0)),"-")</f>
        <v>C</v>
      </c>
      <c r="H401" s="3" t="str">
        <f aca="false">F401&amp;"-"&amp;G401</f>
        <v>G-C</v>
      </c>
      <c r="I401" s="4" t="n">
        <f aca="false">(F401="G")+(G401="G")</f>
        <v>1</v>
      </c>
      <c r="J401" s="4" t="n">
        <f aca="false">(F401="C")+(G401="C")</f>
        <v>1</v>
      </c>
      <c r="K401" s="3" t="n">
        <f aca="false">I401+J401</f>
        <v>2</v>
      </c>
    </row>
    <row r="402" customFormat="false" ht="15" hidden="false" customHeight="false" outlineLevel="0" collapsed="false">
      <c r="A402" s="4" t="s">
        <v>51</v>
      </c>
      <c r="B402" s="4" t="s">
        <v>783</v>
      </c>
      <c r="C402" s="4" t="s">
        <v>888</v>
      </c>
      <c r="D402" s="4" t="n">
        <f aca="false">IFERROR(INDEX(Positions!$D$2:$D$14531,MATCH($A402&amp;"|11",Positions!$A$2:$A$14531,0)),"-")</f>
        <v>11</v>
      </c>
      <c r="E402" s="4" t="n">
        <f aca="false">IFERROR(INDEX(Positions!$D$2:$D$14531,MATCH($A402&amp;"|24",Positions!$A$2:$A$14531,0)),"-")</f>
        <v>25</v>
      </c>
      <c r="F402" s="4" t="str">
        <f aca="false">IFERROR(INDEX(Positions!$E$2:$E$14531,MATCH($A402&amp;"|11",Positions!$A$2:$A$14531,0)),"-")</f>
        <v>C</v>
      </c>
      <c r="G402" s="4" t="str">
        <f aca="false">IFERROR(INDEX(Positions!$E$2:$E$14531,MATCH($A402&amp;"|24",Positions!$A$2:$A$14531,0)),"-")</f>
        <v>G</v>
      </c>
      <c r="H402" s="3" t="str">
        <f aca="false">F402&amp;"-"&amp;G402</f>
        <v>C-G</v>
      </c>
      <c r="I402" s="4" t="n">
        <f aca="false">(F402="G")+(G402="G")</f>
        <v>1</v>
      </c>
      <c r="J402" s="4" t="n">
        <f aca="false">(F402="C")+(G402="C")</f>
        <v>1</v>
      </c>
      <c r="K402" s="3" t="n">
        <f aca="false">I402+J402</f>
        <v>2</v>
      </c>
    </row>
    <row r="403" customFormat="false" ht="15" hidden="false" customHeight="false" outlineLevel="0" collapsed="false">
      <c r="A403" s="4" t="s">
        <v>51</v>
      </c>
      <c r="B403" s="4" t="s">
        <v>783</v>
      </c>
      <c r="C403" s="4" t="s">
        <v>479</v>
      </c>
      <c r="D403" s="4" t="n">
        <f aca="false">IFERROR(INDEX(Positions!$D$2:$D$14531,MATCH($A403&amp;"|12",Positions!$A$2:$A$14531,0)),"-")</f>
        <v>12</v>
      </c>
      <c r="E403" s="4" t="n">
        <f aca="false">IFERROR(INDEX(Positions!$D$2:$D$14531,MATCH($A403&amp;"|23",Positions!$A$2:$A$14531,0)),"-")</f>
        <v>24</v>
      </c>
      <c r="F403" s="4" t="str">
        <f aca="false">IFERROR(INDEX(Positions!$E$2:$E$14531,MATCH($A403&amp;"|12",Positions!$A$2:$A$14531,0)),"-")</f>
        <v>U</v>
      </c>
      <c r="G403" s="4" t="str">
        <f aca="false">IFERROR(INDEX(Positions!$E$2:$E$14531,MATCH($A403&amp;"|23",Positions!$A$2:$A$14531,0)),"-")</f>
        <v>A</v>
      </c>
      <c r="H403" s="3" t="str">
        <f aca="false">F403&amp;"-"&amp;G403</f>
        <v>U-A</v>
      </c>
      <c r="I403" s="4" t="n">
        <f aca="false">(F403="G")+(G403="G")</f>
        <v>0</v>
      </c>
      <c r="J403" s="4" t="n">
        <f aca="false">(F403="C")+(G403="C")</f>
        <v>0</v>
      </c>
      <c r="K403" s="3" t="n">
        <f aca="false">I403+J403</f>
        <v>0</v>
      </c>
    </row>
    <row r="404" customFormat="false" ht="15" hidden="false" customHeight="false" outlineLevel="0" collapsed="false">
      <c r="A404" s="4" t="s">
        <v>51</v>
      </c>
      <c r="B404" s="4" t="s">
        <v>783</v>
      </c>
      <c r="C404" s="4" t="s">
        <v>267</v>
      </c>
      <c r="D404" s="4" t="n">
        <f aca="false">IFERROR(INDEX(Positions!$D$2:$D$14531,MATCH($A404&amp;"|13",Positions!$A$2:$A$14531,0)),"-")</f>
        <v>13</v>
      </c>
      <c r="E404" s="4" t="n">
        <f aca="false">IFERROR(INDEX(Positions!$D$2:$D$14531,MATCH($A404&amp;"|22",Positions!$A$2:$A$14531,0)),"-")</f>
        <v>23</v>
      </c>
      <c r="F404" s="4" t="str">
        <f aca="false">IFERROR(INDEX(Positions!$E$2:$E$14531,MATCH($A404&amp;"|13",Positions!$A$2:$A$14531,0)),"-")</f>
        <v>C</v>
      </c>
      <c r="G404" s="4" t="str">
        <f aca="false">IFERROR(INDEX(Positions!$E$2:$E$14531,MATCH($A404&amp;"|22",Positions!$A$2:$A$14531,0)),"-")</f>
        <v>G</v>
      </c>
      <c r="H404" s="3" t="str">
        <f aca="false">F404&amp;"-"&amp;G404</f>
        <v>C-G</v>
      </c>
      <c r="I404" s="4" t="n">
        <f aca="false">(F404="G")+(G404="G")</f>
        <v>1</v>
      </c>
      <c r="J404" s="4" t="n">
        <f aca="false">(F404="C")+(G404="C")</f>
        <v>1</v>
      </c>
      <c r="K404" s="3" t="n">
        <f aca="false">I404+J404</f>
        <v>2</v>
      </c>
    </row>
    <row r="405" customFormat="false" ht="15" hidden="false" customHeight="false" outlineLevel="0" collapsed="false">
      <c r="A405" s="4" t="s">
        <v>51</v>
      </c>
      <c r="B405" s="4" t="s">
        <v>805</v>
      </c>
      <c r="C405" s="4" t="s">
        <v>673</v>
      </c>
      <c r="D405" s="4" t="n">
        <f aca="false">IFERROR(INDEX(Positions!$D$2:$D$14531,MATCH($A405&amp;"|27",Positions!$A$2:$A$14531,0)),"-")</f>
        <v>28</v>
      </c>
      <c r="E405" s="4" t="n">
        <f aca="false">IFERROR(INDEX(Positions!$D$2:$D$14531,MATCH($A405&amp;"|43",Positions!$A$2:$A$14531,0)),"-")</f>
        <v>44</v>
      </c>
      <c r="F405" s="4" t="str">
        <f aca="false">IFERROR(INDEX(Positions!$E$2:$E$14531,MATCH($A405&amp;"|27",Positions!$A$2:$A$14531,0)),"-")</f>
        <v>G</v>
      </c>
      <c r="G405" s="4" t="str">
        <f aca="false">IFERROR(INDEX(Positions!$E$2:$E$14531,MATCH($A405&amp;"|43",Positions!$A$2:$A$14531,0)),"-")</f>
        <v>C</v>
      </c>
      <c r="H405" s="3" t="str">
        <f aca="false">F405&amp;"-"&amp;G405</f>
        <v>G-C</v>
      </c>
      <c r="I405" s="4" t="n">
        <f aca="false">(F405="G")+(G405="G")</f>
        <v>1</v>
      </c>
      <c r="J405" s="4" t="n">
        <f aca="false">(F405="C")+(G405="C")</f>
        <v>1</v>
      </c>
      <c r="K405" s="3" t="n">
        <f aca="false">I405+J405</f>
        <v>2</v>
      </c>
    </row>
    <row r="406" customFormat="false" ht="15" hidden="false" customHeight="false" outlineLevel="0" collapsed="false">
      <c r="A406" s="4" t="s">
        <v>51</v>
      </c>
      <c r="B406" s="4" t="s">
        <v>805</v>
      </c>
      <c r="C406" s="4" t="s">
        <v>889</v>
      </c>
      <c r="D406" s="4" t="n">
        <f aca="false">IFERROR(INDEX(Positions!$D$2:$D$14531,MATCH($A406&amp;"|28",Positions!$A$2:$A$14531,0)),"-")</f>
        <v>29</v>
      </c>
      <c r="E406" s="4" t="n">
        <f aca="false">IFERROR(INDEX(Positions!$D$2:$D$14531,MATCH($A406&amp;"|42",Positions!$A$2:$A$14531,0)),"-")</f>
        <v>43</v>
      </c>
      <c r="F406" s="4" t="str">
        <f aca="false">IFERROR(INDEX(Positions!$E$2:$E$14531,MATCH($A406&amp;"|28",Positions!$A$2:$A$14531,0)),"-")</f>
        <v>A</v>
      </c>
      <c r="G406" s="4" t="str">
        <f aca="false">IFERROR(INDEX(Positions!$E$2:$E$14531,MATCH($A406&amp;"|42",Positions!$A$2:$A$14531,0)),"-")</f>
        <v>U</v>
      </c>
      <c r="H406" s="3" t="str">
        <f aca="false">F406&amp;"-"&amp;G406</f>
        <v>A-U</v>
      </c>
      <c r="I406" s="4" t="n">
        <f aca="false">(F406="G")+(G406="G")</f>
        <v>0</v>
      </c>
      <c r="J406" s="4" t="n">
        <f aca="false">(F406="C")+(G406="C")</f>
        <v>0</v>
      </c>
      <c r="K406" s="3" t="n">
        <f aca="false">I406+J406</f>
        <v>0</v>
      </c>
    </row>
    <row r="407" customFormat="false" ht="15" hidden="false" customHeight="false" outlineLevel="0" collapsed="false">
      <c r="A407" s="4" t="s">
        <v>51</v>
      </c>
      <c r="B407" s="4" t="s">
        <v>805</v>
      </c>
      <c r="C407" s="4" t="s">
        <v>890</v>
      </c>
      <c r="D407" s="4" t="n">
        <f aca="false">IFERROR(INDEX(Positions!$D$2:$D$14531,MATCH($A407&amp;"|29",Positions!$A$2:$A$14531,0)),"-")</f>
        <v>30</v>
      </c>
      <c r="E407" s="4" t="n">
        <f aca="false">IFERROR(INDEX(Positions!$D$2:$D$14531,MATCH($A407&amp;"|41",Positions!$A$2:$A$14531,0)),"-")</f>
        <v>42</v>
      </c>
      <c r="F407" s="4" t="str">
        <f aca="false">IFERROR(INDEX(Positions!$E$2:$E$14531,MATCH($A407&amp;"|29",Positions!$A$2:$A$14531,0)),"-")</f>
        <v>C</v>
      </c>
      <c r="G407" s="4" t="str">
        <f aca="false">IFERROR(INDEX(Positions!$E$2:$E$14531,MATCH($A407&amp;"|41",Positions!$A$2:$A$14531,0)),"-")</f>
        <v>G</v>
      </c>
      <c r="H407" s="3" t="str">
        <f aca="false">F407&amp;"-"&amp;G407</f>
        <v>C-G</v>
      </c>
      <c r="I407" s="4" t="n">
        <f aca="false">(F407="G")+(G407="G")</f>
        <v>1</v>
      </c>
      <c r="J407" s="4" t="n">
        <f aca="false">(F407="C")+(G407="C")</f>
        <v>1</v>
      </c>
      <c r="K407" s="3" t="n">
        <f aca="false">I407+J407</f>
        <v>2</v>
      </c>
    </row>
    <row r="408" customFormat="false" ht="15" hidden="false" customHeight="false" outlineLevel="0" collapsed="false">
      <c r="A408" s="4" t="s">
        <v>51</v>
      </c>
      <c r="B408" s="4" t="s">
        <v>805</v>
      </c>
      <c r="C408" s="4" t="s">
        <v>694</v>
      </c>
      <c r="D408" s="4" t="n">
        <f aca="false">IFERROR(INDEX(Positions!$D$2:$D$14531,MATCH($A408&amp;"|30",Positions!$A$2:$A$14531,0)),"-")</f>
        <v>31</v>
      </c>
      <c r="E408" s="4" t="n">
        <f aca="false">IFERROR(INDEX(Positions!$D$2:$D$14531,MATCH($A408&amp;"|40",Positions!$A$2:$A$14531,0)),"-")</f>
        <v>41</v>
      </c>
      <c r="F408" s="4" t="str">
        <f aca="false">IFERROR(INDEX(Positions!$E$2:$E$14531,MATCH($A408&amp;"|30",Positions!$A$2:$A$14531,0)),"-")</f>
        <v>G</v>
      </c>
      <c r="G408" s="4" t="str">
        <f aca="false">IFERROR(INDEX(Positions!$E$2:$E$14531,MATCH($A408&amp;"|40",Positions!$A$2:$A$14531,0)),"-")</f>
        <v>C</v>
      </c>
      <c r="H408" s="3" t="str">
        <f aca="false">F408&amp;"-"&amp;G408</f>
        <v>G-C</v>
      </c>
      <c r="I408" s="4" t="n">
        <f aca="false">(F408="G")+(G408="G")</f>
        <v>1</v>
      </c>
      <c r="J408" s="4" t="n">
        <f aca="false">(F408="C")+(G408="C")</f>
        <v>1</v>
      </c>
      <c r="K408" s="3" t="n">
        <f aca="false">I408+J408</f>
        <v>2</v>
      </c>
    </row>
    <row r="409" customFormat="false" ht="15" hidden="false" customHeight="false" outlineLevel="0" collapsed="false">
      <c r="A409" s="4" t="s">
        <v>51</v>
      </c>
      <c r="B409" s="4" t="s">
        <v>805</v>
      </c>
      <c r="C409" s="4" t="s">
        <v>640</v>
      </c>
      <c r="D409" s="4" t="n">
        <f aca="false">IFERROR(INDEX(Positions!$D$2:$D$14531,MATCH($A409&amp;"|31",Positions!$A$2:$A$14531,0)),"-")</f>
        <v>32</v>
      </c>
      <c r="E409" s="4" t="n">
        <f aca="false">IFERROR(INDEX(Positions!$D$2:$D$14531,MATCH($A409&amp;"|39",Positions!$A$2:$A$14531,0)),"-")</f>
        <v>40</v>
      </c>
      <c r="F409" s="4" t="str">
        <f aca="false">IFERROR(INDEX(Positions!$E$2:$E$14531,MATCH($A409&amp;"|31",Positions!$A$2:$A$14531,0)),"-")</f>
        <v>G</v>
      </c>
      <c r="G409" s="4" t="str">
        <f aca="false">IFERROR(INDEX(Positions!$E$2:$E$14531,MATCH($A409&amp;"|39",Positions!$A$2:$A$14531,0)),"-")</f>
        <v>C</v>
      </c>
      <c r="H409" s="3" t="str">
        <f aca="false">F409&amp;"-"&amp;G409</f>
        <v>G-C</v>
      </c>
      <c r="I409" s="4" t="n">
        <f aca="false">(F409="G")+(G409="G")</f>
        <v>1</v>
      </c>
      <c r="J409" s="4" t="n">
        <f aca="false">(F409="C")+(G409="C")</f>
        <v>1</v>
      </c>
      <c r="K409" s="3" t="n">
        <f aca="false">I409+J409</f>
        <v>2</v>
      </c>
    </row>
    <row r="410" customFormat="false" ht="15" hidden="false" customHeight="false" outlineLevel="0" collapsed="false">
      <c r="A410" s="4" t="s">
        <v>51</v>
      </c>
      <c r="B410" s="4" t="s">
        <v>830</v>
      </c>
      <c r="C410" s="4" t="s">
        <v>367</v>
      </c>
      <c r="D410" s="4" t="n">
        <f aca="false">IFERROR(INDEX(Positions!$D$2:$D$14531,MATCH($A410&amp;"|49",Positions!$A$2:$A$14531,0)),"-")</f>
        <v>50</v>
      </c>
      <c r="E410" s="4" t="n">
        <f aca="false">IFERROR(INDEX(Positions!$D$2:$D$14531,MATCH($A410&amp;"|65",Positions!$A$2:$A$14531,0)),"-")</f>
        <v>66</v>
      </c>
      <c r="F410" s="4" t="str">
        <f aca="false">IFERROR(INDEX(Positions!$E$2:$E$14531,MATCH($A410&amp;"|49",Positions!$A$2:$A$14531,0)),"-")</f>
        <v>G</v>
      </c>
      <c r="G410" s="4" t="str">
        <f aca="false">IFERROR(INDEX(Positions!$E$2:$E$14531,MATCH($A410&amp;"|65",Positions!$A$2:$A$14531,0)),"-")</f>
        <v>C</v>
      </c>
      <c r="H410" s="3" t="str">
        <f aca="false">F410&amp;"-"&amp;G410</f>
        <v>G-C</v>
      </c>
      <c r="I410" s="4" t="n">
        <f aca="false">(F410="G")+(G410="G")</f>
        <v>1</v>
      </c>
      <c r="J410" s="4" t="n">
        <f aca="false">(F410="C")+(G410="C")</f>
        <v>1</v>
      </c>
      <c r="K410" s="3" t="n">
        <f aca="false">I410+J410</f>
        <v>2</v>
      </c>
    </row>
    <row r="411" customFormat="false" ht="15" hidden="false" customHeight="false" outlineLevel="0" collapsed="false">
      <c r="A411" s="4" t="s">
        <v>51</v>
      </c>
      <c r="B411" s="4" t="s">
        <v>830</v>
      </c>
      <c r="C411" s="4" t="s">
        <v>891</v>
      </c>
      <c r="D411" s="4" t="n">
        <f aca="false">IFERROR(INDEX(Positions!$D$2:$D$14531,MATCH($A411&amp;"|50",Positions!$A$2:$A$14531,0)),"-")</f>
        <v>51</v>
      </c>
      <c r="E411" s="4" t="n">
        <f aca="false">IFERROR(INDEX(Positions!$D$2:$D$14531,MATCH($A411&amp;"|64",Positions!$A$2:$A$14531,0)),"-")</f>
        <v>65</v>
      </c>
      <c r="F411" s="4" t="str">
        <f aca="false">IFERROR(INDEX(Positions!$E$2:$E$14531,MATCH($A411&amp;"|50",Positions!$A$2:$A$14531,0)),"-")</f>
        <v>U</v>
      </c>
      <c r="G411" s="4" t="str">
        <f aca="false">IFERROR(INDEX(Positions!$E$2:$E$14531,MATCH($A411&amp;"|64",Positions!$A$2:$A$14531,0)),"-")</f>
        <v>A</v>
      </c>
      <c r="H411" s="3" t="str">
        <f aca="false">F411&amp;"-"&amp;G411</f>
        <v>U-A</v>
      </c>
      <c r="I411" s="4" t="n">
        <f aca="false">(F411="G")+(G411="G")</f>
        <v>0</v>
      </c>
      <c r="J411" s="4" t="n">
        <f aca="false">(F411="C")+(G411="C")</f>
        <v>0</v>
      </c>
      <c r="K411" s="3" t="n">
        <f aca="false">I411+J411</f>
        <v>0</v>
      </c>
    </row>
    <row r="412" customFormat="false" ht="15" hidden="false" customHeight="false" outlineLevel="0" collapsed="false">
      <c r="A412" s="4" t="s">
        <v>51</v>
      </c>
      <c r="B412" s="4" t="s">
        <v>830</v>
      </c>
      <c r="C412" s="4" t="s">
        <v>689</v>
      </c>
      <c r="D412" s="4" t="n">
        <f aca="false">IFERROR(INDEX(Positions!$D$2:$D$14531,MATCH($A412&amp;"|51",Positions!$A$2:$A$14531,0)),"-")</f>
        <v>52</v>
      </c>
      <c r="E412" s="4" t="n">
        <f aca="false">IFERROR(INDEX(Positions!$D$2:$D$14531,MATCH($A412&amp;"|63",Positions!$A$2:$A$14531,0)),"-")</f>
        <v>64</v>
      </c>
      <c r="F412" s="4" t="str">
        <f aca="false">IFERROR(INDEX(Positions!$E$2:$E$14531,MATCH($A412&amp;"|51",Positions!$A$2:$A$14531,0)),"-")</f>
        <v>A</v>
      </c>
      <c r="G412" s="4" t="str">
        <f aca="false">IFERROR(INDEX(Positions!$E$2:$E$14531,MATCH($A412&amp;"|63",Positions!$A$2:$A$14531,0)),"-")</f>
        <v>U</v>
      </c>
      <c r="H412" s="3" t="str">
        <f aca="false">F412&amp;"-"&amp;G412</f>
        <v>A-U</v>
      </c>
      <c r="I412" s="4" t="n">
        <f aca="false">(F412="G")+(G412="G")</f>
        <v>0</v>
      </c>
      <c r="J412" s="4" t="n">
        <f aca="false">(F412="C")+(G412="C")</f>
        <v>0</v>
      </c>
      <c r="K412" s="3" t="n">
        <f aca="false">I412+J412</f>
        <v>0</v>
      </c>
    </row>
    <row r="413" customFormat="false" ht="15" hidden="false" customHeight="false" outlineLevel="0" collapsed="false">
      <c r="A413" s="4" t="s">
        <v>51</v>
      </c>
      <c r="B413" s="4" t="s">
        <v>830</v>
      </c>
      <c r="C413" s="4" t="s">
        <v>703</v>
      </c>
      <c r="D413" s="4" t="n">
        <f aca="false">IFERROR(INDEX(Positions!$D$2:$D$14531,MATCH($A413&amp;"|52",Positions!$A$2:$A$14531,0)),"-")</f>
        <v>53</v>
      </c>
      <c r="E413" s="4" t="n">
        <f aca="false">IFERROR(INDEX(Positions!$D$2:$D$14531,MATCH($A413&amp;"|62",Positions!$A$2:$A$14531,0)),"-")</f>
        <v>63</v>
      </c>
      <c r="F413" s="4" t="str">
        <f aca="false">IFERROR(INDEX(Positions!$E$2:$E$14531,MATCH($A413&amp;"|52",Positions!$A$2:$A$14531,0)),"-")</f>
        <v>G</v>
      </c>
      <c r="G413" s="4" t="str">
        <f aca="false">IFERROR(INDEX(Positions!$E$2:$E$14531,MATCH($A413&amp;"|62",Positions!$A$2:$A$14531,0)),"-")</f>
        <v>C</v>
      </c>
      <c r="H413" s="3" t="str">
        <f aca="false">F413&amp;"-"&amp;G413</f>
        <v>G-C</v>
      </c>
      <c r="I413" s="4" t="n">
        <f aca="false">(F413="G")+(G413="G")</f>
        <v>1</v>
      </c>
      <c r="J413" s="4" t="n">
        <f aca="false">(F413="C")+(G413="C")</f>
        <v>1</v>
      </c>
      <c r="K413" s="3" t="n">
        <f aca="false">I413+J413</f>
        <v>2</v>
      </c>
    </row>
    <row r="414" customFormat="false" ht="15" hidden="false" customHeight="false" outlineLevel="0" collapsed="false">
      <c r="A414" s="4" t="s">
        <v>51</v>
      </c>
      <c r="B414" s="4" t="s">
        <v>830</v>
      </c>
      <c r="C414" s="4" t="s">
        <v>892</v>
      </c>
      <c r="D414" s="4" t="n">
        <f aca="false">IFERROR(INDEX(Positions!$D$2:$D$14531,MATCH($A414&amp;"|53",Positions!$A$2:$A$14531,0)),"-")</f>
        <v>54</v>
      </c>
      <c r="E414" s="4" t="n">
        <f aca="false">IFERROR(INDEX(Positions!$D$2:$D$14531,MATCH($A414&amp;"|61",Positions!$A$2:$A$14531,0)),"-")</f>
        <v>62</v>
      </c>
      <c r="F414" s="4" t="str">
        <f aca="false">IFERROR(INDEX(Positions!$E$2:$E$14531,MATCH($A414&amp;"|53",Positions!$A$2:$A$14531,0)),"-")</f>
        <v>G</v>
      </c>
      <c r="G414" s="4" t="str">
        <f aca="false">IFERROR(INDEX(Positions!$E$2:$E$14531,MATCH($A414&amp;"|61",Positions!$A$2:$A$14531,0)),"-")</f>
        <v>C</v>
      </c>
      <c r="H414" s="3" t="str">
        <f aca="false">F414&amp;"-"&amp;G414</f>
        <v>G-C</v>
      </c>
      <c r="I414" s="4" t="n">
        <f aca="false">(F414="G")+(G414="G")</f>
        <v>1</v>
      </c>
      <c r="J414" s="4" t="n">
        <f aca="false">(F414="C")+(G414="C")</f>
        <v>1</v>
      </c>
      <c r="K414" s="3" t="n">
        <f aca="false">I414+J414</f>
        <v>2</v>
      </c>
    </row>
    <row r="415" customFormat="false" ht="15" hidden="false" customHeight="false" outlineLevel="0" collapsed="false">
      <c r="A415" s="24" t="s">
        <v>51</v>
      </c>
      <c r="B415" s="24" t="s">
        <v>893</v>
      </c>
      <c r="C415" s="24" t="s">
        <v>894</v>
      </c>
      <c r="D415" s="24" t="n">
        <f aca="false">IFERROR(INDEX(Positions!$D$2:$D$14531,MATCH($A415&amp;"|8",Positions!$A$2:$A$14531,0)),"-")</f>
        <v>8</v>
      </c>
      <c r="E415" s="24" t="n">
        <f aca="false">IFERROR(INDEX(Positions!$D$2:$D$14531,MATCH($A415&amp;"|14",Positions!$A$2:$A$14531,0)),"-")</f>
        <v>14</v>
      </c>
      <c r="F415" s="24" t="str">
        <f aca="false">IFERROR(INDEX(Positions!$E$2:$E$14531,MATCH($A415&amp;"|8",Positions!$A$2:$A$14531,0)),"-")</f>
        <v>U</v>
      </c>
      <c r="G415" s="24" t="str">
        <f aca="false">IFERROR(INDEX(Positions!$E$2:$E$14531,MATCH($A415&amp;"|14",Positions!$A$2:$A$14531,0)),"-")</f>
        <v>A</v>
      </c>
      <c r="H415" s="25" t="str">
        <f aca="false">F415&amp;"-"&amp;G415</f>
        <v>U-A</v>
      </c>
      <c r="I415" s="24" t="n">
        <f aca="false">(F415="G")+(G415="G")</f>
        <v>0</v>
      </c>
      <c r="J415" s="24" t="n">
        <f aca="false">(F415="C")+(G415="C")</f>
        <v>0</v>
      </c>
      <c r="K415" s="25" t="n">
        <f aca="false">I415+J415</f>
        <v>0</v>
      </c>
    </row>
    <row r="416" customFormat="false" ht="15" hidden="false" customHeight="false" outlineLevel="0" collapsed="false">
      <c r="A416" s="24" t="s">
        <v>51</v>
      </c>
      <c r="B416" s="24" t="s">
        <v>893</v>
      </c>
      <c r="C416" s="24" t="s">
        <v>895</v>
      </c>
      <c r="D416" s="24" t="n">
        <f aca="false">IFERROR(INDEX(Positions!$D$2:$D$14531,MATCH($A416&amp;"|15",Positions!$A$2:$A$14531,0)),"-")</f>
        <v>15</v>
      </c>
      <c r="E416" s="24" t="n">
        <f aca="false">IFERROR(INDEX(Positions!$D$2:$D$14531,MATCH($A416&amp;"|48",Positions!$A$2:$A$14531,0)),"-")</f>
        <v>49</v>
      </c>
      <c r="F416" s="24" t="str">
        <f aca="false">IFERROR(INDEX(Positions!$E$2:$E$14531,MATCH($A416&amp;"|15",Positions!$A$2:$A$14531,0)),"-")</f>
        <v>G</v>
      </c>
      <c r="G416" s="24" t="str">
        <f aca="false">IFERROR(INDEX(Positions!$E$2:$E$14531,MATCH($A416&amp;"|48",Positions!$A$2:$A$14531,0)),"-")</f>
        <v>C</v>
      </c>
      <c r="H416" s="25" t="str">
        <f aca="false">F416&amp;"-"&amp;G416</f>
        <v>G-C</v>
      </c>
      <c r="I416" s="24" t="n">
        <f aca="false">(F416="G")+(G416="G")</f>
        <v>1</v>
      </c>
      <c r="J416" s="24" t="n">
        <f aca="false">(F416="C")+(G416="C")</f>
        <v>1</v>
      </c>
      <c r="K416" s="25" t="n">
        <f aca="false">I416+J416</f>
        <v>2</v>
      </c>
    </row>
    <row r="417" customFormat="false" ht="15" hidden="false" customHeight="false" outlineLevel="0" collapsed="false">
      <c r="A417" s="24" t="s">
        <v>51</v>
      </c>
      <c r="B417" s="24" t="s">
        <v>893</v>
      </c>
      <c r="C417" s="24" t="s">
        <v>896</v>
      </c>
      <c r="D417" s="24" t="n">
        <f aca="false">IFERROR(INDEX(Positions!$D$2:$D$14531,MATCH($A417&amp;"|18",Positions!$A$2:$A$14531,0)),"-")</f>
        <v>18</v>
      </c>
      <c r="E417" s="24" t="n">
        <f aca="false">IFERROR(INDEX(Positions!$D$2:$D$14531,MATCH($A417&amp;"|55",Positions!$A$2:$A$14531,0)),"-")</f>
        <v>56</v>
      </c>
      <c r="F417" s="24" t="str">
        <f aca="false">IFERROR(INDEX(Positions!$E$2:$E$14531,MATCH($A417&amp;"|18",Positions!$A$2:$A$14531,0)),"-")</f>
        <v>G</v>
      </c>
      <c r="G417" s="24" t="str">
        <f aca="false">IFERROR(INDEX(Positions!$E$2:$E$14531,MATCH($A417&amp;"|55",Positions!$A$2:$A$14531,0)),"-")</f>
        <v>U</v>
      </c>
      <c r="H417" s="25" t="str">
        <f aca="false">F417&amp;"-"&amp;G417</f>
        <v>G-U</v>
      </c>
      <c r="I417" s="24" t="n">
        <f aca="false">(F417="G")+(G417="G")</f>
        <v>1</v>
      </c>
      <c r="J417" s="24" t="n">
        <f aca="false">(F417="C")+(G417="C")</f>
        <v>0</v>
      </c>
      <c r="K417" s="25" t="n">
        <f aca="false">I417+J417</f>
        <v>1</v>
      </c>
    </row>
    <row r="418" customFormat="false" ht="15" hidden="false" customHeight="false" outlineLevel="0" collapsed="false">
      <c r="A418" s="24" t="s">
        <v>51</v>
      </c>
      <c r="B418" s="24" t="s">
        <v>893</v>
      </c>
      <c r="C418" s="24" t="s">
        <v>897</v>
      </c>
      <c r="D418" s="24" t="n">
        <f aca="false">IFERROR(INDEX(Positions!$D$2:$D$14531,MATCH($A418&amp;"|19",Positions!$A$2:$A$14531,0)),"-")</f>
        <v>19</v>
      </c>
      <c r="E418" s="24" t="n">
        <f aca="false">IFERROR(INDEX(Positions!$D$2:$D$14531,MATCH($A418&amp;"|56",Positions!$A$2:$A$14531,0)),"-")</f>
        <v>57</v>
      </c>
      <c r="F418" s="24" t="str">
        <f aca="false">IFERROR(INDEX(Positions!$E$2:$E$14531,MATCH($A418&amp;"|19",Positions!$A$2:$A$14531,0)),"-")</f>
        <v>G</v>
      </c>
      <c r="G418" s="24" t="str">
        <f aca="false">IFERROR(INDEX(Positions!$E$2:$E$14531,MATCH($A418&amp;"|56",Positions!$A$2:$A$14531,0)),"-")</f>
        <v>C</v>
      </c>
      <c r="H418" s="25" t="str">
        <f aca="false">F418&amp;"-"&amp;G418</f>
        <v>G-C</v>
      </c>
      <c r="I418" s="24" t="n">
        <f aca="false">(F418="G")+(G418="G")</f>
        <v>1</v>
      </c>
      <c r="J418" s="24" t="n">
        <f aca="false">(F418="C")+(G418="C")</f>
        <v>1</v>
      </c>
      <c r="K418" s="25" t="n">
        <f aca="false">I418+J418</f>
        <v>2</v>
      </c>
    </row>
    <row r="419" customFormat="false" ht="15" hidden="false" customHeight="false" outlineLevel="0" collapsed="false">
      <c r="A419" s="24" t="s">
        <v>51</v>
      </c>
      <c r="B419" s="24" t="s">
        <v>893</v>
      </c>
      <c r="C419" s="24" t="s">
        <v>898</v>
      </c>
      <c r="D419" s="24" t="n">
        <f aca="false">IFERROR(INDEX(Positions!$D$2:$D$14531,MATCH($A419&amp;"|26",Positions!$A$2:$A$14531,0)),"-")</f>
        <v>27</v>
      </c>
      <c r="E419" s="24" t="n">
        <f aca="false">IFERROR(INDEX(Positions!$D$2:$D$14531,MATCH($A419&amp;"|44",Positions!$A$2:$A$14531,0)),"-")</f>
        <v>45</v>
      </c>
      <c r="F419" s="24" t="str">
        <f aca="false">IFERROR(INDEX(Positions!$E$2:$E$14531,MATCH($A419&amp;"|26",Positions!$A$2:$A$14531,0)),"-")</f>
        <v>A</v>
      </c>
      <c r="G419" s="24" t="str">
        <f aca="false">IFERROR(INDEX(Positions!$E$2:$E$14531,MATCH($A419&amp;"|44",Positions!$A$2:$A$14531,0)),"-")</f>
        <v>C</v>
      </c>
      <c r="H419" s="25" t="str">
        <f aca="false">F419&amp;"-"&amp;G419</f>
        <v>A-C</v>
      </c>
      <c r="I419" s="24" t="n">
        <f aca="false">(F419="G")+(G419="G")</f>
        <v>0</v>
      </c>
      <c r="J419" s="24" t="n">
        <f aca="false">(F419="C")+(G419="C")</f>
        <v>1</v>
      </c>
      <c r="K419" s="25" t="n">
        <f aca="false">I419+J419</f>
        <v>1</v>
      </c>
    </row>
    <row r="420" customFormat="false" ht="15" hidden="false" customHeight="false" outlineLevel="0" collapsed="false">
      <c r="A420" s="24" t="s">
        <v>51</v>
      </c>
      <c r="B420" s="24" t="s">
        <v>893</v>
      </c>
      <c r="C420" s="24" t="s">
        <v>899</v>
      </c>
      <c r="D420" s="24" t="n">
        <f aca="false">IFERROR(INDEX(Positions!$D$2:$D$14531,MATCH($A420&amp;"|32",Positions!$A$2:$A$14531,0)),"-")</f>
        <v>33</v>
      </c>
      <c r="E420" s="24" t="n">
        <f aca="false">IFERROR(INDEX(Positions!$D$2:$D$14531,MATCH($A420&amp;"|38",Positions!$A$2:$A$14531,0)),"-")</f>
        <v>39</v>
      </c>
      <c r="F420" s="24" t="str">
        <f aca="false">IFERROR(INDEX(Positions!$E$2:$E$14531,MATCH($A420&amp;"|32",Positions!$A$2:$A$14531,0)),"-")</f>
        <v>C</v>
      </c>
      <c r="G420" s="24" t="str">
        <f aca="false">IFERROR(INDEX(Positions!$E$2:$E$14531,MATCH($A420&amp;"|38",Positions!$A$2:$A$14531,0)),"-")</f>
        <v>A</v>
      </c>
      <c r="H420" s="25" t="str">
        <f aca="false">F420&amp;"-"&amp;G420</f>
        <v>C-A</v>
      </c>
      <c r="I420" s="24" t="n">
        <f aca="false">(F420="G")+(G420="G")</f>
        <v>0</v>
      </c>
      <c r="J420" s="24" t="n">
        <f aca="false">(F420="C")+(G420="C")</f>
        <v>1</v>
      </c>
      <c r="K420" s="25" t="n">
        <f aca="false">I420+J420</f>
        <v>1</v>
      </c>
    </row>
    <row r="421" customFormat="false" ht="15" hidden="false" customHeight="false" outlineLevel="0" collapsed="false">
      <c r="A421" s="24" t="s">
        <v>51</v>
      </c>
      <c r="B421" s="24" t="s">
        <v>893</v>
      </c>
      <c r="C421" s="24" t="s">
        <v>900</v>
      </c>
      <c r="D421" s="24" t="n">
        <f aca="false">IFERROR(INDEX(Positions!$D$2:$D$14531,MATCH($A421&amp;"|54",Positions!$A$2:$A$14531,0)),"-")</f>
        <v>55</v>
      </c>
      <c r="E421" s="24" t="n">
        <f aca="false">IFERROR(INDEX(Positions!$D$2:$D$14531,MATCH($A421&amp;"|58",Positions!$A$2:$A$14531,0)),"-")</f>
        <v>59</v>
      </c>
      <c r="F421" s="24" t="str">
        <f aca="false">IFERROR(INDEX(Positions!$E$2:$E$14531,MATCH($A421&amp;"|54",Positions!$A$2:$A$14531,0)),"-")</f>
        <v>U</v>
      </c>
      <c r="G421" s="24" t="str">
        <f aca="false">IFERROR(INDEX(Positions!$E$2:$E$14531,MATCH($A421&amp;"|58",Positions!$A$2:$A$14531,0)),"-")</f>
        <v>A</v>
      </c>
      <c r="H421" s="25" t="str">
        <f aca="false">F421&amp;"-"&amp;G421</f>
        <v>U-A</v>
      </c>
      <c r="I421" s="24" t="n">
        <f aca="false">(F421="G")+(G421="G")</f>
        <v>0</v>
      </c>
      <c r="J421" s="24" t="n">
        <f aca="false">(F421="C")+(G421="C")</f>
        <v>0</v>
      </c>
      <c r="K421" s="25" t="n">
        <f aca="false">I421+J421</f>
        <v>0</v>
      </c>
    </row>
    <row r="422" customFormat="false" ht="15" hidden="false" customHeight="false" outlineLevel="0" collapsed="false">
      <c r="A422" s="4" t="s">
        <v>52</v>
      </c>
      <c r="B422" s="4" t="s">
        <v>768</v>
      </c>
      <c r="C422" s="4" t="s">
        <v>882</v>
      </c>
      <c r="D422" s="4" t="n">
        <f aca="false">IFERROR(INDEX(Positions!$D$2:$D$14531,MATCH($A422&amp;"|1",Positions!$A$2:$A$14531,0)),"-")</f>
        <v>1</v>
      </c>
      <c r="E422" s="4" t="n">
        <f aca="false">IFERROR(INDEX(Positions!$D$2:$D$14531,MATCH($A422&amp;"|72",Positions!$A$2:$A$14531,0)),"-")</f>
        <v>73</v>
      </c>
      <c r="F422" s="4" t="str">
        <f aca="false">IFERROR(INDEX(Positions!$E$2:$E$14531,MATCH($A422&amp;"|1",Positions!$A$2:$A$14531,0)),"-")</f>
        <v>C</v>
      </c>
      <c r="G422" s="4" t="str">
        <f aca="false">IFERROR(INDEX(Positions!$E$2:$E$14531,MATCH($A422&amp;"|72",Positions!$A$2:$A$14531,0)),"-")</f>
        <v>A</v>
      </c>
      <c r="H422" s="3" t="str">
        <f aca="false">F422&amp;"-"&amp;G422</f>
        <v>C-A</v>
      </c>
      <c r="I422" s="4" t="n">
        <f aca="false">(F422="G")+(G422="G")</f>
        <v>0</v>
      </c>
      <c r="J422" s="4" t="n">
        <f aca="false">(F422="C")+(G422="C")</f>
        <v>1</v>
      </c>
      <c r="K422" s="3" t="n">
        <f aca="false">I422+J422</f>
        <v>1</v>
      </c>
    </row>
    <row r="423" customFormat="false" ht="15" hidden="false" customHeight="false" outlineLevel="0" collapsed="false">
      <c r="A423" s="4" t="s">
        <v>52</v>
      </c>
      <c r="B423" s="4" t="s">
        <v>768</v>
      </c>
      <c r="C423" s="4" t="s">
        <v>883</v>
      </c>
      <c r="D423" s="4" t="n">
        <f aca="false">IFERROR(INDEX(Positions!$D$2:$D$14531,MATCH($A423&amp;"|2",Positions!$A$2:$A$14531,0)),"-")</f>
        <v>2</v>
      </c>
      <c r="E423" s="4" t="n">
        <f aca="false">IFERROR(INDEX(Positions!$D$2:$D$14531,MATCH($A423&amp;"|71",Positions!$A$2:$A$14531,0)),"-")</f>
        <v>72</v>
      </c>
      <c r="F423" s="4" t="str">
        <f aca="false">IFERROR(INDEX(Positions!$E$2:$E$14531,MATCH($A423&amp;"|2",Positions!$A$2:$A$14531,0)),"-")</f>
        <v>G</v>
      </c>
      <c r="G423" s="4" t="str">
        <f aca="false">IFERROR(INDEX(Positions!$E$2:$E$14531,MATCH($A423&amp;"|71",Positions!$A$2:$A$14531,0)),"-")</f>
        <v>C</v>
      </c>
      <c r="H423" s="3" t="str">
        <f aca="false">F423&amp;"-"&amp;G423</f>
        <v>G-C</v>
      </c>
      <c r="I423" s="4" t="n">
        <f aca="false">(F423="G")+(G423="G")</f>
        <v>1</v>
      </c>
      <c r="J423" s="4" t="n">
        <f aca="false">(F423="C")+(G423="C")</f>
        <v>1</v>
      </c>
      <c r="K423" s="3" t="n">
        <f aca="false">I423+J423</f>
        <v>2</v>
      </c>
    </row>
    <row r="424" customFormat="false" ht="15" hidden="false" customHeight="false" outlineLevel="0" collapsed="false">
      <c r="A424" s="4" t="s">
        <v>52</v>
      </c>
      <c r="B424" s="4" t="s">
        <v>768</v>
      </c>
      <c r="C424" s="4" t="s">
        <v>884</v>
      </c>
      <c r="D424" s="4" t="n">
        <f aca="false">IFERROR(INDEX(Positions!$D$2:$D$14531,MATCH($A424&amp;"|3",Positions!$A$2:$A$14531,0)),"-")</f>
        <v>3</v>
      </c>
      <c r="E424" s="4" t="n">
        <f aca="false">IFERROR(INDEX(Positions!$D$2:$D$14531,MATCH($A424&amp;"|70",Positions!$A$2:$A$14531,0)),"-")</f>
        <v>71</v>
      </c>
      <c r="F424" s="4" t="str">
        <f aca="false">IFERROR(INDEX(Positions!$E$2:$E$14531,MATCH($A424&amp;"|3",Positions!$A$2:$A$14531,0)),"-")</f>
        <v>C</v>
      </c>
      <c r="G424" s="4" t="str">
        <f aca="false">IFERROR(INDEX(Positions!$E$2:$E$14531,MATCH($A424&amp;"|70",Positions!$A$2:$A$14531,0)),"-")</f>
        <v>G</v>
      </c>
      <c r="H424" s="3" t="str">
        <f aca="false">F424&amp;"-"&amp;G424</f>
        <v>C-G</v>
      </c>
      <c r="I424" s="4" t="n">
        <f aca="false">(F424="G")+(G424="G")</f>
        <v>1</v>
      </c>
      <c r="J424" s="4" t="n">
        <f aca="false">(F424="C")+(G424="C")</f>
        <v>1</v>
      </c>
      <c r="K424" s="3" t="n">
        <f aca="false">I424+J424</f>
        <v>2</v>
      </c>
    </row>
    <row r="425" customFormat="false" ht="15" hidden="false" customHeight="false" outlineLevel="0" collapsed="false">
      <c r="A425" s="4" t="s">
        <v>52</v>
      </c>
      <c r="B425" s="4" t="s">
        <v>768</v>
      </c>
      <c r="C425" s="4" t="s">
        <v>885</v>
      </c>
      <c r="D425" s="4" t="n">
        <f aca="false">IFERROR(INDEX(Positions!$D$2:$D$14531,MATCH($A425&amp;"|4",Positions!$A$2:$A$14531,0)),"-")</f>
        <v>4</v>
      </c>
      <c r="E425" s="4" t="n">
        <f aca="false">IFERROR(INDEX(Positions!$D$2:$D$14531,MATCH($A425&amp;"|69",Positions!$A$2:$A$14531,0)),"-")</f>
        <v>70</v>
      </c>
      <c r="F425" s="4" t="str">
        <f aca="false">IFERROR(INDEX(Positions!$E$2:$E$14531,MATCH($A425&amp;"|4",Positions!$A$2:$A$14531,0)),"-")</f>
        <v>G</v>
      </c>
      <c r="G425" s="4" t="str">
        <f aca="false">IFERROR(INDEX(Positions!$E$2:$E$14531,MATCH($A425&amp;"|69",Positions!$A$2:$A$14531,0)),"-")</f>
        <v>C</v>
      </c>
      <c r="H425" s="3" t="str">
        <f aca="false">F425&amp;"-"&amp;G425</f>
        <v>G-C</v>
      </c>
      <c r="I425" s="4" t="n">
        <f aca="false">(F425="G")+(G425="G")</f>
        <v>1</v>
      </c>
      <c r="J425" s="4" t="n">
        <f aca="false">(F425="C")+(G425="C")</f>
        <v>1</v>
      </c>
      <c r="K425" s="3" t="n">
        <f aca="false">I425+J425</f>
        <v>2</v>
      </c>
    </row>
    <row r="426" customFormat="false" ht="15" hidden="false" customHeight="false" outlineLevel="0" collapsed="false">
      <c r="A426" s="4" t="s">
        <v>52</v>
      </c>
      <c r="B426" s="4" t="s">
        <v>768</v>
      </c>
      <c r="C426" s="4" t="s">
        <v>542</v>
      </c>
      <c r="D426" s="4" t="n">
        <f aca="false">IFERROR(INDEX(Positions!$D$2:$D$14531,MATCH($A426&amp;"|5",Positions!$A$2:$A$14531,0)),"-")</f>
        <v>5</v>
      </c>
      <c r="E426" s="4" t="n">
        <f aca="false">IFERROR(INDEX(Positions!$D$2:$D$14531,MATCH($A426&amp;"|68",Positions!$A$2:$A$14531,0)),"-")</f>
        <v>69</v>
      </c>
      <c r="F426" s="4" t="str">
        <f aca="false">IFERROR(INDEX(Positions!$E$2:$E$14531,MATCH($A426&amp;"|5",Positions!$A$2:$A$14531,0)),"-")</f>
        <v>G</v>
      </c>
      <c r="G426" s="4" t="str">
        <f aca="false">IFERROR(INDEX(Positions!$E$2:$E$14531,MATCH($A426&amp;"|68",Positions!$A$2:$A$14531,0)),"-")</f>
        <v>C</v>
      </c>
      <c r="H426" s="3" t="str">
        <f aca="false">F426&amp;"-"&amp;G426</f>
        <v>G-C</v>
      </c>
      <c r="I426" s="4" t="n">
        <f aca="false">(F426="G")+(G426="G")</f>
        <v>1</v>
      </c>
      <c r="J426" s="4" t="n">
        <f aca="false">(F426="C")+(G426="C")</f>
        <v>1</v>
      </c>
      <c r="K426" s="3" t="n">
        <f aca="false">I426+J426</f>
        <v>2</v>
      </c>
    </row>
    <row r="427" customFormat="false" ht="15" hidden="false" customHeight="false" outlineLevel="0" collapsed="false">
      <c r="A427" s="4" t="s">
        <v>52</v>
      </c>
      <c r="B427" s="4" t="s">
        <v>768</v>
      </c>
      <c r="C427" s="4" t="s">
        <v>561</v>
      </c>
      <c r="D427" s="4" t="n">
        <f aca="false">IFERROR(INDEX(Positions!$D$2:$D$14531,MATCH($A427&amp;"|6",Positions!$A$2:$A$14531,0)),"-")</f>
        <v>6</v>
      </c>
      <c r="E427" s="4" t="n">
        <f aca="false">IFERROR(INDEX(Positions!$D$2:$D$14531,MATCH($A427&amp;"|67",Positions!$A$2:$A$14531,0)),"-")</f>
        <v>68</v>
      </c>
      <c r="F427" s="4" t="str">
        <f aca="false">IFERROR(INDEX(Positions!$E$2:$E$14531,MATCH($A427&amp;"|6",Positions!$A$2:$A$14531,0)),"-")</f>
        <v>G</v>
      </c>
      <c r="G427" s="4" t="str">
        <f aca="false">IFERROR(INDEX(Positions!$E$2:$E$14531,MATCH($A427&amp;"|67",Positions!$A$2:$A$14531,0)),"-")</f>
        <v>C</v>
      </c>
      <c r="H427" s="3" t="str">
        <f aca="false">F427&amp;"-"&amp;G427</f>
        <v>G-C</v>
      </c>
      <c r="I427" s="4" t="n">
        <f aca="false">(F427="G")+(G427="G")</f>
        <v>1</v>
      </c>
      <c r="J427" s="4" t="n">
        <f aca="false">(F427="C")+(G427="C")</f>
        <v>1</v>
      </c>
      <c r="K427" s="3" t="n">
        <f aca="false">I427+J427</f>
        <v>2</v>
      </c>
    </row>
    <row r="428" customFormat="false" ht="15" hidden="false" customHeight="false" outlineLevel="0" collapsed="false">
      <c r="A428" s="4" t="s">
        <v>52</v>
      </c>
      <c r="B428" s="4" t="s">
        <v>768</v>
      </c>
      <c r="C428" s="4" t="s">
        <v>886</v>
      </c>
      <c r="D428" s="4" t="n">
        <f aca="false">IFERROR(INDEX(Positions!$D$2:$D$14531,MATCH($A428&amp;"|7",Positions!$A$2:$A$14531,0)),"-")</f>
        <v>7</v>
      </c>
      <c r="E428" s="4" t="n">
        <f aca="false">IFERROR(INDEX(Positions!$D$2:$D$14531,MATCH($A428&amp;"|66",Positions!$A$2:$A$14531,0)),"-")</f>
        <v>67</v>
      </c>
      <c r="F428" s="4" t="str">
        <f aca="false">IFERROR(INDEX(Positions!$E$2:$E$14531,MATCH($A428&amp;"|7",Positions!$A$2:$A$14531,0)),"-")</f>
        <v>G</v>
      </c>
      <c r="G428" s="4" t="str">
        <f aca="false">IFERROR(INDEX(Positions!$E$2:$E$14531,MATCH($A428&amp;"|66",Positions!$A$2:$A$14531,0)),"-")</f>
        <v>C</v>
      </c>
      <c r="H428" s="3" t="str">
        <f aca="false">F428&amp;"-"&amp;G428</f>
        <v>G-C</v>
      </c>
      <c r="I428" s="4" t="n">
        <f aca="false">(F428="G")+(G428="G")</f>
        <v>1</v>
      </c>
      <c r="J428" s="4" t="n">
        <f aca="false">(F428="C")+(G428="C")</f>
        <v>1</v>
      </c>
      <c r="K428" s="3" t="n">
        <f aca="false">I428+J428</f>
        <v>2</v>
      </c>
    </row>
    <row r="429" customFormat="false" ht="15" hidden="false" customHeight="false" outlineLevel="0" collapsed="false">
      <c r="A429" s="4" t="s">
        <v>52</v>
      </c>
      <c r="B429" s="4" t="s">
        <v>783</v>
      </c>
      <c r="C429" s="4" t="s">
        <v>887</v>
      </c>
      <c r="D429" s="4" t="n">
        <f aca="false">IFERROR(INDEX(Positions!$D$2:$D$14531,MATCH($A429&amp;"|10",Positions!$A$2:$A$14531,0)),"-")</f>
        <v>10</v>
      </c>
      <c r="E429" s="4" t="n">
        <f aca="false">IFERROR(INDEX(Positions!$D$2:$D$14531,MATCH($A429&amp;"|25",Positions!$A$2:$A$14531,0)),"-")</f>
        <v>26</v>
      </c>
      <c r="F429" s="4" t="str">
        <f aca="false">IFERROR(INDEX(Positions!$E$2:$E$14531,MATCH($A429&amp;"|10",Positions!$A$2:$A$14531,0)),"-")</f>
        <v>G</v>
      </c>
      <c r="G429" s="4" t="str">
        <f aca="false">IFERROR(INDEX(Positions!$E$2:$E$14531,MATCH($A429&amp;"|25",Positions!$A$2:$A$14531,0)),"-")</f>
        <v>C</v>
      </c>
      <c r="H429" s="3" t="str">
        <f aca="false">F429&amp;"-"&amp;G429</f>
        <v>G-C</v>
      </c>
      <c r="I429" s="4" t="n">
        <f aca="false">(F429="G")+(G429="G")</f>
        <v>1</v>
      </c>
      <c r="J429" s="4" t="n">
        <f aca="false">(F429="C")+(G429="C")</f>
        <v>1</v>
      </c>
      <c r="K429" s="3" t="n">
        <f aca="false">I429+J429</f>
        <v>2</v>
      </c>
    </row>
    <row r="430" customFormat="false" ht="15" hidden="false" customHeight="false" outlineLevel="0" collapsed="false">
      <c r="A430" s="4" t="s">
        <v>52</v>
      </c>
      <c r="B430" s="4" t="s">
        <v>783</v>
      </c>
      <c r="C430" s="4" t="s">
        <v>888</v>
      </c>
      <c r="D430" s="4" t="n">
        <f aca="false">IFERROR(INDEX(Positions!$D$2:$D$14531,MATCH($A430&amp;"|11",Positions!$A$2:$A$14531,0)),"-")</f>
        <v>11</v>
      </c>
      <c r="E430" s="4" t="n">
        <f aca="false">IFERROR(INDEX(Positions!$D$2:$D$14531,MATCH($A430&amp;"|24",Positions!$A$2:$A$14531,0)),"-")</f>
        <v>25</v>
      </c>
      <c r="F430" s="4" t="str">
        <f aca="false">IFERROR(INDEX(Positions!$E$2:$E$14531,MATCH($A430&amp;"|11",Positions!$A$2:$A$14531,0)),"-")</f>
        <v>A</v>
      </c>
      <c r="G430" s="4" t="str">
        <f aca="false">IFERROR(INDEX(Positions!$E$2:$E$14531,MATCH($A430&amp;"|24",Positions!$A$2:$A$14531,0)),"-")</f>
        <v>U</v>
      </c>
      <c r="H430" s="3" t="str">
        <f aca="false">F430&amp;"-"&amp;G430</f>
        <v>A-U</v>
      </c>
      <c r="I430" s="4" t="n">
        <f aca="false">(F430="G")+(G430="G")</f>
        <v>0</v>
      </c>
      <c r="J430" s="4" t="n">
        <f aca="false">(F430="C")+(G430="C")</f>
        <v>0</v>
      </c>
      <c r="K430" s="3" t="n">
        <f aca="false">I430+J430</f>
        <v>0</v>
      </c>
    </row>
    <row r="431" customFormat="false" ht="15" hidden="false" customHeight="false" outlineLevel="0" collapsed="false">
      <c r="A431" s="4" t="s">
        <v>52</v>
      </c>
      <c r="B431" s="4" t="s">
        <v>783</v>
      </c>
      <c r="C431" s="4" t="s">
        <v>479</v>
      </c>
      <c r="D431" s="4" t="n">
        <f aca="false">IFERROR(INDEX(Positions!$D$2:$D$14531,MATCH($A431&amp;"|12",Positions!$A$2:$A$14531,0)),"-")</f>
        <v>12</v>
      </c>
      <c r="E431" s="4" t="n">
        <f aca="false">IFERROR(INDEX(Positions!$D$2:$D$14531,MATCH($A431&amp;"|23",Positions!$A$2:$A$14531,0)),"-")</f>
        <v>24</v>
      </c>
      <c r="F431" s="4" t="str">
        <f aca="false">IFERROR(INDEX(Positions!$E$2:$E$14531,MATCH($A431&amp;"|12",Positions!$A$2:$A$14531,0)),"-")</f>
        <v>G</v>
      </c>
      <c r="G431" s="4" t="str">
        <f aca="false">IFERROR(INDEX(Positions!$E$2:$E$14531,MATCH($A431&amp;"|23",Positions!$A$2:$A$14531,0)),"-")</f>
        <v>C</v>
      </c>
      <c r="H431" s="3" t="str">
        <f aca="false">F431&amp;"-"&amp;G431</f>
        <v>G-C</v>
      </c>
      <c r="I431" s="4" t="n">
        <f aca="false">(F431="G")+(G431="G")</f>
        <v>1</v>
      </c>
      <c r="J431" s="4" t="n">
        <f aca="false">(F431="C")+(G431="C")</f>
        <v>1</v>
      </c>
      <c r="K431" s="3" t="n">
        <f aca="false">I431+J431</f>
        <v>2</v>
      </c>
    </row>
    <row r="432" customFormat="false" ht="15" hidden="false" customHeight="false" outlineLevel="0" collapsed="false">
      <c r="A432" s="4" t="s">
        <v>52</v>
      </c>
      <c r="B432" s="4" t="s">
        <v>783</v>
      </c>
      <c r="C432" s="4" t="s">
        <v>267</v>
      </c>
      <c r="D432" s="4" t="n">
        <f aca="false">IFERROR(INDEX(Positions!$D$2:$D$14531,MATCH($A432&amp;"|13",Positions!$A$2:$A$14531,0)),"-")</f>
        <v>13</v>
      </c>
      <c r="E432" s="4" t="n">
        <f aca="false">IFERROR(INDEX(Positions!$D$2:$D$14531,MATCH($A432&amp;"|22",Positions!$A$2:$A$14531,0)),"-")</f>
        <v>23</v>
      </c>
      <c r="F432" s="4" t="str">
        <f aca="false">IFERROR(INDEX(Positions!$E$2:$E$14531,MATCH($A432&amp;"|13",Positions!$A$2:$A$14531,0)),"-")</f>
        <v>C</v>
      </c>
      <c r="G432" s="4" t="str">
        <f aca="false">IFERROR(INDEX(Positions!$E$2:$E$14531,MATCH($A432&amp;"|22",Positions!$A$2:$A$14531,0)),"-")</f>
        <v>G</v>
      </c>
      <c r="H432" s="3" t="str">
        <f aca="false">F432&amp;"-"&amp;G432</f>
        <v>C-G</v>
      </c>
      <c r="I432" s="4" t="n">
        <f aca="false">(F432="G")+(G432="G")</f>
        <v>1</v>
      </c>
      <c r="J432" s="4" t="n">
        <f aca="false">(F432="C")+(G432="C")</f>
        <v>1</v>
      </c>
      <c r="K432" s="3" t="n">
        <f aca="false">I432+J432</f>
        <v>2</v>
      </c>
    </row>
    <row r="433" customFormat="false" ht="15" hidden="false" customHeight="false" outlineLevel="0" collapsed="false">
      <c r="A433" s="4" t="s">
        <v>52</v>
      </c>
      <c r="B433" s="4" t="s">
        <v>805</v>
      </c>
      <c r="C433" s="4" t="s">
        <v>673</v>
      </c>
      <c r="D433" s="4" t="n">
        <f aca="false">IFERROR(INDEX(Positions!$D$2:$D$14531,MATCH($A433&amp;"|27",Positions!$A$2:$A$14531,0)),"-")</f>
        <v>28</v>
      </c>
      <c r="E433" s="4" t="n">
        <f aca="false">IFERROR(INDEX(Positions!$D$2:$D$14531,MATCH($A433&amp;"|43",Positions!$A$2:$A$14531,0)),"-")</f>
        <v>44</v>
      </c>
      <c r="F433" s="4" t="str">
        <f aca="false">IFERROR(INDEX(Positions!$E$2:$E$14531,MATCH($A433&amp;"|27",Positions!$A$2:$A$14531,0)),"-")</f>
        <v>U</v>
      </c>
      <c r="G433" s="4" t="str">
        <f aca="false">IFERROR(INDEX(Positions!$E$2:$E$14531,MATCH($A433&amp;"|43",Positions!$A$2:$A$14531,0)),"-")</f>
        <v>A</v>
      </c>
      <c r="H433" s="3" t="str">
        <f aca="false">F433&amp;"-"&amp;G433</f>
        <v>U-A</v>
      </c>
      <c r="I433" s="4" t="n">
        <f aca="false">(F433="G")+(G433="G")</f>
        <v>0</v>
      </c>
      <c r="J433" s="4" t="n">
        <f aca="false">(F433="C")+(G433="C")</f>
        <v>0</v>
      </c>
      <c r="K433" s="3" t="n">
        <f aca="false">I433+J433</f>
        <v>0</v>
      </c>
    </row>
    <row r="434" customFormat="false" ht="15" hidden="false" customHeight="false" outlineLevel="0" collapsed="false">
      <c r="A434" s="4" t="s">
        <v>52</v>
      </c>
      <c r="B434" s="4" t="s">
        <v>805</v>
      </c>
      <c r="C434" s="4" t="s">
        <v>889</v>
      </c>
      <c r="D434" s="4" t="n">
        <f aca="false">IFERROR(INDEX(Positions!$D$2:$D$14531,MATCH($A434&amp;"|28",Positions!$A$2:$A$14531,0)),"-")</f>
        <v>29</v>
      </c>
      <c r="E434" s="4" t="n">
        <f aca="false">IFERROR(INDEX(Positions!$D$2:$D$14531,MATCH($A434&amp;"|42",Positions!$A$2:$A$14531,0)),"-")</f>
        <v>43</v>
      </c>
      <c r="F434" s="4" t="str">
        <f aca="false">IFERROR(INDEX(Positions!$E$2:$E$14531,MATCH($A434&amp;"|28",Positions!$A$2:$A$14531,0)),"-")</f>
        <v>C</v>
      </c>
      <c r="G434" s="4" t="str">
        <f aca="false">IFERROR(INDEX(Positions!$E$2:$E$14531,MATCH($A434&amp;"|42",Positions!$A$2:$A$14531,0)),"-")</f>
        <v>G</v>
      </c>
      <c r="H434" s="3" t="str">
        <f aca="false">F434&amp;"-"&amp;G434</f>
        <v>C-G</v>
      </c>
      <c r="I434" s="4" t="n">
        <f aca="false">(F434="G")+(G434="G")</f>
        <v>1</v>
      </c>
      <c r="J434" s="4" t="n">
        <f aca="false">(F434="C")+(G434="C")</f>
        <v>1</v>
      </c>
      <c r="K434" s="3" t="n">
        <f aca="false">I434+J434</f>
        <v>2</v>
      </c>
    </row>
    <row r="435" customFormat="false" ht="15" hidden="false" customHeight="false" outlineLevel="0" collapsed="false">
      <c r="A435" s="4" t="s">
        <v>52</v>
      </c>
      <c r="B435" s="4" t="s">
        <v>805</v>
      </c>
      <c r="C435" s="4" t="s">
        <v>890</v>
      </c>
      <c r="D435" s="4" t="n">
        <f aca="false">IFERROR(INDEX(Positions!$D$2:$D$14531,MATCH($A435&amp;"|29",Positions!$A$2:$A$14531,0)),"-")</f>
        <v>30</v>
      </c>
      <c r="E435" s="4" t="n">
        <f aca="false">IFERROR(INDEX(Positions!$D$2:$D$14531,MATCH($A435&amp;"|41",Positions!$A$2:$A$14531,0)),"-")</f>
        <v>42</v>
      </c>
      <c r="F435" s="4" t="str">
        <f aca="false">IFERROR(INDEX(Positions!$E$2:$E$14531,MATCH($A435&amp;"|29",Positions!$A$2:$A$14531,0)),"-")</f>
        <v>G</v>
      </c>
      <c r="G435" s="4" t="str">
        <f aca="false">IFERROR(INDEX(Positions!$E$2:$E$14531,MATCH($A435&amp;"|41",Positions!$A$2:$A$14531,0)),"-")</f>
        <v>C</v>
      </c>
      <c r="H435" s="3" t="str">
        <f aca="false">F435&amp;"-"&amp;G435</f>
        <v>G-C</v>
      </c>
      <c r="I435" s="4" t="n">
        <f aca="false">(F435="G")+(G435="G")</f>
        <v>1</v>
      </c>
      <c r="J435" s="4" t="n">
        <f aca="false">(F435="C")+(G435="C")</f>
        <v>1</v>
      </c>
      <c r="K435" s="3" t="n">
        <f aca="false">I435+J435</f>
        <v>2</v>
      </c>
    </row>
    <row r="436" customFormat="false" ht="15" hidden="false" customHeight="false" outlineLevel="0" collapsed="false">
      <c r="A436" s="4" t="s">
        <v>52</v>
      </c>
      <c r="B436" s="4" t="s">
        <v>805</v>
      </c>
      <c r="C436" s="4" t="s">
        <v>694</v>
      </c>
      <c r="D436" s="4" t="n">
        <f aca="false">IFERROR(INDEX(Positions!$D$2:$D$14531,MATCH($A436&amp;"|30",Positions!$A$2:$A$14531,0)),"-")</f>
        <v>31</v>
      </c>
      <c r="E436" s="4" t="n">
        <f aca="false">IFERROR(INDEX(Positions!$D$2:$D$14531,MATCH($A436&amp;"|40",Positions!$A$2:$A$14531,0)),"-")</f>
        <v>41</v>
      </c>
      <c r="F436" s="4" t="str">
        <f aca="false">IFERROR(INDEX(Positions!$E$2:$E$14531,MATCH($A436&amp;"|30",Positions!$A$2:$A$14531,0)),"-")</f>
        <v>G</v>
      </c>
      <c r="G436" s="4" t="str">
        <f aca="false">IFERROR(INDEX(Positions!$E$2:$E$14531,MATCH($A436&amp;"|40",Positions!$A$2:$A$14531,0)),"-")</f>
        <v>C</v>
      </c>
      <c r="H436" s="3" t="str">
        <f aca="false">F436&amp;"-"&amp;G436</f>
        <v>G-C</v>
      </c>
      <c r="I436" s="4" t="n">
        <f aca="false">(F436="G")+(G436="G")</f>
        <v>1</v>
      </c>
      <c r="J436" s="4" t="n">
        <f aca="false">(F436="C")+(G436="C")</f>
        <v>1</v>
      </c>
      <c r="K436" s="3" t="n">
        <f aca="false">I436+J436</f>
        <v>2</v>
      </c>
    </row>
    <row r="437" customFormat="false" ht="15" hidden="false" customHeight="false" outlineLevel="0" collapsed="false">
      <c r="A437" s="4" t="s">
        <v>52</v>
      </c>
      <c r="B437" s="4" t="s">
        <v>805</v>
      </c>
      <c r="C437" s="4" t="s">
        <v>640</v>
      </c>
      <c r="D437" s="4" t="n">
        <f aca="false">IFERROR(INDEX(Positions!$D$2:$D$14531,MATCH($A437&amp;"|31",Positions!$A$2:$A$14531,0)),"-")</f>
        <v>32</v>
      </c>
      <c r="E437" s="4" t="n">
        <f aca="false">IFERROR(INDEX(Positions!$D$2:$D$14531,MATCH($A437&amp;"|39",Positions!$A$2:$A$14531,0)),"-")</f>
        <v>40</v>
      </c>
      <c r="F437" s="4" t="str">
        <f aca="false">IFERROR(INDEX(Positions!$E$2:$E$14531,MATCH($A437&amp;"|31",Positions!$A$2:$A$14531,0)),"-")</f>
        <v>G</v>
      </c>
      <c r="G437" s="4" t="str">
        <f aca="false">IFERROR(INDEX(Positions!$E$2:$E$14531,MATCH($A437&amp;"|39",Positions!$A$2:$A$14531,0)),"-")</f>
        <v>C</v>
      </c>
      <c r="H437" s="3" t="str">
        <f aca="false">F437&amp;"-"&amp;G437</f>
        <v>G-C</v>
      </c>
      <c r="I437" s="4" t="n">
        <f aca="false">(F437="G")+(G437="G")</f>
        <v>1</v>
      </c>
      <c r="J437" s="4" t="n">
        <f aca="false">(F437="C")+(G437="C")</f>
        <v>1</v>
      </c>
      <c r="K437" s="3" t="n">
        <f aca="false">I437+J437</f>
        <v>2</v>
      </c>
    </row>
    <row r="438" customFormat="false" ht="15" hidden="false" customHeight="false" outlineLevel="0" collapsed="false">
      <c r="A438" s="4" t="s">
        <v>52</v>
      </c>
      <c r="B438" s="4" t="s">
        <v>830</v>
      </c>
      <c r="C438" s="4" t="s">
        <v>367</v>
      </c>
      <c r="D438" s="4" t="n">
        <f aca="false">IFERROR(INDEX(Positions!$D$2:$D$14531,MATCH($A438&amp;"|49",Positions!$A$2:$A$14531,0)),"-")</f>
        <v>50</v>
      </c>
      <c r="E438" s="4" t="n">
        <f aca="false">IFERROR(INDEX(Positions!$D$2:$D$14531,MATCH($A438&amp;"|65",Positions!$A$2:$A$14531,0)),"-")</f>
        <v>66</v>
      </c>
      <c r="F438" s="4" t="str">
        <f aca="false">IFERROR(INDEX(Positions!$E$2:$E$14531,MATCH($A438&amp;"|49",Positions!$A$2:$A$14531,0)),"-")</f>
        <v>G</v>
      </c>
      <c r="G438" s="4" t="str">
        <f aca="false">IFERROR(INDEX(Positions!$E$2:$E$14531,MATCH($A438&amp;"|65",Positions!$A$2:$A$14531,0)),"-")</f>
        <v>C</v>
      </c>
      <c r="H438" s="3" t="str">
        <f aca="false">F438&amp;"-"&amp;G438</f>
        <v>G-C</v>
      </c>
      <c r="I438" s="4" t="n">
        <f aca="false">(F438="G")+(G438="G")</f>
        <v>1</v>
      </c>
      <c r="J438" s="4" t="n">
        <f aca="false">(F438="C")+(G438="C")</f>
        <v>1</v>
      </c>
      <c r="K438" s="3" t="n">
        <f aca="false">I438+J438</f>
        <v>2</v>
      </c>
    </row>
    <row r="439" customFormat="false" ht="15" hidden="false" customHeight="false" outlineLevel="0" collapsed="false">
      <c r="A439" s="4" t="s">
        <v>52</v>
      </c>
      <c r="B439" s="4" t="s">
        <v>830</v>
      </c>
      <c r="C439" s="4" t="s">
        <v>891</v>
      </c>
      <c r="D439" s="4" t="n">
        <f aca="false">IFERROR(INDEX(Positions!$D$2:$D$14531,MATCH($A439&amp;"|50",Positions!$A$2:$A$14531,0)),"-")</f>
        <v>51</v>
      </c>
      <c r="E439" s="4" t="n">
        <f aca="false">IFERROR(INDEX(Positions!$D$2:$D$14531,MATCH($A439&amp;"|64",Positions!$A$2:$A$14531,0)),"-")</f>
        <v>65</v>
      </c>
      <c r="F439" s="4" t="str">
        <f aca="false">IFERROR(INDEX(Positions!$E$2:$E$14531,MATCH($A439&amp;"|50",Positions!$A$2:$A$14531,0)),"-")</f>
        <v>C</v>
      </c>
      <c r="G439" s="4" t="str">
        <f aca="false">IFERROR(INDEX(Positions!$E$2:$E$14531,MATCH($A439&amp;"|64",Positions!$A$2:$A$14531,0)),"-")</f>
        <v>G</v>
      </c>
      <c r="H439" s="3" t="str">
        <f aca="false">F439&amp;"-"&amp;G439</f>
        <v>C-G</v>
      </c>
      <c r="I439" s="4" t="n">
        <f aca="false">(F439="G")+(G439="G")</f>
        <v>1</v>
      </c>
      <c r="J439" s="4" t="n">
        <f aca="false">(F439="C")+(G439="C")</f>
        <v>1</v>
      </c>
      <c r="K439" s="3" t="n">
        <f aca="false">I439+J439</f>
        <v>2</v>
      </c>
    </row>
    <row r="440" customFormat="false" ht="15" hidden="false" customHeight="false" outlineLevel="0" collapsed="false">
      <c r="A440" s="4" t="s">
        <v>52</v>
      </c>
      <c r="B440" s="4" t="s">
        <v>830</v>
      </c>
      <c r="C440" s="4" t="s">
        <v>689</v>
      </c>
      <c r="D440" s="4" t="n">
        <f aca="false">IFERROR(INDEX(Positions!$D$2:$D$14531,MATCH($A440&amp;"|51",Positions!$A$2:$A$14531,0)),"-")</f>
        <v>52</v>
      </c>
      <c r="E440" s="4" t="n">
        <f aca="false">IFERROR(INDEX(Positions!$D$2:$D$14531,MATCH($A440&amp;"|63",Positions!$A$2:$A$14531,0)),"-")</f>
        <v>64</v>
      </c>
      <c r="F440" s="4" t="str">
        <f aca="false">IFERROR(INDEX(Positions!$E$2:$E$14531,MATCH($A440&amp;"|51",Positions!$A$2:$A$14531,0)),"-")</f>
        <v>A</v>
      </c>
      <c r="G440" s="4" t="str">
        <f aca="false">IFERROR(INDEX(Positions!$E$2:$E$14531,MATCH($A440&amp;"|63",Positions!$A$2:$A$14531,0)),"-")</f>
        <v>U</v>
      </c>
      <c r="H440" s="3" t="str">
        <f aca="false">F440&amp;"-"&amp;G440</f>
        <v>A-U</v>
      </c>
      <c r="I440" s="4" t="n">
        <f aca="false">(F440="G")+(G440="G")</f>
        <v>0</v>
      </c>
      <c r="J440" s="4" t="n">
        <f aca="false">(F440="C")+(G440="C")</f>
        <v>0</v>
      </c>
      <c r="K440" s="3" t="n">
        <f aca="false">I440+J440</f>
        <v>0</v>
      </c>
    </row>
    <row r="441" customFormat="false" ht="15" hidden="false" customHeight="false" outlineLevel="0" collapsed="false">
      <c r="A441" s="4" t="s">
        <v>52</v>
      </c>
      <c r="B441" s="4" t="s">
        <v>830</v>
      </c>
      <c r="C441" s="4" t="s">
        <v>703</v>
      </c>
      <c r="D441" s="4" t="n">
        <f aca="false">IFERROR(INDEX(Positions!$D$2:$D$14531,MATCH($A441&amp;"|52",Positions!$A$2:$A$14531,0)),"-")</f>
        <v>53</v>
      </c>
      <c r="E441" s="4" t="n">
        <f aca="false">IFERROR(INDEX(Positions!$D$2:$D$14531,MATCH($A441&amp;"|62",Positions!$A$2:$A$14531,0)),"-")</f>
        <v>63</v>
      </c>
      <c r="F441" s="4" t="str">
        <f aca="false">IFERROR(INDEX(Positions!$E$2:$E$14531,MATCH($A441&amp;"|52",Positions!$A$2:$A$14531,0)),"-")</f>
        <v>G</v>
      </c>
      <c r="G441" s="4" t="str">
        <f aca="false">IFERROR(INDEX(Positions!$E$2:$E$14531,MATCH($A441&amp;"|62",Positions!$A$2:$A$14531,0)),"-")</f>
        <v>C</v>
      </c>
      <c r="H441" s="3" t="str">
        <f aca="false">F441&amp;"-"&amp;G441</f>
        <v>G-C</v>
      </c>
      <c r="I441" s="4" t="n">
        <f aca="false">(F441="G")+(G441="G")</f>
        <v>1</v>
      </c>
      <c r="J441" s="4" t="n">
        <f aca="false">(F441="C")+(G441="C")</f>
        <v>1</v>
      </c>
      <c r="K441" s="3" t="n">
        <f aca="false">I441+J441</f>
        <v>2</v>
      </c>
    </row>
    <row r="442" customFormat="false" ht="15" hidden="false" customHeight="false" outlineLevel="0" collapsed="false">
      <c r="A442" s="4" t="s">
        <v>52</v>
      </c>
      <c r="B442" s="4" t="s">
        <v>830</v>
      </c>
      <c r="C442" s="4" t="s">
        <v>892</v>
      </c>
      <c r="D442" s="4" t="n">
        <f aca="false">IFERROR(INDEX(Positions!$D$2:$D$14531,MATCH($A442&amp;"|53",Positions!$A$2:$A$14531,0)),"-")</f>
        <v>54</v>
      </c>
      <c r="E442" s="4" t="n">
        <f aca="false">IFERROR(INDEX(Positions!$D$2:$D$14531,MATCH($A442&amp;"|61",Positions!$A$2:$A$14531,0)),"-")</f>
        <v>62</v>
      </c>
      <c r="F442" s="4" t="str">
        <f aca="false">IFERROR(INDEX(Positions!$E$2:$E$14531,MATCH($A442&amp;"|53",Positions!$A$2:$A$14531,0)),"-")</f>
        <v>G</v>
      </c>
      <c r="G442" s="4" t="str">
        <f aca="false">IFERROR(INDEX(Positions!$E$2:$E$14531,MATCH($A442&amp;"|61",Positions!$A$2:$A$14531,0)),"-")</f>
        <v>C</v>
      </c>
      <c r="H442" s="3" t="str">
        <f aca="false">F442&amp;"-"&amp;G442</f>
        <v>G-C</v>
      </c>
      <c r="I442" s="4" t="n">
        <f aca="false">(F442="G")+(G442="G")</f>
        <v>1</v>
      </c>
      <c r="J442" s="4" t="n">
        <f aca="false">(F442="C")+(G442="C")</f>
        <v>1</v>
      </c>
      <c r="K442" s="3" t="n">
        <f aca="false">I442+J442</f>
        <v>2</v>
      </c>
    </row>
    <row r="443" customFormat="false" ht="15" hidden="false" customHeight="false" outlineLevel="0" collapsed="false">
      <c r="A443" s="24" t="s">
        <v>52</v>
      </c>
      <c r="B443" s="24" t="s">
        <v>893</v>
      </c>
      <c r="C443" s="24" t="s">
        <v>894</v>
      </c>
      <c r="D443" s="24" t="n">
        <f aca="false">IFERROR(INDEX(Positions!$D$2:$D$14531,MATCH($A443&amp;"|8",Positions!$A$2:$A$14531,0)),"-")</f>
        <v>8</v>
      </c>
      <c r="E443" s="24" t="n">
        <f aca="false">IFERROR(INDEX(Positions!$D$2:$D$14531,MATCH($A443&amp;"|14",Positions!$A$2:$A$14531,0)),"-")</f>
        <v>14</v>
      </c>
      <c r="F443" s="24" t="str">
        <f aca="false">IFERROR(INDEX(Positions!$E$2:$E$14531,MATCH($A443&amp;"|8",Positions!$A$2:$A$14531,0)),"-")</f>
        <v>U</v>
      </c>
      <c r="G443" s="24" t="str">
        <f aca="false">IFERROR(INDEX(Positions!$E$2:$E$14531,MATCH($A443&amp;"|14",Positions!$A$2:$A$14531,0)),"-")</f>
        <v>A</v>
      </c>
      <c r="H443" s="25" t="str">
        <f aca="false">F443&amp;"-"&amp;G443</f>
        <v>U-A</v>
      </c>
      <c r="I443" s="24" t="n">
        <f aca="false">(F443="G")+(G443="G")</f>
        <v>0</v>
      </c>
      <c r="J443" s="24" t="n">
        <f aca="false">(F443="C")+(G443="C")</f>
        <v>0</v>
      </c>
      <c r="K443" s="25" t="n">
        <f aca="false">I443+J443</f>
        <v>0</v>
      </c>
    </row>
    <row r="444" customFormat="false" ht="15" hidden="false" customHeight="false" outlineLevel="0" collapsed="false">
      <c r="A444" s="24" t="s">
        <v>52</v>
      </c>
      <c r="B444" s="24" t="s">
        <v>893</v>
      </c>
      <c r="C444" s="24" t="s">
        <v>895</v>
      </c>
      <c r="D444" s="24" t="n">
        <f aca="false">IFERROR(INDEX(Positions!$D$2:$D$14531,MATCH($A444&amp;"|15",Positions!$A$2:$A$14531,0)),"-")</f>
        <v>15</v>
      </c>
      <c r="E444" s="24" t="n">
        <f aca="false">IFERROR(INDEX(Positions!$D$2:$D$14531,MATCH($A444&amp;"|48",Positions!$A$2:$A$14531,0)),"-")</f>
        <v>49</v>
      </c>
      <c r="F444" s="24" t="str">
        <f aca="false">IFERROR(INDEX(Positions!$E$2:$E$14531,MATCH($A444&amp;"|15",Positions!$A$2:$A$14531,0)),"-")</f>
        <v>G</v>
      </c>
      <c r="G444" s="24" t="str">
        <f aca="false">IFERROR(INDEX(Positions!$E$2:$E$14531,MATCH($A444&amp;"|48",Positions!$A$2:$A$14531,0)),"-")</f>
        <v>C</v>
      </c>
      <c r="H444" s="25" t="str">
        <f aca="false">F444&amp;"-"&amp;G444</f>
        <v>G-C</v>
      </c>
      <c r="I444" s="24" t="n">
        <f aca="false">(F444="G")+(G444="G")</f>
        <v>1</v>
      </c>
      <c r="J444" s="24" t="n">
        <f aca="false">(F444="C")+(G444="C")</f>
        <v>1</v>
      </c>
      <c r="K444" s="25" t="n">
        <f aca="false">I444+J444</f>
        <v>2</v>
      </c>
    </row>
    <row r="445" customFormat="false" ht="15" hidden="false" customHeight="false" outlineLevel="0" collapsed="false">
      <c r="A445" s="24" t="s">
        <v>52</v>
      </c>
      <c r="B445" s="24" t="s">
        <v>893</v>
      </c>
      <c r="C445" s="24" t="s">
        <v>896</v>
      </c>
      <c r="D445" s="24" t="n">
        <f aca="false">IFERROR(INDEX(Positions!$D$2:$D$14531,MATCH($A445&amp;"|18",Positions!$A$2:$A$14531,0)),"-")</f>
        <v>19</v>
      </c>
      <c r="E445" s="24" t="n">
        <f aca="false">IFERROR(INDEX(Positions!$D$2:$D$14531,MATCH($A445&amp;"|55",Positions!$A$2:$A$14531,0)),"-")</f>
        <v>56</v>
      </c>
      <c r="F445" s="24" t="str">
        <f aca="false">IFERROR(INDEX(Positions!$E$2:$E$14531,MATCH($A445&amp;"|18",Positions!$A$2:$A$14531,0)),"-")</f>
        <v>G</v>
      </c>
      <c r="G445" s="24" t="str">
        <f aca="false">IFERROR(INDEX(Positions!$E$2:$E$14531,MATCH($A445&amp;"|55",Positions!$A$2:$A$14531,0)),"-")</f>
        <v>U</v>
      </c>
      <c r="H445" s="25" t="str">
        <f aca="false">F445&amp;"-"&amp;G445</f>
        <v>G-U</v>
      </c>
      <c r="I445" s="24" t="n">
        <f aca="false">(F445="G")+(G445="G")</f>
        <v>1</v>
      </c>
      <c r="J445" s="24" t="n">
        <f aca="false">(F445="C")+(G445="C")</f>
        <v>0</v>
      </c>
      <c r="K445" s="25" t="n">
        <f aca="false">I445+J445</f>
        <v>1</v>
      </c>
    </row>
    <row r="446" customFormat="false" ht="15" hidden="false" customHeight="false" outlineLevel="0" collapsed="false">
      <c r="A446" s="24" t="s">
        <v>52</v>
      </c>
      <c r="B446" s="24" t="s">
        <v>893</v>
      </c>
      <c r="C446" s="24" t="s">
        <v>897</v>
      </c>
      <c r="D446" s="24" t="n">
        <f aca="false">IFERROR(INDEX(Positions!$D$2:$D$14531,MATCH($A446&amp;"|19",Positions!$A$2:$A$14531,0)),"-")</f>
        <v>20</v>
      </c>
      <c r="E446" s="24" t="n">
        <f aca="false">IFERROR(INDEX(Positions!$D$2:$D$14531,MATCH($A446&amp;"|56",Positions!$A$2:$A$14531,0)),"-")</f>
        <v>57</v>
      </c>
      <c r="F446" s="24" t="str">
        <f aca="false">IFERROR(INDEX(Positions!$E$2:$E$14531,MATCH($A446&amp;"|19",Positions!$A$2:$A$14531,0)),"-")</f>
        <v>G</v>
      </c>
      <c r="G446" s="24" t="str">
        <f aca="false">IFERROR(INDEX(Positions!$E$2:$E$14531,MATCH($A446&amp;"|56",Positions!$A$2:$A$14531,0)),"-")</f>
        <v>C</v>
      </c>
      <c r="H446" s="25" t="str">
        <f aca="false">F446&amp;"-"&amp;G446</f>
        <v>G-C</v>
      </c>
      <c r="I446" s="24" t="n">
        <f aca="false">(F446="G")+(G446="G")</f>
        <v>1</v>
      </c>
      <c r="J446" s="24" t="n">
        <f aca="false">(F446="C")+(G446="C")</f>
        <v>1</v>
      </c>
      <c r="K446" s="25" t="n">
        <f aca="false">I446+J446</f>
        <v>2</v>
      </c>
    </row>
    <row r="447" customFormat="false" ht="15" hidden="false" customHeight="false" outlineLevel="0" collapsed="false">
      <c r="A447" s="24" t="s">
        <v>52</v>
      </c>
      <c r="B447" s="24" t="s">
        <v>893</v>
      </c>
      <c r="C447" s="24" t="s">
        <v>898</v>
      </c>
      <c r="D447" s="24" t="n">
        <f aca="false">IFERROR(INDEX(Positions!$D$2:$D$14531,MATCH($A447&amp;"|26",Positions!$A$2:$A$14531,0)),"-")</f>
        <v>27</v>
      </c>
      <c r="E447" s="24" t="n">
        <f aca="false">IFERROR(INDEX(Positions!$D$2:$D$14531,MATCH($A447&amp;"|44",Positions!$A$2:$A$14531,0)),"-")</f>
        <v>45</v>
      </c>
      <c r="F447" s="24" t="str">
        <f aca="false">IFERROR(INDEX(Positions!$E$2:$E$14531,MATCH($A447&amp;"|26",Positions!$A$2:$A$14531,0)),"-")</f>
        <v>G</v>
      </c>
      <c r="G447" s="24" t="str">
        <f aca="false">IFERROR(INDEX(Positions!$E$2:$E$14531,MATCH($A447&amp;"|44",Positions!$A$2:$A$14531,0)),"-")</f>
        <v>A</v>
      </c>
      <c r="H447" s="25" t="str">
        <f aca="false">F447&amp;"-"&amp;G447</f>
        <v>G-A</v>
      </c>
      <c r="I447" s="24" t="n">
        <f aca="false">(F447="G")+(G447="G")</f>
        <v>1</v>
      </c>
      <c r="J447" s="24" t="n">
        <f aca="false">(F447="C")+(G447="C")</f>
        <v>0</v>
      </c>
      <c r="K447" s="25" t="n">
        <f aca="false">I447+J447</f>
        <v>1</v>
      </c>
    </row>
    <row r="448" customFormat="false" ht="15" hidden="false" customHeight="false" outlineLevel="0" collapsed="false">
      <c r="A448" s="24" t="s">
        <v>52</v>
      </c>
      <c r="B448" s="24" t="s">
        <v>893</v>
      </c>
      <c r="C448" s="24" t="s">
        <v>899</v>
      </c>
      <c r="D448" s="24" t="n">
        <f aca="false">IFERROR(INDEX(Positions!$D$2:$D$14531,MATCH($A448&amp;"|32",Positions!$A$2:$A$14531,0)),"-")</f>
        <v>33</v>
      </c>
      <c r="E448" s="24" t="n">
        <f aca="false">IFERROR(INDEX(Positions!$D$2:$D$14531,MATCH($A448&amp;"|38",Positions!$A$2:$A$14531,0)),"-")</f>
        <v>39</v>
      </c>
      <c r="F448" s="24" t="str">
        <f aca="false">IFERROR(INDEX(Positions!$E$2:$E$14531,MATCH($A448&amp;"|32",Positions!$A$2:$A$14531,0)),"-")</f>
        <v>C</v>
      </c>
      <c r="G448" s="24" t="str">
        <f aca="false">IFERROR(INDEX(Positions!$E$2:$E$14531,MATCH($A448&amp;"|38",Positions!$A$2:$A$14531,0)),"-")</f>
        <v>A</v>
      </c>
      <c r="H448" s="25" t="str">
        <f aca="false">F448&amp;"-"&amp;G448</f>
        <v>C-A</v>
      </c>
      <c r="I448" s="24" t="n">
        <f aca="false">(F448="G")+(G448="G")</f>
        <v>0</v>
      </c>
      <c r="J448" s="24" t="n">
        <f aca="false">(F448="C")+(G448="C")</f>
        <v>1</v>
      </c>
      <c r="K448" s="25" t="n">
        <f aca="false">I448+J448</f>
        <v>1</v>
      </c>
    </row>
    <row r="449" customFormat="false" ht="15" hidden="false" customHeight="false" outlineLevel="0" collapsed="false">
      <c r="A449" s="24" t="s">
        <v>52</v>
      </c>
      <c r="B449" s="24" t="s">
        <v>893</v>
      </c>
      <c r="C449" s="24" t="s">
        <v>900</v>
      </c>
      <c r="D449" s="24" t="n">
        <f aca="false">IFERROR(INDEX(Positions!$D$2:$D$14531,MATCH($A449&amp;"|54",Positions!$A$2:$A$14531,0)),"-")</f>
        <v>55</v>
      </c>
      <c r="E449" s="24" t="n">
        <f aca="false">IFERROR(INDEX(Positions!$D$2:$D$14531,MATCH($A449&amp;"|58",Positions!$A$2:$A$14531,0)),"-")</f>
        <v>59</v>
      </c>
      <c r="F449" s="24" t="str">
        <f aca="false">IFERROR(INDEX(Positions!$E$2:$E$14531,MATCH($A449&amp;"|54",Positions!$A$2:$A$14531,0)),"-")</f>
        <v>U</v>
      </c>
      <c r="G449" s="24" t="str">
        <f aca="false">IFERROR(INDEX(Positions!$E$2:$E$14531,MATCH($A449&amp;"|58",Positions!$A$2:$A$14531,0)),"-")</f>
        <v>A</v>
      </c>
      <c r="H449" s="25" t="str">
        <f aca="false">F449&amp;"-"&amp;G449</f>
        <v>U-A</v>
      </c>
      <c r="I449" s="24" t="n">
        <f aca="false">(F449="G")+(G449="G")</f>
        <v>0</v>
      </c>
      <c r="J449" s="24" t="n">
        <f aca="false">(F449="C")+(G449="C")</f>
        <v>0</v>
      </c>
      <c r="K449" s="25" t="n">
        <f aca="false">I449+J449</f>
        <v>0</v>
      </c>
    </row>
    <row r="450" customFormat="false" ht="15" hidden="false" customHeight="false" outlineLevel="0" collapsed="false">
      <c r="A450" s="4" t="s">
        <v>53</v>
      </c>
      <c r="B450" s="4" t="s">
        <v>768</v>
      </c>
      <c r="C450" s="4" t="s">
        <v>882</v>
      </c>
      <c r="D450" s="4" t="n">
        <f aca="false">IFERROR(INDEX(Positions!$D$2:$D$14531,MATCH($A450&amp;"|1",Positions!$A$2:$A$14531,0)),"-")</f>
        <v>1</v>
      </c>
      <c r="E450" s="4" t="n">
        <f aca="false">IFERROR(INDEX(Positions!$D$2:$D$14531,MATCH($A450&amp;"|72",Positions!$A$2:$A$14531,0)),"-")</f>
        <v>83</v>
      </c>
      <c r="F450" s="4" t="str">
        <f aca="false">IFERROR(INDEX(Positions!$E$2:$E$14531,MATCH($A450&amp;"|1",Positions!$A$2:$A$14531,0)),"-")</f>
        <v>G</v>
      </c>
      <c r="G450" s="4" t="str">
        <f aca="false">IFERROR(INDEX(Positions!$E$2:$E$14531,MATCH($A450&amp;"|72",Positions!$A$2:$A$14531,0)),"-")</f>
        <v>C</v>
      </c>
      <c r="H450" s="3" t="str">
        <f aca="false">F450&amp;"-"&amp;G450</f>
        <v>G-C</v>
      </c>
      <c r="I450" s="4" t="n">
        <f aca="false">(F450="G")+(G450="G")</f>
        <v>1</v>
      </c>
      <c r="J450" s="4" t="n">
        <f aca="false">(F450="C")+(G450="C")</f>
        <v>1</v>
      </c>
      <c r="K450" s="3" t="n">
        <f aca="false">I450+J450</f>
        <v>2</v>
      </c>
    </row>
    <row r="451" customFormat="false" ht="15" hidden="false" customHeight="false" outlineLevel="0" collapsed="false">
      <c r="A451" s="4" t="s">
        <v>53</v>
      </c>
      <c r="B451" s="4" t="s">
        <v>768</v>
      </c>
      <c r="C451" s="4" t="s">
        <v>883</v>
      </c>
      <c r="D451" s="4" t="n">
        <f aca="false">IFERROR(INDEX(Positions!$D$2:$D$14531,MATCH($A451&amp;"|2",Positions!$A$2:$A$14531,0)),"-")</f>
        <v>2</v>
      </c>
      <c r="E451" s="4" t="n">
        <f aca="false">IFERROR(INDEX(Positions!$D$2:$D$14531,MATCH($A451&amp;"|71",Positions!$A$2:$A$14531,0)),"-")</f>
        <v>82</v>
      </c>
      <c r="F451" s="4" t="str">
        <f aca="false">IFERROR(INDEX(Positions!$E$2:$E$14531,MATCH($A451&amp;"|2",Positions!$A$2:$A$14531,0)),"-")</f>
        <v>C</v>
      </c>
      <c r="G451" s="4" t="str">
        <f aca="false">IFERROR(INDEX(Positions!$E$2:$E$14531,MATCH($A451&amp;"|71",Positions!$A$2:$A$14531,0)),"-")</f>
        <v>G</v>
      </c>
      <c r="H451" s="3" t="str">
        <f aca="false">F451&amp;"-"&amp;G451</f>
        <v>C-G</v>
      </c>
      <c r="I451" s="4" t="n">
        <f aca="false">(F451="G")+(G451="G")</f>
        <v>1</v>
      </c>
      <c r="J451" s="4" t="n">
        <f aca="false">(F451="C")+(G451="C")</f>
        <v>1</v>
      </c>
      <c r="K451" s="3" t="n">
        <f aca="false">I451+J451</f>
        <v>2</v>
      </c>
    </row>
    <row r="452" customFormat="false" ht="15" hidden="false" customHeight="false" outlineLevel="0" collapsed="false">
      <c r="A452" s="4" t="s">
        <v>53</v>
      </c>
      <c r="B452" s="4" t="s">
        <v>768</v>
      </c>
      <c r="C452" s="4" t="s">
        <v>884</v>
      </c>
      <c r="D452" s="4" t="n">
        <f aca="false">IFERROR(INDEX(Positions!$D$2:$D$14531,MATCH($A452&amp;"|3",Positions!$A$2:$A$14531,0)),"-")</f>
        <v>3</v>
      </c>
      <c r="E452" s="4" t="n">
        <f aca="false">IFERROR(INDEX(Positions!$D$2:$D$14531,MATCH($A452&amp;"|70",Positions!$A$2:$A$14531,0)),"-")</f>
        <v>81</v>
      </c>
      <c r="F452" s="4" t="str">
        <f aca="false">IFERROR(INDEX(Positions!$E$2:$E$14531,MATCH($A452&amp;"|3",Positions!$A$2:$A$14531,0)),"-")</f>
        <v>G</v>
      </c>
      <c r="G452" s="4" t="str">
        <f aca="false">IFERROR(INDEX(Positions!$E$2:$E$14531,MATCH($A452&amp;"|70",Positions!$A$2:$A$14531,0)),"-")</f>
        <v>C</v>
      </c>
      <c r="H452" s="3" t="str">
        <f aca="false">F452&amp;"-"&amp;G452</f>
        <v>G-C</v>
      </c>
      <c r="I452" s="4" t="n">
        <f aca="false">(F452="G")+(G452="G")</f>
        <v>1</v>
      </c>
      <c r="J452" s="4" t="n">
        <f aca="false">(F452="C")+(G452="C")</f>
        <v>1</v>
      </c>
      <c r="K452" s="3" t="n">
        <f aca="false">I452+J452</f>
        <v>2</v>
      </c>
    </row>
    <row r="453" customFormat="false" ht="15" hidden="false" customHeight="false" outlineLevel="0" collapsed="false">
      <c r="A453" s="4" t="s">
        <v>53</v>
      </c>
      <c r="B453" s="4" t="s">
        <v>768</v>
      </c>
      <c r="C453" s="4" t="s">
        <v>885</v>
      </c>
      <c r="D453" s="4" t="n">
        <f aca="false">IFERROR(INDEX(Positions!$D$2:$D$14531,MATCH($A453&amp;"|4",Positions!$A$2:$A$14531,0)),"-")</f>
        <v>4</v>
      </c>
      <c r="E453" s="4" t="n">
        <f aca="false">IFERROR(INDEX(Positions!$D$2:$D$14531,MATCH($A453&amp;"|69",Positions!$A$2:$A$14531,0)),"-")</f>
        <v>80</v>
      </c>
      <c r="F453" s="4" t="str">
        <f aca="false">IFERROR(INDEX(Positions!$E$2:$E$14531,MATCH($A453&amp;"|4",Positions!$A$2:$A$14531,0)),"-")</f>
        <v>G</v>
      </c>
      <c r="G453" s="4" t="str">
        <f aca="false">IFERROR(INDEX(Positions!$E$2:$E$14531,MATCH($A453&amp;"|69",Positions!$A$2:$A$14531,0)),"-")</f>
        <v>C</v>
      </c>
      <c r="H453" s="3" t="str">
        <f aca="false">F453&amp;"-"&amp;G453</f>
        <v>G-C</v>
      </c>
      <c r="I453" s="4" t="n">
        <f aca="false">(F453="G")+(G453="G")</f>
        <v>1</v>
      </c>
      <c r="J453" s="4" t="n">
        <f aca="false">(F453="C")+(G453="C")</f>
        <v>1</v>
      </c>
      <c r="K453" s="3" t="n">
        <f aca="false">I453+J453</f>
        <v>2</v>
      </c>
    </row>
    <row r="454" customFormat="false" ht="15" hidden="false" customHeight="false" outlineLevel="0" collapsed="false">
      <c r="A454" s="4" t="s">
        <v>53</v>
      </c>
      <c r="B454" s="4" t="s">
        <v>768</v>
      </c>
      <c r="C454" s="4" t="s">
        <v>542</v>
      </c>
      <c r="D454" s="4" t="n">
        <f aca="false">IFERROR(INDEX(Positions!$D$2:$D$14531,MATCH($A454&amp;"|5",Positions!$A$2:$A$14531,0)),"-")</f>
        <v>5</v>
      </c>
      <c r="E454" s="4" t="n">
        <f aca="false">IFERROR(INDEX(Positions!$D$2:$D$14531,MATCH($A454&amp;"|68",Positions!$A$2:$A$14531,0)),"-")</f>
        <v>79</v>
      </c>
      <c r="F454" s="4" t="str">
        <f aca="false">IFERROR(INDEX(Positions!$E$2:$E$14531,MATCH($A454&amp;"|5",Positions!$A$2:$A$14531,0)),"-")</f>
        <v>G</v>
      </c>
      <c r="G454" s="4" t="str">
        <f aca="false">IFERROR(INDEX(Positions!$E$2:$E$14531,MATCH($A454&amp;"|68",Positions!$A$2:$A$14531,0)),"-")</f>
        <v>C</v>
      </c>
      <c r="H454" s="3" t="str">
        <f aca="false">F454&amp;"-"&amp;G454</f>
        <v>G-C</v>
      </c>
      <c r="I454" s="4" t="n">
        <f aca="false">(F454="G")+(G454="G")</f>
        <v>1</v>
      </c>
      <c r="J454" s="4" t="n">
        <f aca="false">(F454="C")+(G454="C")</f>
        <v>1</v>
      </c>
      <c r="K454" s="3" t="n">
        <f aca="false">I454+J454</f>
        <v>2</v>
      </c>
    </row>
    <row r="455" customFormat="false" ht="15" hidden="false" customHeight="false" outlineLevel="0" collapsed="false">
      <c r="A455" s="4" t="s">
        <v>53</v>
      </c>
      <c r="B455" s="4" t="s">
        <v>768</v>
      </c>
      <c r="C455" s="4" t="s">
        <v>561</v>
      </c>
      <c r="D455" s="4" t="n">
        <f aca="false">IFERROR(INDEX(Positions!$D$2:$D$14531,MATCH($A455&amp;"|6",Positions!$A$2:$A$14531,0)),"-")</f>
        <v>6</v>
      </c>
      <c r="E455" s="4" t="n">
        <f aca="false">IFERROR(INDEX(Positions!$D$2:$D$14531,MATCH($A455&amp;"|67",Positions!$A$2:$A$14531,0)),"-")</f>
        <v>78</v>
      </c>
      <c r="F455" s="4" t="str">
        <f aca="false">IFERROR(INDEX(Positions!$E$2:$E$14531,MATCH($A455&amp;"|6",Positions!$A$2:$A$14531,0)),"-")</f>
        <v>U</v>
      </c>
      <c r="G455" s="4" t="str">
        <f aca="false">IFERROR(INDEX(Positions!$E$2:$E$14531,MATCH($A455&amp;"|67",Positions!$A$2:$A$14531,0)),"-")</f>
        <v>A</v>
      </c>
      <c r="H455" s="3" t="str">
        <f aca="false">F455&amp;"-"&amp;G455</f>
        <v>U-A</v>
      </c>
      <c r="I455" s="4" t="n">
        <f aca="false">(F455="G")+(G455="G")</f>
        <v>0</v>
      </c>
      <c r="J455" s="4" t="n">
        <f aca="false">(F455="C")+(G455="C")</f>
        <v>0</v>
      </c>
      <c r="K455" s="3" t="n">
        <f aca="false">I455+J455</f>
        <v>0</v>
      </c>
    </row>
    <row r="456" customFormat="false" ht="15" hidden="false" customHeight="false" outlineLevel="0" collapsed="false">
      <c r="A456" s="4" t="s">
        <v>53</v>
      </c>
      <c r="B456" s="4" t="s">
        <v>768</v>
      </c>
      <c r="C456" s="4" t="s">
        <v>886</v>
      </c>
      <c r="D456" s="4" t="n">
        <f aca="false">IFERROR(INDEX(Positions!$D$2:$D$14531,MATCH($A456&amp;"|7",Positions!$A$2:$A$14531,0)),"-")</f>
        <v>7</v>
      </c>
      <c r="E456" s="4" t="n">
        <f aca="false">IFERROR(INDEX(Positions!$D$2:$D$14531,MATCH($A456&amp;"|66",Positions!$A$2:$A$14531,0)),"-")</f>
        <v>77</v>
      </c>
      <c r="F456" s="4" t="str">
        <f aca="false">IFERROR(INDEX(Positions!$E$2:$E$14531,MATCH($A456&amp;"|7",Positions!$A$2:$A$14531,0)),"-")</f>
        <v>G</v>
      </c>
      <c r="G456" s="4" t="str">
        <f aca="false">IFERROR(INDEX(Positions!$E$2:$E$14531,MATCH($A456&amp;"|66",Positions!$A$2:$A$14531,0)),"-")</f>
        <v>C</v>
      </c>
      <c r="H456" s="3" t="str">
        <f aca="false">F456&amp;"-"&amp;G456</f>
        <v>G-C</v>
      </c>
      <c r="I456" s="4" t="n">
        <f aca="false">(F456="G")+(G456="G")</f>
        <v>1</v>
      </c>
      <c r="J456" s="4" t="n">
        <f aca="false">(F456="C")+(G456="C")</f>
        <v>1</v>
      </c>
      <c r="K456" s="3" t="n">
        <f aca="false">I456+J456</f>
        <v>2</v>
      </c>
    </row>
    <row r="457" customFormat="false" ht="15" hidden="false" customHeight="false" outlineLevel="0" collapsed="false">
      <c r="A457" s="4" t="s">
        <v>53</v>
      </c>
      <c r="B457" s="4" t="s">
        <v>783</v>
      </c>
      <c r="C457" s="4" t="s">
        <v>887</v>
      </c>
      <c r="D457" s="4" t="n">
        <f aca="false">IFERROR(INDEX(Positions!$D$2:$D$14531,MATCH($A457&amp;"|10",Positions!$A$2:$A$14531,0)),"-")</f>
        <v>10</v>
      </c>
      <c r="E457" s="4" t="n">
        <f aca="false">IFERROR(INDEX(Positions!$D$2:$D$14531,MATCH($A457&amp;"|25",Positions!$A$2:$A$14531,0)),"-")</f>
        <v>26</v>
      </c>
      <c r="F457" s="4" t="str">
        <f aca="false">IFERROR(INDEX(Positions!$E$2:$E$14531,MATCH($A457&amp;"|10",Positions!$A$2:$A$14531,0)),"-")</f>
        <v>C</v>
      </c>
      <c r="G457" s="4" t="str">
        <f aca="false">IFERROR(INDEX(Positions!$E$2:$E$14531,MATCH($A457&amp;"|25",Positions!$A$2:$A$14531,0)),"-")</f>
        <v>G</v>
      </c>
      <c r="H457" s="3" t="str">
        <f aca="false">F457&amp;"-"&amp;G457</f>
        <v>C-G</v>
      </c>
      <c r="I457" s="4" t="n">
        <f aca="false">(F457="G")+(G457="G")</f>
        <v>1</v>
      </c>
      <c r="J457" s="4" t="n">
        <f aca="false">(F457="C")+(G457="C")</f>
        <v>1</v>
      </c>
      <c r="K457" s="3" t="n">
        <f aca="false">I457+J457</f>
        <v>2</v>
      </c>
    </row>
    <row r="458" customFormat="false" ht="15" hidden="false" customHeight="false" outlineLevel="0" collapsed="false">
      <c r="A458" s="4" t="s">
        <v>53</v>
      </c>
      <c r="B458" s="4" t="s">
        <v>783</v>
      </c>
      <c r="C458" s="4" t="s">
        <v>888</v>
      </c>
      <c r="D458" s="4" t="n">
        <f aca="false">IFERROR(INDEX(Positions!$D$2:$D$14531,MATCH($A458&amp;"|11",Positions!$A$2:$A$14531,0)),"-")</f>
        <v>11</v>
      </c>
      <c r="E458" s="4" t="n">
        <f aca="false">IFERROR(INDEX(Positions!$D$2:$D$14531,MATCH($A458&amp;"|24",Positions!$A$2:$A$14531,0)),"-")</f>
        <v>25</v>
      </c>
      <c r="F458" s="4" t="str">
        <f aca="false">IFERROR(INDEX(Positions!$E$2:$E$14531,MATCH($A458&amp;"|11",Positions!$A$2:$A$14531,0)),"-")</f>
        <v>G</v>
      </c>
      <c r="G458" s="4" t="str">
        <f aca="false">IFERROR(INDEX(Positions!$E$2:$E$14531,MATCH($A458&amp;"|24",Positions!$A$2:$A$14531,0)),"-")</f>
        <v>C</v>
      </c>
      <c r="H458" s="3" t="str">
        <f aca="false">F458&amp;"-"&amp;G458</f>
        <v>G-C</v>
      </c>
      <c r="I458" s="4" t="n">
        <f aca="false">(F458="G")+(G458="G")</f>
        <v>1</v>
      </c>
      <c r="J458" s="4" t="n">
        <f aca="false">(F458="C")+(G458="C")</f>
        <v>1</v>
      </c>
      <c r="K458" s="3" t="n">
        <f aca="false">I458+J458</f>
        <v>2</v>
      </c>
    </row>
    <row r="459" customFormat="false" ht="15" hidden="false" customHeight="false" outlineLevel="0" collapsed="false">
      <c r="A459" s="4" t="s">
        <v>53</v>
      </c>
      <c r="B459" s="4" t="s">
        <v>783</v>
      </c>
      <c r="C459" s="4" t="s">
        <v>479</v>
      </c>
      <c r="D459" s="4" t="n">
        <f aca="false">IFERROR(INDEX(Positions!$D$2:$D$14531,MATCH($A459&amp;"|12",Positions!$A$2:$A$14531,0)),"-")</f>
        <v>12</v>
      </c>
      <c r="E459" s="4" t="n">
        <f aca="false">IFERROR(INDEX(Positions!$D$2:$D$14531,MATCH($A459&amp;"|23",Positions!$A$2:$A$14531,0)),"-")</f>
        <v>24</v>
      </c>
      <c r="F459" s="4" t="str">
        <f aca="false">IFERROR(INDEX(Positions!$E$2:$E$14531,MATCH($A459&amp;"|12",Positions!$A$2:$A$14531,0)),"-")</f>
        <v>G</v>
      </c>
      <c r="G459" s="4" t="str">
        <f aca="false">IFERROR(INDEX(Positions!$E$2:$E$14531,MATCH($A459&amp;"|23",Positions!$A$2:$A$14531,0)),"-")</f>
        <v>C</v>
      </c>
      <c r="H459" s="3" t="str">
        <f aca="false">F459&amp;"-"&amp;G459</f>
        <v>G-C</v>
      </c>
      <c r="I459" s="4" t="n">
        <f aca="false">(F459="G")+(G459="G")</f>
        <v>1</v>
      </c>
      <c r="J459" s="4" t="n">
        <f aca="false">(F459="C")+(G459="C")</f>
        <v>1</v>
      </c>
      <c r="K459" s="3" t="n">
        <f aca="false">I459+J459</f>
        <v>2</v>
      </c>
    </row>
    <row r="460" customFormat="false" ht="15" hidden="false" customHeight="false" outlineLevel="0" collapsed="false">
      <c r="A460" s="4" t="s">
        <v>53</v>
      </c>
      <c r="B460" s="4" t="s">
        <v>783</v>
      </c>
      <c r="C460" s="4" t="s">
        <v>267</v>
      </c>
      <c r="D460" s="4" t="n">
        <f aca="false">IFERROR(INDEX(Positions!$D$2:$D$14531,MATCH($A460&amp;"|13",Positions!$A$2:$A$14531,0)),"-")</f>
        <v>13</v>
      </c>
      <c r="E460" s="4" t="n">
        <f aca="false">IFERROR(INDEX(Positions!$D$2:$D$14531,MATCH($A460&amp;"|22",Positions!$A$2:$A$14531,0)),"-")</f>
        <v>23</v>
      </c>
      <c r="F460" s="4" t="str">
        <f aca="false">IFERROR(INDEX(Positions!$E$2:$E$14531,MATCH($A460&amp;"|13",Positions!$A$2:$A$14531,0)),"-")</f>
        <v>G</v>
      </c>
      <c r="G460" s="4" t="str">
        <f aca="false">IFERROR(INDEX(Positions!$E$2:$E$14531,MATCH($A460&amp;"|22",Positions!$A$2:$A$14531,0)),"-")</f>
        <v>A</v>
      </c>
      <c r="H460" s="3" t="str">
        <f aca="false">F460&amp;"-"&amp;G460</f>
        <v>G-A</v>
      </c>
      <c r="I460" s="4" t="n">
        <f aca="false">(F460="G")+(G460="G")</f>
        <v>1</v>
      </c>
      <c r="J460" s="4" t="n">
        <f aca="false">(F460="C")+(G460="C")</f>
        <v>0</v>
      </c>
      <c r="K460" s="3" t="n">
        <f aca="false">I460+J460</f>
        <v>1</v>
      </c>
    </row>
    <row r="461" customFormat="false" ht="15" hidden="false" customHeight="false" outlineLevel="0" collapsed="false">
      <c r="A461" s="4" t="s">
        <v>53</v>
      </c>
      <c r="B461" s="4" t="s">
        <v>805</v>
      </c>
      <c r="C461" s="4" t="s">
        <v>673</v>
      </c>
      <c r="D461" s="4" t="n">
        <f aca="false">IFERROR(INDEX(Positions!$D$2:$D$14531,MATCH($A461&amp;"|27",Positions!$A$2:$A$14531,0)),"-")</f>
        <v>28</v>
      </c>
      <c r="E461" s="4" t="n">
        <f aca="false">IFERROR(INDEX(Positions!$D$2:$D$14531,MATCH($A461&amp;"|43",Positions!$A$2:$A$14531,0)),"-")</f>
        <v>44</v>
      </c>
      <c r="F461" s="4" t="str">
        <f aca="false">IFERROR(INDEX(Positions!$E$2:$E$14531,MATCH($A461&amp;"|27",Positions!$A$2:$A$14531,0)),"-")</f>
        <v>C</v>
      </c>
      <c r="G461" s="4" t="str">
        <f aca="false">IFERROR(INDEX(Positions!$E$2:$E$14531,MATCH($A461&amp;"|43",Positions!$A$2:$A$14531,0)),"-")</f>
        <v>G</v>
      </c>
      <c r="H461" s="3" t="str">
        <f aca="false">F461&amp;"-"&amp;G461</f>
        <v>C-G</v>
      </c>
      <c r="I461" s="4" t="n">
        <f aca="false">(F461="G")+(G461="G")</f>
        <v>1</v>
      </c>
      <c r="J461" s="4" t="n">
        <f aca="false">(F461="C")+(G461="C")</f>
        <v>1</v>
      </c>
      <c r="K461" s="3" t="n">
        <f aca="false">I461+J461</f>
        <v>2</v>
      </c>
    </row>
    <row r="462" customFormat="false" ht="15" hidden="false" customHeight="false" outlineLevel="0" collapsed="false">
      <c r="A462" s="4" t="s">
        <v>53</v>
      </c>
      <c r="B462" s="4" t="s">
        <v>805</v>
      </c>
      <c r="C462" s="4" t="s">
        <v>889</v>
      </c>
      <c r="D462" s="4" t="n">
        <f aca="false">IFERROR(INDEX(Positions!$D$2:$D$14531,MATCH($A462&amp;"|28",Positions!$A$2:$A$14531,0)),"-")</f>
        <v>29</v>
      </c>
      <c r="E462" s="4" t="n">
        <f aca="false">IFERROR(INDEX(Positions!$D$2:$D$14531,MATCH($A462&amp;"|42",Positions!$A$2:$A$14531,0)),"-")</f>
        <v>43</v>
      </c>
      <c r="F462" s="4" t="str">
        <f aca="false">IFERROR(INDEX(Positions!$E$2:$E$14531,MATCH($A462&amp;"|28",Positions!$A$2:$A$14531,0)),"-")</f>
        <v>U</v>
      </c>
      <c r="G462" s="4" t="str">
        <f aca="false">IFERROR(INDEX(Positions!$E$2:$E$14531,MATCH($A462&amp;"|42",Positions!$A$2:$A$14531,0)),"-")</f>
        <v>A</v>
      </c>
      <c r="H462" s="3" t="str">
        <f aca="false">F462&amp;"-"&amp;G462</f>
        <v>U-A</v>
      </c>
      <c r="I462" s="4" t="n">
        <f aca="false">(F462="G")+(G462="G")</f>
        <v>0</v>
      </c>
      <c r="J462" s="4" t="n">
        <f aca="false">(F462="C")+(G462="C")</f>
        <v>0</v>
      </c>
      <c r="K462" s="3" t="n">
        <f aca="false">I462+J462</f>
        <v>0</v>
      </c>
    </row>
    <row r="463" customFormat="false" ht="15" hidden="false" customHeight="false" outlineLevel="0" collapsed="false">
      <c r="A463" s="4" t="s">
        <v>53</v>
      </c>
      <c r="B463" s="4" t="s">
        <v>805</v>
      </c>
      <c r="C463" s="4" t="s">
        <v>890</v>
      </c>
      <c r="D463" s="4" t="n">
        <f aca="false">IFERROR(INDEX(Positions!$D$2:$D$14531,MATCH($A463&amp;"|29",Positions!$A$2:$A$14531,0)),"-")</f>
        <v>30</v>
      </c>
      <c r="E463" s="4" t="n">
        <f aca="false">IFERROR(INDEX(Positions!$D$2:$D$14531,MATCH($A463&amp;"|41",Positions!$A$2:$A$14531,0)),"-")</f>
        <v>42</v>
      </c>
      <c r="F463" s="4" t="str">
        <f aca="false">IFERROR(INDEX(Positions!$E$2:$E$14531,MATCH($A463&amp;"|29",Positions!$A$2:$A$14531,0)),"-")</f>
        <v>A</v>
      </c>
      <c r="G463" s="4" t="str">
        <f aca="false">IFERROR(INDEX(Positions!$E$2:$E$14531,MATCH($A463&amp;"|41",Positions!$A$2:$A$14531,0)),"-")</f>
        <v>U</v>
      </c>
      <c r="H463" s="3" t="str">
        <f aca="false">F463&amp;"-"&amp;G463</f>
        <v>A-U</v>
      </c>
      <c r="I463" s="4" t="n">
        <f aca="false">(F463="G")+(G463="G")</f>
        <v>0</v>
      </c>
      <c r="J463" s="4" t="n">
        <f aca="false">(F463="C")+(G463="C")</f>
        <v>0</v>
      </c>
      <c r="K463" s="3" t="n">
        <f aca="false">I463+J463</f>
        <v>0</v>
      </c>
    </row>
    <row r="464" customFormat="false" ht="15" hidden="false" customHeight="false" outlineLevel="0" collapsed="false">
      <c r="A464" s="4" t="s">
        <v>53</v>
      </c>
      <c r="B464" s="4" t="s">
        <v>805</v>
      </c>
      <c r="C464" s="4" t="s">
        <v>694</v>
      </c>
      <c r="D464" s="4" t="n">
        <f aca="false">IFERROR(INDEX(Positions!$D$2:$D$14531,MATCH($A464&amp;"|30",Positions!$A$2:$A$14531,0)),"-")</f>
        <v>31</v>
      </c>
      <c r="E464" s="4" t="n">
        <f aca="false">IFERROR(INDEX(Positions!$D$2:$D$14531,MATCH($A464&amp;"|40",Positions!$A$2:$A$14531,0)),"-")</f>
        <v>41</v>
      </c>
      <c r="F464" s="4" t="str">
        <f aca="false">IFERROR(INDEX(Positions!$E$2:$E$14531,MATCH($A464&amp;"|30",Positions!$A$2:$A$14531,0)),"-")</f>
        <v>G</v>
      </c>
      <c r="G464" s="4" t="str">
        <f aca="false">IFERROR(INDEX(Positions!$E$2:$E$14531,MATCH($A464&amp;"|40",Positions!$A$2:$A$14531,0)),"-")</f>
        <v>C</v>
      </c>
      <c r="H464" s="3" t="str">
        <f aca="false">F464&amp;"-"&amp;G464</f>
        <v>G-C</v>
      </c>
      <c r="I464" s="4" t="n">
        <f aca="false">(F464="G")+(G464="G")</f>
        <v>1</v>
      </c>
      <c r="J464" s="4" t="n">
        <f aca="false">(F464="C")+(G464="C")</f>
        <v>1</v>
      </c>
      <c r="K464" s="3" t="n">
        <f aca="false">I464+J464</f>
        <v>2</v>
      </c>
    </row>
    <row r="465" customFormat="false" ht="15" hidden="false" customHeight="false" outlineLevel="0" collapsed="false">
      <c r="A465" s="4" t="s">
        <v>53</v>
      </c>
      <c r="B465" s="4" t="s">
        <v>805</v>
      </c>
      <c r="C465" s="4" t="s">
        <v>640</v>
      </c>
      <c r="D465" s="4" t="n">
        <f aca="false">IFERROR(INDEX(Positions!$D$2:$D$14531,MATCH($A465&amp;"|31",Positions!$A$2:$A$14531,0)),"-")</f>
        <v>32</v>
      </c>
      <c r="E465" s="4" t="n">
        <f aca="false">IFERROR(INDEX(Positions!$D$2:$D$14531,MATCH($A465&amp;"|39",Positions!$A$2:$A$14531,0)),"-")</f>
        <v>40</v>
      </c>
      <c r="F465" s="4" t="str">
        <f aca="false">IFERROR(INDEX(Positions!$E$2:$E$14531,MATCH($A465&amp;"|31",Positions!$A$2:$A$14531,0)),"-")</f>
        <v>A</v>
      </c>
      <c r="G465" s="4" t="str">
        <f aca="false">IFERROR(INDEX(Positions!$E$2:$E$14531,MATCH($A465&amp;"|39",Positions!$A$2:$A$14531,0)),"-")</f>
        <v>U</v>
      </c>
      <c r="H465" s="3" t="str">
        <f aca="false">F465&amp;"-"&amp;G465</f>
        <v>A-U</v>
      </c>
      <c r="I465" s="4" t="n">
        <f aca="false">(F465="G")+(G465="G")</f>
        <v>0</v>
      </c>
      <c r="J465" s="4" t="n">
        <f aca="false">(F465="C")+(G465="C")</f>
        <v>0</v>
      </c>
      <c r="K465" s="3" t="n">
        <f aca="false">I465+J465</f>
        <v>0</v>
      </c>
    </row>
    <row r="466" customFormat="false" ht="15" hidden="false" customHeight="false" outlineLevel="0" collapsed="false">
      <c r="A466" s="4" t="s">
        <v>53</v>
      </c>
      <c r="B466" s="4" t="s">
        <v>830</v>
      </c>
      <c r="C466" s="4" t="s">
        <v>367</v>
      </c>
      <c r="D466" s="4" t="n">
        <f aca="false">IFERROR(INDEX(Positions!$D$2:$D$14531,MATCH($A466&amp;"|49",Positions!$A$2:$A$14531,0)),"-")</f>
        <v>60</v>
      </c>
      <c r="E466" s="4" t="n">
        <f aca="false">IFERROR(INDEX(Positions!$D$2:$D$14531,MATCH($A466&amp;"|65",Positions!$A$2:$A$14531,0)),"-")</f>
        <v>76</v>
      </c>
      <c r="F466" s="4" t="str">
        <f aca="false">IFERROR(INDEX(Positions!$E$2:$E$14531,MATCH($A466&amp;"|49",Positions!$A$2:$A$14531,0)),"-")</f>
        <v>G</v>
      </c>
      <c r="G466" s="4" t="str">
        <f aca="false">IFERROR(INDEX(Positions!$E$2:$E$14531,MATCH($A466&amp;"|65",Positions!$A$2:$A$14531,0)),"-")</f>
        <v>U</v>
      </c>
      <c r="H466" s="3" t="str">
        <f aca="false">F466&amp;"-"&amp;G466</f>
        <v>G-U</v>
      </c>
      <c r="I466" s="4" t="n">
        <f aca="false">(F466="G")+(G466="G")</f>
        <v>1</v>
      </c>
      <c r="J466" s="4" t="n">
        <f aca="false">(F466="C")+(G466="C")</f>
        <v>0</v>
      </c>
      <c r="K466" s="3" t="n">
        <f aca="false">I466+J466</f>
        <v>1</v>
      </c>
    </row>
    <row r="467" customFormat="false" ht="15" hidden="false" customHeight="false" outlineLevel="0" collapsed="false">
      <c r="A467" s="4" t="s">
        <v>53</v>
      </c>
      <c r="B467" s="4" t="s">
        <v>830</v>
      </c>
      <c r="C467" s="4" t="s">
        <v>891</v>
      </c>
      <c r="D467" s="4" t="n">
        <f aca="false">IFERROR(INDEX(Positions!$D$2:$D$14531,MATCH($A467&amp;"|50",Positions!$A$2:$A$14531,0)),"-")</f>
        <v>61</v>
      </c>
      <c r="E467" s="4" t="n">
        <f aca="false">IFERROR(INDEX(Positions!$D$2:$D$14531,MATCH($A467&amp;"|64",Positions!$A$2:$A$14531,0)),"-")</f>
        <v>75</v>
      </c>
      <c r="F467" s="4" t="str">
        <f aca="false">IFERROR(INDEX(Positions!$E$2:$E$14531,MATCH($A467&amp;"|50",Positions!$A$2:$A$14531,0)),"-")</f>
        <v>A</v>
      </c>
      <c r="G467" s="4" t="str">
        <f aca="false">IFERROR(INDEX(Positions!$E$2:$E$14531,MATCH($A467&amp;"|64",Positions!$A$2:$A$14531,0)),"-")</f>
        <v>U</v>
      </c>
      <c r="H467" s="3" t="str">
        <f aca="false">F467&amp;"-"&amp;G467</f>
        <v>A-U</v>
      </c>
      <c r="I467" s="4" t="n">
        <f aca="false">(F467="G")+(G467="G")</f>
        <v>0</v>
      </c>
      <c r="J467" s="4" t="n">
        <f aca="false">(F467="C")+(G467="C")</f>
        <v>0</v>
      </c>
      <c r="K467" s="3" t="n">
        <f aca="false">I467+J467</f>
        <v>0</v>
      </c>
    </row>
    <row r="468" customFormat="false" ht="15" hidden="false" customHeight="false" outlineLevel="0" collapsed="false">
      <c r="A468" s="4" t="s">
        <v>53</v>
      </c>
      <c r="B468" s="4" t="s">
        <v>830</v>
      </c>
      <c r="C468" s="4" t="s">
        <v>689</v>
      </c>
      <c r="D468" s="4" t="n">
        <f aca="false">IFERROR(INDEX(Positions!$D$2:$D$14531,MATCH($A468&amp;"|51",Positions!$A$2:$A$14531,0)),"-")</f>
        <v>62</v>
      </c>
      <c r="E468" s="4" t="n">
        <f aca="false">IFERROR(INDEX(Positions!$D$2:$D$14531,MATCH($A468&amp;"|63",Positions!$A$2:$A$14531,0)),"-")</f>
        <v>74</v>
      </c>
      <c r="F468" s="4" t="str">
        <f aca="false">IFERROR(INDEX(Positions!$E$2:$E$14531,MATCH($A468&amp;"|51",Positions!$A$2:$A$14531,0)),"-")</f>
        <v>G</v>
      </c>
      <c r="G468" s="4" t="str">
        <f aca="false">IFERROR(INDEX(Positions!$E$2:$E$14531,MATCH($A468&amp;"|63",Positions!$A$2:$A$14531,0)),"-")</f>
        <v>C</v>
      </c>
      <c r="H468" s="3" t="str">
        <f aca="false">F468&amp;"-"&amp;G468</f>
        <v>G-C</v>
      </c>
      <c r="I468" s="4" t="n">
        <f aca="false">(F468="G")+(G468="G")</f>
        <v>1</v>
      </c>
      <c r="J468" s="4" t="n">
        <f aca="false">(F468="C")+(G468="C")</f>
        <v>1</v>
      </c>
      <c r="K468" s="3" t="n">
        <f aca="false">I468+J468</f>
        <v>2</v>
      </c>
    </row>
    <row r="469" customFormat="false" ht="15" hidden="false" customHeight="false" outlineLevel="0" collapsed="false">
      <c r="A469" s="4" t="s">
        <v>53</v>
      </c>
      <c r="B469" s="4" t="s">
        <v>830</v>
      </c>
      <c r="C469" s="4" t="s">
        <v>703</v>
      </c>
      <c r="D469" s="4" t="n">
        <f aca="false">IFERROR(INDEX(Positions!$D$2:$D$14531,MATCH($A469&amp;"|52",Positions!$A$2:$A$14531,0)),"-")</f>
        <v>63</v>
      </c>
      <c r="E469" s="4" t="n">
        <f aca="false">IFERROR(INDEX(Positions!$D$2:$D$14531,MATCH($A469&amp;"|62",Positions!$A$2:$A$14531,0)),"-")</f>
        <v>73</v>
      </c>
      <c r="F469" s="4" t="str">
        <f aca="false">IFERROR(INDEX(Positions!$E$2:$E$14531,MATCH($A469&amp;"|52",Positions!$A$2:$A$14531,0)),"-")</f>
        <v>G</v>
      </c>
      <c r="G469" s="4" t="str">
        <f aca="false">IFERROR(INDEX(Positions!$E$2:$E$14531,MATCH($A469&amp;"|62",Positions!$A$2:$A$14531,0)),"-")</f>
        <v>C</v>
      </c>
      <c r="H469" s="3" t="str">
        <f aca="false">F469&amp;"-"&amp;G469</f>
        <v>G-C</v>
      </c>
      <c r="I469" s="4" t="n">
        <f aca="false">(F469="G")+(G469="G")</f>
        <v>1</v>
      </c>
      <c r="J469" s="4" t="n">
        <f aca="false">(F469="C")+(G469="C")</f>
        <v>1</v>
      </c>
      <c r="K469" s="3" t="n">
        <f aca="false">I469+J469</f>
        <v>2</v>
      </c>
    </row>
    <row r="470" customFormat="false" ht="15" hidden="false" customHeight="false" outlineLevel="0" collapsed="false">
      <c r="A470" s="4" t="s">
        <v>53</v>
      </c>
      <c r="B470" s="4" t="s">
        <v>830</v>
      </c>
      <c r="C470" s="4" t="s">
        <v>892</v>
      </c>
      <c r="D470" s="4" t="n">
        <f aca="false">IFERROR(INDEX(Positions!$D$2:$D$14531,MATCH($A470&amp;"|53",Positions!$A$2:$A$14531,0)),"-")</f>
        <v>64</v>
      </c>
      <c r="E470" s="4" t="n">
        <f aca="false">IFERROR(INDEX(Positions!$D$2:$D$14531,MATCH($A470&amp;"|61",Positions!$A$2:$A$14531,0)),"-")</f>
        <v>72</v>
      </c>
      <c r="F470" s="4" t="str">
        <f aca="false">IFERROR(INDEX(Positions!$E$2:$E$14531,MATCH($A470&amp;"|53",Positions!$A$2:$A$14531,0)),"-")</f>
        <v>G</v>
      </c>
      <c r="G470" s="4" t="str">
        <f aca="false">IFERROR(INDEX(Positions!$E$2:$E$14531,MATCH($A470&amp;"|61",Positions!$A$2:$A$14531,0)),"-")</f>
        <v>C</v>
      </c>
      <c r="H470" s="3" t="str">
        <f aca="false">F470&amp;"-"&amp;G470</f>
        <v>G-C</v>
      </c>
      <c r="I470" s="4" t="n">
        <f aca="false">(F470="G")+(G470="G")</f>
        <v>1</v>
      </c>
      <c r="J470" s="4" t="n">
        <f aca="false">(F470="C")+(G470="C")</f>
        <v>1</v>
      </c>
      <c r="K470" s="3" t="n">
        <f aca="false">I470+J470</f>
        <v>2</v>
      </c>
    </row>
    <row r="471" customFormat="false" ht="15" hidden="false" customHeight="false" outlineLevel="0" collapsed="false">
      <c r="A471" s="24" t="s">
        <v>53</v>
      </c>
      <c r="B471" s="24" t="s">
        <v>893</v>
      </c>
      <c r="C471" s="24" t="s">
        <v>894</v>
      </c>
      <c r="D471" s="24" t="n">
        <f aca="false">IFERROR(INDEX(Positions!$D$2:$D$14531,MATCH($A471&amp;"|8",Positions!$A$2:$A$14531,0)),"-")</f>
        <v>8</v>
      </c>
      <c r="E471" s="24" t="n">
        <f aca="false">IFERROR(INDEX(Positions!$D$2:$D$14531,MATCH($A471&amp;"|14",Positions!$A$2:$A$14531,0)),"-")</f>
        <v>14</v>
      </c>
      <c r="F471" s="24" t="str">
        <f aca="false">IFERROR(INDEX(Positions!$E$2:$E$14531,MATCH($A471&amp;"|8",Positions!$A$2:$A$14531,0)),"-")</f>
        <v>U</v>
      </c>
      <c r="G471" s="24" t="str">
        <f aca="false">IFERROR(INDEX(Positions!$E$2:$E$14531,MATCH($A471&amp;"|14",Positions!$A$2:$A$14531,0)),"-")</f>
        <v>A</v>
      </c>
      <c r="H471" s="25" t="str">
        <f aca="false">F471&amp;"-"&amp;G471</f>
        <v>U-A</v>
      </c>
      <c r="I471" s="24" t="n">
        <f aca="false">(F471="G")+(G471="G")</f>
        <v>0</v>
      </c>
      <c r="J471" s="24" t="n">
        <f aca="false">(F471="C")+(G471="C")</f>
        <v>0</v>
      </c>
      <c r="K471" s="25" t="n">
        <f aca="false">I471+J471</f>
        <v>0</v>
      </c>
    </row>
    <row r="472" customFormat="false" ht="15" hidden="false" customHeight="false" outlineLevel="0" collapsed="false">
      <c r="A472" s="24" t="s">
        <v>53</v>
      </c>
      <c r="B472" s="24" t="s">
        <v>893</v>
      </c>
      <c r="C472" s="24" t="s">
        <v>895</v>
      </c>
      <c r="D472" s="24" t="n">
        <f aca="false">IFERROR(INDEX(Positions!$D$2:$D$14531,MATCH($A472&amp;"|15",Positions!$A$2:$A$14531,0)),"-")</f>
        <v>15</v>
      </c>
      <c r="E472" s="24" t="n">
        <f aca="false">IFERROR(INDEX(Positions!$D$2:$D$14531,MATCH($A472&amp;"|48",Positions!$A$2:$A$14531,0)),"-")</f>
        <v>59</v>
      </c>
      <c r="F472" s="24" t="str">
        <f aca="false">IFERROR(INDEX(Positions!$E$2:$E$14531,MATCH($A472&amp;"|15",Positions!$A$2:$A$14531,0)),"-")</f>
        <v>A</v>
      </c>
      <c r="G472" s="24" t="str">
        <f aca="false">IFERROR(INDEX(Positions!$E$2:$E$14531,MATCH($A472&amp;"|48",Positions!$A$2:$A$14531,0)),"-")</f>
        <v>U</v>
      </c>
      <c r="H472" s="25" t="str">
        <f aca="false">F472&amp;"-"&amp;G472</f>
        <v>A-U</v>
      </c>
      <c r="I472" s="24" t="n">
        <f aca="false">(F472="G")+(G472="G")</f>
        <v>0</v>
      </c>
      <c r="J472" s="24" t="n">
        <f aca="false">(F472="C")+(G472="C")</f>
        <v>0</v>
      </c>
      <c r="K472" s="25" t="n">
        <f aca="false">I472+J472</f>
        <v>0</v>
      </c>
    </row>
    <row r="473" customFormat="false" ht="15" hidden="false" customHeight="false" outlineLevel="0" collapsed="false">
      <c r="A473" s="24" t="s">
        <v>53</v>
      </c>
      <c r="B473" s="24" t="s">
        <v>893</v>
      </c>
      <c r="C473" s="24" t="s">
        <v>896</v>
      </c>
      <c r="D473" s="24" t="n">
        <f aca="false">IFERROR(INDEX(Positions!$D$2:$D$14531,MATCH($A473&amp;"|18",Positions!$A$2:$A$14531,0)),"-")</f>
        <v>18</v>
      </c>
      <c r="E473" s="24" t="n">
        <f aca="false">IFERROR(INDEX(Positions!$D$2:$D$14531,MATCH($A473&amp;"|55",Positions!$A$2:$A$14531,0)),"-")</f>
        <v>66</v>
      </c>
      <c r="F473" s="24" t="str">
        <f aca="false">IFERROR(INDEX(Positions!$E$2:$E$14531,MATCH($A473&amp;"|18",Positions!$A$2:$A$14531,0)),"-")</f>
        <v>G</v>
      </c>
      <c r="G473" s="24" t="str">
        <f aca="false">IFERROR(INDEX(Positions!$E$2:$E$14531,MATCH($A473&amp;"|55",Positions!$A$2:$A$14531,0)),"-")</f>
        <v>U</v>
      </c>
      <c r="H473" s="25" t="str">
        <f aca="false">F473&amp;"-"&amp;G473</f>
        <v>G-U</v>
      </c>
      <c r="I473" s="24" t="n">
        <f aca="false">(F473="G")+(G473="G")</f>
        <v>1</v>
      </c>
      <c r="J473" s="24" t="n">
        <f aca="false">(F473="C")+(G473="C")</f>
        <v>0</v>
      </c>
      <c r="K473" s="25" t="n">
        <f aca="false">I473+J473</f>
        <v>1</v>
      </c>
    </row>
    <row r="474" customFormat="false" ht="15" hidden="false" customHeight="false" outlineLevel="0" collapsed="false">
      <c r="A474" s="24" t="s">
        <v>53</v>
      </c>
      <c r="B474" s="24" t="s">
        <v>893</v>
      </c>
      <c r="C474" s="24" t="s">
        <v>897</v>
      </c>
      <c r="D474" s="24" t="n">
        <f aca="false">IFERROR(INDEX(Positions!$D$2:$D$14531,MATCH($A474&amp;"|19",Positions!$A$2:$A$14531,0)),"-")</f>
        <v>19</v>
      </c>
      <c r="E474" s="24" t="n">
        <f aca="false">IFERROR(INDEX(Positions!$D$2:$D$14531,MATCH($A474&amp;"|56",Positions!$A$2:$A$14531,0)),"-")</f>
        <v>67</v>
      </c>
      <c r="F474" s="24" t="str">
        <f aca="false">IFERROR(INDEX(Positions!$E$2:$E$14531,MATCH($A474&amp;"|19",Positions!$A$2:$A$14531,0)),"-")</f>
        <v>G</v>
      </c>
      <c r="G474" s="24" t="str">
        <f aca="false">IFERROR(INDEX(Positions!$E$2:$E$14531,MATCH($A474&amp;"|56",Positions!$A$2:$A$14531,0)),"-")</f>
        <v>C</v>
      </c>
      <c r="H474" s="25" t="str">
        <f aca="false">F474&amp;"-"&amp;G474</f>
        <v>G-C</v>
      </c>
      <c r="I474" s="24" t="n">
        <f aca="false">(F474="G")+(G474="G")</f>
        <v>1</v>
      </c>
      <c r="J474" s="24" t="n">
        <f aca="false">(F474="C")+(G474="C")</f>
        <v>1</v>
      </c>
      <c r="K474" s="25" t="n">
        <f aca="false">I474+J474</f>
        <v>2</v>
      </c>
    </row>
    <row r="475" customFormat="false" ht="15" hidden="false" customHeight="false" outlineLevel="0" collapsed="false">
      <c r="A475" s="24" t="s">
        <v>53</v>
      </c>
      <c r="B475" s="24" t="s">
        <v>893</v>
      </c>
      <c r="C475" s="24" t="s">
        <v>898</v>
      </c>
      <c r="D475" s="24" t="n">
        <f aca="false">IFERROR(INDEX(Positions!$D$2:$D$14531,MATCH($A475&amp;"|26",Positions!$A$2:$A$14531,0)),"-")</f>
        <v>27</v>
      </c>
      <c r="E475" s="24" t="n">
        <f aca="false">IFERROR(INDEX(Positions!$D$2:$D$14531,MATCH($A475&amp;"|44",Positions!$A$2:$A$14531,0)),"-")</f>
        <v>45</v>
      </c>
      <c r="F475" s="24" t="str">
        <f aca="false">IFERROR(INDEX(Positions!$E$2:$E$14531,MATCH($A475&amp;"|26",Positions!$A$2:$A$14531,0)),"-")</f>
        <v>G</v>
      </c>
      <c r="G475" s="24" t="str">
        <f aca="false">IFERROR(INDEX(Positions!$E$2:$E$14531,MATCH($A475&amp;"|44",Positions!$A$2:$A$14531,0)),"-")</f>
        <v>G</v>
      </c>
      <c r="H475" s="25" t="str">
        <f aca="false">F475&amp;"-"&amp;G475</f>
        <v>G-G</v>
      </c>
      <c r="I475" s="24" t="n">
        <f aca="false">(F475="G")+(G475="G")</f>
        <v>2</v>
      </c>
      <c r="J475" s="24" t="n">
        <f aca="false">(F475="C")+(G475="C")</f>
        <v>0</v>
      </c>
      <c r="K475" s="25" t="n">
        <f aca="false">I475+J475</f>
        <v>2</v>
      </c>
    </row>
    <row r="476" customFormat="false" ht="15" hidden="false" customHeight="false" outlineLevel="0" collapsed="false">
      <c r="A476" s="24" t="s">
        <v>53</v>
      </c>
      <c r="B476" s="24" t="s">
        <v>893</v>
      </c>
      <c r="C476" s="24" t="s">
        <v>899</v>
      </c>
      <c r="D476" s="24" t="n">
        <f aca="false">IFERROR(INDEX(Positions!$D$2:$D$14531,MATCH($A476&amp;"|32",Positions!$A$2:$A$14531,0)),"-")</f>
        <v>33</v>
      </c>
      <c r="E476" s="24" t="n">
        <f aca="false">IFERROR(INDEX(Positions!$D$2:$D$14531,MATCH($A476&amp;"|38",Positions!$A$2:$A$14531,0)),"-")</f>
        <v>39</v>
      </c>
      <c r="F476" s="24" t="str">
        <f aca="false">IFERROR(INDEX(Positions!$E$2:$E$14531,MATCH($A476&amp;"|32",Positions!$A$2:$A$14531,0)),"-")</f>
        <v>U</v>
      </c>
      <c r="G476" s="24" t="str">
        <f aca="false">IFERROR(INDEX(Positions!$E$2:$E$14531,MATCH($A476&amp;"|38",Positions!$A$2:$A$14531,0)),"-")</f>
        <v>A</v>
      </c>
      <c r="H476" s="25" t="str">
        <f aca="false">F476&amp;"-"&amp;G476</f>
        <v>U-A</v>
      </c>
      <c r="I476" s="24" t="n">
        <f aca="false">(F476="G")+(G476="G")</f>
        <v>0</v>
      </c>
      <c r="J476" s="24" t="n">
        <f aca="false">(F476="C")+(G476="C")</f>
        <v>0</v>
      </c>
      <c r="K476" s="25" t="n">
        <f aca="false">I476+J476</f>
        <v>0</v>
      </c>
    </row>
    <row r="477" customFormat="false" ht="15" hidden="false" customHeight="false" outlineLevel="0" collapsed="false">
      <c r="A477" s="24" t="s">
        <v>53</v>
      </c>
      <c r="B477" s="24" t="s">
        <v>893</v>
      </c>
      <c r="C477" s="24" t="s">
        <v>900</v>
      </c>
      <c r="D477" s="24" t="n">
        <f aca="false">IFERROR(INDEX(Positions!$D$2:$D$14531,MATCH($A477&amp;"|54",Positions!$A$2:$A$14531,0)),"-")</f>
        <v>65</v>
      </c>
      <c r="E477" s="24" t="n">
        <f aca="false">IFERROR(INDEX(Positions!$D$2:$D$14531,MATCH($A477&amp;"|58",Positions!$A$2:$A$14531,0)),"-")</f>
        <v>69</v>
      </c>
      <c r="F477" s="24" t="str">
        <f aca="false">IFERROR(INDEX(Positions!$E$2:$E$14531,MATCH($A477&amp;"|54",Positions!$A$2:$A$14531,0)),"-")</f>
        <v>U</v>
      </c>
      <c r="G477" s="24" t="str">
        <f aca="false">IFERROR(INDEX(Positions!$E$2:$E$14531,MATCH($A477&amp;"|58",Positions!$A$2:$A$14531,0)),"-")</f>
        <v>A</v>
      </c>
      <c r="H477" s="25" t="str">
        <f aca="false">F477&amp;"-"&amp;G477</f>
        <v>U-A</v>
      </c>
      <c r="I477" s="24" t="n">
        <f aca="false">(F477="G")+(G477="G")</f>
        <v>0</v>
      </c>
      <c r="J477" s="24" t="n">
        <f aca="false">(F477="C")+(G477="C")</f>
        <v>0</v>
      </c>
      <c r="K477" s="25" t="n">
        <f aca="false">I477+J477</f>
        <v>0</v>
      </c>
    </row>
    <row r="478" customFormat="false" ht="15" hidden="false" customHeight="false" outlineLevel="0" collapsed="false">
      <c r="A478" s="4" t="s">
        <v>54</v>
      </c>
      <c r="B478" s="4" t="s">
        <v>768</v>
      </c>
      <c r="C478" s="4" t="s">
        <v>882</v>
      </c>
      <c r="D478" s="4" t="n">
        <f aca="false">IFERROR(INDEX(Positions!$D$2:$D$14531,MATCH($A478&amp;"|1",Positions!$A$2:$A$14531,0)),"-")</f>
        <v>1</v>
      </c>
      <c r="E478" s="4" t="n">
        <f aca="false">IFERROR(INDEX(Positions!$D$2:$D$14531,MATCH($A478&amp;"|72",Positions!$A$2:$A$14531,0)),"-")</f>
        <v>72</v>
      </c>
      <c r="F478" s="4" t="str">
        <f aca="false">IFERROR(INDEX(Positions!$E$2:$E$14531,MATCH($A478&amp;"|1",Positions!$A$2:$A$14531,0)),"-")</f>
        <v>G</v>
      </c>
      <c r="G478" s="4" t="str">
        <f aca="false">IFERROR(INDEX(Positions!$E$2:$E$14531,MATCH($A478&amp;"|72",Positions!$A$2:$A$14531,0)),"-")</f>
        <v>C</v>
      </c>
      <c r="H478" s="3" t="str">
        <f aca="false">F478&amp;"-"&amp;G478</f>
        <v>G-C</v>
      </c>
      <c r="I478" s="4" t="n">
        <f aca="false">(F478="G")+(G478="G")</f>
        <v>1</v>
      </c>
      <c r="J478" s="4" t="n">
        <f aca="false">(F478="C")+(G478="C")</f>
        <v>1</v>
      </c>
      <c r="K478" s="3" t="n">
        <f aca="false">I478+J478</f>
        <v>2</v>
      </c>
    </row>
    <row r="479" customFormat="false" ht="15" hidden="false" customHeight="false" outlineLevel="0" collapsed="false">
      <c r="A479" s="4" t="s">
        <v>54</v>
      </c>
      <c r="B479" s="4" t="s">
        <v>768</v>
      </c>
      <c r="C479" s="4" t="s">
        <v>883</v>
      </c>
      <c r="D479" s="4" t="n">
        <f aca="false">IFERROR(INDEX(Positions!$D$2:$D$14531,MATCH($A479&amp;"|2",Positions!$A$2:$A$14531,0)),"-")</f>
        <v>2</v>
      </c>
      <c r="E479" s="4" t="n">
        <f aca="false">IFERROR(INDEX(Positions!$D$2:$D$14531,MATCH($A479&amp;"|71",Positions!$A$2:$A$14531,0)),"-")</f>
        <v>71</v>
      </c>
      <c r="F479" s="4" t="str">
        <f aca="false">IFERROR(INDEX(Positions!$E$2:$E$14531,MATCH($A479&amp;"|2",Positions!$A$2:$A$14531,0)),"-")</f>
        <v>A</v>
      </c>
      <c r="G479" s="4" t="str">
        <f aca="false">IFERROR(INDEX(Positions!$E$2:$E$14531,MATCH($A479&amp;"|71",Positions!$A$2:$A$14531,0)),"-")</f>
        <v>U</v>
      </c>
      <c r="H479" s="3" t="str">
        <f aca="false">F479&amp;"-"&amp;G479</f>
        <v>A-U</v>
      </c>
      <c r="I479" s="4" t="n">
        <f aca="false">(F479="G")+(G479="G")</f>
        <v>0</v>
      </c>
      <c r="J479" s="4" t="n">
        <f aca="false">(F479="C")+(G479="C")</f>
        <v>0</v>
      </c>
      <c r="K479" s="3" t="n">
        <f aca="false">I479+J479</f>
        <v>0</v>
      </c>
    </row>
    <row r="480" customFormat="false" ht="15" hidden="false" customHeight="false" outlineLevel="0" collapsed="false">
      <c r="A480" s="4" t="s">
        <v>54</v>
      </c>
      <c r="B480" s="4" t="s">
        <v>768</v>
      </c>
      <c r="C480" s="4" t="s">
        <v>884</v>
      </c>
      <c r="D480" s="4" t="n">
        <f aca="false">IFERROR(INDEX(Positions!$D$2:$D$14531,MATCH($A480&amp;"|3",Positions!$A$2:$A$14531,0)),"-")</f>
        <v>3</v>
      </c>
      <c r="E480" s="4" t="n">
        <f aca="false">IFERROR(INDEX(Positions!$D$2:$D$14531,MATCH($A480&amp;"|70",Positions!$A$2:$A$14531,0)),"-")</f>
        <v>70</v>
      </c>
      <c r="F480" s="4" t="str">
        <f aca="false">IFERROR(INDEX(Positions!$E$2:$E$14531,MATCH($A480&amp;"|3",Positions!$A$2:$A$14531,0)),"-")</f>
        <v>G</v>
      </c>
      <c r="G480" s="4" t="str">
        <f aca="false">IFERROR(INDEX(Positions!$E$2:$E$14531,MATCH($A480&amp;"|70",Positions!$A$2:$A$14531,0)),"-")</f>
        <v>C</v>
      </c>
      <c r="H480" s="3" t="str">
        <f aca="false">F480&amp;"-"&amp;G480</f>
        <v>G-C</v>
      </c>
      <c r="I480" s="4" t="n">
        <f aca="false">(F480="G")+(G480="G")</f>
        <v>1</v>
      </c>
      <c r="J480" s="4" t="n">
        <f aca="false">(F480="C")+(G480="C")</f>
        <v>1</v>
      </c>
      <c r="K480" s="3" t="n">
        <f aca="false">I480+J480</f>
        <v>2</v>
      </c>
    </row>
    <row r="481" customFormat="false" ht="15" hidden="false" customHeight="false" outlineLevel="0" collapsed="false">
      <c r="A481" s="4" t="s">
        <v>54</v>
      </c>
      <c r="B481" s="4" t="s">
        <v>768</v>
      </c>
      <c r="C481" s="4" t="s">
        <v>885</v>
      </c>
      <c r="D481" s="4" t="n">
        <f aca="false">IFERROR(INDEX(Positions!$D$2:$D$14531,MATCH($A481&amp;"|4",Positions!$A$2:$A$14531,0)),"-")</f>
        <v>4</v>
      </c>
      <c r="E481" s="4" t="n">
        <f aca="false">IFERROR(INDEX(Positions!$D$2:$D$14531,MATCH($A481&amp;"|69",Positions!$A$2:$A$14531,0)),"-")</f>
        <v>69</v>
      </c>
      <c r="F481" s="4" t="str">
        <f aca="false">IFERROR(INDEX(Positions!$E$2:$E$14531,MATCH($A481&amp;"|4",Positions!$A$2:$A$14531,0)),"-")</f>
        <v>C</v>
      </c>
      <c r="G481" s="4" t="str">
        <f aca="false">IFERROR(INDEX(Positions!$E$2:$E$14531,MATCH($A481&amp;"|69",Positions!$A$2:$A$14531,0)),"-")</f>
        <v>G</v>
      </c>
      <c r="H481" s="3" t="str">
        <f aca="false">F481&amp;"-"&amp;G481</f>
        <v>C-G</v>
      </c>
      <c r="I481" s="4" t="n">
        <f aca="false">(F481="G")+(G481="G")</f>
        <v>1</v>
      </c>
      <c r="J481" s="4" t="n">
        <f aca="false">(F481="C")+(G481="C")</f>
        <v>1</v>
      </c>
      <c r="K481" s="3" t="n">
        <f aca="false">I481+J481</f>
        <v>2</v>
      </c>
    </row>
    <row r="482" customFormat="false" ht="15" hidden="false" customHeight="false" outlineLevel="0" collapsed="false">
      <c r="A482" s="4" t="s">
        <v>54</v>
      </c>
      <c r="B482" s="4" t="s">
        <v>768</v>
      </c>
      <c r="C482" s="4" t="s">
        <v>542</v>
      </c>
      <c r="D482" s="4" t="n">
        <f aca="false">IFERROR(INDEX(Positions!$D$2:$D$14531,MATCH($A482&amp;"|5",Positions!$A$2:$A$14531,0)),"-")</f>
        <v>5</v>
      </c>
      <c r="E482" s="4" t="n">
        <f aca="false">IFERROR(INDEX(Positions!$D$2:$D$14531,MATCH($A482&amp;"|68",Positions!$A$2:$A$14531,0)),"-")</f>
        <v>68</v>
      </c>
      <c r="F482" s="4" t="str">
        <f aca="false">IFERROR(INDEX(Positions!$E$2:$E$14531,MATCH($A482&amp;"|5",Positions!$A$2:$A$14531,0)),"-")</f>
        <v>C</v>
      </c>
      <c r="G482" s="4" t="str">
        <f aca="false">IFERROR(INDEX(Positions!$E$2:$E$14531,MATCH($A482&amp;"|68",Positions!$A$2:$A$14531,0)),"-")</f>
        <v>G</v>
      </c>
      <c r="H482" s="3" t="str">
        <f aca="false">F482&amp;"-"&amp;G482</f>
        <v>C-G</v>
      </c>
      <c r="I482" s="4" t="n">
        <f aca="false">(F482="G")+(G482="G")</f>
        <v>1</v>
      </c>
      <c r="J482" s="4" t="n">
        <f aca="false">(F482="C")+(G482="C")</f>
        <v>1</v>
      </c>
      <c r="K482" s="3" t="n">
        <f aca="false">I482+J482</f>
        <v>2</v>
      </c>
    </row>
    <row r="483" customFormat="false" ht="15" hidden="false" customHeight="false" outlineLevel="0" collapsed="false">
      <c r="A483" s="4" t="s">
        <v>54</v>
      </c>
      <c r="B483" s="4" t="s">
        <v>768</v>
      </c>
      <c r="C483" s="4" t="s">
        <v>561</v>
      </c>
      <c r="D483" s="4" t="n">
        <f aca="false">IFERROR(INDEX(Positions!$D$2:$D$14531,MATCH($A483&amp;"|6",Positions!$A$2:$A$14531,0)),"-")</f>
        <v>6</v>
      </c>
      <c r="E483" s="4" t="n">
        <f aca="false">IFERROR(INDEX(Positions!$D$2:$D$14531,MATCH($A483&amp;"|67",Positions!$A$2:$A$14531,0)),"-")</f>
        <v>67</v>
      </c>
      <c r="F483" s="4" t="str">
        <f aca="false">IFERROR(INDEX(Positions!$E$2:$E$14531,MATCH($A483&amp;"|6",Positions!$A$2:$A$14531,0)),"-")</f>
        <v>A</v>
      </c>
      <c r="G483" s="4" t="str">
        <f aca="false">IFERROR(INDEX(Positions!$E$2:$E$14531,MATCH($A483&amp;"|67",Positions!$A$2:$A$14531,0)),"-")</f>
        <v>U</v>
      </c>
      <c r="H483" s="3" t="str">
        <f aca="false">F483&amp;"-"&amp;G483</f>
        <v>A-U</v>
      </c>
      <c r="I483" s="4" t="n">
        <f aca="false">(F483="G")+(G483="G")</f>
        <v>0</v>
      </c>
      <c r="J483" s="4" t="n">
        <f aca="false">(F483="C")+(G483="C")</f>
        <v>0</v>
      </c>
      <c r="K483" s="3" t="n">
        <f aca="false">I483+J483</f>
        <v>0</v>
      </c>
    </row>
    <row r="484" customFormat="false" ht="15" hidden="false" customHeight="false" outlineLevel="0" collapsed="false">
      <c r="A484" s="4" t="s">
        <v>54</v>
      </c>
      <c r="B484" s="4" t="s">
        <v>768</v>
      </c>
      <c r="C484" s="4" t="s">
        <v>886</v>
      </c>
      <c r="D484" s="4" t="n">
        <f aca="false">IFERROR(INDEX(Positions!$D$2:$D$14531,MATCH($A484&amp;"|7",Positions!$A$2:$A$14531,0)),"-")</f>
        <v>7</v>
      </c>
      <c r="E484" s="4" t="n">
        <f aca="false">IFERROR(INDEX(Positions!$D$2:$D$14531,MATCH($A484&amp;"|66",Positions!$A$2:$A$14531,0)),"-")</f>
        <v>66</v>
      </c>
      <c r="F484" s="4" t="str">
        <f aca="false">IFERROR(INDEX(Positions!$E$2:$E$14531,MATCH($A484&amp;"|7",Positions!$A$2:$A$14531,0)),"-")</f>
        <v>U</v>
      </c>
      <c r="G484" s="4" t="str">
        <f aca="false">IFERROR(INDEX(Positions!$E$2:$E$14531,MATCH($A484&amp;"|66",Positions!$A$2:$A$14531,0)),"-")</f>
        <v>A</v>
      </c>
      <c r="H484" s="3" t="str">
        <f aca="false">F484&amp;"-"&amp;G484</f>
        <v>U-A</v>
      </c>
      <c r="I484" s="4" t="n">
        <f aca="false">(F484="G")+(G484="G")</f>
        <v>0</v>
      </c>
      <c r="J484" s="4" t="n">
        <f aca="false">(F484="C")+(G484="C")</f>
        <v>0</v>
      </c>
      <c r="K484" s="3" t="n">
        <f aca="false">I484+J484</f>
        <v>0</v>
      </c>
    </row>
    <row r="485" customFormat="false" ht="15" hidden="false" customHeight="false" outlineLevel="0" collapsed="false">
      <c r="A485" s="4" t="s">
        <v>54</v>
      </c>
      <c r="B485" s="4" t="s">
        <v>783</v>
      </c>
      <c r="C485" s="4" t="s">
        <v>887</v>
      </c>
      <c r="D485" s="4" t="n">
        <f aca="false">IFERROR(INDEX(Positions!$D$2:$D$14531,MATCH($A485&amp;"|10",Positions!$A$2:$A$14531,0)),"-")</f>
        <v>10</v>
      </c>
      <c r="E485" s="4" t="n">
        <f aca="false">IFERROR(INDEX(Positions!$D$2:$D$14531,MATCH($A485&amp;"|25",Positions!$A$2:$A$14531,0)),"-")</f>
        <v>25</v>
      </c>
      <c r="F485" s="4" t="str">
        <f aca="false">IFERROR(INDEX(Positions!$E$2:$E$14531,MATCH($A485&amp;"|10",Positions!$A$2:$A$14531,0)),"-")</f>
        <v>G</v>
      </c>
      <c r="G485" s="4" t="str">
        <f aca="false">IFERROR(INDEX(Positions!$E$2:$E$14531,MATCH($A485&amp;"|25",Positions!$A$2:$A$14531,0)),"-")</f>
        <v>C</v>
      </c>
      <c r="H485" s="3" t="str">
        <f aca="false">F485&amp;"-"&amp;G485</f>
        <v>G-C</v>
      </c>
      <c r="I485" s="4" t="n">
        <f aca="false">(F485="G")+(G485="G")</f>
        <v>1</v>
      </c>
      <c r="J485" s="4" t="n">
        <f aca="false">(F485="C")+(G485="C")</f>
        <v>1</v>
      </c>
      <c r="K485" s="3" t="n">
        <f aca="false">I485+J485</f>
        <v>2</v>
      </c>
    </row>
    <row r="486" customFormat="false" ht="15" hidden="false" customHeight="false" outlineLevel="0" collapsed="false">
      <c r="A486" s="4" t="s">
        <v>54</v>
      </c>
      <c r="B486" s="4" t="s">
        <v>783</v>
      </c>
      <c r="C486" s="4" t="s">
        <v>888</v>
      </c>
      <c r="D486" s="4" t="n">
        <f aca="false">IFERROR(INDEX(Positions!$D$2:$D$14531,MATCH($A486&amp;"|11",Positions!$A$2:$A$14531,0)),"-")</f>
        <v>11</v>
      </c>
      <c r="E486" s="4" t="n">
        <f aca="false">IFERROR(INDEX(Positions!$D$2:$D$14531,MATCH($A486&amp;"|24",Positions!$A$2:$A$14531,0)),"-")</f>
        <v>24</v>
      </c>
      <c r="F486" s="4" t="str">
        <f aca="false">IFERROR(INDEX(Positions!$E$2:$E$14531,MATCH($A486&amp;"|11",Positions!$A$2:$A$14531,0)),"-")</f>
        <v>C</v>
      </c>
      <c r="G486" s="4" t="str">
        <f aca="false">IFERROR(INDEX(Positions!$E$2:$E$14531,MATCH($A486&amp;"|24",Positions!$A$2:$A$14531,0)),"-")</f>
        <v>G</v>
      </c>
      <c r="H486" s="3" t="str">
        <f aca="false">F486&amp;"-"&amp;G486</f>
        <v>C-G</v>
      </c>
      <c r="I486" s="4" t="n">
        <f aca="false">(F486="G")+(G486="G")</f>
        <v>1</v>
      </c>
      <c r="J486" s="4" t="n">
        <f aca="false">(F486="C")+(G486="C")</f>
        <v>1</v>
      </c>
      <c r="K486" s="3" t="n">
        <f aca="false">I486+J486</f>
        <v>2</v>
      </c>
    </row>
    <row r="487" customFormat="false" ht="15" hidden="false" customHeight="false" outlineLevel="0" collapsed="false">
      <c r="A487" s="4" t="s">
        <v>54</v>
      </c>
      <c r="B487" s="4" t="s">
        <v>783</v>
      </c>
      <c r="C487" s="4" t="s">
        <v>479</v>
      </c>
      <c r="D487" s="4" t="n">
        <f aca="false">IFERROR(INDEX(Positions!$D$2:$D$14531,MATCH($A487&amp;"|12",Positions!$A$2:$A$14531,0)),"-")</f>
        <v>12</v>
      </c>
      <c r="E487" s="4" t="n">
        <f aca="false">IFERROR(INDEX(Positions!$D$2:$D$14531,MATCH($A487&amp;"|23",Positions!$A$2:$A$14531,0)),"-")</f>
        <v>23</v>
      </c>
      <c r="F487" s="4" t="str">
        <f aca="false">IFERROR(INDEX(Positions!$E$2:$E$14531,MATCH($A487&amp;"|12",Positions!$A$2:$A$14531,0)),"-")</f>
        <v>U</v>
      </c>
      <c r="G487" s="4" t="str">
        <f aca="false">IFERROR(INDEX(Positions!$E$2:$E$14531,MATCH($A487&amp;"|23",Positions!$A$2:$A$14531,0)),"-")</f>
        <v>A</v>
      </c>
      <c r="H487" s="3" t="str">
        <f aca="false">F487&amp;"-"&amp;G487</f>
        <v>U-A</v>
      </c>
      <c r="I487" s="4" t="n">
        <f aca="false">(F487="G")+(G487="G")</f>
        <v>0</v>
      </c>
      <c r="J487" s="4" t="n">
        <f aca="false">(F487="C")+(G487="C")</f>
        <v>0</v>
      </c>
      <c r="K487" s="3" t="n">
        <f aca="false">I487+J487</f>
        <v>0</v>
      </c>
    </row>
    <row r="488" customFormat="false" ht="15" hidden="false" customHeight="false" outlineLevel="0" collapsed="false">
      <c r="A488" s="4" t="s">
        <v>54</v>
      </c>
      <c r="B488" s="4" t="s">
        <v>783</v>
      </c>
      <c r="C488" s="4" t="s">
        <v>267</v>
      </c>
      <c r="D488" s="4" t="n">
        <f aca="false">IFERROR(INDEX(Positions!$D$2:$D$14531,MATCH($A488&amp;"|13",Positions!$A$2:$A$14531,0)),"-")</f>
        <v>13</v>
      </c>
      <c r="E488" s="4" t="n">
        <f aca="false">IFERROR(INDEX(Positions!$D$2:$D$14531,MATCH($A488&amp;"|22",Positions!$A$2:$A$14531,0)),"-")</f>
        <v>22</v>
      </c>
      <c r="F488" s="4" t="str">
        <f aca="false">IFERROR(INDEX(Positions!$E$2:$E$14531,MATCH($A488&amp;"|13",Positions!$A$2:$A$14531,0)),"-")</f>
        <v>C</v>
      </c>
      <c r="G488" s="4" t="str">
        <f aca="false">IFERROR(INDEX(Positions!$E$2:$E$14531,MATCH($A488&amp;"|22",Positions!$A$2:$A$14531,0)),"-")</f>
        <v>G</v>
      </c>
      <c r="H488" s="3" t="str">
        <f aca="false">F488&amp;"-"&amp;G488</f>
        <v>C-G</v>
      </c>
      <c r="I488" s="4" t="n">
        <f aca="false">(F488="G")+(G488="G")</f>
        <v>1</v>
      </c>
      <c r="J488" s="4" t="n">
        <f aca="false">(F488="C")+(G488="C")</f>
        <v>1</v>
      </c>
      <c r="K488" s="3" t="n">
        <f aca="false">I488+J488</f>
        <v>2</v>
      </c>
    </row>
    <row r="489" customFormat="false" ht="15" hidden="false" customHeight="false" outlineLevel="0" collapsed="false">
      <c r="A489" s="4" t="s">
        <v>54</v>
      </c>
      <c r="B489" s="4" t="s">
        <v>805</v>
      </c>
      <c r="C489" s="4" t="s">
        <v>673</v>
      </c>
      <c r="D489" s="4" t="n">
        <f aca="false">IFERROR(INDEX(Positions!$D$2:$D$14531,MATCH($A489&amp;"|27",Positions!$A$2:$A$14531,0)),"-")</f>
        <v>27</v>
      </c>
      <c r="E489" s="4" t="n">
        <f aca="false">IFERROR(INDEX(Positions!$D$2:$D$14531,MATCH($A489&amp;"|43",Positions!$A$2:$A$14531,0)),"-")</f>
        <v>43</v>
      </c>
      <c r="F489" s="4" t="str">
        <f aca="false">IFERROR(INDEX(Positions!$E$2:$E$14531,MATCH($A489&amp;"|27",Positions!$A$2:$A$14531,0)),"-")</f>
        <v>U</v>
      </c>
      <c r="G489" s="4" t="str">
        <f aca="false">IFERROR(INDEX(Positions!$E$2:$E$14531,MATCH($A489&amp;"|43",Positions!$A$2:$A$14531,0)),"-")</f>
        <v>A</v>
      </c>
      <c r="H489" s="3" t="str">
        <f aca="false">F489&amp;"-"&amp;G489</f>
        <v>U-A</v>
      </c>
      <c r="I489" s="4" t="n">
        <f aca="false">(F489="G")+(G489="G")</f>
        <v>0</v>
      </c>
      <c r="J489" s="4" t="n">
        <f aca="false">(F489="C")+(G489="C")</f>
        <v>0</v>
      </c>
      <c r="K489" s="3" t="n">
        <f aca="false">I489+J489</f>
        <v>0</v>
      </c>
    </row>
    <row r="490" customFormat="false" ht="15" hidden="false" customHeight="false" outlineLevel="0" collapsed="false">
      <c r="A490" s="4" t="s">
        <v>54</v>
      </c>
      <c r="B490" s="4" t="s">
        <v>805</v>
      </c>
      <c r="C490" s="4" t="s">
        <v>889</v>
      </c>
      <c r="D490" s="4" t="n">
        <f aca="false">IFERROR(INDEX(Positions!$D$2:$D$14531,MATCH($A490&amp;"|28",Positions!$A$2:$A$14531,0)),"-")</f>
        <v>28</v>
      </c>
      <c r="E490" s="4" t="n">
        <f aca="false">IFERROR(INDEX(Positions!$D$2:$D$14531,MATCH($A490&amp;"|42",Positions!$A$2:$A$14531,0)),"-")</f>
        <v>42</v>
      </c>
      <c r="F490" s="4" t="str">
        <f aca="false">IFERROR(INDEX(Positions!$E$2:$E$14531,MATCH($A490&amp;"|28",Positions!$A$2:$A$14531,0)),"-")</f>
        <v>C</v>
      </c>
      <c r="G490" s="4" t="str">
        <f aca="false">IFERROR(INDEX(Positions!$E$2:$E$14531,MATCH($A490&amp;"|42",Positions!$A$2:$A$14531,0)),"-")</f>
        <v>G</v>
      </c>
      <c r="H490" s="3" t="str">
        <f aca="false">F490&amp;"-"&amp;G490</f>
        <v>C-G</v>
      </c>
      <c r="I490" s="4" t="n">
        <f aca="false">(F490="G")+(G490="G")</f>
        <v>1</v>
      </c>
      <c r="J490" s="4" t="n">
        <f aca="false">(F490="C")+(G490="C")</f>
        <v>1</v>
      </c>
      <c r="K490" s="3" t="n">
        <f aca="false">I490+J490</f>
        <v>2</v>
      </c>
    </row>
    <row r="491" customFormat="false" ht="15" hidden="false" customHeight="false" outlineLevel="0" collapsed="false">
      <c r="A491" s="4" t="s">
        <v>54</v>
      </c>
      <c r="B491" s="4" t="s">
        <v>805</v>
      </c>
      <c r="C491" s="4" t="s">
        <v>890</v>
      </c>
      <c r="D491" s="4" t="n">
        <f aca="false">IFERROR(INDEX(Positions!$D$2:$D$14531,MATCH($A491&amp;"|29",Positions!$A$2:$A$14531,0)),"-")</f>
        <v>29</v>
      </c>
      <c r="E491" s="4" t="n">
        <f aca="false">IFERROR(INDEX(Positions!$D$2:$D$14531,MATCH($A491&amp;"|41",Positions!$A$2:$A$14531,0)),"-")</f>
        <v>41</v>
      </c>
      <c r="F491" s="4" t="str">
        <f aca="false">IFERROR(INDEX(Positions!$E$2:$E$14531,MATCH($A491&amp;"|29",Positions!$A$2:$A$14531,0)),"-")</f>
        <v>U</v>
      </c>
      <c r="G491" s="4" t="str">
        <f aca="false">IFERROR(INDEX(Positions!$E$2:$E$14531,MATCH($A491&amp;"|41",Positions!$A$2:$A$14531,0)),"-")</f>
        <v>A</v>
      </c>
      <c r="H491" s="3" t="str">
        <f aca="false">F491&amp;"-"&amp;G491</f>
        <v>U-A</v>
      </c>
      <c r="I491" s="4" t="n">
        <f aca="false">(F491="G")+(G491="G")</f>
        <v>0</v>
      </c>
      <c r="J491" s="4" t="n">
        <f aca="false">(F491="C")+(G491="C")</f>
        <v>0</v>
      </c>
      <c r="K491" s="3" t="n">
        <f aca="false">I491+J491</f>
        <v>0</v>
      </c>
    </row>
    <row r="492" customFormat="false" ht="15" hidden="false" customHeight="false" outlineLevel="0" collapsed="false">
      <c r="A492" s="4" t="s">
        <v>54</v>
      </c>
      <c r="B492" s="4" t="s">
        <v>805</v>
      </c>
      <c r="C492" s="4" t="s">
        <v>694</v>
      </c>
      <c r="D492" s="4" t="n">
        <f aca="false">IFERROR(INDEX(Positions!$D$2:$D$14531,MATCH($A492&amp;"|30",Positions!$A$2:$A$14531,0)),"-")</f>
        <v>30</v>
      </c>
      <c r="E492" s="4" t="n">
        <f aca="false">IFERROR(INDEX(Positions!$D$2:$D$14531,MATCH($A492&amp;"|40",Positions!$A$2:$A$14531,0)),"-")</f>
        <v>40</v>
      </c>
      <c r="F492" s="4" t="str">
        <f aca="false">IFERROR(INDEX(Positions!$E$2:$E$14531,MATCH($A492&amp;"|30",Positions!$A$2:$A$14531,0)),"-")</f>
        <v>G</v>
      </c>
      <c r="G492" s="4" t="str">
        <f aca="false">IFERROR(INDEX(Positions!$E$2:$E$14531,MATCH($A492&amp;"|40",Positions!$A$2:$A$14531,0)),"-")</f>
        <v>C</v>
      </c>
      <c r="H492" s="3" t="str">
        <f aca="false">F492&amp;"-"&amp;G492</f>
        <v>G-C</v>
      </c>
      <c r="I492" s="4" t="n">
        <f aca="false">(F492="G")+(G492="G")</f>
        <v>1</v>
      </c>
      <c r="J492" s="4" t="n">
        <f aca="false">(F492="C")+(G492="C")</f>
        <v>1</v>
      </c>
      <c r="K492" s="3" t="n">
        <f aca="false">I492+J492</f>
        <v>2</v>
      </c>
    </row>
    <row r="493" customFormat="false" ht="15" hidden="false" customHeight="false" outlineLevel="0" collapsed="false">
      <c r="A493" s="4" t="s">
        <v>54</v>
      </c>
      <c r="B493" s="4" t="s">
        <v>805</v>
      </c>
      <c r="C493" s="4" t="s">
        <v>640</v>
      </c>
      <c r="D493" s="4" t="n">
        <f aca="false">IFERROR(INDEX(Positions!$D$2:$D$14531,MATCH($A493&amp;"|31",Positions!$A$2:$A$14531,0)),"-")</f>
        <v>31</v>
      </c>
      <c r="E493" s="4" t="n">
        <f aca="false">IFERROR(INDEX(Positions!$D$2:$D$14531,MATCH($A493&amp;"|39",Positions!$A$2:$A$14531,0)),"-")</f>
        <v>39</v>
      </c>
      <c r="F493" s="4" t="str">
        <f aca="false">IFERROR(INDEX(Positions!$E$2:$E$14531,MATCH($A493&amp;"|31",Positions!$A$2:$A$14531,0)),"-")</f>
        <v>A</v>
      </c>
      <c r="G493" s="4" t="str">
        <f aca="false">IFERROR(INDEX(Positions!$E$2:$E$14531,MATCH($A493&amp;"|39",Positions!$A$2:$A$14531,0)),"-")</f>
        <v>U</v>
      </c>
      <c r="H493" s="3" t="str">
        <f aca="false">F493&amp;"-"&amp;G493</f>
        <v>A-U</v>
      </c>
      <c r="I493" s="4" t="n">
        <f aca="false">(F493="G")+(G493="G")</f>
        <v>0</v>
      </c>
      <c r="J493" s="4" t="n">
        <f aca="false">(F493="C")+(G493="C")</f>
        <v>0</v>
      </c>
      <c r="K493" s="3" t="n">
        <f aca="false">I493+J493</f>
        <v>0</v>
      </c>
    </row>
    <row r="494" customFormat="false" ht="15" hidden="false" customHeight="false" outlineLevel="0" collapsed="false">
      <c r="A494" s="4" t="s">
        <v>54</v>
      </c>
      <c r="B494" s="4" t="s">
        <v>830</v>
      </c>
      <c r="C494" s="4" t="s">
        <v>367</v>
      </c>
      <c r="D494" s="4" t="n">
        <f aca="false">IFERROR(INDEX(Positions!$D$2:$D$14531,MATCH($A494&amp;"|49",Positions!$A$2:$A$14531,0)),"-")</f>
        <v>49</v>
      </c>
      <c r="E494" s="4" t="n">
        <f aca="false">IFERROR(INDEX(Positions!$D$2:$D$14531,MATCH($A494&amp;"|65",Positions!$A$2:$A$14531,0)),"-")</f>
        <v>65</v>
      </c>
      <c r="F494" s="4" t="str">
        <f aca="false">IFERROR(INDEX(Positions!$E$2:$E$14531,MATCH($A494&amp;"|49",Positions!$A$2:$A$14531,0)),"-")</f>
        <v>G</v>
      </c>
      <c r="G494" s="4" t="str">
        <f aca="false">IFERROR(INDEX(Positions!$E$2:$E$14531,MATCH($A494&amp;"|65",Positions!$A$2:$A$14531,0)),"-")</f>
        <v>C</v>
      </c>
      <c r="H494" s="3" t="str">
        <f aca="false">F494&amp;"-"&amp;G494</f>
        <v>G-C</v>
      </c>
      <c r="I494" s="4" t="n">
        <f aca="false">(F494="G")+(G494="G")</f>
        <v>1</v>
      </c>
      <c r="J494" s="4" t="n">
        <f aca="false">(F494="C")+(G494="C")</f>
        <v>1</v>
      </c>
      <c r="K494" s="3" t="n">
        <f aca="false">I494+J494</f>
        <v>2</v>
      </c>
    </row>
    <row r="495" customFormat="false" ht="15" hidden="false" customHeight="false" outlineLevel="0" collapsed="false">
      <c r="A495" s="4" t="s">
        <v>54</v>
      </c>
      <c r="B495" s="4" t="s">
        <v>830</v>
      </c>
      <c r="C495" s="4" t="s">
        <v>891</v>
      </c>
      <c r="D495" s="4" t="n">
        <f aca="false">IFERROR(INDEX(Positions!$D$2:$D$14531,MATCH($A495&amp;"|50",Positions!$A$2:$A$14531,0)),"-")</f>
        <v>50</v>
      </c>
      <c r="E495" s="4" t="n">
        <f aca="false">IFERROR(INDEX(Positions!$D$2:$D$14531,MATCH($A495&amp;"|64",Positions!$A$2:$A$14531,0)),"-")</f>
        <v>64</v>
      </c>
      <c r="F495" s="4" t="str">
        <f aca="false">IFERROR(INDEX(Positions!$E$2:$E$14531,MATCH($A495&amp;"|50",Positions!$A$2:$A$14531,0)),"-")</f>
        <v>A</v>
      </c>
      <c r="G495" s="4" t="str">
        <f aca="false">IFERROR(INDEX(Positions!$E$2:$E$14531,MATCH($A495&amp;"|64",Positions!$A$2:$A$14531,0)),"-")</f>
        <v>U</v>
      </c>
      <c r="H495" s="3" t="str">
        <f aca="false">F495&amp;"-"&amp;G495</f>
        <v>A-U</v>
      </c>
      <c r="I495" s="4" t="n">
        <f aca="false">(F495="G")+(G495="G")</f>
        <v>0</v>
      </c>
      <c r="J495" s="4" t="n">
        <f aca="false">(F495="C")+(G495="C")</f>
        <v>0</v>
      </c>
      <c r="K495" s="3" t="n">
        <f aca="false">I495+J495</f>
        <v>0</v>
      </c>
    </row>
    <row r="496" customFormat="false" ht="15" hidden="false" customHeight="false" outlineLevel="0" collapsed="false">
      <c r="A496" s="4" t="s">
        <v>54</v>
      </c>
      <c r="B496" s="4" t="s">
        <v>830</v>
      </c>
      <c r="C496" s="4" t="s">
        <v>689</v>
      </c>
      <c r="D496" s="4" t="n">
        <f aca="false">IFERROR(INDEX(Positions!$D$2:$D$14531,MATCH($A496&amp;"|51",Positions!$A$2:$A$14531,0)),"-")</f>
        <v>51</v>
      </c>
      <c r="E496" s="4" t="n">
        <f aca="false">IFERROR(INDEX(Positions!$D$2:$D$14531,MATCH($A496&amp;"|63",Positions!$A$2:$A$14531,0)),"-")</f>
        <v>63</v>
      </c>
      <c r="F496" s="4" t="str">
        <f aca="false">IFERROR(INDEX(Positions!$E$2:$E$14531,MATCH($A496&amp;"|51",Positions!$A$2:$A$14531,0)),"-")</f>
        <v>A</v>
      </c>
      <c r="G496" s="4" t="str">
        <f aca="false">IFERROR(INDEX(Positions!$E$2:$E$14531,MATCH($A496&amp;"|63",Positions!$A$2:$A$14531,0)),"-")</f>
        <v>U</v>
      </c>
      <c r="H496" s="3" t="str">
        <f aca="false">F496&amp;"-"&amp;G496</f>
        <v>A-U</v>
      </c>
      <c r="I496" s="4" t="n">
        <f aca="false">(F496="G")+(G496="G")</f>
        <v>0</v>
      </c>
      <c r="J496" s="4" t="n">
        <f aca="false">(F496="C")+(G496="C")</f>
        <v>0</v>
      </c>
      <c r="K496" s="3" t="n">
        <f aca="false">I496+J496</f>
        <v>0</v>
      </c>
    </row>
    <row r="497" customFormat="false" ht="15" hidden="false" customHeight="false" outlineLevel="0" collapsed="false">
      <c r="A497" s="4" t="s">
        <v>54</v>
      </c>
      <c r="B497" s="4" t="s">
        <v>830</v>
      </c>
      <c r="C497" s="4" t="s">
        <v>703</v>
      </c>
      <c r="D497" s="4" t="n">
        <f aca="false">IFERROR(INDEX(Positions!$D$2:$D$14531,MATCH($A497&amp;"|52",Positions!$A$2:$A$14531,0)),"-")</f>
        <v>52</v>
      </c>
      <c r="E497" s="4" t="n">
        <f aca="false">IFERROR(INDEX(Positions!$D$2:$D$14531,MATCH($A497&amp;"|62",Positions!$A$2:$A$14531,0)),"-")</f>
        <v>62</v>
      </c>
      <c r="F497" s="4" t="str">
        <f aca="false">IFERROR(INDEX(Positions!$E$2:$E$14531,MATCH($A497&amp;"|52",Positions!$A$2:$A$14531,0)),"-")</f>
        <v>G</v>
      </c>
      <c r="G497" s="4" t="str">
        <f aca="false">IFERROR(INDEX(Positions!$E$2:$E$14531,MATCH($A497&amp;"|62",Positions!$A$2:$A$14531,0)),"-")</f>
        <v>C</v>
      </c>
      <c r="H497" s="3" t="str">
        <f aca="false">F497&amp;"-"&amp;G497</f>
        <v>G-C</v>
      </c>
      <c r="I497" s="4" t="n">
        <f aca="false">(F497="G")+(G497="G")</f>
        <v>1</v>
      </c>
      <c r="J497" s="4" t="n">
        <f aca="false">(F497="C")+(G497="C")</f>
        <v>1</v>
      </c>
      <c r="K497" s="3" t="n">
        <f aca="false">I497+J497</f>
        <v>2</v>
      </c>
    </row>
    <row r="498" customFormat="false" ht="15" hidden="false" customHeight="false" outlineLevel="0" collapsed="false">
      <c r="A498" s="4" t="s">
        <v>54</v>
      </c>
      <c r="B498" s="4" t="s">
        <v>830</v>
      </c>
      <c r="C498" s="4" t="s">
        <v>892</v>
      </c>
      <c r="D498" s="4" t="n">
        <f aca="false">IFERROR(INDEX(Positions!$D$2:$D$14531,MATCH($A498&amp;"|53",Positions!$A$2:$A$14531,0)),"-")</f>
        <v>53</v>
      </c>
      <c r="E498" s="4" t="n">
        <f aca="false">IFERROR(INDEX(Positions!$D$2:$D$14531,MATCH($A498&amp;"|61",Positions!$A$2:$A$14531,0)),"-")</f>
        <v>61</v>
      </c>
      <c r="F498" s="4" t="str">
        <f aca="false">IFERROR(INDEX(Positions!$E$2:$E$14531,MATCH($A498&amp;"|53",Positions!$A$2:$A$14531,0)),"-")</f>
        <v>G</v>
      </c>
      <c r="G498" s="4" t="str">
        <f aca="false">IFERROR(INDEX(Positions!$E$2:$E$14531,MATCH($A498&amp;"|61",Positions!$A$2:$A$14531,0)),"-")</f>
        <v>C</v>
      </c>
      <c r="H498" s="3" t="str">
        <f aca="false">F498&amp;"-"&amp;G498</f>
        <v>G-C</v>
      </c>
      <c r="I498" s="4" t="n">
        <f aca="false">(F498="G")+(G498="G")</f>
        <v>1</v>
      </c>
      <c r="J498" s="4" t="n">
        <f aca="false">(F498="C")+(G498="C")</f>
        <v>1</v>
      </c>
      <c r="K498" s="3" t="n">
        <f aca="false">I498+J498</f>
        <v>2</v>
      </c>
    </row>
    <row r="499" customFormat="false" ht="15" hidden="false" customHeight="false" outlineLevel="0" collapsed="false">
      <c r="A499" s="24" t="s">
        <v>54</v>
      </c>
      <c r="B499" s="24" t="s">
        <v>893</v>
      </c>
      <c r="C499" s="24" t="s">
        <v>894</v>
      </c>
      <c r="D499" s="24" t="n">
        <f aca="false">IFERROR(INDEX(Positions!$D$2:$D$14531,MATCH($A499&amp;"|8",Positions!$A$2:$A$14531,0)),"-")</f>
        <v>8</v>
      </c>
      <c r="E499" s="24" t="n">
        <f aca="false">IFERROR(INDEX(Positions!$D$2:$D$14531,MATCH($A499&amp;"|14",Positions!$A$2:$A$14531,0)),"-")</f>
        <v>14</v>
      </c>
      <c r="F499" s="24" t="str">
        <f aca="false">IFERROR(INDEX(Positions!$E$2:$E$14531,MATCH($A499&amp;"|8",Positions!$A$2:$A$14531,0)),"-")</f>
        <v>U</v>
      </c>
      <c r="G499" s="24" t="str">
        <f aca="false">IFERROR(INDEX(Positions!$E$2:$E$14531,MATCH($A499&amp;"|14",Positions!$A$2:$A$14531,0)),"-")</f>
        <v>A</v>
      </c>
      <c r="H499" s="25" t="str">
        <f aca="false">F499&amp;"-"&amp;G499</f>
        <v>U-A</v>
      </c>
      <c r="I499" s="24" t="n">
        <f aca="false">(F499="G")+(G499="G")</f>
        <v>0</v>
      </c>
      <c r="J499" s="24" t="n">
        <f aca="false">(F499="C")+(G499="C")</f>
        <v>0</v>
      </c>
      <c r="K499" s="25" t="n">
        <f aca="false">I499+J499</f>
        <v>0</v>
      </c>
    </row>
    <row r="500" customFormat="false" ht="15" hidden="false" customHeight="false" outlineLevel="0" collapsed="false">
      <c r="A500" s="24" t="s">
        <v>54</v>
      </c>
      <c r="B500" s="24" t="s">
        <v>893</v>
      </c>
      <c r="C500" s="24" t="s">
        <v>895</v>
      </c>
      <c r="D500" s="24" t="n">
        <f aca="false">IFERROR(INDEX(Positions!$D$2:$D$14531,MATCH($A500&amp;"|15",Positions!$A$2:$A$14531,0)),"-")</f>
        <v>15</v>
      </c>
      <c r="E500" s="24" t="n">
        <f aca="false">IFERROR(INDEX(Positions!$D$2:$D$14531,MATCH($A500&amp;"|48",Positions!$A$2:$A$14531,0)),"-")</f>
        <v>48</v>
      </c>
      <c r="F500" s="24" t="str">
        <f aca="false">IFERROR(INDEX(Positions!$E$2:$E$14531,MATCH($A500&amp;"|15",Positions!$A$2:$A$14531,0)),"-")</f>
        <v>G</v>
      </c>
      <c r="G500" s="24" t="str">
        <f aca="false">IFERROR(INDEX(Positions!$E$2:$E$14531,MATCH($A500&amp;"|48",Positions!$A$2:$A$14531,0)),"-")</f>
        <v>C</v>
      </c>
      <c r="H500" s="25" t="str">
        <f aca="false">F500&amp;"-"&amp;G500</f>
        <v>G-C</v>
      </c>
      <c r="I500" s="24" t="n">
        <f aca="false">(F500="G")+(G500="G")</f>
        <v>1</v>
      </c>
      <c r="J500" s="24" t="n">
        <f aca="false">(F500="C")+(G500="C")</f>
        <v>1</v>
      </c>
      <c r="K500" s="25" t="n">
        <f aca="false">I500+J500</f>
        <v>2</v>
      </c>
    </row>
    <row r="501" customFormat="false" ht="15" hidden="false" customHeight="false" outlineLevel="0" collapsed="false">
      <c r="A501" s="24" t="s">
        <v>54</v>
      </c>
      <c r="B501" s="24" t="s">
        <v>893</v>
      </c>
      <c r="C501" s="24" t="s">
        <v>896</v>
      </c>
      <c r="D501" s="24" t="n">
        <f aca="false">IFERROR(INDEX(Positions!$D$2:$D$14531,MATCH($A501&amp;"|18",Positions!$A$2:$A$14531,0)),"-")</f>
        <v>18</v>
      </c>
      <c r="E501" s="24" t="n">
        <f aca="false">IFERROR(INDEX(Positions!$D$2:$D$14531,MATCH($A501&amp;"|55",Positions!$A$2:$A$14531,0)),"-")</f>
        <v>55</v>
      </c>
      <c r="F501" s="24" t="str">
        <f aca="false">IFERROR(INDEX(Positions!$E$2:$E$14531,MATCH($A501&amp;"|18",Positions!$A$2:$A$14531,0)),"-")</f>
        <v>G</v>
      </c>
      <c r="G501" s="24" t="str">
        <f aca="false">IFERROR(INDEX(Positions!$E$2:$E$14531,MATCH($A501&amp;"|55",Positions!$A$2:$A$14531,0)),"-")</f>
        <v>U</v>
      </c>
      <c r="H501" s="25" t="str">
        <f aca="false">F501&amp;"-"&amp;G501</f>
        <v>G-U</v>
      </c>
      <c r="I501" s="24" t="n">
        <f aca="false">(F501="G")+(G501="G")</f>
        <v>1</v>
      </c>
      <c r="J501" s="24" t="n">
        <f aca="false">(F501="C")+(G501="C")</f>
        <v>0</v>
      </c>
      <c r="K501" s="25" t="n">
        <f aca="false">I501+J501</f>
        <v>1</v>
      </c>
    </row>
    <row r="502" customFormat="false" ht="15" hidden="false" customHeight="false" outlineLevel="0" collapsed="false">
      <c r="A502" s="24" t="s">
        <v>54</v>
      </c>
      <c r="B502" s="24" t="s">
        <v>893</v>
      </c>
      <c r="C502" s="24" t="s">
        <v>897</v>
      </c>
      <c r="D502" s="24" t="n">
        <f aca="false">IFERROR(INDEX(Positions!$D$2:$D$14531,MATCH($A502&amp;"|19",Positions!$A$2:$A$14531,0)),"-")</f>
        <v>19</v>
      </c>
      <c r="E502" s="24" t="n">
        <f aca="false">IFERROR(INDEX(Positions!$D$2:$D$14531,MATCH($A502&amp;"|56",Positions!$A$2:$A$14531,0)),"-")</f>
        <v>56</v>
      </c>
      <c r="F502" s="24" t="str">
        <f aca="false">IFERROR(INDEX(Positions!$E$2:$E$14531,MATCH($A502&amp;"|19",Positions!$A$2:$A$14531,0)),"-")</f>
        <v>G</v>
      </c>
      <c r="G502" s="24" t="str">
        <f aca="false">IFERROR(INDEX(Positions!$E$2:$E$14531,MATCH($A502&amp;"|56",Positions!$A$2:$A$14531,0)),"-")</f>
        <v>C</v>
      </c>
      <c r="H502" s="25" t="str">
        <f aca="false">F502&amp;"-"&amp;G502</f>
        <v>G-C</v>
      </c>
      <c r="I502" s="24" t="n">
        <f aca="false">(F502="G")+(G502="G")</f>
        <v>1</v>
      </c>
      <c r="J502" s="24" t="n">
        <f aca="false">(F502="C")+(G502="C")</f>
        <v>1</v>
      </c>
      <c r="K502" s="25" t="n">
        <f aca="false">I502+J502</f>
        <v>2</v>
      </c>
    </row>
    <row r="503" customFormat="false" ht="15" hidden="false" customHeight="false" outlineLevel="0" collapsed="false">
      <c r="A503" s="24" t="s">
        <v>54</v>
      </c>
      <c r="B503" s="24" t="s">
        <v>893</v>
      </c>
      <c r="C503" s="24" t="s">
        <v>898</v>
      </c>
      <c r="D503" s="24" t="n">
        <f aca="false">IFERROR(INDEX(Positions!$D$2:$D$14531,MATCH($A503&amp;"|26",Positions!$A$2:$A$14531,0)),"-")</f>
        <v>26</v>
      </c>
      <c r="E503" s="24" t="n">
        <f aca="false">IFERROR(INDEX(Positions!$D$2:$D$14531,MATCH($A503&amp;"|44",Positions!$A$2:$A$14531,0)),"-")</f>
        <v>44</v>
      </c>
      <c r="F503" s="24" t="str">
        <f aca="false">IFERROR(INDEX(Positions!$E$2:$E$14531,MATCH($A503&amp;"|26",Positions!$A$2:$A$14531,0)),"-")</f>
        <v>A</v>
      </c>
      <c r="G503" s="24" t="str">
        <f aca="false">IFERROR(INDEX(Positions!$E$2:$E$14531,MATCH($A503&amp;"|44",Positions!$A$2:$A$14531,0)),"-")</f>
        <v>G</v>
      </c>
      <c r="H503" s="25" t="str">
        <f aca="false">F503&amp;"-"&amp;G503</f>
        <v>A-G</v>
      </c>
      <c r="I503" s="24" t="n">
        <f aca="false">(F503="G")+(G503="G")</f>
        <v>1</v>
      </c>
      <c r="J503" s="24" t="n">
        <f aca="false">(F503="C")+(G503="C")</f>
        <v>0</v>
      </c>
      <c r="K503" s="25" t="n">
        <f aca="false">I503+J503</f>
        <v>1</v>
      </c>
    </row>
    <row r="504" customFormat="false" ht="15" hidden="false" customHeight="false" outlineLevel="0" collapsed="false">
      <c r="A504" s="24" t="s">
        <v>54</v>
      </c>
      <c r="B504" s="24" t="s">
        <v>893</v>
      </c>
      <c r="C504" s="24" t="s">
        <v>899</v>
      </c>
      <c r="D504" s="24" t="n">
        <f aca="false">IFERROR(INDEX(Positions!$D$2:$D$14531,MATCH($A504&amp;"|32",Positions!$A$2:$A$14531,0)),"-")</f>
        <v>32</v>
      </c>
      <c r="E504" s="24" t="n">
        <f aca="false">IFERROR(INDEX(Positions!$D$2:$D$14531,MATCH($A504&amp;"|38",Positions!$A$2:$A$14531,0)),"-")</f>
        <v>38</v>
      </c>
      <c r="F504" s="24" t="str">
        <f aca="false">IFERROR(INDEX(Positions!$E$2:$E$14531,MATCH($A504&amp;"|32",Positions!$A$2:$A$14531,0)),"-")</f>
        <v>C</v>
      </c>
      <c r="G504" s="24" t="str">
        <f aca="false">IFERROR(INDEX(Positions!$E$2:$E$14531,MATCH($A504&amp;"|38",Positions!$A$2:$A$14531,0)),"-")</f>
        <v>A</v>
      </c>
      <c r="H504" s="25" t="str">
        <f aca="false">F504&amp;"-"&amp;G504</f>
        <v>C-A</v>
      </c>
      <c r="I504" s="24" t="n">
        <f aca="false">(F504="G")+(G504="G")</f>
        <v>0</v>
      </c>
      <c r="J504" s="24" t="n">
        <f aca="false">(F504="C")+(G504="C")</f>
        <v>1</v>
      </c>
      <c r="K504" s="25" t="n">
        <f aca="false">I504+J504</f>
        <v>1</v>
      </c>
    </row>
    <row r="505" customFormat="false" ht="15" hidden="false" customHeight="false" outlineLevel="0" collapsed="false">
      <c r="A505" s="24" t="s">
        <v>54</v>
      </c>
      <c r="B505" s="24" t="s">
        <v>893</v>
      </c>
      <c r="C505" s="24" t="s">
        <v>900</v>
      </c>
      <c r="D505" s="24" t="n">
        <f aca="false">IFERROR(INDEX(Positions!$D$2:$D$14531,MATCH($A505&amp;"|54",Positions!$A$2:$A$14531,0)),"-")</f>
        <v>54</v>
      </c>
      <c r="E505" s="24" t="n">
        <f aca="false">IFERROR(INDEX(Positions!$D$2:$D$14531,MATCH($A505&amp;"|58",Positions!$A$2:$A$14531,0)),"-")</f>
        <v>58</v>
      </c>
      <c r="F505" s="24" t="str">
        <f aca="false">IFERROR(INDEX(Positions!$E$2:$E$14531,MATCH($A505&amp;"|54",Positions!$A$2:$A$14531,0)),"-")</f>
        <v>U</v>
      </c>
      <c r="G505" s="24" t="str">
        <f aca="false">IFERROR(INDEX(Positions!$E$2:$E$14531,MATCH($A505&amp;"|58",Positions!$A$2:$A$14531,0)),"-")</f>
        <v>A</v>
      </c>
      <c r="H505" s="25" t="str">
        <f aca="false">F505&amp;"-"&amp;G505</f>
        <v>U-A</v>
      </c>
      <c r="I505" s="24" t="n">
        <f aca="false">(F505="G")+(G505="G")</f>
        <v>0</v>
      </c>
      <c r="J505" s="24" t="n">
        <f aca="false">(F505="C")+(G505="C")</f>
        <v>0</v>
      </c>
      <c r="K505" s="25" t="n">
        <f aca="false">I505+J505</f>
        <v>0</v>
      </c>
    </row>
    <row r="506" customFormat="false" ht="15" hidden="false" customHeight="false" outlineLevel="0" collapsed="false">
      <c r="A506" s="4" t="s">
        <v>55</v>
      </c>
      <c r="B506" s="4" t="s">
        <v>768</v>
      </c>
      <c r="C506" s="4" t="s">
        <v>882</v>
      </c>
      <c r="D506" s="4" t="n">
        <f aca="false">IFERROR(INDEX(Positions!$D$2:$D$14531,MATCH($A506&amp;"|1",Positions!$A$2:$A$14531,0)),"-")</f>
        <v>1</v>
      </c>
      <c r="E506" s="4" t="n">
        <f aca="false">IFERROR(INDEX(Positions!$D$2:$D$14531,MATCH($A506&amp;"|72",Positions!$A$2:$A$14531,0)),"-")</f>
        <v>72</v>
      </c>
      <c r="F506" s="4" t="str">
        <f aca="false">IFERROR(INDEX(Positions!$E$2:$E$14531,MATCH($A506&amp;"|1",Positions!$A$2:$A$14531,0)),"-")</f>
        <v>G</v>
      </c>
      <c r="G506" s="4" t="str">
        <f aca="false">IFERROR(INDEX(Positions!$E$2:$E$14531,MATCH($A506&amp;"|72",Positions!$A$2:$A$14531,0)),"-")</f>
        <v>U</v>
      </c>
      <c r="H506" s="3" t="str">
        <f aca="false">F506&amp;"-"&amp;G506</f>
        <v>G-U</v>
      </c>
      <c r="I506" s="4" t="n">
        <f aca="false">(F506="G")+(G506="G")</f>
        <v>1</v>
      </c>
      <c r="J506" s="4" t="n">
        <f aca="false">(F506="C")+(G506="C")</f>
        <v>0</v>
      </c>
      <c r="K506" s="3" t="n">
        <f aca="false">I506+J506</f>
        <v>1</v>
      </c>
    </row>
    <row r="507" customFormat="false" ht="15" hidden="false" customHeight="false" outlineLevel="0" collapsed="false">
      <c r="A507" s="4" t="s">
        <v>55</v>
      </c>
      <c r="B507" s="4" t="s">
        <v>768</v>
      </c>
      <c r="C507" s="4" t="s">
        <v>883</v>
      </c>
      <c r="D507" s="4" t="n">
        <f aca="false">IFERROR(INDEX(Positions!$D$2:$D$14531,MATCH($A507&amp;"|2",Positions!$A$2:$A$14531,0)),"-")</f>
        <v>2</v>
      </c>
      <c r="E507" s="4" t="n">
        <f aca="false">IFERROR(INDEX(Positions!$D$2:$D$14531,MATCH($A507&amp;"|71",Positions!$A$2:$A$14531,0)),"-")</f>
        <v>71</v>
      </c>
      <c r="F507" s="4" t="str">
        <f aca="false">IFERROR(INDEX(Positions!$E$2:$E$14531,MATCH($A507&amp;"|2",Positions!$A$2:$A$14531,0)),"-")</f>
        <v>G</v>
      </c>
      <c r="G507" s="4" t="str">
        <f aca="false">IFERROR(INDEX(Positions!$E$2:$E$14531,MATCH($A507&amp;"|71",Positions!$A$2:$A$14531,0)),"-")</f>
        <v>C</v>
      </c>
      <c r="H507" s="3" t="str">
        <f aca="false">F507&amp;"-"&amp;G507</f>
        <v>G-C</v>
      </c>
      <c r="I507" s="4" t="n">
        <f aca="false">(F507="G")+(G507="G")</f>
        <v>1</v>
      </c>
      <c r="J507" s="4" t="n">
        <f aca="false">(F507="C")+(G507="C")</f>
        <v>1</v>
      </c>
      <c r="K507" s="3" t="n">
        <f aca="false">I507+J507</f>
        <v>2</v>
      </c>
    </row>
    <row r="508" customFormat="false" ht="15" hidden="false" customHeight="false" outlineLevel="0" collapsed="false">
      <c r="A508" s="4" t="s">
        <v>55</v>
      </c>
      <c r="B508" s="4" t="s">
        <v>768</v>
      </c>
      <c r="C508" s="4" t="s">
        <v>884</v>
      </c>
      <c r="D508" s="4" t="n">
        <f aca="false">IFERROR(INDEX(Positions!$D$2:$D$14531,MATCH($A508&amp;"|3",Positions!$A$2:$A$14531,0)),"-")</f>
        <v>3</v>
      </c>
      <c r="E508" s="4" t="n">
        <f aca="false">IFERROR(INDEX(Positions!$D$2:$D$14531,MATCH($A508&amp;"|70",Positions!$A$2:$A$14531,0)),"-")</f>
        <v>70</v>
      </c>
      <c r="F508" s="4" t="str">
        <f aca="false">IFERROR(INDEX(Positions!$E$2:$E$14531,MATCH($A508&amp;"|3",Positions!$A$2:$A$14531,0)),"-")</f>
        <v>C</v>
      </c>
      <c r="G508" s="4" t="str">
        <f aca="false">IFERROR(INDEX(Positions!$E$2:$E$14531,MATCH($A508&amp;"|70",Positions!$A$2:$A$14531,0)),"-")</f>
        <v>G</v>
      </c>
      <c r="H508" s="3" t="str">
        <f aca="false">F508&amp;"-"&amp;G508</f>
        <v>C-G</v>
      </c>
      <c r="I508" s="4" t="n">
        <f aca="false">(F508="G")+(G508="G")</f>
        <v>1</v>
      </c>
      <c r="J508" s="4" t="n">
        <f aca="false">(F508="C")+(G508="C")</f>
        <v>1</v>
      </c>
      <c r="K508" s="3" t="n">
        <f aca="false">I508+J508</f>
        <v>2</v>
      </c>
    </row>
    <row r="509" customFormat="false" ht="15" hidden="false" customHeight="false" outlineLevel="0" collapsed="false">
      <c r="A509" s="4" t="s">
        <v>55</v>
      </c>
      <c r="B509" s="4" t="s">
        <v>768</v>
      </c>
      <c r="C509" s="4" t="s">
        <v>885</v>
      </c>
      <c r="D509" s="4" t="n">
        <f aca="false">IFERROR(INDEX(Positions!$D$2:$D$14531,MATCH($A509&amp;"|4",Positions!$A$2:$A$14531,0)),"-")</f>
        <v>4</v>
      </c>
      <c r="E509" s="4" t="n">
        <f aca="false">IFERROR(INDEX(Positions!$D$2:$D$14531,MATCH($A509&amp;"|69",Positions!$A$2:$A$14531,0)),"-")</f>
        <v>69</v>
      </c>
      <c r="F509" s="4" t="str">
        <f aca="false">IFERROR(INDEX(Positions!$E$2:$E$14531,MATCH($A509&amp;"|4",Positions!$A$2:$A$14531,0)),"-")</f>
        <v>G</v>
      </c>
      <c r="G509" s="4" t="str">
        <f aca="false">IFERROR(INDEX(Positions!$E$2:$E$14531,MATCH($A509&amp;"|69",Positions!$A$2:$A$14531,0)),"-")</f>
        <v>C</v>
      </c>
      <c r="H509" s="3" t="str">
        <f aca="false">F509&amp;"-"&amp;G509</f>
        <v>G-C</v>
      </c>
      <c r="I509" s="4" t="n">
        <f aca="false">(F509="G")+(G509="G")</f>
        <v>1</v>
      </c>
      <c r="J509" s="4" t="n">
        <f aca="false">(F509="C")+(G509="C")</f>
        <v>1</v>
      </c>
      <c r="K509" s="3" t="n">
        <f aca="false">I509+J509</f>
        <v>2</v>
      </c>
    </row>
    <row r="510" customFormat="false" ht="15" hidden="false" customHeight="false" outlineLevel="0" collapsed="false">
      <c r="A510" s="4" t="s">
        <v>55</v>
      </c>
      <c r="B510" s="4" t="s">
        <v>768</v>
      </c>
      <c r="C510" s="4" t="s">
        <v>542</v>
      </c>
      <c r="D510" s="4" t="n">
        <f aca="false">IFERROR(INDEX(Positions!$D$2:$D$14531,MATCH($A510&amp;"|5",Positions!$A$2:$A$14531,0)),"-")</f>
        <v>5</v>
      </c>
      <c r="E510" s="4" t="n">
        <f aca="false">IFERROR(INDEX(Positions!$D$2:$D$14531,MATCH($A510&amp;"|68",Positions!$A$2:$A$14531,0)),"-")</f>
        <v>68</v>
      </c>
      <c r="F510" s="4" t="str">
        <f aca="false">IFERROR(INDEX(Positions!$E$2:$E$14531,MATCH($A510&amp;"|5",Positions!$A$2:$A$14531,0)),"-")</f>
        <v>G</v>
      </c>
      <c r="G510" s="4" t="str">
        <f aca="false">IFERROR(INDEX(Positions!$E$2:$E$14531,MATCH($A510&amp;"|68",Positions!$A$2:$A$14531,0)),"-")</f>
        <v>C</v>
      </c>
      <c r="H510" s="3" t="str">
        <f aca="false">F510&amp;"-"&amp;G510</f>
        <v>G-C</v>
      </c>
      <c r="I510" s="4" t="n">
        <f aca="false">(F510="G")+(G510="G")</f>
        <v>1</v>
      </c>
      <c r="J510" s="4" t="n">
        <f aca="false">(F510="C")+(G510="C")</f>
        <v>1</v>
      </c>
      <c r="K510" s="3" t="n">
        <f aca="false">I510+J510</f>
        <v>2</v>
      </c>
    </row>
    <row r="511" customFormat="false" ht="15" hidden="false" customHeight="false" outlineLevel="0" collapsed="false">
      <c r="A511" s="4" t="s">
        <v>55</v>
      </c>
      <c r="B511" s="4" t="s">
        <v>768</v>
      </c>
      <c r="C511" s="4" t="s">
        <v>561</v>
      </c>
      <c r="D511" s="4" t="n">
        <f aca="false">IFERROR(INDEX(Positions!$D$2:$D$14531,MATCH($A511&amp;"|6",Positions!$A$2:$A$14531,0)),"-")</f>
        <v>6</v>
      </c>
      <c r="E511" s="4" t="n">
        <f aca="false">IFERROR(INDEX(Positions!$D$2:$D$14531,MATCH($A511&amp;"|67",Positions!$A$2:$A$14531,0)),"-")</f>
        <v>67</v>
      </c>
      <c r="F511" s="4" t="str">
        <f aca="false">IFERROR(INDEX(Positions!$E$2:$E$14531,MATCH($A511&amp;"|6",Positions!$A$2:$A$14531,0)),"-")</f>
        <v>U</v>
      </c>
      <c r="G511" s="4" t="str">
        <f aca="false">IFERROR(INDEX(Positions!$E$2:$E$14531,MATCH($A511&amp;"|67",Positions!$A$2:$A$14531,0)),"-")</f>
        <v>G</v>
      </c>
      <c r="H511" s="3" t="str">
        <f aca="false">F511&amp;"-"&amp;G511</f>
        <v>U-G</v>
      </c>
      <c r="I511" s="4" t="n">
        <f aca="false">(F511="G")+(G511="G")</f>
        <v>1</v>
      </c>
      <c r="J511" s="4" t="n">
        <f aca="false">(F511="C")+(G511="C")</f>
        <v>0</v>
      </c>
      <c r="K511" s="3" t="n">
        <f aca="false">I511+J511</f>
        <v>1</v>
      </c>
    </row>
    <row r="512" customFormat="false" ht="15" hidden="false" customHeight="false" outlineLevel="0" collapsed="false">
      <c r="A512" s="4" t="s">
        <v>55</v>
      </c>
      <c r="B512" s="4" t="s">
        <v>768</v>
      </c>
      <c r="C512" s="4" t="s">
        <v>886</v>
      </c>
      <c r="D512" s="4" t="n">
        <f aca="false">IFERROR(INDEX(Positions!$D$2:$D$14531,MATCH($A512&amp;"|7",Positions!$A$2:$A$14531,0)),"-")</f>
        <v>7</v>
      </c>
      <c r="E512" s="4" t="n">
        <f aca="false">IFERROR(INDEX(Positions!$D$2:$D$14531,MATCH($A512&amp;"|66",Positions!$A$2:$A$14531,0)),"-")</f>
        <v>66</v>
      </c>
      <c r="F512" s="4" t="str">
        <f aca="false">IFERROR(INDEX(Positions!$E$2:$E$14531,MATCH($A512&amp;"|7",Positions!$A$2:$A$14531,0)),"-")</f>
        <v>G</v>
      </c>
      <c r="G512" s="4" t="str">
        <f aca="false">IFERROR(INDEX(Positions!$E$2:$E$14531,MATCH($A512&amp;"|66",Positions!$A$2:$A$14531,0)),"-")</f>
        <v>C</v>
      </c>
      <c r="H512" s="3" t="str">
        <f aca="false">F512&amp;"-"&amp;G512</f>
        <v>G-C</v>
      </c>
      <c r="I512" s="4" t="n">
        <f aca="false">(F512="G")+(G512="G")</f>
        <v>1</v>
      </c>
      <c r="J512" s="4" t="n">
        <f aca="false">(F512="C")+(G512="C")</f>
        <v>1</v>
      </c>
      <c r="K512" s="3" t="n">
        <f aca="false">I512+J512</f>
        <v>2</v>
      </c>
    </row>
    <row r="513" customFormat="false" ht="15" hidden="false" customHeight="false" outlineLevel="0" collapsed="false">
      <c r="A513" s="4" t="s">
        <v>55</v>
      </c>
      <c r="B513" s="4" t="s">
        <v>783</v>
      </c>
      <c r="C513" s="4" t="s">
        <v>887</v>
      </c>
      <c r="D513" s="4" t="n">
        <f aca="false">IFERROR(INDEX(Positions!$D$2:$D$14531,MATCH($A513&amp;"|10",Positions!$A$2:$A$14531,0)),"-")</f>
        <v>10</v>
      </c>
      <c r="E513" s="4" t="n">
        <f aca="false">IFERROR(INDEX(Positions!$D$2:$D$14531,MATCH($A513&amp;"|25",Positions!$A$2:$A$14531,0)),"-")</f>
        <v>25</v>
      </c>
      <c r="F513" s="4" t="str">
        <f aca="false">IFERROR(INDEX(Positions!$E$2:$E$14531,MATCH($A513&amp;"|10",Positions!$A$2:$A$14531,0)),"-")</f>
        <v>G</v>
      </c>
      <c r="G513" s="4" t="str">
        <f aca="false">IFERROR(INDEX(Positions!$E$2:$E$14531,MATCH($A513&amp;"|25",Positions!$A$2:$A$14531,0)),"-")</f>
        <v>C</v>
      </c>
      <c r="H513" s="3" t="str">
        <f aca="false">F513&amp;"-"&amp;G513</f>
        <v>G-C</v>
      </c>
      <c r="I513" s="4" t="n">
        <f aca="false">(F513="G")+(G513="G")</f>
        <v>1</v>
      </c>
      <c r="J513" s="4" t="n">
        <f aca="false">(F513="C")+(G513="C")</f>
        <v>1</v>
      </c>
      <c r="K513" s="3" t="n">
        <f aca="false">I513+J513</f>
        <v>2</v>
      </c>
    </row>
    <row r="514" customFormat="false" ht="15" hidden="false" customHeight="false" outlineLevel="0" collapsed="false">
      <c r="A514" s="4" t="s">
        <v>55</v>
      </c>
      <c r="B514" s="4" t="s">
        <v>783</v>
      </c>
      <c r="C514" s="4" t="s">
        <v>888</v>
      </c>
      <c r="D514" s="4" t="n">
        <f aca="false">IFERROR(INDEX(Positions!$D$2:$D$14531,MATCH($A514&amp;"|11",Positions!$A$2:$A$14531,0)),"-")</f>
        <v>11</v>
      </c>
      <c r="E514" s="4" t="n">
        <f aca="false">IFERROR(INDEX(Positions!$D$2:$D$14531,MATCH($A514&amp;"|24",Positions!$A$2:$A$14531,0)),"-")</f>
        <v>24</v>
      </c>
      <c r="F514" s="4" t="str">
        <f aca="false">IFERROR(INDEX(Positions!$E$2:$E$14531,MATCH($A514&amp;"|11",Positions!$A$2:$A$14531,0)),"-")</f>
        <v>C</v>
      </c>
      <c r="G514" s="4" t="str">
        <f aca="false">IFERROR(INDEX(Positions!$E$2:$E$14531,MATCH($A514&amp;"|24",Positions!$A$2:$A$14531,0)),"-")</f>
        <v>G</v>
      </c>
      <c r="H514" s="3" t="str">
        <f aca="false">F514&amp;"-"&amp;G514</f>
        <v>C-G</v>
      </c>
      <c r="I514" s="4" t="n">
        <f aca="false">(F514="G")+(G514="G")</f>
        <v>1</v>
      </c>
      <c r="J514" s="4" t="n">
        <f aca="false">(F514="C")+(G514="C")</f>
        <v>1</v>
      </c>
      <c r="K514" s="3" t="n">
        <f aca="false">I514+J514</f>
        <v>2</v>
      </c>
    </row>
    <row r="515" customFormat="false" ht="15" hidden="false" customHeight="false" outlineLevel="0" collapsed="false">
      <c r="A515" s="4" t="s">
        <v>55</v>
      </c>
      <c r="B515" s="4" t="s">
        <v>783</v>
      </c>
      <c r="C515" s="4" t="s">
        <v>479</v>
      </c>
      <c r="D515" s="4" t="n">
        <f aca="false">IFERROR(INDEX(Positions!$D$2:$D$14531,MATCH($A515&amp;"|12",Positions!$A$2:$A$14531,0)),"-")</f>
        <v>12</v>
      </c>
      <c r="E515" s="4" t="n">
        <f aca="false">IFERROR(INDEX(Positions!$D$2:$D$14531,MATCH($A515&amp;"|23",Positions!$A$2:$A$14531,0)),"-")</f>
        <v>23</v>
      </c>
      <c r="F515" s="4" t="str">
        <f aca="false">IFERROR(INDEX(Positions!$E$2:$E$14531,MATCH($A515&amp;"|12",Positions!$A$2:$A$14531,0)),"-")</f>
        <v>U</v>
      </c>
      <c r="G515" s="4" t="str">
        <f aca="false">IFERROR(INDEX(Positions!$E$2:$E$14531,MATCH($A515&amp;"|23",Positions!$A$2:$A$14531,0)),"-")</f>
        <v>A</v>
      </c>
      <c r="H515" s="3" t="str">
        <f aca="false">F515&amp;"-"&amp;G515</f>
        <v>U-A</v>
      </c>
      <c r="I515" s="4" t="n">
        <f aca="false">(F515="G")+(G515="G")</f>
        <v>0</v>
      </c>
      <c r="J515" s="4" t="n">
        <f aca="false">(F515="C")+(G515="C")</f>
        <v>0</v>
      </c>
      <c r="K515" s="3" t="n">
        <f aca="false">I515+J515</f>
        <v>0</v>
      </c>
    </row>
    <row r="516" customFormat="false" ht="15" hidden="false" customHeight="false" outlineLevel="0" collapsed="false">
      <c r="A516" s="4" t="s">
        <v>55</v>
      </c>
      <c r="B516" s="4" t="s">
        <v>783</v>
      </c>
      <c r="C516" s="4" t="s">
        <v>267</v>
      </c>
      <c r="D516" s="4" t="n">
        <f aca="false">IFERROR(INDEX(Positions!$D$2:$D$14531,MATCH($A516&amp;"|13",Positions!$A$2:$A$14531,0)),"-")</f>
        <v>13</v>
      </c>
      <c r="E516" s="4" t="n">
        <f aca="false">IFERROR(INDEX(Positions!$D$2:$D$14531,MATCH($A516&amp;"|22",Positions!$A$2:$A$14531,0)),"-")</f>
        <v>22</v>
      </c>
      <c r="F516" s="4" t="str">
        <f aca="false">IFERROR(INDEX(Positions!$E$2:$E$14531,MATCH($A516&amp;"|13",Positions!$A$2:$A$14531,0)),"-")</f>
        <v>C</v>
      </c>
      <c r="G516" s="4" t="str">
        <f aca="false">IFERROR(INDEX(Positions!$E$2:$E$14531,MATCH($A516&amp;"|22",Positions!$A$2:$A$14531,0)),"-")</f>
        <v>G</v>
      </c>
      <c r="H516" s="3" t="str">
        <f aca="false">F516&amp;"-"&amp;G516</f>
        <v>C-G</v>
      </c>
      <c r="I516" s="4" t="n">
        <f aca="false">(F516="G")+(G516="G")</f>
        <v>1</v>
      </c>
      <c r="J516" s="4" t="n">
        <f aca="false">(F516="C")+(G516="C")</f>
        <v>1</v>
      </c>
      <c r="K516" s="3" t="n">
        <f aca="false">I516+J516</f>
        <v>2</v>
      </c>
    </row>
    <row r="517" customFormat="false" ht="15" hidden="false" customHeight="false" outlineLevel="0" collapsed="false">
      <c r="A517" s="4" t="s">
        <v>55</v>
      </c>
      <c r="B517" s="4" t="s">
        <v>805</v>
      </c>
      <c r="C517" s="4" t="s">
        <v>673</v>
      </c>
      <c r="D517" s="4" t="n">
        <f aca="false">IFERROR(INDEX(Positions!$D$2:$D$14531,MATCH($A517&amp;"|27",Positions!$A$2:$A$14531,0)),"-")</f>
        <v>27</v>
      </c>
      <c r="E517" s="4" t="n">
        <f aca="false">IFERROR(INDEX(Positions!$D$2:$D$14531,MATCH($A517&amp;"|43",Positions!$A$2:$A$14531,0)),"-")</f>
        <v>43</v>
      </c>
      <c r="F517" s="4" t="str">
        <f aca="false">IFERROR(INDEX(Positions!$E$2:$E$14531,MATCH($A517&amp;"|27",Positions!$A$2:$A$14531,0)),"-")</f>
        <v>U</v>
      </c>
      <c r="G517" s="4" t="str">
        <f aca="false">IFERROR(INDEX(Positions!$E$2:$E$14531,MATCH($A517&amp;"|43",Positions!$A$2:$A$14531,0)),"-")</f>
        <v>G</v>
      </c>
      <c r="H517" s="3" t="str">
        <f aca="false">F517&amp;"-"&amp;G517</f>
        <v>U-G</v>
      </c>
      <c r="I517" s="4" t="n">
        <f aca="false">(F517="G")+(G517="G")</f>
        <v>1</v>
      </c>
      <c r="J517" s="4" t="n">
        <f aca="false">(F517="C")+(G517="C")</f>
        <v>0</v>
      </c>
      <c r="K517" s="3" t="n">
        <f aca="false">I517+J517</f>
        <v>1</v>
      </c>
    </row>
    <row r="518" customFormat="false" ht="15" hidden="false" customHeight="false" outlineLevel="0" collapsed="false">
      <c r="A518" s="4" t="s">
        <v>55</v>
      </c>
      <c r="B518" s="4" t="s">
        <v>805</v>
      </c>
      <c r="C518" s="4" t="s">
        <v>889</v>
      </c>
      <c r="D518" s="4" t="n">
        <f aca="false">IFERROR(INDEX(Positions!$D$2:$D$14531,MATCH($A518&amp;"|28",Positions!$A$2:$A$14531,0)),"-")</f>
        <v>28</v>
      </c>
      <c r="E518" s="4" t="n">
        <f aca="false">IFERROR(INDEX(Positions!$D$2:$D$14531,MATCH($A518&amp;"|42",Positions!$A$2:$A$14531,0)),"-")</f>
        <v>42</v>
      </c>
      <c r="F518" s="4" t="str">
        <f aca="false">IFERROR(INDEX(Positions!$E$2:$E$14531,MATCH($A518&amp;"|28",Positions!$A$2:$A$14531,0)),"-")</f>
        <v>A</v>
      </c>
      <c r="G518" s="4" t="str">
        <f aca="false">IFERROR(INDEX(Positions!$E$2:$E$14531,MATCH($A518&amp;"|42",Positions!$A$2:$A$14531,0)),"-")</f>
        <v>U</v>
      </c>
      <c r="H518" s="3" t="str">
        <f aca="false">F518&amp;"-"&amp;G518</f>
        <v>A-U</v>
      </c>
      <c r="I518" s="4" t="n">
        <f aca="false">(F518="G")+(G518="G")</f>
        <v>0</v>
      </c>
      <c r="J518" s="4" t="n">
        <f aca="false">(F518="C")+(G518="C")</f>
        <v>0</v>
      </c>
      <c r="K518" s="3" t="n">
        <f aca="false">I518+J518</f>
        <v>0</v>
      </c>
    </row>
    <row r="519" customFormat="false" ht="15" hidden="false" customHeight="false" outlineLevel="0" collapsed="false">
      <c r="A519" s="4" t="s">
        <v>55</v>
      </c>
      <c r="B519" s="4" t="s">
        <v>805</v>
      </c>
      <c r="C519" s="4" t="s">
        <v>890</v>
      </c>
      <c r="D519" s="4" t="n">
        <f aca="false">IFERROR(INDEX(Positions!$D$2:$D$14531,MATCH($A519&amp;"|29",Positions!$A$2:$A$14531,0)),"-")</f>
        <v>29</v>
      </c>
      <c r="E519" s="4" t="n">
        <f aca="false">IFERROR(INDEX(Positions!$D$2:$D$14531,MATCH($A519&amp;"|41",Positions!$A$2:$A$14531,0)),"-")</f>
        <v>41</v>
      </c>
      <c r="F519" s="4" t="str">
        <f aca="false">IFERROR(INDEX(Positions!$E$2:$E$14531,MATCH($A519&amp;"|29",Positions!$A$2:$A$14531,0)),"-")</f>
        <v>C</v>
      </c>
      <c r="G519" s="4" t="str">
        <f aca="false">IFERROR(INDEX(Positions!$E$2:$E$14531,MATCH($A519&amp;"|41",Positions!$A$2:$A$14531,0)),"-")</f>
        <v>G</v>
      </c>
      <c r="H519" s="3" t="str">
        <f aca="false">F519&amp;"-"&amp;G519</f>
        <v>C-G</v>
      </c>
      <c r="I519" s="4" t="n">
        <f aca="false">(F519="G")+(G519="G")</f>
        <v>1</v>
      </c>
      <c r="J519" s="4" t="n">
        <f aca="false">(F519="C")+(G519="C")</f>
        <v>1</v>
      </c>
      <c r="K519" s="3" t="n">
        <f aca="false">I519+J519</f>
        <v>2</v>
      </c>
    </row>
    <row r="520" customFormat="false" ht="15" hidden="false" customHeight="false" outlineLevel="0" collapsed="false">
      <c r="A520" s="4" t="s">
        <v>55</v>
      </c>
      <c r="B520" s="4" t="s">
        <v>805</v>
      </c>
      <c r="C520" s="4" t="s">
        <v>694</v>
      </c>
      <c r="D520" s="4" t="n">
        <f aca="false">IFERROR(INDEX(Positions!$D$2:$D$14531,MATCH($A520&amp;"|30",Positions!$A$2:$A$14531,0)),"-")</f>
        <v>30</v>
      </c>
      <c r="E520" s="4" t="n">
        <f aca="false">IFERROR(INDEX(Positions!$D$2:$D$14531,MATCH($A520&amp;"|40",Positions!$A$2:$A$14531,0)),"-")</f>
        <v>40</v>
      </c>
      <c r="F520" s="4" t="str">
        <f aca="false">IFERROR(INDEX(Positions!$E$2:$E$14531,MATCH($A520&amp;"|30",Positions!$A$2:$A$14531,0)),"-")</f>
        <v>G</v>
      </c>
      <c r="G520" s="4" t="str">
        <f aca="false">IFERROR(INDEX(Positions!$E$2:$E$14531,MATCH($A520&amp;"|40",Positions!$A$2:$A$14531,0)),"-")</f>
        <v>C</v>
      </c>
      <c r="H520" s="3" t="str">
        <f aca="false">F520&amp;"-"&amp;G520</f>
        <v>G-C</v>
      </c>
      <c r="I520" s="4" t="n">
        <f aca="false">(F520="G")+(G520="G")</f>
        <v>1</v>
      </c>
      <c r="J520" s="4" t="n">
        <f aca="false">(F520="C")+(G520="C")</f>
        <v>1</v>
      </c>
      <c r="K520" s="3" t="n">
        <f aca="false">I520+J520</f>
        <v>2</v>
      </c>
    </row>
    <row r="521" customFormat="false" ht="15" hidden="false" customHeight="false" outlineLevel="0" collapsed="false">
      <c r="A521" s="4" t="s">
        <v>55</v>
      </c>
      <c r="B521" s="4" t="s">
        <v>805</v>
      </c>
      <c r="C521" s="4" t="s">
        <v>640</v>
      </c>
      <c r="D521" s="4" t="n">
        <f aca="false">IFERROR(INDEX(Positions!$D$2:$D$14531,MATCH($A521&amp;"|31",Positions!$A$2:$A$14531,0)),"-")</f>
        <v>31</v>
      </c>
      <c r="E521" s="4" t="n">
        <f aca="false">IFERROR(INDEX(Positions!$D$2:$D$14531,MATCH($A521&amp;"|39",Positions!$A$2:$A$14531,0)),"-")</f>
        <v>39</v>
      </c>
      <c r="F521" s="4" t="str">
        <f aca="false">IFERROR(INDEX(Positions!$E$2:$E$14531,MATCH($A521&amp;"|31",Positions!$A$2:$A$14531,0)),"-")</f>
        <v>G</v>
      </c>
      <c r="G521" s="4" t="str">
        <f aca="false">IFERROR(INDEX(Positions!$E$2:$E$14531,MATCH($A521&amp;"|39",Positions!$A$2:$A$14531,0)),"-")</f>
        <v>C</v>
      </c>
      <c r="H521" s="3" t="str">
        <f aca="false">F521&amp;"-"&amp;G521</f>
        <v>G-C</v>
      </c>
      <c r="I521" s="4" t="n">
        <f aca="false">(F521="G")+(G521="G")</f>
        <v>1</v>
      </c>
      <c r="J521" s="4" t="n">
        <f aca="false">(F521="C")+(G521="C")</f>
        <v>1</v>
      </c>
      <c r="K521" s="3" t="n">
        <f aca="false">I521+J521</f>
        <v>2</v>
      </c>
    </row>
    <row r="522" customFormat="false" ht="15" hidden="false" customHeight="false" outlineLevel="0" collapsed="false">
      <c r="A522" s="4" t="s">
        <v>55</v>
      </c>
      <c r="B522" s="4" t="s">
        <v>830</v>
      </c>
      <c r="C522" s="4" t="s">
        <v>367</v>
      </c>
      <c r="D522" s="4" t="n">
        <f aca="false">IFERROR(INDEX(Positions!$D$2:$D$14531,MATCH($A522&amp;"|49",Positions!$A$2:$A$14531,0)),"-")</f>
        <v>49</v>
      </c>
      <c r="E522" s="4" t="n">
        <f aca="false">IFERROR(INDEX(Positions!$D$2:$D$14531,MATCH($A522&amp;"|65",Positions!$A$2:$A$14531,0)),"-")</f>
        <v>65</v>
      </c>
      <c r="F522" s="4" t="str">
        <f aca="false">IFERROR(INDEX(Positions!$E$2:$E$14531,MATCH($A522&amp;"|49",Positions!$A$2:$A$14531,0)),"-")</f>
        <v>G</v>
      </c>
      <c r="G522" s="4" t="str">
        <f aca="false">IFERROR(INDEX(Positions!$E$2:$E$14531,MATCH($A522&amp;"|65",Positions!$A$2:$A$14531,0)),"-")</f>
        <v>C</v>
      </c>
      <c r="H522" s="3" t="str">
        <f aca="false">F522&amp;"-"&amp;G522</f>
        <v>G-C</v>
      </c>
      <c r="I522" s="4" t="n">
        <f aca="false">(F522="G")+(G522="G")</f>
        <v>1</v>
      </c>
      <c r="J522" s="4" t="n">
        <f aca="false">(F522="C")+(G522="C")</f>
        <v>1</v>
      </c>
      <c r="K522" s="3" t="n">
        <f aca="false">I522+J522</f>
        <v>2</v>
      </c>
    </row>
    <row r="523" customFormat="false" ht="15" hidden="false" customHeight="false" outlineLevel="0" collapsed="false">
      <c r="A523" s="4" t="s">
        <v>55</v>
      </c>
      <c r="B523" s="4" t="s">
        <v>830</v>
      </c>
      <c r="C523" s="4" t="s">
        <v>891</v>
      </c>
      <c r="D523" s="4" t="n">
        <f aca="false">IFERROR(INDEX(Positions!$D$2:$D$14531,MATCH($A523&amp;"|50",Positions!$A$2:$A$14531,0)),"-")</f>
        <v>50</v>
      </c>
      <c r="E523" s="4" t="n">
        <f aca="false">IFERROR(INDEX(Positions!$D$2:$D$14531,MATCH($A523&amp;"|64",Positions!$A$2:$A$14531,0)),"-")</f>
        <v>64</v>
      </c>
      <c r="F523" s="4" t="str">
        <f aca="false">IFERROR(INDEX(Positions!$E$2:$E$14531,MATCH($A523&amp;"|50",Positions!$A$2:$A$14531,0)),"-")</f>
        <v>G</v>
      </c>
      <c r="G523" s="4" t="str">
        <f aca="false">IFERROR(INDEX(Positions!$E$2:$E$14531,MATCH($A523&amp;"|64",Positions!$A$2:$A$14531,0)),"-")</f>
        <v>U</v>
      </c>
      <c r="H523" s="3" t="str">
        <f aca="false">F523&amp;"-"&amp;G523</f>
        <v>G-U</v>
      </c>
      <c r="I523" s="4" t="n">
        <f aca="false">(F523="G")+(G523="G")</f>
        <v>1</v>
      </c>
      <c r="J523" s="4" t="n">
        <f aca="false">(F523="C")+(G523="C")</f>
        <v>0</v>
      </c>
      <c r="K523" s="3" t="n">
        <f aca="false">I523+J523</f>
        <v>1</v>
      </c>
    </row>
    <row r="524" customFormat="false" ht="15" hidden="false" customHeight="false" outlineLevel="0" collapsed="false">
      <c r="A524" s="4" t="s">
        <v>55</v>
      </c>
      <c r="B524" s="4" t="s">
        <v>830</v>
      </c>
      <c r="C524" s="4" t="s">
        <v>689</v>
      </c>
      <c r="D524" s="4" t="n">
        <f aca="false">IFERROR(INDEX(Positions!$D$2:$D$14531,MATCH($A524&amp;"|51",Positions!$A$2:$A$14531,0)),"-")</f>
        <v>51</v>
      </c>
      <c r="E524" s="4" t="n">
        <f aca="false">IFERROR(INDEX(Positions!$D$2:$D$14531,MATCH($A524&amp;"|63",Positions!$A$2:$A$14531,0)),"-")</f>
        <v>63</v>
      </c>
      <c r="F524" s="4" t="str">
        <f aca="false">IFERROR(INDEX(Positions!$E$2:$E$14531,MATCH($A524&amp;"|51",Positions!$A$2:$A$14531,0)),"-")</f>
        <v>G</v>
      </c>
      <c r="G524" s="4" t="str">
        <f aca="false">IFERROR(INDEX(Positions!$E$2:$E$14531,MATCH($A524&amp;"|63",Positions!$A$2:$A$14531,0)),"-")</f>
        <v>C</v>
      </c>
      <c r="H524" s="3" t="str">
        <f aca="false">F524&amp;"-"&amp;G524</f>
        <v>G-C</v>
      </c>
      <c r="I524" s="4" t="n">
        <f aca="false">(F524="G")+(G524="G")</f>
        <v>1</v>
      </c>
      <c r="J524" s="4" t="n">
        <f aca="false">(F524="C")+(G524="C")</f>
        <v>1</v>
      </c>
      <c r="K524" s="3" t="n">
        <f aca="false">I524+J524</f>
        <v>2</v>
      </c>
    </row>
    <row r="525" customFormat="false" ht="15" hidden="false" customHeight="false" outlineLevel="0" collapsed="false">
      <c r="A525" s="4" t="s">
        <v>55</v>
      </c>
      <c r="B525" s="4" t="s">
        <v>830</v>
      </c>
      <c r="C525" s="4" t="s">
        <v>703</v>
      </c>
      <c r="D525" s="4" t="n">
        <f aca="false">IFERROR(INDEX(Positions!$D$2:$D$14531,MATCH($A525&amp;"|52",Positions!$A$2:$A$14531,0)),"-")</f>
        <v>52</v>
      </c>
      <c r="E525" s="4" t="n">
        <f aca="false">IFERROR(INDEX(Positions!$D$2:$D$14531,MATCH($A525&amp;"|62",Positions!$A$2:$A$14531,0)),"-")</f>
        <v>62</v>
      </c>
      <c r="F525" s="4" t="str">
        <f aca="false">IFERROR(INDEX(Positions!$E$2:$E$14531,MATCH($A525&amp;"|52",Positions!$A$2:$A$14531,0)),"-")</f>
        <v>G</v>
      </c>
      <c r="G525" s="4" t="str">
        <f aca="false">IFERROR(INDEX(Positions!$E$2:$E$14531,MATCH($A525&amp;"|62",Positions!$A$2:$A$14531,0)),"-")</f>
        <v>C</v>
      </c>
      <c r="H525" s="3" t="str">
        <f aca="false">F525&amp;"-"&amp;G525</f>
        <v>G-C</v>
      </c>
      <c r="I525" s="4" t="n">
        <f aca="false">(F525="G")+(G525="G")</f>
        <v>1</v>
      </c>
      <c r="J525" s="4" t="n">
        <f aca="false">(F525="C")+(G525="C")</f>
        <v>1</v>
      </c>
      <c r="K525" s="3" t="n">
        <f aca="false">I525+J525</f>
        <v>2</v>
      </c>
    </row>
    <row r="526" customFormat="false" ht="15" hidden="false" customHeight="false" outlineLevel="0" collapsed="false">
      <c r="A526" s="4" t="s">
        <v>55</v>
      </c>
      <c r="B526" s="4" t="s">
        <v>830</v>
      </c>
      <c r="C526" s="4" t="s">
        <v>892</v>
      </c>
      <c r="D526" s="4" t="n">
        <f aca="false">IFERROR(INDEX(Positions!$D$2:$D$14531,MATCH($A526&amp;"|53",Positions!$A$2:$A$14531,0)),"-")</f>
        <v>53</v>
      </c>
      <c r="E526" s="4" t="n">
        <f aca="false">IFERROR(INDEX(Positions!$D$2:$D$14531,MATCH($A526&amp;"|61",Positions!$A$2:$A$14531,0)),"-")</f>
        <v>61</v>
      </c>
      <c r="F526" s="4" t="str">
        <f aca="false">IFERROR(INDEX(Positions!$E$2:$E$14531,MATCH($A526&amp;"|53",Positions!$A$2:$A$14531,0)),"-")</f>
        <v>G</v>
      </c>
      <c r="G526" s="4" t="str">
        <f aca="false">IFERROR(INDEX(Positions!$E$2:$E$14531,MATCH($A526&amp;"|61",Positions!$A$2:$A$14531,0)),"-")</f>
        <v>C</v>
      </c>
      <c r="H526" s="3" t="str">
        <f aca="false">F526&amp;"-"&amp;G526</f>
        <v>G-C</v>
      </c>
      <c r="I526" s="4" t="n">
        <f aca="false">(F526="G")+(G526="G")</f>
        <v>1</v>
      </c>
      <c r="J526" s="4" t="n">
        <f aca="false">(F526="C")+(G526="C")</f>
        <v>1</v>
      </c>
      <c r="K526" s="3" t="n">
        <f aca="false">I526+J526</f>
        <v>2</v>
      </c>
    </row>
    <row r="527" customFormat="false" ht="15" hidden="false" customHeight="false" outlineLevel="0" collapsed="false">
      <c r="A527" s="24" t="s">
        <v>55</v>
      </c>
      <c r="B527" s="24" t="s">
        <v>893</v>
      </c>
      <c r="C527" s="24" t="s">
        <v>894</v>
      </c>
      <c r="D527" s="24" t="n">
        <f aca="false">IFERROR(INDEX(Positions!$D$2:$D$14531,MATCH($A527&amp;"|8",Positions!$A$2:$A$14531,0)),"-")</f>
        <v>8</v>
      </c>
      <c r="E527" s="24" t="n">
        <f aca="false">IFERROR(INDEX(Positions!$D$2:$D$14531,MATCH($A527&amp;"|14",Positions!$A$2:$A$14531,0)),"-")</f>
        <v>14</v>
      </c>
      <c r="F527" s="24" t="str">
        <f aca="false">IFERROR(INDEX(Positions!$E$2:$E$14531,MATCH($A527&amp;"|8",Positions!$A$2:$A$14531,0)),"-")</f>
        <v>U</v>
      </c>
      <c r="G527" s="24" t="str">
        <f aca="false">IFERROR(INDEX(Positions!$E$2:$E$14531,MATCH($A527&amp;"|14",Positions!$A$2:$A$14531,0)),"-")</f>
        <v>A</v>
      </c>
      <c r="H527" s="25" t="str">
        <f aca="false">F527&amp;"-"&amp;G527</f>
        <v>U-A</v>
      </c>
      <c r="I527" s="24" t="n">
        <f aca="false">(F527="G")+(G527="G")</f>
        <v>0</v>
      </c>
      <c r="J527" s="24" t="n">
        <f aca="false">(F527="C")+(G527="C")</f>
        <v>0</v>
      </c>
      <c r="K527" s="25" t="n">
        <f aca="false">I527+J527</f>
        <v>0</v>
      </c>
    </row>
    <row r="528" customFormat="false" ht="15" hidden="false" customHeight="false" outlineLevel="0" collapsed="false">
      <c r="A528" s="24" t="s">
        <v>55</v>
      </c>
      <c r="B528" s="24" t="s">
        <v>893</v>
      </c>
      <c r="C528" s="24" t="s">
        <v>895</v>
      </c>
      <c r="D528" s="24" t="n">
        <f aca="false">IFERROR(INDEX(Positions!$D$2:$D$14531,MATCH($A528&amp;"|15",Positions!$A$2:$A$14531,0)),"-")</f>
        <v>15</v>
      </c>
      <c r="E528" s="24" t="n">
        <f aca="false">IFERROR(INDEX(Positions!$D$2:$D$14531,MATCH($A528&amp;"|48",Positions!$A$2:$A$14531,0)),"-")</f>
        <v>48</v>
      </c>
      <c r="F528" s="24" t="str">
        <f aca="false">IFERROR(INDEX(Positions!$E$2:$E$14531,MATCH($A528&amp;"|15",Positions!$A$2:$A$14531,0)),"-")</f>
        <v>G</v>
      </c>
      <c r="G528" s="24" t="str">
        <f aca="false">IFERROR(INDEX(Positions!$E$2:$E$14531,MATCH($A528&amp;"|48",Positions!$A$2:$A$14531,0)),"-")</f>
        <v>C</v>
      </c>
      <c r="H528" s="25" t="str">
        <f aca="false">F528&amp;"-"&amp;G528</f>
        <v>G-C</v>
      </c>
      <c r="I528" s="24" t="n">
        <f aca="false">(F528="G")+(G528="G")</f>
        <v>1</v>
      </c>
      <c r="J528" s="24" t="n">
        <f aca="false">(F528="C")+(G528="C")</f>
        <v>1</v>
      </c>
      <c r="K528" s="25" t="n">
        <f aca="false">I528+J528</f>
        <v>2</v>
      </c>
    </row>
    <row r="529" customFormat="false" ht="15" hidden="false" customHeight="false" outlineLevel="0" collapsed="false">
      <c r="A529" s="24" t="s">
        <v>55</v>
      </c>
      <c r="B529" s="24" t="s">
        <v>893</v>
      </c>
      <c r="C529" s="24" t="s">
        <v>896</v>
      </c>
      <c r="D529" s="24" t="n">
        <f aca="false">IFERROR(INDEX(Positions!$D$2:$D$14531,MATCH($A529&amp;"|18",Positions!$A$2:$A$14531,0)),"-")</f>
        <v>17</v>
      </c>
      <c r="E529" s="24" t="n">
        <f aca="false">IFERROR(INDEX(Positions!$D$2:$D$14531,MATCH($A529&amp;"|55",Positions!$A$2:$A$14531,0)),"-")</f>
        <v>55</v>
      </c>
      <c r="F529" s="24" t="str">
        <f aca="false">IFERROR(INDEX(Positions!$E$2:$E$14531,MATCH($A529&amp;"|18",Positions!$A$2:$A$14531,0)),"-")</f>
        <v>G</v>
      </c>
      <c r="G529" s="24" t="str">
        <f aca="false">IFERROR(INDEX(Positions!$E$2:$E$14531,MATCH($A529&amp;"|55",Positions!$A$2:$A$14531,0)),"-")</f>
        <v>U</v>
      </c>
      <c r="H529" s="25" t="str">
        <f aca="false">F529&amp;"-"&amp;G529</f>
        <v>G-U</v>
      </c>
      <c r="I529" s="24" t="n">
        <f aca="false">(F529="G")+(G529="G")</f>
        <v>1</v>
      </c>
      <c r="J529" s="24" t="n">
        <f aca="false">(F529="C")+(G529="C")</f>
        <v>0</v>
      </c>
      <c r="K529" s="25" t="n">
        <f aca="false">I529+J529</f>
        <v>1</v>
      </c>
    </row>
    <row r="530" customFormat="false" ht="15" hidden="false" customHeight="false" outlineLevel="0" collapsed="false">
      <c r="A530" s="24" t="s">
        <v>55</v>
      </c>
      <c r="B530" s="24" t="s">
        <v>893</v>
      </c>
      <c r="C530" s="24" t="s">
        <v>897</v>
      </c>
      <c r="D530" s="24" t="n">
        <f aca="false">IFERROR(INDEX(Positions!$D$2:$D$14531,MATCH($A530&amp;"|19",Positions!$A$2:$A$14531,0)),"-")</f>
        <v>18</v>
      </c>
      <c r="E530" s="24" t="n">
        <f aca="false">IFERROR(INDEX(Positions!$D$2:$D$14531,MATCH($A530&amp;"|56",Positions!$A$2:$A$14531,0)),"-")</f>
        <v>56</v>
      </c>
      <c r="F530" s="24" t="str">
        <f aca="false">IFERROR(INDEX(Positions!$E$2:$E$14531,MATCH($A530&amp;"|19",Positions!$A$2:$A$14531,0)),"-")</f>
        <v>G</v>
      </c>
      <c r="G530" s="24" t="str">
        <f aca="false">IFERROR(INDEX(Positions!$E$2:$E$14531,MATCH($A530&amp;"|56",Positions!$A$2:$A$14531,0)),"-")</f>
        <v>C</v>
      </c>
      <c r="H530" s="25" t="str">
        <f aca="false">F530&amp;"-"&amp;G530</f>
        <v>G-C</v>
      </c>
      <c r="I530" s="24" t="n">
        <f aca="false">(F530="G")+(G530="G")</f>
        <v>1</v>
      </c>
      <c r="J530" s="24" t="n">
        <f aca="false">(F530="C")+(G530="C")</f>
        <v>1</v>
      </c>
      <c r="K530" s="25" t="n">
        <f aca="false">I530+J530</f>
        <v>2</v>
      </c>
    </row>
    <row r="531" customFormat="false" ht="15" hidden="false" customHeight="false" outlineLevel="0" collapsed="false">
      <c r="A531" s="24" t="s">
        <v>55</v>
      </c>
      <c r="B531" s="24" t="s">
        <v>893</v>
      </c>
      <c r="C531" s="24" t="s">
        <v>898</v>
      </c>
      <c r="D531" s="24" t="n">
        <f aca="false">IFERROR(INDEX(Positions!$D$2:$D$14531,MATCH($A531&amp;"|26",Positions!$A$2:$A$14531,0)),"-")</f>
        <v>26</v>
      </c>
      <c r="E531" s="24" t="n">
        <f aca="false">IFERROR(INDEX(Positions!$D$2:$D$14531,MATCH($A531&amp;"|44",Positions!$A$2:$A$14531,0)),"-")</f>
        <v>44</v>
      </c>
      <c r="F531" s="24" t="str">
        <f aca="false">IFERROR(INDEX(Positions!$E$2:$E$14531,MATCH($A531&amp;"|26",Positions!$A$2:$A$14531,0)),"-")</f>
        <v>G</v>
      </c>
      <c r="G531" s="24" t="str">
        <f aca="false">IFERROR(INDEX(Positions!$E$2:$E$14531,MATCH($A531&amp;"|44",Positions!$A$2:$A$14531,0)),"-")</f>
        <v>A</v>
      </c>
      <c r="H531" s="25" t="str">
        <f aca="false">F531&amp;"-"&amp;G531</f>
        <v>G-A</v>
      </c>
      <c r="I531" s="24" t="n">
        <f aca="false">(F531="G")+(G531="G")</f>
        <v>1</v>
      </c>
      <c r="J531" s="24" t="n">
        <f aca="false">(F531="C")+(G531="C")</f>
        <v>0</v>
      </c>
      <c r="K531" s="25" t="n">
        <f aca="false">I531+J531</f>
        <v>1</v>
      </c>
    </row>
    <row r="532" customFormat="false" ht="15" hidden="false" customHeight="false" outlineLevel="0" collapsed="false">
      <c r="A532" s="24" t="s">
        <v>55</v>
      </c>
      <c r="B532" s="24" t="s">
        <v>893</v>
      </c>
      <c r="C532" s="24" t="s">
        <v>899</v>
      </c>
      <c r="D532" s="24" t="n">
        <f aca="false">IFERROR(INDEX(Positions!$D$2:$D$14531,MATCH($A532&amp;"|32",Positions!$A$2:$A$14531,0)),"-")</f>
        <v>32</v>
      </c>
      <c r="E532" s="24" t="n">
        <f aca="false">IFERROR(INDEX(Positions!$D$2:$D$14531,MATCH($A532&amp;"|38",Positions!$A$2:$A$14531,0)),"-")</f>
        <v>38</v>
      </c>
      <c r="F532" s="24" t="str">
        <f aca="false">IFERROR(INDEX(Positions!$E$2:$E$14531,MATCH($A532&amp;"|32",Positions!$A$2:$A$14531,0)),"-")</f>
        <v>U</v>
      </c>
      <c r="G532" s="24" t="str">
        <f aca="false">IFERROR(INDEX(Positions!$E$2:$E$14531,MATCH($A532&amp;"|38",Positions!$A$2:$A$14531,0)),"-")</f>
        <v>C</v>
      </c>
      <c r="H532" s="25" t="str">
        <f aca="false">F532&amp;"-"&amp;G532</f>
        <v>U-C</v>
      </c>
      <c r="I532" s="24" t="n">
        <f aca="false">(F532="G")+(G532="G")</f>
        <v>0</v>
      </c>
      <c r="J532" s="24" t="n">
        <f aca="false">(F532="C")+(G532="C")</f>
        <v>1</v>
      </c>
      <c r="K532" s="25" t="n">
        <f aca="false">I532+J532</f>
        <v>1</v>
      </c>
    </row>
    <row r="533" customFormat="false" ht="15" hidden="false" customHeight="false" outlineLevel="0" collapsed="false">
      <c r="A533" s="24" t="s">
        <v>55</v>
      </c>
      <c r="B533" s="24" t="s">
        <v>893</v>
      </c>
      <c r="C533" s="24" t="s">
        <v>900</v>
      </c>
      <c r="D533" s="24" t="n">
        <f aca="false">IFERROR(INDEX(Positions!$D$2:$D$14531,MATCH($A533&amp;"|54",Positions!$A$2:$A$14531,0)),"-")</f>
        <v>54</v>
      </c>
      <c r="E533" s="24" t="n">
        <f aca="false">IFERROR(INDEX(Positions!$D$2:$D$14531,MATCH($A533&amp;"|58",Positions!$A$2:$A$14531,0)),"-")</f>
        <v>58</v>
      </c>
      <c r="F533" s="24" t="str">
        <f aca="false">IFERROR(INDEX(Positions!$E$2:$E$14531,MATCH($A533&amp;"|54",Positions!$A$2:$A$14531,0)),"-")</f>
        <v>U</v>
      </c>
      <c r="G533" s="24" t="str">
        <f aca="false">IFERROR(INDEX(Positions!$E$2:$E$14531,MATCH($A533&amp;"|58",Positions!$A$2:$A$14531,0)),"-")</f>
        <v>A</v>
      </c>
      <c r="H533" s="25" t="str">
        <f aca="false">F533&amp;"-"&amp;G533</f>
        <v>U-A</v>
      </c>
      <c r="I533" s="24" t="n">
        <f aca="false">(F533="G")+(G533="G")</f>
        <v>0</v>
      </c>
      <c r="J533" s="24" t="n">
        <f aca="false">(F533="C")+(G533="C")</f>
        <v>0</v>
      </c>
      <c r="K533" s="25" t="n">
        <f aca="false">I533+J533</f>
        <v>0</v>
      </c>
    </row>
    <row r="534" customFormat="false" ht="15" hidden="false" customHeight="false" outlineLevel="0" collapsed="false">
      <c r="A534" s="4" t="s">
        <v>56</v>
      </c>
      <c r="B534" s="4" t="s">
        <v>768</v>
      </c>
      <c r="C534" s="4" t="s">
        <v>882</v>
      </c>
      <c r="D534" s="4" t="n">
        <f aca="false">IFERROR(INDEX(Positions!$D$2:$D$14531,MATCH($A534&amp;"|1",Positions!$A$2:$A$14531,0)),"-")</f>
        <v>1</v>
      </c>
      <c r="E534" s="4" t="n">
        <f aca="false">IFERROR(INDEX(Positions!$D$2:$D$14531,MATCH($A534&amp;"|72",Positions!$A$2:$A$14531,0)),"-")</f>
        <v>72</v>
      </c>
      <c r="F534" s="4" t="str">
        <f aca="false">IFERROR(INDEX(Positions!$E$2:$E$14531,MATCH($A534&amp;"|1",Positions!$A$2:$A$14531,0)),"-")</f>
        <v>G</v>
      </c>
      <c r="G534" s="4" t="str">
        <f aca="false">IFERROR(INDEX(Positions!$E$2:$E$14531,MATCH($A534&amp;"|72",Positions!$A$2:$A$14531,0)),"-")</f>
        <v>C</v>
      </c>
      <c r="H534" s="3" t="str">
        <f aca="false">F534&amp;"-"&amp;G534</f>
        <v>G-C</v>
      </c>
      <c r="I534" s="4" t="n">
        <f aca="false">(F534="G")+(G534="G")</f>
        <v>1</v>
      </c>
      <c r="J534" s="4" t="n">
        <f aca="false">(F534="C")+(G534="C")</f>
        <v>1</v>
      </c>
      <c r="K534" s="3" t="n">
        <f aca="false">I534+J534</f>
        <v>2</v>
      </c>
    </row>
    <row r="535" customFormat="false" ht="15" hidden="false" customHeight="false" outlineLevel="0" collapsed="false">
      <c r="A535" s="4" t="s">
        <v>56</v>
      </c>
      <c r="B535" s="4" t="s">
        <v>768</v>
      </c>
      <c r="C535" s="4" t="s">
        <v>883</v>
      </c>
      <c r="D535" s="4" t="n">
        <f aca="false">IFERROR(INDEX(Positions!$D$2:$D$14531,MATCH($A535&amp;"|2",Positions!$A$2:$A$14531,0)),"-")</f>
        <v>2</v>
      </c>
      <c r="E535" s="4" t="n">
        <f aca="false">IFERROR(INDEX(Positions!$D$2:$D$14531,MATCH($A535&amp;"|71",Positions!$A$2:$A$14531,0)),"-")</f>
        <v>71</v>
      </c>
      <c r="F535" s="4" t="str">
        <f aca="false">IFERROR(INDEX(Positions!$E$2:$E$14531,MATCH($A535&amp;"|2",Positions!$A$2:$A$14531,0)),"-")</f>
        <v>G</v>
      </c>
      <c r="G535" s="4" t="str">
        <f aca="false">IFERROR(INDEX(Positions!$E$2:$E$14531,MATCH($A535&amp;"|71",Positions!$A$2:$A$14531,0)),"-")</f>
        <v>C</v>
      </c>
      <c r="H535" s="3" t="str">
        <f aca="false">F535&amp;"-"&amp;G535</f>
        <v>G-C</v>
      </c>
      <c r="I535" s="4" t="n">
        <f aca="false">(F535="G")+(G535="G")</f>
        <v>1</v>
      </c>
      <c r="J535" s="4" t="n">
        <f aca="false">(F535="C")+(G535="C")</f>
        <v>1</v>
      </c>
      <c r="K535" s="3" t="n">
        <f aca="false">I535+J535</f>
        <v>2</v>
      </c>
    </row>
    <row r="536" customFormat="false" ht="15" hidden="false" customHeight="false" outlineLevel="0" collapsed="false">
      <c r="A536" s="4" t="s">
        <v>56</v>
      </c>
      <c r="B536" s="4" t="s">
        <v>768</v>
      </c>
      <c r="C536" s="4" t="s">
        <v>884</v>
      </c>
      <c r="D536" s="4" t="n">
        <f aca="false">IFERROR(INDEX(Positions!$D$2:$D$14531,MATCH($A536&amp;"|3",Positions!$A$2:$A$14531,0)),"-")</f>
        <v>3</v>
      </c>
      <c r="E536" s="4" t="n">
        <f aca="false">IFERROR(INDEX(Positions!$D$2:$D$14531,MATCH($A536&amp;"|70",Positions!$A$2:$A$14531,0)),"-")</f>
        <v>70</v>
      </c>
      <c r="F536" s="4" t="str">
        <f aca="false">IFERROR(INDEX(Positions!$E$2:$E$14531,MATCH($A536&amp;"|3",Positions!$A$2:$A$14531,0)),"-")</f>
        <v>C</v>
      </c>
      <c r="G536" s="4" t="str">
        <f aca="false">IFERROR(INDEX(Positions!$E$2:$E$14531,MATCH($A536&amp;"|70",Positions!$A$2:$A$14531,0)),"-")</f>
        <v>G</v>
      </c>
      <c r="H536" s="3" t="str">
        <f aca="false">F536&amp;"-"&amp;G536</f>
        <v>C-G</v>
      </c>
      <c r="I536" s="4" t="n">
        <f aca="false">(F536="G")+(G536="G")</f>
        <v>1</v>
      </c>
      <c r="J536" s="4" t="n">
        <f aca="false">(F536="C")+(G536="C")</f>
        <v>1</v>
      </c>
      <c r="K536" s="3" t="n">
        <f aca="false">I536+J536</f>
        <v>2</v>
      </c>
    </row>
    <row r="537" customFormat="false" ht="15" hidden="false" customHeight="false" outlineLevel="0" collapsed="false">
      <c r="A537" s="4" t="s">
        <v>56</v>
      </c>
      <c r="B537" s="4" t="s">
        <v>768</v>
      </c>
      <c r="C537" s="4" t="s">
        <v>885</v>
      </c>
      <c r="D537" s="4" t="n">
        <f aca="false">IFERROR(INDEX(Positions!$D$2:$D$14531,MATCH($A537&amp;"|4",Positions!$A$2:$A$14531,0)),"-")</f>
        <v>4</v>
      </c>
      <c r="E537" s="4" t="n">
        <f aca="false">IFERROR(INDEX(Positions!$D$2:$D$14531,MATCH($A537&amp;"|69",Positions!$A$2:$A$14531,0)),"-")</f>
        <v>69</v>
      </c>
      <c r="F537" s="4" t="str">
        <f aca="false">IFERROR(INDEX(Positions!$E$2:$E$14531,MATCH($A537&amp;"|4",Positions!$A$2:$A$14531,0)),"-")</f>
        <v>U</v>
      </c>
      <c r="G537" s="4" t="str">
        <f aca="false">IFERROR(INDEX(Positions!$E$2:$E$14531,MATCH($A537&amp;"|69",Positions!$A$2:$A$14531,0)),"-")</f>
        <v>A</v>
      </c>
      <c r="H537" s="3" t="str">
        <f aca="false">F537&amp;"-"&amp;G537</f>
        <v>U-A</v>
      </c>
      <c r="I537" s="4" t="n">
        <f aca="false">(F537="G")+(G537="G")</f>
        <v>0</v>
      </c>
      <c r="J537" s="4" t="n">
        <f aca="false">(F537="C")+(G537="C")</f>
        <v>0</v>
      </c>
      <c r="K537" s="3" t="n">
        <f aca="false">I537+J537</f>
        <v>0</v>
      </c>
    </row>
    <row r="538" customFormat="false" ht="15" hidden="false" customHeight="false" outlineLevel="0" collapsed="false">
      <c r="A538" s="4" t="s">
        <v>56</v>
      </c>
      <c r="B538" s="4" t="s">
        <v>768</v>
      </c>
      <c r="C538" s="4" t="s">
        <v>542</v>
      </c>
      <c r="D538" s="4" t="n">
        <f aca="false">IFERROR(INDEX(Positions!$D$2:$D$14531,MATCH($A538&amp;"|5",Positions!$A$2:$A$14531,0)),"-")</f>
        <v>5</v>
      </c>
      <c r="E538" s="4" t="n">
        <f aca="false">IFERROR(INDEX(Positions!$D$2:$D$14531,MATCH($A538&amp;"|68",Positions!$A$2:$A$14531,0)),"-")</f>
        <v>68</v>
      </c>
      <c r="F538" s="4" t="str">
        <f aca="false">IFERROR(INDEX(Positions!$E$2:$E$14531,MATCH($A538&amp;"|5",Positions!$A$2:$A$14531,0)),"-")</f>
        <v>C</v>
      </c>
      <c r="G538" s="4" t="str">
        <f aca="false">IFERROR(INDEX(Positions!$E$2:$E$14531,MATCH($A538&amp;"|68",Positions!$A$2:$A$14531,0)),"-")</f>
        <v>G</v>
      </c>
      <c r="H538" s="3" t="str">
        <f aca="false">F538&amp;"-"&amp;G538</f>
        <v>C-G</v>
      </c>
      <c r="I538" s="4" t="n">
        <f aca="false">(F538="G")+(G538="G")</f>
        <v>1</v>
      </c>
      <c r="J538" s="4" t="n">
        <f aca="false">(F538="C")+(G538="C")</f>
        <v>1</v>
      </c>
      <c r="K538" s="3" t="n">
        <f aca="false">I538+J538</f>
        <v>2</v>
      </c>
    </row>
    <row r="539" customFormat="false" ht="15" hidden="false" customHeight="false" outlineLevel="0" collapsed="false">
      <c r="A539" s="4" t="s">
        <v>56</v>
      </c>
      <c r="B539" s="4" t="s">
        <v>768</v>
      </c>
      <c r="C539" s="4" t="s">
        <v>561</v>
      </c>
      <c r="D539" s="4" t="n">
        <f aca="false">IFERROR(INDEX(Positions!$D$2:$D$14531,MATCH($A539&amp;"|6",Positions!$A$2:$A$14531,0)),"-")</f>
        <v>6</v>
      </c>
      <c r="E539" s="4" t="n">
        <f aca="false">IFERROR(INDEX(Positions!$D$2:$D$14531,MATCH($A539&amp;"|67",Positions!$A$2:$A$14531,0)),"-")</f>
        <v>67</v>
      </c>
      <c r="F539" s="4" t="str">
        <f aca="false">IFERROR(INDEX(Positions!$E$2:$E$14531,MATCH($A539&amp;"|6",Positions!$A$2:$A$14531,0)),"-")</f>
        <v>G</v>
      </c>
      <c r="G539" s="4" t="str">
        <f aca="false">IFERROR(INDEX(Positions!$E$2:$E$14531,MATCH($A539&amp;"|67",Positions!$A$2:$A$14531,0)),"-")</f>
        <v>C</v>
      </c>
      <c r="H539" s="3" t="str">
        <f aca="false">F539&amp;"-"&amp;G539</f>
        <v>G-C</v>
      </c>
      <c r="I539" s="4" t="n">
        <f aca="false">(F539="G")+(G539="G")</f>
        <v>1</v>
      </c>
      <c r="J539" s="4" t="n">
        <f aca="false">(F539="C")+(G539="C")</f>
        <v>1</v>
      </c>
      <c r="K539" s="3" t="n">
        <f aca="false">I539+J539</f>
        <v>2</v>
      </c>
    </row>
    <row r="540" customFormat="false" ht="15" hidden="false" customHeight="false" outlineLevel="0" collapsed="false">
      <c r="A540" s="4" t="s">
        <v>56</v>
      </c>
      <c r="B540" s="4" t="s">
        <v>768</v>
      </c>
      <c r="C540" s="4" t="s">
        <v>886</v>
      </c>
      <c r="D540" s="4" t="n">
        <f aca="false">IFERROR(INDEX(Positions!$D$2:$D$14531,MATCH($A540&amp;"|7",Positions!$A$2:$A$14531,0)),"-")</f>
        <v>7</v>
      </c>
      <c r="E540" s="4" t="n">
        <f aca="false">IFERROR(INDEX(Positions!$D$2:$D$14531,MATCH($A540&amp;"|66",Positions!$A$2:$A$14531,0)),"-")</f>
        <v>66</v>
      </c>
      <c r="F540" s="4" t="str">
        <f aca="false">IFERROR(INDEX(Positions!$E$2:$E$14531,MATCH($A540&amp;"|7",Positions!$A$2:$A$14531,0)),"-")</f>
        <v>G</v>
      </c>
      <c r="G540" s="4" t="str">
        <f aca="false">IFERROR(INDEX(Positions!$E$2:$E$14531,MATCH($A540&amp;"|66",Positions!$A$2:$A$14531,0)),"-")</f>
        <v>C</v>
      </c>
      <c r="H540" s="3" t="str">
        <f aca="false">F540&amp;"-"&amp;G540</f>
        <v>G-C</v>
      </c>
      <c r="I540" s="4" t="n">
        <f aca="false">(F540="G")+(G540="G")</f>
        <v>1</v>
      </c>
      <c r="J540" s="4" t="n">
        <f aca="false">(F540="C")+(G540="C")</f>
        <v>1</v>
      </c>
      <c r="K540" s="3" t="n">
        <f aca="false">I540+J540</f>
        <v>2</v>
      </c>
    </row>
    <row r="541" customFormat="false" ht="15" hidden="false" customHeight="false" outlineLevel="0" collapsed="false">
      <c r="A541" s="4" t="s">
        <v>56</v>
      </c>
      <c r="B541" s="4" t="s">
        <v>783</v>
      </c>
      <c r="C541" s="4" t="s">
        <v>887</v>
      </c>
      <c r="D541" s="4" t="n">
        <f aca="false">IFERROR(INDEX(Positions!$D$2:$D$14531,MATCH($A541&amp;"|10",Positions!$A$2:$A$14531,0)),"-")</f>
        <v>10</v>
      </c>
      <c r="E541" s="4" t="n">
        <f aca="false">IFERROR(INDEX(Positions!$D$2:$D$14531,MATCH($A541&amp;"|25",Positions!$A$2:$A$14531,0)),"-")</f>
        <v>25</v>
      </c>
      <c r="F541" s="4" t="str">
        <f aca="false">IFERROR(INDEX(Positions!$E$2:$E$14531,MATCH($A541&amp;"|10",Positions!$A$2:$A$14531,0)),"-")</f>
        <v>G</v>
      </c>
      <c r="G541" s="4" t="str">
        <f aca="false">IFERROR(INDEX(Positions!$E$2:$E$14531,MATCH($A541&amp;"|25",Positions!$A$2:$A$14531,0)),"-")</f>
        <v>C</v>
      </c>
      <c r="H541" s="3" t="str">
        <f aca="false">F541&amp;"-"&amp;G541</f>
        <v>G-C</v>
      </c>
      <c r="I541" s="4" t="n">
        <f aca="false">(F541="G")+(G541="G")</f>
        <v>1</v>
      </c>
      <c r="J541" s="4" t="n">
        <f aca="false">(F541="C")+(G541="C")</f>
        <v>1</v>
      </c>
      <c r="K541" s="3" t="n">
        <f aca="false">I541+J541</f>
        <v>2</v>
      </c>
    </row>
    <row r="542" customFormat="false" ht="15" hidden="false" customHeight="false" outlineLevel="0" collapsed="false">
      <c r="A542" s="4" t="s">
        <v>56</v>
      </c>
      <c r="B542" s="4" t="s">
        <v>783</v>
      </c>
      <c r="C542" s="4" t="s">
        <v>888</v>
      </c>
      <c r="D542" s="4" t="n">
        <f aca="false">IFERROR(INDEX(Positions!$D$2:$D$14531,MATCH($A542&amp;"|11",Positions!$A$2:$A$14531,0)),"-")</f>
        <v>11</v>
      </c>
      <c r="E542" s="4" t="n">
        <f aca="false">IFERROR(INDEX(Positions!$D$2:$D$14531,MATCH($A542&amp;"|24",Positions!$A$2:$A$14531,0)),"-")</f>
        <v>24</v>
      </c>
      <c r="F542" s="4" t="str">
        <f aca="false">IFERROR(INDEX(Positions!$E$2:$E$14531,MATCH($A542&amp;"|11",Positions!$A$2:$A$14531,0)),"-")</f>
        <v>C</v>
      </c>
      <c r="G542" s="4" t="str">
        <f aca="false">IFERROR(INDEX(Positions!$E$2:$E$14531,MATCH($A542&amp;"|24",Positions!$A$2:$A$14531,0)),"-")</f>
        <v>G</v>
      </c>
      <c r="H542" s="3" t="str">
        <f aca="false">F542&amp;"-"&amp;G542</f>
        <v>C-G</v>
      </c>
      <c r="I542" s="4" t="n">
        <f aca="false">(F542="G")+(G542="G")</f>
        <v>1</v>
      </c>
      <c r="J542" s="4" t="n">
        <f aca="false">(F542="C")+(G542="C")</f>
        <v>1</v>
      </c>
      <c r="K542" s="3" t="n">
        <f aca="false">I542+J542</f>
        <v>2</v>
      </c>
    </row>
    <row r="543" customFormat="false" ht="15" hidden="false" customHeight="false" outlineLevel="0" collapsed="false">
      <c r="A543" s="4" t="s">
        <v>56</v>
      </c>
      <c r="B543" s="4" t="s">
        <v>783</v>
      </c>
      <c r="C543" s="4" t="s">
        <v>479</v>
      </c>
      <c r="D543" s="4" t="n">
        <f aca="false">IFERROR(INDEX(Positions!$D$2:$D$14531,MATCH($A543&amp;"|12",Positions!$A$2:$A$14531,0)),"-")</f>
        <v>12</v>
      </c>
      <c r="E543" s="4" t="n">
        <f aca="false">IFERROR(INDEX(Positions!$D$2:$D$14531,MATCH($A543&amp;"|23",Positions!$A$2:$A$14531,0)),"-")</f>
        <v>23</v>
      </c>
      <c r="F543" s="4" t="str">
        <f aca="false">IFERROR(INDEX(Positions!$E$2:$E$14531,MATCH($A543&amp;"|12",Positions!$A$2:$A$14531,0)),"-")</f>
        <v>U</v>
      </c>
      <c r="G543" s="4" t="str">
        <f aca="false">IFERROR(INDEX(Positions!$E$2:$E$14531,MATCH($A543&amp;"|23",Positions!$A$2:$A$14531,0)),"-")</f>
        <v>A</v>
      </c>
      <c r="H543" s="3" t="str">
        <f aca="false">F543&amp;"-"&amp;G543</f>
        <v>U-A</v>
      </c>
      <c r="I543" s="4" t="n">
        <f aca="false">(F543="G")+(G543="G")</f>
        <v>0</v>
      </c>
      <c r="J543" s="4" t="n">
        <f aca="false">(F543="C")+(G543="C")</f>
        <v>0</v>
      </c>
      <c r="K543" s="3" t="n">
        <f aca="false">I543+J543</f>
        <v>0</v>
      </c>
    </row>
    <row r="544" customFormat="false" ht="15" hidden="false" customHeight="false" outlineLevel="0" collapsed="false">
      <c r="A544" s="4" t="s">
        <v>56</v>
      </c>
      <c r="B544" s="4" t="s">
        <v>783</v>
      </c>
      <c r="C544" s="4" t="s">
        <v>267</v>
      </c>
      <c r="D544" s="4" t="n">
        <f aca="false">IFERROR(INDEX(Positions!$D$2:$D$14531,MATCH($A544&amp;"|13",Positions!$A$2:$A$14531,0)),"-")</f>
        <v>13</v>
      </c>
      <c r="E544" s="4" t="n">
        <f aca="false">IFERROR(INDEX(Positions!$D$2:$D$14531,MATCH($A544&amp;"|22",Positions!$A$2:$A$14531,0)),"-")</f>
        <v>22</v>
      </c>
      <c r="F544" s="4" t="str">
        <f aca="false">IFERROR(INDEX(Positions!$E$2:$E$14531,MATCH($A544&amp;"|13",Positions!$A$2:$A$14531,0)),"-")</f>
        <v>C</v>
      </c>
      <c r="G544" s="4" t="str">
        <f aca="false">IFERROR(INDEX(Positions!$E$2:$E$14531,MATCH($A544&amp;"|22",Positions!$A$2:$A$14531,0)),"-")</f>
        <v>G</v>
      </c>
      <c r="H544" s="3" t="str">
        <f aca="false">F544&amp;"-"&amp;G544</f>
        <v>C-G</v>
      </c>
      <c r="I544" s="4" t="n">
        <f aca="false">(F544="G")+(G544="G")</f>
        <v>1</v>
      </c>
      <c r="J544" s="4" t="n">
        <f aca="false">(F544="C")+(G544="C")</f>
        <v>1</v>
      </c>
      <c r="K544" s="3" t="n">
        <f aca="false">I544+J544</f>
        <v>2</v>
      </c>
    </row>
    <row r="545" customFormat="false" ht="15" hidden="false" customHeight="false" outlineLevel="0" collapsed="false">
      <c r="A545" s="4" t="s">
        <v>56</v>
      </c>
      <c r="B545" s="4" t="s">
        <v>805</v>
      </c>
      <c r="C545" s="4" t="s">
        <v>673</v>
      </c>
      <c r="D545" s="4" t="n">
        <f aca="false">IFERROR(INDEX(Positions!$D$2:$D$14531,MATCH($A545&amp;"|27",Positions!$A$2:$A$14531,0)),"-")</f>
        <v>27</v>
      </c>
      <c r="E545" s="4" t="n">
        <f aca="false">IFERROR(INDEX(Positions!$D$2:$D$14531,MATCH($A545&amp;"|43",Positions!$A$2:$A$14531,0)),"-")</f>
        <v>43</v>
      </c>
      <c r="F545" s="4" t="str">
        <f aca="false">IFERROR(INDEX(Positions!$E$2:$E$14531,MATCH($A545&amp;"|27",Positions!$A$2:$A$14531,0)),"-")</f>
        <v>A</v>
      </c>
      <c r="G545" s="4" t="str">
        <f aca="false">IFERROR(INDEX(Positions!$E$2:$E$14531,MATCH($A545&amp;"|43",Positions!$A$2:$A$14531,0)),"-")</f>
        <v>U</v>
      </c>
      <c r="H545" s="3" t="str">
        <f aca="false">F545&amp;"-"&amp;G545</f>
        <v>A-U</v>
      </c>
      <c r="I545" s="4" t="n">
        <f aca="false">(F545="G")+(G545="G")</f>
        <v>0</v>
      </c>
      <c r="J545" s="4" t="n">
        <f aca="false">(F545="C")+(G545="C")</f>
        <v>0</v>
      </c>
      <c r="K545" s="3" t="n">
        <f aca="false">I545+J545</f>
        <v>0</v>
      </c>
    </row>
    <row r="546" customFormat="false" ht="15" hidden="false" customHeight="false" outlineLevel="0" collapsed="false">
      <c r="A546" s="4" t="s">
        <v>56</v>
      </c>
      <c r="B546" s="4" t="s">
        <v>805</v>
      </c>
      <c r="C546" s="4" t="s">
        <v>889</v>
      </c>
      <c r="D546" s="4" t="n">
        <f aca="false">IFERROR(INDEX(Positions!$D$2:$D$14531,MATCH($A546&amp;"|28",Positions!$A$2:$A$14531,0)),"-")</f>
        <v>28</v>
      </c>
      <c r="E546" s="4" t="n">
        <f aca="false">IFERROR(INDEX(Positions!$D$2:$D$14531,MATCH($A546&amp;"|42",Positions!$A$2:$A$14531,0)),"-")</f>
        <v>42</v>
      </c>
      <c r="F546" s="4" t="str">
        <f aca="false">IFERROR(INDEX(Positions!$E$2:$E$14531,MATCH($A546&amp;"|28",Positions!$A$2:$A$14531,0)),"-")</f>
        <v>C</v>
      </c>
      <c r="G546" s="4" t="str">
        <f aca="false">IFERROR(INDEX(Positions!$E$2:$E$14531,MATCH($A546&amp;"|42",Positions!$A$2:$A$14531,0)),"-")</f>
        <v>G</v>
      </c>
      <c r="H546" s="3" t="str">
        <f aca="false">F546&amp;"-"&amp;G546</f>
        <v>C-G</v>
      </c>
      <c r="I546" s="4" t="n">
        <f aca="false">(F546="G")+(G546="G")</f>
        <v>1</v>
      </c>
      <c r="J546" s="4" t="n">
        <f aca="false">(F546="C")+(G546="C")</f>
        <v>1</v>
      </c>
      <c r="K546" s="3" t="n">
        <f aca="false">I546+J546</f>
        <v>2</v>
      </c>
    </row>
    <row r="547" customFormat="false" ht="15" hidden="false" customHeight="false" outlineLevel="0" collapsed="false">
      <c r="A547" s="4" t="s">
        <v>56</v>
      </c>
      <c r="B547" s="4" t="s">
        <v>805</v>
      </c>
      <c r="C547" s="4" t="s">
        <v>890</v>
      </c>
      <c r="D547" s="4" t="n">
        <f aca="false">IFERROR(INDEX(Positions!$D$2:$D$14531,MATCH($A547&amp;"|29",Positions!$A$2:$A$14531,0)),"-")</f>
        <v>29</v>
      </c>
      <c r="E547" s="4" t="n">
        <f aca="false">IFERROR(INDEX(Positions!$D$2:$D$14531,MATCH($A547&amp;"|41",Positions!$A$2:$A$14531,0)),"-")</f>
        <v>41</v>
      </c>
      <c r="F547" s="4" t="str">
        <f aca="false">IFERROR(INDEX(Positions!$E$2:$E$14531,MATCH($A547&amp;"|29",Positions!$A$2:$A$14531,0)),"-")</f>
        <v>G</v>
      </c>
      <c r="G547" s="4" t="str">
        <f aca="false">IFERROR(INDEX(Positions!$E$2:$E$14531,MATCH($A547&amp;"|41",Positions!$A$2:$A$14531,0)),"-")</f>
        <v>C</v>
      </c>
      <c r="H547" s="3" t="str">
        <f aca="false">F547&amp;"-"&amp;G547</f>
        <v>G-C</v>
      </c>
      <c r="I547" s="4" t="n">
        <f aca="false">(F547="G")+(G547="G")</f>
        <v>1</v>
      </c>
      <c r="J547" s="4" t="n">
        <f aca="false">(F547="C")+(G547="C")</f>
        <v>1</v>
      </c>
      <c r="K547" s="3" t="n">
        <f aca="false">I547+J547</f>
        <v>2</v>
      </c>
    </row>
    <row r="548" customFormat="false" ht="15" hidden="false" customHeight="false" outlineLevel="0" collapsed="false">
      <c r="A548" s="4" t="s">
        <v>56</v>
      </c>
      <c r="B548" s="4" t="s">
        <v>805</v>
      </c>
      <c r="C548" s="4" t="s">
        <v>694</v>
      </c>
      <c r="D548" s="4" t="n">
        <f aca="false">IFERROR(INDEX(Positions!$D$2:$D$14531,MATCH($A548&amp;"|30",Positions!$A$2:$A$14531,0)),"-")</f>
        <v>30</v>
      </c>
      <c r="E548" s="4" t="n">
        <f aca="false">IFERROR(INDEX(Positions!$D$2:$D$14531,MATCH($A548&amp;"|40",Positions!$A$2:$A$14531,0)),"-")</f>
        <v>40</v>
      </c>
      <c r="F548" s="4" t="str">
        <f aca="false">IFERROR(INDEX(Positions!$E$2:$E$14531,MATCH($A548&amp;"|30",Positions!$A$2:$A$14531,0)),"-")</f>
        <v>G</v>
      </c>
      <c r="G548" s="4" t="str">
        <f aca="false">IFERROR(INDEX(Positions!$E$2:$E$14531,MATCH($A548&amp;"|40",Positions!$A$2:$A$14531,0)),"-")</f>
        <v>C</v>
      </c>
      <c r="H548" s="3" t="str">
        <f aca="false">F548&amp;"-"&amp;G548</f>
        <v>G-C</v>
      </c>
      <c r="I548" s="4" t="n">
        <f aca="false">(F548="G")+(G548="G")</f>
        <v>1</v>
      </c>
      <c r="J548" s="4" t="n">
        <f aca="false">(F548="C")+(G548="C")</f>
        <v>1</v>
      </c>
      <c r="K548" s="3" t="n">
        <f aca="false">I548+J548</f>
        <v>2</v>
      </c>
    </row>
    <row r="549" customFormat="false" ht="15" hidden="false" customHeight="false" outlineLevel="0" collapsed="false">
      <c r="A549" s="4" t="s">
        <v>56</v>
      </c>
      <c r="B549" s="4" t="s">
        <v>805</v>
      </c>
      <c r="C549" s="4" t="s">
        <v>640</v>
      </c>
      <c r="D549" s="4" t="n">
        <f aca="false">IFERROR(INDEX(Positions!$D$2:$D$14531,MATCH($A549&amp;"|31",Positions!$A$2:$A$14531,0)),"-")</f>
        <v>31</v>
      </c>
      <c r="E549" s="4" t="n">
        <f aca="false">IFERROR(INDEX(Positions!$D$2:$D$14531,MATCH($A549&amp;"|39",Positions!$A$2:$A$14531,0)),"-")</f>
        <v>39</v>
      </c>
      <c r="F549" s="4" t="str">
        <f aca="false">IFERROR(INDEX(Positions!$E$2:$E$14531,MATCH($A549&amp;"|31",Positions!$A$2:$A$14531,0)),"-")</f>
        <v>A</v>
      </c>
      <c r="G549" s="4" t="str">
        <f aca="false">IFERROR(INDEX(Positions!$E$2:$E$14531,MATCH($A549&amp;"|39",Positions!$A$2:$A$14531,0)),"-")</f>
        <v>U</v>
      </c>
      <c r="H549" s="3" t="str">
        <f aca="false">F549&amp;"-"&amp;G549</f>
        <v>A-U</v>
      </c>
      <c r="I549" s="4" t="n">
        <f aca="false">(F549="G")+(G549="G")</f>
        <v>0</v>
      </c>
      <c r="J549" s="4" t="n">
        <f aca="false">(F549="C")+(G549="C")</f>
        <v>0</v>
      </c>
      <c r="K549" s="3" t="n">
        <f aca="false">I549+J549</f>
        <v>0</v>
      </c>
    </row>
    <row r="550" customFormat="false" ht="15" hidden="false" customHeight="false" outlineLevel="0" collapsed="false">
      <c r="A550" s="4" t="s">
        <v>56</v>
      </c>
      <c r="B550" s="4" t="s">
        <v>830</v>
      </c>
      <c r="C550" s="4" t="s">
        <v>367</v>
      </c>
      <c r="D550" s="4" t="n">
        <f aca="false">IFERROR(INDEX(Positions!$D$2:$D$14531,MATCH($A550&amp;"|49",Positions!$A$2:$A$14531,0)),"-")</f>
        <v>49</v>
      </c>
      <c r="E550" s="4" t="n">
        <f aca="false">IFERROR(INDEX(Positions!$D$2:$D$14531,MATCH($A550&amp;"|65",Positions!$A$2:$A$14531,0)),"-")</f>
        <v>65</v>
      </c>
      <c r="F550" s="4" t="str">
        <f aca="false">IFERROR(INDEX(Positions!$E$2:$E$14531,MATCH($A550&amp;"|49",Positions!$A$2:$A$14531,0)),"-")</f>
        <v>G</v>
      </c>
      <c r="G550" s="4" t="str">
        <f aca="false">IFERROR(INDEX(Positions!$E$2:$E$14531,MATCH($A550&amp;"|65",Positions!$A$2:$A$14531,0)),"-")</f>
        <v>C</v>
      </c>
      <c r="H550" s="3" t="str">
        <f aca="false">F550&amp;"-"&amp;G550</f>
        <v>G-C</v>
      </c>
      <c r="I550" s="4" t="n">
        <f aca="false">(F550="G")+(G550="G")</f>
        <v>1</v>
      </c>
      <c r="J550" s="4" t="n">
        <f aca="false">(F550="C")+(G550="C")</f>
        <v>1</v>
      </c>
      <c r="K550" s="3" t="n">
        <f aca="false">I550+J550</f>
        <v>2</v>
      </c>
    </row>
    <row r="551" customFormat="false" ht="15" hidden="false" customHeight="false" outlineLevel="0" collapsed="false">
      <c r="A551" s="4" t="s">
        <v>56</v>
      </c>
      <c r="B551" s="4" t="s">
        <v>830</v>
      </c>
      <c r="C551" s="4" t="s">
        <v>891</v>
      </c>
      <c r="D551" s="4" t="n">
        <f aca="false">IFERROR(INDEX(Positions!$D$2:$D$14531,MATCH($A551&amp;"|50",Positions!$A$2:$A$14531,0)),"-")</f>
        <v>50</v>
      </c>
      <c r="E551" s="4" t="n">
        <f aca="false">IFERROR(INDEX(Positions!$D$2:$D$14531,MATCH($A551&amp;"|64",Positions!$A$2:$A$14531,0)),"-")</f>
        <v>64</v>
      </c>
      <c r="F551" s="4" t="str">
        <f aca="false">IFERROR(INDEX(Positions!$E$2:$E$14531,MATCH($A551&amp;"|50",Positions!$A$2:$A$14531,0)),"-")</f>
        <v>G</v>
      </c>
      <c r="G551" s="4" t="str">
        <f aca="false">IFERROR(INDEX(Positions!$E$2:$E$14531,MATCH($A551&amp;"|64",Positions!$A$2:$A$14531,0)),"-")</f>
        <v>U</v>
      </c>
      <c r="H551" s="3" t="str">
        <f aca="false">F551&amp;"-"&amp;G551</f>
        <v>G-U</v>
      </c>
      <c r="I551" s="4" t="n">
        <f aca="false">(F551="G")+(G551="G")</f>
        <v>1</v>
      </c>
      <c r="J551" s="4" t="n">
        <f aca="false">(F551="C")+(G551="C")</f>
        <v>0</v>
      </c>
      <c r="K551" s="3" t="n">
        <f aca="false">I551+J551</f>
        <v>1</v>
      </c>
    </row>
    <row r="552" customFormat="false" ht="15" hidden="false" customHeight="false" outlineLevel="0" collapsed="false">
      <c r="A552" s="4" t="s">
        <v>56</v>
      </c>
      <c r="B552" s="4" t="s">
        <v>830</v>
      </c>
      <c r="C552" s="4" t="s">
        <v>689</v>
      </c>
      <c r="D552" s="4" t="n">
        <f aca="false">IFERROR(INDEX(Positions!$D$2:$D$14531,MATCH($A552&amp;"|51",Positions!$A$2:$A$14531,0)),"-")</f>
        <v>51</v>
      </c>
      <c r="E552" s="4" t="n">
        <f aca="false">IFERROR(INDEX(Positions!$D$2:$D$14531,MATCH($A552&amp;"|63",Positions!$A$2:$A$14531,0)),"-")</f>
        <v>63</v>
      </c>
      <c r="F552" s="4" t="str">
        <f aca="false">IFERROR(INDEX(Positions!$E$2:$E$14531,MATCH($A552&amp;"|51",Positions!$A$2:$A$14531,0)),"-")</f>
        <v>C</v>
      </c>
      <c r="G552" s="4" t="str">
        <f aca="false">IFERROR(INDEX(Positions!$E$2:$E$14531,MATCH($A552&amp;"|63",Positions!$A$2:$A$14531,0)),"-")</f>
        <v>G</v>
      </c>
      <c r="H552" s="3" t="str">
        <f aca="false">F552&amp;"-"&amp;G552</f>
        <v>C-G</v>
      </c>
      <c r="I552" s="4" t="n">
        <f aca="false">(F552="G")+(G552="G")</f>
        <v>1</v>
      </c>
      <c r="J552" s="4" t="n">
        <f aca="false">(F552="C")+(G552="C")</f>
        <v>1</v>
      </c>
      <c r="K552" s="3" t="n">
        <f aca="false">I552+J552</f>
        <v>2</v>
      </c>
    </row>
    <row r="553" customFormat="false" ht="15" hidden="false" customHeight="false" outlineLevel="0" collapsed="false">
      <c r="A553" s="4" t="s">
        <v>56</v>
      </c>
      <c r="B553" s="4" t="s">
        <v>830</v>
      </c>
      <c r="C553" s="4" t="s">
        <v>703</v>
      </c>
      <c r="D553" s="4" t="n">
        <f aca="false">IFERROR(INDEX(Positions!$D$2:$D$14531,MATCH($A553&amp;"|52",Positions!$A$2:$A$14531,0)),"-")</f>
        <v>52</v>
      </c>
      <c r="E553" s="4" t="n">
        <f aca="false">IFERROR(INDEX(Positions!$D$2:$D$14531,MATCH($A553&amp;"|62",Positions!$A$2:$A$14531,0)),"-")</f>
        <v>62</v>
      </c>
      <c r="F553" s="4" t="str">
        <f aca="false">IFERROR(INDEX(Positions!$E$2:$E$14531,MATCH($A553&amp;"|52",Positions!$A$2:$A$14531,0)),"-")</f>
        <v>G</v>
      </c>
      <c r="G553" s="4" t="str">
        <f aca="false">IFERROR(INDEX(Positions!$E$2:$E$14531,MATCH($A553&amp;"|62",Positions!$A$2:$A$14531,0)),"-")</f>
        <v>C</v>
      </c>
      <c r="H553" s="3" t="str">
        <f aca="false">F553&amp;"-"&amp;G553</f>
        <v>G-C</v>
      </c>
      <c r="I553" s="4" t="n">
        <f aca="false">(F553="G")+(G553="G")</f>
        <v>1</v>
      </c>
      <c r="J553" s="4" t="n">
        <f aca="false">(F553="C")+(G553="C")</f>
        <v>1</v>
      </c>
      <c r="K553" s="3" t="n">
        <f aca="false">I553+J553</f>
        <v>2</v>
      </c>
    </row>
    <row r="554" customFormat="false" ht="15" hidden="false" customHeight="false" outlineLevel="0" collapsed="false">
      <c r="A554" s="4" t="s">
        <v>56</v>
      </c>
      <c r="B554" s="4" t="s">
        <v>830</v>
      </c>
      <c r="C554" s="4" t="s">
        <v>892</v>
      </c>
      <c r="D554" s="4" t="n">
        <f aca="false">IFERROR(INDEX(Positions!$D$2:$D$14531,MATCH($A554&amp;"|53",Positions!$A$2:$A$14531,0)),"-")</f>
        <v>53</v>
      </c>
      <c r="E554" s="4" t="n">
        <f aca="false">IFERROR(INDEX(Positions!$D$2:$D$14531,MATCH($A554&amp;"|61",Positions!$A$2:$A$14531,0)),"-")</f>
        <v>61</v>
      </c>
      <c r="F554" s="4" t="str">
        <f aca="false">IFERROR(INDEX(Positions!$E$2:$E$14531,MATCH($A554&amp;"|53",Positions!$A$2:$A$14531,0)),"-")</f>
        <v>G</v>
      </c>
      <c r="G554" s="4" t="str">
        <f aca="false">IFERROR(INDEX(Positions!$E$2:$E$14531,MATCH($A554&amp;"|61",Positions!$A$2:$A$14531,0)),"-")</f>
        <v>C</v>
      </c>
      <c r="H554" s="3" t="str">
        <f aca="false">F554&amp;"-"&amp;G554</f>
        <v>G-C</v>
      </c>
      <c r="I554" s="4" t="n">
        <f aca="false">(F554="G")+(G554="G")</f>
        <v>1</v>
      </c>
      <c r="J554" s="4" t="n">
        <f aca="false">(F554="C")+(G554="C")</f>
        <v>1</v>
      </c>
      <c r="K554" s="3" t="n">
        <f aca="false">I554+J554</f>
        <v>2</v>
      </c>
    </row>
    <row r="555" customFormat="false" ht="15" hidden="false" customHeight="false" outlineLevel="0" collapsed="false">
      <c r="A555" s="24" t="s">
        <v>56</v>
      </c>
      <c r="B555" s="24" t="s">
        <v>893</v>
      </c>
      <c r="C555" s="24" t="s">
        <v>894</v>
      </c>
      <c r="D555" s="24" t="n">
        <f aca="false">IFERROR(INDEX(Positions!$D$2:$D$14531,MATCH($A555&amp;"|8",Positions!$A$2:$A$14531,0)),"-")</f>
        <v>8</v>
      </c>
      <c r="E555" s="24" t="n">
        <f aca="false">IFERROR(INDEX(Positions!$D$2:$D$14531,MATCH($A555&amp;"|14",Positions!$A$2:$A$14531,0)),"-")</f>
        <v>14</v>
      </c>
      <c r="F555" s="24" t="str">
        <f aca="false">IFERROR(INDEX(Positions!$E$2:$E$14531,MATCH($A555&amp;"|8",Positions!$A$2:$A$14531,0)),"-")</f>
        <v>U</v>
      </c>
      <c r="G555" s="24" t="str">
        <f aca="false">IFERROR(INDEX(Positions!$E$2:$E$14531,MATCH($A555&amp;"|14",Positions!$A$2:$A$14531,0)),"-")</f>
        <v>A</v>
      </c>
      <c r="H555" s="25" t="str">
        <f aca="false">F555&amp;"-"&amp;G555</f>
        <v>U-A</v>
      </c>
      <c r="I555" s="24" t="n">
        <f aca="false">(F555="G")+(G555="G")</f>
        <v>0</v>
      </c>
      <c r="J555" s="24" t="n">
        <f aca="false">(F555="C")+(G555="C")</f>
        <v>0</v>
      </c>
      <c r="K555" s="25" t="n">
        <f aca="false">I555+J555</f>
        <v>0</v>
      </c>
    </row>
    <row r="556" customFormat="false" ht="15" hidden="false" customHeight="false" outlineLevel="0" collapsed="false">
      <c r="A556" s="24" t="s">
        <v>56</v>
      </c>
      <c r="B556" s="24" t="s">
        <v>893</v>
      </c>
      <c r="C556" s="24" t="s">
        <v>895</v>
      </c>
      <c r="D556" s="24" t="n">
        <f aca="false">IFERROR(INDEX(Positions!$D$2:$D$14531,MATCH($A556&amp;"|15",Positions!$A$2:$A$14531,0)),"-")</f>
        <v>15</v>
      </c>
      <c r="E556" s="24" t="n">
        <f aca="false">IFERROR(INDEX(Positions!$D$2:$D$14531,MATCH($A556&amp;"|48",Positions!$A$2:$A$14531,0)),"-")</f>
        <v>48</v>
      </c>
      <c r="F556" s="24" t="str">
        <f aca="false">IFERROR(INDEX(Positions!$E$2:$E$14531,MATCH($A556&amp;"|15",Positions!$A$2:$A$14531,0)),"-")</f>
        <v>G</v>
      </c>
      <c r="G556" s="24" t="str">
        <f aca="false">IFERROR(INDEX(Positions!$E$2:$E$14531,MATCH($A556&amp;"|48",Positions!$A$2:$A$14531,0)),"-")</f>
        <v>C</v>
      </c>
      <c r="H556" s="25" t="str">
        <f aca="false">F556&amp;"-"&amp;G556</f>
        <v>G-C</v>
      </c>
      <c r="I556" s="24" t="n">
        <f aca="false">(F556="G")+(G556="G")</f>
        <v>1</v>
      </c>
      <c r="J556" s="24" t="n">
        <f aca="false">(F556="C")+(G556="C")</f>
        <v>1</v>
      </c>
      <c r="K556" s="25" t="n">
        <f aca="false">I556+J556</f>
        <v>2</v>
      </c>
    </row>
    <row r="557" customFormat="false" ht="15" hidden="false" customHeight="false" outlineLevel="0" collapsed="false">
      <c r="A557" s="24" t="s">
        <v>56</v>
      </c>
      <c r="B557" s="24" t="s">
        <v>893</v>
      </c>
      <c r="C557" s="24" t="s">
        <v>896</v>
      </c>
      <c r="D557" s="24" t="n">
        <f aca="false">IFERROR(INDEX(Positions!$D$2:$D$14531,MATCH($A557&amp;"|18",Positions!$A$2:$A$14531,0)),"-")</f>
        <v>18</v>
      </c>
      <c r="E557" s="24" t="n">
        <f aca="false">IFERROR(INDEX(Positions!$D$2:$D$14531,MATCH($A557&amp;"|55",Positions!$A$2:$A$14531,0)),"-")</f>
        <v>55</v>
      </c>
      <c r="F557" s="24" t="str">
        <f aca="false">IFERROR(INDEX(Positions!$E$2:$E$14531,MATCH($A557&amp;"|18",Positions!$A$2:$A$14531,0)),"-")</f>
        <v>G</v>
      </c>
      <c r="G557" s="24" t="str">
        <f aca="false">IFERROR(INDEX(Positions!$E$2:$E$14531,MATCH($A557&amp;"|55",Positions!$A$2:$A$14531,0)),"-")</f>
        <v>U</v>
      </c>
      <c r="H557" s="25" t="str">
        <f aca="false">F557&amp;"-"&amp;G557</f>
        <v>G-U</v>
      </c>
      <c r="I557" s="24" t="n">
        <f aca="false">(F557="G")+(G557="G")</f>
        <v>1</v>
      </c>
      <c r="J557" s="24" t="n">
        <f aca="false">(F557="C")+(G557="C")</f>
        <v>0</v>
      </c>
      <c r="K557" s="25" t="n">
        <f aca="false">I557+J557</f>
        <v>1</v>
      </c>
    </row>
    <row r="558" customFormat="false" ht="15" hidden="false" customHeight="false" outlineLevel="0" collapsed="false">
      <c r="A558" s="24" t="s">
        <v>56</v>
      </c>
      <c r="B558" s="24" t="s">
        <v>893</v>
      </c>
      <c r="C558" s="24" t="s">
        <v>897</v>
      </c>
      <c r="D558" s="24" t="n">
        <f aca="false">IFERROR(INDEX(Positions!$D$2:$D$14531,MATCH($A558&amp;"|19",Positions!$A$2:$A$14531,0)),"-")</f>
        <v>19</v>
      </c>
      <c r="E558" s="24" t="n">
        <f aca="false">IFERROR(INDEX(Positions!$D$2:$D$14531,MATCH($A558&amp;"|56",Positions!$A$2:$A$14531,0)),"-")</f>
        <v>56</v>
      </c>
      <c r="F558" s="24" t="str">
        <f aca="false">IFERROR(INDEX(Positions!$E$2:$E$14531,MATCH($A558&amp;"|19",Positions!$A$2:$A$14531,0)),"-")</f>
        <v>G</v>
      </c>
      <c r="G558" s="24" t="str">
        <f aca="false">IFERROR(INDEX(Positions!$E$2:$E$14531,MATCH($A558&amp;"|56",Positions!$A$2:$A$14531,0)),"-")</f>
        <v>C</v>
      </c>
      <c r="H558" s="25" t="str">
        <f aca="false">F558&amp;"-"&amp;G558</f>
        <v>G-C</v>
      </c>
      <c r="I558" s="24" t="n">
        <f aca="false">(F558="G")+(G558="G")</f>
        <v>1</v>
      </c>
      <c r="J558" s="24" t="n">
        <f aca="false">(F558="C")+(G558="C")</f>
        <v>1</v>
      </c>
      <c r="K558" s="25" t="n">
        <f aca="false">I558+J558</f>
        <v>2</v>
      </c>
    </row>
    <row r="559" customFormat="false" ht="15" hidden="false" customHeight="false" outlineLevel="0" collapsed="false">
      <c r="A559" s="24" t="s">
        <v>56</v>
      </c>
      <c r="B559" s="24" t="s">
        <v>893</v>
      </c>
      <c r="C559" s="24" t="s">
        <v>898</v>
      </c>
      <c r="D559" s="24" t="n">
        <f aca="false">IFERROR(INDEX(Positions!$D$2:$D$14531,MATCH($A559&amp;"|26",Positions!$A$2:$A$14531,0)),"-")</f>
        <v>26</v>
      </c>
      <c r="E559" s="24" t="n">
        <f aca="false">IFERROR(INDEX(Positions!$D$2:$D$14531,MATCH($A559&amp;"|44",Positions!$A$2:$A$14531,0)),"-")</f>
        <v>44</v>
      </c>
      <c r="F559" s="24" t="str">
        <f aca="false">IFERROR(INDEX(Positions!$E$2:$E$14531,MATCH($A559&amp;"|26",Positions!$A$2:$A$14531,0)),"-")</f>
        <v>A</v>
      </c>
      <c r="G559" s="24" t="str">
        <f aca="false">IFERROR(INDEX(Positions!$E$2:$E$14531,MATCH($A559&amp;"|44",Positions!$A$2:$A$14531,0)),"-")</f>
        <v>G</v>
      </c>
      <c r="H559" s="25" t="str">
        <f aca="false">F559&amp;"-"&amp;G559</f>
        <v>A-G</v>
      </c>
      <c r="I559" s="24" t="n">
        <f aca="false">(F559="G")+(G559="G")</f>
        <v>1</v>
      </c>
      <c r="J559" s="24" t="n">
        <f aca="false">(F559="C")+(G559="C")</f>
        <v>0</v>
      </c>
      <c r="K559" s="25" t="n">
        <f aca="false">I559+J559</f>
        <v>1</v>
      </c>
    </row>
    <row r="560" customFormat="false" ht="15" hidden="false" customHeight="false" outlineLevel="0" collapsed="false">
      <c r="A560" s="24" t="s">
        <v>56</v>
      </c>
      <c r="B560" s="24" t="s">
        <v>893</v>
      </c>
      <c r="C560" s="24" t="s">
        <v>899</v>
      </c>
      <c r="D560" s="24" t="n">
        <f aca="false">IFERROR(INDEX(Positions!$D$2:$D$14531,MATCH($A560&amp;"|32",Positions!$A$2:$A$14531,0)),"-")</f>
        <v>32</v>
      </c>
      <c r="E560" s="24" t="n">
        <f aca="false">IFERROR(INDEX(Positions!$D$2:$D$14531,MATCH($A560&amp;"|38",Positions!$A$2:$A$14531,0)),"-")</f>
        <v>38</v>
      </c>
      <c r="F560" s="24" t="str">
        <f aca="false">IFERROR(INDEX(Positions!$E$2:$E$14531,MATCH($A560&amp;"|32",Positions!$A$2:$A$14531,0)),"-")</f>
        <v>C</v>
      </c>
      <c r="G560" s="24" t="str">
        <f aca="false">IFERROR(INDEX(Positions!$E$2:$E$14531,MATCH($A560&amp;"|38",Positions!$A$2:$A$14531,0)),"-")</f>
        <v>A</v>
      </c>
      <c r="H560" s="25" t="str">
        <f aca="false">F560&amp;"-"&amp;G560</f>
        <v>C-A</v>
      </c>
      <c r="I560" s="24" t="n">
        <f aca="false">(F560="G")+(G560="G")</f>
        <v>0</v>
      </c>
      <c r="J560" s="24" t="n">
        <f aca="false">(F560="C")+(G560="C")</f>
        <v>1</v>
      </c>
      <c r="K560" s="25" t="n">
        <f aca="false">I560+J560</f>
        <v>1</v>
      </c>
    </row>
    <row r="561" customFormat="false" ht="15" hidden="false" customHeight="false" outlineLevel="0" collapsed="false">
      <c r="A561" s="24" t="s">
        <v>56</v>
      </c>
      <c r="B561" s="24" t="s">
        <v>893</v>
      </c>
      <c r="C561" s="24" t="s">
        <v>900</v>
      </c>
      <c r="D561" s="24" t="n">
        <f aca="false">IFERROR(INDEX(Positions!$D$2:$D$14531,MATCH($A561&amp;"|54",Positions!$A$2:$A$14531,0)),"-")</f>
        <v>54</v>
      </c>
      <c r="E561" s="24" t="n">
        <f aca="false">IFERROR(INDEX(Positions!$D$2:$D$14531,MATCH($A561&amp;"|58",Positions!$A$2:$A$14531,0)),"-")</f>
        <v>58</v>
      </c>
      <c r="F561" s="24" t="str">
        <f aca="false">IFERROR(INDEX(Positions!$E$2:$E$14531,MATCH($A561&amp;"|54",Positions!$A$2:$A$14531,0)),"-")</f>
        <v>U</v>
      </c>
      <c r="G561" s="24" t="str">
        <f aca="false">IFERROR(INDEX(Positions!$E$2:$E$14531,MATCH($A561&amp;"|58",Positions!$A$2:$A$14531,0)),"-")</f>
        <v>A</v>
      </c>
      <c r="H561" s="25" t="str">
        <f aca="false">F561&amp;"-"&amp;G561</f>
        <v>U-A</v>
      </c>
      <c r="I561" s="24" t="n">
        <f aca="false">(F561="G")+(G561="G")</f>
        <v>0</v>
      </c>
      <c r="J561" s="24" t="n">
        <f aca="false">(F561="C")+(G561="C")</f>
        <v>0</v>
      </c>
      <c r="K561" s="25" t="n">
        <f aca="false">I561+J561</f>
        <v>0</v>
      </c>
    </row>
    <row r="562" customFormat="false" ht="15" hidden="false" customHeight="false" outlineLevel="0" collapsed="false">
      <c r="A562" s="4" t="s">
        <v>57</v>
      </c>
      <c r="B562" s="4" t="s">
        <v>768</v>
      </c>
      <c r="C562" s="4" t="s">
        <v>882</v>
      </c>
      <c r="D562" s="4" t="n">
        <f aca="false">IFERROR(INDEX(Positions!$D$2:$D$14531,MATCH($A562&amp;"|1",Positions!$A$2:$A$14531,0)),"-")</f>
        <v>1</v>
      </c>
      <c r="E562" s="4" t="n">
        <f aca="false">IFERROR(INDEX(Positions!$D$2:$D$14531,MATCH($A562&amp;"|72",Positions!$A$2:$A$14531,0)),"-")</f>
        <v>73</v>
      </c>
      <c r="F562" s="4" t="str">
        <f aca="false">IFERROR(INDEX(Positions!$E$2:$E$14531,MATCH($A562&amp;"|1",Positions!$A$2:$A$14531,0)),"-")</f>
        <v>C</v>
      </c>
      <c r="G562" s="4" t="str">
        <f aca="false">IFERROR(INDEX(Positions!$E$2:$E$14531,MATCH($A562&amp;"|72",Positions!$A$2:$A$14531,0)),"-")</f>
        <v>G</v>
      </c>
      <c r="H562" s="3" t="str">
        <f aca="false">F562&amp;"-"&amp;G562</f>
        <v>C-G</v>
      </c>
      <c r="I562" s="4" t="n">
        <f aca="false">(F562="G")+(G562="G")</f>
        <v>1</v>
      </c>
      <c r="J562" s="4" t="n">
        <f aca="false">(F562="C")+(G562="C")</f>
        <v>1</v>
      </c>
      <c r="K562" s="3" t="n">
        <f aca="false">I562+J562</f>
        <v>2</v>
      </c>
    </row>
    <row r="563" customFormat="false" ht="15" hidden="false" customHeight="false" outlineLevel="0" collapsed="false">
      <c r="A563" s="4" t="s">
        <v>57</v>
      </c>
      <c r="B563" s="4" t="s">
        <v>768</v>
      </c>
      <c r="C563" s="4" t="s">
        <v>883</v>
      </c>
      <c r="D563" s="4" t="n">
        <f aca="false">IFERROR(INDEX(Positions!$D$2:$D$14531,MATCH($A563&amp;"|2",Positions!$A$2:$A$14531,0)),"-")</f>
        <v>2</v>
      </c>
      <c r="E563" s="4" t="n">
        <f aca="false">IFERROR(INDEX(Positions!$D$2:$D$14531,MATCH($A563&amp;"|71",Positions!$A$2:$A$14531,0)),"-")</f>
        <v>72</v>
      </c>
      <c r="F563" s="4" t="str">
        <f aca="false">IFERROR(INDEX(Positions!$E$2:$E$14531,MATCH($A563&amp;"|2",Positions!$A$2:$A$14531,0)),"-")</f>
        <v>G</v>
      </c>
      <c r="G563" s="4" t="str">
        <f aca="false">IFERROR(INDEX(Positions!$E$2:$E$14531,MATCH($A563&amp;"|71",Positions!$A$2:$A$14531,0)),"-")</f>
        <v>C</v>
      </c>
      <c r="H563" s="3" t="str">
        <f aca="false">F563&amp;"-"&amp;G563</f>
        <v>G-C</v>
      </c>
      <c r="I563" s="4" t="n">
        <f aca="false">(F563="G")+(G563="G")</f>
        <v>1</v>
      </c>
      <c r="J563" s="4" t="n">
        <f aca="false">(F563="C")+(G563="C")</f>
        <v>1</v>
      </c>
      <c r="K563" s="3" t="n">
        <f aca="false">I563+J563</f>
        <v>2</v>
      </c>
    </row>
    <row r="564" customFormat="false" ht="15" hidden="false" customHeight="false" outlineLevel="0" collapsed="false">
      <c r="A564" s="4" t="s">
        <v>57</v>
      </c>
      <c r="B564" s="4" t="s">
        <v>768</v>
      </c>
      <c r="C564" s="4" t="s">
        <v>884</v>
      </c>
      <c r="D564" s="4" t="n">
        <f aca="false">IFERROR(INDEX(Positions!$D$2:$D$14531,MATCH($A564&amp;"|3",Positions!$A$2:$A$14531,0)),"-")</f>
        <v>3</v>
      </c>
      <c r="E564" s="4" t="n">
        <f aca="false">IFERROR(INDEX(Positions!$D$2:$D$14531,MATCH($A564&amp;"|70",Positions!$A$2:$A$14531,0)),"-")</f>
        <v>71</v>
      </c>
      <c r="F564" s="4" t="str">
        <f aca="false">IFERROR(INDEX(Positions!$E$2:$E$14531,MATCH($A564&amp;"|3",Positions!$A$2:$A$14531,0)),"-")</f>
        <v>G</v>
      </c>
      <c r="G564" s="4" t="str">
        <f aca="false">IFERROR(INDEX(Positions!$E$2:$E$14531,MATCH($A564&amp;"|70",Positions!$A$2:$A$14531,0)),"-")</f>
        <v>C</v>
      </c>
      <c r="H564" s="3" t="str">
        <f aca="false">F564&amp;"-"&amp;G564</f>
        <v>G-C</v>
      </c>
      <c r="I564" s="4" t="n">
        <f aca="false">(F564="G")+(G564="G")</f>
        <v>1</v>
      </c>
      <c r="J564" s="4" t="n">
        <f aca="false">(F564="C")+(G564="C")</f>
        <v>1</v>
      </c>
      <c r="K564" s="3" t="n">
        <f aca="false">I564+J564</f>
        <v>2</v>
      </c>
    </row>
    <row r="565" customFormat="false" ht="15" hidden="false" customHeight="false" outlineLevel="0" collapsed="false">
      <c r="A565" s="4" t="s">
        <v>57</v>
      </c>
      <c r="B565" s="4" t="s">
        <v>768</v>
      </c>
      <c r="C565" s="4" t="s">
        <v>885</v>
      </c>
      <c r="D565" s="4" t="n">
        <f aca="false">IFERROR(INDEX(Positions!$D$2:$D$14531,MATCH($A565&amp;"|4",Positions!$A$2:$A$14531,0)),"-")</f>
        <v>4</v>
      </c>
      <c r="E565" s="4" t="n">
        <f aca="false">IFERROR(INDEX(Positions!$D$2:$D$14531,MATCH($A565&amp;"|69",Positions!$A$2:$A$14531,0)),"-")</f>
        <v>70</v>
      </c>
      <c r="F565" s="4" t="str">
        <f aca="false">IFERROR(INDEX(Positions!$E$2:$E$14531,MATCH($A565&amp;"|4",Positions!$A$2:$A$14531,0)),"-")</f>
        <v>G</v>
      </c>
      <c r="G565" s="4" t="str">
        <f aca="false">IFERROR(INDEX(Positions!$E$2:$E$14531,MATCH($A565&amp;"|69",Positions!$A$2:$A$14531,0)),"-")</f>
        <v>C</v>
      </c>
      <c r="H565" s="3" t="str">
        <f aca="false">F565&amp;"-"&amp;G565</f>
        <v>G-C</v>
      </c>
      <c r="I565" s="4" t="n">
        <f aca="false">(F565="G")+(G565="G")</f>
        <v>1</v>
      </c>
      <c r="J565" s="4" t="n">
        <f aca="false">(F565="C")+(G565="C")</f>
        <v>1</v>
      </c>
      <c r="K565" s="3" t="n">
        <f aca="false">I565+J565</f>
        <v>2</v>
      </c>
    </row>
    <row r="566" customFormat="false" ht="15" hidden="false" customHeight="false" outlineLevel="0" collapsed="false">
      <c r="A566" s="4" t="s">
        <v>57</v>
      </c>
      <c r="B566" s="4" t="s">
        <v>768</v>
      </c>
      <c r="C566" s="4" t="s">
        <v>542</v>
      </c>
      <c r="D566" s="4" t="n">
        <f aca="false">IFERROR(INDEX(Positions!$D$2:$D$14531,MATCH($A566&amp;"|5",Positions!$A$2:$A$14531,0)),"-")</f>
        <v>5</v>
      </c>
      <c r="E566" s="4" t="n">
        <f aca="false">IFERROR(INDEX(Positions!$D$2:$D$14531,MATCH($A566&amp;"|68",Positions!$A$2:$A$14531,0)),"-")</f>
        <v>69</v>
      </c>
      <c r="F566" s="4" t="str">
        <f aca="false">IFERROR(INDEX(Positions!$E$2:$E$14531,MATCH($A566&amp;"|5",Positions!$A$2:$A$14531,0)),"-")</f>
        <v>A</v>
      </c>
      <c r="G566" s="4" t="str">
        <f aca="false">IFERROR(INDEX(Positions!$E$2:$E$14531,MATCH($A566&amp;"|68",Positions!$A$2:$A$14531,0)),"-")</f>
        <v>U</v>
      </c>
      <c r="H566" s="3" t="str">
        <f aca="false">F566&amp;"-"&amp;G566</f>
        <v>A-U</v>
      </c>
      <c r="I566" s="4" t="n">
        <f aca="false">(F566="G")+(G566="G")</f>
        <v>0</v>
      </c>
      <c r="J566" s="4" t="n">
        <f aca="false">(F566="C")+(G566="C")</f>
        <v>0</v>
      </c>
      <c r="K566" s="3" t="n">
        <f aca="false">I566+J566</f>
        <v>0</v>
      </c>
    </row>
    <row r="567" customFormat="false" ht="15" hidden="false" customHeight="false" outlineLevel="0" collapsed="false">
      <c r="A567" s="4" t="s">
        <v>57</v>
      </c>
      <c r="B567" s="4" t="s">
        <v>768</v>
      </c>
      <c r="C567" s="4" t="s">
        <v>561</v>
      </c>
      <c r="D567" s="4" t="n">
        <f aca="false">IFERROR(INDEX(Positions!$D$2:$D$14531,MATCH($A567&amp;"|6",Positions!$A$2:$A$14531,0)),"-")</f>
        <v>6</v>
      </c>
      <c r="E567" s="4" t="n">
        <f aca="false">IFERROR(INDEX(Positions!$D$2:$D$14531,MATCH($A567&amp;"|67",Positions!$A$2:$A$14531,0)),"-")</f>
        <v>68</v>
      </c>
      <c r="F567" s="4" t="str">
        <f aca="false">IFERROR(INDEX(Positions!$E$2:$E$14531,MATCH($A567&amp;"|6",Positions!$A$2:$A$14531,0)),"-")</f>
        <v>A</v>
      </c>
      <c r="G567" s="4" t="str">
        <f aca="false">IFERROR(INDEX(Positions!$E$2:$E$14531,MATCH($A567&amp;"|67",Positions!$A$2:$A$14531,0)),"-")</f>
        <v>U</v>
      </c>
      <c r="H567" s="3" t="str">
        <f aca="false">F567&amp;"-"&amp;G567</f>
        <v>A-U</v>
      </c>
      <c r="I567" s="4" t="n">
        <f aca="false">(F567="G")+(G567="G")</f>
        <v>0</v>
      </c>
      <c r="J567" s="4" t="n">
        <f aca="false">(F567="C")+(G567="C")</f>
        <v>0</v>
      </c>
      <c r="K567" s="3" t="n">
        <f aca="false">I567+J567</f>
        <v>0</v>
      </c>
    </row>
    <row r="568" customFormat="false" ht="15" hidden="false" customHeight="false" outlineLevel="0" collapsed="false">
      <c r="A568" s="4" t="s">
        <v>57</v>
      </c>
      <c r="B568" s="4" t="s">
        <v>768</v>
      </c>
      <c r="C568" s="4" t="s">
        <v>886</v>
      </c>
      <c r="D568" s="4" t="n">
        <f aca="false">IFERROR(INDEX(Positions!$D$2:$D$14531,MATCH($A568&amp;"|7",Positions!$A$2:$A$14531,0)),"-")</f>
        <v>7</v>
      </c>
      <c r="E568" s="4" t="n">
        <f aca="false">IFERROR(INDEX(Positions!$D$2:$D$14531,MATCH($A568&amp;"|66",Positions!$A$2:$A$14531,0)),"-")</f>
        <v>67</v>
      </c>
      <c r="F568" s="4" t="str">
        <f aca="false">IFERROR(INDEX(Positions!$E$2:$E$14531,MATCH($A568&amp;"|7",Positions!$A$2:$A$14531,0)),"-")</f>
        <v>G</v>
      </c>
      <c r="G568" s="4" t="str">
        <f aca="false">IFERROR(INDEX(Positions!$E$2:$E$14531,MATCH($A568&amp;"|66",Positions!$A$2:$A$14531,0)),"-")</f>
        <v>C</v>
      </c>
      <c r="H568" s="3" t="str">
        <f aca="false">F568&amp;"-"&amp;G568</f>
        <v>G-C</v>
      </c>
      <c r="I568" s="4" t="n">
        <f aca="false">(F568="G")+(G568="G")</f>
        <v>1</v>
      </c>
      <c r="J568" s="4" t="n">
        <f aca="false">(F568="C")+(G568="C")</f>
        <v>1</v>
      </c>
      <c r="K568" s="3" t="n">
        <f aca="false">I568+J568</f>
        <v>2</v>
      </c>
    </row>
    <row r="569" customFormat="false" ht="15" hidden="false" customHeight="false" outlineLevel="0" collapsed="false">
      <c r="A569" s="4" t="s">
        <v>57</v>
      </c>
      <c r="B569" s="4" t="s">
        <v>783</v>
      </c>
      <c r="C569" s="4" t="s">
        <v>887</v>
      </c>
      <c r="D569" s="4" t="n">
        <f aca="false">IFERROR(INDEX(Positions!$D$2:$D$14531,MATCH($A569&amp;"|10",Positions!$A$2:$A$14531,0)),"-")</f>
        <v>10</v>
      </c>
      <c r="E569" s="4" t="n">
        <f aca="false">IFERROR(INDEX(Positions!$D$2:$D$14531,MATCH($A569&amp;"|25",Positions!$A$2:$A$14531,0)),"-")</f>
        <v>26</v>
      </c>
      <c r="F569" s="4" t="str">
        <f aca="false">IFERROR(INDEX(Positions!$E$2:$E$14531,MATCH($A569&amp;"|10",Positions!$A$2:$A$14531,0)),"-")</f>
        <v>G</v>
      </c>
      <c r="G569" s="4" t="str">
        <f aca="false">IFERROR(INDEX(Positions!$E$2:$E$14531,MATCH($A569&amp;"|25",Positions!$A$2:$A$14531,0)),"-")</f>
        <v>C</v>
      </c>
      <c r="H569" s="3" t="str">
        <f aca="false">F569&amp;"-"&amp;G569</f>
        <v>G-C</v>
      </c>
      <c r="I569" s="4" t="n">
        <f aca="false">(F569="G")+(G569="G")</f>
        <v>1</v>
      </c>
      <c r="J569" s="4" t="n">
        <f aca="false">(F569="C")+(G569="C")</f>
        <v>1</v>
      </c>
      <c r="K569" s="3" t="n">
        <f aca="false">I569+J569</f>
        <v>2</v>
      </c>
    </row>
    <row r="570" customFormat="false" ht="15" hidden="false" customHeight="false" outlineLevel="0" collapsed="false">
      <c r="A570" s="4" t="s">
        <v>57</v>
      </c>
      <c r="B570" s="4" t="s">
        <v>783</v>
      </c>
      <c r="C570" s="4" t="s">
        <v>888</v>
      </c>
      <c r="D570" s="4" t="n">
        <f aca="false">IFERROR(INDEX(Positions!$D$2:$D$14531,MATCH($A570&amp;"|11",Positions!$A$2:$A$14531,0)),"-")</f>
        <v>11</v>
      </c>
      <c r="E570" s="4" t="n">
        <f aca="false">IFERROR(INDEX(Positions!$D$2:$D$14531,MATCH($A570&amp;"|24",Positions!$A$2:$A$14531,0)),"-")</f>
        <v>25</v>
      </c>
      <c r="F570" s="4" t="str">
        <f aca="false">IFERROR(INDEX(Positions!$E$2:$E$14531,MATCH($A570&amp;"|11",Positions!$A$2:$A$14531,0)),"-")</f>
        <v>C</v>
      </c>
      <c r="G570" s="4" t="str">
        <f aca="false">IFERROR(INDEX(Positions!$E$2:$E$14531,MATCH($A570&amp;"|24",Positions!$A$2:$A$14531,0)),"-")</f>
        <v>G</v>
      </c>
      <c r="H570" s="3" t="str">
        <f aca="false">F570&amp;"-"&amp;G570</f>
        <v>C-G</v>
      </c>
      <c r="I570" s="4" t="n">
        <f aca="false">(F570="G")+(G570="G")</f>
        <v>1</v>
      </c>
      <c r="J570" s="4" t="n">
        <f aca="false">(F570="C")+(G570="C")</f>
        <v>1</v>
      </c>
      <c r="K570" s="3" t="n">
        <f aca="false">I570+J570</f>
        <v>2</v>
      </c>
    </row>
    <row r="571" customFormat="false" ht="15" hidden="false" customHeight="false" outlineLevel="0" collapsed="false">
      <c r="A571" s="4" t="s">
        <v>57</v>
      </c>
      <c r="B571" s="4" t="s">
        <v>783</v>
      </c>
      <c r="C571" s="4" t="s">
        <v>479</v>
      </c>
      <c r="D571" s="4" t="n">
        <f aca="false">IFERROR(INDEX(Positions!$D$2:$D$14531,MATCH($A571&amp;"|12",Positions!$A$2:$A$14531,0)),"-")</f>
        <v>12</v>
      </c>
      <c r="E571" s="4" t="n">
        <f aca="false">IFERROR(INDEX(Positions!$D$2:$D$14531,MATCH($A571&amp;"|23",Positions!$A$2:$A$14531,0)),"-")</f>
        <v>24</v>
      </c>
      <c r="F571" s="4" t="str">
        <f aca="false">IFERROR(INDEX(Positions!$E$2:$E$14531,MATCH($A571&amp;"|12",Positions!$A$2:$A$14531,0)),"-")</f>
        <v>U</v>
      </c>
      <c r="G571" s="4" t="str">
        <f aca="false">IFERROR(INDEX(Positions!$E$2:$E$14531,MATCH($A571&amp;"|23",Positions!$A$2:$A$14531,0)),"-")</f>
        <v>A</v>
      </c>
      <c r="H571" s="3" t="str">
        <f aca="false">F571&amp;"-"&amp;G571</f>
        <v>U-A</v>
      </c>
      <c r="I571" s="4" t="n">
        <f aca="false">(F571="G")+(G571="G")</f>
        <v>0</v>
      </c>
      <c r="J571" s="4" t="n">
        <f aca="false">(F571="C")+(G571="C")</f>
        <v>0</v>
      </c>
      <c r="K571" s="3" t="n">
        <f aca="false">I571+J571</f>
        <v>0</v>
      </c>
    </row>
    <row r="572" customFormat="false" ht="15" hidden="false" customHeight="false" outlineLevel="0" collapsed="false">
      <c r="A572" s="4" t="s">
        <v>57</v>
      </c>
      <c r="B572" s="4" t="s">
        <v>783</v>
      </c>
      <c r="C572" s="4" t="s">
        <v>267</v>
      </c>
      <c r="D572" s="4" t="n">
        <f aca="false">IFERROR(INDEX(Positions!$D$2:$D$14531,MATCH($A572&amp;"|13",Positions!$A$2:$A$14531,0)),"-")</f>
        <v>13</v>
      </c>
      <c r="E572" s="4" t="n">
        <f aca="false">IFERROR(INDEX(Positions!$D$2:$D$14531,MATCH($A572&amp;"|22",Positions!$A$2:$A$14531,0)),"-")</f>
        <v>23</v>
      </c>
      <c r="F572" s="4" t="str">
        <f aca="false">IFERROR(INDEX(Positions!$E$2:$E$14531,MATCH($A572&amp;"|13",Positions!$A$2:$A$14531,0)),"-")</f>
        <v>C</v>
      </c>
      <c r="G572" s="4" t="str">
        <f aca="false">IFERROR(INDEX(Positions!$E$2:$E$14531,MATCH($A572&amp;"|22",Positions!$A$2:$A$14531,0)),"-")</f>
        <v>G</v>
      </c>
      <c r="H572" s="3" t="str">
        <f aca="false">F572&amp;"-"&amp;G572</f>
        <v>C-G</v>
      </c>
      <c r="I572" s="4" t="n">
        <f aca="false">(F572="G")+(G572="G")</f>
        <v>1</v>
      </c>
      <c r="J572" s="4" t="n">
        <f aca="false">(F572="C")+(G572="C")</f>
        <v>1</v>
      </c>
      <c r="K572" s="3" t="n">
        <f aca="false">I572+J572</f>
        <v>2</v>
      </c>
    </row>
    <row r="573" customFormat="false" ht="15" hidden="false" customHeight="false" outlineLevel="0" collapsed="false">
      <c r="A573" s="4" t="s">
        <v>57</v>
      </c>
      <c r="B573" s="4" t="s">
        <v>805</v>
      </c>
      <c r="C573" s="4" t="s">
        <v>673</v>
      </c>
      <c r="D573" s="4" t="n">
        <f aca="false">IFERROR(INDEX(Positions!$D$2:$D$14531,MATCH($A573&amp;"|27",Positions!$A$2:$A$14531,0)),"-")</f>
        <v>28</v>
      </c>
      <c r="E573" s="4" t="n">
        <f aca="false">IFERROR(INDEX(Positions!$D$2:$D$14531,MATCH($A573&amp;"|43",Positions!$A$2:$A$14531,0)),"-")</f>
        <v>44</v>
      </c>
      <c r="F573" s="4" t="str">
        <f aca="false">IFERROR(INDEX(Positions!$E$2:$E$14531,MATCH($A573&amp;"|27",Positions!$A$2:$A$14531,0)),"-")</f>
        <v>C</v>
      </c>
      <c r="G573" s="4" t="str">
        <f aca="false">IFERROR(INDEX(Positions!$E$2:$E$14531,MATCH($A573&amp;"|43",Positions!$A$2:$A$14531,0)),"-")</f>
        <v>G</v>
      </c>
      <c r="H573" s="3" t="str">
        <f aca="false">F573&amp;"-"&amp;G573</f>
        <v>C-G</v>
      </c>
      <c r="I573" s="4" t="n">
        <f aca="false">(F573="G")+(G573="G")</f>
        <v>1</v>
      </c>
      <c r="J573" s="4" t="n">
        <f aca="false">(F573="C")+(G573="C")</f>
        <v>1</v>
      </c>
      <c r="K573" s="3" t="n">
        <f aca="false">I573+J573</f>
        <v>2</v>
      </c>
    </row>
    <row r="574" customFormat="false" ht="15" hidden="false" customHeight="false" outlineLevel="0" collapsed="false">
      <c r="A574" s="4" t="s">
        <v>57</v>
      </c>
      <c r="B574" s="4" t="s">
        <v>805</v>
      </c>
      <c r="C574" s="4" t="s">
        <v>889</v>
      </c>
      <c r="D574" s="4" t="n">
        <f aca="false">IFERROR(INDEX(Positions!$D$2:$D$14531,MATCH($A574&amp;"|28",Positions!$A$2:$A$14531,0)),"-")</f>
        <v>29</v>
      </c>
      <c r="E574" s="4" t="n">
        <f aca="false">IFERROR(INDEX(Positions!$D$2:$D$14531,MATCH($A574&amp;"|42",Positions!$A$2:$A$14531,0)),"-")</f>
        <v>43</v>
      </c>
      <c r="F574" s="4" t="str">
        <f aca="false">IFERROR(INDEX(Positions!$E$2:$E$14531,MATCH($A574&amp;"|28",Positions!$A$2:$A$14531,0)),"-")</f>
        <v>A</v>
      </c>
      <c r="G574" s="4" t="str">
        <f aca="false">IFERROR(INDEX(Positions!$E$2:$E$14531,MATCH($A574&amp;"|42",Positions!$A$2:$A$14531,0)),"-")</f>
        <v>U</v>
      </c>
      <c r="H574" s="3" t="str">
        <f aca="false">F574&amp;"-"&amp;G574</f>
        <v>A-U</v>
      </c>
      <c r="I574" s="4" t="n">
        <f aca="false">(F574="G")+(G574="G")</f>
        <v>0</v>
      </c>
      <c r="J574" s="4" t="n">
        <f aca="false">(F574="C")+(G574="C")</f>
        <v>0</v>
      </c>
      <c r="K574" s="3" t="n">
        <f aca="false">I574+J574</f>
        <v>0</v>
      </c>
    </row>
    <row r="575" customFormat="false" ht="15" hidden="false" customHeight="false" outlineLevel="0" collapsed="false">
      <c r="A575" s="4" t="s">
        <v>57</v>
      </c>
      <c r="B575" s="4" t="s">
        <v>805</v>
      </c>
      <c r="C575" s="4" t="s">
        <v>890</v>
      </c>
      <c r="D575" s="4" t="n">
        <f aca="false">IFERROR(INDEX(Positions!$D$2:$D$14531,MATCH($A575&amp;"|29",Positions!$A$2:$A$14531,0)),"-")</f>
        <v>30</v>
      </c>
      <c r="E575" s="4" t="n">
        <f aca="false">IFERROR(INDEX(Positions!$D$2:$D$14531,MATCH($A575&amp;"|41",Positions!$A$2:$A$14531,0)),"-")</f>
        <v>42</v>
      </c>
      <c r="F575" s="4" t="str">
        <f aca="false">IFERROR(INDEX(Positions!$E$2:$E$14531,MATCH($A575&amp;"|29",Positions!$A$2:$A$14531,0)),"-")</f>
        <v>U</v>
      </c>
      <c r="G575" s="4" t="str">
        <f aca="false">IFERROR(INDEX(Positions!$E$2:$E$14531,MATCH($A575&amp;"|41",Positions!$A$2:$A$14531,0)),"-")</f>
        <v>A</v>
      </c>
      <c r="H575" s="3" t="str">
        <f aca="false">F575&amp;"-"&amp;G575</f>
        <v>U-A</v>
      </c>
      <c r="I575" s="4" t="n">
        <f aca="false">(F575="G")+(G575="G")</f>
        <v>0</v>
      </c>
      <c r="J575" s="4" t="n">
        <f aca="false">(F575="C")+(G575="C")</f>
        <v>0</v>
      </c>
      <c r="K575" s="3" t="n">
        <f aca="false">I575+J575</f>
        <v>0</v>
      </c>
    </row>
    <row r="576" customFormat="false" ht="15" hidden="false" customHeight="false" outlineLevel="0" collapsed="false">
      <c r="A576" s="4" t="s">
        <v>57</v>
      </c>
      <c r="B576" s="4" t="s">
        <v>805</v>
      </c>
      <c r="C576" s="4" t="s">
        <v>694</v>
      </c>
      <c r="D576" s="4" t="n">
        <f aca="false">IFERROR(INDEX(Positions!$D$2:$D$14531,MATCH($A576&amp;"|30",Positions!$A$2:$A$14531,0)),"-")</f>
        <v>31</v>
      </c>
      <c r="E576" s="4" t="n">
        <f aca="false">IFERROR(INDEX(Positions!$D$2:$D$14531,MATCH($A576&amp;"|40",Positions!$A$2:$A$14531,0)),"-")</f>
        <v>41</v>
      </c>
      <c r="F576" s="4" t="str">
        <f aca="false">IFERROR(INDEX(Positions!$E$2:$E$14531,MATCH($A576&amp;"|30",Positions!$A$2:$A$14531,0)),"-")</f>
        <v>G</v>
      </c>
      <c r="G576" s="4" t="str">
        <f aca="false">IFERROR(INDEX(Positions!$E$2:$E$14531,MATCH($A576&amp;"|40",Positions!$A$2:$A$14531,0)),"-")</f>
        <v>C</v>
      </c>
      <c r="H576" s="3" t="str">
        <f aca="false">F576&amp;"-"&amp;G576</f>
        <v>G-C</v>
      </c>
      <c r="I576" s="4" t="n">
        <f aca="false">(F576="G")+(G576="G")</f>
        <v>1</v>
      </c>
      <c r="J576" s="4" t="n">
        <f aca="false">(F576="C")+(G576="C")</f>
        <v>1</v>
      </c>
      <c r="K576" s="3" t="n">
        <f aca="false">I576+J576</f>
        <v>2</v>
      </c>
    </row>
    <row r="577" customFormat="false" ht="15" hidden="false" customHeight="false" outlineLevel="0" collapsed="false">
      <c r="A577" s="4" t="s">
        <v>57</v>
      </c>
      <c r="B577" s="4" t="s">
        <v>805</v>
      </c>
      <c r="C577" s="4" t="s">
        <v>640</v>
      </c>
      <c r="D577" s="4" t="n">
        <f aca="false">IFERROR(INDEX(Positions!$D$2:$D$14531,MATCH($A577&amp;"|31",Positions!$A$2:$A$14531,0)),"-")</f>
        <v>32</v>
      </c>
      <c r="E577" s="4" t="n">
        <f aca="false">IFERROR(INDEX(Positions!$D$2:$D$14531,MATCH($A577&amp;"|39",Positions!$A$2:$A$14531,0)),"-")</f>
        <v>40</v>
      </c>
      <c r="F577" s="4" t="str">
        <f aca="false">IFERROR(INDEX(Positions!$E$2:$E$14531,MATCH($A577&amp;"|31",Positions!$A$2:$A$14531,0)),"-")</f>
        <v>G</v>
      </c>
      <c r="G577" s="4" t="str">
        <f aca="false">IFERROR(INDEX(Positions!$E$2:$E$14531,MATCH($A577&amp;"|39",Positions!$A$2:$A$14531,0)),"-")</f>
        <v>C</v>
      </c>
      <c r="H577" s="3" t="str">
        <f aca="false">F577&amp;"-"&amp;G577</f>
        <v>G-C</v>
      </c>
      <c r="I577" s="4" t="n">
        <f aca="false">(F577="G")+(G577="G")</f>
        <v>1</v>
      </c>
      <c r="J577" s="4" t="n">
        <f aca="false">(F577="C")+(G577="C")</f>
        <v>1</v>
      </c>
      <c r="K577" s="3" t="n">
        <f aca="false">I577+J577</f>
        <v>2</v>
      </c>
    </row>
    <row r="578" customFormat="false" ht="15" hidden="false" customHeight="false" outlineLevel="0" collapsed="false">
      <c r="A578" s="4" t="s">
        <v>57</v>
      </c>
      <c r="B578" s="4" t="s">
        <v>830</v>
      </c>
      <c r="C578" s="4" t="s">
        <v>367</v>
      </c>
      <c r="D578" s="4" t="n">
        <f aca="false">IFERROR(INDEX(Positions!$D$2:$D$14531,MATCH($A578&amp;"|49",Positions!$A$2:$A$14531,0)),"-")</f>
        <v>50</v>
      </c>
      <c r="E578" s="4" t="n">
        <f aca="false">IFERROR(INDEX(Positions!$D$2:$D$14531,MATCH($A578&amp;"|65",Positions!$A$2:$A$14531,0)),"-")</f>
        <v>66</v>
      </c>
      <c r="F578" s="4" t="str">
        <f aca="false">IFERROR(INDEX(Positions!$E$2:$E$14531,MATCH($A578&amp;"|49",Positions!$A$2:$A$14531,0)),"-")</f>
        <v>G</v>
      </c>
      <c r="G578" s="4" t="str">
        <f aca="false">IFERROR(INDEX(Positions!$E$2:$E$14531,MATCH($A578&amp;"|65",Positions!$A$2:$A$14531,0)),"-")</f>
        <v>U</v>
      </c>
      <c r="H578" s="3" t="str">
        <f aca="false">F578&amp;"-"&amp;G578</f>
        <v>G-U</v>
      </c>
      <c r="I578" s="4" t="n">
        <f aca="false">(F578="G")+(G578="G")</f>
        <v>1</v>
      </c>
      <c r="J578" s="4" t="n">
        <f aca="false">(F578="C")+(G578="C")</f>
        <v>0</v>
      </c>
      <c r="K578" s="3" t="n">
        <f aca="false">I578+J578</f>
        <v>1</v>
      </c>
    </row>
    <row r="579" customFormat="false" ht="15" hidden="false" customHeight="false" outlineLevel="0" collapsed="false">
      <c r="A579" s="4" t="s">
        <v>57</v>
      </c>
      <c r="B579" s="4" t="s">
        <v>830</v>
      </c>
      <c r="C579" s="4" t="s">
        <v>891</v>
      </c>
      <c r="D579" s="4" t="n">
        <f aca="false">IFERROR(INDEX(Positions!$D$2:$D$14531,MATCH($A579&amp;"|50",Positions!$A$2:$A$14531,0)),"-")</f>
        <v>51</v>
      </c>
      <c r="E579" s="4" t="n">
        <f aca="false">IFERROR(INDEX(Positions!$D$2:$D$14531,MATCH($A579&amp;"|64",Positions!$A$2:$A$14531,0)),"-")</f>
        <v>65</v>
      </c>
      <c r="F579" s="4" t="str">
        <f aca="false">IFERROR(INDEX(Positions!$E$2:$E$14531,MATCH($A579&amp;"|50",Positions!$A$2:$A$14531,0)),"-")</f>
        <v>C</v>
      </c>
      <c r="G579" s="4" t="str">
        <f aca="false">IFERROR(INDEX(Positions!$E$2:$E$14531,MATCH($A579&amp;"|64",Positions!$A$2:$A$14531,0)),"-")</f>
        <v>G</v>
      </c>
      <c r="H579" s="3" t="str">
        <f aca="false">F579&amp;"-"&amp;G579</f>
        <v>C-G</v>
      </c>
      <c r="I579" s="4" t="n">
        <f aca="false">(F579="G")+(G579="G")</f>
        <v>1</v>
      </c>
      <c r="J579" s="4" t="n">
        <f aca="false">(F579="C")+(G579="C")</f>
        <v>1</v>
      </c>
      <c r="K579" s="3" t="n">
        <f aca="false">I579+J579</f>
        <v>2</v>
      </c>
    </row>
    <row r="580" customFormat="false" ht="15" hidden="false" customHeight="false" outlineLevel="0" collapsed="false">
      <c r="A580" s="4" t="s">
        <v>57</v>
      </c>
      <c r="B580" s="4" t="s">
        <v>830</v>
      </c>
      <c r="C580" s="4" t="s">
        <v>689</v>
      </c>
      <c r="D580" s="4" t="n">
        <f aca="false">IFERROR(INDEX(Positions!$D$2:$D$14531,MATCH($A580&amp;"|51",Positions!$A$2:$A$14531,0)),"-")</f>
        <v>52</v>
      </c>
      <c r="E580" s="4" t="n">
        <f aca="false">IFERROR(INDEX(Positions!$D$2:$D$14531,MATCH($A580&amp;"|63",Positions!$A$2:$A$14531,0)),"-")</f>
        <v>64</v>
      </c>
      <c r="F580" s="4" t="str">
        <f aca="false">IFERROR(INDEX(Positions!$E$2:$E$14531,MATCH($A580&amp;"|51",Positions!$A$2:$A$14531,0)),"-")</f>
        <v>A</v>
      </c>
      <c r="G580" s="4" t="str">
        <f aca="false">IFERROR(INDEX(Positions!$E$2:$E$14531,MATCH($A580&amp;"|63",Positions!$A$2:$A$14531,0)),"-")</f>
        <v>U</v>
      </c>
      <c r="H580" s="3" t="str">
        <f aca="false">F580&amp;"-"&amp;G580</f>
        <v>A-U</v>
      </c>
      <c r="I580" s="4" t="n">
        <f aca="false">(F580="G")+(G580="G")</f>
        <v>0</v>
      </c>
      <c r="J580" s="4" t="n">
        <f aca="false">(F580="C")+(G580="C")</f>
        <v>0</v>
      </c>
      <c r="K580" s="3" t="n">
        <f aca="false">I580+J580</f>
        <v>0</v>
      </c>
    </row>
    <row r="581" customFormat="false" ht="15" hidden="false" customHeight="false" outlineLevel="0" collapsed="false">
      <c r="A581" s="4" t="s">
        <v>57</v>
      </c>
      <c r="B581" s="4" t="s">
        <v>830</v>
      </c>
      <c r="C581" s="4" t="s">
        <v>703</v>
      </c>
      <c r="D581" s="4" t="n">
        <f aca="false">IFERROR(INDEX(Positions!$D$2:$D$14531,MATCH($A581&amp;"|52",Positions!$A$2:$A$14531,0)),"-")</f>
        <v>53</v>
      </c>
      <c r="E581" s="4" t="n">
        <f aca="false">IFERROR(INDEX(Positions!$D$2:$D$14531,MATCH($A581&amp;"|62",Positions!$A$2:$A$14531,0)),"-")</f>
        <v>63</v>
      </c>
      <c r="F581" s="4" t="str">
        <f aca="false">IFERROR(INDEX(Positions!$E$2:$E$14531,MATCH($A581&amp;"|52",Positions!$A$2:$A$14531,0)),"-")</f>
        <v>G</v>
      </c>
      <c r="G581" s="4" t="str">
        <f aca="false">IFERROR(INDEX(Positions!$E$2:$E$14531,MATCH($A581&amp;"|62",Positions!$A$2:$A$14531,0)),"-")</f>
        <v>C</v>
      </c>
      <c r="H581" s="3" t="str">
        <f aca="false">F581&amp;"-"&amp;G581</f>
        <v>G-C</v>
      </c>
      <c r="I581" s="4" t="n">
        <f aca="false">(F581="G")+(G581="G")</f>
        <v>1</v>
      </c>
      <c r="J581" s="4" t="n">
        <f aca="false">(F581="C")+(G581="C")</f>
        <v>1</v>
      </c>
      <c r="K581" s="3" t="n">
        <f aca="false">I581+J581</f>
        <v>2</v>
      </c>
    </row>
    <row r="582" customFormat="false" ht="15" hidden="false" customHeight="false" outlineLevel="0" collapsed="false">
      <c r="A582" s="4" t="s">
        <v>57</v>
      </c>
      <c r="B582" s="4" t="s">
        <v>830</v>
      </c>
      <c r="C582" s="4" t="s">
        <v>892</v>
      </c>
      <c r="D582" s="4" t="n">
        <f aca="false">IFERROR(INDEX(Positions!$D$2:$D$14531,MATCH($A582&amp;"|53",Positions!$A$2:$A$14531,0)),"-")</f>
        <v>54</v>
      </c>
      <c r="E582" s="4" t="n">
        <f aca="false">IFERROR(INDEX(Positions!$D$2:$D$14531,MATCH($A582&amp;"|61",Positions!$A$2:$A$14531,0)),"-")</f>
        <v>62</v>
      </c>
      <c r="F582" s="4" t="str">
        <f aca="false">IFERROR(INDEX(Positions!$E$2:$E$14531,MATCH($A582&amp;"|53",Positions!$A$2:$A$14531,0)),"-")</f>
        <v>G</v>
      </c>
      <c r="G582" s="4" t="str">
        <f aca="false">IFERROR(INDEX(Positions!$E$2:$E$14531,MATCH($A582&amp;"|61",Positions!$A$2:$A$14531,0)),"-")</f>
        <v>C</v>
      </c>
      <c r="H582" s="3" t="str">
        <f aca="false">F582&amp;"-"&amp;G582</f>
        <v>G-C</v>
      </c>
      <c r="I582" s="4" t="n">
        <f aca="false">(F582="G")+(G582="G")</f>
        <v>1</v>
      </c>
      <c r="J582" s="4" t="n">
        <f aca="false">(F582="C")+(G582="C")</f>
        <v>1</v>
      </c>
      <c r="K582" s="3" t="n">
        <f aca="false">I582+J582</f>
        <v>2</v>
      </c>
    </row>
    <row r="583" customFormat="false" ht="15" hidden="false" customHeight="false" outlineLevel="0" collapsed="false">
      <c r="A583" s="24" t="s">
        <v>57</v>
      </c>
      <c r="B583" s="24" t="s">
        <v>893</v>
      </c>
      <c r="C583" s="24" t="s">
        <v>894</v>
      </c>
      <c r="D583" s="24" t="n">
        <f aca="false">IFERROR(INDEX(Positions!$D$2:$D$14531,MATCH($A583&amp;"|8",Positions!$A$2:$A$14531,0)),"-")</f>
        <v>8</v>
      </c>
      <c r="E583" s="24" t="n">
        <f aca="false">IFERROR(INDEX(Positions!$D$2:$D$14531,MATCH($A583&amp;"|14",Positions!$A$2:$A$14531,0)),"-")</f>
        <v>14</v>
      </c>
      <c r="F583" s="24" t="str">
        <f aca="false">IFERROR(INDEX(Positions!$E$2:$E$14531,MATCH($A583&amp;"|8",Positions!$A$2:$A$14531,0)),"-")</f>
        <v>U</v>
      </c>
      <c r="G583" s="24" t="str">
        <f aca="false">IFERROR(INDEX(Positions!$E$2:$E$14531,MATCH($A583&amp;"|14",Positions!$A$2:$A$14531,0)),"-")</f>
        <v>A</v>
      </c>
      <c r="H583" s="25" t="str">
        <f aca="false">F583&amp;"-"&amp;G583</f>
        <v>U-A</v>
      </c>
      <c r="I583" s="24" t="n">
        <f aca="false">(F583="G")+(G583="G")</f>
        <v>0</v>
      </c>
      <c r="J583" s="24" t="n">
        <f aca="false">(F583="C")+(G583="C")</f>
        <v>0</v>
      </c>
      <c r="K583" s="25" t="n">
        <f aca="false">I583+J583</f>
        <v>0</v>
      </c>
    </row>
    <row r="584" customFormat="false" ht="15" hidden="false" customHeight="false" outlineLevel="0" collapsed="false">
      <c r="A584" s="24" t="s">
        <v>57</v>
      </c>
      <c r="B584" s="24" t="s">
        <v>893</v>
      </c>
      <c r="C584" s="24" t="s">
        <v>895</v>
      </c>
      <c r="D584" s="24" t="n">
        <f aca="false">IFERROR(INDEX(Positions!$D$2:$D$14531,MATCH($A584&amp;"|15",Positions!$A$2:$A$14531,0)),"-")</f>
        <v>15</v>
      </c>
      <c r="E584" s="24" t="n">
        <f aca="false">IFERROR(INDEX(Positions!$D$2:$D$14531,MATCH($A584&amp;"|48",Positions!$A$2:$A$14531,0)),"-")</f>
        <v>49</v>
      </c>
      <c r="F584" s="24" t="str">
        <f aca="false">IFERROR(INDEX(Positions!$E$2:$E$14531,MATCH($A584&amp;"|15",Positions!$A$2:$A$14531,0)),"-")</f>
        <v>G</v>
      </c>
      <c r="G584" s="24" t="str">
        <f aca="false">IFERROR(INDEX(Positions!$E$2:$E$14531,MATCH($A584&amp;"|48",Positions!$A$2:$A$14531,0)),"-")</f>
        <v>C</v>
      </c>
      <c r="H584" s="25" t="str">
        <f aca="false">F584&amp;"-"&amp;G584</f>
        <v>G-C</v>
      </c>
      <c r="I584" s="24" t="n">
        <f aca="false">(F584="G")+(G584="G")</f>
        <v>1</v>
      </c>
      <c r="J584" s="24" t="n">
        <f aca="false">(F584="C")+(G584="C")</f>
        <v>1</v>
      </c>
      <c r="K584" s="25" t="n">
        <f aca="false">I584+J584</f>
        <v>2</v>
      </c>
    </row>
    <row r="585" customFormat="false" ht="15" hidden="false" customHeight="false" outlineLevel="0" collapsed="false">
      <c r="A585" s="24" t="s">
        <v>57</v>
      </c>
      <c r="B585" s="24" t="s">
        <v>893</v>
      </c>
      <c r="C585" s="24" t="s">
        <v>896</v>
      </c>
      <c r="D585" s="24" t="n">
        <f aca="false">IFERROR(INDEX(Positions!$D$2:$D$14531,MATCH($A585&amp;"|18",Positions!$A$2:$A$14531,0)),"-")</f>
        <v>19</v>
      </c>
      <c r="E585" s="24" t="n">
        <f aca="false">IFERROR(INDEX(Positions!$D$2:$D$14531,MATCH($A585&amp;"|55",Positions!$A$2:$A$14531,0)),"-")</f>
        <v>56</v>
      </c>
      <c r="F585" s="24" t="str">
        <f aca="false">IFERROR(INDEX(Positions!$E$2:$E$14531,MATCH($A585&amp;"|18",Positions!$A$2:$A$14531,0)),"-")</f>
        <v>G</v>
      </c>
      <c r="G585" s="24" t="str">
        <f aca="false">IFERROR(INDEX(Positions!$E$2:$E$14531,MATCH($A585&amp;"|55",Positions!$A$2:$A$14531,0)),"-")</f>
        <v>U</v>
      </c>
      <c r="H585" s="25" t="str">
        <f aca="false">F585&amp;"-"&amp;G585</f>
        <v>G-U</v>
      </c>
      <c r="I585" s="24" t="n">
        <f aca="false">(F585="G")+(G585="G")</f>
        <v>1</v>
      </c>
      <c r="J585" s="24" t="n">
        <f aca="false">(F585="C")+(G585="C")</f>
        <v>0</v>
      </c>
      <c r="K585" s="25" t="n">
        <f aca="false">I585+J585</f>
        <v>1</v>
      </c>
    </row>
    <row r="586" customFormat="false" ht="15" hidden="false" customHeight="false" outlineLevel="0" collapsed="false">
      <c r="A586" s="24" t="s">
        <v>57</v>
      </c>
      <c r="B586" s="24" t="s">
        <v>893</v>
      </c>
      <c r="C586" s="24" t="s">
        <v>897</v>
      </c>
      <c r="D586" s="24" t="n">
        <f aca="false">IFERROR(INDEX(Positions!$D$2:$D$14531,MATCH($A586&amp;"|19",Positions!$A$2:$A$14531,0)),"-")</f>
        <v>20</v>
      </c>
      <c r="E586" s="24" t="n">
        <f aca="false">IFERROR(INDEX(Positions!$D$2:$D$14531,MATCH($A586&amp;"|56",Positions!$A$2:$A$14531,0)),"-")</f>
        <v>57</v>
      </c>
      <c r="F586" s="24" t="str">
        <f aca="false">IFERROR(INDEX(Positions!$E$2:$E$14531,MATCH($A586&amp;"|19",Positions!$A$2:$A$14531,0)),"-")</f>
        <v>G</v>
      </c>
      <c r="G586" s="24" t="str">
        <f aca="false">IFERROR(INDEX(Positions!$E$2:$E$14531,MATCH($A586&amp;"|56",Positions!$A$2:$A$14531,0)),"-")</f>
        <v>C</v>
      </c>
      <c r="H586" s="25" t="str">
        <f aca="false">F586&amp;"-"&amp;G586</f>
        <v>G-C</v>
      </c>
      <c r="I586" s="24" t="n">
        <f aca="false">(F586="G")+(G586="G")</f>
        <v>1</v>
      </c>
      <c r="J586" s="24" t="n">
        <f aca="false">(F586="C")+(G586="C")</f>
        <v>1</v>
      </c>
      <c r="K586" s="25" t="n">
        <f aca="false">I586+J586</f>
        <v>2</v>
      </c>
    </row>
    <row r="587" customFormat="false" ht="15" hidden="false" customHeight="false" outlineLevel="0" collapsed="false">
      <c r="A587" s="24" t="s">
        <v>57</v>
      </c>
      <c r="B587" s="24" t="s">
        <v>893</v>
      </c>
      <c r="C587" s="24" t="s">
        <v>898</v>
      </c>
      <c r="D587" s="24" t="n">
        <f aca="false">IFERROR(INDEX(Positions!$D$2:$D$14531,MATCH($A587&amp;"|26",Positions!$A$2:$A$14531,0)),"-")</f>
        <v>27</v>
      </c>
      <c r="E587" s="24" t="n">
        <f aca="false">IFERROR(INDEX(Positions!$D$2:$D$14531,MATCH($A587&amp;"|44",Positions!$A$2:$A$14531,0)),"-")</f>
        <v>45</v>
      </c>
      <c r="F587" s="24" t="str">
        <f aca="false">IFERROR(INDEX(Positions!$E$2:$E$14531,MATCH($A587&amp;"|26",Positions!$A$2:$A$14531,0)),"-")</f>
        <v>A</v>
      </c>
      <c r="G587" s="24" t="str">
        <f aca="false">IFERROR(INDEX(Positions!$E$2:$E$14531,MATCH($A587&amp;"|44",Positions!$A$2:$A$14531,0)),"-")</f>
        <v>G</v>
      </c>
      <c r="H587" s="25" t="str">
        <f aca="false">F587&amp;"-"&amp;G587</f>
        <v>A-G</v>
      </c>
      <c r="I587" s="24" t="n">
        <f aca="false">(F587="G")+(G587="G")</f>
        <v>1</v>
      </c>
      <c r="J587" s="24" t="n">
        <f aca="false">(F587="C")+(G587="C")</f>
        <v>0</v>
      </c>
      <c r="K587" s="25" t="n">
        <f aca="false">I587+J587</f>
        <v>1</v>
      </c>
    </row>
    <row r="588" customFormat="false" ht="15" hidden="false" customHeight="false" outlineLevel="0" collapsed="false">
      <c r="A588" s="24" t="s">
        <v>57</v>
      </c>
      <c r="B588" s="24" t="s">
        <v>893</v>
      </c>
      <c r="C588" s="24" t="s">
        <v>899</v>
      </c>
      <c r="D588" s="24" t="n">
        <f aca="false">IFERROR(INDEX(Positions!$D$2:$D$14531,MATCH($A588&amp;"|32",Positions!$A$2:$A$14531,0)),"-")</f>
        <v>33</v>
      </c>
      <c r="E588" s="24" t="n">
        <f aca="false">IFERROR(INDEX(Positions!$D$2:$D$14531,MATCH($A588&amp;"|38",Positions!$A$2:$A$14531,0)),"-")</f>
        <v>39</v>
      </c>
      <c r="F588" s="24" t="str">
        <f aca="false">IFERROR(INDEX(Positions!$E$2:$E$14531,MATCH($A588&amp;"|32",Positions!$A$2:$A$14531,0)),"-")</f>
        <v>U</v>
      </c>
      <c r="G588" s="24" t="str">
        <f aca="false">IFERROR(INDEX(Positions!$E$2:$E$14531,MATCH($A588&amp;"|38",Positions!$A$2:$A$14531,0)),"-")</f>
        <v>A</v>
      </c>
      <c r="H588" s="25" t="str">
        <f aca="false">F588&amp;"-"&amp;G588</f>
        <v>U-A</v>
      </c>
      <c r="I588" s="24" t="n">
        <f aca="false">(F588="G")+(G588="G")</f>
        <v>0</v>
      </c>
      <c r="J588" s="24" t="n">
        <f aca="false">(F588="C")+(G588="C")</f>
        <v>0</v>
      </c>
      <c r="K588" s="25" t="n">
        <f aca="false">I588+J588</f>
        <v>0</v>
      </c>
    </row>
    <row r="589" customFormat="false" ht="15" hidden="false" customHeight="false" outlineLevel="0" collapsed="false">
      <c r="A589" s="24" t="s">
        <v>57</v>
      </c>
      <c r="B589" s="24" t="s">
        <v>893</v>
      </c>
      <c r="C589" s="24" t="s">
        <v>900</v>
      </c>
      <c r="D589" s="24" t="n">
        <f aca="false">IFERROR(INDEX(Positions!$D$2:$D$14531,MATCH($A589&amp;"|54",Positions!$A$2:$A$14531,0)),"-")</f>
        <v>55</v>
      </c>
      <c r="E589" s="24" t="n">
        <f aca="false">IFERROR(INDEX(Positions!$D$2:$D$14531,MATCH($A589&amp;"|58",Positions!$A$2:$A$14531,0)),"-")</f>
        <v>59</v>
      </c>
      <c r="F589" s="24" t="str">
        <f aca="false">IFERROR(INDEX(Positions!$E$2:$E$14531,MATCH($A589&amp;"|54",Positions!$A$2:$A$14531,0)),"-")</f>
        <v>U</v>
      </c>
      <c r="G589" s="24" t="str">
        <f aca="false">IFERROR(INDEX(Positions!$E$2:$E$14531,MATCH($A589&amp;"|58",Positions!$A$2:$A$14531,0)),"-")</f>
        <v>A</v>
      </c>
      <c r="H589" s="25" t="str">
        <f aca="false">F589&amp;"-"&amp;G589</f>
        <v>U-A</v>
      </c>
      <c r="I589" s="24" t="n">
        <f aca="false">(F589="G")+(G589="G")</f>
        <v>0</v>
      </c>
      <c r="J589" s="24" t="n">
        <f aca="false">(F589="C")+(G589="C")</f>
        <v>0</v>
      </c>
      <c r="K589" s="25" t="n">
        <f aca="false">I589+J589</f>
        <v>0</v>
      </c>
    </row>
    <row r="590" customFormat="false" ht="15" hidden="false" customHeight="false" outlineLevel="0" collapsed="false">
      <c r="A590" s="4" t="s">
        <v>58</v>
      </c>
      <c r="B590" s="4" t="s">
        <v>768</v>
      </c>
      <c r="C590" s="4" t="s">
        <v>882</v>
      </c>
      <c r="D590" s="4" t="n">
        <f aca="false">IFERROR(INDEX(Positions!$D$2:$D$14531,MATCH($A590&amp;"|1",Positions!$A$2:$A$14531,0)),"-")</f>
        <v>1</v>
      </c>
      <c r="E590" s="4" t="n">
        <f aca="false">IFERROR(INDEX(Positions!$D$2:$D$14531,MATCH($A590&amp;"|72",Positions!$A$2:$A$14531,0)),"-")</f>
        <v>88</v>
      </c>
      <c r="F590" s="4" t="str">
        <f aca="false">IFERROR(INDEX(Positions!$E$2:$E$14531,MATCH($A590&amp;"|1",Positions!$A$2:$A$14531,0)),"-")</f>
        <v>G</v>
      </c>
      <c r="G590" s="4" t="str">
        <f aca="false">IFERROR(INDEX(Positions!$E$2:$E$14531,MATCH($A590&amp;"|72",Positions!$A$2:$A$14531,0)),"-")</f>
        <v>C</v>
      </c>
      <c r="H590" s="3" t="str">
        <f aca="false">F590&amp;"-"&amp;G590</f>
        <v>G-C</v>
      </c>
      <c r="I590" s="4" t="n">
        <f aca="false">(F590="G")+(G590="G")</f>
        <v>1</v>
      </c>
      <c r="J590" s="4" t="n">
        <f aca="false">(F590="C")+(G590="C")</f>
        <v>1</v>
      </c>
      <c r="K590" s="3" t="n">
        <f aca="false">I590+J590</f>
        <v>2</v>
      </c>
    </row>
    <row r="591" customFormat="false" ht="15" hidden="false" customHeight="false" outlineLevel="0" collapsed="false">
      <c r="A591" s="4" t="s">
        <v>58</v>
      </c>
      <c r="B591" s="4" t="s">
        <v>768</v>
      </c>
      <c r="C591" s="4" t="s">
        <v>883</v>
      </c>
      <c r="D591" s="4" t="n">
        <f aca="false">IFERROR(INDEX(Positions!$D$2:$D$14531,MATCH($A591&amp;"|2",Positions!$A$2:$A$14531,0)),"-")</f>
        <v>2</v>
      </c>
      <c r="E591" s="4" t="n">
        <f aca="false">IFERROR(INDEX(Positions!$D$2:$D$14531,MATCH($A591&amp;"|71",Positions!$A$2:$A$14531,0)),"-")</f>
        <v>87</v>
      </c>
      <c r="F591" s="4" t="str">
        <f aca="false">IFERROR(INDEX(Positions!$E$2:$E$14531,MATCH($A591&amp;"|2",Positions!$A$2:$A$14531,0)),"-")</f>
        <v>G</v>
      </c>
      <c r="G591" s="4" t="str">
        <f aca="false">IFERROR(INDEX(Positions!$E$2:$E$14531,MATCH($A591&amp;"|71",Positions!$A$2:$A$14531,0)),"-")</f>
        <v>C</v>
      </c>
      <c r="H591" s="3" t="str">
        <f aca="false">F591&amp;"-"&amp;G591</f>
        <v>G-C</v>
      </c>
      <c r="I591" s="4" t="n">
        <f aca="false">(F591="G")+(G591="G")</f>
        <v>1</v>
      </c>
      <c r="J591" s="4" t="n">
        <f aca="false">(F591="C")+(G591="C")</f>
        <v>1</v>
      </c>
      <c r="K591" s="3" t="n">
        <f aca="false">I591+J591</f>
        <v>2</v>
      </c>
    </row>
    <row r="592" customFormat="false" ht="15" hidden="false" customHeight="false" outlineLevel="0" collapsed="false">
      <c r="A592" s="4" t="s">
        <v>58</v>
      </c>
      <c r="B592" s="4" t="s">
        <v>768</v>
      </c>
      <c r="C592" s="4" t="s">
        <v>884</v>
      </c>
      <c r="D592" s="4" t="n">
        <f aca="false">IFERROR(INDEX(Positions!$D$2:$D$14531,MATCH($A592&amp;"|3",Positions!$A$2:$A$14531,0)),"-")</f>
        <v>3</v>
      </c>
      <c r="E592" s="4" t="n">
        <f aca="false">IFERROR(INDEX(Positions!$D$2:$D$14531,MATCH($A592&amp;"|70",Positions!$A$2:$A$14531,0)),"-")</f>
        <v>86</v>
      </c>
      <c r="F592" s="4" t="str">
        <f aca="false">IFERROR(INDEX(Positions!$E$2:$E$14531,MATCH($A592&amp;"|3",Positions!$A$2:$A$14531,0)),"-")</f>
        <v>A</v>
      </c>
      <c r="G592" s="4" t="str">
        <f aca="false">IFERROR(INDEX(Positions!$E$2:$E$14531,MATCH($A592&amp;"|70",Positions!$A$2:$A$14531,0)),"-")</f>
        <v>U</v>
      </c>
      <c r="H592" s="3" t="str">
        <f aca="false">F592&amp;"-"&amp;G592</f>
        <v>A-U</v>
      </c>
      <c r="I592" s="4" t="n">
        <f aca="false">(F592="G")+(G592="G")</f>
        <v>0</v>
      </c>
      <c r="J592" s="4" t="n">
        <f aca="false">(F592="C")+(G592="C")</f>
        <v>0</v>
      </c>
      <c r="K592" s="3" t="n">
        <f aca="false">I592+J592</f>
        <v>0</v>
      </c>
    </row>
    <row r="593" customFormat="false" ht="15" hidden="false" customHeight="false" outlineLevel="0" collapsed="false">
      <c r="A593" s="4" t="s">
        <v>58</v>
      </c>
      <c r="B593" s="4" t="s">
        <v>768</v>
      </c>
      <c r="C593" s="4" t="s">
        <v>885</v>
      </c>
      <c r="D593" s="4" t="n">
        <f aca="false">IFERROR(INDEX(Positions!$D$2:$D$14531,MATCH($A593&amp;"|4",Positions!$A$2:$A$14531,0)),"-")</f>
        <v>4</v>
      </c>
      <c r="E593" s="4" t="n">
        <f aca="false">IFERROR(INDEX(Positions!$D$2:$D$14531,MATCH($A593&amp;"|69",Positions!$A$2:$A$14531,0)),"-")</f>
        <v>85</v>
      </c>
      <c r="F593" s="4" t="str">
        <f aca="false">IFERROR(INDEX(Positions!$E$2:$E$14531,MATCH($A593&amp;"|4",Positions!$A$2:$A$14531,0)),"-")</f>
        <v>G</v>
      </c>
      <c r="G593" s="4" t="str">
        <f aca="false">IFERROR(INDEX(Positions!$E$2:$E$14531,MATCH($A593&amp;"|69",Positions!$A$2:$A$14531,0)),"-")</f>
        <v>C</v>
      </c>
      <c r="H593" s="3" t="str">
        <f aca="false">F593&amp;"-"&amp;G593</f>
        <v>G-C</v>
      </c>
      <c r="I593" s="4" t="n">
        <f aca="false">(F593="G")+(G593="G")</f>
        <v>1</v>
      </c>
      <c r="J593" s="4" t="n">
        <f aca="false">(F593="C")+(G593="C")</f>
        <v>1</v>
      </c>
      <c r="K593" s="3" t="n">
        <f aca="false">I593+J593</f>
        <v>2</v>
      </c>
    </row>
    <row r="594" customFormat="false" ht="15" hidden="false" customHeight="false" outlineLevel="0" collapsed="false">
      <c r="A594" s="4" t="s">
        <v>58</v>
      </c>
      <c r="B594" s="4" t="s">
        <v>768</v>
      </c>
      <c r="C594" s="4" t="s">
        <v>542</v>
      </c>
      <c r="D594" s="4" t="n">
        <f aca="false">IFERROR(INDEX(Positions!$D$2:$D$14531,MATCH($A594&amp;"|5",Positions!$A$2:$A$14531,0)),"-")</f>
        <v>5</v>
      </c>
      <c r="E594" s="4" t="n">
        <f aca="false">IFERROR(INDEX(Positions!$D$2:$D$14531,MATCH($A594&amp;"|68",Positions!$A$2:$A$14531,0)),"-")</f>
        <v>84</v>
      </c>
      <c r="F594" s="4" t="str">
        <f aca="false">IFERROR(INDEX(Positions!$E$2:$E$14531,MATCH($A594&amp;"|5",Positions!$A$2:$A$14531,0)),"-")</f>
        <v>G</v>
      </c>
      <c r="G594" s="4" t="str">
        <f aca="false">IFERROR(INDEX(Positions!$E$2:$E$14531,MATCH($A594&amp;"|68",Positions!$A$2:$A$14531,0)),"-")</f>
        <v>C</v>
      </c>
      <c r="H594" s="3" t="str">
        <f aca="false">F594&amp;"-"&amp;G594</f>
        <v>G-C</v>
      </c>
      <c r="I594" s="4" t="n">
        <f aca="false">(F594="G")+(G594="G")</f>
        <v>1</v>
      </c>
      <c r="J594" s="4" t="n">
        <f aca="false">(F594="C")+(G594="C")</f>
        <v>1</v>
      </c>
      <c r="K594" s="3" t="n">
        <f aca="false">I594+J594</f>
        <v>2</v>
      </c>
    </row>
    <row r="595" customFormat="false" ht="15" hidden="false" customHeight="false" outlineLevel="0" collapsed="false">
      <c r="A595" s="4" t="s">
        <v>58</v>
      </c>
      <c r="B595" s="4" t="s">
        <v>768</v>
      </c>
      <c r="C595" s="4" t="s">
        <v>561</v>
      </c>
      <c r="D595" s="4" t="n">
        <f aca="false">IFERROR(INDEX(Positions!$D$2:$D$14531,MATCH($A595&amp;"|6",Positions!$A$2:$A$14531,0)),"-")</f>
        <v>6</v>
      </c>
      <c r="E595" s="4" t="n">
        <f aca="false">IFERROR(INDEX(Positions!$D$2:$D$14531,MATCH($A595&amp;"|67",Positions!$A$2:$A$14531,0)),"-")</f>
        <v>83</v>
      </c>
      <c r="F595" s="4" t="str">
        <f aca="false">IFERROR(INDEX(Positions!$E$2:$E$14531,MATCH($A595&amp;"|6",Positions!$A$2:$A$14531,0)),"-")</f>
        <v>A</v>
      </c>
      <c r="G595" s="4" t="str">
        <f aca="false">IFERROR(INDEX(Positions!$E$2:$E$14531,MATCH($A595&amp;"|67",Positions!$A$2:$A$14531,0)),"-")</f>
        <v>U</v>
      </c>
      <c r="H595" s="3" t="str">
        <f aca="false">F595&amp;"-"&amp;G595</f>
        <v>A-U</v>
      </c>
      <c r="I595" s="4" t="n">
        <f aca="false">(F595="G")+(G595="G")</f>
        <v>0</v>
      </c>
      <c r="J595" s="4" t="n">
        <f aca="false">(F595="C")+(G595="C")</f>
        <v>0</v>
      </c>
      <c r="K595" s="3" t="n">
        <f aca="false">I595+J595</f>
        <v>0</v>
      </c>
    </row>
    <row r="596" customFormat="false" ht="15" hidden="false" customHeight="false" outlineLevel="0" collapsed="false">
      <c r="A596" s="4" t="s">
        <v>58</v>
      </c>
      <c r="B596" s="4" t="s">
        <v>768</v>
      </c>
      <c r="C596" s="4" t="s">
        <v>886</v>
      </c>
      <c r="D596" s="4" t="n">
        <f aca="false">IFERROR(INDEX(Positions!$D$2:$D$14531,MATCH($A596&amp;"|7",Positions!$A$2:$A$14531,0)),"-")</f>
        <v>7</v>
      </c>
      <c r="E596" s="4" t="n">
        <f aca="false">IFERROR(INDEX(Positions!$D$2:$D$14531,MATCH($A596&amp;"|66",Positions!$A$2:$A$14531,0)),"-")</f>
        <v>82</v>
      </c>
      <c r="F596" s="4" t="str">
        <f aca="false">IFERROR(INDEX(Positions!$E$2:$E$14531,MATCH($A596&amp;"|7",Positions!$A$2:$A$14531,0)),"-")</f>
        <v>A</v>
      </c>
      <c r="G596" s="4" t="str">
        <f aca="false">IFERROR(INDEX(Positions!$E$2:$E$14531,MATCH($A596&amp;"|66",Positions!$A$2:$A$14531,0)),"-")</f>
        <v>U</v>
      </c>
      <c r="H596" s="3" t="str">
        <f aca="false">F596&amp;"-"&amp;G596</f>
        <v>A-U</v>
      </c>
      <c r="I596" s="4" t="n">
        <f aca="false">(F596="G")+(G596="G")</f>
        <v>0</v>
      </c>
      <c r="J596" s="4" t="n">
        <f aca="false">(F596="C")+(G596="C")</f>
        <v>0</v>
      </c>
      <c r="K596" s="3" t="n">
        <f aca="false">I596+J596</f>
        <v>0</v>
      </c>
    </row>
    <row r="597" customFormat="false" ht="15" hidden="false" customHeight="false" outlineLevel="0" collapsed="false">
      <c r="A597" s="4" t="s">
        <v>58</v>
      </c>
      <c r="B597" s="4" t="s">
        <v>783</v>
      </c>
      <c r="C597" s="4" t="s">
        <v>887</v>
      </c>
      <c r="D597" s="4" t="n">
        <f aca="false">IFERROR(INDEX(Positions!$D$2:$D$14531,MATCH($A597&amp;"|10",Positions!$A$2:$A$14531,0)),"-")</f>
        <v>10</v>
      </c>
      <c r="E597" s="4" t="n">
        <f aca="false">IFERROR(INDEX(Positions!$D$2:$D$14531,MATCH($A597&amp;"|25",Positions!$A$2:$A$14531,0)),"-")</f>
        <v>28</v>
      </c>
      <c r="F597" s="4" t="str">
        <f aca="false">IFERROR(INDEX(Positions!$E$2:$E$14531,MATCH($A597&amp;"|10",Positions!$A$2:$A$14531,0)),"-")</f>
        <v>C</v>
      </c>
      <c r="G597" s="4" t="str">
        <f aca="false">IFERROR(INDEX(Positions!$E$2:$E$14531,MATCH($A597&amp;"|25",Positions!$A$2:$A$14531,0)),"-")</f>
        <v>G</v>
      </c>
      <c r="H597" s="3" t="str">
        <f aca="false">F597&amp;"-"&amp;G597</f>
        <v>C-G</v>
      </c>
      <c r="I597" s="4" t="n">
        <f aca="false">(F597="G")+(G597="G")</f>
        <v>1</v>
      </c>
      <c r="J597" s="4" t="n">
        <f aca="false">(F597="C")+(G597="C")</f>
        <v>1</v>
      </c>
      <c r="K597" s="3" t="n">
        <f aca="false">I597+J597</f>
        <v>2</v>
      </c>
    </row>
    <row r="598" customFormat="false" ht="15" hidden="false" customHeight="false" outlineLevel="0" collapsed="false">
      <c r="A598" s="4" t="s">
        <v>58</v>
      </c>
      <c r="B598" s="4" t="s">
        <v>783</v>
      </c>
      <c r="C598" s="4" t="s">
        <v>888</v>
      </c>
      <c r="D598" s="4" t="n">
        <f aca="false">IFERROR(INDEX(Positions!$D$2:$D$14531,MATCH($A598&amp;"|11",Positions!$A$2:$A$14531,0)),"-")</f>
        <v>11</v>
      </c>
      <c r="E598" s="4" t="n">
        <f aca="false">IFERROR(INDEX(Positions!$D$2:$D$14531,MATCH($A598&amp;"|24",Positions!$A$2:$A$14531,0)),"-")</f>
        <v>27</v>
      </c>
      <c r="F598" s="4" t="str">
        <f aca="false">IFERROR(INDEX(Positions!$E$2:$E$14531,MATCH($A598&amp;"|11",Positions!$A$2:$A$14531,0)),"-")</f>
        <v>C</v>
      </c>
      <c r="G598" s="4" t="str">
        <f aca="false">IFERROR(INDEX(Positions!$E$2:$E$14531,MATCH($A598&amp;"|24",Positions!$A$2:$A$14531,0)),"-")</f>
        <v>G</v>
      </c>
      <c r="H598" s="3" t="str">
        <f aca="false">F598&amp;"-"&amp;G598</f>
        <v>C-G</v>
      </c>
      <c r="I598" s="4" t="n">
        <f aca="false">(F598="G")+(G598="G")</f>
        <v>1</v>
      </c>
      <c r="J598" s="4" t="n">
        <f aca="false">(F598="C")+(G598="C")</f>
        <v>1</v>
      </c>
      <c r="K598" s="3" t="n">
        <f aca="false">I598+J598</f>
        <v>2</v>
      </c>
    </row>
    <row r="599" customFormat="false" ht="15" hidden="false" customHeight="false" outlineLevel="0" collapsed="false">
      <c r="A599" s="4" t="s">
        <v>58</v>
      </c>
      <c r="B599" s="4" t="s">
        <v>783</v>
      </c>
      <c r="C599" s="4" t="s">
        <v>479</v>
      </c>
      <c r="D599" s="4" t="n">
        <f aca="false">IFERROR(INDEX(Positions!$D$2:$D$14531,MATCH($A599&amp;"|12",Positions!$A$2:$A$14531,0)),"-")</f>
        <v>12</v>
      </c>
      <c r="E599" s="4" t="n">
        <f aca="false">IFERROR(INDEX(Positions!$D$2:$D$14531,MATCH($A599&amp;"|23",Positions!$A$2:$A$14531,0)),"-")</f>
        <v>26</v>
      </c>
      <c r="F599" s="4" t="str">
        <f aca="false">IFERROR(INDEX(Positions!$E$2:$E$14531,MATCH($A599&amp;"|12",Positions!$A$2:$A$14531,0)),"-")</f>
        <v>C</v>
      </c>
      <c r="G599" s="4" t="str">
        <f aca="false">IFERROR(INDEX(Positions!$E$2:$E$14531,MATCH($A599&amp;"|23",Positions!$A$2:$A$14531,0)),"-")</f>
        <v>G</v>
      </c>
      <c r="H599" s="3" t="str">
        <f aca="false">F599&amp;"-"&amp;G599</f>
        <v>C-G</v>
      </c>
      <c r="I599" s="4" t="n">
        <f aca="false">(F599="G")+(G599="G")</f>
        <v>1</v>
      </c>
      <c r="J599" s="4" t="n">
        <f aca="false">(F599="C")+(G599="C")</f>
        <v>1</v>
      </c>
      <c r="K599" s="3" t="n">
        <f aca="false">I599+J599</f>
        <v>2</v>
      </c>
    </row>
    <row r="600" customFormat="false" ht="15" hidden="false" customHeight="false" outlineLevel="0" collapsed="false">
      <c r="A600" s="4" t="s">
        <v>58</v>
      </c>
      <c r="B600" s="4" t="s">
        <v>783</v>
      </c>
      <c r="C600" s="4" t="s">
        <v>267</v>
      </c>
      <c r="D600" s="4" t="n">
        <f aca="false">IFERROR(INDEX(Positions!$D$2:$D$14531,MATCH($A600&amp;"|13",Positions!$A$2:$A$14531,0)),"-")</f>
        <v>13</v>
      </c>
      <c r="E600" s="4" t="n">
        <f aca="false">IFERROR(INDEX(Positions!$D$2:$D$14531,MATCH($A600&amp;"|22",Positions!$A$2:$A$14531,0)),"-")</f>
        <v>25</v>
      </c>
      <c r="F600" s="4" t="str">
        <f aca="false">IFERROR(INDEX(Positions!$E$2:$E$14531,MATCH($A600&amp;"|13",Positions!$A$2:$A$14531,0)),"-")</f>
        <v>A</v>
      </c>
      <c r="G600" s="4" t="str">
        <f aca="false">IFERROR(INDEX(Positions!$E$2:$E$14531,MATCH($A600&amp;"|22",Positions!$A$2:$A$14531,0)),"-")</f>
        <v>A</v>
      </c>
      <c r="H600" s="3" t="str">
        <f aca="false">F600&amp;"-"&amp;G600</f>
        <v>A-A</v>
      </c>
      <c r="I600" s="4" t="n">
        <f aca="false">(F600="G")+(G600="G")</f>
        <v>0</v>
      </c>
      <c r="J600" s="4" t="n">
        <f aca="false">(F600="C")+(G600="C")</f>
        <v>0</v>
      </c>
      <c r="K600" s="3" t="n">
        <f aca="false">I600+J600</f>
        <v>0</v>
      </c>
    </row>
    <row r="601" customFormat="false" ht="15" hidden="false" customHeight="false" outlineLevel="0" collapsed="false">
      <c r="A601" s="4" t="s">
        <v>58</v>
      </c>
      <c r="B601" s="4" t="s">
        <v>805</v>
      </c>
      <c r="C601" s="4" t="s">
        <v>673</v>
      </c>
      <c r="D601" s="4" t="n">
        <f aca="false">IFERROR(INDEX(Positions!$D$2:$D$14531,MATCH($A601&amp;"|27",Positions!$A$2:$A$14531,0)),"-")</f>
        <v>30</v>
      </c>
      <c r="E601" s="4" t="n">
        <f aca="false">IFERROR(INDEX(Positions!$D$2:$D$14531,MATCH($A601&amp;"|43",Positions!$A$2:$A$14531,0)),"-")</f>
        <v>46</v>
      </c>
      <c r="F601" s="4" t="str">
        <f aca="false">IFERROR(INDEX(Positions!$E$2:$E$14531,MATCH($A601&amp;"|27",Positions!$A$2:$A$14531,0)),"-")</f>
        <v>U</v>
      </c>
      <c r="G601" s="4" t="str">
        <f aca="false">IFERROR(INDEX(Positions!$E$2:$E$14531,MATCH($A601&amp;"|43",Positions!$A$2:$A$14531,0)),"-")</f>
        <v>A</v>
      </c>
      <c r="H601" s="3" t="str">
        <f aca="false">F601&amp;"-"&amp;G601</f>
        <v>U-A</v>
      </c>
      <c r="I601" s="4" t="n">
        <f aca="false">(F601="G")+(G601="G")</f>
        <v>0</v>
      </c>
      <c r="J601" s="4" t="n">
        <f aca="false">(F601="C")+(G601="C")</f>
        <v>0</v>
      </c>
      <c r="K601" s="3" t="n">
        <f aca="false">I601+J601</f>
        <v>0</v>
      </c>
    </row>
    <row r="602" customFormat="false" ht="15" hidden="false" customHeight="false" outlineLevel="0" collapsed="false">
      <c r="A602" s="4" t="s">
        <v>58</v>
      </c>
      <c r="B602" s="4" t="s">
        <v>805</v>
      </c>
      <c r="C602" s="4" t="s">
        <v>889</v>
      </c>
      <c r="D602" s="4" t="n">
        <f aca="false">IFERROR(INDEX(Positions!$D$2:$D$14531,MATCH($A602&amp;"|28",Positions!$A$2:$A$14531,0)),"-")</f>
        <v>31</v>
      </c>
      <c r="E602" s="4" t="n">
        <f aca="false">IFERROR(INDEX(Positions!$D$2:$D$14531,MATCH($A602&amp;"|42",Positions!$A$2:$A$14531,0)),"-")</f>
        <v>45</v>
      </c>
      <c r="F602" s="4" t="str">
        <f aca="false">IFERROR(INDEX(Positions!$E$2:$E$14531,MATCH($A602&amp;"|28",Positions!$A$2:$A$14531,0)),"-")</f>
        <v>C</v>
      </c>
      <c r="G602" s="4" t="str">
        <f aca="false">IFERROR(INDEX(Positions!$E$2:$E$14531,MATCH($A602&amp;"|42",Positions!$A$2:$A$14531,0)),"-")</f>
        <v>G</v>
      </c>
      <c r="H602" s="3" t="str">
        <f aca="false">F602&amp;"-"&amp;G602</f>
        <v>C-G</v>
      </c>
      <c r="I602" s="4" t="n">
        <f aca="false">(F602="G")+(G602="G")</f>
        <v>1</v>
      </c>
      <c r="J602" s="4" t="n">
        <f aca="false">(F602="C")+(G602="C")</f>
        <v>1</v>
      </c>
      <c r="K602" s="3" t="n">
        <f aca="false">I602+J602</f>
        <v>2</v>
      </c>
    </row>
    <row r="603" customFormat="false" ht="15" hidden="false" customHeight="false" outlineLevel="0" collapsed="false">
      <c r="A603" s="4" t="s">
        <v>58</v>
      </c>
      <c r="B603" s="4" t="s">
        <v>805</v>
      </c>
      <c r="C603" s="4" t="s">
        <v>890</v>
      </c>
      <c r="D603" s="4" t="n">
        <f aca="false">IFERROR(INDEX(Positions!$D$2:$D$14531,MATCH($A603&amp;"|29",Positions!$A$2:$A$14531,0)),"-")</f>
        <v>32</v>
      </c>
      <c r="E603" s="4" t="n">
        <f aca="false">IFERROR(INDEX(Positions!$D$2:$D$14531,MATCH($A603&amp;"|41",Positions!$A$2:$A$14531,0)),"-")</f>
        <v>44</v>
      </c>
      <c r="F603" s="4" t="str">
        <f aca="false">IFERROR(INDEX(Positions!$E$2:$E$14531,MATCH($A603&amp;"|29",Positions!$A$2:$A$14531,0)),"-")</f>
        <v>G</v>
      </c>
      <c r="G603" s="4" t="str">
        <f aca="false">IFERROR(INDEX(Positions!$E$2:$E$14531,MATCH($A603&amp;"|41",Positions!$A$2:$A$14531,0)),"-")</f>
        <v>C</v>
      </c>
      <c r="H603" s="3" t="str">
        <f aca="false">F603&amp;"-"&amp;G603</f>
        <v>G-C</v>
      </c>
      <c r="I603" s="4" t="n">
        <f aca="false">(F603="G")+(G603="G")</f>
        <v>1</v>
      </c>
      <c r="J603" s="4" t="n">
        <f aca="false">(F603="C")+(G603="C")</f>
        <v>1</v>
      </c>
      <c r="K603" s="3" t="n">
        <f aca="false">I603+J603</f>
        <v>2</v>
      </c>
    </row>
    <row r="604" customFormat="false" ht="15" hidden="false" customHeight="false" outlineLevel="0" collapsed="false">
      <c r="A604" s="4" t="s">
        <v>58</v>
      </c>
      <c r="B604" s="4" t="s">
        <v>805</v>
      </c>
      <c r="C604" s="4" t="s">
        <v>694</v>
      </c>
      <c r="D604" s="4" t="n">
        <f aca="false">IFERROR(INDEX(Positions!$D$2:$D$14531,MATCH($A604&amp;"|30",Positions!$A$2:$A$14531,0)),"-")</f>
        <v>33</v>
      </c>
      <c r="E604" s="4" t="n">
        <f aca="false">IFERROR(INDEX(Positions!$D$2:$D$14531,MATCH($A604&amp;"|40",Positions!$A$2:$A$14531,0)),"-")</f>
        <v>43</v>
      </c>
      <c r="F604" s="4" t="str">
        <f aca="false">IFERROR(INDEX(Positions!$E$2:$E$14531,MATCH($A604&amp;"|30",Positions!$A$2:$A$14531,0)),"-")</f>
        <v>G</v>
      </c>
      <c r="G604" s="4" t="str">
        <f aca="false">IFERROR(INDEX(Positions!$E$2:$E$14531,MATCH($A604&amp;"|40",Positions!$A$2:$A$14531,0)),"-")</f>
        <v>C</v>
      </c>
      <c r="H604" s="3" t="str">
        <f aca="false">F604&amp;"-"&amp;G604</f>
        <v>G-C</v>
      </c>
      <c r="I604" s="4" t="n">
        <f aca="false">(F604="G")+(G604="G")</f>
        <v>1</v>
      </c>
      <c r="J604" s="4" t="n">
        <f aca="false">(F604="C")+(G604="C")</f>
        <v>1</v>
      </c>
      <c r="K604" s="3" t="n">
        <f aca="false">I604+J604</f>
        <v>2</v>
      </c>
    </row>
    <row r="605" customFormat="false" ht="15" hidden="false" customHeight="false" outlineLevel="0" collapsed="false">
      <c r="A605" s="4" t="s">
        <v>58</v>
      </c>
      <c r="B605" s="4" t="s">
        <v>805</v>
      </c>
      <c r="C605" s="4" t="s">
        <v>640</v>
      </c>
      <c r="D605" s="4" t="n">
        <f aca="false">IFERROR(INDEX(Positions!$D$2:$D$14531,MATCH($A605&amp;"|31",Positions!$A$2:$A$14531,0)),"-")</f>
        <v>34</v>
      </c>
      <c r="E605" s="4" t="n">
        <f aca="false">IFERROR(INDEX(Positions!$D$2:$D$14531,MATCH($A605&amp;"|39",Positions!$A$2:$A$14531,0)),"-")</f>
        <v>42</v>
      </c>
      <c r="F605" s="4" t="str">
        <f aca="false">IFERROR(INDEX(Positions!$E$2:$E$14531,MATCH($A605&amp;"|31",Positions!$A$2:$A$14531,0)),"-")</f>
        <v>U</v>
      </c>
      <c r="G605" s="4" t="str">
        <f aca="false">IFERROR(INDEX(Positions!$E$2:$E$14531,MATCH($A605&amp;"|39",Positions!$A$2:$A$14531,0)),"-")</f>
        <v>A</v>
      </c>
      <c r="H605" s="3" t="str">
        <f aca="false">F605&amp;"-"&amp;G605</f>
        <v>U-A</v>
      </c>
      <c r="I605" s="4" t="n">
        <f aca="false">(F605="G")+(G605="G")</f>
        <v>0</v>
      </c>
      <c r="J605" s="4" t="n">
        <f aca="false">(F605="C")+(G605="C")</f>
        <v>0</v>
      </c>
      <c r="K605" s="3" t="n">
        <f aca="false">I605+J605</f>
        <v>0</v>
      </c>
    </row>
    <row r="606" customFormat="false" ht="15" hidden="false" customHeight="false" outlineLevel="0" collapsed="false">
      <c r="A606" s="4" t="s">
        <v>58</v>
      </c>
      <c r="B606" s="4" t="s">
        <v>830</v>
      </c>
      <c r="C606" s="4" t="s">
        <v>367</v>
      </c>
      <c r="D606" s="4" t="n">
        <f aca="false">IFERROR(INDEX(Positions!$D$2:$D$14531,MATCH($A606&amp;"|49",Positions!$A$2:$A$14531,0)),"-")</f>
        <v>65</v>
      </c>
      <c r="E606" s="4" t="n">
        <f aca="false">IFERROR(INDEX(Positions!$D$2:$D$14531,MATCH($A606&amp;"|65",Positions!$A$2:$A$14531,0)),"-")</f>
        <v>81</v>
      </c>
      <c r="F606" s="4" t="str">
        <f aca="false">IFERROR(INDEX(Positions!$E$2:$E$14531,MATCH($A606&amp;"|49",Positions!$A$2:$A$14531,0)),"-")</f>
        <v>G</v>
      </c>
      <c r="G606" s="4" t="str">
        <f aca="false">IFERROR(INDEX(Positions!$E$2:$E$14531,MATCH($A606&amp;"|65",Positions!$A$2:$A$14531,0)),"-")</f>
        <v>C</v>
      </c>
      <c r="H606" s="3" t="str">
        <f aca="false">F606&amp;"-"&amp;G606</f>
        <v>G-C</v>
      </c>
      <c r="I606" s="4" t="n">
        <f aca="false">(F606="G")+(G606="G")</f>
        <v>1</v>
      </c>
      <c r="J606" s="4" t="n">
        <f aca="false">(F606="C")+(G606="C")</f>
        <v>1</v>
      </c>
      <c r="K606" s="3" t="n">
        <f aca="false">I606+J606</f>
        <v>2</v>
      </c>
    </row>
    <row r="607" customFormat="false" ht="15" hidden="false" customHeight="false" outlineLevel="0" collapsed="false">
      <c r="A607" s="4" t="s">
        <v>58</v>
      </c>
      <c r="B607" s="4" t="s">
        <v>830</v>
      </c>
      <c r="C607" s="4" t="s">
        <v>891</v>
      </c>
      <c r="D607" s="4" t="n">
        <f aca="false">IFERROR(INDEX(Positions!$D$2:$D$14531,MATCH($A607&amp;"|50",Positions!$A$2:$A$14531,0)),"-")</f>
        <v>66</v>
      </c>
      <c r="E607" s="4" t="n">
        <f aca="false">IFERROR(INDEX(Positions!$D$2:$D$14531,MATCH($A607&amp;"|64",Positions!$A$2:$A$14531,0)),"-")</f>
        <v>80</v>
      </c>
      <c r="F607" s="4" t="str">
        <f aca="false">IFERROR(INDEX(Positions!$E$2:$E$14531,MATCH($A607&amp;"|50",Positions!$A$2:$A$14531,0)),"-")</f>
        <v>G</v>
      </c>
      <c r="G607" s="4" t="str">
        <f aca="false">IFERROR(INDEX(Positions!$E$2:$E$14531,MATCH($A607&amp;"|64",Positions!$A$2:$A$14531,0)),"-")</f>
        <v>U</v>
      </c>
      <c r="H607" s="3" t="str">
        <f aca="false">F607&amp;"-"&amp;G607</f>
        <v>G-U</v>
      </c>
      <c r="I607" s="4" t="n">
        <f aca="false">(F607="G")+(G607="G")</f>
        <v>1</v>
      </c>
      <c r="J607" s="4" t="n">
        <f aca="false">(F607="C")+(G607="C")</f>
        <v>0</v>
      </c>
      <c r="K607" s="3" t="n">
        <f aca="false">I607+J607</f>
        <v>1</v>
      </c>
    </row>
    <row r="608" customFormat="false" ht="15" hidden="false" customHeight="false" outlineLevel="0" collapsed="false">
      <c r="A608" s="4" t="s">
        <v>58</v>
      </c>
      <c r="B608" s="4" t="s">
        <v>830</v>
      </c>
      <c r="C608" s="4" t="s">
        <v>689</v>
      </c>
      <c r="D608" s="4" t="n">
        <f aca="false">IFERROR(INDEX(Positions!$D$2:$D$14531,MATCH($A608&amp;"|51",Positions!$A$2:$A$14531,0)),"-")</f>
        <v>67</v>
      </c>
      <c r="E608" s="4" t="n">
        <f aca="false">IFERROR(INDEX(Positions!$D$2:$D$14531,MATCH($A608&amp;"|63",Positions!$A$2:$A$14531,0)),"-")</f>
        <v>79</v>
      </c>
      <c r="F608" s="4" t="str">
        <f aca="false">IFERROR(INDEX(Positions!$E$2:$E$14531,MATCH($A608&amp;"|51",Positions!$A$2:$A$14531,0)),"-")</f>
        <v>G</v>
      </c>
      <c r="G608" s="4" t="str">
        <f aca="false">IFERROR(INDEX(Positions!$E$2:$E$14531,MATCH($A608&amp;"|63",Positions!$A$2:$A$14531,0)),"-")</f>
        <v>C</v>
      </c>
      <c r="H608" s="3" t="str">
        <f aca="false">F608&amp;"-"&amp;G608</f>
        <v>G-C</v>
      </c>
      <c r="I608" s="4" t="n">
        <f aca="false">(F608="G")+(G608="G")</f>
        <v>1</v>
      </c>
      <c r="J608" s="4" t="n">
        <f aca="false">(F608="C")+(G608="C")</f>
        <v>1</v>
      </c>
      <c r="K608" s="3" t="n">
        <f aca="false">I608+J608</f>
        <v>2</v>
      </c>
    </row>
    <row r="609" customFormat="false" ht="15" hidden="false" customHeight="false" outlineLevel="0" collapsed="false">
      <c r="A609" s="4" t="s">
        <v>58</v>
      </c>
      <c r="B609" s="4" t="s">
        <v>830</v>
      </c>
      <c r="C609" s="4" t="s">
        <v>703</v>
      </c>
      <c r="D609" s="4" t="n">
        <f aca="false">IFERROR(INDEX(Positions!$D$2:$D$14531,MATCH($A609&amp;"|52",Positions!$A$2:$A$14531,0)),"-")</f>
        <v>68</v>
      </c>
      <c r="E609" s="4" t="n">
        <f aca="false">IFERROR(INDEX(Positions!$D$2:$D$14531,MATCH($A609&amp;"|62",Positions!$A$2:$A$14531,0)),"-")</f>
        <v>78</v>
      </c>
      <c r="F609" s="4" t="str">
        <f aca="false">IFERROR(INDEX(Positions!$E$2:$E$14531,MATCH($A609&amp;"|52",Positions!$A$2:$A$14531,0)),"-")</f>
        <v>G</v>
      </c>
      <c r="G609" s="4" t="str">
        <f aca="false">IFERROR(INDEX(Positions!$E$2:$E$14531,MATCH($A609&amp;"|62",Positions!$A$2:$A$14531,0)),"-")</f>
        <v>C</v>
      </c>
      <c r="H609" s="3" t="str">
        <f aca="false">F609&amp;"-"&amp;G609</f>
        <v>G-C</v>
      </c>
      <c r="I609" s="4" t="n">
        <f aca="false">(F609="G")+(G609="G")</f>
        <v>1</v>
      </c>
      <c r="J609" s="4" t="n">
        <f aca="false">(F609="C")+(G609="C")</f>
        <v>1</v>
      </c>
      <c r="K609" s="3" t="n">
        <f aca="false">I609+J609</f>
        <v>2</v>
      </c>
    </row>
    <row r="610" customFormat="false" ht="15" hidden="false" customHeight="false" outlineLevel="0" collapsed="false">
      <c r="A610" s="4" t="s">
        <v>58</v>
      </c>
      <c r="B610" s="4" t="s">
        <v>830</v>
      </c>
      <c r="C610" s="4" t="s">
        <v>892</v>
      </c>
      <c r="D610" s="4" t="n">
        <f aca="false">IFERROR(INDEX(Positions!$D$2:$D$14531,MATCH($A610&amp;"|53",Positions!$A$2:$A$14531,0)),"-")</f>
        <v>69</v>
      </c>
      <c r="E610" s="4" t="n">
        <f aca="false">IFERROR(INDEX(Positions!$D$2:$D$14531,MATCH($A610&amp;"|61",Positions!$A$2:$A$14531,0)),"-")</f>
        <v>77</v>
      </c>
      <c r="F610" s="4" t="str">
        <f aca="false">IFERROR(INDEX(Positions!$E$2:$E$14531,MATCH($A610&amp;"|53",Positions!$A$2:$A$14531,0)),"-")</f>
        <v>G</v>
      </c>
      <c r="G610" s="4" t="str">
        <f aca="false">IFERROR(INDEX(Positions!$E$2:$E$14531,MATCH($A610&amp;"|61",Positions!$A$2:$A$14531,0)),"-")</f>
        <v>C</v>
      </c>
      <c r="H610" s="3" t="str">
        <f aca="false">F610&amp;"-"&amp;G610</f>
        <v>G-C</v>
      </c>
      <c r="I610" s="4" t="n">
        <f aca="false">(F610="G")+(G610="G")</f>
        <v>1</v>
      </c>
      <c r="J610" s="4" t="n">
        <f aca="false">(F610="C")+(G610="C")</f>
        <v>1</v>
      </c>
      <c r="K610" s="3" t="n">
        <f aca="false">I610+J610</f>
        <v>2</v>
      </c>
    </row>
    <row r="611" customFormat="false" ht="15" hidden="false" customHeight="false" outlineLevel="0" collapsed="false">
      <c r="A611" s="24" t="s">
        <v>58</v>
      </c>
      <c r="B611" s="24" t="s">
        <v>893</v>
      </c>
      <c r="C611" s="24" t="s">
        <v>894</v>
      </c>
      <c r="D611" s="24" t="n">
        <f aca="false">IFERROR(INDEX(Positions!$D$2:$D$14531,MATCH($A611&amp;"|8",Positions!$A$2:$A$14531,0)),"-")</f>
        <v>8</v>
      </c>
      <c r="E611" s="24" t="n">
        <f aca="false">IFERROR(INDEX(Positions!$D$2:$D$14531,MATCH($A611&amp;"|14",Positions!$A$2:$A$14531,0)),"-")</f>
        <v>14</v>
      </c>
      <c r="F611" s="24" t="str">
        <f aca="false">IFERROR(INDEX(Positions!$E$2:$E$14531,MATCH($A611&amp;"|8",Positions!$A$2:$A$14531,0)),"-")</f>
        <v>U</v>
      </c>
      <c r="G611" s="24" t="str">
        <f aca="false">IFERROR(INDEX(Positions!$E$2:$E$14531,MATCH($A611&amp;"|14",Positions!$A$2:$A$14531,0)),"-")</f>
        <v>A</v>
      </c>
      <c r="H611" s="25" t="str">
        <f aca="false">F611&amp;"-"&amp;G611</f>
        <v>U-A</v>
      </c>
      <c r="I611" s="24" t="n">
        <f aca="false">(F611="G")+(G611="G")</f>
        <v>0</v>
      </c>
      <c r="J611" s="24" t="n">
        <f aca="false">(F611="C")+(G611="C")</f>
        <v>0</v>
      </c>
      <c r="K611" s="25" t="n">
        <f aca="false">I611+J611</f>
        <v>0</v>
      </c>
    </row>
    <row r="612" customFormat="false" ht="15" hidden="false" customHeight="false" outlineLevel="0" collapsed="false">
      <c r="A612" s="24" t="s">
        <v>58</v>
      </c>
      <c r="B612" s="24" t="s">
        <v>893</v>
      </c>
      <c r="C612" s="24" t="s">
        <v>895</v>
      </c>
      <c r="D612" s="24" t="n">
        <f aca="false">IFERROR(INDEX(Positions!$D$2:$D$14531,MATCH($A612&amp;"|15",Positions!$A$2:$A$14531,0)),"-")</f>
        <v>15</v>
      </c>
      <c r="E612" s="24" t="n">
        <f aca="false">IFERROR(INDEX(Positions!$D$2:$D$14531,MATCH($A612&amp;"|48",Positions!$A$2:$A$14531,0)),"-")</f>
        <v>64</v>
      </c>
      <c r="F612" s="24" t="str">
        <f aca="false">IFERROR(INDEX(Positions!$E$2:$E$14531,MATCH($A612&amp;"|15",Positions!$A$2:$A$14531,0)),"-")</f>
        <v>G</v>
      </c>
      <c r="G612" s="24" t="str">
        <f aca="false">IFERROR(INDEX(Positions!$E$2:$E$14531,MATCH($A612&amp;"|48",Positions!$A$2:$A$14531,0)),"-")</f>
        <v>C</v>
      </c>
      <c r="H612" s="25" t="str">
        <f aca="false">F612&amp;"-"&amp;G612</f>
        <v>G-C</v>
      </c>
      <c r="I612" s="24" t="n">
        <f aca="false">(F612="G")+(G612="G")</f>
        <v>1</v>
      </c>
      <c r="J612" s="24" t="n">
        <f aca="false">(F612="C")+(G612="C")</f>
        <v>1</v>
      </c>
      <c r="K612" s="25" t="n">
        <f aca="false">I612+J612</f>
        <v>2</v>
      </c>
    </row>
    <row r="613" customFormat="false" ht="15" hidden="false" customHeight="false" outlineLevel="0" collapsed="false">
      <c r="A613" s="24" t="s">
        <v>58</v>
      </c>
      <c r="B613" s="24" t="s">
        <v>893</v>
      </c>
      <c r="C613" s="24" t="s">
        <v>896</v>
      </c>
      <c r="D613" s="24" t="n">
        <f aca="false">IFERROR(INDEX(Positions!$D$2:$D$14531,MATCH($A613&amp;"|18",Positions!$A$2:$A$14531,0)),"-")</f>
        <v>19</v>
      </c>
      <c r="E613" s="24" t="n">
        <f aca="false">IFERROR(INDEX(Positions!$D$2:$D$14531,MATCH($A613&amp;"|55",Positions!$A$2:$A$14531,0)),"-")</f>
        <v>71</v>
      </c>
      <c r="F613" s="24" t="str">
        <f aca="false">IFERROR(INDEX(Positions!$E$2:$E$14531,MATCH($A613&amp;"|18",Positions!$A$2:$A$14531,0)),"-")</f>
        <v>G</v>
      </c>
      <c r="G613" s="24" t="str">
        <f aca="false">IFERROR(INDEX(Positions!$E$2:$E$14531,MATCH($A613&amp;"|55",Positions!$A$2:$A$14531,0)),"-")</f>
        <v>U</v>
      </c>
      <c r="H613" s="25" t="str">
        <f aca="false">F613&amp;"-"&amp;G613</f>
        <v>G-U</v>
      </c>
      <c r="I613" s="24" t="n">
        <f aca="false">(F613="G")+(G613="G")</f>
        <v>1</v>
      </c>
      <c r="J613" s="24" t="n">
        <f aca="false">(F613="C")+(G613="C")</f>
        <v>0</v>
      </c>
      <c r="K613" s="25" t="n">
        <f aca="false">I613+J613</f>
        <v>1</v>
      </c>
    </row>
    <row r="614" customFormat="false" ht="15" hidden="false" customHeight="false" outlineLevel="0" collapsed="false">
      <c r="A614" s="24" t="s">
        <v>58</v>
      </c>
      <c r="B614" s="24" t="s">
        <v>893</v>
      </c>
      <c r="C614" s="24" t="s">
        <v>897</v>
      </c>
      <c r="D614" s="24" t="n">
        <f aca="false">IFERROR(INDEX(Positions!$D$2:$D$14531,MATCH($A614&amp;"|19",Positions!$A$2:$A$14531,0)),"-")</f>
        <v>20</v>
      </c>
      <c r="E614" s="24" t="n">
        <f aca="false">IFERROR(INDEX(Positions!$D$2:$D$14531,MATCH($A614&amp;"|56",Positions!$A$2:$A$14531,0)),"-")</f>
        <v>72</v>
      </c>
      <c r="F614" s="24" t="str">
        <f aca="false">IFERROR(INDEX(Positions!$E$2:$E$14531,MATCH($A614&amp;"|19",Positions!$A$2:$A$14531,0)),"-")</f>
        <v>G</v>
      </c>
      <c r="G614" s="24" t="str">
        <f aca="false">IFERROR(INDEX(Positions!$E$2:$E$14531,MATCH($A614&amp;"|56",Positions!$A$2:$A$14531,0)),"-")</f>
        <v>C</v>
      </c>
      <c r="H614" s="25" t="str">
        <f aca="false">F614&amp;"-"&amp;G614</f>
        <v>G-C</v>
      </c>
      <c r="I614" s="24" t="n">
        <f aca="false">(F614="G")+(G614="G")</f>
        <v>1</v>
      </c>
      <c r="J614" s="24" t="n">
        <f aca="false">(F614="C")+(G614="C")</f>
        <v>1</v>
      </c>
      <c r="K614" s="25" t="n">
        <f aca="false">I614+J614</f>
        <v>2</v>
      </c>
    </row>
    <row r="615" customFormat="false" ht="15" hidden="false" customHeight="false" outlineLevel="0" collapsed="false">
      <c r="A615" s="24" t="s">
        <v>58</v>
      </c>
      <c r="B615" s="24" t="s">
        <v>893</v>
      </c>
      <c r="C615" s="24" t="s">
        <v>898</v>
      </c>
      <c r="D615" s="24" t="n">
        <f aca="false">IFERROR(INDEX(Positions!$D$2:$D$14531,MATCH($A615&amp;"|26",Positions!$A$2:$A$14531,0)),"-")</f>
        <v>29</v>
      </c>
      <c r="E615" s="24" t="n">
        <f aca="false">IFERROR(INDEX(Positions!$D$2:$D$14531,MATCH($A615&amp;"|44",Positions!$A$2:$A$14531,0)),"-")</f>
        <v>47</v>
      </c>
      <c r="F615" s="24" t="str">
        <f aca="false">IFERROR(INDEX(Positions!$E$2:$E$14531,MATCH($A615&amp;"|26",Positions!$A$2:$A$14531,0)),"-")</f>
        <v>A</v>
      </c>
      <c r="G615" s="24" t="str">
        <f aca="false">IFERROR(INDEX(Positions!$E$2:$E$14531,MATCH($A615&amp;"|44",Positions!$A$2:$A$14531,0)),"-")</f>
        <v>C</v>
      </c>
      <c r="H615" s="25" t="str">
        <f aca="false">F615&amp;"-"&amp;G615</f>
        <v>A-C</v>
      </c>
      <c r="I615" s="24" t="n">
        <f aca="false">(F615="G")+(G615="G")</f>
        <v>0</v>
      </c>
      <c r="J615" s="24" t="n">
        <f aca="false">(F615="C")+(G615="C")</f>
        <v>1</v>
      </c>
      <c r="K615" s="25" t="n">
        <f aca="false">I615+J615</f>
        <v>1</v>
      </c>
    </row>
    <row r="616" customFormat="false" ht="15" hidden="false" customHeight="false" outlineLevel="0" collapsed="false">
      <c r="A616" s="24" t="s">
        <v>58</v>
      </c>
      <c r="B616" s="24" t="s">
        <v>893</v>
      </c>
      <c r="C616" s="24" t="s">
        <v>899</v>
      </c>
      <c r="D616" s="24" t="n">
        <f aca="false">IFERROR(INDEX(Positions!$D$2:$D$14531,MATCH($A616&amp;"|32",Positions!$A$2:$A$14531,0)),"-")</f>
        <v>35</v>
      </c>
      <c r="E616" s="24" t="n">
        <f aca="false">IFERROR(INDEX(Positions!$D$2:$D$14531,MATCH($A616&amp;"|38",Positions!$A$2:$A$14531,0)),"-")</f>
        <v>41</v>
      </c>
      <c r="F616" s="24" t="str">
        <f aca="false">IFERROR(INDEX(Positions!$E$2:$E$14531,MATCH($A616&amp;"|32",Positions!$A$2:$A$14531,0)),"-")</f>
        <v>C</v>
      </c>
      <c r="G616" s="24" t="str">
        <f aca="false">IFERROR(INDEX(Positions!$E$2:$E$14531,MATCH($A616&amp;"|38",Positions!$A$2:$A$14531,0)),"-")</f>
        <v>A</v>
      </c>
      <c r="H616" s="25" t="str">
        <f aca="false">F616&amp;"-"&amp;G616</f>
        <v>C-A</v>
      </c>
      <c r="I616" s="24" t="n">
        <f aca="false">(F616="G")+(G616="G")</f>
        <v>0</v>
      </c>
      <c r="J616" s="24" t="n">
        <f aca="false">(F616="C")+(G616="C")</f>
        <v>1</v>
      </c>
      <c r="K616" s="25" t="n">
        <f aca="false">I616+J616</f>
        <v>1</v>
      </c>
    </row>
    <row r="617" customFormat="false" ht="15" hidden="false" customHeight="false" outlineLevel="0" collapsed="false">
      <c r="A617" s="24" t="s">
        <v>58</v>
      </c>
      <c r="B617" s="24" t="s">
        <v>893</v>
      </c>
      <c r="C617" s="24" t="s">
        <v>900</v>
      </c>
      <c r="D617" s="24" t="n">
        <f aca="false">IFERROR(INDEX(Positions!$D$2:$D$14531,MATCH($A617&amp;"|54",Positions!$A$2:$A$14531,0)),"-")</f>
        <v>70</v>
      </c>
      <c r="E617" s="24" t="n">
        <f aca="false">IFERROR(INDEX(Positions!$D$2:$D$14531,MATCH($A617&amp;"|58",Positions!$A$2:$A$14531,0)),"-")</f>
        <v>74</v>
      </c>
      <c r="F617" s="24" t="str">
        <f aca="false">IFERROR(INDEX(Positions!$E$2:$E$14531,MATCH($A617&amp;"|54",Positions!$A$2:$A$14531,0)),"-")</f>
        <v>U</v>
      </c>
      <c r="G617" s="24" t="str">
        <f aca="false">IFERROR(INDEX(Positions!$E$2:$E$14531,MATCH($A617&amp;"|58",Positions!$A$2:$A$14531,0)),"-")</f>
        <v>A</v>
      </c>
      <c r="H617" s="25" t="str">
        <f aca="false">F617&amp;"-"&amp;G617</f>
        <v>U-A</v>
      </c>
      <c r="I617" s="24" t="n">
        <f aca="false">(F617="G")+(G617="G")</f>
        <v>0</v>
      </c>
      <c r="J617" s="24" t="n">
        <f aca="false">(F617="C")+(G617="C")</f>
        <v>0</v>
      </c>
      <c r="K617" s="25" t="n">
        <f aca="false">I617+J617</f>
        <v>0</v>
      </c>
    </row>
    <row r="618" customFormat="false" ht="15" hidden="false" customHeight="false" outlineLevel="0" collapsed="false">
      <c r="A618" s="4" t="s">
        <v>59</v>
      </c>
      <c r="B618" s="4" t="s">
        <v>768</v>
      </c>
      <c r="C618" s="4" t="s">
        <v>882</v>
      </c>
      <c r="D618" s="4" t="n">
        <f aca="false">IFERROR(INDEX(Positions!$D$2:$D$14531,MATCH($A618&amp;"|1",Positions!$A$2:$A$14531,0)),"-")</f>
        <v>1</v>
      </c>
      <c r="E618" s="4" t="n">
        <f aca="false">IFERROR(INDEX(Positions!$D$2:$D$14531,MATCH($A618&amp;"|72",Positions!$A$2:$A$14531,0)),"-")</f>
        <v>72</v>
      </c>
      <c r="F618" s="4" t="str">
        <f aca="false">IFERROR(INDEX(Positions!$E$2:$E$14531,MATCH($A618&amp;"|1",Positions!$A$2:$A$14531,0)),"-")</f>
        <v>G</v>
      </c>
      <c r="G618" s="4" t="str">
        <f aca="false">IFERROR(INDEX(Positions!$E$2:$E$14531,MATCH($A618&amp;"|72",Positions!$A$2:$A$14531,0)),"-")</f>
        <v>C</v>
      </c>
      <c r="H618" s="3" t="str">
        <f aca="false">F618&amp;"-"&amp;G618</f>
        <v>G-C</v>
      </c>
      <c r="I618" s="4" t="n">
        <f aca="false">(F618="G")+(G618="G")</f>
        <v>1</v>
      </c>
      <c r="J618" s="4" t="n">
        <f aca="false">(F618="C")+(G618="C")</f>
        <v>1</v>
      </c>
      <c r="K618" s="3" t="n">
        <f aca="false">I618+J618</f>
        <v>2</v>
      </c>
    </row>
    <row r="619" customFormat="false" ht="15" hidden="false" customHeight="false" outlineLevel="0" collapsed="false">
      <c r="A619" s="4" t="s">
        <v>59</v>
      </c>
      <c r="B619" s="4" t="s">
        <v>768</v>
      </c>
      <c r="C619" s="4" t="s">
        <v>883</v>
      </c>
      <c r="D619" s="4" t="n">
        <f aca="false">IFERROR(INDEX(Positions!$D$2:$D$14531,MATCH($A619&amp;"|2",Positions!$A$2:$A$14531,0)),"-")</f>
        <v>2</v>
      </c>
      <c r="E619" s="4" t="n">
        <f aca="false">IFERROR(INDEX(Positions!$D$2:$D$14531,MATCH($A619&amp;"|71",Positions!$A$2:$A$14531,0)),"-")</f>
        <v>71</v>
      </c>
      <c r="F619" s="4" t="str">
        <f aca="false">IFERROR(INDEX(Positions!$E$2:$E$14531,MATCH($A619&amp;"|2",Positions!$A$2:$A$14531,0)),"-")</f>
        <v>C</v>
      </c>
      <c r="G619" s="4" t="str">
        <f aca="false">IFERROR(INDEX(Positions!$E$2:$E$14531,MATCH($A619&amp;"|71",Positions!$A$2:$A$14531,0)),"-")</f>
        <v>G</v>
      </c>
      <c r="H619" s="3" t="str">
        <f aca="false">F619&amp;"-"&amp;G619</f>
        <v>C-G</v>
      </c>
      <c r="I619" s="4" t="n">
        <f aca="false">(F619="G")+(G619="G")</f>
        <v>1</v>
      </c>
      <c r="J619" s="4" t="n">
        <f aca="false">(F619="C")+(G619="C")</f>
        <v>1</v>
      </c>
      <c r="K619" s="3" t="n">
        <f aca="false">I619+J619</f>
        <v>2</v>
      </c>
    </row>
    <row r="620" customFormat="false" ht="15" hidden="false" customHeight="false" outlineLevel="0" collapsed="false">
      <c r="A620" s="4" t="s">
        <v>59</v>
      </c>
      <c r="B620" s="4" t="s">
        <v>768</v>
      </c>
      <c r="C620" s="4" t="s">
        <v>884</v>
      </c>
      <c r="D620" s="4" t="n">
        <f aca="false">IFERROR(INDEX(Positions!$D$2:$D$14531,MATCH($A620&amp;"|3",Positions!$A$2:$A$14531,0)),"-")</f>
        <v>3</v>
      </c>
      <c r="E620" s="4" t="n">
        <f aca="false">IFERROR(INDEX(Positions!$D$2:$D$14531,MATCH($A620&amp;"|70",Positions!$A$2:$A$14531,0)),"-")</f>
        <v>70</v>
      </c>
      <c r="F620" s="4" t="str">
        <f aca="false">IFERROR(INDEX(Positions!$E$2:$E$14531,MATCH($A620&amp;"|3",Positions!$A$2:$A$14531,0)),"-")</f>
        <v>C</v>
      </c>
      <c r="G620" s="4" t="str">
        <f aca="false">IFERROR(INDEX(Positions!$E$2:$E$14531,MATCH($A620&amp;"|70",Positions!$A$2:$A$14531,0)),"-")</f>
        <v>G</v>
      </c>
      <c r="H620" s="3" t="str">
        <f aca="false">F620&amp;"-"&amp;G620</f>
        <v>C-G</v>
      </c>
      <c r="I620" s="4" t="n">
        <f aca="false">(F620="G")+(G620="G")</f>
        <v>1</v>
      </c>
      <c r="J620" s="4" t="n">
        <f aca="false">(F620="C")+(G620="C")</f>
        <v>1</v>
      </c>
      <c r="K620" s="3" t="n">
        <f aca="false">I620+J620</f>
        <v>2</v>
      </c>
    </row>
    <row r="621" customFormat="false" ht="15" hidden="false" customHeight="false" outlineLevel="0" collapsed="false">
      <c r="A621" s="4" t="s">
        <v>59</v>
      </c>
      <c r="B621" s="4" t="s">
        <v>768</v>
      </c>
      <c r="C621" s="4" t="s">
        <v>885</v>
      </c>
      <c r="D621" s="4" t="n">
        <f aca="false">IFERROR(INDEX(Positions!$D$2:$D$14531,MATCH($A621&amp;"|4",Positions!$A$2:$A$14531,0)),"-")</f>
        <v>4</v>
      </c>
      <c r="E621" s="4" t="n">
        <f aca="false">IFERROR(INDEX(Positions!$D$2:$D$14531,MATCH($A621&amp;"|69",Positions!$A$2:$A$14531,0)),"-")</f>
        <v>69</v>
      </c>
      <c r="F621" s="4" t="str">
        <f aca="false">IFERROR(INDEX(Positions!$E$2:$E$14531,MATCH($A621&amp;"|4",Positions!$A$2:$A$14531,0)),"-")</f>
        <v>G</v>
      </c>
      <c r="G621" s="4" t="str">
        <f aca="false">IFERROR(INDEX(Positions!$E$2:$E$14531,MATCH($A621&amp;"|69",Positions!$A$2:$A$14531,0)),"-")</f>
        <v>C</v>
      </c>
      <c r="H621" s="3" t="str">
        <f aca="false">F621&amp;"-"&amp;G621</f>
        <v>G-C</v>
      </c>
      <c r="I621" s="4" t="n">
        <f aca="false">(F621="G")+(G621="G")</f>
        <v>1</v>
      </c>
      <c r="J621" s="4" t="n">
        <f aca="false">(F621="C")+(G621="C")</f>
        <v>1</v>
      </c>
      <c r="K621" s="3" t="n">
        <f aca="false">I621+J621</f>
        <v>2</v>
      </c>
    </row>
    <row r="622" customFormat="false" ht="15" hidden="false" customHeight="false" outlineLevel="0" collapsed="false">
      <c r="A622" s="4" t="s">
        <v>59</v>
      </c>
      <c r="B622" s="4" t="s">
        <v>768</v>
      </c>
      <c r="C622" s="4" t="s">
        <v>542</v>
      </c>
      <c r="D622" s="4" t="n">
        <f aca="false">IFERROR(INDEX(Positions!$D$2:$D$14531,MATCH($A622&amp;"|5",Positions!$A$2:$A$14531,0)),"-")</f>
        <v>5</v>
      </c>
      <c r="E622" s="4" t="n">
        <f aca="false">IFERROR(INDEX(Positions!$D$2:$D$14531,MATCH($A622&amp;"|68",Positions!$A$2:$A$14531,0)),"-")</f>
        <v>68</v>
      </c>
      <c r="F622" s="4" t="str">
        <f aca="false">IFERROR(INDEX(Positions!$E$2:$E$14531,MATCH($A622&amp;"|5",Positions!$A$2:$A$14531,0)),"-")</f>
        <v>G</v>
      </c>
      <c r="G622" s="4" t="str">
        <f aca="false">IFERROR(INDEX(Positions!$E$2:$E$14531,MATCH($A622&amp;"|68",Positions!$A$2:$A$14531,0)),"-")</f>
        <v>C</v>
      </c>
      <c r="H622" s="3" t="str">
        <f aca="false">F622&amp;"-"&amp;G622</f>
        <v>G-C</v>
      </c>
      <c r="I622" s="4" t="n">
        <f aca="false">(F622="G")+(G622="G")</f>
        <v>1</v>
      </c>
      <c r="J622" s="4" t="n">
        <f aca="false">(F622="C")+(G622="C")</f>
        <v>1</v>
      </c>
      <c r="K622" s="3" t="n">
        <f aca="false">I622+J622</f>
        <v>2</v>
      </c>
    </row>
    <row r="623" customFormat="false" ht="15" hidden="false" customHeight="false" outlineLevel="0" collapsed="false">
      <c r="A623" s="4" t="s">
        <v>59</v>
      </c>
      <c r="B623" s="4" t="s">
        <v>768</v>
      </c>
      <c r="C623" s="4" t="s">
        <v>561</v>
      </c>
      <c r="D623" s="4" t="n">
        <f aca="false">IFERROR(INDEX(Positions!$D$2:$D$14531,MATCH($A623&amp;"|6",Positions!$A$2:$A$14531,0)),"-")</f>
        <v>6</v>
      </c>
      <c r="E623" s="4" t="n">
        <f aca="false">IFERROR(INDEX(Positions!$D$2:$D$14531,MATCH($A623&amp;"|67",Positions!$A$2:$A$14531,0)),"-")</f>
        <v>67</v>
      </c>
      <c r="F623" s="4" t="str">
        <f aca="false">IFERROR(INDEX(Positions!$E$2:$E$14531,MATCH($A623&amp;"|6",Positions!$A$2:$A$14531,0)),"-")</f>
        <v>U</v>
      </c>
      <c r="G623" s="4" t="str">
        <f aca="false">IFERROR(INDEX(Positions!$E$2:$E$14531,MATCH($A623&amp;"|67",Positions!$A$2:$A$14531,0)),"-")</f>
        <v>G</v>
      </c>
      <c r="H623" s="3" t="str">
        <f aca="false">F623&amp;"-"&amp;G623</f>
        <v>U-G</v>
      </c>
      <c r="I623" s="4" t="n">
        <f aca="false">(F623="G")+(G623="G")</f>
        <v>1</v>
      </c>
      <c r="J623" s="4" t="n">
        <f aca="false">(F623="C")+(G623="C")</f>
        <v>0</v>
      </c>
      <c r="K623" s="3" t="n">
        <f aca="false">I623+J623</f>
        <v>1</v>
      </c>
    </row>
    <row r="624" customFormat="false" ht="15" hidden="false" customHeight="false" outlineLevel="0" collapsed="false">
      <c r="A624" s="4" t="s">
        <v>59</v>
      </c>
      <c r="B624" s="4" t="s">
        <v>768</v>
      </c>
      <c r="C624" s="4" t="s">
        <v>886</v>
      </c>
      <c r="D624" s="4" t="n">
        <f aca="false">IFERROR(INDEX(Positions!$D$2:$D$14531,MATCH($A624&amp;"|7",Positions!$A$2:$A$14531,0)),"-")</f>
        <v>7</v>
      </c>
      <c r="E624" s="4" t="n">
        <f aca="false">IFERROR(INDEX(Positions!$D$2:$D$14531,MATCH($A624&amp;"|66",Positions!$A$2:$A$14531,0)),"-")</f>
        <v>66</v>
      </c>
      <c r="F624" s="4" t="str">
        <f aca="false">IFERROR(INDEX(Positions!$E$2:$E$14531,MATCH($A624&amp;"|7",Positions!$A$2:$A$14531,0)),"-")</f>
        <v>G</v>
      </c>
      <c r="G624" s="4" t="str">
        <f aca="false">IFERROR(INDEX(Positions!$E$2:$E$14531,MATCH($A624&amp;"|66",Positions!$A$2:$A$14531,0)),"-")</f>
        <v>U</v>
      </c>
      <c r="H624" s="3" t="str">
        <f aca="false">F624&amp;"-"&amp;G624</f>
        <v>G-U</v>
      </c>
      <c r="I624" s="4" t="n">
        <f aca="false">(F624="G")+(G624="G")</f>
        <v>1</v>
      </c>
      <c r="J624" s="4" t="n">
        <f aca="false">(F624="C")+(G624="C")</f>
        <v>0</v>
      </c>
      <c r="K624" s="3" t="n">
        <f aca="false">I624+J624</f>
        <v>1</v>
      </c>
    </row>
    <row r="625" customFormat="false" ht="15" hidden="false" customHeight="false" outlineLevel="0" collapsed="false">
      <c r="A625" s="4" t="s">
        <v>59</v>
      </c>
      <c r="B625" s="4" t="s">
        <v>783</v>
      </c>
      <c r="C625" s="4" t="s">
        <v>887</v>
      </c>
      <c r="D625" s="4" t="n">
        <f aca="false">IFERROR(INDEX(Positions!$D$2:$D$14531,MATCH($A625&amp;"|10",Positions!$A$2:$A$14531,0)),"-")</f>
        <v>10</v>
      </c>
      <c r="E625" s="4" t="n">
        <f aca="false">IFERROR(INDEX(Positions!$D$2:$D$14531,MATCH($A625&amp;"|25",Positions!$A$2:$A$14531,0)),"-")</f>
        <v>25</v>
      </c>
      <c r="F625" s="4" t="str">
        <f aca="false">IFERROR(INDEX(Positions!$E$2:$E$14531,MATCH($A625&amp;"|10",Positions!$A$2:$A$14531,0)),"-")</f>
        <v>G</v>
      </c>
      <c r="G625" s="4" t="str">
        <f aca="false">IFERROR(INDEX(Positions!$E$2:$E$14531,MATCH($A625&amp;"|25",Positions!$A$2:$A$14531,0)),"-")</f>
        <v>C</v>
      </c>
      <c r="H625" s="3" t="str">
        <f aca="false">F625&amp;"-"&amp;G625</f>
        <v>G-C</v>
      </c>
      <c r="I625" s="4" t="n">
        <f aca="false">(F625="G")+(G625="G")</f>
        <v>1</v>
      </c>
      <c r="J625" s="4" t="n">
        <f aca="false">(F625="C")+(G625="C")</f>
        <v>1</v>
      </c>
      <c r="K625" s="3" t="n">
        <f aca="false">I625+J625</f>
        <v>2</v>
      </c>
    </row>
    <row r="626" customFormat="false" ht="15" hidden="false" customHeight="false" outlineLevel="0" collapsed="false">
      <c r="A626" s="4" t="s">
        <v>59</v>
      </c>
      <c r="B626" s="4" t="s">
        <v>783</v>
      </c>
      <c r="C626" s="4" t="s">
        <v>888</v>
      </c>
      <c r="D626" s="4" t="n">
        <f aca="false">IFERROR(INDEX(Positions!$D$2:$D$14531,MATCH($A626&amp;"|11",Positions!$A$2:$A$14531,0)),"-")</f>
        <v>11</v>
      </c>
      <c r="E626" s="4" t="n">
        <f aca="false">IFERROR(INDEX(Positions!$D$2:$D$14531,MATCH($A626&amp;"|24",Positions!$A$2:$A$14531,0)),"-")</f>
        <v>24</v>
      </c>
      <c r="F626" s="4" t="str">
        <f aca="false">IFERROR(INDEX(Positions!$E$2:$E$14531,MATCH($A626&amp;"|11",Positions!$A$2:$A$14531,0)),"-")</f>
        <v>C</v>
      </c>
      <c r="G626" s="4" t="str">
        <f aca="false">IFERROR(INDEX(Positions!$E$2:$E$14531,MATCH($A626&amp;"|24",Positions!$A$2:$A$14531,0)),"-")</f>
        <v>G</v>
      </c>
      <c r="H626" s="3" t="str">
        <f aca="false">F626&amp;"-"&amp;G626</f>
        <v>C-G</v>
      </c>
      <c r="I626" s="4" t="n">
        <f aca="false">(F626="G")+(G626="G")</f>
        <v>1</v>
      </c>
      <c r="J626" s="4" t="n">
        <f aca="false">(F626="C")+(G626="C")</f>
        <v>1</v>
      </c>
      <c r="K626" s="3" t="n">
        <f aca="false">I626+J626</f>
        <v>2</v>
      </c>
    </row>
    <row r="627" customFormat="false" ht="15" hidden="false" customHeight="false" outlineLevel="0" collapsed="false">
      <c r="A627" s="4" t="s">
        <v>59</v>
      </c>
      <c r="B627" s="4" t="s">
        <v>783</v>
      </c>
      <c r="C627" s="4" t="s">
        <v>479</v>
      </c>
      <c r="D627" s="4" t="n">
        <f aca="false">IFERROR(INDEX(Positions!$D$2:$D$14531,MATCH($A627&amp;"|12",Positions!$A$2:$A$14531,0)),"-")</f>
        <v>12</v>
      </c>
      <c r="E627" s="4" t="n">
        <f aca="false">IFERROR(INDEX(Positions!$D$2:$D$14531,MATCH($A627&amp;"|23",Positions!$A$2:$A$14531,0)),"-")</f>
        <v>23</v>
      </c>
      <c r="F627" s="4" t="str">
        <f aca="false">IFERROR(INDEX(Positions!$E$2:$E$14531,MATCH($A627&amp;"|12",Positions!$A$2:$A$14531,0)),"-")</f>
        <v>U</v>
      </c>
      <c r="G627" s="4" t="str">
        <f aca="false">IFERROR(INDEX(Positions!$E$2:$E$14531,MATCH($A627&amp;"|23",Positions!$A$2:$A$14531,0)),"-")</f>
        <v>A</v>
      </c>
      <c r="H627" s="3" t="str">
        <f aca="false">F627&amp;"-"&amp;G627</f>
        <v>U-A</v>
      </c>
      <c r="I627" s="4" t="n">
        <f aca="false">(F627="G")+(G627="G")</f>
        <v>0</v>
      </c>
      <c r="J627" s="4" t="n">
        <f aca="false">(F627="C")+(G627="C")</f>
        <v>0</v>
      </c>
      <c r="K627" s="3" t="n">
        <f aca="false">I627+J627</f>
        <v>0</v>
      </c>
    </row>
    <row r="628" customFormat="false" ht="15" hidden="false" customHeight="false" outlineLevel="0" collapsed="false">
      <c r="A628" s="4" t="s">
        <v>59</v>
      </c>
      <c r="B628" s="4" t="s">
        <v>783</v>
      </c>
      <c r="C628" s="4" t="s">
        <v>267</v>
      </c>
      <c r="D628" s="4" t="n">
        <f aca="false">IFERROR(INDEX(Positions!$D$2:$D$14531,MATCH($A628&amp;"|13",Positions!$A$2:$A$14531,0)),"-")</f>
        <v>13</v>
      </c>
      <c r="E628" s="4" t="n">
        <f aca="false">IFERROR(INDEX(Positions!$D$2:$D$14531,MATCH($A628&amp;"|22",Positions!$A$2:$A$14531,0)),"-")</f>
        <v>22</v>
      </c>
      <c r="F628" s="4" t="str">
        <f aca="false">IFERROR(INDEX(Positions!$E$2:$E$14531,MATCH($A628&amp;"|13",Positions!$A$2:$A$14531,0)),"-")</f>
        <v>C</v>
      </c>
      <c r="G628" s="4" t="str">
        <f aca="false">IFERROR(INDEX(Positions!$E$2:$E$14531,MATCH($A628&amp;"|22",Positions!$A$2:$A$14531,0)),"-")</f>
        <v>G</v>
      </c>
      <c r="H628" s="3" t="str">
        <f aca="false">F628&amp;"-"&amp;G628</f>
        <v>C-G</v>
      </c>
      <c r="I628" s="4" t="n">
        <f aca="false">(F628="G")+(G628="G")</f>
        <v>1</v>
      </c>
      <c r="J628" s="4" t="n">
        <f aca="false">(F628="C")+(G628="C")</f>
        <v>1</v>
      </c>
      <c r="K628" s="3" t="n">
        <f aca="false">I628+J628</f>
        <v>2</v>
      </c>
    </row>
    <row r="629" customFormat="false" ht="15" hidden="false" customHeight="false" outlineLevel="0" collapsed="false">
      <c r="A629" s="4" t="s">
        <v>59</v>
      </c>
      <c r="B629" s="4" t="s">
        <v>805</v>
      </c>
      <c r="C629" s="4" t="s">
        <v>673</v>
      </c>
      <c r="D629" s="4" t="n">
        <f aca="false">IFERROR(INDEX(Positions!$D$2:$D$14531,MATCH($A629&amp;"|27",Positions!$A$2:$A$14531,0)),"-")</f>
        <v>27</v>
      </c>
      <c r="E629" s="4" t="n">
        <f aca="false">IFERROR(INDEX(Positions!$D$2:$D$14531,MATCH($A629&amp;"|43",Positions!$A$2:$A$14531,0)),"-")</f>
        <v>43</v>
      </c>
      <c r="F629" s="4" t="str">
        <f aca="false">IFERROR(INDEX(Positions!$E$2:$E$14531,MATCH($A629&amp;"|27",Positions!$A$2:$A$14531,0)),"-")</f>
        <v>A</v>
      </c>
      <c r="G629" s="4" t="str">
        <f aca="false">IFERROR(INDEX(Positions!$E$2:$E$14531,MATCH($A629&amp;"|43",Positions!$A$2:$A$14531,0)),"-")</f>
        <v>U</v>
      </c>
      <c r="H629" s="3" t="str">
        <f aca="false">F629&amp;"-"&amp;G629</f>
        <v>A-U</v>
      </c>
      <c r="I629" s="4" t="n">
        <f aca="false">(F629="G")+(G629="G")</f>
        <v>0</v>
      </c>
      <c r="J629" s="4" t="n">
        <f aca="false">(F629="C")+(G629="C")</f>
        <v>0</v>
      </c>
      <c r="K629" s="3" t="n">
        <f aca="false">I629+J629</f>
        <v>0</v>
      </c>
    </row>
    <row r="630" customFormat="false" ht="15" hidden="false" customHeight="false" outlineLevel="0" collapsed="false">
      <c r="A630" s="4" t="s">
        <v>59</v>
      </c>
      <c r="B630" s="4" t="s">
        <v>805</v>
      </c>
      <c r="C630" s="4" t="s">
        <v>889</v>
      </c>
      <c r="D630" s="4" t="n">
        <f aca="false">IFERROR(INDEX(Positions!$D$2:$D$14531,MATCH($A630&amp;"|28",Positions!$A$2:$A$14531,0)),"-")</f>
        <v>28</v>
      </c>
      <c r="E630" s="4" t="n">
        <f aca="false">IFERROR(INDEX(Positions!$D$2:$D$14531,MATCH($A630&amp;"|42",Positions!$A$2:$A$14531,0)),"-")</f>
        <v>42</v>
      </c>
      <c r="F630" s="4" t="str">
        <f aca="false">IFERROR(INDEX(Positions!$E$2:$E$14531,MATCH($A630&amp;"|28",Positions!$A$2:$A$14531,0)),"-")</f>
        <v>C</v>
      </c>
      <c r="G630" s="4" t="str">
        <f aca="false">IFERROR(INDEX(Positions!$E$2:$E$14531,MATCH($A630&amp;"|42",Positions!$A$2:$A$14531,0)),"-")</f>
        <v>G</v>
      </c>
      <c r="H630" s="3" t="str">
        <f aca="false">F630&amp;"-"&amp;G630</f>
        <v>C-G</v>
      </c>
      <c r="I630" s="4" t="n">
        <f aca="false">(F630="G")+(G630="G")</f>
        <v>1</v>
      </c>
      <c r="J630" s="4" t="n">
        <f aca="false">(F630="C")+(G630="C")</f>
        <v>1</v>
      </c>
      <c r="K630" s="3" t="n">
        <f aca="false">I630+J630</f>
        <v>2</v>
      </c>
    </row>
    <row r="631" customFormat="false" ht="15" hidden="false" customHeight="false" outlineLevel="0" collapsed="false">
      <c r="A631" s="4" t="s">
        <v>59</v>
      </c>
      <c r="B631" s="4" t="s">
        <v>805</v>
      </c>
      <c r="C631" s="4" t="s">
        <v>890</v>
      </c>
      <c r="D631" s="4" t="n">
        <f aca="false">IFERROR(INDEX(Positions!$D$2:$D$14531,MATCH($A631&amp;"|29",Positions!$A$2:$A$14531,0)),"-")</f>
        <v>29</v>
      </c>
      <c r="E631" s="4" t="n">
        <f aca="false">IFERROR(INDEX(Positions!$D$2:$D$14531,MATCH($A631&amp;"|41",Positions!$A$2:$A$14531,0)),"-")</f>
        <v>41</v>
      </c>
      <c r="F631" s="4" t="str">
        <f aca="false">IFERROR(INDEX(Positions!$E$2:$E$14531,MATCH($A631&amp;"|29",Positions!$A$2:$A$14531,0)),"-")</f>
        <v>U</v>
      </c>
      <c r="G631" s="4" t="str">
        <f aca="false">IFERROR(INDEX(Positions!$E$2:$E$14531,MATCH($A631&amp;"|41",Positions!$A$2:$A$14531,0)),"-")</f>
        <v>A</v>
      </c>
      <c r="H631" s="3" t="str">
        <f aca="false">F631&amp;"-"&amp;G631</f>
        <v>U-A</v>
      </c>
      <c r="I631" s="4" t="n">
        <f aca="false">(F631="G")+(G631="G")</f>
        <v>0</v>
      </c>
      <c r="J631" s="4" t="n">
        <f aca="false">(F631="C")+(G631="C")</f>
        <v>0</v>
      </c>
      <c r="K631" s="3" t="n">
        <f aca="false">I631+J631</f>
        <v>0</v>
      </c>
    </row>
    <row r="632" customFormat="false" ht="15" hidden="false" customHeight="false" outlineLevel="0" collapsed="false">
      <c r="A632" s="4" t="s">
        <v>59</v>
      </c>
      <c r="B632" s="4" t="s">
        <v>805</v>
      </c>
      <c r="C632" s="4" t="s">
        <v>694</v>
      </c>
      <c r="D632" s="4" t="n">
        <f aca="false">IFERROR(INDEX(Positions!$D$2:$D$14531,MATCH($A632&amp;"|30",Positions!$A$2:$A$14531,0)),"-")</f>
        <v>30</v>
      </c>
      <c r="E632" s="4" t="n">
        <f aca="false">IFERROR(INDEX(Positions!$D$2:$D$14531,MATCH($A632&amp;"|40",Positions!$A$2:$A$14531,0)),"-")</f>
        <v>40</v>
      </c>
      <c r="F632" s="4" t="str">
        <f aca="false">IFERROR(INDEX(Positions!$E$2:$E$14531,MATCH($A632&amp;"|30",Positions!$A$2:$A$14531,0)),"-")</f>
        <v>G</v>
      </c>
      <c r="G632" s="4" t="str">
        <f aca="false">IFERROR(INDEX(Positions!$E$2:$E$14531,MATCH($A632&amp;"|40",Positions!$A$2:$A$14531,0)),"-")</f>
        <v>C</v>
      </c>
      <c r="H632" s="3" t="str">
        <f aca="false">F632&amp;"-"&amp;G632</f>
        <v>G-C</v>
      </c>
      <c r="I632" s="4" t="n">
        <f aca="false">(F632="G")+(G632="G")</f>
        <v>1</v>
      </c>
      <c r="J632" s="4" t="n">
        <f aca="false">(F632="C")+(G632="C")</f>
        <v>1</v>
      </c>
      <c r="K632" s="3" t="n">
        <f aca="false">I632+J632</f>
        <v>2</v>
      </c>
    </row>
    <row r="633" customFormat="false" ht="15" hidden="false" customHeight="false" outlineLevel="0" collapsed="false">
      <c r="A633" s="4" t="s">
        <v>59</v>
      </c>
      <c r="B633" s="4" t="s">
        <v>805</v>
      </c>
      <c r="C633" s="4" t="s">
        <v>640</v>
      </c>
      <c r="D633" s="4" t="n">
        <f aca="false">IFERROR(INDEX(Positions!$D$2:$D$14531,MATCH($A633&amp;"|31",Positions!$A$2:$A$14531,0)),"-")</f>
        <v>31</v>
      </c>
      <c r="E633" s="4" t="n">
        <f aca="false">IFERROR(INDEX(Positions!$D$2:$D$14531,MATCH($A633&amp;"|39",Positions!$A$2:$A$14531,0)),"-")</f>
        <v>39</v>
      </c>
      <c r="F633" s="4" t="str">
        <f aca="false">IFERROR(INDEX(Positions!$E$2:$E$14531,MATCH($A633&amp;"|31",Positions!$A$2:$A$14531,0)),"-")</f>
        <v>A</v>
      </c>
      <c r="G633" s="4" t="str">
        <f aca="false">IFERROR(INDEX(Positions!$E$2:$E$14531,MATCH($A633&amp;"|39",Positions!$A$2:$A$14531,0)),"-")</f>
        <v>U</v>
      </c>
      <c r="H633" s="3" t="str">
        <f aca="false">F633&amp;"-"&amp;G633</f>
        <v>A-U</v>
      </c>
      <c r="I633" s="4" t="n">
        <f aca="false">(F633="G")+(G633="G")</f>
        <v>0</v>
      </c>
      <c r="J633" s="4" t="n">
        <f aca="false">(F633="C")+(G633="C")</f>
        <v>0</v>
      </c>
      <c r="K633" s="3" t="n">
        <f aca="false">I633+J633</f>
        <v>0</v>
      </c>
    </row>
    <row r="634" customFormat="false" ht="15" hidden="false" customHeight="false" outlineLevel="0" collapsed="false">
      <c r="A634" s="4" t="s">
        <v>59</v>
      </c>
      <c r="B634" s="4" t="s">
        <v>830</v>
      </c>
      <c r="C634" s="4" t="s">
        <v>367</v>
      </c>
      <c r="D634" s="4" t="n">
        <f aca="false">IFERROR(INDEX(Positions!$D$2:$D$14531,MATCH($A634&amp;"|49",Positions!$A$2:$A$14531,0)),"-")</f>
        <v>49</v>
      </c>
      <c r="E634" s="4" t="n">
        <f aca="false">IFERROR(INDEX(Positions!$D$2:$D$14531,MATCH($A634&amp;"|65",Positions!$A$2:$A$14531,0)),"-")</f>
        <v>65</v>
      </c>
      <c r="F634" s="4" t="str">
        <f aca="false">IFERROR(INDEX(Positions!$E$2:$E$14531,MATCH($A634&amp;"|49",Positions!$A$2:$A$14531,0)),"-")</f>
        <v>G</v>
      </c>
      <c r="G634" s="4" t="str">
        <f aca="false">IFERROR(INDEX(Positions!$E$2:$E$14531,MATCH($A634&amp;"|65",Positions!$A$2:$A$14531,0)),"-")</f>
        <v>U</v>
      </c>
      <c r="H634" s="3" t="str">
        <f aca="false">F634&amp;"-"&amp;G634</f>
        <v>G-U</v>
      </c>
      <c r="I634" s="4" t="n">
        <f aca="false">(F634="G")+(G634="G")</f>
        <v>1</v>
      </c>
      <c r="J634" s="4" t="n">
        <f aca="false">(F634="C")+(G634="C")</f>
        <v>0</v>
      </c>
      <c r="K634" s="3" t="n">
        <f aca="false">I634+J634</f>
        <v>1</v>
      </c>
    </row>
    <row r="635" customFormat="false" ht="15" hidden="false" customHeight="false" outlineLevel="0" collapsed="false">
      <c r="A635" s="4" t="s">
        <v>59</v>
      </c>
      <c r="B635" s="4" t="s">
        <v>830</v>
      </c>
      <c r="C635" s="4" t="s">
        <v>891</v>
      </c>
      <c r="D635" s="4" t="n">
        <f aca="false">IFERROR(INDEX(Positions!$D$2:$D$14531,MATCH($A635&amp;"|50",Positions!$A$2:$A$14531,0)),"-")</f>
        <v>50</v>
      </c>
      <c r="E635" s="4" t="n">
        <f aca="false">IFERROR(INDEX(Positions!$D$2:$D$14531,MATCH($A635&amp;"|64",Positions!$A$2:$A$14531,0)),"-")</f>
        <v>64</v>
      </c>
      <c r="F635" s="4" t="str">
        <f aca="false">IFERROR(INDEX(Positions!$E$2:$E$14531,MATCH($A635&amp;"|50",Positions!$A$2:$A$14531,0)),"-")</f>
        <v>G</v>
      </c>
      <c r="G635" s="4" t="str">
        <f aca="false">IFERROR(INDEX(Positions!$E$2:$E$14531,MATCH($A635&amp;"|64",Positions!$A$2:$A$14531,0)),"-")</f>
        <v>C</v>
      </c>
      <c r="H635" s="3" t="str">
        <f aca="false">F635&amp;"-"&amp;G635</f>
        <v>G-C</v>
      </c>
      <c r="I635" s="4" t="n">
        <f aca="false">(F635="G")+(G635="G")</f>
        <v>1</v>
      </c>
      <c r="J635" s="4" t="n">
        <f aca="false">(F635="C")+(G635="C")</f>
        <v>1</v>
      </c>
      <c r="K635" s="3" t="n">
        <f aca="false">I635+J635</f>
        <v>2</v>
      </c>
    </row>
    <row r="636" customFormat="false" ht="15" hidden="false" customHeight="false" outlineLevel="0" collapsed="false">
      <c r="A636" s="4" t="s">
        <v>59</v>
      </c>
      <c r="B636" s="4" t="s">
        <v>830</v>
      </c>
      <c r="C636" s="4" t="s">
        <v>689</v>
      </c>
      <c r="D636" s="4" t="n">
        <f aca="false">IFERROR(INDEX(Positions!$D$2:$D$14531,MATCH($A636&amp;"|51",Positions!$A$2:$A$14531,0)),"-")</f>
        <v>51</v>
      </c>
      <c r="E636" s="4" t="n">
        <f aca="false">IFERROR(INDEX(Positions!$D$2:$D$14531,MATCH($A636&amp;"|63",Positions!$A$2:$A$14531,0)),"-")</f>
        <v>63</v>
      </c>
      <c r="F636" s="4" t="str">
        <f aca="false">IFERROR(INDEX(Positions!$E$2:$E$14531,MATCH($A636&amp;"|51",Positions!$A$2:$A$14531,0)),"-")</f>
        <v>G</v>
      </c>
      <c r="G636" s="4" t="str">
        <f aca="false">IFERROR(INDEX(Positions!$E$2:$E$14531,MATCH($A636&amp;"|63",Positions!$A$2:$A$14531,0)),"-")</f>
        <v>U</v>
      </c>
      <c r="H636" s="3" t="str">
        <f aca="false">F636&amp;"-"&amp;G636</f>
        <v>G-U</v>
      </c>
      <c r="I636" s="4" t="n">
        <f aca="false">(F636="G")+(G636="G")</f>
        <v>1</v>
      </c>
      <c r="J636" s="4" t="n">
        <f aca="false">(F636="C")+(G636="C")</f>
        <v>0</v>
      </c>
      <c r="K636" s="3" t="n">
        <f aca="false">I636+J636</f>
        <v>1</v>
      </c>
    </row>
    <row r="637" customFormat="false" ht="15" hidden="false" customHeight="false" outlineLevel="0" collapsed="false">
      <c r="A637" s="4" t="s">
        <v>59</v>
      </c>
      <c r="B637" s="4" t="s">
        <v>830</v>
      </c>
      <c r="C637" s="4" t="s">
        <v>703</v>
      </c>
      <c r="D637" s="4" t="n">
        <f aca="false">IFERROR(INDEX(Positions!$D$2:$D$14531,MATCH($A637&amp;"|52",Positions!$A$2:$A$14531,0)),"-")</f>
        <v>52</v>
      </c>
      <c r="E637" s="4" t="n">
        <f aca="false">IFERROR(INDEX(Positions!$D$2:$D$14531,MATCH($A637&amp;"|62",Positions!$A$2:$A$14531,0)),"-")</f>
        <v>62</v>
      </c>
      <c r="F637" s="4" t="str">
        <f aca="false">IFERROR(INDEX(Positions!$E$2:$E$14531,MATCH($A637&amp;"|52",Positions!$A$2:$A$14531,0)),"-")</f>
        <v>G</v>
      </c>
      <c r="G637" s="4" t="str">
        <f aca="false">IFERROR(INDEX(Positions!$E$2:$E$14531,MATCH($A637&amp;"|62",Positions!$A$2:$A$14531,0)),"-")</f>
        <v>C</v>
      </c>
      <c r="H637" s="3" t="str">
        <f aca="false">F637&amp;"-"&amp;G637</f>
        <v>G-C</v>
      </c>
      <c r="I637" s="4" t="n">
        <f aca="false">(F637="G")+(G637="G")</f>
        <v>1</v>
      </c>
      <c r="J637" s="4" t="n">
        <f aca="false">(F637="C")+(G637="C")</f>
        <v>1</v>
      </c>
      <c r="K637" s="3" t="n">
        <f aca="false">I637+J637</f>
        <v>2</v>
      </c>
    </row>
    <row r="638" customFormat="false" ht="15" hidden="false" customHeight="false" outlineLevel="0" collapsed="false">
      <c r="A638" s="4" t="s">
        <v>59</v>
      </c>
      <c r="B638" s="4" t="s">
        <v>830</v>
      </c>
      <c r="C638" s="4" t="s">
        <v>892</v>
      </c>
      <c r="D638" s="4" t="n">
        <f aca="false">IFERROR(INDEX(Positions!$D$2:$D$14531,MATCH($A638&amp;"|53",Positions!$A$2:$A$14531,0)),"-")</f>
        <v>53</v>
      </c>
      <c r="E638" s="4" t="n">
        <f aca="false">IFERROR(INDEX(Positions!$D$2:$D$14531,MATCH($A638&amp;"|61",Positions!$A$2:$A$14531,0)),"-")</f>
        <v>61</v>
      </c>
      <c r="F638" s="4" t="str">
        <f aca="false">IFERROR(INDEX(Positions!$E$2:$E$14531,MATCH($A638&amp;"|53",Positions!$A$2:$A$14531,0)),"-")</f>
        <v>G</v>
      </c>
      <c r="G638" s="4" t="str">
        <f aca="false">IFERROR(INDEX(Positions!$E$2:$E$14531,MATCH($A638&amp;"|61",Positions!$A$2:$A$14531,0)),"-")</f>
        <v>C</v>
      </c>
      <c r="H638" s="3" t="str">
        <f aca="false">F638&amp;"-"&amp;G638</f>
        <v>G-C</v>
      </c>
      <c r="I638" s="4" t="n">
        <f aca="false">(F638="G")+(G638="G")</f>
        <v>1</v>
      </c>
      <c r="J638" s="4" t="n">
        <f aca="false">(F638="C")+(G638="C")</f>
        <v>1</v>
      </c>
      <c r="K638" s="3" t="n">
        <f aca="false">I638+J638</f>
        <v>2</v>
      </c>
    </row>
    <row r="639" customFormat="false" ht="15" hidden="false" customHeight="false" outlineLevel="0" collapsed="false">
      <c r="A639" s="24" t="s">
        <v>59</v>
      </c>
      <c r="B639" s="24" t="s">
        <v>893</v>
      </c>
      <c r="C639" s="24" t="s">
        <v>894</v>
      </c>
      <c r="D639" s="24" t="n">
        <f aca="false">IFERROR(INDEX(Positions!$D$2:$D$14531,MATCH($A639&amp;"|8",Positions!$A$2:$A$14531,0)),"-")</f>
        <v>8</v>
      </c>
      <c r="E639" s="24" t="n">
        <f aca="false">IFERROR(INDEX(Positions!$D$2:$D$14531,MATCH($A639&amp;"|14",Positions!$A$2:$A$14531,0)),"-")</f>
        <v>14</v>
      </c>
      <c r="F639" s="24" t="str">
        <f aca="false">IFERROR(INDEX(Positions!$E$2:$E$14531,MATCH($A639&amp;"|8",Positions!$A$2:$A$14531,0)),"-")</f>
        <v>U</v>
      </c>
      <c r="G639" s="24" t="str">
        <f aca="false">IFERROR(INDEX(Positions!$E$2:$E$14531,MATCH($A639&amp;"|14",Positions!$A$2:$A$14531,0)),"-")</f>
        <v>A</v>
      </c>
      <c r="H639" s="25" t="str">
        <f aca="false">F639&amp;"-"&amp;G639</f>
        <v>U-A</v>
      </c>
      <c r="I639" s="24" t="n">
        <f aca="false">(F639="G")+(G639="G")</f>
        <v>0</v>
      </c>
      <c r="J639" s="24" t="n">
        <f aca="false">(F639="C")+(G639="C")</f>
        <v>0</v>
      </c>
      <c r="K639" s="25" t="n">
        <f aca="false">I639+J639</f>
        <v>0</v>
      </c>
    </row>
    <row r="640" customFormat="false" ht="15" hidden="false" customHeight="false" outlineLevel="0" collapsed="false">
      <c r="A640" s="24" t="s">
        <v>59</v>
      </c>
      <c r="B640" s="24" t="s">
        <v>893</v>
      </c>
      <c r="C640" s="24" t="s">
        <v>895</v>
      </c>
      <c r="D640" s="24" t="n">
        <f aca="false">IFERROR(INDEX(Positions!$D$2:$D$14531,MATCH($A640&amp;"|15",Positions!$A$2:$A$14531,0)),"-")</f>
        <v>15</v>
      </c>
      <c r="E640" s="24" t="n">
        <f aca="false">IFERROR(INDEX(Positions!$D$2:$D$14531,MATCH($A640&amp;"|48",Positions!$A$2:$A$14531,0)),"-")</f>
        <v>48</v>
      </c>
      <c r="F640" s="24" t="str">
        <f aca="false">IFERROR(INDEX(Positions!$E$2:$E$14531,MATCH($A640&amp;"|15",Positions!$A$2:$A$14531,0)),"-")</f>
        <v>A</v>
      </c>
      <c r="G640" s="24" t="str">
        <f aca="false">IFERROR(INDEX(Positions!$E$2:$E$14531,MATCH($A640&amp;"|48",Positions!$A$2:$A$14531,0)),"-")</f>
        <v>U</v>
      </c>
      <c r="H640" s="25" t="str">
        <f aca="false">F640&amp;"-"&amp;G640</f>
        <v>A-U</v>
      </c>
      <c r="I640" s="24" t="n">
        <f aca="false">(F640="G")+(G640="G")</f>
        <v>0</v>
      </c>
      <c r="J640" s="24" t="n">
        <f aca="false">(F640="C")+(G640="C")</f>
        <v>0</v>
      </c>
      <c r="K640" s="25" t="n">
        <f aca="false">I640+J640</f>
        <v>0</v>
      </c>
    </row>
    <row r="641" customFormat="false" ht="15" hidden="false" customHeight="false" outlineLevel="0" collapsed="false">
      <c r="A641" s="24" t="s">
        <v>59</v>
      </c>
      <c r="B641" s="24" t="s">
        <v>893</v>
      </c>
      <c r="C641" s="24" t="s">
        <v>896</v>
      </c>
      <c r="D641" s="24" t="n">
        <f aca="false">IFERROR(INDEX(Positions!$D$2:$D$14531,MATCH($A641&amp;"|18",Positions!$A$2:$A$14531,0)),"-")</f>
        <v>18</v>
      </c>
      <c r="E641" s="24" t="n">
        <f aca="false">IFERROR(INDEX(Positions!$D$2:$D$14531,MATCH($A641&amp;"|55",Positions!$A$2:$A$14531,0)),"-")</f>
        <v>55</v>
      </c>
      <c r="F641" s="24" t="str">
        <f aca="false">IFERROR(INDEX(Positions!$E$2:$E$14531,MATCH($A641&amp;"|18",Positions!$A$2:$A$14531,0)),"-")</f>
        <v>G</v>
      </c>
      <c r="G641" s="24" t="str">
        <f aca="false">IFERROR(INDEX(Positions!$E$2:$E$14531,MATCH($A641&amp;"|55",Positions!$A$2:$A$14531,0)),"-")</f>
        <v>U</v>
      </c>
      <c r="H641" s="25" t="str">
        <f aca="false">F641&amp;"-"&amp;G641</f>
        <v>G-U</v>
      </c>
      <c r="I641" s="24" t="n">
        <f aca="false">(F641="G")+(G641="G")</f>
        <v>1</v>
      </c>
      <c r="J641" s="24" t="n">
        <f aca="false">(F641="C")+(G641="C")</f>
        <v>0</v>
      </c>
      <c r="K641" s="25" t="n">
        <f aca="false">I641+J641</f>
        <v>1</v>
      </c>
    </row>
    <row r="642" customFormat="false" ht="15" hidden="false" customHeight="false" outlineLevel="0" collapsed="false">
      <c r="A642" s="24" t="s">
        <v>59</v>
      </c>
      <c r="B642" s="24" t="s">
        <v>893</v>
      </c>
      <c r="C642" s="24" t="s">
        <v>897</v>
      </c>
      <c r="D642" s="24" t="n">
        <f aca="false">IFERROR(INDEX(Positions!$D$2:$D$14531,MATCH($A642&amp;"|19",Positions!$A$2:$A$14531,0)),"-")</f>
        <v>19</v>
      </c>
      <c r="E642" s="24" t="n">
        <f aca="false">IFERROR(INDEX(Positions!$D$2:$D$14531,MATCH($A642&amp;"|56",Positions!$A$2:$A$14531,0)),"-")</f>
        <v>56</v>
      </c>
      <c r="F642" s="24" t="str">
        <f aca="false">IFERROR(INDEX(Positions!$E$2:$E$14531,MATCH($A642&amp;"|19",Positions!$A$2:$A$14531,0)),"-")</f>
        <v>G</v>
      </c>
      <c r="G642" s="24" t="str">
        <f aca="false">IFERROR(INDEX(Positions!$E$2:$E$14531,MATCH($A642&amp;"|56",Positions!$A$2:$A$14531,0)),"-")</f>
        <v>C</v>
      </c>
      <c r="H642" s="25" t="str">
        <f aca="false">F642&amp;"-"&amp;G642</f>
        <v>G-C</v>
      </c>
      <c r="I642" s="24" t="n">
        <f aca="false">(F642="G")+(G642="G")</f>
        <v>1</v>
      </c>
      <c r="J642" s="24" t="n">
        <f aca="false">(F642="C")+(G642="C")</f>
        <v>1</v>
      </c>
      <c r="K642" s="25" t="n">
        <f aca="false">I642+J642</f>
        <v>2</v>
      </c>
    </row>
    <row r="643" customFormat="false" ht="15" hidden="false" customHeight="false" outlineLevel="0" collapsed="false">
      <c r="A643" s="24" t="s">
        <v>59</v>
      </c>
      <c r="B643" s="24" t="s">
        <v>893</v>
      </c>
      <c r="C643" s="24" t="s">
        <v>898</v>
      </c>
      <c r="D643" s="24" t="n">
        <f aca="false">IFERROR(INDEX(Positions!$D$2:$D$14531,MATCH($A643&amp;"|26",Positions!$A$2:$A$14531,0)),"-")</f>
        <v>26</v>
      </c>
      <c r="E643" s="24" t="n">
        <f aca="false">IFERROR(INDEX(Positions!$D$2:$D$14531,MATCH($A643&amp;"|44",Positions!$A$2:$A$14531,0)),"-")</f>
        <v>44</v>
      </c>
      <c r="F643" s="24" t="str">
        <f aca="false">IFERROR(INDEX(Positions!$E$2:$E$14531,MATCH($A643&amp;"|26",Positions!$A$2:$A$14531,0)),"-")</f>
        <v>A</v>
      </c>
      <c r="G643" s="24" t="str">
        <f aca="false">IFERROR(INDEX(Positions!$E$2:$E$14531,MATCH($A643&amp;"|44",Positions!$A$2:$A$14531,0)),"-")</f>
        <v>A</v>
      </c>
      <c r="H643" s="25" t="str">
        <f aca="false">F643&amp;"-"&amp;G643</f>
        <v>A-A</v>
      </c>
      <c r="I643" s="24" t="n">
        <f aca="false">(F643="G")+(G643="G")</f>
        <v>0</v>
      </c>
      <c r="J643" s="24" t="n">
        <f aca="false">(F643="C")+(G643="C")</f>
        <v>0</v>
      </c>
      <c r="K643" s="25" t="n">
        <f aca="false">I643+J643</f>
        <v>0</v>
      </c>
    </row>
    <row r="644" customFormat="false" ht="15" hidden="false" customHeight="false" outlineLevel="0" collapsed="false">
      <c r="A644" s="24" t="s">
        <v>59</v>
      </c>
      <c r="B644" s="24" t="s">
        <v>893</v>
      </c>
      <c r="C644" s="24" t="s">
        <v>899</v>
      </c>
      <c r="D644" s="24" t="n">
        <f aca="false">IFERROR(INDEX(Positions!$D$2:$D$14531,MATCH($A644&amp;"|32",Positions!$A$2:$A$14531,0)),"-")</f>
        <v>32</v>
      </c>
      <c r="E644" s="24" t="n">
        <f aca="false">IFERROR(INDEX(Positions!$D$2:$D$14531,MATCH($A644&amp;"|38",Positions!$A$2:$A$14531,0)),"-")</f>
        <v>38</v>
      </c>
      <c r="F644" s="24" t="str">
        <f aca="false">IFERROR(INDEX(Positions!$E$2:$E$14531,MATCH($A644&amp;"|32",Positions!$A$2:$A$14531,0)),"-")</f>
        <v>C</v>
      </c>
      <c r="G644" s="24" t="str">
        <f aca="false">IFERROR(INDEX(Positions!$E$2:$E$14531,MATCH($A644&amp;"|38",Positions!$A$2:$A$14531,0)),"-")</f>
        <v>A</v>
      </c>
      <c r="H644" s="25" t="str">
        <f aca="false">F644&amp;"-"&amp;G644</f>
        <v>C-A</v>
      </c>
      <c r="I644" s="24" t="n">
        <f aca="false">(F644="G")+(G644="G")</f>
        <v>0</v>
      </c>
      <c r="J644" s="24" t="n">
        <f aca="false">(F644="C")+(G644="C")</f>
        <v>1</v>
      </c>
      <c r="K644" s="25" t="n">
        <f aca="false">I644+J644</f>
        <v>1</v>
      </c>
    </row>
    <row r="645" customFormat="false" ht="15" hidden="false" customHeight="false" outlineLevel="0" collapsed="false">
      <c r="A645" s="24" t="s">
        <v>59</v>
      </c>
      <c r="B645" s="24" t="s">
        <v>893</v>
      </c>
      <c r="C645" s="24" t="s">
        <v>900</v>
      </c>
      <c r="D645" s="24" t="n">
        <f aca="false">IFERROR(INDEX(Positions!$D$2:$D$14531,MATCH($A645&amp;"|54",Positions!$A$2:$A$14531,0)),"-")</f>
        <v>54</v>
      </c>
      <c r="E645" s="24" t="n">
        <f aca="false">IFERROR(INDEX(Positions!$D$2:$D$14531,MATCH($A645&amp;"|58",Positions!$A$2:$A$14531,0)),"-")</f>
        <v>58</v>
      </c>
      <c r="F645" s="24" t="str">
        <f aca="false">IFERROR(INDEX(Positions!$E$2:$E$14531,MATCH($A645&amp;"|54",Positions!$A$2:$A$14531,0)),"-")</f>
        <v>U</v>
      </c>
      <c r="G645" s="24" t="str">
        <f aca="false">IFERROR(INDEX(Positions!$E$2:$E$14531,MATCH($A645&amp;"|58",Positions!$A$2:$A$14531,0)),"-")</f>
        <v>A</v>
      </c>
      <c r="H645" s="25" t="str">
        <f aca="false">F645&amp;"-"&amp;G645</f>
        <v>U-A</v>
      </c>
      <c r="I645" s="24" t="n">
        <f aca="false">(F645="G")+(G645="G")</f>
        <v>0</v>
      </c>
      <c r="J645" s="24" t="n">
        <f aca="false">(F645="C")+(G645="C")</f>
        <v>0</v>
      </c>
      <c r="K645" s="25" t="n">
        <f aca="false">I645+J645</f>
        <v>0</v>
      </c>
    </row>
    <row r="646" customFormat="false" ht="15" hidden="false" customHeight="false" outlineLevel="0" collapsed="false">
      <c r="A646" s="4" t="s">
        <v>60</v>
      </c>
      <c r="B646" s="4" t="s">
        <v>768</v>
      </c>
      <c r="C646" s="4" t="s">
        <v>882</v>
      </c>
      <c r="D646" s="4" t="n">
        <f aca="false">IFERROR(INDEX(Positions!$D$2:$D$14531,MATCH($A646&amp;"|1",Positions!$A$2:$A$14531,0)),"-")</f>
        <v>1</v>
      </c>
      <c r="E646" s="4" t="n">
        <f aca="false">IFERROR(INDEX(Positions!$D$2:$D$14531,MATCH($A646&amp;"|72",Positions!$A$2:$A$14531,0)),"-")</f>
        <v>70</v>
      </c>
      <c r="F646" s="4" t="str">
        <f aca="false">IFERROR(INDEX(Positions!$E$2:$E$14531,MATCH($A646&amp;"|1",Positions!$A$2:$A$14531,0)),"-")</f>
        <v>A</v>
      </c>
      <c r="G646" s="4" t="str">
        <f aca="false">IFERROR(INDEX(Positions!$E$2:$E$14531,MATCH($A646&amp;"|72",Positions!$A$2:$A$14531,0)),"-")</f>
        <v>U</v>
      </c>
      <c r="H646" s="3" t="str">
        <f aca="false">F646&amp;"-"&amp;G646</f>
        <v>A-U</v>
      </c>
      <c r="I646" s="4" t="n">
        <f aca="false">(F646="G")+(G646="G")</f>
        <v>0</v>
      </c>
      <c r="J646" s="4" t="n">
        <f aca="false">(F646="C")+(G646="C")</f>
        <v>0</v>
      </c>
      <c r="K646" s="3" t="n">
        <f aca="false">I646+J646</f>
        <v>0</v>
      </c>
    </row>
    <row r="647" customFormat="false" ht="15" hidden="false" customHeight="false" outlineLevel="0" collapsed="false">
      <c r="A647" s="4" t="s">
        <v>60</v>
      </c>
      <c r="B647" s="4" t="s">
        <v>768</v>
      </c>
      <c r="C647" s="4" t="s">
        <v>883</v>
      </c>
      <c r="D647" s="4" t="n">
        <f aca="false">IFERROR(INDEX(Positions!$D$2:$D$14531,MATCH($A647&amp;"|2",Positions!$A$2:$A$14531,0)),"-")</f>
        <v>2</v>
      </c>
      <c r="E647" s="4" t="n">
        <f aca="false">IFERROR(INDEX(Positions!$D$2:$D$14531,MATCH($A647&amp;"|71",Positions!$A$2:$A$14531,0)),"-")</f>
        <v>69</v>
      </c>
      <c r="F647" s="4" t="str">
        <f aca="false">IFERROR(INDEX(Positions!$E$2:$E$14531,MATCH($A647&amp;"|2",Positions!$A$2:$A$14531,0)),"-")</f>
        <v>G</v>
      </c>
      <c r="G647" s="4" t="str">
        <f aca="false">IFERROR(INDEX(Positions!$E$2:$E$14531,MATCH($A647&amp;"|71",Positions!$A$2:$A$14531,0)),"-")</f>
        <v>C</v>
      </c>
      <c r="H647" s="3" t="str">
        <f aca="false">F647&amp;"-"&amp;G647</f>
        <v>G-C</v>
      </c>
      <c r="I647" s="4" t="n">
        <f aca="false">(F647="G")+(G647="G")</f>
        <v>1</v>
      </c>
      <c r="J647" s="4" t="n">
        <f aca="false">(F647="C")+(G647="C")</f>
        <v>1</v>
      </c>
      <c r="K647" s="3" t="n">
        <f aca="false">I647+J647</f>
        <v>2</v>
      </c>
    </row>
    <row r="648" customFormat="false" ht="15" hidden="false" customHeight="false" outlineLevel="0" collapsed="false">
      <c r="A648" s="4" t="s">
        <v>60</v>
      </c>
      <c r="B648" s="4" t="s">
        <v>768</v>
      </c>
      <c r="C648" s="4" t="s">
        <v>884</v>
      </c>
      <c r="D648" s="4" t="n">
        <f aca="false">IFERROR(INDEX(Positions!$D$2:$D$14531,MATCH($A648&amp;"|3",Positions!$A$2:$A$14531,0)),"-")</f>
        <v>3</v>
      </c>
      <c r="E648" s="4" t="n">
        <f aca="false">IFERROR(INDEX(Positions!$D$2:$D$14531,MATCH($A648&amp;"|70",Positions!$A$2:$A$14531,0)),"-")</f>
        <v>68</v>
      </c>
      <c r="F648" s="4" t="str">
        <f aca="false">IFERROR(INDEX(Positions!$E$2:$E$14531,MATCH($A648&amp;"|3",Positions!$A$2:$A$14531,0)),"-")</f>
        <v>G</v>
      </c>
      <c r="G648" s="4" t="str">
        <f aca="false">IFERROR(INDEX(Positions!$E$2:$E$14531,MATCH($A648&amp;"|70",Positions!$A$2:$A$14531,0)),"-")</f>
        <v>C</v>
      </c>
      <c r="H648" s="3" t="str">
        <f aca="false">F648&amp;"-"&amp;G648</f>
        <v>G-C</v>
      </c>
      <c r="I648" s="4" t="n">
        <f aca="false">(F648="G")+(G648="G")</f>
        <v>1</v>
      </c>
      <c r="J648" s="4" t="n">
        <f aca="false">(F648="C")+(G648="C")</f>
        <v>1</v>
      </c>
      <c r="K648" s="3" t="n">
        <f aca="false">I648+J648</f>
        <v>2</v>
      </c>
    </row>
    <row r="649" customFormat="false" ht="15" hidden="false" customHeight="false" outlineLevel="0" collapsed="false">
      <c r="A649" s="4" t="s">
        <v>60</v>
      </c>
      <c r="B649" s="4" t="s">
        <v>768</v>
      </c>
      <c r="C649" s="4" t="s">
        <v>885</v>
      </c>
      <c r="D649" s="4" t="n">
        <f aca="false">IFERROR(INDEX(Positions!$D$2:$D$14531,MATCH($A649&amp;"|4",Positions!$A$2:$A$14531,0)),"-")</f>
        <v>4</v>
      </c>
      <c r="E649" s="4" t="n">
        <f aca="false">IFERROR(INDEX(Positions!$D$2:$D$14531,MATCH($A649&amp;"|69",Positions!$A$2:$A$14531,0)),"-")</f>
        <v>67</v>
      </c>
      <c r="F649" s="4" t="str">
        <f aca="false">IFERROR(INDEX(Positions!$E$2:$E$14531,MATCH($A649&amp;"|4",Positions!$A$2:$A$14531,0)),"-")</f>
        <v>G</v>
      </c>
      <c r="G649" s="4" t="str">
        <f aca="false">IFERROR(INDEX(Positions!$E$2:$E$14531,MATCH($A649&amp;"|69",Positions!$A$2:$A$14531,0)),"-")</f>
        <v>C</v>
      </c>
      <c r="H649" s="3" t="str">
        <f aca="false">F649&amp;"-"&amp;G649</f>
        <v>G-C</v>
      </c>
      <c r="I649" s="4" t="n">
        <f aca="false">(F649="G")+(G649="G")</f>
        <v>1</v>
      </c>
      <c r="J649" s="4" t="n">
        <f aca="false">(F649="C")+(G649="C")</f>
        <v>1</v>
      </c>
      <c r="K649" s="3" t="n">
        <f aca="false">I649+J649</f>
        <v>2</v>
      </c>
    </row>
    <row r="650" customFormat="false" ht="15" hidden="false" customHeight="false" outlineLevel="0" collapsed="false">
      <c r="A650" s="4" t="s">
        <v>60</v>
      </c>
      <c r="B650" s="4" t="s">
        <v>768</v>
      </c>
      <c r="C650" s="4" t="s">
        <v>542</v>
      </c>
      <c r="D650" s="4" t="n">
        <f aca="false">IFERROR(INDEX(Positions!$D$2:$D$14531,MATCH($A650&amp;"|5",Positions!$A$2:$A$14531,0)),"-")</f>
        <v>5</v>
      </c>
      <c r="E650" s="4" t="n">
        <f aca="false">IFERROR(INDEX(Positions!$D$2:$D$14531,MATCH($A650&amp;"|68",Positions!$A$2:$A$14531,0)),"-")</f>
        <v>66</v>
      </c>
      <c r="F650" s="4" t="str">
        <f aca="false">IFERROR(INDEX(Positions!$E$2:$E$14531,MATCH($A650&amp;"|5",Positions!$A$2:$A$14531,0)),"-")</f>
        <v>G</v>
      </c>
      <c r="G650" s="4" t="str">
        <f aca="false">IFERROR(INDEX(Positions!$E$2:$E$14531,MATCH($A650&amp;"|68",Positions!$A$2:$A$14531,0)),"-")</f>
        <v>C</v>
      </c>
      <c r="H650" s="3" t="str">
        <f aca="false">F650&amp;"-"&amp;G650</f>
        <v>G-C</v>
      </c>
      <c r="I650" s="4" t="n">
        <f aca="false">(F650="G")+(G650="G")</f>
        <v>1</v>
      </c>
      <c r="J650" s="4" t="n">
        <f aca="false">(F650="C")+(G650="C")</f>
        <v>1</v>
      </c>
      <c r="K650" s="3" t="n">
        <f aca="false">I650+J650</f>
        <v>2</v>
      </c>
    </row>
    <row r="651" customFormat="false" ht="15" hidden="false" customHeight="false" outlineLevel="0" collapsed="false">
      <c r="A651" s="4" t="s">
        <v>60</v>
      </c>
      <c r="B651" s="4" t="s">
        <v>768</v>
      </c>
      <c r="C651" s="4" t="s">
        <v>561</v>
      </c>
      <c r="D651" s="4" t="n">
        <f aca="false">IFERROR(INDEX(Positions!$D$2:$D$14531,MATCH($A651&amp;"|6",Positions!$A$2:$A$14531,0)),"-")</f>
        <v>6</v>
      </c>
      <c r="E651" s="4" t="n">
        <f aca="false">IFERROR(INDEX(Positions!$D$2:$D$14531,MATCH($A651&amp;"|67",Positions!$A$2:$A$14531,0)),"-")</f>
        <v>65</v>
      </c>
      <c r="F651" s="4" t="str">
        <f aca="false">IFERROR(INDEX(Positions!$E$2:$E$14531,MATCH($A651&amp;"|6",Positions!$A$2:$A$14531,0)),"-")</f>
        <v>C</v>
      </c>
      <c r="G651" s="4" t="str">
        <f aca="false">IFERROR(INDEX(Positions!$E$2:$E$14531,MATCH($A651&amp;"|67",Positions!$A$2:$A$14531,0)),"-")</f>
        <v>G</v>
      </c>
      <c r="H651" s="3" t="str">
        <f aca="false">F651&amp;"-"&amp;G651</f>
        <v>C-G</v>
      </c>
      <c r="I651" s="4" t="n">
        <f aca="false">(F651="G")+(G651="G")</f>
        <v>1</v>
      </c>
      <c r="J651" s="4" t="n">
        <f aca="false">(F651="C")+(G651="C")</f>
        <v>1</v>
      </c>
      <c r="K651" s="3" t="n">
        <f aca="false">I651+J651</f>
        <v>2</v>
      </c>
    </row>
    <row r="652" customFormat="false" ht="15" hidden="false" customHeight="false" outlineLevel="0" collapsed="false">
      <c r="A652" s="4" t="s">
        <v>60</v>
      </c>
      <c r="B652" s="4" t="s">
        <v>768</v>
      </c>
      <c r="C652" s="4" t="s">
        <v>886</v>
      </c>
      <c r="D652" s="4" t="n">
        <f aca="false">IFERROR(INDEX(Positions!$D$2:$D$14531,MATCH($A652&amp;"|7",Positions!$A$2:$A$14531,0)),"-")</f>
        <v>7</v>
      </c>
      <c r="E652" s="4" t="n">
        <f aca="false">IFERROR(INDEX(Positions!$D$2:$D$14531,MATCH($A652&amp;"|66",Positions!$A$2:$A$14531,0)),"-")</f>
        <v>64</v>
      </c>
      <c r="F652" s="4" t="str">
        <f aca="false">IFERROR(INDEX(Positions!$E$2:$E$14531,MATCH($A652&amp;"|7",Positions!$A$2:$A$14531,0)),"-")</f>
        <v>A</v>
      </c>
      <c r="G652" s="4" t="str">
        <f aca="false">IFERROR(INDEX(Positions!$E$2:$E$14531,MATCH($A652&amp;"|66",Positions!$A$2:$A$14531,0)),"-")</f>
        <v>U</v>
      </c>
      <c r="H652" s="3" t="str">
        <f aca="false">F652&amp;"-"&amp;G652</f>
        <v>A-U</v>
      </c>
      <c r="I652" s="4" t="n">
        <f aca="false">(F652="G")+(G652="G")</f>
        <v>0</v>
      </c>
      <c r="J652" s="4" t="n">
        <f aca="false">(F652="C")+(G652="C")</f>
        <v>0</v>
      </c>
      <c r="K652" s="3" t="n">
        <f aca="false">I652+J652</f>
        <v>0</v>
      </c>
    </row>
    <row r="653" customFormat="false" ht="15" hidden="false" customHeight="false" outlineLevel="0" collapsed="false">
      <c r="A653" s="4" t="s">
        <v>60</v>
      </c>
      <c r="B653" s="4" t="s">
        <v>783</v>
      </c>
      <c r="C653" s="4" t="s">
        <v>887</v>
      </c>
      <c r="D653" s="4" t="n">
        <f aca="false">IFERROR(INDEX(Positions!$D$2:$D$14531,MATCH($A653&amp;"|10",Positions!$A$2:$A$14531,0)),"-")</f>
        <v>10</v>
      </c>
      <c r="E653" s="4" t="n">
        <f aca="false">IFERROR(INDEX(Positions!$D$2:$D$14531,MATCH($A653&amp;"|25",Positions!$A$2:$A$14531,0)),"-")</f>
        <v>24</v>
      </c>
      <c r="F653" s="4" t="str">
        <f aca="false">IFERROR(INDEX(Positions!$E$2:$E$14531,MATCH($A653&amp;"|10",Positions!$A$2:$A$14531,0)),"-")</f>
        <v>G</v>
      </c>
      <c r="G653" s="4" t="str">
        <f aca="false">IFERROR(INDEX(Positions!$E$2:$E$14531,MATCH($A653&amp;"|25",Positions!$A$2:$A$14531,0)),"-")</f>
        <v>C</v>
      </c>
      <c r="H653" s="3" t="str">
        <f aca="false">F653&amp;"-"&amp;G653</f>
        <v>G-C</v>
      </c>
      <c r="I653" s="4" t="n">
        <f aca="false">(F653="G")+(G653="G")</f>
        <v>1</v>
      </c>
      <c r="J653" s="4" t="n">
        <f aca="false">(F653="C")+(G653="C")</f>
        <v>1</v>
      </c>
      <c r="K653" s="3" t="n">
        <f aca="false">I653+J653</f>
        <v>2</v>
      </c>
    </row>
    <row r="654" customFormat="false" ht="15" hidden="false" customHeight="false" outlineLevel="0" collapsed="false">
      <c r="A654" s="4" t="s">
        <v>60</v>
      </c>
      <c r="B654" s="4" t="s">
        <v>783</v>
      </c>
      <c r="C654" s="4" t="s">
        <v>888</v>
      </c>
      <c r="D654" s="4" t="n">
        <f aca="false">IFERROR(INDEX(Positions!$D$2:$D$14531,MATCH($A654&amp;"|11",Positions!$A$2:$A$14531,0)),"-")</f>
        <v>11</v>
      </c>
      <c r="E654" s="4" t="n">
        <f aca="false">IFERROR(INDEX(Positions!$D$2:$D$14531,MATCH($A654&amp;"|24",Positions!$A$2:$A$14531,0)),"-")</f>
        <v>23</v>
      </c>
      <c r="F654" s="4" t="str">
        <f aca="false">IFERROR(INDEX(Positions!$E$2:$E$14531,MATCH($A654&amp;"|11",Positions!$A$2:$A$14531,0)),"-")</f>
        <v>U</v>
      </c>
      <c r="G654" s="4" t="str">
        <f aca="false">IFERROR(INDEX(Positions!$E$2:$E$14531,MATCH($A654&amp;"|24",Positions!$A$2:$A$14531,0)),"-")</f>
        <v>A</v>
      </c>
      <c r="H654" s="3" t="str">
        <f aca="false">F654&amp;"-"&amp;G654</f>
        <v>U-A</v>
      </c>
      <c r="I654" s="4" t="n">
        <f aca="false">(F654="G")+(G654="G")</f>
        <v>0</v>
      </c>
      <c r="J654" s="4" t="n">
        <f aca="false">(F654="C")+(G654="C")</f>
        <v>0</v>
      </c>
      <c r="K654" s="3" t="n">
        <f aca="false">I654+J654</f>
        <v>0</v>
      </c>
    </row>
    <row r="655" customFormat="false" ht="15" hidden="false" customHeight="false" outlineLevel="0" collapsed="false">
      <c r="A655" s="4" t="s">
        <v>60</v>
      </c>
      <c r="B655" s="4" t="s">
        <v>783</v>
      </c>
      <c r="C655" s="4" t="s">
        <v>479</v>
      </c>
      <c r="D655" s="4" t="n">
        <f aca="false">IFERROR(INDEX(Positions!$D$2:$D$14531,MATCH($A655&amp;"|12",Positions!$A$2:$A$14531,0)),"-")</f>
        <v>12</v>
      </c>
      <c r="E655" s="4" t="n">
        <f aca="false">IFERROR(INDEX(Positions!$D$2:$D$14531,MATCH($A655&amp;"|23",Positions!$A$2:$A$14531,0)),"-")</f>
        <v>22</v>
      </c>
      <c r="F655" s="4" t="str">
        <f aca="false">IFERROR(INDEX(Positions!$E$2:$E$14531,MATCH($A655&amp;"|12",Positions!$A$2:$A$14531,0)),"-")</f>
        <v>U</v>
      </c>
      <c r="G655" s="4" t="str">
        <f aca="false">IFERROR(INDEX(Positions!$E$2:$E$14531,MATCH($A655&amp;"|23",Positions!$A$2:$A$14531,0)),"-")</f>
        <v>A</v>
      </c>
      <c r="H655" s="3" t="str">
        <f aca="false">F655&amp;"-"&amp;G655</f>
        <v>U-A</v>
      </c>
      <c r="I655" s="4" t="n">
        <f aca="false">(F655="G")+(G655="G")</f>
        <v>0</v>
      </c>
      <c r="J655" s="4" t="n">
        <f aca="false">(F655="C")+(G655="C")</f>
        <v>0</v>
      </c>
      <c r="K655" s="3" t="n">
        <f aca="false">I655+J655</f>
        <v>0</v>
      </c>
    </row>
    <row r="656" customFormat="false" ht="15" hidden="false" customHeight="false" outlineLevel="0" collapsed="false">
      <c r="A656" s="4" t="s">
        <v>60</v>
      </c>
      <c r="B656" s="4" t="s">
        <v>783</v>
      </c>
      <c r="C656" s="4" t="s">
        <v>267</v>
      </c>
      <c r="D656" s="4" t="n">
        <f aca="false">IFERROR(INDEX(Positions!$D$2:$D$14531,MATCH($A656&amp;"|13",Positions!$A$2:$A$14531,0)),"-")</f>
        <v>13</v>
      </c>
      <c r="E656" s="4" t="n">
        <f aca="false">IFERROR(INDEX(Positions!$D$2:$D$14531,MATCH($A656&amp;"|22",Positions!$A$2:$A$14531,0)),"-")</f>
        <v>21</v>
      </c>
      <c r="F656" s="4" t="str">
        <f aca="false">IFERROR(INDEX(Positions!$E$2:$E$14531,MATCH($A656&amp;"|13",Positions!$A$2:$A$14531,0)),"-")</f>
        <v>U</v>
      </c>
      <c r="G656" s="4" t="str">
        <f aca="false">IFERROR(INDEX(Positions!$E$2:$E$14531,MATCH($A656&amp;"|22",Positions!$A$2:$A$14531,0)),"-")</f>
        <v>G</v>
      </c>
      <c r="H656" s="3" t="str">
        <f aca="false">F656&amp;"-"&amp;G656</f>
        <v>U-G</v>
      </c>
      <c r="I656" s="4" t="n">
        <f aca="false">(F656="G")+(G656="G")</f>
        <v>1</v>
      </c>
      <c r="J656" s="4" t="n">
        <f aca="false">(F656="C")+(G656="C")</f>
        <v>0</v>
      </c>
      <c r="K656" s="3" t="n">
        <f aca="false">I656+J656</f>
        <v>1</v>
      </c>
    </row>
    <row r="657" customFormat="false" ht="15" hidden="false" customHeight="false" outlineLevel="0" collapsed="false">
      <c r="A657" s="4" t="s">
        <v>60</v>
      </c>
      <c r="B657" s="4" t="s">
        <v>805</v>
      </c>
      <c r="C657" s="4" t="s">
        <v>673</v>
      </c>
      <c r="D657" s="4" t="n">
        <f aca="false">IFERROR(INDEX(Positions!$D$2:$D$14531,MATCH($A657&amp;"|27",Positions!$A$2:$A$14531,0)),"-")</f>
        <v>26</v>
      </c>
      <c r="E657" s="4" t="n">
        <f aca="false">IFERROR(INDEX(Positions!$D$2:$D$14531,MATCH($A657&amp;"|43",Positions!$A$2:$A$14531,0)),"-")</f>
        <v>42</v>
      </c>
      <c r="F657" s="4" t="str">
        <f aca="false">IFERROR(INDEX(Positions!$E$2:$E$14531,MATCH($A657&amp;"|27",Positions!$A$2:$A$14531,0)),"-")</f>
        <v>G</v>
      </c>
      <c r="G657" s="4" t="str">
        <f aca="false">IFERROR(INDEX(Positions!$E$2:$E$14531,MATCH($A657&amp;"|43",Positions!$A$2:$A$14531,0)),"-")</f>
        <v>C</v>
      </c>
      <c r="H657" s="3" t="str">
        <f aca="false">F657&amp;"-"&amp;G657</f>
        <v>G-C</v>
      </c>
      <c r="I657" s="4" t="n">
        <f aca="false">(F657="G")+(G657="G")</f>
        <v>1</v>
      </c>
      <c r="J657" s="4" t="n">
        <f aca="false">(F657="C")+(G657="C")</f>
        <v>1</v>
      </c>
      <c r="K657" s="3" t="n">
        <f aca="false">I657+J657</f>
        <v>2</v>
      </c>
    </row>
    <row r="658" customFormat="false" ht="15" hidden="false" customHeight="false" outlineLevel="0" collapsed="false">
      <c r="A658" s="4" t="s">
        <v>60</v>
      </c>
      <c r="B658" s="4" t="s">
        <v>805</v>
      </c>
      <c r="C658" s="4" t="s">
        <v>889</v>
      </c>
      <c r="D658" s="4" t="n">
        <f aca="false">IFERROR(INDEX(Positions!$D$2:$D$14531,MATCH($A658&amp;"|28",Positions!$A$2:$A$14531,0)),"-")</f>
        <v>27</v>
      </c>
      <c r="E658" s="4" t="n">
        <f aca="false">IFERROR(INDEX(Positions!$D$2:$D$14531,MATCH($A658&amp;"|42",Positions!$A$2:$A$14531,0)),"-")</f>
        <v>41</v>
      </c>
      <c r="F658" s="4" t="str">
        <f aca="false">IFERROR(INDEX(Positions!$E$2:$E$14531,MATCH($A658&amp;"|28",Positions!$A$2:$A$14531,0)),"-")</f>
        <v>A</v>
      </c>
      <c r="G658" s="4" t="str">
        <f aca="false">IFERROR(INDEX(Positions!$E$2:$E$14531,MATCH($A658&amp;"|42",Positions!$A$2:$A$14531,0)),"-")</f>
        <v>U</v>
      </c>
      <c r="H658" s="3" t="str">
        <f aca="false">F658&amp;"-"&amp;G658</f>
        <v>A-U</v>
      </c>
      <c r="I658" s="4" t="n">
        <f aca="false">(F658="G")+(G658="G")</f>
        <v>0</v>
      </c>
      <c r="J658" s="4" t="n">
        <f aca="false">(F658="C")+(G658="C")</f>
        <v>0</v>
      </c>
      <c r="K658" s="3" t="n">
        <f aca="false">I658+J658</f>
        <v>0</v>
      </c>
    </row>
    <row r="659" customFormat="false" ht="15" hidden="false" customHeight="false" outlineLevel="0" collapsed="false">
      <c r="A659" s="4" t="s">
        <v>60</v>
      </c>
      <c r="B659" s="4" t="s">
        <v>805</v>
      </c>
      <c r="C659" s="4" t="s">
        <v>890</v>
      </c>
      <c r="D659" s="4" t="n">
        <f aca="false">IFERROR(INDEX(Positions!$D$2:$D$14531,MATCH($A659&amp;"|29",Positions!$A$2:$A$14531,0)),"-")</f>
        <v>28</v>
      </c>
      <c r="E659" s="4" t="n">
        <f aca="false">IFERROR(INDEX(Positions!$D$2:$D$14531,MATCH($A659&amp;"|41",Positions!$A$2:$A$14531,0)),"-")</f>
        <v>40</v>
      </c>
      <c r="F659" s="4" t="str">
        <f aca="false">IFERROR(INDEX(Positions!$E$2:$E$14531,MATCH($A659&amp;"|29",Positions!$A$2:$A$14531,0)),"-")</f>
        <v>G</v>
      </c>
      <c r="G659" s="4" t="str">
        <f aca="false">IFERROR(INDEX(Positions!$E$2:$E$14531,MATCH($A659&amp;"|41",Positions!$A$2:$A$14531,0)),"-")</f>
        <v>C</v>
      </c>
      <c r="H659" s="3" t="str">
        <f aca="false">F659&amp;"-"&amp;G659</f>
        <v>G-C</v>
      </c>
      <c r="I659" s="4" t="n">
        <f aca="false">(F659="G")+(G659="G")</f>
        <v>1</v>
      </c>
      <c r="J659" s="4" t="n">
        <f aca="false">(F659="C")+(G659="C")</f>
        <v>1</v>
      </c>
      <c r="K659" s="3" t="n">
        <f aca="false">I659+J659</f>
        <v>2</v>
      </c>
    </row>
    <row r="660" customFormat="false" ht="15" hidden="false" customHeight="false" outlineLevel="0" collapsed="false">
      <c r="A660" s="4" t="s">
        <v>60</v>
      </c>
      <c r="B660" s="4" t="s">
        <v>805</v>
      </c>
      <c r="C660" s="4" t="s">
        <v>694</v>
      </c>
      <c r="D660" s="4" t="n">
        <f aca="false">IFERROR(INDEX(Positions!$D$2:$D$14531,MATCH($A660&amp;"|30",Positions!$A$2:$A$14531,0)),"-")</f>
        <v>29</v>
      </c>
      <c r="E660" s="4" t="n">
        <f aca="false">IFERROR(INDEX(Positions!$D$2:$D$14531,MATCH($A660&amp;"|40",Positions!$A$2:$A$14531,0)),"-")</f>
        <v>39</v>
      </c>
      <c r="F660" s="4" t="str">
        <f aca="false">IFERROR(INDEX(Positions!$E$2:$E$14531,MATCH($A660&amp;"|30",Positions!$A$2:$A$14531,0)),"-")</f>
        <v>G</v>
      </c>
      <c r="G660" s="4" t="str">
        <f aca="false">IFERROR(INDEX(Positions!$E$2:$E$14531,MATCH($A660&amp;"|40",Positions!$A$2:$A$14531,0)),"-")</f>
        <v>C</v>
      </c>
      <c r="H660" s="3" t="str">
        <f aca="false">F660&amp;"-"&amp;G660</f>
        <v>G-C</v>
      </c>
      <c r="I660" s="4" t="n">
        <f aca="false">(F660="G")+(G660="G")</f>
        <v>1</v>
      </c>
      <c r="J660" s="4" t="n">
        <f aca="false">(F660="C")+(G660="C")</f>
        <v>1</v>
      </c>
      <c r="K660" s="3" t="n">
        <f aca="false">I660+J660</f>
        <v>2</v>
      </c>
    </row>
    <row r="661" customFormat="false" ht="15" hidden="false" customHeight="false" outlineLevel="0" collapsed="false">
      <c r="A661" s="4" t="s">
        <v>60</v>
      </c>
      <c r="B661" s="4" t="s">
        <v>805</v>
      </c>
      <c r="C661" s="4" t="s">
        <v>640</v>
      </c>
      <c r="D661" s="4" t="n">
        <f aca="false">IFERROR(INDEX(Positions!$D$2:$D$14531,MATCH($A661&amp;"|31",Positions!$A$2:$A$14531,0)),"-")</f>
        <v>30</v>
      </c>
      <c r="E661" s="4" t="n">
        <f aca="false">IFERROR(INDEX(Positions!$D$2:$D$14531,MATCH($A661&amp;"|39",Positions!$A$2:$A$14531,0)),"-")</f>
        <v>38</v>
      </c>
      <c r="F661" s="4" t="str">
        <f aca="false">IFERROR(INDEX(Positions!$E$2:$E$14531,MATCH($A661&amp;"|31",Positions!$A$2:$A$14531,0)),"-")</f>
        <v>U</v>
      </c>
      <c r="G661" s="4" t="str">
        <f aca="false">IFERROR(INDEX(Positions!$E$2:$E$14531,MATCH($A661&amp;"|39",Positions!$A$2:$A$14531,0)),"-")</f>
        <v>A</v>
      </c>
      <c r="H661" s="3" t="str">
        <f aca="false">F661&amp;"-"&amp;G661</f>
        <v>U-A</v>
      </c>
      <c r="I661" s="4" t="n">
        <f aca="false">(F661="G")+(G661="G")</f>
        <v>0</v>
      </c>
      <c r="J661" s="4" t="n">
        <f aca="false">(F661="C")+(G661="C")</f>
        <v>0</v>
      </c>
      <c r="K661" s="3" t="n">
        <f aca="false">I661+J661</f>
        <v>0</v>
      </c>
    </row>
    <row r="662" customFormat="false" ht="15" hidden="false" customHeight="false" outlineLevel="0" collapsed="false">
      <c r="A662" s="4" t="s">
        <v>60</v>
      </c>
      <c r="B662" s="4" t="s">
        <v>830</v>
      </c>
      <c r="C662" s="4" t="s">
        <v>367</v>
      </c>
      <c r="D662" s="4" t="n">
        <f aca="false">IFERROR(INDEX(Positions!$D$2:$D$14531,MATCH($A662&amp;"|49",Positions!$A$2:$A$14531,0)),"-")</f>
        <v>47</v>
      </c>
      <c r="E662" s="4" t="n">
        <f aca="false">IFERROR(INDEX(Positions!$D$2:$D$14531,MATCH($A662&amp;"|65",Positions!$A$2:$A$14531,0)),"-")</f>
        <v>63</v>
      </c>
      <c r="F662" s="4" t="str">
        <f aca="false">IFERROR(INDEX(Positions!$E$2:$E$14531,MATCH($A662&amp;"|49",Positions!$A$2:$A$14531,0)),"-")</f>
        <v>G</v>
      </c>
      <c r="G662" s="4" t="str">
        <f aca="false">IFERROR(INDEX(Positions!$E$2:$E$14531,MATCH($A662&amp;"|65",Positions!$A$2:$A$14531,0)),"-")</f>
        <v>C</v>
      </c>
      <c r="H662" s="3" t="str">
        <f aca="false">F662&amp;"-"&amp;G662</f>
        <v>G-C</v>
      </c>
      <c r="I662" s="4" t="n">
        <f aca="false">(F662="G")+(G662="G")</f>
        <v>1</v>
      </c>
      <c r="J662" s="4" t="n">
        <f aca="false">(F662="C")+(G662="C")</f>
        <v>1</v>
      </c>
      <c r="K662" s="3" t="n">
        <f aca="false">I662+J662</f>
        <v>2</v>
      </c>
    </row>
    <row r="663" customFormat="false" ht="15" hidden="false" customHeight="false" outlineLevel="0" collapsed="false">
      <c r="A663" s="4" t="s">
        <v>60</v>
      </c>
      <c r="B663" s="4" t="s">
        <v>830</v>
      </c>
      <c r="C663" s="4" t="s">
        <v>891</v>
      </c>
      <c r="D663" s="4" t="n">
        <f aca="false">IFERROR(INDEX(Positions!$D$2:$D$14531,MATCH($A663&amp;"|50",Positions!$A$2:$A$14531,0)),"-")</f>
        <v>48</v>
      </c>
      <c r="E663" s="4" t="n">
        <f aca="false">IFERROR(INDEX(Positions!$D$2:$D$14531,MATCH($A663&amp;"|64",Positions!$A$2:$A$14531,0)),"-")</f>
        <v>62</v>
      </c>
      <c r="F663" s="4" t="str">
        <f aca="false">IFERROR(INDEX(Positions!$E$2:$E$14531,MATCH($A663&amp;"|50",Positions!$A$2:$A$14531,0)),"-")</f>
        <v>U</v>
      </c>
      <c r="G663" s="4" t="str">
        <f aca="false">IFERROR(INDEX(Positions!$E$2:$E$14531,MATCH($A663&amp;"|64",Positions!$A$2:$A$14531,0)),"-")</f>
        <v>A</v>
      </c>
      <c r="H663" s="3" t="str">
        <f aca="false">F663&amp;"-"&amp;G663</f>
        <v>U-A</v>
      </c>
      <c r="I663" s="4" t="n">
        <f aca="false">(F663="G")+(G663="G")</f>
        <v>0</v>
      </c>
      <c r="J663" s="4" t="n">
        <f aca="false">(F663="C")+(G663="C")</f>
        <v>0</v>
      </c>
      <c r="K663" s="3" t="n">
        <f aca="false">I663+J663</f>
        <v>0</v>
      </c>
    </row>
    <row r="664" customFormat="false" ht="15" hidden="false" customHeight="false" outlineLevel="0" collapsed="false">
      <c r="A664" s="4" t="s">
        <v>60</v>
      </c>
      <c r="B664" s="4" t="s">
        <v>830</v>
      </c>
      <c r="C664" s="4" t="s">
        <v>689</v>
      </c>
      <c r="D664" s="4" t="n">
        <f aca="false">IFERROR(INDEX(Positions!$D$2:$D$14531,MATCH($A664&amp;"|51",Positions!$A$2:$A$14531,0)),"-")</f>
        <v>49</v>
      </c>
      <c r="E664" s="4" t="n">
        <f aca="false">IFERROR(INDEX(Positions!$D$2:$D$14531,MATCH($A664&amp;"|63",Positions!$A$2:$A$14531,0)),"-")</f>
        <v>61</v>
      </c>
      <c r="F664" s="4" t="str">
        <f aca="false">IFERROR(INDEX(Positions!$E$2:$E$14531,MATCH($A664&amp;"|51",Positions!$A$2:$A$14531,0)),"-")</f>
        <v>G</v>
      </c>
      <c r="G664" s="4" t="str">
        <f aca="false">IFERROR(INDEX(Positions!$E$2:$E$14531,MATCH($A664&amp;"|63",Positions!$A$2:$A$14531,0)),"-")</f>
        <v>U</v>
      </c>
      <c r="H664" s="3" t="str">
        <f aca="false">F664&amp;"-"&amp;G664</f>
        <v>G-U</v>
      </c>
      <c r="I664" s="4" t="n">
        <f aca="false">(F664="G")+(G664="G")</f>
        <v>1</v>
      </c>
      <c r="J664" s="4" t="n">
        <f aca="false">(F664="C")+(G664="C")</f>
        <v>0</v>
      </c>
      <c r="K664" s="3" t="n">
        <f aca="false">I664+J664</f>
        <v>1</v>
      </c>
    </row>
    <row r="665" customFormat="false" ht="15" hidden="false" customHeight="false" outlineLevel="0" collapsed="false">
      <c r="A665" s="4" t="s">
        <v>60</v>
      </c>
      <c r="B665" s="4" t="s">
        <v>830</v>
      </c>
      <c r="C665" s="4" t="s">
        <v>703</v>
      </c>
      <c r="D665" s="4" t="n">
        <f aca="false">IFERROR(INDEX(Positions!$D$2:$D$14531,MATCH($A665&amp;"|52",Positions!$A$2:$A$14531,0)),"-")</f>
        <v>50</v>
      </c>
      <c r="E665" s="4" t="n">
        <f aca="false">IFERROR(INDEX(Positions!$D$2:$D$14531,MATCH($A665&amp;"|62",Positions!$A$2:$A$14531,0)),"-")</f>
        <v>60</v>
      </c>
      <c r="F665" s="4" t="str">
        <f aca="false">IFERROR(INDEX(Positions!$E$2:$E$14531,MATCH($A665&amp;"|52",Positions!$A$2:$A$14531,0)),"-")</f>
        <v>G</v>
      </c>
      <c r="G665" s="4" t="str">
        <f aca="false">IFERROR(INDEX(Positions!$E$2:$E$14531,MATCH($A665&amp;"|62",Positions!$A$2:$A$14531,0)),"-")</f>
        <v>C</v>
      </c>
      <c r="H665" s="3" t="str">
        <f aca="false">F665&amp;"-"&amp;G665</f>
        <v>G-C</v>
      </c>
      <c r="I665" s="4" t="n">
        <f aca="false">(F665="G")+(G665="G")</f>
        <v>1</v>
      </c>
      <c r="J665" s="4" t="n">
        <f aca="false">(F665="C")+(G665="C")</f>
        <v>1</v>
      </c>
      <c r="K665" s="3" t="n">
        <f aca="false">I665+J665</f>
        <v>2</v>
      </c>
    </row>
    <row r="666" customFormat="false" ht="15" hidden="false" customHeight="false" outlineLevel="0" collapsed="false">
      <c r="A666" s="4" t="s">
        <v>60</v>
      </c>
      <c r="B666" s="4" t="s">
        <v>830</v>
      </c>
      <c r="C666" s="4" t="s">
        <v>892</v>
      </c>
      <c r="D666" s="4" t="n">
        <f aca="false">IFERROR(INDEX(Positions!$D$2:$D$14531,MATCH($A666&amp;"|53",Positions!$A$2:$A$14531,0)),"-")</f>
        <v>51</v>
      </c>
      <c r="E666" s="4" t="n">
        <f aca="false">IFERROR(INDEX(Positions!$D$2:$D$14531,MATCH($A666&amp;"|61",Positions!$A$2:$A$14531,0)),"-")</f>
        <v>59</v>
      </c>
      <c r="F666" s="4" t="str">
        <f aca="false">IFERROR(INDEX(Positions!$E$2:$E$14531,MATCH($A666&amp;"|53",Positions!$A$2:$A$14531,0)),"-")</f>
        <v>G</v>
      </c>
      <c r="G666" s="4" t="str">
        <f aca="false">IFERROR(INDEX(Positions!$E$2:$E$14531,MATCH($A666&amp;"|61",Positions!$A$2:$A$14531,0)),"-")</f>
        <v>C</v>
      </c>
      <c r="H666" s="3" t="str">
        <f aca="false">F666&amp;"-"&amp;G666</f>
        <v>G-C</v>
      </c>
      <c r="I666" s="4" t="n">
        <f aca="false">(F666="G")+(G666="G")</f>
        <v>1</v>
      </c>
      <c r="J666" s="4" t="n">
        <f aca="false">(F666="C")+(G666="C")</f>
        <v>1</v>
      </c>
      <c r="K666" s="3" t="n">
        <f aca="false">I666+J666</f>
        <v>2</v>
      </c>
    </row>
    <row r="667" customFormat="false" ht="15" hidden="false" customHeight="false" outlineLevel="0" collapsed="false">
      <c r="A667" s="24" t="s">
        <v>60</v>
      </c>
      <c r="B667" s="24" t="s">
        <v>893</v>
      </c>
      <c r="C667" s="24" t="s">
        <v>894</v>
      </c>
      <c r="D667" s="24" t="n">
        <f aca="false">IFERROR(INDEX(Positions!$D$2:$D$14531,MATCH($A667&amp;"|8",Positions!$A$2:$A$14531,0)),"-")</f>
        <v>8</v>
      </c>
      <c r="E667" s="24" t="n">
        <f aca="false">IFERROR(INDEX(Positions!$D$2:$D$14531,MATCH($A667&amp;"|14",Positions!$A$2:$A$14531,0)),"-")</f>
        <v>14</v>
      </c>
      <c r="F667" s="24" t="str">
        <f aca="false">IFERROR(INDEX(Positions!$E$2:$E$14531,MATCH($A667&amp;"|8",Positions!$A$2:$A$14531,0)),"-")</f>
        <v>U</v>
      </c>
      <c r="G667" s="24" t="str">
        <f aca="false">IFERROR(INDEX(Positions!$E$2:$E$14531,MATCH($A667&amp;"|14",Positions!$A$2:$A$14531,0)),"-")</f>
        <v>A</v>
      </c>
      <c r="H667" s="25" t="str">
        <f aca="false">F667&amp;"-"&amp;G667</f>
        <v>U-A</v>
      </c>
      <c r="I667" s="24" t="n">
        <f aca="false">(F667="G")+(G667="G")</f>
        <v>0</v>
      </c>
      <c r="J667" s="24" t="n">
        <f aca="false">(F667="C")+(G667="C")</f>
        <v>0</v>
      </c>
      <c r="K667" s="25" t="n">
        <f aca="false">I667+J667</f>
        <v>0</v>
      </c>
    </row>
    <row r="668" customFormat="false" ht="15" hidden="false" customHeight="false" outlineLevel="0" collapsed="false">
      <c r="A668" s="24" t="s">
        <v>60</v>
      </c>
      <c r="B668" s="24" t="s">
        <v>893</v>
      </c>
      <c r="C668" s="24" t="s">
        <v>895</v>
      </c>
      <c r="D668" s="24" t="n">
        <f aca="false">IFERROR(INDEX(Positions!$D$2:$D$14531,MATCH($A668&amp;"|15",Positions!$A$2:$A$14531,0)),"-")</f>
        <v>15</v>
      </c>
      <c r="E668" s="24" t="n">
        <f aca="false">IFERROR(INDEX(Positions!$D$2:$D$14531,MATCH($A668&amp;"|48",Positions!$A$2:$A$14531,0)),"-")</f>
        <v>46</v>
      </c>
      <c r="F668" s="24" t="str">
        <f aca="false">IFERROR(INDEX(Positions!$E$2:$E$14531,MATCH($A668&amp;"|15",Positions!$A$2:$A$14531,0)),"-")</f>
        <v>A</v>
      </c>
      <c r="G668" s="24" t="str">
        <f aca="false">IFERROR(INDEX(Positions!$E$2:$E$14531,MATCH($A668&amp;"|48",Positions!$A$2:$A$14531,0)),"-")</f>
        <v>U</v>
      </c>
      <c r="H668" s="25" t="str">
        <f aca="false">F668&amp;"-"&amp;G668</f>
        <v>A-U</v>
      </c>
      <c r="I668" s="24" t="n">
        <f aca="false">(F668="G")+(G668="G")</f>
        <v>0</v>
      </c>
      <c r="J668" s="24" t="n">
        <f aca="false">(F668="C")+(G668="C")</f>
        <v>0</v>
      </c>
      <c r="K668" s="25" t="n">
        <f aca="false">I668+J668</f>
        <v>0</v>
      </c>
    </row>
    <row r="669" customFormat="false" ht="15" hidden="false" customHeight="false" outlineLevel="0" collapsed="false">
      <c r="A669" s="24" t="s">
        <v>60</v>
      </c>
      <c r="B669" s="24" t="s">
        <v>893</v>
      </c>
      <c r="C669" s="24" t="s">
        <v>896</v>
      </c>
      <c r="D669" s="24" t="n">
        <f aca="false">IFERROR(INDEX(Positions!$D$2:$D$14531,MATCH($A669&amp;"|18",Positions!$A$2:$A$14531,0)),"-")</f>
        <v>17</v>
      </c>
      <c r="E669" s="24" t="n">
        <f aca="false">IFERROR(INDEX(Positions!$D$2:$D$14531,MATCH($A669&amp;"|55",Positions!$A$2:$A$14531,0)),"-")</f>
        <v>53</v>
      </c>
      <c r="F669" s="24" t="str">
        <f aca="false">IFERROR(INDEX(Positions!$E$2:$E$14531,MATCH($A669&amp;"|18",Positions!$A$2:$A$14531,0)),"-")</f>
        <v>G</v>
      </c>
      <c r="G669" s="24" t="str">
        <f aca="false">IFERROR(INDEX(Positions!$E$2:$E$14531,MATCH($A669&amp;"|55",Positions!$A$2:$A$14531,0)),"-")</f>
        <v>U</v>
      </c>
      <c r="H669" s="25" t="str">
        <f aca="false">F669&amp;"-"&amp;G669</f>
        <v>G-U</v>
      </c>
      <c r="I669" s="24" t="n">
        <f aca="false">(F669="G")+(G669="G")</f>
        <v>1</v>
      </c>
      <c r="J669" s="24" t="n">
        <f aca="false">(F669="C")+(G669="C")</f>
        <v>0</v>
      </c>
      <c r="K669" s="25" t="n">
        <f aca="false">I669+J669</f>
        <v>1</v>
      </c>
    </row>
    <row r="670" customFormat="false" ht="15" hidden="false" customHeight="false" outlineLevel="0" collapsed="false">
      <c r="A670" s="24" t="s">
        <v>60</v>
      </c>
      <c r="B670" s="24" t="s">
        <v>893</v>
      </c>
      <c r="C670" s="24" t="s">
        <v>897</v>
      </c>
      <c r="D670" s="24" t="n">
        <f aca="false">IFERROR(INDEX(Positions!$D$2:$D$14531,MATCH($A670&amp;"|19",Positions!$A$2:$A$14531,0)),"-")</f>
        <v>18</v>
      </c>
      <c r="E670" s="24" t="n">
        <f aca="false">IFERROR(INDEX(Positions!$D$2:$D$14531,MATCH($A670&amp;"|56",Positions!$A$2:$A$14531,0)),"-")</f>
        <v>54</v>
      </c>
      <c r="F670" s="24" t="str">
        <f aca="false">IFERROR(INDEX(Positions!$E$2:$E$14531,MATCH($A670&amp;"|19",Positions!$A$2:$A$14531,0)),"-")</f>
        <v>G</v>
      </c>
      <c r="G670" s="24" t="str">
        <f aca="false">IFERROR(INDEX(Positions!$E$2:$E$14531,MATCH($A670&amp;"|56",Positions!$A$2:$A$14531,0)),"-")</f>
        <v>C</v>
      </c>
      <c r="H670" s="25" t="str">
        <f aca="false">F670&amp;"-"&amp;G670</f>
        <v>G-C</v>
      </c>
      <c r="I670" s="24" t="n">
        <f aca="false">(F670="G")+(G670="G")</f>
        <v>1</v>
      </c>
      <c r="J670" s="24" t="n">
        <f aca="false">(F670="C")+(G670="C")</f>
        <v>1</v>
      </c>
      <c r="K670" s="25" t="n">
        <f aca="false">I670+J670</f>
        <v>2</v>
      </c>
    </row>
    <row r="671" customFormat="false" ht="15" hidden="false" customHeight="false" outlineLevel="0" collapsed="false">
      <c r="A671" s="24" t="s">
        <v>60</v>
      </c>
      <c r="B671" s="24" t="s">
        <v>893</v>
      </c>
      <c r="C671" s="24" t="s">
        <v>898</v>
      </c>
      <c r="D671" s="24" t="n">
        <f aca="false">IFERROR(INDEX(Positions!$D$2:$D$14531,MATCH($A671&amp;"|26",Positions!$A$2:$A$14531,0)),"-")</f>
        <v>25</v>
      </c>
      <c r="E671" s="24" t="n">
        <f aca="false">IFERROR(INDEX(Positions!$D$2:$D$14531,MATCH($A671&amp;"|44",Positions!$A$2:$A$14531,0)),"-")</f>
        <v>43</v>
      </c>
      <c r="F671" s="24" t="str">
        <f aca="false">IFERROR(INDEX(Positions!$E$2:$E$14531,MATCH($A671&amp;"|26",Positions!$A$2:$A$14531,0)),"-")</f>
        <v>A</v>
      </c>
      <c r="G671" s="24" t="str">
        <f aca="false">IFERROR(INDEX(Positions!$E$2:$E$14531,MATCH($A671&amp;"|44",Positions!$A$2:$A$14531,0)),"-")</f>
        <v>C</v>
      </c>
      <c r="H671" s="25" t="str">
        <f aca="false">F671&amp;"-"&amp;G671</f>
        <v>A-C</v>
      </c>
      <c r="I671" s="24" t="n">
        <f aca="false">(F671="G")+(G671="G")</f>
        <v>0</v>
      </c>
      <c r="J671" s="24" t="n">
        <f aca="false">(F671="C")+(G671="C")</f>
        <v>1</v>
      </c>
      <c r="K671" s="25" t="n">
        <f aca="false">I671+J671</f>
        <v>1</v>
      </c>
    </row>
    <row r="672" customFormat="false" ht="15" hidden="false" customHeight="false" outlineLevel="0" collapsed="false">
      <c r="A672" s="24" t="s">
        <v>60</v>
      </c>
      <c r="B672" s="24" t="s">
        <v>893</v>
      </c>
      <c r="C672" s="24" t="s">
        <v>899</v>
      </c>
      <c r="D672" s="24" t="n">
        <f aca="false">IFERROR(INDEX(Positions!$D$2:$D$14531,MATCH($A672&amp;"|32",Positions!$A$2:$A$14531,0)),"-")</f>
        <v>31</v>
      </c>
      <c r="E672" s="24" t="n">
        <f aca="false">IFERROR(INDEX(Positions!$D$2:$D$14531,MATCH($A672&amp;"|38",Positions!$A$2:$A$14531,0)),"-")</f>
        <v>37</v>
      </c>
      <c r="F672" s="24" t="str">
        <f aca="false">IFERROR(INDEX(Positions!$E$2:$E$14531,MATCH($A672&amp;"|32",Positions!$A$2:$A$14531,0)),"-")</f>
        <v>C</v>
      </c>
      <c r="G672" s="24" t="str">
        <f aca="false">IFERROR(INDEX(Positions!$E$2:$E$14531,MATCH($A672&amp;"|38",Positions!$A$2:$A$14531,0)),"-")</f>
        <v>A</v>
      </c>
      <c r="H672" s="25" t="str">
        <f aca="false">F672&amp;"-"&amp;G672</f>
        <v>C-A</v>
      </c>
      <c r="I672" s="24" t="n">
        <f aca="false">(F672="G")+(G672="G")</f>
        <v>0</v>
      </c>
      <c r="J672" s="24" t="n">
        <f aca="false">(F672="C")+(G672="C")</f>
        <v>1</v>
      </c>
      <c r="K672" s="25" t="n">
        <f aca="false">I672+J672</f>
        <v>1</v>
      </c>
    </row>
    <row r="673" customFormat="false" ht="15" hidden="false" customHeight="false" outlineLevel="0" collapsed="false">
      <c r="A673" s="24" t="s">
        <v>60</v>
      </c>
      <c r="B673" s="24" t="s">
        <v>893</v>
      </c>
      <c r="C673" s="24" t="s">
        <v>900</v>
      </c>
      <c r="D673" s="24" t="n">
        <f aca="false">IFERROR(INDEX(Positions!$D$2:$D$14531,MATCH($A673&amp;"|54",Positions!$A$2:$A$14531,0)),"-")</f>
        <v>52</v>
      </c>
      <c r="E673" s="24" t="n">
        <f aca="false">IFERROR(INDEX(Positions!$D$2:$D$14531,MATCH($A673&amp;"|58",Positions!$A$2:$A$14531,0)),"-")</f>
        <v>56</v>
      </c>
      <c r="F673" s="24" t="str">
        <f aca="false">IFERROR(INDEX(Positions!$E$2:$E$14531,MATCH($A673&amp;"|54",Positions!$A$2:$A$14531,0)),"-")</f>
        <v>U</v>
      </c>
      <c r="G673" s="24" t="str">
        <f aca="false">IFERROR(INDEX(Positions!$E$2:$E$14531,MATCH($A673&amp;"|58",Positions!$A$2:$A$14531,0)),"-")</f>
        <v>A</v>
      </c>
      <c r="H673" s="25" t="str">
        <f aca="false">F673&amp;"-"&amp;G673</f>
        <v>U-A</v>
      </c>
      <c r="I673" s="24" t="n">
        <f aca="false">(F673="G")+(G673="G")</f>
        <v>0</v>
      </c>
      <c r="J673" s="24" t="n">
        <f aca="false">(F673="C")+(G673="C")</f>
        <v>0</v>
      </c>
      <c r="K673" s="25" t="n">
        <f aca="false">I673+J673</f>
        <v>0</v>
      </c>
    </row>
    <row r="674" customFormat="false" ht="15" hidden="false" customHeight="false" outlineLevel="0" collapsed="false">
      <c r="A674" s="4" t="s">
        <v>61</v>
      </c>
      <c r="B674" s="4" t="s">
        <v>768</v>
      </c>
      <c r="C674" s="4" t="s">
        <v>882</v>
      </c>
      <c r="D674" s="4" t="n">
        <f aca="false">IFERROR(INDEX(Positions!$D$2:$D$14531,MATCH($A674&amp;"|1",Positions!$A$2:$A$14531,0)),"-")</f>
        <v>1</v>
      </c>
      <c r="E674" s="4" t="n">
        <f aca="false">IFERROR(INDEX(Positions!$D$2:$D$14531,MATCH($A674&amp;"|72",Positions!$A$2:$A$14531,0)),"-")</f>
        <v>72</v>
      </c>
      <c r="F674" s="4" t="str">
        <f aca="false">IFERROR(INDEX(Positions!$E$2:$E$14531,MATCH($A674&amp;"|1",Positions!$A$2:$A$14531,0)),"-")</f>
        <v>G</v>
      </c>
      <c r="G674" s="4" t="str">
        <f aca="false">IFERROR(INDEX(Positions!$E$2:$E$14531,MATCH($A674&amp;"|72",Positions!$A$2:$A$14531,0)),"-")</f>
        <v>C</v>
      </c>
      <c r="H674" s="3" t="str">
        <f aca="false">F674&amp;"-"&amp;G674</f>
        <v>G-C</v>
      </c>
      <c r="I674" s="4" t="n">
        <f aca="false">(F674="G")+(G674="G")</f>
        <v>1</v>
      </c>
      <c r="J674" s="4" t="n">
        <f aca="false">(F674="C")+(G674="C")</f>
        <v>1</v>
      </c>
      <c r="K674" s="3" t="n">
        <f aca="false">I674+J674</f>
        <v>2</v>
      </c>
    </row>
    <row r="675" customFormat="false" ht="15" hidden="false" customHeight="false" outlineLevel="0" collapsed="false">
      <c r="A675" s="4" t="s">
        <v>61</v>
      </c>
      <c r="B675" s="4" t="s">
        <v>768</v>
      </c>
      <c r="C675" s="4" t="s">
        <v>883</v>
      </c>
      <c r="D675" s="4" t="n">
        <f aca="false">IFERROR(INDEX(Positions!$D$2:$D$14531,MATCH($A675&amp;"|2",Positions!$A$2:$A$14531,0)),"-")</f>
        <v>2</v>
      </c>
      <c r="E675" s="4" t="n">
        <f aca="false">IFERROR(INDEX(Positions!$D$2:$D$14531,MATCH($A675&amp;"|71",Positions!$A$2:$A$14531,0)),"-")</f>
        <v>71</v>
      </c>
      <c r="F675" s="4" t="str">
        <f aca="false">IFERROR(INDEX(Positions!$E$2:$E$14531,MATCH($A675&amp;"|2",Positions!$A$2:$A$14531,0)),"-")</f>
        <v>G</v>
      </c>
      <c r="G675" s="4" t="str">
        <f aca="false">IFERROR(INDEX(Positions!$E$2:$E$14531,MATCH($A675&amp;"|71",Positions!$A$2:$A$14531,0)),"-")</f>
        <v>C</v>
      </c>
      <c r="H675" s="3" t="str">
        <f aca="false">F675&amp;"-"&amp;G675</f>
        <v>G-C</v>
      </c>
      <c r="I675" s="4" t="n">
        <f aca="false">(F675="G")+(G675="G")</f>
        <v>1</v>
      </c>
      <c r="J675" s="4" t="n">
        <f aca="false">(F675="C")+(G675="C")</f>
        <v>1</v>
      </c>
      <c r="K675" s="3" t="n">
        <f aca="false">I675+J675</f>
        <v>2</v>
      </c>
    </row>
    <row r="676" customFormat="false" ht="15" hidden="false" customHeight="false" outlineLevel="0" collapsed="false">
      <c r="A676" s="4" t="s">
        <v>61</v>
      </c>
      <c r="B676" s="4" t="s">
        <v>768</v>
      </c>
      <c r="C676" s="4" t="s">
        <v>884</v>
      </c>
      <c r="D676" s="4" t="n">
        <f aca="false">IFERROR(INDEX(Positions!$D$2:$D$14531,MATCH($A676&amp;"|3",Positions!$A$2:$A$14531,0)),"-")</f>
        <v>3</v>
      </c>
      <c r="E676" s="4" t="n">
        <f aca="false">IFERROR(INDEX(Positions!$D$2:$D$14531,MATCH($A676&amp;"|70",Positions!$A$2:$A$14531,0)),"-")</f>
        <v>70</v>
      </c>
      <c r="F676" s="4" t="str">
        <f aca="false">IFERROR(INDEX(Positions!$E$2:$E$14531,MATCH($A676&amp;"|3",Positions!$A$2:$A$14531,0)),"-")</f>
        <v>A</v>
      </c>
      <c r="G676" s="4" t="str">
        <f aca="false">IFERROR(INDEX(Positions!$E$2:$E$14531,MATCH($A676&amp;"|70",Positions!$A$2:$A$14531,0)),"-")</f>
        <v>U</v>
      </c>
      <c r="H676" s="3" t="str">
        <f aca="false">F676&amp;"-"&amp;G676</f>
        <v>A-U</v>
      </c>
      <c r="I676" s="4" t="n">
        <f aca="false">(F676="G")+(G676="G")</f>
        <v>0</v>
      </c>
      <c r="J676" s="4" t="n">
        <f aca="false">(F676="C")+(G676="C")</f>
        <v>0</v>
      </c>
      <c r="K676" s="3" t="n">
        <f aca="false">I676+J676</f>
        <v>0</v>
      </c>
    </row>
    <row r="677" customFormat="false" ht="15" hidden="false" customHeight="false" outlineLevel="0" collapsed="false">
      <c r="A677" s="4" t="s">
        <v>61</v>
      </c>
      <c r="B677" s="4" t="s">
        <v>768</v>
      </c>
      <c r="C677" s="4" t="s">
        <v>885</v>
      </c>
      <c r="D677" s="4" t="n">
        <f aca="false">IFERROR(INDEX(Positions!$D$2:$D$14531,MATCH($A677&amp;"|4",Positions!$A$2:$A$14531,0)),"-")</f>
        <v>4</v>
      </c>
      <c r="E677" s="4" t="n">
        <f aca="false">IFERROR(INDEX(Positions!$D$2:$D$14531,MATCH($A677&amp;"|69",Positions!$A$2:$A$14531,0)),"-")</f>
        <v>69</v>
      </c>
      <c r="F677" s="4" t="str">
        <f aca="false">IFERROR(INDEX(Positions!$E$2:$E$14531,MATCH($A677&amp;"|4",Positions!$A$2:$A$14531,0)),"-")</f>
        <v>G</v>
      </c>
      <c r="G677" s="4" t="str">
        <f aca="false">IFERROR(INDEX(Positions!$E$2:$E$14531,MATCH($A677&amp;"|69",Positions!$A$2:$A$14531,0)),"-")</f>
        <v>C</v>
      </c>
      <c r="H677" s="3" t="str">
        <f aca="false">F677&amp;"-"&amp;G677</f>
        <v>G-C</v>
      </c>
      <c r="I677" s="4" t="n">
        <f aca="false">(F677="G")+(G677="G")</f>
        <v>1</v>
      </c>
      <c r="J677" s="4" t="n">
        <f aca="false">(F677="C")+(G677="C")</f>
        <v>1</v>
      </c>
      <c r="K677" s="3" t="n">
        <f aca="false">I677+J677</f>
        <v>2</v>
      </c>
    </row>
    <row r="678" customFormat="false" ht="15" hidden="false" customHeight="false" outlineLevel="0" collapsed="false">
      <c r="A678" s="4" t="s">
        <v>61</v>
      </c>
      <c r="B678" s="4" t="s">
        <v>768</v>
      </c>
      <c r="C678" s="4" t="s">
        <v>542</v>
      </c>
      <c r="D678" s="4" t="n">
        <f aca="false">IFERROR(INDEX(Positions!$D$2:$D$14531,MATCH($A678&amp;"|5",Positions!$A$2:$A$14531,0)),"-")</f>
        <v>5</v>
      </c>
      <c r="E678" s="4" t="n">
        <f aca="false">IFERROR(INDEX(Positions!$D$2:$D$14531,MATCH($A678&amp;"|68",Positions!$A$2:$A$14531,0)),"-")</f>
        <v>68</v>
      </c>
      <c r="F678" s="4" t="str">
        <f aca="false">IFERROR(INDEX(Positions!$E$2:$E$14531,MATCH($A678&amp;"|5",Positions!$A$2:$A$14531,0)),"-")</f>
        <v>G</v>
      </c>
      <c r="G678" s="4" t="str">
        <f aca="false">IFERROR(INDEX(Positions!$E$2:$E$14531,MATCH($A678&amp;"|68",Positions!$A$2:$A$14531,0)),"-")</f>
        <v>C</v>
      </c>
      <c r="H678" s="3" t="str">
        <f aca="false">F678&amp;"-"&amp;G678</f>
        <v>G-C</v>
      </c>
      <c r="I678" s="4" t="n">
        <f aca="false">(F678="G")+(G678="G")</f>
        <v>1</v>
      </c>
      <c r="J678" s="4" t="n">
        <f aca="false">(F678="C")+(G678="C")</f>
        <v>1</v>
      </c>
      <c r="K678" s="3" t="n">
        <f aca="false">I678+J678</f>
        <v>2</v>
      </c>
    </row>
    <row r="679" customFormat="false" ht="15" hidden="false" customHeight="false" outlineLevel="0" collapsed="false">
      <c r="A679" s="4" t="s">
        <v>61</v>
      </c>
      <c r="B679" s="4" t="s">
        <v>768</v>
      </c>
      <c r="C679" s="4" t="s">
        <v>561</v>
      </c>
      <c r="D679" s="4" t="n">
        <f aca="false">IFERROR(INDEX(Positions!$D$2:$D$14531,MATCH($A679&amp;"|6",Positions!$A$2:$A$14531,0)),"-")</f>
        <v>6</v>
      </c>
      <c r="E679" s="4" t="n">
        <f aca="false">IFERROR(INDEX(Positions!$D$2:$D$14531,MATCH($A679&amp;"|67",Positions!$A$2:$A$14531,0)),"-")</f>
        <v>67</v>
      </c>
      <c r="F679" s="4" t="str">
        <f aca="false">IFERROR(INDEX(Positions!$E$2:$E$14531,MATCH($A679&amp;"|6",Positions!$A$2:$A$14531,0)),"-")</f>
        <v>A</v>
      </c>
      <c r="G679" s="4" t="str">
        <f aca="false">IFERROR(INDEX(Positions!$E$2:$E$14531,MATCH($A679&amp;"|67",Positions!$A$2:$A$14531,0)),"-")</f>
        <v>U</v>
      </c>
      <c r="H679" s="3" t="str">
        <f aca="false">F679&amp;"-"&amp;G679</f>
        <v>A-U</v>
      </c>
      <c r="I679" s="4" t="n">
        <f aca="false">(F679="G")+(G679="G")</f>
        <v>0</v>
      </c>
      <c r="J679" s="4" t="n">
        <f aca="false">(F679="C")+(G679="C")</f>
        <v>0</v>
      </c>
      <c r="K679" s="3" t="n">
        <f aca="false">I679+J679</f>
        <v>0</v>
      </c>
    </row>
    <row r="680" customFormat="false" ht="15" hidden="false" customHeight="false" outlineLevel="0" collapsed="false">
      <c r="A680" s="4" t="s">
        <v>61</v>
      </c>
      <c r="B680" s="4" t="s">
        <v>768</v>
      </c>
      <c r="C680" s="4" t="s">
        <v>886</v>
      </c>
      <c r="D680" s="4" t="n">
        <f aca="false">IFERROR(INDEX(Positions!$D$2:$D$14531,MATCH($A680&amp;"|7",Positions!$A$2:$A$14531,0)),"-")</f>
        <v>7</v>
      </c>
      <c r="E680" s="4" t="n">
        <f aca="false">IFERROR(INDEX(Positions!$D$2:$D$14531,MATCH($A680&amp;"|66",Positions!$A$2:$A$14531,0)),"-")</f>
        <v>66</v>
      </c>
      <c r="F680" s="4" t="str">
        <f aca="false">IFERROR(INDEX(Positions!$E$2:$E$14531,MATCH($A680&amp;"|7",Positions!$A$2:$A$14531,0)),"-")</f>
        <v>U</v>
      </c>
      <c r="G680" s="4" t="str">
        <f aca="false">IFERROR(INDEX(Positions!$E$2:$E$14531,MATCH($A680&amp;"|66",Positions!$A$2:$A$14531,0)),"-")</f>
        <v>A</v>
      </c>
      <c r="H680" s="3" t="str">
        <f aca="false">F680&amp;"-"&amp;G680</f>
        <v>U-A</v>
      </c>
      <c r="I680" s="4" t="n">
        <f aca="false">(F680="G")+(G680="G")</f>
        <v>0</v>
      </c>
      <c r="J680" s="4" t="n">
        <f aca="false">(F680="C")+(G680="C")</f>
        <v>0</v>
      </c>
      <c r="K680" s="3" t="n">
        <f aca="false">I680+J680</f>
        <v>0</v>
      </c>
    </row>
    <row r="681" customFormat="false" ht="15" hidden="false" customHeight="false" outlineLevel="0" collapsed="false">
      <c r="A681" s="4" t="s">
        <v>61</v>
      </c>
      <c r="B681" s="4" t="s">
        <v>783</v>
      </c>
      <c r="C681" s="4" t="s">
        <v>887</v>
      </c>
      <c r="D681" s="4" t="n">
        <f aca="false">IFERROR(INDEX(Positions!$D$2:$D$14531,MATCH($A681&amp;"|10",Positions!$A$2:$A$14531,0)),"-")</f>
        <v>10</v>
      </c>
      <c r="E681" s="4" t="n">
        <f aca="false">IFERROR(INDEX(Positions!$D$2:$D$14531,MATCH($A681&amp;"|25",Positions!$A$2:$A$14531,0)),"-")</f>
        <v>25</v>
      </c>
      <c r="F681" s="4" t="str">
        <f aca="false">IFERROR(INDEX(Positions!$E$2:$E$14531,MATCH($A681&amp;"|10",Positions!$A$2:$A$14531,0)),"-")</f>
        <v>G</v>
      </c>
      <c r="G681" s="4" t="str">
        <f aca="false">IFERROR(INDEX(Positions!$E$2:$E$14531,MATCH($A681&amp;"|25",Positions!$A$2:$A$14531,0)),"-")</f>
        <v>C</v>
      </c>
      <c r="H681" s="3" t="str">
        <f aca="false">F681&amp;"-"&amp;G681</f>
        <v>G-C</v>
      </c>
      <c r="I681" s="4" t="n">
        <f aca="false">(F681="G")+(G681="G")</f>
        <v>1</v>
      </c>
      <c r="J681" s="4" t="n">
        <f aca="false">(F681="C")+(G681="C")</f>
        <v>1</v>
      </c>
      <c r="K681" s="3" t="n">
        <f aca="false">I681+J681</f>
        <v>2</v>
      </c>
    </row>
    <row r="682" customFormat="false" ht="15" hidden="false" customHeight="false" outlineLevel="0" collapsed="false">
      <c r="A682" s="4" t="s">
        <v>61</v>
      </c>
      <c r="B682" s="4" t="s">
        <v>783</v>
      </c>
      <c r="C682" s="4" t="s">
        <v>888</v>
      </c>
      <c r="D682" s="4" t="n">
        <f aca="false">IFERROR(INDEX(Positions!$D$2:$D$14531,MATCH($A682&amp;"|11",Positions!$A$2:$A$14531,0)),"-")</f>
        <v>11</v>
      </c>
      <c r="E682" s="4" t="n">
        <f aca="false">IFERROR(INDEX(Positions!$D$2:$D$14531,MATCH($A682&amp;"|24",Positions!$A$2:$A$14531,0)),"-")</f>
        <v>24</v>
      </c>
      <c r="F682" s="4" t="str">
        <f aca="false">IFERROR(INDEX(Positions!$E$2:$E$14531,MATCH($A682&amp;"|11",Positions!$A$2:$A$14531,0)),"-")</f>
        <v>C</v>
      </c>
      <c r="G682" s="4" t="str">
        <f aca="false">IFERROR(INDEX(Positions!$E$2:$E$14531,MATCH($A682&amp;"|24",Positions!$A$2:$A$14531,0)),"-")</f>
        <v>G</v>
      </c>
      <c r="H682" s="3" t="str">
        <f aca="false">F682&amp;"-"&amp;G682</f>
        <v>C-G</v>
      </c>
      <c r="I682" s="4" t="n">
        <f aca="false">(F682="G")+(G682="G")</f>
        <v>1</v>
      </c>
      <c r="J682" s="4" t="n">
        <f aca="false">(F682="C")+(G682="C")</f>
        <v>1</v>
      </c>
      <c r="K682" s="3" t="n">
        <f aca="false">I682+J682</f>
        <v>2</v>
      </c>
    </row>
    <row r="683" customFormat="false" ht="15" hidden="false" customHeight="false" outlineLevel="0" collapsed="false">
      <c r="A683" s="4" t="s">
        <v>61</v>
      </c>
      <c r="B683" s="4" t="s">
        <v>783</v>
      </c>
      <c r="C683" s="4" t="s">
        <v>479</v>
      </c>
      <c r="D683" s="4" t="n">
        <f aca="false">IFERROR(INDEX(Positions!$D$2:$D$14531,MATCH($A683&amp;"|12",Positions!$A$2:$A$14531,0)),"-")</f>
        <v>12</v>
      </c>
      <c r="E683" s="4" t="n">
        <f aca="false">IFERROR(INDEX(Positions!$D$2:$D$14531,MATCH($A683&amp;"|23",Positions!$A$2:$A$14531,0)),"-")</f>
        <v>23</v>
      </c>
      <c r="F683" s="4" t="str">
        <f aca="false">IFERROR(INDEX(Positions!$E$2:$E$14531,MATCH($A683&amp;"|12",Positions!$A$2:$A$14531,0)),"-")</f>
        <v>U</v>
      </c>
      <c r="G683" s="4" t="str">
        <f aca="false">IFERROR(INDEX(Positions!$E$2:$E$14531,MATCH($A683&amp;"|23",Positions!$A$2:$A$14531,0)),"-")</f>
        <v>A</v>
      </c>
      <c r="H683" s="3" t="str">
        <f aca="false">F683&amp;"-"&amp;G683</f>
        <v>U-A</v>
      </c>
      <c r="I683" s="4" t="n">
        <f aca="false">(F683="G")+(G683="G")</f>
        <v>0</v>
      </c>
      <c r="J683" s="4" t="n">
        <f aca="false">(F683="C")+(G683="C")</f>
        <v>0</v>
      </c>
      <c r="K683" s="3" t="n">
        <f aca="false">I683+J683</f>
        <v>0</v>
      </c>
    </row>
    <row r="684" customFormat="false" ht="15" hidden="false" customHeight="false" outlineLevel="0" collapsed="false">
      <c r="A684" s="4" t="s">
        <v>61</v>
      </c>
      <c r="B684" s="4" t="s">
        <v>783</v>
      </c>
      <c r="C684" s="4" t="s">
        <v>267</v>
      </c>
      <c r="D684" s="4" t="n">
        <f aca="false">IFERROR(INDEX(Positions!$D$2:$D$14531,MATCH($A684&amp;"|13",Positions!$A$2:$A$14531,0)),"-")</f>
        <v>13</v>
      </c>
      <c r="E684" s="4" t="n">
        <f aca="false">IFERROR(INDEX(Positions!$D$2:$D$14531,MATCH($A684&amp;"|22",Positions!$A$2:$A$14531,0)),"-")</f>
        <v>22</v>
      </c>
      <c r="F684" s="4" t="str">
        <f aca="false">IFERROR(INDEX(Positions!$E$2:$E$14531,MATCH($A684&amp;"|13",Positions!$A$2:$A$14531,0)),"-")</f>
        <v>C</v>
      </c>
      <c r="G684" s="4" t="str">
        <f aca="false">IFERROR(INDEX(Positions!$E$2:$E$14531,MATCH($A684&amp;"|22",Positions!$A$2:$A$14531,0)),"-")</f>
        <v>G</v>
      </c>
      <c r="H684" s="3" t="str">
        <f aca="false">F684&amp;"-"&amp;G684</f>
        <v>C-G</v>
      </c>
      <c r="I684" s="4" t="n">
        <f aca="false">(F684="G")+(G684="G")</f>
        <v>1</v>
      </c>
      <c r="J684" s="4" t="n">
        <f aca="false">(F684="C")+(G684="C")</f>
        <v>1</v>
      </c>
      <c r="K684" s="3" t="n">
        <f aca="false">I684+J684</f>
        <v>2</v>
      </c>
    </row>
    <row r="685" customFormat="false" ht="15" hidden="false" customHeight="false" outlineLevel="0" collapsed="false">
      <c r="A685" s="4" t="s">
        <v>61</v>
      </c>
      <c r="B685" s="4" t="s">
        <v>805</v>
      </c>
      <c r="C685" s="4" t="s">
        <v>673</v>
      </c>
      <c r="D685" s="4" t="n">
        <f aca="false">IFERROR(INDEX(Positions!$D$2:$D$14531,MATCH($A685&amp;"|27",Positions!$A$2:$A$14531,0)),"-")</f>
        <v>27</v>
      </c>
      <c r="E685" s="4" t="n">
        <f aca="false">IFERROR(INDEX(Positions!$D$2:$D$14531,MATCH($A685&amp;"|43",Positions!$A$2:$A$14531,0)),"-")</f>
        <v>43</v>
      </c>
      <c r="F685" s="4" t="str">
        <f aca="false">IFERROR(INDEX(Positions!$E$2:$E$14531,MATCH($A685&amp;"|27",Positions!$A$2:$A$14531,0)),"-")</f>
        <v>U</v>
      </c>
      <c r="G685" s="4" t="str">
        <f aca="false">IFERROR(INDEX(Positions!$E$2:$E$14531,MATCH($A685&amp;"|43",Positions!$A$2:$A$14531,0)),"-")</f>
        <v>A</v>
      </c>
      <c r="H685" s="3" t="str">
        <f aca="false">F685&amp;"-"&amp;G685</f>
        <v>U-A</v>
      </c>
      <c r="I685" s="4" t="n">
        <f aca="false">(F685="G")+(G685="G")</f>
        <v>0</v>
      </c>
      <c r="J685" s="4" t="n">
        <f aca="false">(F685="C")+(G685="C")</f>
        <v>0</v>
      </c>
      <c r="K685" s="3" t="n">
        <f aca="false">I685+J685</f>
        <v>0</v>
      </c>
    </row>
    <row r="686" customFormat="false" ht="15" hidden="false" customHeight="false" outlineLevel="0" collapsed="false">
      <c r="A686" s="4" t="s">
        <v>61</v>
      </c>
      <c r="B686" s="4" t="s">
        <v>805</v>
      </c>
      <c r="C686" s="4" t="s">
        <v>889</v>
      </c>
      <c r="D686" s="4" t="n">
        <f aca="false">IFERROR(INDEX(Positions!$D$2:$D$14531,MATCH($A686&amp;"|28",Positions!$A$2:$A$14531,0)),"-")</f>
        <v>28</v>
      </c>
      <c r="E686" s="4" t="n">
        <f aca="false">IFERROR(INDEX(Positions!$D$2:$D$14531,MATCH($A686&amp;"|42",Positions!$A$2:$A$14531,0)),"-")</f>
        <v>42</v>
      </c>
      <c r="F686" s="4" t="str">
        <f aca="false">IFERROR(INDEX(Positions!$E$2:$E$14531,MATCH($A686&amp;"|28",Positions!$A$2:$A$14531,0)),"-")</f>
        <v>C</v>
      </c>
      <c r="G686" s="4" t="str">
        <f aca="false">IFERROR(INDEX(Positions!$E$2:$E$14531,MATCH($A686&amp;"|42",Positions!$A$2:$A$14531,0)),"-")</f>
        <v>G</v>
      </c>
      <c r="H686" s="3" t="str">
        <f aca="false">F686&amp;"-"&amp;G686</f>
        <v>C-G</v>
      </c>
      <c r="I686" s="4" t="n">
        <f aca="false">(F686="G")+(G686="G")</f>
        <v>1</v>
      </c>
      <c r="J686" s="4" t="n">
        <f aca="false">(F686="C")+(G686="C")</f>
        <v>1</v>
      </c>
      <c r="K686" s="3" t="n">
        <f aca="false">I686+J686</f>
        <v>2</v>
      </c>
    </row>
    <row r="687" customFormat="false" ht="15" hidden="false" customHeight="false" outlineLevel="0" collapsed="false">
      <c r="A687" s="4" t="s">
        <v>61</v>
      </c>
      <c r="B687" s="4" t="s">
        <v>805</v>
      </c>
      <c r="C687" s="4" t="s">
        <v>890</v>
      </c>
      <c r="D687" s="4" t="n">
        <f aca="false">IFERROR(INDEX(Positions!$D$2:$D$14531,MATCH($A687&amp;"|29",Positions!$A$2:$A$14531,0)),"-")</f>
        <v>29</v>
      </c>
      <c r="E687" s="4" t="n">
        <f aca="false">IFERROR(INDEX(Positions!$D$2:$D$14531,MATCH($A687&amp;"|41",Positions!$A$2:$A$14531,0)),"-")</f>
        <v>41</v>
      </c>
      <c r="F687" s="4" t="str">
        <f aca="false">IFERROR(INDEX(Positions!$E$2:$E$14531,MATCH($A687&amp;"|29",Positions!$A$2:$A$14531,0)),"-")</f>
        <v>U</v>
      </c>
      <c r="G687" s="4" t="str">
        <f aca="false">IFERROR(INDEX(Positions!$E$2:$E$14531,MATCH($A687&amp;"|41",Positions!$A$2:$A$14531,0)),"-")</f>
        <v>A</v>
      </c>
      <c r="H687" s="3" t="str">
        <f aca="false">F687&amp;"-"&amp;G687</f>
        <v>U-A</v>
      </c>
      <c r="I687" s="4" t="n">
        <f aca="false">(F687="G")+(G687="G")</f>
        <v>0</v>
      </c>
      <c r="J687" s="4" t="n">
        <f aca="false">(F687="C")+(G687="C")</f>
        <v>0</v>
      </c>
      <c r="K687" s="3" t="n">
        <f aca="false">I687+J687</f>
        <v>0</v>
      </c>
    </row>
    <row r="688" customFormat="false" ht="15" hidden="false" customHeight="false" outlineLevel="0" collapsed="false">
      <c r="A688" s="4" t="s">
        <v>61</v>
      </c>
      <c r="B688" s="4" t="s">
        <v>805</v>
      </c>
      <c r="C688" s="4" t="s">
        <v>694</v>
      </c>
      <c r="D688" s="4" t="n">
        <f aca="false">IFERROR(INDEX(Positions!$D$2:$D$14531,MATCH($A688&amp;"|30",Positions!$A$2:$A$14531,0)),"-")</f>
        <v>30</v>
      </c>
      <c r="E688" s="4" t="n">
        <f aca="false">IFERROR(INDEX(Positions!$D$2:$D$14531,MATCH($A688&amp;"|40",Positions!$A$2:$A$14531,0)),"-")</f>
        <v>40</v>
      </c>
      <c r="F688" s="4" t="str">
        <f aca="false">IFERROR(INDEX(Positions!$E$2:$E$14531,MATCH($A688&amp;"|30",Positions!$A$2:$A$14531,0)),"-")</f>
        <v>G</v>
      </c>
      <c r="G688" s="4" t="str">
        <f aca="false">IFERROR(INDEX(Positions!$E$2:$E$14531,MATCH($A688&amp;"|40",Positions!$A$2:$A$14531,0)),"-")</f>
        <v>C</v>
      </c>
      <c r="H688" s="3" t="str">
        <f aca="false">F688&amp;"-"&amp;G688</f>
        <v>G-C</v>
      </c>
      <c r="I688" s="4" t="n">
        <f aca="false">(F688="G")+(G688="G")</f>
        <v>1</v>
      </c>
      <c r="J688" s="4" t="n">
        <f aca="false">(F688="C")+(G688="C")</f>
        <v>1</v>
      </c>
      <c r="K688" s="3" t="n">
        <f aca="false">I688+J688</f>
        <v>2</v>
      </c>
    </row>
    <row r="689" customFormat="false" ht="15" hidden="false" customHeight="false" outlineLevel="0" collapsed="false">
      <c r="A689" s="4" t="s">
        <v>61</v>
      </c>
      <c r="B689" s="4" t="s">
        <v>805</v>
      </c>
      <c r="C689" s="4" t="s">
        <v>640</v>
      </c>
      <c r="D689" s="4" t="n">
        <f aca="false">IFERROR(INDEX(Positions!$D$2:$D$14531,MATCH($A689&amp;"|31",Positions!$A$2:$A$14531,0)),"-")</f>
        <v>31</v>
      </c>
      <c r="E689" s="4" t="n">
        <f aca="false">IFERROR(INDEX(Positions!$D$2:$D$14531,MATCH($A689&amp;"|39",Positions!$A$2:$A$14531,0)),"-")</f>
        <v>39</v>
      </c>
      <c r="F689" s="4" t="str">
        <f aca="false">IFERROR(INDEX(Positions!$E$2:$E$14531,MATCH($A689&amp;"|31",Positions!$A$2:$A$14531,0)),"-")</f>
        <v>C</v>
      </c>
      <c r="G689" s="4" t="str">
        <f aca="false">IFERROR(INDEX(Positions!$E$2:$E$14531,MATCH($A689&amp;"|39",Positions!$A$2:$A$14531,0)),"-")</f>
        <v>G</v>
      </c>
      <c r="H689" s="3" t="str">
        <f aca="false">F689&amp;"-"&amp;G689</f>
        <v>C-G</v>
      </c>
      <c r="I689" s="4" t="n">
        <f aca="false">(F689="G")+(G689="G")</f>
        <v>1</v>
      </c>
      <c r="J689" s="4" t="n">
        <f aca="false">(F689="C")+(G689="C")</f>
        <v>1</v>
      </c>
      <c r="K689" s="3" t="n">
        <f aca="false">I689+J689</f>
        <v>2</v>
      </c>
    </row>
    <row r="690" customFormat="false" ht="15" hidden="false" customHeight="false" outlineLevel="0" collapsed="false">
      <c r="A690" s="4" t="s">
        <v>61</v>
      </c>
      <c r="B690" s="4" t="s">
        <v>830</v>
      </c>
      <c r="C690" s="4" t="s">
        <v>367</v>
      </c>
      <c r="D690" s="4" t="n">
        <f aca="false">IFERROR(INDEX(Positions!$D$2:$D$14531,MATCH($A690&amp;"|49",Positions!$A$2:$A$14531,0)),"-")</f>
        <v>49</v>
      </c>
      <c r="E690" s="4" t="n">
        <f aca="false">IFERROR(INDEX(Positions!$D$2:$D$14531,MATCH($A690&amp;"|65",Positions!$A$2:$A$14531,0)),"-")</f>
        <v>65</v>
      </c>
      <c r="F690" s="4" t="str">
        <f aca="false">IFERROR(INDEX(Positions!$E$2:$E$14531,MATCH($A690&amp;"|49",Positions!$A$2:$A$14531,0)),"-")</f>
        <v>G</v>
      </c>
      <c r="G690" s="4" t="str">
        <f aca="false">IFERROR(INDEX(Positions!$E$2:$E$14531,MATCH($A690&amp;"|65",Positions!$A$2:$A$14531,0)),"-")</f>
        <v>C</v>
      </c>
      <c r="H690" s="3" t="str">
        <f aca="false">F690&amp;"-"&amp;G690</f>
        <v>G-C</v>
      </c>
      <c r="I690" s="4" t="n">
        <f aca="false">(F690="G")+(G690="G")</f>
        <v>1</v>
      </c>
      <c r="J690" s="4" t="n">
        <f aca="false">(F690="C")+(G690="C")</f>
        <v>1</v>
      </c>
      <c r="K690" s="3" t="n">
        <f aca="false">I690+J690</f>
        <v>2</v>
      </c>
    </row>
    <row r="691" customFormat="false" ht="15" hidden="false" customHeight="false" outlineLevel="0" collapsed="false">
      <c r="A691" s="4" t="s">
        <v>61</v>
      </c>
      <c r="B691" s="4" t="s">
        <v>830</v>
      </c>
      <c r="C691" s="4" t="s">
        <v>891</v>
      </c>
      <c r="D691" s="4" t="n">
        <f aca="false">IFERROR(INDEX(Positions!$D$2:$D$14531,MATCH($A691&amp;"|50",Positions!$A$2:$A$14531,0)),"-")</f>
        <v>50</v>
      </c>
      <c r="E691" s="4" t="n">
        <f aca="false">IFERROR(INDEX(Positions!$D$2:$D$14531,MATCH($A691&amp;"|64",Positions!$A$2:$A$14531,0)),"-")</f>
        <v>64</v>
      </c>
      <c r="F691" s="4" t="str">
        <f aca="false">IFERROR(INDEX(Positions!$E$2:$E$14531,MATCH($A691&amp;"|50",Positions!$A$2:$A$14531,0)),"-")</f>
        <v>G</v>
      </c>
      <c r="G691" s="4" t="str">
        <f aca="false">IFERROR(INDEX(Positions!$E$2:$E$14531,MATCH($A691&amp;"|64",Positions!$A$2:$A$14531,0)),"-")</f>
        <v>U</v>
      </c>
      <c r="H691" s="3" t="str">
        <f aca="false">F691&amp;"-"&amp;G691</f>
        <v>G-U</v>
      </c>
      <c r="I691" s="4" t="n">
        <f aca="false">(F691="G")+(G691="G")</f>
        <v>1</v>
      </c>
      <c r="J691" s="4" t="n">
        <f aca="false">(F691="C")+(G691="C")</f>
        <v>0</v>
      </c>
      <c r="K691" s="3" t="n">
        <f aca="false">I691+J691</f>
        <v>1</v>
      </c>
    </row>
    <row r="692" customFormat="false" ht="15" hidden="false" customHeight="false" outlineLevel="0" collapsed="false">
      <c r="A692" s="4" t="s">
        <v>61</v>
      </c>
      <c r="B692" s="4" t="s">
        <v>830</v>
      </c>
      <c r="C692" s="4" t="s">
        <v>689</v>
      </c>
      <c r="D692" s="4" t="n">
        <f aca="false">IFERROR(INDEX(Positions!$D$2:$D$14531,MATCH($A692&amp;"|51",Positions!$A$2:$A$14531,0)),"-")</f>
        <v>51</v>
      </c>
      <c r="E692" s="4" t="n">
        <f aca="false">IFERROR(INDEX(Positions!$D$2:$D$14531,MATCH($A692&amp;"|63",Positions!$A$2:$A$14531,0)),"-")</f>
        <v>63</v>
      </c>
      <c r="F692" s="4" t="str">
        <f aca="false">IFERROR(INDEX(Positions!$E$2:$E$14531,MATCH($A692&amp;"|51",Positions!$A$2:$A$14531,0)),"-")</f>
        <v>C</v>
      </c>
      <c r="G692" s="4" t="str">
        <f aca="false">IFERROR(INDEX(Positions!$E$2:$E$14531,MATCH($A692&amp;"|63",Positions!$A$2:$A$14531,0)),"-")</f>
        <v>G</v>
      </c>
      <c r="H692" s="3" t="str">
        <f aca="false">F692&amp;"-"&amp;G692</f>
        <v>C-G</v>
      </c>
      <c r="I692" s="4" t="n">
        <f aca="false">(F692="G")+(G692="G")</f>
        <v>1</v>
      </c>
      <c r="J692" s="4" t="n">
        <f aca="false">(F692="C")+(G692="C")</f>
        <v>1</v>
      </c>
      <c r="K692" s="3" t="n">
        <f aca="false">I692+J692</f>
        <v>2</v>
      </c>
    </row>
    <row r="693" customFormat="false" ht="15" hidden="false" customHeight="false" outlineLevel="0" collapsed="false">
      <c r="A693" s="4" t="s">
        <v>61</v>
      </c>
      <c r="B693" s="4" t="s">
        <v>830</v>
      </c>
      <c r="C693" s="4" t="s">
        <v>703</v>
      </c>
      <c r="D693" s="4" t="n">
        <f aca="false">IFERROR(INDEX(Positions!$D$2:$D$14531,MATCH($A693&amp;"|52",Positions!$A$2:$A$14531,0)),"-")</f>
        <v>52</v>
      </c>
      <c r="E693" s="4" t="n">
        <f aca="false">IFERROR(INDEX(Positions!$D$2:$D$14531,MATCH($A693&amp;"|62",Positions!$A$2:$A$14531,0)),"-")</f>
        <v>62</v>
      </c>
      <c r="F693" s="4" t="str">
        <f aca="false">IFERROR(INDEX(Positions!$E$2:$E$14531,MATCH($A693&amp;"|52",Positions!$A$2:$A$14531,0)),"-")</f>
        <v>G</v>
      </c>
      <c r="G693" s="4" t="str">
        <f aca="false">IFERROR(INDEX(Positions!$E$2:$E$14531,MATCH($A693&amp;"|62",Positions!$A$2:$A$14531,0)),"-")</f>
        <v>C</v>
      </c>
      <c r="H693" s="3" t="str">
        <f aca="false">F693&amp;"-"&amp;G693</f>
        <v>G-C</v>
      </c>
      <c r="I693" s="4" t="n">
        <f aca="false">(F693="G")+(G693="G")</f>
        <v>1</v>
      </c>
      <c r="J693" s="4" t="n">
        <f aca="false">(F693="C")+(G693="C")</f>
        <v>1</v>
      </c>
      <c r="K693" s="3" t="n">
        <f aca="false">I693+J693</f>
        <v>2</v>
      </c>
    </row>
    <row r="694" customFormat="false" ht="15" hidden="false" customHeight="false" outlineLevel="0" collapsed="false">
      <c r="A694" s="4" t="s">
        <v>61</v>
      </c>
      <c r="B694" s="4" t="s">
        <v>830</v>
      </c>
      <c r="C694" s="4" t="s">
        <v>892</v>
      </c>
      <c r="D694" s="4" t="n">
        <f aca="false">IFERROR(INDEX(Positions!$D$2:$D$14531,MATCH($A694&amp;"|53",Positions!$A$2:$A$14531,0)),"-")</f>
        <v>53</v>
      </c>
      <c r="E694" s="4" t="n">
        <f aca="false">IFERROR(INDEX(Positions!$D$2:$D$14531,MATCH($A694&amp;"|61",Positions!$A$2:$A$14531,0)),"-")</f>
        <v>61</v>
      </c>
      <c r="F694" s="4" t="str">
        <f aca="false">IFERROR(INDEX(Positions!$E$2:$E$14531,MATCH($A694&amp;"|53",Positions!$A$2:$A$14531,0)),"-")</f>
        <v>G</v>
      </c>
      <c r="G694" s="4" t="str">
        <f aca="false">IFERROR(INDEX(Positions!$E$2:$E$14531,MATCH($A694&amp;"|61",Positions!$A$2:$A$14531,0)),"-")</f>
        <v>C</v>
      </c>
      <c r="H694" s="3" t="str">
        <f aca="false">F694&amp;"-"&amp;G694</f>
        <v>G-C</v>
      </c>
      <c r="I694" s="4" t="n">
        <f aca="false">(F694="G")+(G694="G")</f>
        <v>1</v>
      </c>
      <c r="J694" s="4" t="n">
        <f aca="false">(F694="C")+(G694="C")</f>
        <v>1</v>
      </c>
      <c r="K694" s="3" t="n">
        <f aca="false">I694+J694</f>
        <v>2</v>
      </c>
    </row>
    <row r="695" customFormat="false" ht="15" hidden="false" customHeight="false" outlineLevel="0" collapsed="false">
      <c r="A695" s="24" t="s">
        <v>61</v>
      </c>
      <c r="B695" s="24" t="s">
        <v>893</v>
      </c>
      <c r="C695" s="24" t="s">
        <v>894</v>
      </c>
      <c r="D695" s="24" t="n">
        <f aca="false">IFERROR(INDEX(Positions!$D$2:$D$14531,MATCH($A695&amp;"|8",Positions!$A$2:$A$14531,0)),"-")</f>
        <v>8</v>
      </c>
      <c r="E695" s="24" t="n">
        <f aca="false">IFERROR(INDEX(Positions!$D$2:$D$14531,MATCH($A695&amp;"|14",Positions!$A$2:$A$14531,0)),"-")</f>
        <v>14</v>
      </c>
      <c r="F695" s="24" t="str">
        <f aca="false">IFERROR(INDEX(Positions!$E$2:$E$14531,MATCH($A695&amp;"|8",Positions!$A$2:$A$14531,0)),"-")</f>
        <v>U</v>
      </c>
      <c r="G695" s="24" t="str">
        <f aca="false">IFERROR(INDEX(Positions!$E$2:$E$14531,MATCH($A695&amp;"|14",Positions!$A$2:$A$14531,0)),"-")</f>
        <v>A</v>
      </c>
      <c r="H695" s="25" t="str">
        <f aca="false">F695&amp;"-"&amp;G695</f>
        <v>U-A</v>
      </c>
      <c r="I695" s="24" t="n">
        <f aca="false">(F695="G")+(G695="G")</f>
        <v>0</v>
      </c>
      <c r="J695" s="24" t="n">
        <f aca="false">(F695="C")+(G695="C")</f>
        <v>0</v>
      </c>
      <c r="K695" s="25" t="n">
        <f aca="false">I695+J695</f>
        <v>0</v>
      </c>
    </row>
    <row r="696" customFormat="false" ht="15" hidden="false" customHeight="false" outlineLevel="0" collapsed="false">
      <c r="A696" s="24" t="s">
        <v>61</v>
      </c>
      <c r="B696" s="24" t="s">
        <v>893</v>
      </c>
      <c r="C696" s="24" t="s">
        <v>895</v>
      </c>
      <c r="D696" s="24" t="n">
        <f aca="false">IFERROR(INDEX(Positions!$D$2:$D$14531,MATCH($A696&amp;"|15",Positions!$A$2:$A$14531,0)),"-")</f>
        <v>15</v>
      </c>
      <c r="E696" s="24" t="n">
        <f aca="false">IFERROR(INDEX(Positions!$D$2:$D$14531,MATCH($A696&amp;"|48",Positions!$A$2:$A$14531,0)),"-")</f>
        <v>48</v>
      </c>
      <c r="F696" s="24" t="str">
        <f aca="false">IFERROR(INDEX(Positions!$E$2:$E$14531,MATCH($A696&amp;"|15",Positions!$A$2:$A$14531,0)),"-")</f>
        <v>G</v>
      </c>
      <c r="G696" s="24" t="str">
        <f aca="false">IFERROR(INDEX(Positions!$E$2:$E$14531,MATCH($A696&amp;"|48",Positions!$A$2:$A$14531,0)),"-")</f>
        <v>C</v>
      </c>
      <c r="H696" s="25" t="str">
        <f aca="false">F696&amp;"-"&amp;G696</f>
        <v>G-C</v>
      </c>
      <c r="I696" s="24" t="n">
        <f aca="false">(F696="G")+(G696="G")</f>
        <v>1</v>
      </c>
      <c r="J696" s="24" t="n">
        <f aca="false">(F696="C")+(G696="C")</f>
        <v>1</v>
      </c>
      <c r="K696" s="25" t="n">
        <f aca="false">I696+J696</f>
        <v>2</v>
      </c>
    </row>
    <row r="697" customFormat="false" ht="15" hidden="false" customHeight="false" outlineLevel="0" collapsed="false">
      <c r="A697" s="24" t="s">
        <v>61</v>
      </c>
      <c r="B697" s="24" t="s">
        <v>893</v>
      </c>
      <c r="C697" s="24" t="s">
        <v>896</v>
      </c>
      <c r="D697" s="24" t="n">
        <f aca="false">IFERROR(INDEX(Positions!$D$2:$D$14531,MATCH($A697&amp;"|18",Positions!$A$2:$A$14531,0)),"-")</f>
        <v>18</v>
      </c>
      <c r="E697" s="24" t="n">
        <f aca="false">IFERROR(INDEX(Positions!$D$2:$D$14531,MATCH($A697&amp;"|55",Positions!$A$2:$A$14531,0)),"-")</f>
        <v>55</v>
      </c>
      <c r="F697" s="24" t="str">
        <f aca="false">IFERROR(INDEX(Positions!$E$2:$E$14531,MATCH($A697&amp;"|18",Positions!$A$2:$A$14531,0)),"-")</f>
        <v>G</v>
      </c>
      <c r="G697" s="24" t="str">
        <f aca="false">IFERROR(INDEX(Positions!$E$2:$E$14531,MATCH($A697&amp;"|55",Positions!$A$2:$A$14531,0)),"-")</f>
        <v>U</v>
      </c>
      <c r="H697" s="25" t="str">
        <f aca="false">F697&amp;"-"&amp;G697</f>
        <v>G-U</v>
      </c>
      <c r="I697" s="24" t="n">
        <f aca="false">(F697="G")+(G697="G")</f>
        <v>1</v>
      </c>
      <c r="J697" s="24" t="n">
        <f aca="false">(F697="C")+(G697="C")</f>
        <v>0</v>
      </c>
      <c r="K697" s="25" t="n">
        <f aca="false">I697+J697</f>
        <v>1</v>
      </c>
    </row>
    <row r="698" customFormat="false" ht="15" hidden="false" customHeight="false" outlineLevel="0" collapsed="false">
      <c r="A698" s="24" t="s">
        <v>61</v>
      </c>
      <c r="B698" s="24" t="s">
        <v>893</v>
      </c>
      <c r="C698" s="24" t="s">
        <v>897</v>
      </c>
      <c r="D698" s="24" t="n">
        <f aca="false">IFERROR(INDEX(Positions!$D$2:$D$14531,MATCH($A698&amp;"|19",Positions!$A$2:$A$14531,0)),"-")</f>
        <v>19</v>
      </c>
      <c r="E698" s="24" t="n">
        <f aca="false">IFERROR(INDEX(Positions!$D$2:$D$14531,MATCH($A698&amp;"|56",Positions!$A$2:$A$14531,0)),"-")</f>
        <v>56</v>
      </c>
      <c r="F698" s="24" t="str">
        <f aca="false">IFERROR(INDEX(Positions!$E$2:$E$14531,MATCH($A698&amp;"|19",Positions!$A$2:$A$14531,0)),"-")</f>
        <v>G</v>
      </c>
      <c r="G698" s="24" t="str">
        <f aca="false">IFERROR(INDEX(Positions!$E$2:$E$14531,MATCH($A698&amp;"|56",Positions!$A$2:$A$14531,0)),"-")</f>
        <v>C</v>
      </c>
      <c r="H698" s="25" t="str">
        <f aca="false">F698&amp;"-"&amp;G698</f>
        <v>G-C</v>
      </c>
      <c r="I698" s="24" t="n">
        <f aca="false">(F698="G")+(G698="G")</f>
        <v>1</v>
      </c>
      <c r="J698" s="24" t="n">
        <f aca="false">(F698="C")+(G698="C")</f>
        <v>1</v>
      </c>
      <c r="K698" s="25" t="n">
        <f aca="false">I698+J698</f>
        <v>2</v>
      </c>
    </row>
    <row r="699" customFormat="false" ht="15" hidden="false" customHeight="false" outlineLevel="0" collapsed="false">
      <c r="A699" s="24" t="s">
        <v>61</v>
      </c>
      <c r="B699" s="24" t="s">
        <v>893</v>
      </c>
      <c r="C699" s="24" t="s">
        <v>898</v>
      </c>
      <c r="D699" s="24" t="n">
        <f aca="false">IFERROR(INDEX(Positions!$D$2:$D$14531,MATCH($A699&amp;"|26",Positions!$A$2:$A$14531,0)),"-")</f>
        <v>26</v>
      </c>
      <c r="E699" s="24" t="n">
        <f aca="false">IFERROR(INDEX(Positions!$D$2:$D$14531,MATCH($A699&amp;"|44",Positions!$A$2:$A$14531,0)),"-")</f>
        <v>44</v>
      </c>
      <c r="F699" s="24" t="str">
        <f aca="false">IFERROR(INDEX(Positions!$E$2:$E$14531,MATCH($A699&amp;"|26",Positions!$A$2:$A$14531,0)),"-")</f>
        <v>A</v>
      </c>
      <c r="G699" s="24" t="str">
        <f aca="false">IFERROR(INDEX(Positions!$E$2:$E$14531,MATCH($A699&amp;"|44",Positions!$A$2:$A$14531,0)),"-")</f>
        <v>G</v>
      </c>
      <c r="H699" s="25" t="str">
        <f aca="false">F699&amp;"-"&amp;G699</f>
        <v>A-G</v>
      </c>
      <c r="I699" s="24" t="n">
        <f aca="false">(F699="G")+(G699="G")</f>
        <v>1</v>
      </c>
      <c r="J699" s="24" t="n">
        <f aca="false">(F699="C")+(G699="C")</f>
        <v>0</v>
      </c>
      <c r="K699" s="25" t="n">
        <f aca="false">I699+J699</f>
        <v>1</v>
      </c>
    </row>
    <row r="700" customFormat="false" ht="15" hidden="false" customHeight="false" outlineLevel="0" collapsed="false">
      <c r="A700" s="24" t="s">
        <v>61</v>
      </c>
      <c r="B700" s="24" t="s">
        <v>893</v>
      </c>
      <c r="C700" s="24" t="s">
        <v>899</v>
      </c>
      <c r="D700" s="24" t="n">
        <f aca="false">IFERROR(INDEX(Positions!$D$2:$D$14531,MATCH($A700&amp;"|32",Positions!$A$2:$A$14531,0)),"-")</f>
        <v>32</v>
      </c>
      <c r="E700" s="24" t="n">
        <f aca="false">IFERROR(INDEX(Positions!$D$2:$D$14531,MATCH($A700&amp;"|38",Positions!$A$2:$A$14531,0)),"-")</f>
        <v>38</v>
      </c>
      <c r="F700" s="24" t="str">
        <f aca="false">IFERROR(INDEX(Positions!$E$2:$E$14531,MATCH($A700&amp;"|32",Positions!$A$2:$A$14531,0)),"-")</f>
        <v>C</v>
      </c>
      <c r="G700" s="24" t="str">
        <f aca="false">IFERROR(INDEX(Positions!$E$2:$E$14531,MATCH($A700&amp;"|38",Positions!$A$2:$A$14531,0)),"-")</f>
        <v>A</v>
      </c>
      <c r="H700" s="25" t="str">
        <f aca="false">F700&amp;"-"&amp;G700</f>
        <v>C-A</v>
      </c>
      <c r="I700" s="24" t="n">
        <f aca="false">(F700="G")+(G700="G")</f>
        <v>0</v>
      </c>
      <c r="J700" s="24" t="n">
        <f aca="false">(F700="C")+(G700="C")</f>
        <v>1</v>
      </c>
      <c r="K700" s="25" t="n">
        <f aca="false">I700+J700</f>
        <v>1</v>
      </c>
    </row>
    <row r="701" customFormat="false" ht="15" hidden="false" customHeight="false" outlineLevel="0" collapsed="false">
      <c r="A701" s="24" t="s">
        <v>61</v>
      </c>
      <c r="B701" s="24" t="s">
        <v>893</v>
      </c>
      <c r="C701" s="24" t="s">
        <v>900</v>
      </c>
      <c r="D701" s="24" t="n">
        <f aca="false">IFERROR(INDEX(Positions!$D$2:$D$14531,MATCH($A701&amp;"|54",Positions!$A$2:$A$14531,0)),"-")</f>
        <v>54</v>
      </c>
      <c r="E701" s="24" t="n">
        <f aca="false">IFERROR(INDEX(Positions!$D$2:$D$14531,MATCH($A701&amp;"|58",Positions!$A$2:$A$14531,0)),"-")</f>
        <v>58</v>
      </c>
      <c r="F701" s="24" t="str">
        <f aca="false">IFERROR(INDEX(Positions!$E$2:$E$14531,MATCH($A701&amp;"|54",Positions!$A$2:$A$14531,0)),"-")</f>
        <v>U</v>
      </c>
      <c r="G701" s="24" t="str">
        <f aca="false">IFERROR(INDEX(Positions!$E$2:$E$14531,MATCH($A701&amp;"|58",Positions!$A$2:$A$14531,0)),"-")</f>
        <v>A</v>
      </c>
      <c r="H701" s="25" t="str">
        <f aca="false">F701&amp;"-"&amp;G701</f>
        <v>U-A</v>
      </c>
      <c r="I701" s="24" t="n">
        <f aca="false">(F701="G")+(G701="G")</f>
        <v>0</v>
      </c>
      <c r="J701" s="24" t="n">
        <f aca="false">(F701="C")+(G701="C")</f>
        <v>0</v>
      </c>
      <c r="K701" s="25" t="n">
        <f aca="false">I701+J701</f>
        <v>0</v>
      </c>
    </row>
    <row r="702" customFormat="false" ht="15" hidden="false" customHeight="false" outlineLevel="0" collapsed="false">
      <c r="A702" s="4" t="s">
        <v>62</v>
      </c>
      <c r="B702" s="4" t="s">
        <v>768</v>
      </c>
      <c r="C702" s="4" t="s">
        <v>882</v>
      </c>
      <c r="D702" s="4" t="n">
        <f aca="false">IFERROR(INDEX(Positions!$D$2:$D$14531,MATCH($A702&amp;"|1",Positions!$A$2:$A$14531,0)),"-")</f>
        <v>1</v>
      </c>
      <c r="E702" s="4" t="n">
        <f aca="false">IFERROR(INDEX(Positions!$D$2:$D$14531,MATCH($A702&amp;"|72",Positions!$A$2:$A$14531,0)),"-")</f>
        <v>72</v>
      </c>
      <c r="F702" s="4" t="str">
        <f aca="false">IFERROR(INDEX(Positions!$E$2:$E$14531,MATCH($A702&amp;"|1",Positions!$A$2:$A$14531,0)),"-")</f>
        <v>G</v>
      </c>
      <c r="G702" s="4" t="str">
        <f aca="false">IFERROR(INDEX(Positions!$E$2:$E$14531,MATCH($A702&amp;"|72",Positions!$A$2:$A$14531,0)),"-")</f>
        <v>C</v>
      </c>
      <c r="H702" s="3" t="str">
        <f aca="false">F702&amp;"-"&amp;G702</f>
        <v>G-C</v>
      </c>
      <c r="I702" s="4" t="n">
        <f aca="false">(F702="G")+(G702="G")</f>
        <v>1</v>
      </c>
      <c r="J702" s="4" t="n">
        <f aca="false">(F702="C")+(G702="C")</f>
        <v>1</v>
      </c>
      <c r="K702" s="3" t="n">
        <f aca="false">I702+J702</f>
        <v>2</v>
      </c>
    </row>
    <row r="703" customFormat="false" ht="15" hidden="false" customHeight="false" outlineLevel="0" collapsed="false">
      <c r="A703" s="4" t="s">
        <v>62</v>
      </c>
      <c r="B703" s="4" t="s">
        <v>768</v>
      </c>
      <c r="C703" s="4" t="s">
        <v>883</v>
      </c>
      <c r="D703" s="4" t="n">
        <f aca="false">IFERROR(INDEX(Positions!$D$2:$D$14531,MATCH($A703&amp;"|2",Positions!$A$2:$A$14531,0)),"-")</f>
        <v>2</v>
      </c>
      <c r="E703" s="4" t="n">
        <f aca="false">IFERROR(INDEX(Positions!$D$2:$D$14531,MATCH($A703&amp;"|71",Positions!$A$2:$A$14531,0)),"-")</f>
        <v>71</v>
      </c>
      <c r="F703" s="4" t="str">
        <f aca="false">IFERROR(INDEX(Positions!$E$2:$E$14531,MATCH($A703&amp;"|2",Positions!$A$2:$A$14531,0)),"-")</f>
        <v>C</v>
      </c>
      <c r="G703" s="4" t="str">
        <f aca="false">IFERROR(INDEX(Positions!$E$2:$E$14531,MATCH($A703&amp;"|71",Positions!$A$2:$A$14531,0)),"-")</f>
        <v>G</v>
      </c>
      <c r="H703" s="3" t="str">
        <f aca="false">F703&amp;"-"&amp;G703</f>
        <v>C-G</v>
      </c>
      <c r="I703" s="4" t="n">
        <f aca="false">(F703="G")+(G703="G")</f>
        <v>1</v>
      </c>
      <c r="J703" s="4" t="n">
        <f aca="false">(F703="C")+(G703="C")</f>
        <v>1</v>
      </c>
      <c r="K703" s="3" t="n">
        <f aca="false">I703+J703</f>
        <v>2</v>
      </c>
    </row>
    <row r="704" customFormat="false" ht="15" hidden="false" customHeight="false" outlineLevel="0" collapsed="false">
      <c r="A704" s="4" t="s">
        <v>62</v>
      </c>
      <c r="B704" s="4" t="s">
        <v>768</v>
      </c>
      <c r="C704" s="4" t="s">
        <v>884</v>
      </c>
      <c r="D704" s="4" t="n">
        <f aca="false">IFERROR(INDEX(Positions!$D$2:$D$14531,MATCH($A704&amp;"|3",Positions!$A$2:$A$14531,0)),"-")</f>
        <v>3</v>
      </c>
      <c r="E704" s="4" t="n">
        <f aca="false">IFERROR(INDEX(Positions!$D$2:$D$14531,MATCH($A704&amp;"|70",Positions!$A$2:$A$14531,0)),"-")</f>
        <v>70</v>
      </c>
      <c r="F704" s="4" t="str">
        <f aca="false">IFERROR(INDEX(Positions!$E$2:$E$14531,MATCH($A704&amp;"|3",Positions!$A$2:$A$14531,0)),"-")</f>
        <v>C</v>
      </c>
      <c r="G704" s="4" t="str">
        <f aca="false">IFERROR(INDEX(Positions!$E$2:$E$14531,MATCH($A704&amp;"|70",Positions!$A$2:$A$14531,0)),"-")</f>
        <v>G</v>
      </c>
      <c r="H704" s="3" t="str">
        <f aca="false">F704&amp;"-"&amp;G704</f>
        <v>C-G</v>
      </c>
      <c r="I704" s="4" t="n">
        <f aca="false">(F704="G")+(G704="G")</f>
        <v>1</v>
      </c>
      <c r="J704" s="4" t="n">
        <f aca="false">(F704="C")+(G704="C")</f>
        <v>1</v>
      </c>
      <c r="K704" s="3" t="n">
        <f aca="false">I704+J704</f>
        <v>2</v>
      </c>
    </row>
    <row r="705" customFormat="false" ht="15" hidden="false" customHeight="false" outlineLevel="0" collapsed="false">
      <c r="A705" s="4" t="s">
        <v>62</v>
      </c>
      <c r="B705" s="4" t="s">
        <v>768</v>
      </c>
      <c r="C705" s="4" t="s">
        <v>885</v>
      </c>
      <c r="D705" s="4" t="n">
        <f aca="false">IFERROR(INDEX(Positions!$D$2:$D$14531,MATCH($A705&amp;"|4",Positions!$A$2:$A$14531,0)),"-")</f>
        <v>4</v>
      </c>
      <c r="E705" s="4" t="n">
        <f aca="false">IFERROR(INDEX(Positions!$D$2:$D$14531,MATCH($A705&amp;"|69",Positions!$A$2:$A$14531,0)),"-")</f>
        <v>69</v>
      </c>
      <c r="F705" s="4" t="str">
        <f aca="false">IFERROR(INDEX(Positions!$E$2:$E$14531,MATCH($A705&amp;"|4",Positions!$A$2:$A$14531,0)),"-")</f>
        <v>G</v>
      </c>
      <c r="G705" s="4" t="str">
        <f aca="false">IFERROR(INDEX(Positions!$E$2:$E$14531,MATCH($A705&amp;"|69",Positions!$A$2:$A$14531,0)),"-")</f>
        <v>C</v>
      </c>
      <c r="H705" s="3" t="str">
        <f aca="false">F705&amp;"-"&amp;G705</f>
        <v>G-C</v>
      </c>
      <c r="I705" s="4" t="n">
        <f aca="false">(F705="G")+(G705="G")</f>
        <v>1</v>
      </c>
      <c r="J705" s="4" t="n">
        <f aca="false">(F705="C")+(G705="C")</f>
        <v>1</v>
      </c>
      <c r="K705" s="3" t="n">
        <f aca="false">I705+J705</f>
        <v>2</v>
      </c>
    </row>
    <row r="706" customFormat="false" ht="15" hidden="false" customHeight="false" outlineLevel="0" collapsed="false">
      <c r="A706" s="4" t="s">
        <v>62</v>
      </c>
      <c r="B706" s="4" t="s">
        <v>768</v>
      </c>
      <c r="C706" s="4" t="s">
        <v>542</v>
      </c>
      <c r="D706" s="4" t="n">
        <f aca="false">IFERROR(INDEX(Positions!$D$2:$D$14531,MATCH($A706&amp;"|5",Positions!$A$2:$A$14531,0)),"-")</f>
        <v>5</v>
      </c>
      <c r="E706" s="4" t="n">
        <f aca="false">IFERROR(INDEX(Positions!$D$2:$D$14531,MATCH($A706&amp;"|68",Positions!$A$2:$A$14531,0)),"-")</f>
        <v>68</v>
      </c>
      <c r="F706" s="4" t="str">
        <f aca="false">IFERROR(INDEX(Positions!$E$2:$E$14531,MATCH($A706&amp;"|5",Positions!$A$2:$A$14531,0)),"-")</f>
        <v>A</v>
      </c>
      <c r="G706" s="4" t="str">
        <f aca="false">IFERROR(INDEX(Positions!$E$2:$E$14531,MATCH($A706&amp;"|68",Positions!$A$2:$A$14531,0)),"-")</f>
        <v>U</v>
      </c>
      <c r="H706" s="3" t="str">
        <f aca="false">F706&amp;"-"&amp;G706</f>
        <v>A-U</v>
      </c>
      <c r="I706" s="4" t="n">
        <f aca="false">(F706="G")+(G706="G")</f>
        <v>0</v>
      </c>
      <c r="J706" s="4" t="n">
        <f aca="false">(F706="C")+(G706="C")</f>
        <v>0</v>
      </c>
      <c r="K706" s="3" t="n">
        <f aca="false">I706+J706</f>
        <v>0</v>
      </c>
    </row>
    <row r="707" customFormat="false" ht="15" hidden="false" customHeight="false" outlineLevel="0" collapsed="false">
      <c r="A707" s="4" t="s">
        <v>62</v>
      </c>
      <c r="B707" s="4" t="s">
        <v>768</v>
      </c>
      <c r="C707" s="4" t="s">
        <v>561</v>
      </c>
      <c r="D707" s="4" t="n">
        <f aca="false">IFERROR(INDEX(Positions!$D$2:$D$14531,MATCH($A707&amp;"|6",Positions!$A$2:$A$14531,0)),"-")</f>
        <v>6</v>
      </c>
      <c r="E707" s="4" t="n">
        <f aca="false">IFERROR(INDEX(Positions!$D$2:$D$14531,MATCH($A707&amp;"|67",Positions!$A$2:$A$14531,0)),"-")</f>
        <v>67</v>
      </c>
      <c r="F707" s="4" t="str">
        <f aca="false">IFERROR(INDEX(Positions!$E$2:$E$14531,MATCH($A707&amp;"|6",Positions!$A$2:$A$14531,0)),"-")</f>
        <v>A</v>
      </c>
      <c r="G707" s="4" t="str">
        <f aca="false">IFERROR(INDEX(Positions!$E$2:$E$14531,MATCH($A707&amp;"|67",Positions!$A$2:$A$14531,0)),"-")</f>
        <v>U</v>
      </c>
      <c r="H707" s="3" t="str">
        <f aca="false">F707&amp;"-"&amp;G707</f>
        <v>A-U</v>
      </c>
      <c r="I707" s="4" t="n">
        <f aca="false">(F707="G")+(G707="G")</f>
        <v>0</v>
      </c>
      <c r="J707" s="4" t="n">
        <f aca="false">(F707="C")+(G707="C")</f>
        <v>0</v>
      </c>
      <c r="K707" s="3" t="n">
        <f aca="false">I707+J707</f>
        <v>0</v>
      </c>
    </row>
    <row r="708" customFormat="false" ht="15" hidden="false" customHeight="false" outlineLevel="0" collapsed="false">
      <c r="A708" s="4" t="s">
        <v>62</v>
      </c>
      <c r="B708" s="4" t="s">
        <v>768</v>
      </c>
      <c r="C708" s="4" t="s">
        <v>886</v>
      </c>
      <c r="D708" s="4" t="n">
        <f aca="false">IFERROR(INDEX(Positions!$D$2:$D$14531,MATCH($A708&amp;"|7",Positions!$A$2:$A$14531,0)),"-")</f>
        <v>7</v>
      </c>
      <c r="E708" s="4" t="n">
        <f aca="false">IFERROR(INDEX(Positions!$D$2:$D$14531,MATCH($A708&amp;"|66",Positions!$A$2:$A$14531,0)),"-")</f>
        <v>66</v>
      </c>
      <c r="F708" s="4" t="str">
        <f aca="false">IFERROR(INDEX(Positions!$E$2:$E$14531,MATCH($A708&amp;"|7",Positions!$A$2:$A$14531,0)),"-")</f>
        <v>A</v>
      </c>
      <c r="G708" s="4" t="str">
        <f aca="false">IFERROR(INDEX(Positions!$E$2:$E$14531,MATCH($A708&amp;"|66",Positions!$A$2:$A$14531,0)),"-")</f>
        <v>U</v>
      </c>
      <c r="H708" s="3" t="str">
        <f aca="false">F708&amp;"-"&amp;G708</f>
        <v>A-U</v>
      </c>
      <c r="I708" s="4" t="n">
        <f aca="false">(F708="G")+(G708="G")</f>
        <v>0</v>
      </c>
      <c r="J708" s="4" t="n">
        <f aca="false">(F708="C")+(G708="C")</f>
        <v>0</v>
      </c>
      <c r="K708" s="3" t="n">
        <f aca="false">I708+J708</f>
        <v>0</v>
      </c>
    </row>
    <row r="709" customFormat="false" ht="15" hidden="false" customHeight="false" outlineLevel="0" collapsed="false">
      <c r="A709" s="4" t="s">
        <v>62</v>
      </c>
      <c r="B709" s="4" t="s">
        <v>783</v>
      </c>
      <c r="C709" s="4" t="s">
        <v>887</v>
      </c>
      <c r="D709" s="4" t="n">
        <f aca="false">IFERROR(INDEX(Positions!$D$2:$D$14531,MATCH($A709&amp;"|10",Positions!$A$2:$A$14531,0)),"-")</f>
        <v>10</v>
      </c>
      <c r="E709" s="4" t="n">
        <f aca="false">IFERROR(INDEX(Positions!$D$2:$D$14531,MATCH($A709&amp;"|25",Positions!$A$2:$A$14531,0)),"-")</f>
        <v>25</v>
      </c>
      <c r="F709" s="4" t="str">
        <f aca="false">IFERROR(INDEX(Positions!$E$2:$E$14531,MATCH($A709&amp;"|10",Positions!$A$2:$A$14531,0)),"-")</f>
        <v>G</v>
      </c>
      <c r="G709" s="4" t="str">
        <f aca="false">IFERROR(INDEX(Positions!$E$2:$E$14531,MATCH($A709&amp;"|25",Positions!$A$2:$A$14531,0)),"-")</f>
        <v>C</v>
      </c>
      <c r="H709" s="3" t="str">
        <f aca="false">F709&amp;"-"&amp;G709</f>
        <v>G-C</v>
      </c>
      <c r="I709" s="4" t="n">
        <f aca="false">(F709="G")+(G709="G")</f>
        <v>1</v>
      </c>
      <c r="J709" s="4" t="n">
        <f aca="false">(F709="C")+(G709="C")</f>
        <v>1</v>
      </c>
      <c r="K709" s="3" t="n">
        <f aca="false">I709+J709</f>
        <v>2</v>
      </c>
    </row>
    <row r="710" customFormat="false" ht="15" hidden="false" customHeight="false" outlineLevel="0" collapsed="false">
      <c r="A710" s="4" t="s">
        <v>62</v>
      </c>
      <c r="B710" s="4" t="s">
        <v>783</v>
      </c>
      <c r="C710" s="4" t="s">
        <v>888</v>
      </c>
      <c r="D710" s="4" t="n">
        <f aca="false">IFERROR(INDEX(Positions!$D$2:$D$14531,MATCH($A710&amp;"|11",Positions!$A$2:$A$14531,0)),"-")</f>
        <v>11</v>
      </c>
      <c r="E710" s="4" t="n">
        <f aca="false">IFERROR(INDEX(Positions!$D$2:$D$14531,MATCH($A710&amp;"|24",Positions!$A$2:$A$14531,0)),"-")</f>
        <v>24</v>
      </c>
      <c r="F710" s="4" t="str">
        <f aca="false">IFERROR(INDEX(Positions!$E$2:$E$14531,MATCH($A710&amp;"|11",Positions!$A$2:$A$14531,0)),"-")</f>
        <v>C</v>
      </c>
      <c r="G710" s="4" t="str">
        <f aca="false">IFERROR(INDEX(Positions!$E$2:$E$14531,MATCH($A710&amp;"|24",Positions!$A$2:$A$14531,0)),"-")</f>
        <v>G</v>
      </c>
      <c r="H710" s="3" t="str">
        <f aca="false">F710&amp;"-"&amp;G710</f>
        <v>C-G</v>
      </c>
      <c r="I710" s="4" t="n">
        <f aca="false">(F710="G")+(G710="G")</f>
        <v>1</v>
      </c>
      <c r="J710" s="4" t="n">
        <f aca="false">(F710="C")+(G710="C")</f>
        <v>1</v>
      </c>
      <c r="K710" s="3" t="n">
        <f aca="false">I710+J710</f>
        <v>2</v>
      </c>
    </row>
    <row r="711" customFormat="false" ht="15" hidden="false" customHeight="false" outlineLevel="0" collapsed="false">
      <c r="A711" s="4" t="s">
        <v>62</v>
      </c>
      <c r="B711" s="4" t="s">
        <v>783</v>
      </c>
      <c r="C711" s="4" t="s">
        <v>479</v>
      </c>
      <c r="D711" s="4" t="n">
        <f aca="false">IFERROR(INDEX(Positions!$D$2:$D$14531,MATCH($A711&amp;"|12",Positions!$A$2:$A$14531,0)),"-")</f>
        <v>12</v>
      </c>
      <c r="E711" s="4" t="n">
        <f aca="false">IFERROR(INDEX(Positions!$D$2:$D$14531,MATCH($A711&amp;"|23",Positions!$A$2:$A$14531,0)),"-")</f>
        <v>23</v>
      </c>
      <c r="F711" s="4" t="str">
        <f aca="false">IFERROR(INDEX(Positions!$E$2:$E$14531,MATCH($A711&amp;"|12",Positions!$A$2:$A$14531,0)),"-")</f>
        <v>U</v>
      </c>
      <c r="G711" s="4" t="str">
        <f aca="false">IFERROR(INDEX(Positions!$E$2:$E$14531,MATCH($A711&amp;"|23",Positions!$A$2:$A$14531,0)),"-")</f>
        <v>A</v>
      </c>
      <c r="H711" s="3" t="str">
        <f aca="false">F711&amp;"-"&amp;G711</f>
        <v>U-A</v>
      </c>
      <c r="I711" s="4" t="n">
        <f aca="false">(F711="G")+(G711="G")</f>
        <v>0</v>
      </c>
      <c r="J711" s="4" t="n">
        <f aca="false">(F711="C")+(G711="C")</f>
        <v>0</v>
      </c>
      <c r="K711" s="3" t="n">
        <f aca="false">I711+J711</f>
        <v>0</v>
      </c>
    </row>
    <row r="712" customFormat="false" ht="15" hidden="false" customHeight="false" outlineLevel="0" collapsed="false">
      <c r="A712" s="4" t="s">
        <v>62</v>
      </c>
      <c r="B712" s="4" t="s">
        <v>783</v>
      </c>
      <c r="C712" s="4" t="s">
        <v>267</v>
      </c>
      <c r="D712" s="4" t="n">
        <f aca="false">IFERROR(INDEX(Positions!$D$2:$D$14531,MATCH($A712&amp;"|13",Positions!$A$2:$A$14531,0)),"-")</f>
        <v>13</v>
      </c>
      <c r="E712" s="4" t="n">
        <f aca="false">IFERROR(INDEX(Positions!$D$2:$D$14531,MATCH($A712&amp;"|22",Positions!$A$2:$A$14531,0)),"-")</f>
        <v>22</v>
      </c>
      <c r="F712" s="4" t="str">
        <f aca="false">IFERROR(INDEX(Positions!$E$2:$E$14531,MATCH($A712&amp;"|13",Positions!$A$2:$A$14531,0)),"-")</f>
        <v>C</v>
      </c>
      <c r="G712" s="4" t="str">
        <f aca="false">IFERROR(INDEX(Positions!$E$2:$E$14531,MATCH($A712&amp;"|22",Positions!$A$2:$A$14531,0)),"-")</f>
        <v>G</v>
      </c>
      <c r="H712" s="3" t="str">
        <f aca="false">F712&amp;"-"&amp;G712</f>
        <v>C-G</v>
      </c>
      <c r="I712" s="4" t="n">
        <f aca="false">(F712="G")+(G712="G")</f>
        <v>1</v>
      </c>
      <c r="J712" s="4" t="n">
        <f aca="false">(F712="C")+(G712="C")</f>
        <v>1</v>
      </c>
      <c r="K712" s="3" t="n">
        <f aca="false">I712+J712</f>
        <v>2</v>
      </c>
    </row>
    <row r="713" customFormat="false" ht="15" hidden="false" customHeight="false" outlineLevel="0" collapsed="false">
      <c r="A713" s="4" t="s">
        <v>62</v>
      </c>
      <c r="B713" s="4" t="s">
        <v>805</v>
      </c>
      <c r="C713" s="4" t="s">
        <v>673</v>
      </c>
      <c r="D713" s="4" t="n">
        <f aca="false">IFERROR(INDEX(Positions!$D$2:$D$14531,MATCH($A713&amp;"|27",Positions!$A$2:$A$14531,0)),"-")</f>
        <v>27</v>
      </c>
      <c r="E713" s="4" t="n">
        <f aca="false">IFERROR(INDEX(Positions!$D$2:$D$14531,MATCH($A713&amp;"|43",Positions!$A$2:$A$14531,0)),"-")</f>
        <v>43</v>
      </c>
      <c r="F713" s="4" t="str">
        <f aca="false">IFERROR(INDEX(Positions!$E$2:$E$14531,MATCH($A713&amp;"|27",Positions!$A$2:$A$14531,0)),"-")</f>
        <v>U</v>
      </c>
      <c r="G713" s="4" t="str">
        <f aca="false">IFERROR(INDEX(Positions!$E$2:$E$14531,MATCH($A713&amp;"|43",Positions!$A$2:$A$14531,0)),"-")</f>
        <v>A</v>
      </c>
      <c r="H713" s="3" t="str">
        <f aca="false">F713&amp;"-"&amp;G713</f>
        <v>U-A</v>
      </c>
      <c r="I713" s="4" t="n">
        <f aca="false">(F713="G")+(G713="G")</f>
        <v>0</v>
      </c>
      <c r="J713" s="4" t="n">
        <f aca="false">(F713="C")+(G713="C")</f>
        <v>0</v>
      </c>
      <c r="K713" s="3" t="n">
        <f aca="false">I713+J713</f>
        <v>0</v>
      </c>
    </row>
    <row r="714" customFormat="false" ht="15" hidden="false" customHeight="false" outlineLevel="0" collapsed="false">
      <c r="A714" s="4" t="s">
        <v>62</v>
      </c>
      <c r="B714" s="4" t="s">
        <v>805</v>
      </c>
      <c r="C714" s="4" t="s">
        <v>889</v>
      </c>
      <c r="D714" s="4" t="n">
        <f aca="false">IFERROR(INDEX(Positions!$D$2:$D$14531,MATCH($A714&amp;"|28",Positions!$A$2:$A$14531,0)),"-")</f>
        <v>28</v>
      </c>
      <c r="E714" s="4" t="n">
        <f aca="false">IFERROR(INDEX(Positions!$D$2:$D$14531,MATCH($A714&amp;"|42",Positions!$A$2:$A$14531,0)),"-")</f>
        <v>42</v>
      </c>
      <c r="F714" s="4" t="str">
        <f aca="false">IFERROR(INDEX(Positions!$E$2:$E$14531,MATCH($A714&amp;"|28",Positions!$A$2:$A$14531,0)),"-")</f>
        <v>U</v>
      </c>
      <c r="G714" s="4" t="str">
        <f aca="false">IFERROR(INDEX(Positions!$E$2:$E$14531,MATCH($A714&amp;"|42",Positions!$A$2:$A$14531,0)),"-")</f>
        <v>A</v>
      </c>
      <c r="H714" s="3" t="str">
        <f aca="false">F714&amp;"-"&amp;G714</f>
        <v>U-A</v>
      </c>
      <c r="I714" s="4" t="n">
        <f aca="false">(F714="G")+(G714="G")</f>
        <v>0</v>
      </c>
      <c r="J714" s="4" t="n">
        <f aca="false">(F714="C")+(G714="C")</f>
        <v>0</v>
      </c>
      <c r="K714" s="3" t="n">
        <f aca="false">I714+J714</f>
        <v>0</v>
      </c>
    </row>
    <row r="715" customFormat="false" ht="15" hidden="false" customHeight="false" outlineLevel="0" collapsed="false">
      <c r="A715" s="4" t="s">
        <v>62</v>
      </c>
      <c r="B715" s="4" t="s">
        <v>805</v>
      </c>
      <c r="C715" s="4" t="s">
        <v>890</v>
      </c>
      <c r="D715" s="4" t="n">
        <f aca="false">IFERROR(INDEX(Positions!$D$2:$D$14531,MATCH($A715&amp;"|29",Positions!$A$2:$A$14531,0)),"-")</f>
        <v>29</v>
      </c>
      <c r="E715" s="4" t="n">
        <f aca="false">IFERROR(INDEX(Positions!$D$2:$D$14531,MATCH($A715&amp;"|41",Positions!$A$2:$A$14531,0)),"-")</f>
        <v>41</v>
      </c>
      <c r="F715" s="4" t="str">
        <f aca="false">IFERROR(INDEX(Positions!$E$2:$E$14531,MATCH($A715&amp;"|29",Positions!$A$2:$A$14531,0)),"-")</f>
        <v>A</v>
      </c>
      <c r="G715" s="4" t="str">
        <f aca="false">IFERROR(INDEX(Positions!$E$2:$E$14531,MATCH($A715&amp;"|41",Positions!$A$2:$A$14531,0)),"-")</f>
        <v>U</v>
      </c>
      <c r="H715" s="3" t="str">
        <f aca="false">F715&amp;"-"&amp;G715</f>
        <v>A-U</v>
      </c>
      <c r="I715" s="4" t="n">
        <f aca="false">(F715="G")+(G715="G")</f>
        <v>0</v>
      </c>
      <c r="J715" s="4" t="n">
        <f aca="false">(F715="C")+(G715="C")</f>
        <v>0</v>
      </c>
      <c r="K715" s="3" t="n">
        <f aca="false">I715+J715</f>
        <v>0</v>
      </c>
    </row>
    <row r="716" customFormat="false" ht="15" hidden="false" customHeight="false" outlineLevel="0" collapsed="false">
      <c r="A716" s="4" t="s">
        <v>62</v>
      </c>
      <c r="B716" s="4" t="s">
        <v>805</v>
      </c>
      <c r="C716" s="4" t="s">
        <v>694</v>
      </c>
      <c r="D716" s="4" t="n">
        <f aca="false">IFERROR(INDEX(Positions!$D$2:$D$14531,MATCH($A716&amp;"|30",Positions!$A$2:$A$14531,0)),"-")</f>
        <v>30</v>
      </c>
      <c r="E716" s="4" t="n">
        <f aca="false">IFERROR(INDEX(Positions!$D$2:$D$14531,MATCH($A716&amp;"|40",Positions!$A$2:$A$14531,0)),"-")</f>
        <v>40</v>
      </c>
      <c r="F716" s="4" t="str">
        <f aca="false">IFERROR(INDEX(Positions!$E$2:$E$14531,MATCH($A716&amp;"|30",Positions!$A$2:$A$14531,0)),"-")</f>
        <v>G</v>
      </c>
      <c r="G716" s="4" t="str">
        <f aca="false">IFERROR(INDEX(Positions!$E$2:$E$14531,MATCH($A716&amp;"|40",Positions!$A$2:$A$14531,0)),"-")</f>
        <v>C</v>
      </c>
      <c r="H716" s="3" t="str">
        <f aca="false">F716&amp;"-"&amp;G716</f>
        <v>G-C</v>
      </c>
      <c r="I716" s="4" t="n">
        <f aca="false">(F716="G")+(G716="G")</f>
        <v>1</v>
      </c>
      <c r="J716" s="4" t="n">
        <f aca="false">(F716="C")+(G716="C")</f>
        <v>1</v>
      </c>
      <c r="K716" s="3" t="n">
        <f aca="false">I716+J716</f>
        <v>2</v>
      </c>
    </row>
    <row r="717" customFormat="false" ht="15" hidden="false" customHeight="false" outlineLevel="0" collapsed="false">
      <c r="A717" s="4" t="s">
        <v>62</v>
      </c>
      <c r="B717" s="4" t="s">
        <v>805</v>
      </c>
      <c r="C717" s="4" t="s">
        <v>640</v>
      </c>
      <c r="D717" s="4" t="n">
        <f aca="false">IFERROR(INDEX(Positions!$D$2:$D$14531,MATCH($A717&amp;"|31",Positions!$A$2:$A$14531,0)),"-")</f>
        <v>31</v>
      </c>
      <c r="E717" s="4" t="n">
        <f aca="false">IFERROR(INDEX(Positions!$D$2:$D$14531,MATCH($A717&amp;"|39",Positions!$A$2:$A$14531,0)),"-")</f>
        <v>39</v>
      </c>
      <c r="F717" s="4" t="str">
        <f aca="false">IFERROR(INDEX(Positions!$E$2:$E$14531,MATCH($A717&amp;"|31",Positions!$A$2:$A$14531,0)),"-")</f>
        <v>A</v>
      </c>
      <c r="G717" s="4" t="str">
        <f aca="false">IFERROR(INDEX(Positions!$E$2:$E$14531,MATCH($A717&amp;"|39",Positions!$A$2:$A$14531,0)),"-")</f>
        <v>U</v>
      </c>
      <c r="H717" s="3" t="str">
        <f aca="false">F717&amp;"-"&amp;G717</f>
        <v>A-U</v>
      </c>
      <c r="I717" s="4" t="n">
        <f aca="false">(F717="G")+(G717="G")</f>
        <v>0</v>
      </c>
      <c r="J717" s="4" t="n">
        <f aca="false">(F717="C")+(G717="C")</f>
        <v>0</v>
      </c>
      <c r="K717" s="3" t="n">
        <f aca="false">I717+J717</f>
        <v>0</v>
      </c>
    </row>
    <row r="718" customFormat="false" ht="15" hidden="false" customHeight="false" outlineLevel="0" collapsed="false">
      <c r="A718" s="4" t="s">
        <v>62</v>
      </c>
      <c r="B718" s="4" t="s">
        <v>830</v>
      </c>
      <c r="C718" s="4" t="s">
        <v>367</v>
      </c>
      <c r="D718" s="4" t="n">
        <f aca="false">IFERROR(INDEX(Positions!$D$2:$D$14531,MATCH($A718&amp;"|49",Positions!$A$2:$A$14531,0)),"-")</f>
        <v>49</v>
      </c>
      <c r="E718" s="4" t="n">
        <f aca="false">IFERROR(INDEX(Positions!$D$2:$D$14531,MATCH($A718&amp;"|65",Positions!$A$2:$A$14531,0)),"-")</f>
        <v>65</v>
      </c>
      <c r="F718" s="4" t="str">
        <f aca="false">IFERROR(INDEX(Positions!$E$2:$E$14531,MATCH($A718&amp;"|49",Positions!$A$2:$A$14531,0)),"-")</f>
        <v>C</v>
      </c>
      <c r="G718" s="4" t="str">
        <f aca="false">IFERROR(INDEX(Positions!$E$2:$E$14531,MATCH($A718&amp;"|65",Positions!$A$2:$A$14531,0)),"-")</f>
        <v>G</v>
      </c>
      <c r="H718" s="3" t="str">
        <f aca="false">F718&amp;"-"&amp;G718</f>
        <v>C-G</v>
      </c>
      <c r="I718" s="4" t="n">
        <f aca="false">(F718="G")+(G718="G")</f>
        <v>1</v>
      </c>
      <c r="J718" s="4" t="n">
        <f aca="false">(F718="C")+(G718="C")</f>
        <v>1</v>
      </c>
      <c r="K718" s="3" t="n">
        <f aca="false">I718+J718</f>
        <v>2</v>
      </c>
    </row>
    <row r="719" customFormat="false" ht="15" hidden="false" customHeight="false" outlineLevel="0" collapsed="false">
      <c r="A719" s="4" t="s">
        <v>62</v>
      </c>
      <c r="B719" s="4" t="s">
        <v>830</v>
      </c>
      <c r="C719" s="4" t="s">
        <v>891</v>
      </c>
      <c r="D719" s="4" t="n">
        <f aca="false">IFERROR(INDEX(Positions!$D$2:$D$14531,MATCH($A719&amp;"|50",Positions!$A$2:$A$14531,0)),"-")</f>
        <v>50</v>
      </c>
      <c r="E719" s="4" t="n">
        <f aca="false">IFERROR(INDEX(Positions!$D$2:$D$14531,MATCH($A719&amp;"|64",Positions!$A$2:$A$14531,0)),"-")</f>
        <v>64</v>
      </c>
      <c r="F719" s="4" t="str">
        <f aca="false">IFERROR(INDEX(Positions!$E$2:$E$14531,MATCH($A719&amp;"|50",Positions!$A$2:$A$14531,0)),"-")</f>
        <v>C</v>
      </c>
      <c r="G719" s="4" t="str">
        <f aca="false">IFERROR(INDEX(Positions!$E$2:$E$14531,MATCH($A719&amp;"|64",Positions!$A$2:$A$14531,0)),"-")</f>
        <v>G</v>
      </c>
      <c r="H719" s="3" t="str">
        <f aca="false">F719&amp;"-"&amp;G719</f>
        <v>C-G</v>
      </c>
      <c r="I719" s="4" t="n">
        <f aca="false">(F719="G")+(G719="G")</f>
        <v>1</v>
      </c>
      <c r="J719" s="4" t="n">
        <f aca="false">(F719="C")+(G719="C")</f>
        <v>1</v>
      </c>
      <c r="K719" s="3" t="n">
        <f aca="false">I719+J719</f>
        <v>2</v>
      </c>
    </row>
    <row r="720" customFormat="false" ht="15" hidden="false" customHeight="false" outlineLevel="0" collapsed="false">
      <c r="A720" s="4" t="s">
        <v>62</v>
      </c>
      <c r="B720" s="4" t="s">
        <v>830</v>
      </c>
      <c r="C720" s="4" t="s">
        <v>689</v>
      </c>
      <c r="D720" s="4" t="n">
        <f aca="false">IFERROR(INDEX(Positions!$D$2:$D$14531,MATCH($A720&amp;"|51",Positions!$A$2:$A$14531,0)),"-")</f>
        <v>51</v>
      </c>
      <c r="E720" s="4" t="n">
        <f aca="false">IFERROR(INDEX(Positions!$D$2:$D$14531,MATCH($A720&amp;"|63",Positions!$A$2:$A$14531,0)),"-")</f>
        <v>63</v>
      </c>
      <c r="F720" s="4" t="str">
        <f aca="false">IFERROR(INDEX(Positions!$E$2:$E$14531,MATCH($A720&amp;"|51",Positions!$A$2:$A$14531,0)),"-")</f>
        <v>U</v>
      </c>
      <c r="G720" s="4" t="str">
        <f aca="false">IFERROR(INDEX(Positions!$E$2:$E$14531,MATCH($A720&amp;"|63",Positions!$A$2:$A$14531,0)),"-")</f>
        <v>G</v>
      </c>
      <c r="H720" s="3" t="str">
        <f aca="false">F720&amp;"-"&amp;G720</f>
        <v>U-G</v>
      </c>
      <c r="I720" s="4" t="n">
        <f aca="false">(F720="G")+(G720="G")</f>
        <v>1</v>
      </c>
      <c r="J720" s="4" t="n">
        <f aca="false">(F720="C")+(G720="C")</f>
        <v>0</v>
      </c>
      <c r="K720" s="3" t="n">
        <f aca="false">I720+J720</f>
        <v>1</v>
      </c>
    </row>
    <row r="721" customFormat="false" ht="15" hidden="false" customHeight="false" outlineLevel="0" collapsed="false">
      <c r="A721" s="4" t="s">
        <v>62</v>
      </c>
      <c r="B721" s="4" t="s">
        <v>830</v>
      </c>
      <c r="C721" s="4" t="s">
        <v>703</v>
      </c>
      <c r="D721" s="4" t="n">
        <f aca="false">IFERROR(INDEX(Positions!$D$2:$D$14531,MATCH($A721&amp;"|52",Positions!$A$2:$A$14531,0)),"-")</f>
        <v>52</v>
      </c>
      <c r="E721" s="4" t="n">
        <f aca="false">IFERROR(INDEX(Positions!$D$2:$D$14531,MATCH($A721&amp;"|62",Positions!$A$2:$A$14531,0)),"-")</f>
        <v>62</v>
      </c>
      <c r="F721" s="4" t="str">
        <f aca="false">IFERROR(INDEX(Positions!$E$2:$E$14531,MATCH($A721&amp;"|52",Positions!$A$2:$A$14531,0)),"-")</f>
        <v>G</v>
      </c>
      <c r="G721" s="4" t="str">
        <f aca="false">IFERROR(INDEX(Positions!$E$2:$E$14531,MATCH($A721&amp;"|62",Positions!$A$2:$A$14531,0)),"-")</f>
        <v>C</v>
      </c>
      <c r="H721" s="3" t="str">
        <f aca="false">F721&amp;"-"&amp;G721</f>
        <v>G-C</v>
      </c>
      <c r="I721" s="4" t="n">
        <f aca="false">(F721="G")+(G721="G")</f>
        <v>1</v>
      </c>
      <c r="J721" s="4" t="n">
        <f aca="false">(F721="C")+(G721="C")</f>
        <v>1</v>
      </c>
      <c r="K721" s="3" t="n">
        <f aca="false">I721+J721</f>
        <v>2</v>
      </c>
    </row>
    <row r="722" customFormat="false" ht="15" hidden="false" customHeight="false" outlineLevel="0" collapsed="false">
      <c r="A722" s="4" t="s">
        <v>62</v>
      </c>
      <c r="B722" s="4" t="s">
        <v>830</v>
      </c>
      <c r="C722" s="4" t="s">
        <v>892</v>
      </c>
      <c r="D722" s="4" t="n">
        <f aca="false">IFERROR(INDEX(Positions!$D$2:$D$14531,MATCH($A722&amp;"|53",Positions!$A$2:$A$14531,0)),"-")</f>
        <v>53</v>
      </c>
      <c r="E722" s="4" t="n">
        <f aca="false">IFERROR(INDEX(Positions!$D$2:$D$14531,MATCH($A722&amp;"|61",Positions!$A$2:$A$14531,0)),"-")</f>
        <v>61</v>
      </c>
      <c r="F722" s="4" t="str">
        <f aca="false">IFERROR(INDEX(Positions!$E$2:$E$14531,MATCH($A722&amp;"|53",Positions!$A$2:$A$14531,0)),"-")</f>
        <v>G</v>
      </c>
      <c r="G722" s="4" t="str">
        <f aca="false">IFERROR(INDEX(Positions!$E$2:$E$14531,MATCH($A722&amp;"|61",Positions!$A$2:$A$14531,0)),"-")</f>
        <v>C</v>
      </c>
      <c r="H722" s="3" t="str">
        <f aca="false">F722&amp;"-"&amp;G722</f>
        <v>G-C</v>
      </c>
      <c r="I722" s="4" t="n">
        <f aca="false">(F722="G")+(G722="G")</f>
        <v>1</v>
      </c>
      <c r="J722" s="4" t="n">
        <f aca="false">(F722="C")+(G722="C")</f>
        <v>1</v>
      </c>
      <c r="K722" s="3" t="n">
        <f aca="false">I722+J722</f>
        <v>2</v>
      </c>
    </row>
    <row r="723" customFormat="false" ht="15" hidden="false" customHeight="false" outlineLevel="0" collapsed="false">
      <c r="A723" s="24" t="s">
        <v>62</v>
      </c>
      <c r="B723" s="24" t="s">
        <v>893</v>
      </c>
      <c r="C723" s="24" t="s">
        <v>894</v>
      </c>
      <c r="D723" s="24" t="n">
        <f aca="false">IFERROR(INDEX(Positions!$D$2:$D$14531,MATCH($A723&amp;"|8",Positions!$A$2:$A$14531,0)),"-")</f>
        <v>8</v>
      </c>
      <c r="E723" s="24" t="n">
        <f aca="false">IFERROR(INDEX(Positions!$D$2:$D$14531,MATCH($A723&amp;"|14",Positions!$A$2:$A$14531,0)),"-")</f>
        <v>14</v>
      </c>
      <c r="F723" s="24" t="str">
        <f aca="false">IFERROR(INDEX(Positions!$E$2:$E$14531,MATCH($A723&amp;"|8",Positions!$A$2:$A$14531,0)),"-")</f>
        <v>U</v>
      </c>
      <c r="G723" s="24" t="str">
        <f aca="false">IFERROR(INDEX(Positions!$E$2:$E$14531,MATCH($A723&amp;"|14",Positions!$A$2:$A$14531,0)),"-")</f>
        <v>A</v>
      </c>
      <c r="H723" s="25" t="str">
        <f aca="false">F723&amp;"-"&amp;G723</f>
        <v>U-A</v>
      </c>
      <c r="I723" s="24" t="n">
        <f aca="false">(F723="G")+(G723="G")</f>
        <v>0</v>
      </c>
      <c r="J723" s="24" t="n">
        <f aca="false">(F723="C")+(G723="C")</f>
        <v>0</v>
      </c>
      <c r="K723" s="25" t="n">
        <f aca="false">I723+J723</f>
        <v>0</v>
      </c>
    </row>
    <row r="724" customFormat="false" ht="15" hidden="false" customHeight="false" outlineLevel="0" collapsed="false">
      <c r="A724" s="24" t="s">
        <v>62</v>
      </c>
      <c r="B724" s="24" t="s">
        <v>893</v>
      </c>
      <c r="C724" s="24" t="s">
        <v>895</v>
      </c>
      <c r="D724" s="24" t="n">
        <f aca="false">IFERROR(INDEX(Positions!$D$2:$D$14531,MATCH($A724&amp;"|15",Positions!$A$2:$A$14531,0)),"-")</f>
        <v>15</v>
      </c>
      <c r="E724" s="24" t="n">
        <f aca="false">IFERROR(INDEX(Positions!$D$2:$D$14531,MATCH($A724&amp;"|48",Positions!$A$2:$A$14531,0)),"-")</f>
        <v>48</v>
      </c>
      <c r="F724" s="24" t="str">
        <f aca="false">IFERROR(INDEX(Positions!$E$2:$E$14531,MATCH($A724&amp;"|15",Positions!$A$2:$A$14531,0)),"-")</f>
        <v>G</v>
      </c>
      <c r="G724" s="24" t="str">
        <f aca="false">IFERROR(INDEX(Positions!$E$2:$E$14531,MATCH($A724&amp;"|48",Positions!$A$2:$A$14531,0)),"-")</f>
        <v>C</v>
      </c>
      <c r="H724" s="25" t="str">
        <f aca="false">F724&amp;"-"&amp;G724</f>
        <v>G-C</v>
      </c>
      <c r="I724" s="24" t="n">
        <f aca="false">(F724="G")+(G724="G")</f>
        <v>1</v>
      </c>
      <c r="J724" s="24" t="n">
        <f aca="false">(F724="C")+(G724="C")</f>
        <v>1</v>
      </c>
      <c r="K724" s="25" t="n">
        <f aca="false">I724+J724</f>
        <v>2</v>
      </c>
    </row>
    <row r="725" customFormat="false" ht="15" hidden="false" customHeight="false" outlineLevel="0" collapsed="false">
      <c r="A725" s="24" t="s">
        <v>62</v>
      </c>
      <c r="B725" s="24" t="s">
        <v>893</v>
      </c>
      <c r="C725" s="24" t="s">
        <v>896</v>
      </c>
      <c r="D725" s="24" t="n">
        <f aca="false">IFERROR(INDEX(Positions!$D$2:$D$14531,MATCH($A725&amp;"|18",Positions!$A$2:$A$14531,0)),"-")</f>
        <v>18</v>
      </c>
      <c r="E725" s="24" t="n">
        <f aca="false">IFERROR(INDEX(Positions!$D$2:$D$14531,MATCH($A725&amp;"|55",Positions!$A$2:$A$14531,0)),"-")</f>
        <v>55</v>
      </c>
      <c r="F725" s="24" t="str">
        <f aca="false">IFERROR(INDEX(Positions!$E$2:$E$14531,MATCH($A725&amp;"|18",Positions!$A$2:$A$14531,0)),"-")</f>
        <v>G</v>
      </c>
      <c r="G725" s="24" t="str">
        <f aca="false">IFERROR(INDEX(Positions!$E$2:$E$14531,MATCH($A725&amp;"|55",Positions!$A$2:$A$14531,0)),"-")</f>
        <v>U</v>
      </c>
      <c r="H725" s="25" t="str">
        <f aca="false">F725&amp;"-"&amp;G725</f>
        <v>G-U</v>
      </c>
      <c r="I725" s="24" t="n">
        <f aca="false">(F725="G")+(G725="G")</f>
        <v>1</v>
      </c>
      <c r="J725" s="24" t="n">
        <f aca="false">(F725="C")+(G725="C")</f>
        <v>0</v>
      </c>
      <c r="K725" s="25" t="n">
        <f aca="false">I725+J725</f>
        <v>1</v>
      </c>
    </row>
    <row r="726" customFormat="false" ht="15" hidden="false" customHeight="false" outlineLevel="0" collapsed="false">
      <c r="A726" s="24" t="s">
        <v>62</v>
      </c>
      <c r="B726" s="24" t="s">
        <v>893</v>
      </c>
      <c r="C726" s="24" t="s">
        <v>897</v>
      </c>
      <c r="D726" s="24" t="n">
        <f aca="false">IFERROR(INDEX(Positions!$D$2:$D$14531,MATCH($A726&amp;"|19",Positions!$A$2:$A$14531,0)),"-")</f>
        <v>19</v>
      </c>
      <c r="E726" s="24" t="n">
        <f aca="false">IFERROR(INDEX(Positions!$D$2:$D$14531,MATCH($A726&amp;"|56",Positions!$A$2:$A$14531,0)),"-")</f>
        <v>56</v>
      </c>
      <c r="F726" s="24" t="str">
        <f aca="false">IFERROR(INDEX(Positions!$E$2:$E$14531,MATCH($A726&amp;"|19",Positions!$A$2:$A$14531,0)),"-")</f>
        <v>G</v>
      </c>
      <c r="G726" s="24" t="str">
        <f aca="false">IFERROR(INDEX(Positions!$E$2:$E$14531,MATCH($A726&amp;"|56",Positions!$A$2:$A$14531,0)),"-")</f>
        <v>C</v>
      </c>
      <c r="H726" s="25" t="str">
        <f aca="false">F726&amp;"-"&amp;G726</f>
        <v>G-C</v>
      </c>
      <c r="I726" s="24" t="n">
        <f aca="false">(F726="G")+(G726="G")</f>
        <v>1</v>
      </c>
      <c r="J726" s="24" t="n">
        <f aca="false">(F726="C")+(G726="C")</f>
        <v>1</v>
      </c>
      <c r="K726" s="25" t="n">
        <f aca="false">I726+J726</f>
        <v>2</v>
      </c>
    </row>
    <row r="727" customFormat="false" ht="15" hidden="false" customHeight="false" outlineLevel="0" collapsed="false">
      <c r="A727" s="24" t="s">
        <v>62</v>
      </c>
      <c r="B727" s="24" t="s">
        <v>893</v>
      </c>
      <c r="C727" s="24" t="s">
        <v>898</v>
      </c>
      <c r="D727" s="24" t="n">
        <f aca="false">IFERROR(INDEX(Positions!$D$2:$D$14531,MATCH($A727&amp;"|26",Positions!$A$2:$A$14531,0)),"-")</f>
        <v>26</v>
      </c>
      <c r="E727" s="24" t="n">
        <f aca="false">IFERROR(INDEX(Positions!$D$2:$D$14531,MATCH($A727&amp;"|44",Positions!$A$2:$A$14531,0)),"-")</f>
        <v>44</v>
      </c>
      <c r="F727" s="24" t="str">
        <f aca="false">IFERROR(INDEX(Positions!$E$2:$E$14531,MATCH($A727&amp;"|26",Positions!$A$2:$A$14531,0)),"-")</f>
        <v>G</v>
      </c>
      <c r="G727" s="24" t="str">
        <f aca="false">IFERROR(INDEX(Positions!$E$2:$E$14531,MATCH($A727&amp;"|44",Positions!$A$2:$A$14531,0)),"-")</f>
        <v>A</v>
      </c>
      <c r="H727" s="25" t="str">
        <f aca="false">F727&amp;"-"&amp;G727</f>
        <v>G-A</v>
      </c>
      <c r="I727" s="24" t="n">
        <f aca="false">(F727="G")+(G727="G")</f>
        <v>1</v>
      </c>
      <c r="J727" s="24" t="n">
        <f aca="false">(F727="C")+(G727="C")</f>
        <v>0</v>
      </c>
      <c r="K727" s="25" t="n">
        <f aca="false">I727+J727</f>
        <v>1</v>
      </c>
    </row>
    <row r="728" customFormat="false" ht="15" hidden="false" customHeight="false" outlineLevel="0" collapsed="false">
      <c r="A728" s="24" t="s">
        <v>62</v>
      </c>
      <c r="B728" s="24" t="s">
        <v>893</v>
      </c>
      <c r="C728" s="24" t="s">
        <v>899</v>
      </c>
      <c r="D728" s="24" t="n">
        <f aca="false">IFERROR(INDEX(Positions!$D$2:$D$14531,MATCH($A728&amp;"|32",Positions!$A$2:$A$14531,0)),"-")</f>
        <v>32</v>
      </c>
      <c r="E728" s="24" t="n">
        <f aca="false">IFERROR(INDEX(Positions!$D$2:$D$14531,MATCH($A728&amp;"|38",Positions!$A$2:$A$14531,0)),"-")</f>
        <v>38</v>
      </c>
      <c r="F728" s="24" t="str">
        <f aca="false">IFERROR(INDEX(Positions!$E$2:$E$14531,MATCH($A728&amp;"|32",Positions!$A$2:$A$14531,0)),"-")</f>
        <v>C</v>
      </c>
      <c r="G728" s="24" t="str">
        <f aca="false">IFERROR(INDEX(Positions!$E$2:$E$14531,MATCH($A728&amp;"|38",Positions!$A$2:$A$14531,0)),"-")</f>
        <v>A</v>
      </c>
      <c r="H728" s="25" t="str">
        <f aca="false">F728&amp;"-"&amp;G728</f>
        <v>C-A</v>
      </c>
      <c r="I728" s="24" t="n">
        <f aca="false">(F728="G")+(G728="G")</f>
        <v>0</v>
      </c>
      <c r="J728" s="24" t="n">
        <f aca="false">(F728="C")+(G728="C")</f>
        <v>1</v>
      </c>
      <c r="K728" s="25" t="n">
        <f aca="false">I728+J728</f>
        <v>1</v>
      </c>
    </row>
    <row r="729" customFormat="false" ht="15" hidden="false" customHeight="false" outlineLevel="0" collapsed="false">
      <c r="A729" s="24" t="s">
        <v>62</v>
      </c>
      <c r="B729" s="24" t="s">
        <v>893</v>
      </c>
      <c r="C729" s="24" t="s">
        <v>900</v>
      </c>
      <c r="D729" s="24" t="n">
        <f aca="false">IFERROR(INDEX(Positions!$D$2:$D$14531,MATCH($A729&amp;"|54",Positions!$A$2:$A$14531,0)),"-")</f>
        <v>54</v>
      </c>
      <c r="E729" s="24" t="n">
        <f aca="false">IFERROR(INDEX(Positions!$D$2:$D$14531,MATCH($A729&amp;"|58",Positions!$A$2:$A$14531,0)),"-")</f>
        <v>58</v>
      </c>
      <c r="F729" s="24" t="str">
        <f aca="false">IFERROR(INDEX(Positions!$E$2:$E$14531,MATCH($A729&amp;"|54",Positions!$A$2:$A$14531,0)),"-")</f>
        <v>U</v>
      </c>
      <c r="G729" s="24" t="str">
        <f aca="false">IFERROR(INDEX(Positions!$E$2:$E$14531,MATCH($A729&amp;"|58",Positions!$A$2:$A$14531,0)),"-")</f>
        <v>A</v>
      </c>
      <c r="H729" s="25" t="str">
        <f aca="false">F729&amp;"-"&amp;G729</f>
        <v>U-A</v>
      </c>
      <c r="I729" s="24" t="n">
        <f aca="false">(F729="G")+(G729="G")</f>
        <v>0</v>
      </c>
      <c r="J729" s="24" t="n">
        <f aca="false">(F729="C")+(G729="C")</f>
        <v>0</v>
      </c>
      <c r="K729" s="25" t="n">
        <f aca="false">I729+J729</f>
        <v>0</v>
      </c>
    </row>
    <row r="730" customFormat="false" ht="15" hidden="false" customHeight="false" outlineLevel="0" collapsed="false">
      <c r="A730" s="4" t="s">
        <v>63</v>
      </c>
      <c r="B730" s="4" t="s">
        <v>768</v>
      </c>
      <c r="C730" s="4" t="s">
        <v>882</v>
      </c>
      <c r="D730" s="4" t="n">
        <f aca="false">IFERROR(INDEX(Positions!$D$2:$D$14531,MATCH($A730&amp;"|1",Positions!$A$2:$A$14531,0)),"-")</f>
        <v>1</v>
      </c>
      <c r="E730" s="4" t="n">
        <f aca="false">IFERROR(INDEX(Positions!$D$2:$D$14531,MATCH($A730&amp;"|72",Positions!$A$2:$A$14531,0)),"-")</f>
        <v>72</v>
      </c>
      <c r="F730" s="4" t="str">
        <f aca="false">IFERROR(INDEX(Positions!$E$2:$E$14531,MATCH($A730&amp;"|1",Positions!$A$2:$A$14531,0)),"-")</f>
        <v>G</v>
      </c>
      <c r="G730" s="4" t="str">
        <f aca="false">IFERROR(INDEX(Positions!$E$2:$E$14531,MATCH($A730&amp;"|72",Positions!$A$2:$A$14531,0)),"-")</f>
        <v>C</v>
      </c>
      <c r="H730" s="3" t="str">
        <f aca="false">F730&amp;"-"&amp;G730</f>
        <v>G-C</v>
      </c>
      <c r="I730" s="4" t="n">
        <f aca="false">(F730="G")+(G730="G")</f>
        <v>1</v>
      </c>
      <c r="J730" s="4" t="n">
        <f aca="false">(F730="C")+(G730="C")</f>
        <v>1</v>
      </c>
      <c r="K730" s="3" t="n">
        <f aca="false">I730+J730</f>
        <v>2</v>
      </c>
    </row>
    <row r="731" customFormat="false" ht="15" hidden="false" customHeight="false" outlineLevel="0" collapsed="false">
      <c r="A731" s="4" t="s">
        <v>63</v>
      </c>
      <c r="B731" s="4" t="s">
        <v>768</v>
      </c>
      <c r="C731" s="4" t="s">
        <v>883</v>
      </c>
      <c r="D731" s="4" t="n">
        <f aca="false">IFERROR(INDEX(Positions!$D$2:$D$14531,MATCH($A731&amp;"|2",Positions!$A$2:$A$14531,0)),"-")</f>
        <v>2</v>
      </c>
      <c r="E731" s="4" t="n">
        <f aca="false">IFERROR(INDEX(Positions!$D$2:$D$14531,MATCH($A731&amp;"|71",Positions!$A$2:$A$14531,0)),"-")</f>
        <v>71</v>
      </c>
      <c r="F731" s="4" t="str">
        <f aca="false">IFERROR(INDEX(Positions!$E$2:$E$14531,MATCH($A731&amp;"|2",Positions!$A$2:$A$14531,0)),"-")</f>
        <v>G</v>
      </c>
      <c r="G731" s="4" t="str">
        <f aca="false">IFERROR(INDEX(Positions!$E$2:$E$14531,MATCH($A731&amp;"|71",Positions!$A$2:$A$14531,0)),"-")</f>
        <v>U</v>
      </c>
      <c r="H731" s="3" t="str">
        <f aca="false">F731&amp;"-"&amp;G731</f>
        <v>G-U</v>
      </c>
      <c r="I731" s="4" t="n">
        <f aca="false">(F731="G")+(G731="G")</f>
        <v>1</v>
      </c>
      <c r="J731" s="4" t="n">
        <f aca="false">(F731="C")+(G731="C")</f>
        <v>0</v>
      </c>
      <c r="K731" s="3" t="n">
        <f aca="false">I731+J731</f>
        <v>1</v>
      </c>
    </row>
    <row r="732" customFormat="false" ht="15" hidden="false" customHeight="false" outlineLevel="0" collapsed="false">
      <c r="A732" s="4" t="s">
        <v>63</v>
      </c>
      <c r="B732" s="4" t="s">
        <v>768</v>
      </c>
      <c r="C732" s="4" t="s">
        <v>884</v>
      </c>
      <c r="D732" s="4" t="n">
        <f aca="false">IFERROR(INDEX(Positions!$D$2:$D$14531,MATCH($A732&amp;"|3",Positions!$A$2:$A$14531,0)),"-")</f>
        <v>3</v>
      </c>
      <c r="E732" s="4" t="n">
        <f aca="false">IFERROR(INDEX(Positions!$D$2:$D$14531,MATCH($A732&amp;"|70",Positions!$A$2:$A$14531,0)),"-")</f>
        <v>70</v>
      </c>
      <c r="F732" s="4" t="str">
        <f aca="false">IFERROR(INDEX(Positions!$E$2:$E$14531,MATCH($A732&amp;"|3",Positions!$A$2:$A$14531,0)),"-")</f>
        <v>C</v>
      </c>
      <c r="G732" s="4" t="str">
        <f aca="false">IFERROR(INDEX(Positions!$E$2:$E$14531,MATCH($A732&amp;"|70",Positions!$A$2:$A$14531,0)),"-")</f>
        <v>G</v>
      </c>
      <c r="H732" s="3" t="str">
        <f aca="false">F732&amp;"-"&amp;G732</f>
        <v>C-G</v>
      </c>
      <c r="I732" s="4" t="n">
        <f aca="false">(F732="G")+(G732="G")</f>
        <v>1</v>
      </c>
      <c r="J732" s="4" t="n">
        <f aca="false">(F732="C")+(G732="C")</f>
        <v>1</v>
      </c>
      <c r="K732" s="3" t="n">
        <f aca="false">I732+J732</f>
        <v>2</v>
      </c>
    </row>
    <row r="733" customFormat="false" ht="15" hidden="false" customHeight="false" outlineLevel="0" collapsed="false">
      <c r="A733" s="4" t="s">
        <v>63</v>
      </c>
      <c r="B733" s="4" t="s">
        <v>768</v>
      </c>
      <c r="C733" s="4" t="s">
        <v>885</v>
      </c>
      <c r="D733" s="4" t="n">
        <f aca="false">IFERROR(INDEX(Positions!$D$2:$D$14531,MATCH($A733&amp;"|4",Positions!$A$2:$A$14531,0)),"-")</f>
        <v>4</v>
      </c>
      <c r="E733" s="4" t="n">
        <f aca="false">IFERROR(INDEX(Positions!$D$2:$D$14531,MATCH($A733&amp;"|69",Positions!$A$2:$A$14531,0)),"-")</f>
        <v>69</v>
      </c>
      <c r="F733" s="4" t="str">
        <f aca="false">IFERROR(INDEX(Positions!$E$2:$E$14531,MATCH($A733&amp;"|4",Positions!$A$2:$A$14531,0)),"-")</f>
        <v>U</v>
      </c>
      <c r="G733" s="4" t="str">
        <f aca="false">IFERROR(INDEX(Positions!$E$2:$E$14531,MATCH($A733&amp;"|69",Positions!$A$2:$A$14531,0)),"-")</f>
        <v>A</v>
      </c>
      <c r="H733" s="3" t="str">
        <f aca="false">F733&amp;"-"&amp;G733</f>
        <v>U-A</v>
      </c>
      <c r="I733" s="4" t="n">
        <f aca="false">(F733="G")+(G733="G")</f>
        <v>0</v>
      </c>
      <c r="J733" s="4" t="n">
        <f aca="false">(F733="C")+(G733="C")</f>
        <v>0</v>
      </c>
      <c r="K733" s="3" t="n">
        <f aca="false">I733+J733</f>
        <v>0</v>
      </c>
    </row>
    <row r="734" customFormat="false" ht="15" hidden="false" customHeight="false" outlineLevel="0" collapsed="false">
      <c r="A734" s="4" t="s">
        <v>63</v>
      </c>
      <c r="B734" s="4" t="s">
        <v>768</v>
      </c>
      <c r="C734" s="4" t="s">
        <v>542</v>
      </c>
      <c r="D734" s="4" t="n">
        <f aca="false">IFERROR(INDEX(Positions!$D$2:$D$14531,MATCH($A734&amp;"|5",Positions!$A$2:$A$14531,0)),"-")</f>
        <v>5</v>
      </c>
      <c r="E734" s="4" t="n">
        <f aca="false">IFERROR(INDEX(Positions!$D$2:$D$14531,MATCH($A734&amp;"|68",Positions!$A$2:$A$14531,0)),"-")</f>
        <v>68</v>
      </c>
      <c r="F734" s="4" t="str">
        <f aca="false">IFERROR(INDEX(Positions!$E$2:$E$14531,MATCH($A734&amp;"|5",Positions!$A$2:$A$14531,0)),"-")</f>
        <v>C</v>
      </c>
      <c r="G734" s="4" t="str">
        <f aca="false">IFERROR(INDEX(Positions!$E$2:$E$14531,MATCH($A734&amp;"|68",Positions!$A$2:$A$14531,0)),"-")</f>
        <v>G</v>
      </c>
      <c r="H734" s="3" t="str">
        <f aca="false">F734&amp;"-"&amp;G734</f>
        <v>C-G</v>
      </c>
      <c r="I734" s="4" t="n">
        <f aca="false">(F734="G")+(G734="G")</f>
        <v>1</v>
      </c>
      <c r="J734" s="4" t="n">
        <f aca="false">(F734="C")+(G734="C")</f>
        <v>1</v>
      </c>
      <c r="K734" s="3" t="n">
        <f aca="false">I734+J734</f>
        <v>2</v>
      </c>
    </row>
    <row r="735" customFormat="false" ht="15" hidden="false" customHeight="false" outlineLevel="0" collapsed="false">
      <c r="A735" s="4" t="s">
        <v>63</v>
      </c>
      <c r="B735" s="4" t="s">
        <v>768</v>
      </c>
      <c r="C735" s="4" t="s">
        <v>561</v>
      </c>
      <c r="D735" s="4" t="n">
        <f aca="false">IFERROR(INDEX(Positions!$D$2:$D$14531,MATCH($A735&amp;"|6",Positions!$A$2:$A$14531,0)),"-")</f>
        <v>6</v>
      </c>
      <c r="E735" s="4" t="n">
        <f aca="false">IFERROR(INDEX(Positions!$D$2:$D$14531,MATCH($A735&amp;"|67",Positions!$A$2:$A$14531,0)),"-")</f>
        <v>67</v>
      </c>
      <c r="F735" s="4" t="str">
        <f aca="false">IFERROR(INDEX(Positions!$E$2:$E$14531,MATCH($A735&amp;"|6",Positions!$A$2:$A$14531,0)),"-")</f>
        <v>C</v>
      </c>
      <c r="G735" s="4" t="str">
        <f aca="false">IFERROR(INDEX(Positions!$E$2:$E$14531,MATCH($A735&amp;"|67",Positions!$A$2:$A$14531,0)),"-")</f>
        <v>G</v>
      </c>
      <c r="H735" s="3" t="str">
        <f aca="false">F735&amp;"-"&amp;G735</f>
        <v>C-G</v>
      </c>
      <c r="I735" s="4" t="n">
        <f aca="false">(F735="G")+(G735="G")</f>
        <v>1</v>
      </c>
      <c r="J735" s="4" t="n">
        <f aca="false">(F735="C")+(G735="C")</f>
        <v>1</v>
      </c>
      <c r="K735" s="3" t="n">
        <f aca="false">I735+J735</f>
        <v>2</v>
      </c>
    </row>
    <row r="736" customFormat="false" ht="15" hidden="false" customHeight="false" outlineLevel="0" collapsed="false">
      <c r="A736" s="4" t="s">
        <v>63</v>
      </c>
      <c r="B736" s="4" t="s">
        <v>768</v>
      </c>
      <c r="C736" s="4" t="s">
        <v>886</v>
      </c>
      <c r="D736" s="4" t="n">
        <f aca="false">IFERROR(INDEX(Positions!$D$2:$D$14531,MATCH($A736&amp;"|7",Positions!$A$2:$A$14531,0)),"-")</f>
        <v>7</v>
      </c>
      <c r="E736" s="4" t="n">
        <f aca="false">IFERROR(INDEX(Positions!$D$2:$D$14531,MATCH($A736&amp;"|66",Positions!$A$2:$A$14531,0)),"-")</f>
        <v>66</v>
      </c>
      <c r="F736" s="4" t="str">
        <f aca="false">IFERROR(INDEX(Positions!$E$2:$E$14531,MATCH($A736&amp;"|7",Positions!$A$2:$A$14531,0)),"-")</f>
        <v>G</v>
      </c>
      <c r="G736" s="4" t="str">
        <f aca="false">IFERROR(INDEX(Positions!$E$2:$E$14531,MATCH($A736&amp;"|66",Positions!$A$2:$A$14531,0)),"-")</f>
        <v>C</v>
      </c>
      <c r="H736" s="3" t="str">
        <f aca="false">F736&amp;"-"&amp;G736</f>
        <v>G-C</v>
      </c>
      <c r="I736" s="4" t="n">
        <f aca="false">(F736="G")+(G736="G")</f>
        <v>1</v>
      </c>
      <c r="J736" s="4" t="n">
        <f aca="false">(F736="C")+(G736="C")</f>
        <v>1</v>
      </c>
      <c r="K736" s="3" t="n">
        <f aca="false">I736+J736</f>
        <v>2</v>
      </c>
    </row>
    <row r="737" customFormat="false" ht="15" hidden="false" customHeight="false" outlineLevel="0" collapsed="false">
      <c r="A737" s="4" t="s">
        <v>63</v>
      </c>
      <c r="B737" s="4" t="s">
        <v>783</v>
      </c>
      <c r="C737" s="4" t="s">
        <v>887</v>
      </c>
      <c r="D737" s="4" t="n">
        <f aca="false">IFERROR(INDEX(Positions!$D$2:$D$14531,MATCH($A737&amp;"|10",Positions!$A$2:$A$14531,0)),"-")</f>
        <v>10</v>
      </c>
      <c r="E737" s="4" t="n">
        <f aca="false">IFERROR(INDEX(Positions!$D$2:$D$14531,MATCH($A737&amp;"|25",Positions!$A$2:$A$14531,0)),"-")</f>
        <v>25</v>
      </c>
      <c r="F737" s="4" t="str">
        <f aca="false">IFERROR(INDEX(Positions!$E$2:$E$14531,MATCH($A737&amp;"|10",Positions!$A$2:$A$14531,0)),"-")</f>
        <v>G</v>
      </c>
      <c r="G737" s="4" t="str">
        <f aca="false">IFERROR(INDEX(Positions!$E$2:$E$14531,MATCH($A737&amp;"|25",Positions!$A$2:$A$14531,0)),"-")</f>
        <v>C</v>
      </c>
      <c r="H737" s="3" t="str">
        <f aca="false">F737&amp;"-"&amp;G737</f>
        <v>G-C</v>
      </c>
      <c r="I737" s="4" t="n">
        <f aca="false">(F737="G")+(G737="G")</f>
        <v>1</v>
      </c>
      <c r="J737" s="4" t="n">
        <f aca="false">(F737="C")+(G737="C")</f>
        <v>1</v>
      </c>
      <c r="K737" s="3" t="n">
        <f aca="false">I737+J737</f>
        <v>2</v>
      </c>
    </row>
    <row r="738" customFormat="false" ht="15" hidden="false" customHeight="false" outlineLevel="0" collapsed="false">
      <c r="A738" s="4" t="s">
        <v>63</v>
      </c>
      <c r="B738" s="4" t="s">
        <v>783</v>
      </c>
      <c r="C738" s="4" t="s">
        <v>888</v>
      </c>
      <c r="D738" s="4" t="n">
        <f aca="false">IFERROR(INDEX(Positions!$D$2:$D$14531,MATCH($A738&amp;"|11",Positions!$A$2:$A$14531,0)),"-")</f>
        <v>11</v>
      </c>
      <c r="E738" s="4" t="n">
        <f aca="false">IFERROR(INDEX(Positions!$D$2:$D$14531,MATCH($A738&amp;"|24",Positions!$A$2:$A$14531,0)),"-")</f>
        <v>24</v>
      </c>
      <c r="F738" s="4" t="str">
        <f aca="false">IFERROR(INDEX(Positions!$E$2:$E$14531,MATCH($A738&amp;"|11",Positions!$A$2:$A$14531,0)),"-")</f>
        <v>C</v>
      </c>
      <c r="G738" s="4" t="str">
        <f aca="false">IFERROR(INDEX(Positions!$E$2:$E$14531,MATCH($A738&amp;"|24",Positions!$A$2:$A$14531,0)),"-")</f>
        <v>G</v>
      </c>
      <c r="H738" s="3" t="str">
        <f aca="false">F738&amp;"-"&amp;G738</f>
        <v>C-G</v>
      </c>
      <c r="I738" s="4" t="n">
        <f aca="false">(F738="G")+(G738="G")</f>
        <v>1</v>
      </c>
      <c r="J738" s="4" t="n">
        <f aca="false">(F738="C")+(G738="C")</f>
        <v>1</v>
      </c>
      <c r="K738" s="3" t="n">
        <f aca="false">I738+J738</f>
        <v>2</v>
      </c>
    </row>
    <row r="739" customFormat="false" ht="15" hidden="false" customHeight="false" outlineLevel="0" collapsed="false">
      <c r="A739" s="4" t="s">
        <v>63</v>
      </c>
      <c r="B739" s="4" t="s">
        <v>783</v>
      </c>
      <c r="C739" s="4" t="s">
        <v>479</v>
      </c>
      <c r="D739" s="4" t="n">
        <f aca="false">IFERROR(INDEX(Positions!$D$2:$D$14531,MATCH($A739&amp;"|12",Positions!$A$2:$A$14531,0)),"-")</f>
        <v>12</v>
      </c>
      <c r="E739" s="4" t="n">
        <f aca="false">IFERROR(INDEX(Positions!$D$2:$D$14531,MATCH($A739&amp;"|23",Positions!$A$2:$A$14531,0)),"-")</f>
        <v>23</v>
      </c>
      <c r="F739" s="4" t="str">
        <f aca="false">IFERROR(INDEX(Positions!$E$2:$E$14531,MATCH($A739&amp;"|12",Positions!$A$2:$A$14531,0)),"-")</f>
        <v>G</v>
      </c>
      <c r="G739" s="4" t="str">
        <f aca="false">IFERROR(INDEX(Positions!$E$2:$E$14531,MATCH($A739&amp;"|23",Positions!$A$2:$A$14531,0)),"-")</f>
        <v>C</v>
      </c>
      <c r="H739" s="3" t="str">
        <f aca="false">F739&amp;"-"&amp;G739</f>
        <v>G-C</v>
      </c>
      <c r="I739" s="4" t="n">
        <f aca="false">(F739="G")+(G739="G")</f>
        <v>1</v>
      </c>
      <c r="J739" s="4" t="n">
        <f aca="false">(F739="C")+(G739="C")</f>
        <v>1</v>
      </c>
      <c r="K739" s="3" t="n">
        <f aca="false">I739+J739</f>
        <v>2</v>
      </c>
    </row>
    <row r="740" customFormat="false" ht="15" hidden="false" customHeight="false" outlineLevel="0" collapsed="false">
      <c r="A740" s="4" t="s">
        <v>63</v>
      </c>
      <c r="B740" s="4" t="s">
        <v>783</v>
      </c>
      <c r="C740" s="4" t="s">
        <v>267</v>
      </c>
      <c r="D740" s="4" t="n">
        <f aca="false">IFERROR(INDEX(Positions!$D$2:$D$14531,MATCH($A740&amp;"|13",Positions!$A$2:$A$14531,0)),"-")</f>
        <v>13</v>
      </c>
      <c r="E740" s="4" t="n">
        <f aca="false">IFERROR(INDEX(Positions!$D$2:$D$14531,MATCH($A740&amp;"|22",Positions!$A$2:$A$14531,0)),"-")</f>
        <v>22</v>
      </c>
      <c r="F740" s="4" t="str">
        <f aca="false">IFERROR(INDEX(Positions!$E$2:$E$14531,MATCH($A740&amp;"|13",Positions!$A$2:$A$14531,0)),"-")</f>
        <v>C</v>
      </c>
      <c r="G740" s="4" t="str">
        <f aca="false">IFERROR(INDEX(Positions!$E$2:$E$14531,MATCH($A740&amp;"|22",Positions!$A$2:$A$14531,0)),"-")</f>
        <v>G</v>
      </c>
      <c r="H740" s="3" t="str">
        <f aca="false">F740&amp;"-"&amp;G740</f>
        <v>C-G</v>
      </c>
      <c r="I740" s="4" t="n">
        <f aca="false">(F740="G")+(G740="G")</f>
        <v>1</v>
      </c>
      <c r="J740" s="4" t="n">
        <f aca="false">(F740="C")+(G740="C")</f>
        <v>1</v>
      </c>
      <c r="K740" s="3" t="n">
        <f aca="false">I740+J740</f>
        <v>2</v>
      </c>
    </row>
    <row r="741" customFormat="false" ht="15" hidden="false" customHeight="false" outlineLevel="0" collapsed="false">
      <c r="A741" s="4" t="s">
        <v>63</v>
      </c>
      <c r="B741" s="4" t="s">
        <v>805</v>
      </c>
      <c r="C741" s="4" t="s">
        <v>673</v>
      </c>
      <c r="D741" s="4" t="n">
        <f aca="false">IFERROR(INDEX(Positions!$D$2:$D$14531,MATCH($A741&amp;"|27",Positions!$A$2:$A$14531,0)),"-")</f>
        <v>27</v>
      </c>
      <c r="E741" s="4" t="n">
        <f aca="false">IFERROR(INDEX(Positions!$D$2:$D$14531,MATCH($A741&amp;"|43",Positions!$A$2:$A$14531,0)),"-")</f>
        <v>43</v>
      </c>
      <c r="F741" s="4" t="str">
        <f aca="false">IFERROR(INDEX(Positions!$E$2:$E$14531,MATCH($A741&amp;"|27",Positions!$A$2:$A$14531,0)),"-")</f>
        <v>U</v>
      </c>
      <c r="G741" s="4" t="str">
        <f aca="false">IFERROR(INDEX(Positions!$E$2:$E$14531,MATCH($A741&amp;"|43",Positions!$A$2:$A$14531,0)),"-")</f>
        <v>A</v>
      </c>
      <c r="H741" s="3" t="str">
        <f aca="false">F741&amp;"-"&amp;G741</f>
        <v>U-A</v>
      </c>
      <c r="I741" s="4" t="n">
        <f aca="false">(F741="G")+(G741="G")</f>
        <v>0</v>
      </c>
      <c r="J741" s="4" t="n">
        <f aca="false">(F741="C")+(G741="C")</f>
        <v>0</v>
      </c>
      <c r="K741" s="3" t="n">
        <f aca="false">I741+J741</f>
        <v>0</v>
      </c>
    </row>
    <row r="742" customFormat="false" ht="15" hidden="false" customHeight="false" outlineLevel="0" collapsed="false">
      <c r="A742" s="4" t="s">
        <v>63</v>
      </c>
      <c r="B742" s="4" t="s">
        <v>805</v>
      </c>
      <c r="C742" s="4" t="s">
        <v>889</v>
      </c>
      <c r="D742" s="4" t="n">
        <f aca="false">IFERROR(INDEX(Positions!$D$2:$D$14531,MATCH($A742&amp;"|28",Positions!$A$2:$A$14531,0)),"-")</f>
        <v>28</v>
      </c>
      <c r="E742" s="4" t="n">
        <f aca="false">IFERROR(INDEX(Positions!$D$2:$D$14531,MATCH($A742&amp;"|42",Positions!$A$2:$A$14531,0)),"-")</f>
        <v>42</v>
      </c>
      <c r="F742" s="4" t="str">
        <f aca="false">IFERROR(INDEX(Positions!$E$2:$E$14531,MATCH($A742&amp;"|28",Positions!$A$2:$A$14531,0)),"-")</f>
        <v>U</v>
      </c>
      <c r="G742" s="4" t="str">
        <f aca="false">IFERROR(INDEX(Positions!$E$2:$E$14531,MATCH($A742&amp;"|42",Positions!$A$2:$A$14531,0)),"-")</f>
        <v>A</v>
      </c>
      <c r="H742" s="3" t="str">
        <f aca="false">F742&amp;"-"&amp;G742</f>
        <v>U-A</v>
      </c>
      <c r="I742" s="4" t="n">
        <f aca="false">(F742="G")+(G742="G")</f>
        <v>0</v>
      </c>
      <c r="J742" s="4" t="n">
        <f aca="false">(F742="C")+(G742="C")</f>
        <v>0</v>
      </c>
      <c r="K742" s="3" t="n">
        <f aca="false">I742+J742</f>
        <v>0</v>
      </c>
    </row>
    <row r="743" customFormat="false" ht="15" hidden="false" customHeight="false" outlineLevel="0" collapsed="false">
      <c r="A743" s="4" t="s">
        <v>63</v>
      </c>
      <c r="B743" s="4" t="s">
        <v>805</v>
      </c>
      <c r="C743" s="4" t="s">
        <v>890</v>
      </c>
      <c r="D743" s="4" t="n">
        <f aca="false">IFERROR(INDEX(Positions!$D$2:$D$14531,MATCH($A743&amp;"|29",Positions!$A$2:$A$14531,0)),"-")</f>
        <v>29</v>
      </c>
      <c r="E743" s="4" t="n">
        <f aca="false">IFERROR(INDEX(Positions!$D$2:$D$14531,MATCH($A743&amp;"|41",Positions!$A$2:$A$14531,0)),"-")</f>
        <v>41</v>
      </c>
      <c r="F743" s="4" t="str">
        <f aca="false">IFERROR(INDEX(Positions!$E$2:$E$14531,MATCH($A743&amp;"|29",Positions!$A$2:$A$14531,0)),"-")</f>
        <v>G</v>
      </c>
      <c r="G743" s="4" t="str">
        <f aca="false">IFERROR(INDEX(Positions!$E$2:$E$14531,MATCH($A743&amp;"|41",Positions!$A$2:$A$14531,0)),"-")</f>
        <v>C</v>
      </c>
      <c r="H743" s="3" t="str">
        <f aca="false">F743&amp;"-"&amp;G743</f>
        <v>G-C</v>
      </c>
      <c r="I743" s="4" t="n">
        <f aca="false">(F743="G")+(G743="G")</f>
        <v>1</v>
      </c>
      <c r="J743" s="4" t="n">
        <f aca="false">(F743="C")+(G743="C")</f>
        <v>1</v>
      </c>
      <c r="K743" s="3" t="n">
        <f aca="false">I743+J743</f>
        <v>2</v>
      </c>
    </row>
    <row r="744" customFormat="false" ht="15" hidden="false" customHeight="false" outlineLevel="0" collapsed="false">
      <c r="A744" s="4" t="s">
        <v>63</v>
      </c>
      <c r="B744" s="4" t="s">
        <v>805</v>
      </c>
      <c r="C744" s="4" t="s">
        <v>694</v>
      </c>
      <c r="D744" s="4" t="n">
        <f aca="false">IFERROR(INDEX(Positions!$D$2:$D$14531,MATCH($A744&amp;"|30",Positions!$A$2:$A$14531,0)),"-")</f>
        <v>30</v>
      </c>
      <c r="E744" s="4" t="n">
        <f aca="false">IFERROR(INDEX(Positions!$D$2:$D$14531,MATCH($A744&amp;"|40",Positions!$A$2:$A$14531,0)),"-")</f>
        <v>40</v>
      </c>
      <c r="F744" s="4" t="str">
        <f aca="false">IFERROR(INDEX(Positions!$E$2:$E$14531,MATCH($A744&amp;"|30",Positions!$A$2:$A$14531,0)),"-")</f>
        <v>G</v>
      </c>
      <c r="G744" s="4" t="str">
        <f aca="false">IFERROR(INDEX(Positions!$E$2:$E$14531,MATCH($A744&amp;"|40",Positions!$A$2:$A$14531,0)),"-")</f>
        <v>U</v>
      </c>
      <c r="H744" s="3" t="str">
        <f aca="false">F744&amp;"-"&amp;G744</f>
        <v>G-U</v>
      </c>
      <c r="I744" s="4" t="n">
        <f aca="false">(F744="G")+(G744="G")</f>
        <v>1</v>
      </c>
      <c r="J744" s="4" t="n">
        <f aca="false">(F744="C")+(G744="C")</f>
        <v>0</v>
      </c>
      <c r="K744" s="3" t="n">
        <f aca="false">I744+J744</f>
        <v>1</v>
      </c>
    </row>
    <row r="745" customFormat="false" ht="15" hidden="false" customHeight="false" outlineLevel="0" collapsed="false">
      <c r="A745" s="4" t="s">
        <v>63</v>
      </c>
      <c r="B745" s="4" t="s">
        <v>805</v>
      </c>
      <c r="C745" s="4" t="s">
        <v>640</v>
      </c>
      <c r="D745" s="4" t="n">
        <f aca="false">IFERROR(INDEX(Positions!$D$2:$D$14531,MATCH($A745&amp;"|31",Positions!$A$2:$A$14531,0)),"-")</f>
        <v>31</v>
      </c>
      <c r="E745" s="4" t="n">
        <f aca="false">IFERROR(INDEX(Positions!$D$2:$D$14531,MATCH($A745&amp;"|39",Positions!$A$2:$A$14531,0)),"-")</f>
        <v>39</v>
      </c>
      <c r="F745" s="4" t="str">
        <f aca="false">IFERROR(INDEX(Positions!$E$2:$E$14531,MATCH($A745&amp;"|31",Positions!$A$2:$A$14531,0)),"-")</f>
        <v>A</v>
      </c>
      <c r="G745" s="4" t="str">
        <f aca="false">IFERROR(INDEX(Positions!$E$2:$E$14531,MATCH($A745&amp;"|39",Positions!$A$2:$A$14531,0)),"-")</f>
        <v>U</v>
      </c>
      <c r="H745" s="3" t="str">
        <f aca="false">F745&amp;"-"&amp;G745</f>
        <v>A-U</v>
      </c>
      <c r="I745" s="4" t="n">
        <f aca="false">(F745="G")+(G745="G")</f>
        <v>0</v>
      </c>
      <c r="J745" s="4" t="n">
        <f aca="false">(F745="C")+(G745="C")</f>
        <v>0</v>
      </c>
      <c r="K745" s="3" t="n">
        <f aca="false">I745+J745</f>
        <v>0</v>
      </c>
    </row>
    <row r="746" customFormat="false" ht="15" hidden="false" customHeight="false" outlineLevel="0" collapsed="false">
      <c r="A746" s="4" t="s">
        <v>63</v>
      </c>
      <c r="B746" s="4" t="s">
        <v>830</v>
      </c>
      <c r="C746" s="4" t="s">
        <v>367</v>
      </c>
      <c r="D746" s="4" t="n">
        <f aca="false">IFERROR(INDEX(Positions!$D$2:$D$14531,MATCH($A746&amp;"|49",Positions!$A$2:$A$14531,0)),"-")</f>
        <v>49</v>
      </c>
      <c r="E746" s="4" t="n">
        <f aca="false">IFERROR(INDEX(Positions!$D$2:$D$14531,MATCH($A746&amp;"|65",Positions!$A$2:$A$14531,0)),"-")</f>
        <v>65</v>
      </c>
      <c r="F746" s="4" t="str">
        <f aca="false">IFERROR(INDEX(Positions!$E$2:$E$14531,MATCH($A746&amp;"|49",Positions!$A$2:$A$14531,0)),"-")</f>
        <v>C</v>
      </c>
      <c r="G746" s="4" t="str">
        <f aca="false">IFERROR(INDEX(Positions!$E$2:$E$14531,MATCH($A746&amp;"|65",Positions!$A$2:$A$14531,0)),"-")</f>
        <v>G</v>
      </c>
      <c r="H746" s="3" t="str">
        <f aca="false">F746&amp;"-"&amp;G746</f>
        <v>C-G</v>
      </c>
      <c r="I746" s="4" t="n">
        <f aca="false">(F746="G")+(G746="G")</f>
        <v>1</v>
      </c>
      <c r="J746" s="4" t="n">
        <f aca="false">(F746="C")+(G746="C")</f>
        <v>1</v>
      </c>
      <c r="K746" s="3" t="n">
        <f aca="false">I746+J746</f>
        <v>2</v>
      </c>
    </row>
    <row r="747" customFormat="false" ht="15" hidden="false" customHeight="false" outlineLevel="0" collapsed="false">
      <c r="A747" s="4" t="s">
        <v>63</v>
      </c>
      <c r="B747" s="4" t="s">
        <v>830</v>
      </c>
      <c r="C747" s="4" t="s">
        <v>891</v>
      </c>
      <c r="D747" s="4" t="n">
        <f aca="false">IFERROR(INDEX(Positions!$D$2:$D$14531,MATCH($A747&amp;"|50",Positions!$A$2:$A$14531,0)),"-")</f>
        <v>50</v>
      </c>
      <c r="E747" s="4" t="n">
        <f aca="false">IFERROR(INDEX(Positions!$D$2:$D$14531,MATCH($A747&amp;"|64",Positions!$A$2:$A$14531,0)),"-")</f>
        <v>64</v>
      </c>
      <c r="F747" s="4" t="str">
        <f aca="false">IFERROR(INDEX(Positions!$E$2:$E$14531,MATCH($A747&amp;"|50",Positions!$A$2:$A$14531,0)),"-")</f>
        <v>C</v>
      </c>
      <c r="G747" s="4" t="str">
        <f aca="false">IFERROR(INDEX(Positions!$E$2:$E$14531,MATCH($A747&amp;"|64",Positions!$A$2:$A$14531,0)),"-")</f>
        <v>G</v>
      </c>
      <c r="H747" s="3" t="str">
        <f aca="false">F747&amp;"-"&amp;G747</f>
        <v>C-G</v>
      </c>
      <c r="I747" s="4" t="n">
        <f aca="false">(F747="G")+(G747="G")</f>
        <v>1</v>
      </c>
      <c r="J747" s="4" t="n">
        <f aca="false">(F747="C")+(G747="C")</f>
        <v>1</v>
      </c>
      <c r="K747" s="3" t="n">
        <f aca="false">I747+J747</f>
        <v>2</v>
      </c>
    </row>
    <row r="748" customFormat="false" ht="15" hidden="false" customHeight="false" outlineLevel="0" collapsed="false">
      <c r="A748" s="4" t="s">
        <v>63</v>
      </c>
      <c r="B748" s="4" t="s">
        <v>830</v>
      </c>
      <c r="C748" s="4" t="s">
        <v>689</v>
      </c>
      <c r="D748" s="4" t="n">
        <f aca="false">IFERROR(INDEX(Positions!$D$2:$D$14531,MATCH($A748&amp;"|51",Positions!$A$2:$A$14531,0)),"-")</f>
        <v>51</v>
      </c>
      <c r="E748" s="4" t="n">
        <f aca="false">IFERROR(INDEX(Positions!$D$2:$D$14531,MATCH($A748&amp;"|63",Positions!$A$2:$A$14531,0)),"-")</f>
        <v>63</v>
      </c>
      <c r="F748" s="4" t="str">
        <f aca="false">IFERROR(INDEX(Positions!$E$2:$E$14531,MATCH($A748&amp;"|51",Positions!$A$2:$A$14531,0)),"-")</f>
        <v>G</v>
      </c>
      <c r="G748" s="4" t="str">
        <f aca="false">IFERROR(INDEX(Positions!$E$2:$E$14531,MATCH($A748&amp;"|63",Positions!$A$2:$A$14531,0)),"-")</f>
        <v>C</v>
      </c>
      <c r="H748" s="3" t="str">
        <f aca="false">F748&amp;"-"&amp;G748</f>
        <v>G-C</v>
      </c>
      <c r="I748" s="4" t="n">
        <f aca="false">(F748="G")+(G748="G")</f>
        <v>1</v>
      </c>
      <c r="J748" s="4" t="n">
        <f aca="false">(F748="C")+(G748="C")</f>
        <v>1</v>
      </c>
      <c r="K748" s="3" t="n">
        <f aca="false">I748+J748</f>
        <v>2</v>
      </c>
    </row>
    <row r="749" customFormat="false" ht="15" hidden="false" customHeight="false" outlineLevel="0" collapsed="false">
      <c r="A749" s="4" t="s">
        <v>63</v>
      </c>
      <c r="B749" s="4" t="s">
        <v>830</v>
      </c>
      <c r="C749" s="4" t="s">
        <v>703</v>
      </c>
      <c r="D749" s="4" t="n">
        <f aca="false">IFERROR(INDEX(Positions!$D$2:$D$14531,MATCH($A749&amp;"|52",Positions!$A$2:$A$14531,0)),"-")</f>
        <v>52</v>
      </c>
      <c r="E749" s="4" t="n">
        <f aca="false">IFERROR(INDEX(Positions!$D$2:$D$14531,MATCH($A749&amp;"|62",Positions!$A$2:$A$14531,0)),"-")</f>
        <v>62</v>
      </c>
      <c r="F749" s="4" t="str">
        <f aca="false">IFERROR(INDEX(Positions!$E$2:$E$14531,MATCH($A749&amp;"|52",Positions!$A$2:$A$14531,0)),"-")</f>
        <v>G</v>
      </c>
      <c r="G749" s="4" t="str">
        <f aca="false">IFERROR(INDEX(Positions!$E$2:$E$14531,MATCH($A749&amp;"|62",Positions!$A$2:$A$14531,0)),"-")</f>
        <v>C</v>
      </c>
      <c r="H749" s="3" t="str">
        <f aca="false">F749&amp;"-"&amp;G749</f>
        <v>G-C</v>
      </c>
      <c r="I749" s="4" t="n">
        <f aca="false">(F749="G")+(G749="G")</f>
        <v>1</v>
      </c>
      <c r="J749" s="4" t="n">
        <f aca="false">(F749="C")+(G749="C")</f>
        <v>1</v>
      </c>
      <c r="K749" s="3" t="n">
        <f aca="false">I749+J749</f>
        <v>2</v>
      </c>
    </row>
    <row r="750" customFormat="false" ht="15" hidden="false" customHeight="false" outlineLevel="0" collapsed="false">
      <c r="A750" s="4" t="s">
        <v>63</v>
      </c>
      <c r="B750" s="4" t="s">
        <v>830</v>
      </c>
      <c r="C750" s="4" t="s">
        <v>892</v>
      </c>
      <c r="D750" s="4" t="n">
        <f aca="false">IFERROR(INDEX(Positions!$D$2:$D$14531,MATCH($A750&amp;"|53",Positions!$A$2:$A$14531,0)),"-")</f>
        <v>53</v>
      </c>
      <c r="E750" s="4" t="n">
        <f aca="false">IFERROR(INDEX(Positions!$D$2:$D$14531,MATCH($A750&amp;"|61",Positions!$A$2:$A$14531,0)),"-")</f>
        <v>61</v>
      </c>
      <c r="F750" s="4" t="str">
        <f aca="false">IFERROR(INDEX(Positions!$E$2:$E$14531,MATCH($A750&amp;"|53",Positions!$A$2:$A$14531,0)),"-")</f>
        <v>G</v>
      </c>
      <c r="G750" s="4" t="str">
        <f aca="false">IFERROR(INDEX(Positions!$E$2:$E$14531,MATCH($A750&amp;"|61",Positions!$A$2:$A$14531,0)),"-")</f>
        <v>C</v>
      </c>
      <c r="H750" s="3" t="str">
        <f aca="false">F750&amp;"-"&amp;G750</f>
        <v>G-C</v>
      </c>
      <c r="I750" s="4" t="n">
        <f aca="false">(F750="G")+(G750="G")</f>
        <v>1</v>
      </c>
      <c r="J750" s="4" t="n">
        <f aca="false">(F750="C")+(G750="C")</f>
        <v>1</v>
      </c>
      <c r="K750" s="3" t="n">
        <f aca="false">I750+J750</f>
        <v>2</v>
      </c>
    </row>
    <row r="751" customFormat="false" ht="15" hidden="false" customHeight="false" outlineLevel="0" collapsed="false">
      <c r="A751" s="24" t="s">
        <v>63</v>
      </c>
      <c r="B751" s="24" t="s">
        <v>893</v>
      </c>
      <c r="C751" s="24" t="s">
        <v>894</v>
      </c>
      <c r="D751" s="24" t="n">
        <f aca="false">IFERROR(INDEX(Positions!$D$2:$D$14531,MATCH($A751&amp;"|8",Positions!$A$2:$A$14531,0)),"-")</f>
        <v>8</v>
      </c>
      <c r="E751" s="24" t="n">
        <f aca="false">IFERROR(INDEX(Positions!$D$2:$D$14531,MATCH($A751&amp;"|14",Positions!$A$2:$A$14531,0)),"-")</f>
        <v>14</v>
      </c>
      <c r="F751" s="24" t="str">
        <f aca="false">IFERROR(INDEX(Positions!$E$2:$E$14531,MATCH($A751&amp;"|8",Positions!$A$2:$A$14531,0)),"-")</f>
        <v>U</v>
      </c>
      <c r="G751" s="24" t="str">
        <f aca="false">IFERROR(INDEX(Positions!$E$2:$E$14531,MATCH($A751&amp;"|14",Positions!$A$2:$A$14531,0)),"-")</f>
        <v>A</v>
      </c>
      <c r="H751" s="25" t="str">
        <f aca="false">F751&amp;"-"&amp;G751</f>
        <v>U-A</v>
      </c>
      <c r="I751" s="24" t="n">
        <f aca="false">(F751="G")+(G751="G")</f>
        <v>0</v>
      </c>
      <c r="J751" s="24" t="n">
        <f aca="false">(F751="C")+(G751="C")</f>
        <v>0</v>
      </c>
      <c r="K751" s="25" t="n">
        <f aca="false">I751+J751</f>
        <v>0</v>
      </c>
    </row>
    <row r="752" customFormat="false" ht="15" hidden="false" customHeight="false" outlineLevel="0" collapsed="false">
      <c r="A752" s="24" t="s">
        <v>63</v>
      </c>
      <c r="B752" s="24" t="s">
        <v>893</v>
      </c>
      <c r="C752" s="24" t="s">
        <v>895</v>
      </c>
      <c r="D752" s="24" t="n">
        <f aca="false">IFERROR(INDEX(Positions!$D$2:$D$14531,MATCH($A752&amp;"|15",Positions!$A$2:$A$14531,0)),"-")</f>
        <v>15</v>
      </c>
      <c r="E752" s="24" t="n">
        <f aca="false">IFERROR(INDEX(Positions!$D$2:$D$14531,MATCH($A752&amp;"|48",Positions!$A$2:$A$14531,0)),"-")</f>
        <v>48</v>
      </c>
      <c r="F752" s="24" t="str">
        <f aca="false">IFERROR(INDEX(Positions!$E$2:$E$14531,MATCH($A752&amp;"|15",Positions!$A$2:$A$14531,0)),"-")</f>
        <v>A</v>
      </c>
      <c r="G752" s="24" t="str">
        <f aca="false">IFERROR(INDEX(Positions!$E$2:$E$14531,MATCH($A752&amp;"|48",Positions!$A$2:$A$14531,0)),"-")</f>
        <v>U</v>
      </c>
      <c r="H752" s="25" t="str">
        <f aca="false">F752&amp;"-"&amp;G752</f>
        <v>A-U</v>
      </c>
      <c r="I752" s="24" t="n">
        <f aca="false">(F752="G")+(G752="G")</f>
        <v>0</v>
      </c>
      <c r="J752" s="24" t="n">
        <f aca="false">(F752="C")+(G752="C")</f>
        <v>0</v>
      </c>
      <c r="K752" s="25" t="n">
        <f aca="false">I752+J752</f>
        <v>0</v>
      </c>
    </row>
    <row r="753" customFormat="false" ht="15" hidden="false" customHeight="false" outlineLevel="0" collapsed="false">
      <c r="A753" s="24" t="s">
        <v>63</v>
      </c>
      <c r="B753" s="24" t="s">
        <v>893</v>
      </c>
      <c r="C753" s="24" t="s">
        <v>896</v>
      </c>
      <c r="D753" s="24" t="n">
        <f aca="false">IFERROR(INDEX(Positions!$D$2:$D$14531,MATCH($A753&amp;"|18",Positions!$A$2:$A$14531,0)),"-")</f>
        <v>17</v>
      </c>
      <c r="E753" s="24" t="n">
        <f aca="false">IFERROR(INDEX(Positions!$D$2:$D$14531,MATCH($A753&amp;"|55",Positions!$A$2:$A$14531,0)),"-")</f>
        <v>55</v>
      </c>
      <c r="F753" s="24" t="str">
        <f aca="false">IFERROR(INDEX(Positions!$E$2:$E$14531,MATCH($A753&amp;"|18",Positions!$A$2:$A$14531,0)),"-")</f>
        <v>G</v>
      </c>
      <c r="G753" s="24" t="str">
        <f aca="false">IFERROR(INDEX(Positions!$E$2:$E$14531,MATCH($A753&amp;"|55",Positions!$A$2:$A$14531,0)),"-")</f>
        <v>U</v>
      </c>
      <c r="H753" s="25" t="str">
        <f aca="false">F753&amp;"-"&amp;G753</f>
        <v>G-U</v>
      </c>
      <c r="I753" s="24" t="n">
        <f aca="false">(F753="G")+(G753="G")</f>
        <v>1</v>
      </c>
      <c r="J753" s="24" t="n">
        <f aca="false">(F753="C")+(G753="C")</f>
        <v>0</v>
      </c>
      <c r="K753" s="25" t="n">
        <f aca="false">I753+J753</f>
        <v>1</v>
      </c>
    </row>
    <row r="754" customFormat="false" ht="15" hidden="false" customHeight="false" outlineLevel="0" collapsed="false">
      <c r="A754" s="24" t="s">
        <v>63</v>
      </c>
      <c r="B754" s="24" t="s">
        <v>893</v>
      </c>
      <c r="C754" s="24" t="s">
        <v>897</v>
      </c>
      <c r="D754" s="24" t="n">
        <f aca="false">IFERROR(INDEX(Positions!$D$2:$D$14531,MATCH($A754&amp;"|19",Positions!$A$2:$A$14531,0)),"-")</f>
        <v>18</v>
      </c>
      <c r="E754" s="24" t="n">
        <f aca="false">IFERROR(INDEX(Positions!$D$2:$D$14531,MATCH($A754&amp;"|56",Positions!$A$2:$A$14531,0)),"-")</f>
        <v>56</v>
      </c>
      <c r="F754" s="24" t="str">
        <f aca="false">IFERROR(INDEX(Positions!$E$2:$E$14531,MATCH($A754&amp;"|19",Positions!$A$2:$A$14531,0)),"-")</f>
        <v>G</v>
      </c>
      <c r="G754" s="24" t="str">
        <f aca="false">IFERROR(INDEX(Positions!$E$2:$E$14531,MATCH($A754&amp;"|56",Positions!$A$2:$A$14531,0)),"-")</f>
        <v>C</v>
      </c>
      <c r="H754" s="25" t="str">
        <f aca="false">F754&amp;"-"&amp;G754</f>
        <v>G-C</v>
      </c>
      <c r="I754" s="24" t="n">
        <f aca="false">(F754="G")+(G754="G")</f>
        <v>1</v>
      </c>
      <c r="J754" s="24" t="n">
        <f aca="false">(F754="C")+(G754="C")</f>
        <v>1</v>
      </c>
      <c r="K754" s="25" t="n">
        <f aca="false">I754+J754</f>
        <v>2</v>
      </c>
    </row>
    <row r="755" customFormat="false" ht="15" hidden="false" customHeight="false" outlineLevel="0" collapsed="false">
      <c r="A755" s="24" t="s">
        <v>63</v>
      </c>
      <c r="B755" s="24" t="s">
        <v>893</v>
      </c>
      <c r="C755" s="24" t="s">
        <v>898</v>
      </c>
      <c r="D755" s="24" t="n">
        <f aca="false">IFERROR(INDEX(Positions!$D$2:$D$14531,MATCH($A755&amp;"|26",Positions!$A$2:$A$14531,0)),"-")</f>
        <v>26</v>
      </c>
      <c r="E755" s="24" t="n">
        <f aca="false">IFERROR(INDEX(Positions!$D$2:$D$14531,MATCH($A755&amp;"|44",Positions!$A$2:$A$14531,0)),"-")</f>
        <v>44</v>
      </c>
      <c r="F755" s="24" t="str">
        <f aca="false">IFERROR(INDEX(Positions!$E$2:$E$14531,MATCH($A755&amp;"|26",Positions!$A$2:$A$14531,0)),"-")</f>
        <v>A</v>
      </c>
      <c r="G755" s="24" t="str">
        <f aca="false">IFERROR(INDEX(Positions!$E$2:$E$14531,MATCH($A755&amp;"|44",Positions!$A$2:$A$14531,0)),"-")</f>
        <v>A</v>
      </c>
      <c r="H755" s="25" t="str">
        <f aca="false">F755&amp;"-"&amp;G755</f>
        <v>A-A</v>
      </c>
      <c r="I755" s="24" t="n">
        <f aca="false">(F755="G")+(G755="G")</f>
        <v>0</v>
      </c>
      <c r="J755" s="24" t="n">
        <f aca="false">(F755="C")+(G755="C")</f>
        <v>0</v>
      </c>
      <c r="K755" s="25" t="n">
        <f aca="false">I755+J755</f>
        <v>0</v>
      </c>
    </row>
    <row r="756" customFormat="false" ht="15" hidden="false" customHeight="false" outlineLevel="0" collapsed="false">
      <c r="A756" s="24" t="s">
        <v>63</v>
      </c>
      <c r="B756" s="24" t="s">
        <v>893</v>
      </c>
      <c r="C756" s="24" t="s">
        <v>899</v>
      </c>
      <c r="D756" s="24" t="n">
        <f aca="false">IFERROR(INDEX(Positions!$D$2:$D$14531,MATCH($A756&amp;"|32",Positions!$A$2:$A$14531,0)),"-")</f>
        <v>32</v>
      </c>
      <c r="E756" s="24" t="n">
        <f aca="false">IFERROR(INDEX(Positions!$D$2:$D$14531,MATCH($A756&amp;"|38",Positions!$A$2:$A$14531,0)),"-")</f>
        <v>38</v>
      </c>
      <c r="F756" s="24" t="str">
        <f aca="false">IFERROR(INDEX(Positions!$E$2:$E$14531,MATCH($A756&amp;"|32",Positions!$A$2:$A$14531,0)),"-")</f>
        <v>C</v>
      </c>
      <c r="G756" s="24" t="str">
        <f aca="false">IFERROR(INDEX(Positions!$E$2:$E$14531,MATCH($A756&amp;"|38",Positions!$A$2:$A$14531,0)),"-")</f>
        <v>A</v>
      </c>
      <c r="H756" s="25" t="str">
        <f aca="false">F756&amp;"-"&amp;G756</f>
        <v>C-A</v>
      </c>
      <c r="I756" s="24" t="n">
        <f aca="false">(F756="G")+(G756="G")</f>
        <v>0</v>
      </c>
      <c r="J756" s="24" t="n">
        <f aca="false">(F756="C")+(G756="C")</f>
        <v>1</v>
      </c>
      <c r="K756" s="25" t="n">
        <f aca="false">I756+J756</f>
        <v>1</v>
      </c>
    </row>
    <row r="757" customFormat="false" ht="15" hidden="false" customHeight="false" outlineLevel="0" collapsed="false">
      <c r="A757" s="24" t="s">
        <v>63</v>
      </c>
      <c r="B757" s="24" t="s">
        <v>893</v>
      </c>
      <c r="C757" s="24" t="s">
        <v>900</v>
      </c>
      <c r="D757" s="24" t="n">
        <f aca="false">IFERROR(INDEX(Positions!$D$2:$D$14531,MATCH($A757&amp;"|54",Positions!$A$2:$A$14531,0)),"-")</f>
        <v>54</v>
      </c>
      <c r="E757" s="24" t="n">
        <f aca="false">IFERROR(INDEX(Positions!$D$2:$D$14531,MATCH($A757&amp;"|58",Positions!$A$2:$A$14531,0)),"-")</f>
        <v>58</v>
      </c>
      <c r="F757" s="24" t="str">
        <f aca="false">IFERROR(INDEX(Positions!$E$2:$E$14531,MATCH($A757&amp;"|54",Positions!$A$2:$A$14531,0)),"-")</f>
        <v>U</v>
      </c>
      <c r="G757" s="24" t="str">
        <f aca="false">IFERROR(INDEX(Positions!$E$2:$E$14531,MATCH($A757&amp;"|58",Positions!$A$2:$A$14531,0)),"-")</f>
        <v>A</v>
      </c>
      <c r="H757" s="25" t="str">
        <f aca="false">F757&amp;"-"&amp;G757</f>
        <v>U-A</v>
      </c>
      <c r="I757" s="24" t="n">
        <f aca="false">(F757="G")+(G757="G")</f>
        <v>0</v>
      </c>
      <c r="J757" s="24" t="n">
        <f aca="false">(F757="C")+(G757="C")</f>
        <v>0</v>
      </c>
      <c r="K757" s="25" t="n">
        <f aca="false">I757+J757</f>
        <v>0</v>
      </c>
    </row>
    <row r="758" customFormat="false" ht="15" hidden="false" customHeight="false" outlineLevel="0" collapsed="false">
      <c r="A758" s="4" t="s">
        <v>64</v>
      </c>
      <c r="B758" s="4" t="s">
        <v>768</v>
      </c>
      <c r="C758" s="4" t="s">
        <v>882</v>
      </c>
      <c r="D758" s="4" t="n">
        <f aca="false">IFERROR(INDEX(Positions!$D$2:$D$14531,MATCH($A758&amp;"|1",Positions!$A$2:$A$14531,0)),"-")</f>
        <v>1</v>
      </c>
      <c r="E758" s="4" t="n">
        <f aca="false">IFERROR(INDEX(Positions!$D$2:$D$14531,MATCH($A758&amp;"|72",Positions!$A$2:$A$14531,0)),"-")</f>
        <v>72</v>
      </c>
      <c r="F758" s="4" t="str">
        <f aca="false">IFERROR(INDEX(Positions!$E$2:$E$14531,MATCH($A758&amp;"|1",Positions!$A$2:$A$14531,0)),"-")</f>
        <v>G</v>
      </c>
      <c r="G758" s="4" t="str">
        <f aca="false">IFERROR(INDEX(Positions!$E$2:$E$14531,MATCH($A758&amp;"|72",Positions!$A$2:$A$14531,0)),"-")</f>
        <v>C</v>
      </c>
      <c r="H758" s="3" t="str">
        <f aca="false">F758&amp;"-"&amp;G758</f>
        <v>G-C</v>
      </c>
      <c r="I758" s="4" t="n">
        <f aca="false">(F758="G")+(G758="G")</f>
        <v>1</v>
      </c>
      <c r="J758" s="4" t="n">
        <f aca="false">(F758="C")+(G758="C")</f>
        <v>1</v>
      </c>
      <c r="K758" s="3" t="n">
        <f aca="false">I758+J758</f>
        <v>2</v>
      </c>
    </row>
    <row r="759" customFormat="false" ht="15" hidden="false" customHeight="false" outlineLevel="0" collapsed="false">
      <c r="A759" s="4" t="s">
        <v>64</v>
      </c>
      <c r="B759" s="4" t="s">
        <v>768</v>
      </c>
      <c r="C759" s="4" t="s">
        <v>883</v>
      </c>
      <c r="D759" s="4" t="n">
        <f aca="false">IFERROR(INDEX(Positions!$D$2:$D$14531,MATCH($A759&amp;"|2",Positions!$A$2:$A$14531,0)),"-")</f>
        <v>2</v>
      </c>
      <c r="E759" s="4" t="n">
        <f aca="false">IFERROR(INDEX(Positions!$D$2:$D$14531,MATCH($A759&amp;"|71",Positions!$A$2:$A$14531,0)),"-")</f>
        <v>71</v>
      </c>
      <c r="F759" s="4" t="str">
        <f aca="false">IFERROR(INDEX(Positions!$E$2:$E$14531,MATCH($A759&amp;"|2",Positions!$A$2:$A$14531,0)),"-")</f>
        <v>A</v>
      </c>
      <c r="G759" s="4" t="str">
        <f aca="false">IFERROR(INDEX(Positions!$E$2:$E$14531,MATCH($A759&amp;"|71",Positions!$A$2:$A$14531,0)),"-")</f>
        <v>U</v>
      </c>
      <c r="H759" s="3" t="str">
        <f aca="false">F759&amp;"-"&amp;G759</f>
        <v>A-U</v>
      </c>
      <c r="I759" s="4" t="n">
        <f aca="false">(F759="G")+(G759="G")</f>
        <v>0</v>
      </c>
      <c r="J759" s="4" t="n">
        <f aca="false">(F759="C")+(G759="C")</f>
        <v>0</v>
      </c>
      <c r="K759" s="3" t="n">
        <f aca="false">I759+J759</f>
        <v>0</v>
      </c>
    </row>
    <row r="760" customFormat="false" ht="15" hidden="false" customHeight="false" outlineLevel="0" collapsed="false">
      <c r="A760" s="4" t="s">
        <v>64</v>
      </c>
      <c r="B760" s="4" t="s">
        <v>768</v>
      </c>
      <c r="C760" s="4" t="s">
        <v>884</v>
      </c>
      <c r="D760" s="4" t="n">
        <f aca="false">IFERROR(INDEX(Positions!$D$2:$D$14531,MATCH($A760&amp;"|3",Positions!$A$2:$A$14531,0)),"-")</f>
        <v>3</v>
      </c>
      <c r="E760" s="4" t="n">
        <f aca="false">IFERROR(INDEX(Positions!$D$2:$D$14531,MATCH($A760&amp;"|70",Positions!$A$2:$A$14531,0)),"-")</f>
        <v>70</v>
      </c>
      <c r="F760" s="4" t="str">
        <f aca="false">IFERROR(INDEX(Positions!$E$2:$E$14531,MATCH($A760&amp;"|3",Positions!$A$2:$A$14531,0)),"-")</f>
        <v>C</v>
      </c>
      <c r="G760" s="4" t="str">
        <f aca="false">IFERROR(INDEX(Positions!$E$2:$E$14531,MATCH($A760&amp;"|70",Positions!$A$2:$A$14531,0)),"-")</f>
        <v>G</v>
      </c>
      <c r="H760" s="3" t="str">
        <f aca="false">F760&amp;"-"&amp;G760</f>
        <v>C-G</v>
      </c>
      <c r="I760" s="4" t="n">
        <f aca="false">(F760="G")+(G760="G")</f>
        <v>1</v>
      </c>
      <c r="J760" s="4" t="n">
        <f aca="false">(F760="C")+(G760="C")</f>
        <v>1</v>
      </c>
      <c r="K760" s="3" t="n">
        <f aca="false">I760+J760</f>
        <v>2</v>
      </c>
    </row>
    <row r="761" customFormat="false" ht="15" hidden="false" customHeight="false" outlineLevel="0" collapsed="false">
      <c r="A761" s="4" t="s">
        <v>64</v>
      </c>
      <c r="B761" s="4" t="s">
        <v>768</v>
      </c>
      <c r="C761" s="4" t="s">
        <v>885</v>
      </c>
      <c r="D761" s="4" t="n">
        <f aca="false">IFERROR(INDEX(Positions!$D$2:$D$14531,MATCH($A761&amp;"|4",Positions!$A$2:$A$14531,0)),"-")</f>
        <v>4</v>
      </c>
      <c r="E761" s="4" t="n">
        <f aca="false">IFERROR(INDEX(Positions!$D$2:$D$14531,MATCH($A761&amp;"|69",Positions!$A$2:$A$14531,0)),"-")</f>
        <v>69</v>
      </c>
      <c r="F761" s="4" t="str">
        <f aca="false">IFERROR(INDEX(Positions!$E$2:$E$14531,MATCH($A761&amp;"|4",Positions!$A$2:$A$14531,0)),"-")</f>
        <v>C</v>
      </c>
      <c r="G761" s="4" t="str">
        <f aca="false">IFERROR(INDEX(Positions!$E$2:$E$14531,MATCH($A761&amp;"|69",Positions!$A$2:$A$14531,0)),"-")</f>
        <v>G</v>
      </c>
      <c r="H761" s="3" t="str">
        <f aca="false">F761&amp;"-"&amp;G761</f>
        <v>C-G</v>
      </c>
      <c r="I761" s="4" t="n">
        <f aca="false">(F761="G")+(G761="G")</f>
        <v>1</v>
      </c>
      <c r="J761" s="4" t="n">
        <f aca="false">(F761="C")+(G761="C")</f>
        <v>1</v>
      </c>
      <c r="K761" s="3" t="n">
        <f aca="false">I761+J761</f>
        <v>2</v>
      </c>
    </row>
    <row r="762" customFormat="false" ht="15" hidden="false" customHeight="false" outlineLevel="0" collapsed="false">
      <c r="A762" s="4" t="s">
        <v>64</v>
      </c>
      <c r="B762" s="4" t="s">
        <v>768</v>
      </c>
      <c r="C762" s="4" t="s">
        <v>542</v>
      </c>
      <c r="D762" s="4" t="n">
        <f aca="false">IFERROR(INDEX(Positions!$D$2:$D$14531,MATCH($A762&amp;"|5",Positions!$A$2:$A$14531,0)),"-")</f>
        <v>5</v>
      </c>
      <c r="E762" s="4" t="n">
        <f aca="false">IFERROR(INDEX(Positions!$D$2:$D$14531,MATCH($A762&amp;"|68",Positions!$A$2:$A$14531,0)),"-")</f>
        <v>68</v>
      </c>
      <c r="F762" s="4" t="str">
        <f aca="false">IFERROR(INDEX(Positions!$E$2:$E$14531,MATCH($A762&amp;"|5",Positions!$A$2:$A$14531,0)),"-")</f>
        <v>C</v>
      </c>
      <c r="G762" s="4" t="str">
        <f aca="false">IFERROR(INDEX(Positions!$E$2:$E$14531,MATCH($A762&amp;"|68",Positions!$A$2:$A$14531,0)),"-")</f>
        <v>G</v>
      </c>
      <c r="H762" s="3" t="str">
        <f aca="false">F762&amp;"-"&amp;G762</f>
        <v>C-G</v>
      </c>
      <c r="I762" s="4" t="n">
        <f aca="false">(F762="G")+(G762="G")</f>
        <v>1</v>
      </c>
      <c r="J762" s="4" t="n">
        <f aca="false">(F762="C")+(G762="C")</f>
        <v>1</v>
      </c>
      <c r="K762" s="3" t="n">
        <f aca="false">I762+J762</f>
        <v>2</v>
      </c>
    </row>
    <row r="763" customFormat="false" ht="15" hidden="false" customHeight="false" outlineLevel="0" collapsed="false">
      <c r="A763" s="4" t="s">
        <v>64</v>
      </c>
      <c r="B763" s="4" t="s">
        <v>768</v>
      </c>
      <c r="C763" s="4" t="s">
        <v>561</v>
      </c>
      <c r="D763" s="4" t="n">
        <f aca="false">IFERROR(INDEX(Positions!$D$2:$D$14531,MATCH($A763&amp;"|6",Positions!$A$2:$A$14531,0)),"-")</f>
        <v>6</v>
      </c>
      <c r="E763" s="4" t="n">
        <f aca="false">IFERROR(INDEX(Positions!$D$2:$D$14531,MATCH($A763&amp;"|67",Positions!$A$2:$A$14531,0)),"-")</f>
        <v>67</v>
      </c>
      <c r="F763" s="4" t="str">
        <f aca="false">IFERROR(INDEX(Positions!$E$2:$E$14531,MATCH($A763&amp;"|6",Positions!$A$2:$A$14531,0)),"-")</f>
        <v>A</v>
      </c>
      <c r="G763" s="4" t="str">
        <f aca="false">IFERROR(INDEX(Positions!$E$2:$E$14531,MATCH($A763&amp;"|67",Positions!$A$2:$A$14531,0)),"-")</f>
        <v>U</v>
      </c>
      <c r="H763" s="3" t="str">
        <f aca="false">F763&amp;"-"&amp;G763</f>
        <v>A-U</v>
      </c>
      <c r="I763" s="4" t="n">
        <f aca="false">(F763="G")+(G763="G")</f>
        <v>0</v>
      </c>
      <c r="J763" s="4" t="n">
        <f aca="false">(F763="C")+(G763="C")</f>
        <v>0</v>
      </c>
      <c r="K763" s="3" t="n">
        <f aca="false">I763+J763</f>
        <v>0</v>
      </c>
    </row>
    <row r="764" customFormat="false" ht="15" hidden="false" customHeight="false" outlineLevel="0" collapsed="false">
      <c r="A764" s="4" t="s">
        <v>64</v>
      </c>
      <c r="B764" s="4" t="s">
        <v>768</v>
      </c>
      <c r="C764" s="4" t="s">
        <v>886</v>
      </c>
      <c r="D764" s="4" t="n">
        <f aca="false">IFERROR(INDEX(Positions!$D$2:$D$14531,MATCH($A764&amp;"|7",Positions!$A$2:$A$14531,0)),"-")</f>
        <v>7</v>
      </c>
      <c r="E764" s="4" t="n">
        <f aca="false">IFERROR(INDEX(Positions!$D$2:$D$14531,MATCH($A764&amp;"|66",Positions!$A$2:$A$14531,0)),"-")</f>
        <v>66</v>
      </c>
      <c r="F764" s="4" t="str">
        <f aca="false">IFERROR(INDEX(Positions!$E$2:$E$14531,MATCH($A764&amp;"|7",Positions!$A$2:$A$14531,0)),"-")</f>
        <v>G</v>
      </c>
      <c r="G764" s="4" t="str">
        <f aca="false">IFERROR(INDEX(Positions!$E$2:$E$14531,MATCH($A764&amp;"|66",Positions!$A$2:$A$14531,0)),"-")</f>
        <v>C</v>
      </c>
      <c r="H764" s="3" t="str">
        <f aca="false">F764&amp;"-"&amp;G764</f>
        <v>G-C</v>
      </c>
      <c r="I764" s="4" t="n">
        <f aca="false">(F764="G")+(G764="G")</f>
        <v>1</v>
      </c>
      <c r="J764" s="4" t="n">
        <f aca="false">(F764="C")+(G764="C")</f>
        <v>1</v>
      </c>
      <c r="K764" s="3" t="n">
        <f aca="false">I764+J764</f>
        <v>2</v>
      </c>
    </row>
    <row r="765" customFormat="false" ht="15" hidden="false" customHeight="false" outlineLevel="0" collapsed="false">
      <c r="A765" s="4" t="s">
        <v>64</v>
      </c>
      <c r="B765" s="4" t="s">
        <v>783</v>
      </c>
      <c r="C765" s="4" t="s">
        <v>887</v>
      </c>
      <c r="D765" s="4" t="n">
        <f aca="false">IFERROR(INDEX(Positions!$D$2:$D$14531,MATCH($A765&amp;"|10",Positions!$A$2:$A$14531,0)),"-")</f>
        <v>10</v>
      </c>
      <c r="E765" s="4" t="n">
        <f aca="false">IFERROR(INDEX(Positions!$D$2:$D$14531,MATCH($A765&amp;"|25",Positions!$A$2:$A$14531,0)),"-")</f>
        <v>25</v>
      </c>
      <c r="F765" s="4" t="str">
        <f aca="false">IFERROR(INDEX(Positions!$E$2:$E$14531,MATCH($A765&amp;"|10",Positions!$A$2:$A$14531,0)),"-")</f>
        <v>G</v>
      </c>
      <c r="G765" s="4" t="str">
        <f aca="false">IFERROR(INDEX(Positions!$E$2:$E$14531,MATCH($A765&amp;"|25",Positions!$A$2:$A$14531,0)),"-")</f>
        <v>C</v>
      </c>
      <c r="H765" s="3" t="str">
        <f aca="false">F765&amp;"-"&amp;G765</f>
        <v>G-C</v>
      </c>
      <c r="I765" s="4" t="n">
        <f aca="false">(F765="G")+(G765="G")</f>
        <v>1</v>
      </c>
      <c r="J765" s="4" t="n">
        <f aca="false">(F765="C")+(G765="C")</f>
        <v>1</v>
      </c>
      <c r="K765" s="3" t="n">
        <f aca="false">I765+J765</f>
        <v>2</v>
      </c>
    </row>
    <row r="766" customFormat="false" ht="15" hidden="false" customHeight="false" outlineLevel="0" collapsed="false">
      <c r="A766" s="4" t="s">
        <v>64</v>
      </c>
      <c r="B766" s="4" t="s">
        <v>783</v>
      </c>
      <c r="C766" s="4" t="s">
        <v>888</v>
      </c>
      <c r="D766" s="4" t="n">
        <f aca="false">IFERROR(INDEX(Positions!$D$2:$D$14531,MATCH($A766&amp;"|11",Positions!$A$2:$A$14531,0)),"-")</f>
        <v>11</v>
      </c>
      <c r="E766" s="4" t="n">
        <f aca="false">IFERROR(INDEX(Positions!$D$2:$D$14531,MATCH($A766&amp;"|24",Positions!$A$2:$A$14531,0)),"-")</f>
        <v>24</v>
      </c>
      <c r="F766" s="4" t="str">
        <f aca="false">IFERROR(INDEX(Positions!$E$2:$E$14531,MATCH($A766&amp;"|11",Positions!$A$2:$A$14531,0)),"-")</f>
        <v>C</v>
      </c>
      <c r="G766" s="4" t="str">
        <f aca="false">IFERROR(INDEX(Positions!$E$2:$E$14531,MATCH($A766&amp;"|24",Positions!$A$2:$A$14531,0)),"-")</f>
        <v>G</v>
      </c>
      <c r="H766" s="3" t="str">
        <f aca="false">F766&amp;"-"&amp;G766</f>
        <v>C-G</v>
      </c>
      <c r="I766" s="4" t="n">
        <f aca="false">(F766="G")+(G766="G")</f>
        <v>1</v>
      </c>
      <c r="J766" s="4" t="n">
        <f aca="false">(F766="C")+(G766="C")</f>
        <v>1</v>
      </c>
      <c r="K766" s="3" t="n">
        <f aca="false">I766+J766</f>
        <v>2</v>
      </c>
    </row>
    <row r="767" customFormat="false" ht="15" hidden="false" customHeight="false" outlineLevel="0" collapsed="false">
      <c r="A767" s="4" t="s">
        <v>64</v>
      </c>
      <c r="B767" s="4" t="s">
        <v>783</v>
      </c>
      <c r="C767" s="4" t="s">
        <v>479</v>
      </c>
      <c r="D767" s="4" t="n">
        <f aca="false">IFERROR(INDEX(Positions!$D$2:$D$14531,MATCH($A767&amp;"|12",Positions!$A$2:$A$14531,0)),"-")</f>
        <v>12</v>
      </c>
      <c r="E767" s="4" t="n">
        <f aca="false">IFERROR(INDEX(Positions!$D$2:$D$14531,MATCH($A767&amp;"|23",Positions!$A$2:$A$14531,0)),"-")</f>
        <v>23</v>
      </c>
      <c r="F767" s="4" t="str">
        <f aca="false">IFERROR(INDEX(Positions!$E$2:$E$14531,MATCH($A767&amp;"|12",Positions!$A$2:$A$14531,0)),"-")</f>
        <v>C</v>
      </c>
      <c r="G767" s="4" t="str">
        <f aca="false">IFERROR(INDEX(Positions!$E$2:$E$14531,MATCH($A767&amp;"|23",Positions!$A$2:$A$14531,0)),"-")</f>
        <v>G</v>
      </c>
      <c r="H767" s="3" t="str">
        <f aca="false">F767&amp;"-"&amp;G767</f>
        <v>C-G</v>
      </c>
      <c r="I767" s="4" t="n">
        <f aca="false">(F767="G")+(G767="G")</f>
        <v>1</v>
      </c>
      <c r="J767" s="4" t="n">
        <f aca="false">(F767="C")+(G767="C")</f>
        <v>1</v>
      </c>
      <c r="K767" s="3" t="n">
        <f aca="false">I767+J767</f>
        <v>2</v>
      </c>
    </row>
    <row r="768" customFormat="false" ht="15" hidden="false" customHeight="false" outlineLevel="0" collapsed="false">
      <c r="A768" s="4" t="s">
        <v>64</v>
      </c>
      <c r="B768" s="4" t="s">
        <v>783</v>
      </c>
      <c r="C768" s="4" t="s">
        <v>267</v>
      </c>
      <c r="D768" s="4" t="n">
        <f aca="false">IFERROR(INDEX(Positions!$D$2:$D$14531,MATCH($A768&amp;"|13",Positions!$A$2:$A$14531,0)),"-")</f>
        <v>13</v>
      </c>
      <c r="E768" s="4" t="n">
        <f aca="false">IFERROR(INDEX(Positions!$D$2:$D$14531,MATCH($A768&amp;"|22",Positions!$A$2:$A$14531,0)),"-")</f>
        <v>22</v>
      </c>
      <c r="F768" s="4" t="str">
        <f aca="false">IFERROR(INDEX(Positions!$E$2:$E$14531,MATCH($A768&amp;"|13",Positions!$A$2:$A$14531,0)),"-")</f>
        <v>U</v>
      </c>
      <c r="G768" s="4" t="str">
        <f aca="false">IFERROR(INDEX(Positions!$E$2:$E$14531,MATCH($A768&amp;"|22",Positions!$A$2:$A$14531,0)),"-")</f>
        <v>A</v>
      </c>
      <c r="H768" s="3" t="str">
        <f aca="false">F768&amp;"-"&amp;G768</f>
        <v>U-A</v>
      </c>
      <c r="I768" s="4" t="n">
        <f aca="false">(F768="G")+(G768="G")</f>
        <v>0</v>
      </c>
      <c r="J768" s="4" t="n">
        <f aca="false">(F768="C")+(G768="C")</f>
        <v>0</v>
      </c>
      <c r="K768" s="3" t="n">
        <f aca="false">I768+J768</f>
        <v>0</v>
      </c>
    </row>
    <row r="769" customFormat="false" ht="15" hidden="false" customHeight="false" outlineLevel="0" collapsed="false">
      <c r="A769" s="4" t="s">
        <v>64</v>
      </c>
      <c r="B769" s="4" t="s">
        <v>805</v>
      </c>
      <c r="C769" s="4" t="s">
        <v>673</v>
      </c>
      <c r="D769" s="4" t="n">
        <f aca="false">IFERROR(INDEX(Positions!$D$2:$D$14531,MATCH($A769&amp;"|27",Positions!$A$2:$A$14531,0)),"-")</f>
        <v>27</v>
      </c>
      <c r="E769" s="4" t="n">
        <f aca="false">IFERROR(INDEX(Positions!$D$2:$D$14531,MATCH($A769&amp;"|43",Positions!$A$2:$A$14531,0)),"-")</f>
        <v>43</v>
      </c>
      <c r="F769" s="4" t="str">
        <f aca="false">IFERROR(INDEX(Positions!$E$2:$E$14531,MATCH($A769&amp;"|27",Positions!$A$2:$A$14531,0)),"-")</f>
        <v>U</v>
      </c>
      <c r="G769" s="4" t="str">
        <f aca="false">IFERROR(INDEX(Positions!$E$2:$E$14531,MATCH($A769&amp;"|43",Positions!$A$2:$A$14531,0)),"-")</f>
        <v>G</v>
      </c>
      <c r="H769" s="3" t="str">
        <f aca="false">F769&amp;"-"&amp;G769</f>
        <v>U-G</v>
      </c>
      <c r="I769" s="4" t="n">
        <f aca="false">(F769="G")+(G769="G")</f>
        <v>1</v>
      </c>
      <c r="J769" s="4" t="n">
        <f aca="false">(F769="C")+(G769="C")</f>
        <v>0</v>
      </c>
      <c r="K769" s="3" t="n">
        <f aca="false">I769+J769</f>
        <v>1</v>
      </c>
    </row>
    <row r="770" customFormat="false" ht="15" hidden="false" customHeight="false" outlineLevel="0" collapsed="false">
      <c r="A770" s="4" t="s">
        <v>64</v>
      </c>
      <c r="B770" s="4" t="s">
        <v>805</v>
      </c>
      <c r="C770" s="4" t="s">
        <v>889</v>
      </c>
      <c r="D770" s="4" t="n">
        <f aca="false">IFERROR(INDEX(Positions!$D$2:$D$14531,MATCH($A770&amp;"|28",Positions!$A$2:$A$14531,0)),"-")</f>
        <v>28</v>
      </c>
      <c r="E770" s="4" t="n">
        <f aca="false">IFERROR(INDEX(Positions!$D$2:$D$14531,MATCH($A770&amp;"|42",Positions!$A$2:$A$14531,0)),"-")</f>
        <v>42</v>
      </c>
      <c r="F770" s="4" t="str">
        <f aca="false">IFERROR(INDEX(Positions!$E$2:$E$14531,MATCH($A770&amp;"|28",Positions!$A$2:$A$14531,0)),"-")</f>
        <v>C</v>
      </c>
      <c r="G770" s="4" t="str">
        <f aca="false">IFERROR(INDEX(Positions!$E$2:$E$14531,MATCH($A770&amp;"|42",Positions!$A$2:$A$14531,0)),"-")</f>
        <v>G</v>
      </c>
      <c r="H770" s="3" t="str">
        <f aca="false">F770&amp;"-"&amp;G770</f>
        <v>C-G</v>
      </c>
      <c r="I770" s="4" t="n">
        <f aca="false">(F770="G")+(G770="G")</f>
        <v>1</v>
      </c>
      <c r="J770" s="4" t="n">
        <f aca="false">(F770="C")+(G770="C")</f>
        <v>1</v>
      </c>
      <c r="K770" s="3" t="n">
        <f aca="false">I770+J770</f>
        <v>2</v>
      </c>
    </row>
    <row r="771" customFormat="false" ht="15" hidden="false" customHeight="false" outlineLevel="0" collapsed="false">
      <c r="A771" s="4" t="s">
        <v>64</v>
      </c>
      <c r="B771" s="4" t="s">
        <v>805</v>
      </c>
      <c r="C771" s="4" t="s">
        <v>890</v>
      </c>
      <c r="D771" s="4" t="n">
        <f aca="false">IFERROR(INDEX(Positions!$D$2:$D$14531,MATCH($A771&amp;"|29",Positions!$A$2:$A$14531,0)),"-")</f>
        <v>29</v>
      </c>
      <c r="E771" s="4" t="n">
        <f aca="false">IFERROR(INDEX(Positions!$D$2:$D$14531,MATCH($A771&amp;"|41",Positions!$A$2:$A$14531,0)),"-")</f>
        <v>41</v>
      </c>
      <c r="F771" s="4" t="str">
        <f aca="false">IFERROR(INDEX(Positions!$E$2:$E$14531,MATCH($A771&amp;"|29",Positions!$A$2:$A$14531,0)),"-")</f>
        <v>A</v>
      </c>
      <c r="G771" s="4" t="str">
        <f aca="false">IFERROR(INDEX(Positions!$E$2:$E$14531,MATCH($A771&amp;"|41",Positions!$A$2:$A$14531,0)),"-")</f>
        <v>U</v>
      </c>
      <c r="H771" s="3" t="str">
        <f aca="false">F771&amp;"-"&amp;G771</f>
        <v>A-U</v>
      </c>
      <c r="I771" s="4" t="n">
        <f aca="false">(F771="G")+(G771="G")</f>
        <v>0</v>
      </c>
      <c r="J771" s="4" t="n">
        <f aca="false">(F771="C")+(G771="C")</f>
        <v>0</v>
      </c>
      <c r="K771" s="3" t="n">
        <f aca="false">I771+J771</f>
        <v>0</v>
      </c>
    </row>
    <row r="772" customFormat="false" ht="15" hidden="false" customHeight="false" outlineLevel="0" collapsed="false">
      <c r="A772" s="4" t="s">
        <v>64</v>
      </c>
      <c r="B772" s="4" t="s">
        <v>805</v>
      </c>
      <c r="C772" s="4" t="s">
        <v>694</v>
      </c>
      <c r="D772" s="4" t="n">
        <f aca="false">IFERROR(INDEX(Positions!$D$2:$D$14531,MATCH($A772&amp;"|30",Positions!$A$2:$A$14531,0)),"-")</f>
        <v>30</v>
      </c>
      <c r="E772" s="4" t="n">
        <f aca="false">IFERROR(INDEX(Positions!$D$2:$D$14531,MATCH($A772&amp;"|40",Positions!$A$2:$A$14531,0)),"-")</f>
        <v>40</v>
      </c>
      <c r="F772" s="4" t="str">
        <f aca="false">IFERROR(INDEX(Positions!$E$2:$E$14531,MATCH($A772&amp;"|30",Positions!$A$2:$A$14531,0)),"-")</f>
        <v>G</v>
      </c>
      <c r="G772" s="4" t="str">
        <f aca="false">IFERROR(INDEX(Positions!$E$2:$E$14531,MATCH($A772&amp;"|40",Positions!$A$2:$A$14531,0)),"-")</f>
        <v>C</v>
      </c>
      <c r="H772" s="3" t="str">
        <f aca="false">F772&amp;"-"&amp;G772</f>
        <v>G-C</v>
      </c>
      <c r="I772" s="4" t="n">
        <f aca="false">(F772="G")+(G772="G")</f>
        <v>1</v>
      </c>
      <c r="J772" s="4" t="n">
        <f aca="false">(F772="C")+(G772="C")</f>
        <v>1</v>
      </c>
      <c r="K772" s="3" t="n">
        <f aca="false">I772+J772</f>
        <v>2</v>
      </c>
    </row>
    <row r="773" customFormat="false" ht="15" hidden="false" customHeight="false" outlineLevel="0" collapsed="false">
      <c r="A773" s="4" t="s">
        <v>64</v>
      </c>
      <c r="B773" s="4" t="s">
        <v>805</v>
      </c>
      <c r="C773" s="4" t="s">
        <v>640</v>
      </c>
      <c r="D773" s="4" t="n">
        <f aca="false">IFERROR(INDEX(Positions!$D$2:$D$14531,MATCH($A773&amp;"|31",Positions!$A$2:$A$14531,0)),"-")</f>
        <v>31</v>
      </c>
      <c r="E773" s="4" t="n">
        <f aca="false">IFERROR(INDEX(Positions!$D$2:$D$14531,MATCH($A773&amp;"|39",Positions!$A$2:$A$14531,0)),"-")</f>
        <v>39</v>
      </c>
      <c r="F773" s="4" t="str">
        <f aca="false">IFERROR(INDEX(Positions!$E$2:$E$14531,MATCH($A773&amp;"|31",Positions!$A$2:$A$14531,0)),"-")</f>
        <v>C</v>
      </c>
      <c r="G773" s="4" t="str">
        <f aca="false">IFERROR(INDEX(Positions!$E$2:$E$14531,MATCH($A773&amp;"|39",Positions!$A$2:$A$14531,0)),"-")</f>
        <v>G</v>
      </c>
      <c r="H773" s="3" t="str">
        <f aca="false">F773&amp;"-"&amp;G773</f>
        <v>C-G</v>
      </c>
      <c r="I773" s="4" t="n">
        <f aca="false">(F773="G")+(G773="G")</f>
        <v>1</v>
      </c>
      <c r="J773" s="4" t="n">
        <f aca="false">(F773="C")+(G773="C")</f>
        <v>1</v>
      </c>
      <c r="K773" s="3" t="n">
        <f aca="false">I773+J773</f>
        <v>2</v>
      </c>
    </row>
    <row r="774" customFormat="false" ht="15" hidden="false" customHeight="false" outlineLevel="0" collapsed="false">
      <c r="A774" s="4" t="s">
        <v>64</v>
      </c>
      <c r="B774" s="4" t="s">
        <v>830</v>
      </c>
      <c r="C774" s="4" t="s">
        <v>367</v>
      </c>
      <c r="D774" s="4" t="n">
        <f aca="false">IFERROR(INDEX(Positions!$D$2:$D$14531,MATCH($A774&amp;"|49",Positions!$A$2:$A$14531,0)),"-")</f>
        <v>49</v>
      </c>
      <c r="E774" s="4" t="n">
        <f aca="false">IFERROR(INDEX(Positions!$D$2:$D$14531,MATCH($A774&amp;"|65",Positions!$A$2:$A$14531,0)),"-")</f>
        <v>65</v>
      </c>
      <c r="F774" s="4" t="str">
        <f aca="false">IFERROR(INDEX(Positions!$E$2:$E$14531,MATCH($A774&amp;"|49",Positions!$A$2:$A$14531,0)),"-")</f>
        <v>G</v>
      </c>
      <c r="G774" s="4" t="str">
        <f aca="false">IFERROR(INDEX(Positions!$E$2:$E$14531,MATCH($A774&amp;"|65",Positions!$A$2:$A$14531,0)),"-")</f>
        <v>U</v>
      </c>
      <c r="H774" s="3" t="str">
        <f aca="false">F774&amp;"-"&amp;G774</f>
        <v>G-U</v>
      </c>
      <c r="I774" s="4" t="n">
        <f aca="false">(F774="G")+(G774="G")</f>
        <v>1</v>
      </c>
      <c r="J774" s="4" t="n">
        <f aca="false">(F774="C")+(G774="C")</f>
        <v>0</v>
      </c>
      <c r="K774" s="3" t="n">
        <f aca="false">I774+J774</f>
        <v>1</v>
      </c>
    </row>
    <row r="775" customFormat="false" ht="15" hidden="false" customHeight="false" outlineLevel="0" collapsed="false">
      <c r="A775" s="4" t="s">
        <v>64</v>
      </c>
      <c r="B775" s="4" t="s">
        <v>830</v>
      </c>
      <c r="C775" s="4" t="s">
        <v>891</v>
      </c>
      <c r="D775" s="4" t="n">
        <f aca="false">IFERROR(INDEX(Positions!$D$2:$D$14531,MATCH($A775&amp;"|50",Positions!$A$2:$A$14531,0)),"-")</f>
        <v>50</v>
      </c>
      <c r="E775" s="4" t="n">
        <f aca="false">IFERROR(INDEX(Positions!$D$2:$D$14531,MATCH($A775&amp;"|64",Positions!$A$2:$A$14531,0)),"-")</f>
        <v>64</v>
      </c>
      <c r="F775" s="4" t="str">
        <f aca="false">IFERROR(INDEX(Positions!$E$2:$E$14531,MATCH($A775&amp;"|50",Positions!$A$2:$A$14531,0)),"-")</f>
        <v>U</v>
      </c>
      <c r="G775" s="4" t="str">
        <f aca="false">IFERROR(INDEX(Positions!$E$2:$E$14531,MATCH($A775&amp;"|64",Positions!$A$2:$A$14531,0)),"-")</f>
        <v>A</v>
      </c>
      <c r="H775" s="3" t="str">
        <f aca="false">F775&amp;"-"&amp;G775</f>
        <v>U-A</v>
      </c>
      <c r="I775" s="4" t="n">
        <f aca="false">(F775="G")+(G775="G")</f>
        <v>0</v>
      </c>
      <c r="J775" s="4" t="n">
        <f aca="false">(F775="C")+(G775="C")</f>
        <v>0</v>
      </c>
      <c r="K775" s="3" t="n">
        <f aca="false">I775+J775</f>
        <v>0</v>
      </c>
    </row>
    <row r="776" customFormat="false" ht="15" hidden="false" customHeight="false" outlineLevel="0" collapsed="false">
      <c r="A776" s="4" t="s">
        <v>64</v>
      </c>
      <c r="B776" s="4" t="s">
        <v>830</v>
      </c>
      <c r="C776" s="4" t="s">
        <v>689</v>
      </c>
      <c r="D776" s="4" t="n">
        <f aca="false">IFERROR(INDEX(Positions!$D$2:$D$14531,MATCH($A776&amp;"|51",Positions!$A$2:$A$14531,0)),"-")</f>
        <v>51</v>
      </c>
      <c r="E776" s="4" t="n">
        <f aca="false">IFERROR(INDEX(Positions!$D$2:$D$14531,MATCH($A776&amp;"|63",Positions!$A$2:$A$14531,0)),"-")</f>
        <v>63</v>
      </c>
      <c r="F776" s="4" t="str">
        <f aca="false">IFERROR(INDEX(Positions!$E$2:$E$14531,MATCH($A776&amp;"|51",Positions!$A$2:$A$14531,0)),"-")</f>
        <v>G</v>
      </c>
      <c r="G776" s="4" t="str">
        <f aca="false">IFERROR(INDEX(Positions!$E$2:$E$14531,MATCH($A776&amp;"|63",Positions!$A$2:$A$14531,0)),"-")</f>
        <v>C</v>
      </c>
      <c r="H776" s="3" t="str">
        <f aca="false">F776&amp;"-"&amp;G776</f>
        <v>G-C</v>
      </c>
      <c r="I776" s="4" t="n">
        <f aca="false">(F776="G")+(G776="G")</f>
        <v>1</v>
      </c>
      <c r="J776" s="4" t="n">
        <f aca="false">(F776="C")+(G776="C")</f>
        <v>1</v>
      </c>
      <c r="K776" s="3" t="n">
        <f aca="false">I776+J776</f>
        <v>2</v>
      </c>
    </row>
    <row r="777" customFormat="false" ht="15" hidden="false" customHeight="false" outlineLevel="0" collapsed="false">
      <c r="A777" s="4" t="s">
        <v>64</v>
      </c>
      <c r="B777" s="4" t="s">
        <v>830</v>
      </c>
      <c r="C777" s="4" t="s">
        <v>703</v>
      </c>
      <c r="D777" s="4" t="n">
        <f aca="false">IFERROR(INDEX(Positions!$D$2:$D$14531,MATCH($A777&amp;"|52",Positions!$A$2:$A$14531,0)),"-")</f>
        <v>52</v>
      </c>
      <c r="E777" s="4" t="n">
        <f aca="false">IFERROR(INDEX(Positions!$D$2:$D$14531,MATCH($A777&amp;"|62",Positions!$A$2:$A$14531,0)),"-")</f>
        <v>62</v>
      </c>
      <c r="F777" s="4" t="str">
        <f aca="false">IFERROR(INDEX(Positions!$E$2:$E$14531,MATCH($A777&amp;"|52",Positions!$A$2:$A$14531,0)),"-")</f>
        <v>G</v>
      </c>
      <c r="G777" s="4" t="str">
        <f aca="false">IFERROR(INDEX(Positions!$E$2:$E$14531,MATCH($A777&amp;"|62",Positions!$A$2:$A$14531,0)),"-")</f>
        <v>C</v>
      </c>
      <c r="H777" s="3" t="str">
        <f aca="false">F777&amp;"-"&amp;G777</f>
        <v>G-C</v>
      </c>
      <c r="I777" s="4" t="n">
        <f aca="false">(F777="G")+(G777="G")</f>
        <v>1</v>
      </c>
      <c r="J777" s="4" t="n">
        <f aca="false">(F777="C")+(G777="C")</f>
        <v>1</v>
      </c>
      <c r="K777" s="3" t="n">
        <f aca="false">I777+J777</f>
        <v>2</v>
      </c>
    </row>
    <row r="778" customFormat="false" ht="15" hidden="false" customHeight="false" outlineLevel="0" collapsed="false">
      <c r="A778" s="4" t="s">
        <v>64</v>
      </c>
      <c r="B778" s="4" t="s">
        <v>830</v>
      </c>
      <c r="C778" s="4" t="s">
        <v>892</v>
      </c>
      <c r="D778" s="4" t="n">
        <f aca="false">IFERROR(INDEX(Positions!$D$2:$D$14531,MATCH($A778&amp;"|53",Positions!$A$2:$A$14531,0)),"-")</f>
        <v>53</v>
      </c>
      <c r="E778" s="4" t="n">
        <f aca="false">IFERROR(INDEX(Positions!$D$2:$D$14531,MATCH($A778&amp;"|61",Positions!$A$2:$A$14531,0)),"-")</f>
        <v>61</v>
      </c>
      <c r="F778" s="4" t="str">
        <f aca="false">IFERROR(INDEX(Positions!$E$2:$E$14531,MATCH($A778&amp;"|53",Positions!$A$2:$A$14531,0)),"-")</f>
        <v>G</v>
      </c>
      <c r="G778" s="4" t="str">
        <f aca="false">IFERROR(INDEX(Positions!$E$2:$E$14531,MATCH($A778&amp;"|61",Positions!$A$2:$A$14531,0)),"-")</f>
        <v>C</v>
      </c>
      <c r="H778" s="3" t="str">
        <f aca="false">F778&amp;"-"&amp;G778</f>
        <v>G-C</v>
      </c>
      <c r="I778" s="4" t="n">
        <f aca="false">(F778="G")+(G778="G")</f>
        <v>1</v>
      </c>
      <c r="J778" s="4" t="n">
        <f aca="false">(F778="C")+(G778="C")</f>
        <v>1</v>
      </c>
      <c r="K778" s="3" t="n">
        <f aca="false">I778+J778</f>
        <v>2</v>
      </c>
    </row>
    <row r="779" customFormat="false" ht="15" hidden="false" customHeight="false" outlineLevel="0" collapsed="false">
      <c r="A779" s="24" t="s">
        <v>64</v>
      </c>
      <c r="B779" s="24" t="s">
        <v>893</v>
      </c>
      <c r="C779" s="24" t="s">
        <v>894</v>
      </c>
      <c r="D779" s="24" t="n">
        <f aca="false">IFERROR(INDEX(Positions!$D$2:$D$14531,MATCH($A779&amp;"|8",Positions!$A$2:$A$14531,0)),"-")</f>
        <v>8</v>
      </c>
      <c r="E779" s="24" t="n">
        <f aca="false">IFERROR(INDEX(Positions!$D$2:$D$14531,MATCH($A779&amp;"|14",Positions!$A$2:$A$14531,0)),"-")</f>
        <v>14</v>
      </c>
      <c r="F779" s="24" t="str">
        <f aca="false">IFERROR(INDEX(Positions!$E$2:$E$14531,MATCH($A779&amp;"|8",Positions!$A$2:$A$14531,0)),"-")</f>
        <v>U</v>
      </c>
      <c r="G779" s="24" t="str">
        <f aca="false">IFERROR(INDEX(Positions!$E$2:$E$14531,MATCH($A779&amp;"|14",Positions!$A$2:$A$14531,0)),"-")</f>
        <v>A</v>
      </c>
      <c r="H779" s="25" t="str">
        <f aca="false">F779&amp;"-"&amp;G779</f>
        <v>U-A</v>
      </c>
      <c r="I779" s="24" t="n">
        <f aca="false">(F779="G")+(G779="G")</f>
        <v>0</v>
      </c>
      <c r="J779" s="24" t="n">
        <f aca="false">(F779="C")+(G779="C")</f>
        <v>0</v>
      </c>
      <c r="K779" s="25" t="n">
        <f aca="false">I779+J779</f>
        <v>0</v>
      </c>
    </row>
    <row r="780" customFormat="false" ht="15" hidden="false" customHeight="false" outlineLevel="0" collapsed="false">
      <c r="A780" s="24" t="s">
        <v>64</v>
      </c>
      <c r="B780" s="24" t="s">
        <v>893</v>
      </c>
      <c r="C780" s="24" t="s">
        <v>895</v>
      </c>
      <c r="D780" s="24" t="n">
        <f aca="false">IFERROR(INDEX(Positions!$D$2:$D$14531,MATCH($A780&amp;"|15",Positions!$A$2:$A$14531,0)),"-")</f>
        <v>15</v>
      </c>
      <c r="E780" s="24" t="n">
        <f aca="false">IFERROR(INDEX(Positions!$D$2:$D$14531,MATCH($A780&amp;"|48",Positions!$A$2:$A$14531,0)),"-")</f>
        <v>48</v>
      </c>
      <c r="F780" s="24" t="str">
        <f aca="false">IFERROR(INDEX(Positions!$E$2:$E$14531,MATCH($A780&amp;"|15",Positions!$A$2:$A$14531,0)),"-")</f>
        <v>A</v>
      </c>
      <c r="G780" s="24" t="str">
        <f aca="false">IFERROR(INDEX(Positions!$E$2:$E$14531,MATCH($A780&amp;"|48",Positions!$A$2:$A$14531,0)),"-")</f>
        <v>U</v>
      </c>
      <c r="H780" s="25" t="str">
        <f aca="false">F780&amp;"-"&amp;G780</f>
        <v>A-U</v>
      </c>
      <c r="I780" s="24" t="n">
        <f aca="false">(F780="G")+(G780="G")</f>
        <v>0</v>
      </c>
      <c r="J780" s="24" t="n">
        <f aca="false">(F780="C")+(G780="C")</f>
        <v>0</v>
      </c>
      <c r="K780" s="25" t="n">
        <f aca="false">I780+J780</f>
        <v>0</v>
      </c>
    </row>
    <row r="781" customFormat="false" ht="15" hidden="false" customHeight="false" outlineLevel="0" collapsed="false">
      <c r="A781" s="24" t="s">
        <v>64</v>
      </c>
      <c r="B781" s="24" t="s">
        <v>893</v>
      </c>
      <c r="C781" s="24" t="s">
        <v>896</v>
      </c>
      <c r="D781" s="24" t="n">
        <f aca="false">IFERROR(INDEX(Positions!$D$2:$D$14531,MATCH($A781&amp;"|18",Positions!$A$2:$A$14531,0)),"-")</f>
        <v>17</v>
      </c>
      <c r="E781" s="24" t="n">
        <f aca="false">IFERROR(INDEX(Positions!$D$2:$D$14531,MATCH($A781&amp;"|55",Positions!$A$2:$A$14531,0)),"-")</f>
        <v>55</v>
      </c>
      <c r="F781" s="24" t="str">
        <f aca="false">IFERROR(INDEX(Positions!$E$2:$E$14531,MATCH($A781&amp;"|18",Positions!$A$2:$A$14531,0)),"-")</f>
        <v>G</v>
      </c>
      <c r="G781" s="24" t="str">
        <f aca="false">IFERROR(INDEX(Positions!$E$2:$E$14531,MATCH($A781&amp;"|55",Positions!$A$2:$A$14531,0)),"-")</f>
        <v>U</v>
      </c>
      <c r="H781" s="25" t="str">
        <f aca="false">F781&amp;"-"&amp;G781</f>
        <v>G-U</v>
      </c>
      <c r="I781" s="24" t="n">
        <f aca="false">(F781="G")+(G781="G")</f>
        <v>1</v>
      </c>
      <c r="J781" s="24" t="n">
        <f aca="false">(F781="C")+(G781="C")</f>
        <v>0</v>
      </c>
      <c r="K781" s="25" t="n">
        <f aca="false">I781+J781</f>
        <v>1</v>
      </c>
    </row>
    <row r="782" customFormat="false" ht="15" hidden="false" customHeight="false" outlineLevel="0" collapsed="false">
      <c r="A782" s="24" t="s">
        <v>64</v>
      </c>
      <c r="B782" s="24" t="s">
        <v>893</v>
      </c>
      <c r="C782" s="24" t="s">
        <v>897</v>
      </c>
      <c r="D782" s="24" t="n">
        <f aca="false">IFERROR(INDEX(Positions!$D$2:$D$14531,MATCH($A782&amp;"|19",Positions!$A$2:$A$14531,0)),"-")</f>
        <v>18</v>
      </c>
      <c r="E782" s="24" t="n">
        <f aca="false">IFERROR(INDEX(Positions!$D$2:$D$14531,MATCH($A782&amp;"|56",Positions!$A$2:$A$14531,0)),"-")</f>
        <v>56</v>
      </c>
      <c r="F782" s="24" t="str">
        <f aca="false">IFERROR(INDEX(Positions!$E$2:$E$14531,MATCH($A782&amp;"|19",Positions!$A$2:$A$14531,0)),"-")</f>
        <v>G</v>
      </c>
      <c r="G782" s="24" t="str">
        <f aca="false">IFERROR(INDEX(Positions!$E$2:$E$14531,MATCH($A782&amp;"|56",Positions!$A$2:$A$14531,0)),"-")</f>
        <v>C</v>
      </c>
      <c r="H782" s="25" t="str">
        <f aca="false">F782&amp;"-"&amp;G782</f>
        <v>G-C</v>
      </c>
      <c r="I782" s="24" t="n">
        <f aca="false">(F782="G")+(G782="G")</f>
        <v>1</v>
      </c>
      <c r="J782" s="24" t="n">
        <f aca="false">(F782="C")+(G782="C")</f>
        <v>1</v>
      </c>
      <c r="K782" s="25" t="n">
        <f aca="false">I782+J782</f>
        <v>2</v>
      </c>
    </row>
    <row r="783" customFormat="false" ht="15" hidden="false" customHeight="false" outlineLevel="0" collapsed="false">
      <c r="A783" s="24" t="s">
        <v>64</v>
      </c>
      <c r="B783" s="24" t="s">
        <v>893</v>
      </c>
      <c r="C783" s="24" t="s">
        <v>898</v>
      </c>
      <c r="D783" s="24" t="n">
        <f aca="false">IFERROR(INDEX(Positions!$D$2:$D$14531,MATCH($A783&amp;"|26",Positions!$A$2:$A$14531,0)),"-")</f>
        <v>26</v>
      </c>
      <c r="E783" s="24" t="n">
        <f aca="false">IFERROR(INDEX(Positions!$D$2:$D$14531,MATCH($A783&amp;"|44",Positions!$A$2:$A$14531,0)),"-")</f>
        <v>44</v>
      </c>
      <c r="F783" s="24" t="str">
        <f aca="false">IFERROR(INDEX(Positions!$E$2:$E$14531,MATCH($A783&amp;"|26",Positions!$A$2:$A$14531,0)),"-")</f>
        <v>A</v>
      </c>
      <c r="G783" s="24" t="str">
        <f aca="false">IFERROR(INDEX(Positions!$E$2:$E$14531,MATCH($A783&amp;"|44",Positions!$A$2:$A$14531,0)),"-")</f>
        <v>G</v>
      </c>
      <c r="H783" s="25" t="str">
        <f aca="false">F783&amp;"-"&amp;G783</f>
        <v>A-G</v>
      </c>
      <c r="I783" s="24" t="n">
        <f aca="false">(F783="G")+(G783="G")</f>
        <v>1</v>
      </c>
      <c r="J783" s="24" t="n">
        <f aca="false">(F783="C")+(G783="C")</f>
        <v>0</v>
      </c>
      <c r="K783" s="25" t="n">
        <f aca="false">I783+J783</f>
        <v>1</v>
      </c>
    </row>
    <row r="784" customFormat="false" ht="15" hidden="false" customHeight="false" outlineLevel="0" collapsed="false">
      <c r="A784" s="24" t="s">
        <v>64</v>
      </c>
      <c r="B784" s="24" t="s">
        <v>893</v>
      </c>
      <c r="C784" s="24" t="s">
        <v>899</v>
      </c>
      <c r="D784" s="24" t="n">
        <f aca="false">IFERROR(INDEX(Positions!$D$2:$D$14531,MATCH($A784&amp;"|32",Positions!$A$2:$A$14531,0)),"-")</f>
        <v>32</v>
      </c>
      <c r="E784" s="24" t="n">
        <f aca="false">IFERROR(INDEX(Positions!$D$2:$D$14531,MATCH($A784&amp;"|38",Positions!$A$2:$A$14531,0)),"-")</f>
        <v>38</v>
      </c>
      <c r="F784" s="24" t="str">
        <f aca="false">IFERROR(INDEX(Positions!$E$2:$E$14531,MATCH($A784&amp;"|32",Positions!$A$2:$A$14531,0)),"-")</f>
        <v>C</v>
      </c>
      <c r="G784" s="24" t="str">
        <f aca="false">IFERROR(INDEX(Positions!$E$2:$E$14531,MATCH($A784&amp;"|38",Positions!$A$2:$A$14531,0)),"-")</f>
        <v>A</v>
      </c>
      <c r="H784" s="25" t="str">
        <f aca="false">F784&amp;"-"&amp;G784</f>
        <v>C-A</v>
      </c>
      <c r="I784" s="24" t="n">
        <f aca="false">(F784="G")+(G784="G")</f>
        <v>0</v>
      </c>
      <c r="J784" s="24" t="n">
        <f aca="false">(F784="C")+(G784="C")</f>
        <v>1</v>
      </c>
      <c r="K784" s="25" t="n">
        <f aca="false">I784+J784</f>
        <v>1</v>
      </c>
    </row>
    <row r="785" customFormat="false" ht="15" hidden="false" customHeight="false" outlineLevel="0" collapsed="false">
      <c r="A785" s="24" t="s">
        <v>64</v>
      </c>
      <c r="B785" s="24" t="s">
        <v>893</v>
      </c>
      <c r="C785" s="24" t="s">
        <v>900</v>
      </c>
      <c r="D785" s="24" t="n">
        <f aca="false">IFERROR(INDEX(Positions!$D$2:$D$14531,MATCH($A785&amp;"|54",Positions!$A$2:$A$14531,0)),"-")</f>
        <v>54</v>
      </c>
      <c r="E785" s="24" t="n">
        <f aca="false">IFERROR(INDEX(Positions!$D$2:$D$14531,MATCH($A785&amp;"|58",Positions!$A$2:$A$14531,0)),"-")</f>
        <v>58</v>
      </c>
      <c r="F785" s="24" t="str">
        <f aca="false">IFERROR(INDEX(Positions!$E$2:$E$14531,MATCH($A785&amp;"|54",Positions!$A$2:$A$14531,0)),"-")</f>
        <v>U</v>
      </c>
      <c r="G785" s="24" t="str">
        <f aca="false">IFERROR(INDEX(Positions!$E$2:$E$14531,MATCH($A785&amp;"|58",Positions!$A$2:$A$14531,0)),"-")</f>
        <v>A</v>
      </c>
      <c r="H785" s="25" t="str">
        <f aca="false">F785&amp;"-"&amp;G785</f>
        <v>U-A</v>
      </c>
      <c r="I785" s="24" t="n">
        <f aca="false">(F785="G")+(G785="G")</f>
        <v>0</v>
      </c>
      <c r="J785" s="24" t="n">
        <f aca="false">(F785="C")+(G785="C")</f>
        <v>0</v>
      </c>
      <c r="K785" s="25" t="n">
        <f aca="false">I785+J785</f>
        <v>0</v>
      </c>
    </row>
    <row r="786" customFormat="false" ht="15" hidden="false" customHeight="false" outlineLevel="0" collapsed="false">
      <c r="A786" s="4" t="s">
        <v>65</v>
      </c>
      <c r="B786" s="4" t="s">
        <v>768</v>
      </c>
      <c r="C786" s="4" t="s">
        <v>882</v>
      </c>
      <c r="D786" s="4" t="n">
        <f aca="false">IFERROR(INDEX(Positions!$D$2:$D$14531,MATCH($A786&amp;"|1",Positions!$A$2:$A$14531,0)),"-")</f>
        <v>1</v>
      </c>
      <c r="E786" s="4" t="n">
        <f aca="false">IFERROR(INDEX(Positions!$D$2:$D$14531,MATCH($A786&amp;"|72",Positions!$A$2:$A$14531,0)),"-")</f>
        <v>72</v>
      </c>
      <c r="F786" s="4" t="str">
        <f aca="false">IFERROR(INDEX(Positions!$E$2:$E$14531,MATCH($A786&amp;"|1",Positions!$A$2:$A$14531,0)),"-")</f>
        <v>G</v>
      </c>
      <c r="G786" s="4" t="str">
        <f aca="false">IFERROR(INDEX(Positions!$E$2:$E$14531,MATCH($A786&amp;"|72",Positions!$A$2:$A$14531,0)),"-")</f>
        <v>U</v>
      </c>
      <c r="H786" s="3" t="str">
        <f aca="false">F786&amp;"-"&amp;G786</f>
        <v>G-U</v>
      </c>
      <c r="I786" s="4" t="n">
        <f aca="false">(F786="G")+(G786="G")</f>
        <v>1</v>
      </c>
      <c r="J786" s="4" t="n">
        <f aca="false">(F786="C")+(G786="C")</f>
        <v>0</v>
      </c>
      <c r="K786" s="3" t="n">
        <f aca="false">I786+J786</f>
        <v>1</v>
      </c>
    </row>
    <row r="787" customFormat="false" ht="15" hidden="false" customHeight="false" outlineLevel="0" collapsed="false">
      <c r="A787" s="4" t="s">
        <v>65</v>
      </c>
      <c r="B787" s="4" t="s">
        <v>768</v>
      </c>
      <c r="C787" s="4" t="s">
        <v>883</v>
      </c>
      <c r="D787" s="4" t="n">
        <f aca="false">IFERROR(INDEX(Positions!$D$2:$D$14531,MATCH($A787&amp;"|2",Positions!$A$2:$A$14531,0)),"-")</f>
        <v>2</v>
      </c>
      <c r="E787" s="4" t="n">
        <f aca="false">IFERROR(INDEX(Positions!$D$2:$D$14531,MATCH($A787&amp;"|71",Positions!$A$2:$A$14531,0)),"-")</f>
        <v>71</v>
      </c>
      <c r="F787" s="4" t="str">
        <f aca="false">IFERROR(INDEX(Positions!$E$2:$E$14531,MATCH($A787&amp;"|2",Positions!$A$2:$A$14531,0)),"-")</f>
        <v>C</v>
      </c>
      <c r="G787" s="4" t="str">
        <f aca="false">IFERROR(INDEX(Positions!$E$2:$E$14531,MATCH($A787&amp;"|71",Positions!$A$2:$A$14531,0)),"-")</f>
        <v>G</v>
      </c>
      <c r="H787" s="3" t="str">
        <f aca="false">F787&amp;"-"&amp;G787</f>
        <v>C-G</v>
      </c>
      <c r="I787" s="4" t="n">
        <f aca="false">(F787="G")+(G787="G")</f>
        <v>1</v>
      </c>
      <c r="J787" s="4" t="n">
        <f aca="false">(F787="C")+(G787="C")</f>
        <v>1</v>
      </c>
      <c r="K787" s="3" t="n">
        <f aca="false">I787+J787</f>
        <v>2</v>
      </c>
    </row>
    <row r="788" customFormat="false" ht="15" hidden="false" customHeight="false" outlineLevel="0" collapsed="false">
      <c r="A788" s="4" t="s">
        <v>65</v>
      </c>
      <c r="B788" s="4" t="s">
        <v>768</v>
      </c>
      <c r="C788" s="4" t="s">
        <v>884</v>
      </c>
      <c r="D788" s="4" t="n">
        <f aca="false">IFERROR(INDEX(Positions!$D$2:$D$14531,MATCH($A788&amp;"|3",Positions!$A$2:$A$14531,0)),"-")</f>
        <v>3</v>
      </c>
      <c r="E788" s="4" t="n">
        <f aca="false">IFERROR(INDEX(Positions!$D$2:$D$14531,MATCH($A788&amp;"|70",Positions!$A$2:$A$14531,0)),"-")</f>
        <v>70</v>
      </c>
      <c r="F788" s="4" t="str">
        <f aca="false">IFERROR(INDEX(Positions!$E$2:$E$14531,MATCH($A788&amp;"|3",Positions!$A$2:$A$14531,0)),"-")</f>
        <v>C</v>
      </c>
      <c r="G788" s="4" t="str">
        <f aca="false">IFERROR(INDEX(Positions!$E$2:$E$14531,MATCH($A788&amp;"|70",Positions!$A$2:$A$14531,0)),"-")</f>
        <v>G</v>
      </c>
      <c r="H788" s="3" t="str">
        <f aca="false">F788&amp;"-"&amp;G788</f>
        <v>C-G</v>
      </c>
      <c r="I788" s="4" t="n">
        <f aca="false">(F788="G")+(G788="G")</f>
        <v>1</v>
      </c>
      <c r="J788" s="4" t="n">
        <f aca="false">(F788="C")+(G788="C")</f>
        <v>1</v>
      </c>
      <c r="K788" s="3" t="n">
        <f aca="false">I788+J788</f>
        <v>2</v>
      </c>
    </row>
    <row r="789" customFormat="false" ht="15" hidden="false" customHeight="false" outlineLevel="0" collapsed="false">
      <c r="A789" s="4" t="s">
        <v>65</v>
      </c>
      <c r="B789" s="4" t="s">
        <v>768</v>
      </c>
      <c r="C789" s="4" t="s">
        <v>885</v>
      </c>
      <c r="D789" s="4" t="n">
        <f aca="false">IFERROR(INDEX(Positions!$D$2:$D$14531,MATCH($A789&amp;"|4",Positions!$A$2:$A$14531,0)),"-")</f>
        <v>4</v>
      </c>
      <c r="E789" s="4" t="n">
        <f aca="false">IFERROR(INDEX(Positions!$D$2:$D$14531,MATCH($A789&amp;"|69",Positions!$A$2:$A$14531,0)),"-")</f>
        <v>69</v>
      </c>
      <c r="F789" s="4" t="str">
        <f aca="false">IFERROR(INDEX(Positions!$E$2:$E$14531,MATCH($A789&amp;"|4",Positions!$A$2:$A$14531,0)),"-")</f>
        <v>C</v>
      </c>
      <c r="G789" s="4" t="str">
        <f aca="false">IFERROR(INDEX(Positions!$E$2:$E$14531,MATCH($A789&amp;"|69",Positions!$A$2:$A$14531,0)),"-")</f>
        <v>G</v>
      </c>
      <c r="H789" s="3" t="str">
        <f aca="false">F789&amp;"-"&amp;G789</f>
        <v>C-G</v>
      </c>
      <c r="I789" s="4" t="n">
        <f aca="false">(F789="G")+(G789="G")</f>
        <v>1</v>
      </c>
      <c r="J789" s="4" t="n">
        <f aca="false">(F789="C")+(G789="C")</f>
        <v>1</v>
      </c>
      <c r="K789" s="3" t="n">
        <f aca="false">I789+J789</f>
        <v>2</v>
      </c>
    </row>
    <row r="790" customFormat="false" ht="15" hidden="false" customHeight="false" outlineLevel="0" collapsed="false">
      <c r="A790" s="4" t="s">
        <v>65</v>
      </c>
      <c r="B790" s="4" t="s">
        <v>768</v>
      </c>
      <c r="C790" s="4" t="s">
        <v>542</v>
      </c>
      <c r="D790" s="4" t="n">
        <f aca="false">IFERROR(INDEX(Positions!$D$2:$D$14531,MATCH($A790&amp;"|5",Positions!$A$2:$A$14531,0)),"-")</f>
        <v>5</v>
      </c>
      <c r="E790" s="4" t="n">
        <f aca="false">IFERROR(INDEX(Positions!$D$2:$D$14531,MATCH($A790&amp;"|68",Positions!$A$2:$A$14531,0)),"-")</f>
        <v>68</v>
      </c>
      <c r="F790" s="4" t="str">
        <f aca="false">IFERROR(INDEX(Positions!$E$2:$E$14531,MATCH($A790&amp;"|5",Positions!$A$2:$A$14531,0)),"-")</f>
        <v>C</v>
      </c>
      <c r="G790" s="4" t="str">
        <f aca="false">IFERROR(INDEX(Positions!$E$2:$E$14531,MATCH($A790&amp;"|68",Positions!$A$2:$A$14531,0)),"-")</f>
        <v>G</v>
      </c>
      <c r="H790" s="3" t="str">
        <f aca="false">F790&amp;"-"&amp;G790</f>
        <v>C-G</v>
      </c>
      <c r="I790" s="4" t="n">
        <f aca="false">(F790="G")+(G790="G")</f>
        <v>1</v>
      </c>
      <c r="J790" s="4" t="n">
        <f aca="false">(F790="C")+(G790="C")</f>
        <v>1</v>
      </c>
      <c r="K790" s="3" t="n">
        <f aca="false">I790+J790</f>
        <v>2</v>
      </c>
    </row>
    <row r="791" customFormat="false" ht="15" hidden="false" customHeight="false" outlineLevel="0" collapsed="false">
      <c r="A791" s="4" t="s">
        <v>65</v>
      </c>
      <c r="B791" s="4" t="s">
        <v>768</v>
      </c>
      <c r="C791" s="4" t="s">
        <v>561</v>
      </c>
      <c r="D791" s="4" t="n">
        <f aca="false">IFERROR(INDEX(Positions!$D$2:$D$14531,MATCH($A791&amp;"|6",Positions!$A$2:$A$14531,0)),"-")</f>
        <v>6</v>
      </c>
      <c r="E791" s="4" t="n">
        <f aca="false">IFERROR(INDEX(Positions!$D$2:$D$14531,MATCH($A791&amp;"|67",Positions!$A$2:$A$14531,0)),"-")</f>
        <v>67</v>
      </c>
      <c r="F791" s="4" t="str">
        <f aca="false">IFERROR(INDEX(Positions!$E$2:$E$14531,MATCH($A791&amp;"|6",Positions!$A$2:$A$14531,0)),"-")</f>
        <v>A</v>
      </c>
      <c r="G791" s="4" t="str">
        <f aca="false">IFERROR(INDEX(Positions!$E$2:$E$14531,MATCH($A791&amp;"|67",Positions!$A$2:$A$14531,0)),"-")</f>
        <v>U</v>
      </c>
      <c r="H791" s="3" t="str">
        <f aca="false">F791&amp;"-"&amp;G791</f>
        <v>A-U</v>
      </c>
      <c r="I791" s="4" t="n">
        <f aca="false">(F791="G")+(G791="G")</f>
        <v>0</v>
      </c>
      <c r="J791" s="4" t="n">
        <f aca="false">(F791="C")+(G791="C")</f>
        <v>0</v>
      </c>
      <c r="K791" s="3" t="n">
        <f aca="false">I791+J791</f>
        <v>0</v>
      </c>
    </row>
    <row r="792" customFormat="false" ht="15" hidden="false" customHeight="false" outlineLevel="0" collapsed="false">
      <c r="A792" s="4" t="s">
        <v>65</v>
      </c>
      <c r="B792" s="4" t="s">
        <v>768</v>
      </c>
      <c r="C792" s="4" t="s">
        <v>886</v>
      </c>
      <c r="D792" s="4" t="n">
        <f aca="false">IFERROR(INDEX(Positions!$D$2:$D$14531,MATCH($A792&amp;"|7",Positions!$A$2:$A$14531,0)),"-")</f>
        <v>7</v>
      </c>
      <c r="E792" s="4" t="n">
        <f aca="false">IFERROR(INDEX(Positions!$D$2:$D$14531,MATCH($A792&amp;"|66",Positions!$A$2:$A$14531,0)),"-")</f>
        <v>66</v>
      </c>
      <c r="F792" s="4" t="str">
        <f aca="false">IFERROR(INDEX(Positions!$E$2:$E$14531,MATCH($A792&amp;"|7",Positions!$A$2:$A$14531,0)),"-")</f>
        <v>G</v>
      </c>
      <c r="G792" s="4" t="str">
        <f aca="false">IFERROR(INDEX(Positions!$E$2:$E$14531,MATCH($A792&amp;"|66",Positions!$A$2:$A$14531,0)),"-")</f>
        <v>C</v>
      </c>
      <c r="H792" s="3" t="str">
        <f aca="false">F792&amp;"-"&amp;G792</f>
        <v>G-C</v>
      </c>
      <c r="I792" s="4" t="n">
        <f aca="false">(F792="G")+(G792="G")</f>
        <v>1</v>
      </c>
      <c r="J792" s="4" t="n">
        <f aca="false">(F792="C")+(G792="C")</f>
        <v>1</v>
      </c>
      <c r="K792" s="3" t="n">
        <f aca="false">I792+J792</f>
        <v>2</v>
      </c>
    </row>
    <row r="793" customFormat="false" ht="15" hidden="false" customHeight="false" outlineLevel="0" collapsed="false">
      <c r="A793" s="4" t="s">
        <v>65</v>
      </c>
      <c r="B793" s="4" t="s">
        <v>783</v>
      </c>
      <c r="C793" s="4" t="s">
        <v>887</v>
      </c>
      <c r="D793" s="4" t="n">
        <f aca="false">IFERROR(INDEX(Positions!$D$2:$D$14531,MATCH($A793&amp;"|10",Positions!$A$2:$A$14531,0)),"-")</f>
        <v>10</v>
      </c>
      <c r="E793" s="4" t="n">
        <f aca="false">IFERROR(INDEX(Positions!$D$2:$D$14531,MATCH($A793&amp;"|25",Positions!$A$2:$A$14531,0)),"-")</f>
        <v>25</v>
      </c>
      <c r="F793" s="4" t="str">
        <f aca="false">IFERROR(INDEX(Positions!$E$2:$E$14531,MATCH($A793&amp;"|10",Positions!$A$2:$A$14531,0)),"-")</f>
        <v>G</v>
      </c>
      <c r="G793" s="4" t="str">
        <f aca="false">IFERROR(INDEX(Positions!$E$2:$E$14531,MATCH($A793&amp;"|25",Positions!$A$2:$A$14531,0)),"-")</f>
        <v>C</v>
      </c>
      <c r="H793" s="3" t="str">
        <f aca="false">F793&amp;"-"&amp;G793</f>
        <v>G-C</v>
      </c>
      <c r="I793" s="4" t="n">
        <f aca="false">(F793="G")+(G793="G")</f>
        <v>1</v>
      </c>
      <c r="J793" s="4" t="n">
        <f aca="false">(F793="C")+(G793="C")</f>
        <v>1</v>
      </c>
      <c r="K793" s="3" t="n">
        <f aca="false">I793+J793</f>
        <v>2</v>
      </c>
    </row>
    <row r="794" customFormat="false" ht="15" hidden="false" customHeight="false" outlineLevel="0" collapsed="false">
      <c r="A794" s="4" t="s">
        <v>65</v>
      </c>
      <c r="B794" s="4" t="s">
        <v>783</v>
      </c>
      <c r="C794" s="4" t="s">
        <v>888</v>
      </c>
      <c r="D794" s="4" t="n">
        <f aca="false">IFERROR(INDEX(Positions!$D$2:$D$14531,MATCH($A794&amp;"|11",Positions!$A$2:$A$14531,0)),"-")</f>
        <v>11</v>
      </c>
      <c r="E794" s="4" t="n">
        <f aca="false">IFERROR(INDEX(Positions!$D$2:$D$14531,MATCH($A794&amp;"|24",Positions!$A$2:$A$14531,0)),"-")</f>
        <v>24</v>
      </c>
      <c r="F794" s="4" t="str">
        <f aca="false">IFERROR(INDEX(Positions!$E$2:$E$14531,MATCH($A794&amp;"|11",Positions!$A$2:$A$14531,0)),"-")</f>
        <v>C</v>
      </c>
      <c r="G794" s="4" t="str">
        <f aca="false">IFERROR(INDEX(Positions!$E$2:$E$14531,MATCH($A794&amp;"|24",Positions!$A$2:$A$14531,0)),"-")</f>
        <v>G</v>
      </c>
      <c r="H794" s="3" t="str">
        <f aca="false">F794&amp;"-"&amp;G794</f>
        <v>C-G</v>
      </c>
      <c r="I794" s="4" t="n">
        <f aca="false">(F794="G")+(G794="G")</f>
        <v>1</v>
      </c>
      <c r="J794" s="4" t="n">
        <f aca="false">(F794="C")+(G794="C")</f>
        <v>1</v>
      </c>
      <c r="K794" s="3" t="n">
        <f aca="false">I794+J794</f>
        <v>2</v>
      </c>
    </row>
    <row r="795" customFormat="false" ht="15" hidden="false" customHeight="false" outlineLevel="0" collapsed="false">
      <c r="A795" s="4" t="s">
        <v>65</v>
      </c>
      <c r="B795" s="4" t="s">
        <v>783</v>
      </c>
      <c r="C795" s="4" t="s">
        <v>479</v>
      </c>
      <c r="D795" s="4" t="n">
        <f aca="false">IFERROR(INDEX(Positions!$D$2:$D$14531,MATCH($A795&amp;"|12",Positions!$A$2:$A$14531,0)),"-")</f>
        <v>12</v>
      </c>
      <c r="E795" s="4" t="n">
        <f aca="false">IFERROR(INDEX(Positions!$D$2:$D$14531,MATCH($A795&amp;"|23",Positions!$A$2:$A$14531,0)),"-")</f>
        <v>23</v>
      </c>
      <c r="F795" s="4" t="str">
        <f aca="false">IFERROR(INDEX(Positions!$E$2:$E$14531,MATCH($A795&amp;"|12",Positions!$A$2:$A$14531,0)),"-")</f>
        <v>C</v>
      </c>
      <c r="G795" s="4" t="str">
        <f aca="false">IFERROR(INDEX(Positions!$E$2:$E$14531,MATCH($A795&amp;"|23",Positions!$A$2:$A$14531,0)),"-")</f>
        <v>G</v>
      </c>
      <c r="H795" s="3" t="str">
        <f aca="false">F795&amp;"-"&amp;G795</f>
        <v>C-G</v>
      </c>
      <c r="I795" s="4" t="n">
        <f aca="false">(F795="G")+(G795="G")</f>
        <v>1</v>
      </c>
      <c r="J795" s="4" t="n">
        <f aca="false">(F795="C")+(G795="C")</f>
        <v>1</v>
      </c>
      <c r="K795" s="3" t="n">
        <f aca="false">I795+J795</f>
        <v>2</v>
      </c>
    </row>
    <row r="796" customFormat="false" ht="15" hidden="false" customHeight="false" outlineLevel="0" collapsed="false">
      <c r="A796" s="4" t="s">
        <v>65</v>
      </c>
      <c r="B796" s="4" t="s">
        <v>783</v>
      </c>
      <c r="C796" s="4" t="s">
        <v>267</v>
      </c>
      <c r="D796" s="4" t="n">
        <f aca="false">IFERROR(INDEX(Positions!$D$2:$D$14531,MATCH($A796&amp;"|13",Positions!$A$2:$A$14531,0)),"-")</f>
        <v>13</v>
      </c>
      <c r="E796" s="4" t="n">
        <f aca="false">IFERROR(INDEX(Positions!$D$2:$D$14531,MATCH($A796&amp;"|22",Positions!$A$2:$A$14531,0)),"-")</f>
        <v>22</v>
      </c>
      <c r="F796" s="4" t="str">
        <f aca="false">IFERROR(INDEX(Positions!$E$2:$E$14531,MATCH($A796&amp;"|13",Positions!$A$2:$A$14531,0)),"-")</f>
        <v>U</v>
      </c>
      <c r="G796" s="4" t="str">
        <f aca="false">IFERROR(INDEX(Positions!$E$2:$E$14531,MATCH($A796&amp;"|22",Positions!$A$2:$A$14531,0)),"-")</f>
        <v>A</v>
      </c>
      <c r="H796" s="3" t="str">
        <f aca="false">F796&amp;"-"&amp;G796</f>
        <v>U-A</v>
      </c>
      <c r="I796" s="4" t="n">
        <f aca="false">(F796="G")+(G796="G")</f>
        <v>0</v>
      </c>
      <c r="J796" s="4" t="n">
        <f aca="false">(F796="C")+(G796="C")</f>
        <v>0</v>
      </c>
      <c r="K796" s="3" t="n">
        <f aca="false">I796+J796</f>
        <v>0</v>
      </c>
    </row>
    <row r="797" customFormat="false" ht="15" hidden="false" customHeight="false" outlineLevel="0" collapsed="false">
      <c r="A797" s="4" t="s">
        <v>65</v>
      </c>
      <c r="B797" s="4" t="s">
        <v>805</v>
      </c>
      <c r="C797" s="4" t="s">
        <v>673</v>
      </c>
      <c r="D797" s="4" t="n">
        <f aca="false">IFERROR(INDEX(Positions!$D$2:$D$14531,MATCH($A797&amp;"|27",Positions!$A$2:$A$14531,0)),"-")</f>
        <v>27</v>
      </c>
      <c r="E797" s="4" t="n">
        <f aca="false">IFERROR(INDEX(Positions!$D$2:$D$14531,MATCH($A797&amp;"|43",Positions!$A$2:$A$14531,0)),"-")</f>
        <v>43</v>
      </c>
      <c r="F797" s="4" t="str">
        <f aca="false">IFERROR(INDEX(Positions!$E$2:$E$14531,MATCH($A797&amp;"|27",Positions!$A$2:$A$14531,0)),"-")</f>
        <v>U</v>
      </c>
      <c r="G797" s="4" t="str">
        <f aca="false">IFERROR(INDEX(Positions!$E$2:$E$14531,MATCH($A797&amp;"|43",Positions!$A$2:$A$14531,0)),"-")</f>
        <v>G</v>
      </c>
      <c r="H797" s="3" t="str">
        <f aca="false">F797&amp;"-"&amp;G797</f>
        <v>U-G</v>
      </c>
      <c r="I797" s="4" t="n">
        <f aca="false">(F797="G")+(G797="G")</f>
        <v>1</v>
      </c>
      <c r="J797" s="4" t="n">
        <f aca="false">(F797="C")+(G797="C")</f>
        <v>0</v>
      </c>
      <c r="K797" s="3" t="n">
        <f aca="false">I797+J797</f>
        <v>1</v>
      </c>
    </row>
    <row r="798" customFormat="false" ht="15" hidden="false" customHeight="false" outlineLevel="0" collapsed="false">
      <c r="A798" s="4" t="s">
        <v>65</v>
      </c>
      <c r="B798" s="4" t="s">
        <v>805</v>
      </c>
      <c r="C798" s="4" t="s">
        <v>889</v>
      </c>
      <c r="D798" s="4" t="n">
        <f aca="false">IFERROR(INDEX(Positions!$D$2:$D$14531,MATCH($A798&amp;"|28",Positions!$A$2:$A$14531,0)),"-")</f>
        <v>28</v>
      </c>
      <c r="E798" s="4" t="n">
        <f aca="false">IFERROR(INDEX(Positions!$D$2:$D$14531,MATCH($A798&amp;"|42",Positions!$A$2:$A$14531,0)),"-")</f>
        <v>42</v>
      </c>
      <c r="F798" s="4" t="str">
        <f aca="false">IFERROR(INDEX(Positions!$E$2:$E$14531,MATCH($A798&amp;"|28",Positions!$A$2:$A$14531,0)),"-")</f>
        <v>U</v>
      </c>
      <c r="G798" s="4" t="str">
        <f aca="false">IFERROR(INDEX(Positions!$E$2:$E$14531,MATCH($A798&amp;"|42",Positions!$A$2:$A$14531,0)),"-")</f>
        <v>A</v>
      </c>
      <c r="H798" s="3" t="str">
        <f aca="false">F798&amp;"-"&amp;G798</f>
        <v>U-A</v>
      </c>
      <c r="I798" s="4" t="n">
        <f aca="false">(F798="G")+(G798="G")</f>
        <v>0</v>
      </c>
      <c r="J798" s="4" t="n">
        <f aca="false">(F798="C")+(G798="C")</f>
        <v>0</v>
      </c>
      <c r="K798" s="3" t="n">
        <f aca="false">I798+J798</f>
        <v>0</v>
      </c>
    </row>
    <row r="799" customFormat="false" ht="15" hidden="false" customHeight="false" outlineLevel="0" collapsed="false">
      <c r="A799" s="4" t="s">
        <v>65</v>
      </c>
      <c r="B799" s="4" t="s">
        <v>805</v>
      </c>
      <c r="C799" s="4" t="s">
        <v>890</v>
      </c>
      <c r="D799" s="4" t="n">
        <f aca="false">IFERROR(INDEX(Positions!$D$2:$D$14531,MATCH($A799&amp;"|29",Positions!$A$2:$A$14531,0)),"-")</f>
        <v>29</v>
      </c>
      <c r="E799" s="4" t="n">
        <f aca="false">IFERROR(INDEX(Positions!$D$2:$D$14531,MATCH($A799&amp;"|41",Positions!$A$2:$A$14531,0)),"-")</f>
        <v>41</v>
      </c>
      <c r="F799" s="4" t="str">
        <f aca="false">IFERROR(INDEX(Positions!$E$2:$E$14531,MATCH($A799&amp;"|29",Positions!$A$2:$A$14531,0)),"-")</f>
        <v>G</v>
      </c>
      <c r="G799" s="4" t="str">
        <f aca="false">IFERROR(INDEX(Positions!$E$2:$E$14531,MATCH($A799&amp;"|41",Positions!$A$2:$A$14531,0)),"-")</f>
        <v>C</v>
      </c>
      <c r="H799" s="3" t="str">
        <f aca="false">F799&amp;"-"&amp;G799</f>
        <v>G-C</v>
      </c>
      <c r="I799" s="4" t="n">
        <f aca="false">(F799="G")+(G799="G")</f>
        <v>1</v>
      </c>
      <c r="J799" s="4" t="n">
        <f aca="false">(F799="C")+(G799="C")</f>
        <v>1</v>
      </c>
      <c r="K799" s="3" t="n">
        <f aca="false">I799+J799</f>
        <v>2</v>
      </c>
    </row>
    <row r="800" customFormat="false" ht="15" hidden="false" customHeight="false" outlineLevel="0" collapsed="false">
      <c r="A800" s="4" t="s">
        <v>65</v>
      </c>
      <c r="B800" s="4" t="s">
        <v>805</v>
      </c>
      <c r="C800" s="4" t="s">
        <v>694</v>
      </c>
      <c r="D800" s="4" t="n">
        <f aca="false">IFERROR(INDEX(Positions!$D$2:$D$14531,MATCH($A800&amp;"|30",Positions!$A$2:$A$14531,0)),"-")</f>
        <v>30</v>
      </c>
      <c r="E800" s="4" t="n">
        <f aca="false">IFERROR(INDEX(Positions!$D$2:$D$14531,MATCH($A800&amp;"|40",Positions!$A$2:$A$14531,0)),"-")</f>
        <v>40</v>
      </c>
      <c r="F800" s="4" t="str">
        <f aca="false">IFERROR(INDEX(Positions!$E$2:$E$14531,MATCH($A800&amp;"|30",Positions!$A$2:$A$14531,0)),"-")</f>
        <v>G</v>
      </c>
      <c r="G800" s="4" t="str">
        <f aca="false">IFERROR(INDEX(Positions!$E$2:$E$14531,MATCH($A800&amp;"|40",Positions!$A$2:$A$14531,0)),"-")</f>
        <v>C</v>
      </c>
      <c r="H800" s="3" t="str">
        <f aca="false">F800&amp;"-"&amp;G800</f>
        <v>G-C</v>
      </c>
      <c r="I800" s="4" t="n">
        <f aca="false">(F800="G")+(G800="G")</f>
        <v>1</v>
      </c>
      <c r="J800" s="4" t="n">
        <f aca="false">(F800="C")+(G800="C")</f>
        <v>1</v>
      </c>
      <c r="K800" s="3" t="n">
        <f aca="false">I800+J800</f>
        <v>2</v>
      </c>
    </row>
    <row r="801" customFormat="false" ht="15" hidden="false" customHeight="false" outlineLevel="0" collapsed="false">
      <c r="A801" s="4" t="s">
        <v>65</v>
      </c>
      <c r="B801" s="4" t="s">
        <v>805</v>
      </c>
      <c r="C801" s="4" t="s">
        <v>640</v>
      </c>
      <c r="D801" s="4" t="n">
        <f aca="false">IFERROR(INDEX(Positions!$D$2:$D$14531,MATCH($A801&amp;"|31",Positions!$A$2:$A$14531,0)),"-")</f>
        <v>31</v>
      </c>
      <c r="E801" s="4" t="n">
        <f aca="false">IFERROR(INDEX(Positions!$D$2:$D$14531,MATCH($A801&amp;"|39",Positions!$A$2:$A$14531,0)),"-")</f>
        <v>39</v>
      </c>
      <c r="F801" s="4" t="str">
        <f aca="false">IFERROR(INDEX(Positions!$E$2:$E$14531,MATCH($A801&amp;"|31",Positions!$A$2:$A$14531,0)),"-")</f>
        <v>C</v>
      </c>
      <c r="G801" s="4" t="str">
        <f aca="false">IFERROR(INDEX(Positions!$E$2:$E$14531,MATCH($A801&amp;"|39",Positions!$A$2:$A$14531,0)),"-")</f>
        <v>G</v>
      </c>
      <c r="H801" s="3" t="str">
        <f aca="false">F801&amp;"-"&amp;G801</f>
        <v>C-G</v>
      </c>
      <c r="I801" s="4" t="n">
        <f aca="false">(F801="G")+(G801="G")</f>
        <v>1</v>
      </c>
      <c r="J801" s="4" t="n">
        <f aca="false">(F801="C")+(G801="C")</f>
        <v>1</v>
      </c>
      <c r="K801" s="3" t="n">
        <f aca="false">I801+J801</f>
        <v>2</v>
      </c>
    </row>
    <row r="802" customFormat="false" ht="15" hidden="false" customHeight="false" outlineLevel="0" collapsed="false">
      <c r="A802" s="4" t="s">
        <v>65</v>
      </c>
      <c r="B802" s="4" t="s">
        <v>830</v>
      </c>
      <c r="C802" s="4" t="s">
        <v>367</v>
      </c>
      <c r="D802" s="4" t="n">
        <f aca="false">IFERROR(INDEX(Positions!$D$2:$D$14531,MATCH($A802&amp;"|49",Positions!$A$2:$A$14531,0)),"-")</f>
        <v>49</v>
      </c>
      <c r="E802" s="4" t="n">
        <f aca="false">IFERROR(INDEX(Positions!$D$2:$D$14531,MATCH($A802&amp;"|65",Positions!$A$2:$A$14531,0)),"-")</f>
        <v>65</v>
      </c>
      <c r="F802" s="4" t="str">
        <f aca="false">IFERROR(INDEX(Positions!$E$2:$E$14531,MATCH($A802&amp;"|49",Positions!$A$2:$A$14531,0)),"-")</f>
        <v>G</v>
      </c>
      <c r="G802" s="4" t="str">
        <f aca="false">IFERROR(INDEX(Positions!$E$2:$E$14531,MATCH($A802&amp;"|65",Positions!$A$2:$A$14531,0)),"-")</f>
        <v>U</v>
      </c>
      <c r="H802" s="3" t="str">
        <f aca="false">F802&amp;"-"&amp;G802</f>
        <v>G-U</v>
      </c>
      <c r="I802" s="4" t="n">
        <f aca="false">(F802="G")+(G802="G")</f>
        <v>1</v>
      </c>
      <c r="J802" s="4" t="n">
        <f aca="false">(F802="C")+(G802="C")</f>
        <v>0</v>
      </c>
      <c r="K802" s="3" t="n">
        <f aca="false">I802+J802</f>
        <v>1</v>
      </c>
    </row>
    <row r="803" customFormat="false" ht="15" hidden="false" customHeight="false" outlineLevel="0" collapsed="false">
      <c r="A803" s="4" t="s">
        <v>65</v>
      </c>
      <c r="B803" s="4" t="s">
        <v>830</v>
      </c>
      <c r="C803" s="4" t="s">
        <v>891</v>
      </c>
      <c r="D803" s="4" t="n">
        <f aca="false">IFERROR(INDEX(Positions!$D$2:$D$14531,MATCH($A803&amp;"|50",Positions!$A$2:$A$14531,0)),"-")</f>
        <v>50</v>
      </c>
      <c r="E803" s="4" t="n">
        <f aca="false">IFERROR(INDEX(Positions!$D$2:$D$14531,MATCH($A803&amp;"|64",Positions!$A$2:$A$14531,0)),"-")</f>
        <v>64</v>
      </c>
      <c r="F803" s="4" t="str">
        <f aca="false">IFERROR(INDEX(Positions!$E$2:$E$14531,MATCH($A803&amp;"|50",Positions!$A$2:$A$14531,0)),"-")</f>
        <v>U</v>
      </c>
      <c r="G803" s="4" t="str">
        <f aca="false">IFERROR(INDEX(Positions!$E$2:$E$14531,MATCH($A803&amp;"|64",Positions!$A$2:$A$14531,0)),"-")</f>
        <v>A</v>
      </c>
      <c r="H803" s="3" t="str">
        <f aca="false">F803&amp;"-"&amp;G803</f>
        <v>U-A</v>
      </c>
      <c r="I803" s="4" t="n">
        <f aca="false">(F803="G")+(G803="G")</f>
        <v>0</v>
      </c>
      <c r="J803" s="4" t="n">
        <f aca="false">(F803="C")+(G803="C")</f>
        <v>0</v>
      </c>
      <c r="K803" s="3" t="n">
        <f aca="false">I803+J803</f>
        <v>0</v>
      </c>
    </row>
    <row r="804" customFormat="false" ht="15" hidden="false" customHeight="false" outlineLevel="0" collapsed="false">
      <c r="A804" s="4" t="s">
        <v>65</v>
      </c>
      <c r="B804" s="4" t="s">
        <v>830</v>
      </c>
      <c r="C804" s="4" t="s">
        <v>689</v>
      </c>
      <c r="D804" s="4" t="n">
        <f aca="false">IFERROR(INDEX(Positions!$D$2:$D$14531,MATCH($A804&amp;"|51",Positions!$A$2:$A$14531,0)),"-")</f>
        <v>51</v>
      </c>
      <c r="E804" s="4" t="n">
        <f aca="false">IFERROR(INDEX(Positions!$D$2:$D$14531,MATCH($A804&amp;"|63",Positions!$A$2:$A$14531,0)),"-")</f>
        <v>63</v>
      </c>
      <c r="F804" s="4" t="str">
        <f aca="false">IFERROR(INDEX(Positions!$E$2:$E$14531,MATCH($A804&amp;"|51",Positions!$A$2:$A$14531,0)),"-")</f>
        <v>G</v>
      </c>
      <c r="G804" s="4" t="str">
        <f aca="false">IFERROR(INDEX(Positions!$E$2:$E$14531,MATCH($A804&amp;"|63",Positions!$A$2:$A$14531,0)),"-")</f>
        <v>C</v>
      </c>
      <c r="H804" s="3" t="str">
        <f aca="false">F804&amp;"-"&amp;G804</f>
        <v>G-C</v>
      </c>
      <c r="I804" s="4" t="n">
        <f aca="false">(F804="G")+(G804="G")</f>
        <v>1</v>
      </c>
      <c r="J804" s="4" t="n">
        <f aca="false">(F804="C")+(G804="C")</f>
        <v>1</v>
      </c>
      <c r="K804" s="3" t="n">
        <f aca="false">I804+J804</f>
        <v>2</v>
      </c>
    </row>
    <row r="805" customFormat="false" ht="15" hidden="false" customHeight="false" outlineLevel="0" collapsed="false">
      <c r="A805" s="4" t="s">
        <v>65</v>
      </c>
      <c r="B805" s="4" t="s">
        <v>830</v>
      </c>
      <c r="C805" s="4" t="s">
        <v>703</v>
      </c>
      <c r="D805" s="4" t="n">
        <f aca="false">IFERROR(INDEX(Positions!$D$2:$D$14531,MATCH($A805&amp;"|52",Positions!$A$2:$A$14531,0)),"-")</f>
        <v>52</v>
      </c>
      <c r="E805" s="4" t="n">
        <f aca="false">IFERROR(INDEX(Positions!$D$2:$D$14531,MATCH($A805&amp;"|62",Positions!$A$2:$A$14531,0)),"-")</f>
        <v>62</v>
      </c>
      <c r="F805" s="4" t="str">
        <f aca="false">IFERROR(INDEX(Positions!$E$2:$E$14531,MATCH($A805&amp;"|52",Positions!$A$2:$A$14531,0)),"-")</f>
        <v>G</v>
      </c>
      <c r="G805" s="4" t="str">
        <f aca="false">IFERROR(INDEX(Positions!$E$2:$E$14531,MATCH($A805&amp;"|62",Positions!$A$2:$A$14531,0)),"-")</f>
        <v>C</v>
      </c>
      <c r="H805" s="3" t="str">
        <f aca="false">F805&amp;"-"&amp;G805</f>
        <v>G-C</v>
      </c>
      <c r="I805" s="4" t="n">
        <f aca="false">(F805="G")+(G805="G")</f>
        <v>1</v>
      </c>
      <c r="J805" s="4" t="n">
        <f aca="false">(F805="C")+(G805="C")</f>
        <v>1</v>
      </c>
      <c r="K805" s="3" t="n">
        <f aca="false">I805+J805</f>
        <v>2</v>
      </c>
    </row>
    <row r="806" customFormat="false" ht="15" hidden="false" customHeight="false" outlineLevel="0" collapsed="false">
      <c r="A806" s="4" t="s">
        <v>65</v>
      </c>
      <c r="B806" s="4" t="s">
        <v>830</v>
      </c>
      <c r="C806" s="4" t="s">
        <v>892</v>
      </c>
      <c r="D806" s="4" t="n">
        <f aca="false">IFERROR(INDEX(Positions!$D$2:$D$14531,MATCH($A806&amp;"|53",Positions!$A$2:$A$14531,0)),"-")</f>
        <v>53</v>
      </c>
      <c r="E806" s="4" t="n">
        <f aca="false">IFERROR(INDEX(Positions!$D$2:$D$14531,MATCH($A806&amp;"|61",Positions!$A$2:$A$14531,0)),"-")</f>
        <v>61</v>
      </c>
      <c r="F806" s="4" t="str">
        <f aca="false">IFERROR(INDEX(Positions!$E$2:$E$14531,MATCH($A806&amp;"|53",Positions!$A$2:$A$14531,0)),"-")</f>
        <v>G</v>
      </c>
      <c r="G806" s="4" t="str">
        <f aca="false">IFERROR(INDEX(Positions!$E$2:$E$14531,MATCH($A806&amp;"|61",Positions!$A$2:$A$14531,0)),"-")</f>
        <v>C</v>
      </c>
      <c r="H806" s="3" t="str">
        <f aca="false">F806&amp;"-"&amp;G806</f>
        <v>G-C</v>
      </c>
      <c r="I806" s="4" t="n">
        <f aca="false">(F806="G")+(G806="G")</f>
        <v>1</v>
      </c>
      <c r="J806" s="4" t="n">
        <f aca="false">(F806="C")+(G806="C")</f>
        <v>1</v>
      </c>
      <c r="K806" s="3" t="n">
        <f aca="false">I806+J806</f>
        <v>2</v>
      </c>
    </row>
    <row r="807" customFormat="false" ht="15" hidden="false" customHeight="false" outlineLevel="0" collapsed="false">
      <c r="A807" s="24" t="s">
        <v>65</v>
      </c>
      <c r="B807" s="24" t="s">
        <v>893</v>
      </c>
      <c r="C807" s="24" t="s">
        <v>894</v>
      </c>
      <c r="D807" s="24" t="n">
        <f aca="false">IFERROR(INDEX(Positions!$D$2:$D$14531,MATCH($A807&amp;"|8",Positions!$A$2:$A$14531,0)),"-")</f>
        <v>8</v>
      </c>
      <c r="E807" s="24" t="n">
        <f aca="false">IFERROR(INDEX(Positions!$D$2:$D$14531,MATCH($A807&amp;"|14",Positions!$A$2:$A$14531,0)),"-")</f>
        <v>14</v>
      </c>
      <c r="F807" s="24" t="str">
        <f aca="false">IFERROR(INDEX(Positions!$E$2:$E$14531,MATCH($A807&amp;"|8",Positions!$A$2:$A$14531,0)),"-")</f>
        <v>U</v>
      </c>
      <c r="G807" s="24" t="str">
        <f aca="false">IFERROR(INDEX(Positions!$E$2:$E$14531,MATCH($A807&amp;"|14",Positions!$A$2:$A$14531,0)),"-")</f>
        <v>A</v>
      </c>
      <c r="H807" s="25" t="str">
        <f aca="false">F807&amp;"-"&amp;G807</f>
        <v>U-A</v>
      </c>
      <c r="I807" s="24" t="n">
        <f aca="false">(F807="G")+(G807="G")</f>
        <v>0</v>
      </c>
      <c r="J807" s="24" t="n">
        <f aca="false">(F807="C")+(G807="C")</f>
        <v>0</v>
      </c>
      <c r="K807" s="25" t="n">
        <f aca="false">I807+J807</f>
        <v>0</v>
      </c>
    </row>
    <row r="808" customFormat="false" ht="15" hidden="false" customHeight="false" outlineLevel="0" collapsed="false">
      <c r="A808" s="24" t="s">
        <v>65</v>
      </c>
      <c r="B808" s="24" t="s">
        <v>893</v>
      </c>
      <c r="C808" s="24" t="s">
        <v>895</v>
      </c>
      <c r="D808" s="24" t="n">
        <f aca="false">IFERROR(INDEX(Positions!$D$2:$D$14531,MATCH($A808&amp;"|15",Positions!$A$2:$A$14531,0)),"-")</f>
        <v>15</v>
      </c>
      <c r="E808" s="24" t="n">
        <f aca="false">IFERROR(INDEX(Positions!$D$2:$D$14531,MATCH($A808&amp;"|48",Positions!$A$2:$A$14531,0)),"-")</f>
        <v>48</v>
      </c>
      <c r="F808" s="24" t="str">
        <f aca="false">IFERROR(INDEX(Positions!$E$2:$E$14531,MATCH($A808&amp;"|15",Positions!$A$2:$A$14531,0)),"-")</f>
        <v>A</v>
      </c>
      <c r="G808" s="24" t="str">
        <f aca="false">IFERROR(INDEX(Positions!$E$2:$E$14531,MATCH($A808&amp;"|48",Positions!$A$2:$A$14531,0)),"-")</f>
        <v>U</v>
      </c>
      <c r="H808" s="25" t="str">
        <f aca="false">F808&amp;"-"&amp;G808</f>
        <v>A-U</v>
      </c>
      <c r="I808" s="24" t="n">
        <f aca="false">(F808="G")+(G808="G")</f>
        <v>0</v>
      </c>
      <c r="J808" s="24" t="n">
        <f aca="false">(F808="C")+(G808="C")</f>
        <v>0</v>
      </c>
      <c r="K808" s="25" t="n">
        <f aca="false">I808+J808</f>
        <v>0</v>
      </c>
    </row>
    <row r="809" customFormat="false" ht="15" hidden="false" customHeight="false" outlineLevel="0" collapsed="false">
      <c r="A809" s="24" t="s">
        <v>65</v>
      </c>
      <c r="B809" s="24" t="s">
        <v>893</v>
      </c>
      <c r="C809" s="24" t="s">
        <v>896</v>
      </c>
      <c r="D809" s="24" t="n">
        <f aca="false">IFERROR(INDEX(Positions!$D$2:$D$14531,MATCH($A809&amp;"|18",Positions!$A$2:$A$14531,0)),"-")</f>
        <v>17</v>
      </c>
      <c r="E809" s="24" t="n">
        <f aca="false">IFERROR(INDEX(Positions!$D$2:$D$14531,MATCH($A809&amp;"|55",Positions!$A$2:$A$14531,0)),"-")</f>
        <v>55</v>
      </c>
      <c r="F809" s="24" t="str">
        <f aca="false">IFERROR(INDEX(Positions!$E$2:$E$14531,MATCH($A809&amp;"|18",Positions!$A$2:$A$14531,0)),"-")</f>
        <v>G</v>
      </c>
      <c r="G809" s="24" t="str">
        <f aca="false">IFERROR(INDEX(Positions!$E$2:$E$14531,MATCH($A809&amp;"|55",Positions!$A$2:$A$14531,0)),"-")</f>
        <v>U</v>
      </c>
      <c r="H809" s="25" t="str">
        <f aca="false">F809&amp;"-"&amp;G809</f>
        <v>G-U</v>
      </c>
      <c r="I809" s="24" t="n">
        <f aca="false">(F809="G")+(G809="G")</f>
        <v>1</v>
      </c>
      <c r="J809" s="24" t="n">
        <f aca="false">(F809="C")+(G809="C")</f>
        <v>0</v>
      </c>
      <c r="K809" s="25" t="n">
        <f aca="false">I809+J809</f>
        <v>1</v>
      </c>
    </row>
    <row r="810" customFormat="false" ht="15" hidden="false" customHeight="false" outlineLevel="0" collapsed="false">
      <c r="A810" s="24" t="s">
        <v>65</v>
      </c>
      <c r="B810" s="24" t="s">
        <v>893</v>
      </c>
      <c r="C810" s="24" t="s">
        <v>897</v>
      </c>
      <c r="D810" s="24" t="n">
        <f aca="false">IFERROR(INDEX(Positions!$D$2:$D$14531,MATCH($A810&amp;"|19",Positions!$A$2:$A$14531,0)),"-")</f>
        <v>18</v>
      </c>
      <c r="E810" s="24" t="n">
        <f aca="false">IFERROR(INDEX(Positions!$D$2:$D$14531,MATCH($A810&amp;"|56",Positions!$A$2:$A$14531,0)),"-")</f>
        <v>56</v>
      </c>
      <c r="F810" s="24" t="str">
        <f aca="false">IFERROR(INDEX(Positions!$E$2:$E$14531,MATCH($A810&amp;"|19",Positions!$A$2:$A$14531,0)),"-")</f>
        <v>G</v>
      </c>
      <c r="G810" s="24" t="str">
        <f aca="false">IFERROR(INDEX(Positions!$E$2:$E$14531,MATCH($A810&amp;"|56",Positions!$A$2:$A$14531,0)),"-")</f>
        <v>C</v>
      </c>
      <c r="H810" s="25" t="str">
        <f aca="false">F810&amp;"-"&amp;G810</f>
        <v>G-C</v>
      </c>
      <c r="I810" s="24" t="n">
        <f aca="false">(F810="G")+(G810="G")</f>
        <v>1</v>
      </c>
      <c r="J810" s="24" t="n">
        <f aca="false">(F810="C")+(G810="C")</f>
        <v>1</v>
      </c>
      <c r="K810" s="25" t="n">
        <f aca="false">I810+J810</f>
        <v>2</v>
      </c>
    </row>
    <row r="811" customFormat="false" ht="15" hidden="false" customHeight="false" outlineLevel="0" collapsed="false">
      <c r="A811" s="24" t="s">
        <v>65</v>
      </c>
      <c r="B811" s="24" t="s">
        <v>893</v>
      </c>
      <c r="C811" s="24" t="s">
        <v>898</v>
      </c>
      <c r="D811" s="24" t="n">
        <f aca="false">IFERROR(INDEX(Positions!$D$2:$D$14531,MATCH($A811&amp;"|26",Positions!$A$2:$A$14531,0)),"-")</f>
        <v>26</v>
      </c>
      <c r="E811" s="24" t="n">
        <f aca="false">IFERROR(INDEX(Positions!$D$2:$D$14531,MATCH($A811&amp;"|44",Positions!$A$2:$A$14531,0)),"-")</f>
        <v>44</v>
      </c>
      <c r="F811" s="24" t="str">
        <f aca="false">IFERROR(INDEX(Positions!$E$2:$E$14531,MATCH($A811&amp;"|26",Positions!$A$2:$A$14531,0)),"-")</f>
        <v>A</v>
      </c>
      <c r="G811" s="24" t="str">
        <f aca="false">IFERROR(INDEX(Positions!$E$2:$E$14531,MATCH($A811&amp;"|44",Positions!$A$2:$A$14531,0)),"-")</f>
        <v>G</v>
      </c>
      <c r="H811" s="25" t="str">
        <f aca="false">F811&amp;"-"&amp;G811</f>
        <v>A-G</v>
      </c>
      <c r="I811" s="24" t="n">
        <f aca="false">(F811="G")+(G811="G")</f>
        <v>1</v>
      </c>
      <c r="J811" s="24" t="n">
        <f aca="false">(F811="C")+(G811="C")</f>
        <v>0</v>
      </c>
      <c r="K811" s="25" t="n">
        <f aca="false">I811+J811</f>
        <v>1</v>
      </c>
    </row>
    <row r="812" customFormat="false" ht="15" hidden="false" customHeight="false" outlineLevel="0" collapsed="false">
      <c r="A812" s="24" t="s">
        <v>65</v>
      </c>
      <c r="B812" s="24" t="s">
        <v>893</v>
      </c>
      <c r="C812" s="24" t="s">
        <v>899</v>
      </c>
      <c r="D812" s="24" t="n">
        <f aca="false">IFERROR(INDEX(Positions!$D$2:$D$14531,MATCH($A812&amp;"|32",Positions!$A$2:$A$14531,0)),"-")</f>
        <v>32</v>
      </c>
      <c r="E812" s="24" t="n">
        <f aca="false">IFERROR(INDEX(Positions!$D$2:$D$14531,MATCH($A812&amp;"|38",Positions!$A$2:$A$14531,0)),"-")</f>
        <v>38</v>
      </c>
      <c r="F812" s="24" t="str">
        <f aca="false">IFERROR(INDEX(Positions!$E$2:$E$14531,MATCH($A812&amp;"|32",Positions!$A$2:$A$14531,0)),"-")</f>
        <v>C</v>
      </c>
      <c r="G812" s="24" t="str">
        <f aca="false">IFERROR(INDEX(Positions!$E$2:$E$14531,MATCH($A812&amp;"|38",Positions!$A$2:$A$14531,0)),"-")</f>
        <v>A</v>
      </c>
      <c r="H812" s="25" t="str">
        <f aca="false">F812&amp;"-"&amp;G812</f>
        <v>C-A</v>
      </c>
      <c r="I812" s="24" t="n">
        <f aca="false">(F812="G")+(G812="G")</f>
        <v>0</v>
      </c>
      <c r="J812" s="24" t="n">
        <f aca="false">(F812="C")+(G812="C")</f>
        <v>1</v>
      </c>
      <c r="K812" s="25" t="n">
        <f aca="false">I812+J812</f>
        <v>1</v>
      </c>
    </row>
    <row r="813" customFormat="false" ht="15" hidden="false" customHeight="false" outlineLevel="0" collapsed="false">
      <c r="A813" s="24" t="s">
        <v>65</v>
      </c>
      <c r="B813" s="24" t="s">
        <v>893</v>
      </c>
      <c r="C813" s="24" t="s">
        <v>900</v>
      </c>
      <c r="D813" s="24" t="n">
        <f aca="false">IFERROR(INDEX(Positions!$D$2:$D$14531,MATCH($A813&amp;"|54",Positions!$A$2:$A$14531,0)),"-")</f>
        <v>54</v>
      </c>
      <c r="E813" s="24" t="n">
        <f aca="false">IFERROR(INDEX(Positions!$D$2:$D$14531,MATCH($A813&amp;"|58",Positions!$A$2:$A$14531,0)),"-")</f>
        <v>58</v>
      </c>
      <c r="F813" s="24" t="str">
        <f aca="false">IFERROR(INDEX(Positions!$E$2:$E$14531,MATCH($A813&amp;"|54",Positions!$A$2:$A$14531,0)),"-")</f>
        <v>U</v>
      </c>
      <c r="G813" s="24" t="str">
        <f aca="false">IFERROR(INDEX(Positions!$E$2:$E$14531,MATCH($A813&amp;"|58",Positions!$A$2:$A$14531,0)),"-")</f>
        <v>A</v>
      </c>
      <c r="H813" s="25" t="str">
        <f aca="false">F813&amp;"-"&amp;G813</f>
        <v>U-A</v>
      </c>
      <c r="I813" s="24" t="n">
        <f aca="false">(F813="G")+(G813="G")</f>
        <v>0</v>
      </c>
      <c r="J813" s="24" t="n">
        <f aca="false">(F813="C")+(G813="C")</f>
        <v>0</v>
      </c>
      <c r="K813" s="25" t="n">
        <f aca="false">I813+J813</f>
        <v>0</v>
      </c>
    </row>
    <row r="814" customFormat="false" ht="15" hidden="false" customHeight="false" outlineLevel="0" collapsed="false">
      <c r="A814" s="4" t="s">
        <v>66</v>
      </c>
      <c r="B814" s="4" t="s">
        <v>768</v>
      </c>
      <c r="C814" s="4" t="s">
        <v>882</v>
      </c>
      <c r="D814" s="4" t="n">
        <f aca="false">IFERROR(INDEX(Positions!$D$2:$D$14531,MATCH($A814&amp;"|1",Positions!$A$2:$A$14531,0)),"-")</f>
        <v>1</v>
      </c>
      <c r="E814" s="4" t="n">
        <f aca="false">IFERROR(INDEX(Positions!$D$2:$D$14531,MATCH($A814&amp;"|72",Positions!$A$2:$A$14531,0)),"-")</f>
        <v>68</v>
      </c>
      <c r="F814" s="4" t="str">
        <f aca="false">IFERROR(INDEX(Positions!$E$2:$E$14531,MATCH($A814&amp;"|1",Positions!$A$2:$A$14531,0)),"-")</f>
        <v>U</v>
      </c>
      <c r="G814" s="4" t="str">
        <f aca="false">IFERROR(INDEX(Positions!$E$2:$E$14531,MATCH($A814&amp;"|72",Positions!$A$2:$A$14531,0)),"-")</f>
        <v>A</v>
      </c>
      <c r="H814" s="3" t="str">
        <f aca="false">F814&amp;"-"&amp;G814</f>
        <v>U-A</v>
      </c>
      <c r="I814" s="4" t="n">
        <f aca="false">(F814="G")+(G814="G")</f>
        <v>0</v>
      </c>
      <c r="J814" s="4" t="n">
        <f aca="false">(F814="C")+(G814="C")</f>
        <v>0</v>
      </c>
      <c r="K814" s="3" t="n">
        <f aca="false">I814+J814</f>
        <v>0</v>
      </c>
    </row>
    <row r="815" customFormat="false" ht="15" hidden="false" customHeight="false" outlineLevel="0" collapsed="false">
      <c r="A815" s="4" t="s">
        <v>66</v>
      </c>
      <c r="B815" s="4" t="s">
        <v>768</v>
      </c>
      <c r="C815" s="4" t="s">
        <v>883</v>
      </c>
      <c r="D815" s="4" t="n">
        <f aca="false">IFERROR(INDEX(Positions!$D$2:$D$14531,MATCH($A815&amp;"|2",Positions!$A$2:$A$14531,0)),"-")</f>
        <v>2</v>
      </c>
      <c r="E815" s="4" t="n">
        <f aca="false">IFERROR(INDEX(Positions!$D$2:$D$14531,MATCH($A815&amp;"|71",Positions!$A$2:$A$14531,0)),"-")</f>
        <v>67</v>
      </c>
      <c r="F815" s="4" t="str">
        <f aca="false">IFERROR(INDEX(Positions!$E$2:$E$14531,MATCH($A815&amp;"|2",Positions!$A$2:$A$14531,0)),"-")</f>
        <v>G</v>
      </c>
      <c r="G815" s="4" t="str">
        <f aca="false">IFERROR(INDEX(Positions!$E$2:$E$14531,MATCH($A815&amp;"|71",Positions!$A$2:$A$14531,0)),"-")</f>
        <v>C</v>
      </c>
      <c r="H815" s="3" t="str">
        <f aca="false">F815&amp;"-"&amp;G815</f>
        <v>G-C</v>
      </c>
      <c r="I815" s="4" t="n">
        <f aca="false">(F815="G")+(G815="G")</f>
        <v>1</v>
      </c>
      <c r="J815" s="4" t="n">
        <f aca="false">(F815="C")+(G815="C")</f>
        <v>1</v>
      </c>
      <c r="K815" s="3" t="n">
        <f aca="false">I815+J815</f>
        <v>2</v>
      </c>
    </row>
    <row r="816" customFormat="false" ht="15" hidden="false" customHeight="false" outlineLevel="0" collapsed="false">
      <c r="A816" s="4" t="s">
        <v>66</v>
      </c>
      <c r="B816" s="4" t="s">
        <v>768</v>
      </c>
      <c r="C816" s="4" t="s">
        <v>884</v>
      </c>
      <c r="D816" s="4" t="n">
        <f aca="false">IFERROR(INDEX(Positions!$D$2:$D$14531,MATCH($A816&amp;"|3",Positions!$A$2:$A$14531,0)),"-")</f>
        <v>3</v>
      </c>
      <c r="E816" s="4" t="n">
        <f aca="false">IFERROR(INDEX(Positions!$D$2:$D$14531,MATCH($A816&amp;"|70",Positions!$A$2:$A$14531,0)),"-")</f>
        <v>66</v>
      </c>
      <c r="F816" s="4" t="str">
        <f aca="false">IFERROR(INDEX(Positions!$E$2:$E$14531,MATCH($A816&amp;"|3",Positions!$A$2:$A$14531,0)),"-")</f>
        <v>G</v>
      </c>
      <c r="G816" s="4" t="str">
        <f aca="false">IFERROR(INDEX(Positions!$E$2:$E$14531,MATCH($A816&amp;"|70",Positions!$A$2:$A$14531,0)),"-")</f>
        <v>C</v>
      </c>
      <c r="H816" s="3" t="str">
        <f aca="false">F816&amp;"-"&amp;G816</f>
        <v>G-C</v>
      </c>
      <c r="I816" s="4" t="n">
        <f aca="false">(F816="G")+(G816="G")</f>
        <v>1</v>
      </c>
      <c r="J816" s="4" t="n">
        <f aca="false">(F816="C")+(G816="C")</f>
        <v>1</v>
      </c>
      <c r="K816" s="3" t="n">
        <f aca="false">I816+J816</f>
        <v>2</v>
      </c>
    </row>
    <row r="817" customFormat="false" ht="15" hidden="false" customHeight="false" outlineLevel="0" collapsed="false">
      <c r="A817" s="4" t="s">
        <v>66</v>
      </c>
      <c r="B817" s="4" t="s">
        <v>768</v>
      </c>
      <c r="C817" s="4" t="s">
        <v>885</v>
      </c>
      <c r="D817" s="4" t="n">
        <f aca="false">IFERROR(INDEX(Positions!$D$2:$D$14531,MATCH($A817&amp;"|4",Positions!$A$2:$A$14531,0)),"-")</f>
        <v>4</v>
      </c>
      <c r="E817" s="4" t="n">
        <f aca="false">IFERROR(INDEX(Positions!$D$2:$D$14531,MATCH($A817&amp;"|69",Positions!$A$2:$A$14531,0)),"-")</f>
        <v>65</v>
      </c>
      <c r="F817" s="4" t="str">
        <f aca="false">IFERROR(INDEX(Positions!$E$2:$E$14531,MATCH($A817&amp;"|4",Positions!$A$2:$A$14531,0)),"-")</f>
        <v>U</v>
      </c>
      <c r="G817" s="4" t="str">
        <f aca="false">IFERROR(INDEX(Positions!$E$2:$E$14531,MATCH($A817&amp;"|69",Positions!$A$2:$A$14531,0)),"-")</f>
        <v>A</v>
      </c>
      <c r="H817" s="3" t="str">
        <f aca="false">F817&amp;"-"&amp;G817</f>
        <v>U-A</v>
      </c>
      <c r="I817" s="4" t="n">
        <f aca="false">(F817="G")+(G817="G")</f>
        <v>0</v>
      </c>
      <c r="J817" s="4" t="n">
        <f aca="false">(F817="C")+(G817="C")</f>
        <v>0</v>
      </c>
      <c r="K817" s="3" t="n">
        <f aca="false">I817+J817</f>
        <v>0</v>
      </c>
    </row>
    <row r="818" customFormat="false" ht="15" hidden="false" customHeight="false" outlineLevel="0" collapsed="false">
      <c r="A818" s="4" t="s">
        <v>66</v>
      </c>
      <c r="B818" s="4" t="s">
        <v>768</v>
      </c>
      <c r="C818" s="4" t="s">
        <v>542</v>
      </c>
      <c r="D818" s="4" t="n">
        <f aca="false">IFERROR(INDEX(Positions!$D$2:$D$14531,MATCH($A818&amp;"|5",Positions!$A$2:$A$14531,0)),"-")</f>
        <v>5</v>
      </c>
      <c r="E818" s="4" t="n">
        <f aca="false">IFERROR(INDEX(Positions!$D$2:$D$14531,MATCH($A818&amp;"|68",Positions!$A$2:$A$14531,0)),"-")</f>
        <v>64</v>
      </c>
      <c r="F818" s="4" t="str">
        <f aca="false">IFERROR(INDEX(Positions!$E$2:$E$14531,MATCH($A818&amp;"|5",Positions!$A$2:$A$14531,0)),"-")</f>
        <v>A</v>
      </c>
      <c r="G818" s="4" t="str">
        <f aca="false">IFERROR(INDEX(Positions!$E$2:$E$14531,MATCH($A818&amp;"|68",Positions!$A$2:$A$14531,0)),"-")</f>
        <v>U</v>
      </c>
      <c r="H818" s="3" t="str">
        <f aca="false">F818&amp;"-"&amp;G818</f>
        <v>A-U</v>
      </c>
      <c r="I818" s="4" t="n">
        <f aca="false">(F818="G")+(G818="G")</f>
        <v>0</v>
      </c>
      <c r="J818" s="4" t="n">
        <f aca="false">(F818="C")+(G818="C")</f>
        <v>0</v>
      </c>
      <c r="K818" s="3" t="n">
        <f aca="false">I818+J818</f>
        <v>0</v>
      </c>
    </row>
    <row r="819" customFormat="false" ht="15" hidden="false" customHeight="false" outlineLevel="0" collapsed="false">
      <c r="A819" s="4" t="s">
        <v>66</v>
      </c>
      <c r="B819" s="4" t="s">
        <v>768</v>
      </c>
      <c r="C819" s="4" t="s">
        <v>561</v>
      </c>
      <c r="D819" s="4" t="n">
        <f aca="false">IFERROR(INDEX(Positions!$D$2:$D$14531,MATCH($A819&amp;"|6",Positions!$A$2:$A$14531,0)),"-")</f>
        <v>6</v>
      </c>
      <c r="E819" s="4" t="n">
        <f aca="false">IFERROR(INDEX(Positions!$D$2:$D$14531,MATCH($A819&amp;"|67",Positions!$A$2:$A$14531,0)),"-")</f>
        <v>63</v>
      </c>
      <c r="F819" s="4" t="str">
        <f aca="false">IFERROR(INDEX(Positions!$E$2:$E$14531,MATCH($A819&amp;"|6",Positions!$A$2:$A$14531,0)),"-")</f>
        <v>C</v>
      </c>
      <c r="G819" s="4" t="str">
        <f aca="false">IFERROR(INDEX(Positions!$E$2:$E$14531,MATCH($A819&amp;"|67",Positions!$A$2:$A$14531,0)),"-")</f>
        <v>U</v>
      </c>
      <c r="H819" s="3" t="str">
        <f aca="false">F819&amp;"-"&amp;G819</f>
        <v>C-U</v>
      </c>
      <c r="I819" s="4" t="n">
        <f aca="false">(F819="G")+(G819="G")</f>
        <v>0</v>
      </c>
      <c r="J819" s="4" t="n">
        <f aca="false">(F819="C")+(G819="C")</f>
        <v>1</v>
      </c>
      <c r="K819" s="3" t="n">
        <f aca="false">I819+J819</f>
        <v>1</v>
      </c>
    </row>
    <row r="820" customFormat="false" ht="15" hidden="false" customHeight="false" outlineLevel="0" collapsed="false">
      <c r="A820" s="4" t="s">
        <v>66</v>
      </c>
      <c r="B820" s="4" t="s">
        <v>768</v>
      </c>
      <c r="C820" s="4" t="s">
        <v>886</v>
      </c>
      <c r="D820" s="4" t="n">
        <f aca="false">IFERROR(INDEX(Positions!$D$2:$D$14531,MATCH($A820&amp;"|7",Positions!$A$2:$A$14531,0)),"-")</f>
        <v>7</v>
      </c>
      <c r="E820" s="4" t="n">
        <f aca="false">IFERROR(INDEX(Positions!$D$2:$D$14531,MATCH($A820&amp;"|66",Positions!$A$2:$A$14531,0)),"-")</f>
        <v>62</v>
      </c>
      <c r="F820" s="4" t="str">
        <f aca="false">IFERROR(INDEX(Positions!$E$2:$E$14531,MATCH($A820&amp;"|7",Positions!$A$2:$A$14531,0)),"-")</f>
        <v>U</v>
      </c>
      <c r="G820" s="4" t="str">
        <f aca="false">IFERROR(INDEX(Positions!$E$2:$E$14531,MATCH($A820&amp;"|66",Positions!$A$2:$A$14531,0)),"-")</f>
        <v>A</v>
      </c>
      <c r="H820" s="3" t="str">
        <f aca="false">F820&amp;"-"&amp;G820</f>
        <v>U-A</v>
      </c>
      <c r="I820" s="4" t="n">
        <f aca="false">(F820="G")+(G820="G")</f>
        <v>0</v>
      </c>
      <c r="J820" s="4" t="n">
        <f aca="false">(F820="C")+(G820="C")</f>
        <v>0</v>
      </c>
      <c r="K820" s="3" t="n">
        <f aca="false">I820+J820</f>
        <v>0</v>
      </c>
    </row>
    <row r="821" customFormat="false" ht="15" hidden="false" customHeight="false" outlineLevel="0" collapsed="false">
      <c r="A821" s="4" t="s">
        <v>66</v>
      </c>
      <c r="B821" s="4" t="s">
        <v>783</v>
      </c>
      <c r="C821" s="4" t="s">
        <v>887</v>
      </c>
      <c r="D821" s="4" t="n">
        <f aca="false">IFERROR(INDEX(Positions!$D$2:$D$14531,MATCH($A821&amp;"|10",Positions!$A$2:$A$14531,0)),"-")</f>
        <v>10</v>
      </c>
      <c r="E821" s="4" t="n">
        <f aca="false">IFERROR(INDEX(Positions!$D$2:$D$14531,MATCH($A821&amp;"|25",Positions!$A$2:$A$14531,0)),"-")</f>
        <v>23</v>
      </c>
      <c r="F821" s="4" t="str">
        <f aca="false">IFERROR(INDEX(Positions!$E$2:$E$14531,MATCH($A821&amp;"|10",Positions!$A$2:$A$14531,0)),"-")</f>
        <v>G</v>
      </c>
      <c r="G821" s="4" t="str">
        <f aca="false">IFERROR(INDEX(Positions!$E$2:$E$14531,MATCH($A821&amp;"|25",Positions!$A$2:$A$14531,0)),"-")</f>
        <v>U</v>
      </c>
      <c r="H821" s="3" t="str">
        <f aca="false">F821&amp;"-"&amp;G821</f>
        <v>G-U</v>
      </c>
      <c r="I821" s="4" t="n">
        <f aca="false">(F821="G")+(G821="G")</f>
        <v>1</v>
      </c>
      <c r="J821" s="4" t="n">
        <f aca="false">(F821="C")+(G821="C")</f>
        <v>0</v>
      </c>
      <c r="K821" s="3" t="n">
        <f aca="false">I821+J821</f>
        <v>1</v>
      </c>
    </row>
    <row r="822" customFormat="false" ht="15" hidden="false" customHeight="false" outlineLevel="0" collapsed="false">
      <c r="A822" s="4" t="s">
        <v>66</v>
      </c>
      <c r="B822" s="4" t="s">
        <v>783</v>
      </c>
      <c r="C822" s="4" t="s">
        <v>888</v>
      </c>
      <c r="D822" s="4" t="n">
        <f aca="false">IFERROR(INDEX(Positions!$D$2:$D$14531,MATCH($A822&amp;"|11",Positions!$A$2:$A$14531,0)),"-")</f>
        <v>11</v>
      </c>
      <c r="E822" s="4" t="n">
        <f aca="false">IFERROR(INDEX(Positions!$D$2:$D$14531,MATCH($A822&amp;"|24",Positions!$A$2:$A$14531,0)),"-")</f>
        <v>22</v>
      </c>
      <c r="F822" s="4" t="str">
        <f aca="false">IFERROR(INDEX(Positions!$E$2:$E$14531,MATCH($A822&amp;"|11",Positions!$A$2:$A$14531,0)),"-")</f>
        <v>U</v>
      </c>
      <c r="G822" s="4" t="str">
        <f aca="false">IFERROR(INDEX(Positions!$E$2:$E$14531,MATCH($A822&amp;"|24",Positions!$A$2:$A$14531,0)),"-")</f>
        <v>A</v>
      </c>
      <c r="H822" s="3" t="str">
        <f aca="false">F822&amp;"-"&amp;G822</f>
        <v>U-A</v>
      </c>
      <c r="I822" s="4" t="n">
        <f aca="false">(F822="G")+(G822="G")</f>
        <v>0</v>
      </c>
      <c r="J822" s="4" t="n">
        <f aca="false">(F822="C")+(G822="C")</f>
        <v>0</v>
      </c>
      <c r="K822" s="3" t="n">
        <f aca="false">I822+J822</f>
        <v>0</v>
      </c>
    </row>
    <row r="823" customFormat="false" ht="15" hidden="false" customHeight="false" outlineLevel="0" collapsed="false">
      <c r="A823" s="4" t="s">
        <v>66</v>
      </c>
      <c r="B823" s="4" t="s">
        <v>783</v>
      </c>
      <c r="C823" s="4" t="s">
        <v>479</v>
      </c>
      <c r="D823" s="4" t="n">
        <f aca="false">IFERROR(INDEX(Positions!$D$2:$D$14531,MATCH($A823&amp;"|12",Positions!$A$2:$A$14531,0)),"-")</f>
        <v>12</v>
      </c>
      <c r="E823" s="4" t="n">
        <f aca="false">IFERROR(INDEX(Positions!$D$2:$D$14531,MATCH($A823&amp;"|23",Positions!$A$2:$A$14531,0)),"-")</f>
        <v>21</v>
      </c>
      <c r="F823" s="4" t="str">
        <f aca="false">IFERROR(INDEX(Positions!$E$2:$E$14531,MATCH($A823&amp;"|12",Positions!$A$2:$A$14531,0)),"-")</f>
        <v>U</v>
      </c>
      <c r="G823" s="4" t="str">
        <f aca="false">IFERROR(INDEX(Positions!$E$2:$E$14531,MATCH($A823&amp;"|23",Positions!$A$2:$A$14531,0)),"-")</f>
        <v>A</v>
      </c>
      <c r="H823" s="3" t="str">
        <f aca="false">F823&amp;"-"&amp;G823</f>
        <v>U-A</v>
      </c>
      <c r="I823" s="4" t="n">
        <f aca="false">(F823="G")+(G823="G")</f>
        <v>0</v>
      </c>
      <c r="J823" s="4" t="n">
        <f aca="false">(F823="C")+(G823="C")</f>
        <v>0</v>
      </c>
      <c r="K823" s="3" t="n">
        <f aca="false">I823+J823</f>
        <v>0</v>
      </c>
    </row>
    <row r="824" customFormat="false" ht="15" hidden="false" customHeight="false" outlineLevel="0" collapsed="false">
      <c r="A824" s="4" t="s">
        <v>66</v>
      </c>
      <c r="B824" s="4" t="s">
        <v>783</v>
      </c>
      <c r="C824" s="4" t="s">
        <v>267</v>
      </c>
      <c r="D824" s="4" t="n">
        <f aca="false">IFERROR(INDEX(Positions!$D$2:$D$14531,MATCH($A824&amp;"|13",Positions!$A$2:$A$14531,0)),"-")</f>
        <v>13</v>
      </c>
      <c r="E824" s="4" t="n">
        <f aca="false">IFERROR(INDEX(Positions!$D$2:$D$14531,MATCH($A824&amp;"|22",Positions!$A$2:$A$14531,0)),"-")</f>
        <v>20</v>
      </c>
      <c r="F824" s="4" t="str">
        <f aca="false">IFERROR(INDEX(Positions!$E$2:$E$14531,MATCH($A824&amp;"|13",Positions!$A$2:$A$14531,0)),"-")</f>
        <v>U</v>
      </c>
      <c r="G824" s="4" t="str">
        <f aca="false">IFERROR(INDEX(Positions!$E$2:$E$14531,MATCH($A824&amp;"|22",Positions!$A$2:$A$14531,0)),"-")</f>
        <v>A</v>
      </c>
      <c r="H824" s="3" t="str">
        <f aca="false">F824&amp;"-"&amp;G824</f>
        <v>U-A</v>
      </c>
      <c r="I824" s="4" t="n">
        <f aca="false">(F824="G")+(G824="G")</f>
        <v>0</v>
      </c>
      <c r="J824" s="4" t="n">
        <f aca="false">(F824="C")+(G824="C")</f>
        <v>0</v>
      </c>
      <c r="K824" s="3" t="n">
        <f aca="false">I824+J824</f>
        <v>0</v>
      </c>
    </row>
    <row r="825" customFormat="false" ht="15" hidden="false" customHeight="false" outlineLevel="0" collapsed="false">
      <c r="A825" s="4" t="s">
        <v>66</v>
      </c>
      <c r="B825" s="4" t="s">
        <v>805</v>
      </c>
      <c r="C825" s="4" t="s">
        <v>673</v>
      </c>
      <c r="D825" s="4" t="n">
        <f aca="false">IFERROR(INDEX(Positions!$D$2:$D$14531,MATCH($A825&amp;"|27",Positions!$A$2:$A$14531,0)),"-")</f>
        <v>25</v>
      </c>
      <c r="E825" s="4" t="n">
        <f aca="false">IFERROR(INDEX(Positions!$D$2:$D$14531,MATCH($A825&amp;"|43",Positions!$A$2:$A$14531,0)),"-")</f>
        <v>41</v>
      </c>
      <c r="F825" s="4" t="str">
        <f aca="false">IFERROR(INDEX(Positions!$E$2:$E$14531,MATCH($A825&amp;"|27",Positions!$A$2:$A$14531,0)),"-")</f>
        <v>A</v>
      </c>
      <c r="G825" s="4" t="str">
        <f aca="false">IFERROR(INDEX(Positions!$E$2:$E$14531,MATCH($A825&amp;"|43",Positions!$A$2:$A$14531,0)),"-")</f>
        <v>U</v>
      </c>
      <c r="H825" s="3" t="str">
        <f aca="false">F825&amp;"-"&amp;G825</f>
        <v>A-U</v>
      </c>
      <c r="I825" s="4" t="n">
        <f aca="false">(F825="G")+(G825="G")</f>
        <v>0</v>
      </c>
      <c r="J825" s="4" t="n">
        <f aca="false">(F825="C")+(G825="C")</f>
        <v>0</v>
      </c>
      <c r="K825" s="3" t="n">
        <f aca="false">I825+J825</f>
        <v>0</v>
      </c>
    </row>
    <row r="826" customFormat="false" ht="15" hidden="false" customHeight="false" outlineLevel="0" collapsed="false">
      <c r="A826" s="4" t="s">
        <v>66</v>
      </c>
      <c r="B826" s="4" t="s">
        <v>805</v>
      </c>
      <c r="C826" s="4" t="s">
        <v>889</v>
      </c>
      <c r="D826" s="4" t="n">
        <f aca="false">IFERROR(INDEX(Positions!$D$2:$D$14531,MATCH($A826&amp;"|28",Positions!$A$2:$A$14531,0)),"-")</f>
        <v>26</v>
      </c>
      <c r="E826" s="4" t="n">
        <f aca="false">IFERROR(INDEX(Positions!$D$2:$D$14531,MATCH($A826&amp;"|42",Positions!$A$2:$A$14531,0)),"-")</f>
        <v>40</v>
      </c>
      <c r="F826" s="4" t="str">
        <f aca="false">IFERROR(INDEX(Positions!$E$2:$E$14531,MATCH($A826&amp;"|28",Positions!$A$2:$A$14531,0)),"-")</f>
        <v>A</v>
      </c>
      <c r="G826" s="4" t="str">
        <f aca="false">IFERROR(INDEX(Positions!$E$2:$E$14531,MATCH($A826&amp;"|42",Positions!$A$2:$A$14531,0)),"-")</f>
        <v>U</v>
      </c>
      <c r="H826" s="3" t="str">
        <f aca="false">F826&amp;"-"&amp;G826</f>
        <v>A-U</v>
      </c>
      <c r="I826" s="4" t="n">
        <f aca="false">(F826="G")+(G826="G")</f>
        <v>0</v>
      </c>
      <c r="J826" s="4" t="n">
        <f aca="false">(F826="C")+(G826="C")</f>
        <v>0</v>
      </c>
      <c r="K826" s="3" t="n">
        <f aca="false">I826+J826</f>
        <v>0</v>
      </c>
    </row>
    <row r="827" customFormat="false" ht="15" hidden="false" customHeight="false" outlineLevel="0" collapsed="false">
      <c r="A827" s="4" t="s">
        <v>66</v>
      </c>
      <c r="B827" s="4" t="s">
        <v>805</v>
      </c>
      <c r="C827" s="4" t="s">
        <v>890</v>
      </c>
      <c r="D827" s="4" t="n">
        <f aca="false">IFERROR(INDEX(Positions!$D$2:$D$14531,MATCH($A827&amp;"|29",Positions!$A$2:$A$14531,0)),"-")</f>
        <v>27</v>
      </c>
      <c r="E827" s="4" t="n">
        <f aca="false">IFERROR(INDEX(Positions!$D$2:$D$14531,MATCH($A827&amp;"|41",Positions!$A$2:$A$14531,0)),"-")</f>
        <v>39</v>
      </c>
      <c r="F827" s="4" t="str">
        <f aca="false">IFERROR(INDEX(Positions!$E$2:$E$14531,MATCH($A827&amp;"|29",Positions!$A$2:$A$14531,0)),"-")</f>
        <v>U</v>
      </c>
      <c r="G827" s="4" t="str">
        <f aca="false">IFERROR(INDEX(Positions!$E$2:$E$14531,MATCH($A827&amp;"|41",Positions!$A$2:$A$14531,0)),"-")</f>
        <v>A</v>
      </c>
      <c r="H827" s="3" t="str">
        <f aca="false">F827&amp;"-"&amp;G827</f>
        <v>U-A</v>
      </c>
      <c r="I827" s="4" t="n">
        <f aca="false">(F827="G")+(G827="G")</f>
        <v>0</v>
      </c>
      <c r="J827" s="4" t="n">
        <f aca="false">(F827="C")+(G827="C")</f>
        <v>0</v>
      </c>
      <c r="K827" s="3" t="n">
        <f aca="false">I827+J827</f>
        <v>0</v>
      </c>
    </row>
    <row r="828" customFormat="false" ht="15" hidden="false" customHeight="false" outlineLevel="0" collapsed="false">
      <c r="A828" s="4" t="s">
        <v>66</v>
      </c>
      <c r="B828" s="4" t="s">
        <v>805</v>
      </c>
      <c r="C828" s="4" t="s">
        <v>694</v>
      </c>
      <c r="D828" s="4" t="n">
        <f aca="false">IFERROR(INDEX(Positions!$D$2:$D$14531,MATCH($A828&amp;"|30",Positions!$A$2:$A$14531,0)),"-")</f>
        <v>28</v>
      </c>
      <c r="E828" s="4" t="n">
        <f aca="false">IFERROR(INDEX(Positions!$D$2:$D$14531,MATCH($A828&amp;"|40",Positions!$A$2:$A$14531,0)),"-")</f>
        <v>38</v>
      </c>
      <c r="F828" s="4" t="str">
        <f aca="false">IFERROR(INDEX(Positions!$E$2:$E$14531,MATCH($A828&amp;"|30",Positions!$A$2:$A$14531,0)),"-")</f>
        <v>G</v>
      </c>
      <c r="G828" s="4" t="str">
        <f aca="false">IFERROR(INDEX(Positions!$E$2:$E$14531,MATCH($A828&amp;"|40",Positions!$A$2:$A$14531,0)),"-")</f>
        <v>C</v>
      </c>
      <c r="H828" s="3" t="str">
        <f aca="false">F828&amp;"-"&amp;G828</f>
        <v>G-C</v>
      </c>
      <c r="I828" s="4" t="n">
        <f aca="false">(F828="G")+(G828="G")</f>
        <v>1</v>
      </c>
      <c r="J828" s="4" t="n">
        <f aca="false">(F828="C")+(G828="C")</f>
        <v>1</v>
      </c>
      <c r="K828" s="3" t="n">
        <f aca="false">I828+J828</f>
        <v>2</v>
      </c>
    </row>
    <row r="829" customFormat="false" ht="15" hidden="false" customHeight="false" outlineLevel="0" collapsed="false">
      <c r="A829" s="4" t="s">
        <v>66</v>
      </c>
      <c r="B829" s="4" t="s">
        <v>805</v>
      </c>
      <c r="C829" s="4" t="s">
        <v>640</v>
      </c>
      <c r="D829" s="4" t="n">
        <f aca="false">IFERROR(INDEX(Positions!$D$2:$D$14531,MATCH($A829&amp;"|31",Positions!$A$2:$A$14531,0)),"-")</f>
        <v>29</v>
      </c>
      <c r="E829" s="4" t="n">
        <f aca="false">IFERROR(INDEX(Positions!$D$2:$D$14531,MATCH($A829&amp;"|39",Positions!$A$2:$A$14531,0)),"-")</f>
        <v>37</v>
      </c>
      <c r="F829" s="4" t="str">
        <f aca="false">IFERROR(INDEX(Positions!$E$2:$E$14531,MATCH($A829&amp;"|31",Positions!$A$2:$A$14531,0)),"-")</f>
        <v>A</v>
      </c>
      <c r="G829" s="4" t="str">
        <f aca="false">IFERROR(INDEX(Positions!$E$2:$E$14531,MATCH($A829&amp;"|39",Positions!$A$2:$A$14531,0)),"-")</f>
        <v>U</v>
      </c>
      <c r="H829" s="3" t="str">
        <f aca="false">F829&amp;"-"&amp;G829</f>
        <v>A-U</v>
      </c>
      <c r="I829" s="4" t="n">
        <f aca="false">(F829="G")+(G829="G")</f>
        <v>0</v>
      </c>
      <c r="J829" s="4" t="n">
        <f aca="false">(F829="C")+(G829="C")</f>
        <v>0</v>
      </c>
      <c r="K829" s="3" t="n">
        <f aca="false">I829+J829</f>
        <v>0</v>
      </c>
    </row>
    <row r="830" customFormat="false" ht="15" hidden="false" customHeight="false" outlineLevel="0" collapsed="false">
      <c r="A830" s="4" t="s">
        <v>66</v>
      </c>
      <c r="B830" s="4" t="s">
        <v>830</v>
      </c>
      <c r="C830" s="4" t="s">
        <v>367</v>
      </c>
      <c r="D830" s="4" t="n">
        <f aca="false">IFERROR(INDEX(Positions!$D$2:$D$14531,MATCH($A830&amp;"|49",Positions!$A$2:$A$14531,0)),"-")</f>
        <v>45</v>
      </c>
      <c r="E830" s="4" t="n">
        <f aca="false">IFERROR(INDEX(Positions!$D$2:$D$14531,MATCH($A830&amp;"|65",Positions!$A$2:$A$14531,0)),"-")</f>
        <v>61</v>
      </c>
      <c r="F830" s="4" t="str">
        <f aca="false">IFERROR(INDEX(Positions!$E$2:$E$14531,MATCH($A830&amp;"|49",Positions!$A$2:$A$14531,0)),"-")</f>
        <v>U</v>
      </c>
      <c r="G830" s="4" t="str">
        <f aca="false">IFERROR(INDEX(Positions!$E$2:$E$14531,MATCH($A830&amp;"|65",Positions!$A$2:$A$14531,0)),"-")</f>
        <v>A</v>
      </c>
      <c r="H830" s="3" t="str">
        <f aca="false">F830&amp;"-"&amp;G830</f>
        <v>U-A</v>
      </c>
      <c r="I830" s="4" t="n">
        <f aca="false">(F830="G")+(G830="G")</f>
        <v>0</v>
      </c>
      <c r="J830" s="4" t="n">
        <f aca="false">(F830="C")+(G830="C")</f>
        <v>0</v>
      </c>
      <c r="K830" s="3" t="n">
        <f aca="false">I830+J830</f>
        <v>0</v>
      </c>
    </row>
    <row r="831" customFormat="false" ht="15" hidden="false" customHeight="false" outlineLevel="0" collapsed="false">
      <c r="A831" s="4" t="s">
        <v>66</v>
      </c>
      <c r="B831" s="4" t="s">
        <v>830</v>
      </c>
      <c r="C831" s="4" t="s">
        <v>891</v>
      </c>
      <c r="D831" s="4" t="n">
        <f aca="false">IFERROR(INDEX(Positions!$D$2:$D$14531,MATCH($A831&amp;"|50",Positions!$A$2:$A$14531,0)),"-")</f>
        <v>46</v>
      </c>
      <c r="E831" s="4" t="n">
        <f aca="false">IFERROR(INDEX(Positions!$D$2:$D$14531,MATCH($A831&amp;"|64",Positions!$A$2:$A$14531,0)),"-")</f>
        <v>60</v>
      </c>
      <c r="F831" s="4" t="str">
        <f aca="false">IFERROR(INDEX(Positions!$E$2:$E$14531,MATCH($A831&amp;"|50",Positions!$A$2:$A$14531,0)),"-")</f>
        <v>U</v>
      </c>
      <c r="G831" s="4" t="str">
        <f aca="false">IFERROR(INDEX(Positions!$E$2:$E$14531,MATCH($A831&amp;"|64",Positions!$A$2:$A$14531,0)),"-")</f>
        <v>U</v>
      </c>
      <c r="H831" s="3" t="str">
        <f aca="false">F831&amp;"-"&amp;G831</f>
        <v>U-U</v>
      </c>
      <c r="I831" s="4" t="n">
        <f aca="false">(F831="G")+(G831="G")</f>
        <v>0</v>
      </c>
      <c r="J831" s="4" t="n">
        <f aca="false">(F831="C")+(G831="C")</f>
        <v>0</v>
      </c>
      <c r="K831" s="3" t="n">
        <f aca="false">I831+J831</f>
        <v>0</v>
      </c>
    </row>
    <row r="832" customFormat="false" ht="15" hidden="false" customHeight="false" outlineLevel="0" collapsed="false">
      <c r="A832" s="4" t="s">
        <v>66</v>
      </c>
      <c r="B832" s="4" t="s">
        <v>830</v>
      </c>
      <c r="C832" s="4" t="s">
        <v>689</v>
      </c>
      <c r="D832" s="4" t="n">
        <f aca="false">IFERROR(INDEX(Positions!$D$2:$D$14531,MATCH($A832&amp;"|51",Positions!$A$2:$A$14531,0)),"-")</f>
        <v>47</v>
      </c>
      <c r="E832" s="4" t="n">
        <f aca="false">IFERROR(INDEX(Positions!$D$2:$D$14531,MATCH($A832&amp;"|63",Positions!$A$2:$A$14531,0)),"-")</f>
        <v>59</v>
      </c>
      <c r="F832" s="4" t="str">
        <f aca="false">IFERROR(INDEX(Positions!$E$2:$E$14531,MATCH($A832&amp;"|51",Positions!$A$2:$A$14531,0)),"-")</f>
        <v>A</v>
      </c>
      <c r="G832" s="4" t="str">
        <f aca="false">IFERROR(INDEX(Positions!$E$2:$E$14531,MATCH($A832&amp;"|63",Positions!$A$2:$A$14531,0)),"-")</f>
        <v>A</v>
      </c>
      <c r="H832" s="3" t="str">
        <f aca="false">F832&amp;"-"&amp;G832</f>
        <v>A-A</v>
      </c>
      <c r="I832" s="4" t="n">
        <f aca="false">(F832="G")+(G832="G")</f>
        <v>0</v>
      </c>
      <c r="J832" s="4" t="n">
        <f aca="false">(F832="C")+(G832="C")</f>
        <v>0</v>
      </c>
      <c r="K832" s="3" t="n">
        <f aca="false">I832+J832</f>
        <v>0</v>
      </c>
    </row>
    <row r="833" customFormat="false" ht="15" hidden="false" customHeight="false" outlineLevel="0" collapsed="false">
      <c r="A833" s="4" t="s">
        <v>66</v>
      </c>
      <c r="B833" s="4" t="s">
        <v>830</v>
      </c>
      <c r="C833" s="4" t="s">
        <v>703</v>
      </c>
      <c r="D833" s="4" t="n">
        <f aca="false">IFERROR(INDEX(Positions!$D$2:$D$14531,MATCH($A833&amp;"|52",Positions!$A$2:$A$14531,0)),"-")</f>
        <v>48</v>
      </c>
      <c r="E833" s="4" t="n">
        <f aca="false">IFERROR(INDEX(Positions!$D$2:$D$14531,MATCH($A833&amp;"|62",Positions!$A$2:$A$14531,0)),"-")</f>
        <v>58</v>
      </c>
      <c r="F833" s="4" t="str">
        <f aca="false">IFERROR(INDEX(Positions!$E$2:$E$14531,MATCH($A833&amp;"|52",Positions!$A$2:$A$14531,0)),"-")</f>
        <v>U</v>
      </c>
      <c r="G833" s="4" t="str">
        <f aca="false">IFERROR(INDEX(Positions!$E$2:$E$14531,MATCH($A833&amp;"|62",Positions!$A$2:$A$14531,0)),"-")</f>
        <v>C</v>
      </c>
      <c r="H833" s="3" t="str">
        <f aca="false">F833&amp;"-"&amp;G833</f>
        <v>U-C</v>
      </c>
      <c r="I833" s="4" t="n">
        <f aca="false">(F833="G")+(G833="G")</f>
        <v>0</v>
      </c>
      <c r="J833" s="4" t="n">
        <f aca="false">(F833="C")+(G833="C")</f>
        <v>1</v>
      </c>
      <c r="K833" s="3" t="n">
        <f aca="false">I833+J833</f>
        <v>1</v>
      </c>
    </row>
    <row r="834" customFormat="false" ht="15" hidden="false" customHeight="false" outlineLevel="0" collapsed="false">
      <c r="A834" s="4" t="s">
        <v>66</v>
      </c>
      <c r="B834" s="4" t="s">
        <v>830</v>
      </c>
      <c r="C834" s="4" t="s">
        <v>892</v>
      </c>
      <c r="D834" s="4" t="n">
        <f aca="false">IFERROR(INDEX(Positions!$D$2:$D$14531,MATCH($A834&amp;"|53",Positions!$A$2:$A$14531,0)),"-")</f>
        <v>49</v>
      </c>
      <c r="E834" s="4" t="n">
        <f aca="false">IFERROR(INDEX(Positions!$D$2:$D$14531,MATCH($A834&amp;"|61",Positions!$A$2:$A$14531,0)),"-")</f>
        <v>57</v>
      </c>
      <c r="F834" s="4" t="str">
        <f aca="false">IFERROR(INDEX(Positions!$E$2:$E$14531,MATCH($A834&amp;"|53",Positions!$A$2:$A$14531,0)),"-")</f>
        <v>G</v>
      </c>
      <c r="G834" s="4" t="str">
        <f aca="false">IFERROR(INDEX(Positions!$E$2:$E$14531,MATCH($A834&amp;"|61",Positions!$A$2:$A$14531,0)),"-")</f>
        <v>U</v>
      </c>
      <c r="H834" s="3" t="str">
        <f aca="false">F834&amp;"-"&amp;G834</f>
        <v>G-U</v>
      </c>
      <c r="I834" s="4" t="n">
        <f aca="false">(F834="G")+(G834="G")</f>
        <v>1</v>
      </c>
      <c r="J834" s="4" t="n">
        <f aca="false">(F834="C")+(G834="C")</f>
        <v>0</v>
      </c>
      <c r="K834" s="3" t="n">
        <f aca="false">I834+J834</f>
        <v>1</v>
      </c>
    </row>
    <row r="835" customFormat="false" ht="15" hidden="false" customHeight="false" outlineLevel="0" collapsed="false">
      <c r="A835" s="24" t="s">
        <v>66</v>
      </c>
      <c r="B835" s="24" t="s">
        <v>893</v>
      </c>
      <c r="C835" s="24" t="s">
        <v>894</v>
      </c>
      <c r="D835" s="24" t="n">
        <f aca="false">IFERROR(INDEX(Positions!$D$2:$D$14531,MATCH($A835&amp;"|8",Positions!$A$2:$A$14531,0)),"-")</f>
        <v>8</v>
      </c>
      <c r="E835" s="24" t="n">
        <f aca="false">IFERROR(INDEX(Positions!$D$2:$D$14531,MATCH($A835&amp;"|14",Positions!$A$2:$A$14531,0)),"-")</f>
        <v>14</v>
      </c>
      <c r="F835" s="24" t="str">
        <f aca="false">IFERROR(INDEX(Positions!$E$2:$E$14531,MATCH($A835&amp;"|8",Positions!$A$2:$A$14531,0)),"-")</f>
        <v>U</v>
      </c>
      <c r="G835" s="24" t="str">
        <f aca="false">IFERROR(INDEX(Positions!$E$2:$E$14531,MATCH($A835&amp;"|14",Positions!$A$2:$A$14531,0)),"-")</f>
        <v>A</v>
      </c>
      <c r="H835" s="25" t="str">
        <f aca="false">F835&amp;"-"&amp;G835</f>
        <v>U-A</v>
      </c>
      <c r="I835" s="24" t="n">
        <f aca="false">(F835="G")+(G835="G")</f>
        <v>0</v>
      </c>
      <c r="J835" s="24" t="n">
        <f aca="false">(F835="C")+(G835="C")</f>
        <v>0</v>
      </c>
      <c r="K835" s="25" t="n">
        <f aca="false">I835+J835</f>
        <v>0</v>
      </c>
    </row>
    <row r="836" customFormat="false" ht="15" hidden="false" customHeight="false" outlineLevel="0" collapsed="false">
      <c r="A836" s="24" t="s">
        <v>66</v>
      </c>
      <c r="B836" s="24" t="s">
        <v>893</v>
      </c>
      <c r="C836" s="24" t="s">
        <v>895</v>
      </c>
      <c r="D836" s="24" t="n">
        <f aca="false">IFERROR(INDEX(Positions!$D$2:$D$14531,MATCH($A836&amp;"|15",Positions!$A$2:$A$14531,0)),"-")</f>
        <v>15</v>
      </c>
      <c r="E836" s="24" t="n">
        <f aca="false">IFERROR(INDEX(Positions!$D$2:$D$14531,MATCH($A836&amp;"|48",Positions!$A$2:$A$14531,0)),"-")</f>
        <v>44</v>
      </c>
      <c r="F836" s="24" t="str">
        <f aca="false">IFERROR(INDEX(Positions!$E$2:$E$14531,MATCH($A836&amp;"|15",Positions!$A$2:$A$14531,0)),"-")</f>
        <v>A</v>
      </c>
      <c r="G836" s="24" t="str">
        <f aca="false">IFERROR(INDEX(Positions!$E$2:$E$14531,MATCH($A836&amp;"|48",Positions!$A$2:$A$14531,0)),"-")</f>
        <v>A</v>
      </c>
      <c r="H836" s="25" t="str">
        <f aca="false">F836&amp;"-"&amp;G836</f>
        <v>A-A</v>
      </c>
      <c r="I836" s="24" t="n">
        <f aca="false">(F836="G")+(G836="G")</f>
        <v>0</v>
      </c>
      <c r="J836" s="24" t="n">
        <f aca="false">(F836="C")+(G836="C")</f>
        <v>0</v>
      </c>
      <c r="K836" s="25" t="n">
        <f aca="false">I836+J836</f>
        <v>0</v>
      </c>
    </row>
    <row r="837" customFormat="false" ht="15" hidden="false" customHeight="false" outlineLevel="0" collapsed="false">
      <c r="A837" s="24" t="s">
        <v>66</v>
      </c>
      <c r="B837" s="24" t="s">
        <v>893</v>
      </c>
      <c r="C837" s="24" t="s">
        <v>896</v>
      </c>
      <c r="D837" s="24" t="n">
        <f aca="false">IFERROR(INDEX(Positions!$D$2:$D$14531,MATCH($A837&amp;"|18",Positions!$A$2:$A$14531,0)),"-")</f>
        <v>16</v>
      </c>
      <c r="E837" s="24" t="n">
        <f aca="false">IFERROR(INDEX(Positions!$D$2:$D$14531,MATCH($A837&amp;"|55",Positions!$A$2:$A$14531,0)),"-")</f>
        <v>51</v>
      </c>
      <c r="F837" s="24" t="str">
        <f aca="false">IFERROR(INDEX(Positions!$E$2:$E$14531,MATCH($A837&amp;"|18",Positions!$A$2:$A$14531,0)),"-")</f>
        <v>A</v>
      </c>
      <c r="G837" s="24" t="str">
        <f aca="false">IFERROR(INDEX(Positions!$E$2:$E$14531,MATCH($A837&amp;"|55",Positions!$A$2:$A$14531,0)),"-")</f>
        <v>U</v>
      </c>
      <c r="H837" s="25" t="str">
        <f aca="false">F837&amp;"-"&amp;G837</f>
        <v>A-U</v>
      </c>
      <c r="I837" s="24" t="n">
        <f aca="false">(F837="G")+(G837="G")</f>
        <v>0</v>
      </c>
      <c r="J837" s="24" t="n">
        <f aca="false">(F837="C")+(G837="C")</f>
        <v>0</v>
      </c>
      <c r="K837" s="25" t="n">
        <f aca="false">I837+J837</f>
        <v>0</v>
      </c>
    </row>
    <row r="838" customFormat="false" ht="15" hidden="false" customHeight="false" outlineLevel="0" collapsed="false">
      <c r="A838" s="24" t="s">
        <v>66</v>
      </c>
      <c r="B838" s="24" t="s">
        <v>893</v>
      </c>
      <c r="C838" s="24" t="s">
        <v>897</v>
      </c>
      <c r="D838" s="24" t="n">
        <f aca="false">IFERROR(INDEX(Positions!$D$2:$D$14531,MATCH($A838&amp;"|19",Positions!$A$2:$A$14531,0)),"-")</f>
        <v>17</v>
      </c>
      <c r="E838" s="24" t="n">
        <f aca="false">IFERROR(INDEX(Positions!$D$2:$D$14531,MATCH($A838&amp;"|56",Positions!$A$2:$A$14531,0)),"-")</f>
        <v>52</v>
      </c>
      <c r="F838" s="24" t="str">
        <f aca="false">IFERROR(INDEX(Positions!$E$2:$E$14531,MATCH($A838&amp;"|19",Positions!$A$2:$A$14531,0)),"-")</f>
        <v>A</v>
      </c>
      <c r="G838" s="24" t="str">
        <f aca="false">IFERROR(INDEX(Positions!$E$2:$E$14531,MATCH($A838&amp;"|56",Positions!$A$2:$A$14531,0)),"-")</f>
        <v>U</v>
      </c>
      <c r="H838" s="25" t="str">
        <f aca="false">F838&amp;"-"&amp;G838</f>
        <v>A-U</v>
      </c>
      <c r="I838" s="24" t="n">
        <f aca="false">(F838="G")+(G838="G")</f>
        <v>0</v>
      </c>
      <c r="J838" s="24" t="n">
        <f aca="false">(F838="C")+(G838="C")</f>
        <v>0</v>
      </c>
      <c r="K838" s="25" t="n">
        <f aca="false">I838+J838</f>
        <v>0</v>
      </c>
    </row>
    <row r="839" customFormat="false" ht="15" hidden="false" customHeight="false" outlineLevel="0" collapsed="false">
      <c r="A839" s="24" t="s">
        <v>66</v>
      </c>
      <c r="B839" s="24" t="s">
        <v>893</v>
      </c>
      <c r="C839" s="24" t="s">
        <v>898</v>
      </c>
      <c r="D839" s="24" t="n">
        <f aca="false">IFERROR(INDEX(Positions!$D$2:$D$14531,MATCH($A839&amp;"|26",Positions!$A$2:$A$14531,0)),"-")</f>
        <v>24</v>
      </c>
      <c r="E839" s="24" t="n">
        <f aca="false">IFERROR(INDEX(Positions!$D$2:$D$14531,MATCH($A839&amp;"|44",Positions!$A$2:$A$14531,0)),"-")</f>
        <v>42</v>
      </c>
      <c r="F839" s="24" t="str">
        <f aca="false">IFERROR(INDEX(Positions!$E$2:$E$14531,MATCH($A839&amp;"|26",Positions!$A$2:$A$14531,0)),"-")</f>
        <v>A</v>
      </c>
      <c r="G839" s="24" t="str">
        <f aca="false">IFERROR(INDEX(Positions!$E$2:$E$14531,MATCH($A839&amp;"|44",Positions!$A$2:$A$14531,0)),"-")</f>
        <v>A</v>
      </c>
      <c r="H839" s="25" t="str">
        <f aca="false">F839&amp;"-"&amp;G839</f>
        <v>A-A</v>
      </c>
      <c r="I839" s="24" t="n">
        <f aca="false">(F839="G")+(G839="G")</f>
        <v>0</v>
      </c>
      <c r="J839" s="24" t="n">
        <f aca="false">(F839="C")+(G839="C")</f>
        <v>0</v>
      </c>
      <c r="K839" s="25" t="n">
        <f aca="false">I839+J839</f>
        <v>0</v>
      </c>
    </row>
    <row r="840" customFormat="false" ht="15" hidden="false" customHeight="false" outlineLevel="0" collapsed="false">
      <c r="A840" s="24" t="s">
        <v>66</v>
      </c>
      <c r="B840" s="24" t="s">
        <v>893</v>
      </c>
      <c r="C840" s="24" t="s">
        <v>899</v>
      </c>
      <c r="D840" s="24" t="n">
        <f aca="false">IFERROR(INDEX(Positions!$D$2:$D$14531,MATCH($A840&amp;"|32",Positions!$A$2:$A$14531,0)),"-")</f>
        <v>30</v>
      </c>
      <c r="E840" s="24" t="n">
        <f aca="false">IFERROR(INDEX(Positions!$D$2:$D$14531,MATCH($A840&amp;"|38",Positions!$A$2:$A$14531,0)),"-")</f>
        <v>36</v>
      </c>
      <c r="F840" s="24" t="str">
        <f aca="false">IFERROR(INDEX(Positions!$E$2:$E$14531,MATCH($A840&amp;"|32",Positions!$A$2:$A$14531,0)),"-")</f>
        <v>U</v>
      </c>
      <c r="G840" s="24" t="str">
        <f aca="false">IFERROR(INDEX(Positions!$E$2:$E$14531,MATCH($A840&amp;"|38",Positions!$A$2:$A$14531,0)),"-")</f>
        <v>C</v>
      </c>
      <c r="H840" s="25" t="str">
        <f aca="false">F840&amp;"-"&amp;G840</f>
        <v>U-C</v>
      </c>
      <c r="I840" s="24" t="n">
        <f aca="false">(F840="G")+(G840="G")</f>
        <v>0</v>
      </c>
      <c r="J840" s="24" t="n">
        <f aca="false">(F840="C")+(G840="C")</f>
        <v>1</v>
      </c>
      <c r="K840" s="25" t="n">
        <f aca="false">I840+J840</f>
        <v>1</v>
      </c>
    </row>
    <row r="841" customFormat="false" ht="15" hidden="false" customHeight="false" outlineLevel="0" collapsed="false">
      <c r="A841" s="24" t="s">
        <v>66</v>
      </c>
      <c r="B841" s="24" t="s">
        <v>893</v>
      </c>
      <c r="C841" s="24" t="s">
        <v>900</v>
      </c>
      <c r="D841" s="24" t="n">
        <f aca="false">IFERROR(INDEX(Positions!$D$2:$D$14531,MATCH($A841&amp;"|54",Positions!$A$2:$A$14531,0)),"-")</f>
        <v>50</v>
      </c>
      <c r="E841" s="24" t="n">
        <f aca="false">IFERROR(INDEX(Positions!$D$2:$D$14531,MATCH($A841&amp;"|58",Positions!$A$2:$A$14531,0)),"-")</f>
        <v>54</v>
      </c>
      <c r="F841" s="24" t="str">
        <f aca="false">IFERROR(INDEX(Positions!$E$2:$E$14531,MATCH($A841&amp;"|54",Positions!$A$2:$A$14531,0)),"-")</f>
        <v>A</v>
      </c>
      <c r="G841" s="24" t="str">
        <f aca="false">IFERROR(INDEX(Positions!$E$2:$E$14531,MATCH($A841&amp;"|58",Positions!$A$2:$A$14531,0)),"-")</f>
        <v>A</v>
      </c>
      <c r="H841" s="25" t="str">
        <f aca="false">F841&amp;"-"&amp;G841</f>
        <v>A-A</v>
      </c>
      <c r="I841" s="24" t="n">
        <f aca="false">(F841="G")+(G841="G")</f>
        <v>0</v>
      </c>
      <c r="J841" s="24" t="n">
        <f aca="false">(F841="C")+(G841="C")</f>
        <v>0</v>
      </c>
      <c r="K841" s="25" t="n">
        <f aca="false">I841+J841</f>
        <v>0</v>
      </c>
    </row>
    <row r="842" customFormat="false" ht="15" hidden="false" customHeight="false" outlineLevel="0" collapsed="false">
      <c r="A842" s="4" t="s">
        <v>67</v>
      </c>
      <c r="B842" s="4" t="s">
        <v>768</v>
      </c>
      <c r="C842" s="4" t="s">
        <v>882</v>
      </c>
      <c r="D842" s="4" t="n">
        <f aca="false">IFERROR(INDEX(Positions!$D$2:$D$14531,MATCH($A842&amp;"|1",Positions!$A$2:$A$14531,0)),"-")</f>
        <v>1</v>
      </c>
      <c r="E842" s="4" t="n">
        <f aca="false">IFERROR(INDEX(Positions!$D$2:$D$14531,MATCH($A842&amp;"|72",Positions!$A$2:$A$14531,0)),"-")</f>
        <v>71</v>
      </c>
      <c r="F842" s="4" t="str">
        <f aca="false">IFERROR(INDEX(Positions!$E$2:$E$14531,MATCH($A842&amp;"|1",Positions!$A$2:$A$14531,0)),"-")</f>
        <v>G</v>
      </c>
      <c r="G842" s="4" t="str">
        <f aca="false">IFERROR(INDEX(Positions!$E$2:$E$14531,MATCH($A842&amp;"|72",Positions!$A$2:$A$14531,0)),"-")</f>
        <v>C</v>
      </c>
      <c r="H842" s="3" t="str">
        <f aca="false">F842&amp;"-"&amp;G842</f>
        <v>G-C</v>
      </c>
      <c r="I842" s="4" t="n">
        <f aca="false">(F842="G")+(G842="G")</f>
        <v>1</v>
      </c>
      <c r="J842" s="4" t="n">
        <f aca="false">(F842="C")+(G842="C")</f>
        <v>1</v>
      </c>
      <c r="K842" s="3" t="n">
        <f aca="false">I842+J842</f>
        <v>2</v>
      </c>
    </row>
    <row r="843" customFormat="false" ht="15" hidden="false" customHeight="false" outlineLevel="0" collapsed="false">
      <c r="A843" s="4" t="s">
        <v>67</v>
      </c>
      <c r="B843" s="4" t="s">
        <v>768</v>
      </c>
      <c r="C843" s="4" t="s">
        <v>883</v>
      </c>
      <c r="D843" s="4" t="n">
        <f aca="false">IFERROR(INDEX(Positions!$D$2:$D$14531,MATCH($A843&amp;"|2",Positions!$A$2:$A$14531,0)),"-")</f>
        <v>2</v>
      </c>
      <c r="E843" s="4" t="n">
        <f aca="false">IFERROR(INDEX(Positions!$D$2:$D$14531,MATCH($A843&amp;"|71",Positions!$A$2:$A$14531,0)),"-")</f>
        <v>70</v>
      </c>
      <c r="F843" s="4" t="str">
        <f aca="false">IFERROR(INDEX(Positions!$E$2:$E$14531,MATCH($A843&amp;"|2",Positions!$A$2:$A$14531,0)),"-")</f>
        <v>G</v>
      </c>
      <c r="G843" s="4" t="str">
        <f aca="false">IFERROR(INDEX(Positions!$E$2:$E$14531,MATCH($A843&amp;"|71",Positions!$A$2:$A$14531,0)),"-")</f>
        <v>C</v>
      </c>
      <c r="H843" s="3" t="str">
        <f aca="false">F843&amp;"-"&amp;G843</f>
        <v>G-C</v>
      </c>
      <c r="I843" s="4" t="n">
        <f aca="false">(F843="G")+(G843="G")</f>
        <v>1</v>
      </c>
      <c r="J843" s="4" t="n">
        <f aca="false">(F843="C")+(G843="C")</f>
        <v>1</v>
      </c>
      <c r="K843" s="3" t="n">
        <f aca="false">I843+J843</f>
        <v>2</v>
      </c>
    </row>
    <row r="844" customFormat="false" ht="15" hidden="false" customHeight="false" outlineLevel="0" collapsed="false">
      <c r="A844" s="4" t="s">
        <v>67</v>
      </c>
      <c r="B844" s="4" t="s">
        <v>768</v>
      </c>
      <c r="C844" s="4" t="s">
        <v>884</v>
      </c>
      <c r="D844" s="4" t="n">
        <f aca="false">IFERROR(INDEX(Positions!$D$2:$D$14531,MATCH($A844&amp;"|3",Positions!$A$2:$A$14531,0)),"-")</f>
        <v>3</v>
      </c>
      <c r="E844" s="4" t="n">
        <f aca="false">IFERROR(INDEX(Positions!$D$2:$D$14531,MATCH($A844&amp;"|70",Positions!$A$2:$A$14531,0)),"-")</f>
        <v>69</v>
      </c>
      <c r="F844" s="4" t="str">
        <f aca="false">IFERROR(INDEX(Positions!$E$2:$E$14531,MATCH($A844&amp;"|3",Positions!$A$2:$A$14531,0)),"-")</f>
        <v>U</v>
      </c>
      <c r="G844" s="4" t="str">
        <f aca="false">IFERROR(INDEX(Positions!$E$2:$E$14531,MATCH($A844&amp;"|70",Positions!$A$2:$A$14531,0)),"-")</f>
        <v>A</v>
      </c>
      <c r="H844" s="3" t="str">
        <f aca="false">F844&amp;"-"&amp;G844</f>
        <v>U-A</v>
      </c>
      <c r="I844" s="4" t="n">
        <f aca="false">(F844="G")+(G844="G")</f>
        <v>0</v>
      </c>
      <c r="J844" s="4" t="n">
        <f aca="false">(F844="C")+(G844="C")</f>
        <v>0</v>
      </c>
      <c r="K844" s="3" t="n">
        <f aca="false">I844+J844</f>
        <v>0</v>
      </c>
    </row>
    <row r="845" customFormat="false" ht="15" hidden="false" customHeight="false" outlineLevel="0" collapsed="false">
      <c r="A845" s="4" t="s">
        <v>67</v>
      </c>
      <c r="B845" s="4" t="s">
        <v>768</v>
      </c>
      <c r="C845" s="4" t="s">
        <v>885</v>
      </c>
      <c r="D845" s="4" t="n">
        <f aca="false">IFERROR(INDEX(Positions!$D$2:$D$14531,MATCH($A845&amp;"|4",Positions!$A$2:$A$14531,0)),"-")</f>
        <v>4</v>
      </c>
      <c r="E845" s="4" t="n">
        <f aca="false">IFERROR(INDEX(Positions!$D$2:$D$14531,MATCH($A845&amp;"|69",Positions!$A$2:$A$14531,0)),"-")</f>
        <v>68</v>
      </c>
      <c r="F845" s="4" t="str">
        <f aca="false">IFERROR(INDEX(Positions!$E$2:$E$14531,MATCH($A845&amp;"|4",Positions!$A$2:$A$14531,0)),"-")</f>
        <v>U</v>
      </c>
      <c r="G845" s="4" t="str">
        <f aca="false">IFERROR(INDEX(Positions!$E$2:$E$14531,MATCH($A845&amp;"|69",Positions!$A$2:$A$14531,0)),"-")</f>
        <v>A</v>
      </c>
      <c r="H845" s="3" t="str">
        <f aca="false">F845&amp;"-"&amp;G845</f>
        <v>U-A</v>
      </c>
      <c r="I845" s="4" t="n">
        <f aca="false">(F845="G")+(G845="G")</f>
        <v>0</v>
      </c>
      <c r="J845" s="4" t="n">
        <f aca="false">(F845="C")+(G845="C")</f>
        <v>0</v>
      </c>
      <c r="K845" s="3" t="n">
        <f aca="false">I845+J845</f>
        <v>0</v>
      </c>
    </row>
    <row r="846" customFormat="false" ht="15" hidden="false" customHeight="false" outlineLevel="0" collapsed="false">
      <c r="A846" s="4" t="s">
        <v>67</v>
      </c>
      <c r="B846" s="4" t="s">
        <v>768</v>
      </c>
      <c r="C846" s="4" t="s">
        <v>542</v>
      </c>
      <c r="D846" s="4" t="n">
        <f aca="false">IFERROR(INDEX(Positions!$D$2:$D$14531,MATCH($A846&amp;"|5",Positions!$A$2:$A$14531,0)),"-")</f>
        <v>5</v>
      </c>
      <c r="E846" s="4" t="n">
        <f aca="false">IFERROR(INDEX(Positions!$D$2:$D$14531,MATCH($A846&amp;"|68",Positions!$A$2:$A$14531,0)),"-")</f>
        <v>67</v>
      </c>
      <c r="F846" s="4" t="str">
        <f aca="false">IFERROR(INDEX(Positions!$E$2:$E$14531,MATCH($A846&amp;"|5",Positions!$A$2:$A$14531,0)),"-")</f>
        <v>C</v>
      </c>
      <c r="G846" s="4" t="str">
        <f aca="false">IFERROR(INDEX(Positions!$E$2:$E$14531,MATCH($A846&amp;"|68",Positions!$A$2:$A$14531,0)),"-")</f>
        <v>G</v>
      </c>
      <c r="H846" s="3" t="str">
        <f aca="false">F846&amp;"-"&amp;G846</f>
        <v>C-G</v>
      </c>
      <c r="I846" s="4" t="n">
        <f aca="false">(F846="G")+(G846="G")</f>
        <v>1</v>
      </c>
      <c r="J846" s="4" t="n">
        <f aca="false">(F846="C")+(G846="C")</f>
        <v>1</v>
      </c>
      <c r="K846" s="3" t="n">
        <f aca="false">I846+J846</f>
        <v>2</v>
      </c>
    </row>
    <row r="847" customFormat="false" ht="15" hidden="false" customHeight="false" outlineLevel="0" collapsed="false">
      <c r="A847" s="4" t="s">
        <v>67</v>
      </c>
      <c r="B847" s="4" t="s">
        <v>768</v>
      </c>
      <c r="C847" s="4" t="s">
        <v>561</v>
      </c>
      <c r="D847" s="4" t="n">
        <f aca="false">IFERROR(INDEX(Positions!$D$2:$D$14531,MATCH($A847&amp;"|6",Positions!$A$2:$A$14531,0)),"-")</f>
        <v>6</v>
      </c>
      <c r="E847" s="4" t="n">
        <f aca="false">IFERROR(INDEX(Positions!$D$2:$D$14531,MATCH($A847&amp;"|67",Positions!$A$2:$A$14531,0)),"-")</f>
        <v>66</v>
      </c>
      <c r="F847" s="4" t="str">
        <f aca="false">IFERROR(INDEX(Positions!$E$2:$E$14531,MATCH($A847&amp;"|6",Positions!$A$2:$A$14531,0)),"-")</f>
        <v>C</v>
      </c>
      <c r="G847" s="4" t="str">
        <f aca="false">IFERROR(INDEX(Positions!$E$2:$E$14531,MATCH($A847&amp;"|67",Positions!$A$2:$A$14531,0)),"-")</f>
        <v>G</v>
      </c>
      <c r="H847" s="3" t="str">
        <f aca="false">F847&amp;"-"&amp;G847</f>
        <v>C-G</v>
      </c>
      <c r="I847" s="4" t="n">
        <f aca="false">(F847="G")+(G847="G")</f>
        <v>1</v>
      </c>
      <c r="J847" s="4" t="n">
        <f aca="false">(F847="C")+(G847="C")</f>
        <v>1</v>
      </c>
      <c r="K847" s="3" t="n">
        <f aca="false">I847+J847</f>
        <v>2</v>
      </c>
    </row>
    <row r="848" customFormat="false" ht="15" hidden="false" customHeight="false" outlineLevel="0" collapsed="false">
      <c r="A848" s="4" t="s">
        <v>67</v>
      </c>
      <c r="B848" s="4" t="s">
        <v>768</v>
      </c>
      <c r="C848" s="4" t="s">
        <v>886</v>
      </c>
      <c r="D848" s="4" t="n">
        <f aca="false">IFERROR(INDEX(Positions!$D$2:$D$14531,MATCH($A848&amp;"|7",Positions!$A$2:$A$14531,0)),"-")</f>
        <v>7</v>
      </c>
      <c r="E848" s="4" t="n">
        <f aca="false">IFERROR(INDEX(Positions!$D$2:$D$14531,MATCH($A848&amp;"|66",Positions!$A$2:$A$14531,0)),"-")</f>
        <v>65</v>
      </c>
      <c r="F848" s="4" t="str">
        <f aca="false">IFERROR(INDEX(Positions!$E$2:$E$14531,MATCH($A848&amp;"|7",Positions!$A$2:$A$14531,0)),"-")</f>
        <v>A</v>
      </c>
      <c r="G848" s="4" t="str">
        <f aca="false">IFERROR(INDEX(Positions!$E$2:$E$14531,MATCH($A848&amp;"|66",Positions!$A$2:$A$14531,0)),"-")</f>
        <v>U</v>
      </c>
      <c r="H848" s="3" t="str">
        <f aca="false">F848&amp;"-"&amp;G848</f>
        <v>A-U</v>
      </c>
      <c r="I848" s="4" t="n">
        <f aca="false">(F848="G")+(G848="G")</f>
        <v>0</v>
      </c>
      <c r="J848" s="4" t="n">
        <f aca="false">(F848="C")+(G848="C")</f>
        <v>0</v>
      </c>
      <c r="K848" s="3" t="n">
        <f aca="false">I848+J848</f>
        <v>0</v>
      </c>
    </row>
    <row r="849" customFormat="false" ht="15" hidden="false" customHeight="false" outlineLevel="0" collapsed="false">
      <c r="A849" s="4" t="s">
        <v>67</v>
      </c>
      <c r="B849" s="4" t="s">
        <v>783</v>
      </c>
      <c r="C849" s="4" t="s">
        <v>887</v>
      </c>
      <c r="D849" s="4" t="n">
        <f aca="false">IFERROR(INDEX(Positions!$D$2:$D$14531,MATCH($A849&amp;"|10",Positions!$A$2:$A$14531,0)),"-")</f>
        <v>10</v>
      </c>
      <c r="E849" s="4" t="n">
        <f aca="false">IFERROR(INDEX(Positions!$D$2:$D$14531,MATCH($A849&amp;"|25",Positions!$A$2:$A$14531,0)),"-")</f>
        <v>25</v>
      </c>
      <c r="F849" s="4" t="str">
        <f aca="false">IFERROR(INDEX(Positions!$E$2:$E$14531,MATCH($A849&amp;"|10",Positions!$A$2:$A$14531,0)),"-")</f>
        <v>G</v>
      </c>
      <c r="G849" s="4" t="str">
        <f aca="false">IFERROR(INDEX(Positions!$E$2:$E$14531,MATCH($A849&amp;"|25",Positions!$A$2:$A$14531,0)),"-")</f>
        <v>C</v>
      </c>
      <c r="H849" s="3" t="str">
        <f aca="false">F849&amp;"-"&amp;G849</f>
        <v>G-C</v>
      </c>
      <c r="I849" s="4" t="n">
        <f aca="false">(F849="G")+(G849="G")</f>
        <v>1</v>
      </c>
      <c r="J849" s="4" t="n">
        <f aca="false">(F849="C")+(G849="C")</f>
        <v>1</v>
      </c>
      <c r="K849" s="3" t="n">
        <f aca="false">I849+J849</f>
        <v>2</v>
      </c>
    </row>
    <row r="850" customFormat="false" ht="15" hidden="false" customHeight="false" outlineLevel="0" collapsed="false">
      <c r="A850" s="4" t="s">
        <v>67</v>
      </c>
      <c r="B850" s="4" t="s">
        <v>783</v>
      </c>
      <c r="C850" s="4" t="s">
        <v>888</v>
      </c>
      <c r="D850" s="4" t="n">
        <f aca="false">IFERROR(INDEX(Positions!$D$2:$D$14531,MATCH($A850&amp;"|11",Positions!$A$2:$A$14531,0)),"-")</f>
        <v>11</v>
      </c>
      <c r="E850" s="4" t="n">
        <f aca="false">IFERROR(INDEX(Positions!$D$2:$D$14531,MATCH($A850&amp;"|24",Positions!$A$2:$A$14531,0)),"-")</f>
        <v>24</v>
      </c>
      <c r="F850" s="4" t="str">
        <f aca="false">IFERROR(INDEX(Positions!$E$2:$E$14531,MATCH($A850&amp;"|11",Positions!$A$2:$A$14531,0)),"-")</f>
        <v>U</v>
      </c>
      <c r="G850" s="4" t="str">
        <f aca="false">IFERROR(INDEX(Positions!$E$2:$E$14531,MATCH($A850&amp;"|24",Positions!$A$2:$A$14531,0)),"-")</f>
        <v>A</v>
      </c>
      <c r="H850" s="3" t="str">
        <f aca="false">F850&amp;"-"&amp;G850</f>
        <v>U-A</v>
      </c>
      <c r="I850" s="4" t="n">
        <f aca="false">(F850="G")+(G850="G")</f>
        <v>0</v>
      </c>
      <c r="J850" s="4" t="n">
        <f aca="false">(F850="C")+(G850="C")</f>
        <v>0</v>
      </c>
      <c r="K850" s="3" t="n">
        <f aca="false">I850+J850</f>
        <v>0</v>
      </c>
    </row>
    <row r="851" customFormat="false" ht="15" hidden="false" customHeight="false" outlineLevel="0" collapsed="false">
      <c r="A851" s="4" t="s">
        <v>67</v>
      </c>
      <c r="B851" s="4" t="s">
        <v>783</v>
      </c>
      <c r="C851" s="4" t="s">
        <v>479</v>
      </c>
      <c r="D851" s="4" t="n">
        <f aca="false">IFERROR(INDEX(Positions!$D$2:$D$14531,MATCH($A851&amp;"|12",Positions!$A$2:$A$14531,0)),"-")</f>
        <v>12</v>
      </c>
      <c r="E851" s="4" t="n">
        <f aca="false">IFERROR(INDEX(Positions!$D$2:$D$14531,MATCH($A851&amp;"|23",Positions!$A$2:$A$14531,0)),"-")</f>
        <v>23</v>
      </c>
      <c r="F851" s="4" t="str">
        <f aca="false">IFERROR(INDEX(Positions!$E$2:$E$14531,MATCH($A851&amp;"|12",Positions!$A$2:$A$14531,0)),"-")</f>
        <v>G</v>
      </c>
      <c r="G851" s="4" t="str">
        <f aca="false">IFERROR(INDEX(Positions!$E$2:$E$14531,MATCH($A851&amp;"|23",Positions!$A$2:$A$14531,0)),"-")</f>
        <v>C</v>
      </c>
      <c r="H851" s="3" t="str">
        <f aca="false">F851&amp;"-"&amp;G851</f>
        <v>G-C</v>
      </c>
      <c r="I851" s="4" t="n">
        <f aca="false">(F851="G")+(G851="G")</f>
        <v>1</v>
      </c>
      <c r="J851" s="4" t="n">
        <f aca="false">(F851="C")+(G851="C")</f>
        <v>1</v>
      </c>
      <c r="K851" s="3" t="n">
        <f aca="false">I851+J851</f>
        <v>2</v>
      </c>
    </row>
    <row r="852" customFormat="false" ht="15" hidden="false" customHeight="false" outlineLevel="0" collapsed="false">
      <c r="A852" s="4" t="s">
        <v>67</v>
      </c>
      <c r="B852" s="4" t="s">
        <v>783</v>
      </c>
      <c r="C852" s="4" t="s">
        <v>267</v>
      </c>
      <c r="D852" s="4" t="n">
        <f aca="false">IFERROR(INDEX(Positions!$D$2:$D$14531,MATCH($A852&amp;"|13",Positions!$A$2:$A$14531,0)),"-")</f>
        <v>13</v>
      </c>
      <c r="E852" s="4" t="n">
        <f aca="false">IFERROR(INDEX(Positions!$D$2:$D$14531,MATCH($A852&amp;"|22",Positions!$A$2:$A$14531,0)),"-")</f>
        <v>22</v>
      </c>
      <c r="F852" s="4" t="str">
        <f aca="false">IFERROR(INDEX(Positions!$E$2:$E$14531,MATCH($A852&amp;"|13",Positions!$A$2:$A$14531,0)),"-")</f>
        <v>U</v>
      </c>
      <c r="G852" s="4" t="str">
        <f aca="false">IFERROR(INDEX(Positions!$E$2:$E$14531,MATCH($A852&amp;"|22",Positions!$A$2:$A$14531,0)),"-")</f>
        <v>G</v>
      </c>
      <c r="H852" s="3" t="str">
        <f aca="false">F852&amp;"-"&amp;G852</f>
        <v>U-G</v>
      </c>
      <c r="I852" s="4" t="n">
        <f aca="false">(F852="G")+(G852="G")</f>
        <v>1</v>
      </c>
      <c r="J852" s="4" t="n">
        <f aca="false">(F852="C")+(G852="C")</f>
        <v>0</v>
      </c>
      <c r="K852" s="3" t="n">
        <f aca="false">I852+J852</f>
        <v>1</v>
      </c>
    </row>
    <row r="853" customFormat="false" ht="15" hidden="false" customHeight="false" outlineLevel="0" collapsed="false">
      <c r="A853" s="4" t="s">
        <v>67</v>
      </c>
      <c r="B853" s="4" t="s">
        <v>805</v>
      </c>
      <c r="C853" s="4" t="s">
        <v>673</v>
      </c>
      <c r="D853" s="4" t="n">
        <f aca="false">IFERROR(INDEX(Positions!$D$2:$D$14531,MATCH($A853&amp;"|27",Positions!$A$2:$A$14531,0)),"-")</f>
        <v>27</v>
      </c>
      <c r="E853" s="4" t="n">
        <f aca="false">IFERROR(INDEX(Positions!$D$2:$D$14531,MATCH($A853&amp;"|43",Positions!$A$2:$A$14531,0)),"-")</f>
        <v>43</v>
      </c>
      <c r="F853" s="4" t="str">
        <f aca="false">IFERROR(INDEX(Positions!$E$2:$E$14531,MATCH($A853&amp;"|27",Positions!$A$2:$A$14531,0)),"-")</f>
        <v>C</v>
      </c>
      <c r="G853" s="4" t="str">
        <f aca="false">IFERROR(INDEX(Positions!$E$2:$E$14531,MATCH($A853&amp;"|43",Positions!$A$2:$A$14531,0)),"-")</f>
        <v>G</v>
      </c>
      <c r="H853" s="3" t="str">
        <f aca="false">F853&amp;"-"&amp;G853</f>
        <v>C-G</v>
      </c>
      <c r="I853" s="4" t="n">
        <f aca="false">(F853="G")+(G853="G")</f>
        <v>1</v>
      </c>
      <c r="J853" s="4" t="n">
        <f aca="false">(F853="C")+(G853="C")</f>
        <v>1</v>
      </c>
      <c r="K853" s="3" t="n">
        <f aca="false">I853+J853</f>
        <v>2</v>
      </c>
    </row>
    <row r="854" customFormat="false" ht="15" hidden="false" customHeight="false" outlineLevel="0" collapsed="false">
      <c r="A854" s="4" t="s">
        <v>67</v>
      </c>
      <c r="B854" s="4" t="s">
        <v>805</v>
      </c>
      <c r="C854" s="4" t="s">
        <v>889</v>
      </c>
      <c r="D854" s="4" t="n">
        <f aca="false">IFERROR(INDEX(Positions!$D$2:$D$14531,MATCH($A854&amp;"|28",Positions!$A$2:$A$14531,0)),"-")</f>
        <v>28</v>
      </c>
      <c r="E854" s="4" t="n">
        <f aca="false">IFERROR(INDEX(Positions!$D$2:$D$14531,MATCH($A854&amp;"|42",Positions!$A$2:$A$14531,0)),"-")</f>
        <v>42</v>
      </c>
      <c r="F854" s="4" t="str">
        <f aca="false">IFERROR(INDEX(Positions!$E$2:$E$14531,MATCH($A854&amp;"|28",Positions!$A$2:$A$14531,0)),"-")</f>
        <v>U</v>
      </c>
      <c r="G854" s="4" t="str">
        <f aca="false">IFERROR(INDEX(Positions!$E$2:$E$14531,MATCH($A854&amp;"|42",Positions!$A$2:$A$14531,0)),"-")</f>
        <v>A</v>
      </c>
      <c r="H854" s="3" t="str">
        <f aca="false">F854&amp;"-"&amp;G854</f>
        <v>U-A</v>
      </c>
      <c r="I854" s="4" t="n">
        <f aca="false">(F854="G")+(G854="G")</f>
        <v>0</v>
      </c>
      <c r="J854" s="4" t="n">
        <f aca="false">(F854="C")+(G854="C")</f>
        <v>0</v>
      </c>
      <c r="K854" s="3" t="n">
        <f aca="false">I854+J854</f>
        <v>0</v>
      </c>
    </row>
    <row r="855" customFormat="false" ht="15" hidden="false" customHeight="false" outlineLevel="0" collapsed="false">
      <c r="A855" s="4" t="s">
        <v>67</v>
      </c>
      <c r="B855" s="4" t="s">
        <v>805</v>
      </c>
      <c r="C855" s="4" t="s">
        <v>890</v>
      </c>
      <c r="D855" s="4" t="n">
        <f aca="false">IFERROR(INDEX(Positions!$D$2:$D$14531,MATCH($A855&amp;"|29",Positions!$A$2:$A$14531,0)),"-")</f>
        <v>29</v>
      </c>
      <c r="E855" s="4" t="n">
        <f aca="false">IFERROR(INDEX(Positions!$D$2:$D$14531,MATCH($A855&amp;"|41",Positions!$A$2:$A$14531,0)),"-")</f>
        <v>41</v>
      </c>
      <c r="F855" s="4" t="str">
        <f aca="false">IFERROR(INDEX(Positions!$E$2:$E$14531,MATCH($A855&amp;"|29",Positions!$A$2:$A$14531,0)),"-")</f>
        <v>G</v>
      </c>
      <c r="G855" s="4" t="str">
        <f aca="false">IFERROR(INDEX(Positions!$E$2:$E$14531,MATCH($A855&amp;"|41",Positions!$A$2:$A$14531,0)),"-")</f>
        <v>C</v>
      </c>
      <c r="H855" s="3" t="str">
        <f aca="false">F855&amp;"-"&amp;G855</f>
        <v>G-C</v>
      </c>
      <c r="I855" s="4" t="n">
        <f aca="false">(F855="G")+(G855="G")</f>
        <v>1</v>
      </c>
      <c r="J855" s="4" t="n">
        <f aca="false">(F855="C")+(G855="C")</f>
        <v>1</v>
      </c>
      <c r="K855" s="3" t="n">
        <f aca="false">I855+J855</f>
        <v>2</v>
      </c>
    </row>
    <row r="856" customFormat="false" ht="15" hidden="false" customHeight="false" outlineLevel="0" collapsed="false">
      <c r="A856" s="4" t="s">
        <v>67</v>
      </c>
      <c r="B856" s="4" t="s">
        <v>805</v>
      </c>
      <c r="C856" s="4" t="s">
        <v>694</v>
      </c>
      <c r="D856" s="4" t="n">
        <f aca="false">IFERROR(INDEX(Positions!$D$2:$D$14531,MATCH($A856&amp;"|30",Positions!$A$2:$A$14531,0)),"-")</f>
        <v>30</v>
      </c>
      <c r="E856" s="4" t="n">
        <f aca="false">IFERROR(INDEX(Positions!$D$2:$D$14531,MATCH($A856&amp;"|40",Positions!$A$2:$A$14531,0)),"-")</f>
        <v>40</v>
      </c>
      <c r="F856" s="4" t="str">
        <f aca="false">IFERROR(INDEX(Positions!$E$2:$E$14531,MATCH($A856&amp;"|30",Positions!$A$2:$A$14531,0)),"-")</f>
        <v>G</v>
      </c>
      <c r="G856" s="4" t="str">
        <f aca="false">IFERROR(INDEX(Positions!$E$2:$E$14531,MATCH($A856&amp;"|40",Positions!$A$2:$A$14531,0)),"-")</f>
        <v>C</v>
      </c>
      <c r="H856" s="3" t="str">
        <f aca="false">F856&amp;"-"&amp;G856</f>
        <v>G-C</v>
      </c>
      <c r="I856" s="4" t="n">
        <f aca="false">(F856="G")+(G856="G")</f>
        <v>1</v>
      </c>
      <c r="J856" s="4" t="n">
        <f aca="false">(F856="C")+(G856="C")</f>
        <v>1</v>
      </c>
      <c r="K856" s="3" t="n">
        <f aca="false">I856+J856</f>
        <v>2</v>
      </c>
    </row>
    <row r="857" customFormat="false" ht="15" hidden="false" customHeight="false" outlineLevel="0" collapsed="false">
      <c r="A857" s="4" t="s">
        <v>67</v>
      </c>
      <c r="B857" s="4" t="s">
        <v>805</v>
      </c>
      <c r="C857" s="4" t="s">
        <v>640</v>
      </c>
      <c r="D857" s="4" t="n">
        <f aca="false">IFERROR(INDEX(Positions!$D$2:$D$14531,MATCH($A857&amp;"|31",Positions!$A$2:$A$14531,0)),"-")</f>
        <v>31</v>
      </c>
      <c r="E857" s="4" t="n">
        <f aca="false">IFERROR(INDEX(Positions!$D$2:$D$14531,MATCH($A857&amp;"|39",Positions!$A$2:$A$14531,0)),"-")</f>
        <v>39</v>
      </c>
      <c r="F857" s="4" t="str">
        <f aca="false">IFERROR(INDEX(Positions!$E$2:$E$14531,MATCH($A857&amp;"|31",Positions!$A$2:$A$14531,0)),"-")</f>
        <v>A</v>
      </c>
      <c r="G857" s="4" t="str">
        <f aca="false">IFERROR(INDEX(Positions!$E$2:$E$14531,MATCH($A857&amp;"|39",Positions!$A$2:$A$14531,0)),"-")</f>
        <v>U</v>
      </c>
      <c r="H857" s="3" t="str">
        <f aca="false">F857&amp;"-"&amp;G857</f>
        <v>A-U</v>
      </c>
      <c r="I857" s="4" t="n">
        <f aca="false">(F857="G")+(G857="G")</f>
        <v>0</v>
      </c>
      <c r="J857" s="4" t="n">
        <f aca="false">(F857="C")+(G857="C")</f>
        <v>0</v>
      </c>
      <c r="K857" s="3" t="n">
        <f aca="false">I857+J857</f>
        <v>0</v>
      </c>
    </row>
    <row r="858" customFormat="false" ht="15" hidden="false" customHeight="false" outlineLevel="0" collapsed="false">
      <c r="A858" s="4" t="s">
        <v>67</v>
      </c>
      <c r="B858" s="4" t="s">
        <v>830</v>
      </c>
      <c r="C858" s="4" t="s">
        <v>367</v>
      </c>
      <c r="D858" s="4" t="n">
        <f aca="false">IFERROR(INDEX(Positions!$D$2:$D$14531,MATCH($A858&amp;"|49",Positions!$A$2:$A$14531,0)),"-")</f>
        <v>48</v>
      </c>
      <c r="E858" s="4" t="n">
        <f aca="false">IFERROR(INDEX(Positions!$D$2:$D$14531,MATCH($A858&amp;"|65",Positions!$A$2:$A$14531,0)),"-")</f>
        <v>64</v>
      </c>
      <c r="F858" s="4" t="str">
        <f aca="false">IFERROR(INDEX(Positions!$E$2:$E$14531,MATCH($A858&amp;"|49",Positions!$A$2:$A$14531,0)),"-")</f>
        <v>C</v>
      </c>
      <c r="G858" s="4" t="str">
        <f aca="false">IFERROR(INDEX(Positions!$E$2:$E$14531,MATCH($A858&amp;"|65",Positions!$A$2:$A$14531,0)),"-")</f>
        <v>G</v>
      </c>
      <c r="H858" s="3" t="str">
        <f aca="false">F858&amp;"-"&amp;G858</f>
        <v>C-G</v>
      </c>
      <c r="I858" s="4" t="n">
        <f aca="false">(F858="G")+(G858="G")</f>
        <v>1</v>
      </c>
      <c r="J858" s="4" t="n">
        <f aca="false">(F858="C")+(G858="C")</f>
        <v>1</v>
      </c>
      <c r="K858" s="3" t="n">
        <f aca="false">I858+J858</f>
        <v>2</v>
      </c>
    </row>
    <row r="859" customFormat="false" ht="15" hidden="false" customHeight="false" outlineLevel="0" collapsed="false">
      <c r="A859" s="4" t="s">
        <v>67</v>
      </c>
      <c r="B859" s="4" t="s">
        <v>830</v>
      </c>
      <c r="C859" s="4" t="s">
        <v>891</v>
      </c>
      <c r="D859" s="4" t="n">
        <f aca="false">IFERROR(INDEX(Positions!$D$2:$D$14531,MATCH($A859&amp;"|50",Positions!$A$2:$A$14531,0)),"-")</f>
        <v>49</v>
      </c>
      <c r="E859" s="4" t="n">
        <f aca="false">IFERROR(INDEX(Positions!$D$2:$D$14531,MATCH($A859&amp;"|64",Positions!$A$2:$A$14531,0)),"-")</f>
        <v>63</v>
      </c>
      <c r="F859" s="4" t="str">
        <f aca="false">IFERROR(INDEX(Positions!$E$2:$E$14531,MATCH($A859&amp;"|50",Positions!$A$2:$A$14531,0)),"-")</f>
        <v>C</v>
      </c>
      <c r="G859" s="4" t="str">
        <f aca="false">IFERROR(INDEX(Positions!$E$2:$E$14531,MATCH($A859&amp;"|64",Positions!$A$2:$A$14531,0)),"-")</f>
        <v>G</v>
      </c>
      <c r="H859" s="3" t="str">
        <f aca="false">F859&amp;"-"&amp;G859</f>
        <v>C-G</v>
      </c>
      <c r="I859" s="4" t="n">
        <f aca="false">(F859="G")+(G859="G")</f>
        <v>1</v>
      </c>
      <c r="J859" s="4" t="n">
        <f aca="false">(F859="C")+(G859="C")</f>
        <v>1</v>
      </c>
      <c r="K859" s="3" t="n">
        <f aca="false">I859+J859</f>
        <v>2</v>
      </c>
    </row>
    <row r="860" customFormat="false" ht="15" hidden="false" customHeight="false" outlineLevel="0" collapsed="false">
      <c r="A860" s="4" t="s">
        <v>67</v>
      </c>
      <c r="B860" s="4" t="s">
        <v>830</v>
      </c>
      <c r="C860" s="4" t="s">
        <v>689</v>
      </c>
      <c r="D860" s="4" t="n">
        <f aca="false">IFERROR(INDEX(Positions!$D$2:$D$14531,MATCH($A860&amp;"|51",Positions!$A$2:$A$14531,0)),"-")</f>
        <v>50</v>
      </c>
      <c r="E860" s="4" t="n">
        <f aca="false">IFERROR(INDEX(Positions!$D$2:$D$14531,MATCH($A860&amp;"|63",Positions!$A$2:$A$14531,0)),"-")</f>
        <v>62</v>
      </c>
      <c r="F860" s="4" t="str">
        <f aca="false">IFERROR(INDEX(Positions!$E$2:$E$14531,MATCH($A860&amp;"|51",Positions!$A$2:$A$14531,0)),"-")</f>
        <v>G</v>
      </c>
      <c r="G860" s="4" t="str">
        <f aca="false">IFERROR(INDEX(Positions!$E$2:$E$14531,MATCH($A860&amp;"|63",Positions!$A$2:$A$14531,0)),"-")</f>
        <v>C</v>
      </c>
      <c r="H860" s="3" t="str">
        <f aca="false">F860&amp;"-"&amp;G860</f>
        <v>G-C</v>
      </c>
      <c r="I860" s="4" t="n">
        <f aca="false">(F860="G")+(G860="G")</f>
        <v>1</v>
      </c>
      <c r="J860" s="4" t="n">
        <f aca="false">(F860="C")+(G860="C")</f>
        <v>1</v>
      </c>
      <c r="K860" s="3" t="n">
        <f aca="false">I860+J860</f>
        <v>2</v>
      </c>
    </row>
    <row r="861" customFormat="false" ht="15" hidden="false" customHeight="false" outlineLevel="0" collapsed="false">
      <c r="A861" s="4" t="s">
        <v>67</v>
      </c>
      <c r="B861" s="4" t="s">
        <v>830</v>
      </c>
      <c r="C861" s="4" t="s">
        <v>703</v>
      </c>
      <c r="D861" s="4" t="n">
        <f aca="false">IFERROR(INDEX(Positions!$D$2:$D$14531,MATCH($A861&amp;"|52",Positions!$A$2:$A$14531,0)),"-")</f>
        <v>51</v>
      </c>
      <c r="E861" s="4" t="n">
        <f aca="false">IFERROR(INDEX(Positions!$D$2:$D$14531,MATCH($A861&amp;"|62",Positions!$A$2:$A$14531,0)),"-")</f>
        <v>61</v>
      </c>
      <c r="F861" s="4" t="str">
        <f aca="false">IFERROR(INDEX(Positions!$E$2:$E$14531,MATCH($A861&amp;"|52",Positions!$A$2:$A$14531,0)),"-")</f>
        <v>A</v>
      </c>
      <c r="G861" s="4" t="str">
        <f aca="false">IFERROR(INDEX(Positions!$E$2:$E$14531,MATCH($A861&amp;"|62",Positions!$A$2:$A$14531,0)),"-")</f>
        <v>U</v>
      </c>
      <c r="H861" s="3" t="str">
        <f aca="false">F861&amp;"-"&amp;G861</f>
        <v>A-U</v>
      </c>
      <c r="I861" s="4" t="n">
        <f aca="false">(F861="G")+(G861="G")</f>
        <v>0</v>
      </c>
      <c r="J861" s="4" t="n">
        <f aca="false">(F861="C")+(G861="C")</f>
        <v>0</v>
      </c>
      <c r="K861" s="3" t="n">
        <f aca="false">I861+J861</f>
        <v>0</v>
      </c>
    </row>
    <row r="862" customFormat="false" ht="15" hidden="false" customHeight="false" outlineLevel="0" collapsed="false">
      <c r="A862" s="4" t="s">
        <v>67</v>
      </c>
      <c r="B862" s="4" t="s">
        <v>830</v>
      </c>
      <c r="C862" s="4" t="s">
        <v>892</v>
      </c>
      <c r="D862" s="4" t="n">
        <f aca="false">IFERROR(INDEX(Positions!$D$2:$D$14531,MATCH($A862&amp;"|53",Positions!$A$2:$A$14531,0)),"-")</f>
        <v>52</v>
      </c>
      <c r="E862" s="4" t="n">
        <f aca="false">IFERROR(INDEX(Positions!$D$2:$D$14531,MATCH($A862&amp;"|61",Positions!$A$2:$A$14531,0)),"-")</f>
        <v>60</v>
      </c>
      <c r="F862" s="4" t="str">
        <f aca="false">IFERROR(INDEX(Positions!$E$2:$E$14531,MATCH($A862&amp;"|53",Positions!$A$2:$A$14531,0)),"-")</f>
        <v>G</v>
      </c>
      <c r="G862" s="4" t="str">
        <f aca="false">IFERROR(INDEX(Positions!$E$2:$E$14531,MATCH($A862&amp;"|61",Positions!$A$2:$A$14531,0)),"-")</f>
        <v>C</v>
      </c>
      <c r="H862" s="3" t="str">
        <f aca="false">F862&amp;"-"&amp;G862</f>
        <v>G-C</v>
      </c>
      <c r="I862" s="4" t="n">
        <f aca="false">(F862="G")+(G862="G")</f>
        <v>1</v>
      </c>
      <c r="J862" s="4" t="n">
        <f aca="false">(F862="C")+(G862="C")</f>
        <v>1</v>
      </c>
      <c r="K862" s="3" t="n">
        <f aca="false">I862+J862</f>
        <v>2</v>
      </c>
    </row>
    <row r="863" customFormat="false" ht="15" hidden="false" customHeight="false" outlineLevel="0" collapsed="false">
      <c r="A863" s="24" t="s">
        <v>67</v>
      </c>
      <c r="B863" s="24" t="s">
        <v>893</v>
      </c>
      <c r="C863" s="24" t="s">
        <v>894</v>
      </c>
      <c r="D863" s="24" t="n">
        <f aca="false">IFERROR(INDEX(Positions!$D$2:$D$14531,MATCH($A863&amp;"|8",Positions!$A$2:$A$14531,0)),"-")</f>
        <v>8</v>
      </c>
      <c r="E863" s="24" t="n">
        <f aca="false">IFERROR(INDEX(Positions!$D$2:$D$14531,MATCH($A863&amp;"|14",Positions!$A$2:$A$14531,0)),"-")</f>
        <v>14</v>
      </c>
      <c r="F863" s="24" t="str">
        <f aca="false">IFERROR(INDEX(Positions!$E$2:$E$14531,MATCH($A863&amp;"|8",Positions!$A$2:$A$14531,0)),"-")</f>
        <v>U</v>
      </c>
      <c r="G863" s="24" t="str">
        <f aca="false">IFERROR(INDEX(Positions!$E$2:$E$14531,MATCH($A863&amp;"|14",Positions!$A$2:$A$14531,0)),"-")</f>
        <v>A</v>
      </c>
      <c r="H863" s="25" t="str">
        <f aca="false">F863&amp;"-"&amp;G863</f>
        <v>U-A</v>
      </c>
      <c r="I863" s="24" t="n">
        <f aca="false">(F863="G")+(G863="G")</f>
        <v>0</v>
      </c>
      <c r="J863" s="24" t="n">
        <f aca="false">(F863="C")+(G863="C")</f>
        <v>0</v>
      </c>
      <c r="K863" s="25" t="n">
        <f aca="false">I863+J863</f>
        <v>0</v>
      </c>
    </row>
    <row r="864" customFormat="false" ht="15" hidden="false" customHeight="false" outlineLevel="0" collapsed="false">
      <c r="A864" s="24" t="s">
        <v>67</v>
      </c>
      <c r="B864" s="24" t="s">
        <v>893</v>
      </c>
      <c r="C864" s="24" t="s">
        <v>895</v>
      </c>
      <c r="D864" s="24" t="n">
        <f aca="false">IFERROR(INDEX(Positions!$D$2:$D$14531,MATCH($A864&amp;"|15",Positions!$A$2:$A$14531,0)),"-")</f>
        <v>15</v>
      </c>
      <c r="E864" s="24" t="n">
        <f aca="false">IFERROR(INDEX(Positions!$D$2:$D$14531,MATCH($A864&amp;"|48",Positions!$A$2:$A$14531,0)),"-")</f>
        <v>47</v>
      </c>
      <c r="F864" s="24" t="str">
        <f aca="false">IFERROR(INDEX(Positions!$E$2:$E$14531,MATCH($A864&amp;"|15",Positions!$A$2:$A$14531,0)),"-")</f>
        <v>A</v>
      </c>
      <c r="G864" s="24" t="str">
        <f aca="false">IFERROR(INDEX(Positions!$E$2:$E$14531,MATCH($A864&amp;"|48",Positions!$A$2:$A$14531,0)),"-")</f>
        <v>U</v>
      </c>
      <c r="H864" s="25" t="str">
        <f aca="false">F864&amp;"-"&amp;G864</f>
        <v>A-U</v>
      </c>
      <c r="I864" s="24" t="n">
        <f aca="false">(F864="G")+(G864="G")</f>
        <v>0</v>
      </c>
      <c r="J864" s="24" t="n">
        <f aca="false">(F864="C")+(G864="C")</f>
        <v>0</v>
      </c>
      <c r="K864" s="25" t="n">
        <f aca="false">I864+J864</f>
        <v>0</v>
      </c>
    </row>
    <row r="865" customFormat="false" ht="15" hidden="false" customHeight="false" outlineLevel="0" collapsed="false">
      <c r="A865" s="24" t="s">
        <v>67</v>
      </c>
      <c r="B865" s="24" t="s">
        <v>893</v>
      </c>
      <c r="C865" s="24" t="s">
        <v>896</v>
      </c>
      <c r="D865" s="24" t="n">
        <f aca="false">IFERROR(INDEX(Positions!$D$2:$D$14531,MATCH($A865&amp;"|18",Positions!$A$2:$A$14531,0)),"-")</f>
        <v>17</v>
      </c>
      <c r="E865" s="24" t="n">
        <f aca="false">IFERROR(INDEX(Positions!$D$2:$D$14531,MATCH($A865&amp;"|55",Positions!$A$2:$A$14531,0)),"-")</f>
        <v>54</v>
      </c>
      <c r="F865" s="24" t="str">
        <f aca="false">IFERROR(INDEX(Positions!$E$2:$E$14531,MATCH($A865&amp;"|18",Positions!$A$2:$A$14531,0)),"-")</f>
        <v>G</v>
      </c>
      <c r="G865" s="24" t="str">
        <f aca="false">IFERROR(INDEX(Positions!$E$2:$E$14531,MATCH($A865&amp;"|55",Positions!$A$2:$A$14531,0)),"-")</f>
        <v>U</v>
      </c>
      <c r="H865" s="25" t="str">
        <f aca="false">F865&amp;"-"&amp;G865</f>
        <v>G-U</v>
      </c>
      <c r="I865" s="24" t="n">
        <f aca="false">(F865="G")+(G865="G")</f>
        <v>1</v>
      </c>
      <c r="J865" s="24" t="n">
        <f aca="false">(F865="C")+(G865="C")</f>
        <v>0</v>
      </c>
      <c r="K865" s="25" t="n">
        <f aca="false">I865+J865</f>
        <v>1</v>
      </c>
    </row>
    <row r="866" customFormat="false" ht="15" hidden="false" customHeight="false" outlineLevel="0" collapsed="false">
      <c r="A866" s="24" t="s">
        <v>67</v>
      </c>
      <c r="B866" s="24" t="s">
        <v>893</v>
      </c>
      <c r="C866" s="24" t="s">
        <v>897</v>
      </c>
      <c r="D866" s="24" t="n">
        <f aca="false">IFERROR(INDEX(Positions!$D$2:$D$14531,MATCH($A866&amp;"|19",Positions!$A$2:$A$14531,0)),"-")</f>
        <v>18</v>
      </c>
      <c r="E866" s="24" t="n">
        <f aca="false">IFERROR(INDEX(Positions!$D$2:$D$14531,MATCH($A866&amp;"|56",Positions!$A$2:$A$14531,0)),"-")</f>
        <v>55</v>
      </c>
      <c r="F866" s="24" t="str">
        <f aca="false">IFERROR(INDEX(Positions!$E$2:$E$14531,MATCH($A866&amp;"|19",Positions!$A$2:$A$14531,0)),"-")</f>
        <v>G</v>
      </c>
      <c r="G866" s="24" t="str">
        <f aca="false">IFERROR(INDEX(Positions!$E$2:$E$14531,MATCH($A866&amp;"|56",Positions!$A$2:$A$14531,0)),"-")</f>
        <v>C</v>
      </c>
      <c r="H866" s="25" t="str">
        <f aca="false">F866&amp;"-"&amp;G866</f>
        <v>G-C</v>
      </c>
      <c r="I866" s="24" t="n">
        <f aca="false">(F866="G")+(G866="G")</f>
        <v>1</v>
      </c>
      <c r="J866" s="24" t="n">
        <f aca="false">(F866="C")+(G866="C")</f>
        <v>1</v>
      </c>
      <c r="K866" s="25" t="n">
        <f aca="false">I866+J866</f>
        <v>2</v>
      </c>
    </row>
    <row r="867" customFormat="false" ht="15" hidden="false" customHeight="false" outlineLevel="0" collapsed="false">
      <c r="A867" s="24" t="s">
        <v>67</v>
      </c>
      <c r="B867" s="24" t="s">
        <v>893</v>
      </c>
      <c r="C867" s="24" t="s">
        <v>898</v>
      </c>
      <c r="D867" s="24" t="n">
        <f aca="false">IFERROR(INDEX(Positions!$D$2:$D$14531,MATCH($A867&amp;"|26",Positions!$A$2:$A$14531,0)),"-")</f>
        <v>26</v>
      </c>
      <c r="E867" s="24" t="n">
        <f aca="false">IFERROR(INDEX(Positions!$D$2:$D$14531,MATCH($A867&amp;"|44",Positions!$A$2:$A$14531,0)),"-")</f>
        <v>44</v>
      </c>
      <c r="F867" s="24" t="str">
        <f aca="false">IFERROR(INDEX(Positions!$E$2:$E$14531,MATCH($A867&amp;"|26",Positions!$A$2:$A$14531,0)),"-")</f>
        <v>U</v>
      </c>
      <c r="G867" s="24" t="str">
        <f aca="false">IFERROR(INDEX(Positions!$E$2:$E$14531,MATCH($A867&amp;"|44",Positions!$A$2:$A$14531,0)),"-")</f>
        <v>C</v>
      </c>
      <c r="H867" s="25" t="str">
        <f aca="false">F867&amp;"-"&amp;G867</f>
        <v>U-C</v>
      </c>
      <c r="I867" s="24" t="n">
        <f aca="false">(F867="G")+(G867="G")</f>
        <v>0</v>
      </c>
      <c r="J867" s="24" t="n">
        <f aca="false">(F867="C")+(G867="C")</f>
        <v>1</v>
      </c>
      <c r="K867" s="25" t="n">
        <f aca="false">I867+J867</f>
        <v>1</v>
      </c>
    </row>
    <row r="868" customFormat="false" ht="15" hidden="false" customHeight="false" outlineLevel="0" collapsed="false">
      <c r="A868" s="24" t="s">
        <v>67</v>
      </c>
      <c r="B868" s="24" t="s">
        <v>893</v>
      </c>
      <c r="C868" s="24" t="s">
        <v>899</v>
      </c>
      <c r="D868" s="24" t="n">
        <f aca="false">IFERROR(INDEX(Positions!$D$2:$D$14531,MATCH($A868&amp;"|32",Positions!$A$2:$A$14531,0)),"-")</f>
        <v>32</v>
      </c>
      <c r="E868" s="24" t="n">
        <f aca="false">IFERROR(INDEX(Positions!$D$2:$D$14531,MATCH($A868&amp;"|38",Positions!$A$2:$A$14531,0)),"-")</f>
        <v>38</v>
      </c>
      <c r="F868" s="24" t="str">
        <f aca="false">IFERROR(INDEX(Positions!$E$2:$E$14531,MATCH($A868&amp;"|32",Positions!$A$2:$A$14531,0)),"-")</f>
        <v>C</v>
      </c>
      <c r="G868" s="24" t="str">
        <f aca="false">IFERROR(INDEX(Positions!$E$2:$E$14531,MATCH($A868&amp;"|38",Positions!$A$2:$A$14531,0)),"-")</f>
        <v>A</v>
      </c>
      <c r="H868" s="25" t="str">
        <f aca="false">F868&amp;"-"&amp;G868</f>
        <v>C-A</v>
      </c>
      <c r="I868" s="24" t="n">
        <f aca="false">(F868="G")+(G868="G")</f>
        <v>0</v>
      </c>
      <c r="J868" s="24" t="n">
        <f aca="false">(F868="C")+(G868="C")</f>
        <v>1</v>
      </c>
      <c r="K868" s="25" t="n">
        <f aca="false">I868+J868</f>
        <v>1</v>
      </c>
    </row>
    <row r="869" customFormat="false" ht="15" hidden="false" customHeight="false" outlineLevel="0" collapsed="false">
      <c r="A869" s="24" t="s">
        <v>67</v>
      </c>
      <c r="B869" s="24" t="s">
        <v>893</v>
      </c>
      <c r="C869" s="24" t="s">
        <v>900</v>
      </c>
      <c r="D869" s="24" t="n">
        <f aca="false">IFERROR(INDEX(Positions!$D$2:$D$14531,MATCH($A869&amp;"|54",Positions!$A$2:$A$14531,0)),"-")</f>
        <v>53</v>
      </c>
      <c r="E869" s="24" t="n">
        <f aca="false">IFERROR(INDEX(Positions!$D$2:$D$14531,MATCH($A869&amp;"|58",Positions!$A$2:$A$14531,0)),"-")</f>
        <v>57</v>
      </c>
      <c r="F869" s="24" t="str">
        <f aca="false">IFERROR(INDEX(Positions!$E$2:$E$14531,MATCH($A869&amp;"|54",Positions!$A$2:$A$14531,0)),"-")</f>
        <v>U</v>
      </c>
      <c r="G869" s="24" t="str">
        <f aca="false">IFERROR(INDEX(Positions!$E$2:$E$14531,MATCH($A869&amp;"|58",Positions!$A$2:$A$14531,0)),"-")</f>
        <v>A</v>
      </c>
      <c r="H869" s="25" t="str">
        <f aca="false">F869&amp;"-"&amp;G869</f>
        <v>U-A</v>
      </c>
      <c r="I869" s="24" t="n">
        <f aca="false">(F869="G")+(G869="G")</f>
        <v>0</v>
      </c>
      <c r="J869" s="24" t="n">
        <f aca="false">(F869="C")+(G869="C")</f>
        <v>0</v>
      </c>
      <c r="K869" s="25" t="n">
        <f aca="false">I869+J869</f>
        <v>0</v>
      </c>
    </row>
    <row r="870" customFormat="false" ht="15" hidden="false" customHeight="false" outlineLevel="0" collapsed="false">
      <c r="A870" s="4" t="s">
        <v>68</v>
      </c>
      <c r="B870" s="4" t="s">
        <v>768</v>
      </c>
      <c r="C870" s="4" t="s">
        <v>882</v>
      </c>
      <c r="D870" s="4" t="n">
        <f aca="false">IFERROR(INDEX(Positions!$D$2:$D$14531,MATCH($A870&amp;"|1",Positions!$A$2:$A$14531,0)),"-")</f>
        <v>1</v>
      </c>
      <c r="E870" s="4" t="n">
        <f aca="false">IFERROR(INDEX(Positions!$D$2:$D$14531,MATCH($A870&amp;"|72",Positions!$A$2:$A$14531,0)),"-")</f>
        <v>70</v>
      </c>
      <c r="F870" s="4" t="str">
        <f aca="false">IFERROR(INDEX(Positions!$E$2:$E$14531,MATCH($A870&amp;"|1",Positions!$A$2:$A$14531,0)),"-")</f>
        <v>A</v>
      </c>
      <c r="G870" s="4" t="str">
        <f aca="false">IFERROR(INDEX(Positions!$E$2:$E$14531,MATCH($A870&amp;"|72",Positions!$A$2:$A$14531,0)),"-")</f>
        <v>U</v>
      </c>
      <c r="H870" s="3" t="str">
        <f aca="false">F870&amp;"-"&amp;G870</f>
        <v>A-U</v>
      </c>
      <c r="I870" s="4" t="n">
        <f aca="false">(F870="G")+(G870="G")</f>
        <v>0</v>
      </c>
      <c r="J870" s="4" t="n">
        <f aca="false">(F870="C")+(G870="C")</f>
        <v>0</v>
      </c>
      <c r="K870" s="3" t="n">
        <f aca="false">I870+J870</f>
        <v>0</v>
      </c>
    </row>
    <row r="871" customFormat="false" ht="15" hidden="false" customHeight="false" outlineLevel="0" collapsed="false">
      <c r="A871" s="4" t="s">
        <v>68</v>
      </c>
      <c r="B871" s="4" t="s">
        <v>768</v>
      </c>
      <c r="C871" s="4" t="s">
        <v>883</v>
      </c>
      <c r="D871" s="4" t="n">
        <f aca="false">IFERROR(INDEX(Positions!$D$2:$D$14531,MATCH($A871&amp;"|2",Positions!$A$2:$A$14531,0)),"-")</f>
        <v>2</v>
      </c>
      <c r="E871" s="4" t="n">
        <f aca="false">IFERROR(INDEX(Positions!$D$2:$D$14531,MATCH($A871&amp;"|71",Positions!$A$2:$A$14531,0)),"-")</f>
        <v>69</v>
      </c>
      <c r="F871" s="4" t="str">
        <f aca="false">IFERROR(INDEX(Positions!$E$2:$E$14531,MATCH($A871&amp;"|2",Positions!$A$2:$A$14531,0)),"-")</f>
        <v>C</v>
      </c>
      <c r="G871" s="4" t="str">
        <f aca="false">IFERROR(INDEX(Positions!$E$2:$E$14531,MATCH($A871&amp;"|71",Positions!$A$2:$A$14531,0)),"-")</f>
        <v>G</v>
      </c>
      <c r="H871" s="3" t="str">
        <f aca="false">F871&amp;"-"&amp;G871</f>
        <v>C-G</v>
      </c>
      <c r="I871" s="4" t="n">
        <f aca="false">(F871="G")+(G871="G")</f>
        <v>1</v>
      </c>
      <c r="J871" s="4" t="n">
        <f aca="false">(F871="C")+(G871="C")</f>
        <v>1</v>
      </c>
      <c r="K871" s="3" t="n">
        <f aca="false">I871+J871</f>
        <v>2</v>
      </c>
    </row>
    <row r="872" customFormat="false" ht="15" hidden="false" customHeight="false" outlineLevel="0" collapsed="false">
      <c r="A872" s="4" t="s">
        <v>68</v>
      </c>
      <c r="B872" s="4" t="s">
        <v>768</v>
      </c>
      <c r="C872" s="4" t="s">
        <v>884</v>
      </c>
      <c r="D872" s="4" t="n">
        <f aca="false">IFERROR(INDEX(Positions!$D$2:$D$14531,MATCH($A872&amp;"|3",Positions!$A$2:$A$14531,0)),"-")</f>
        <v>3</v>
      </c>
      <c r="E872" s="4" t="n">
        <f aca="false">IFERROR(INDEX(Positions!$D$2:$D$14531,MATCH($A872&amp;"|70",Positions!$A$2:$A$14531,0)),"-")</f>
        <v>68</v>
      </c>
      <c r="F872" s="4" t="str">
        <f aca="false">IFERROR(INDEX(Positions!$E$2:$E$14531,MATCH($A872&amp;"|3",Positions!$A$2:$A$14531,0)),"-")</f>
        <v>U</v>
      </c>
      <c r="G872" s="4" t="str">
        <f aca="false">IFERROR(INDEX(Positions!$E$2:$E$14531,MATCH($A872&amp;"|70",Positions!$A$2:$A$14531,0)),"-")</f>
        <v>A</v>
      </c>
      <c r="H872" s="3" t="str">
        <f aca="false">F872&amp;"-"&amp;G872</f>
        <v>U-A</v>
      </c>
      <c r="I872" s="4" t="n">
        <f aca="false">(F872="G")+(G872="G")</f>
        <v>0</v>
      </c>
      <c r="J872" s="4" t="n">
        <f aca="false">(F872="C")+(G872="C")</f>
        <v>0</v>
      </c>
      <c r="K872" s="3" t="n">
        <f aca="false">I872+J872</f>
        <v>0</v>
      </c>
    </row>
    <row r="873" customFormat="false" ht="15" hidden="false" customHeight="false" outlineLevel="0" collapsed="false">
      <c r="A873" s="4" t="s">
        <v>68</v>
      </c>
      <c r="B873" s="4" t="s">
        <v>768</v>
      </c>
      <c r="C873" s="4" t="s">
        <v>885</v>
      </c>
      <c r="D873" s="4" t="n">
        <f aca="false">IFERROR(INDEX(Positions!$D$2:$D$14531,MATCH($A873&amp;"|4",Positions!$A$2:$A$14531,0)),"-")</f>
        <v>4</v>
      </c>
      <c r="E873" s="4" t="n">
        <f aca="false">IFERROR(INDEX(Positions!$D$2:$D$14531,MATCH($A873&amp;"|69",Positions!$A$2:$A$14531,0)),"-")</f>
        <v>67</v>
      </c>
      <c r="F873" s="4" t="str">
        <f aca="false">IFERROR(INDEX(Positions!$E$2:$E$14531,MATCH($A873&amp;"|4",Positions!$A$2:$A$14531,0)),"-")</f>
        <v>U</v>
      </c>
      <c r="G873" s="4" t="str">
        <f aca="false">IFERROR(INDEX(Positions!$E$2:$E$14531,MATCH($A873&amp;"|69",Positions!$A$2:$A$14531,0)),"-")</f>
        <v>A</v>
      </c>
      <c r="H873" s="3" t="str">
        <f aca="false">F873&amp;"-"&amp;G873</f>
        <v>U-A</v>
      </c>
      <c r="I873" s="4" t="n">
        <f aca="false">(F873="G")+(G873="G")</f>
        <v>0</v>
      </c>
      <c r="J873" s="4" t="n">
        <f aca="false">(F873="C")+(G873="C")</f>
        <v>0</v>
      </c>
      <c r="K873" s="3" t="n">
        <f aca="false">I873+J873</f>
        <v>0</v>
      </c>
    </row>
    <row r="874" customFormat="false" ht="15" hidden="false" customHeight="false" outlineLevel="0" collapsed="false">
      <c r="A874" s="4" t="s">
        <v>68</v>
      </c>
      <c r="B874" s="4" t="s">
        <v>768</v>
      </c>
      <c r="C874" s="4" t="s">
        <v>542</v>
      </c>
      <c r="D874" s="4" t="n">
        <f aca="false">IFERROR(INDEX(Positions!$D$2:$D$14531,MATCH($A874&amp;"|5",Positions!$A$2:$A$14531,0)),"-")</f>
        <v>5</v>
      </c>
      <c r="E874" s="4" t="n">
        <f aca="false">IFERROR(INDEX(Positions!$D$2:$D$14531,MATCH($A874&amp;"|68",Positions!$A$2:$A$14531,0)),"-")</f>
        <v>66</v>
      </c>
      <c r="F874" s="4" t="str">
        <f aca="false">IFERROR(INDEX(Positions!$E$2:$E$14531,MATCH($A874&amp;"|5",Positions!$A$2:$A$14531,0)),"-")</f>
        <v>U</v>
      </c>
      <c r="G874" s="4" t="str">
        <f aca="false">IFERROR(INDEX(Positions!$E$2:$E$14531,MATCH($A874&amp;"|68",Positions!$A$2:$A$14531,0)),"-")</f>
        <v>A</v>
      </c>
      <c r="H874" s="3" t="str">
        <f aca="false">F874&amp;"-"&amp;G874</f>
        <v>U-A</v>
      </c>
      <c r="I874" s="4" t="n">
        <f aca="false">(F874="G")+(G874="G")</f>
        <v>0</v>
      </c>
      <c r="J874" s="4" t="n">
        <f aca="false">(F874="C")+(G874="C")</f>
        <v>0</v>
      </c>
      <c r="K874" s="3" t="n">
        <f aca="false">I874+J874</f>
        <v>0</v>
      </c>
    </row>
    <row r="875" customFormat="false" ht="15" hidden="false" customHeight="false" outlineLevel="0" collapsed="false">
      <c r="A875" s="4" t="s">
        <v>68</v>
      </c>
      <c r="B875" s="4" t="s">
        <v>768</v>
      </c>
      <c r="C875" s="4" t="s">
        <v>561</v>
      </c>
      <c r="D875" s="4" t="n">
        <f aca="false">IFERROR(INDEX(Positions!$D$2:$D$14531,MATCH($A875&amp;"|6",Positions!$A$2:$A$14531,0)),"-")</f>
        <v>6</v>
      </c>
      <c r="E875" s="4" t="n">
        <f aca="false">IFERROR(INDEX(Positions!$D$2:$D$14531,MATCH($A875&amp;"|67",Positions!$A$2:$A$14531,0)),"-")</f>
        <v>65</v>
      </c>
      <c r="F875" s="4" t="str">
        <f aca="false">IFERROR(INDEX(Positions!$E$2:$E$14531,MATCH($A875&amp;"|6",Positions!$A$2:$A$14531,0)),"-")</f>
        <v>U</v>
      </c>
      <c r="G875" s="4" t="str">
        <f aca="false">IFERROR(INDEX(Positions!$E$2:$E$14531,MATCH($A875&amp;"|67",Positions!$A$2:$A$14531,0)),"-")</f>
        <v>A</v>
      </c>
      <c r="H875" s="3" t="str">
        <f aca="false">F875&amp;"-"&amp;G875</f>
        <v>U-A</v>
      </c>
      <c r="I875" s="4" t="n">
        <f aca="false">(F875="G")+(G875="G")</f>
        <v>0</v>
      </c>
      <c r="J875" s="4" t="n">
        <f aca="false">(F875="C")+(G875="C")</f>
        <v>0</v>
      </c>
      <c r="K875" s="3" t="n">
        <f aca="false">I875+J875</f>
        <v>0</v>
      </c>
    </row>
    <row r="876" customFormat="false" ht="15" hidden="false" customHeight="false" outlineLevel="0" collapsed="false">
      <c r="A876" s="4" t="s">
        <v>68</v>
      </c>
      <c r="B876" s="4" t="s">
        <v>768</v>
      </c>
      <c r="C876" s="4" t="s">
        <v>886</v>
      </c>
      <c r="D876" s="4" t="n">
        <f aca="false">IFERROR(INDEX(Positions!$D$2:$D$14531,MATCH($A876&amp;"|7",Positions!$A$2:$A$14531,0)),"-")</f>
        <v>7</v>
      </c>
      <c r="E876" s="4" t="n">
        <f aca="false">IFERROR(INDEX(Positions!$D$2:$D$14531,MATCH($A876&amp;"|66",Positions!$A$2:$A$14531,0)),"-")</f>
        <v>64</v>
      </c>
      <c r="F876" s="4" t="str">
        <f aca="false">IFERROR(INDEX(Positions!$E$2:$E$14531,MATCH($A876&amp;"|7",Positions!$A$2:$A$14531,0)),"-")</f>
        <v>A</v>
      </c>
      <c r="G876" s="4" t="str">
        <f aca="false">IFERROR(INDEX(Positions!$E$2:$E$14531,MATCH($A876&amp;"|66",Positions!$A$2:$A$14531,0)),"-")</f>
        <v>U</v>
      </c>
      <c r="H876" s="3" t="str">
        <f aca="false">F876&amp;"-"&amp;G876</f>
        <v>A-U</v>
      </c>
      <c r="I876" s="4" t="n">
        <f aca="false">(F876="G")+(G876="G")</f>
        <v>0</v>
      </c>
      <c r="J876" s="4" t="n">
        <f aca="false">(F876="C")+(G876="C")</f>
        <v>0</v>
      </c>
      <c r="K876" s="3" t="n">
        <f aca="false">I876+J876</f>
        <v>0</v>
      </c>
    </row>
    <row r="877" customFormat="false" ht="15" hidden="false" customHeight="false" outlineLevel="0" collapsed="false">
      <c r="A877" s="4" t="s">
        <v>68</v>
      </c>
      <c r="B877" s="4" t="s">
        <v>783</v>
      </c>
      <c r="C877" s="4" t="s">
        <v>887</v>
      </c>
      <c r="D877" s="4" t="n">
        <f aca="false">IFERROR(INDEX(Positions!$D$2:$D$14531,MATCH($A877&amp;"|10",Positions!$A$2:$A$14531,0)),"-")</f>
        <v>10</v>
      </c>
      <c r="E877" s="4" t="n">
        <f aca="false">IFERROR(INDEX(Positions!$D$2:$D$14531,MATCH($A877&amp;"|25",Positions!$A$2:$A$14531,0)),"-")</f>
        <v>25</v>
      </c>
      <c r="F877" s="4" t="str">
        <f aca="false">IFERROR(INDEX(Positions!$E$2:$E$14531,MATCH($A877&amp;"|10",Positions!$A$2:$A$14531,0)),"-")</f>
        <v>G</v>
      </c>
      <c r="G877" s="4" t="str">
        <f aca="false">IFERROR(INDEX(Positions!$E$2:$E$14531,MATCH($A877&amp;"|25",Positions!$A$2:$A$14531,0)),"-")</f>
        <v>C</v>
      </c>
      <c r="H877" s="3" t="str">
        <f aca="false">F877&amp;"-"&amp;G877</f>
        <v>G-C</v>
      </c>
      <c r="I877" s="4" t="n">
        <f aca="false">(F877="G")+(G877="G")</f>
        <v>1</v>
      </c>
      <c r="J877" s="4" t="n">
        <f aca="false">(F877="C")+(G877="C")</f>
        <v>1</v>
      </c>
      <c r="K877" s="3" t="n">
        <f aca="false">I877+J877</f>
        <v>2</v>
      </c>
    </row>
    <row r="878" customFormat="false" ht="15" hidden="false" customHeight="false" outlineLevel="0" collapsed="false">
      <c r="A878" s="4" t="s">
        <v>68</v>
      </c>
      <c r="B878" s="4" t="s">
        <v>783</v>
      </c>
      <c r="C878" s="4" t="s">
        <v>888</v>
      </c>
      <c r="D878" s="4" t="n">
        <f aca="false">IFERROR(INDEX(Positions!$D$2:$D$14531,MATCH($A878&amp;"|11",Positions!$A$2:$A$14531,0)),"-")</f>
        <v>11</v>
      </c>
      <c r="E878" s="4" t="n">
        <f aca="false">IFERROR(INDEX(Positions!$D$2:$D$14531,MATCH($A878&amp;"|24",Positions!$A$2:$A$14531,0)),"-")</f>
        <v>24</v>
      </c>
      <c r="F878" s="4" t="str">
        <f aca="false">IFERROR(INDEX(Positions!$E$2:$E$14531,MATCH($A878&amp;"|11",Positions!$A$2:$A$14531,0)),"-")</f>
        <v>G</v>
      </c>
      <c r="G878" s="4" t="str">
        <f aca="false">IFERROR(INDEX(Positions!$E$2:$E$14531,MATCH($A878&amp;"|24",Positions!$A$2:$A$14531,0)),"-")</f>
        <v>C</v>
      </c>
      <c r="H878" s="3" t="str">
        <f aca="false">F878&amp;"-"&amp;G878</f>
        <v>G-C</v>
      </c>
      <c r="I878" s="4" t="n">
        <f aca="false">(F878="G")+(G878="G")</f>
        <v>1</v>
      </c>
      <c r="J878" s="4" t="n">
        <f aca="false">(F878="C")+(G878="C")</f>
        <v>1</v>
      </c>
      <c r="K878" s="3" t="n">
        <f aca="false">I878+J878</f>
        <v>2</v>
      </c>
    </row>
    <row r="879" customFormat="false" ht="15" hidden="false" customHeight="false" outlineLevel="0" collapsed="false">
      <c r="A879" s="4" t="s">
        <v>68</v>
      </c>
      <c r="B879" s="4" t="s">
        <v>783</v>
      </c>
      <c r="C879" s="4" t="s">
        <v>479</v>
      </c>
      <c r="D879" s="4" t="n">
        <f aca="false">IFERROR(INDEX(Positions!$D$2:$D$14531,MATCH($A879&amp;"|12",Positions!$A$2:$A$14531,0)),"-")</f>
        <v>12</v>
      </c>
      <c r="E879" s="4" t="n">
        <f aca="false">IFERROR(INDEX(Positions!$D$2:$D$14531,MATCH($A879&amp;"|23",Positions!$A$2:$A$14531,0)),"-")</f>
        <v>23</v>
      </c>
      <c r="F879" s="4" t="str">
        <f aca="false">IFERROR(INDEX(Positions!$E$2:$E$14531,MATCH($A879&amp;"|12",Positions!$A$2:$A$14531,0)),"-")</f>
        <v>A</v>
      </c>
      <c r="G879" s="4" t="str">
        <f aca="false">IFERROR(INDEX(Positions!$E$2:$E$14531,MATCH($A879&amp;"|23",Positions!$A$2:$A$14531,0)),"-")</f>
        <v>U</v>
      </c>
      <c r="H879" s="3" t="str">
        <f aca="false">F879&amp;"-"&amp;G879</f>
        <v>A-U</v>
      </c>
      <c r="I879" s="4" t="n">
        <f aca="false">(F879="G")+(G879="G")</f>
        <v>0</v>
      </c>
      <c r="J879" s="4" t="n">
        <f aca="false">(F879="C")+(G879="C")</f>
        <v>0</v>
      </c>
      <c r="K879" s="3" t="n">
        <f aca="false">I879+J879</f>
        <v>0</v>
      </c>
    </row>
    <row r="880" customFormat="false" ht="15" hidden="false" customHeight="false" outlineLevel="0" collapsed="false">
      <c r="A880" s="4" t="s">
        <v>68</v>
      </c>
      <c r="B880" s="4" t="s">
        <v>783</v>
      </c>
      <c r="C880" s="4" t="s">
        <v>267</v>
      </c>
      <c r="D880" s="4" t="n">
        <f aca="false">IFERROR(INDEX(Positions!$D$2:$D$14531,MATCH($A880&amp;"|13",Positions!$A$2:$A$14531,0)),"-")</f>
        <v>13</v>
      </c>
      <c r="E880" s="4" t="n">
        <f aca="false">IFERROR(INDEX(Positions!$D$2:$D$14531,MATCH($A880&amp;"|22",Positions!$A$2:$A$14531,0)),"-")</f>
        <v>22</v>
      </c>
      <c r="F880" s="4" t="str">
        <f aca="false">IFERROR(INDEX(Positions!$E$2:$E$14531,MATCH($A880&amp;"|13",Positions!$A$2:$A$14531,0)),"-")</f>
        <v>U</v>
      </c>
      <c r="G880" s="4" t="str">
        <f aca="false">IFERROR(INDEX(Positions!$E$2:$E$14531,MATCH($A880&amp;"|22",Positions!$A$2:$A$14531,0)),"-")</f>
        <v>A</v>
      </c>
      <c r="H880" s="3" t="str">
        <f aca="false">F880&amp;"-"&amp;G880</f>
        <v>U-A</v>
      </c>
      <c r="I880" s="4" t="n">
        <f aca="false">(F880="G")+(G880="G")</f>
        <v>0</v>
      </c>
      <c r="J880" s="4" t="n">
        <f aca="false">(F880="C")+(G880="C")</f>
        <v>0</v>
      </c>
      <c r="K880" s="3" t="n">
        <f aca="false">I880+J880</f>
        <v>0</v>
      </c>
    </row>
    <row r="881" customFormat="false" ht="15" hidden="false" customHeight="false" outlineLevel="0" collapsed="false">
      <c r="A881" s="4" t="s">
        <v>68</v>
      </c>
      <c r="B881" s="4" t="s">
        <v>805</v>
      </c>
      <c r="C881" s="4" t="s">
        <v>673</v>
      </c>
      <c r="D881" s="4" t="n">
        <f aca="false">IFERROR(INDEX(Positions!$D$2:$D$14531,MATCH($A881&amp;"|27",Positions!$A$2:$A$14531,0)),"-")</f>
        <v>27</v>
      </c>
      <c r="E881" s="4" t="n">
        <f aca="false">IFERROR(INDEX(Positions!$D$2:$D$14531,MATCH($A881&amp;"|43",Positions!$A$2:$A$14531,0)),"-")</f>
        <v>43</v>
      </c>
      <c r="F881" s="4" t="str">
        <f aca="false">IFERROR(INDEX(Positions!$E$2:$E$14531,MATCH($A881&amp;"|27",Positions!$A$2:$A$14531,0)),"-")</f>
        <v>U</v>
      </c>
      <c r="G881" s="4" t="str">
        <f aca="false">IFERROR(INDEX(Positions!$E$2:$E$14531,MATCH($A881&amp;"|43",Positions!$A$2:$A$14531,0)),"-")</f>
        <v>A</v>
      </c>
      <c r="H881" s="3" t="str">
        <f aca="false">F881&amp;"-"&amp;G881</f>
        <v>U-A</v>
      </c>
      <c r="I881" s="4" t="n">
        <f aca="false">(F881="G")+(G881="G")</f>
        <v>0</v>
      </c>
      <c r="J881" s="4" t="n">
        <f aca="false">(F881="C")+(G881="C")</f>
        <v>0</v>
      </c>
      <c r="K881" s="3" t="n">
        <f aca="false">I881+J881</f>
        <v>0</v>
      </c>
    </row>
    <row r="882" customFormat="false" ht="15" hidden="false" customHeight="false" outlineLevel="0" collapsed="false">
      <c r="A882" s="4" t="s">
        <v>68</v>
      </c>
      <c r="B882" s="4" t="s">
        <v>805</v>
      </c>
      <c r="C882" s="4" t="s">
        <v>889</v>
      </c>
      <c r="D882" s="4" t="n">
        <f aca="false">IFERROR(INDEX(Positions!$D$2:$D$14531,MATCH($A882&amp;"|28",Positions!$A$2:$A$14531,0)),"-")</f>
        <v>28</v>
      </c>
      <c r="E882" s="4" t="n">
        <f aca="false">IFERROR(INDEX(Positions!$D$2:$D$14531,MATCH($A882&amp;"|42",Positions!$A$2:$A$14531,0)),"-")</f>
        <v>42</v>
      </c>
      <c r="F882" s="4" t="str">
        <f aca="false">IFERROR(INDEX(Positions!$E$2:$E$14531,MATCH($A882&amp;"|28",Positions!$A$2:$A$14531,0)),"-")</f>
        <v>U</v>
      </c>
      <c r="G882" s="4" t="str">
        <f aca="false">IFERROR(INDEX(Positions!$E$2:$E$14531,MATCH($A882&amp;"|42",Positions!$A$2:$A$14531,0)),"-")</f>
        <v>A</v>
      </c>
      <c r="H882" s="3" t="str">
        <f aca="false">F882&amp;"-"&amp;G882</f>
        <v>U-A</v>
      </c>
      <c r="I882" s="4" t="n">
        <f aca="false">(F882="G")+(G882="G")</f>
        <v>0</v>
      </c>
      <c r="J882" s="4" t="n">
        <f aca="false">(F882="C")+(G882="C")</f>
        <v>0</v>
      </c>
      <c r="K882" s="3" t="n">
        <f aca="false">I882+J882</f>
        <v>0</v>
      </c>
    </row>
    <row r="883" customFormat="false" ht="15" hidden="false" customHeight="false" outlineLevel="0" collapsed="false">
      <c r="A883" s="4" t="s">
        <v>68</v>
      </c>
      <c r="B883" s="4" t="s">
        <v>805</v>
      </c>
      <c r="C883" s="4" t="s">
        <v>890</v>
      </c>
      <c r="D883" s="4" t="n">
        <f aca="false">IFERROR(INDEX(Positions!$D$2:$D$14531,MATCH($A883&amp;"|29",Positions!$A$2:$A$14531,0)),"-")</f>
        <v>29</v>
      </c>
      <c r="E883" s="4" t="n">
        <f aca="false">IFERROR(INDEX(Positions!$D$2:$D$14531,MATCH($A883&amp;"|41",Positions!$A$2:$A$14531,0)),"-")</f>
        <v>41</v>
      </c>
      <c r="F883" s="4" t="str">
        <f aca="false">IFERROR(INDEX(Positions!$E$2:$E$14531,MATCH($A883&amp;"|29",Positions!$A$2:$A$14531,0)),"-")</f>
        <v>G</v>
      </c>
      <c r="G883" s="4" t="str">
        <f aca="false">IFERROR(INDEX(Positions!$E$2:$E$14531,MATCH($A883&amp;"|41",Positions!$A$2:$A$14531,0)),"-")</f>
        <v>C</v>
      </c>
      <c r="H883" s="3" t="str">
        <f aca="false">F883&amp;"-"&amp;G883</f>
        <v>G-C</v>
      </c>
      <c r="I883" s="4" t="n">
        <f aca="false">(F883="G")+(G883="G")</f>
        <v>1</v>
      </c>
      <c r="J883" s="4" t="n">
        <f aca="false">(F883="C")+(G883="C")</f>
        <v>1</v>
      </c>
      <c r="K883" s="3" t="n">
        <f aca="false">I883+J883</f>
        <v>2</v>
      </c>
    </row>
    <row r="884" customFormat="false" ht="15" hidden="false" customHeight="false" outlineLevel="0" collapsed="false">
      <c r="A884" s="4" t="s">
        <v>68</v>
      </c>
      <c r="B884" s="4" t="s">
        <v>805</v>
      </c>
      <c r="C884" s="4" t="s">
        <v>694</v>
      </c>
      <c r="D884" s="4" t="n">
        <f aca="false">IFERROR(INDEX(Positions!$D$2:$D$14531,MATCH($A884&amp;"|30",Positions!$A$2:$A$14531,0)),"-")</f>
        <v>30</v>
      </c>
      <c r="E884" s="4" t="n">
        <f aca="false">IFERROR(INDEX(Positions!$D$2:$D$14531,MATCH($A884&amp;"|40",Positions!$A$2:$A$14531,0)),"-")</f>
        <v>40</v>
      </c>
      <c r="F884" s="4" t="str">
        <f aca="false">IFERROR(INDEX(Positions!$E$2:$E$14531,MATCH($A884&amp;"|30",Positions!$A$2:$A$14531,0)),"-")</f>
        <v>G</v>
      </c>
      <c r="G884" s="4" t="str">
        <f aca="false">IFERROR(INDEX(Positions!$E$2:$E$14531,MATCH($A884&amp;"|40",Positions!$A$2:$A$14531,0)),"-")</f>
        <v>C</v>
      </c>
      <c r="H884" s="3" t="str">
        <f aca="false">F884&amp;"-"&amp;G884</f>
        <v>G-C</v>
      </c>
      <c r="I884" s="4" t="n">
        <f aca="false">(F884="G")+(G884="G")</f>
        <v>1</v>
      </c>
      <c r="J884" s="4" t="n">
        <f aca="false">(F884="C")+(G884="C")</f>
        <v>1</v>
      </c>
      <c r="K884" s="3" t="n">
        <f aca="false">I884+J884</f>
        <v>2</v>
      </c>
    </row>
    <row r="885" customFormat="false" ht="15" hidden="false" customHeight="false" outlineLevel="0" collapsed="false">
      <c r="A885" s="4" t="s">
        <v>68</v>
      </c>
      <c r="B885" s="4" t="s">
        <v>805</v>
      </c>
      <c r="C885" s="4" t="s">
        <v>640</v>
      </c>
      <c r="D885" s="4" t="n">
        <f aca="false">IFERROR(INDEX(Positions!$D$2:$D$14531,MATCH($A885&amp;"|31",Positions!$A$2:$A$14531,0)),"-")</f>
        <v>31</v>
      </c>
      <c r="E885" s="4" t="n">
        <f aca="false">IFERROR(INDEX(Positions!$D$2:$D$14531,MATCH($A885&amp;"|39",Positions!$A$2:$A$14531,0)),"-")</f>
        <v>39</v>
      </c>
      <c r="F885" s="4" t="str">
        <f aca="false">IFERROR(INDEX(Positions!$E$2:$E$14531,MATCH($A885&amp;"|31",Positions!$A$2:$A$14531,0)),"-")</f>
        <v>U</v>
      </c>
      <c r="G885" s="4" t="str">
        <f aca="false">IFERROR(INDEX(Positions!$E$2:$E$14531,MATCH($A885&amp;"|39",Positions!$A$2:$A$14531,0)),"-")</f>
        <v>A</v>
      </c>
      <c r="H885" s="3" t="str">
        <f aca="false">F885&amp;"-"&amp;G885</f>
        <v>U-A</v>
      </c>
      <c r="I885" s="4" t="n">
        <f aca="false">(F885="G")+(G885="G")</f>
        <v>0</v>
      </c>
      <c r="J885" s="4" t="n">
        <f aca="false">(F885="C")+(G885="C")</f>
        <v>0</v>
      </c>
      <c r="K885" s="3" t="n">
        <f aca="false">I885+J885</f>
        <v>0</v>
      </c>
    </row>
    <row r="886" customFormat="false" ht="15" hidden="false" customHeight="false" outlineLevel="0" collapsed="false">
      <c r="A886" s="4" t="s">
        <v>68</v>
      </c>
      <c r="B886" s="4" t="s">
        <v>830</v>
      </c>
      <c r="C886" s="4" t="s">
        <v>367</v>
      </c>
      <c r="D886" s="4" t="n">
        <f aca="false">IFERROR(INDEX(Positions!$D$2:$D$14531,MATCH($A886&amp;"|49",Positions!$A$2:$A$14531,0)),"-")</f>
        <v>47</v>
      </c>
      <c r="E886" s="4" t="n">
        <f aca="false">IFERROR(INDEX(Positions!$D$2:$D$14531,MATCH($A886&amp;"|65",Positions!$A$2:$A$14531,0)),"-")</f>
        <v>63</v>
      </c>
      <c r="F886" s="4" t="str">
        <f aca="false">IFERROR(INDEX(Positions!$E$2:$E$14531,MATCH($A886&amp;"|49",Positions!$A$2:$A$14531,0)),"-")</f>
        <v>A</v>
      </c>
      <c r="G886" s="4" t="str">
        <f aca="false">IFERROR(INDEX(Positions!$E$2:$E$14531,MATCH($A886&amp;"|65",Positions!$A$2:$A$14531,0)),"-")</f>
        <v>A</v>
      </c>
      <c r="H886" s="3" t="str">
        <f aca="false">F886&amp;"-"&amp;G886</f>
        <v>A-A</v>
      </c>
      <c r="I886" s="4" t="n">
        <f aca="false">(F886="G")+(G886="G")</f>
        <v>0</v>
      </c>
      <c r="J886" s="4" t="n">
        <f aca="false">(F886="C")+(G886="C")</f>
        <v>0</v>
      </c>
      <c r="K886" s="3" t="n">
        <f aca="false">I886+J886</f>
        <v>0</v>
      </c>
    </row>
    <row r="887" customFormat="false" ht="15" hidden="false" customHeight="false" outlineLevel="0" collapsed="false">
      <c r="A887" s="4" t="s">
        <v>68</v>
      </c>
      <c r="B887" s="4" t="s">
        <v>830</v>
      </c>
      <c r="C887" s="4" t="s">
        <v>891</v>
      </c>
      <c r="D887" s="4" t="n">
        <f aca="false">IFERROR(INDEX(Positions!$D$2:$D$14531,MATCH($A887&amp;"|50",Positions!$A$2:$A$14531,0)),"-")</f>
        <v>48</v>
      </c>
      <c r="E887" s="4" t="n">
        <f aca="false">IFERROR(INDEX(Positions!$D$2:$D$14531,MATCH($A887&amp;"|64",Positions!$A$2:$A$14531,0)),"-")</f>
        <v>62</v>
      </c>
      <c r="F887" s="4" t="str">
        <f aca="false">IFERROR(INDEX(Positions!$E$2:$E$14531,MATCH($A887&amp;"|50",Positions!$A$2:$A$14531,0)),"-")</f>
        <v>U</v>
      </c>
      <c r="G887" s="4" t="str">
        <f aca="false">IFERROR(INDEX(Positions!$E$2:$E$14531,MATCH($A887&amp;"|64",Positions!$A$2:$A$14531,0)),"-")</f>
        <v>A</v>
      </c>
      <c r="H887" s="3" t="str">
        <f aca="false">F887&amp;"-"&amp;G887</f>
        <v>U-A</v>
      </c>
      <c r="I887" s="4" t="n">
        <f aca="false">(F887="G")+(G887="G")</f>
        <v>0</v>
      </c>
      <c r="J887" s="4" t="n">
        <f aca="false">(F887="C")+(G887="C")</f>
        <v>0</v>
      </c>
      <c r="K887" s="3" t="n">
        <f aca="false">I887+J887</f>
        <v>0</v>
      </c>
    </row>
    <row r="888" customFormat="false" ht="15" hidden="false" customHeight="false" outlineLevel="0" collapsed="false">
      <c r="A888" s="4" t="s">
        <v>68</v>
      </c>
      <c r="B888" s="4" t="s">
        <v>830</v>
      </c>
      <c r="C888" s="4" t="s">
        <v>689</v>
      </c>
      <c r="D888" s="4" t="n">
        <f aca="false">IFERROR(INDEX(Positions!$D$2:$D$14531,MATCH($A888&amp;"|51",Positions!$A$2:$A$14531,0)),"-")</f>
        <v>49</v>
      </c>
      <c r="E888" s="4" t="n">
        <f aca="false">IFERROR(INDEX(Positions!$D$2:$D$14531,MATCH($A888&amp;"|63",Positions!$A$2:$A$14531,0)),"-")</f>
        <v>61</v>
      </c>
      <c r="F888" s="4" t="str">
        <f aca="false">IFERROR(INDEX(Positions!$E$2:$E$14531,MATCH($A888&amp;"|51",Positions!$A$2:$A$14531,0)),"-")</f>
        <v>U</v>
      </c>
      <c r="G888" s="4" t="str">
        <f aca="false">IFERROR(INDEX(Positions!$E$2:$E$14531,MATCH($A888&amp;"|63",Positions!$A$2:$A$14531,0)),"-")</f>
        <v>A</v>
      </c>
      <c r="H888" s="3" t="str">
        <f aca="false">F888&amp;"-"&amp;G888</f>
        <v>U-A</v>
      </c>
      <c r="I888" s="4" t="n">
        <f aca="false">(F888="G")+(G888="G")</f>
        <v>0</v>
      </c>
      <c r="J888" s="4" t="n">
        <f aca="false">(F888="C")+(G888="C")</f>
        <v>0</v>
      </c>
      <c r="K888" s="3" t="n">
        <f aca="false">I888+J888</f>
        <v>0</v>
      </c>
    </row>
    <row r="889" customFormat="false" ht="15" hidden="false" customHeight="false" outlineLevel="0" collapsed="false">
      <c r="A889" s="4" t="s">
        <v>68</v>
      </c>
      <c r="B889" s="4" t="s">
        <v>830</v>
      </c>
      <c r="C889" s="4" t="s">
        <v>703</v>
      </c>
      <c r="D889" s="4" t="n">
        <f aca="false">IFERROR(INDEX(Positions!$D$2:$D$14531,MATCH($A889&amp;"|52",Positions!$A$2:$A$14531,0)),"-")</f>
        <v>50</v>
      </c>
      <c r="E889" s="4" t="n">
        <f aca="false">IFERROR(INDEX(Positions!$D$2:$D$14531,MATCH($A889&amp;"|62",Positions!$A$2:$A$14531,0)),"-")</f>
        <v>60</v>
      </c>
      <c r="F889" s="4" t="str">
        <f aca="false">IFERROR(INDEX(Positions!$E$2:$E$14531,MATCH($A889&amp;"|52",Positions!$A$2:$A$14531,0)),"-")</f>
        <v>G</v>
      </c>
      <c r="G889" s="4" t="str">
        <f aca="false">IFERROR(INDEX(Positions!$E$2:$E$14531,MATCH($A889&amp;"|62",Positions!$A$2:$A$14531,0)),"-")</f>
        <v>C</v>
      </c>
      <c r="H889" s="3" t="str">
        <f aca="false">F889&amp;"-"&amp;G889</f>
        <v>G-C</v>
      </c>
      <c r="I889" s="4" t="n">
        <f aca="false">(F889="G")+(G889="G")</f>
        <v>1</v>
      </c>
      <c r="J889" s="4" t="n">
        <f aca="false">(F889="C")+(G889="C")</f>
        <v>1</v>
      </c>
      <c r="K889" s="3" t="n">
        <f aca="false">I889+J889</f>
        <v>2</v>
      </c>
    </row>
    <row r="890" customFormat="false" ht="15" hidden="false" customHeight="false" outlineLevel="0" collapsed="false">
      <c r="A890" s="4" t="s">
        <v>68</v>
      </c>
      <c r="B890" s="4" t="s">
        <v>830</v>
      </c>
      <c r="C890" s="4" t="s">
        <v>892</v>
      </c>
      <c r="D890" s="4" t="n">
        <f aca="false">IFERROR(INDEX(Positions!$D$2:$D$14531,MATCH($A890&amp;"|53",Positions!$A$2:$A$14531,0)),"-")</f>
        <v>51</v>
      </c>
      <c r="E890" s="4" t="n">
        <f aca="false">IFERROR(INDEX(Positions!$D$2:$D$14531,MATCH($A890&amp;"|61",Positions!$A$2:$A$14531,0)),"-")</f>
        <v>59</v>
      </c>
      <c r="F890" s="4" t="str">
        <f aca="false">IFERROR(INDEX(Positions!$E$2:$E$14531,MATCH($A890&amp;"|53",Positions!$A$2:$A$14531,0)),"-")</f>
        <v>G</v>
      </c>
      <c r="G890" s="4" t="str">
        <f aca="false">IFERROR(INDEX(Positions!$E$2:$E$14531,MATCH($A890&amp;"|61",Positions!$A$2:$A$14531,0)),"-")</f>
        <v>C</v>
      </c>
      <c r="H890" s="3" t="str">
        <f aca="false">F890&amp;"-"&amp;G890</f>
        <v>G-C</v>
      </c>
      <c r="I890" s="4" t="n">
        <f aca="false">(F890="G")+(G890="G")</f>
        <v>1</v>
      </c>
      <c r="J890" s="4" t="n">
        <f aca="false">(F890="C")+(G890="C")</f>
        <v>1</v>
      </c>
      <c r="K890" s="3" t="n">
        <f aca="false">I890+J890</f>
        <v>2</v>
      </c>
    </row>
    <row r="891" customFormat="false" ht="15" hidden="false" customHeight="false" outlineLevel="0" collapsed="false">
      <c r="A891" s="24" t="s">
        <v>68</v>
      </c>
      <c r="B891" s="24" t="s">
        <v>893</v>
      </c>
      <c r="C891" s="24" t="s">
        <v>894</v>
      </c>
      <c r="D891" s="24" t="n">
        <f aca="false">IFERROR(INDEX(Positions!$D$2:$D$14531,MATCH($A891&amp;"|8",Positions!$A$2:$A$14531,0)),"-")</f>
        <v>8</v>
      </c>
      <c r="E891" s="24" t="n">
        <f aca="false">IFERROR(INDEX(Positions!$D$2:$D$14531,MATCH($A891&amp;"|14",Positions!$A$2:$A$14531,0)),"-")</f>
        <v>14</v>
      </c>
      <c r="F891" s="24" t="str">
        <f aca="false">IFERROR(INDEX(Positions!$E$2:$E$14531,MATCH($A891&amp;"|8",Positions!$A$2:$A$14531,0)),"-")</f>
        <v>A</v>
      </c>
      <c r="G891" s="24" t="str">
        <f aca="false">IFERROR(INDEX(Positions!$E$2:$E$14531,MATCH($A891&amp;"|14",Positions!$A$2:$A$14531,0)),"-")</f>
        <v>A</v>
      </c>
      <c r="H891" s="25" t="str">
        <f aca="false">F891&amp;"-"&amp;G891</f>
        <v>A-A</v>
      </c>
      <c r="I891" s="24" t="n">
        <f aca="false">(F891="G")+(G891="G")</f>
        <v>0</v>
      </c>
      <c r="J891" s="24" t="n">
        <f aca="false">(F891="C")+(G891="C")</f>
        <v>0</v>
      </c>
      <c r="K891" s="25" t="n">
        <f aca="false">I891+J891</f>
        <v>0</v>
      </c>
    </row>
    <row r="892" customFormat="false" ht="15" hidden="false" customHeight="false" outlineLevel="0" collapsed="false">
      <c r="A892" s="24" t="s">
        <v>68</v>
      </c>
      <c r="B892" s="24" t="s">
        <v>893</v>
      </c>
      <c r="C892" s="24" t="s">
        <v>895</v>
      </c>
      <c r="D892" s="24" t="n">
        <f aca="false">IFERROR(INDEX(Positions!$D$2:$D$14531,MATCH($A892&amp;"|15",Positions!$A$2:$A$14531,0)),"-")</f>
        <v>15</v>
      </c>
      <c r="E892" s="24" t="n">
        <f aca="false">IFERROR(INDEX(Positions!$D$2:$D$14531,MATCH($A892&amp;"|48",Positions!$A$2:$A$14531,0)),"-")</f>
        <v>46</v>
      </c>
      <c r="F892" s="24" t="str">
        <f aca="false">IFERROR(INDEX(Positions!$E$2:$E$14531,MATCH($A892&amp;"|15",Positions!$A$2:$A$14531,0)),"-")</f>
        <v>G</v>
      </c>
      <c r="G892" s="24" t="str">
        <f aca="false">IFERROR(INDEX(Positions!$E$2:$E$14531,MATCH($A892&amp;"|48",Positions!$A$2:$A$14531,0)),"-")</f>
        <v>A</v>
      </c>
      <c r="H892" s="25" t="str">
        <f aca="false">F892&amp;"-"&amp;G892</f>
        <v>G-A</v>
      </c>
      <c r="I892" s="24" t="n">
        <f aca="false">(F892="G")+(G892="G")</f>
        <v>1</v>
      </c>
      <c r="J892" s="24" t="n">
        <f aca="false">(F892="C")+(G892="C")</f>
        <v>0</v>
      </c>
      <c r="K892" s="25" t="n">
        <f aca="false">I892+J892</f>
        <v>1</v>
      </c>
    </row>
    <row r="893" customFormat="false" ht="15" hidden="false" customHeight="false" outlineLevel="0" collapsed="false">
      <c r="A893" s="24" t="s">
        <v>68</v>
      </c>
      <c r="B893" s="24" t="s">
        <v>893</v>
      </c>
      <c r="C893" s="24" t="s">
        <v>896</v>
      </c>
      <c r="D893" s="24" t="n">
        <f aca="false">IFERROR(INDEX(Positions!$D$2:$D$14531,MATCH($A893&amp;"|18",Positions!$A$2:$A$14531,0)),"-")</f>
        <v>18</v>
      </c>
      <c r="E893" s="24" t="n">
        <f aca="false">IFERROR(INDEX(Positions!$D$2:$D$14531,MATCH($A893&amp;"|55",Positions!$A$2:$A$14531,0)),"-")</f>
        <v>53</v>
      </c>
      <c r="F893" s="24" t="str">
        <f aca="false">IFERROR(INDEX(Positions!$E$2:$E$14531,MATCH($A893&amp;"|18",Positions!$A$2:$A$14531,0)),"-")</f>
        <v>G</v>
      </c>
      <c r="G893" s="24" t="str">
        <f aca="false">IFERROR(INDEX(Positions!$E$2:$E$14531,MATCH($A893&amp;"|55",Positions!$A$2:$A$14531,0)),"-")</f>
        <v>G</v>
      </c>
      <c r="H893" s="25" t="str">
        <f aca="false">F893&amp;"-"&amp;G893</f>
        <v>G-G</v>
      </c>
      <c r="I893" s="24" t="n">
        <f aca="false">(F893="G")+(G893="G")</f>
        <v>2</v>
      </c>
      <c r="J893" s="24" t="n">
        <f aca="false">(F893="C")+(G893="C")</f>
        <v>0</v>
      </c>
      <c r="K893" s="25" t="n">
        <f aca="false">I893+J893</f>
        <v>2</v>
      </c>
    </row>
    <row r="894" customFormat="false" ht="15" hidden="false" customHeight="false" outlineLevel="0" collapsed="false">
      <c r="A894" s="24" t="s">
        <v>68</v>
      </c>
      <c r="B894" s="24" t="s">
        <v>893</v>
      </c>
      <c r="C894" s="24" t="s">
        <v>897</v>
      </c>
      <c r="D894" s="24" t="n">
        <f aca="false">IFERROR(INDEX(Positions!$D$2:$D$14531,MATCH($A894&amp;"|19",Positions!$A$2:$A$14531,0)),"-")</f>
        <v>19</v>
      </c>
      <c r="E894" s="24" t="n">
        <f aca="false">IFERROR(INDEX(Positions!$D$2:$D$14531,MATCH($A894&amp;"|56",Positions!$A$2:$A$14531,0)),"-")</f>
        <v>54</v>
      </c>
      <c r="F894" s="24" t="str">
        <f aca="false">IFERROR(INDEX(Positions!$E$2:$E$14531,MATCH($A894&amp;"|19",Positions!$A$2:$A$14531,0)),"-")</f>
        <v>U</v>
      </c>
      <c r="G894" s="24" t="str">
        <f aca="false">IFERROR(INDEX(Positions!$E$2:$E$14531,MATCH($A894&amp;"|56",Positions!$A$2:$A$14531,0)),"-")</f>
        <v>C</v>
      </c>
      <c r="H894" s="25" t="str">
        <f aca="false">F894&amp;"-"&amp;G894</f>
        <v>U-C</v>
      </c>
      <c r="I894" s="24" t="n">
        <f aca="false">(F894="G")+(G894="G")</f>
        <v>0</v>
      </c>
      <c r="J894" s="24" t="n">
        <f aca="false">(F894="C")+(G894="C")</f>
        <v>1</v>
      </c>
      <c r="K894" s="25" t="n">
        <f aca="false">I894+J894</f>
        <v>1</v>
      </c>
    </row>
    <row r="895" customFormat="false" ht="15" hidden="false" customHeight="false" outlineLevel="0" collapsed="false">
      <c r="A895" s="24" t="s">
        <v>68</v>
      </c>
      <c r="B895" s="24" t="s">
        <v>893</v>
      </c>
      <c r="C895" s="24" t="s">
        <v>898</v>
      </c>
      <c r="D895" s="24" t="n">
        <f aca="false">IFERROR(INDEX(Positions!$D$2:$D$14531,MATCH($A895&amp;"|26",Positions!$A$2:$A$14531,0)),"-")</f>
        <v>26</v>
      </c>
      <c r="E895" s="24" t="n">
        <f aca="false">IFERROR(INDEX(Positions!$D$2:$D$14531,MATCH($A895&amp;"|44",Positions!$A$2:$A$14531,0)),"-")</f>
        <v>44</v>
      </c>
      <c r="F895" s="24" t="str">
        <f aca="false">IFERROR(INDEX(Positions!$E$2:$E$14531,MATCH($A895&amp;"|26",Positions!$A$2:$A$14531,0)),"-")</f>
        <v>G</v>
      </c>
      <c r="G895" s="24" t="str">
        <f aca="false">IFERROR(INDEX(Positions!$E$2:$E$14531,MATCH($A895&amp;"|44",Positions!$A$2:$A$14531,0)),"-")</f>
        <v>A</v>
      </c>
      <c r="H895" s="25" t="str">
        <f aca="false">F895&amp;"-"&amp;G895</f>
        <v>G-A</v>
      </c>
      <c r="I895" s="24" t="n">
        <f aca="false">(F895="G")+(G895="G")</f>
        <v>1</v>
      </c>
      <c r="J895" s="24" t="n">
        <f aca="false">(F895="C")+(G895="C")</f>
        <v>0</v>
      </c>
      <c r="K895" s="25" t="n">
        <f aca="false">I895+J895</f>
        <v>1</v>
      </c>
    </row>
    <row r="896" customFormat="false" ht="15" hidden="false" customHeight="false" outlineLevel="0" collapsed="false">
      <c r="A896" s="24" t="s">
        <v>68</v>
      </c>
      <c r="B896" s="24" t="s">
        <v>893</v>
      </c>
      <c r="C896" s="24" t="s">
        <v>899</v>
      </c>
      <c r="D896" s="24" t="n">
        <f aca="false">IFERROR(INDEX(Positions!$D$2:$D$14531,MATCH($A896&amp;"|32",Positions!$A$2:$A$14531,0)),"-")</f>
        <v>32</v>
      </c>
      <c r="E896" s="24" t="n">
        <f aca="false">IFERROR(INDEX(Positions!$D$2:$D$14531,MATCH($A896&amp;"|38",Positions!$A$2:$A$14531,0)),"-")</f>
        <v>38</v>
      </c>
      <c r="F896" s="24" t="str">
        <f aca="false">IFERROR(INDEX(Positions!$E$2:$E$14531,MATCH($A896&amp;"|32",Positions!$A$2:$A$14531,0)),"-")</f>
        <v>C</v>
      </c>
      <c r="G896" s="24" t="str">
        <f aca="false">IFERROR(INDEX(Positions!$E$2:$E$14531,MATCH($A896&amp;"|38",Positions!$A$2:$A$14531,0)),"-")</f>
        <v>A</v>
      </c>
      <c r="H896" s="25" t="str">
        <f aca="false">F896&amp;"-"&amp;G896</f>
        <v>C-A</v>
      </c>
      <c r="I896" s="24" t="n">
        <f aca="false">(F896="G")+(G896="G")</f>
        <v>0</v>
      </c>
      <c r="J896" s="24" t="n">
        <f aca="false">(F896="C")+(G896="C")</f>
        <v>1</v>
      </c>
      <c r="K896" s="25" t="n">
        <f aca="false">I896+J896</f>
        <v>1</v>
      </c>
    </row>
    <row r="897" customFormat="false" ht="15" hidden="false" customHeight="false" outlineLevel="0" collapsed="false">
      <c r="A897" s="24" t="s">
        <v>68</v>
      </c>
      <c r="B897" s="24" t="s">
        <v>893</v>
      </c>
      <c r="C897" s="24" t="s">
        <v>900</v>
      </c>
      <c r="D897" s="24" t="n">
        <f aca="false">IFERROR(INDEX(Positions!$D$2:$D$14531,MATCH($A897&amp;"|54",Positions!$A$2:$A$14531,0)),"-")</f>
        <v>52</v>
      </c>
      <c r="E897" s="24" t="n">
        <f aca="false">IFERROR(INDEX(Positions!$D$2:$D$14531,MATCH($A897&amp;"|58",Positions!$A$2:$A$14531,0)),"-")</f>
        <v>56</v>
      </c>
      <c r="F897" s="24" t="str">
        <f aca="false">IFERROR(INDEX(Positions!$E$2:$E$14531,MATCH($A897&amp;"|54",Positions!$A$2:$A$14531,0)),"-")</f>
        <v>U</v>
      </c>
      <c r="G897" s="24" t="str">
        <f aca="false">IFERROR(INDEX(Positions!$E$2:$E$14531,MATCH($A897&amp;"|58",Positions!$A$2:$A$14531,0)),"-")</f>
        <v>A</v>
      </c>
      <c r="H897" s="25" t="str">
        <f aca="false">F897&amp;"-"&amp;G897</f>
        <v>U-A</v>
      </c>
      <c r="I897" s="24" t="n">
        <f aca="false">(F897="G")+(G897="G")</f>
        <v>0</v>
      </c>
      <c r="J897" s="24" t="n">
        <f aca="false">(F897="C")+(G897="C")</f>
        <v>0</v>
      </c>
      <c r="K897" s="25" t="n">
        <f aca="false">I897+J897</f>
        <v>0</v>
      </c>
    </row>
    <row r="898" customFormat="false" ht="15" hidden="false" customHeight="false" outlineLevel="0" collapsed="false">
      <c r="A898" s="4" t="s">
        <v>69</v>
      </c>
      <c r="B898" s="4" t="s">
        <v>768</v>
      </c>
      <c r="C898" s="4" t="s">
        <v>882</v>
      </c>
      <c r="D898" s="4" t="n">
        <f aca="false">IFERROR(INDEX(Positions!$D$2:$D$14531,MATCH($A898&amp;"|1",Positions!$A$2:$A$14531,0)),"-")</f>
        <v>1</v>
      </c>
      <c r="E898" s="4" t="n">
        <f aca="false">IFERROR(INDEX(Positions!$D$2:$D$14531,MATCH($A898&amp;"|72",Positions!$A$2:$A$14531,0)),"-")</f>
        <v>83</v>
      </c>
      <c r="F898" s="4" t="str">
        <f aca="false">IFERROR(INDEX(Positions!$E$2:$E$14531,MATCH($A898&amp;"|1",Positions!$A$2:$A$14531,0)),"-")</f>
        <v>G</v>
      </c>
      <c r="G898" s="4" t="str">
        <f aca="false">IFERROR(INDEX(Positions!$E$2:$E$14531,MATCH($A898&amp;"|72",Positions!$A$2:$A$14531,0)),"-")</f>
        <v>C</v>
      </c>
      <c r="H898" s="3" t="str">
        <f aca="false">F898&amp;"-"&amp;G898</f>
        <v>G-C</v>
      </c>
      <c r="I898" s="4" t="n">
        <f aca="false">(F898="G")+(G898="G")</f>
        <v>1</v>
      </c>
      <c r="J898" s="4" t="n">
        <f aca="false">(F898="C")+(G898="C")</f>
        <v>1</v>
      </c>
      <c r="K898" s="3" t="n">
        <f aca="false">I898+J898</f>
        <v>2</v>
      </c>
    </row>
    <row r="899" customFormat="false" ht="15" hidden="false" customHeight="false" outlineLevel="0" collapsed="false">
      <c r="A899" s="4" t="s">
        <v>69</v>
      </c>
      <c r="B899" s="4" t="s">
        <v>768</v>
      </c>
      <c r="C899" s="4" t="s">
        <v>883</v>
      </c>
      <c r="D899" s="4" t="n">
        <f aca="false">IFERROR(INDEX(Positions!$D$2:$D$14531,MATCH($A899&amp;"|2",Positions!$A$2:$A$14531,0)),"-")</f>
        <v>2</v>
      </c>
      <c r="E899" s="4" t="n">
        <f aca="false">IFERROR(INDEX(Positions!$D$2:$D$14531,MATCH($A899&amp;"|71",Positions!$A$2:$A$14531,0)),"-")</f>
        <v>82</v>
      </c>
      <c r="F899" s="4" t="str">
        <f aca="false">IFERROR(INDEX(Positions!$E$2:$E$14531,MATCH($A899&amp;"|2",Positions!$A$2:$A$14531,0)),"-")</f>
        <v>U</v>
      </c>
      <c r="G899" s="4" t="str">
        <f aca="false">IFERROR(INDEX(Positions!$E$2:$E$14531,MATCH($A899&amp;"|71",Positions!$A$2:$A$14531,0)),"-")</f>
        <v>A</v>
      </c>
      <c r="H899" s="3" t="str">
        <f aca="false">F899&amp;"-"&amp;G899</f>
        <v>U-A</v>
      </c>
      <c r="I899" s="4" t="n">
        <f aca="false">(F899="G")+(G899="G")</f>
        <v>0</v>
      </c>
      <c r="J899" s="4" t="n">
        <f aca="false">(F899="C")+(G899="C")</f>
        <v>0</v>
      </c>
      <c r="K899" s="3" t="n">
        <f aca="false">I899+J899</f>
        <v>0</v>
      </c>
    </row>
    <row r="900" customFormat="false" ht="15" hidden="false" customHeight="false" outlineLevel="0" collapsed="false">
      <c r="A900" s="4" t="s">
        <v>69</v>
      </c>
      <c r="B900" s="4" t="s">
        <v>768</v>
      </c>
      <c r="C900" s="4" t="s">
        <v>884</v>
      </c>
      <c r="D900" s="4" t="n">
        <f aca="false">IFERROR(INDEX(Positions!$D$2:$D$14531,MATCH($A900&amp;"|3",Positions!$A$2:$A$14531,0)),"-")</f>
        <v>3</v>
      </c>
      <c r="E900" s="4" t="n">
        <f aca="false">IFERROR(INDEX(Positions!$D$2:$D$14531,MATCH($A900&amp;"|70",Positions!$A$2:$A$14531,0)),"-")</f>
        <v>81</v>
      </c>
      <c r="F900" s="4" t="str">
        <f aca="false">IFERROR(INDEX(Positions!$E$2:$E$14531,MATCH($A900&amp;"|3",Positions!$A$2:$A$14531,0)),"-")</f>
        <v>C</v>
      </c>
      <c r="G900" s="4" t="str">
        <f aca="false">IFERROR(INDEX(Positions!$E$2:$E$14531,MATCH($A900&amp;"|70",Positions!$A$2:$A$14531,0)),"-")</f>
        <v>G</v>
      </c>
      <c r="H900" s="3" t="str">
        <f aca="false">F900&amp;"-"&amp;G900</f>
        <v>C-G</v>
      </c>
      <c r="I900" s="4" t="n">
        <f aca="false">(F900="G")+(G900="G")</f>
        <v>1</v>
      </c>
      <c r="J900" s="4" t="n">
        <f aca="false">(F900="C")+(G900="C")</f>
        <v>1</v>
      </c>
      <c r="K900" s="3" t="n">
        <f aca="false">I900+J900</f>
        <v>2</v>
      </c>
    </row>
    <row r="901" customFormat="false" ht="15" hidden="false" customHeight="false" outlineLevel="0" collapsed="false">
      <c r="A901" s="4" t="s">
        <v>69</v>
      </c>
      <c r="B901" s="4" t="s">
        <v>768</v>
      </c>
      <c r="C901" s="4" t="s">
        <v>885</v>
      </c>
      <c r="D901" s="4" t="n">
        <f aca="false">IFERROR(INDEX(Positions!$D$2:$D$14531,MATCH($A901&amp;"|4",Positions!$A$2:$A$14531,0)),"-")</f>
        <v>4</v>
      </c>
      <c r="E901" s="4" t="n">
        <f aca="false">IFERROR(INDEX(Positions!$D$2:$D$14531,MATCH($A901&amp;"|69",Positions!$A$2:$A$14531,0)),"-")</f>
        <v>80</v>
      </c>
      <c r="F901" s="4" t="str">
        <f aca="false">IFERROR(INDEX(Positions!$E$2:$E$14531,MATCH($A901&amp;"|4",Positions!$A$2:$A$14531,0)),"-")</f>
        <v>A</v>
      </c>
      <c r="G901" s="4" t="str">
        <f aca="false">IFERROR(INDEX(Positions!$E$2:$E$14531,MATCH($A901&amp;"|69",Positions!$A$2:$A$14531,0)),"-")</f>
        <v>U</v>
      </c>
      <c r="H901" s="3" t="str">
        <f aca="false">F901&amp;"-"&amp;G901</f>
        <v>A-U</v>
      </c>
      <c r="I901" s="4" t="n">
        <f aca="false">(F901="G")+(G901="G")</f>
        <v>0</v>
      </c>
      <c r="J901" s="4" t="n">
        <f aca="false">(F901="C")+(G901="C")</f>
        <v>0</v>
      </c>
      <c r="K901" s="3" t="n">
        <f aca="false">I901+J901</f>
        <v>0</v>
      </c>
    </row>
    <row r="902" customFormat="false" ht="15" hidden="false" customHeight="false" outlineLevel="0" collapsed="false">
      <c r="A902" s="4" t="s">
        <v>69</v>
      </c>
      <c r="B902" s="4" t="s">
        <v>768</v>
      </c>
      <c r="C902" s="4" t="s">
        <v>542</v>
      </c>
      <c r="D902" s="4" t="n">
        <f aca="false">IFERROR(INDEX(Positions!$D$2:$D$14531,MATCH($A902&amp;"|5",Positions!$A$2:$A$14531,0)),"-")</f>
        <v>5</v>
      </c>
      <c r="E902" s="4" t="n">
        <f aca="false">IFERROR(INDEX(Positions!$D$2:$D$14531,MATCH($A902&amp;"|68",Positions!$A$2:$A$14531,0)),"-")</f>
        <v>79</v>
      </c>
      <c r="F902" s="4" t="str">
        <f aca="false">IFERROR(INDEX(Positions!$E$2:$E$14531,MATCH($A902&amp;"|5",Positions!$A$2:$A$14531,0)),"-")</f>
        <v>G</v>
      </c>
      <c r="G902" s="4" t="str">
        <f aca="false">IFERROR(INDEX(Positions!$E$2:$E$14531,MATCH($A902&amp;"|68",Positions!$A$2:$A$14531,0)),"-")</f>
        <v>C</v>
      </c>
      <c r="H902" s="3" t="str">
        <f aca="false">F902&amp;"-"&amp;G902</f>
        <v>G-C</v>
      </c>
      <c r="I902" s="4" t="n">
        <f aca="false">(F902="G")+(G902="G")</f>
        <v>1</v>
      </c>
      <c r="J902" s="4" t="n">
        <f aca="false">(F902="C")+(G902="C")</f>
        <v>1</v>
      </c>
      <c r="K902" s="3" t="n">
        <f aca="false">I902+J902</f>
        <v>2</v>
      </c>
    </row>
    <row r="903" customFormat="false" ht="15" hidden="false" customHeight="false" outlineLevel="0" collapsed="false">
      <c r="A903" s="4" t="s">
        <v>69</v>
      </c>
      <c r="B903" s="4" t="s">
        <v>768</v>
      </c>
      <c r="C903" s="4" t="s">
        <v>561</v>
      </c>
      <c r="D903" s="4" t="n">
        <f aca="false">IFERROR(INDEX(Positions!$D$2:$D$14531,MATCH($A903&amp;"|6",Positions!$A$2:$A$14531,0)),"-")</f>
        <v>6</v>
      </c>
      <c r="E903" s="4" t="n">
        <f aca="false">IFERROR(INDEX(Positions!$D$2:$D$14531,MATCH($A903&amp;"|67",Positions!$A$2:$A$14531,0)),"-")</f>
        <v>78</v>
      </c>
      <c r="F903" s="4" t="str">
        <f aca="false">IFERROR(INDEX(Positions!$E$2:$E$14531,MATCH($A903&amp;"|6",Positions!$A$2:$A$14531,0)),"-")</f>
        <v>G</v>
      </c>
      <c r="G903" s="4" t="str">
        <f aca="false">IFERROR(INDEX(Positions!$E$2:$E$14531,MATCH($A903&amp;"|67",Positions!$A$2:$A$14531,0)),"-")</f>
        <v>U</v>
      </c>
      <c r="H903" s="3" t="str">
        <f aca="false">F903&amp;"-"&amp;G903</f>
        <v>G-U</v>
      </c>
      <c r="I903" s="4" t="n">
        <f aca="false">(F903="G")+(G903="G")</f>
        <v>1</v>
      </c>
      <c r="J903" s="4" t="n">
        <f aca="false">(F903="C")+(G903="C")</f>
        <v>0</v>
      </c>
      <c r="K903" s="3" t="n">
        <f aca="false">I903+J903</f>
        <v>1</v>
      </c>
    </row>
    <row r="904" customFormat="false" ht="15" hidden="false" customHeight="false" outlineLevel="0" collapsed="false">
      <c r="A904" s="4" t="s">
        <v>69</v>
      </c>
      <c r="B904" s="4" t="s">
        <v>768</v>
      </c>
      <c r="C904" s="4" t="s">
        <v>886</v>
      </c>
      <c r="D904" s="4" t="n">
        <f aca="false">IFERROR(INDEX(Positions!$D$2:$D$14531,MATCH($A904&amp;"|7",Positions!$A$2:$A$14531,0)),"-")</f>
        <v>7</v>
      </c>
      <c r="E904" s="4" t="n">
        <f aca="false">IFERROR(INDEX(Positions!$D$2:$D$14531,MATCH($A904&amp;"|66",Positions!$A$2:$A$14531,0)),"-")</f>
        <v>77</v>
      </c>
      <c r="F904" s="4" t="str">
        <f aca="false">IFERROR(INDEX(Positions!$E$2:$E$14531,MATCH($A904&amp;"|7",Positions!$A$2:$A$14531,0)),"-")</f>
        <v>A</v>
      </c>
      <c r="G904" s="4" t="str">
        <f aca="false">IFERROR(INDEX(Positions!$E$2:$E$14531,MATCH($A904&amp;"|66",Positions!$A$2:$A$14531,0)),"-")</f>
        <v>U</v>
      </c>
      <c r="H904" s="3" t="str">
        <f aca="false">F904&amp;"-"&amp;G904</f>
        <v>A-U</v>
      </c>
      <c r="I904" s="4" t="n">
        <f aca="false">(F904="G")+(G904="G")</f>
        <v>0</v>
      </c>
      <c r="J904" s="4" t="n">
        <f aca="false">(F904="C")+(G904="C")</f>
        <v>0</v>
      </c>
      <c r="K904" s="3" t="n">
        <f aca="false">I904+J904</f>
        <v>0</v>
      </c>
    </row>
    <row r="905" customFormat="false" ht="15" hidden="false" customHeight="false" outlineLevel="0" collapsed="false">
      <c r="A905" s="4" t="s">
        <v>69</v>
      </c>
      <c r="B905" s="4" t="s">
        <v>783</v>
      </c>
      <c r="C905" s="4" t="s">
        <v>887</v>
      </c>
      <c r="D905" s="4" t="n">
        <f aca="false">IFERROR(INDEX(Positions!$D$2:$D$14531,MATCH($A905&amp;"|10",Positions!$A$2:$A$14531,0)),"-")</f>
        <v>10</v>
      </c>
      <c r="E905" s="4" t="n">
        <f aca="false">IFERROR(INDEX(Positions!$D$2:$D$14531,MATCH($A905&amp;"|25",Positions!$A$2:$A$14531,0)),"-")</f>
        <v>26</v>
      </c>
      <c r="F905" s="4" t="str">
        <f aca="false">IFERROR(INDEX(Positions!$E$2:$E$14531,MATCH($A905&amp;"|10",Positions!$A$2:$A$14531,0)),"-")</f>
        <v>G</v>
      </c>
      <c r="G905" s="4" t="str">
        <f aca="false">IFERROR(INDEX(Positions!$E$2:$E$14531,MATCH($A905&amp;"|25",Positions!$A$2:$A$14531,0)),"-")</f>
        <v>C</v>
      </c>
      <c r="H905" s="3" t="str">
        <f aca="false">F905&amp;"-"&amp;G905</f>
        <v>G-C</v>
      </c>
      <c r="I905" s="4" t="n">
        <f aca="false">(F905="G")+(G905="G")</f>
        <v>1</v>
      </c>
      <c r="J905" s="4" t="n">
        <f aca="false">(F905="C")+(G905="C")</f>
        <v>1</v>
      </c>
      <c r="K905" s="3" t="n">
        <f aca="false">I905+J905</f>
        <v>2</v>
      </c>
    </row>
    <row r="906" customFormat="false" ht="15" hidden="false" customHeight="false" outlineLevel="0" collapsed="false">
      <c r="A906" s="4" t="s">
        <v>69</v>
      </c>
      <c r="B906" s="4" t="s">
        <v>783</v>
      </c>
      <c r="C906" s="4" t="s">
        <v>888</v>
      </c>
      <c r="D906" s="4" t="n">
        <f aca="false">IFERROR(INDEX(Positions!$D$2:$D$14531,MATCH($A906&amp;"|11",Positions!$A$2:$A$14531,0)),"-")</f>
        <v>11</v>
      </c>
      <c r="E906" s="4" t="n">
        <f aca="false">IFERROR(INDEX(Positions!$D$2:$D$14531,MATCH($A906&amp;"|24",Positions!$A$2:$A$14531,0)),"-")</f>
        <v>25</v>
      </c>
      <c r="F906" s="4" t="str">
        <f aca="false">IFERROR(INDEX(Positions!$E$2:$E$14531,MATCH($A906&amp;"|11",Positions!$A$2:$A$14531,0)),"-")</f>
        <v>C</v>
      </c>
      <c r="G906" s="4" t="str">
        <f aca="false">IFERROR(INDEX(Positions!$E$2:$E$14531,MATCH($A906&amp;"|24",Positions!$A$2:$A$14531,0)),"-")</f>
        <v>G</v>
      </c>
      <c r="H906" s="3" t="str">
        <f aca="false">F906&amp;"-"&amp;G906</f>
        <v>C-G</v>
      </c>
      <c r="I906" s="4" t="n">
        <f aca="false">(F906="G")+(G906="G")</f>
        <v>1</v>
      </c>
      <c r="J906" s="4" t="n">
        <f aca="false">(F906="C")+(G906="C")</f>
        <v>1</v>
      </c>
      <c r="K906" s="3" t="n">
        <f aca="false">I906+J906</f>
        <v>2</v>
      </c>
    </row>
    <row r="907" customFormat="false" ht="15" hidden="false" customHeight="false" outlineLevel="0" collapsed="false">
      <c r="A907" s="4" t="s">
        <v>69</v>
      </c>
      <c r="B907" s="4" t="s">
        <v>783</v>
      </c>
      <c r="C907" s="4" t="s">
        <v>479</v>
      </c>
      <c r="D907" s="4" t="n">
        <f aca="false">IFERROR(INDEX(Positions!$D$2:$D$14531,MATCH($A907&amp;"|12",Positions!$A$2:$A$14531,0)),"-")</f>
        <v>12</v>
      </c>
      <c r="E907" s="4" t="n">
        <f aca="false">IFERROR(INDEX(Positions!$D$2:$D$14531,MATCH($A907&amp;"|23",Positions!$A$2:$A$14531,0)),"-")</f>
        <v>24</v>
      </c>
      <c r="F907" s="4" t="str">
        <f aca="false">IFERROR(INDEX(Positions!$E$2:$E$14531,MATCH($A907&amp;"|12",Positions!$A$2:$A$14531,0)),"-")</f>
        <v>C</v>
      </c>
      <c r="G907" s="4" t="str">
        <f aca="false">IFERROR(INDEX(Positions!$E$2:$E$14531,MATCH($A907&amp;"|23",Positions!$A$2:$A$14531,0)),"-")</f>
        <v>G</v>
      </c>
      <c r="H907" s="3" t="str">
        <f aca="false">F907&amp;"-"&amp;G907</f>
        <v>C-G</v>
      </c>
      <c r="I907" s="4" t="n">
        <f aca="false">(F907="G")+(G907="G")</f>
        <v>1</v>
      </c>
      <c r="J907" s="4" t="n">
        <f aca="false">(F907="C")+(G907="C")</f>
        <v>1</v>
      </c>
      <c r="K907" s="3" t="n">
        <f aca="false">I907+J907</f>
        <v>2</v>
      </c>
    </row>
    <row r="908" customFormat="false" ht="15" hidden="false" customHeight="false" outlineLevel="0" collapsed="false">
      <c r="A908" s="4" t="s">
        <v>69</v>
      </c>
      <c r="B908" s="4" t="s">
        <v>783</v>
      </c>
      <c r="C908" s="4" t="s">
        <v>267</v>
      </c>
      <c r="D908" s="4" t="n">
        <f aca="false">IFERROR(INDEX(Positions!$D$2:$D$14531,MATCH($A908&amp;"|13",Positions!$A$2:$A$14531,0)),"-")</f>
        <v>13</v>
      </c>
      <c r="E908" s="4" t="n">
        <f aca="false">IFERROR(INDEX(Positions!$D$2:$D$14531,MATCH($A908&amp;"|22",Positions!$A$2:$A$14531,0)),"-")</f>
        <v>23</v>
      </c>
      <c r="F908" s="4" t="str">
        <f aca="false">IFERROR(INDEX(Positions!$E$2:$E$14531,MATCH($A908&amp;"|13",Positions!$A$2:$A$14531,0)),"-")</f>
        <v>G</v>
      </c>
      <c r="G908" s="4" t="str">
        <f aca="false">IFERROR(INDEX(Positions!$E$2:$E$14531,MATCH($A908&amp;"|22",Positions!$A$2:$A$14531,0)),"-")</f>
        <v>A</v>
      </c>
      <c r="H908" s="3" t="str">
        <f aca="false">F908&amp;"-"&amp;G908</f>
        <v>G-A</v>
      </c>
      <c r="I908" s="4" t="n">
        <f aca="false">(F908="G")+(G908="G")</f>
        <v>1</v>
      </c>
      <c r="J908" s="4" t="n">
        <f aca="false">(F908="C")+(G908="C")</f>
        <v>0</v>
      </c>
      <c r="K908" s="3" t="n">
        <f aca="false">I908+J908</f>
        <v>1</v>
      </c>
    </row>
    <row r="909" customFormat="false" ht="15" hidden="false" customHeight="false" outlineLevel="0" collapsed="false">
      <c r="A909" s="4" t="s">
        <v>69</v>
      </c>
      <c r="B909" s="4" t="s">
        <v>805</v>
      </c>
      <c r="C909" s="4" t="s">
        <v>673</v>
      </c>
      <c r="D909" s="4" t="n">
        <f aca="false">IFERROR(INDEX(Positions!$D$2:$D$14531,MATCH($A909&amp;"|27",Positions!$A$2:$A$14531,0)),"-")</f>
        <v>28</v>
      </c>
      <c r="E909" s="4" t="n">
        <f aca="false">IFERROR(INDEX(Positions!$D$2:$D$14531,MATCH($A909&amp;"|43",Positions!$A$2:$A$14531,0)),"-")</f>
        <v>44</v>
      </c>
      <c r="F909" s="4" t="str">
        <f aca="false">IFERROR(INDEX(Positions!$E$2:$E$14531,MATCH($A909&amp;"|27",Positions!$A$2:$A$14531,0)),"-")</f>
        <v>C</v>
      </c>
      <c r="G909" s="4" t="str">
        <f aca="false">IFERROR(INDEX(Positions!$E$2:$E$14531,MATCH($A909&amp;"|43",Positions!$A$2:$A$14531,0)),"-")</f>
        <v>G</v>
      </c>
      <c r="H909" s="3" t="str">
        <f aca="false">F909&amp;"-"&amp;G909</f>
        <v>C-G</v>
      </c>
      <c r="I909" s="4" t="n">
        <f aca="false">(F909="G")+(G909="G")</f>
        <v>1</v>
      </c>
      <c r="J909" s="4" t="n">
        <f aca="false">(F909="C")+(G909="C")</f>
        <v>1</v>
      </c>
      <c r="K909" s="3" t="n">
        <f aca="false">I909+J909</f>
        <v>2</v>
      </c>
    </row>
    <row r="910" customFormat="false" ht="15" hidden="false" customHeight="false" outlineLevel="0" collapsed="false">
      <c r="A910" s="4" t="s">
        <v>69</v>
      </c>
      <c r="B910" s="4" t="s">
        <v>805</v>
      </c>
      <c r="C910" s="4" t="s">
        <v>889</v>
      </c>
      <c r="D910" s="4" t="n">
        <f aca="false">IFERROR(INDEX(Positions!$D$2:$D$14531,MATCH($A910&amp;"|28",Positions!$A$2:$A$14531,0)),"-")</f>
        <v>29</v>
      </c>
      <c r="E910" s="4" t="n">
        <f aca="false">IFERROR(INDEX(Positions!$D$2:$D$14531,MATCH($A910&amp;"|42",Positions!$A$2:$A$14531,0)),"-")</f>
        <v>43</v>
      </c>
      <c r="F910" s="4" t="str">
        <f aca="false">IFERROR(INDEX(Positions!$E$2:$E$14531,MATCH($A910&amp;"|28",Positions!$A$2:$A$14531,0)),"-")</f>
        <v>C</v>
      </c>
      <c r="G910" s="4" t="str">
        <f aca="false">IFERROR(INDEX(Positions!$E$2:$E$14531,MATCH($A910&amp;"|42",Positions!$A$2:$A$14531,0)),"-")</f>
        <v>G</v>
      </c>
      <c r="H910" s="3" t="str">
        <f aca="false">F910&amp;"-"&amp;G910</f>
        <v>C-G</v>
      </c>
      <c r="I910" s="4" t="n">
        <f aca="false">(F910="G")+(G910="G")</f>
        <v>1</v>
      </c>
      <c r="J910" s="4" t="n">
        <f aca="false">(F910="C")+(G910="C")</f>
        <v>1</v>
      </c>
      <c r="K910" s="3" t="n">
        <f aca="false">I910+J910</f>
        <v>2</v>
      </c>
    </row>
    <row r="911" customFormat="false" ht="15" hidden="false" customHeight="false" outlineLevel="0" collapsed="false">
      <c r="A911" s="4" t="s">
        <v>69</v>
      </c>
      <c r="B911" s="4" t="s">
        <v>805</v>
      </c>
      <c r="C911" s="4" t="s">
        <v>890</v>
      </c>
      <c r="D911" s="4" t="n">
        <f aca="false">IFERROR(INDEX(Positions!$D$2:$D$14531,MATCH($A911&amp;"|29",Positions!$A$2:$A$14531,0)),"-")</f>
        <v>30</v>
      </c>
      <c r="E911" s="4" t="n">
        <f aca="false">IFERROR(INDEX(Positions!$D$2:$D$14531,MATCH($A911&amp;"|41",Positions!$A$2:$A$14531,0)),"-")</f>
        <v>42</v>
      </c>
      <c r="F911" s="4" t="str">
        <f aca="false">IFERROR(INDEX(Positions!$E$2:$E$14531,MATCH($A911&amp;"|29",Positions!$A$2:$A$14531,0)),"-")</f>
        <v>A</v>
      </c>
      <c r="G911" s="4" t="str">
        <f aca="false">IFERROR(INDEX(Positions!$E$2:$E$14531,MATCH($A911&amp;"|41",Positions!$A$2:$A$14531,0)),"-")</f>
        <v>U</v>
      </c>
      <c r="H911" s="3" t="str">
        <f aca="false">F911&amp;"-"&amp;G911</f>
        <v>A-U</v>
      </c>
      <c r="I911" s="4" t="n">
        <f aca="false">(F911="G")+(G911="G")</f>
        <v>0</v>
      </c>
      <c r="J911" s="4" t="n">
        <f aca="false">(F911="C")+(G911="C")</f>
        <v>0</v>
      </c>
      <c r="K911" s="3" t="n">
        <f aca="false">I911+J911</f>
        <v>0</v>
      </c>
    </row>
    <row r="912" customFormat="false" ht="15" hidden="false" customHeight="false" outlineLevel="0" collapsed="false">
      <c r="A912" s="4" t="s">
        <v>69</v>
      </c>
      <c r="B912" s="4" t="s">
        <v>805</v>
      </c>
      <c r="C912" s="4" t="s">
        <v>694</v>
      </c>
      <c r="D912" s="4" t="n">
        <f aca="false">IFERROR(INDEX(Positions!$D$2:$D$14531,MATCH($A912&amp;"|30",Positions!$A$2:$A$14531,0)),"-")</f>
        <v>31</v>
      </c>
      <c r="E912" s="4" t="n">
        <f aca="false">IFERROR(INDEX(Positions!$D$2:$D$14531,MATCH($A912&amp;"|40",Positions!$A$2:$A$14531,0)),"-")</f>
        <v>41</v>
      </c>
      <c r="F912" s="4" t="str">
        <f aca="false">IFERROR(INDEX(Positions!$E$2:$E$14531,MATCH($A912&amp;"|30",Positions!$A$2:$A$14531,0)),"-")</f>
        <v>G</v>
      </c>
      <c r="G912" s="4" t="str">
        <f aca="false">IFERROR(INDEX(Positions!$E$2:$E$14531,MATCH($A912&amp;"|40",Positions!$A$2:$A$14531,0)),"-")</f>
        <v>C</v>
      </c>
      <c r="H912" s="3" t="str">
        <f aca="false">F912&amp;"-"&amp;G912</f>
        <v>G-C</v>
      </c>
      <c r="I912" s="4" t="n">
        <f aca="false">(F912="G")+(G912="G")</f>
        <v>1</v>
      </c>
      <c r="J912" s="4" t="n">
        <f aca="false">(F912="C")+(G912="C")</f>
        <v>1</v>
      </c>
      <c r="K912" s="3" t="n">
        <f aca="false">I912+J912</f>
        <v>2</v>
      </c>
    </row>
    <row r="913" customFormat="false" ht="15" hidden="false" customHeight="false" outlineLevel="0" collapsed="false">
      <c r="A913" s="4" t="s">
        <v>69</v>
      </c>
      <c r="B913" s="4" t="s">
        <v>805</v>
      </c>
      <c r="C913" s="4" t="s">
        <v>640</v>
      </c>
      <c r="D913" s="4" t="n">
        <f aca="false">IFERROR(INDEX(Positions!$D$2:$D$14531,MATCH($A913&amp;"|31",Positions!$A$2:$A$14531,0)),"-")</f>
        <v>32</v>
      </c>
      <c r="E913" s="4" t="n">
        <f aca="false">IFERROR(INDEX(Positions!$D$2:$D$14531,MATCH($A913&amp;"|39",Positions!$A$2:$A$14531,0)),"-")</f>
        <v>40</v>
      </c>
      <c r="F913" s="4" t="str">
        <f aca="false">IFERROR(INDEX(Positions!$E$2:$E$14531,MATCH($A913&amp;"|31",Positions!$A$2:$A$14531,0)),"-")</f>
        <v>A</v>
      </c>
      <c r="G913" s="4" t="str">
        <f aca="false">IFERROR(INDEX(Positions!$E$2:$E$14531,MATCH($A913&amp;"|39",Positions!$A$2:$A$14531,0)),"-")</f>
        <v>U</v>
      </c>
      <c r="H913" s="3" t="str">
        <f aca="false">F913&amp;"-"&amp;G913</f>
        <v>A-U</v>
      </c>
      <c r="I913" s="4" t="n">
        <f aca="false">(F913="G")+(G913="G")</f>
        <v>0</v>
      </c>
      <c r="J913" s="4" t="n">
        <f aca="false">(F913="C")+(G913="C")</f>
        <v>0</v>
      </c>
      <c r="K913" s="3" t="n">
        <f aca="false">I913+J913</f>
        <v>0</v>
      </c>
    </row>
    <row r="914" customFormat="false" ht="15" hidden="false" customHeight="false" outlineLevel="0" collapsed="false">
      <c r="A914" s="4" t="s">
        <v>69</v>
      </c>
      <c r="B914" s="4" t="s">
        <v>830</v>
      </c>
      <c r="C914" s="4" t="s">
        <v>367</v>
      </c>
      <c r="D914" s="4" t="n">
        <f aca="false">IFERROR(INDEX(Positions!$D$2:$D$14531,MATCH($A914&amp;"|49",Positions!$A$2:$A$14531,0)),"-")</f>
        <v>60</v>
      </c>
      <c r="E914" s="4" t="n">
        <f aca="false">IFERROR(INDEX(Positions!$D$2:$D$14531,MATCH($A914&amp;"|65",Positions!$A$2:$A$14531,0)),"-")</f>
        <v>76</v>
      </c>
      <c r="F914" s="4" t="str">
        <f aca="false">IFERROR(INDEX(Positions!$E$2:$E$14531,MATCH($A914&amp;"|49",Positions!$A$2:$A$14531,0)),"-")</f>
        <v>G</v>
      </c>
      <c r="G914" s="4" t="str">
        <f aca="false">IFERROR(INDEX(Positions!$E$2:$E$14531,MATCH($A914&amp;"|65",Positions!$A$2:$A$14531,0)),"-")</f>
        <v>C</v>
      </c>
      <c r="H914" s="3" t="str">
        <f aca="false">F914&amp;"-"&amp;G914</f>
        <v>G-C</v>
      </c>
      <c r="I914" s="4" t="n">
        <f aca="false">(F914="G")+(G914="G")</f>
        <v>1</v>
      </c>
      <c r="J914" s="4" t="n">
        <f aca="false">(F914="C")+(G914="C")</f>
        <v>1</v>
      </c>
      <c r="K914" s="3" t="n">
        <f aca="false">I914+J914</f>
        <v>2</v>
      </c>
    </row>
    <row r="915" customFormat="false" ht="15" hidden="false" customHeight="false" outlineLevel="0" collapsed="false">
      <c r="A915" s="4" t="s">
        <v>69</v>
      </c>
      <c r="B915" s="4" t="s">
        <v>830</v>
      </c>
      <c r="C915" s="4" t="s">
        <v>891</v>
      </c>
      <c r="D915" s="4" t="n">
        <f aca="false">IFERROR(INDEX(Positions!$D$2:$D$14531,MATCH($A915&amp;"|50",Positions!$A$2:$A$14531,0)),"-")</f>
        <v>61</v>
      </c>
      <c r="E915" s="4" t="n">
        <f aca="false">IFERROR(INDEX(Positions!$D$2:$D$14531,MATCH($A915&amp;"|64",Positions!$A$2:$A$14531,0)),"-")</f>
        <v>75</v>
      </c>
      <c r="F915" s="4" t="str">
        <f aca="false">IFERROR(INDEX(Positions!$E$2:$E$14531,MATCH($A915&amp;"|50",Positions!$A$2:$A$14531,0)),"-")</f>
        <v>U</v>
      </c>
      <c r="G915" s="4" t="str">
        <f aca="false">IFERROR(INDEX(Positions!$E$2:$E$14531,MATCH($A915&amp;"|64",Positions!$A$2:$A$14531,0)),"-")</f>
        <v>A</v>
      </c>
      <c r="H915" s="3" t="str">
        <f aca="false">F915&amp;"-"&amp;G915</f>
        <v>U-A</v>
      </c>
      <c r="I915" s="4" t="n">
        <f aca="false">(F915="G")+(G915="G")</f>
        <v>0</v>
      </c>
      <c r="J915" s="4" t="n">
        <f aca="false">(F915="C")+(G915="C")</f>
        <v>0</v>
      </c>
      <c r="K915" s="3" t="n">
        <f aca="false">I915+J915</f>
        <v>0</v>
      </c>
    </row>
    <row r="916" customFormat="false" ht="15" hidden="false" customHeight="false" outlineLevel="0" collapsed="false">
      <c r="A916" s="4" t="s">
        <v>69</v>
      </c>
      <c r="B916" s="4" t="s">
        <v>830</v>
      </c>
      <c r="C916" s="4" t="s">
        <v>689</v>
      </c>
      <c r="D916" s="4" t="n">
        <f aca="false">IFERROR(INDEX(Positions!$D$2:$D$14531,MATCH($A916&amp;"|51",Positions!$A$2:$A$14531,0)),"-")</f>
        <v>62</v>
      </c>
      <c r="E916" s="4" t="n">
        <f aca="false">IFERROR(INDEX(Positions!$D$2:$D$14531,MATCH($A916&amp;"|63",Positions!$A$2:$A$14531,0)),"-")</f>
        <v>74</v>
      </c>
      <c r="F916" s="4" t="str">
        <f aca="false">IFERROR(INDEX(Positions!$E$2:$E$14531,MATCH($A916&amp;"|51",Positions!$A$2:$A$14531,0)),"-")</f>
        <v>G</v>
      </c>
      <c r="G916" s="4" t="str">
        <f aca="false">IFERROR(INDEX(Positions!$E$2:$E$14531,MATCH($A916&amp;"|63",Positions!$A$2:$A$14531,0)),"-")</f>
        <v>C</v>
      </c>
      <c r="H916" s="3" t="str">
        <f aca="false">F916&amp;"-"&amp;G916</f>
        <v>G-C</v>
      </c>
      <c r="I916" s="4" t="n">
        <f aca="false">(F916="G")+(G916="G")</f>
        <v>1</v>
      </c>
      <c r="J916" s="4" t="n">
        <f aca="false">(F916="C")+(G916="C")</f>
        <v>1</v>
      </c>
      <c r="K916" s="3" t="n">
        <f aca="false">I916+J916</f>
        <v>2</v>
      </c>
    </row>
    <row r="917" customFormat="false" ht="15" hidden="false" customHeight="false" outlineLevel="0" collapsed="false">
      <c r="A917" s="4" t="s">
        <v>69</v>
      </c>
      <c r="B917" s="4" t="s">
        <v>830</v>
      </c>
      <c r="C917" s="4" t="s">
        <v>703</v>
      </c>
      <c r="D917" s="4" t="n">
        <f aca="false">IFERROR(INDEX(Positions!$D$2:$D$14531,MATCH($A917&amp;"|52",Positions!$A$2:$A$14531,0)),"-")</f>
        <v>63</v>
      </c>
      <c r="E917" s="4" t="n">
        <f aca="false">IFERROR(INDEX(Positions!$D$2:$D$14531,MATCH($A917&amp;"|62",Positions!$A$2:$A$14531,0)),"-")</f>
        <v>73</v>
      </c>
      <c r="F917" s="4" t="str">
        <f aca="false">IFERROR(INDEX(Positions!$E$2:$E$14531,MATCH($A917&amp;"|52",Positions!$A$2:$A$14531,0)),"-")</f>
        <v>G</v>
      </c>
      <c r="G917" s="4" t="str">
        <f aca="false">IFERROR(INDEX(Positions!$E$2:$E$14531,MATCH($A917&amp;"|62",Positions!$A$2:$A$14531,0)),"-")</f>
        <v>C</v>
      </c>
      <c r="H917" s="3" t="str">
        <f aca="false">F917&amp;"-"&amp;G917</f>
        <v>G-C</v>
      </c>
      <c r="I917" s="4" t="n">
        <f aca="false">(F917="G")+(G917="G")</f>
        <v>1</v>
      </c>
      <c r="J917" s="4" t="n">
        <f aca="false">(F917="C")+(G917="C")</f>
        <v>1</v>
      </c>
      <c r="K917" s="3" t="n">
        <f aca="false">I917+J917</f>
        <v>2</v>
      </c>
    </row>
    <row r="918" customFormat="false" ht="15" hidden="false" customHeight="false" outlineLevel="0" collapsed="false">
      <c r="A918" s="4" t="s">
        <v>69</v>
      </c>
      <c r="B918" s="4" t="s">
        <v>830</v>
      </c>
      <c r="C918" s="4" t="s">
        <v>892</v>
      </c>
      <c r="D918" s="4" t="n">
        <f aca="false">IFERROR(INDEX(Positions!$D$2:$D$14531,MATCH($A918&amp;"|53",Positions!$A$2:$A$14531,0)),"-")</f>
        <v>64</v>
      </c>
      <c r="E918" s="4" t="n">
        <f aca="false">IFERROR(INDEX(Positions!$D$2:$D$14531,MATCH($A918&amp;"|61",Positions!$A$2:$A$14531,0)),"-")</f>
        <v>72</v>
      </c>
      <c r="F918" s="4" t="str">
        <f aca="false">IFERROR(INDEX(Positions!$E$2:$E$14531,MATCH($A918&amp;"|53",Positions!$A$2:$A$14531,0)),"-")</f>
        <v>G</v>
      </c>
      <c r="G918" s="4" t="str">
        <f aca="false">IFERROR(INDEX(Positions!$E$2:$E$14531,MATCH($A918&amp;"|61",Positions!$A$2:$A$14531,0)),"-")</f>
        <v>C</v>
      </c>
      <c r="H918" s="3" t="str">
        <f aca="false">F918&amp;"-"&amp;G918</f>
        <v>G-C</v>
      </c>
      <c r="I918" s="4" t="n">
        <f aca="false">(F918="G")+(G918="G")</f>
        <v>1</v>
      </c>
      <c r="J918" s="4" t="n">
        <f aca="false">(F918="C")+(G918="C")</f>
        <v>1</v>
      </c>
      <c r="K918" s="3" t="n">
        <f aca="false">I918+J918</f>
        <v>2</v>
      </c>
    </row>
    <row r="919" customFormat="false" ht="15" hidden="false" customHeight="false" outlineLevel="0" collapsed="false">
      <c r="A919" s="24" t="s">
        <v>69</v>
      </c>
      <c r="B919" s="24" t="s">
        <v>893</v>
      </c>
      <c r="C919" s="24" t="s">
        <v>894</v>
      </c>
      <c r="D919" s="24" t="n">
        <f aca="false">IFERROR(INDEX(Positions!$D$2:$D$14531,MATCH($A919&amp;"|8",Positions!$A$2:$A$14531,0)),"-")</f>
        <v>8</v>
      </c>
      <c r="E919" s="24" t="n">
        <f aca="false">IFERROR(INDEX(Positions!$D$2:$D$14531,MATCH($A919&amp;"|14",Positions!$A$2:$A$14531,0)),"-")</f>
        <v>14</v>
      </c>
      <c r="F919" s="24" t="str">
        <f aca="false">IFERROR(INDEX(Positions!$E$2:$E$14531,MATCH($A919&amp;"|8",Positions!$A$2:$A$14531,0)),"-")</f>
        <v>U</v>
      </c>
      <c r="G919" s="24" t="str">
        <f aca="false">IFERROR(INDEX(Positions!$E$2:$E$14531,MATCH($A919&amp;"|14",Positions!$A$2:$A$14531,0)),"-")</f>
        <v>A</v>
      </c>
      <c r="H919" s="25" t="str">
        <f aca="false">F919&amp;"-"&amp;G919</f>
        <v>U-A</v>
      </c>
      <c r="I919" s="24" t="n">
        <f aca="false">(F919="G")+(G919="G")</f>
        <v>0</v>
      </c>
      <c r="J919" s="24" t="n">
        <f aca="false">(F919="C")+(G919="C")</f>
        <v>0</v>
      </c>
      <c r="K919" s="25" t="n">
        <f aca="false">I919+J919</f>
        <v>0</v>
      </c>
    </row>
    <row r="920" customFormat="false" ht="15" hidden="false" customHeight="false" outlineLevel="0" collapsed="false">
      <c r="A920" s="24" t="s">
        <v>69</v>
      </c>
      <c r="B920" s="24" t="s">
        <v>893</v>
      </c>
      <c r="C920" s="24" t="s">
        <v>895</v>
      </c>
      <c r="D920" s="24" t="n">
        <f aca="false">IFERROR(INDEX(Positions!$D$2:$D$14531,MATCH($A920&amp;"|15",Positions!$A$2:$A$14531,0)),"-")</f>
        <v>15</v>
      </c>
      <c r="E920" s="24" t="n">
        <f aca="false">IFERROR(INDEX(Positions!$D$2:$D$14531,MATCH($A920&amp;"|48",Positions!$A$2:$A$14531,0)),"-")</f>
        <v>59</v>
      </c>
      <c r="F920" s="24" t="str">
        <f aca="false">IFERROR(INDEX(Positions!$E$2:$E$14531,MATCH($A920&amp;"|15",Positions!$A$2:$A$14531,0)),"-")</f>
        <v>G</v>
      </c>
      <c r="G920" s="24" t="str">
        <f aca="false">IFERROR(INDEX(Positions!$E$2:$E$14531,MATCH($A920&amp;"|48",Positions!$A$2:$A$14531,0)),"-")</f>
        <v>C</v>
      </c>
      <c r="H920" s="25" t="str">
        <f aca="false">F920&amp;"-"&amp;G920</f>
        <v>G-C</v>
      </c>
      <c r="I920" s="24" t="n">
        <f aca="false">(F920="G")+(G920="G")</f>
        <v>1</v>
      </c>
      <c r="J920" s="24" t="n">
        <f aca="false">(F920="C")+(G920="C")</f>
        <v>1</v>
      </c>
      <c r="K920" s="25" t="n">
        <f aca="false">I920+J920</f>
        <v>2</v>
      </c>
    </row>
    <row r="921" customFormat="false" ht="15" hidden="false" customHeight="false" outlineLevel="0" collapsed="false">
      <c r="A921" s="24" t="s">
        <v>69</v>
      </c>
      <c r="B921" s="24" t="s">
        <v>893</v>
      </c>
      <c r="C921" s="24" t="s">
        <v>896</v>
      </c>
      <c r="D921" s="24" t="n">
        <f aca="false">IFERROR(INDEX(Positions!$D$2:$D$14531,MATCH($A921&amp;"|18",Positions!$A$2:$A$14531,0)),"-")</f>
        <v>17</v>
      </c>
      <c r="E921" s="24" t="n">
        <f aca="false">IFERROR(INDEX(Positions!$D$2:$D$14531,MATCH($A921&amp;"|55",Positions!$A$2:$A$14531,0)),"-")</f>
        <v>66</v>
      </c>
      <c r="F921" s="24" t="str">
        <f aca="false">IFERROR(INDEX(Positions!$E$2:$E$14531,MATCH($A921&amp;"|18",Positions!$A$2:$A$14531,0)),"-")</f>
        <v>G</v>
      </c>
      <c r="G921" s="24" t="str">
        <f aca="false">IFERROR(INDEX(Positions!$E$2:$E$14531,MATCH($A921&amp;"|55",Positions!$A$2:$A$14531,0)),"-")</f>
        <v>U</v>
      </c>
      <c r="H921" s="25" t="str">
        <f aca="false">F921&amp;"-"&amp;G921</f>
        <v>G-U</v>
      </c>
      <c r="I921" s="24" t="n">
        <f aca="false">(F921="G")+(G921="G")</f>
        <v>1</v>
      </c>
      <c r="J921" s="24" t="n">
        <f aca="false">(F921="C")+(G921="C")</f>
        <v>0</v>
      </c>
      <c r="K921" s="25" t="n">
        <f aca="false">I921+J921</f>
        <v>1</v>
      </c>
    </row>
    <row r="922" customFormat="false" ht="15" hidden="false" customHeight="false" outlineLevel="0" collapsed="false">
      <c r="A922" s="24" t="s">
        <v>69</v>
      </c>
      <c r="B922" s="24" t="s">
        <v>893</v>
      </c>
      <c r="C922" s="24" t="s">
        <v>897</v>
      </c>
      <c r="D922" s="24" t="n">
        <f aca="false">IFERROR(INDEX(Positions!$D$2:$D$14531,MATCH($A922&amp;"|19",Positions!$A$2:$A$14531,0)),"-")</f>
        <v>18</v>
      </c>
      <c r="E922" s="24" t="n">
        <f aca="false">IFERROR(INDEX(Positions!$D$2:$D$14531,MATCH($A922&amp;"|56",Positions!$A$2:$A$14531,0)),"-")</f>
        <v>67</v>
      </c>
      <c r="F922" s="24" t="str">
        <f aca="false">IFERROR(INDEX(Positions!$E$2:$E$14531,MATCH($A922&amp;"|19",Positions!$A$2:$A$14531,0)),"-")</f>
        <v>G</v>
      </c>
      <c r="G922" s="24" t="str">
        <f aca="false">IFERROR(INDEX(Positions!$E$2:$E$14531,MATCH($A922&amp;"|56",Positions!$A$2:$A$14531,0)),"-")</f>
        <v>C</v>
      </c>
      <c r="H922" s="25" t="str">
        <f aca="false">F922&amp;"-"&amp;G922</f>
        <v>G-C</v>
      </c>
      <c r="I922" s="24" t="n">
        <f aca="false">(F922="G")+(G922="G")</f>
        <v>1</v>
      </c>
      <c r="J922" s="24" t="n">
        <f aca="false">(F922="C")+(G922="C")</f>
        <v>1</v>
      </c>
      <c r="K922" s="25" t="n">
        <f aca="false">I922+J922</f>
        <v>2</v>
      </c>
    </row>
    <row r="923" customFormat="false" ht="15" hidden="false" customHeight="false" outlineLevel="0" collapsed="false">
      <c r="A923" s="24" t="s">
        <v>69</v>
      </c>
      <c r="B923" s="24" t="s">
        <v>893</v>
      </c>
      <c r="C923" s="24" t="s">
        <v>898</v>
      </c>
      <c r="D923" s="24" t="n">
        <f aca="false">IFERROR(INDEX(Positions!$D$2:$D$14531,MATCH($A923&amp;"|26",Positions!$A$2:$A$14531,0)),"-")</f>
        <v>27</v>
      </c>
      <c r="E923" s="24" t="n">
        <f aca="false">IFERROR(INDEX(Positions!$D$2:$D$14531,MATCH($A923&amp;"|44",Positions!$A$2:$A$14531,0)),"-")</f>
        <v>45</v>
      </c>
      <c r="F923" s="24" t="str">
        <f aca="false">IFERROR(INDEX(Positions!$E$2:$E$14531,MATCH($A923&amp;"|26",Positions!$A$2:$A$14531,0)),"-")</f>
        <v>G</v>
      </c>
      <c r="G923" s="24" t="str">
        <f aca="false">IFERROR(INDEX(Positions!$E$2:$E$14531,MATCH($A923&amp;"|44",Positions!$A$2:$A$14531,0)),"-")</f>
        <v>U</v>
      </c>
      <c r="H923" s="25" t="str">
        <f aca="false">F923&amp;"-"&amp;G923</f>
        <v>G-U</v>
      </c>
      <c r="I923" s="24" t="n">
        <f aca="false">(F923="G")+(G923="G")</f>
        <v>1</v>
      </c>
      <c r="J923" s="24" t="n">
        <f aca="false">(F923="C")+(G923="C")</f>
        <v>0</v>
      </c>
      <c r="K923" s="25" t="n">
        <f aca="false">I923+J923</f>
        <v>1</v>
      </c>
    </row>
    <row r="924" customFormat="false" ht="15" hidden="false" customHeight="false" outlineLevel="0" collapsed="false">
      <c r="A924" s="24" t="s">
        <v>69</v>
      </c>
      <c r="B924" s="24" t="s">
        <v>893</v>
      </c>
      <c r="C924" s="24" t="s">
        <v>899</v>
      </c>
      <c r="D924" s="24" t="n">
        <f aca="false">IFERROR(INDEX(Positions!$D$2:$D$14531,MATCH($A924&amp;"|32",Positions!$A$2:$A$14531,0)),"-")</f>
        <v>33</v>
      </c>
      <c r="E924" s="24" t="n">
        <f aca="false">IFERROR(INDEX(Positions!$D$2:$D$14531,MATCH($A924&amp;"|38",Positions!$A$2:$A$14531,0)),"-")</f>
        <v>39</v>
      </c>
      <c r="F924" s="24" t="str">
        <f aca="false">IFERROR(INDEX(Positions!$E$2:$E$14531,MATCH($A924&amp;"|32",Positions!$A$2:$A$14531,0)),"-")</f>
        <v>C</v>
      </c>
      <c r="G924" s="24" t="str">
        <f aca="false">IFERROR(INDEX(Positions!$E$2:$E$14531,MATCH($A924&amp;"|38",Positions!$A$2:$A$14531,0)),"-")</f>
        <v>U</v>
      </c>
      <c r="H924" s="25" t="str">
        <f aca="false">F924&amp;"-"&amp;G924</f>
        <v>C-U</v>
      </c>
      <c r="I924" s="24" t="n">
        <f aca="false">(F924="G")+(G924="G")</f>
        <v>0</v>
      </c>
      <c r="J924" s="24" t="n">
        <f aca="false">(F924="C")+(G924="C")</f>
        <v>1</v>
      </c>
      <c r="K924" s="25" t="n">
        <f aca="false">I924+J924</f>
        <v>1</v>
      </c>
    </row>
    <row r="925" customFormat="false" ht="15" hidden="false" customHeight="false" outlineLevel="0" collapsed="false">
      <c r="A925" s="24" t="s">
        <v>69</v>
      </c>
      <c r="B925" s="24" t="s">
        <v>893</v>
      </c>
      <c r="C925" s="24" t="s">
        <v>900</v>
      </c>
      <c r="D925" s="24" t="n">
        <f aca="false">IFERROR(INDEX(Positions!$D$2:$D$14531,MATCH($A925&amp;"|54",Positions!$A$2:$A$14531,0)),"-")</f>
        <v>65</v>
      </c>
      <c r="E925" s="24" t="n">
        <f aca="false">IFERROR(INDEX(Positions!$D$2:$D$14531,MATCH($A925&amp;"|58",Positions!$A$2:$A$14531,0)),"-")</f>
        <v>69</v>
      </c>
      <c r="F925" s="24" t="str">
        <f aca="false">IFERROR(INDEX(Positions!$E$2:$E$14531,MATCH($A925&amp;"|54",Positions!$A$2:$A$14531,0)),"-")</f>
        <v>U</v>
      </c>
      <c r="G925" s="24" t="str">
        <f aca="false">IFERROR(INDEX(Positions!$E$2:$E$14531,MATCH($A925&amp;"|58",Positions!$A$2:$A$14531,0)),"-")</f>
        <v>A</v>
      </c>
      <c r="H925" s="25" t="str">
        <f aca="false">F925&amp;"-"&amp;G925</f>
        <v>U-A</v>
      </c>
      <c r="I925" s="24" t="n">
        <f aca="false">(F925="G")+(G925="G")</f>
        <v>0</v>
      </c>
      <c r="J925" s="24" t="n">
        <f aca="false">(F925="C")+(G925="C")</f>
        <v>0</v>
      </c>
      <c r="K925" s="25" t="n">
        <f aca="false">I925+J925</f>
        <v>0</v>
      </c>
    </row>
    <row r="926" customFormat="false" ht="15" hidden="false" customHeight="false" outlineLevel="0" collapsed="false">
      <c r="A926" s="4" t="s">
        <v>70</v>
      </c>
      <c r="B926" s="4" t="s">
        <v>768</v>
      </c>
      <c r="C926" s="4" t="s">
        <v>882</v>
      </c>
      <c r="D926" s="4" t="n">
        <f aca="false">IFERROR(INDEX(Positions!$D$2:$D$14531,MATCH($A926&amp;"|1",Positions!$A$2:$A$14531,0)),"-")</f>
        <v>1</v>
      </c>
      <c r="E926" s="4" t="n">
        <f aca="false">IFERROR(INDEX(Positions!$D$2:$D$14531,MATCH($A926&amp;"|72",Positions!$A$2:$A$14531,0)),"-")</f>
        <v>72</v>
      </c>
      <c r="F926" s="4" t="str">
        <f aca="false">IFERROR(INDEX(Positions!$E$2:$E$14531,MATCH($A926&amp;"|1",Positions!$A$2:$A$14531,0)),"-")</f>
        <v>G</v>
      </c>
      <c r="G926" s="4" t="str">
        <f aca="false">IFERROR(INDEX(Positions!$E$2:$E$14531,MATCH($A926&amp;"|72",Positions!$A$2:$A$14531,0)),"-")</f>
        <v>C</v>
      </c>
      <c r="H926" s="3" t="str">
        <f aca="false">F926&amp;"-"&amp;G926</f>
        <v>G-C</v>
      </c>
      <c r="I926" s="4" t="n">
        <f aca="false">(F926="G")+(G926="G")</f>
        <v>1</v>
      </c>
      <c r="J926" s="4" t="n">
        <f aca="false">(F926="C")+(G926="C")</f>
        <v>1</v>
      </c>
      <c r="K926" s="3" t="n">
        <f aca="false">I926+J926</f>
        <v>2</v>
      </c>
    </row>
    <row r="927" customFormat="false" ht="15" hidden="false" customHeight="false" outlineLevel="0" collapsed="false">
      <c r="A927" s="4" t="s">
        <v>70</v>
      </c>
      <c r="B927" s="4" t="s">
        <v>768</v>
      </c>
      <c r="C927" s="4" t="s">
        <v>883</v>
      </c>
      <c r="D927" s="4" t="n">
        <f aca="false">IFERROR(INDEX(Positions!$D$2:$D$14531,MATCH($A927&amp;"|2",Positions!$A$2:$A$14531,0)),"-")</f>
        <v>2</v>
      </c>
      <c r="E927" s="4" t="n">
        <f aca="false">IFERROR(INDEX(Positions!$D$2:$D$14531,MATCH($A927&amp;"|71",Positions!$A$2:$A$14531,0)),"-")</f>
        <v>71</v>
      </c>
      <c r="F927" s="4" t="str">
        <f aca="false">IFERROR(INDEX(Positions!$E$2:$E$14531,MATCH($A927&amp;"|2",Positions!$A$2:$A$14531,0)),"-")</f>
        <v>G</v>
      </c>
      <c r="G927" s="4" t="str">
        <f aca="false">IFERROR(INDEX(Positions!$E$2:$E$14531,MATCH($A927&amp;"|71",Positions!$A$2:$A$14531,0)),"-")</f>
        <v>C</v>
      </c>
      <c r="H927" s="3" t="str">
        <f aca="false">F927&amp;"-"&amp;G927</f>
        <v>G-C</v>
      </c>
      <c r="I927" s="4" t="n">
        <f aca="false">(F927="G")+(G927="G")</f>
        <v>1</v>
      </c>
      <c r="J927" s="4" t="n">
        <f aca="false">(F927="C")+(G927="C")</f>
        <v>1</v>
      </c>
      <c r="K927" s="3" t="n">
        <f aca="false">I927+J927</f>
        <v>2</v>
      </c>
    </row>
    <row r="928" customFormat="false" ht="15" hidden="false" customHeight="false" outlineLevel="0" collapsed="false">
      <c r="A928" s="4" t="s">
        <v>70</v>
      </c>
      <c r="B928" s="4" t="s">
        <v>768</v>
      </c>
      <c r="C928" s="4" t="s">
        <v>884</v>
      </c>
      <c r="D928" s="4" t="n">
        <f aca="false">IFERROR(INDEX(Positions!$D$2:$D$14531,MATCH($A928&amp;"|3",Positions!$A$2:$A$14531,0)),"-")</f>
        <v>3</v>
      </c>
      <c r="E928" s="4" t="n">
        <f aca="false">IFERROR(INDEX(Positions!$D$2:$D$14531,MATCH($A928&amp;"|70",Positions!$A$2:$A$14531,0)),"-")</f>
        <v>70</v>
      </c>
      <c r="F928" s="4" t="str">
        <f aca="false">IFERROR(INDEX(Positions!$E$2:$E$14531,MATCH($A928&amp;"|3",Positions!$A$2:$A$14531,0)),"-")</f>
        <v>C</v>
      </c>
      <c r="G928" s="4" t="str">
        <f aca="false">IFERROR(INDEX(Positions!$E$2:$E$14531,MATCH($A928&amp;"|70",Positions!$A$2:$A$14531,0)),"-")</f>
        <v>G</v>
      </c>
      <c r="H928" s="3" t="str">
        <f aca="false">F928&amp;"-"&amp;G928</f>
        <v>C-G</v>
      </c>
      <c r="I928" s="4" t="n">
        <f aca="false">(F928="G")+(G928="G")</f>
        <v>1</v>
      </c>
      <c r="J928" s="4" t="n">
        <f aca="false">(F928="C")+(G928="C")</f>
        <v>1</v>
      </c>
      <c r="K928" s="3" t="n">
        <f aca="false">I928+J928</f>
        <v>2</v>
      </c>
    </row>
    <row r="929" customFormat="false" ht="15" hidden="false" customHeight="false" outlineLevel="0" collapsed="false">
      <c r="A929" s="4" t="s">
        <v>70</v>
      </c>
      <c r="B929" s="4" t="s">
        <v>768</v>
      </c>
      <c r="C929" s="4" t="s">
        <v>885</v>
      </c>
      <c r="D929" s="4" t="n">
        <f aca="false">IFERROR(INDEX(Positions!$D$2:$D$14531,MATCH($A929&amp;"|4",Positions!$A$2:$A$14531,0)),"-")</f>
        <v>4</v>
      </c>
      <c r="E929" s="4" t="n">
        <f aca="false">IFERROR(INDEX(Positions!$D$2:$D$14531,MATCH($A929&amp;"|69",Positions!$A$2:$A$14531,0)),"-")</f>
        <v>69</v>
      </c>
      <c r="F929" s="4" t="str">
        <f aca="false">IFERROR(INDEX(Positions!$E$2:$E$14531,MATCH($A929&amp;"|4",Positions!$A$2:$A$14531,0)),"-")</f>
        <v>C</v>
      </c>
      <c r="G929" s="4" t="str">
        <f aca="false">IFERROR(INDEX(Positions!$E$2:$E$14531,MATCH($A929&amp;"|69",Positions!$A$2:$A$14531,0)),"-")</f>
        <v>G</v>
      </c>
      <c r="H929" s="3" t="str">
        <f aca="false">F929&amp;"-"&amp;G929</f>
        <v>C-G</v>
      </c>
      <c r="I929" s="4" t="n">
        <f aca="false">(F929="G")+(G929="G")</f>
        <v>1</v>
      </c>
      <c r="J929" s="4" t="n">
        <f aca="false">(F929="C")+(G929="C")</f>
        <v>1</v>
      </c>
      <c r="K929" s="3" t="n">
        <f aca="false">I929+J929</f>
        <v>2</v>
      </c>
    </row>
    <row r="930" customFormat="false" ht="15" hidden="false" customHeight="false" outlineLevel="0" collapsed="false">
      <c r="A930" s="4" t="s">
        <v>70</v>
      </c>
      <c r="B930" s="4" t="s">
        <v>768</v>
      </c>
      <c r="C930" s="4" t="s">
        <v>542</v>
      </c>
      <c r="D930" s="4" t="n">
        <f aca="false">IFERROR(INDEX(Positions!$D$2:$D$14531,MATCH($A930&amp;"|5",Positions!$A$2:$A$14531,0)),"-")</f>
        <v>5</v>
      </c>
      <c r="E930" s="4" t="n">
        <f aca="false">IFERROR(INDEX(Positions!$D$2:$D$14531,MATCH($A930&amp;"|68",Positions!$A$2:$A$14531,0)),"-")</f>
        <v>68</v>
      </c>
      <c r="F930" s="4" t="str">
        <f aca="false">IFERROR(INDEX(Positions!$E$2:$E$14531,MATCH($A930&amp;"|5",Positions!$A$2:$A$14531,0)),"-")</f>
        <v>C</v>
      </c>
      <c r="G930" s="4" t="str">
        <f aca="false">IFERROR(INDEX(Positions!$E$2:$E$14531,MATCH($A930&amp;"|68",Positions!$A$2:$A$14531,0)),"-")</f>
        <v>G</v>
      </c>
      <c r="H930" s="3" t="str">
        <f aca="false">F930&amp;"-"&amp;G930</f>
        <v>C-G</v>
      </c>
      <c r="I930" s="4" t="n">
        <f aca="false">(F930="G")+(G930="G")</f>
        <v>1</v>
      </c>
      <c r="J930" s="4" t="n">
        <f aca="false">(F930="C")+(G930="C")</f>
        <v>1</v>
      </c>
      <c r="K930" s="3" t="n">
        <f aca="false">I930+J930</f>
        <v>2</v>
      </c>
    </row>
    <row r="931" customFormat="false" ht="15" hidden="false" customHeight="false" outlineLevel="0" collapsed="false">
      <c r="A931" s="4" t="s">
        <v>70</v>
      </c>
      <c r="B931" s="4" t="s">
        <v>768</v>
      </c>
      <c r="C931" s="4" t="s">
        <v>561</v>
      </c>
      <c r="D931" s="4" t="n">
        <f aca="false">IFERROR(INDEX(Positions!$D$2:$D$14531,MATCH($A931&amp;"|6",Positions!$A$2:$A$14531,0)),"-")</f>
        <v>6</v>
      </c>
      <c r="E931" s="4" t="n">
        <f aca="false">IFERROR(INDEX(Positions!$D$2:$D$14531,MATCH($A931&amp;"|67",Positions!$A$2:$A$14531,0)),"-")</f>
        <v>67</v>
      </c>
      <c r="F931" s="4" t="str">
        <f aca="false">IFERROR(INDEX(Positions!$E$2:$E$14531,MATCH($A931&amp;"|6",Positions!$A$2:$A$14531,0)),"-")</f>
        <v>U</v>
      </c>
      <c r="G931" s="4" t="str">
        <f aca="false">IFERROR(INDEX(Positions!$E$2:$E$14531,MATCH($A931&amp;"|67",Positions!$A$2:$A$14531,0)),"-")</f>
        <v>G</v>
      </c>
      <c r="H931" s="3" t="str">
        <f aca="false">F931&amp;"-"&amp;G931</f>
        <v>U-G</v>
      </c>
      <c r="I931" s="4" t="n">
        <f aca="false">(F931="G")+(G931="G")</f>
        <v>1</v>
      </c>
      <c r="J931" s="4" t="n">
        <f aca="false">(F931="C")+(G931="C")</f>
        <v>0</v>
      </c>
      <c r="K931" s="3" t="n">
        <f aca="false">I931+J931</f>
        <v>1</v>
      </c>
    </row>
    <row r="932" customFormat="false" ht="15" hidden="false" customHeight="false" outlineLevel="0" collapsed="false">
      <c r="A932" s="4" t="s">
        <v>70</v>
      </c>
      <c r="B932" s="4" t="s">
        <v>768</v>
      </c>
      <c r="C932" s="4" t="s">
        <v>886</v>
      </c>
      <c r="D932" s="4" t="n">
        <f aca="false">IFERROR(INDEX(Positions!$D$2:$D$14531,MATCH($A932&amp;"|7",Positions!$A$2:$A$14531,0)),"-")</f>
        <v>7</v>
      </c>
      <c r="E932" s="4" t="n">
        <f aca="false">IFERROR(INDEX(Positions!$D$2:$D$14531,MATCH($A932&amp;"|66",Positions!$A$2:$A$14531,0)),"-")</f>
        <v>66</v>
      </c>
      <c r="F932" s="4" t="str">
        <f aca="false">IFERROR(INDEX(Positions!$E$2:$E$14531,MATCH($A932&amp;"|7",Positions!$A$2:$A$14531,0)),"-")</f>
        <v>G</v>
      </c>
      <c r="G932" s="4" t="str">
        <f aca="false">IFERROR(INDEX(Positions!$E$2:$E$14531,MATCH($A932&amp;"|66",Positions!$A$2:$A$14531,0)),"-")</f>
        <v>C</v>
      </c>
      <c r="H932" s="3" t="str">
        <f aca="false">F932&amp;"-"&amp;G932</f>
        <v>G-C</v>
      </c>
      <c r="I932" s="4" t="n">
        <f aca="false">(F932="G")+(G932="G")</f>
        <v>1</v>
      </c>
      <c r="J932" s="4" t="n">
        <f aca="false">(F932="C")+(G932="C")</f>
        <v>1</v>
      </c>
      <c r="K932" s="3" t="n">
        <f aca="false">I932+J932</f>
        <v>2</v>
      </c>
    </row>
    <row r="933" customFormat="false" ht="15" hidden="false" customHeight="false" outlineLevel="0" collapsed="false">
      <c r="A933" s="4" t="s">
        <v>70</v>
      </c>
      <c r="B933" s="4" t="s">
        <v>783</v>
      </c>
      <c r="C933" s="4" t="s">
        <v>887</v>
      </c>
      <c r="D933" s="4" t="n">
        <f aca="false">IFERROR(INDEX(Positions!$D$2:$D$14531,MATCH($A933&amp;"|10",Positions!$A$2:$A$14531,0)),"-")</f>
        <v>10</v>
      </c>
      <c r="E933" s="4" t="n">
        <f aca="false">IFERROR(INDEX(Positions!$D$2:$D$14531,MATCH($A933&amp;"|25",Positions!$A$2:$A$14531,0)),"-")</f>
        <v>25</v>
      </c>
      <c r="F933" s="4" t="str">
        <f aca="false">IFERROR(INDEX(Positions!$E$2:$E$14531,MATCH($A933&amp;"|10",Positions!$A$2:$A$14531,0)),"-")</f>
        <v>G</v>
      </c>
      <c r="G933" s="4" t="str">
        <f aca="false">IFERROR(INDEX(Positions!$E$2:$E$14531,MATCH($A933&amp;"|25",Positions!$A$2:$A$14531,0)),"-")</f>
        <v>C</v>
      </c>
      <c r="H933" s="3" t="str">
        <f aca="false">F933&amp;"-"&amp;G933</f>
        <v>G-C</v>
      </c>
      <c r="I933" s="4" t="n">
        <f aca="false">(F933="G")+(G933="G")</f>
        <v>1</v>
      </c>
      <c r="J933" s="4" t="n">
        <f aca="false">(F933="C")+(G933="C")</f>
        <v>1</v>
      </c>
      <c r="K933" s="3" t="n">
        <f aca="false">I933+J933</f>
        <v>2</v>
      </c>
    </row>
    <row r="934" customFormat="false" ht="15" hidden="false" customHeight="false" outlineLevel="0" collapsed="false">
      <c r="A934" s="4" t="s">
        <v>70</v>
      </c>
      <c r="B934" s="4" t="s">
        <v>783</v>
      </c>
      <c r="C934" s="4" t="s">
        <v>888</v>
      </c>
      <c r="D934" s="4" t="n">
        <f aca="false">IFERROR(INDEX(Positions!$D$2:$D$14531,MATCH($A934&amp;"|11",Positions!$A$2:$A$14531,0)),"-")</f>
        <v>11</v>
      </c>
      <c r="E934" s="4" t="n">
        <f aca="false">IFERROR(INDEX(Positions!$D$2:$D$14531,MATCH($A934&amp;"|24",Positions!$A$2:$A$14531,0)),"-")</f>
        <v>24</v>
      </c>
      <c r="F934" s="4" t="str">
        <f aca="false">IFERROR(INDEX(Positions!$E$2:$E$14531,MATCH($A934&amp;"|11",Positions!$A$2:$A$14531,0)),"-")</f>
        <v>C</v>
      </c>
      <c r="G934" s="4" t="str">
        <f aca="false">IFERROR(INDEX(Positions!$E$2:$E$14531,MATCH($A934&amp;"|24",Positions!$A$2:$A$14531,0)),"-")</f>
        <v>G</v>
      </c>
      <c r="H934" s="3" t="str">
        <f aca="false">F934&amp;"-"&amp;G934</f>
        <v>C-G</v>
      </c>
      <c r="I934" s="4" t="n">
        <f aca="false">(F934="G")+(G934="G")</f>
        <v>1</v>
      </c>
      <c r="J934" s="4" t="n">
        <f aca="false">(F934="C")+(G934="C")</f>
        <v>1</v>
      </c>
      <c r="K934" s="3" t="n">
        <f aca="false">I934+J934</f>
        <v>2</v>
      </c>
    </row>
    <row r="935" customFormat="false" ht="15" hidden="false" customHeight="false" outlineLevel="0" collapsed="false">
      <c r="A935" s="4" t="s">
        <v>70</v>
      </c>
      <c r="B935" s="4" t="s">
        <v>783</v>
      </c>
      <c r="C935" s="4" t="s">
        <v>479</v>
      </c>
      <c r="D935" s="4" t="n">
        <f aca="false">IFERROR(INDEX(Positions!$D$2:$D$14531,MATCH($A935&amp;"|12",Positions!$A$2:$A$14531,0)),"-")</f>
        <v>12</v>
      </c>
      <c r="E935" s="4" t="n">
        <f aca="false">IFERROR(INDEX(Positions!$D$2:$D$14531,MATCH($A935&amp;"|23",Positions!$A$2:$A$14531,0)),"-")</f>
        <v>23</v>
      </c>
      <c r="F935" s="4" t="str">
        <f aca="false">IFERROR(INDEX(Positions!$E$2:$E$14531,MATCH($A935&amp;"|12",Positions!$A$2:$A$14531,0)),"-")</f>
        <v>U</v>
      </c>
      <c r="G935" s="4" t="str">
        <f aca="false">IFERROR(INDEX(Positions!$E$2:$E$14531,MATCH($A935&amp;"|23",Positions!$A$2:$A$14531,0)),"-")</f>
        <v>A</v>
      </c>
      <c r="H935" s="3" t="str">
        <f aca="false">F935&amp;"-"&amp;G935</f>
        <v>U-A</v>
      </c>
      <c r="I935" s="4" t="n">
        <f aca="false">(F935="G")+(G935="G")</f>
        <v>0</v>
      </c>
      <c r="J935" s="4" t="n">
        <f aca="false">(F935="C")+(G935="C")</f>
        <v>0</v>
      </c>
      <c r="K935" s="3" t="n">
        <f aca="false">I935+J935</f>
        <v>0</v>
      </c>
    </row>
    <row r="936" customFormat="false" ht="15" hidden="false" customHeight="false" outlineLevel="0" collapsed="false">
      <c r="A936" s="4" t="s">
        <v>70</v>
      </c>
      <c r="B936" s="4" t="s">
        <v>783</v>
      </c>
      <c r="C936" s="4" t="s">
        <v>267</v>
      </c>
      <c r="D936" s="4" t="n">
        <f aca="false">IFERROR(INDEX(Positions!$D$2:$D$14531,MATCH($A936&amp;"|13",Positions!$A$2:$A$14531,0)),"-")</f>
        <v>13</v>
      </c>
      <c r="E936" s="4" t="n">
        <f aca="false">IFERROR(INDEX(Positions!$D$2:$D$14531,MATCH($A936&amp;"|22",Positions!$A$2:$A$14531,0)),"-")</f>
        <v>22</v>
      </c>
      <c r="F936" s="4" t="str">
        <f aca="false">IFERROR(INDEX(Positions!$E$2:$E$14531,MATCH($A936&amp;"|13",Positions!$A$2:$A$14531,0)),"-")</f>
        <v>A</v>
      </c>
      <c r="G936" s="4" t="str">
        <f aca="false">IFERROR(INDEX(Positions!$E$2:$E$14531,MATCH($A936&amp;"|22",Positions!$A$2:$A$14531,0)),"-")</f>
        <v>A</v>
      </c>
      <c r="H936" s="3" t="str">
        <f aca="false">F936&amp;"-"&amp;G936</f>
        <v>A-A</v>
      </c>
      <c r="I936" s="4" t="n">
        <f aca="false">(F936="G")+(G936="G")</f>
        <v>0</v>
      </c>
      <c r="J936" s="4" t="n">
        <f aca="false">(F936="C")+(G936="C")</f>
        <v>0</v>
      </c>
      <c r="K936" s="3" t="n">
        <f aca="false">I936+J936</f>
        <v>0</v>
      </c>
    </row>
    <row r="937" customFormat="false" ht="15" hidden="false" customHeight="false" outlineLevel="0" collapsed="false">
      <c r="A937" s="4" t="s">
        <v>70</v>
      </c>
      <c r="B937" s="4" t="s">
        <v>805</v>
      </c>
      <c r="C937" s="4" t="s">
        <v>673</v>
      </c>
      <c r="D937" s="4" t="n">
        <f aca="false">IFERROR(INDEX(Positions!$D$2:$D$14531,MATCH($A937&amp;"|27",Positions!$A$2:$A$14531,0)),"-")</f>
        <v>27</v>
      </c>
      <c r="E937" s="4" t="n">
        <f aca="false">IFERROR(INDEX(Positions!$D$2:$D$14531,MATCH($A937&amp;"|43",Positions!$A$2:$A$14531,0)),"-")</f>
        <v>43</v>
      </c>
      <c r="F937" s="4" t="str">
        <f aca="false">IFERROR(INDEX(Positions!$E$2:$E$14531,MATCH($A937&amp;"|27",Positions!$A$2:$A$14531,0)),"-")</f>
        <v>C</v>
      </c>
      <c r="G937" s="4" t="str">
        <f aca="false">IFERROR(INDEX(Positions!$E$2:$E$14531,MATCH($A937&amp;"|43",Positions!$A$2:$A$14531,0)),"-")</f>
        <v>G</v>
      </c>
      <c r="H937" s="3" t="str">
        <f aca="false">F937&amp;"-"&amp;G937</f>
        <v>C-G</v>
      </c>
      <c r="I937" s="4" t="n">
        <f aca="false">(F937="G")+(G937="G")</f>
        <v>1</v>
      </c>
      <c r="J937" s="4" t="n">
        <f aca="false">(F937="C")+(G937="C")</f>
        <v>1</v>
      </c>
      <c r="K937" s="3" t="n">
        <f aca="false">I937+J937</f>
        <v>2</v>
      </c>
    </row>
    <row r="938" customFormat="false" ht="15" hidden="false" customHeight="false" outlineLevel="0" collapsed="false">
      <c r="A938" s="4" t="s">
        <v>70</v>
      </c>
      <c r="B938" s="4" t="s">
        <v>805</v>
      </c>
      <c r="C938" s="4" t="s">
        <v>889</v>
      </c>
      <c r="D938" s="4" t="n">
        <f aca="false">IFERROR(INDEX(Positions!$D$2:$D$14531,MATCH($A938&amp;"|28",Positions!$A$2:$A$14531,0)),"-")</f>
        <v>28</v>
      </c>
      <c r="E938" s="4" t="n">
        <f aca="false">IFERROR(INDEX(Positions!$D$2:$D$14531,MATCH($A938&amp;"|42",Positions!$A$2:$A$14531,0)),"-")</f>
        <v>42</v>
      </c>
      <c r="F938" s="4" t="str">
        <f aca="false">IFERROR(INDEX(Positions!$E$2:$E$14531,MATCH($A938&amp;"|28",Positions!$A$2:$A$14531,0)),"-")</f>
        <v>C</v>
      </c>
      <c r="G938" s="4" t="str">
        <f aca="false">IFERROR(INDEX(Positions!$E$2:$E$14531,MATCH($A938&amp;"|42",Positions!$A$2:$A$14531,0)),"-")</f>
        <v>G</v>
      </c>
      <c r="H938" s="3" t="str">
        <f aca="false">F938&amp;"-"&amp;G938</f>
        <v>C-G</v>
      </c>
      <c r="I938" s="4" t="n">
        <f aca="false">(F938="G")+(G938="G")</f>
        <v>1</v>
      </c>
      <c r="J938" s="4" t="n">
        <f aca="false">(F938="C")+(G938="C")</f>
        <v>1</v>
      </c>
      <c r="K938" s="3" t="n">
        <f aca="false">I938+J938</f>
        <v>2</v>
      </c>
    </row>
    <row r="939" customFormat="false" ht="15" hidden="false" customHeight="false" outlineLevel="0" collapsed="false">
      <c r="A939" s="4" t="s">
        <v>70</v>
      </c>
      <c r="B939" s="4" t="s">
        <v>805</v>
      </c>
      <c r="C939" s="4" t="s">
        <v>890</v>
      </c>
      <c r="D939" s="4" t="n">
        <f aca="false">IFERROR(INDEX(Positions!$D$2:$D$14531,MATCH($A939&amp;"|29",Positions!$A$2:$A$14531,0)),"-")</f>
        <v>29</v>
      </c>
      <c r="E939" s="4" t="n">
        <f aca="false">IFERROR(INDEX(Positions!$D$2:$D$14531,MATCH($A939&amp;"|41",Positions!$A$2:$A$14531,0)),"-")</f>
        <v>41</v>
      </c>
      <c r="F939" s="4" t="str">
        <f aca="false">IFERROR(INDEX(Positions!$E$2:$E$14531,MATCH($A939&amp;"|29",Positions!$A$2:$A$14531,0)),"-")</f>
        <v>U</v>
      </c>
      <c r="G939" s="4" t="str">
        <f aca="false">IFERROR(INDEX(Positions!$E$2:$E$14531,MATCH($A939&amp;"|41",Positions!$A$2:$A$14531,0)),"-")</f>
        <v>A</v>
      </c>
      <c r="H939" s="3" t="str">
        <f aca="false">F939&amp;"-"&amp;G939</f>
        <v>U-A</v>
      </c>
      <c r="I939" s="4" t="n">
        <f aca="false">(F939="G")+(G939="G")</f>
        <v>0</v>
      </c>
      <c r="J939" s="4" t="n">
        <f aca="false">(F939="C")+(G939="C")</f>
        <v>0</v>
      </c>
      <c r="K939" s="3" t="n">
        <f aca="false">I939+J939</f>
        <v>0</v>
      </c>
    </row>
    <row r="940" customFormat="false" ht="15" hidden="false" customHeight="false" outlineLevel="0" collapsed="false">
      <c r="A940" s="4" t="s">
        <v>70</v>
      </c>
      <c r="B940" s="4" t="s">
        <v>805</v>
      </c>
      <c r="C940" s="4" t="s">
        <v>694</v>
      </c>
      <c r="D940" s="4" t="n">
        <f aca="false">IFERROR(INDEX(Positions!$D$2:$D$14531,MATCH($A940&amp;"|30",Positions!$A$2:$A$14531,0)),"-")</f>
        <v>30</v>
      </c>
      <c r="E940" s="4" t="n">
        <f aca="false">IFERROR(INDEX(Positions!$D$2:$D$14531,MATCH($A940&amp;"|40",Positions!$A$2:$A$14531,0)),"-")</f>
        <v>40</v>
      </c>
      <c r="F940" s="4" t="str">
        <f aca="false">IFERROR(INDEX(Positions!$E$2:$E$14531,MATCH($A940&amp;"|30",Positions!$A$2:$A$14531,0)),"-")</f>
        <v>G</v>
      </c>
      <c r="G940" s="4" t="str">
        <f aca="false">IFERROR(INDEX(Positions!$E$2:$E$14531,MATCH($A940&amp;"|40",Positions!$A$2:$A$14531,0)),"-")</f>
        <v>C</v>
      </c>
      <c r="H940" s="3" t="str">
        <f aca="false">F940&amp;"-"&amp;G940</f>
        <v>G-C</v>
      </c>
      <c r="I940" s="4" t="n">
        <f aca="false">(F940="G")+(G940="G")</f>
        <v>1</v>
      </c>
      <c r="J940" s="4" t="n">
        <f aca="false">(F940="C")+(G940="C")</f>
        <v>1</v>
      </c>
      <c r="K940" s="3" t="n">
        <f aca="false">I940+J940</f>
        <v>2</v>
      </c>
    </row>
    <row r="941" customFormat="false" ht="15" hidden="false" customHeight="false" outlineLevel="0" collapsed="false">
      <c r="A941" s="4" t="s">
        <v>70</v>
      </c>
      <c r="B941" s="4" t="s">
        <v>805</v>
      </c>
      <c r="C941" s="4" t="s">
        <v>640</v>
      </c>
      <c r="D941" s="4" t="n">
        <f aca="false">IFERROR(INDEX(Positions!$D$2:$D$14531,MATCH($A941&amp;"|31",Positions!$A$2:$A$14531,0)),"-")</f>
        <v>31</v>
      </c>
      <c r="E941" s="4" t="n">
        <f aca="false">IFERROR(INDEX(Positions!$D$2:$D$14531,MATCH($A941&amp;"|39",Positions!$A$2:$A$14531,0)),"-")</f>
        <v>39</v>
      </c>
      <c r="F941" s="4" t="str">
        <f aca="false">IFERROR(INDEX(Positions!$E$2:$E$14531,MATCH($A941&amp;"|31",Positions!$A$2:$A$14531,0)),"-")</f>
        <v>U</v>
      </c>
      <c r="G941" s="4" t="str">
        <f aca="false">IFERROR(INDEX(Positions!$E$2:$E$14531,MATCH($A941&amp;"|39",Positions!$A$2:$A$14531,0)),"-")</f>
        <v>A</v>
      </c>
      <c r="H941" s="3" t="str">
        <f aca="false">F941&amp;"-"&amp;G941</f>
        <v>U-A</v>
      </c>
      <c r="I941" s="4" t="n">
        <f aca="false">(F941="G")+(G941="G")</f>
        <v>0</v>
      </c>
      <c r="J941" s="4" t="n">
        <f aca="false">(F941="C")+(G941="C")</f>
        <v>0</v>
      </c>
      <c r="K941" s="3" t="n">
        <f aca="false">I941+J941</f>
        <v>0</v>
      </c>
    </row>
    <row r="942" customFormat="false" ht="15" hidden="false" customHeight="false" outlineLevel="0" collapsed="false">
      <c r="A942" s="4" t="s">
        <v>70</v>
      </c>
      <c r="B942" s="4" t="s">
        <v>830</v>
      </c>
      <c r="C942" s="4" t="s">
        <v>367</v>
      </c>
      <c r="D942" s="4" t="n">
        <f aca="false">IFERROR(INDEX(Positions!$D$2:$D$14531,MATCH($A942&amp;"|49",Positions!$A$2:$A$14531,0)),"-")</f>
        <v>49</v>
      </c>
      <c r="E942" s="4" t="n">
        <f aca="false">IFERROR(INDEX(Positions!$D$2:$D$14531,MATCH($A942&amp;"|65",Positions!$A$2:$A$14531,0)),"-")</f>
        <v>65</v>
      </c>
      <c r="F942" s="4" t="str">
        <f aca="false">IFERROR(INDEX(Positions!$E$2:$E$14531,MATCH($A942&amp;"|49",Positions!$A$2:$A$14531,0)),"-")</f>
        <v>C</v>
      </c>
      <c r="G942" s="4" t="str">
        <f aca="false">IFERROR(INDEX(Positions!$E$2:$E$14531,MATCH($A942&amp;"|65",Positions!$A$2:$A$14531,0)),"-")</f>
        <v>G</v>
      </c>
      <c r="H942" s="3" t="str">
        <f aca="false">F942&amp;"-"&amp;G942</f>
        <v>C-G</v>
      </c>
      <c r="I942" s="4" t="n">
        <f aca="false">(F942="G")+(G942="G")</f>
        <v>1</v>
      </c>
      <c r="J942" s="4" t="n">
        <f aca="false">(F942="C")+(G942="C")</f>
        <v>1</v>
      </c>
      <c r="K942" s="3" t="n">
        <f aca="false">I942+J942</f>
        <v>2</v>
      </c>
    </row>
    <row r="943" customFormat="false" ht="15" hidden="false" customHeight="false" outlineLevel="0" collapsed="false">
      <c r="A943" s="4" t="s">
        <v>70</v>
      </c>
      <c r="B943" s="4" t="s">
        <v>830</v>
      </c>
      <c r="C943" s="4" t="s">
        <v>891</v>
      </c>
      <c r="D943" s="4" t="n">
        <f aca="false">IFERROR(INDEX(Positions!$D$2:$D$14531,MATCH($A943&amp;"|50",Positions!$A$2:$A$14531,0)),"-")</f>
        <v>50</v>
      </c>
      <c r="E943" s="4" t="n">
        <f aca="false">IFERROR(INDEX(Positions!$D$2:$D$14531,MATCH($A943&amp;"|64",Positions!$A$2:$A$14531,0)),"-")</f>
        <v>64</v>
      </c>
      <c r="F943" s="4" t="str">
        <f aca="false">IFERROR(INDEX(Positions!$E$2:$E$14531,MATCH($A943&amp;"|50",Positions!$A$2:$A$14531,0)),"-")</f>
        <v>U</v>
      </c>
      <c r="G943" s="4" t="str">
        <f aca="false">IFERROR(INDEX(Positions!$E$2:$E$14531,MATCH($A943&amp;"|64",Positions!$A$2:$A$14531,0)),"-")</f>
        <v>A</v>
      </c>
      <c r="H943" s="3" t="str">
        <f aca="false">F943&amp;"-"&amp;G943</f>
        <v>U-A</v>
      </c>
      <c r="I943" s="4" t="n">
        <f aca="false">(F943="G")+(G943="G")</f>
        <v>0</v>
      </c>
      <c r="J943" s="4" t="n">
        <f aca="false">(F943="C")+(G943="C")</f>
        <v>0</v>
      </c>
      <c r="K943" s="3" t="n">
        <f aca="false">I943+J943</f>
        <v>0</v>
      </c>
    </row>
    <row r="944" customFormat="false" ht="15" hidden="false" customHeight="false" outlineLevel="0" collapsed="false">
      <c r="A944" s="4" t="s">
        <v>70</v>
      </c>
      <c r="B944" s="4" t="s">
        <v>830</v>
      </c>
      <c r="C944" s="4" t="s">
        <v>689</v>
      </c>
      <c r="D944" s="4" t="n">
        <f aca="false">IFERROR(INDEX(Positions!$D$2:$D$14531,MATCH($A944&amp;"|51",Positions!$A$2:$A$14531,0)),"-")</f>
        <v>51</v>
      </c>
      <c r="E944" s="4" t="n">
        <f aca="false">IFERROR(INDEX(Positions!$D$2:$D$14531,MATCH($A944&amp;"|63",Positions!$A$2:$A$14531,0)),"-")</f>
        <v>63</v>
      </c>
      <c r="F944" s="4" t="str">
        <f aca="false">IFERROR(INDEX(Positions!$E$2:$E$14531,MATCH($A944&amp;"|51",Positions!$A$2:$A$14531,0)),"-")</f>
        <v>G</v>
      </c>
      <c r="G944" s="4" t="str">
        <f aca="false">IFERROR(INDEX(Positions!$E$2:$E$14531,MATCH($A944&amp;"|63",Positions!$A$2:$A$14531,0)),"-")</f>
        <v>C</v>
      </c>
      <c r="H944" s="3" t="str">
        <f aca="false">F944&amp;"-"&amp;G944</f>
        <v>G-C</v>
      </c>
      <c r="I944" s="4" t="n">
        <f aca="false">(F944="G")+(G944="G")</f>
        <v>1</v>
      </c>
      <c r="J944" s="4" t="n">
        <f aca="false">(F944="C")+(G944="C")</f>
        <v>1</v>
      </c>
      <c r="K944" s="3" t="n">
        <f aca="false">I944+J944</f>
        <v>2</v>
      </c>
    </row>
    <row r="945" customFormat="false" ht="15" hidden="false" customHeight="false" outlineLevel="0" collapsed="false">
      <c r="A945" s="4" t="s">
        <v>70</v>
      </c>
      <c r="B945" s="4" t="s">
        <v>830</v>
      </c>
      <c r="C945" s="4" t="s">
        <v>703</v>
      </c>
      <c r="D945" s="4" t="n">
        <f aca="false">IFERROR(INDEX(Positions!$D$2:$D$14531,MATCH($A945&amp;"|52",Positions!$A$2:$A$14531,0)),"-")</f>
        <v>52</v>
      </c>
      <c r="E945" s="4" t="n">
        <f aca="false">IFERROR(INDEX(Positions!$D$2:$D$14531,MATCH($A945&amp;"|62",Positions!$A$2:$A$14531,0)),"-")</f>
        <v>62</v>
      </c>
      <c r="F945" s="4" t="str">
        <f aca="false">IFERROR(INDEX(Positions!$E$2:$E$14531,MATCH($A945&amp;"|52",Positions!$A$2:$A$14531,0)),"-")</f>
        <v>G</v>
      </c>
      <c r="G945" s="4" t="str">
        <f aca="false">IFERROR(INDEX(Positions!$E$2:$E$14531,MATCH($A945&amp;"|62",Positions!$A$2:$A$14531,0)),"-")</f>
        <v>C</v>
      </c>
      <c r="H945" s="3" t="str">
        <f aca="false">F945&amp;"-"&amp;G945</f>
        <v>G-C</v>
      </c>
      <c r="I945" s="4" t="n">
        <f aca="false">(F945="G")+(G945="G")</f>
        <v>1</v>
      </c>
      <c r="J945" s="4" t="n">
        <f aca="false">(F945="C")+(G945="C")</f>
        <v>1</v>
      </c>
      <c r="K945" s="3" t="n">
        <f aca="false">I945+J945</f>
        <v>2</v>
      </c>
    </row>
    <row r="946" customFormat="false" ht="15" hidden="false" customHeight="false" outlineLevel="0" collapsed="false">
      <c r="A946" s="4" t="s">
        <v>70</v>
      </c>
      <c r="B946" s="4" t="s">
        <v>830</v>
      </c>
      <c r="C946" s="4" t="s">
        <v>892</v>
      </c>
      <c r="D946" s="4" t="n">
        <f aca="false">IFERROR(INDEX(Positions!$D$2:$D$14531,MATCH($A946&amp;"|53",Positions!$A$2:$A$14531,0)),"-")</f>
        <v>53</v>
      </c>
      <c r="E946" s="4" t="n">
        <f aca="false">IFERROR(INDEX(Positions!$D$2:$D$14531,MATCH($A946&amp;"|61",Positions!$A$2:$A$14531,0)),"-")</f>
        <v>61</v>
      </c>
      <c r="F946" s="4" t="str">
        <f aca="false">IFERROR(INDEX(Positions!$E$2:$E$14531,MATCH($A946&amp;"|53",Positions!$A$2:$A$14531,0)),"-")</f>
        <v>G</v>
      </c>
      <c r="G946" s="4" t="str">
        <f aca="false">IFERROR(INDEX(Positions!$E$2:$E$14531,MATCH($A946&amp;"|61",Positions!$A$2:$A$14531,0)),"-")</f>
        <v>C</v>
      </c>
      <c r="H946" s="3" t="str">
        <f aca="false">F946&amp;"-"&amp;G946</f>
        <v>G-C</v>
      </c>
      <c r="I946" s="4" t="n">
        <f aca="false">(F946="G")+(G946="G")</f>
        <v>1</v>
      </c>
      <c r="J946" s="4" t="n">
        <f aca="false">(F946="C")+(G946="C")</f>
        <v>1</v>
      </c>
      <c r="K946" s="3" t="n">
        <f aca="false">I946+J946</f>
        <v>2</v>
      </c>
    </row>
    <row r="947" customFormat="false" ht="15" hidden="false" customHeight="false" outlineLevel="0" collapsed="false">
      <c r="A947" s="24" t="s">
        <v>70</v>
      </c>
      <c r="B947" s="24" t="s">
        <v>893</v>
      </c>
      <c r="C947" s="24" t="s">
        <v>894</v>
      </c>
      <c r="D947" s="24" t="n">
        <f aca="false">IFERROR(INDEX(Positions!$D$2:$D$14531,MATCH($A947&amp;"|8",Positions!$A$2:$A$14531,0)),"-")</f>
        <v>8</v>
      </c>
      <c r="E947" s="24" t="n">
        <f aca="false">IFERROR(INDEX(Positions!$D$2:$D$14531,MATCH($A947&amp;"|14",Positions!$A$2:$A$14531,0)),"-")</f>
        <v>14</v>
      </c>
      <c r="F947" s="24" t="str">
        <f aca="false">IFERROR(INDEX(Positions!$E$2:$E$14531,MATCH($A947&amp;"|8",Positions!$A$2:$A$14531,0)),"-")</f>
        <v>U</v>
      </c>
      <c r="G947" s="24" t="str">
        <f aca="false">IFERROR(INDEX(Positions!$E$2:$E$14531,MATCH($A947&amp;"|14",Positions!$A$2:$A$14531,0)),"-")</f>
        <v>G</v>
      </c>
      <c r="H947" s="25" t="str">
        <f aca="false">F947&amp;"-"&amp;G947</f>
        <v>U-G</v>
      </c>
      <c r="I947" s="24" t="n">
        <f aca="false">(F947="G")+(G947="G")</f>
        <v>1</v>
      </c>
      <c r="J947" s="24" t="n">
        <f aca="false">(F947="C")+(G947="C")</f>
        <v>0</v>
      </c>
      <c r="K947" s="25" t="n">
        <f aca="false">I947+J947</f>
        <v>1</v>
      </c>
    </row>
    <row r="948" customFormat="false" ht="15" hidden="false" customHeight="false" outlineLevel="0" collapsed="false">
      <c r="A948" s="24" t="s">
        <v>70</v>
      </c>
      <c r="B948" s="24" t="s">
        <v>893</v>
      </c>
      <c r="C948" s="24" t="s">
        <v>895</v>
      </c>
      <c r="D948" s="24" t="n">
        <f aca="false">IFERROR(INDEX(Positions!$D$2:$D$14531,MATCH($A948&amp;"|15",Positions!$A$2:$A$14531,0)),"-")</f>
        <v>15</v>
      </c>
      <c r="E948" s="24" t="n">
        <f aca="false">IFERROR(INDEX(Positions!$D$2:$D$14531,MATCH($A948&amp;"|48",Positions!$A$2:$A$14531,0)),"-")</f>
        <v>48</v>
      </c>
      <c r="F948" s="24" t="str">
        <f aca="false">IFERROR(INDEX(Positions!$E$2:$E$14531,MATCH($A948&amp;"|15",Positions!$A$2:$A$14531,0)),"-")</f>
        <v>C</v>
      </c>
      <c r="G948" s="24" t="str">
        <f aca="false">IFERROR(INDEX(Positions!$E$2:$E$14531,MATCH($A948&amp;"|48",Positions!$A$2:$A$14531,0)),"-")</f>
        <v>C</v>
      </c>
      <c r="H948" s="25" t="str">
        <f aca="false">F948&amp;"-"&amp;G948</f>
        <v>C-C</v>
      </c>
      <c r="I948" s="24" t="n">
        <f aca="false">(F948="G")+(G948="G")</f>
        <v>0</v>
      </c>
      <c r="J948" s="24" t="n">
        <f aca="false">(F948="C")+(G948="C")</f>
        <v>2</v>
      </c>
      <c r="K948" s="25" t="n">
        <f aca="false">I948+J948</f>
        <v>2</v>
      </c>
    </row>
    <row r="949" customFormat="false" ht="15" hidden="false" customHeight="false" outlineLevel="0" collapsed="false">
      <c r="A949" s="24" t="s">
        <v>70</v>
      </c>
      <c r="B949" s="24" t="s">
        <v>893</v>
      </c>
      <c r="C949" s="24" t="s">
        <v>896</v>
      </c>
      <c r="D949" s="24" t="n">
        <f aca="false">IFERROR(INDEX(Positions!$D$2:$D$14531,MATCH($A949&amp;"|18",Positions!$A$2:$A$14531,0)),"-")</f>
        <v>17</v>
      </c>
      <c r="E949" s="24" t="n">
        <f aca="false">IFERROR(INDEX(Positions!$D$2:$D$14531,MATCH($A949&amp;"|55",Positions!$A$2:$A$14531,0)),"-")</f>
        <v>55</v>
      </c>
      <c r="F949" s="24" t="str">
        <f aca="false">IFERROR(INDEX(Positions!$E$2:$E$14531,MATCH($A949&amp;"|18",Positions!$A$2:$A$14531,0)),"-")</f>
        <v>G</v>
      </c>
      <c r="G949" s="24" t="str">
        <f aca="false">IFERROR(INDEX(Positions!$E$2:$E$14531,MATCH($A949&amp;"|55",Positions!$A$2:$A$14531,0)),"-")</f>
        <v>U</v>
      </c>
      <c r="H949" s="25" t="str">
        <f aca="false">F949&amp;"-"&amp;G949</f>
        <v>G-U</v>
      </c>
      <c r="I949" s="24" t="n">
        <f aca="false">(F949="G")+(G949="G")</f>
        <v>1</v>
      </c>
      <c r="J949" s="24" t="n">
        <f aca="false">(F949="C")+(G949="C")</f>
        <v>0</v>
      </c>
      <c r="K949" s="25" t="n">
        <f aca="false">I949+J949</f>
        <v>1</v>
      </c>
    </row>
    <row r="950" customFormat="false" ht="15" hidden="false" customHeight="false" outlineLevel="0" collapsed="false">
      <c r="A950" s="24" t="s">
        <v>70</v>
      </c>
      <c r="B950" s="24" t="s">
        <v>893</v>
      </c>
      <c r="C950" s="24" t="s">
        <v>897</v>
      </c>
      <c r="D950" s="24" t="n">
        <f aca="false">IFERROR(INDEX(Positions!$D$2:$D$14531,MATCH($A950&amp;"|19",Positions!$A$2:$A$14531,0)),"-")</f>
        <v>18</v>
      </c>
      <c r="E950" s="24" t="n">
        <f aca="false">IFERROR(INDEX(Positions!$D$2:$D$14531,MATCH($A950&amp;"|56",Positions!$A$2:$A$14531,0)),"-")</f>
        <v>56</v>
      </c>
      <c r="F950" s="24" t="str">
        <f aca="false">IFERROR(INDEX(Positions!$E$2:$E$14531,MATCH($A950&amp;"|19",Positions!$A$2:$A$14531,0)),"-")</f>
        <v>G</v>
      </c>
      <c r="G950" s="24" t="str">
        <f aca="false">IFERROR(INDEX(Positions!$E$2:$E$14531,MATCH($A950&amp;"|56",Positions!$A$2:$A$14531,0)),"-")</f>
        <v>C</v>
      </c>
      <c r="H950" s="25" t="str">
        <f aca="false">F950&amp;"-"&amp;G950</f>
        <v>G-C</v>
      </c>
      <c r="I950" s="24" t="n">
        <f aca="false">(F950="G")+(G950="G")</f>
        <v>1</v>
      </c>
      <c r="J950" s="24" t="n">
        <f aca="false">(F950="C")+(G950="C")</f>
        <v>1</v>
      </c>
      <c r="K950" s="25" t="n">
        <f aca="false">I950+J950</f>
        <v>2</v>
      </c>
    </row>
    <row r="951" customFormat="false" ht="15" hidden="false" customHeight="false" outlineLevel="0" collapsed="false">
      <c r="A951" s="24" t="s">
        <v>70</v>
      </c>
      <c r="B951" s="24" t="s">
        <v>893</v>
      </c>
      <c r="C951" s="24" t="s">
        <v>898</v>
      </c>
      <c r="D951" s="24" t="n">
        <f aca="false">IFERROR(INDEX(Positions!$D$2:$D$14531,MATCH($A951&amp;"|26",Positions!$A$2:$A$14531,0)),"-")</f>
        <v>26</v>
      </c>
      <c r="E951" s="24" t="n">
        <f aca="false">IFERROR(INDEX(Positions!$D$2:$D$14531,MATCH($A951&amp;"|44",Positions!$A$2:$A$14531,0)),"-")</f>
        <v>44</v>
      </c>
      <c r="F951" s="24" t="str">
        <f aca="false">IFERROR(INDEX(Positions!$E$2:$E$14531,MATCH($A951&amp;"|26",Positions!$A$2:$A$14531,0)),"-")</f>
        <v>G</v>
      </c>
      <c r="G951" s="24" t="str">
        <f aca="false">IFERROR(INDEX(Positions!$E$2:$E$14531,MATCH($A951&amp;"|44",Positions!$A$2:$A$14531,0)),"-")</f>
        <v>A</v>
      </c>
      <c r="H951" s="25" t="str">
        <f aca="false">F951&amp;"-"&amp;G951</f>
        <v>G-A</v>
      </c>
      <c r="I951" s="24" t="n">
        <f aca="false">(F951="G")+(G951="G")</f>
        <v>1</v>
      </c>
      <c r="J951" s="24" t="n">
        <f aca="false">(F951="C")+(G951="C")</f>
        <v>0</v>
      </c>
      <c r="K951" s="25" t="n">
        <f aca="false">I951+J951</f>
        <v>1</v>
      </c>
    </row>
    <row r="952" customFormat="false" ht="15" hidden="false" customHeight="false" outlineLevel="0" collapsed="false">
      <c r="A952" s="24" t="s">
        <v>70</v>
      </c>
      <c r="B952" s="24" t="s">
        <v>893</v>
      </c>
      <c r="C952" s="24" t="s">
        <v>899</v>
      </c>
      <c r="D952" s="24" t="n">
        <f aca="false">IFERROR(INDEX(Positions!$D$2:$D$14531,MATCH($A952&amp;"|32",Positions!$A$2:$A$14531,0)),"-")</f>
        <v>32</v>
      </c>
      <c r="E952" s="24" t="n">
        <f aca="false">IFERROR(INDEX(Positions!$D$2:$D$14531,MATCH($A952&amp;"|38",Positions!$A$2:$A$14531,0)),"-")</f>
        <v>38</v>
      </c>
      <c r="F952" s="24" t="str">
        <f aca="false">IFERROR(INDEX(Positions!$E$2:$E$14531,MATCH($A952&amp;"|32",Positions!$A$2:$A$14531,0)),"-")</f>
        <v>C</v>
      </c>
      <c r="G952" s="24" t="str">
        <f aca="false">IFERROR(INDEX(Positions!$E$2:$E$14531,MATCH($A952&amp;"|38",Positions!$A$2:$A$14531,0)),"-")</f>
        <v>A</v>
      </c>
      <c r="H952" s="25" t="str">
        <f aca="false">F952&amp;"-"&amp;G952</f>
        <v>C-A</v>
      </c>
      <c r="I952" s="24" t="n">
        <f aca="false">(F952="G")+(G952="G")</f>
        <v>0</v>
      </c>
      <c r="J952" s="24" t="n">
        <f aca="false">(F952="C")+(G952="C")</f>
        <v>1</v>
      </c>
      <c r="K952" s="25" t="n">
        <f aca="false">I952+J952</f>
        <v>1</v>
      </c>
    </row>
    <row r="953" customFormat="false" ht="15" hidden="false" customHeight="false" outlineLevel="0" collapsed="false">
      <c r="A953" s="24" t="s">
        <v>70</v>
      </c>
      <c r="B953" s="24" t="s">
        <v>893</v>
      </c>
      <c r="C953" s="24" t="s">
        <v>900</v>
      </c>
      <c r="D953" s="24" t="n">
        <f aca="false">IFERROR(INDEX(Positions!$D$2:$D$14531,MATCH($A953&amp;"|54",Positions!$A$2:$A$14531,0)),"-")</f>
        <v>54</v>
      </c>
      <c r="E953" s="24" t="n">
        <f aca="false">IFERROR(INDEX(Positions!$D$2:$D$14531,MATCH($A953&amp;"|58",Positions!$A$2:$A$14531,0)),"-")</f>
        <v>58</v>
      </c>
      <c r="F953" s="24" t="str">
        <f aca="false">IFERROR(INDEX(Positions!$E$2:$E$14531,MATCH($A953&amp;"|54",Positions!$A$2:$A$14531,0)),"-")</f>
        <v>U</v>
      </c>
      <c r="G953" s="24" t="str">
        <f aca="false">IFERROR(INDEX(Positions!$E$2:$E$14531,MATCH($A953&amp;"|58",Positions!$A$2:$A$14531,0)),"-")</f>
        <v>A</v>
      </c>
      <c r="H953" s="25" t="str">
        <f aca="false">F953&amp;"-"&amp;G953</f>
        <v>U-A</v>
      </c>
      <c r="I953" s="24" t="n">
        <f aca="false">(F953="G")+(G953="G")</f>
        <v>0</v>
      </c>
      <c r="J953" s="24" t="n">
        <f aca="false">(F953="C")+(G953="C")</f>
        <v>0</v>
      </c>
      <c r="K953" s="25" t="n">
        <f aca="false">I953+J953</f>
        <v>0</v>
      </c>
    </row>
    <row r="954" customFormat="false" ht="15" hidden="false" customHeight="false" outlineLevel="0" collapsed="false">
      <c r="A954" s="4" t="s">
        <v>71</v>
      </c>
      <c r="B954" s="4" t="s">
        <v>768</v>
      </c>
      <c r="C954" s="4" t="s">
        <v>882</v>
      </c>
      <c r="D954" s="4" t="n">
        <f aca="false">IFERROR(INDEX(Positions!$D$2:$D$14531,MATCH($A954&amp;"|1",Positions!$A$2:$A$14531,0)),"-")</f>
        <v>1</v>
      </c>
      <c r="E954" s="4" t="n">
        <f aca="false">IFERROR(INDEX(Positions!$D$2:$D$14531,MATCH($A954&amp;"|72",Positions!$A$2:$A$14531,0)),"-")</f>
        <v>71</v>
      </c>
      <c r="F954" s="4" t="str">
        <f aca="false">IFERROR(INDEX(Positions!$E$2:$E$14531,MATCH($A954&amp;"|1",Positions!$A$2:$A$14531,0)),"-")</f>
        <v>G</v>
      </c>
      <c r="G954" s="4" t="str">
        <f aca="false">IFERROR(INDEX(Positions!$E$2:$E$14531,MATCH($A954&amp;"|72",Positions!$A$2:$A$14531,0)),"-")</f>
        <v>C</v>
      </c>
      <c r="H954" s="3" t="str">
        <f aca="false">F954&amp;"-"&amp;G954</f>
        <v>G-C</v>
      </c>
      <c r="I954" s="4" t="n">
        <f aca="false">(F954="G")+(G954="G")</f>
        <v>1</v>
      </c>
      <c r="J954" s="4" t="n">
        <f aca="false">(F954="C")+(G954="C")</f>
        <v>1</v>
      </c>
      <c r="K954" s="3" t="n">
        <f aca="false">I954+J954</f>
        <v>2</v>
      </c>
    </row>
    <row r="955" customFormat="false" ht="15" hidden="false" customHeight="false" outlineLevel="0" collapsed="false">
      <c r="A955" s="4" t="s">
        <v>71</v>
      </c>
      <c r="B955" s="4" t="s">
        <v>768</v>
      </c>
      <c r="C955" s="4" t="s">
        <v>883</v>
      </c>
      <c r="D955" s="4" t="n">
        <f aca="false">IFERROR(INDEX(Positions!$D$2:$D$14531,MATCH($A955&amp;"|2",Positions!$A$2:$A$14531,0)),"-")</f>
        <v>2</v>
      </c>
      <c r="E955" s="4" t="n">
        <f aca="false">IFERROR(INDEX(Positions!$D$2:$D$14531,MATCH($A955&amp;"|71",Positions!$A$2:$A$14531,0)),"-")</f>
        <v>70</v>
      </c>
      <c r="F955" s="4" t="str">
        <f aca="false">IFERROR(INDEX(Positions!$E$2:$E$14531,MATCH($A955&amp;"|2",Positions!$A$2:$A$14531,0)),"-")</f>
        <v>A</v>
      </c>
      <c r="G955" s="4" t="str">
        <f aca="false">IFERROR(INDEX(Positions!$E$2:$E$14531,MATCH($A955&amp;"|71",Positions!$A$2:$A$14531,0)),"-")</f>
        <v>U</v>
      </c>
      <c r="H955" s="3" t="str">
        <f aca="false">F955&amp;"-"&amp;G955</f>
        <v>A-U</v>
      </c>
      <c r="I955" s="4" t="n">
        <f aca="false">(F955="G")+(G955="G")</f>
        <v>0</v>
      </c>
      <c r="J955" s="4" t="n">
        <f aca="false">(F955="C")+(G955="C")</f>
        <v>0</v>
      </c>
      <c r="K955" s="3" t="n">
        <f aca="false">I955+J955</f>
        <v>0</v>
      </c>
    </row>
    <row r="956" customFormat="false" ht="15" hidden="false" customHeight="false" outlineLevel="0" collapsed="false">
      <c r="A956" s="4" t="s">
        <v>71</v>
      </c>
      <c r="B956" s="4" t="s">
        <v>768</v>
      </c>
      <c r="C956" s="4" t="s">
        <v>884</v>
      </c>
      <c r="D956" s="4" t="n">
        <f aca="false">IFERROR(INDEX(Positions!$D$2:$D$14531,MATCH($A956&amp;"|3",Positions!$A$2:$A$14531,0)),"-")</f>
        <v>3</v>
      </c>
      <c r="E956" s="4" t="n">
        <f aca="false">IFERROR(INDEX(Positions!$D$2:$D$14531,MATCH($A956&amp;"|70",Positions!$A$2:$A$14531,0)),"-")</f>
        <v>69</v>
      </c>
      <c r="F956" s="4" t="str">
        <f aca="false">IFERROR(INDEX(Positions!$E$2:$E$14531,MATCH($A956&amp;"|3",Positions!$A$2:$A$14531,0)),"-")</f>
        <v>C</v>
      </c>
      <c r="G956" s="4" t="str">
        <f aca="false">IFERROR(INDEX(Positions!$E$2:$E$14531,MATCH($A956&amp;"|70",Positions!$A$2:$A$14531,0)),"-")</f>
        <v>G</v>
      </c>
      <c r="H956" s="3" t="str">
        <f aca="false">F956&amp;"-"&amp;G956</f>
        <v>C-G</v>
      </c>
      <c r="I956" s="4" t="n">
        <f aca="false">(F956="G")+(G956="G")</f>
        <v>1</v>
      </c>
      <c r="J956" s="4" t="n">
        <f aca="false">(F956="C")+(G956="C")</f>
        <v>1</v>
      </c>
      <c r="K956" s="3" t="n">
        <f aca="false">I956+J956</f>
        <v>2</v>
      </c>
    </row>
    <row r="957" customFormat="false" ht="15" hidden="false" customHeight="false" outlineLevel="0" collapsed="false">
      <c r="A957" s="4" t="s">
        <v>71</v>
      </c>
      <c r="B957" s="4" t="s">
        <v>768</v>
      </c>
      <c r="C957" s="4" t="s">
        <v>885</v>
      </c>
      <c r="D957" s="4" t="n">
        <f aca="false">IFERROR(INDEX(Positions!$D$2:$D$14531,MATCH($A957&amp;"|4",Positions!$A$2:$A$14531,0)),"-")</f>
        <v>4</v>
      </c>
      <c r="E957" s="4" t="n">
        <f aca="false">IFERROR(INDEX(Positions!$D$2:$D$14531,MATCH($A957&amp;"|69",Positions!$A$2:$A$14531,0)),"-")</f>
        <v>68</v>
      </c>
      <c r="F957" s="4" t="str">
        <f aca="false">IFERROR(INDEX(Positions!$E$2:$E$14531,MATCH($A957&amp;"|4",Positions!$A$2:$A$14531,0)),"-")</f>
        <v>C</v>
      </c>
      <c r="G957" s="4" t="str">
        <f aca="false">IFERROR(INDEX(Positions!$E$2:$E$14531,MATCH($A957&amp;"|69",Positions!$A$2:$A$14531,0)),"-")</f>
        <v>G</v>
      </c>
      <c r="H957" s="3" t="str">
        <f aca="false">F957&amp;"-"&amp;G957</f>
        <v>C-G</v>
      </c>
      <c r="I957" s="4" t="n">
        <f aca="false">(F957="G")+(G957="G")</f>
        <v>1</v>
      </c>
      <c r="J957" s="4" t="n">
        <f aca="false">(F957="C")+(G957="C")</f>
        <v>1</v>
      </c>
      <c r="K957" s="3" t="n">
        <f aca="false">I957+J957</f>
        <v>2</v>
      </c>
    </row>
    <row r="958" customFormat="false" ht="15" hidden="false" customHeight="false" outlineLevel="0" collapsed="false">
      <c r="A958" s="4" t="s">
        <v>71</v>
      </c>
      <c r="B958" s="4" t="s">
        <v>768</v>
      </c>
      <c r="C958" s="4" t="s">
        <v>542</v>
      </c>
      <c r="D958" s="4" t="n">
        <f aca="false">IFERROR(INDEX(Positions!$D$2:$D$14531,MATCH($A958&amp;"|5",Positions!$A$2:$A$14531,0)),"-")</f>
        <v>5</v>
      </c>
      <c r="E958" s="4" t="n">
        <f aca="false">IFERROR(INDEX(Positions!$D$2:$D$14531,MATCH($A958&amp;"|68",Positions!$A$2:$A$14531,0)),"-")</f>
        <v>67</v>
      </c>
      <c r="F958" s="4" t="str">
        <f aca="false">IFERROR(INDEX(Positions!$E$2:$E$14531,MATCH($A958&amp;"|5",Positions!$A$2:$A$14531,0)),"-")</f>
        <v>U</v>
      </c>
      <c r="G958" s="4" t="str">
        <f aca="false">IFERROR(INDEX(Positions!$E$2:$E$14531,MATCH($A958&amp;"|68",Positions!$A$2:$A$14531,0)),"-")</f>
        <v>G</v>
      </c>
      <c r="H958" s="3" t="str">
        <f aca="false">F958&amp;"-"&amp;G958</f>
        <v>U-G</v>
      </c>
      <c r="I958" s="4" t="n">
        <f aca="false">(F958="G")+(G958="G")</f>
        <v>1</v>
      </c>
      <c r="J958" s="4" t="n">
        <f aca="false">(F958="C")+(G958="C")</f>
        <v>0</v>
      </c>
      <c r="K958" s="3" t="n">
        <f aca="false">I958+J958</f>
        <v>1</v>
      </c>
    </row>
    <row r="959" customFormat="false" ht="15" hidden="false" customHeight="false" outlineLevel="0" collapsed="false">
      <c r="A959" s="4" t="s">
        <v>71</v>
      </c>
      <c r="B959" s="4" t="s">
        <v>768</v>
      </c>
      <c r="C959" s="4" t="s">
        <v>561</v>
      </c>
      <c r="D959" s="4" t="n">
        <f aca="false">IFERROR(INDEX(Positions!$D$2:$D$14531,MATCH($A959&amp;"|6",Positions!$A$2:$A$14531,0)),"-")</f>
        <v>6</v>
      </c>
      <c r="E959" s="4" t="n">
        <f aca="false">IFERROR(INDEX(Positions!$D$2:$D$14531,MATCH($A959&amp;"|67",Positions!$A$2:$A$14531,0)),"-")</f>
        <v>66</v>
      </c>
      <c r="F959" s="4" t="str">
        <f aca="false">IFERROR(INDEX(Positions!$E$2:$E$14531,MATCH($A959&amp;"|6",Positions!$A$2:$A$14531,0)),"-")</f>
        <v>C</v>
      </c>
      <c r="G959" s="4" t="str">
        <f aca="false">IFERROR(INDEX(Positions!$E$2:$E$14531,MATCH($A959&amp;"|67",Positions!$A$2:$A$14531,0)),"-")</f>
        <v>G</v>
      </c>
      <c r="H959" s="3" t="str">
        <f aca="false">F959&amp;"-"&amp;G959</f>
        <v>C-G</v>
      </c>
      <c r="I959" s="4" t="n">
        <f aca="false">(F959="G")+(G959="G")</f>
        <v>1</v>
      </c>
      <c r="J959" s="4" t="n">
        <f aca="false">(F959="C")+(G959="C")</f>
        <v>1</v>
      </c>
      <c r="K959" s="3" t="n">
        <f aca="false">I959+J959</f>
        <v>2</v>
      </c>
    </row>
    <row r="960" customFormat="false" ht="15" hidden="false" customHeight="false" outlineLevel="0" collapsed="false">
      <c r="A960" s="4" t="s">
        <v>71</v>
      </c>
      <c r="B960" s="4" t="s">
        <v>768</v>
      </c>
      <c r="C960" s="4" t="s">
        <v>886</v>
      </c>
      <c r="D960" s="4" t="n">
        <f aca="false">IFERROR(INDEX(Positions!$D$2:$D$14531,MATCH($A960&amp;"|7",Positions!$A$2:$A$14531,0)),"-")</f>
        <v>7</v>
      </c>
      <c r="E960" s="4" t="n">
        <f aca="false">IFERROR(INDEX(Positions!$D$2:$D$14531,MATCH($A960&amp;"|66",Positions!$A$2:$A$14531,0)),"-")</f>
        <v>65</v>
      </c>
      <c r="F960" s="4" t="str">
        <f aca="false">IFERROR(INDEX(Positions!$E$2:$E$14531,MATCH($A960&amp;"|7",Positions!$A$2:$A$14531,0)),"-")</f>
        <v>G</v>
      </c>
      <c r="G960" s="4" t="str">
        <f aca="false">IFERROR(INDEX(Positions!$E$2:$E$14531,MATCH($A960&amp;"|66",Positions!$A$2:$A$14531,0)),"-")</f>
        <v>C</v>
      </c>
      <c r="H960" s="3" t="str">
        <f aca="false">F960&amp;"-"&amp;G960</f>
        <v>G-C</v>
      </c>
      <c r="I960" s="4" t="n">
        <f aca="false">(F960="G")+(G960="G")</f>
        <v>1</v>
      </c>
      <c r="J960" s="4" t="n">
        <f aca="false">(F960="C")+(G960="C")</f>
        <v>1</v>
      </c>
      <c r="K960" s="3" t="n">
        <f aca="false">I960+J960</f>
        <v>2</v>
      </c>
    </row>
    <row r="961" customFormat="false" ht="15" hidden="false" customHeight="false" outlineLevel="0" collapsed="false">
      <c r="A961" s="4" t="s">
        <v>71</v>
      </c>
      <c r="B961" s="4" t="s">
        <v>783</v>
      </c>
      <c r="C961" s="4" t="s">
        <v>887</v>
      </c>
      <c r="D961" s="4" t="n">
        <f aca="false">IFERROR(INDEX(Positions!$D$2:$D$14531,MATCH($A961&amp;"|10",Positions!$A$2:$A$14531,0)),"-")</f>
        <v>10</v>
      </c>
      <c r="E961" s="4" t="n">
        <f aca="false">IFERROR(INDEX(Positions!$D$2:$D$14531,MATCH($A961&amp;"|25",Positions!$A$2:$A$14531,0)),"-")</f>
        <v>24</v>
      </c>
      <c r="F961" s="4" t="str">
        <f aca="false">IFERROR(INDEX(Positions!$E$2:$E$14531,MATCH($A961&amp;"|10",Positions!$A$2:$A$14531,0)),"-")</f>
        <v>G</v>
      </c>
      <c r="G961" s="4" t="str">
        <f aca="false">IFERROR(INDEX(Positions!$E$2:$E$14531,MATCH($A961&amp;"|25",Positions!$A$2:$A$14531,0)),"-")</f>
        <v>C</v>
      </c>
      <c r="H961" s="3" t="str">
        <f aca="false">F961&amp;"-"&amp;G961</f>
        <v>G-C</v>
      </c>
      <c r="I961" s="4" t="n">
        <f aca="false">(F961="G")+(G961="G")</f>
        <v>1</v>
      </c>
      <c r="J961" s="4" t="n">
        <f aca="false">(F961="C")+(G961="C")</f>
        <v>1</v>
      </c>
      <c r="K961" s="3" t="n">
        <f aca="false">I961+J961</f>
        <v>2</v>
      </c>
    </row>
    <row r="962" customFormat="false" ht="15" hidden="false" customHeight="false" outlineLevel="0" collapsed="false">
      <c r="A962" s="4" t="s">
        <v>71</v>
      </c>
      <c r="B962" s="4" t="s">
        <v>783</v>
      </c>
      <c r="C962" s="4" t="s">
        <v>888</v>
      </c>
      <c r="D962" s="4" t="n">
        <f aca="false">IFERROR(INDEX(Positions!$D$2:$D$14531,MATCH($A962&amp;"|11",Positions!$A$2:$A$14531,0)),"-")</f>
        <v>11</v>
      </c>
      <c r="E962" s="4" t="n">
        <f aca="false">IFERROR(INDEX(Positions!$D$2:$D$14531,MATCH($A962&amp;"|24",Positions!$A$2:$A$14531,0)),"-")</f>
        <v>23</v>
      </c>
      <c r="F962" s="4" t="str">
        <f aca="false">IFERROR(INDEX(Positions!$E$2:$E$14531,MATCH($A962&amp;"|11",Positions!$A$2:$A$14531,0)),"-")</f>
        <v>C</v>
      </c>
      <c r="G962" s="4" t="str">
        <f aca="false">IFERROR(INDEX(Positions!$E$2:$E$14531,MATCH($A962&amp;"|24",Positions!$A$2:$A$14531,0)),"-")</f>
        <v>G</v>
      </c>
      <c r="H962" s="3" t="str">
        <f aca="false">F962&amp;"-"&amp;G962</f>
        <v>C-G</v>
      </c>
      <c r="I962" s="4" t="n">
        <f aca="false">(F962="G")+(G962="G")</f>
        <v>1</v>
      </c>
      <c r="J962" s="4" t="n">
        <f aca="false">(F962="C")+(G962="C")</f>
        <v>1</v>
      </c>
      <c r="K962" s="3" t="n">
        <f aca="false">I962+J962</f>
        <v>2</v>
      </c>
    </row>
    <row r="963" customFormat="false" ht="15" hidden="false" customHeight="false" outlineLevel="0" collapsed="false">
      <c r="A963" s="4" t="s">
        <v>71</v>
      </c>
      <c r="B963" s="4" t="s">
        <v>783</v>
      </c>
      <c r="C963" s="4" t="s">
        <v>479</v>
      </c>
      <c r="D963" s="4" t="n">
        <f aca="false">IFERROR(INDEX(Positions!$D$2:$D$14531,MATCH($A963&amp;"|12",Positions!$A$2:$A$14531,0)),"-")</f>
        <v>12</v>
      </c>
      <c r="E963" s="4" t="n">
        <f aca="false">IFERROR(INDEX(Positions!$D$2:$D$14531,MATCH($A963&amp;"|23",Positions!$A$2:$A$14531,0)),"-")</f>
        <v>22</v>
      </c>
      <c r="F963" s="4" t="str">
        <f aca="false">IFERROR(INDEX(Positions!$E$2:$E$14531,MATCH($A963&amp;"|12",Positions!$A$2:$A$14531,0)),"-")</f>
        <v>G</v>
      </c>
      <c r="G963" s="4" t="str">
        <f aca="false">IFERROR(INDEX(Positions!$E$2:$E$14531,MATCH($A963&amp;"|23",Positions!$A$2:$A$14531,0)),"-")</f>
        <v>C</v>
      </c>
      <c r="H963" s="3" t="str">
        <f aca="false">F963&amp;"-"&amp;G963</f>
        <v>G-C</v>
      </c>
      <c r="I963" s="4" t="n">
        <f aca="false">(F963="G")+(G963="G")</f>
        <v>1</v>
      </c>
      <c r="J963" s="4" t="n">
        <f aca="false">(F963="C")+(G963="C")</f>
        <v>1</v>
      </c>
      <c r="K963" s="3" t="n">
        <f aca="false">I963+J963</f>
        <v>2</v>
      </c>
    </row>
    <row r="964" customFormat="false" ht="15" hidden="false" customHeight="false" outlineLevel="0" collapsed="false">
      <c r="A964" s="4" t="s">
        <v>71</v>
      </c>
      <c r="B964" s="4" t="s">
        <v>783</v>
      </c>
      <c r="C964" s="4" t="s">
        <v>267</v>
      </c>
      <c r="D964" s="4" t="n">
        <f aca="false">IFERROR(INDEX(Positions!$D$2:$D$14531,MATCH($A964&amp;"|13",Positions!$A$2:$A$14531,0)),"-")</f>
        <v>13</v>
      </c>
      <c r="E964" s="4" t="n">
        <f aca="false">IFERROR(INDEX(Positions!$D$2:$D$14531,MATCH($A964&amp;"|22",Positions!$A$2:$A$14531,0)),"-")</f>
        <v>21</v>
      </c>
      <c r="F964" s="4" t="str">
        <f aca="false">IFERROR(INDEX(Positions!$E$2:$E$14531,MATCH($A964&amp;"|13",Positions!$A$2:$A$14531,0)),"-")</f>
        <v>C</v>
      </c>
      <c r="G964" s="4" t="str">
        <f aca="false">IFERROR(INDEX(Positions!$E$2:$E$14531,MATCH($A964&amp;"|22",Positions!$A$2:$A$14531,0)),"-")</f>
        <v>G</v>
      </c>
      <c r="H964" s="3" t="str">
        <f aca="false">F964&amp;"-"&amp;G964</f>
        <v>C-G</v>
      </c>
      <c r="I964" s="4" t="n">
        <f aca="false">(F964="G")+(G964="G")</f>
        <v>1</v>
      </c>
      <c r="J964" s="4" t="n">
        <f aca="false">(F964="C")+(G964="C")</f>
        <v>1</v>
      </c>
      <c r="K964" s="3" t="n">
        <f aca="false">I964+J964</f>
        <v>2</v>
      </c>
    </row>
    <row r="965" customFormat="false" ht="15" hidden="false" customHeight="false" outlineLevel="0" collapsed="false">
      <c r="A965" s="4" t="s">
        <v>71</v>
      </c>
      <c r="B965" s="4" t="s">
        <v>805</v>
      </c>
      <c r="C965" s="4" t="s">
        <v>673</v>
      </c>
      <c r="D965" s="4" t="n">
        <f aca="false">IFERROR(INDEX(Positions!$D$2:$D$14531,MATCH($A965&amp;"|27",Positions!$A$2:$A$14531,0)),"-")</f>
        <v>26</v>
      </c>
      <c r="E965" s="4" t="n">
        <f aca="false">IFERROR(INDEX(Positions!$D$2:$D$14531,MATCH($A965&amp;"|43",Positions!$A$2:$A$14531,0)),"-")</f>
        <v>42</v>
      </c>
      <c r="F965" s="4" t="str">
        <f aca="false">IFERROR(INDEX(Positions!$E$2:$E$14531,MATCH($A965&amp;"|27",Positions!$A$2:$A$14531,0)),"-")</f>
        <v>U</v>
      </c>
      <c r="G965" s="4" t="str">
        <f aca="false">IFERROR(INDEX(Positions!$E$2:$E$14531,MATCH($A965&amp;"|43",Positions!$A$2:$A$14531,0)),"-")</f>
        <v>A</v>
      </c>
      <c r="H965" s="3" t="str">
        <f aca="false">F965&amp;"-"&amp;G965</f>
        <v>U-A</v>
      </c>
      <c r="I965" s="4" t="n">
        <f aca="false">(F965="G")+(G965="G")</f>
        <v>0</v>
      </c>
      <c r="J965" s="4" t="n">
        <f aca="false">(F965="C")+(G965="C")</f>
        <v>0</v>
      </c>
      <c r="K965" s="3" t="n">
        <f aca="false">I965+J965</f>
        <v>0</v>
      </c>
    </row>
    <row r="966" customFormat="false" ht="15" hidden="false" customHeight="false" outlineLevel="0" collapsed="false">
      <c r="A966" s="4" t="s">
        <v>71</v>
      </c>
      <c r="B966" s="4" t="s">
        <v>805</v>
      </c>
      <c r="C966" s="4" t="s">
        <v>889</v>
      </c>
      <c r="D966" s="4" t="n">
        <f aca="false">IFERROR(INDEX(Positions!$D$2:$D$14531,MATCH($A966&amp;"|28",Positions!$A$2:$A$14531,0)),"-")</f>
        <v>27</v>
      </c>
      <c r="E966" s="4" t="n">
        <f aca="false">IFERROR(INDEX(Positions!$D$2:$D$14531,MATCH($A966&amp;"|42",Positions!$A$2:$A$14531,0)),"-")</f>
        <v>41</v>
      </c>
      <c r="F966" s="4" t="str">
        <f aca="false">IFERROR(INDEX(Positions!$E$2:$E$14531,MATCH($A966&amp;"|28",Positions!$A$2:$A$14531,0)),"-")</f>
        <v>C</v>
      </c>
      <c r="G966" s="4" t="str">
        <f aca="false">IFERROR(INDEX(Positions!$E$2:$E$14531,MATCH($A966&amp;"|42",Positions!$A$2:$A$14531,0)),"-")</f>
        <v>G</v>
      </c>
      <c r="H966" s="3" t="str">
        <f aca="false">F966&amp;"-"&amp;G966</f>
        <v>C-G</v>
      </c>
      <c r="I966" s="4" t="n">
        <f aca="false">(F966="G")+(G966="G")</f>
        <v>1</v>
      </c>
      <c r="J966" s="4" t="n">
        <f aca="false">(F966="C")+(G966="C")</f>
        <v>1</v>
      </c>
      <c r="K966" s="3" t="n">
        <f aca="false">I966+J966</f>
        <v>2</v>
      </c>
    </row>
    <row r="967" customFormat="false" ht="15" hidden="false" customHeight="false" outlineLevel="0" collapsed="false">
      <c r="A967" s="4" t="s">
        <v>71</v>
      </c>
      <c r="B967" s="4" t="s">
        <v>805</v>
      </c>
      <c r="C967" s="4" t="s">
        <v>890</v>
      </c>
      <c r="D967" s="4" t="n">
        <f aca="false">IFERROR(INDEX(Positions!$D$2:$D$14531,MATCH($A967&amp;"|29",Positions!$A$2:$A$14531,0)),"-")</f>
        <v>28</v>
      </c>
      <c r="E967" s="4" t="n">
        <f aca="false">IFERROR(INDEX(Positions!$D$2:$D$14531,MATCH($A967&amp;"|41",Positions!$A$2:$A$14531,0)),"-")</f>
        <v>40</v>
      </c>
      <c r="F967" s="4" t="str">
        <f aca="false">IFERROR(INDEX(Positions!$E$2:$E$14531,MATCH($A967&amp;"|29",Positions!$A$2:$A$14531,0)),"-")</f>
        <v>U</v>
      </c>
      <c r="G967" s="4" t="str">
        <f aca="false">IFERROR(INDEX(Positions!$E$2:$E$14531,MATCH($A967&amp;"|41",Positions!$A$2:$A$14531,0)),"-")</f>
        <v>A</v>
      </c>
      <c r="H967" s="3" t="str">
        <f aca="false">F967&amp;"-"&amp;G967</f>
        <v>U-A</v>
      </c>
      <c r="I967" s="4" t="n">
        <f aca="false">(F967="G")+(G967="G")</f>
        <v>0</v>
      </c>
      <c r="J967" s="4" t="n">
        <f aca="false">(F967="C")+(G967="C")</f>
        <v>0</v>
      </c>
      <c r="K967" s="3" t="n">
        <f aca="false">I967+J967</f>
        <v>0</v>
      </c>
    </row>
    <row r="968" customFormat="false" ht="15" hidden="false" customHeight="false" outlineLevel="0" collapsed="false">
      <c r="A968" s="4" t="s">
        <v>71</v>
      </c>
      <c r="B968" s="4" t="s">
        <v>805</v>
      </c>
      <c r="C968" s="4" t="s">
        <v>694</v>
      </c>
      <c r="D968" s="4" t="n">
        <f aca="false">IFERROR(INDEX(Positions!$D$2:$D$14531,MATCH($A968&amp;"|30",Positions!$A$2:$A$14531,0)),"-")</f>
        <v>29</v>
      </c>
      <c r="E968" s="4" t="n">
        <f aca="false">IFERROR(INDEX(Positions!$D$2:$D$14531,MATCH($A968&amp;"|40",Positions!$A$2:$A$14531,0)),"-")</f>
        <v>39</v>
      </c>
      <c r="F968" s="4" t="str">
        <f aca="false">IFERROR(INDEX(Positions!$E$2:$E$14531,MATCH($A968&amp;"|30",Positions!$A$2:$A$14531,0)),"-")</f>
        <v>G</v>
      </c>
      <c r="G968" s="4" t="str">
        <f aca="false">IFERROR(INDEX(Positions!$E$2:$E$14531,MATCH($A968&amp;"|40",Positions!$A$2:$A$14531,0)),"-")</f>
        <v>C</v>
      </c>
      <c r="H968" s="3" t="str">
        <f aca="false">F968&amp;"-"&amp;G968</f>
        <v>G-C</v>
      </c>
      <c r="I968" s="4" t="n">
        <f aca="false">(F968="G")+(G968="G")</f>
        <v>1</v>
      </c>
      <c r="J968" s="4" t="n">
        <f aca="false">(F968="C")+(G968="C")</f>
        <v>1</v>
      </c>
      <c r="K968" s="3" t="n">
        <f aca="false">I968+J968</f>
        <v>2</v>
      </c>
    </row>
    <row r="969" customFormat="false" ht="15" hidden="false" customHeight="false" outlineLevel="0" collapsed="false">
      <c r="A969" s="4" t="s">
        <v>71</v>
      </c>
      <c r="B969" s="4" t="s">
        <v>805</v>
      </c>
      <c r="C969" s="4" t="s">
        <v>640</v>
      </c>
      <c r="D969" s="4" t="n">
        <f aca="false">IFERROR(INDEX(Positions!$D$2:$D$14531,MATCH($A969&amp;"|31",Positions!$A$2:$A$14531,0)),"-")</f>
        <v>30</v>
      </c>
      <c r="E969" s="4" t="n">
        <f aca="false">IFERROR(INDEX(Positions!$D$2:$D$14531,MATCH($A969&amp;"|39",Positions!$A$2:$A$14531,0)),"-")</f>
        <v>38</v>
      </c>
      <c r="F969" s="4" t="str">
        <f aca="false">IFERROR(INDEX(Positions!$E$2:$E$14531,MATCH($A969&amp;"|31",Positions!$A$2:$A$14531,0)),"-")</f>
        <v>A</v>
      </c>
      <c r="G969" s="4" t="str">
        <f aca="false">IFERROR(INDEX(Positions!$E$2:$E$14531,MATCH($A969&amp;"|39",Positions!$A$2:$A$14531,0)),"-")</f>
        <v>U</v>
      </c>
      <c r="H969" s="3" t="str">
        <f aca="false">F969&amp;"-"&amp;G969</f>
        <v>A-U</v>
      </c>
      <c r="I969" s="4" t="n">
        <f aca="false">(F969="G")+(G969="G")</f>
        <v>0</v>
      </c>
      <c r="J969" s="4" t="n">
        <f aca="false">(F969="C")+(G969="C")</f>
        <v>0</v>
      </c>
      <c r="K969" s="3" t="n">
        <f aca="false">I969+J969</f>
        <v>0</v>
      </c>
    </row>
    <row r="970" customFormat="false" ht="15" hidden="false" customHeight="false" outlineLevel="0" collapsed="false">
      <c r="A970" s="4" t="s">
        <v>71</v>
      </c>
      <c r="B970" s="4" t="s">
        <v>830</v>
      </c>
      <c r="C970" s="4" t="s">
        <v>367</v>
      </c>
      <c r="D970" s="4" t="n">
        <f aca="false">IFERROR(INDEX(Positions!$D$2:$D$14531,MATCH($A970&amp;"|49",Positions!$A$2:$A$14531,0)),"-")</f>
        <v>48</v>
      </c>
      <c r="E970" s="4" t="n">
        <f aca="false">IFERROR(INDEX(Positions!$D$2:$D$14531,MATCH($A970&amp;"|65",Positions!$A$2:$A$14531,0)),"-")</f>
        <v>64</v>
      </c>
      <c r="F970" s="4" t="str">
        <f aca="false">IFERROR(INDEX(Positions!$E$2:$E$14531,MATCH($A970&amp;"|49",Positions!$A$2:$A$14531,0)),"-")</f>
        <v>G</v>
      </c>
      <c r="G970" s="4" t="str">
        <f aca="false">IFERROR(INDEX(Positions!$E$2:$E$14531,MATCH($A970&amp;"|65",Positions!$A$2:$A$14531,0)),"-")</f>
        <v>U</v>
      </c>
      <c r="H970" s="3" t="str">
        <f aca="false">F970&amp;"-"&amp;G970</f>
        <v>G-U</v>
      </c>
      <c r="I970" s="4" t="n">
        <f aca="false">(F970="G")+(G970="G")</f>
        <v>1</v>
      </c>
      <c r="J970" s="4" t="n">
        <f aca="false">(F970="C")+(G970="C")</f>
        <v>0</v>
      </c>
      <c r="K970" s="3" t="n">
        <f aca="false">I970+J970</f>
        <v>1</v>
      </c>
    </row>
    <row r="971" customFormat="false" ht="15" hidden="false" customHeight="false" outlineLevel="0" collapsed="false">
      <c r="A971" s="4" t="s">
        <v>71</v>
      </c>
      <c r="B971" s="4" t="s">
        <v>830</v>
      </c>
      <c r="C971" s="4" t="s">
        <v>891</v>
      </c>
      <c r="D971" s="4" t="n">
        <f aca="false">IFERROR(INDEX(Positions!$D$2:$D$14531,MATCH($A971&amp;"|50",Positions!$A$2:$A$14531,0)),"-")</f>
        <v>49</v>
      </c>
      <c r="E971" s="4" t="n">
        <f aca="false">IFERROR(INDEX(Positions!$D$2:$D$14531,MATCH($A971&amp;"|64",Positions!$A$2:$A$14531,0)),"-")</f>
        <v>63</v>
      </c>
      <c r="F971" s="4" t="str">
        <f aca="false">IFERROR(INDEX(Positions!$E$2:$E$14531,MATCH($A971&amp;"|50",Positions!$A$2:$A$14531,0)),"-")</f>
        <v>C</v>
      </c>
      <c r="G971" s="4" t="str">
        <f aca="false">IFERROR(INDEX(Positions!$E$2:$E$14531,MATCH($A971&amp;"|64",Positions!$A$2:$A$14531,0)),"-")</f>
        <v>G</v>
      </c>
      <c r="H971" s="3" t="str">
        <f aca="false">F971&amp;"-"&amp;G971</f>
        <v>C-G</v>
      </c>
      <c r="I971" s="4" t="n">
        <f aca="false">(F971="G")+(G971="G")</f>
        <v>1</v>
      </c>
      <c r="J971" s="4" t="n">
        <f aca="false">(F971="C")+(G971="C")</f>
        <v>1</v>
      </c>
      <c r="K971" s="3" t="n">
        <f aca="false">I971+J971</f>
        <v>2</v>
      </c>
    </row>
    <row r="972" customFormat="false" ht="15" hidden="false" customHeight="false" outlineLevel="0" collapsed="false">
      <c r="A972" s="4" t="s">
        <v>71</v>
      </c>
      <c r="B972" s="4" t="s">
        <v>830</v>
      </c>
      <c r="C972" s="4" t="s">
        <v>689</v>
      </c>
      <c r="D972" s="4" t="n">
        <f aca="false">IFERROR(INDEX(Positions!$D$2:$D$14531,MATCH($A972&amp;"|51",Positions!$A$2:$A$14531,0)),"-")</f>
        <v>50</v>
      </c>
      <c r="E972" s="4" t="n">
        <f aca="false">IFERROR(INDEX(Positions!$D$2:$D$14531,MATCH($A972&amp;"|63",Positions!$A$2:$A$14531,0)),"-")</f>
        <v>62</v>
      </c>
      <c r="F972" s="4" t="str">
        <f aca="false">IFERROR(INDEX(Positions!$E$2:$E$14531,MATCH($A972&amp;"|51",Positions!$A$2:$A$14531,0)),"-")</f>
        <v>G</v>
      </c>
      <c r="G972" s="4" t="str">
        <f aca="false">IFERROR(INDEX(Positions!$E$2:$E$14531,MATCH($A972&amp;"|63",Positions!$A$2:$A$14531,0)),"-")</f>
        <v>C</v>
      </c>
      <c r="H972" s="3" t="str">
        <f aca="false">F972&amp;"-"&amp;G972</f>
        <v>G-C</v>
      </c>
      <c r="I972" s="4" t="n">
        <f aca="false">(F972="G")+(G972="G")</f>
        <v>1</v>
      </c>
      <c r="J972" s="4" t="n">
        <f aca="false">(F972="C")+(G972="C")</f>
        <v>1</v>
      </c>
      <c r="K972" s="3" t="n">
        <f aca="false">I972+J972</f>
        <v>2</v>
      </c>
    </row>
    <row r="973" customFormat="false" ht="15" hidden="false" customHeight="false" outlineLevel="0" collapsed="false">
      <c r="A973" s="4" t="s">
        <v>71</v>
      </c>
      <c r="B973" s="4" t="s">
        <v>830</v>
      </c>
      <c r="C973" s="4" t="s">
        <v>703</v>
      </c>
      <c r="D973" s="4" t="n">
        <f aca="false">IFERROR(INDEX(Positions!$D$2:$D$14531,MATCH($A973&amp;"|52",Positions!$A$2:$A$14531,0)),"-")</f>
        <v>51</v>
      </c>
      <c r="E973" s="4" t="n">
        <f aca="false">IFERROR(INDEX(Positions!$D$2:$D$14531,MATCH($A973&amp;"|62",Positions!$A$2:$A$14531,0)),"-")</f>
        <v>61</v>
      </c>
      <c r="F973" s="4" t="str">
        <f aca="false">IFERROR(INDEX(Positions!$E$2:$E$14531,MATCH($A973&amp;"|52",Positions!$A$2:$A$14531,0)),"-")</f>
        <v>U</v>
      </c>
      <c r="G973" s="4" t="str">
        <f aca="false">IFERROR(INDEX(Positions!$E$2:$E$14531,MATCH($A973&amp;"|62",Positions!$A$2:$A$14531,0)),"-")</f>
        <v>A</v>
      </c>
      <c r="H973" s="3" t="str">
        <f aca="false">F973&amp;"-"&amp;G973</f>
        <v>U-A</v>
      </c>
      <c r="I973" s="4" t="n">
        <f aca="false">(F973="G")+(G973="G")</f>
        <v>0</v>
      </c>
      <c r="J973" s="4" t="n">
        <f aca="false">(F973="C")+(G973="C")</f>
        <v>0</v>
      </c>
      <c r="K973" s="3" t="n">
        <f aca="false">I973+J973</f>
        <v>0</v>
      </c>
    </row>
    <row r="974" customFormat="false" ht="15" hidden="false" customHeight="false" outlineLevel="0" collapsed="false">
      <c r="A974" s="4" t="s">
        <v>71</v>
      </c>
      <c r="B974" s="4" t="s">
        <v>830</v>
      </c>
      <c r="C974" s="4" t="s">
        <v>892</v>
      </c>
      <c r="D974" s="4" t="n">
        <f aca="false">IFERROR(INDEX(Positions!$D$2:$D$14531,MATCH($A974&amp;"|53",Positions!$A$2:$A$14531,0)),"-")</f>
        <v>52</v>
      </c>
      <c r="E974" s="4" t="n">
        <f aca="false">IFERROR(INDEX(Positions!$D$2:$D$14531,MATCH($A974&amp;"|61",Positions!$A$2:$A$14531,0)),"-")</f>
        <v>60</v>
      </c>
      <c r="F974" s="4" t="str">
        <f aca="false">IFERROR(INDEX(Positions!$E$2:$E$14531,MATCH($A974&amp;"|53",Positions!$A$2:$A$14531,0)),"-")</f>
        <v>G</v>
      </c>
      <c r="G974" s="4" t="str">
        <f aca="false">IFERROR(INDEX(Positions!$E$2:$E$14531,MATCH($A974&amp;"|61",Positions!$A$2:$A$14531,0)),"-")</f>
        <v>C</v>
      </c>
      <c r="H974" s="3" t="str">
        <f aca="false">F974&amp;"-"&amp;G974</f>
        <v>G-C</v>
      </c>
      <c r="I974" s="4" t="n">
        <f aca="false">(F974="G")+(G974="G")</f>
        <v>1</v>
      </c>
      <c r="J974" s="4" t="n">
        <f aca="false">(F974="C")+(G974="C")</f>
        <v>1</v>
      </c>
      <c r="K974" s="3" t="n">
        <f aca="false">I974+J974</f>
        <v>2</v>
      </c>
    </row>
    <row r="975" customFormat="false" ht="15" hidden="false" customHeight="false" outlineLevel="0" collapsed="false">
      <c r="A975" s="24" t="s">
        <v>71</v>
      </c>
      <c r="B975" s="24" t="s">
        <v>893</v>
      </c>
      <c r="C975" s="24" t="s">
        <v>894</v>
      </c>
      <c r="D975" s="24" t="n">
        <f aca="false">IFERROR(INDEX(Positions!$D$2:$D$14531,MATCH($A975&amp;"|8",Positions!$A$2:$A$14531,0)),"-")</f>
        <v>8</v>
      </c>
      <c r="E975" s="24" t="n">
        <f aca="false">IFERROR(INDEX(Positions!$D$2:$D$14531,MATCH($A975&amp;"|14",Positions!$A$2:$A$14531,0)),"-")</f>
        <v>14</v>
      </c>
      <c r="F975" s="24" t="str">
        <f aca="false">IFERROR(INDEX(Positions!$E$2:$E$14531,MATCH($A975&amp;"|8",Positions!$A$2:$A$14531,0)),"-")</f>
        <v>U</v>
      </c>
      <c r="G975" s="24" t="str">
        <f aca="false">IFERROR(INDEX(Positions!$E$2:$E$14531,MATCH($A975&amp;"|14",Positions!$A$2:$A$14531,0)),"-")</f>
        <v>A</v>
      </c>
      <c r="H975" s="25" t="str">
        <f aca="false">F975&amp;"-"&amp;G975</f>
        <v>U-A</v>
      </c>
      <c r="I975" s="24" t="n">
        <f aca="false">(F975="G")+(G975="G")</f>
        <v>0</v>
      </c>
      <c r="J975" s="24" t="n">
        <f aca="false">(F975="C")+(G975="C")</f>
        <v>0</v>
      </c>
      <c r="K975" s="25" t="n">
        <f aca="false">I975+J975</f>
        <v>0</v>
      </c>
    </row>
    <row r="976" customFormat="false" ht="15" hidden="false" customHeight="false" outlineLevel="0" collapsed="false">
      <c r="A976" s="24" t="s">
        <v>71</v>
      </c>
      <c r="B976" s="24" t="s">
        <v>893</v>
      </c>
      <c r="C976" s="24" t="s">
        <v>895</v>
      </c>
      <c r="D976" s="24" t="n">
        <f aca="false">IFERROR(INDEX(Positions!$D$2:$D$14531,MATCH($A976&amp;"|15",Positions!$A$2:$A$14531,0)),"-")</f>
        <v>15</v>
      </c>
      <c r="E976" s="24" t="n">
        <f aca="false">IFERROR(INDEX(Positions!$D$2:$D$14531,MATCH($A976&amp;"|48",Positions!$A$2:$A$14531,0)),"-")</f>
        <v>47</v>
      </c>
      <c r="F976" s="24" t="str">
        <f aca="false">IFERROR(INDEX(Positions!$E$2:$E$14531,MATCH($A976&amp;"|15",Positions!$A$2:$A$14531,0)),"-")</f>
        <v>A</v>
      </c>
      <c r="G976" s="24" t="str">
        <f aca="false">IFERROR(INDEX(Positions!$E$2:$E$14531,MATCH($A976&amp;"|48",Positions!$A$2:$A$14531,0)),"-")</f>
        <v>U</v>
      </c>
      <c r="H976" s="25" t="str">
        <f aca="false">F976&amp;"-"&amp;G976</f>
        <v>A-U</v>
      </c>
      <c r="I976" s="24" t="n">
        <f aca="false">(F976="G")+(G976="G")</f>
        <v>0</v>
      </c>
      <c r="J976" s="24" t="n">
        <f aca="false">(F976="C")+(G976="C")</f>
        <v>0</v>
      </c>
      <c r="K976" s="25" t="n">
        <f aca="false">I976+J976</f>
        <v>0</v>
      </c>
    </row>
    <row r="977" customFormat="false" ht="15" hidden="false" customHeight="false" outlineLevel="0" collapsed="false">
      <c r="A977" s="24" t="s">
        <v>71</v>
      </c>
      <c r="B977" s="24" t="s">
        <v>893</v>
      </c>
      <c r="C977" s="24" t="s">
        <v>896</v>
      </c>
      <c r="D977" s="24" t="n">
        <f aca="false">IFERROR(INDEX(Positions!$D$2:$D$14531,MATCH($A977&amp;"|18",Positions!$A$2:$A$14531,0)),"-")</f>
        <v>17</v>
      </c>
      <c r="E977" s="24" t="n">
        <f aca="false">IFERROR(INDEX(Positions!$D$2:$D$14531,MATCH($A977&amp;"|55",Positions!$A$2:$A$14531,0)),"-")</f>
        <v>54</v>
      </c>
      <c r="F977" s="24" t="str">
        <f aca="false">IFERROR(INDEX(Positions!$E$2:$E$14531,MATCH($A977&amp;"|18",Positions!$A$2:$A$14531,0)),"-")</f>
        <v>G</v>
      </c>
      <c r="G977" s="24" t="str">
        <f aca="false">IFERROR(INDEX(Positions!$E$2:$E$14531,MATCH($A977&amp;"|55",Positions!$A$2:$A$14531,0)),"-")</f>
        <v>U</v>
      </c>
      <c r="H977" s="25" t="str">
        <f aca="false">F977&amp;"-"&amp;G977</f>
        <v>G-U</v>
      </c>
      <c r="I977" s="24" t="n">
        <f aca="false">(F977="G")+(G977="G")</f>
        <v>1</v>
      </c>
      <c r="J977" s="24" t="n">
        <f aca="false">(F977="C")+(G977="C")</f>
        <v>0</v>
      </c>
      <c r="K977" s="25" t="n">
        <f aca="false">I977+J977</f>
        <v>1</v>
      </c>
    </row>
    <row r="978" customFormat="false" ht="15" hidden="false" customHeight="false" outlineLevel="0" collapsed="false">
      <c r="A978" s="24" t="s">
        <v>71</v>
      </c>
      <c r="B978" s="24" t="s">
        <v>893</v>
      </c>
      <c r="C978" s="24" t="s">
        <v>897</v>
      </c>
      <c r="D978" s="24" t="n">
        <f aca="false">IFERROR(INDEX(Positions!$D$2:$D$14531,MATCH($A978&amp;"|19",Positions!$A$2:$A$14531,0)),"-")</f>
        <v>18</v>
      </c>
      <c r="E978" s="24" t="n">
        <f aca="false">IFERROR(INDEX(Positions!$D$2:$D$14531,MATCH($A978&amp;"|56",Positions!$A$2:$A$14531,0)),"-")</f>
        <v>55</v>
      </c>
      <c r="F978" s="24" t="str">
        <f aca="false">IFERROR(INDEX(Positions!$E$2:$E$14531,MATCH($A978&amp;"|19",Positions!$A$2:$A$14531,0)),"-")</f>
        <v>G</v>
      </c>
      <c r="G978" s="24" t="str">
        <f aca="false">IFERROR(INDEX(Positions!$E$2:$E$14531,MATCH($A978&amp;"|56",Positions!$A$2:$A$14531,0)),"-")</f>
        <v>C</v>
      </c>
      <c r="H978" s="25" t="str">
        <f aca="false">F978&amp;"-"&amp;G978</f>
        <v>G-C</v>
      </c>
      <c r="I978" s="24" t="n">
        <f aca="false">(F978="G")+(G978="G")</f>
        <v>1</v>
      </c>
      <c r="J978" s="24" t="n">
        <f aca="false">(F978="C")+(G978="C")</f>
        <v>1</v>
      </c>
      <c r="K978" s="25" t="n">
        <f aca="false">I978+J978</f>
        <v>2</v>
      </c>
    </row>
    <row r="979" customFormat="false" ht="15" hidden="false" customHeight="false" outlineLevel="0" collapsed="false">
      <c r="A979" s="24" t="s">
        <v>71</v>
      </c>
      <c r="B979" s="24" t="s">
        <v>893</v>
      </c>
      <c r="C979" s="24" t="s">
        <v>898</v>
      </c>
      <c r="D979" s="24" t="n">
        <f aca="false">IFERROR(INDEX(Positions!$D$2:$D$14531,MATCH($A979&amp;"|26",Positions!$A$2:$A$14531,0)),"-")</f>
        <v>25</v>
      </c>
      <c r="E979" s="24" t="n">
        <f aca="false">IFERROR(INDEX(Positions!$D$2:$D$14531,MATCH($A979&amp;"|44",Positions!$A$2:$A$14531,0)),"-")</f>
        <v>43</v>
      </c>
      <c r="F979" s="24" t="str">
        <f aca="false">IFERROR(INDEX(Positions!$E$2:$E$14531,MATCH($A979&amp;"|26",Positions!$A$2:$A$14531,0)),"-")</f>
        <v>G</v>
      </c>
      <c r="G979" s="24" t="str">
        <f aca="false">IFERROR(INDEX(Positions!$E$2:$E$14531,MATCH($A979&amp;"|44",Positions!$A$2:$A$14531,0)),"-")</f>
        <v>A</v>
      </c>
      <c r="H979" s="25" t="str">
        <f aca="false">F979&amp;"-"&amp;G979</f>
        <v>G-A</v>
      </c>
      <c r="I979" s="24" t="n">
        <f aca="false">(F979="G")+(G979="G")</f>
        <v>1</v>
      </c>
      <c r="J979" s="24" t="n">
        <f aca="false">(F979="C")+(G979="C")</f>
        <v>0</v>
      </c>
      <c r="K979" s="25" t="n">
        <f aca="false">I979+J979</f>
        <v>1</v>
      </c>
    </row>
    <row r="980" customFormat="false" ht="15" hidden="false" customHeight="false" outlineLevel="0" collapsed="false">
      <c r="A980" s="24" t="s">
        <v>71</v>
      </c>
      <c r="B980" s="24" t="s">
        <v>893</v>
      </c>
      <c r="C980" s="24" t="s">
        <v>899</v>
      </c>
      <c r="D980" s="24" t="n">
        <f aca="false">IFERROR(INDEX(Positions!$D$2:$D$14531,MATCH($A980&amp;"|32",Positions!$A$2:$A$14531,0)),"-")</f>
        <v>31</v>
      </c>
      <c r="E980" s="24" t="n">
        <f aca="false">IFERROR(INDEX(Positions!$D$2:$D$14531,MATCH($A980&amp;"|38",Positions!$A$2:$A$14531,0)),"-")</f>
        <v>37</v>
      </c>
      <c r="F980" s="24" t="str">
        <f aca="false">IFERROR(INDEX(Positions!$E$2:$E$14531,MATCH($A980&amp;"|32",Positions!$A$2:$A$14531,0)),"-")</f>
        <v>C</v>
      </c>
      <c r="G980" s="24" t="str">
        <f aca="false">IFERROR(INDEX(Positions!$E$2:$E$14531,MATCH($A980&amp;"|38",Positions!$A$2:$A$14531,0)),"-")</f>
        <v>A</v>
      </c>
      <c r="H980" s="25" t="str">
        <f aca="false">F980&amp;"-"&amp;G980</f>
        <v>C-A</v>
      </c>
      <c r="I980" s="24" t="n">
        <f aca="false">(F980="G")+(G980="G")</f>
        <v>0</v>
      </c>
      <c r="J980" s="24" t="n">
        <f aca="false">(F980="C")+(G980="C")</f>
        <v>1</v>
      </c>
      <c r="K980" s="25" t="n">
        <f aca="false">I980+J980</f>
        <v>1</v>
      </c>
    </row>
    <row r="981" customFormat="false" ht="15" hidden="false" customHeight="false" outlineLevel="0" collapsed="false">
      <c r="A981" s="24" t="s">
        <v>71</v>
      </c>
      <c r="B981" s="24" t="s">
        <v>893</v>
      </c>
      <c r="C981" s="24" t="s">
        <v>900</v>
      </c>
      <c r="D981" s="24" t="n">
        <f aca="false">IFERROR(INDEX(Positions!$D$2:$D$14531,MATCH($A981&amp;"|54",Positions!$A$2:$A$14531,0)),"-")</f>
        <v>53</v>
      </c>
      <c r="E981" s="24" t="n">
        <f aca="false">IFERROR(INDEX(Positions!$D$2:$D$14531,MATCH($A981&amp;"|58",Positions!$A$2:$A$14531,0)),"-")</f>
        <v>57</v>
      </c>
      <c r="F981" s="24" t="str">
        <f aca="false">IFERROR(INDEX(Positions!$E$2:$E$14531,MATCH($A981&amp;"|54",Positions!$A$2:$A$14531,0)),"-")</f>
        <v>U</v>
      </c>
      <c r="G981" s="24" t="str">
        <f aca="false">IFERROR(INDEX(Positions!$E$2:$E$14531,MATCH($A981&amp;"|58",Positions!$A$2:$A$14531,0)),"-")</f>
        <v>A</v>
      </c>
      <c r="H981" s="25" t="str">
        <f aca="false">F981&amp;"-"&amp;G981</f>
        <v>U-A</v>
      </c>
      <c r="I981" s="24" t="n">
        <f aca="false">(F981="G")+(G981="G")</f>
        <v>0</v>
      </c>
      <c r="J981" s="24" t="n">
        <f aca="false">(F981="C")+(G981="C")</f>
        <v>0</v>
      </c>
      <c r="K981" s="25" t="n">
        <f aca="false">I981+J981</f>
        <v>0</v>
      </c>
    </row>
    <row r="982" customFormat="false" ht="15" hidden="false" customHeight="false" outlineLevel="0" collapsed="false">
      <c r="A982" s="4" t="s">
        <v>72</v>
      </c>
      <c r="B982" s="4" t="s">
        <v>768</v>
      </c>
      <c r="C982" s="4" t="s">
        <v>882</v>
      </c>
      <c r="D982" s="4" t="n">
        <f aca="false">IFERROR(INDEX(Positions!$D$2:$D$14531,MATCH($A982&amp;"|1",Positions!$A$2:$A$14531,0)),"-")</f>
        <v>1</v>
      </c>
      <c r="E982" s="4" t="n">
        <f aca="false">IFERROR(INDEX(Positions!$D$2:$D$14531,MATCH($A982&amp;"|72",Positions!$A$2:$A$14531,0)),"-")</f>
        <v>73</v>
      </c>
      <c r="F982" s="4" t="str">
        <f aca="false">IFERROR(INDEX(Positions!$E$2:$E$14531,MATCH($A982&amp;"|1",Positions!$A$2:$A$14531,0)),"-")</f>
        <v>C</v>
      </c>
      <c r="G982" s="4" t="str">
        <f aca="false">IFERROR(INDEX(Positions!$E$2:$E$14531,MATCH($A982&amp;"|72",Positions!$A$2:$A$14531,0)),"-")</f>
        <v>G</v>
      </c>
      <c r="H982" s="3" t="str">
        <f aca="false">F982&amp;"-"&amp;G982</f>
        <v>C-G</v>
      </c>
      <c r="I982" s="4" t="n">
        <f aca="false">(F982="G")+(G982="G")</f>
        <v>1</v>
      </c>
      <c r="J982" s="4" t="n">
        <f aca="false">(F982="C")+(G982="C")</f>
        <v>1</v>
      </c>
      <c r="K982" s="3" t="n">
        <f aca="false">I982+J982</f>
        <v>2</v>
      </c>
    </row>
    <row r="983" customFormat="false" ht="15" hidden="false" customHeight="false" outlineLevel="0" collapsed="false">
      <c r="A983" s="4" t="s">
        <v>72</v>
      </c>
      <c r="B983" s="4" t="s">
        <v>768</v>
      </c>
      <c r="C983" s="4" t="s">
        <v>883</v>
      </c>
      <c r="D983" s="4" t="n">
        <f aca="false">IFERROR(INDEX(Positions!$D$2:$D$14531,MATCH($A983&amp;"|2",Positions!$A$2:$A$14531,0)),"-")</f>
        <v>2</v>
      </c>
      <c r="E983" s="4" t="n">
        <f aca="false">IFERROR(INDEX(Positions!$D$2:$D$14531,MATCH($A983&amp;"|71",Positions!$A$2:$A$14531,0)),"-")</f>
        <v>72</v>
      </c>
      <c r="F983" s="4" t="str">
        <f aca="false">IFERROR(INDEX(Positions!$E$2:$E$14531,MATCH($A983&amp;"|2",Positions!$A$2:$A$14531,0)),"-")</f>
        <v>C</v>
      </c>
      <c r="G983" s="4" t="str">
        <f aca="false">IFERROR(INDEX(Positions!$E$2:$E$14531,MATCH($A983&amp;"|71",Positions!$A$2:$A$14531,0)),"-")</f>
        <v>G</v>
      </c>
      <c r="H983" s="3" t="str">
        <f aca="false">F983&amp;"-"&amp;G983</f>
        <v>C-G</v>
      </c>
      <c r="I983" s="4" t="n">
        <f aca="false">(F983="G")+(G983="G")</f>
        <v>1</v>
      </c>
      <c r="J983" s="4" t="n">
        <f aca="false">(F983="C")+(G983="C")</f>
        <v>1</v>
      </c>
      <c r="K983" s="3" t="n">
        <f aca="false">I983+J983</f>
        <v>2</v>
      </c>
    </row>
    <row r="984" customFormat="false" ht="15" hidden="false" customHeight="false" outlineLevel="0" collapsed="false">
      <c r="A984" s="4" t="s">
        <v>72</v>
      </c>
      <c r="B984" s="4" t="s">
        <v>768</v>
      </c>
      <c r="C984" s="4" t="s">
        <v>884</v>
      </c>
      <c r="D984" s="4" t="n">
        <f aca="false">IFERROR(INDEX(Positions!$D$2:$D$14531,MATCH($A984&amp;"|3",Positions!$A$2:$A$14531,0)),"-")</f>
        <v>3</v>
      </c>
      <c r="E984" s="4" t="n">
        <f aca="false">IFERROR(INDEX(Positions!$D$2:$D$14531,MATCH($A984&amp;"|70",Positions!$A$2:$A$14531,0)),"-")</f>
        <v>71</v>
      </c>
      <c r="F984" s="4" t="str">
        <f aca="false">IFERROR(INDEX(Positions!$E$2:$E$14531,MATCH($A984&amp;"|3",Positions!$A$2:$A$14531,0)),"-")</f>
        <v>U</v>
      </c>
      <c r="G984" s="4" t="str">
        <f aca="false">IFERROR(INDEX(Positions!$E$2:$E$14531,MATCH($A984&amp;"|70",Positions!$A$2:$A$14531,0)),"-")</f>
        <v>A</v>
      </c>
      <c r="H984" s="3" t="str">
        <f aca="false">F984&amp;"-"&amp;G984</f>
        <v>U-A</v>
      </c>
      <c r="I984" s="4" t="n">
        <f aca="false">(F984="G")+(G984="G")</f>
        <v>0</v>
      </c>
      <c r="J984" s="4" t="n">
        <f aca="false">(F984="C")+(G984="C")</f>
        <v>0</v>
      </c>
      <c r="K984" s="3" t="n">
        <f aca="false">I984+J984</f>
        <v>0</v>
      </c>
    </row>
    <row r="985" customFormat="false" ht="15" hidden="false" customHeight="false" outlineLevel="0" collapsed="false">
      <c r="A985" s="4" t="s">
        <v>72</v>
      </c>
      <c r="B985" s="4" t="s">
        <v>768</v>
      </c>
      <c r="C985" s="4" t="s">
        <v>885</v>
      </c>
      <c r="D985" s="4" t="n">
        <f aca="false">IFERROR(INDEX(Positions!$D$2:$D$14531,MATCH($A985&amp;"|4",Positions!$A$2:$A$14531,0)),"-")</f>
        <v>4</v>
      </c>
      <c r="E985" s="4" t="n">
        <f aca="false">IFERROR(INDEX(Positions!$D$2:$D$14531,MATCH($A985&amp;"|69",Positions!$A$2:$A$14531,0)),"-")</f>
        <v>70</v>
      </c>
      <c r="F985" s="4" t="str">
        <f aca="false">IFERROR(INDEX(Positions!$E$2:$E$14531,MATCH($A985&amp;"|4",Positions!$A$2:$A$14531,0)),"-")</f>
        <v>U</v>
      </c>
      <c r="G985" s="4" t="str">
        <f aca="false">IFERROR(INDEX(Positions!$E$2:$E$14531,MATCH($A985&amp;"|69",Positions!$A$2:$A$14531,0)),"-")</f>
        <v>A</v>
      </c>
      <c r="H985" s="3" t="str">
        <f aca="false">F985&amp;"-"&amp;G985</f>
        <v>U-A</v>
      </c>
      <c r="I985" s="4" t="n">
        <f aca="false">(F985="G")+(G985="G")</f>
        <v>0</v>
      </c>
      <c r="J985" s="4" t="n">
        <f aca="false">(F985="C")+(G985="C")</f>
        <v>0</v>
      </c>
      <c r="K985" s="3" t="n">
        <f aca="false">I985+J985</f>
        <v>0</v>
      </c>
    </row>
    <row r="986" customFormat="false" ht="15" hidden="false" customHeight="false" outlineLevel="0" collapsed="false">
      <c r="A986" s="4" t="s">
        <v>72</v>
      </c>
      <c r="B986" s="4" t="s">
        <v>768</v>
      </c>
      <c r="C986" s="4" t="s">
        <v>542</v>
      </c>
      <c r="D986" s="4" t="n">
        <f aca="false">IFERROR(INDEX(Positions!$D$2:$D$14531,MATCH($A986&amp;"|5",Positions!$A$2:$A$14531,0)),"-")</f>
        <v>5</v>
      </c>
      <c r="E986" s="4" t="n">
        <f aca="false">IFERROR(INDEX(Positions!$D$2:$D$14531,MATCH($A986&amp;"|68",Positions!$A$2:$A$14531,0)),"-")</f>
        <v>69</v>
      </c>
      <c r="F986" s="4" t="str">
        <f aca="false">IFERROR(INDEX(Positions!$E$2:$E$14531,MATCH($A986&amp;"|5",Positions!$A$2:$A$14531,0)),"-")</f>
        <v>C</v>
      </c>
      <c r="G986" s="4" t="str">
        <f aca="false">IFERROR(INDEX(Positions!$E$2:$E$14531,MATCH($A986&amp;"|68",Positions!$A$2:$A$14531,0)),"-")</f>
        <v>G</v>
      </c>
      <c r="H986" s="3" t="str">
        <f aca="false">F986&amp;"-"&amp;G986</f>
        <v>C-G</v>
      </c>
      <c r="I986" s="4" t="n">
        <f aca="false">(F986="G")+(G986="G")</f>
        <v>1</v>
      </c>
      <c r="J986" s="4" t="n">
        <f aca="false">(F986="C")+(G986="C")</f>
        <v>1</v>
      </c>
      <c r="K986" s="3" t="n">
        <f aca="false">I986+J986</f>
        <v>2</v>
      </c>
    </row>
    <row r="987" customFormat="false" ht="15" hidden="false" customHeight="false" outlineLevel="0" collapsed="false">
      <c r="A987" s="4" t="s">
        <v>72</v>
      </c>
      <c r="B987" s="4" t="s">
        <v>768</v>
      </c>
      <c r="C987" s="4" t="s">
        <v>561</v>
      </c>
      <c r="D987" s="4" t="n">
        <f aca="false">IFERROR(INDEX(Positions!$D$2:$D$14531,MATCH($A987&amp;"|6",Positions!$A$2:$A$14531,0)),"-")</f>
        <v>6</v>
      </c>
      <c r="E987" s="4" t="n">
        <f aca="false">IFERROR(INDEX(Positions!$D$2:$D$14531,MATCH($A987&amp;"|67",Positions!$A$2:$A$14531,0)),"-")</f>
        <v>68</v>
      </c>
      <c r="F987" s="4" t="str">
        <f aca="false">IFERROR(INDEX(Positions!$E$2:$E$14531,MATCH($A987&amp;"|6",Positions!$A$2:$A$14531,0)),"-")</f>
        <v>G</v>
      </c>
      <c r="G987" s="4" t="str">
        <f aca="false">IFERROR(INDEX(Positions!$E$2:$E$14531,MATCH($A987&amp;"|67",Positions!$A$2:$A$14531,0)),"-")</f>
        <v>C</v>
      </c>
      <c r="H987" s="3" t="str">
        <f aca="false">F987&amp;"-"&amp;G987</f>
        <v>G-C</v>
      </c>
      <c r="I987" s="4" t="n">
        <f aca="false">(F987="G")+(G987="G")</f>
        <v>1</v>
      </c>
      <c r="J987" s="4" t="n">
        <f aca="false">(F987="C")+(G987="C")</f>
        <v>1</v>
      </c>
      <c r="K987" s="3" t="n">
        <f aca="false">I987+J987</f>
        <v>2</v>
      </c>
    </row>
    <row r="988" customFormat="false" ht="15" hidden="false" customHeight="false" outlineLevel="0" collapsed="false">
      <c r="A988" s="4" t="s">
        <v>72</v>
      </c>
      <c r="B988" s="4" t="s">
        <v>768</v>
      </c>
      <c r="C988" s="4" t="s">
        <v>886</v>
      </c>
      <c r="D988" s="4" t="n">
        <f aca="false">IFERROR(INDEX(Positions!$D$2:$D$14531,MATCH($A988&amp;"|7",Positions!$A$2:$A$14531,0)),"-")</f>
        <v>7</v>
      </c>
      <c r="E988" s="4" t="n">
        <f aca="false">IFERROR(INDEX(Positions!$D$2:$D$14531,MATCH($A988&amp;"|66",Positions!$A$2:$A$14531,0)),"-")</f>
        <v>67</v>
      </c>
      <c r="F988" s="4" t="str">
        <f aca="false">IFERROR(INDEX(Positions!$E$2:$E$14531,MATCH($A988&amp;"|7",Positions!$A$2:$A$14531,0)),"-")</f>
        <v>A</v>
      </c>
      <c r="G988" s="4" t="str">
        <f aca="false">IFERROR(INDEX(Positions!$E$2:$E$14531,MATCH($A988&amp;"|66",Positions!$A$2:$A$14531,0)),"-")</f>
        <v>U</v>
      </c>
      <c r="H988" s="3" t="str">
        <f aca="false">F988&amp;"-"&amp;G988</f>
        <v>A-U</v>
      </c>
      <c r="I988" s="4" t="n">
        <f aca="false">(F988="G")+(G988="G")</f>
        <v>0</v>
      </c>
      <c r="J988" s="4" t="n">
        <f aca="false">(F988="C")+(G988="C")</f>
        <v>0</v>
      </c>
      <c r="K988" s="3" t="n">
        <f aca="false">I988+J988</f>
        <v>0</v>
      </c>
    </row>
    <row r="989" customFormat="false" ht="15" hidden="false" customHeight="false" outlineLevel="0" collapsed="false">
      <c r="A989" s="4" t="s">
        <v>72</v>
      </c>
      <c r="B989" s="4" t="s">
        <v>783</v>
      </c>
      <c r="C989" s="4" t="s">
        <v>887</v>
      </c>
      <c r="D989" s="4" t="n">
        <f aca="false">IFERROR(INDEX(Positions!$D$2:$D$14531,MATCH($A989&amp;"|10",Positions!$A$2:$A$14531,0)),"-")</f>
        <v>10</v>
      </c>
      <c r="E989" s="4" t="n">
        <f aca="false">IFERROR(INDEX(Positions!$D$2:$D$14531,MATCH($A989&amp;"|25",Positions!$A$2:$A$14531,0)),"-")</f>
        <v>26</v>
      </c>
      <c r="F989" s="4" t="str">
        <f aca="false">IFERROR(INDEX(Positions!$E$2:$E$14531,MATCH($A989&amp;"|10",Positions!$A$2:$A$14531,0)),"-")</f>
        <v>G</v>
      </c>
      <c r="G989" s="4" t="str">
        <f aca="false">IFERROR(INDEX(Positions!$E$2:$E$14531,MATCH($A989&amp;"|25",Positions!$A$2:$A$14531,0)),"-")</f>
        <v>C</v>
      </c>
      <c r="H989" s="3" t="str">
        <f aca="false">F989&amp;"-"&amp;G989</f>
        <v>G-C</v>
      </c>
      <c r="I989" s="4" t="n">
        <f aca="false">(F989="G")+(G989="G")</f>
        <v>1</v>
      </c>
      <c r="J989" s="4" t="n">
        <f aca="false">(F989="C")+(G989="C")</f>
        <v>1</v>
      </c>
      <c r="K989" s="3" t="n">
        <f aca="false">I989+J989</f>
        <v>2</v>
      </c>
    </row>
    <row r="990" customFormat="false" ht="15" hidden="false" customHeight="false" outlineLevel="0" collapsed="false">
      <c r="A990" s="4" t="s">
        <v>72</v>
      </c>
      <c r="B990" s="4" t="s">
        <v>783</v>
      </c>
      <c r="C990" s="4" t="s">
        <v>888</v>
      </c>
      <c r="D990" s="4" t="n">
        <f aca="false">IFERROR(INDEX(Positions!$D$2:$D$14531,MATCH($A990&amp;"|11",Positions!$A$2:$A$14531,0)),"-")</f>
        <v>11</v>
      </c>
      <c r="E990" s="4" t="n">
        <f aca="false">IFERROR(INDEX(Positions!$D$2:$D$14531,MATCH($A990&amp;"|24",Positions!$A$2:$A$14531,0)),"-")</f>
        <v>25</v>
      </c>
      <c r="F990" s="4" t="str">
        <f aca="false">IFERROR(INDEX(Positions!$E$2:$E$14531,MATCH($A990&amp;"|11",Positions!$A$2:$A$14531,0)),"-")</f>
        <v>C</v>
      </c>
      <c r="G990" s="4" t="str">
        <f aca="false">IFERROR(INDEX(Positions!$E$2:$E$14531,MATCH($A990&amp;"|24",Positions!$A$2:$A$14531,0)),"-")</f>
        <v>G</v>
      </c>
      <c r="H990" s="3" t="str">
        <f aca="false">F990&amp;"-"&amp;G990</f>
        <v>C-G</v>
      </c>
      <c r="I990" s="4" t="n">
        <f aca="false">(F990="G")+(G990="G")</f>
        <v>1</v>
      </c>
      <c r="J990" s="4" t="n">
        <f aca="false">(F990="C")+(G990="C")</f>
        <v>1</v>
      </c>
      <c r="K990" s="3" t="n">
        <f aca="false">I990+J990</f>
        <v>2</v>
      </c>
    </row>
    <row r="991" customFormat="false" ht="15" hidden="false" customHeight="false" outlineLevel="0" collapsed="false">
      <c r="A991" s="4" t="s">
        <v>72</v>
      </c>
      <c r="B991" s="4" t="s">
        <v>783</v>
      </c>
      <c r="C991" s="4" t="s">
        <v>479</v>
      </c>
      <c r="D991" s="4" t="n">
        <f aca="false">IFERROR(INDEX(Positions!$D$2:$D$14531,MATCH($A991&amp;"|12",Positions!$A$2:$A$14531,0)),"-")</f>
        <v>12</v>
      </c>
      <c r="E991" s="4" t="n">
        <f aca="false">IFERROR(INDEX(Positions!$D$2:$D$14531,MATCH($A991&amp;"|23",Positions!$A$2:$A$14531,0)),"-")</f>
        <v>24</v>
      </c>
      <c r="F991" s="4" t="str">
        <f aca="false">IFERROR(INDEX(Positions!$E$2:$E$14531,MATCH($A991&amp;"|12",Positions!$A$2:$A$14531,0)),"-")</f>
        <v>U</v>
      </c>
      <c r="G991" s="4" t="str">
        <f aca="false">IFERROR(INDEX(Positions!$E$2:$E$14531,MATCH($A991&amp;"|23",Positions!$A$2:$A$14531,0)),"-")</f>
        <v>A</v>
      </c>
      <c r="H991" s="3" t="str">
        <f aca="false">F991&amp;"-"&amp;G991</f>
        <v>U-A</v>
      </c>
      <c r="I991" s="4" t="n">
        <f aca="false">(F991="G")+(G991="G")</f>
        <v>0</v>
      </c>
      <c r="J991" s="4" t="n">
        <f aca="false">(F991="C")+(G991="C")</f>
        <v>0</v>
      </c>
      <c r="K991" s="3" t="n">
        <f aca="false">I991+J991</f>
        <v>0</v>
      </c>
    </row>
    <row r="992" customFormat="false" ht="15" hidden="false" customHeight="false" outlineLevel="0" collapsed="false">
      <c r="A992" s="4" t="s">
        <v>72</v>
      </c>
      <c r="B992" s="4" t="s">
        <v>783</v>
      </c>
      <c r="C992" s="4" t="s">
        <v>267</v>
      </c>
      <c r="D992" s="4" t="n">
        <f aca="false">IFERROR(INDEX(Positions!$D$2:$D$14531,MATCH($A992&amp;"|13",Positions!$A$2:$A$14531,0)),"-")</f>
        <v>13</v>
      </c>
      <c r="E992" s="4" t="n">
        <f aca="false">IFERROR(INDEX(Positions!$D$2:$D$14531,MATCH($A992&amp;"|22",Positions!$A$2:$A$14531,0)),"-")</f>
        <v>23</v>
      </c>
      <c r="F992" s="4" t="str">
        <f aca="false">IFERROR(INDEX(Positions!$E$2:$E$14531,MATCH($A992&amp;"|13",Positions!$A$2:$A$14531,0)),"-")</f>
        <v>C</v>
      </c>
      <c r="G992" s="4" t="str">
        <f aca="false">IFERROR(INDEX(Positions!$E$2:$E$14531,MATCH($A992&amp;"|22",Positions!$A$2:$A$14531,0)),"-")</f>
        <v>G</v>
      </c>
      <c r="H992" s="3" t="str">
        <f aca="false">F992&amp;"-"&amp;G992</f>
        <v>C-G</v>
      </c>
      <c r="I992" s="4" t="n">
        <f aca="false">(F992="G")+(G992="G")</f>
        <v>1</v>
      </c>
      <c r="J992" s="4" t="n">
        <f aca="false">(F992="C")+(G992="C")</f>
        <v>1</v>
      </c>
      <c r="K992" s="3" t="n">
        <f aca="false">I992+J992</f>
        <v>2</v>
      </c>
    </row>
    <row r="993" customFormat="false" ht="15" hidden="false" customHeight="false" outlineLevel="0" collapsed="false">
      <c r="A993" s="4" t="s">
        <v>72</v>
      </c>
      <c r="B993" s="4" t="s">
        <v>805</v>
      </c>
      <c r="C993" s="4" t="s">
        <v>673</v>
      </c>
      <c r="D993" s="4" t="n">
        <f aca="false">IFERROR(INDEX(Positions!$D$2:$D$14531,MATCH($A993&amp;"|27",Positions!$A$2:$A$14531,0)),"-")</f>
        <v>28</v>
      </c>
      <c r="E993" s="4" t="n">
        <f aca="false">IFERROR(INDEX(Positions!$D$2:$D$14531,MATCH($A993&amp;"|43",Positions!$A$2:$A$14531,0)),"-")</f>
        <v>44</v>
      </c>
      <c r="F993" s="4" t="str">
        <f aca="false">IFERROR(INDEX(Positions!$E$2:$E$14531,MATCH($A993&amp;"|27",Positions!$A$2:$A$14531,0)),"-")</f>
        <v>G</v>
      </c>
      <c r="G993" s="4" t="str">
        <f aca="false">IFERROR(INDEX(Positions!$E$2:$E$14531,MATCH($A993&amp;"|43",Positions!$A$2:$A$14531,0)),"-")</f>
        <v>U</v>
      </c>
      <c r="H993" s="3" t="str">
        <f aca="false">F993&amp;"-"&amp;G993</f>
        <v>G-U</v>
      </c>
      <c r="I993" s="4" t="n">
        <f aca="false">(F993="G")+(G993="G")</f>
        <v>1</v>
      </c>
      <c r="J993" s="4" t="n">
        <f aca="false">(F993="C")+(G993="C")</f>
        <v>0</v>
      </c>
      <c r="K993" s="3" t="n">
        <f aca="false">I993+J993</f>
        <v>1</v>
      </c>
    </row>
    <row r="994" customFormat="false" ht="15" hidden="false" customHeight="false" outlineLevel="0" collapsed="false">
      <c r="A994" s="4" t="s">
        <v>72</v>
      </c>
      <c r="B994" s="4" t="s">
        <v>805</v>
      </c>
      <c r="C994" s="4" t="s">
        <v>889</v>
      </c>
      <c r="D994" s="4" t="n">
        <f aca="false">IFERROR(INDEX(Positions!$D$2:$D$14531,MATCH($A994&amp;"|28",Positions!$A$2:$A$14531,0)),"-")</f>
        <v>29</v>
      </c>
      <c r="E994" s="4" t="n">
        <f aca="false">IFERROR(INDEX(Positions!$D$2:$D$14531,MATCH($A994&amp;"|42",Positions!$A$2:$A$14531,0)),"-")</f>
        <v>43</v>
      </c>
      <c r="F994" s="4" t="str">
        <f aca="false">IFERROR(INDEX(Positions!$E$2:$E$14531,MATCH($A994&amp;"|28",Positions!$A$2:$A$14531,0)),"-")</f>
        <v>A</v>
      </c>
      <c r="G994" s="4" t="str">
        <f aca="false">IFERROR(INDEX(Positions!$E$2:$E$14531,MATCH($A994&amp;"|42",Positions!$A$2:$A$14531,0)),"-")</f>
        <v>U</v>
      </c>
      <c r="H994" s="3" t="str">
        <f aca="false">F994&amp;"-"&amp;G994</f>
        <v>A-U</v>
      </c>
      <c r="I994" s="4" t="n">
        <f aca="false">(F994="G")+(G994="G")</f>
        <v>0</v>
      </c>
      <c r="J994" s="4" t="n">
        <f aca="false">(F994="C")+(G994="C")</f>
        <v>0</v>
      </c>
      <c r="K994" s="3" t="n">
        <f aca="false">I994+J994</f>
        <v>0</v>
      </c>
    </row>
    <row r="995" customFormat="false" ht="15" hidden="false" customHeight="false" outlineLevel="0" collapsed="false">
      <c r="A995" s="4" t="s">
        <v>72</v>
      </c>
      <c r="B995" s="4" t="s">
        <v>805</v>
      </c>
      <c r="C995" s="4" t="s">
        <v>890</v>
      </c>
      <c r="D995" s="4" t="n">
        <f aca="false">IFERROR(INDEX(Positions!$D$2:$D$14531,MATCH($A995&amp;"|29",Positions!$A$2:$A$14531,0)),"-")</f>
        <v>30</v>
      </c>
      <c r="E995" s="4" t="n">
        <f aca="false">IFERROR(INDEX(Positions!$D$2:$D$14531,MATCH($A995&amp;"|41",Positions!$A$2:$A$14531,0)),"-")</f>
        <v>42</v>
      </c>
      <c r="F995" s="4" t="str">
        <f aca="false">IFERROR(INDEX(Positions!$E$2:$E$14531,MATCH($A995&amp;"|29",Positions!$A$2:$A$14531,0)),"-")</f>
        <v>G</v>
      </c>
      <c r="G995" s="4" t="str">
        <f aca="false">IFERROR(INDEX(Positions!$E$2:$E$14531,MATCH($A995&amp;"|41",Positions!$A$2:$A$14531,0)),"-")</f>
        <v>C</v>
      </c>
      <c r="H995" s="3" t="str">
        <f aca="false">F995&amp;"-"&amp;G995</f>
        <v>G-C</v>
      </c>
      <c r="I995" s="4" t="n">
        <f aca="false">(F995="G")+(G995="G")</f>
        <v>1</v>
      </c>
      <c r="J995" s="4" t="n">
        <f aca="false">(F995="C")+(G995="C")</f>
        <v>1</v>
      </c>
      <c r="K995" s="3" t="n">
        <f aca="false">I995+J995</f>
        <v>2</v>
      </c>
    </row>
    <row r="996" customFormat="false" ht="15" hidden="false" customHeight="false" outlineLevel="0" collapsed="false">
      <c r="A996" s="4" t="s">
        <v>72</v>
      </c>
      <c r="B996" s="4" t="s">
        <v>805</v>
      </c>
      <c r="C996" s="4" t="s">
        <v>694</v>
      </c>
      <c r="D996" s="4" t="n">
        <f aca="false">IFERROR(INDEX(Positions!$D$2:$D$14531,MATCH($A996&amp;"|30",Positions!$A$2:$A$14531,0)),"-")</f>
        <v>31</v>
      </c>
      <c r="E996" s="4" t="n">
        <f aca="false">IFERROR(INDEX(Positions!$D$2:$D$14531,MATCH($A996&amp;"|40",Positions!$A$2:$A$14531,0)),"-")</f>
        <v>41</v>
      </c>
      <c r="F996" s="4" t="str">
        <f aca="false">IFERROR(INDEX(Positions!$E$2:$E$14531,MATCH($A996&amp;"|30",Positions!$A$2:$A$14531,0)),"-")</f>
        <v>G</v>
      </c>
      <c r="G996" s="4" t="str">
        <f aca="false">IFERROR(INDEX(Positions!$E$2:$E$14531,MATCH($A996&amp;"|40",Positions!$A$2:$A$14531,0)),"-")</f>
        <v>C</v>
      </c>
      <c r="H996" s="3" t="str">
        <f aca="false">F996&amp;"-"&amp;G996</f>
        <v>G-C</v>
      </c>
      <c r="I996" s="4" t="n">
        <f aca="false">(F996="G")+(G996="G")</f>
        <v>1</v>
      </c>
      <c r="J996" s="4" t="n">
        <f aca="false">(F996="C")+(G996="C")</f>
        <v>1</v>
      </c>
      <c r="K996" s="3" t="n">
        <f aca="false">I996+J996</f>
        <v>2</v>
      </c>
    </row>
    <row r="997" customFormat="false" ht="15" hidden="false" customHeight="false" outlineLevel="0" collapsed="false">
      <c r="A997" s="4" t="s">
        <v>72</v>
      </c>
      <c r="B997" s="4" t="s">
        <v>805</v>
      </c>
      <c r="C997" s="4" t="s">
        <v>640</v>
      </c>
      <c r="D997" s="4" t="n">
        <f aca="false">IFERROR(INDEX(Positions!$D$2:$D$14531,MATCH($A997&amp;"|31",Positions!$A$2:$A$14531,0)),"-")</f>
        <v>32</v>
      </c>
      <c r="E997" s="4" t="n">
        <f aca="false">IFERROR(INDEX(Positions!$D$2:$D$14531,MATCH($A997&amp;"|39",Positions!$A$2:$A$14531,0)),"-")</f>
        <v>40</v>
      </c>
      <c r="F997" s="4" t="str">
        <f aca="false">IFERROR(INDEX(Positions!$E$2:$E$14531,MATCH($A997&amp;"|31",Positions!$A$2:$A$14531,0)),"-")</f>
        <v>A</v>
      </c>
      <c r="G997" s="4" t="str">
        <f aca="false">IFERROR(INDEX(Positions!$E$2:$E$14531,MATCH($A997&amp;"|39",Positions!$A$2:$A$14531,0)),"-")</f>
        <v>U</v>
      </c>
      <c r="H997" s="3" t="str">
        <f aca="false">F997&amp;"-"&amp;G997</f>
        <v>A-U</v>
      </c>
      <c r="I997" s="4" t="n">
        <f aca="false">(F997="G")+(G997="G")</f>
        <v>0</v>
      </c>
      <c r="J997" s="4" t="n">
        <f aca="false">(F997="C")+(G997="C")</f>
        <v>0</v>
      </c>
      <c r="K997" s="3" t="n">
        <f aca="false">I997+J997</f>
        <v>0</v>
      </c>
    </row>
    <row r="998" customFormat="false" ht="15" hidden="false" customHeight="false" outlineLevel="0" collapsed="false">
      <c r="A998" s="4" t="s">
        <v>72</v>
      </c>
      <c r="B998" s="4" t="s">
        <v>830</v>
      </c>
      <c r="C998" s="4" t="s">
        <v>367</v>
      </c>
      <c r="D998" s="4" t="n">
        <f aca="false">IFERROR(INDEX(Positions!$D$2:$D$14531,MATCH($A998&amp;"|49",Positions!$A$2:$A$14531,0)),"-")</f>
        <v>50</v>
      </c>
      <c r="E998" s="4" t="n">
        <f aca="false">IFERROR(INDEX(Positions!$D$2:$D$14531,MATCH($A998&amp;"|65",Positions!$A$2:$A$14531,0)),"-")</f>
        <v>66</v>
      </c>
      <c r="F998" s="4" t="str">
        <f aca="false">IFERROR(INDEX(Positions!$E$2:$E$14531,MATCH($A998&amp;"|49",Positions!$A$2:$A$14531,0)),"-")</f>
        <v>G</v>
      </c>
      <c r="G998" s="4" t="str">
        <f aca="false">IFERROR(INDEX(Positions!$E$2:$E$14531,MATCH($A998&amp;"|65",Positions!$A$2:$A$14531,0)),"-")</f>
        <v>C</v>
      </c>
      <c r="H998" s="3" t="str">
        <f aca="false">F998&amp;"-"&amp;G998</f>
        <v>G-C</v>
      </c>
      <c r="I998" s="4" t="n">
        <f aca="false">(F998="G")+(G998="G")</f>
        <v>1</v>
      </c>
      <c r="J998" s="4" t="n">
        <f aca="false">(F998="C")+(G998="C")</f>
        <v>1</v>
      </c>
      <c r="K998" s="3" t="n">
        <f aca="false">I998+J998</f>
        <v>2</v>
      </c>
    </row>
    <row r="999" customFormat="false" ht="15" hidden="false" customHeight="false" outlineLevel="0" collapsed="false">
      <c r="A999" s="4" t="s">
        <v>72</v>
      </c>
      <c r="B999" s="4" t="s">
        <v>830</v>
      </c>
      <c r="C999" s="4" t="s">
        <v>891</v>
      </c>
      <c r="D999" s="4" t="n">
        <f aca="false">IFERROR(INDEX(Positions!$D$2:$D$14531,MATCH($A999&amp;"|50",Positions!$A$2:$A$14531,0)),"-")</f>
        <v>51</v>
      </c>
      <c r="E999" s="4" t="n">
        <f aca="false">IFERROR(INDEX(Positions!$D$2:$D$14531,MATCH($A999&amp;"|64",Positions!$A$2:$A$14531,0)),"-")</f>
        <v>65</v>
      </c>
      <c r="F999" s="4" t="str">
        <f aca="false">IFERROR(INDEX(Positions!$E$2:$E$14531,MATCH($A999&amp;"|50",Positions!$A$2:$A$14531,0)),"-")</f>
        <v>C</v>
      </c>
      <c r="G999" s="4" t="str">
        <f aca="false">IFERROR(INDEX(Positions!$E$2:$E$14531,MATCH($A999&amp;"|64",Positions!$A$2:$A$14531,0)),"-")</f>
        <v>G</v>
      </c>
      <c r="H999" s="3" t="str">
        <f aca="false">F999&amp;"-"&amp;G999</f>
        <v>C-G</v>
      </c>
      <c r="I999" s="4" t="n">
        <f aca="false">(F999="G")+(G999="G")</f>
        <v>1</v>
      </c>
      <c r="J999" s="4" t="n">
        <f aca="false">(F999="C")+(G999="C")</f>
        <v>1</v>
      </c>
      <c r="K999" s="3" t="n">
        <f aca="false">I999+J999</f>
        <v>2</v>
      </c>
    </row>
    <row r="1000" customFormat="false" ht="15" hidden="false" customHeight="false" outlineLevel="0" collapsed="false">
      <c r="A1000" s="4" t="s">
        <v>72</v>
      </c>
      <c r="B1000" s="4" t="s">
        <v>830</v>
      </c>
      <c r="C1000" s="4" t="s">
        <v>689</v>
      </c>
      <c r="D1000" s="4" t="n">
        <f aca="false">IFERROR(INDEX(Positions!$D$2:$D$14531,MATCH($A1000&amp;"|51",Positions!$A$2:$A$14531,0)),"-")</f>
        <v>52</v>
      </c>
      <c r="E1000" s="4" t="n">
        <f aca="false">IFERROR(INDEX(Positions!$D$2:$D$14531,MATCH($A1000&amp;"|63",Positions!$A$2:$A$14531,0)),"-")</f>
        <v>64</v>
      </c>
      <c r="F1000" s="4" t="str">
        <f aca="false">IFERROR(INDEX(Positions!$E$2:$E$14531,MATCH($A1000&amp;"|51",Positions!$A$2:$A$14531,0)),"-")</f>
        <v>U</v>
      </c>
      <c r="G1000" s="4" t="str">
        <f aca="false">IFERROR(INDEX(Positions!$E$2:$E$14531,MATCH($A1000&amp;"|63",Positions!$A$2:$A$14531,0)),"-")</f>
        <v>G</v>
      </c>
      <c r="H1000" s="3" t="str">
        <f aca="false">F1000&amp;"-"&amp;G1000</f>
        <v>U-G</v>
      </c>
      <c r="I1000" s="4" t="n">
        <f aca="false">(F1000="G")+(G1000="G")</f>
        <v>1</v>
      </c>
      <c r="J1000" s="4" t="n">
        <f aca="false">(F1000="C")+(G1000="C")</f>
        <v>0</v>
      </c>
      <c r="K1000" s="3" t="n">
        <f aca="false">I1000+J1000</f>
        <v>1</v>
      </c>
    </row>
    <row r="1001" customFormat="false" ht="15" hidden="false" customHeight="false" outlineLevel="0" collapsed="false">
      <c r="A1001" s="4" t="s">
        <v>72</v>
      </c>
      <c r="B1001" s="4" t="s">
        <v>830</v>
      </c>
      <c r="C1001" s="4" t="s">
        <v>703</v>
      </c>
      <c r="D1001" s="4" t="n">
        <f aca="false">IFERROR(INDEX(Positions!$D$2:$D$14531,MATCH($A1001&amp;"|52",Positions!$A$2:$A$14531,0)),"-")</f>
        <v>53</v>
      </c>
      <c r="E1001" s="4" t="n">
        <f aca="false">IFERROR(INDEX(Positions!$D$2:$D$14531,MATCH($A1001&amp;"|62",Positions!$A$2:$A$14531,0)),"-")</f>
        <v>63</v>
      </c>
      <c r="F1001" s="4" t="str">
        <f aca="false">IFERROR(INDEX(Positions!$E$2:$E$14531,MATCH($A1001&amp;"|52",Positions!$A$2:$A$14531,0)),"-")</f>
        <v>G</v>
      </c>
      <c r="G1001" s="4" t="str">
        <f aca="false">IFERROR(INDEX(Positions!$E$2:$E$14531,MATCH($A1001&amp;"|62",Positions!$A$2:$A$14531,0)),"-")</f>
        <v>C</v>
      </c>
      <c r="H1001" s="3" t="str">
        <f aca="false">F1001&amp;"-"&amp;G1001</f>
        <v>G-C</v>
      </c>
      <c r="I1001" s="4" t="n">
        <f aca="false">(F1001="G")+(G1001="G")</f>
        <v>1</v>
      </c>
      <c r="J1001" s="4" t="n">
        <f aca="false">(F1001="C")+(G1001="C")</f>
        <v>1</v>
      </c>
      <c r="K1001" s="3" t="n">
        <f aca="false">I1001+J1001</f>
        <v>2</v>
      </c>
    </row>
    <row r="1002" customFormat="false" ht="15" hidden="false" customHeight="false" outlineLevel="0" collapsed="false">
      <c r="A1002" s="4" t="s">
        <v>72</v>
      </c>
      <c r="B1002" s="4" t="s">
        <v>830</v>
      </c>
      <c r="C1002" s="4" t="s">
        <v>892</v>
      </c>
      <c r="D1002" s="4" t="n">
        <f aca="false">IFERROR(INDEX(Positions!$D$2:$D$14531,MATCH($A1002&amp;"|53",Positions!$A$2:$A$14531,0)),"-")</f>
        <v>54</v>
      </c>
      <c r="E1002" s="4" t="n">
        <f aca="false">IFERROR(INDEX(Positions!$D$2:$D$14531,MATCH($A1002&amp;"|61",Positions!$A$2:$A$14531,0)),"-")</f>
        <v>62</v>
      </c>
      <c r="F1002" s="4" t="str">
        <f aca="false">IFERROR(INDEX(Positions!$E$2:$E$14531,MATCH($A1002&amp;"|53",Positions!$A$2:$A$14531,0)),"-")</f>
        <v>G</v>
      </c>
      <c r="G1002" s="4" t="str">
        <f aca="false">IFERROR(INDEX(Positions!$E$2:$E$14531,MATCH($A1002&amp;"|61",Positions!$A$2:$A$14531,0)),"-")</f>
        <v>C</v>
      </c>
      <c r="H1002" s="3" t="str">
        <f aca="false">F1002&amp;"-"&amp;G1002</f>
        <v>G-C</v>
      </c>
      <c r="I1002" s="4" t="n">
        <f aca="false">(F1002="G")+(G1002="G")</f>
        <v>1</v>
      </c>
      <c r="J1002" s="4" t="n">
        <f aca="false">(F1002="C")+(G1002="C")</f>
        <v>1</v>
      </c>
      <c r="K1002" s="3" t="n">
        <f aca="false">I1002+J1002</f>
        <v>2</v>
      </c>
    </row>
    <row r="1003" customFormat="false" ht="15" hidden="false" customHeight="false" outlineLevel="0" collapsed="false">
      <c r="A1003" s="24" t="s">
        <v>72</v>
      </c>
      <c r="B1003" s="24" t="s">
        <v>893</v>
      </c>
      <c r="C1003" s="24" t="s">
        <v>894</v>
      </c>
      <c r="D1003" s="24" t="n">
        <f aca="false">IFERROR(INDEX(Positions!$D$2:$D$14531,MATCH($A1003&amp;"|8",Positions!$A$2:$A$14531,0)),"-")</f>
        <v>8</v>
      </c>
      <c r="E1003" s="24" t="n">
        <f aca="false">IFERROR(INDEX(Positions!$D$2:$D$14531,MATCH($A1003&amp;"|14",Positions!$A$2:$A$14531,0)),"-")</f>
        <v>14</v>
      </c>
      <c r="F1003" s="24" t="str">
        <f aca="false">IFERROR(INDEX(Positions!$E$2:$E$14531,MATCH($A1003&amp;"|8",Positions!$A$2:$A$14531,0)),"-")</f>
        <v>U</v>
      </c>
      <c r="G1003" s="24" t="str">
        <f aca="false">IFERROR(INDEX(Positions!$E$2:$E$14531,MATCH($A1003&amp;"|14",Positions!$A$2:$A$14531,0)),"-")</f>
        <v>A</v>
      </c>
      <c r="H1003" s="25" t="str">
        <f aca="false">F1003&amp;"-"&amp;G1003</f>
        <v>U-A</v>
      </c>
      <c r="I1003" s="24" t="n">
        <f aca="false">(F1003="G")+(G1003="G")</f>
        <v>0</v>
      </c>
      <c r="J1003" s="24" t="n">
        <f aca="false">(F1003="C")+(G1003="C")</f>
        <v>0</v>
      </c>
      <c r="K1003" s="25" t="n">
        <f aca="false">I1003+J1003</f>
        <v>0</v>
      </c>
    </row>
    <row r="1004" customFormat="false" ht="15" hidden="false" customHeight="false" outlineLevel="0" collapsed="false">
      <c r="A1004" s="24" t="s">
        <v>72</v>
      </c>
      <c r="B1004" s="24" t="s">
        <v>893</v>
      </c>
      <c r="C1004" s="24" t="s">
        <v>895</v>
      </c>
      <c r="D1004" s="24" t="n">
        <f aca="false">IFERROR(INDEX(Positions!$D$2:$D$14531,MATCH($A1004&amp;"|15",Positions!$A$2:$A$14531,0)),"-")</f>
        <v>15</v>
      </c>
      <c r="E1004" s="24" t="n">
        <f aca="false">IFERROR(INDEX(Positions!$D$2:$D$14531,MATCH($A1004&amp;"|48",Positions!$A$2:$A$14531,0)),"-")</f>
        <v>49</v>
      </c>
      <c r="F1004" s="24" t="str">
        <f aca="false">IFERROR(INDEX(Positions!$E$2:$E$14531,MATCH($A1004&amp;"|15",Positions!$A$2:$A$14531,0)),"-")</f>
        <v>G</v>
      </c>
      <c r="G1004" s="24" t="str">
        <f aca="false">IFERROR(INDEX(Positions!$E$2:$E$14531,MATCH($A1004&amp;"|48",Positions!$A$2:$A$14531,0)),"-")</f>
        <v>C</v>
      </c>
      <c r="H1004" s="25" t="str">
        <f aca="false">F1004&amp;"-"&amp;G1004</f>
        <v>G-C</v>
      </c>
      <c r="I1004" s="24" t="n">
        <f aca="false">(F1004="G")+(G1004="G")</f>
        <v>1</v>
      </c>
      <c r="J1004" s="24" t="n">
        <f aca="false">(F1004="C")+(G1004="C")</f>
        <v>1</v>
      </c>
      <c r="K1004" s="25" t="n">
        <f aca="false">I1004+J1004</f>
        <v>2</v>
      </c>
    </row>
    <row r="1005" customFormat="false" ht="15" hidden="false" customHeight="false" outlineLevel="0" collapsed="false">
      <c r="A1005" s="24" t="s">
        <v>72</v>
      </c>
      <c r="B1005" s="24" t="s">
        <v>893</v>
      </c>
      <c r="C1005" s="24" t="s">
        <v>896</v>
      </c>
      <c r="D1005" s="24" t="n">
        <f aca="false">IFERROR(INDEX(Positions!$D$2:$D$14531,MATCH($A1005&amp;"|18",Positions!$A$2:$A$14531,0)),"-")</f>
        <v>18</v>
      </c>
      <c r="E1005" s="24" t="n">
        <f aca="false">IFERROR(INDEX(Positions!$D$2:$D$14531,MATCH($A1005&amp;"|55",Positions!$A$2:$A$14531,0)),"-")</f>
        <v>56</v>
      </c>
      <c r="F1005" s="24" t="str">
        <f aca="false">IFERROR(INDEX(Positions!$E$2:$E$14531,MATCH($A1005&amp;"|18",Positions!$A$2:$A$14531,0)),"-")</f>
        <v>G</v>
      </c>
      <c r="G1005" s="24" t="str">
        <f aca="false">IFERROR(INDEX(Positions!$E$2:$E$14531,MATCH($A1005&amp;"|55",Positions!$A$2:$A$14531,0)),"-")</f>
        <v>U</v>
      </c>
      <c r="H1005" s="25" t="str">
        <f aca="false">F1005&amp;"-"&amp;G1005</f>
        <v>G-U</v>
      </c>
      <c r="I1005" s="24" t="n">
        <f aca="false">(F1005="G")+(G1005="G")</f>
        <v>1</v>
      </c>
      <c r="J1005" s="24" t="n">
        <f aca="false">(F1005="C")+(G1005="C")</f>
        <v>0</v>
      </c>
      <c r="K1005" s="25" t="n">
        <f aca="false">I1005+J1005</f>
        <v>1</v>
      </c>
    </row>
    <row r="1006" customFormat="false" ht="15" hidden="false" customHeight="false" outlineLevel="0" collapsed="false">
      <c r="A1006" s="24" t="s">
        <v>72</v>
      </c>
      <c r="B1006" s="24" t="s">
        <v>893</v>
      </c>
      <c r="C1006" s="24" t="s">
        <v>897</v>
      </c>
      <c r="D1006" s="24" t="n">
        <f aca="false">IFERROR(INDEX(Positions!$D$2:$D$14531,MATCH($A1006&amp;"|19",Positions!$A$2:$A$14531,0)),"-")</f>
        <v>19</v>
      </c>
      <c r="E1006" s="24" t="n">
        <f aca="false">IFERROR(INDEX(Positions!$D$2:$D$14531,MATCH($A1006&amp;"|56",Positions!$A$2:$A$14531,0)),"-")</f>
        <v>57</v>
      </c>
      <c r="F1006" s="24" t="str">
        <f aca="false">IFERROR(INDEX(Positions!$E$2:$E$14531,MATCH($A1006&amp;"|19",Positions!$A$2:$A$14531,0)),"-")</f>
        <v>G</v>
      </c>
      <c r="G1006" s="24" t="str">
        <f aca="false">IFERROR(INDEX(Positions!$E$2:$E$14531,MATCH($A1006&amp;"|56",Positions!$A$2:$A$14531,0)),"-")</f>
        <v>C</v>
      </c>
      <c r="H1006" s="25" t="str">
        <f aca="false">F1006&amp;"-"&amp;G1006</f>
        <v>G-C</v>
      </c>
      <c r="I1006" s="24" t="n">
        <f aca="false">(F1006="G")+(G1006="G")</f>
        <v>1</v>
      </c>
      <c r="J1006" s="24" t="n">
        <f aca="false">(F1006="C")+(G1006="C")</f>
        <v>1</v>
      </c>
      <c r="K1006" s="25" t="n">
        <f aca="false">I1006+J1006</f>
        <v>2</v>
      </c>
    </row>
    <row r="1007" customFormat="false" ht="15" hidden="false" customHeight="false" outlineLevel="0" collapsed="false">
      <c r="A1007" s="24" t="s">
        <v>72</v>
      </c>
      <c r="B1007" s="24" t="s">
        <v>893</v>
      </c>
      <c r="C1007" s="24" t="s">
        <v>898</v>
      </c>
      <c r="D1007" s="24" t="n">
        <f aca="false">IFERROR(INDEX(Positions!$D$2:$D$14531,MATCH($A1007&amp;"|26",Positions!$A$2:$A$14531,0)),"-")</f>
        <v>27</v>
      </c>
      <c r="E1007" s="24" t="n">
        <f aca="false">IFERROR(INDEX(Positions!$D$2:$D$14531,MATCH($A1007&amp;"|44",Positions!$A$2:$A$14531,0)),"-")</f>
        <v>45</v>
      </c>
      <c r="F1007" s="24" t="str">
        <f aca="false">IFERROR(INDEX(Positions!$E$2:$E$14531,MATCH($A1007&amp;"|26",Positions!$A$2:$A$14531,0)),"-")</f>
        <v>G</v>
      </c>
      <c r="G1007" s="24" t="str">
        <f aca="false">IFERROR(INDEX(Positions!$E$2:$E$14531,MATCH($A1007&amp;"|44",Positions!$A$2:$A$14531,0)),"-")</f>
        <v>A</v>
      </c>
      <c r="H1007" s="25" t="str">
        <f aca="false">F1007&amp;"-"&amp;G1007</f>
        <v>G-A</v>
      </c>
      <c r="I1007" s="24" t="n">
        <f aca="false">(F1007="G")+(G1007="G")</f>
        <v>1</v>
      </c>
      <c r="J1007" s="24" t="n">
        <f aca="false">(F1007="C")+(G1007="C")</f>
        <v>0</v>
      </c>
      <c r="K1007" s="25" t="n">
        <f aca="false">I1007+J1007</f>
        <v>1</v>
      </c>
    </row>
    <row r="1008" customFormat="false" ht="15" hidden="false" customHeight="false" outlineLevel="0" collapsed="false">
      <c r="A1008" s="24" t="s">
        <v>72</v>
      </c>
      <c r="B1008" s="24" t="s">
        <v>893</v>
      </c>
      <c r="C1008" s="24" t="s">
        <v>899</v>
      </c>
      <c r="D1008" s="24" t="n">
        <f aca="false">IFERROR(INDEX(Positions!$D$2:$D$14531,MATCH($A1008&amp;"|32",Positions!$A$2:$A$14531,0)),"-")</f>
        <v>33</v>
      </c>
      <c r="E1008" s="24" t="n">
        <f aca="false">IFERROR(INDEX(Positions!$D$2:$D$14531,MATCH($A1008&amp;"|38",Positions!$A$2:$A$14531,0)),"-")</f>
        <v>39</v>
      </c>
      <c r="F1008" s="24" t="str">
        <f aca="false">IFERROR(INDEX(Positions!$E$2:$E$14531,MATCH($A1008&amp;"|32",Positions!$A$2:$A$14531,0)),"-")</f>
        <v>C</v>
      </c>
      <c r="G1008" s="24" t="str">
        <f aca="false">IFERROR(INDEX(Positions!$E$2:$E$14531,MATCH($A1008&amp;"|38",Positions!$A$2:$A$14531,0)),"-")</f>
        <v>A</v>
      </c>
      <c r="H1008" s="25" t="str">
        <f aca="false">F1008&amp;"-"&amp;G1008</f>
        <v>C-A</v>
      </c>
      <c r="I1008" s="24" t="n">
        <f aca="false">(F1008="G")+(G1008="G")</f>
        <v>0</v>
      </c>
      <c r="J1008" s="24" t="n">
        <f aca="false">(F1008="C")+(G1008="C")</f>
        <v>1</v>
      </c>
      <c r="K1008" s="25" t="n">
        <f aca="false">I1008+J1008</f>
        <v>1</v>
      </c>
    </row>
    <row r="1009" customFormat="false" ht="15" hidden="false" customHeight="false" outlineLevel="0" collapsed="false">
      <c r="A1009" s="24" t="s">
        <v>72</v>
      </c>
      <c r="B1009" s="24" t="s">
        <v>893</v>
      </c>
      <c r="C1009" s="24" t="s">
        <v>900</v>
      </c>
      <c r="D1009" s="24" t="n">
        <f aca="false">IFERROR(INDEX(Positions!$D$2:$D$14531,MATCH($A1009&amp;"|54",Positions!$A$2:$A$14531,0)),"-")</f>
        <v>55</v>
      </c>
      <c r="E1009" s="24" t="n">
        <f aca="false">IFERROR(INDEX(Positions!$D$2:$D$14531,MATCH($A1009&amp;"|58",Positions!$A$2:$A$14531,0)),"-")</f>
        <v>59</v>
      </c>
      <c r="F1009" s="24" t="str">
        <f aca="false">IFERROR(INDEX(Positions!$E$2:$E$14531,MATCH($A1009&amp;"|54",Positions!$A$2:$A$14531,0)),"-")</f>
        <v>U</v>
      </c>
      <c r="G1009" s="24" t="str">
        <f aca="false">IFERROR(INDEX(Positions!$E$2:$E$14531,MATCH($A1009&amp;"|58",Positions!$A$2:$A$14531,0)),"-")</f>
        <v>A</v>
      </c>
      <c r="H1009" s="25" t="str">
        <f aca="false">F1009&amp;"-"&amp;G1009</f>
        <v>U-A</v>
      </c>
      <c r="I1009" s="24" t="n">
        <f aca="false">(F1009="G")+(G1009="G")</f>
        <v>0</v>
      </c>
      <c r="J1009" s="24" t="n">
        <f aca="false">(F1009="C")+(G1009="C")</f>
        <v>0</v>
      </c>
      <c r="K1009" s="25" t="n">
        <f aca="false">I1009+J1009</f>
        <v>0</v>
      </c>
    </row>
    <row r="1010" customFormat="false" ht="15" hidden="false" customHeight="false" outlineLevel="0" collapsed="false">
      <c r="A1010" s="4" t="s">
        <v>73</v>
      </c>
      <c r="B1010" s="4" t="s">
        <v>768</v>
      </c>
      <c r="C1010" s="4" t="s">
        <v>882</v>
      </c>
      <c r="D1010" s="4" t="n">
        <f aca="false">IFERROR(INDEX(Positions!$D$2:$D$14531,MATCH($A1010&amp;"|1",Positions!$A$2:$A$14531,0)),"-")</f>
        <v>1</v>
      </c>
      <c r="E1010" s="4" t="n">
        <f aca="false">IFERROR(INDEX(Positions!$D$2:$D$14531,MATCH($A1010&amp;"|72",Positions!$A$2:$A$14531,0)),"-")</f>
        <v>72</v>
      </c>
      <c r="F1010" s="4" t="str">
        <f aca="false">IFERROR(INDEX(Positions!$E$2:$E$14531,MATCH($A1010&amp;"|1",Positions!$A$2:$A$14531,0)),"-")</f>
        <v>G</v>
      </c>
      <c r="G1010" s="4" t="str">
        <f aca="false">IFERROR(INDEX(Positions!$E$2:$E$14531,MATCH($A1010&amp;"|72",Positions!$A$2:$A$14531,0)),"-")</f>
        <v>C</v>
      </c>
      <c r="H1010" s="3" t="str">
        <f aca="false">F1010&amp;"-"&amp;G1010</f>
        <v>G-C</v>
      </c>
      <c r="I1010" s="4" t="n">
        <f aca="false">(F1010="G")+(G1010="G")</f>
        <v>1</v>
      </c>
      <c r="J1010" s="4" t="n">
        <f aca="false">(F1010="C")+(G1010="C")</f>
        <v>1</v>
      </c>
      <c r="K1010" s="3" t="n">
        <f aca="false">I1010+J1010</f>
        <v>2</v>
      </c>
    </row>
    <row r="1011" customFormat="false" ht="15" hidden="false" customHeight="false" outlineLevel="0" collapsed="false">
      <c r="A1011" s="4" t="s">
        <v>73</v>
      </c>
      <c r="B1011" s="4" t="s">
        <v>768</v>
      </c>
      <c r="C1011" s="4" t="s">
        <v>883</v>
      </c>
      <c r="D1011" s="4" t="n">
        <f aca="false">IFERROR(INDEX(Positions!$D$2:$D$14531,MATCH($A1011&amp;"|2",Positions!$A$2:$A$14531,0)),"-")</f>
        <v>2</v>
      </c>
      <c r="E1011" s="4" t="n">
        <f aca="false">IFERROR(INDEX(Positions!$D$2:$D$14531,MATCH($A1011&amp;"|71",Positions!$A$2:$A$14531,0)),"-")</f>
        <v>71</v>
      </c>
      <c r="F1011" s="4" t="str">
        <f aca="false">IFERROR(INDEX(Positions!$E$2:$E$14531,MATCH($A1011&amp;"|2",Positions!$A$2:$A$14531,0)),"-")</f>
        <v>G</v>
      </c>
      <c r="G1011" s="4" t="str">
        <f aca="false">IFERROR(INDEX(Positions!$E$2:$E$14531,MATCH($A1011&amp;"|71",Positions!$A$2:$A$14531,0)),"-")</f>
        <v>C</v>
      </c>
      <c r="H1011" s="3" t="str">
        <f aca="false">F1011&amp;"-"&amp;G1011</f>
        <v>G-C</v>
      </c>
      <c r="I1011" s="4" t="n">
        <f aca="false">(F1011="G")+(G1011="G")</f>
        <v>1</v>
      </c>
      <c r="J1011" s="4" t="n">
        <f aca="false">(F1011="C")+(G1011="C")</f>
        <v>1</v>
      </c>
      <c r="K1011" s="3" t="n">
        <f aca="false">I1011+J1011</f>
        <v>2</v>
      </c>
    </row>
    <row r="1012" customFormat="false" ht="15" hidden="false" customHeight="false" outlineLevel="0" collapsed="false">
      <c r="A1012" s="4" t="s">
        <v>73</v>
      </c>
      <c r="B1012" s="4" t="s">
        <v>768</v>
      </c>
      <c r="C1012" s="4" t="s">
        <v>884</v>
      </c>
      <c r="D1012" s="4" t="n">
        <f aca="false">IFERROR(INDEX(Positions!$D$2:$D$14531,MATCH($A1012&amp;"|3",Positions!$A$2:$A$14531,0)),"-")</f>
        <v>3</v>
      </c>
      <c r="E1012" s="4" t="n">
        <f aca="false">IFERROR(INDEX(Positions!$D$2:$D$14531,MATCH($A1012&amp;"|70",Positions!$A$2:$A$14531,0)),"-")</f>
        <v>70</v>
      </c>
      <c r="F1012" s="4" t="str">
        <f aca="false">IFERROR(INDEX(Positions!$E$2:$E$14531,MATCH($A1012&amp;"|3",Positions!$A$2:$A$14531,0)),"-")</f>
        <v>G</v>
      </c>
      <c r="G1012" s="4" t="str">
        <f aca="false">IFERROR(INDEX(Positions!$E$2:$E$14531,MATCH($A1012&amp;"|70",Positions!$A$2:$A$14531,0)),"-")</f>
        <v>U</v>
      </c>
      <c r="H1012" s="3" t="str">
        <f aca="false">F1012&amp;"-"&amp;G1012</f>
        <v>G-U</v>
      </c>
      <c r="I1012" s="4" t="n">
        <f aca="false">(F1012="G")+(G1012="G")</f>
        <v>1</v>
      </c>
      <c r="J1012" s="4" t="n">
        <f aca="false">(F1012="C")+(G1012="C")</f>
        <v>0</v>
      </c>
      <c r="K1012" s="3" t="n">
        <f aca="false">I1012+J1012</f>
        <v>1</v>
      </c>
    </row>
    <row r="1013" customFormat="false" ht="15" hidden="false" customHeight="false" outlineLevel="0" collapsed="false">
      <c r="A1013" s="4" t="s">
        <v>73</v>
      </c>
      <c r="B1013" s="4" t="s">
        <v>768</v>
      </c>
      <c r="C1013" s="4" t="s">
        <v>885</v>
      </c>
      <c r="D1013" s="4" t="n">
        <f aca="false">IFERROR(INDEX(Positions!$D$2:$D$14531,MATCH($A1013&amp;"|4",Positions!$A$2:$A$14531,0)),"-")</f>
        <v>4</v>
      </c>
      <c r="E1013" s="4" t="n">
        <f aca="false">IFERROR(INDEX(Positions!$D$2:$D$14531,MATCH($A1013&amp;"|69",Positions!$A$2:$A$14531,0)),"-")</f>
        <v>69</v>
      </c>
      <c r="F1013" s="4" t="str">
        <f aca="false">IFERROR(INDEX(Positions!$E$2:$E$14531,MATCH($A1013&amp;"|4",Positions!$A$2:$A$14531,0)),"-")</f>
        <v>G</v>
      </c>
      <c r="G1013" s="4" t="str">
        <f aca="false">IFERROR(INDEX(Positions!$E$2:$E$14531,MATCH($A1013&amp;"|69",Positions!$A$2:$A$14531,0)),"-")</f>
        <v>C</v>
      </c>
      <c r="H1013" s="3" t="str">
        <f aca="false">F1013&amp;"-"&amp;G1013</f>
        <v>G-C</v>
      </c>
      <c r="I1013" s="4" t="n">
        <f aca="false">(F1013="G")+(G1013="G")</f>
        <v>1</v>
      </c>
      <c r="J1013" s="4" t="n">
        <f aca="false">(F1013="C")+(G1013="C")</f>
        <v>1</v>
      </c>
      <c r="K1013" s="3" t="n">
        <f aca="false">I1013+J1013</f>
        <v>2</v>
      </c>
    </row>
    <row r="1014" customFormat="false" ht="15" hidden="false" customHeight="false" outlineLevel="0" collapsed="false">
      <c r="A1014" s="4" t="s">
        <v>73</v>
      </c>
      <c r="B1014" s="4" t="s">
        <v>768</v>
      </c>
      <c r="C1014" s="4" t="s">
        <v>542</v>
      </c>
      <c r="D1014" s="4" t="n">
        <f aca="false">IFERROR(INDEX(Positions!$D$2:$D$14531,MATCH($A1014&amp;"|5",Positions!$A$2:$A$14531,0)),"-")</f>
        <v>5</v>
      </c>
      <c r="E1014" s="4" t="n">
        <f aca="false">IFERROR(INDEX(Positions!$D$2:$D$14531,MATCH($A1014&amp;"|68",Positions!$A$2:$A$14531,0)),"-")</f>
        <v>68</v>
      </c>
      <c r="F1014" s="4" t="str">
        <f aca="false">IFERROR(INDEX(Positions!$E$2:$E$14531,MATCH($A1014&amp;"|5",Positions!$A$2:$A$14531,0)),"-")</f>
        <v>C</v>
      </c>
      <c r="G1014" s="4" t="str">
        <f aca="false">IFERROR(INDEX(Positions!$E$2:$E$14531,MATCH($A1014&amp;"|68",Positions!$A$2:$A$14531,0)),"-")</f>
        <v>G</v>
      </c>
      <c r="H1014" s="3" t="str">
        <f aca="false">F1014&amp;"-"&amp;G1014</f>
        <v>C-G</v>
      </c>
      <c r="I1014" s="4" t="n">
        <f aca="false">(F1014="G")+(G1014="G")</f>
        <v>1</v>
      </c>
      <c r="J1014" s="4" t="n">
        <f aca="false">(F1014="C")+(G1014="C")</f>
        <v>1</v>
      </c>
      <c r="K1014" s="3" t="n">
        <f aca="false">I1014+J1014</f>
        <v>2</v>
      </c>
    </row>
    <row r="1015" customFormat="false" ht="15" hidden="false" customHeight="false" outlineLevel="0" collapsed="false">
      <c r="A1015" s="4" t="s">
        <v>73</v>
      </c>
      <c r="B1015" s="4" t="s">
        <v>768</v>
      </c>
      <c r="C1015" s="4" t="s">
        <v>561</v>
      </c>
      <c r="D1015" s="4" t="n">
        <f aca="false">IFERROR(INDEX(Positions!$D$2:$D$14531,MATCH($A1015&amp;"|6",Positions!$A$2:$A$14531,0)),"-")</f>
        <v>6</v>
      </c>
      <c r="E1015" s="4" t="n">
        <f aca="false">IFERROR(INDEX(Positions!$D$2:$D$14531,MATCH($A1015&amp;"|67",Positions!$A$2:$A$14531,0)),"-")</f>
        <v>67</v>
      </c>
      <c r="F1015" s="4" t="str">
        <f aca="false">IFERROR(INDEX(Positions!$E$2:$E$14531,MATCH($A1015&amp;"|6",Positions!$A$2:$A$14531,0)),"-")</f>
        <v>U</v>
      </c>
      <c r="G1015" s="4" t="str">
        <f aca="false">IFERROR(INDEX(Positions!$E$2:$E$14531,MATCH($A1015&amp;"|67",Positions!$A$2:$A$14531,0)),"-")</f>
        <v>A</v>
      </c>
      <c r="H1015" s="3" t="str">
        <f aca="false">F1015&amp;"-"&amp;G1015</f>
        <v>U-A</v>
      </c>
      <c r="I1015" s="4" t="n">
        <f aca="false">(F1015="G")+(G1015="G")</f>
        <v>0</v>
      </c>
      <c r="J1015" s="4" t="n">
        <f aca="false">(F1015="C")+(G1015="C")</f>
        <v>0</v>
      </c>
      <c r="K1015" s="3" t="n">
        <f aca="false">I1015+J1015</f>
        <v>0</v>
      </c>
    </row>
    <row r="1016" customFormat="false" ht="15" hidden="false" customHeight="false" outlineLevel="0" collapsed="false">
      <c r="A1016" s="4" t="s">
        <v>73</v>
      </c>
      <c r="B1016" s="4" t="s">
        <v>768</v>
      </c>
      <c r="C1016" s="4" t="s">
        <v>886</v>
      </c>
      <c r="D1016" s="4" t="n">
        <f aca="false">IFERROR(INDEX(Positions!$D$2:$D$14531,MATCH($A1016&amp;"|7",Positions!$A$2:$A$14531,0)),"-")</f>
        <v>7</v>
      </c>
      <c r="E1016" s="4" t="n">
        <f aca="false">IFERROR(INDEX(Positions!$D$2:$D$14531,MATCH($A1016&amp;"|66",Positions!$A$2:$A$14531,0)),"-")</f>
        <v>66</v>
      </c>
      <c r="F1016" s="4" t="str">
        <f aca="false">IFERROR(INDEX(Positions!$E$2:$E$14531,MATCH($A1016&amp;"|7",Positions!$A$2:$A$14531,0)),"-")</f>
        <v>A</v>
      </c>
      <c r="G1016" s="4" t="str">
        <f aca="false">IFERROR(INDEX(Positions!$E$2:$E$14531,MATCH($A1016&amp;"|66",Positions!$A$2:$A$14531,0)),"-")</f>
        <v>U</v>
      </c>
      <c r="H1016" s="3" t="str">
        <f aca="false">F1016&amp;"-"&amp;G1016</f>
        <v>A-U</v>
      </c>
      <c r="I1016" s="4" t="n">
        <f aca="false">(F1016="G")+(G1016="G")</f>
        <v>0</v>
      </c>
      <c r="J1016" s="4" t="n">
        <f aca="false">(F1016="C")+(G1016="C")</f>
        <v>0</v>
      </c>
      <c r="K1016" s="3" t="n">
        <f aca="false">I1016+J1016</f>
        <v>0</v>
      </c>
    </row>
    <row r="1017" customFormat="false" ht="15" hidden="false" customHeight="false" outlineLevel="0" collapsed="false">
      <c r="A1017" s="4" t="s">
        <v>73</v>
      </c>
      <c r="B1017" s="4" t="s">
        <v>783</v>
      </c>
      <c r="C1017" s="4" t="s">
        <v>887</v>
      </c>
      <c r="D1017" s="4" t="n">
        <f aca="false">IFERROR(INDEX(Positions!$D$2:$D$14531,MATCH($A1017&amp;"|10",Positions!$A$2:$A$14531,0)),"-")</f>
        <v>10</v>
      </c>
      <c r="E1017" s="4" t="n">
        <f aca="false">IFERROR(INDEX(Positions!$D$2:$D$14531,MATCH($A1017&amp;"|25",Positions!$A$2:$A$14531,0)),"-")</f>
        <v>25</v>
      </c>
      <c r="F1017" s="4" t="str">
        <f aca="false">IFERROR(INDEX(Positions!$E$2:$E$14531,MATCH($A1017&amp;"|10",Positions!$A$2:$A$14531,0)),"-")</f>
        <v>G</v>
      </c>
      <c r="G1017" s="4" t="str">
        <f aca="false">IFERROR(INDEX(Positions!$E$2:$E$14531,MATCH($A1017&amp;"|25",Positions!$A$2:$A$14531,0)),"-")</f>
        <v>C</v>
      </c>
      <c r="H1017" s="3" t="str">
        <f aca="false">F1017&amp;"-"&amp;G1017</f>
        <v>G-C</v>
      </c>
      <c r="I1017" s="4" t="n">
        <f aca="false">(F1017="G")+(G1017="G")</f>
        <v>1</v>
      </c>
      <c r="J1017" s="4" t="n">
        <f aca="false">(F1017="C")+(G1017="C")</f>
        <v>1</v>
      </c>
      <c r="K1017" s="3" t="n">
        <f aca="false">I1017+J1017</f>
        <v>2</v>
      </c>
    </row>
    <row r="1018" customFormat="false" ht="15" hidden="false" customHeight="false" outlineLevel="0" collapsed="false">
      <c r="A1018" s="4" t="s">
        <v>73</v>
      </c>
      <c r="B1018" s="4" t="s">
        <v>783</v>
      </c>
      <c r="C1018" s="4" t="s">
        <v>888</v>
      </c>
      <c r="D1018" s="4" t="n">
        <f aca="false">IFERROR(INDEX(Positions!$D$2:$D$14531,MATCH($A1018&amp;"|11",Positions!$A$2:$A$14531,0)),"-")</f>
        <v>11</v>
      </c>
      <c r="E1018" s="4" t="n">
        <f aca="false">IFERROR(INDEX(Positions!$D$2:$D$14531,MATCH($A1018&amp;"|24",Positions!$A$2:$A$14531,0)),"-")</f>
        <v>24</v>
      </c>
      <c r="F1018" s="4" t="str">
        <f aca="false">IFERROR(INDEX(Positions!$E$2:$E$14531,MATCH($A1018&amp;"|11",Positions!$A$2:$A$14531,0)),"-")</f>
        <v>C</v>
      </c>
      <c r="G1018" s="4" t="str">
        <f aca="false">IFERROR(INDEX(Positions!$E$2:$E$14531,MATCH($A1018&amp;"|24",Positions!$A$2:$A$14531,0)),"-")</f>
        <v>G</v>
      </c>
      <c r="H1018" s="3" t="str">
        <f aca="false">F1018&amp;"-"&amp;G1018</f>
        <v>C-G</v>
      </c>
      <c r="I1018" s="4" t="n">
        <f aca="false">(F1018="G")+(G1018="G")</f>
        <v>1</v>
      </c>
      <c r="J1018" s="4" t="n">
        <f aca="false">(F1018="C")+(G1018="C")</f>
        <v>1</v>
      </c>
      <c r="K1018" s="3" t="n">
        <f aca="false">I1018+J1018</f>
        <v>2</v>
      </c>
    </row>
    <row r="1019" customFormat="false" ht="15" hidden="false" customHeight="false" outlineLevel="0" collapsed="false">
      <c r="A1019" s="4" t="s">
        <v>73</v>
      </c>
      <c r="B1019" s="4" t="s">
        <v>783</v>
      </c>
      <c r="C1019" s="4" t="s">
        <v>479</v>
      </c>
      <c r="D1019" s="4" t="n">
        <f aca="false">IFERROR(INDEX(Positions!$D$2:$D$14531,MATCH($A1019&amp;"|12",Positions!$A$2:$A$14531,0)),"-")</f>
        <v>12</v>
      </c>
      <c r="E1019" s="4" t="n">
        <f aca="false">IFERROR(INDEX(Positions!$D$2:$D$14531,MATCH($A1019&amp;"|23",Positions!$A$2:$A$14531,0)),"-")</f>
        <v>23</v>
      </c>
      <c r="F1019" s="4" t="str">
        <f aca="false">IFERROR(INDEX(Positions!$E$2:$E$14531,MATCH($A1019&amp;"|12",Positions!$A$2:$A$14531,0)),"-")</f>
        <v>U</v>
      </c>
      <c r="G1019" s="4" t="str">
        <f aca="false">IFERROR(INDEX(Positions!$E$2:$E$14531,MATCH($A1019&amp;"|23",Positions!$A$2:$A$14531,0)),"-")</f>
        <v>A</v>
      </c>
      <c r="H1019" s="3" t="str">
        <f aca="false">F1019&amp;"-"&amp;G1019</f>
        <v>U-A</v>
      </c>
      <c r="I1019" s="4" t="n">
        <f aca="false">(F1019="G")+(G1019="G")</f>
        <v>0</v>
      </c>
      <c r="J1019" s="4" t="n">
        <f aca="false">(F1019="C")+(G1019="C")</f>
        <v>0</v>
      </c>
      <c r="K1019" s="3" t="n">
        <f aca="false">I1019+J1019</f>
        <v>0</v>
      </c>
    </row>
    <row r="1020" customFormat="false" ht="15" hidden="false" customHeight="false" outlineLevel="0" collapsed="false">
      <c r="A1020" s="4" t="s">
        <v>73</v>
      </c>
      <c r="B1020" s="4" t="s">
        <v>783</v>
      </c>
      <c r="C1020" s="4" t="s">
        <v>267</v>
      </c>
      <c r="D1020" s="4" t="n">
        <f aca="false">IFERROR(INDEX(Positions!$D$2:$D$14531,MATCH($A1020&amp;"|13",Positions!$A$2:$A$14531,0)),"-")</f>
        <v>13</v>
      </c>
      <c r="E1020" s="4" t="n">
        <f aca="false">IFERROR(INDEX(Positions!$D$2:$D$14531,MATCH($A1020&amp;"|22",Positions!$A$2:$A$14531,0)),"-")</f>
        <v>22</v>
      </c>
      <c r="F1020" s="4" t="str">
        <f aca="false">IFERROR(INDEX(Positions!$E$2:$E$14531,MATCH($A1020&amp;"|13",Positions!$A$2:$A$14531,0)),"-")</f>
        <v>C</v>
      </c>
      <c r="G1020" s="4" t="str">
        <f aca="false">IFERROR(INDEX(Positions!$E$2:$E$14531,MATCH($A1020&amp;"|22",Positions!$A$2:$A$14531,0)),"-")</f>
        <v>G</v>
      </c>
      <c r="H1020" s="3" t="str">
        <f aca="false">F1020&amp;"-"&amp;G1020</f>
        <v>C-G</v>
      </c>
      <c r="I1020" s="4" t="n">
        <f aca="false">(F1020="G")+(G1020="G")</f>
        <v>1</v>
      </c>
      <c r="J1020" s="4" t="n">
        <f aca="false">(F1020="C")+(G1020="C")</f>
        <v>1</v>
      </c>
      <c r="K1020" s="3" t="n">
        <f aca="false">I1020+J1020</f>
        <v>2</v>
      </c>
    </row>
    <row r="1021" customFormat="false" ht="15" hidden="false" customHeight="false" outlineLevel="0" collapsed="false">
      <c r="A1021" s="4" t="s">
        <v>73</v>
      </c>
      <c r="B1021" s="4" t="s">
        <v>805</v>
      </c>
      <c r="C1021" s="4" t="s">
        <v>673</v>
      </c>
      <c r="D1021" s="4" t="n">
        <f aca="false">IFERROR(INDEX(Positions!$D$2:$D$14531,MATCH($A1021&amp;"|27",Positions!$A$2:$A$14531,0)),"-")</f>
        <v>27</v>
      </c>
      <c r="E1021" s="4" t="n">
        <f aca="false">IFERROR(INDEX(Positions!$D$2:$D$14531,MATCH($A1021&amp;"|43",Positions!$A$2:$A$14531,0)),"-")</f>
        <v>43</v>
      </c>
      <c r="F1021" s="4" t="str">
        <f aca="false">IFERROR(INDEX(Positions!$E$2:$E$14531,MATCH($A1021&amp;"|27",Positions!$A$2:$A$14531,0)),"-")</f>
        <v>C</v>
      </c>
      <c r="G1021" s="4" t="str">
        <f aca="false">IFERROR(INDEX(Positions!$E$2:$E$14531,MATCH($A1021&amp;"|43",Positions!$A$2:$A$14531,0)),"-")</f>
        <v>G</v>
      </c>
      <c r="H1021" s="3" t="str">
        <f aca="false">F1021&amp;"-"&amp;G1021</f>
        <v>C-G</v>
      </c>
      <c r="I1021" s="4" t="n">
        <f aca="false">(F1021="G")+(G1021="G")</f>
        <v>1</v>
      </c>
      <c r="J1021" s="4" t="n">
        <f aca="false">(F1021="C")+(G1021="C")</f>
        <v>1</v>
      </c>
      <c r="K1021" s="3" t="n">
        <f aca="false">I1021+J1021</f>
        <v>2</v>
      </c>
    </row>
    <row r="1022" customFormat="false" ht="15" hidden="false" customHeight="false" outlineLevel="0" collapsed="false">
      <c r="A1022" s="4" t="s">
        <v>73</v>
      </c>
      <c r="B1022" s="4" t="s">
        <v>805</v>
      </c>
      <c r="C1022" s="4" t="s">
        <v>889</v>
      </c>
      <c r="D1022" s="4" t="n">
        <f aca="false">IFERROR(INDEX(Positions!$D$2:$D$14531,MATCH($A1022&amp;"|28",Positions!$A$2:$A$14531,0)),"-")</f>
        <v>28</v>
      </c>
      <c r="E1022" s="4" t="n">
        <f aca="false">IFERROR(INDEX(Positions!$D$2:$D$14531,MATCH($A1022&amp;"|42",Positions!$A$2:$A$14531,0)),"-")</f>
        <v>42</v>
      </c>
      <c r="F1022" s="4" t="str">
        <f aca="false">IFERROR(INDEX(Positions!$E$2:$E$14531,MATCH($A1022&amp;"|28",Positions!$A$2:$A$14531,0)),"-")</f>
        <v>U</v>
      </c>
      <c r="G1022" s="4" t="str">
        <f aca="false">IFERROR(INDEX(Positions!$E$2:$E$14531,MATCH($A1022&amp;"|42",Positions!$A$2:$A$14531,0)),"-")</f>
        <v>A</v>
      </c>
      <c r="H1022" s="3" t="str">
        <f aca="false">F1022&amp;"-"&amp;G1022</f>
        <v>U-A</v>
      </c>
      <c r="I1022" s="4" t="n">
        <f aca="false">(F1022="G")+(G1022="G")</f>
        <v>0</v>
      </c>
      <c r="J1022" s="4" t="n">
        <f aca="false">(F1022="C")+(G1022="C")</f>
        <v>0</v>
      </c>
      <c r="K1022" s="3" t="n">
        <f aca="false">I1022+J1022</f>
        <v>0</v>
      </c>
    </row>
    <row r="1023" customFormat="false" ht="15" hidden="false" customHeight="false" outlineLevel="0" collapsed="false">
      <c r="A1023" s="4" t="s">
        <v>73</v>
      </c>
      <c r="B1023" s="4" t="s">
        <v>805</v>
      </c>
      <c r="C1023" s="4" t="s">
        <v>890</v>
      </c>
      <c r="D1023" s="4" t="n">
        <f aca="false">IFERROR(INDEX(Positions!$D$2:$D$14531,MATCH($A1023&amp;"|29",Positions!$A$2:$A$14531,0)),"-")</f>
        <v>29</v>
      </c>
      <c r="E1023" s="4" t="n">
        <f aca="false">IFERROR(INDEX(Positions!$D$2:$D$14531,MATCH($A1023&amp;"|41",Positions!$A$2:$A$14531,0)),"-")</f>
        <v>41</v>
      </c>
      <c r="F1023" s="4" t="str">
        <f aca="false">IFERROR(INDEX(Positions!$E$2:$E$14531,MATCH($A1023&amp;"|29",Positions!$A$2:$A$14531,0)),"-")</f>
        <v>U</v>
      </c>
      <c r="G1023" s="4" t="str">
        <f aca="false">IFERROR(INDEX(Positions!$E$2:$E$14531,MATCH($A1023&amp;"|41",Positions!$A$2:$A$14531,0)),"-")</f>
        <v>A</v>
      </c>
      <c r="H1023" s="3" t="str">
        <f aca="false">F1023&amp;"-"&amp;G1023</f>
        <v>U-A</v>
      </c>
      <c r="I1023" s="4" t="n">
        <f aca="false">(F1023="G")+(G1023="G")</f>
        <v>0</v>
      </c>
      <c r="J1023" s="4" t="n">
        <f aca="false">(F1023="C")+(G1023="C")</f>
        <v>0</v>
      </c>
      <c r="K1023" s="3" t="n">
        <f aca="false">I1023+J1023</f>
        <v>0</v>
      </c>
    </row>
    <row r="1024" customFormat="false" ht="15" hidden="false" customHeight="false" outlineLevel="0" collapsed="false">
      <c r="A1024" s="4" t="s">
        <v>73</v>
      </c>
      <c r="B1024" s="4" t="s">
        <v>805</v>
      </c>
      <c r="C1024" s="4" t="s">
        <v>694</v>
      </c>
      <c r="D1024" s="4" t="n">
        <f aca="false">IFERROR(INDEX(Positions!$D$2:$D$14531,MATCH($A1024&amp;"|30",Positions!$A$2:$A$14531,0)),"-")</f>
        <v>30</v>
      </c>
      <c r="E1024" s="4" t="n">
        <f aca="false">IFERROR(INDEX(Positions!$D$2:$D$14531,MATCH($A1024&amp;"|40",Positions!$A$2:$A$14531,0)),"-")</f>
        <v>40</v>
      </c>
      <c r="F1024" s="4" t="str">
        <f aca="false">IFERROR(INDEX(Positions!$E$2:$E$14531,MATCH($A1024&amp;"|30",Positions!$A$2:$A$14531,0)),"-")</f>
        <v>G</v>
      </c>
      <c r="G1024" s="4" t="str">
        <f aca="false">IFERROR(INDEX(Positions!$E$2:$E$14531,MATCH($A1024&amp;"|40",Positions!$A$2:$A$14531,0)),"-")</f>
        <v>C</v>
      </c>
      <c r="H1024" s="3" t="str">
        <f aca="false">F1024&amp;"-"&amp;G1024</f>
        <v>G-C</v>
      </c>
      <c r="I1024" s="4" t="n">
        <f aca="false">(F1024="G")+(G1024="G")</f>
        <v>1</v>
      </c>
      <c r="J1024" s="4" t="n">
        <f aca="false">(F1024="C")+(G1024="C")</f>
        <v>1</v>
      </c>
      <c r="K1024" s="3" t="n">
        <f aca="false">I1024+J1024</f>
        <v>2</v>
      </c>
    </row>
    <row r="1025" customFormat="false" ht="15" hidden="false" customHeight="false" outlineLevel="0" collapsed="false">
      <c r="A1025" s="4" t="s">
        <v>73</v>
      </c>
      <c r="B1025" s="4" t="s">
        <v>805</v>
      </c>
      <c r="C1025" s="4" t="s">
        <v>640</v>
      </c>
      <c r="D1025" s="4" t="n">
        <f aca="false">IFERROR(INDEX(Positions!$D$2:$D$14531,MATCH($A1025&amp;"|31",Positions!$A$2:$A$14531,0)),"-")</f>
        <v>31</v>
      </c>
      <c r="E1025" s="4" t="n">
        <f aca="false">IFERROR(INDEX(Positions!$D$2:$D$14531,MATCH($A1025&amp;"|39",Positions!$A$2:$A$14531,0)),"-")</f>
        <v>39</v>
      </c>
      <c r="F1025" s="4" t="str">
        <f aca="false">IFERROR(INDEX(Positions!$E$2:$E$14531,MATCH($A1025&amp;"|31",Positions!$A$2:$A$14531,0)),"-")</f>
        <v>C</v>
      </c>
      <c r="G1025" s="4" t="str">
        <f aca="false">IFERROR(INDEX(Positions!$E$2:$E$14531,MATCH($A1025&amp;"|39",Positions!$A$2:$A$14531,0)),"-")</f>
        <v>G</v>
      </c>
      <c r="H1025" s="3" t="str">
        <f aca="false">F1025&amp;"-"&amp;G1025</f>
        <v>C-G</v>
      </c>
      <c r="I1025" s="4" t="n">
        <f aca="false">(F1025="G")+(G1025="G")</f>
        <v>1</v>
      </c>
      <c r="J1025" s="4" t="n">
        <f aca="false">(F1025="C")+(G1025="C")</f>
        <v>1</v>
      </c>
      <c r="K1025" s="3" t="n">
        <f aca="false">I1025+J1025</f>
        <v>2</v>
      </c>
    </row>
    <row r="1026" customFormat="false" ht="15" hidden="false" customHeight="false" outlineLevel="0" collapsed="false">
      <c r="A1026" s="4" t="s">
        <v>73</v>
      </c>
      <c r="B1026" s="4" t="s">
        <v>830</v>
      </c>
      <c r="C1026" s="4" t="s">
        <v>367</v>
      </c>
      <c r="D1026" s="4" t="n">
        <f aca="false">IFERROR(INDEX(Positions!$D$2:$D$14531,MATCH($A1026&amp;"|49",Positions!$A$2:$A$14531,0)),"-")</f>
        <v>49</v>
      </c>
      <c r="E1026" s="4" t="n">
        <f aca="false">IFERROR(INDEX(Positions!$D$2:$D$14531,MATCH($A1026&amp;"|65",Positions!$A$2:$A$14531,0)),"-")</f>
        <v>65</v>
      </c>
      <c r="F1026" s="4" t="str">
        <f aca="false">IFERROR(INDEX(Positions!$E$2:$E$14531,MATCH($A1026&amp;"|49",Positions!$A$2:$A$14531,0)),"-")</f>
        <v>A</v>
      </c>
      <c r="G1026" s="4" t="str">
        <f aca="false">IFERROR(INDEX(Positions!$E$2:$E$14531,MATCH($A1026&amp;"|65",Positions!$A$2:$A$14531,0)),"-")</f>
        <v>U</v>
      </c>
      <c r="H1026" s="3" t="str">
        <f aca="false">F1026&amp;"-"&amp;G1026</f>
        <v>A-U</v>
      </c>
      <c r="I1026" s="4" t="n">
        <f aca="false">(F1026="G")+(G1026="G")</f>
        <v>0</v>
      </c>
      <c r="J1026" s="4" t="n">
        <f aca="false">(F1026="C")+(G1026="C")</f>
        <v>0</v>
      </c>
      <c r="K1026" s="3" t="n">
        <f aca="false">I1026+J1026</f>
        <v>0</v>
      </c>
    </row>
    <row r="1027" customFormat="false" ht="15" hidden="false" customHeight="false" outlineLevel="0" collapsed="false">
      <c r="A1027" s="4" t="s">
        <v>73</v>
      </c>
      <c r="B1027" s="4" t="s">
        <v>830</v>
      </c>
      <c r="C1027" s="4" t="s">
        <v>891</v>
      </c>
      <c r="D1027" s="4" t="n">
        <f aca="false">IFERROR(INDEX(Positions!$D$2:$D$14531,MATCH($A1027&amp;"|50",Positions!$A$2:$A$14531,0)),"-")</f>
        <v>50</v>
      </c>
      <c r="E1027" s="4" t="n">
        <f aca="false">IFERROR(INDEX(Positions!$D$2:$D$14531,MATCH($A1027&amp;"|64",Positions!$A$2:$A$14531,0)),"-")</f>
        <v>64</v>
      </c>
      <c r="F1027" s="4" t="str">
        <f aca="false">IFERROR(INDEX(Positions!$E$2:$E$14531,MATCH($A1027&amp;"|50",Positions!$A$2:$A$14531,0)),"-")</f>
        <v>G</v>
      </c>
      <c r="G1027" s="4" t="str">
        <f aca="false">IFERROR(INDEX(Positions!$E$2:$E$14531,MATCH($A1027&amp;"|64",Positions!$A$2:$A$14531,0)),"-")</f>
        <v>C</v>
      </c>
      <c r="H1027" s="3" t="str">
        <f aca="false">F1027&amp;"-"&amp;G1027</f>
        <v>G-C</v>
      </c>
      <c r="I1027" s="4" t="n">
        <f aca="false">(F1027="G")+(G1027="G")</f>
        <v>1</v>
      </c>
      <c r="J1027" s="4" t="n">
        <f aca="false">(F1027="C")+(G1027="C")</f>
        <v>1</v>
      </c>
      <c r="K1027" s="3" t="n">
        <f aca="false">I1027+J1027</f>
        <v>2</v>
      </c>
    </row>
    <row r="1028" customFormat="false" ht="15" hidden="false" customHeight="false" outlineLevel="0" collapsed="false">
      <c r="A1028" s="4" t="s">
        <v>73</v>
      </c>
      <c r="B1028" s="4" t="s">
        <v>830</v>
      </c>
      <c r="C1028" s="4" t="s">
        <v>689</v>
      </c>
      <c r="D1028" s="4" t="n">
        <f aca="false">IFERROR(INDEX(Positions!$D$2:$D$14531,MATCH($A1028&amp;"|51",Positions!$A$2:$A$14531,0)),"-")</f>
        <v>51</v>
      </c>
      <c r="E1028" s="4" t="n">
        <f aca="false">IFERROR(INDEX(Positions!$D$2:$D$14531,MATCH($A1028&amp;"|63",Positions!$A$2:$A$14531,0)),"-")</f>
        <v>63</v>
      </c>
      <c r="F1028" s="4" t="str">
        <f aca="false">IFERROR(INDEX(Positions!$E$2:$E$14531,MATCH($A1028&amp;"|51",Positions!$A$2:$A$14531,0)),"-")</f>
        <v>C</v>
      </c>
      <c r="G1028" s="4" t="str">
        <f aca="false">IFERROR(INDEX(Positions!$E$2:$E$14531,MATCH($A1028&amp;"|63",Positions!$A$2:$A$14531,0)),"-")</f>
        <v>G</v>
      </c>
      <c r="H1028" s="3" t="str">
        <f aca="false">F1028&amp;"-"&amp;G1028</f>
        <v>C-G</v>
      </c>
      <c r="I1028" s="4" t="n">
        <f aca="false">(F1028="G")+(G1028="G")</f>
        <v>1</v>
      </c>
      <c r="J1028" s="4" t="n">
        <f aca="false">(F1028="C")+(G1028="C")</f>
        <v>1</v>
      </c>
      <c r="K1028" s="3" t="n">
        <f aca="false">I1028+J1028</f>
        <v>2</v>
      </c>
    </row>
    <row r="1029" customFormat="false" ht="15" hidden="false" customHeight="false" outlineLevel="0" collapsed="false">
      <c r="A1029" s="4" t="s">
        <v>73</v>
      </c>
      <c r="B1029" s="4" t="s">
        <v>830</v>
      </c>
      <c r="C1029" s="4" t="s">
        <v>703</v>
      </c>
      <c r="D1029" s="4" t="n">
        <f aca="false">IFERROR(INDEX(Positions!$D$2:$D$14531,MATCH($A1029&amp;"|52",Positions!$A$2:$A$14531,0)),"-")</f>
        <v>52</v>
      </c>
      <c r="E1029" s="4" t="n">
        <f aca="false">IFERROR(INDEX(Positions!$D$2:$D$14531,MATCH($A1029&amp;"|62",Positions!$A$2:$A$14531,0)),"-")</f>
        <v>62</v>
      </c>
      <c r="F1029" s="4" t="str">
        <f aca="false">IFERROR(INDEX(Positions!$E$2:$E$14531,MATCH($A1029&amp;"|52",Positions!$A$2:$A$14531,0)),"-")</f>
        <v>G</v>
      </c>
      <c r="G1029" s="4" t="str">
        <f aca="false">IFERROR(INDEX(Positions!$E$2:$E$14531,MATCH($A1029&amp;"|62",Positions!$A$2:$A$14531,0)),"-")</f>
        <v>C</v>
      </c>
      <c r="H1029" s="3" t="str">
        <f aca="false">F1029&amp;"-"&amp;G1029</f>
        <v>G-C</v>
      </c>
      <c r="I1029" s="4" t="n">
        <f aca="false">(F1029="G")+(G1029="G")</f>
        <v>1</v>
      </c>
      <c r="J1029" s="4" t="n">
        <f aca="false">(F1029="C")+(G1029="C")</f>
        <v>1</v>
      </c>
      <c r="K1029" s="3" t="n">
        <f aca="false">I1029+J1029</f>
        <v>2</v>
      </c>
    </row>
    <row r="1030" customFormat="false" ht="15" hidden="false" customHeight="false" outlineLevel="0" collapsed="false">
      <c r="A1030" s="4" t="s">
        <v>73</v>
      </c>
      <c r="B1030" s="4" t="s">
        <v>830</v>
      </c>
      <c r="C1030" s="4" t="s">
        <v>892</v>
      </c>
      <c r="D1030" s="4" t="n">
        <f aca="false">IFERROR(INDEX(Positions!$D$2:$D$14531,MATCH($A1030&amp;"|53",Positions!$A$2:$A$14531,0)),"-")</f>
        <v>53</v>
      </c>
      <c r="E1030" s="4" t="n">
        <f aca="false">IFERROR(INDEX(Positions!$D$2:$D$14531,MATCH($A1030&amp;"|61",Positions!$A$2:$A$14531,0)),"-")</f>
        <v>61</v>
      </c>
      <c r="F1030" s="4" t="str">
        <f aca="false">IFERROR(INDEX(Positions!$E$2:$E$14531,MATCH($A1030&amp;"|53",Positions!$A$2:$A$14531,0)),"-")</f>
        <v>G</v>
      </c>
      <c r="G1030" s="4" t="str">
        <f aca="false">IFERROR(INDEX(Positions!$E$2:$E$14531,MATCH($A1030&amp;"|61",Positions!$A$2:$A$14531,0)),"-")</f>
        <v>C</v>
      </c>
      <c r="H1030" s="3" t="str">
        <f aca="false">F1030&amp;"-"&amp;G1030</f>
        <v>G-C</v>
      </c>
      <c r="I1030" s="4" t="n">
        <f aca="false">(F1030="G")+(G1030="G")</f>
        <v>1</v>
      </c>
      <c r="J1030" s="4" t="n">
        <f aca="false">(F1030="C")+(G1030="C")</f>
        <v>1</v>
      </c>
      <c r="K1030" s="3" t="n">
        <f aca="false">I1030+J1030</f>
        <v>2</v>
      </c>
    </row>
    <row r="1031" customFormat="false" ht="15" hidden="false" customHeight="false" outlineLevel="0" collapsed="false">
      <c r="A1031" s="24" t="s">
        <v>73</v>
      </c>
      <c r="B1031" s="24" t="s">
        <v>893</v>
      </c>
      <c r="C1031" s="24" t="s">
        <v>894</v>
      </c>
      <c r="D1031" s="24" t="n">
        <f aca="false">IFERROR(INDEX(Positions!$D$2:$D$14531,MATCH($A1031&amp;"|8",Positions!$A$2:$A$14531,0)),"-")</f>
        <v>8</v>
      </c>
      <c r="E1031" s="24" t="n">
        <f aca="false">IFERROR(INDEX(Positions!$D$2:$D$14531,MATCH($A1031&amp;"|14",Positions!$A$2:$A$14531,0)),"-")</f>
        <v>14</v>
      </c>
      <c r="F1031" s="24" t="str">
        <f aca="false">IFERROR(INDEX(Positions!$E$2:$E$14531,MATCH($A1031&amp;"|8",Positions!$A$2:$A$14531,0)),"-")</f>
        <v>U</v>
      </c>
      <c r="G1031" s="24" t="str">
        <f aca="false">IFERROR(INDEX(Positions!$E$2:$E$14531,MATCH($A1031&amp;"|14",Positions!$A$2:$A$14531,0)),"-")</f>
        <v>A</v>
      </c>
      <c r="H1031" s="25" t="str">
        <f aca="false">F1031&amp;"-"&amp;G1031</f>
        <v>U-A</v>
      </c>
      <c r="I1031" s="24" t="n">
        <f aca="false">(F1031="G")+(G1031="G")</f>
        <v>0</v>
      </c>
      <c r="J1031" s="24" t="n">
        <f aca="false">(F1031="C")+(G1031="C")</f>
        <v>0</v>
      </c>
      <c r="K1031" s="25" t="n">
        <f aca="false">I1031+J1031</f>
        <v>0</v>
      </c>
    </row>
    <row r="1032" customFormat="false" ht="15" hidden="false" customHeight="false" outlineLevel="0" collapsed="false">
      <c r="A1032" s="24" t="s">
        <v>73</v>
      </c>
      <c r="B1032" s="24" t="s">
        <v>893</v>
      </c>
      <c r="C1032" s="24" t="s">
        <v>895</v>
      </c>
      <c r="D1032" s="24" t="n">
        <f aca="false">IFERROR(INDEX(Positions!$D$2:$D$14531,MATCH($A1032&amp;"|15",Positions!$A$2:$A$14531,0)),"-")</f>
        <v>15</v>
      </c>
      <c r="E1032" s="24" t="n">
        <f aca="false">IFERROR(INDEX(Positions!$D$2:$D$14531,MATCH($A1032&amp;"|48",Positions!$A$2:$A$14531,0)),"-")</f>
        <v>48</v>
      </c>
      <c r="F1032" s="24" t="str">
        <f aca="false">IFERROR(INDEX(Positions!$E$2:$E$14531,MATCH($A1032&amp;"|15",Positions!$A$2:$A$14531,0)),"-")</f>
        <v>G</v>
      </c>
      <c r="G1032" s="24" t="str">
        <f aca="false">IFERROR(INDEX(Positions!$E$2:$E$14531,MATCH($A1032&amp;"|48",Positions!$A$2:$A$14531,0)),"-")</f>
        <v>C</v>
      </c>
      <c r="H1032" s="25" t="str">
        <f aca="false">F1032&amp;"-"&amp;G1032</f>
        <v>G-C</v>
      </c>
      <c r="I1032" s="24" t="n">
        <f aca="false">(F1032="G")+(G1032="G")</f>
        <v>1</v>
      </c>
      <c r="J1032" s="24" t="n">
        <f aca="false">(F1032="C")+(G1032="C")</f>
        <v>1</v>
      </c>
      <c r="K1032" s="25" t="n">
        <f aca="false">I1032+J1032</f>
        <v>2</v>
      </c>
    </row>
    <row r="1033" customFormat="false" ht="15" hidden="false" customHeight="false" outlineLevel="0" collapsed="false">
      <c r="A1033" s="24" t="s">
        <v>73</v>
      </c>
      <c r="B1033" s="24" t="s">
        <v>893</v>
      </c>
      <c r="C1033" s="24" t="s">
        <v>896</v>
      </c>
      <c r="D1033" s="24" t="n">
        <f aca="false">IFERROR(INDEX(Positions!$D$2:$D$14531,MATCH($A1033&amp;"|18",Positions!$A$2:$A$14531,0)),"-")</f>
        <v>18</v>
      </c>
      <c r="E1033" s="24" t="n">
        <f aca="false">IFERROR(INDEX(Positions!$D$2:$D$14531,MATCH($A1033&amp;"|55",Positions!$A$2:$A$14531,0)),"-")</f>
        <v>55</v>
      </c>
      <c r="F1033" s="24" t="str">
        <f aca="false">IFERROR(INDEX(Positions!$E$2:$E$14531,MATCH($A1033&amp;"|18",Positions!$A$2:$A$14531,0)),"-")</f>
        <v>G</v>
      </c>
      <c r="G1033" s="24" t="str">
        <f aca="false">IFERROR(INDEX(Positions!$E$2:$E$14531,MATCH($A1033&amp;"|55",Positions!$A$2:$A$14531,0)),"-")</f>
        <v>U</v>
      </c>
      <c r="H1033" s="25" t="str">
        <f aca="false">F1033&amp;"-"&amp;G1033</f>
        <v>G-U</v>
      </c>
      <c r="I1033" s="24" t="n">
        <f aca="false">(F1033="G")+(G1033="G")</f>
        <v>1</v>
      </c>
      <c r="J1033" s="24" t="n">
        <f aca="false">(F1033="C")+(G1033="C")</f>
        <v>0</v>
      </c>
      <c r="K1033" s="25" t="n">
        <f aca="false">I1033+J1033</f>
        <v>1</v>
      </c>
    </row>
    <row r="1034" customFormat="false" ht="15" hidden="false" customHeight="false" outlineLevel="0" collapsed="false">
      <c r="A1034" s="24" t="s">
        <v>73</v>
      </c>
      <c r="B1034" s="24" t="s">
        <v>893</v>
      </c>
      <c r="C1034" s="24" t="s">
        <v>897</v>
      </c>
      <c r="D1034" s="24" t="n">
        <f aca="false">IFERROR(INDEX(Positions!$D$2:$D$14531,MATCH($A1034&amp;"|19",Positions!$A$2:$A$14531,0)),"-")</f>
        <v>19</v>
      </c>
      <c r="E1034" s="24" t="n">
        <f aca="false">IFERROR(INDEX(Positions!$D$2:$D$14531,MATCH($A1034&amp;"|56",Positions!$A$2:$A$14531,0)),"-")</f>
        <v>56</v>
      </c>
      <c r="F1034" s="24" t="str">
        <f aca="false">IFERROR(INDEX(Positions!$E$2:$E$14531,MATCH($A1034&amp;"|19",Positions!$A$2:$A$14531,0)),"-")</f>
        <v>G</v>
      </c>
      <c r="G1034" s="24" t="str">
        <f aca="false">IFERROR(INDEX(Positions!$E$2:$E$14531,MATCH($A1034&amp;"|56",Positions!$A$2:$A$14531,0)),"-")</f>
        <v>C</v>
      </c>
      <c r="H1034" s="25" t="str">
        <f aca="false">F1034&amp;"-"&amp;G1034</f>
        <v>G-C</v>
      </c>
      <c r="I1034" s="24" t="n">
        <f aca="false">(F1034="G")+(G1034="G")</f>
        <v>1</v>
      </c>
      <c r="J1034" s="24" t="n">
        <f aca="false">(F1034="C")+(G1034="C")</f>
        <v>1</v>
      </c>
      <c r="K1034" s="25" t="n">
        <f aca="false">I1034+J1034</f>
        <v>2</v>
      </c>
    </row>
    <row r="1035" customFormat="false" ht="15" hidden="false" customHeight="false" outlineLevel="0" collapsed="false">
      <c r="A1035" s="24" t="s">
        <v>73</v>
      </c>
      <c r="B1035" s="24" t="s">
        <v>893</v>
      </c>
      <c r="C1035" s="24" t="s">
        <v>898</v>
      </c>
      <c r="D1035" s="24" t="n">
        <f aca="false">IFERROR(INDEX(Positions!$D$2:$D$14531,MATCH($A1035&amp;"|26",Positions!$A$2:$A$14531,0)),"-")</f>
        <v>26</v>
      </c>
      <c r="E1035" s="24" t="n">
        <f aca="false">IFERROR(INDEX(Positions!$D$2:$D$14531,MATCH($A1035&amp;"|44",Positions!$A$2:$A$14531,0)),"-")</f>
        <v>44</v>
      </c>
      <c r="F1035" s="24" t="str">
        <f aca="false">IFERROR(INDEX(Positions!$E$2:$E$14531,MATCH($A1035&amp;"|26",Positions!$A$2:$A$14531,0)),"-")</f>
        <v>G</v>
      </c>
      <c r="G1035" s="24" t="str">
        <f aca="false">IFERROR(INDEX(Positions!$E$2:$E$14531,MATCH($A1035&amp;"|44",Positions!$A$2:$A$14531,0)),"-")</f>
        <v>A</v>
      </c>
      <c r="H1035" s="25" t="str">
        <f aca="false">F1035&amp;"-"&amp;G1035</f>
        <v>G-A</v>
      </c>
      <c r="I1035" s="24" t="n">
        <f aca="false">(F1035="G")+(G1035="G")</f>
        <v>1</v>
      </c>
      <c r="J1035" s="24" t="n">
        <f aca="false">(F1035="C")+(G1035="C")</f>
        <v>0</v>
      </c>
      <c r="K1035" s="25" t="n">
        <f aca="false">I1035+J1035</f>
        <v>1</v>
      </c>
    </row>
    <row r="1036" customFormat="false" ht="15" hidden="false" customHeight="false" outlineLevel="0" collapsed="false">
      <c r="A1036" s="24" t="s">
        <v>73</v>
      </c>
      <c r="B1036" s="24" t="s">
        <v>893</v>
      </c>
      <c r="C1036" s="24" t="s">
        <v>899</v>
      </c>
      <c r="D1036" s="24" t="n">
        <f aca="false">IFERROR(INDEX(Positions!$D$2:$D$14531,MATCH($A1036&amp;"|32",Positions!$A$2:$A$14531,0)),"-")</f>
        <v>32</v>
      </c>
      <c r="E1036" s="24" t="n">
        <f aca="false">IFERROR(INDEX(Positions!$D$2:$D$14531,MATCH($A1036&amp;"|38",Positions!$A$2:$A$14531,0)),"-")</f>
        <v>38</v>
      </c>
      <c r="F1036" s="24" t="str">
        <f aca="false">IFERROR(INDEX(Positions!$E$2:$E$14531,MATCH($A1036&amp;"|32",Positions!$A$2:$A$14531,0)),"-")</f>
        <v>A</v>
      </c>
      <c r="G1036" s="24" t="str">
        <f aca="false">IFERROR(INDEX(Positions!$E$2:$E$14531,MATCH($A1036&amp;"|38",Positions!$A$2:$A$14531,0)),"-")</f>
        <v>U</v>
      </c>
      <c r="H1036" s="25" t="str">
        <f aca="false">F1036&amp;"-"&amp;G1036</f>
        <v>A-U</v>
      </c>
      <c r="I1036" s="24" t="n">
        <f aca="false">(F1036="G")+(G1036="G")</f>
        <v>0</v>
      </c>
      <c r="J1036" s="24" t="n">
        <f aca="false">(F1036="C")+(G1036="C")</f>
        <v>0</v>
      </c>
      <c r="K1036" s="25" t="n">
        <f aca="false">I1036+J1036</f>
        <v>0</v>
      </c>
    </row>
    <row r="1037" customFormat="false" ht="15" hidden="false" customHeight="false" outlineLevel="0" collapsed="false">
      <c r="A1037" s="24" t="s">
        <v>73</v>
      </c>
      <c r="B1037" s="24" t="s">
        <v>893</v>
      </c>
      <c r="C1037" s="24" t="s">
        <v>900</v>
      </c>
      <c r="D1037" s="24" t="n">
        <f aca="false">IFERROR(INDEX(Positions!$D$2:$D$14531,MATCH($A1037&amp;"|54",Positions!$A$2:$A$14531,0)),"-")</f>
        <v>54</v>
      </c>
      <c r="E1037" s="24" t="n">
        <f aca="false">IFERROR(INDEX(Positions!$D$2:$D$14531,MATCH($A1037&amp;"|58",Positions!$A$2:$A$14531,0)),"-")</f>
        <v>58</v>
      </c>
      <c r="F1037" s="24" t="str">
        <f aca="false">IFERROR(INDEX(Positions!$E$2:$E$14531,MATCH($A1037&amp;"|54",Positions!$A$2:$A$14531,0)),"-")</f>
        <v>U</v>
      </c>
      <c r="G1037" s="24" t="str">
        <f aca="false">IFERROR(INDEX(Positions!$E$2:$E$14531,MATCH($A1037&amp;"|58",Positions!$A$2:$A$14531,0)),"-")</f>
        <v>A</v>
      </c>
      <c r="H1037" s="25" t="str">
        <f aca="false">F1037&amp;"-"&amp;G1037</f>
        <v>U-A</v>
      </c>
      <c r="I1037" s="24" t="n">
        <f aca="false">(F1037="G")+(G1037="G")</f>
        <v>0</v>
      </c>
      <c r="J1037" s="24" t="n">
        <f aca="false">(F1037="C")+(G1037="C")</f>
        <v>0</v>
      </c>
      <c r="K1037" s="25" t="n">
        <f aca="false">I1037+J1037</f>
        <v>0</v>
      </c>
    </row>
    <row r="1038" customFormat="false" ht="15" hidden="false" customHeight="false" outlineLevel="0" collapsed="false">
      <c r="A1038" s="4" t="s">
        <v>74</v>
      </c>
      <c r="B1038" s="4" t="s">
        <v>768</v>
      </c>
      <c r="C1038" s="4" t="s">
        <v>882</v>
      </c>
      <c r="D1038" s="4" t="n">
        <f aca="false">IFERROR(INDEX(Positions!$D$2:$D$14531,MATCH($A1038&amp;"|1",Positions!$A$2:$A$14531,0)),"-")</f>
        <v>1</v>
      </c>
      <c r="E1038" s="4" t="n">
        <f aca="false">IFERROR(INDEX(Positions!$D$2:$D$14531,MATCH($A1038&amp;"|72",Positions!$A$2:$A$14531,0)),"-")</f>
        <v>73</v>
      </c>
      <c r="F1038" s="4" t="str">
        <f aca="false">IFERROR(INDEX(Positions!$E$2:$E$14531,MATCH($A1038&amp;"|1",Positions!$A$2:$A$14531,0)),"-")</f>
        <v>G</v>
      </c>
      <c r="G1038" s="4" t="str">
        <f aca="false">IFERROR(INDEX(Positions!$E$2:$E$14531,MATCH($A1038&amp;"|72",Positions!$A$2:$A$14531,0)),"-")</f>
        <v>C</v>
      </c>
      <c r="H1038" s="3" t="str">
        <f aca="false">F1038&amp;"-"&amp;G1038</f>
        <v>G-C</v>
      </c>
      <c r="I1038" s="4" t="n">
        <f aca="false">(F1038="G")+(G1038="G")</f>
        <v>1</v>
      </c>
      <c r="J1038" s="4" t="n">
        <f aca="false">(F1038="C")+(G1038="C")</f>
        <v>1</v>
      </c>
      <c r="K1038" s="3" t="n">
        <f aca="false">I1038+J1038</f>
        <v>2</v>
      </c>
    </row>
    <row r="1039" customFormat="false" ht="15" hidden="false" customHeight="false" outlineLevel="0" collapsed="false">
      <c r="A1039" s="4" t="s">
        <v>74</v>
      </c>
      <c r="B1039" s="4" t="s">
        <v>768</v>
      </c>
      <c r="C1039" s="4" t="s">
        <v>883</v>
      </c>
      <c r="D1039" s="4" t="n">
        <f aca="false">IFERROR(INDEX(Positions!$D$2:$D$14531,MATCH($A1039&amp;"|2",Positions!$A$2:$A$14531,0)),"-")</f>
        <v>2</v>
      </c>
      <c r="E1039" s="4" t="n">
        <f aca="false">IFERROR(INDEX(Positions!$D$2:$D$14531,MATCH($A1039&amp;"|71",Positions!$A$2:$A$14531,0)),"-")</f>
        <v>72</v>
      </c>
      <c r="F1039" s="4" t="str">
        <f aca="false">IFERROR(INDEX(Positions!$E$2:$E$14531,MATCH($A1039&amp;"|2",Positions!$A$2:$A$14531,0)),"-")</f>
        <v>C</v>
      </c>
      <c r="G1039" s="4" t="str">
        <f aca="false">IFERROR(INDEX(Positions!$E$2:$E$14531,MATCH($A1039&amp;"|71",Positions!$A$2:$A$14531,0)),"-")</f>
        <v>G</v>
      </c>
      <c r="H1039" s="3" t="str">
        <f aca="false">F1039&amp;"-"&amp;G1039</f>
        <v>C-G</v>
      </c>
      <c r="I1039" s="4" t="n">
        <f aca="false">(F1039="G")+(G1039="G")</f>
        <v>1</v>
      </c>
      <c r="J1039" s="4" t="n">
        <f aca="false">(F1039="C")+(G1039="C")</f>
        <v>1</v>
      </c>
      <c r="K1039" s="3" t="n">
        <f aca="false">I1039+J1039</f>
        <v>2</v>
      </c>
    </row>
    <row r="1040" customFormat="false" ht="15" hidden="false" customHeight="false" outlineLevel="0" collapsed="false">
      <c r="A1040" s="4" t="s">
        <v>74</v>
      </c>
      <c r="B1040" s="4" t="s">
        <v>768</v>
      </c>
      <c r="C1040" s="4" t="s">
        <v>884</v>
      </c>
      <c r="D1040" s="4" t="n">
        <f aca="false">IFERROR(INDEX(Positions!$D$2:$D$14531,MATCH($A1040&amp;"|3",Positions!$A$2:$A$14531,0)),"-")</f>
        <v>3</v>
      </c>
      <c r="E1040" s="4" t="n">
        <f aca="false">IFERROR(INDEX(Positions!$D$2:$D$14531,MATCH($A1040&amp;"|70",Positions!$A$2:$A$14531,0)),"-")</f>
        <v>71</v>
      </c>
      <c r="F1040" s="4" t="str">
        <f aca="false">IFERROR(INDEX(Positions!$E$2:$E$14531,MATCH($A1040&amp;"|3",Positions!$A$2:$A$14531,0)),"-")</f>
        <v>G</v>
      </c>
      <c r="G1040" s="4" t="str">
        <f aca="false">IFERROR(INDEX(Positions!$E$2:$E$14531,MATCH($A1040&amp;"|70",Positions!$A$2:$A$14531,0)),"-")</f>
        <v>C</v>
      </c>
      <c r="H1040" s="3" t="str">
        <f aca="false">F1040&amp;"-"&amp;G1040</f>
        <v>G-C</v>
      </c>
      <c r="I1040" s="4" t="n">
        <f aca="false">(F1040="G")+(G1040="G")</f>
        <v>1</v>
      </c>
      <c r="J1040" s="4" t="n">
        <f aca="false">(F1040="C")+(G1040="C")</f>
        <v>1</v>
      </c>
      <c r="K1040" s="3" t="n">
        <f aca="false">I1040+J1040</f>
        <v>2</v>
      </c>
    </row>
    <row r="1041" customFormat="false" ht="15" hidden="false" customHeight="false" outlineLevel="0" collapsed="false">
      <c r="A1041" s="4" t="s">
        <v>74</v>
      </c>
      <c r="B1041" s="4" t="s">
        <v>768</v>
      </c>
      <c r="C1041" s="4" t="s">
        <v>885</v>
      </c>
      <c r="D1041" s="4" t="n">
        <f aca="false">IFERROR(INDEX(Positions!$D$2:$D$14531,MATCH($A1041&amp;"|4",Positions!$A$2:$A$14531,0)),"-")</f>
        <v>4</v>
      </c>
      <c r="E1041" s="4" t="n">
        <f aca="false">IFERROR(INDEX(Positions!$D$2:$D$14531,MATCH($A1041&amp;"|69",Positions!$A$2:$A$14531,0)),"-")</f>
        <v>70</v>
      </c>
      <c r="F1041" s="4" t="str">
        <f aca="false">IFERROR(INDEX(Positions!$E$2:$E$14531,MATCH($A1041&amp;"|4",Positions!$A$2:$A$14531,0)),"-")</f>
        <v>C</v>
      </c>
      <c r="G1041" s="4" t="str">
        <f aca="false">IFERROR(INDEX(Positions!$E$2:$E$14531,MATCH($A1041&amp;"|69",Positions!$A$2:$A$14531,0)),"-")</f>
        <v>G</v>
      </c>
      <c r="H1041" s="3" t="str">
        <f aca="false">F1041&amp;"-"&amp;G1041</f>
        <v>C-G</v>
      </c>
      <c r="I1041" s="4" t="n">
        <f aca="false">(F1041="G")+(G1041="G")</f>
        <v>1</v>
      </c>
      <c r="J1041" s="4" t="n">
        <f aca="false">(F1041="C")+(G1041="C")</f>
        <v>1</v>
      </c>
      <c r="K1041" s="3" t="n">
        <f aca="false">I1041+J1041</f>
        <v>2</v>
      </c>
    </row>
    <row r="1042" customFormat="false" ht="15" hidden="false" customHeight="false" outlineLevel="0" collapsed="false">
      <c r="A1042" s="4" t="s">
        <v>74</v>
      </c>
      <c r="B1042" s="4" t="s">
        <v>768</v>
      </c>
      <c r="C1042" s="4" t="s">
        <v>542</v>
      </c>
      <c r="D1042" s="4" t="n">
        <f aca="false">IFERROR(INDEX(Positions!$D$2:$D$14531,MATCH($A1042&amp;"|5",Positions!$A$2:$A$14531,0)),"-")</f>
        <v>5</v>
      </c>
      <c r="E1042" s="4" t="n">
        <f aca="false">IFERROR(INDEX(Positions!$D$2:$D$14531,MATCH($A1042&amp;"|68",Positions!$A$2:$A$14531,0)),"-")</f>
        <v>69</v>
      </c>
      <c r="F1042" s="4" t="str">
        <f aca="false">IFERROR(INDEX(Positions!$E$2:$E$14531,MATCH($A1042&amp;"|5",Positions!$A$2:$A$14531,0)),"-")</f>
        <v>C</v>
      </c>
      <c r="G1042" s="4" t="str">
        <f aca="false">IFERROR(INDEX(Positions!$E$2:$E$14531,MATCH($A1042&amp;"|68",Positions!$A$2:$A$14531,0)),"-")</f>
        <v>G</v>
      </c>
      <c r="H1042" s="3" t="str">
        <f aca="false">F1042&amp;"-"&amp;G1042</f>
        <v>C-G</v>
      </c>
      <c r="I1042" s="4" t="n">
        <f aca="false">(F1042="G")+(G1042="G")</f>
        <v>1</v>
      </c>
      <c r="J1042" s="4" t="n">
        <f aca="false">(F1042="C")+(G1042="C")</f>
        <v>1</v>
      </c>
      <c r="K1042" s="3" t="n">
        <f aca="false">I1042+J1042</f>
        <v>2</v>
      </c>
    </row>
    <row r="1043" customFormat="false" ht="15" hidden="false" customHeight="false" outlineLevel="0" collapsed="false">
      <c r="A1043" s="4" t="s">
        <v>74</v>
      </c>
      <c r="B1043" s="4" t="s">
        <v>768</v>
      </c>
      <c r="C1043" s="4" t="s">
        <v>561</v>
      </c>
      <c r="D1043" s="4" t="n">
        <f aca="false">IFERROR(INDEX(Positions!$D$2:$D$14531,MATCH($A1043&amp;"|6",Positions!$A$2:$A$14531,0)),"-")</f>
        <v>6</v>
      </c>
      <c r="E1043" s="4" t="n">
        <f aca="false">IFERROR(INDEX(Positions!$D$2:$D$14531,MATCH($A1043&amp;"|67",Positions!$A$2:$A$14531,0)),"-")</f>
        <v>68</v>
      </c>
      <c r="F1043" s="4" t="str">
        <f aca="false">IFERROR(INDEX(Positions!$E$2:$E$14531,MATCH($A1043&amp;"|6",Positions!$A$2:$A$14531,0)),"-")</f>
        <v>C</v>
      </c>
      <c r="G1043" s="4" t="str">
        <f aca="false">IFERROR(INDEX(Positions!$E$2:$E$14531,MATCH($A1043&amp;"|67",Positions!$A$2:$A$14531,0)),"-")</f>
        <v>G</v>
      </c>
      <c r="H1043" s="3" t="str">
        <f aca="false">F1043&amp;"-"&amp;G1043</f>
        <v>C-G</v>
      </c>
      <c r="I1043" s="4" t="n">
        <f aca="false">(F1043="G")+(G1043="G")</f>
        <v>1</v>
      </c>
      <c r="J1043" s="4" t="n">
        <f aca="false">(F1043="C")+(G1043="C")</f>
        <v>1</v>
      </c>
      <c r="K1043" s="3" t="n">
        <f aca="false">I1043+J1043</f>
        <v>2</v>
      </c>
    </row>
    <row r="1044" customFormat="false" ht="15" hidden="false" customHeight="false" outlineLevel="0" collapsed="false">
      <c r="A1044" s="4" t="s">
        <v>74</v>
      </c>
      <c r="B1044" s="4" t="s">
        <v>768</v>
      </c>
      <c r="C1044" s="4" t="s">
        <v>886</v>
      </c>
      <c r="D1044" s="4" t="n">
        <f aca="false">IFERROR(INDEX(Positions!$D$2:$D$14531,MATCH($A1044&amp;"|7",Positions!$A$2:$A$14531,0)),"-")</f>
        <v>7</v>
      </c>
      <c r="E1044" s="4" t="n">
        <f aca="false">IFERROR(INDEX(Positions!$D$2:$D$14531,MATCH($A1044&amp;"|66",Positions!$A$2:$A$14531,0)),"-")</f>
        <v>67</v>
      </c>
      <c r="F1044" s="4" t="str">
        <f aca="false">IFERROR(INDEX(Positions!$E$2:$E$14531,MATCH($A1044&amp;"|7",Positions!$A$2:$A$14531,0)),"-")</f>
        <v>G</v>
      </c>
      <c r="G1044" s="4" t="str">
        <f aca="false">IFERROR(INDEX(Positions!$E$2:$E$14531,MATCH($A1044&amp;"|66",Positions!$A$2:$A$14531,0)),"-")</f>
        <v>C</v>
      </c>
      <c r="H1044" s="3" t="str">
        <f aca="false">F1044&amp;"-"&amp;G1044</f>
        <v>G-C</v>
      </c>
      <c r="I1044" s="4" t="n">
        <f aca="false">(F1044="G")+(G1044="G")</f>
        <v>1</v>
      </c>
      <c r="J1044" s="4" t="n">
        <f aca="false">(F1044="C")+(G1044="C")</f>
        <v>1</v>
      </c>
      <c r="K1044" s="3" t="n">
        <f aca="false">I1044+J1044</f>
        <v>2</v>
      </c>
    </row>
    <row r="1045" customFormat="false" ht="15" hidden="false" customHeight="false" outlineLevel="0" collapsed="false">
      <c r="A1045" s="4" t="s">
        <v>74</v>
      </c>
      <c r="B1045" s="4" t="s">
        <v>783</v>
      </c>
      <c r="C1045" s="4" t="s">
        <v>887</v>
      </c>
      <c r="D1045" s="4" t="n">
        <f aca="false">IFERROR(INDEX(Positions!$D$2:$D$14531,MATCH($A1045&amp;"|10",Positions!$A$2:$A$14531,0)),"-")</f>
        <v>10</v>
      </c>
      <c r="E1045" s="4" t="n">
        <f aca="false">IFERROR(INDEX(Positions!$D$2:$D$14531,MATCH($A1045&amp;"|25",Positions!$A$2:$A$14531,0)),"-")</f>
        <v>26</v>
      </c>
      <c r="F1045" s="4" t="str">
        <f aca="false">IFERROR(INDEX(Positions!$E$2:$E$14531,MATCH($A1045&amp;"|10",Positions!$A$2:$A$14531,0)),"-")</f>
        <v>G</v>
      </c>
      <c r="G1045" s="4" t="str">
        <f aca="false">IFERROR(INDEX(Positions!$E$2:$E$14531,MATCH($A1045&amp;"|25",Positions!$A$2:$A$14531,0)),"-")</f>
        <v>C</v>
      </c>
      <c r="H1045" s="3" t="str">
        <f aca="false">F1045&amp;"-"&amp;G1045</f>
        <v>G-C</v>
      </c>
      <c r="I1045" s="4" t="n">
        <f aca="false">(F1045="G")+(G1045="G")</f>
        <v>1</v>
      </c>
      <c r="J1045" s="4" t="n">
        <f aca="false">(F1045="C")+(G1045="C")</f>
        <v>1</v>
      </c>
      <c r="K1045" s="3" t="n">
        <f aca="false">I1045+J1045</f>
        <v>2</v>
      </c>
    </row>
    <row r="1046" customFormat="false" ht="15" hidden="false" customHeight="false" outlineLevel="0" collapsed="false">
      <c r="A1046" s="4" t="s">
        <v>74</v>
      </c>
      <c r="B1046" s="4" t="s">
        <v>783</v>
      </c>
      <c r="C1046" s="4" t="s">
        <v>888</v>
      </c>
      <c r="D1046" s="4" t="n">
        <f aca="false">IFERROR(INDEX(Positions!$D$2:$D$14531,MATCH($A1046&amp;"|11",Positions!$A$2:$A$14531,0)),"-")</f>
        <v>11</v>
      </c>
      <c r="E1046" s="4" t="n">
        <f aca="false">IFERROR(INDEX(Positions!$D$2:$D$14531,MATCH($A1046&amp;"|24",Positions!$A$2:$A$14531,0)),"-")</f>
        <v>25</v>
      </c>
      <c r="F1046" s="4" t="str">
        <f aca="false">IFERROR(INDEX(Positions!$E$2:$E$14531,MATCH($A1046&amp;"|11",Positions!$A$2:$A$14531,0)),"-")</f>
        <v>C</v>
      </c>
      <c r="G1046" s="4" t="str">
        <f aca="false">IFERROR(INDEX(Positions!$E$2:$E$14531,MATCH($A1046&amp;"|24",Positions!$A$2:$A$14531,0)),"-")</f>
        <v>G</v>
      </c>
      <c r="H1046" s="3" t="str">
        <f aca="false">F1046&amp;"-"&amp;G1046</f>
        <v>C-G</v>
      </c>
      <c r="I1046" s="4" t="n">
        <f aca="false">(F1046="G")+(G1046="G")</f>
        <v>1</v>
      </c>
      <c r="J1046" s="4" t="n">
        <f aca="false">(F1046="C")+(G1046="C")</f>
        <v>1</v>
      </c>
      <c r="K1046" s="3" t="n">
        <f aca="false">I1046+J1046</f>
        <v>2</v>
      </c>
    </row>
    <row r="1047" customFormat="false" ht="15" hidden="false" customHeight="false" outlineLevel="0" collapsed="false">
      <c r="A1047" s="4" t="s">
        <v>74</v>
      </c>
      <c r="B1047" s="4" t="s">
        <v>783</v>
      </c>
      <c r="C1047" s="4" t="s">
        <v>479</v>
      </c>
      <c r="D1047" s="4" t="n">
        <f aca="false">IFERROR(INDEX(Positions!$D$2:$D$14531,MATCH($A1047&amp;"|12",Positions!$A$2:$A$14531,0)),"-")</f>
        <v>12</v>
      </c>
      <c r="E1047" s="4" t="n">
        <f aca="false">IFERROR(INDEX(Positions!$D$2:$D$14531,MATCH($A1047&amp;"|23",Positions!$A$2:$A$14531,0)),"-")</f>
        <v>24</v>
      </c>
      <c r="F1047" s="4" t="str">
        <f aca="false">IFERROR(INDEX(Positions!$E$2:$E$14531,MATCH($A1047&amp;"|12",Positions!$A$2:$A$14531,0)),"-")</f>
        <v>U</v>
      </c>
      <c r="G1047" s="4" t="str">
        <f aca="false">IFERROR(INDEX(Positions!$E$2:$E$14531,MATCH($A1047&amp;"|23",Positions!$A$2:$A$14531,0)),"-")</f>
        <v>A</v>
      </c>
      <c r="H1047" s="3" t="str">
        <f aca="false">F1047&amp;"-"&amp;G1047</f>
        <v>U-A</v>
      </c>
      <c r="I1047" s="4" t="n">
        <f aca="false">(F1047="G")+(G1047="G")</f>
        <v>0</v>
      </c>
      <c r="J1047" s="4" t="n">
        <f aca="false">(F1047="C")+(G1047="C")</f>
        <v>0</v>
      </c>
      <c r="K1047" s="3" t="n">
        <f aca="false">I1047+J1047</f>
        <v>0</v>
      </c>
    </row>
    <row r="1048" customFormat="false" ht="15" hidden="false" customHeight="false" outlineLevel="0" collapsed="false">
      <c r="A1048" s="4" t="s">
        <v>74</v>
      </c>
      <c r="B1048" s="4" t="s">
        <v>783</v>
      </c>
      <c r="C1048" s="4" t="s">
        <v>267</v>
      </c>
      <c r="D1048" s="4" t="n">
        <f aca="false">IFERROR(INDEX(Positions!$D$2:$D$14531,MATCH($A1048&amp;"|13",Positions!$A$2:$A$14531,0)),"-")</f>
        <v>13</v>
      </c>
      <c r="E1048" s="4" t="n">
        <f aca="false">IFERROR(INDEX(Positions!$D$2:$D$14531,MATCH($A1048&amp;"|22",Positions!$A$2:$A$14531,0)),"-")</f>
        <v>23</v>
      </c>
      <c r="F1048" s="4" t="str">
        <f aca="false">IFERROR(INDEX(Positions!$E$2:$E$14531,MATCH($A1048&amp;"|13",Positions!$A$2:$A$14531,0)),"-")</f>
        <v>C</v>
      </c>
      <c r="G1048" s="4" t="str">
        <f aca="false">IFERROR(INDEX(Positions!$E$2:$E$14531,MATCH($A1048&amp;"|22",Positions!$A$2:$A$14531,0)),"-")</f>
        <v>G</v>
      </c>
      <c r="H1048" s="3" t="str">
        <f aca="false">F1048&amp;"-"&amp;G1048</f>
        <v>C-G</v>
      </c>
      <c r="I1048" s="4" t="n">
        <f aca="false">(F1048="G")+(G1048="G")</f>
        <v>1</v>
      </c>
      <c r="J1048" s="4" t="n">
        <f aca="false">(F1048="C")+(G1048="C")</f>
        <v>1</v>
      </c>
      <c r="K1048" s="3" t="n">
        <f aca="false">I1048+J1048</f>
        <v>2</v>
      </c>
    </row>
    <row r="1049" customFormat="false" ht="15" hidden="false" customHeight="false" outlineLevel="0" collapsed="false">
      <c r="A1049" s="4" t="s">
        <v>74</v>
      </c>
      <c r="B1049" s="4" t="s">
        <v>805</v>
      </c>
      <c r="C1049" s="4" t="s">
        <v>673</v>
      </c>
      <c r="D1049" s="4" t="n">
        <f aca="false">IFERROR(INDEX(Positions!$D$2:$D$14531,MATCH($A1049&amp;"|27",Positions!$A$2:$A$14531,0)),"-")</f>
        <v>28</v>
      </c>
      <c r="E1049" s="4" t="n">
        <f aca="false">IFERROR(INDEX(Positions!$D$2:$D$14531,MATCH($A1049&amp;"|43",Positions!$A$2:$A$14531,0)),"-")</f>
        <v>44</v>
      </c>
      <c r="F1049" s="4" t="str">
        <f aca="false">IFERROR(INDEX(Positions!$E$2:$E$14531,MATCH($A1049&amp;"|27",Positions!$A$2:$A$14531,0)),"-")</f>
        <v>C</v>
      </c>
      <c r="G1049" s="4" t="str">
        <f aca="false">IFERROR(INDEX(Positions!$E$2:$E$14531,MATCH($A1049&amp;"|43",Positions!$A$2:$A$14531,0)),"-")</f>
        <v>G</v>
      </c>
      <c r="H1049" s="3" t="str">
        <f aca="false">F1049&amp;"-"&amp;G1049</f>
        <v>C-G</v>
      </c>
      <c r="I1049" s="4" t="n">
        <f aca="false">(F1049="G")+(G1049="G")</f>
        <v>1</v>
      </c>
      <c r="J1049" s="4" t="n">
        <f aca="false">(F1049="C")+(G1049="C")</f>
        <v>1</v>
      </c>
      <c r="K1049" s="3" t="n">
        <f aca="false">I1049+J1049</f>
        <v>2</v>
      </c>
    </row>
    <row r="1050" customFormat="false" ht="15" hidden="false" customHeight="false" outlineLevel="0" collapsed="false">
      <c r="A1050" s="4" t="s">
        <v>74</v>
      </c>
      <c r="B1050" s="4" t="s">
        <v>805</v>
      </c>
      <c r="C1050" s="4" t="s">
        <v>889</v>
      </c>
      <c r="D1050" s="4" t="n">
        <f aca="false">IFERROR(INDEX(Positions!$D$2:$D$14531,MATCH($A1050&amp;"|28",Positions!$A$2:$A$14531,0)),"-")</f>
        <v>29</v>
      </c>
      <c r="E1050" s="4" t="n">
        <f aca="false">IFERROR(INDEX(Positions!$D$2:$D$14531,MATCH($A1050&amp;"|42",Positions!$A$2:$A$14531,0)),"-")</f>
        <v>43</v>
      </c>
      <c r="F1050" s="4" t="str">
        <f aca="false">IFERROR(INDEX(Positions!$E$2:$E$14531,MATCH($A1050&amp;"|28",Positions!$A$2:$A$14531,0)),"-")</f>
        <v>U</v>
      </c>
      <c r="G1050" s="4" t="str">
        <f aca="false">IFERROR(INDEX(Positions!$E$2:$E$14531,MATCH($A1050&amp;"|42",Positions!$A$2:$A$14531,0)),"-")</f>
        <v>A</v>
      </c>
      <c r="H1050" s="3" t="str">
        <f aca="false">F1050&amp;"-"&amp;G1050</f>
        <v>U-A</v>
      </c>
      <c r="I1050" s="4" t="n">
        <f aca="false">(F1050="G")+(G1050="G")</f>
        <v>0</v>
      </c>
      <c r="J1050" s="4" t="n">
        <f aca="false">(F1050="C")+(G1050="C")</f>
        <v>0</v>
      </c>
      <c r="K1050" s="3" t="n">
        <f aca="false">I1050+J1050</f>
        <v>0</v>
      </c>
    </row>
    <row r="1051" customFormat="false" ht="15" hidden="false" customHeight="false" outlineLevel="0" collapsed="false">
      <c r="A1051" s="4" t="s">
        <v>74</v>
      </c>
      <c r="B1051" s="4" t="s">
        <v>805</v>
      </c>
      <c r="C1051" s="4" t="s">
        <v>890</v>
      </c>
      <c r="D1051" s="4" t="n">
        <f aca="false">IFERROR(INDEX(Positions!$D$2:$D$14531,MATCH($A1051&amp;"|29",Positions!$A$2:$A$14531,0)),"-")</f>
        <v>30</v>
      </c>
      <c r="E1051" s="4" t="n">
        <f aca="false">IFERROR(INDEX(Positions!$D$2:$D$14531,MATCH($A1051&amp;"|41",Positions!$A$2:$A$14531,0)),"-")</f>
        <v>42</v>
      </c>
      <c r="F1051" s="4" t="str">
        <f aca="false">IFERROR(INDEX(Positions!$E$2:$E$14531,MATCH($A1051&amp;"|29",Positions!$A$2:$A$14531,0)),"-")</f>
        <v>G</v>
      </c>
      <c r="G1051" s="4" t="str">
        <f aca="false">IFERROR(INDEX(Positions!$E$2:$E$14531,MATCH($A1051&amp;"|41",Positions!$A$2:$A$14531,0)),"-")</f>
        <v>C</v>
      </c>
      <c r="H1051" s="3" t="str">
        <f aca="false">F1051&amp;"-"&amp;G1051</f>
        <v>G-C</v>
      </c>
      <c r="I1051" s="4" t="n">
        <f aca="false">(F1051="G")+(G1051="G")</f>
        <v>1</v>
      </c>
      <c r="J1051" s="4" t="n">
        <f aca="false">(F1051="C")+(G1051="C")</f>
        <v>1</v>
      </c>
      <c r="K1051" s="3" t="n">
        <f aca="false">I1051+J1051</f>
        <v>2</v>
      </c>
    </row>
    <row r="1052" customFormat="false" ht="15" hidden="false" customHeight="false" outlineLevel="0" collapsed="false">
      <c r="A1052" s="4" t="s">
        <v>74</v>
      </c>
      <c r="B1052" s="4" t="s">
        <v>805</v>
      </c>
      <c r="C1052" s="4" t="s">
        <v>694</v>
      </c>
      <c r="D1052" s="4" t="n">
        <f aca="false">IFERROR(INDEX(Positions!$D$2:$D$14531,MATCH($A1052&amp;"|30",Positions!$A$2:$A$14531,0)),"-")</f>
        <v>31</v>
      </c>
      <c r="E1052" s="4" t="n">
        <f aca="false">IFERROR(INDEX(Positions!$D$2:$D$14531,MATCH($A1052&amp;"|40",Positions!$A$2:$A$14531,0)),"-")</f>
        <v>41</v>
      </c>
      <c r="F1052" s="4" t="str">
        <f aca="false">IFERROR(INDEX(Positions!$E$2:$E$14531,MATCH($A1052&amp;"|30",Positions!$A$2:$A$14531,0)),"-")</f>
        <v>C</v>
      </c>
      <c r="G1052" s="4" t="str">
        <f aca="false">IFERROR(INDEX(Positions!$E$2:$E$14531,MATCH($A1052&amp;"|40",Positions!$A$2:$A$14531,0)),"-")</f>
        <v>G</v>
      </c>
      <c r="H1052" s="3" t="str">
        <f aca="false">F1052&amp;"-"&amp;G1052</f>
        <v>C-G</v>
      </c>
      <c r="I1052" s="4" t="n">
        <f aca="false">(F1052="G")+(G1052="G")</f>
        <v>1</v>
      </c>
      <c r="J1052" s="4" t="n">
        <f aca="false">(F1052="C")+(G1052="C")</f>
        <v>1</v>
      </c>
      <c r="K1052" s="3" t="n">
        <f aca="false">I1052+J1052</f>
        <v>2</v>
      </c>
    </row>
    <row r="1053" customFormat="false" ht="15" hidden="false" customHeight="false" outlineLevel="0" collapsed="false">
      <c r="A1053" s="4" t="s">
        <v>74</v>
      </c>
      <c r="B1053" s="4" t="s">
        <v>805</v>
      </c>
      <c r="C1053" s="4" t="s">
        <v>640</v>
      </c>
      <c r="D1053" s="4" t="n">
        <f aca="false">IFERROR(INDEX(Positions!$D$2:$D$14531,MATCH($A1053&amp;"|31",Positions!$A$2:$A$14531,0)),"-")</f>
        <v>32</v>
      </c>
      <c r="E1053" s="4" t="n">
        <f aca="false">IFERROR(INDEX(Positions!$D$2:$D$14531,MATCH($A1053&amp;"|39",Positions!$A$2:$A$14531,0)),"-")</f>
        <v>40</v>
      </c>
      <c r="F1053" s="4" t="str">
        <f aca="false">IFERROR(INDEX(Positions!$E$2:$E$14531,MATCH($A1053&amp;"|31",Positions!$A$2:$A$14531,0)),"-")</f>
        <v>C</v>
      </c>
      <c r="G1053" s="4" t="str">
        <f aca="false">IFERROR(INDEX(Positions!$E$2:$E$14531,MATCH($A1053&amp;"|39",Positions!$A$2:$A$14531,0)),"-")</f>
        <v>G</v>
      </c>
      <c r="H1053" s="3" t="str">
        <f aca="false">F1053&amp;"-"&amp;G1053</f>
        <v>C-G</v>
      </c>
      <c r="I1053" s="4" t="n">
        <f aca="false">(F1053="G")+(G1053="G")</f>
        <v>1</v>
      </c>
      <c r="J1053" s="4" t="n">
        <f aca="false">(F1053="C")+(G1053="C")</f>
        <v>1</v>
      </c>
      <c r="K1053" s="3" t="n">
        <f aca="false">I1053+J1053</f>
        <v>2</v>
      </c>
    </row>
    <row r="1054" customFormat="false" ht="15" hidden="false" customHeight="false" outlineLevel="0" collapsed="false">
      <c r="A1054" s="4" t="s">
        <v>74</v>
      </c>
      <c r="B1054" s="4" t="s">
        <v>830</v>
      </c>
      <c r="C1054" s="4" t="s">
        <v>367</v>
      </c>
      <c r="D1054" s="4" t="n">
        <f aca="false">IFERROR(INDEX(Positions!$D$2:$D$14531,MATCH($A1054&amp;"|49",Positions!$A$2:$A$14531,0)),"-")</f>
        <v>50</v>
      </c>
      <c r="E1054" s="4" t="n">
        <f aca="false">IFERROR(INDEX(Positions!$D$2:$D$14531,MATCH($A1054&amp;"|65",Positions!$A$2:$A$14531,0)),"-")</f>
        <v>66</v>
      </c>
      <c r="F1054" s="4" t="str">
        <f aca="false">IFERROR(INDEX(Positions!$E$2:$E$14531,MATCH($A1054&amp;"|49",Positions!$A$2:$A$14531,0)),"-")</f>
        <v>U</v>
      </c>
      <c r="G1054" s="4" t="str">
        <f aca="false">IFERROR(INDEX(Positions!$E$2:$E$14531,MATCH($A1054&amp;"|65",Positions!$A$2:$A$14531,0)),"-")</f>
        <v>U</v>
      </c>
      <c r="H1054" s="3" t="str">
        <f aca="false">F1054&amp;"-"&amp;G1054</f>
        <v>U-U</v>
      </c>
      <c r="I1054" s="4" t="n">
        <f aca="false">(F1054="G")+(G1054="G")</f>
        <v>0</v>
      </c>
      <c r="J1054" s="4" t="n">
        <f aca="false">(F1054="C")+(G1054="C")</f>
        <v>0</v>
      </c>
      <c r="K1054" s="3" t="n">
        <f aca="false">I1054+J1054</f>
        <v>0</v>
      </c>
    </row>
    <row r="1055" customFormat="false" ht="15" hidden="false" customHeight="false" outlineLevel="0" collapsed="false">
      <c r="A1055" s="4" t="s">
        <v>74</v>
      </c>
      <c r="B1055" s="4" t="s">
        <v>830</v>
      </c>
      <c r="C1055" s="4" t="s">
        <v>891</v>
      </c>
      <c r="D1055" s="4" t="n">
        <f aca="false">IFERROR(INDEX(Positions!$D$2:$D$14531,MATCH($A1055&amp;"|50",Positions!$A$2:$A$14531,0)),"-")</f>
        <v>51</v>
      </c>
      <c r="E1055" s="4" t="n">
        <f aca="false">IFERROR(INDEX(Positions!$D$2:$D$14531,MATCH($A1055&amp;"|64",Positions!$A$2:$A$14531,0)),"-")</f>
        <v>65</v>
      </c>
      <c r="F1055" s="4" t="str">
        <f aca="false">IFERROR(INDEX(Positions!$E$2:$E$14531,MATCH($A1055&amp;"|50",Positions!$A$2:$A$14531,0)),"-")</f>
        <v>C</v>
      </c>
      <c r="G1055" s="4" t="str">
        <f aca="false">IFERROR(INDEX(Positions!$E$2:$E$14531,MATCH($A1055&amp;"|64",Positions!$A$2:$A$14531,0)),"-")</f>
        <v>G</v>
      </c>
      <c r="H1055" s="3" t="str">
        <f aca="false">F1055&amp;"-"&amp;G1055</f>
        <v>C-G</v>
      </c>
      <c r="I1055" s="4" t="n">
        <f aca="false">(F1055="G")+(G1055="G")</f>
        <v>1</v>
      </c>
      <c r="J1055" s="4" t="n">
        <f aca="false">(F1055="C")+(G1055="C")</f>
        <v>1</v>
      </c>
      <c r="K1055" s="3" t="n">
        <f aca="false">I1055+J1055</f>
        <v>2</v>
      </c>
    </row>
    <row r="1056" customFormat="false" ht="15" hidden="false" customHeight="false" outlineLevel="0" collapsed="false">
      <c r="A1056" s="4" t="s">
        <v>74</v>
      </c>
      <c r="B1056" s="4" t="s">
        <v>830</v>
      </c>
      <c r="C1056" s="4" t="s">
        <v>689</v>
      </c>
      <c r="D1056" s="4" t="n">
        <f aca="false">IFERROR(INDEX(Positions!$D$2:$D$14531,MATCH($A1056&amp;"|51",Positions!$A$2:$A$14531,0)),"-")</f>
        <v>52</v>
      </c>
      <c r="E1056" s="4" t="n">
        <f aca="false">IFERROR(INDEX(Positions!$D$2:$D$14531,MATCH($A1056&amp;"|63",Positions!$A$2:$A$14531,0)),"-")</f>
        <v>64</v>
      </c>
      <c r="F1056" s="4" t="str">
        <f aca="false">IFERROR(INDEX(Positions!$E$2:$E$14531,MATCH($A1056&amp;"|51",Positions!$A$2:$A$14531,0)),"-")</f>
        <v>A</v>
      </c>
      <c r="G1056" s="4" t="str">
        <f aca="false">IFERROR(INDEX(Positions!$E$2:$E$14531,MATCH($A1056&amp;"|63",Positions!$A$2:$A$14531,0)),"-")</f>
        <v>U</v>
      </c>
      <c r="H1056" s="3" t="str">
        <f aca="false">F1056&amp;"-"&amp;G1056</f>
        <v>A-U</v>
      </c>
      <c r="I1056" s="4" t="n">
        <f aca="false">(F1056="G")+(G1056="G")</f>
        <v>0</v>
      </c>
      <c r="J1056" s="4" t="n">
        <f aca="false">(F1056="C")+(G1056="C")</f>
        <v>0</v>
      </c>
      <c r="K1056" s="3" t="n">
        <f aca="false">I1056+J1056</f>
        <v>0</v>
      </c>
    </row>
    <row r="1057" customFormat="false" ht="15" hidden="false" customHeight="false" outlineLevel="0" collapsed="false">
      <c r="A1057" s="4" t="s">
        <v>74</v>
      </c>
      <c r="B1057" s="4" t="s">
        <v>830</v>
      </c>
      <c r="C1057" s="4" t="s">
        <v>703</v>
      </c>
      <c r="D1057" s="4" t="n">
        <f aca="false">IFERROR(INDEX(Positions!$D$2:$D$14531,MATCH($A1057&amp;"|52",Positions!$A$2:$A$14531,0)),"-")</f>
        <v>53</v>
      </c>
      <c r="E1057" s="4" t="n">
        <f aca="false">IFERROR(INDEX(Positions!$D$2:$D$14531,MATCH($A1057&amp;"|62",Positions!$A$2:$A$14531,0)),"-")</f>
        <v>63</v>
      </c>
      <c r="F1057" s="4" t="str">
        <f aca="false">IFERROR(INDEX(Positions!$E$2:$E$14531,MATCH($A1057&amp;"|52",Positions!$A$2:$A$14531,0)),"-")</f>
        <v>G</v>
      </c>
      <c r="G1057" s="4" t="str">
        <f aca="false">IFERROR(INDEX(Positions!$E$2:$E$14531,MATCH($A1057&amp;"|62",Positions!$A$2:$A$14531,0)),"-")</f>
        <v>C</v>
      </c>
      <c r="H1057" s="3" t="str">
        <f aca="false">F1057&amp;"-"&amp;G1057</f>
        <v>G-C</v>
      </c>
      <c r="I1057" s="4" t="n">
        <f aca="false">(F1057="G")+(G1057="G")</f>
        <v>1</v>
      </c>
      <c r="J1057" s="4" t="n">
        <f aca="false">(F1057="C")+(G1057="C")</f>
        <v>1</v>
      </c>
      <c r="K1057" s="3" t="n">
        <f aca="false">I1057+J1057</f>
        <v>2</v>
      </c>
    </row>
    <row r="1058" customFormat="false" ht="15" hidden="false" customHeight="false" outlineLevel="0" collapsed="false">
      <c r="A1058" s="4" t="s">
        <v>74</v>
      </c>
      <c r="B1058" s="4" t="s">
        <v>830</v>
      </c>
      <c r="C1058" s="4" t="s">
        <v>892</v>
      </c>
      <c r="D1058" s="4" t="n">
        <f aca="false">IFERROR(INDEX(Positions!$D$2:$D$14531,MATCH($A1058&amp;"|53",Positions!$A$2:$A$14531,0)),"-")</f>
        <v>54</v>
      </c>
      <c r="E1058" s="4" t="n">
        <f aca="false">IFERROR(INDEX(Positions!$D$2:$D$14531,MATCH($A1058&amp;"|61",Positions!$A$2:$A$14531,0)),"-")</f>
        <v>62</v>
      </c>
      <c r="F1058" s="4" t="str">
        <f aca="false">IFERROR(INDEX(Positions!$E$2:$E$14531,MATCH($A1058&amp;"|53",Positions!$A$2:$A$14531,0)),"-")</f>
        <v>G</v>
      </c>
      <c r="G1058" s="4" t="str">
        <f aca="false">IFERROR(INDEX(Positions!$E$2:$E$14531,MATCH($A1058&amp;"|61",Positions!$A$2:$A$14531,0)),"-")</f>
        <v>C</v>
      </c>
      <c r="H1058" s="3" t="str">
        <f aca="false">F1058&amp;"-"&amp;G1058</f>
        <v>G-C</v>
      </c>
      <c r="I1058" s="4" t="n">
        <f aca="false">(F1058="G")+(G1058="G")</f>
        <v>1</v>
      </c>
      <c r="J1058" s="4" t="n">
        <f aca="false">(F1058="C")+(G1058="C")</f>
        <v>1</v>
      </c>
      <c r="K1058" s="3" t="n">
        <f aca="false">I1058+J1058</f>
        <v>2</v>
      </c>
    </row>
    <row r="1059" customFormat="false" ht="15" hidden="false" customHeight="false" outlineLevel="0" collapsed="false">
      <c r="A1059" s="24" t="s">
        <v>74</v>
      </c>
      <c r="B1059" s="24" t="s">
        <v>893</v>
      </c>
      <c r="C1059" s="24" t="s">
        <v>894</v>
      </c>
      <c r="D1059" s="24" t="n">
        <f aca="false">IFERROR(INDEX(Positions!$D$2:$D$14531,MATCH($A1059&amp;"|8",Positions!$A$2:$A$14531,0)),"-")</f>
        <v>8</v>
      </c>
      <c r="E1059" s="24" t="n">
        <f aca="false">IFERROR(INDEX(Positions!$D$2:$D$14531,MATCH($A1059&amp;"|14",Positions!$A$2:$A$14531,0)),"-")</f>
        <v>14</v>
      </c>
      <c r="F1059" s="24" t="str">
        <f aca="false">IFERROR(INDEX(Positions!$E$2:$E$14531,MATCH($A1059&amp;"|8",Positions!$A$2:$A$14531,0)),"-")</f>
        <v>U</v>
      </c>
      <c r="G1059" s="24" t="str">
        <f aca="false">IFERROR(INDEX(Positions!$E$2:$E$14531,MATCH($A1059&amp;"|14",Positions!$A$2:$A$14531,0)),"-")</f>
        <v>A</v>
      </c>
      <c r="H1059" s="25" t="str">
        <f aca="false">F1059&amp;"-"&amp;G1059</f>
        <v>U-A</v>
      </c>
      <c r="I1059" s="24" t="n">
        <f aca="false">(F1059="G")+(G1059="G")</f>
        <v>0</v>
      </c>
      <c r="J1059" s="24" t="n">
        <f aca="false">(F1059="C")+(G1059="C")</f>
        <v>0</v>
      </c>
      <c r="K1059" s="25" t="n">
        <f aca="false">I1059+J1059</f>
        <v>0</v>
      </c>
    </row>
    <row r="1060" customFormat="false" ht="15" hidden="false" customHeight="false" outlineLevel="0" collapsed="false">
      <c r="A1060" s="24" t="s">
        <v>74</v>
      </c>
      <c r="B1060" s="24" t="s">
        <v>893</v>
      </c>
      <c r="C1060" s="24" t="s">
        <v>895</v>
      </c>
      <c r="D1060" s="24" t="n">
        <f aca="false">IFERROR(INDEX(Positions!$D$2:$D$14531,MATCH($A1060&amp;"|15",Positions!$A$2:$A$14531,0)),"-")</f>
        <v>15</v>
      </c>
      <c r="E1060" s="24" t="n">
        <f aca="false">IFERROR(INDEX(Positions!$D$2:$D$14531,MATCH($A1060&amp;"|48",Positions!$A$2:$A$14531,0)),"-")</f>
        <v>49</v>
      </c>
      <c r="F1060" s="24" t="str">
        <f aca="false">IFERROR(INDEX(Positions!$E$2:$E$14531,MATCH($A1060&amp;"|15",Positions!$A$2:$A$14531,0)),"-")</f>
        <v>G</v>
      </c>
      <c r="G1060" s="24" t="str">
        <f aca="false">IFERROR(INDEX(Positions!$E$2:$E$14531,MATCH($A1060&amp;"|48",Positions!$A$2:$A$14531,0)),"-")</f>
        <v>C</v>
      </c>
      <c r="H1060" s="25" t="str">
        <f aca="false">F1060&amp;"-"&amp;G1060</f>
        <v>G-C</v>
      </c>
      <c r="I1060" s="24" t="n">
        <f aca="false">(F1060="G")+(G1060="G")</f>
        <v>1</v>
      </c>
      <c r="J1060" s="24" t="n">
        <f aca="false">(F1060="C")+(G1060="C")</f>
        <v>1</v>
      </c>
      <c r="K1060" s="25" t="n">
        <f aca="false">I1060+J1060</f>
        <v>2</v>
      </c>
    </row>
    <row r="1061" customFormat="false" ht="15" hidden="false" customHeight="false" outlineLevel="0" collapsed="false">
      <c r="A1061" s="24" t="s">
        <v>74</v>
      </c>
      <c r="B1061" s="24" t="s">
        <v>893</v>
      </c>
      <c r="C1061" s="24" t="s">
        <v>896</v>
      </c>
      <c r="D1061" s="24" t="n">
        <f aca="false">IFERROR(INDEX(Positions!$D$2:$D$14531,MATCH($A1061&amp;"|18",Positions!$A$2:$A$14531,0)),"-")</f>
        <v>18</v>
      </c>
      <c r="E1061" s="24" t="n">
        <f aca="false">IFERROR(INDEX(Positions!$D$2:$D$14531,MATCH($A1061&amp;"|55",Positions!$A$2:$A$14531,0)),"-")</f>
        <v>56</v>
      </c>
      <c r="F1061" s="24" t="str">
        <f aca="false">IFERROR(INDEX(Positions!$E$2:$E$14531,MATCH($A1061&amp;"|18",Positions!$A$2:$A$14531,0)),"-")</f>
        <v>G</v>
      </c>
      <c r="G1061" s="24" t="str">
        <f aca="false">IFERROR(INDEX(Positions!$E$2:$E$14531,MATCH($A1061&amp;"|55",Positions!$A$2:$A$14531,0)),"-")</f>
        <v>U</v>
      </c>
      <c r="H1061" s="25" t="str">
        <f aca="false">F1061&amp;"-"&amp;G1061</f>
        <v>G-U</v>
      </c>
      <c r="I1061" s="24" t="n">
        <f aca="false">(F1061="G")+(G1061="G")</f>
        <v>1</v>
      </c>
      <c r="J1061" s="24" t="n">
        <f aca="false">(F1061="C")+(G1061="C")</f>
        <v>0</v>
      </c>
      <c r="K1061" s="25" t="n">
        <f aca="false">I1061+J1061</f>
        <v>1</v>
      </c>
    </row>
    <row r="1062" customFormat="false" ht="15" hidden="false" customHeight="false" outlineLevel="0" collapsed="false">
      <c r="A1062" s="24" t="s">
        <v>74</v>
      </c>
      <c r="B1062" s="24" t="s">
        <v>893</v>
      </c>
      <c r="C1062" s="24" t="s">
        <v>897</v>
      </c>
      <c r="D1062" s="24" t="n">
        <f aca="false">IFERROR(INDEX(Positions!$D$2:$D$14531,MATCH($A1062&amp;"|19",Positions!$A$2:$A$14531,0)),"-")</f>
        <v>19</v>
      </c>
      <c r="E1062" s="24" t="n">
        <f aca="false">IFERROR(INDEX(Positions!$D$2:$D$14531,MATCH($A1062&amp;"|56",Positions!$A$2:$A$14531,0)),"-")</f>
        <v>57</v>
      </c>
      <c r="F1062" s="24" t="str">
        <f aca="false">IFERROR(INDEX(Positions!$E$2:$E$14531,MATCH($A1062&amp;"|19",Positions!$A$2:$A$14531,0)),"-")</f>
        <v>G</v>
      </c>
      <c r="G1062" s="24" t="str">
        <f aca="false">IFERROR(INDEX(Positions!$E$2:$E$14531,MATCH($A1062&amp;"|56",Positions!$A$2:$A$14531,0)),"-")</f>
        <v>C</v>
      </c>
      <c r="H1062" s="25" t="str">
        <f aca="false">F1062&amp;"-"&amp;G1062</f>
        <v>G-C</v>
      </c>
      <c r="I1062" s="24" t="n">
        <f aca="false">(F1062="G")+(G1062="G")</f>
        <v>1</v>
      </c>
      <c r="J1062" s="24" t="n">
        <f aca="false">(F1062="C")+(G1062="C")</f>
        <v>1</v>
      </c>
      <c r="K1062" s="25" t="n">
        <f aca="false">I1062+J1062</f>
        <v>2</v>
      </c>
    </row>
    <row r="1063" customFormat="false" ht="15" hidden="false" customHeight="false" outlineLevel="0" collapsed="false">
      <c r="A1063" s="24" t="s">
        <v>74</v>
      </c>
      <c r="B1063" s="24" t="s">
        <v>893</v>
      </c>
      <c r="C1063" s="24" t="s">
        <v>898</v>
      </c>
      <c r="D1063" s="24" t="n">
        <f aca="false">IFERROR(INDEX(Positions!$D$2:$D$14531,MATCH($A1063&amp;"|26",Positions!$A$2:$A$14531,0)),"-")</f>
        <v>27</v>
      </c>
      <c r="E1063" s="24" t="n">
        <f aca="false">IFERROR(INDEX(Positions!$D$2:$D$14531,MATCH($A1063&amp;"|44",Positions!$A$2:$A$14531,0)),"-")</f>
        <v>45</v>
      </c>
      <c r="F1063" s="24" t="str">
        <f aca="false">IFERROR(INDEX(Positions!$E$2:$E$14531,MATCH($A1063&amp;"|26",Positions!$A$2:$A$14531,0)),"-")</f>
        <v>G</v>
      </c>
      <c r="G1063" s="24" t="str">
        <f aca="false">IFERROR(INDEX(Positions!$E$2:$E$14531,MATCH($A1063&amp;"|44",Positions!$A$2:$A$14531,0)),"-")</f>
        <v>A</v>
      </c>
      <c r="H1063" s="25" t="str">
        <f aca="false">F1063&amp;"-"&amp;G1063</f>
        <v>G-A</v>
      </c>
      <c r="I1063" s="24" t="n">
        <f aca="false">(F1063="G")+(G1063="G")</f>
        <v>1</v>
      </c>
      <c r="J1063" s="24" t="n">
        <f aca="false">(F1063="C")+(G1063="C")</f>
        <v>0</v>
      </c>
      <c r="K1063" s="25" t="n">
        <f aca="false">I1063+J1063</f>
        <v>1</v>
      </c>
    </row>
    <row r="1064" customFormat="false" ht="15" hidden="false" customHeight="false" outlineLevel="0" collapsed="false">
      <c r="A1064" s="24" t="s">
        <v>74</v>
      </c>
      <c r="B1064" s="24" t="s">
        <v>893</v>
      </c>
      <c r="C1064" s="24" t="s">
        <v>899</v>
      </c>
      <c r="D1064" s="24" t="n">
        <f aca="false">IFERROR(INDEX(Positions!$D$2:$D$14531,MATCH($A1064&amp;"|32",Positions!$A$2:$A$14531,0)),"-")</f>
        <v>33</v>
      </c>
      <c r="E1064" s="24" t="n">
        <f aca="false">IFERROR(INDEX(Positions!$D$2:$D$14531,MATCH($A1064&amp;"|38",Positions!$A$2:$A$14531,0)),"-")</f>
        <v>39</v>
      </c>
      <c r="F1064" s="24" t="str">
        <f aca="false">IFERROR(INDEX(Positions!$E$2:$E$14531,MATCH($A1064&amp;"|32",Positions!$A$2:$A$14531,0)),"-")</f>
        <v>C</v>
      </c>
      <c r="G1064" s="24" t="str">
        <f aca="false">IFERROR(INDEX(Positions!$E$2:$E$14531,MATCH($A1064&amp;"|38",Positions!$A$2:$A$14531,0)),"-")</f>
        <v>A</v>
      </c>
      <c r="H1064" s="25" t="str">
        <f aca="false">F1064&amp;"-"&amp;G1064</f>
        <v>C-A</v>
      </c>
      <c r="I1064" s="24" t="n">
        <f aca="false">(F1064="G")+(G1064="G")</f>
        <v>0</v>
      </c>
      <c r="J1064" s="24" t="n">
        <f aca="false">(F1064="C")+(G1064="C")</f>
        <v>1</v>
      </c>
      <c r="K1064" s="25" t="n">
        <f aca="false">I1064+J1064</f>
        <v>1</v>
      </c>
    </row>
    <row r="1065" customFormat="false" ht="15" hidden="false" customHeight="false" outlineLevel="0" collapsed="false">
      <c r="A1065" s="24" t="s">
        <v>74</v>
      </c>
      <c r="B1065" s="24" t="s">
        <v>893</v>
      </c>
      <c r="C1065" s="24" t="s">
        <v>900</v>
      </c>
      <c r="D1065" s="24" t="n">
        <f aca="false">IFERROR(INDEX(Positions!$D$2:$D$14531,MATCH($A1065&amp;"|54",Positions!$A$2:$A$14531,0)),"-")</f>
        <v>55</v>
      </c>
      <c r="E1065" s="24" t="n">
        <f aca="false">IFERROR(INDEX(Positions!$D$2:$D$14531,MATCH($A1065&amp;"|58",Positions!$A$2:$A$14531,0)),"-")</f>
        <v>59</v>
      </c>
      <c r="F1065" s="24" t="str">
        <f aca="false">IFERROR(INDEX(Positions!$E$2:$E$14531,MATCH($A1065&amp;"|54",Positions!$A$2:$A$14531,0)),"-")</f>
        <v>U</v>
      </c>
      <c r="G1065" s="24" t="str">
        <f aca="false">IFERROR(INDEX(Positions!$E$2:$E$14531,MATCH($A1065&amp;"|58",Positions!$A$2:$A$14531,0)),"-")</f>
        <v>A</v>
      </c>
      <c r="H1065" s="25" t="str">
        <f aca="false">F1065&amp;"-"&amp;G1065</f>
        <v>U-A</v>
      </c>
      <c r="I1065" s="24" t="n">
        <f aca="false">(F1065="G")+(G1065="G")</f>
        <v>0</v>
      </c>
      <c r="J1065" s="24" t="n">
        <f aca="false">(F1065="C")+(G1065="C")</f>
        <v>0</v>
      </c>
      <c r="K1065" s="25" t="n">
        <f aca="false">I1065+J1065</f>
        <v>0</v>
      </c>
    </row>
    <row r="1066" customFormat="false" ht="15" hidden="false" customHeight="false" outlineLevel="0" collapsed="false">
      <c r="A1066" s="4" t="s">
        <v>75</v>
      </c>
      <c r="B1066" s="4" t="s">
        <v>768</v>
      </c>
      <c r="C1066" s="4" t="s">
        <v>882</v>
      </c>
      <c r="D1066" s="4" t="n">
        <f aca="false">IFERROR(INDEX(Positions!$D$2:$D$14531,MATCH($A1066&amp;"|1",Positions!$A$2:$A$14531,0)),"-")</f>
        <v>1</v>
      </c>
      <c r="E1066" s="4" t="n">
        <f aca="false">IFERROR(INDEX(Positions!$D$2:$D$14531,MATCH($A1066&amp;"|72",Positions!$A$2:$A$14531,0)),"-")</f>
        <v>71</v>
      </c>
      <c r="F1066" s="4" t="str">
        <f aca="false">IFERROR(INDEX(Positions!$E$2:$E$14531,MATCH($A1066&amp;"|1",Positions!$A$2:$A$14531,0)),"-")</f>
        <v>U</v>
      </c>
      <c r="G1066" s="4" t="str">
        <f aca="false">IFERROR(INDEX(Positions!$E$2:$E$14531,MATCH($A1066&amp;"|72",Positions!$A$2:$A$14531,0)),"-")</f>
        <v>A</v>
      </c>
      <c r="H1066" s="3" t="str">
        <f aca="false">F1066&amp;"-"&amp;G1066</f>
        <v>U-A</v>
      </c>
      <c r="I1066" s="4" t="n">
        <f aca="false">(F1066="G")+(G1066="G")</f>
        <v>0</v>
      </c>
      <c r="J1066" s="4" t="n">
        <f aca="false">(F1066="C")+(G1066="C")</f>
        <v>0</v>
      </c>
      <c r="K1066" s="3" t="n">
        <f aca="false">I1066+J1066</f>
        <v>0</v>
      </c>
    </row>
    <row r="1067" customFormat="false" ht="15" hidden="false" customHeight="false" outlineLevel="0" collapsed="false">
      <c r="A1067" s="4" t="s">
        <v>75</v>
      </c>
      <c r="B1067" s="4" t="s">
        <v>768</v>
      </c>
      <c r="C1067" s="4" t="s">
        <v>883</v>
      </c>
      <c r="D1067" s="4" t="n">
        <f aca="false">IFERROR(INDEX(Positions!$D$2:$D$14531,MATCH($A1067&amp;"|2",Positions!$A$2:$A$14531,0)),"-")</f>
        <v>2</v>
      </c>
      <c r="E1067" s="4" t="n">
        <f aca="false">IFERROR(INDEX(Positions!$D$2:$D$14531,MATCH($A1067&amp;"|71",Positions!$A$2:$A$14531,0)),"-")</f>
        <v>70</v>
      </c>
      <c r="F1067" s="4" t="str">
        <f aca="false">IFERROR(INDEX(Positions!$E$2:$E$14531,MATCH($A1067&amp;"|2",Positions!$A$2:$A$14531,0)),"-")</f>
        <v>G</v>
      </c>
      <c r="G1067" s="4" t="str">
        <f aca="false">IFERROR(INDEX(Positions!$E$2:$E$14531,MATCH($A1067&amp;"|71",Positions!$A$2:$A$14531,0)),"-")</f>
        <v>C</v>
      </c>
      <c r="H1067" s="3" t="str">
        <f aca="false">F1067&amp;"-"&amp;G1067</f>
        <v>G-C</v>
      </c>
      <c r="I1067" s="4" t="n">
        <f aca="false">(F1067="G")+(G1067="G")</f>
        <v>1</v>
      </c>
      <c r="J1067" s="4" t="n">
        <f aca="false">(F1067="C")+(G1067="C")</f>
        <v>1</v>
      </c>
      <c r="K1067" s="3" t="n">
        <f aca="false">I1067+J1067</f>
        <v>2</v>
      </c>
    </row>
    <row r="1068" customFormat="false" ht="15" hidden="false" customHeight="false" outlineLevel="0" collapsed="false">
      <c r="A1068" s="4" t="s">
        <v>75</v>
      </c>
      <c r="B1068" s="4" t="s">
        <v>768</v>
      </c>
      <c r="C1068" s="4" t="s">
        <v>884</v>
      </c>
      <c r="D1068" s="4" t="n">
        <f aca="false">IFERROR(INDEX(Positions!$D$2:$D$14531,MATCH($A1068&amp;"|3",Positions!$A$2:$A$14531,0)),"-")</f>
        <v>3</v>
      </c>
      <c r="E1068" s="4" t="n">
        <f aca="false">IFERROR(INDEX(Positions!$D$2:$D$14531,MATCH($A1068&amp;"|70",Positions!$A$2:$A$14531,0)),"-")</f>
        <v>69</v>
      </c>
      <c r="F1068" s="4" t="str">
        <f aca="false">IFERROR(INDEX(Positions!$E$2:$E$14531,MATCH($A1068&amp;"|3",Positions!$A$2:$A$14531,0)),"-")</f>
        <v>G</v>
      </c>
      <c r="G1068" s="4" t="str">
        <f aca="false">IFERROR(INDEX(Positions!$E$2:$E$14531,MATCH($A1068&amp;"|70",Positions!$A$2:$A$14531,0)),"-")</f>
        <v>C</v>
      </c>
      <c r="H1068" s="3" t="str">
        <f aca="false">F1068&amp;"-"&amp;G1068</f>
        <v>G-C</v>
      </c>
      <c r="I1068" s="4" t="n">
        <f aca="false">(F1068="G")+(G1068="G")</f>
        <v>1</v>
      </c>
      <c r="J1068" s="4" t="n">
        <f aca="false">(F1068="C")+(G1068="C")</f>
        <v>1</v>
      </c>
      <c r="K1068" s="3" t="n">
        <f aca="false">I1068+J1068</f>
        <v>2</v>
      </c>
    </row>
    <row r="1069" customFormat="false" ht="15" hidden="false" customHeight="false" outlineLevel="0" collapsed="false">
      <c r="A1069" s="4" t="s">
        <v>75</v>
      </c>
      <c r="B1069" s="4" t="s">
        <v>768</v>
      </c>
      <c r="C1069" s="4" t="s">
        <v>885</v>
      </c>
      <c r="D1069" s="4" t="n">
        <f aca="false">IFERROR(INDEX(Positions!$D$2:$D$14531,MATCH($A1069&amp;"|4",Positions!$A$2:$A$14531,0)),"-")</f>
        <v>4</v>
      </c>
      <c r="E1069" s="4" t="n">
        <f aca="false">IFERROR(INDEX(Positions!$D$2:$D$14531,MATCH($A1069&amp;"|69",Positions!$A$2:$A$14531,0)),"-")</f>
        <v>68</v>
      </c>
      <c r="F1069" s="4" t="str">
        <f aca="false">IFERROR(INDEX(Positions!$E$2:$E$14531,MATCH($A1069&amp;"|4",Positions!$A$2:$A$14531,0)),"-")</f>
        <v>G</v>
      </c>
      <c r="G1069" s="4" t="str">
        <f aca="false">IFERROR(INDEX(Positions!$E$2:$E$14531,MATCH($A1069&amp;"|69",Positions!$A$2:$A$14531,0)),"-")</f>
        <v>C</v>
      </c>
      <c r="H1069" s="3" t="str">
        <f aca="false">F1069&amp;"-"&amp;G1069</f>
        <v>G-C</v>
      </c>
      <c r="I1069" s="4" t="n">
        <f aca="false">(F1069="G")+(G1069="G")</f>
        <v>1</v>
      </c>
      <c r="J1069" s="4" t="n">
        <f aca="false">(F1069="C")+(G1069="C")</f>
        <v>1</v>
      </c>
      <c r="K1069" s="3" t="n">
        <f aca="false">I1069+J1069</f>
        <v>2</v>
      </c>
    </row>
    <row r="1070" customFormat="false" ht="15" hidden="false" customHeight="false" outlineLevel="0" collapsed="false">
      <c r="A1070" s="4" t="s">
        <v>75</v>
      </c>
      <c r="B1070" s="4" t="s">
        <v>768</v>
      </c>
      <c r="C1070" s="4" t="s">
        <v>542</v>
      </c>
      <c r="D1070" s="4" t="n">
        <f aca="false">IFERROR(INDEX(Positions!$D$2:$D$14531,MATCH($A1070&amp;"|5",Positions!$A$2:$A$14531,0)),"-")</f>
        <v>5</v>
      </c>
      <c r="E1070" s="4" t="n">
        <f aca="false">IFERROR(INDEX(Positions!$D$2:$D$14531,MATCH($A1070&amp;"|68",Positions!$A$2:$A$14531,0)),"-")</f>
        <v>67</v>
      </c>
      <c r="F1070" s="4" t="str">
        <f aca="false">IFERROR(INDEX(Positions!$E$2:$E$14531,MATCH($A1070&amp;"|5",Positions!$A$2:$A$14531,0)),"-")</f>
        <v>G</v>
      </c>
      <c r="G1070" s="4" t="str">
        <f aca="false">IFERROR(INDEX(Positions!$E$2:$E$14531,MATCH($A1070&amp;"|68",Positions!$A$2:$A$14531,0)),"-")</f>
        <v>C</v>
      </c>
      <c r="H1070" s="3" t="str">
        <f aca="false">F1070&amp;"-"&amp;G1070</f>
        <v>G-C</v>
      </c>
      <c r="I1070" s="4" t="n">
        <f aca="false">(F1070="G")+(G1070="G")</f>
        <v>1</v>
      </c>
      <c r="J1070" s="4" t="n">
        <f aca="false">(F1070="C")+(G1070="C")</f>
        <v>1</v>
      </c>
      <c r="K1070" s="3" t="n">
        <f aca="false">I1070+J1070</f>
        <v>2</v>
      </c>
    </row>
    <row r="1071" customFormat="false" ht="15" hidden="false" customHeight="false" outlineLevel="0" collapsed="false">
      <c r="A1071" s="4" t="s">
        <v>75</v>
      </c>
      <c r="B1071" s="4" t="s">
        <v>768</v>
      </c>
      <c r="C1071" s="4" t="s">
        <v>561</v>
      </c>
      <c r="D1071" s="4" t="n">
        <f aca="false">IFERROR(INDEX(Positions!$D$2:$D$14531,MATCH($A1071&amp;"|6",Positions!$A$2:$A$14531,0)),"-")</f>
        <v>6</v>
      </c>
      <c r="E1071" s="4" t="n">
        <f aca="false">IFERROR(INDEX(Positions!$D$2:$D$14531,MATCH($A1071&amp;"|67",Positions!$A$2:$A$14531,0)),"-")</f>
        <v>66</v>
      </c>
      <c r="F1071" s="4" t="str">
        <f aca="false">IFERROR(INDEX(Positions!$E$2:$E$14531,MATCH($A1071&amp;"|6",Positions!$A$2:$A$14531,0)),"-")</f>
        <v>U</v>
      </c>
      <c r="G1071" s="4" t="str">
        <f aca="false">IFERROR(INDEX(Positions!$E$2:$E$14531,MATCH($A1071&amp;"|67",Positions!$A$2:$A$14531,0)),"-")</f>
        <v>A</v>
      </c>
      <c r="H1071" s="3" t="str">
        <f aca="false">F1071&amp;"-"&amp;G1071</f>
        <v>U-A</v>
      </c>
      <c r="I1071" s="4" t="n">
        <f aca="false">(F1071="G")+(G1071="G")</f>
        <v>0</v>
      </c>
      <c r="J1071" s="4" t="n">
        <f aca="false">(F1071="C")+(G1071="C")</f>
        <v>0</v>
      </c>
      <c r="K1071" s="3" t="n">
        <f aca="false">I1071+J1071</f>
        <v>0</v>
      </c>
    </row>
    <row r="1072" customFormat="false" ht="15" hidden="false" customHeight="false" outlineLevel="0" collapsed="false">
      <c r="A1072" s="4" t="s">
        <v>75</v>
      </c>
      <c r="B1072" s="4" t="s">
        <v>768</v>
      </c>
      <c r="C1072" s="4" t="s">
        <v>886</v>
      </c>
      <c r="D1072" s="4" t="n">
        <f aca="false">IFERROR(INDEX(Positions!$D$2:$D$14531,MATCH($A1072&amp;"|7",Positions!$A$2:$A$14531,0)),"-")</f>
        <v>7</v>
      </c>
      <c r="E1072" s="4" t="n">
        <f aca="false">IFERROR(INDEX(Positions!$D$2:$D$14531,MATCH($A1072&amp;"|66",Positions!$A$2:$A$14531,0)),"-")</f>
        <v>65</v>
      </c>
      <c r="F1072" s="4" t="str">
        <f aca="false">IFERROR(INDEX(Positions!$E$2:$E$14531,MATCH($A1072&amp;"|7",Positions!$A$2:$A$14531,0)),"-")</f>
        <v>A</v>
      </c>
      <c r="G1072" s="4" t="str">
        <f aca="false">IFERROR(INDEX(Positions!$E$2:$E$14531,MATCH($A1072&amp;"|66",Positions!$A$2:$A$14531,0)),"-")</f>
        <v>U</v>
      </c>
      <c r="H1072" s="3" t="str">
        <f aca="false">F1072&amp;"-"&amp;G1072</f>
        <v>A-U</v>
      </c>
      <c r="I1072" s="4" t="n">
        <f aca="false">(F1072="G")+(G1072="G")</f>
        <v>0</v>
      </c>
      <c r="J1072" s="4" t="n">
        <f aca="false">(F1072="C")+(G1072="C")</f>
        <v>0</v>
      </c>
      <c r="K1072" s="3" t="n">
        <f aca="false">I1072+J1072</f>
        <v>0</v>
      </c>
    </row>
    <row r="1073" customFormat="false" ht="15" hidden="false" customHeight="false" outlineLevel="0" collapsed="false">
      <c r="A1073" s="4" t="s">
        <v>75</v>
      </c>
      <c r="B1073" s="4" t="s">
        <v>783</v>
      </c>
      <c r="C1073" s="4" t="s">
        <v>887</v>
      </c>
      <c r="D1073" s="4" t="n">
        <f aca="false">IFERROR(INDEX(Positions!$D$2:$D$14531,MATCH($A1073&amp;"|10",Positions!$A$2:$A$14531,0)),"-")</f>
        <v>10</v>
      </c>
      <c r="E1073" s="4" t="n">
        <f aca="false">IFERROR(INDEX(Positions!$D$2:$D$14531,MATCH($A1073&amp;"|25",Positions!$A$2:$A$14531,0)),"-")</f>
        <v>24</v>
      </c>
      <c r="F1073" s="4" t="str">
        <f aca="false">IFERROR(INDEX(Positions!$E$2:$E$14531,MATCH($A1073&amp;"|10",Positions!$A$2:$A$14531,0)),"-")</f>
        <v>G</v>
      </c>
      <c r="G1073" s="4" t="str">
        <f aca="false">IFERROR(INDEX(Positions!$E$2:$E$14531,MATCH($A1073&amp;"|25",Positions!$A$2:$A$14531,0)),"-")</f>
        <v>C</v>
      </c>
      <c r="H1073" s="3" t="str">
        <f aca="false">F1073&amp;"-"&amp;G1073</f>
        <v>G-C</v>
      </c>
      <c r="I1073" s="4" t="n">
        <f aca="false">(F1073="G")+(G1073="G")</f>
        <v>1</v>
      </c>
      <c r="J1073" s="4" t="n">
        <f aca="false">(F1073="C")+(G1073="C")</f>
        <v>1</v>
      </c>
      <c r="K1073" s="3" t="n">
        <f aca="false">I1073+J1073</f>
        <v>2</v>
      </c>
    </row>
    <row r="1074" customFormat="false" ht="15" hidden="false" customHeight="false" outlineLevel="0" collapsed="false">
      <c r="A1074" s="4" t="s">
        <v>75</v>
      </c>
      <c r="B1074" s="4" t="s">
        <v>783</v>
      </c>
      <c r="C1074" s="4" t="s">
        <v>888</v>
      </c>
      <c r="D1074" s="4" t="n">
        <f aca="false">IFERROR(INDEX(Positions!$D$2:$D$14531,MATCH($A1074&amp;"|11",Positions!$A$2:$A$14531,0)),"-")</f>
        <v>11</v>
      </c>
      <c r="E1074" s="4" t="n">
        <f aca="false">IFERROR(INDEX(Positions!$D$2:$D$14531,MATCH($A1074&amp;"|24",Positions!$A$2:$A$14531,0)),"-")</f>
        <v>23</v>
      </c>
      <c r="F1074" s="4" t="str">
        <f aca="false">IFERROR(INDEX(Positions!$E$2:$E$14531,MATCH($A1074&amp;"|11",Positions!$A$2:$A$14531,0)),"-")</f>
        <v>C</v>
      </c>
      <c r="G1074" s="4" t="str">
        <f aca="false">IFERROR(INDEX(Positions!$E$2:$E$14531,MATCH($A1074&amp;"|24",Positions!$A$2:$A$14531,0)),"-")</f>
        <v>G</v>
      </c>
      <c r="H1074" s="3" t="str">
        <f aca="false">F1074&amp;"-"&amp;G1074</f>
        <v>C-G</v>
      </c>
      <c r="I1074" s="4" t="n">
        <f aca="false">(F1074="G")+(G1074="G")</f>
        <v>1</v>
      </c>
      <c r="J1074" s="4" t="n">
        <f aca="false">(F1074="C")+(G1074="C")</f>
        <v>1</v>
      </c>
      <c r="K1074" s="3" t="n">
        <f aca="false">I1074+J1074</f>
        <v>2</v>
      </c>
    </row>
    <row r="1075" customFormat="false" ht="15" hidden="false" customHeight="false" outlineLevel="0" collapsed="false">
      <c r="A1075" s="4" t="s">
        <v>75</v>
      </c>
      <c r="B1075" s="4" t="s">
        <v>783</v>
      </c>
      <c r="C1075" s="4" t="s">
        <v>479</v>
      </c>
      <c r="D1075" s="4" t="n">
        <f aca="false">IFERROR(INDEX(Positions!$D$2:$D$14531,MATCH($A1075&amp;"|12",Positions!$A$2:$A$14531,0)),"-")</f>
        <v>12</v>
      </c>
      <c r="E1075" s="4" t="n">
        <f aca="false">IFERROR(INDEX(Positions!$D$2:$D$14531,MATCH($A1075&amp;"|23",Positions!$A$2:$A$14531,0)),"-")</f>
        <v>22</v>
      </c>
      <c r="F1075" s="4" t="str">
        <f aca="false">IFERROR(INDEX(Positions!$E$2:$E$14531,MATCH($A1075&amp;"|12",Positions!$A$2:$A$14531,0)),"-")</f>
        <v>C</v>
      </c>
      <c r="G1075" s="4" t="str">
        <f aca="false">IFERROR(INDEX(Positions!$E$2:$E$14531,MATCH($A1075&amp;"|23",Positions!$A$2:$A$14531,0)),"-")</f>
        <v>G</v>
      </c>
      <c r="H1075" s="3" t="str">
        <f aca="false">F1075&amp;"-"&amp;G1075</f>
        <v>C-G</v>
      </c>
      <c r="I1075" s="4" t="n">
        <f aca="false">(F1075="G")+(G1075="G")</f>
        <v>1</v>
      </c>
      <c r="J1075" s="4" t="n">
        <f aca="false">(F1075="C")+(G1075="C")</f>
        <v>1</v>
      </c>
      <c r="K1075" s="3" t="n">
        <f aca="false">I1075+J1075</f>
        <v>2</v>
      </c>
    </row>
    <row r="1076" customFormat="false" ht="15" hidden="false" customHeight="false" outlineLevel="0" collapsed="false">
      <c r="A1076" s="4" t="s">
        <v>75</v>
      </c>
      <c r="B1076" s="4" t="s">
        <v>783</v>
      </c>
      <c r="C1076" s="4" t="s">
        <v>267</v>
      </c>
      <c r="D1076" s="4" t="n">
        <f aca="false">IFERROR(INDEX(Positions!$D$2:$D$14531,MATCH($A1076&amp;"|13",Positions!$A$2:$A$14531,0)),"-")</f>
        <v>13</v>
      </c>
      <c r="E1076" s="4" t="n">
        <f aca="false">IFERROR(INDEX(Positions!$D$2:$D$14531,MATCH($A1076&amp;"|22",Positions!$A$2:$A$14531,0)),"-")</f>
        <v>21</v>
      </c>
      <c r="F1076" s="4" t="str">
        <f aca="false">IFERROR(INDEX(Positions!$E$2:$E$14531,MATCH($A1076&amp;"|13",Positions!$A$2:$A$14531,0)),"-")</f>
        <v>A</v>
      </c>
      <c r="G1076" s="4" t="str">
        <f aca="false">IFERROR(INDEX(Positions!$E$2:$E$14531,MATCH($A1076&amp;"|22",Positions!$A$2:$A$14531,0)),"-")</f>
        <v>A</v>
      </c>
      <c r="H1076" s="3" t="str">
        <f aca="false">F1076&amp;"-"&amp;G1076</f>
        <v>A-A</v>
      </c>
      <c r="I1076" s="4" t="n">
        <f aca="false">(F1076="G")+(G1076="G")</f>
        <v>0</v>
      </c>
      <c r="J1076" s="4" t="n">
        <f aca="false">(F1076="C")+(G1076="C")</f>
        <v>0</v>
      </c>
      <c r="K1076" s="3" t="n">
        <f aca="false">I1076+J1076</f>
        <v>0</v>
      </c>
    </row>
    <row r="1077" customFormat="false" ht="15" hidden="false" customHeight="false" outlineLevel="0" collapsed="false">
      <c r="A1077" s="4" t="s">
        <v>75</v>
      </c>
      <c r="B1077" s="4" t="s">
        <v>805</v>
      </c>
      <c r="C1077" s="4" t="s">
        <v>673</v>
      </c>
      <c r="D1077" s="4" t="n">
        <f aca="false">IFERROR(INDEX(Positions!$D$2:$D$14531,MATCH($A1077&amp;"|27",Positions!$A$2:$A$14531,0)),"-")</f>
        <v>26</v>
      </c>
      <c r="E1077" s="4" t="n">
        <f aca="false">IFERROR(INDEX(Positions!$D$2:$D$14531,MATCH($A1077&amp;"|43",Positions!$A$2:$A$14531,0)),"-")</f>
        <v>42</v>
      </c>
      <c r="F1077" s="4" t="str">
        <f aca="false">IFERROR(INDEX(Positions!$E$2:$E$14531,MATCH($A1077&amp;"|27",Positions!$A$2:$A$14531,0)),"-")</f>
        <v>C</v>
      </c>
      <c r="G1077" s="4" t="str">
        <f aca="false">IFERROR(INDEX(Positions!$E$2:$E$14531,MATCH($A1077&amp;"|43",Positions!$A$2:$A$14531,0)),"-")</f>
        <v>G</v>
      </c>
      <c r="H1077" s="3" t="str">
        <f aca="false">F1077&amp;"-"&amp;G1077</f>
        <v>C-G</v>
      </c>
      <c r="I1077" s="4" t="n">
        <f aca="false">(F1077="G")+(G1077="G")</f>
        <v>1</v>
      </c>
      <c r="J1077" s="4" t="n">
        <f aca="false">(F1077="C")+(G1077="C")</f>
        <v>1</v>
      </c>
      <c r="K1077" s="3" t="n">
        <f aca="false">I1077+J1077</f>
        <v>2</v>
      </c>
    </row>
    <row r="1078" customFormat="false" ht="15" hidden="false" customHeight="false" outlineLevel="0" collapsed="false">
      <c r="A1078" s="4" t="s">
        <v>75</v>
      </c>
      <c r="B1078" s="4" t="s">
        <v>805</v>
      </c>
      <c r="C1078" s="4" t="s">
        <v>889</v>
      </c>
      <c r="D1078" s="4" t="n">
        <f aca="false">IFERROR(INDEX(Positions!$D$2:$D$14531,MATCH($A1078&amp;"|28",Positions!$A$2:$A$14531,0)),"-")</f>
        <v>27</v>
      </c>
      <c r="E1078" s="4" t="n">
        <f aca="false">IFERROR(INDEX(Positions!$D$2:$D$14531,MATCH($A1078&amp;"|42",Positions!$A$2:$A$14531,0)),"-")</f>
        <v>41</v>
      </c>
      <c r="F1078" s="4" t="str">
        <f aca="false">IFERROR(INDEX(Positions!$E$2:$E$14531,MATCH($A1078&amp;"|28",Positions!$A$2:$A$14531,0)),"-")</f>
        <v>C</v>
      </c>
      <c r="G1078" s="4" t="str">
        <f aca="false">IFERROR(INDEX(Positions!$E$2:$E$14531,MATCH($A1078&amp;"|42",Positions!$A$2:$A$14531,0)),"-")</f>
        <v>G</v>
      </c>
      <c r="H1078" s="3" t="str">
        <f aca="false">F1078&amp;"-"&amp;G1078</f>
        <v>C-G</v>
      </c>
      <c r="I1078" s="4" t="n">
        <f aca="false">(F1078="G")+(G1078="G")</f>
        <v>1</v>
      </c>
      <c r="J1078" s="4" t="n">
        <f aca="false">(F1078="C")+(G1078="C")</f>
        <v>1</v>
      </c>
      <c r="K1078" s="3" t="n">
        <f aca="false">I1078+J1078</f>
        <v>2</v>
      </c>
    </row>
    <row r="1079" customFormat="false" ht="15" hidden="false" customHeight="false" outlineLevel="0" collapsed="false">
      <c r="A1079" s="4" t="s">
        <v>75</v>
      </c>
      <c r="B1079" s="4" t="s">
        <v>805</v>
      </c>
      <c r="C1079" s="4" t="s">
        <v>890</v>
      </c>
      <c r="D1079" s="4" t="n">
        <f aca="false">IFERROR(INDEX(Positions!$D$2:$D$14531,MATCH($A1079&amp;"|29",Positions!$A$2:$A$14531,0)),"-")</f>
        <v>28</v>
      </c>
      <c r="E1079" s="4" t="n">
        <f aca="false">IFERROR(INDEX(Positions!$D$2:$D$14531,MATCH($A1079&amp;"|41",Positions!$A$2:$A$14531,0)),"-")</f>
        <v>40</v>
      </c>
      <c r="F1079" s="4" t="str">
        <f aca="false">IFERROR(INDEX(Positions!$E$2:$E$14531,MATCH($A1079&amp;"|29",Positions!$A$2:$A$14531,0)),"-")</f>
        <v>G</v>
      </c>
      <c r="G1079" s="4" t="str">
        <f aca="false">IFERROR(INDEX(Positions!$E$2:$E$14531,MATCH($A1079&amp;"|41",Positions!$A$2:$A$14531,0)),"-")</f>
        <v>C</v>
      </c>
      <c r="H1079" s="3" t="str">
        <f aca="false">F1079&amp;"-"&amp;G1079</f>
        <v>G-C</v>
      </c>
      <c r="I1079" s="4" t="n">
        <f aca="false">(F1079="G")+(G1079="G")</f>
        <v>1</v>
      </c>
      <c r="J1079" s="4" t="n">
        <f aca="false">(F1079="C")+(G1079="C")</f>
        <v>1</v>
      </c>
      <c r="K1079" s="3" t="n">
        <f aca="false">I1079+J1079</f>
        <v>2</v>
      </c>
    </row>
    <row r="1080" customFormat="false" ht="15" hidden="false" customHeight="false" outlineLevel="0" collapsed="false">
      <c r="A1080" s="4" t="s">
        <v>75</v>
      </c>
      <c r="B1080" s="4" t="s">
        <v>805</v>
      </c>
      <c r="C1080" s="4" t="s">
        <v>694</v>
      </c>
      <c r="D1080" s="4" t="n">
        <f aca="false">IFERROR(INDEX(Positions!$D$2:$D$14531,MATCH($A1080&amp;"|30",Positions!$A$2:$A$14531,0)),"-")</f>
        <v>29</v>
      </c>
      <c r="E1080" s="4" t="n">
        <f aca="false">IFERROR(INDEX(Positions!$D$2:$D$14531,MATCH($A1080&amp;"|40",Positions!$A$2:$A$14531,0)),"-")</f>
        <v>39</v>
      </c>
      <c r="F1080" s="4" t="str">
        <f aca="false">IFERROR(INDEX(Positions!$E$2:$E$14531,MATCH($A1080&amp;"|30",Positions!$A$2:$A$14531,0)),"-")</f>
        <v>G</v>
      </c>
      <c r="G1080" s="4" t="str">
        <f aca="false">IFERROR(INDEX(Positions!$E$2:$E$14531,MATCH($A1080&amp;"|40",Positions!$A$2:$A$14531,0)),"-")</f>
        <v>C</v>
      </c>
      <c r="H1080" s="3" t="str">
        <f aca="false">F1080&amp;"-"&amp;G1080</f>
        <v>G-C</v>
      </c>
      <c r="I1080" s="4" t="n">
        <f aca="false">(F1080="G")+(G1080="G")</f>
        <v>1</v>
      </c>
      <c r="J1080" s="4" t="n">
        <f aca="false">(F1080="C")+(G1080="C")</f>
        <v>1</v>
      </c>
      <c r="K1080" s="3" t="n">
        <f aca="false">I1080+J1080</f>
        <v>2</v>
      </c>
    </row>
    <row r="1081" customFormat="false" ht="15" hidden="false" customHeight="false" outlineLevel="0" collapsed="false">
      <c r="A1081" s="4" t="s">
        <v>75</v>
      </c>
      <c r="B1081" s="4" t="s">
        <v>805</v>
      </c>
      <c r="C1081" s="4" t="s">
        <v>640</v>
      </c>
      <c r="D1081" s="4" t="n">
        <f aca="false">IFERROR(INDEX(Positions!$D$2:$D$14531,MATCH($A1081&amp;"|31",Positions!$A$2:$A$14531,0)),"-")</f>
        <v>30</v>
      </c>
      <c r="E1081" s="4" t="n">
        <f aca="false">IFERROR(INDEX(Positions!$D$2:$D$14531,MATCH($A1081&amp;"|39",Positions!$A$2:$A$14531,0)),"-")</f>
        <v>38</v>
      </c>
      <c r="F1081" s="4" t="str">
        <f aca="false">IFERROR(INDEX(Positions!$E$2:$E$14531,MATCH($A1081&amp;"|31",Positions!$A$2:$A$14531,0)),"-")</f>
        <v>A</v>
      </c>
      <c r="G1081" s="4" t="str">
        <f aca="false">IFERROR(INDEX(Positions!$E$2:$E$14531,MATCH($A1081&amp;"|39",Positions!$A$2:$A$14531,0)),"-")</f>
        <v>U</v>
      </c>
      <c r="H1081" s="3" t="str">
        <f aca="false">F1081&amp;"-"&amp;G1081</f>
        <v>A-U</v>
      </c>
      <c r="I1081" s="4" t="n">
        <f aca="false">(F1081="G")+(G1081="G")</f>
        <v>0</v>
      </c>
      <c r="J1081" s="4" t="n">
        <f aca="false">(F1081="C")+(G1081="C")</f>
        <v>0</v>
      </c>
      <c r="K1081" s="3" t="n">
        <f aca="false">I1081+J1081</f>
        <v>0</v>
      </c>
    </row>
    <row r="1082" customFormat="false" ht="15" hidden="false" customHeight="false" outlineLevel="0" collapsed="false">
      <c r="A1082" s="4" t="s">
        <v>75</v>
      </c>
      <c r="B1082" s="4" t="s">
        <v>830</v>
      </c>
      <c r="C1082" s="4" t="s">
        <v>367</v>
      </c>
      <c r="D1082" s="4" t="n">
        <f aca="false">IFERROR(INDEX(Positions!$D$2:$D$14531,MATCH($A1082&amp;"|49",Positions!$A$2:$A$14531,0)),"-")</f>
        <v>48</v>
      </c>
      <c r="E1082" s="4" t="n">
        <f aca="false">IFERROR(INDEX(Positions!$D$2:$D$14531,MATCH($A1082&amp;"|65",Positions!$A$2:$A$14531,0)),"-")</f>
        <v>64</v>
      </c>
      <c r="F1082" s="4" t="str">
        <f aca="false">IFERROR(INDEX(Positions!$E$2:$E$14531,MATCH($A1082&amp;"|49",Positions!$A$2:$A$14531,0)),"-")</f>
        <v>C</v>
      </c>
      <c r="G1082" s="4" t="str">
        <f aca="false">IFERROR(INDEX(Positions!$E$2:$E$14531,MATCH($A1082&amp;"|65",Positions!$A$2:$A$14531,0)),"-")</f>
        <v>G</v>
      </c>
      <c r="H1082" s="3" t="str">
        <f aca="false">F1082&amp;"-"&amp;G1082</f>
        <v>C-G</v>
      </c>
      <c r="I1082" s="4" t="n">
        <f aca="false">(F1082="G")+(G1082="G")</f>
        <v>1</v>
      </c>
      <c r="J1082" s="4" t="n">
        <f aca="false">(F1082="C")+(G1082="C")</f>
        <v>1</v>
      </c>
      <c r="K1082" s="3" t="n">
        <f aca="false">I1082+J1082</f>
        <v>2</v>
      </c>
    </row>
    <row r="1083" customFormat="false" ht="15" hidden="false" customHeight="false" outlineLevel="0" collapsed="false">
      <c r="A1083" s="4" t="s">
        <v>75</v>
      </c>
      <c r="B1083" s="4" t="s">
        <v>830</v>
      </c>
      <c r="C1083" s="4" t="s">
        <v>891</v>
      </c>
      <c r="D1083" s="4" t="n">
        <f aca="false">IFERROR(INDEX(Positions!$D$2:$D$14531,MATCH($A1083&amp;"|50",Positions!$A$2:$A$14531,0)),"-")</f>
        <v>49</v>
      </c>
      <c r="E1083" s="4" t="n">
        <f aca="false">IFERROR(INDEX(Positions!$D$2:$D$14531,MATCH($A1083&amp;"|64",Positions!$A$2:$A$14531,0)),"-")</f>
        <v>63</v>
      </c>
      <c r="F1083" s="4" t="str">
        <f aca="false">IFERROR(INDEX(Positions!$E$2:$E$14531,MATCH($A1083&amp;"|50",Positions!$A$2:$A$14531,0)),"-")</f>
        <v>G</v>
      </c>
      <c r="G1083" s="4" t="str">
        <f aca="false">IFERROR(INDEX(Positions!$E$2:$E$14531,MATCH($A1083&amp;"|64",Positions!$A$2:$A$14531,0)),"-")</f>
        <v>C</v>
      </c>
      <c r="H1083" s="3" t="str">
        <f aca="false">F1083&amp;"-"&amp;G1083</f>
        <v>G-C</v>
      </c>
      <c r="I1083" s="4" t="n">
        <f aca="false">(F1083="G")+(G1083="G")</f>
        <v>1</v>
      </c>
      <c r="J1083" s="4" t="n">
        <f aca="false">(F1083="C")+(G1083="C")</f>
        <v>1</v>
      </c>
      <c r="K1083" s="3" t="n">
        <f aca="false">I1083+J1083</f>
        <v>2</v>
      </c>
    </row>
    <row r="1084" customFormat="false" ht="15" hidden="false" customHeight="false" outlineLevel="0" collapsed="false">
      <c r="A1084" s="4" t="s">
        <v>75</v>
      </c>
      <c r="B1084" s="4" t="s">
        <v>830</v>
      </c>
      <c r="C1084" s="4" t="s">
        <v>689</v>
      </c>
      <c r="D1084" s="4" t="n">
        <f aca="false">IFERROR(INDEX(Positions!$D$2:$D$14531,MATCH($A1084&amp;"|51",Positions!$A$2:$A$14531,0)),"-")</f>
        <v>50</v>
      </c>
      <c r="E1084" s="4" t="n">
        <f aca="false">IFERROR(INDEX(Positions!$D$2:$D$14531,MATCH($A1084&amp;"|63",Positions!$A$2:$A$14531,0)),"-")</f>
        <v>62</v>
      </c>
      <c r="F1084" s="4" t="str">
        <f aca="false">IFERROR(INDEX(Positions!$E$2:$E$14531,MATCH($A1084&amp;"|51",Positions!$A$2:$A$14531,0)),"-")</f>
        <v>A</v>
      </c>
      <c r="G1084" s="4" t="str">
        <f aca="false">IFERROR(INDEX(Positions!$E$2:$E$14531,MATCH($A1084&amp;"|63",Positions!$A$2:$A$14531,0)),"-")</f>
        <v>U</v>
      </c>
      <c r="H1084" s="3" t="str">
        <f aca="false">F1084&amp;"-"&amp;G1084</f>
        <v>A-U</v>
      </c>
      <c r="I1084" s="4" t="n">
        <f aca="false">(F1084="G")+(G1084="G")</f>
        <v>0</v>
      </c>
      <c r="J1084" s="4" t="n">
        <f aca="false">(F1084="C")+(G1084="C")</f>
        <v>0</v>
      </c>
      <c r="K1084" s="3" t="n">
        <f aca="false">I1084+J1084</f>
        <v>0</v>
      </c>
    </row>
    <row r="1085" customFormat="false" ht="15" hidden="false" customHeight="false" outlineLevel="0" collapsed="false">
      <c r="A1085" s="4" t="s">
        <v>75</v>
      </c>
      <c r="B1085" s="4" t="s">
        <v>830</v>
      </c>
      <c r="C1085" s="4" t="s">
        <v>703</v>
      </c>
      <c r="D1085" s="4" t="n">
        <f aca="false">IFERROR(INDEX(Positions!$D$2:$D$14531,MATCH($A1085&amp;"|52",Positions!$A$2:$A$14531,0)),"-")</f>
        <v>51</v>
      </c>
      <c r="E1085" s="4" t="n">
        <f aca="false">IFERROR(INDEX(Positions!$D$2:$D$14531,MATCH($A1085&amp;"|62",Positions!$A$2:$A$14531,0)),"-")</f>
        <v>61</v>
      </c>
      <c r="F1085" s="4" t="str">
        <f aca="false">IFERROR(INDEX(Positions!$E$2:$E$14531,MATCH($A1085&amp;"|52",Positions!$A$2:$A$14531,0)),"-")</f>
        <v>G</v>
      </c>
      <c r="G1085" s="4" t="str">
        <f aca="false">IFERROR(INDEX(Positions!$E$2:$E$14531,MATCH($A1085&amp;"|62",Positions!$A$2:$A$14531,0)),"-")</f>
        <v>C</v>
      </c>
      <c r="H1085" s="3" t="str">
        <f aca="false">F1085&amp;"-"&amp;G1085</f>
        <v>G-C</v>
      </c>
      <c r="I1085" s="4" t="n">
        <f aca="false">(F1085="G")+(G1085="G")</f>
        <v>1</v>
      </c>
      <c r="J1085" s="4" t="n">
        <f aca="false">(F1085="C")+(G1085="C")</f>
        <v>1</v>
      </c>
      <c r="K1085" s="3" t="n">
        <f aca="false">I1085+J1085</f>
        <v>2</v>
      </c>
    </row>
    <row r="1086" customFormat="false" ht="15" hidden="false" customHeight="false" outlineLevel="0" collapsed="false">
      <c r="A1086" s="4" t="s">
        <v>75</v>
      </c>
      <c r="B1086" s="4" t="s">
        <v>830</v>
      </c>
      <c r="C1086" s="4" t="s">
        <v>892</v>
      </c>
      <c r="D1086" s="4" t="n">
        <f aca="false">IFERROR(INDEX(Positions!$D$2:$D$14531,MATCH($A1086&amp;"|53",Positions!$A$2:$A$14531,0)),"-")</f>
        <v>52</v>
      </c>
      <c r="E1086" s="4" t="n">
        <f aca="false">IFERROR(INDEX(Positions!$D$2:$D$14531,MATCH($A1086&amp;"|61",Positions!$A$2:$A$14531,0)),"-")</f>
        <v>60</v>
      </c>
      <c r="F1086" s="4" t="str">
        <f aca="false">IFERROR(INDEX(Positions!$E$2:$E$14531,MATCH($A1086&amp;"|53",Positions!$A$2:$A$14531,0)),"-")</f>
        <v>G</v>
      </c>
      <c r="G1086" s="4" t="str">
        <f aca="false">IFERROR(INDEX(Positions!$E$2:$E$14531,MATCH($A1086&amp;"|61",Positions!$A$2:$A$14531,0)),"-")</f>
        <v>C</v>
      </c>
      <c r="H1086" s="3" t="str">
        <f aca="false">F1086&amp;"-"&amp;G1086</f>
        <v>G-C</v>
      </c>
      <c r="I1086" s="4" t="n">
        <f aca="false">(F1086="G")+(G1086="G")</f>
        <v>1</v>
      </c>
      <c r="J1086" s="4" t="n">
        <f aca="false">(F1086="C")+(G1086="C")</f>
        <v>1</v>
      </c>
      <c r="K1086" s="3" t="n">
        <f aca="false">I1086+J1086</f>
        <v>2</v>
      </c>
    </row>
    <row r="1087" customFormat="false" ht="15" hidden="false" customHeight="false" outlineLevel="0" collapsed="false">
      <c r="A1087" s="24" t="s">
        <v>75</v>
      </c>
      <c r="B1087" s="24" t="s">
        <v>893</v>
      </c>
      <c r="C1087" s="24" t="s">
        <v>894</v>
      </c>
      <c r="D1087" s="24" t="n">
        <f aca="false">IFERROR(INDEX(Positions!$D$2:$D$14531,MATCH($A1087&amp;"|8",Positions!$A$2:$A$14531,0)),"-")</f>
        <v>8</v>
      </c>
      <c r="E1087" s="24" t="n">
        <f aca="false">IFERROR(INDEX(Positions!$D$2:$D$14531,MATCH($A1087&amp;"|14",Positions!$A$2:$A$14531,0)),"-")</f>
        <v>14</v>
      </c>
      <c r="F1087" s="24" t="str">
        <f aca="false">IFERROR(INDEX(Positions!$E$2:$E$14531,MATCH($A1087&amp;"|8",Positions!$A$2:$A$14531,0)),"-")</f>
        <v>U</v>
      </c>
      <c r="G1087" s="24" t="str">
        <f aca="false">IFERROR(INDEX(Positions!$E$2:$E$14531,MATCH($A1087&amp;"|14",Positions!$A$2:$A$14531,0)),"-")</f>
        <v>A</v>
      </c>
      <c r="H1087" s="25" t="str">
        <f aca="false">F1087&amp;"-"&amp;G1087</f>
        <v>U-A</v>
      </c>
      <c r="I1087" s="24" t="n">
        <f aca="false">(F1087="G")+(G1087="G")</f>
        <v>0</v>
      </c>
      <c r="J1087" s="24" t="n">
        <f aca="false">(F1087="C")+(G1087="C")</f>
        <v>0</v>
      </c>
      <c r="K1087" s="25" t="n">
        <f aca="false">I1087+J1087</f>
        <v>0</v>
      </c>
    </row>
    <row r="1088" customFormat="false" ht="15" hidden="false" customHeight="false" outlineLevel="0" collapsed="false">
      <c r="A1088" s="24" t="s">
        <v>75</v>
      </c>
      <c r="B1088" s="24" t="s">
        <v>893</v>
      </c>
      <c r="C1088" s="24" t="s">
        <v>895</v>
      </c>
      <c r="D1088" s="24" t="n">
        <f aca="false">IFERROR(INDEX(Positions!$D$2:$D$14531,MATCH($A1088&amp;"|15",Positions!$A$2:$A$14531,0)),"-")</f>
        <v>15</v>
      </c>
      <c r="E1088" s="24" t="n">
        <f aca="false">IFERROR(INDEX(Positions!$D$2:$D$14531,MATCH($A1088&amp;"|48",Positions!$A$2:$A$14531,0)),"-")</f>
        <v>47</v>
      </c>
      <c r="F1088" s="24" t="str">
        <f aca="false">IFERROR(INDEX(Positions!$E$2:$E$14531,MATCH($A1088&amp;"|15",Positions!$A$2:$A$14531,0)),"-")</f>
        <v>G</v>
      </c>
      <c r="G1088" s="24" t="str">
        <f aca="false">IFERROR(INDEX(Positions!$E$2:$E$14531,MATCH($A1088&amp;"|48",Positions!$A$2:$A$14531,0)),"-")</f>
        <v>C</v>
      </c>
      <c r="H1088" s="25" t="str">
        <f aca="false">F1088&amp;"-"&amp;G1088</f>
        <v>G-C</v>
      </c>
      <c r="I1088" s="24" t="n">
        <f aca="false">(F1088="G")+(G1088="G")</f>
        <v>1</v>
      </c>
      <c r="J1088" s="24" t="n">
        <f aca="false">(F1088="C")+(G1088="C")</f>
        <v>1</v>
      </c>
      <c r="K1088" s="25" t="n">
        <f aca="false">I1088+J1088</f>
        <v>2</v>
      </c>
    </row>
    <row r="1089" customFormat="false" ht="15" hidden="false" customHeight="false" outlineLevel="0" collapsed="false">
      <c r="A1089" s="24" t="s">
        <v>75</v>
      </c>
      <c r="B1089" s="24" t="s">
        <v>893</v>
      </c>
      <c r="C1089" s="24" t="s">
        <v>896</v>
      </c>
      <c r="D1089" s="24" t="n">
        <f aca="false">IFERROR(INDEX(Positions!$D$2:$D$14531,MATCH($A1089&amp;"|18",Positions!$A$2:$A$14531,0)),"-")</f>
        <v>17</v>
      </c>
      <c r="E1089" s="24" t="n">
        <f aca="false">IFERROR(INDEX(Positions!$D$2:$D$14531,MATCH($A1089&amp;"|55",Positions!$A$2:$A$14531,0)),"-")</f>
        <v>54</v>
      </c>
      <c r="F1089" s="24" t="str">
        <f aca="false">IFERROR(INDEX(Positions!$E$2:$E$14531,MATCH($A1089&amp;"|18",Positions!$A$2:$A$14531,0)),"-")</f>
        <v>G</v>
      </c>
      <c r="G1089" s="24" t="str">
        <f aca="false">IFERROR(INDEX(Positions!$E$2:$E$14531,MATCH($A1089&amp;"|55",Positions!$A$2:$A$14531,0)),"-")</f>
        <v>U</v>
      </c>
      <c r="H1089" s="25" t="str">
        <f aca="false">F1089&amp;"-"&amp;G1089</f>
        <v>G-U</v>
      </c>
      <c r="I1089" s="24" t="n">
        <f aca="false">(F1089="G")+(G1089="G")</f>
        <v>1</v>
      </c>
      <c r="J1089" s="24" t="n">
        <f aca="false">(F1089="C")+(G1089="C")</f>
        <v>0</v>
      </c>
      <c r="K1089" s="25" t="n">
        <f aca="false">I1089+J1089</f>
        <v>1</v>
      </c>
    </row>
    <row r="1090" customFormat="false" ht="15" hidden="false" customHeight="false" outlineLevel="0" collapsed="false">
      <c r="A1090" s="24" t="s">
        <v>75</v>
      </c>
      <c r="B1090" s="24" t="s">
        <v>893</v>
      </c>
      <c r="C1090" s="24" t="s">
        <v>897</v>
      </c>
      <c r="D1090" s="24" t="n">
        <f aca="false">IFERROR(INDEX(Positions!$D$2:$D$14531,MATCH($A1090&amp;"|19",Positions!$A$2:$A$14531,0)),"-")</f>
        <v>18</v>
      </c>
      <c r="E1090" s="24" t="n">
        <f aca="false">IFERROR(INDEX(Positions!$D$2:$D$14531,MATCH($A1090&amp;"|56",Positions!$A$2:$A$14531,0)),"-")</f>
        <v>55</v>
      </c>
      <c r="F1090" s="24" t="str">
        <f aca="false">IFERROR(INDEX(Positions!$E$2:$E$14531,MATCH($A1090&amp;"|19",Positions!$A$2:$A$14531,0)),"-")</f>
        <v>G</v>
      </c>
      <c r="G1090" s="24" t="str">
        <f aca="false">IFERROR(INDEX(Positions!$E$2:$E$14531,MATCH($A1090&amp;"|56",Positions!$A$2:$A$14531,0)),"-")</f>
        <v>C</v>
      </c>
      <c r="H1090" s="25" t="str">
        <f aca="false">F1090&amp;"-"&amp;G1090</f>
        <v>G-C</v>
      </c>
      <c r="I1090" s="24" t="n">
        <f aca="false">(F1090="G")+(G1090="G")</f>
        <v>1</v>
      </c>
      <c r="J1090" s="24" t="n">
        <f aca="false">(F1090="C")+(G1090="C")</f>
        <v>1</v>
      </c>
      <c r="K1090" s="25" t="n">
        <f aca="false">I1090+J1090</f>
        <v>2</v>
      </c>
    </row>
    <row r="1091" customFormat="false" ht="15" hidden="false" customHeight="false" outlineLevel="0" collapsed="false">
      <c r="A1091" s="24" t="s">
        <v>75</v>
      </c>
      <c r="B1091" s="24" t="s">
        <v>893</v>
      </c>
      <c r="C1091" s="24" t="s">
        <v>898</v>
      </c>
      <c r="D1091" s="24" t="n">
        <f aca="false">IFERROR(INDEX(Positions!$D$2:$D$14531,MATCH($A1091&amp;"|26",Positions!$A$2:$A$14531,0)),"-")</f>
        <v>25</v>
      </c>
      <c r="E1091" s="24" t="n">
        <f aca="false">IFERROR(INDEX(Positions!$D$2:$D$14531,MATCH($A1091&amp;"|44",Positions!$A$2:$A$14531,0)),"-")</f>
        <v>43</v>
      </c>
      <c r="F1091" s="24" t="str">
        <f aca="false">IFERROR(INDEX(Positions!$E$2:$E$14531,MATCH($A1091&amp;"|26",Positions!$A$2:$A$14531,0)),"-")</f>
        <v>A</v>
      </c>
      <c r="G1091" s="24" t="str">
        <f aca="false">IFERROR(INDEX(Positions!$E$2:$E$14531,MATCH($A1091&amp;"|44",Positions!$A$2:$A$14531,0)),"-")</f>
        <v>C</v>
      </c>
      <c r="H1091" s="25" t="str">
        <f aca="false">F1091&amp;"-"&amp;G1091</f>
        <v>A-C</v>
      </c>
      <c r="I1091" s="24" t="n">
        <f aca="false">(F1091="G")+(G1091="G")</f>
        <v>0</v>
      </c>
      <c r="J1091" s="24" t="n">
        <f aca="false">(F1091="C")+(G1091="C")</f>
        <v>1</v>
      </c>
      <c r="K1091" s="25" t="n">
        <f aca="false">I1091+J1091</f>
        <v>1</v>
      </c>
    </row>
    <row r="1092" customFormat="false" ht="15" hidden="false" customHeight="false" outlineLevel="0" collapsed="false">
      <c r="A1092" s="24" t="s">
        <v>75</v>
      </c>
      <c r="B1092" s="24" t="s">
        <v>893</v>
      </c>
      <c r="C1092" s="24" t="s">
        <v>899</v>
      </c>
      <c r="D1092" s="24" t="n">
        <f aca="false">IFERROR(INDEX(Positions!$D$2:$D$14531,MATCH($A1092&amp;"|32",Positions!$A$2:$A$14531,0)),"-")</f>
        <v>31</v>
      </c>
      <c r="E1092" s="24" t="n">
        <f aca="false">IFERROR(INDEX(Positions!$D$2:$D$14531,MATCH($A1092&amp;"|38",Positions!$A$2:$A$14531,0)),"-")</f>
        <v>37</v>
      </c>
      <c r="F1092" s="24" t="str">
        <f aca="false">IFERROR(INDEX(Positions!$E$2:$E$14531,MATCH($A1092&amp;"|32",Positions!$A$2:$A$14531,0)),"-")</f>
        <v>U</v>
      </c>
      <c r="G1092" s="24" t="str">
        <f aca="false">IFERROR(INDEX(Positions!$E$2:$E$14531,MATCH($A1092&amp;"|38",Positions!$A$2:$A$14531,0)),"-")</f>
        <v>U</v>
      </c>
      <c r="H1092" s="25" t="str">
        <f aca="false">F1092&amp;"-"&amp;G1092</f>
        <v>U-U</v>
      </c>
      <c r="I1092" s="24" t="n">
        <f aca="false">(F1092="G")+(G1092="G")</f>
        <v>0</v>
      </c>
      <c r="J1092" s="24" t="n">
        <f aca="false">(F1092="C")+(G1092="C")</f>
        <v>0</v>
      </c>
      <c r="K1092" s="25" t="n">
        <f aca="false">I1092+J1092</f>
        <v>0</v>
      </c>
    </row>
    <row r="1093" customFormat="false" ht="15" hidden="false" customHeight="false" outlineLevel="0" collapsed="false">
      <c r="A1093" s="24" t="s">
        <v>75</v>
      </c>
      <c r="B1093" s="24" t="s">
        <v>893</v>
      </c>
      <c r="C1093" s="24" t="s">
        <v>900</v>
      </c>
      <c r="D1093" s="24" t="n">
        <f aca="false">IFERROR(INDEX(Positions!$D$2:$D$14531,MATCH($A1093&amp;"|54",Positions!$A$2:$A$14531,0)),"-")</f>
        <v>53</v>
      </c>
      <c r="E1093" s="24" t="n">
        <f aca="false">IFERROR(INDEX(Positions!$D$2:$D$14531,MATCH($A1093&amp;"|58",Positions!$A$2:$A$14531,0)),"-")</f>
        <v>57</v>
      </c>
      <c r="F1093" s="24" t="str">
        <f aca="false">IFERROR(INDEX(Positions!$E$2:$E$14531,MATCH($A1093&amp;"|54",Positions!$A$2:$A$14531,0)),"-")</f>
        <v>U</v>
      </c>
      <c r="G1093" s="24" t="str">
        <f aca="false">IFERROR(INDEX(Positions!$E$2:$E$14531,MATCH($A1093&amp;"|58",Positions!$A$2:$A$14531,0)),"-")</f>
        <v>A</v>
      </c>
      <c r="H1093" s="25" t="str">
        <f aca="false">F1093&amp;"-"&amp;G1093</f>
        <v>U-A</v>
      </c>
      <c r="I1093" s="24" t="n">
        <f aca="false">(F1093="G")+(G1093="G")</f>
        <v>0</v>
      </c>
      <c r="J1093" s="24" t="n">
        <f aca="false">(F1093="C")+(G1093="C")</f>
        <v>0</v>
      </c>
      <c r="K1093" s="25" t="n">
        <f aca="false">I1093+J1093</f>
        <v>0</v>
      </c>
    </row>
    <row r="1094" customFormat="false" ht="15" hidden="false" customHeight="false" outlineLevel="0" collapsed="false">
      <c r="A1094" s="4" t="s">
        <v>76</v>
      </c>
      <c r="B1094" s="4" t="s">
        <v>768</v>
      </c>
      <c r="C1094" s="4" t="s">
        <v>882</v>
      </c>
      <c r="D1094" s="4" t="n">
        <f aca="false">IFERROR(INDEX(Positions!$D$2:$D$14531,MATCH($A1094&amp;"|1",Positions!$A$2:$A$14531,0)),"-")</f>
        <v>1</v>
      </c>
      <c r="E1094" s="4" t="n">
        <f aca="false">IFERROR(INDEX(Positions!$D$2:$D$14531,MATCH($A1094&amp;"|72",Positions!$A$2:$A$14531,0)),"-")</f>
        <v>70</v>
      </c>
      <c r="F1094" s="4" t="str">
        <f aca="false">IFERROR(INDEX(Positions!$E$2:$E$14531,MATCH($A1094&amp;"|1",Positions!$A$2:$A$14531,0)),"-")</f>
        <v>G</v>
      </c>
      <c r="G1094" s="4" t="str">
        <f aca="false">IFERROR(INDEX(Positions!$E$2:$E$14531,MATCH($A1094&amp;"|72",Positions!$A$2:$A$14531,0)),"-")</f>
        <v>C</v>
      </c>
      <c r="H1094" s="3" t="str">
        <f aca="false">F1094&amp;"-"&amp;G1094</f>
        <v>G-C</v>
      </c>
      <c r="I1094" s="4" t="n">
        <f aca="false">(F1094="G")+(G1094="G")</f>
        <v>1</v>
      </c>
      <c r="J1094" s="4" t="n">
        <f aca="false">(F1094="C")+(G1094="C")</f>
        <v>1</v>
      </c>
      <c r="K1094" s="3" t="n">
        <f aca="false">I1094+J1094</f>
        <v>2</v>
      </c>
    </row>
    <row r="1095" customFormat="false" ht="15" hidden="false" customHeight="false" outlineLevel="0" collapsed="false">
      <c r="A1095" s="4" t="s">
        <v>76</v>
      </c>
      <c r="B1095" s="4" t="s">
        <v>768</v>
      </c>
      <c r="C1095" s="4" t="s">
        <v>883</v>
      </c>
      <c r="D1095" s="4" t="n">
        <f aca="false">IFERROR(INDEX(Positions!$D$2:$D$14531,MATCH($A1095&amp;"|2",Positions!$A$2:$A$14531,0)),"-")</f>
        <v>2</v>
      </c>
      <c r="E1095" s="4" t="n">
        <f aca="false">IFERROR(INDEX(Positions!$D$2:$D$14531,MATCH($A1095&amp;"|71",Positions!$A$2:$A$14531,0)),"-")</f>
        <v>69</v>
      </c>
      <c r="F1095" s="4" t="str">
        <f aca="false">IFERROR(INDEX(Positions!$E$2:$E$14531,MATCH($A1095&amp;"|2",Positions!$A$2:$A$14531,0)),"-")</f>
        <v>C</v>
      </c>
      <c r="G1095" s="4" t="str">
        <f aca="false">IFERROR(INDEX(Positions!$E$2:$E$14531,MATCH($A1095&amp;"|71",Positions!$A$2:$A$14531,0)),"-")</f>
        <v>G</v>
      </c>
      <c r="H1095" s="3" t="str">
        <f aca="false">F1095&amp;"-"&amp;G1095</f>
        <v>C-G</v>
      </c>
      <c r="I1095" s="4" t="n">
        <f aca="false">(F1095="G")+(G1095="G")</f>
        <v>1</v>
      </c>
      <c r="J1095" s="4" t="n">
        <f aca="false">(F1095="C")+(G1095="C")</f>
        <v>1</v>
      </c>
      <c r="K1095" s="3" t="n">
        <f aca="false">I1095+J1095</f>
        <v>2</v>
      </c>
    </row>
    <row r="1096" customFormat="false" ht="15" hidden="false" customHeight="false" outlineLevel="0" collapsed="false">
      <c r="A1096" s="4" t="s">
        <v>76</v>
      </c>
      <c r="B1096" s="4" t="s">
        <v>768</v>
      </c>
      <c r="C1096" s="4" t="s">
        <v>884</v>
      </c>
      <c r="D1096" s="4" t="n">
        <f aca="false">IFERROR(INDEX(Positions!$D$2:$D$14531,MATCH($A1096&amp;"|3",Positions!$A$2:$A$14531,0)),"-")</f>
        <v>3</v>
      </c>
      <c r="E1096" s="4" t="n">
        <f aca="false">IFERROR(INDEX(Positions!$D$2:$D$14531,MATCH($A1096&amp;"|70",Positions!$A$2:$A$14531,0)),"-")</f>
        <v>68</v>
      </c>
      <c r="F1096" s="4" t="str">
        <f aca="false">IFERROR(INDEX(Positions!$E$2:$E$14531,MATCH($A1096&amp;"|3",Positions!$A$2:$A$14531,0)),"-")</f>
        <v>G</v>
      </c>
      <c r="G1096" s="4" t="str">
        <f aca="false">IFERROR(INDEX(Positions!$E$2:$E$14531,MATCH($A1096&amp;"|70",Positions!$A$2:$A$14531,0)),"-")</f>
        <v>C</v>
      </c>
      <c r="H1096" s="3" t="str">
        <f aca="false">F1096&amp;"-"&amp;G1096</f>
        <v>G-C</v>
      </c>
      <c r="I1096" s="4" t="n">
        <f aca="false">(F1096="G")+(G1096="G")</f>
        <v>1</v>
      </c>
      <c r="J1096" s="4" t="n">
        <f aca="false">(F1096="C")+(G1096="C")</f>
        <v>1</v>
      </c>
      <c r="K1096" s="3" t="n">
        <f aca="false">I1096+J1096</f>
        <v>2</v>
      </c>
    </row>
    <row r="1097" customFormat="false" ht="15" hidden="false" customHeight="false" outlineLevel="0" collapsed="false">
      <c r="A1097" s="4" t="s">
        <v>76</v>
      </c>
      <c r="B1097" s="4" t="s">
        <v>768</v>
      </c>
      <c r="C1097" s="4" t="s">
        <v>885</v>
      </c>
      <c r="D1097" s="4" t="n">
        <f aca="false">IFERROR(INDEX(Positions!$D$2:$D$14531,MATCH($A1097&amp;"|4",Positions!$A$2:$A$14531,0)),"-")</f>
        <v>4</v>
      </c>
      <c r="E1097" s="4" t="n">
        <f aca="false">IFERROR(INDEX(Positions!$D$2:$D$14531,MATCH($A1097&amp;"|69",Positions!$A$2:$A$14531,0)),"-")</f>
        <v>67</v>
      </c>
      <c r="F1097" s="4" t="str">
        <f aca="false">IFERROR(INDEX(Positions!$E$2:$E$14531,MATCH($A1097&amp;"|4",Positions!$A$2:$A$14531,0)),"-")</f>
        <v>G</v>
      </c>
      <c r="G1097" s="4" t="str">
        <f aca="false">IFERROR(INDEX(Positions!$E$2:$E$14531,MATCH($A1097&amp;"|69",Positions!$A$2:$A$14531,0)),"-")</f>
        <v>C</v>
      </c>
      <c r="H1097" s="3" t="str">
        <f aca="false">F1097&amp;"-"&amp;G1097</f>
        <v>G-C</v>
      </c>
      <c r="I1097" s="4" t="n">
        <f aca="false">(F1097="G")+(G1097="G")</f>
        <v>1</v>
      </c>
      <c r="J1097" s="4" t="n">
        <f aca="false">(F1097="C")+(G1097="C")</f>
        <v>1</v>
      </c>
      <c r="K1097" s="3" t="n">
        <f aca="false">I1097+J1097</f>
        <v>2</v>
      </c>
    </row>
    <row r="1098" customFormat="false" ht="15" hidden="false" customHeight="false" outlineLevel="0" collapsed="false">
      <c r="A1098" s="4" t="s">
        <v>76</v>
      </c>
      <c r="B1098" s="4" t="s">
        <v>768</v>
      </c>
      <c r="C1098" s="4" t="s">
        <v>542</v>
      </c>
      <c r="D1098" s="4" t="n">
        <f aca="false">IFERROR(INDEX(Positions!$D$2:$D$14531,MATCH($A1098&amp;"|5",Positions!$A$2:$A$14531,0)),"-")</f>
        <v>5</v>
      </c>
      <c r="E1098" s="4" t="n">
        <f aca="false">IFERROR(INDEX(Positions!$D$2:$D$14531,MATCH($A1098&amp;"|68",Positions!$A$2:$A$14531,0)),"-")</f>
        <v>66</v>
      </c>
      <c r="F1098" s="4" t="str">
        <f aca="false">IFERROR(INDEX(Positions!$E$2:$E$14531,MATCH($A1098&amp;"|5",Positions!$A$2:$A$14531,0)),"-")</f>
        <v>G</v>
      </c>
      <c r="G1098" s="4" t="str">
        <f aca="false">IFERROR(INDEX(Positions!$E$2:$E$14531,MATCH($A1098&amp;"|68",Positions!$A$2:$A$14531,0)),"-")</f>
        <v>C</v>
      </c>
      <c r="H1098" s="3" t="str">
        <f aca="false">F1098&amp;"-"&amp;G1098</f>
        <v>G-C</v>
      </c>
      <c r="I1098" s="4" t="n">
        <f aca="false">(F1098="G")+(G1098="G")</f>
        <v>1</v>
      </c>
      <c r="J1098" s="4" t="n">
        <f aca="false">(F1098="C")+(G1098="C")</f>
        <v>1</v>
      </c>
      <c r="K1098" s="3" t="n">
        <f aca="false">I1098+J1098</f>
        <v>2</v>
      </c>
    </row>
    <row r="1099" customFormat="false" ht="15" hidden="false" customHeight="false" outlineLevel="0" collapsed="false">
      <c r="A1099" s="4" t="s">
        <v>76</v>
      </c>
      <c r="B1099" s="4" t="s">
        <v>768</v>
      </c>
      <c r="C1099" s="4" t="s">
        <v>561</v>
      </c>
      <c r="D1099" s="4" t="n">
        <f aca="false">IFERROR(INDEX(Positions!$D$2:$D$14531,MATCH($A1099&amp;"|6",Positions!$A$2:$A$14531,0)),"-")</f>
        <v>6</v>
      </c>
      <c r="E1099" s="4" t="n">
        <f aca="false">IFERROR(INDEX(Positions!$D$2:$D$14531,MATCH($A1099&amp;"|67",Positions!$A$2:$A$14531,0)),"-")</f>
        <v>65</v>
      </c>
      <c r="F1099" s="4" t="str">
        <f aca="false">IFERROR(INDEX(Positions!$E$2:$E$14531,MATCH($A1099&amp;"|6",Positions!$A$2:$A$14531,0)),"-")</f>
        <v>C</v>
      </c>
      <c r="G1099" s="4" t="str">
        <f aca="false">IFERROR(INDEX(Positions!$E$2:$E$14531,MATCH($A1099&amp;"|67",Positions!$A$2:$A$14531,0)),"-")</f>
        <v>G</v>
      </c>
      <c r="H1099" s="3" t="str">
        <f aca="false">F1099&amp;"-"&amp;G1099</f>
        <v>C-G</v>
      </c>
      <c r="I1099" s="4" t="n">
        <f aca="false">(F1099="G")+(G1099="G")</f>
        <v>1</v>
      </c>
      <c r="J1099" s="4" t="n">
        <f aca="false">(F1099="C")+(G1099="C")</f>
        <v>1</v>
      </c>
      <c r="K1099" s="3" t="n">
        <f aca="false">I1099+J1099</f>
        <v>2</v>
      </c>
    </row>
    <row r="1100" customFormat="false" ht="15" hidden="false" customHeight="false" outlineLevel="0" collapsed="false">
      <c r="A1100" s="4" t="s">
        <v>76</v>
      </c>
      <c r="B1100" s="4" t="s">
        <v>768</v>
      </c>
      <c r="C1100" s="4" t="s">
        <v>886</v>
      </c>
      <c r="D1100" s="4" t="n">
        <f aca="false">IFERROR(INDEX(Positions!$D$2:$D$14531,MATCH($A1100&amp;"|7",Positions!$A$2:$A$14531,0)),"-")</f>
        <v>7</v>
      </c>
      <c r="E1100" s="4" t="n">
        <f aca="false">IFERROR(INDEX(Positions!$D$2:$D$14531,MATCH($A1100&amp;"|66",Positions!$A$2:$A$14531,0)),"-")</f>
        <v>64</v>
      </c>
      <c r="F1100" s="4" t="str">
        <f aca="false">IFERROR(INDEX(Positions!$E$2:$E$14531,MATCH($A1100&amp;"|7",Positions!$A$2:$A$14531,0)),"-")</f>
        <v>G</v>
      </c>
      <c r="G1100" s="4" t="str">
        <f aca="false">IFERROR(INDEX(Positions!$E$2:$E$14531,MATCH($A1100&amp;"|66",Positions!$A$2:$A$14531,0)),"-")</f>
        <v>C</v>
      </c>
      <c r="H1100" s="3" t="str">
        <f aca="false">F1100&amp;"-"&amp;G1100</f>
        <v>G-C</v>
      </c>
      <c r="I1100" s="4" t="n">
        <f aca="false">(F1100="G")+(G1100="G")</f>
        <v>1</v>
      </c>
      <c r="J1100" s="4" t="n">
        <f aca="false">(F1100="C")+(G1100="C")</f>
        <v>1</v>
      </c>
      <c r="K1100" s="3" t="n">
        <f aca="false">I1100+J1100</f>
        <v>2</v>
      </c>
    </row>
    <row r="1101" customFormat="false" ht="15" hidden="false" customHeight="false" outlineLevel="0" collapsed="false">
      <c r="A1101" s="4" t="s">
        <v>76</v>
      </c>
      <c r="B1101" s="4" t="s">
        <v>783</v>
      </c>
      <c r="C1101" s="4" t="s">
        <v>887</v>
      </c>
      <c r="D1101" s="4" t="n">
        <f aca="false">IFERROR(INDEX(Positions!$D$2:$D$14531,MATCH($A1101&amp;"|10",Positions!$A$2:$A$14531,0)),"-")</f>
        <v>10</v>
      </c>
      <c r="E1101" s="4" t="n">
        <f aca="false">IFERROR(INDEX(Positions!$D$2:$D$14531,MATCH($A1101&amp;"|25",Positions!$A$2:$A$14531,0)),"-")</f>
        <v>24</v>
      </c>
      <c r="F1101" s="4" t="str">
        <f aca="false">IFERROR(INDEX(Positions!$E$2:$E$14531,MATCH($A1101&amp;"|10",Positions!$A$2:$A$14531,0)),"-")</f>
        <v>G</v>
      </c>
      <c r="G1101" s="4" t="str">
        <f aca="false">IFERROR(INDEX(Positions!$E$2:$E$14531,MATCH($A1101&amp;"|25",Positions!$A$2:$A$14531,0)),"-")</f>
        <v>C</v>
      </c>
      <c r="H1101" s="3" t="str">
        <f aca="false">F1101&amp;"-"&amp;G1101</f>
        <v>G-C</v>
      </c>
      <c r="I1101" s="4" t="n">
        <f aca="false">(F1101="G")+(G1101="G")</f>
        <v>1</v>
      </c>
      <c r="J1101" s="4" t="n">
        <f aca="false">(F1101="C")+(G1101="C")</f>
        <v>1</v>
      </c>
      <c r="K1101" s="3" t="n">
        <f aca="false">I1101+J1101</f>
        <v>2</v>
      </c>
    </row>
    <row r="1102" customFormat="false" ht="15" hidden="false" customHeight="false" outlineLevel="0" collapsed="false">
      <c r="A1102" s="4" t="s">
        <v>76</v>
      </c>
      <c r="B1102" s="4" t="s">
        <v>783</v>
      </c>
      <c r="C1102" s="4" t="s">
        <v>888</v>
      </c>
      <c r="D1102" s="4" t="n">
        <f aca="false">IFERROR(INDEX(Positions!$D$2:$D$14531,MATCH($A1102&amp;"|11",Positions!$A$2:$A$14531,0)),"-")</f>
        <v>11</v>
      </c>
      <c r="E1102" s="4" t="n">
        <f aca="false">IFERROR(INDEX(Positions!$D$2:$D$14531,MATCH($A1102&amp;"|24",Positions!$A$2:$A$14531,0)),"-")</f>
        <v>23</v>
      </c>
      <c r="F1102" s="4" t="str">
        <f aca="false">IFERROR(INDEX(Positions!$E$2:$E$14531,MATCH($A1102&amp;"|11",Positions!$A$2:$A$14531,0)),"-")</f>
        <v>U</v>
      </c>
      <c r="G1102" s="4" t="str">
        <f aca="false">IFERROR(INDEX(Positions!$E$2:$E$14531,MATCH($A1102&amp;"|24",Positions!$A$2:$A$14531,0)),"-")</f>
        <v>A</v>
      </c>
      <c r="H1102" s="3" t="str">
        <f aca="false">F1102&amp;"-"&amp;G1102</f>
        <v>U-A</v>
      </c>
      <c r="I1102" s="4" t="n">
        <f aca="false">(F1102="G")+(G1102="G")</f>
        <v>0</v>
      </c>
      <c r="J1102" s="4" t="n">
        <f aca="false">(F1102="C")+(G1102="C")</f>
        <v>0</v>
      </c>
      <c r="K1102" s="3" t="n">
        <f aca="false">I1102+J1102</f>
        <v>0</v>
      </c>
    </row>
    <row r="1103" customFormat="false" ht="15" hidden="false" customHeight="false" outlineLevel="0" collapsed="false">
      <c r="A1103" s="4" t="s">
        <v>76</v>
      </c>
      <c r="B1103" s="4" t="s">
        <v>783</v>
      </c>
      <c r="C1103" s="4" t="s">
        <v>479</v>
      </c>
      <c r="D1103" s="4" t="n">
        <f aca="false">IFERROR(INDEX(Positions!$D$2:$D$14531,MATCH($A1103&amp;"|12",Positions!$A$2:$A$14531,0)),"-")</f>
        <v>12</v>
      </c>
      <c r="E1103" s="4" t="n">
        <f aca="false">IFERROR(INDEX(Positions!$D$2:$D$14531,MATCH($A1103&amp;"|23",Positions!$A$2:$A$14531,0)),"-")</f>
        <v>22</v>
      </c>
      <c r="F1103" s="4" t="str">
        <f aca="false">IFERROR(INDEX(Positions!$E$2:$E$14531,MATCH($A1103&amp;"|12",Positions!$A$2:$A$14531,0)),"-")</f>
        <v>U</v>
      </c>
      <c r="G1103" s="4" t="str">
        <f aca="false">IFERROR(INDEX(Positions!$E$2:$E$14531,MATCH($A1103&amp;"|23",Positions!$A$2:$A$14531,0)),"-")</f>
        <v>A</v>
      </c>
      <c r="H1103" s="3" t="str">
        <f aca="false">F1103&amp;"-"&amp;G1103</f>
        <v>U-A</v>
      </c>
      <c r="I1103" s="4" t="n">
        <f aca="false">(F1103="G")+(G1103="G")</f>
        <v>0</v>
      </c>
      <c r="J1103" s="4" t="n">
        <f aca="false">(F1103="C")+(G1103="C")</f>
        <v>0</v>
      </c>
      <c r="K1103" s="3" t="n">
        <f aca="false">I1103+J1103</f>
        <v>0</v>
      </c>
    </row>
    <row r="1104" customFormat="false" ht="15" hidden="false" customHeight="false" outlineLevel="0" collapsed="false">
      <c r="A1104" s="4" t="s">
        <v>76</v>
      </c>
      <c r="B1104" s="4" t="s">
        <v>783</v>
      </c>
      <c r="C1104" s="4" t="s">
        <v>267</v>
      </c>
      <c r="D1104" s="4" t="n">
        <f aca="false">IFERROR(INDEX(Positions!$D$2:$D$14531,MATCH($A1104&amp;"|13",Positions!$A$2:$A$14531,0)),"-")</f>
        <v>13</v>
      </c>
      <c r="E1104" s="4" t="n">
        <f aca="false">IFERROR(INDEX(Positions!$D$2:$D$14531,MATCH($A1104&amp;"|22",Positions!$A$2:$A$14531,0)),"-")</f>
        <v>21</v>
      </c>
      <c r="F1104" s="4" t="str">
        <f aca="false">IFERROR(INDEX(Positions!$E$2:$E$14531,MATCH($A1104&amp;"|13",Positions!$A$2:$A$14531,0)),"-")</f>
        <v>C</v>
      </c>
      <c r="G1104" s="4" t="str">
        <f aca="false">IFERROR(INDEX(Positions!$E$2:$E$14531,MATCH($A1104&amp;"|22",Positions!$A$2:$A$14531,0)),"-")</f>
        <v>G</v>
      </c>
      <c r="H1104" s="3" t="str">
        <f aca="false">F1104&amp;"-"&amp;G1104</f>
        <v>C-G</v>
      </c>
      <c r="I1104" s="4" t="n">
        <f aca="false">(F1104="G")+(G1104="G")</f>
        <v>1</v>
      </c>
      <c r="J1104" s="4" t="n">
        <f aca="false">(F1104="C")+(G1104="C")</f>
        <v>1</v>
      </c>
      <c r="K1104" s="3" t="n">
        <f aca="false">I1104+J1104</f>
        <v>2</v>
      </c>
    </row>
    <row r="1105" customFormat="false" ht="15" hidden="false" customHeight="false" outlineLevel="0" collapsed="false">
      <c r="A1105" s="4" t="s">
        <v>76</v>
      </c>
      <c r="B1105" s="4" t="s">
        <v>805</v>
      </c>
      <c r="C1105" s="4" t="s">
        <v>673</v>
      </c>
      <c r="D1105" s="4" t="n">
        <f aca="false">IFERROR(INDEX(Positions!$D$2:$D$14531,MATCH($A1105&amp;"|27",Positions!$A$2:$A$14531,0)),"-")</f>
        <v>26</v>
      </c>
      <c r="E1105" s="4" t="n">
        <f aca="false">IFERROR(INDEX(Positions!$D$2:$D$14531,MATCH($A1105&amp;"|43",Positions!$A$2:$A$14531,0)),"-")</f>
        <v>42</v>
      </c>
      <c r="F1105" s="4" t="str">
        <f aca="false">IFERROR(INDEX(Positions!$E$2:$E$14531,MATCH($A1105&amp;"|27",Positions!$A$2:$A$14531,0)),"-")</f>
        <v>A</v>
      </c>
      <c r="G1105" s="4" t="str">
        <f aca="false">IFERROR(INDEX(Positions!$E$2:$E$14531,MATCH($A1105&amp;"|43",Positions!$A$2:$A$14531,0)),"-")</f>
        <v>U</v>
      </c>
      <c r="H1105" s="3" t="str">
        <f aca="false">F1105&amp;"-"&amp;G1105</f>
        <v>A-U</v>
      </c>
      <c r="I1105" s="4" t="n">
        <f aca="false">(F1105="G")+(G1105="G")</f>
        <v>0</v>
      </c>
      <c r="J1105" s="4" t="n">
        <f aca="false">(F1105="C")+(G1105="C")</f>
        <v>0</v>
      </c>
      <c r="K1105" s="3" t="n">
        <f aca="false">I1105+J1105</f>
        <v>0</v>
      </c>
    </row>
    <row r="1106" customFormat="false" ht="15" hidden="false" customHeight="false" outlineLevel="0" collapsed="false">
      <c r="A1106" s="4" t="s">
        <v>76</v>
      </c>
      <c r="B1106" s="4" t="s">
        <v>805</v>
      </c>
      <c r="C1106" s="4" t="s">
        <v>889</v>
      </c>
      <c r="D1106" s="4" t="n">
        <f aca="false">IFERROR(INDEX(Positions!$D$2:$D$14531,MATCH($A1106&amp;"|28",Positions!$A$2:$A$14531,0)),"-")</f>
        <v>27</v>
      </c>
      <c r="E1106" s="4" t="n">
        <f aca="false">IFERROR(INDEX(Positions!$D$2:$D$14531,MATCH($A1106&amp;"|42",Positions!$A$2:$A$14531,0)),"-")</f>
        <v>41</v>
      </c>
      <c r="F1106" s="4" t="str">
        <f aca="false">IFERROR(INDEX(Positions!$E$2:$E$14531,MATCH($A1106&amp;"|28",Positions!$A$2:$A$14531,0)),"-")</f>
        <v>G</v>
      </c>
      <c r="G1106" s="4" t="str">
        <f aca="false">IFERROR(INDEX(Positions!$E$2:$E$14531,MATCH($A1106&amp;"|42",Positions!$A$2:$A$14531,0)),"-")</f>
        <v>C</v>
      </c>
      <c r="H1106" s="3" t="str">
        <f aca="false">F1106&amp;"-"&amp;G1106</f>
        <v>G-C</v>
      </c>
      <c r="I1106" s="4" t="n">
        <f aca="false">(F1106="G")+(G1106="G")</f>
        <v>1</v>
      </c>
      <c r="J1106" s="4" t="n">
        <f aca="false">(F1106="C")+(G1106="C")</f>
        <v>1</v>
      </c>
      <c r="K1106" s="3" t="n">
        <f aca="false">I1106+J1106</f>
        <v>2</v>
      </c>
    </row>
    <row r="1107" customFormat="false" ht="15" hidden="false" customHeight="false" outlineLevel="0" collapsed="false">
      <c r="A1107" s="4" t="s">
        <v>76</v>
      </c>
      <c r="B1107" s="4" t="s">
        <v>805</v>
      </c>
      <c r="C1107" s="4" t="s">
        <v>890</v>
      </c>
      <c r="D1107" s="4" t="n">
        <f aca="false">IFERROR(INDEX(Positions!$D$2:$D$14531,MATCH($A1107&amp;"|29",Positions!$A$2:$A$14531,0)),"-")</f>
        <v>28</v>
      </c>
      <c r="E1107" s="4" t="n">
        <f aca="false">IFERROR(INDEX(Positions!$D$2:$D$14531,MATCH($A1107&amp;"|41",Positions!$A$2:$A$14531,0)),"-")</f>
        <v>40</v>
      </c>
      <c r="F1107" s="4" t="str">
        <f aca="false">IFERROR(INDEX(Positions!$E$2:$E$14531,MATCH($A1107&amp;"|29",Positions!$A$2:$A$14531,0)),"-")</f>
        <v>A</v>
      </c>
      <c r="G1107" s="4" t="str">
        <f aca="false">IFERROR(INDEX(Positions!$E$2:$E$14531,MATCH($A1107&amp;"|41",Positions!$A$2:$A$14531,0)),"-")</f>
        <v>U</v>
      </c>
      <c r="H1107" s="3" t="str">
        <f aca="false">F1107&amp;"-"&amp;G1107</f>
        <v>A-U</v>
      </c>
      <c r="I1107" s="4" t="n">
        <f aca="false">(F1107="G")+(G1107="G")</f>
        <v>0</v>
      </c>
      <c r="J1107" s="4" t="n">
        <f aca="false">(F1107="C")+(G1107="C")</f>
        <v>0</v>
      </c>
      <c r="K1107" s="3" t="n">
        <f aca="false">I1107+J1107</f>
        <v>0</v>
      </c>
    </row>
    <row r="1108" customFormat="false" ht="15" hidden="false" customHeight="false" outlineLevel="0" collapsed="false">
      <c r="A1108" s="4" t="s">
        <v>76</v>
      </c>
      <c r="B1108" s="4" t="s">
        <v>805</v>
      </c>
      <c r="C1108" s="4" t="s">
        <v>694</v>
      </c>
      <c r="D1108" s="4" t="n">
        <f aca="false">IFERROR(INDEX(Positions!$D$2:$D$14531,MATCH($A1108&amp;"|30",Positions!$A$2:$A$14531,0)),"-")</f>
        <v>29</v>
      </c>
      <c r="E1108" s="4" t="n">
        <f aca="false">IFERROR(INDEX(Positions!$D$2:$D$14531,MATCH($A1108&amp;"|40",Positions!$A$2:$A$14531,0)),"-")</f>
        <v>39</v>
      </c>
      <c r="F1108" s="4" t="str">
        <f aca="false">IFERROR(INDEX(Positions!$E$2:$E$14531,MATCH($A1108&amp;"|30",Positions!$A$2:$A$14531,0)),"-")</f>
        <v>G</v>
      </c>
      <c r="G1108" s="4" t="str">
        <f aca="false">IFERROR(INDEX(Positions!$E$2:$E$14531,MATCH($A1108&amp;"|40",Positions!$A$2:$A$14531,0)),"-")</f>
        <v>C</v>
      </c>
      <c r="H1108" s="3" t="str">
        <f aca="false">F1108&amp;"-"&amp;G1108</f>
        <v>G-C</v>
      </c>
      <c r="I1108" s="4" t="n">
        <f aca="false">(F1108="G")+(G1108="G")</f>
        <v>1</v>
      </c>
      <c r="J1108" s="4" t="n">
        <f aca="false">(F1108="C")+(G1108="C")</f>
        <v>1</v>
      </c>
      <c r="K1108" s="3" t="n">
        <f aca="false">I1108+J1108</f>
        <v>2</v>
      </c>
    </row>
    <row r="1109" customFormat="false" ht="15" hidden="false" customHeight="false" outlineLevel="0" collapsed="false">
      <c r="A1109" s="4" t="s">
        <v>76</v>
      </c>
      <c r="B1109" s="4" t="s">
        <v>805</v>
      </c>
      <c r="C1109" s="4" t="s">
        <v>640</v>
      </c>
      <c r="D1109" s="4" t="n">
        <f aca="false">IFERROR(INDEX(Positions!$D$2:$D$14531,MATCH($A1109&amp;"|31",Positions!$A$2:$A$14531,0)),"-")</f>
        <v>30</v>
      </c>
      <c r="E1109" s="4" t="n">
        <f aca="false">IFERROR(INDEX(Positions!$D$2:$D$14531,MATCH($A1109&amp;"|39",Positions!$A$2:$A$14531,0)),"-")</f>
        <v>38</v>
      </c>
      <c r="F1109" s="4" t="str">
        <f aca="false">IFERROR(INDEX(Positions!$E$2:$E$14531,MATCH($A1109&amp;"|31",Positions!$A$2:$A$14531,0)),"-")</f>
        <v>C</v>
      </c>
      <c r="G1109" s="4" t="str">
        <f aca="false">IFERROR(INDEX(Positions!$E$2:$E$14531,MATCH($A1109&amp;"|39",Positions!$A$2:$A$14531,0)),"-")</f>
        <v>G</v>
      </c>
      <c r="H1109" s="3" t="str">
        <f aca="false">F1109&amp;"-"&amp;G1109</f>
        <v>C-G</v>
      </c>
      <c r="I1109" s="4" t="n">
        <f aca="false">(F1109="G")+(G1109="G")</f>
        <v>1</v>
      </c>
      <c r="J1109" s="4" t="n">
        <f aca="false">(F1109="C")+(G1109="C")</f>
        <v>1</v>
      </c>
      <c r="K1109" s="3" t="n">
        <f aca="false">I1109+J1109</f>
        <v>2</v>
      </c>
    </row>
    <row r="1110" customFormat="false" ht="15" hidden="false" customHeight="false" outlineLevel="0" collapsed="false">
      <c r="A1110" s="4" t="s">
        <v>76</v>
      </c>
      <c r="B1110" s="4" t="s">
        <v>830</v>
      </c>
      <c r="C1110" s="4" t="s">
        <v>367</v>
      </c>
      <c r="D1110" s="4" t="n">
        <f aca="false">IFERROR(INDEX(Positions!$D$2:$D$14531,MATCH($A1110&amp;"|49",Positions!$A$2:$A$14531,0)),"-")</f>
        <v>47</v>
      </c>
      <c r="E1110" s="4" t="n">
        <f aca="false">IFERROR(INDEX(Positions!$D$2:$D$14531,MATCH($A1110&amp;"|65",Positions!$A$2:$A$14531,0)),"-")</f>
        <v>63</v>
      </c>
      <c r="F1110" s="4" t="str">
        <f aca="false">IFERROR(INDEX(Positions!$E$2:$E$14531,MATCH($A1110&amp;"|49",Positions!$A$2:$A$14531,0)),"-")</f>
        <v>G</v>
      </c>
      <c r="G1110" s="4" t="str">
        <f aca="false">IFERROR(INDEX(Positions!$E$2:$E$14531,MATCH($A1110&amp;"|65",Positions!$A$2:$A$14531,0)),"-")</f>
        <v>U</v>
      </c>
      <c r="H1110" s="3" t="str">
        <f aca="false">F1110&amp;"-"&amp;G1110</f>
        <v>G-U</v>
      </c>
      <c r="I1110" s="4" t="n">
        <f aca="false">(F1110="G")+(G1110="G")</f>
        <v>1</v>
      </c>
      <c r="J1110" s="4" t="n">
        <f aca="false">(F1110="C")+(G1110="C")</f>
        <v>0</v>
      </c>
      <c r="K1110" s="3" t="n">
        <f aca="false">I1110+J1110</f>
        <v>1</v>
      </c>
    </row>
    <row r="1111" customFormat="false" ht="15" hidden="false" customHeight="false" outlineLevel="0" collapsed="false">
      <c r="A1111" s="4" t="s">
        <v>76</v>
      </c>
      <c r="B1111" s="4" t="s">
        <v>830</v>
      </c>
      <c r="C1111" s="4" t="s">
        <v>891</v>
      </c>
      <c r="D1111" s="4" t="n">
        <f aca="false">IFERROR(INDEX(Positions!$D$2:$D$14531,MATCH($A1111&amp;"|50",Positions!$A$2:$A$14531,0)),"-")</f>
        <v>48</v>
      </c>
      <c r="E1111" s="4" t="n">
        <f aca="false">IFERROR(INDEX(Positions!$D$2:$D$14531,MATCH($A1111&amp;"|64",Positions!$A$2:$A$14531,0)),"-")</f>
        <v>62</v>
      </c>
      <c r="F1111" s="4" t="str">
        <f aca="false">IFERROR(INDEX(Positions!$E$2:$E$14531,MATCH($A1111&amp;"|50",Positions!$A$2:$A$14531,0)),"-")</f>
        <v>A</v>
      </c>
      <c r="G1111" s="4" t="str">
        <f aca="false">IFERROR(INDEX(Positions!$E$2:$E$14531,MATCH($A1111&amp;"|64",Positions!$A$2:$A$14531,0)),"-")</f>
        <v>U</v>
      </c>
      <c r="H1111" s="3" t="str">
        <f aca="false">F1111&amp;"-"&amp;G1111</f>
        <v>A-U</v>
      </c>
      <c r="I1111" s="4" t="n">
        <f aca="false">(F1111="G")+(G1111="G")</f>
        <v>0</v>
      </c>
      <c r="J1111" s="4" t="n">
        <f aca="false">(F1111="C")+(G1111="C")</f>
        <v>0</v>
      </c>
      <c r="K1111" s="3" t="n">
        <f aca="false">I1111+J1111</f>
        <v>0</v>
      </c>
    </row>
    <row r="1112" customFormat="false" ht="15" hidden="false" customHeight="false" outlineLevel="0" collapsed="false">
      <c r="A1112" s="4" t="s">
        <v>76</v>
      </c>
      <c r="B1112" s="4" t="s">
        <v>830</v>
      </c>
      <c r="C1112" s="4" t="s">
        <v>689</v>
      </c>
      <c r="D1112" s="4" t="n">
        <f aca="false">IFERROR(INDEX(Positions!$D$2:$D$14531,MATCH($A1112&amp;"|51",Positions!$A$2:$A$14531,0)),"-")</f>
        <v>49</v>
      </c>
      <c r="E1112" s="4" t="n">
        <f aca="false">IFERROR(INDEX(Positions!$D$2:$D$14531,MATCH($A1112&amp;"|63",Positions!$A$2:$A$14531,0)),"-")</f>
        <v>61</v>
      </c>
      <c r="F1112" s="4" t="str">
        <f aca="false">IFERROR(INDEX(Positions!$E$2:$E$14531,MATCH($A1112&amp;"|51",Positions!$A$2:$A$14531,0)),"-")</f>
        <v>G</v>
      </c>
      <c r="G1112" s="4" t="str">
        <f aca="false">IFERROR(INDEX(Positions!$E$2:$E$14531,MATCH($A1112&amp;"|63",Positions!$A$2:$A$14531,0)),"-")</f>
        <v>C</v>
      </c>
      <c r="H1112" s="3" t="str">
        <f aca="false">F1112&amp;"-"&amp;G1112</f>
        <v>G-C</v>
      </c>
      <c r="I1112" s="4" t="n">
        <f aca="false">(F1112="G")+(G1112="G")</f>
        <v>1</v>
      </c>
      <c r="J1112" s="4" t="n">
        <f aca="false">(F1112="C")+(G1112="C")</f>
        <v>1</v>
      </c>
      <c r="K1112" s="3" t="n">
        <f aca="false">I1112+J1112</f>
        <v>2</v>
      </c>
    </row>
    <row r="1113" customFormat="false" ht="15" hidden="false" customHeight="false" outlineLevel="0" collapsed="false">
      <c r="A1113" s="4" t="s">
        <v>76</v>
      </c>
      <c r="B1113" s="4" t="s">
        <v>830</v>
      </c>
      <c r="C1113" s="4" t="s">
        <v>703</v>
      </c>
      <c r="D1113" s="4" t="n">
        <f aca="false">IFERROR(INDEX(Positions!$D$2:$D$14531,MATCH($A1113&amp;"|52",Positions!$A$2:$A$14531,0)),"-")</f>
        <v>50</v>
      </c>
      <c r="E1113" s="4" t="n">
        <f aca="false">IFERROR(INDEX(Positions!$D$2:$D$14531,MATCH($A1113&amp;"|62",Positions!$A$2:$A$14531,0)),"-")</f>
        <v>60</v>
      </c>
      <c r="F1113" s="4" t="str">
        <f aca="false">IFERROR(INDEX(Positions!$E$2:$E$14531,MATCH($A1113&amp;"|52",Positions!$A$2:$A$14531,0)),"-")</f>
        <v>G</v>
      </c>
      <c r="G1113" s="4" t="str">
        <f aca="false">IFERROR(INDEX(Positions!$E$2:$E$14531,MATCH($A1113&amp;"|62",Positions!$A$2:$A$14531,0)),"-")</f>
        <v>C</v>
      </c>
      <c r="H1113" s="3" t="str">
        <f aca="false">F1113&amp;"-"&amp;G1113</f>
        <v>G-C</v>
      </c>
      <c r="I1113" s="4" t="n">
        <f aca="false">(F1113="G")+(G1113="G")</f>
        <v>1</v>
      </c>
      <c r="J1113" s="4" t="n">
        <f aca="false">(F1113="C")+(G1113="C")</f>
        <v>1</v>
      </c>
      <c r="K1113" s="3" t="n">
        <f aca="false">I1113+J1113</f>
        <v>2</v>
      </c>
    </row>
    <row r="1114" customFormat="false" ht="15" hidden="false" customHeight="false" outlineLevel="0" collapsed="false">
      <c r="A1114" s="4" t="s">
        <v>76</v>
      </c>
      <c r="B1114" s="4" t="s">
        <v>830</v>
      </c>
      <c r="C1114" s="4" t="s">
        <v>892</v>
      </c>
      <c r="D1114" s="4" t="n">
        <f aca="false">IFERROR(INDEX(Positions!$D$2:$D$14531,MATCH($A1114&amp;"|53",Positions!$A$2:$A$14531,0)),"-")</f>
        <v>51</v>
      </c>
      <c r="E1114" s="4" t="n">
        <f aca="false">IFERROR(INDEX(Positions!$D$2:$D$14531,MATCH($A1114&amp;"|61",Positions!$A$2:$A$14531,0)),"-")</f>
        <v>59</v>
      </c>
      <c r="F1114" s="4" t="str">
        <f aca="false">IFERROR(INDEX(Positions!$E$2:$E$14531,MATCH($A1114&amp;"|53",Positions!$A$2:$A$14531,0)),"-")</f>
        <v>G</v>
      </c>
      <c r="G1114" s="4" t="str">
        <f aca="false">IFERROR(INDEX(Positions!$E$2:$E$14531,MATCH($A1114&amp;"|61",Positions!$A$2:$A$14531,0)),"-")</f>
        <v>C</v>
      </c>
      <c r="H1114" s="3" t="str">
        <f aca="false">F1114&amp;"-"&amp;G1114</f>
        <v>G-C</v>
      </c>
      <c r="I1114" s="4" t="n">
        <f aca="false">(F1114="G")+(G1114="G")</f>
        <v>1</v>
      </c>
      <c r="J1114" s="4" t="n">
        <f aca="false">(F1114="C")+(G1114="C")</f>
        <v>1</v>
      </c>
      <c r="K1114" s="3" t="n">
        <f aca="false">I1114+J1114</f>
        <v>2</v>
      </c>
    </row>
    <row r="1115" customFormat="false" ht="15" hidden="false" customHeight="false" outlineLevel="0" collapsed="false">
      <c r="A1115" s="24" t="s">
        <v>76</v>
      </c>
      <c r="B1115" s="24" t="s">
        <v>893</v>
      </c>
      <c r="C1115" s="24" t="s">
        <v>894</v>
      </c>
      <c r="D1115" s="24" t="n">
        <f aca="false">IFERROR(INDEX(Positions!$D$2:$D$14531,MATCH($A1115&amp;"|8",Positions!$A$2:$A$14531,0)),"-")</f>
        <v>8</v>
      </c>
      <c r="E1115" s="24" t="n">
        <f aca="false">IFERROR(INDEX(Positions!$D$2:$D$14531,MATCH($A1115&amp;"|14",Positions!$A$2:$A$14531,0)),"-")</f>
        <v>14</v>
      </c>
      <c r="F1115" s="24" t="str">
        <f aca="false">IFERROR(INDEX(Positions!$E$2:$E$14531,MATCH($A1115&amp;"|8",Positions!$A$2:$A$14531,0)),"-")</f>
        <v>U</v>
      </c>
      <c r="G1115" s="24" t="str">
        <f aca="false">IFERROR(INDEX(Positions!$E$2:$E$14531,MATCH($A1115&amp;"|14",Positions!$A$2:$A$14531,0)),"-")</f>
        <v>A</v>
      </c>
      <c r="H1115" s="25" t="str">
        <f aca="false">F1115&amp;"-"&amp;G1115</f>
        <v>U-A</v>
      </c>
      <c r="I1115" s="24" t="n">
        <f aca="false">(F1115="G")+(G1115="G")</f>
        <v>0</v>
      </c>
      <c r="J1115" s="24" t="n">
        <f aca="false">(F1115="C")+(G1115="C")</f>
        <v>0</v>
      </c>
      <c r="K1115" s="25" t="n">
        <f aca="false">I1115+J1115</f>
        <v>0</v>
      </c>
    </row>
    <row r="1116" customFormat="false" ht="15" hidden="false" customHeight="false" outlineLevel="0" collapsed="false">
      <c r="A1116" s="24" t="s">
        <v>76</v>
      </c>
      <c r="B1116" s="24" t="s">
        <v>893</v>
      </c>
      <c r="C1116" s="24" t="s">
        <v>895</v>
      </c>
      <c r="D1116" s="24" t="n">
        <f aca="false">IFERROR(INDEX(Positions!$D$2:$D$14531,MATCH($A1116&amp;"|15",Positions!$A$2:$A$14531,0)),"-")</f>
        <v>15</v>
      </c>
      <c r="E1116" s="24" t="n">
        <f aca="false">IFERROR(INDEX(Positions!$D$2:$D$14531,MATCH($A1116&amp;"|48",Positions!$A$2:$A$14531,0)),"-")</f>
        <v>46</v>
      </c>
      <c r="F1116" s="24" t="str">
        <f aca="false">IFERROR(INDEX(Positions!$E$2:$E$14531,MATCH($A1116&amp;"|15",Positions!$A$2:$A$14531,0)),"-")</f>
        <v>A</v>
      </c>
      <c r="G1116" s="24" t="str">
        <f aca="false">IFERROR(INDEX(Positions!$E$2:$E$14531,MATCH($A1116&amp;"|48",Positions!$A$2:$A$14531,0)),"-")</f>
        <v>C</v>
      </c>
      <c r="H1116" s="25" t="str">
        <f aca="false">F1116&amp;"-"&amp;G1116</f>
        <v>A-C</v>
      </c>
      <c r="I1116" s="24" t="n">
        <f aca="false">(F1116="G")+(G1116="G")</f>
        <v>0</v>
      </c>
      <c r="J1116" s="24" t="n">
        <f aca="false">(F1116="C")+(G1116="C")</f>
        <v>1</v>
      </c>
      <c r="K1116" s="25" t="n">
        <f aca="false">I1116+J1116</f>
        <v>1</v>
      </c>
    </row>
    <row r="1117" customFormat="false" ht="15" hidden="false" customHeight="false" outlineLevel="0" collapsed="false">
      <c r="A1117" s="24" t="s">
        <v>76</v>
      </c>
      <c r="B1117" s="24" t="s">
        <v>893</v>
      </c>
      <c r="C1117" s="24" t="s">
        <v>896</v>
      </c>
      <c r="D1117" s="24" t="n">
        <f aca="false">IFERROR(INDEX(Positions!$D$2:$D$14531,MATCH($A1117&amp;"|18",Positions!$A$2:$A$14531,0)),"-")</f>
        <v>17</v>
      </c>
      <c r="E1117" s="24" t="n">
        <f aca="false">IFERROR(INDEX(Positions!$D$2:$D$14531,MATCH($A1117&amp;"|55",Positions!$A$2:$A$14531,0)),"-")</f>
        <v>53</v>
      </c>
      <c r="F1117" s="24" t="str">
        <f aca="false">IFERROR(INDEX(Positions!$E$2:$E$14531,MATCH($A1117&amp;"|18",Positions!$A$2:$A$14531,0)),"-")</f>
        <v>G</v>
      </c>
      <c r="G1117" s="24" t="str">
        <f aca="false">IFERROR(INDEX(Positions!$E$2:$E$14531,MATCH($A1117&amp;"|55",Positions!$A$2:$A$14531,0)),"-")</f>
        <v>U</v>
      </c>
      <c r="H1117" s="25" t="str">
        <f aca="false">F1117&amp;"-"&amp;G1117</f>
        <v>G-U</v>
      </c>
      <c r="I1117" s="24" t="n">
        <f aca="false">(F1117="G")+(G1117="G")</f>
        <v>1</v>
      </c>
      <c r="J1117" s="24" t="n">
        <f aca="false">(F1117="C")+(G1117="C")</f>
        <v>0</v>
      </c>
      <c r="K1117" s="25" t="n">
        <f aca="false">I1117+J1117</f>
        <v>1</v>
      </c>
    </row>
    <row r="1118" customFormat="false" ht="15" hidden="false" customHeight="false" outlineLevel="0" collapsed="false">
      <c r="A1118" s="24" t="s">
        <v>76</v>
      </c>
      <c r="B1118" s="24" t="s">
        <v>893</v>
      </c>
      <c r="C1118" s="24" t="s">
        <v>897</v>
      </c>
      <c r="D1118" s="24" t="n">
        <f aca="false">IFERROR(INDEX(Positions!$D$2:$D$14531,MATCH($A1118&amp;"|19",Positions!$A$2:$A$14531,0)),"-")</f>
        <v>18</v>
      </c>
      <c r="E1118" s="24" t="n">
        <f aca="false">IFERROR(INDEX(Positions!$D$2:$D$14531,MATCH($A1118&amp;"|56",Positions!$A$2:$A$14531,0)),"-")</f>
        <v>54</v>
      </c>
      <c r="F1118" s="24" t="str">
        <f aca="false">IFERROR(INDEX(Positions!$E$2:$E$14531,MATCH($A1118&amp;"|19",Positions!$A$2:$A$14531,0)),"-")</f>
        <v>G</v>
      </c>
      <c r="G1118" s="24" t="str">
        <f aca="false">IFERROR(INDEX(Positions!$E$2:$E$14531,MATCH($A1118&amp;"|56",Positions!$A$2:$A$14531,0)),"-")</f>
        <v>C</v>
      </c>
      <c r="H1118" s="25" t="str">
        <f aca="false">F1118&amp;"-"&amp;G1118</f>
        <v>G-C</v>
      </c>
      <c r="I1118" s="24" t="n">
        <f aca="false">(F1118="G")+(G1118="G")</f>
        <v>1</v>
      </c>
      <c r="J1118" s="24" t="n">
        <f aca="false">(F1118="C")+(G1118="C")</f>
        <v>1</v>
      </c>
      <c r="K1118" s="25" t="n">
        <f aca="false">I1118+J1118</f>
        <v>2</v>
      </c>
    </row>
    <row r="1119" customFormat="false" ht="15" hidden="false" customHeight="false" outlineLevel="0" collapsed="false">
      <c r="A1119" s="24" t="s">
        <v>76</v>
      </c>
      <c r="B1119" s="24" t="s">
        <v>893</v>
      </c>
      <c r="C1119" s="24" t="s">
        <v>898</v>
      </c>
      <c r="D1119" s="24" t="n">
        <f aca="false">IFERROR(INDEX(Positions!$D$2:$D$14531,MATCH($A1119&amp;"|26",Positions!$A$2:$A$14531,0)),"-")</f>
        <v>25</v>
      </c>
      <c r="E1119" s="24" t="n">
        <f aca="false">IFERROR(INDEX(Positions!$D$2:$D$14531,MATCH($A1119&amp;"|44",Positions!$A$2:$A$14531,0)),"-")</f>
        <v>43</v>
      </c>
      <c r="F1119" s="24" t="str">
        <f aca="false">IFERROR(INDEX(Positions!$E$2:$E$14531,MATCH($A1119&amp;"|26",Positions!$A$2:$A$14531,0)),"-")</f>
        <v>G</v>
      </c>
      <c r="G1119" s="24" t="str">
        <f aca="false">IFERROR(INDEX(Positions!$E$2:$E$14531,MATCH($A1119&amp;"|44",Positions!$A$2:$A$14531,0)),"-")</f>
        <v>A</v>
      </c>
      <c r="H1119" s="25" t="str">
        <f aca="false">F1119&amp;"-"&amp;G1119</f>
        <v>G-A</v>
      </c>
      <c r="I1119" s="24" t="n">
        <f aca="false">(F1119="G")+(G1119="G")</f>
        <v>1</v>
      </c>
      <c r="J1119" s="24" t="n">
        <f aca="false">(F1119="C")+(G1119="C")</f>
        <v>0</v>
      </c>
      <c r="K1119" s="25" t="n">
        <f aca="false">I1119+J1119</f>
        <v>1</v>
      </c>
    </row>
    <row r="1120" customFormat="false" ht="15" hidden="false" customHeight="false" outlineLevel="0" collapsed="false">
      <c r="A1120" s="24" t="s">
        <v>76</v>
      </c>
      <c r="B1120" s="24" t="s">
        <v>893</v>
      </c>
      <c r="C1120" s="24" t="s">
        <v>899</v>
      </c>
      <c r="D1120" s="24" t="n">
        <f aca="false">IFERROR(INDEX(Positions!$D$2:$D$14531,MATCH($A1120&amp;"|32",Positions!$A$2:$A$14531,0)),"-")</f>
        <v>31</v>
      </c>
      <c r="E1120" s="24" t="n">
        <f aca="false">IFERROR(INDEX(Positions!$D$2:$D$14531,MATCH($A1120&amp;"|38",Positions!$A$2:$A$14531,0)),"-")</f>
        <v>37</v>
      </c>
      <c r="F1120" s="24" t="str">
        <f aca="false">IFERROR(INDEX(Positions!$E$2:$E$14531,MATCH($A1120&amp;"|32",Positions!$A$2:$A$14531,0)),"-")</f>
        <v>U</v>
      </c>
      <c r="G1120" s="24" t="str">
        <f aca="false">IFERROR(INDEX(Positions!$E$2:$E$14531,MATCH($A1120&amp;"|38",Positions!$A$2:$A$14531,0)),"-")</f>
        <v>A</v>
      </c>
      <c r="H1120" s="25" t="str">
        <f aca="false">F1120&amp;"-"&amp;G1120</f>
        <v>U-A</v>
      </c>
      <c r="I1120" s="24" t="n">
        <f aca="false">(F1120="G")+(G1120="G")</f>
        <v>0</v>
      </c>
      <c r="J1120" s="24" t="n">
        <f aca="false">(F1120="C")+(G1120="C")</f>
        <v>0</v>
      </c>
      <c r="K1120" s="25" t="n">
        <f aca="false">I1120+J1120</f>
        <v>0</v>
      </c>
    </row>
    <row r="1121" customFormat="false" ht="15" hidden="false" customHeight="false" outlineLevel="0" collapsed="false">
      <c r="A1121" s="24" t="s">
        <v>76</v>
      </c>
      <c r="B1121" s="24" t="s">
        <v>893</v>
      </c>
      <c r="C1121" s="24" t="s">
        <v>900</v>
      </c>
      <c r="D1121" s="24" t="n">
        <f aca="false">IFERROR(INDEX(Positions!$D$2:$D$14531,MATCH($A1121&amp;"|54",Positions!$A$2:$A$14531,0)),"-")</f>
        <v>52</v>
      </c>
      <c r="E1121" s="24" t="n">
        <f aca="false">IFERROR(INDEX(Positions!$D$2:$D$14531,MATCH($A1121&amp;"|58",Positions!$A$2:$A$14531,0)),"-")</f>
        <v>56</v>
      </c>
      <c r="F1121" s="24" t="str">
        <f aca="false">IFERROR(INDEX(Positions!$E$2:$E$14531,MATCH($A1121&amp;"|54",Positions!$A$2:$A$14531,0)),"-")</f>
        <v>U</v>
      </c>
      <c r="G1121" s="24" t="str">
        <f aca="false">IFERROR(INDEX(Positions!$E$2:$E$14531,MATCH($A1121&amp;"|58",Positions!$A$2:$A$14531,0)),"-")</f>
        <v>A</v>
      </c>
      <c r="H1121" s="25" t="str">
        <f aca="false">F1121&amp;"-"&amp;G1121</f>
        <v>U-A</v>
      </c>
      <c r="I1121" s="24" t="n">
        <f aca="false">(F1121="G")+(G1121="G")</f>
        <v>0</v>
      </c>
      <c r="J1121" s="24" t="n">
        <f aca="false">(F1121="C")+(G1121="C")</f>
        <v>0</v>
      </c>
      <c r="K1121" s="25" t="n">
        <f aca="false">I1121+J1121</f>
        <v>0</v>
      </c>
    </row>
    <row r="1122" customFormat="false" ht="15" hidden="false" customHeight="false" outlineLevel="0" collapsed="false">
      <c r="A1122" s="4" t="s">
        <v>77</v>
      </c>
      <c r="B1122" s="4" t="s">
        <v>768</v>
      </c>
      <c r="C1122" s="4" t="s">
        <v>882</v>
      </c>
      <c r="D1122" s="4" t="n">
        <f aca="false">IFERROR(INDEX(Positions!$D$2:$D$14531,MATCH($A1122&amp;"|1",Positions!$A$2:$A$14531,0)),"-")</f>
        <v>1</v>
      </c>
      <c r="E1122" s="4" t="n">
        <f aca="false">IFERROR(INDEX(Positions!$D$2:$D$14531,MATCH($A1122&amp;"|72",Positions!$A$2:$A$14531,0)),"-")</f>
        <v>72</v>
      </c>
      <c r="F1122" s="4" t="str">
        <f aca="false">IFERROR(INDEX(Positions!$E$2:$E$14531,MATCH($A1122&amp;"|1",Positions!$A$2:$A$14531,0)),"-")</f>
        <v>G</v>
      </c>
      <c r="G1122" s="4" t="str">
        <f aca="false">IFERROR(INDEX(Positions!$E$2:$E$14531,MATCH($A1122&amp;"|72",Positions!$A$2:$A$14531,0)),"-")</f>
        <v>C</v>
      </c>
      <c r="H1122" s="3" t="str">
        <f aca="false">F1122&amp;"-"&amp;G1122</f>
        <v>G-C</v>
      </c>
      <c r="I1122" s="4" t="n">
        <f aca="false">(F1122="G")+(G1122="G")</f>
        <v>1</v>
      </c>
      <c r="J1122" s="4" t="n">
        <f aca="false">(F1122="C")+(G1122="C")</f>
        <v>1</v>
      </c>
      <c r="K1122" s="3" t="n">
        <f aca="false">I1122+J1122</f>
        <v>2</v>
      </c>
    </row>
    <row r="1123" customFormat="false" ht="15" hidden="false" customHeight="false" outlineLevel="0" collapsed="false">
      <c r="A1123" s="4" t="s">
        <v>77</v>
      </c>
      <c r="B1123" s="4" t="s">
        <v>768</v>
      </c>
      <c r="C1123" s="4" t="s">
        <v>883</v>
      </c>
      <c r="D1123" s="4" t="n">
        <f aca="false">IFERROR(INDEX(Positions!$D$2:$D$14531,MATCH($A1123&amp;"|2",Positions!$A$2:$A$14531,0)),"-")</f>
        <v>2</v>
      </c>
      <c r="E1123" s="4" t="n">
        <f aca="false">IFERROR(INDEX(Positions!$D$2:$D$14531,MATCH($A1123&amp;"|71",Positions!$A$2:$A$14531,0)),"-")</f>
        <v>71</v>
      </c>
      <c r="F1123" s="4" t="str">
        <f aca="false">IFERROR(INDEX(Positions!$E$2:$E$14531,MATCH($A1123&amp;"|2",Positions!$A$2:$A$14531,0)),"-")</f>
        <v>C</v>
      </c>
      <c r="G1123" s="4" t="str">
        <f aca="false">IFERROR(INDEX(Positions!$E$2:$E$14531,MATCH($A1123&amp;"|71",Positions!$A$2:$A$14531,0)),"-")</f>
        <v>G</v>
      </c>
      <c r="H1123" s="3" t="str">
        <f aca="false">F1123&amp;"-"&amp;G1123</f>
        <v>C-G</v>
      </c>
      <c r="I1123" s="4" t="n">
        <f aca="false">(F1123="G")+(G1123="G")</f>
        <v>1</v>
      </c>
      <c r="J1123" s="4" t="n">
        <f aca="false">(F1123="C")+(G1123="C")</f>
        <v>1</v>
      </c>
      <c r="K1123" s="3" t="n">
        <f aca="false">I1123+J1123</f>
        <v>2</v>
      </c>
    </row>
    <row r="1124" customFormat="false" ht="15" hidden="false" customHeight="false" outlineLevel="0" collapsed="false">
      <c r="A1124" s="4" t="s">
        <v>77</v>
      </c>
      <c r="B1124" s="4" t="s">
        <v>768</v>
      </c>
      <c r="C1124" s="4" t="s">
        <v>884</v>
      </c>
      <c r="D1124" s="4" t="n">
        <f aca="false">IFERROR(INDEX(Positions!$D$2:$D$14531,MATCH($A1124&amp;"|3",Positions!$A$2:$A$14531,0)),"-")</f>
        <v>3</v>
      </c>
      <c r="E1124" s="4" t="n">
        <f aca="false">IFERROR(INDEX(Positions!$D$2:$D$14531,MATCH($A1124&amp;"|70",Positions!$A$2:$A$14531,0)),"-")</f>
        <v>70</v>
      </c>
      <c r="F1124" s="4" t="str">
        <f aca="false">IFERROR(INDEX(Positions!$E$2:$E$14531,MATCH($A1124&amp;"|3",Positions!$A$2:$A$14531,0)),"-")</f>
        <v>G</v>
      </c>
      <c r="G1124" s="4" t="str">
        <f aca="false">IFERROR(INDEX(Positions!$E$2:$E$14531,MATCH($A1124&amp;"|70",Positions!$A$2:$A$14531,0)),"-")</f>
        <v>C</v>
      </c>
      <c r="H1124" s="3" t="str">
        <f aca="false">F1124&amp;"-"&amp;G1124</f>
        <v>G-C</v>
      </c>
      <c r="I1124" s="4" t="n">
        <f aca="false">(F1124="G")+(G1124="G")</f>
        <v>1</v>
      </c>
      <c r="J1124" s="4" t="n">
        <f aca="false">(F1124="C")+(G1124="C")</f>
        <v>1</v>
      </c>
      <c r="K1124" s="3" t="n">
        <f aca="false">I1124+J1124</f>
        <v>2</v>
      </c>
    </row>
    <row r="1125" customFormat="false" ht="15" hidden="false" customHeight="false" outlineLevel="0" collapsed="false">
      <c r="A1125" s="4" t="s">
        <v>77</v>
      </c>
      <c r="B1125" s="4" t="s">
        <v>768</v>
      </c>
      <c r="C1125" s="4" t="s">
        <v>885</v>
      </c>
      <c r="D1125" s="4" t="n">
        <f aca="false">IFERROR(INDEX(Positions!$D$2:$D$14531,MATCH($A1125&amp;"|4",Positions!$A$2:$A$14531,0)),"-")</f>
        <v>4</v>
      </c>
      <c r="E1125" s="4" t="n">
        <f aca="false">IFERROR(INDEX(Positions!$D$2:$D$14531,MATCH($A1125&amp;"|69",Positions!$A$2:$A$14531,0)),"-")</f>
        <v>69</v>
      </c>
      <c r="F1125" s="4" t="str">
        <f aca="false">IFERROR(INDEX(Positions!$E$2:$E$14531,MATCH($A1125&amp;"|4",Positions!$A$2:$A$14531,0)),"-")</f>
        <v>G</v>
      </c>
      <c r="G1125" s="4" t="str">
        <f aca="false">IFERROR(INDEX(Positions!$E$2:$E$14531,MATCH($A1125&amp;"|69",Positions!$A$2:$A$14531,0)),"-")</f>
        <v>C</v>
      </c>
      <c r="H1125" s="3" t="str">
        <f aca="false">F1125&amp;"-"&amp;G1125</f>
        <v>G-C</v>
      </c>
      <c r="I1125" s="4" t="n">
        <f aca="false">(F1125="G")+(G1125="G")</f>
        <v>1</v>
      </c>
      <c r="J1125" s="4" t="n">
        <f aca="false">(F1125="C")+(G1125="C")</f>
        <v>1</v>
      </c>
      <c r="K1125" s="3" t="n">
        <f aca="false">I1125+J1125</f>
        <v>2</v>
      </c>
    </row>
    <row r="1126" customFormat="false" ht="15" hidden="false" customHeight="false" outlineLevel="0" collapsed="false">
      <c r="A1126" s="4" t="s">
        <v>77</v>
      </c>
      <c r="B1126" s="4" t="s">
        <v>768</v>
      </c>
      <c r="C1126" s="4" t="s">
        <v>542</v>
      </c>
      <c r="D1126" s="4" t="n">
        <f aca="false">IFERROR(INDEX(Positions!$D$2:$D$14531,MATCH($A1126&amp;"|5",Positions!$A$2:$A$14531,0)),"-")</f>
        <v>5</v>
      </c>
      <c r="E1126" s="4" t="n">
        <f aca="false">IFERROR(INDEX(Positions!$D$2:$D$14531,MATCH($A1126&amp;"|68",Positions!$A$2:$A$14531,0)),"-")</f>
        <v>68</v>
      </c>
      <c r="F1126" s="4" t="str">
        <f aca="false">IFERROR(INDEX(Positions!$E$2:$E$14531,MATCH($A1126&amp;"|5",Positions!$A$2:$A$14531,0)),"-")</f>
        <v>G</v>
      </c>
      <c r="G1126" s="4" t="str">
        <f aca="false">IFERROR(INDEX(Positions!$E$2:$E$14531,MATCH($A1126&amp;"|68",Positions!$A$2:$A$14531,0)),"-")</f>
        <v>C</v>
      </c>
      <c r="H1126" s="3" t="str">
        <f aca="false">F1126&amp;"-"&amp;G1126</f>
        <v>G-C</v>
      </c>
      <c r="I1126" s="4" t="n">
        <f aca="false">(F1126="G")+(G1126="G")</f>
        <v>1</v>
      </c>
      <c r="J1126" s="4" t="n">
        <f aca="false">(F1126="C")+(G1126="C")</f>
        <v>1</v>
      </c>
      <c r="K1126" s="3" t="n">
        <f aca="false">I1126+J1126</f>
        <v>2</v>
      </c>
    </row>
    <row r="1127" customFormat="false" ht="15" hidden="false" customHeight="false" outlineLevel="0" collapsed="false">
      <c r="A1127" s="4" t="s">
        <v>77</v>
      </c>
      <c r="B1127" s="4" t="s">
        <v>768</v>
      </c>
      <c r="C1127" s="4" t="s">
        <v>561</v>
      </c>
      <c r="D1127" s="4" t="n">
        <f aca="false">IFERROR(INDEX(Positions!$D$2:$D$14531,MATCH($A1127&amp;"|6",Positions!$A$2:$A$14531,0)),"-")</f>
        <v>6</v>
      </c>
      <c r="E1127" s="4" t="n">
        <f aca="false">IFERROR(INDEX(Positions!$D$2:$D$14531,MATCH($A1127&amp;"|67",Positions!$A$2:$A$14531,0)),"-")</f>
        <v>67</v>
      </c>
      <c r="F1127" s="4" t="str">
        <f aca="false">IFERROR(INDEX(Positions!$E$2:$E$14531,MATCH($A1127&amp;"|6",Positions!$A$2:$A$14531,0)),"-")</f>
        <v>A</v>
      </c>
      <c r="G1127" s="4" t="str">
        <f aca="false">IFERROR(INDEX(Positions!$E$2:$E$14531,MATCH($A1127&amp;"|67",Positions!$A$2:$A$14531,0)),"-")</f>
        <v>U</v>
      </c>
      <c r="H1127" s="3" t="str">
        <f aca="false">F1127&amp;"-"&amp;G1127</f>
        <v>A-U</v>
      </c>
      <c r="I1127" s="4" t="n">
        <f aca="false">(F1127="G")+(G1127="G")</f>
        <v>0</v>
      </c>
      <c r="J1127" s="4" t="n">
        <f aca="false">(F1127="C")+(G1127="C")</f>
        <v>0</v>
      </c>
      <c r="K1127" s="3" t="n">
        <f aca="false">I1127+J1127</f>
        <v>0</v>
      </c>
    </row>
    <row r="1128" customFormat="false" ht="15" hidden="false" customHeight="false" outlineLevel="0" collapsed="false">
      <c r="A1128" s="4" t="s">
        <v>77</v>
      </c>
      <c r="B1128" s="4" t="s">
        <v>768</v>
      </c>
      <c r="C1128" s="4" t="s">
        <v>886</v>
      </c>
      <c r="D1128" s="4" t="n">
        <f aca="false">IFERROR(INDEX(Positions!$D$2:$D$14531,MATCH($A1128&amp;"|7",Positions!$A$2:$A$14531,0)),"-")</f>
        <v>7</v>
      </c>
      <c r="E1128" s="4" t="n">
        <f aca="false">IFERROR(INDEX(Positions!$D$2:$D$14531,MATCH($A1128&amp;"|66",Positions!$A$2:$A$14531,0)),"-")</f>
        <v>66</v>
      </c>
      <c r="F1128" s="4" t="str">
        <f aca="false">IFERROR(INDEX(Positions!$E$2:$E$14531,MATCH($A1128&amp;"|7",Positions!$A$2:$A$14531,0)),"-")</f>
        <v>A</v>
      </c>
      <c r="G1128" s="4" t="str">
        <f aca="false">IFERROR(INDEX(Positions!$E$2:$E$14531,MATCH($A1128&amp;"|66",Positions!$A$2:$A$14531,0)),"-")</f>
        <v>U</v>
      </c>
      <c r="H1128" s="3" t="str">
        <f aca="false">F1128&amp;"-"&amp;G1128</f>
        <v>A-U</v>
      </c>
      <c r="I1128" s="4" t="n">
        <f aca="false">(F1128="G")+(G1128="G")</f>
        <v>0</v>
      </c>
      <c r="J1128" s="4" t="n">
        <f aca="false">(F1128="C")+(G1128="C")</f>
        <v>0</v>
      </c>
      <c r="K1128" s="3" t="n">
        <f aca="false">I1128+J1128</f>
        <v>0</v>
      </c>
    </row>
    <row r="1129" customFormat="false" ht="15" hidden="false" customHeight="false" outlineLevel="0" collapsed="false">
      <c r="A1129" s="4" t="s">
        <v>77</v>
      </c>
      <c r="B1129" s="4" t="s">
        <v>783</v>
      </c>
      <c r="C1129" s="4" t="s">
        <v>887</v>
      </c>
      <c r="D1129" s="4" t="n">
        <f aca="false">IFERROR(INDEX(Positions!$D$2:$D$14531,MATCH($A1129&amp;"|10",Positions!$A$2:$A$14531,0)),"-")</f>
        <v>10</v>
      </c>
      <c r="E1129" s="4" t="n">
        <f aca="false">IFERROR(INDEX(Positions!$D$2:$D$14531,MATCH($A1129&amp;"|25",Positions!$A$2:$A$14531,0)),"-")</f>
        <v>25</v>
      </c>
      <c r="F1129" s="4" t="str">
        <f aca="false">IFERROR(INDEX(Positions!$E$2:$E$14531,MATCH($A1129&amp;"|10",Positions!$A$2:$A$14531,0)),"-")</f>
        <v>G</v>
      </c>
      <c r="G1129" s="4" t="str">
        <f aca="false">IFERROR(INDEX(Positions!$E$2:$E$14531,MATCH($A1129&amp;"|25",Positions!$A$2:$A$14531,0)),"-")</f>
        <v>C</v>
      </c>
      <c r="H1129" s="3" t="str">
        <f aca="false">F1129&amp;"-"&amp;G1129</f>
        <v>G-C</v>
      </c>
      <c r="I1129" s="4" t="n">
        <f aca="false">(F1129="G")+(G1129="G")</f>
        <v>1</v>
      </c>
      <c r="J1129" s="4" t="n">
        <f aca="false">(F1129="C")+(G1129="C")</f>
        <v>1</v>
      </c>
      <c r="K1129" s="3" t="n">
        <f aca="false">I1129+J1129</f>
        <v>2</v>
      </c>
    </row>
    <row r="1130" customFormat="false" ht="15" hidden="false" customHeight="false" outlineLevel="0" collapsed="false">
      <c r="A1130" s="4" t="s">
        <v>77</v>
      </c>
      <c r="B1130" s="4" t="s">
        <v>783</v>
      </c>
      <c r="C1130" s="4" t="s">
        <v>888</v>
      </c>
      <c r="D1130" s="4" t="n">
        <f aca="false">IFERROR(INDEX(Positions!$D$2:$D$14531,MATCH($A1130&amp;"|11",Positions!$A$2:$A$14531,0)),"-")</f>
        <v>11</v>
      </c>
      <c r="E1130" s="4" t="n">
        <f aca="false">IFERROR(INDEX(Positions!$D$2:$D$14531,MATCH($A1130&amp;"|24",Positions!$A$2:$A$14531,0)),"-")</f>
        <v>24</v>
      </c>
      <c r="F1130" s="4" t="str">
        <f aca="false">IFERROR(INDEX(Positions!$E$2:$E$14531,MATCH($A1130&amp;"|11",Positions!$A$2:$A$14531,0)),"-")</f>
        <v>C</v>
      </c>
      <c r="G1130" s="4" t="str">
        <f aca="false">IFERROR(INDEX(Positions!$E$2:$E$14531,MATCH($A1130&amp;"|24",Positions!$A$2:$A$14531,0)),"-")</f>
        <v>G</v>
      </c>
      <c r="H1130" s="3" t="str">
        <f aca="false">F1130&amp;"-"&amp;G1130</f>
        <v>C-G</v>
      </c>
      <c r="I1130" s="4" t="n">
        <f aca="false">(F1130="G")+(G1130="G")</f>
        <v>1</v>
      </c>
      <c r="J1130" s="4" t="n">
        <f aca="false">(F1130="C")+(G1130="C")</f>
        <v>1</v>
      </c>
      <c r="K1130" s="3" t="n">
        <f aca="false">I1130+J1130</f>
        <v>2</v>
      </c>
    </row>
    <row r="1131" customFormat="false" ht="15" hidden="false" customHeight="false" outlineLevel="0" collapsed="false">
      <c r="A1131" s="4" t="s">
        <v>77</v>
      </c>
      <c r="B1131" s="4" t="s">
        <v>783</v>
      </c>
      <c r="C1131" s="4" t="s">
        <v>479</v>
      </c>
      <c r="D1131" s="4" t="n">
        <f aca="false">IFERROR(INDEX(Positions!$D$2:$D$14531,MATCH($A1131&amp;"|12",Positions!$A$2:$A$14531,0)),"-")</f>
        <v>12</v>
      </c>
      <c r="E1131" s="4" t="n">
        <f aca="false">IFERROR(INDEX(Positions!$D$2:$D$14531,MATCH($A1131&amp;"|23",Positions!$A$2:$A$14531,0)),"-")</f>
        <v>23</v>
      </c>
      <c r="F1131" s="4" t="str">
        <f aca="false">IFERROR(INDEX(Positions!$E$2:$E$14531,MATCH($A1131&amp;"|12",Positions!$A$2:$A$14531,0)),"-")</f>
        <v>U</v>
      </c>
      <c r="G1131" s="4" t="str">
        <f aca="false">IFERROR(INDEX(Positions!$E$2:$E$14531,MATCH($A1131&amp;"|23",Positions!$A$2:$A$14531,0)),"-")</f>
        <v>A</v>
      </c>
      <c r="H1131" s="3" t="str">
        <f aca="false">F1131&amp;"-"&amp;G1131</f>
        <v>U-A</v>
      </c>
      <c r="I1131" s="4" t="n">
        <f aca="false">(F1131="G")+(G1131="G")</f>
        <v>0</v>
      </c>
      <c r="J1131" s="4" t="n">
        <f aca="false">(F1131="C")+(G1131="C")</f>
        <v>0</v>
      </c>
      <c r="K1131" s="3" t="n">
        <f aca="false">I1131+J1131</f>
        <v>0</v>
      </c>
    </row>
    <row r="1132" customFormat="false" ht="15" hidden="false" customHeight="false" outlineLevel="0" collapsed="false">
      <c r="A1132" s="4" t="s">
        <v>77</v>
      </c>
      <c r="B1132" s="4" t="s">
        <v>783</v>
      </c>
      <c r="C1132" s="4" t="s">
        <v>267</v>
      </c>
      <c r="D1132" s="4" t="n">
        <f aca="false">IFERROR(INDEX(Positions!$D$2:$D$14531,MATCH($A1132&amp;"|13",Positions!$A$2:$A$14531,0)),"-")</f>
        <v>13</v>
      </c>
      <c r="E1132" s="4" t="n">
        <f aca="false">IFERROR(INDEX(Positions!$D$2:$D$14531,MATCH($A1132&amp;"|22",Positions!$A$2:$A$14531,0)),"-")</f>
        <v>22</v>
      </c>
      <c r="F1132" s="4" t="str">
        <f aca="false">IFERROR(INDEX(Positions!$E$2:$E$14531,MATCH($A1132&amp;"|13",Positions!$A$2:$A$14531,0)),"-")</f>
        <v>C</v>
      </c>
      <c r="G1132" s="4" t="str">
        <f aca="false">IFERROR(INDEX(Positions!$E$2:$E$14531,MATCH($A1132&amp;"|22",Positions!$A$2:$A$14531,0)),"-")</f>
        <v>G</v>
      </c>
      <c r="H1132" s="3" t="str">
        <f aca="false">F1132&amp;"-"&amp;G1132</f>
        <v>C-G</v>
      </c>
      <c r="I1132" s="4" t="n">
        <f aca="false">(F1132="G")+(G1132="G")</f>
        <v>1</v>
      </c>
      <c r="J1132" s="4" t="n">
        <f aca="false">(F1132="C")+(G1132="C")</f>
        <v>1</v>
      </c>
      <c r="K1132" s="3" t="n">
        <f aca="false">I1132+J1132</f>
        <v>2</v>
      </c>
    </row>
    <row r="1133" customFormat="false" ht="15" hidden="false" customHeight="false" outlineLevel="0" collapsed="false">
      <c r="A1133" s="4" t="s">
        <v>77</v>
      </c>
      <c r="B1133" s="4" t="s">
        <v>805</v>
      </c>
      <c r="C1133" s="4" t="s">
        <v>673</v>
      </c>
      <c r="D1133" s="4" t="n">
        <f aca="false">IFERROR(INDEX(Positions!$D$2:$D$14531,MATCH($A1133&amp;"|27",Positions!$A$2:$A$14531,0)),"-")</f>
        <v>27</v>
      </c>
      <c r="E1133" s="4" t="n">
        <f aca="false">IFERROR(INDEX(Positions!$D$2:$D$14531,MATCH($A1133&amp;"|43",Positions!$A$2:$A$14531,0)),"-")</f>
        <v>43</v>
      </c>
      <c r="F1133" s="4" t="str">
        <f aca="false">IFERROR(INDEX(Positions!$E$2:$E$14531,MATCH($A1133&amp;"|27",Positions!$A$2:$A$14531,0)),"-")</f>
        <v>C</v>
      </c>
      <c r="G1133" s="4" t="str">
        <f aca="false">IFERROR(INDEX(Positions!$E$2:$E$14531,MATCH($A1133&amp;"|43",Positions!$A$2:$A$14531,0)),"-")</f>
        <v>G</v>
      </c>
      <c r="H1133" s="3" t="str">
        <f aca="false">F1133&amp;"-"&amp;G1133</f>
        <v>C-G</v>
      </c>
      <c r="I1133" s="4" t="n">
        <f aca="false">(F1133="G")+(G1133="G")</f>
        <v>1</v>
      </c>
      <c r="J1133" s="4" t="n">
        <f aca="false">(F1133="C")+(G1133="C")</f>
        <v>1</v>
      </c>
      <c r="K1133" s="3" t="n">
        <f aca="false">I1133+J1133</f>
        <v>2</v>
      </c>
    </row>
    <row r="1134" customFormat="false" ht="15" hidden="false" customHeight="false" outlineLevel="0" collapsed="false">
      <c r="A1134" s="4" t="s">
        <v>77</v>
      </c>
      <c r="B1134" s="4" t="s">
        <v>805</v>
      </c>
      <c r="C1134" s="4" t="s">
        <v>889</v>
      </c>
      <c r="D1134" s="4" t="n">
        <f aca="false">IFERROR(INDEX(Positions!$D$2:$D$14531,MATCH($A1134&amp;"|28",Positions!$A$2:$A$14531,0)),"-")</f>
        <v>28</v>
      </c>
      <c r="E1134" s="4" t="n">
        <f aca="false">IFERROR(INDEX(Positions!$D$2:$D$14531,MATCH($A1134&amp;"|42",Positions!$A$2:$A$14531,0)),"-")</f>
        <v>42</v>
      </c>
      <c r="F1134" s="4" t="str">
        <f aca="false">IFERROR(INDEX(Positions!$E$2:$E$14531,MATCH($A1134&amp;"|28",Positions!$A$2:$A$14531,0)),"-")</f>
        <v>G</v>
      </c>
      <c r="G1134" s="4" t="str">
        <f aca="false">IFERROR(INDEX(Positions!$E$2:$E$14531,MATCH($A1134&amp;"|42",Positions!$A$2:$A$14531,0)),"-")</f>
        <v>C</v>
      </c>
      <c r="H1134" s="3" t="str">
        <f aca="false">F1134&amp;"-"&amp;G1134</f>
        <v>G-C</v>
      </c>
      <c r="I1134" s="4" t="n">
        <f aca="false">(F1134="G")+(G1134="G")</f>
        <v>1</v>
      </c>
      <c r="J1134" s="4" t="n">
        <f aca="false">(F1134="C")+(G1134="C")</f>
        <v>1</v>
      </c>
      <c r="K1134" s="3" t="n">
        <f aca="false">I1134+J1134</f>
        <v>2</v>
      </c>
    </row>
    <row r="1135" customFormat="false" ht="15" hidden="false" customHeight="false" outlineLevel="0" collapsed="false">
      <c r="A1135" s="4" t="s">
        <v>77</v>
      </c>
      <c r="B1135" s="4" t="s">
        <v>805</v>
      </c>
      <c r="C1135" s="4" t="s">
        <v>890</v>
      </c>
      <c r="D1135" s="4" t="n">
        <f aca="false">IFERROR(INDEX(Positions!$D$2:$D$14531,MATCH($A1135&amp;"|29",Positions!$A$2:$A$14531,0)),"-")</f>
        <v>29</v>
      </c>
      <c r="E1135" s="4" t="n">
        <f aca="false">IFERROR(INDEX(Positions!$D$2:$D$14531,MATCH($A1135&amp;"|41",Positions!$A$2:$A$14531,0)),"-")</f>
        <v>41</v>
      </c>
      <c r="F1135" s="4" t="str">
        <f aca="false">IFERROR(INDEX(Positions!$E$2:$E$14531,MATCH($A1135&amp;"|29",Positions!$A$2:$A$14531,0)),"-")</f>
        <v>A</v>
      </c>
      <c r="G1135" s="4" t="str">
        <f aca="false">IFERROR(INDEX(Positions!$E$2:$E$14531,MATCH($A1135&amp;"|41",Positions!$A$2:$A$14531,0)),"-")</f>
        <v>U</v>
      </c>
      <c r="H1135" s="3" t="str">
        <f aca="false">F1135&amp;"-"&amp;G1135</f>
        <v>A-U</v>
      </c>
      <c r="I1135" s="4" t="n">
        <f aca="false">(F1135="G")+(G1135="G")</f>
        <v>0</v>
      </c>
      <c r="J1135" s="4" t="n">
        <f aca="false">(F1135="C")+(G1135="C")</f>
        <v>0</v>
      </c>
      <c r="K1135" s="3" t="n">
        <f aca="false">I1135+J1135</f>
        <v>0</v>
      </c>
    </row>
    <row r="1136" customFormat="false" ht="15" hidden="false" customHeight="false" outlineLevel="0" collapsed="false">
      <c r="A1136" s="4" t="s">
        <v>77</v>
      </c>
      <c r="B1136" s="4" t="s">
        <v>805</v>
      </c>
      <c r="C1136" s="4" t="s">
        <v>694</v>
      </c>
      <c r="D1136" s="4" t="n">
        <f aca="false">IFERROR(INDEX(Positions!$D$2:$D$14531,MATCH($A1136&amp;"|30",Positions!$A$2:$A$14531,0)),"-")</f>
        <v>30</v>
      </c>
      <c r="E1136" s="4" t="n">
        <f aca="false">IFERROR(INDEX(Positions!$D$2:$D$14531,MATCH($A1136&amp;"|40",Positions!$A$2:$A$14531,0)),"-")</f>
        <v>40</v>
      </c>
      <c r="F1136" s="4" t="str">
        <f aca="false">IFERROR(INDEX(Positions!$E$2:$E$14531,MATCH($A1136&amp;"|30",Positions!$A$2:$A$14531,0)),"-")</f>
        <v>C</v>
      </c>
      <c r="G1136" s="4" t="str">
        <f aca="false">IFERROR(INDEX(Positions!$E$2:$E$14531,MATCH($A1136&amp;"|40",Positions!$A$2:$A$14531,0)),"-")</f>
        <v>G</v>
      </c>
      <c r="H1136" s="3" t="str">
        <f aca="false">F1136&amp;"-"&amp;G1136</f>
        <v>C-G</v>
      </c>
      <c r="I1136" s="4" t="n">
        <f aca="false">(F1136="G")+(G1136="G")</f>
        <v>1</v>
      </c>
      <c r="J1136" s="4" t="n">
        <f aca="false">(F1136="C")+(G1136="C")</f>
        <v>1</v>
      </c>
      <c r="K1136" s="3" t="n">
        <f aca="false">I1136+J1136</f>
        <v>2</v>
      </c>
    </row>
    <row r="1137" customFormat="false" ht="15" hidden="false" customHeight="false" outlineLevel="0" collapsed="false">
      <c r="A1137" s="4" t="s">
        <v>77</v>
      </c>
      <c r="B1137" s="4" t="s">
        <v>805</v>
      </c>
      <c r="C1137" s="4" t="s">
        <v>640</v>
      </c>
      <c r="D1137" s="4" t="n">
        <f aca="false">IFERROR(INDEX(Positions!$D$2:$D$14531,MATCH($A1137&amp;"|31",Positions!$A$2:$A$14531,0)),"-")</f>
        <v>31</v>
      </c>
      <c r="E1137" s="4" t="n">
        <f aca="false">IFERROR(INDEX(Positions!$D$2:$D$14531,MATCH($A1137&amp;"|39",Positions!$A$2:$A$14531,0)),"-")</f>
        <v>39</v>
      </c>
      <c r="F1137" s="4" t="str">
        <f aca="false">IFERROR(INDEX(Positions!$E$2:$E$14531,MATCH($A1137&amp;"|31",Positions!$A$2:$A$14531,0)),"-")</f>
        <v>C</v>
      </c>
      <c r="G1137" s="4" t="str">
        <f aca="false">IFERROR(INDEX(Positions!$E$2:$E$14531,MATCH($A1137&amp;"|39",Positions!$A$2:$A$14531,0)),"-")</f>
        <v>G</v>
      </c>
      <c r="H1137" s="3" t="str">
        <f aca="false">F1137&amp;"-"&amp;G1137</f>
        <v>C-G</v>
      </c>
      <c r="I1137" s="4" t="n">
        <f aca="false">(F1137="G")+(G1137="G")</f>
        <v>1</v>
      </c>
      <c r="J1137" s="4" t="n">
        <f aca="false">(F1137="C")+(G1137="C")</f>
        <v>1</v>
      </c>
      <c r="K1137" s="3" t="n">
        <f aca="false">I1137+J1137</f>
        <v>2</v>
      </c>
    </row>
    <row r="1138" customFormat="false" ht="15" hidden="false" customHeight="false" outlineLevel="0" collapsed="false">
      <c r="A1138" s="4" t="s">
        <v>77</v>
      </c>
      <c r="B1138" s="4" t="s">
        <v>830</v>
      </c>
      <c r="C1138" s="4" t="s">
        <v>367</v>
      </c>
      <c r="D1138" s="4" t="n">
        <f aca="false">IFERROR(INDEX(Positions!$D$2:$D$14531,MATCH($A1138&amp;"|49",Positions!$A$2:$A$14531,0)),"-")</f>
        <v>49</v>
      </c>
      <c r="E1138" s="4" t="n">
        <f aca="false">IFERROR(INDEX(Positions!$D$2:$D$14531,MATCH($A1138&amp;"|65",Positions!$A$2:$A$14531,0)),"-")</f>
        <v>65</v>
      </c>
      <c r="F1138" s="4" t="str">
        <f aca="false">IFERROR(INDEX(Positions!$E$2:$E$14531,MATCH($A1138&amp;"|49",Positions!$A$2:$A$14531,0)),"-")</f>
        <v>G</v>
      </c>
      <c r="G1138" s="4" t="str">
        <f aca="false">IFERROR(INDEX(Positions!$E$2:$E$14531,MATCH($A1138&amp;"|65",Positions!$A$2:$A$14531,0)),"-")</f>
        <v>U</v>
      </c>
      <c r="H1138" s="3" t="str">
        <f aca="false">F1138&amp;"-"&amp;G1138</f>
        <v>G-U</v>
      </c>
      <c r="I1138" s="4" t="n">
        <f aca="false">(F1138="G")+(G1138="G")</f>
        <v>1</v>
      </c>
      <c r="J1138" s="4" t="n">
        <f aca="false">(F1138="C")+(G1138="C")</f>
        <v>0</v>
      </c>
      <c r="K1138" s="3" t="n">
        <f aca="false">I1138+J1138</f>
        <v>1</v>
      </c>
    </row>
    <row r="1139" customFormat="false" ht="15" hidden="false" customHeight="false" outlineLevel="0" collapsed="false">
      <c r="A1139" s="4" t="s">
        <v>77</v>
      </c>
      <c r="B1139" s="4" t="s">
        <v>830</v>
      </c>
      <c r="C1139" s="4" t="s">
        <v>891</v>
      </c>
      <c r="D1139" s="4" t="n">
        <f aca="false">IFERROR(INDEX(Positions!$D$2:$D$14531,MATCH($A1139&amp;"|50",Positions!$A$2:$A$14531,0)),"-")</f>
        <v>50</v>
      </c>
      <c r="E1139" s="4" t="n">
        <f aca="false">IFERROR(INDEX(Positions!$D$2:$D$14531,MATCH($A1139&amp;"|64",Positions!$A$2:$A$14531,0)),"-")</f>
        <v>64</v>
      </c>
      <c r="F1139" s="4" t="str">
        <f aca="false">IFERROR(INDEX(Positions!$E$2:$E$14531,MATCH($A1139&amp;"|50",Positions!$A$2:$A$14531,0)),"-")</f>
        <v>C</v>
      </c>
      <c r="G1139" s="4" t="str">
        <f aca="false">IFERROR(INDEX(Positions!$E$2:$E$14531,MATCH($A1139&amp;"|64",Positions!$A$2:$A$14531,0)),"-")</f>
        <v>G</v>
      </c>
      <c r="H1139" s="3" t="str">
        <f aca="false">F1139&amp;"-"&amp;G1139</f>
        <v>C-G</v>
      </c>
      <c r="I1139" s="4" t="n">
        <f aca="false">(F1139="G")+(G1139="G")</f>
        <v>1</v>
      </c>
      <c r="J1139" s="4" t="n">
        <f aca="false">(F1139="C")+(G1139="C")</f>
        <v>1</v>
      </c>
      <c r="K1139" s="3" t="n">
        <f aca="false">I1139+J1139</f>
        <v>2</v>
      </c>
    </row>
    <row r="1140" customFormat="false" ht="15" hidden="false" customHeight="false" outlineLevel="0" collapsed="false">
      <c r="A1140" s="4" t="s">
        <v>77</v>
      </c>
      <c r="B1140" s="4" t="s">
        <v>830</v>
      </c>
      <c r="C1140" s="4" t="s">
        <v>689</v>
      </c>
      <c r="D1140" s="4" t="n">
        <f aca="false">IFERROR(INDEX(Positions!$D$2:$D$14531,MATCH($A1140&amp;"|51",Positions!$A$2:$A$14531,0)),"-")</f>
        <v>51</v>
      </c>
      <c r="E1140" s="4" t="n">
        <f aca="false">IFERROR(INDEX(Positions!$D$2:$D$14531,MATCH($A1140&amp;"|63",Positions!$A$2:$A$14531,0)),"-")</f>
        <v>63</v>
      </c>
      <c r="F1140" s="4" t="str">
        <f aca="false">IFERROR(INDEX(Positions!$E$2:$E$14531,MATCH($A1140&amp;"|51",Positions!$A$2:$A$14531,0)),"-")</f>
        <v>G</v>
      </c>
      <c r="G1140" s="4" t="str">
        <f aca="false">IFERROR(INDEX(Positions!$E$2:$E$14531,MATCH($A1140&amp;"|63",Positions!$A$2:$A$14531,0)),"-")</f>
        <v>C</v>
      </c>
      <c r="H1140" s="3" t="str">
        <f aca="false">F1140&amp;"-"&amp;G1140</f>
        <v>G-C</v>
      </c>
      <c r="I1140" s="4" t="n">
        <f aca="false">(F1140="G")+(G1140="G")</f>
        <v>1</v>
      </c>
      <c r="J1140" s="4" t="n">
        <f aca="false">(F1140="C")+(G1140="C")</f>
        <v>1</v>
      </c>
      <c r="K1140" s="3" t="n">
        <f aca="false">I1140+J1140</f>
        <v>2</v>
      </c>
    </row>
    <row r="1141" customFormat="false" ht="15" hidden="false" customHeight="false" outlineLevel="0" collapsed="false">
      <c r="A1141" s="4" t="s">
        <v>77</v>
      </c>
      <c r="B1141" s="4" t="s">
        <v>830</v>
      </c>
      <c r="C1141" s="4" t="s">
        <v>703</v>
      </c>
      <c r="D1141" s="4" t="n">
        <f aca="false">IFERROR(INDEX(Positions!$D$2:$D$14531,MATCH($A1141&amp;"|52",Positions!$A$2:$A$14531,0)),"-")</f>
        <v>52</v>
      </c>
      <c r="E1141" s="4" t="n">
        <f aca="false">IFERROR(INDEX(Positions!$D$2:$D$14531,MATCH($A1141&amp;"|62",Positions!$A$2:$A$14531,0)),"-")</f>
        <v>62</v>
      </c>
      <c r="F1141" s="4" t="str">
        <f aca="false">IFERROR(INDEX(Positions!$E$2:$E$14531,MATCH($A1141&amp;"|52",Positions!$A$2:$A$14531,0)),"-")</f>
        <v>A</v>
      </c>
      <c r="G1141" s="4" t="str">
        <f aca="false">IFERROR(INDEX(Positions!$E$2:$E$14531,MATCH($A1141&amp;"|62",Positions!$A$2:$A$14531,0)),"-")</f>
        <v>U</v>
      </c>
      <c r="H1141" s="3" t="str">
        <f aca="false">F1141&amp;"-"&amp;G1141</f>
        <v>A-U</v>
      </c>
      <c r="I1141" s="4" t="n">
        <f aca="false">(F1141="G")+(G1141="G")</f>
        <v>0</v>
      </c>
      <c r="J1141" s="4" t="n">
        <f aca="false">(F1141="C")+(G1141="C")</f>
        <v>0</v>
      </c>
      <c r="K1141" s="3" t="n">
        <f aca="false">I1141+J1141</f>
        <v>0</v>
      </c>
    </row>
    <row r="1142" customFormat="false" ht="15" hidden="false" customHeight="false" outlineLevel="0" collapsed="false">
      <c r="A1142" s="4" t="s">
        <v>77</v>
      </c>
      <c r="B1142" s="4" t="s">
        <v>830</v>
      </c>
      <c r="C1142" s="4" t="s">
        <v>892</v>
      </c>
      <c r="D1142" s="4" t="n">
        <f aca="false">IFERROR(INDEX(Positions!$D$2:$D$14531,MATCH($A1142&amp;"|53",Positions!$A$2:$A$14531,0)),"-")</f>
        <v>53</v>
      </c>
      <c r="E1142" s="4" t="n">
        <f aca="false">IFERROR(INDEX(Positions!$D$2:$D$14531,MATCH($A1142&amp;"|61",Positions!$A$2:$A$14531,0)),"-")</f>
        <v>61</v>
      </c>
      <c r="F1142" s="4" t="str">
        <f aca="false">IFERROR(INDEX(Positions!$E$2:$E$14531,MATCH($A1142&amp;"|53",Positions!$A$2:$A$14531,0)),"-")</f>
        <v>G</v>
      </c>
      <c r="G1142" s="4" t="str">
        <f aca="false">IFERROR(INDEX(Positions!$E$2:$E$14531,MATCH($A1142&amp;"|61",Positions!$A$2:$A$14531,0)),"-")</f>
        <v>C</v>
      </c>
      <c r="H1142" s="3" t="str">
        <f aca="false">F1142&amp;"-"&amp;G1142</f>
        <v>G-C</v>
      </c>
      <c r="I1142" s="4" t="n">
        <f aca="false">(F1142="G")+(G1142="G")</f>
        <v>1</v>
      </c>
      <c r="J1142" s="4" t="n">
        <f aca="false">(F1142="C")+(G1142="C")</f>
        <v>1</v>
      </c>
      <c r="K1142" s="3" t="n">
        <f aca="false">I1142+J1142</f>
        <v>2</v>
      </c>
    </row>
    <row r="1143" customFormat="false" ht="15" hidden="false" customHeight="false" outlineLevel="0" collapsed="false">
      <c r="A1143" s="24" t="s">
        <v>77</v>
      </c>
      <c r="B1143" s="24" t="s">
        <v>893</v>
      </c>
      <c r="C1143" s="24" t="s">
        <v>894</v>
      </c>
      <c r="D1143" s="24" t="n">
        <f aca="false">IFERROR(INDEX(Positions!$D$2:$D$14531,MATCH($A1143&amp;"|8",Positions!$A$2:$A$14531,0)),"-")</f>
        <v>8</v>
      </c>
      <c r="E1143" s="24" t="n">
        <f aca="false">IFERROR(INDEX(Positions!$D$2:$D$14531,MATCH($A1143&amp;"|14",Positions!$A$2:$A$14531,0)),"-")</f>
        <v>14</v>
      </c>
      <c r="F1143" s="24" t="str">
        <f aca="false">IFERROR(INDEX(Positions!$E$2:$E$14531,MATCH($A1143&amp;"|8",Positions!$A$2:$A$14531,0)),"-")</f>
        <v>U</v>
      </c>
      <c r="G1143" s="24" t="str">
        <f aca="false">IFERROR(INDEX(Positions!$E$2:$E$14531,MATCH($A1143&amp;"|14",Positions!$A$2:$A$14531,0)),"-")</f>
        <v>A</v>
      </c>
      <c r="H1143" s="25" t="str">
        <f aca="false">F1143&amp;"-"&amp;G1143</f>
        <v>U-A</v>
      </c>
      <c r="I1143" s="24" t="n">
        <f aca="false">(F1143="G")+(G1143="G")</f>
        <v>0</v>
      </c>
      <c r="J1143" s="24" t="n">
        <f aca="false">(F1143="C")+(G1143="C")</f>
        <v>0</v>
      </c>
      <c r="K1143" s="25" t="n">
        <f aca="false">I1143+J1143</f>
        <v>0</v>
      </c>
    </row>
    <row r="1144" customFormat="false" ht="15" hidden="false" customHeight="false" outlineLevel="0" collapsed="false">
      <c r="A1144" s="24" t="s">
        <v>77</v>
      </c>
      <c r="B1144" s="24" t="s">
        <v>893</v>
      </c>
      <c r="C1144" s="24" t="s">
        <v>895</v>
      </c>
      <c r="D1144" s="24" t="n">
        <f aca="false">IFERROR(INDEX(Positions!$D$2:$D$14531,MATCH($A1144&amp;"|15",Positions!$A$2:$A$14531,0)),"-")</f>
        <v>15</v>
      </c>
      <c r="E1144" s="24" t="n">
        <f aca="false">IFERROR(INDEX(Positions!$D$2:$D$14531,MATCH($A1144&amp;"|48",Positions!$A$2:$A$14531,0)),"-")</f>
        <v>48</v>
      </c>
      <c r="F1144" s="24" t="str">
        <f aca="false">IFERROR(INDEX(Positions!$E$2:$E$14531,MATCH($A1144&amp;"|15",Positions!$A$2:$A$14531,0)),"-")</f>
        <v>G</v>
      </c>
      <c r="G1144" s="24" t="str">
        <f aca="false">IFERROR(INDEX(Positions!$E$2:$E$14531,MATCH($A1144&amp;"|48",Positions!$A$2:$A$14531,0)),"-")</f>
        <v>C</v>
      </c>
      <c r="H1144" s="25" t="str">
        <f aca="false">F1144&amp;"-"&amp;G1144</f>
        <v>G-C</v>
      </c>
      <c r="I1144" s="24" t="n">
        <f aca="false">(F1144="G")+(G1144="G")</f>
        <v>1</v>
      </c>
      <c r="J1144" s="24" t="n">
        <f aca="false">(F1144="C")+(G1144="C")</f>
        <v>1</v>
      </c>
      <c r="K1144" s="25" t="n">
        <f aca="false">I1144+J1144</f>
        <v>2</v>
      </c>
    </row>
    <row r="1145" customFormat="false" ht="15" hidden="false" customHeight="false" outlineLevel="0" collapsed="false">
      <c r="A1145" s="24" t="s">
        <v>77</v>
      </c>
      <c r="B1145" s="24" t="s">
        <v>893</v>
      </c>
      <c r="C1145" s="24" t="s">
        <v>896</v>
      </c>
      <c r="D1145" s="24" t="n">
        <f aca="false">IFERROR(INDEX(Positions!$D$2:$D$14531,MATCH($A1145&amp;"|18",Positions!$A$2:$A$14531,0)),"-")</f>
        <v>18</v>
      </c>
      <c r="E1145" s="24" t="n">
        <f aca="false">IFERROR(INDEX(Positions!$D$2:$D$14531,MATCH($A1145&amp;"|55",Positions!$A$2:$A$14531,0)),"-")</f>
        <v>55</v>
      </c>
      <c r="F1145" s="24" t="str">
        <f aca="false">IFERROR(INDEX(Positions!$E$2:$E$14531,MATCH($A1145&amp;"|18",Positions!$A$2:$A$14531,0)),"-")</f>
        <v>G</v>
      </c>
      <c r="G1145" s="24" t="str">
        <f aca="false">IFERROR(INDEX(Positions!$E$2:$E$14531,MATCH($A1145&amp;"|55",Positions!$A$2:$A$14531,0)),"-")</f>
        <v>U</v>
      </c>
      <c r="H1145" s="25" t="str">
        <f aca="false">F1145&amp;"-"&amp;G1145</f>
        <v>G-U</v>
      </c>
      <c r="I1145" s="24" t="n">
        <f aca="false">(F1145="G")+(G1145="G")</f>
        <v>1</v>
      </c>
      <c r="J1145" s="24" t="n">
        <f aca="false">(F1145="C")+(G1145="C")</f>
        <v>0</v>
      </c>
      <c r="K1145" s="25" t="n">
        <f aca="false">I1145+J1145</f>
        <v>1</v>
      </c>
    </row>
    <row r="1146" customFormat="false" ht="15" hidden="false" customHeight="false" outlineLevel="0" collapsed="false">
      <c r="A1146" s="24" t="s">
        <v>77</v>
      </c>
      <c r="B1146" s="24" t="s">
        <v>893</v>
      </c>
      <c r="C1146" s="24" t="s">
        <v>897</v>
      </c>
      <c r="D1146" s="24" t="n">
        <f aca="false">IFERROR(INDEX(Positions!$D$2:$D$14531,MATCH($A1146&amp;"|19",Positions!$A$2:$A$14531,0)),"-")</f>
        <v>19</v>
      </c>
      <c r="E1146" s="24" t="n">
        <f aca="false">IFERROR(INDEX(Positions!$D$2:$D$14531,MATCH($A1146&amp;"|56",Positions!$A$2:$A$14531,0)),"-")</f>
        <v>56</v>
      </c>
      <c r="F1146" s="24" t="str">
        <f aca="false">IFERROR(INDEX(Positions!$E$2:$E$14531,MATCH($A1146&amp;"|19",Positions!$A$2:$A$14531,0)),"-")</f>
        <v>G</v>
      </c>
      <c r="G1146" s="24" t="str">
        <f aca="false">IFERROR(INDEX(Positions!$E$2:$E$14531,MATCH($A1146&amp;"|56",Positions!$A$2:$A$14531,0)),"-")</f>
        <v>C</v>
      </c>
      <c r="H1146" s="25" t="str">
        <f aca="false">F1146&amp;"-"&amp;G1146</f>
        <v>G-C</v>
      </c>
      <c r="I1146" s="24" t="n">
        <f aca="false">(F1146="G")+(G1146="G")</f>
        <v>1</v>
      </c>
      <c r="J1146" s="24" t="n">
        <f aca="false">(F1146="C")+(G1146="C")</f>
        <v>1</v>
      </c>
      <c r="K1146" s="25" t="n">
        <f aca="false">I1146+J1146</f>
        <v>2</v>
      </c>
    </row>
    <row r="1147" customFormat="false" ht="15" hidden="false" customHeight="false" outlineLevel="0" collapsed="false">
      <c r="A1147" s="24" t="s">
        <v>77</v>
      </c>
      <c r="B1147" s="24" t="s">
        <v>893</v>
      </c>
      <c r="C1147" s="24" t="s">
        <v>898</v>
      </c>
      <c r="D1147" s="24" t="n">
        <f aca="false">IFERROR(INDEX(Positions!$D$2:$D$14531,MATCH($A1147&amp;"|26",Positions!$A$2:$A$14531,0)),"-")</f>
        <v>26</v>
      </c>
      <c r="E1147" s="24" t="n">
        <f aca="false">IFERROR(INDEX(Positions!$D$2:$D$14531,MATCH($A1147&amp;"|44",Positions!$A$2:$A$14531,0)),"-")</f>
        <v>44</v>
      </c>
      <c r="F1147" s="24" t="str">
        <f aca="false">IFERROR(INDEX(Positions!$E$2:$E$14531,MATCH($A1147&amp;"|26",Positions!$A$2:$A$14531,0)),"-")</f>
        <v>A</v>
      </c>
      <c r="G1147" s="24" t="str">
        <f aca="false">IFERROR(INDEX(Positions!$E$2:$E$14531,MATCH($A1147&amp;"|44",Positions!$A$2:$A$14531,0)),"-")</f>
        <v>G</v>
      </c>
      <c r="H1147" s="25" t="str">
        <f aca="false">F1147&amp;"-"&amp;G1147</f>
        <v>A-G</v>
      </c>
      <c r="I1147" s="24" t="n">
        <f aca="false">(F1147="G")+(G1147="G")</f>
        <v>1</v>
      </c>
      <c r="J1147" s="24" t="n">
        <f aca="false">(F1147="C")+(G1147="C")</f>
        <v>0</v>
      </c>
      <c r="K1147" s="25" t="n">
        <f aca="false">I1147+J1147</f>
        <v>1</v>
      </c>
    </row>
    <row r="1148" customFormat="false" ht="15" hidden="false" customHeight="false" outlineLevel="0" collapsed="false">
      <c r="A1148" s="24" t="s">
        <v>77</v>
      </c>
      <c r="B1148" s="24" t="s">
        <v>893</v>
      </c>
      <c r="C1148" s="24" t="s">
        <v>899</v>
      </c>
      <c r="D1148" s="24" t="n">
        <f aca="false">IFERROR(INDEX(Positions!$D$2:$D$14531,MATCH($A1148&amp;"|32",Positions!$A$2:$A$14531,0)),"-")</f>
        <v>32</v>
      </c>
      <c r="E1148" s="24" t="n">
        <f aca="false">IFERROR(INDEX(Positions!$D$2:$D$14531,MATCH($A1148&amp;"|38",Positions!$A$2:$A$14531,0)),"-")</f>
        <v>38</v>
      </c>
      <c r="F1148" s="24" t="str">
        <f aca="false">IFERROR(INDEX(Positions!$E$2:$E$14531,MATCH($A1148&amp;"|32",Positions!$A$2:$A$14531,0)),"-")</f>
        <v>U</v>
      </c>
      <c r="G1148" s="24" t="str">
        <f aca="false">IFERROR(INDEX(Positions!$E$2:$E$14531,MATCH($A1148&amp;"|38",Positions!$A$2:$A$14531,0)),"-")</f>
        <v>A</v>
      </c>
      <c r="H1148" s="25" t="str">
        <f aca="false">F1148&amp;"-"&amp;G1148</f>
        <v>U-A</v>
      </c>
      <c r="I1148" s="24" t="n">
        <f aca="false">(F1148="G")+(G1148="G")</f>
        <v>0</v>
      </c>
      <c r="J1148" s="24" t="n">
        <f aca="false">(F1148="C")+(G1148="C")</f>
        <v>0</v>
      </c>
      <c r="K1148" s="25" t="n">
        <f aca="false">I1148+J1148</f>
        <v>0</v>
      </c>
    </row>
    <row r="1149" customFormat="false" ht="15" hidden="false" customHeight="false" outlineLevel="0" collapsed="false">
      <c r="A1149" s="24" t="s">
        <v>77</v>
      </c>
      <c r="B1149" s="24" t="s">
        <v>893</v>
      </c>
      <c r="C1149" s="24" t="s">
        <v>900</v>
      </c>
      <c r="D1149" s="24" t="n">
        <f aca="false">IFERROR(INDEX(Positions!$D$2:$D$14531,MATCH($A1149&amp;"|54",Positions!$A$2:$A$14531,0)),"-")</f>
        <v>54</v>
      </c>
      <c r="E1149" s="24" t="n">
        <f aca="false">IFERROR(INDEX(Positions!$D$2:$D$14531,MATCH($A1149&amp;"|58",Positions!$A$2:$A$14531,0)),"-")</f>
        <v>58</v>
      </c>
      <c r="F1149" s="24" t="str">
        <f aca="false">IFERROR(INDEX(Positions!$E$2:$E$14531,MATCH($A1149&amp;"|54",Positions!$A$2:$A$14531,0)),"-")</f>
        <v>U</v>
      </c>
      <c r="G1149" s="24" t="str">
        <f aca="false">IFERROR(INDEX(Positions!$E$2:$E$14531,MATCH($A1149&amp;"|58",Positions!$A$2:$A$14531,0)),"-")</f>
        <v>A</v>
      </c>
      <c r="H1149" s="25" t="str">
        <f aca="false">F1149&amp;"-"&amp;G1149</f>
        <v>U-A</v>
      </c>
      <c r="I1149" s="24" t="n">
        <f aca="false">(F1149="G")+(G1149="G")</f>
        <v>0</v>
      </c>
      <c r="J1149" s="24" t="n">
        <f aca="false">(F1149="C")+(G1149="C")</f>
        <v>0</v>
      </c>
      <c r="K1149" s="25" t="n">
        <f aca="false">I1149+J1149</f>
        <v>0</v>
      </c>
    </row>
    <row r="1150" customFormat="false" ht="15" hidden="false" customHeight="false" outlineLevel="0" collapsed="false">
      <c r="A1150" s="4" t="s">
        <v>78</v>
      </c>
      <c r="B1150" s="4" t="s">
        <v>768</v>
      </c>
      <c r="C1150" s="4" t="s">
        <v>882</v>
      </c>
      <c r="D1150" s="4" t="n">
        <f aca="false">IFERROR(INDEX(Positions!$D$2:$D$14531,MATCH($A1150&amp;"|1",Positions!$A$2:$A$14531,0)),"-")</f>
        <v>1</v>
      </c>
      <c r="E1150" s="4" t="n">
        <f aca="false">IFERROR(INDEX(Positions!$D$2:$D$14531,MATCH($A1150&amp;"|72",Positions!$A$2:$A$14531,0)),"-")</f>
        <v>73</v>
      </c>
      <c r="F1150" s="4" t="str">
        <f aca="false">IFERROR(INDEX(Positions!$E$2:$E$14531,MATCH($A1150&amp;"|1",Positions!$A$2:$A$14531,0)),"-")</f>
        <v>A</v>
      </c>
      <c r="G1150" s="4" t="str">
        <f aca="false">IFERROR(INDEX(Positions!$E$2:$E$14531,MATCH($A1150&amp;"|72",Positions!$A$2:$A$14531,0)),"-")</f>
        <v>U</v>
      </c>
      <c r="H1150" s="3" t="str">
        <f aca="false">F1150&amp;"-"&amp;G1150</f>
        <v>A-U</v>
      </c>
      <c r="I1150" s="4" t="n">
        <f aca="false">(F1150="G")+(G1150="G")</f>
        <v>0</v>
      </c>
      <c r="J1150" s="4" t="n">
        <f aca="false">(F1150="C")+(G1150="C")</f>
        <v>0</v>
      </c>
      <c r="K1150" s="3" t="n">
        <f aca="false">I1150+J1150</f>
        <v>0</v>
      </c>
    </row>
    <row r="1151" customFormat="false" ht="15" hidden="false" customHeight="false" outlineLevel="0" collapsed="false">
      <c r="A1151" s="4" t="s">
        <v>78</v>
      </c>
      <c r="B1151" s="4" t="s">
        <v>768</v>
      </c>
      <c r="C1151" s="4" t="s">
        <v>883</v>
      </c>
      <c r="D1151" s="4" t="n">
        <f aca="false">IFERROR(INDEX(Positions!$D$2:$D$14531,MATCH($A1151&amp;"|2",Positions!$A$2:$A$14531,0)),"-")</f>
        <v>2</v>
      </c>
      <c r="E1151" s="4" t="n">
        <f aca="false">IFERROR(INDEX(Positions!$D$2:$D$14531,MATCH($A1151&amp;"|71",Positions!$A$2:$A$14531,0)),"-")</f>
        <v>72</v>
      </c>
      <c r="F1151" s="4" t="str">
        <f aca="false">IFERROR(INDEX(Positions!$E$2:$E$14531,MATCH($A1151&amp;"|2",Positions!$A$2:$A$14531,0)),"-")</f>
        <v>G</v>
      </c>
      <c r="G1151" s="4" t="str">
        <f aca="false">IFERROR(INDEX(Positions!$E$2:$E$14531,MATCH($A1151&amp;"|71",Positions!$A$2:$A$14531,0)),"-")</f>
        <v>C</v>
      </c>
      <c r="H1151" s="3" t="str">
        <f aca="false">F1151&amp;"-"&amp;G1151</f>
        <v>G-C</v>
      </c>
      <c r="I1151" s="4" t="n">
        <f aca="false">(F1151="G")+(G1151="G")</f>
        <v>1</v>
      </c>
      <c r="J1151" s="4" t="n">
        <f aca="false">(F1151="C")+(G1151="C")</f>
        <v>1</v>
      </c>
      <c r="K1151" s="3" t="n">
        <f aca="false">I1151+J1151</f>
        <v>2</v>
      </c>
    </row>
    <row r="1152" customFormat="false" ht="15" hidden="false" customHeight="false" outlineLevel="0" collapsed="false">
      <c r="A1152" s="4" t="s">
        <v>78</v>
      </c>
      <c r="B1152" s="4" t="s">
        <v>768</v>
      </c>
      <c r="C1152" s="4" t="s">
        <v>884</v>
      </c>
      <c r="D1152" s="4" t="n">
        <f aca="false">IFERROR(INDEX(Positions!$D$2:$D$14531,MATCH($A1152&amp;"|3",Positions!$A$2:$A$14531,0)),"-")</f>
        <v>3</v>
      </c>
      <c r="E1152" s="4" t="n">
        <f aca="false">IFERROR(INDEX(Positions!$D$2:$D$14531,MATCH($A1152&amp;"|70",Positions!$A$2:$A$14531,0)),"-")</f>
        <v>71</v>
      </c>
      <c r="F1152" s="4" t="str">
        <f aca="false">IFERROR(INDEX(Positions!$E$2:$E$14531,MATCH($A1152&amp;"|3",Positions!$A$2:$A$14531,0)),"-")</f>
        <v>G</v>
      </c>
      <c r="G1152" s="4" t="str">
        <f aca="false">IFERROR(INDEX(Positions!$E$2:$E$14531,MATCH($A1152&amp;"|70",Positions!$A$2:$A$14531,0)),"-")</f>
        <v>C</v>
      </c>
      <c r="H1152" s="3" t="str">
        <f aca="false">F1152&amp;"-"&amp;G1152</f>
        <v>G-C</v>
      </c>
      <c r="I1152" s="4" t="n">
        <f aca="false">(F1152="G")+(G1152="G")</f>
        <v>1</v>
      </c>
      <c r="J1152" s="4" t="n">
        <f aca="false">(F1152="C")+(G1152="C")</f>
        <v>1</v>
      </c>
      <c r="K1152" s="3" t="n">
        <f aca="false">I1152+J1152</f>
        <v>2</v>
      </c>
    </row>
    <row r="1153" customFormat="false" ht="15" hidden="false" customHeight="false" outlineLevel="0" collapsed="false">
      <c r="A1153" s="4" t="s">
        <v>78</v>
      </c>
      <c r="B1153" s="4" t="s">
        <v>768</v>
      </c>
      <c r="C1153" s="4" t="s">
        <v>885</v>
      </c>
      <c r="D1153" s="4" t="n">
        <f aca="false">IFERROR(INDEX(Positions!$D$2:$D$14531,MATCH($A1153&amp;"|4",Positions!$A$2:$A$14531,0)),"-")</f>
        <v>4</v>
      </c>
      <c r="E1153" s="4" t="n">
        <f aca="false">IFERROR(INDEX(Positions!$D$2:$D$14531,MATCH($A1153&amp;"|69",Positions!$A$2:$A$14531,0)),"-")</f>
        <v>70</v>
      </c>
      <c r="F1153" s="4" t="str">
        <f aca="false">IFERROR(INDEX(Positions!$E$2:$E$14531,MATCH($A1153&amp;"|4",Positions!$A$2:$A$14531,0)),"-")</f>
        <v>C</v>
      </c>
      <c r="G1153" s="4" t="str">
        <f aca="false">IFERROR(INDEX(Positions!$E$2:$E$14531,MATCH($A1153&amp;"|69",Positions!$A$2:$A$14531,0)),"-")</f>
        <v>G</v>
      </c>
      <c r="H1153" s="3" t="str">
        <f aca="false">F1153&amp;"-"&amp;G1153</f>
        <v>C-G</v>
      </c>
      <c r="I1153" s="4" t="n">
        <f aca="false">(F1153="G")+(G1153="G")</f>
        <v>1</v>
      </c>
      <c r="J1153" s="4" t="n">
        <f aca="false">(F1153="C")+(G1153="C")</f>
        <v>1</v>
      </c>
      <c r="K1153" s="3" t="n">
        <f aca="false">I1153+J1153</f>
        <v>2</v>
      </c>
    </row>
    <row r="1154" customFormat="false" ht="15" hidden="false" customHeight="false" outlineLevel="0" collapsed="false">
      <c r="A1154" s="4" t="s">
        <v>78</v>
      </c>
      <c r="B1154" s="4" t="s">
        <v>768</v>
      </c>
      <c r="C1154" s="4" t="s">
        <v>542</v>
      </c>
      <c r="D1154" s="4" t="n">
        <f aca="false">IFERROR(INDEX(Positions!$D$2:$D$14531,MATCH($A1154&amp;"|5",Positions!$A$2:$A$14531,0)),"-")</f>
        <v>5</v>
      </c>
      <c r="E1154" s="4" t="n">
        <f aca="false">IFERROR(INDEX(Positions!$D$2:$D$14531,MATCH($A1154&amp;"|68",Positions!$A$2:$A$14531,0)),"-")</f>
        <v>69</v>
      </c>
      <c r="F1154" s="4" t="str">
        <f aca="false">IFERROR(INDEX(Positions!$E$2:$E$14531,MATCH($A1154&amp;"|5",Positions!$A$2:$A$14531,0)),"-")</f>
        <v>U</v>
      </c>
      <c r="G1154" s="4" t="str">
        <f aca="false">IFERROR(INDEX(Positions!$E$2:$E$14531,MATCH($A1154&amp;"|68",Positions!$A$2:$A$14531,0)),"-")</f>
        <v>G</v>
      </c>
      <c r="H1154" s="3" t="str">
        <f aca="false">F1154&amp;"-"&amp;G1154</f>
        <v>U-G</v>
      </c>
      <c r="I1154" s="4" t="n">
        <f aca="false">(F1154="G")+(G1154="G")</f>
        <v>1</v>
      </c>
      <c r="J1154" s="4" t="n">
        <f aca="false">(F1154="C")+(G1154="C")</f>
        <v>0</v>
      </c>
      <c r="K1154" s="3" t="n">
        <f aca="false">I1154+J1154</f>
        <v>1</v>
      </c>
    </row>
    <row r="1155" customFormat="false" ht="15" hidden="false" customHeight="false" outlineLevel="0" collapsed="false">
      <c r="A1155" s="4" t="s">
        <v>78</v>
      </c>
      <c r="B1155" s="4" t="s">
        <v>768</v>
      </c>
      <c r="C1155" s="4" t="s">
        <v>561</v>
      </c>
      <c r="D1155" s="4" t="n">
        <f aca="false">IFERROR(INDEX(Positions!$D$2:$D$14531,MATCH($A1155&amp;"|6",Positions!$A$2:$A$14531,0)),"-")</f>
        <v>6</v>
      </c>
      <c r="E1155" s="4" t="n">
        <f aca="false">IFERROR(INDEX(Positions!$D$2:$D$14531,MATCH($A1155&amp;"|67",Positions!$A$2:$A$14531,0)),"-")</f>
        <v>68</v>
      </c>
      <c r="F1155" s="4" t="str">
        <f aca="false">IFERROR(INDEX(Positions!$E$2:$E$14531,MATCH($A1155&amp;"|6",Positions!$A$2:$A$14531,0)),"-")</f>
        <v>U</v>
      </c>
      <c r="G1155" s="4" t="str">
        <f aca="false">IFERROR(INDEX(Positions!$E$2:$E$14531,MATCH($A1155&amp;"|67",Positions!$A$2:$A$14531,0)),"-")</f>
        <v>A</v>
      </c>
      <c r="H1155" s="3" t="str">
        <f aca="false">F1155&amp;"-"&amp;G1155</f>
        <v>U-A</v>
      </c>
      <c r="I1155" s="4" t="n">
        <f aca="false">(F1155="G")+(G1155="G")</f>
        <v>0</v>
      </c>
      <c r="J1155" s="4" t="n">
        <f aca="false">(F1155="C")+(G1155="C")</f>
        <v>0</v>
      </c>
      <c r="K1155" s="3" t="n">
        <f aca="false">I1155+J1155</f>
        <v>0</v>
      </c>
    </row>
    <row r="1156" customFormat="false" ht="15" hidden="false" customHeight="false" outlineLevel="0" collapsed="false">
      <c r="A1156" s="4" t="s">
        <v>78</v>
      </c>
      <c r="B1156" s="4" t="s">
        <v>768</v>
      </c>
      <c r="C1156" s="4" t="s">
        <v>886</v>
      </c>
      <c r="D1156" s="4" t="n">
        <f aca="false">IFERROR(INDEX(Positions!$D$2:$D$14531,MATCH($A1156&amp;"|7",Positions!$A$2:$A$14531,0)),"-")</f>
        <v>7</v>
      </c>
      <c r="E1156" s="4" t="n">
        <f aca="false">IFERROR(INDEX(Positions!$D$2:$D$14531,MATCH($A1156&amp;"|66",Positions!$A$2:$A$14531,0)),"-")</f>
        <v>67</v>
      </c>
      <c r="F1156" s="4" t="str">
        <f aca="false">IFERROR(INDEX(Positions!$E$2:$E$14531,MATCH($A1156&amp;"|7",Positions!$A$2:$A$14531,0)),"-")</f>
        <v>G</v>
      </c>
      <c r="G1156" s="4" t="str">
        <f aca="false">IFERROR(INDEX(Positions!$E$2:$E$14531,MATCH($A1156&amp;"|66",Positions!$A$2:$A$14531,0)),"-")</f>
        <v>C</v>
      </c>
      <c r="H1156" s="3" t="str">
        <f aca="false">F1156&amp;"-"&amp;G1156</f>
        <v>G-C</v>
      </c>
      <c r="I1156" s="4" t="n">
        <f aca="false">(F1156="G")+(G1156="G")</f>
        <v>1</v>
      </c>
      <c r="J1156" s="4" t="n">
        <f aca="false">(F1156="C")+(G1156="C")</f>
        <v>1</v>
      </c>
      <c r="K1156" s="3" t="n">
        <f aca="false">I1156+J1156</f>
        <v>2</v>
      </c>
    </row>
    <row r="1157" customFormat="false" ht="15" hidden="false" customHeight="false" outlineLevel="0" collapsed="false">
      <c r="A1157" s="4" t="s">
        <v>78</v>
      </c>
      <c r="B1157" s="4" t="s">
        <v>783</v>
      </c>
      <c r="C1157" s="4" t="s">
        <v>887</v>
      </c>
      <c r="D1157" s="4" t="n">
        <f aca="false">IFERROR(INDEX(Positions!$D$2:$D$14531,MATCH($A1157&amp;"|10",Positions!$A$2:$A$14531,0)),"-")</f>
        <v>10</v>
      </c>
      <c r="E1157" s="4" t="n">
        <f aca="false">IFERROR(INDEX(Positions!$D$2:$D$14531,MATCH($A1157&amp;"|25",Positions!$A$2:$A$14531,0)),"-")</f>
        <v>26</v>
      </c>
      <c r="F1157" s="4" t="str">
        <f aca="false">IFERROR(INDEX(Positions!$E$2:$E$14531,MATCH($A1157&amp;"|10",Positions!$A$2:$A$14531,0)),"-")</f>
        <v>G</v>
      </c>
      <c r="G1157" s="4" t="str">
        <f aca="false">IFERROR(INDEX(Positions!$E$2:$E$14531,MATCH($A1157&amp;"|25",Positions!$A$2:$A$14531,0)),"-")</f>
        <v>C</v>
      </c>
      <c r="H1157" s="3" t="str">
        <f aca="false">F1157&amp;"-"&amp;G1157</f>
        <v>G-C</v>
      </c>
      <c r="I1157" s="4" t="n">
        <f aca="false">(F1157="G")+(G1157="G")</f>
        <v>1</v>
      </c>
      <c r="J1157" s="4" t="n">
        <f aca="false">(F1157="C")+(G1157="C")</f>
        <v>1</v>
      </c>
      <c r="K1157" s="3" t="n">
        <f aca="false">I1157+J1157</f>
        <v>2</v>
      </c>
    </row>
    <row r="1158" customFormat="false" ht="15" hidden="false" customHeight="false" outlineLevel="0" collapsed="false">
      <c r="A1158" s="4" t="s">
        <v>78</v>
      </c>
      <c r="B1158" s="4" t="s">
        <v>783</v>
      </c>
      <c r="C1158" s="4" t="s">
        <v>888</v>
      </c>
      <c r="D1158" s="4" t="n">
        <f aca="false">IFERROR(INDEX(Positions!$D$2:$D$14531,MATCH($A1158&amp;"|11",Positions!$A$2:$A$14531,0)),"-")</f>
        <v>11</v>
      </c>
      <c r="E1158" s="4" t="n">
        <f aca="false">IFERROR(INDEX(Positions!$D$2:$D$14531,MATCH($A1158&amp;"|24",Positions!$A$2:$A$14531,0)),"-")</f>
        <v>25</v>
      </c>
      <c r="F1158" s="4" t="str">
        <f aca="false">IFERROR(INDEX(Positions!$E$2:$E$14531,MATCH($A1158&amp;"|11",Positions!$A$2:$A$14531,0)),"-")</f>
        <v>C</v>
      </c>
      <c r="G1158" s="4" t="str">
        <f aca="false">IFERROR(INDEX(Positions!$E$2:$E$14531,MATCH($A1158&amp;"|24",Positions!$A$2:$A$14531,0)),"-")</f>
        <v>G</v>
      </c>
      <c r="H1158" s="3" t="str">
        <f aca="false">F1158&amp;"-"&amp;G1158</f>
        <v>C-G</v>
      </c>
      <c r="I1158" s="4" t="n">
        <f aca="false">(F1158="G")+(G1158="G")</f>
        <v>1</v>
      </c>
      <c r="J1158" s="4" t="n">
        <f aca="false">(F1158="C")+(G1158="C")</f>
        <v>1</v>
      </c>
      <c r="K1158" s="3" t="n">
        <f aca="false">I1158+J1158</f>
        <v>2</v>
      </c>
    </row>
    <row r="1159" customFormat="false" ht="15" hidden="false" customHeight="false" outlineLevel="0" collapsed="false">
      <c r="A1159" s="4" t="s">
        <v>78</v>
      </c>
      <c r="B1159" s="4" t="s">
        <v>783</v>
      </c>
      <c r="C1159" s="4" t="s">
        <v>479</v>
      </c>
      <c r="D1159" s="4" t="n">
        <f aca="false">IFERROR(INDEX(Positions!$D$2:$D$14531,MATCH($A1159&amp;"|12",Positions!$A$2:$A$14531,0)),"-")</f>
        <v>12</v>
      </c>
      <c r="E1159" s="4" t="n">
        <f aca="false">IFERROR(INDEX(Positions!$D$2:$D$14531,MATCH($A1159&amp;"|23",Positions!$A$2:$A$14531,0)),"-")</f>
        <v>24</v>
      </c>
      <c r="F1159" s="4" t="str">
        <f aca="false">IFERROR(INDEX(Positions!$E$2:$E$14531,MATCH($A1159&amp;"|12",Positions!$A$2:$A$14531,0)),"-")</f>
        <v>U</v>
      </c>
      <c r="G1159" s="4" t="str">
        <f aca="false">IFERROR(INDEX(Positions!$E$2:$E$14531,MATCH($A1159&amp;"|23",Positions!$A$2:$A$14531,0)),"-")</f>
        <v>A</v>
      </c>
      <c r="H1159" s="3" t="str">
        <f aca="false">F1159&amp;"-"&amp;G1159</f>
        <v>U-A</v>
      </c>
      <c r="I1159" s="4" t="n">
        <f aca="false">(F1159="G")+(G1159="G")</f>
        <v>0</v>
      </c>
      <c r="J1159" s="4" t="n">
        <f aca="false">(F1159="C")+(G1159="C")</f>
        <v>0</v>
      </c>
      <c r="K1159" s="3" t="n">
        <f aca="false">I1159+J1159</f>
        <v>0</v>
      </c>
    </row>
    <row r="1160" customFormat="false" ht="15" hidden="false" customHeight="false" outlineLevel="0" collapsed="false">
      <c r="A1160" s="4" t="s">
        <v>78</v>
      </c>
      <c r="B1160" s="4" t="s">
        <v>783</v>
      </c>
      <c r="C1160" s="4" t="s">
        <v>267</v>
      </c>
      <c r="D1160" s="4" t="n">
        <f aca="false">IFERROR(INDEX(Positions!$D$2:$D$14531,MATCH($A1160&amp;"|13",Positions!$A$2:$A$14531,0)),"-")</f>
        <v>13</v>
      </c>
      <c r="E1160" s="4" t="n">
        <f aca="false">IFERROR(INDEX(Positions!$D$2:$D$14531,MATCH($A1160&amp;"|22",Positions!$A$2:$A$14531,0)),"-")</f>
        <v>23</v>
      </c>
      <c r="F1160" s="4" t="str">
        <f aca="false">IFERROR(INDEX(Positions!$E$2:$E$14531,MATCH($A1160&amp;"|13",Positions!$A$2:$A$14531,0)),"-")</f>
        <v>C</v>
      </c>
      <c r="G1160" s="4" t="str">
        <f aca="false">IFERROR(INDEX(Positions!$E$2:$E$14531,MATCH($A1160&amp;"|22",Positions!$A$2:$A$14531,0)),"-")</f>
        <v>G</v>
      </c>
      <c r="H1160" s="3" t="str">
        <f aca="false">F1160&amp;"-"&amp;G1160</f>
        <v>C-G</v>
      </c>
      <c r="I1160" s="4" t="n">
        <f aca="false">(F1160="G")+(G1160="G")</f>
        <v>1</v>
      </c>
      <c r="J1160" s="4" t="n">
        <f aca="false">(F1160="C")+(G1160="C")</f>
        <v>1</v>
      </c>
      <c r="K1160" s="3" t="n">
        <f aca="false">I1160+J1160</f>
        <v>2</v>
      </c>
    </row>
    <row r="1161" customFormat="false" ht="15" hidden="false" customHeight="false" outlineLevel="0" collapsed="false">
      <c r="A1161" s="4" t="s">
        <v>78</v>
      </c>
      <c r="B1161" s="4" t="s">
        <v>805</v>
      </c>
      <c r="C1161" s="4" t="s">
        <v>673</v>
      </c>
      <c r="D1161" s="4" t="n">
        <f aca="false">IFERROR(INDEX(Positions!$D$2:$D$14531,MATCH($A1161&amp;"|27",Positions!$A$2:$A$14531,0)),"-")</f>
        <v>28</v>
      </c>
      <c r="E1161" s="4" t="n">
        <f aca="false">IFERROR(INDEX(Positions!$D$2:$D$14531,MATCH($A1161&amp;"|43",Positions!$A$2:$A$14531,0)),"-")</f>
        <v>44</v>
      </c>
      <c r="F1161" s="4" t="str">
        <f aca="false">IFERROR(INDEX(Positions!$E$2:$E$14531,MATCH($A1161&amp;"|27",Positions!$A$2:$A$14531,0)),"-")</f>
        <v>C</v>
      </c>
      <c r="G1161" s="4" t="str">
        <f aca="false">IFERROR(INDEX(Positions!$E$2:$E$14531,MATCH($A1161&amp;"|43",Positions!$A$2:$A$14531,0)),"-")</f>
        <v>G</v>
      </c>
      <c r="H1161" s="3" t="str">
        <f aca="false">F1161&amp;"-"&amp;G1161</f>
        <v>C-G</v>
      </c>
      <c r="I1161" s="4" t="n">
        <f aca="false">(F1161="G")+(G1161="G")</f>
        <v>1</v>
      </c>
      <c r="J1161" s="4" t="n">
        <f aca="false">(F1161="C")+(G1161="C")</f>
        <v>1</v>
      </c>
      <c r="K1161" s="3" t="n">
        <f aca="false">I1161+J1161</f>
        <v>2</v>
      </c>
    </row>
    <row r="1162" customFormat="false" ht="15" hidden="false" customHeight="false" outlineLevel="0" collapsed="false">
      <c r="A1162" s="4" t="s">
        <v>78</v>
      </c>
      <c r="B1162" s="4" t="s">
        <v>805</v>
      </c>
      <c r="C1162" s="4" t="s">
        <v>889</v>
      </c>
      <c r="D1162" s="4" t="n">
        <f aca="false">IFERROR(INDEX(Positions!$D$2:$D$14531,MATCH($A1162&amp;"|28",Positions!$A$2:$A$14531,0)),"-")</f>
        <v>29</v>
      </c>
      <c r="E1162" s="4" t="n">
        <f aca="false">IFERROR(INDEX(Positions!$D$2:$D$14531,MATCH($A1162&amp;"|42",Positions!$A$2:$A$14531,0)),"-")</f>
        <v>43</v>
      </c>
      <c r="F1162" s="4" t="str">
        <f aca="false">IFERROR(INDEX(Positions!$E$2:$E$14531,MATCH($A1162&amp;"|28",Positions!$A$2:$A$14531,0)),"-")</f>
        <v>A</v>
      </c>
      <c r="G1162" s="4" t="str">
        <f aca="false">IFERROR(INDEX(Positions!$E$2:$E$14531,MATCH($A1162&amp;"|42",Positions!$A$2:$A$14531,0)),"-")</f>
        <v>U</v>
      </c>
      <c r="H1162" s="3" t="str">
        <f aca="false">F1162&amp;"-"&amp;G1162</f>
        <v>A-U</v>
      </c>
      <c r="I1162" s="4" t="n">
        <f aca="false">(F1162="G")+(G1162="G")</f>
        <v>0</v>
      </c>
      <c r="J1162" s="4" t="n">
        <f aca="false">(F1162="C")+(G1162="C")</f>
        <v>0</v>
      </c>
      <c r="K1162" s="3" t="n">
        <f aca="false">I1162+J1162</f>
        <v>0</v>
      </c>
    </row>
    <row r="1163" customFormat="false" ht="15" hidden="false" customHeight="false" outlineLevel="0" collapsed="false">
      <c r="A1163" s="4" t="s">
        <v>78</v>
      </c>
      <c r="B1163" s="4" t="s">
        <v>805</v>
      </c>
      <c r="C1163" s="4" t="s">
        <v>890</v>
      </c>
      <c r="D1163" s="4" t="n">
        <f aca="false">IFERROR(INDEX(Positions!$D$2:$D$14531,MATCH($A1163&amp;"|29",Positions!$A$2:$A$14531,0)),"-")</f>
        <v>30</v>
      </c>
      <c r="E1163" s="4" t="n">
        <f aca="false">IFERROR(INDEX(Positions!$D$2:$D$14531,MATCH($A1163&amp;"|41",Positions!$A$2:$A$14531,0)),"-")</f>
        <v>42</v>
      </c>
      <c r="F1163" s="4" t="str">
        <f aca="false">IFERROR(INDEX(Positions!$E$2:$E$14531,MATCH($A1163&amp;"|29",Positions!$A$2:$A$14531,0)),"-")</f>
        <v>C</v>
      </c>
      <c r="G1163" s="4" t="str">
        <f aca="false">IFERROR(INDEX(Positions!$E$2:$E$14531,MATCH($A1163&amp;"|41",Positions!$A$2:$A$14531,0)),"-")</f>
        <v>G</v>
      </c>
      <c r="H1163" s="3" t="str">
        <f aca="false">F1163&amp;"-"&amp;G1163</f>
        <v>C-G</v>
      </c>
      <c r="I1163" s="4" t="n">
        <f aca="false">(F1163="G")+(G1163="G")</f>
        <v>1</v>
      </c>
      <c r="J1163" s="4" t="n">
        <f aca="false">(F1163="C")+(G1163="C")</f>
        <v>1</v>
      </c>
      <c r="K1163" s="3" t="n">
        <f aca="false">I1163+J1163</f>
        <v>2</v>
      </c>
    </row>
    <row r="1164" customFormat="false" ht="15" hidden="false" customHeight="false" outlineLevel="0" collapsed="false">
      <c r="A1164" s="4" t="s">
        <v>78</v>
      </c>
      <c r="B1164" s="4" t="s">
        <v>805</v>
      </c>
      <c r="C1164" s="4" t="s">
        <v>694</v>
      </c>
      <c r="D1164" s="4" t="n">
        <f aca="false">IFERROR(INDEX(Positions!$D$2:$D$14531,MATCH($A1164&amp;"|30",Positions!$A$2:$A$14531,0)),"-")</f>
        <v>31</v>
      </c>
      <c r="E1164" s="4" t="n">
        <f aca="false">IFERROR(INDEX(Positions!$D$2:$D$14531,MATCH($A1164&amp;"|40",Positions!$A$2:$A$14531,0)),"-")</f>
        <v>41</v>
      </c>
      <c r="F1164" s="4" t="str">
        <f aca="false">IFERROR(INDEX(Positions!$E$2:$E$14531,MATCH($A1164&amp;"|30",Positions!$A$2:$A$14531,0)),"-")</f>
        <v>C</v>
      </c>
      <c r="G1164" s="4" t="str">
        <f aca="false">IFERROR(INDEX(Positions!$E$2:$E$14531,MATCH($A1164&amp;"|40",Positions!$A$2:$A$14531,0)),"-")</f>
        <v>G</v>
      </c>
      <c r="H1164" s="3" t="str">
        <f aca="false">F1164&amp;"-"&amp;G1164</f>
        <v>C-G</v>
      </c>
      <c r="I1164" s="4" t="n">
        <f aca="false">(F1164="G")+(G1164="G")</f>
        <v>1</v>
      </c>
      <c r="J1164" s="4" t="n">
        <f aca="false">(F1164="C")+(G1164="C")</f>
        <v>1</v>
      </c>
      <c r="K1164" s="3" t="n">
        <f aca="false">I1164+J1164</f>
        <v>2</v>
      </c>
    </row>
    <row r="1165" customFormat="false" ht="15" hidden="false" customHeight="false" outlineLevel="0" collapsed="false">
      <c r="A1165" s="4" t="s">
        <v>78</v>
      </c>
      <c r="B1165" s="4" t="s">
        <v>805</v>
      </c>
      <c r="C1165" s="4" t="s">
        <v>640</v>
      </c>
      <c r="D1165" s="4" t="n">
        <f aca="false">IFERROR(INDEX(Positions!$D$2:$D$14531,MATCH($A1165&amp;"|31",Positions!$A$2:$A$14531,0)),"-")</f>
        <v>32</v>
      </c>
      <c r="E1165" s="4" t="n">
        <f aca="false">IFERROR(INDEX(Positions!$D$2:$D$14531,MATCH($A1165&amp;"|39",Positions!$A$2:$A$14531,0)),"-")</f>
        <v>40</v>
      </c>
      <c r="F1165" s="4" t="str">
        <f aca="false">IFERROR(INDEX(Positions!$E$2:$E$14531,MATCH($A1165&amp;"|31",Positions!$A$2:$A$14531,0)),"-")</f>
        <v>C</v>
      </c>
      <c r="G1165" s="4" t="str">
        <f aca="false">IFERROR(INDEX(Positions!$E$2:$E$14531,MATCH($A1165&amp;"|39",Positions!$A$2:$A$14531,0)),"-")</f>
        <v>G</v>
      </c>
      <c r="H1165" s="3" t="str">
        <f aca="false">F1165&amp;"-"&amp;G1165</f>
        <v>C-G</v>
      </c>
      <c r="I1165" s="4" t="n">
        <f aca="false">(F1165="G")+(G1165="G")</f>
        <v>1</v>
      </c>
      <c r="J1165" s="4" t="n">
        <f aca="false">(F1165="C")+(G1165="C")</f>
        <v>1</v>
      </c>
      <c r="K1165" s="3" t="n">
        <f aca="false">I1165+J1165</f>
        <v>2</v>
      </c>
    </row>
    <row r="1166" customFormat="false" ht="15" hidden="false" customHeight="false" outlineLevel="0" collapsed="false">
      <c r="A1166" s="4" t="s">
        <v>78</v>
      </c>
      <c r="B1166" s="4" t="s">
        <v>830</v>
      </c>
      <c r="C1166" s="4" t="s">
        <v>367</v>
      </c>
      <c r="D1166" s="4" t="n">
        <f aca="false">IFERROR(INDEX(Positions!$D$2:$D$14531,MATCH($A1166&amp;"|49",Positions!$A$2:$A$14531,0)),"-")</f>
        <v>50</v>
      </c>
      <c r="E1166" s="4" t="n">
        <f aca="false">IFERROR(INDEX(Positions!$D$2:$D$14531,MATCH($A1166&amp;"|65",Positions!$A$2:$A$14531,0)),"-")</f>
        <v>66</v>
      </c>
      <c r="F1166" s="4" t="str">
        <f aca="false">IFERROR(INDEX(Positions!$E$2:$E$14531,MATCH($A1166&amp;"|49",Positions!$A$2:$A$14531,0)),"-")</f>
        <v>G</v>
      </c>
      <c r="G1166" s="4" t="str">
        <f aca="false">IFERROR(INDEX(Positions!$E$2:$E$14531,MATCH($A1166&amp;"|65",Positions!$A$2:$A$14531,0)),"-")</f>
        <v>U</v>
      </c>
      <c r="H1166" s="3" t="str">
        <f aca="false">F1166&amp;"-"&amp;G1166</f>
        <v>G-U</v>
      </c>
      <c r="I1166" s="4" t="n">
        <f aca="false">(F1166="G")+(G1166="G")</f>
        <v>1</v>
      </c>
      <c r="J1166" s="4" t="n">
        <f aca="false">(F1166="C")+(G1166="C")</f>
        <v>0</v>
      </c>
      <c r="K1166" s="3" t="n">
        <f aca="false">I1166+J1166</f>
        <v>1</v>
      </c>
    </row>
    <row r="1167" customFormat="false" ht="15" hidden="false" customHeight="false" outlineLevel="0" collapsed="false">
      <c r="A1167" s="4" t="s">
        <v>78</v>
      </c>
      <c r="B1167" s="4" t="s">
        <v>830</v>
      </c>
      <c r="C1167" s="4" t="s">
        <v>891</v>
      </c>
      <c r="D1167" s="4" t="n">
        <f aca="false">IFERROR(INDEX(Positions!$D$2:$D$14531,MATCH($A1167&amp;"|50",Positions!$A$2:$A$14531,0)),"-")</f>
        <v>51</v>
      </c>
      <c r="E1167" s="4" t="n">
        <f aca="false">IFERROR(INDEX(Positions!$D$2:$D$14531,MATCH($A1167&amp;"|64",Positions!$A$2:$A$14531,0)),"-")</f>
        <v>65</v>
      </c>
      <c r="F1167" s="4" t="str">
        <f aca="false">IFERROR(INDEX(Positions!$E$2:$E$14531,MATCH($A1167&amp;"|50",Positions!$A$2:$A$14531,0)),"-")</f>
        <v>G</v>
      </c>
      <c r="G1167" s="4" t="str">
        <f aca="false">IFERROR(INDEX(Positions!$E$2:$E$14531,MATCH($A1167&amp;"|64",Positions!$A$2:$A$14531,0)),"-")</f>
        <v>C</v>
      </c>
      <c r="H1167" s="3" t="str">
        <f aca="false">F1167&amp;"-"&amp;G1167</f>
        <v>G-C</v>
      </c>
      <c r="I1167" s="4" t="n">
        <f aca="false">(F1167="G")+(G1167="G")</f>
        <v>1</v>
      </c>
      <c r="J1167" s="4" t="n">
        <f aca="false">(F1167="C")+(G1167="C")</f>
        <v>1</v>
      </c>
      <c r="K1167" s="3" t="n">
        <f aca="false">I1167+J1167</f>
        <v>2</v>
      </c>
    </row>
    <row r="1168" customFormat="false" ht="15" hidden="false" customHeight="false" outlineLevel="0" collapsed="false">
      <c r="A1168" s="4" t="s">
        <v>78</v>
      </c>
      <c r="B1168" s="4" t="s">
        <v>830</v>
      </c>
      <c r="C1168" s="4" t="s">
        <v>689</v>
      </c>
      <c r="D1168" s="4" t="n">
        <f aca="false">IFERROR(INDEX(Positions!$D$2:$D$14531,MATCH($A1168&amp;"|51",Positions!$A$2:$A$14531,0)),"-")</f>
        <v>52</v>
      </c>
      <c r="E1168" s="4" t="n">
        <f aca="false">IFERROR(INDEX(Positions!$D$2:$D$14531,MATCH($A1168&amp;"|63",Positions!$A$2:$A$14531,0)),"-")</f>
        <v>64</v>
      </c>
      <c r="F1168" s="4" t="str">
        <f aca="false">IFERROR(INDEX(Positions!$E$2:$E$14531,MATCH($A1168&amp;"|51",Positions!$A$2:$A$14531,0)),"-")</f>
        <v>U</v>
      </c>
      <c r="G1168" s="4" t="str">
        <f aca="false">IFERROR(INDEX(Positions!$E$2:$E$14531,MATCH($A1168&amp;"|63",Positions!$A$2:$A$14531,0)),"-")</f>
        <v>A</v>
      </c>
      <c r="H1168" s="3" t="str">
        <f aca="false">F1168&amp;"-"&amp;G1168</f>
        <v>U-A</v>
      </c>
      <c r="I1168" s="4" t="n">
        <f aca="false">(F1168="G")+(G1168="G")</f>
        <v>0</v>
      </c>
      <c r="J1168" s="4" t="n">
        <f aca="false">(F1168="C")+(G1168="C")</f>
        <v>0</v>
      </c>
      <c r="K1168" s="3" t="n">
        <f aca="false">I1168+J1168</f>
        <v>0</v>
      </c>
    </row>
    <row r="1169" customFormat="false" ht="15" hidden="false" customHeight="false" outlineLevel="0" collapsed="false">
      <c r="A1169" s="4" t="s">
        <v>78</v>
      </c>
      <c r="B1169" s="4" t="s">
        <v>830</v>
      </c>
      <c r="C1169" s="4" t="s">
        <v>703</v>
      </c>
      <c r="D1169" s="4" t="n">
        <f aca="false">IFERROR(INDEX(Positions!$D$2:$D$14531,MATCH($A1169&amp;"|52",Positions!$A$2:$A$14531,0)),"-")</f>
        <v>53</v>
      </c>
      <c r="E1169" s="4" t="n">
        <f aca="false">IFERROR(INDEX(Positions!$D$2:$D$14531,MATCH($A1169&amp;"|62",Positions!$A$2:$A$14531,0)),"-")</f>
        <v>63</v>
      </c>
      <c r="F1169" s="4" t="str">
        <f aca="false">IFERROR(INDEX(Positions!$E$2:$E$14531,MATCH($A1169&amp;"|52",Positions!$A$2:$A$14531,0)),"-")</f>
        <v>G</v>
      </c>
      <c r="G1169" s="4" t="str">
        <f aca="false">IFERROR(INDEX(Positions!$E$2:$E$14531,MATCH($A1169&amp;"|62",Positions!$A$2:$A$14531,0)),"-")</f>
        <v>C</v>
      </c>
      <c r="H1169" s="3" t="str">
        <f aca="false">F1169&amp;"-"&amp;G1169</f>
        <v>G-C</v>
      </c>
      <c r="I1169" s="4" t="n">
        <f aca="false">(F1169="G")+(G1169="G")</f>
        <v>1</v>
      </c>
      <c r="J1169" s="4" t="n">
        <f aca="false">(F1169="C")+(G1169="C")</f>
        <v>1</v>
      </c>
      <c r="K1169" s="3" t="n">
        <f aca="false">I1169+J1169</f>
        <v>2</v>
      </c>
    </row>
    <row r="1170" customFormat="false" ht="15" hidden="false" customHeight="false" outlineLevel="0" collapsed="false">
      <c r="A1170" s="4" t="s">
        <v>78</v>
      </c>
      <c r="B1170" s="4" t="s">
        <v>830</v>
      </c>
      <c r="C1170" s="4" t="s">
        <v>892</v>
      </c>
      <c r="D1170" s="4" t="n">
        <f aca="false">IFERROR(INDEX(Positions!$D$2:$D$14531,MATCH($A1170&amp;"|53",Positions!$A$2:$A$14531,0)),"-")</f>
        <v>54</v>
      </c>
      <c r="E1170" s="4" t="n">
        <f aca="false">IFERROR(INDEX(Positions!$D$2:$D$14531,MATCH($A1170&amp;"|61",Positions!$A$2:$A$14531,0)),"-")</f>
        <v>62</v>
      </c>
      <c r="F1170" s="4" t="str">
        <f aca="false">IFERROR(INDEX(Positions!$E$2:$E$14531,MATCH($A1170&amp;"|53",Positions!$A$2:$A$14531,0)),"-")</f>
        <v>G</v>
      </c>
      <c r="G1170" s="4" t="str">
        <f aca="false">IFERROR(INDEX(Positions!$E$2:$E$14531,MATCH($A1170&amp;"|61",Positions!$A$2:$A$14531,0)),"-")</f>
        <v>C</v>
      </c>
      <c r="H1170" s="3" t="str">
        <f aca="false">F1170&amp;"-"&amp;G1170</f>
        <v>G-C</v>
      </c>
      <c r="I1170" s="4" t="n">
        <f aca="false">(F1170="G")+(G1170="G")</f>
        <v>1</v>
      </c>
      <c r="J1170" s="4" t="n">
        <f aca="false">(F1170="C")+(G1170="C")</f>
        <v>1</v>
      </c>
      <c r="K1170" s="3" t="n">
        <f aca="false">I1170+J1170</f>
        <v>2</v>
      </c>
    </row>
    <row r="1171" customFormat="false" ht="15" hidden="false" customHeight="false" outlineLevel="0" collapsed="false">
      <c r="A1171" s="24" t="s">
        <v>78</v>
      </c>
      <c r="B1171" s="24" t="s">
        <v>893</v>
      </c>
      <c r="C1171" s="24" t="s">
        <v>894</v>
      </c>
      <c r="D1171" s="24" t="n">
        <f aca="false">IFERROR(INDEX(Positions!$D$2:$D$14531,MATCH($A1171&amp;"|8",Positions!$A$2:$A$14531,0)),"-")</f>
        <v>8</v>
      </c>
      <c r="E1171" s="24" t="n">
        <f aca="false">IFERROR(INDEX(Positions!$D$2:$D$14531,MATCH($A1171&amp;"|14",Positions!$A$2:$A$14531,0)),"-")</f>
        <v>14</v>
      </c>
      <c r="F1171" s="24" t="str">
        <f aca="false">IFERROR(INDEX(Positions!$E$2:$E$14531,MATCH($A1171&amp;"|8",Positions!$A$2:$A$14531,0)),"-")</f>
        <v>U</v>
      </c>
      <c r="G1171" s="24" t="str">
        <f aca="false">IFERROR(INDEX(Positions!$E$2:$E$14531,MATCH($A1171&amp;"|14",Positions!$A$2:$A$14531,0)),"-")</f>
        <v>A</v>
      </c>
      <c r="H1171" s="25" t="str">
        <f aca="false">F1171&amp;"-"&amp;G1171</f>
        <v>U-A</v>
      </c>
      <c r="I1171" s="24" t="n">
        <f aca="false">(F1171="G")+(G1171="G")</f>
        <v>0</v>
      </c>
      <c r="J1171" s="24" t="n">
        <f aca="false">(F1171="C")+(G1171="C")</f>
        <v>0</v>
      </c>
      <c r="K1171" s="25" t="n">
        <f aca="false">I1171+J1171</f>
        <v>0</v>
      </c>
    </row>
    <row r="1172" customFormat="false" ht="15" hidden="false" customHeight="false" outlineLevel="0" collapsed="false">
      <c r="A1172" s="24" t="s">
        <v>78</v>
      </c>
      <c r="B1172" s="24" t="s">
        <v>893</v>
      </c>
      <c r="C1172" s="24" t="s">
        <v>895</v>
      </c>
      <c r="D1172" s="24" t="n">
        <f aca="false">IFERROR(INDEX(Positions!$D$2:$D$14531,MATCH($A1172&amp;"|15",Positions!$A$2:$A$14531,0)),"-")</f>
        <v>15</v>
      </c>
      <c r="E1172" s="24" t="n">
        <f aca="false">IFERROR(INDEX(Positions!$D$2:$D$14531,MATCH($A1172&amp;"|48",Positions!$A$2:$A$14531,0)),"-")</f>
        <v>49</v>
      </c>
      <c r="F1172" s="24" t="str">
        <f aca="false">IFERROR(INDEX(Positions!$E$2:$E$14531,MATCH($A1172&amp;"|15",Positions!$A$2:$A$14531,0)),"-")</f>
        <v>G</v>
      </c>
      <c r="G1172" s="24" t="str">
        <f aca="false">IFERROR(INDEX(Positions!$E$2:$E$14531,MATCH($A1172&amp;"|48",Positions!$A$2:$A$14531,0)),"-")</f>
        <v>C</v>
      </c>
      <c r="H1172" s="25" t="str">
        <f aca="false">F1172&amp;"-"&amp;G1172</f>
        <v>G-C</v>
      </c>
      <c r="I1172" s="24" t="n">
        <f aca="false">(F1172="G")+(G1172="G")</f>
        <v>1</v>
      </c>
      <c r="J1172" s="24" t="n">
        <f aca="false">(F1172="C")+(G1172="C")</f>
        <v>1</v>
      </c>
      <c r="K1172" s="25" t="n">
        <f aca="false">I1172+J1172</f>
        <v>2</v>
      </c>
    </row>
    <row r="1173" customFormat="false" ht="15" hidden="false" customHeight="false" outlineLevel="0" collapsed="false">
      <c r="A1173" s="24" t="s">
        <v>78</v>
      </c>
      <c r="B1173" s="24" t="s">
        <v>893</v>
      </c>
      <c r="C1173" s="24" t="s">
        <v>896</v>
      </c>
      <c r="D1173" s="24" t="n">
        <f aca="false">IFERROR(INDEX(Positions!$D$2:$D$14531,MATCH($A1173&amp;"|18",Positions!$A$2:$A$14531,0)),"-")</f>
        <v>18</v>
      </c>
      <c r="E1173" s="24" t="n">
        <f aca="false">IFERROR(INDEX(Positions!$D$2:$D$14531,MATCH($A1173&amp;"|55",Positions!$A$2:$A$14531,0)),"-")</f>
        <v>56</v>
      </c>
      <c r="F1173" s="24" t="str">
        <f aca="false">IFERROR(INDEX(Positions!$E$2:$E$14531,MATCH($A1173&amp;"|18",Positions!$A$2:$A$14531,0)),"-")</f>
        <v>G</v>
      </c>
      <c r="G1173" s="24" t="str">
        <f aca="false">IFERROR(INDEX(Positions!$E$2:$E$14531,MATCH($A1173&amp;"|55",Positions!$A$2:$A$14531,0)),"-")</f>
        <v>U</v>
      </c>
      <c r="H1173" s="25" t="str">
        <f aca="false">F1173&amp;"-"&amp;G1173</f>
        <v>G-U</v>
      </c>
      <c r="I1173" s="24" t="n">
        <f aca="false">(F1173="G")+(G1173="G")</f>
        <v>1</v>
      </c>
      <c r="J1173" s="24" t="n">
        <f aca="false">(F1173="C")+(G1173="C")</f>
        <v>0</v>
      </c>
      <c r="K1173" s="25" t="n">
        <f aca="false">I1173+J1173</f>
        <v>1</v>
      </c>
    </row>
    <row r="1174" customFormat="false" ht="15" hidden="false" customHeight="false" outlineLevel="0" collapsed="false">
      <c r="A1174" s="24" t="s">
        <v>78</v>
      </c>
      <c r="B1174" s="24" t="s">
        <v>893</v>
      </c>
      <c r="C1174" s="24" t="s">
        <v>897</v>
      </c>
      <c r="D1174" s="24" t="n">
        <f aca="false">IFERROR(INDEX(Positions!$D$2:$D$14531,MATCH($A1174&amp;"|19",Positions!$A$2:$A$14531,0)),"-")</f>
        <v>19</v>
      </c>
      <c r="E1174" s="24" t="n">
        <f aca="false">IFERROR(INDEX(Positions!$D$2:$D$14531,MATCH($A1174&amp;"|56",Positions!$A$2:$A$14531,0)),"-")</f>
        <v>57</v>
      </c>
      <c r="F1174" s="24" t="str">
        <f aca="false">IFERROR(INDEX(Positions!$E$2:$E$14531,MATCH($A1174&amp;"|19",Positions!$A$2:$A$14531,0)),"-")</f>
        <v>G</v>
      </c>
      <c r="G1174" s="24" t="str">
        <f aca="false">IFERROR(INDEX(Positions!$E$2:$E$14531,MATCH($A1174&amp;"|56",Positions!$A$2:$A$14531,0)),"-")</f>
        <v>C</v>
      </c>
      <c r="H1174" s="25" t="str">
        <f aca="false">F1174&amp;"-"&amp;G1174</f>
        <v>G-C</v>
      </c>
      <c r="I1174" s="24" t="n">
        <f aca="false">(F1174="G")+(G1174="G")</f>
        <v>1</v>
      </c>
      <c r="J1174" s="24" t="n">
        <f aca="false">(F1174="C")+(G1174="C")</f>
        <v>1</v>
      </c>
      <c r="K1174" s="25" t="n">
        <f aca="false">I1174+J1174</f>
        <v>2</v>
      </c>
    </row>
    <row r="1175" customFormat="false" ht="15" hidden="false" customHeight="false" outlineLevel="0" collapsed="false">
      <c r="A1175" s="24" t="s">
        <v>78</v>
      </c>
      <c r="B1175" s="24" t="s">
        <v>893</v>
      </c>
      <c r="C1175" s="24" t="s">
        <v>898</v>
      </c>
      <c r="D1175" s="24" t="n">
        <f aca="false">IFERROR(INDEX(Positions!$D$2:$D$14531,MATCH($A1175&amp;"|26",Positions!$A$2:$A$14531,0)),"-")</f>
        <v>27</v>
      </c>
      <c r="E1175" s="24" t="n">
        <f aca="false">IFERROR(INDEX(Positions!$D$2:$D$14531,MATCH($A1175&amp;"|44",Positions!$A$2:$A$14531,0)),"-")</f>
        <v>45</v>
      </c>
      <c r="F1175" s="24" t="str">
        <f aca="false">IFERROR(INDEX(Positions!$E$2:$E$14531,MATCH($A1175&amp;"|26",Positions!$A$2:$A$14531,0)),"-")</f>
        <v>G</v>
      </c>
      <c r="G1175" s="24" t="str">
        <f aca="false">IFERROR(INDEX(Positions!$E$2:$E$14531,MATCH($A1175&amp;"|44",Positions!$A$2:$A$14531,0)),"-")</f>
        <v>A</v>
      </c>
      <c r="H1175" s="25" t="str">
        <f aca="false">F1175&amp;"-"&amp;G1175</f>
        <v>G-A</v>
      </c>
      <c r="I1175" s="24" t="n">
        <f aca="false">(F1175="G")+(G1175="G")</f>
        <v>1</v>
      </c>
      <c r="J1175" s="24" t="n">
        <f aca="false">(F1175="C")+(G1175="C")</f>
        <v>0</v>
      </c>
      <c r="K1175" s="25" t="n">
        <f aca="false">I1175+J1175</f>
        <v>1</v>
      </c>
    </row>
    <row r="1176" customFormat="false" ht="15" hidden="false" customHeight="false" outlineLevel="0" collapsed="false">
      <c r="A1176" s="24" t="s">
        <v>78</v>
      </c>
      <c r="B1176" s="24" t="s">
        <v>893</v>
      </c>
      <c r="C1176" s="24" t="s">
        <v>899</v>
      </c>
      <c r="D1176" s="24" t="n">
        <f aca="false">IFERROR(INDEX(Positions!$D$2:$D$14531,MATCH($A1176&amp;"|32",Positions!$A$2:$A$14531,0)),"-")</f>
        <v>33</v>
      </c>
      <c r="E1176" s="24" t="n">
        <f aca="false">IFERROR(INDEX(Positions!$D$2:$D$14531,MATCH($A1176&amp;"|38",Positions!$A$2:$A$14531,0)),"-")</f>
        <v>39</v>
      </c>
      <c r="F1176" s="24" t="str">
        <f aca="false">IFERROR(INDEX(Positions!$E$2:$E$14531,MATCH($A1176&amp;"|32",Positions!$A$2:$A$14531,0)),"-")</f>
        <v>C</v>
      </c>
      <c r="G1176" s="24" t="str">
        <f aca="false">IFERROR(INDEX(Positions!$E$2:$E$14531,MATCH($A1176&amp;"|38",Positions!$A$2:$A$14531,0)),"-")</f>
        <v>A</v>
      </c>
      <c r="H1176" s="25" t="str">
        <f aca="false">F1176&amp;"-"&amp;G1176</f>
        <v>C-A</v>
      </c>
      <c r="I1176" s="24" t="n">
        <f aca="false">(F1176="G")+(G1176="G")</f>
        <v>0</v>
      </c>
      <c r="J1176" s="24" t="n">
        <f aca="false">(F1176="C")+(G1176="C")</f>
        <v>1</v>
      </c>
      <c r="K1176" s="25" t="n">
        <f aca="false">I1176+J1176</f>
        <v>1</v>
      </c>
    </row>
    <row r="1177" customFormat="false" ht="15" hidden="false" customHeight="false" outlineLevel="0" collapsed="false">
      <c r="A1177" s="24" t="s">
        <v>78</v>
      </c>
      <c r="B1177" s="24" t="s">
        <v>893</v>
      </c>
      <c r="C1177" s="24" t="s">
        <v>900</v>
      </c>
      <c r="D1177" s="24" t="n">
        <f aca="false">IFERROR(INDEX(Positions!$D$2:$D$14531,MATCH($A1177&amp;"|54",Positions!$A$2:$A$14531,0)),"-")</f>
        <v>55</v>
      </c>
      <c r="E1177" s="24" t="n">
        <f aca="false">IFERROR(INDEX(Positions!$D$2:$D$14531,MATCH($A1177&amp;"|58",Positions!$A$2:$A$14531,0)),"-")</f>
        <v>59</v>
      </c>
      <c r="F1177" s="24" t="str">
        <f aca="false">IFERROR(INDEX(Positions!$E$2:$E$14531,MATCH($A1177&amp;"|54",Positions!$A$2:$A$14531,0)),"-")</f>
        <v>U</v>
      </c>
      <c r="G1177" s="24" t="str">
        <f aca="false">IFERROR(INDEX(Positions!$E$2:$E$14531,MATCH($A1177&amp;"|58",Positions!$A$2:$A$14531,0)),"-")</f>
        <v>A</v>
      </c>
      <c r="H1177" s="25" t="str">
        <f aca="false">F1177&amp;"-"&amp;G1177</f>
        <v>U-A</v>
      </c>
      <c r="I1177" s="24" t="n">
        <f aca="false">(F1177="G")+(G1177="G")</f>
        <v>0</v>
      </c>
      <c r="J1177" s="24" t="n">
        <f aca="false">(F1177="C")+(G1177="C")</f>
        <v>0</v>
      </c>
      <c r="K1177" s="25" t="n">
        <f aca="false">I1177+J1177</f>
        <v>0</v>
      </c>
    </row>
    <row r="1178" customFormat="false" ht="15" hidden="false" customHeight="false" outlineLevel="0" collapsed="false">
      <c r="A1178" s="4" t="s">
        <v>79</v>
      </c>
      <c r="B1178" s="4" t="s">
        <v>768</v>
      </c>
      <c r="C1178" s="4" t="s">
        <v>882</v>
      </c>
      <c r="D1178" s="4" t="n">
        <f aca="false">IFERROR(INDEX(Positions!$D$2:$D$14531,MATCH($A1178&amp;"|1",Positions!$A$2:$A$14531,0)),"-")</f>
        <v>1</v>
      </c>
      <c r="E1178" s="4" t="n">
        <f aca="false">IFERROR(INDEX(Positions!$D$2:$D$14531,MATCH($A1178&amp;"|72",Positions!$A$2:$A$14531,0)),"-")</f>
        <v>73</v>
      </c>
      <c r="F1178" s="4" t="str">
        <f aca="false">IFERROR(INDEX(Positions!$E$2:$E$14531,MATCH($A1178&amp;"|1",Positions!$A$2:$A$14531,0)),"-")</f>
        <v>C</v>
      </c>
      <c r="G1178" s="4" t="str">
        <f aca="false">IFERROR(INDEX(Positions!$E$2:$E$14531,MATCH($A1178&amp;"|72",Positions!$A$2:$A$14531,0)),"-")</f>
        <v>G</v>
      </c>
      <c r="H1178" s="3" t="str">
        <f aca="false">F1178&amp;"-"&amp;G1178</f>
        <v>C-G</v>
      </c>
      <c r="I1178" s="4" t="n">
        <f aca="false">(F1178="G")+(G1178="G")</f>
        <v>1</v>
      </c>
      <c r="J1178" s="4" t="n">
        <f aca="false">(F1178="C")+(G1178="C")</f>
        <v>1</v>
      </c>
      <c r="K1178" s="3" t="n">
        <f aca="false">I1178+J1178</f>
        <v>2</v>
      </c>
    </row>
    <row r="1179" customFormat="false" ht="15" hidden="false" customHeight="false" outlineLevel="0" collapsed="false">
      <c r="A1179" s="4" t="s">
        <v>79</v>
      </c>
      <c r="B1179" s="4" t="s">
        <v>768</v>
      </c>
      <c r="C1179" s="4" t="s">
        <v>883</v>
      </c>
      <c r="D1179" s="4" t="n">
        <f aca="false">IFERROR(INDEX(Positions!$D$2:$D$14531,MATCH($A1179&amp;"|2",Positions!$A$2:$A$14531,0)),"-")</f>
        <v>2</v>
      </c>
      <c r="E1179" s="4" t="n">
        <f aca="false">IFERROR(INDEX(Positions!$D$2:$D$14531,MATCH($A1179&amp;"|71",Positions!$A$2:$A$14531,0)),"-")</f>
        <v>72</v>
      </c>
      <c r="F1179" s="4" t="str">
        <f aca="false">IFERROR(INDEX(Positions!$E$2:$E$14531,MATCH($A1179&amp;"|2",Positions!$A$2:$A$14531,0)),"-")</f>
        <v>G</v>
      </c>
      <c r="G1179" s="4" t="str">
        <f aca="false">IFERROR(INDEX(Positions!$E$2:$E$14531,MATCH($A1179&amp;"|71",Positions!$A$2:$A$14531,0)),"-")</f>
        <v>C</v>
      </c>
      <c r="H1179" s="3" t="str">
        <f aca="false">F1179&amp;"-"&amp;G1179</f>
        <v>G-C</v>
      </c>
      <c r="I1179" s="4" t="n">
        <f aca="false">(F1179="G")+(G1179="G")</f>
        <v>1</v>
      </c>
      <c r="J1179" s="4" t="n">
        <f aca="false">(F1179="C")+(G1179="C")</f>
        <v>1</v>
      </c>
      <c r="K1179" s="3" t="n">
        <f aca="false">I1179+J1179</f>
        <v>2</v>
      </c>
    </row>
    <row r="1180" customFormat="false" ht="15" hidden="false" customHeight="false" outlineLevel="0" collapsed="false">
      <c r="A1180" s="4" t="s">
        <v>79</v>
      </c>
      <c r="B1180" s="4" t="s">
        <v>768</v>
      </c>
      <c r="C1180" s="4" t="s">
        <v>884</v>
      </c>
      <c r="D1180" s="4" t="n">
        <f aca="false">IFERROR(INDEX(Positions!$D$2:$D$14531,MATCH($A1180&amp;"|3",Positions!$A$2:$A$14531,0)),"-")</f>
        <v>3</v>
      </c>
      <c r="E1180" s="4" t="n">
        <f aca="false">IFERROR(INDEX(Positions!$D$2:$D$14531,MATCH($A1180&amp;"|70",Positions!$A$2:$A$14531,0)),"-")</f>
        <v>71</v>
      </c>
      <c r="F1180" s="4" t="str">
        <f aca="false">IFERROR(INDEX(Positions!$E$2:$E$14531,MATCH($A1180&amp;"|3",Positions!$A$2:$A$14531,0)),"-")</f>
        <v>G</v>
      </c>
      <c r="G1180" s="4" t="str">
        <f aca="false">IFERROR(INDEX(Positions!$E$2:$E$14531,MATCH($A1180&amp;"|70",Positions!$A$2:$A$14531,0)),"-")</f>
        <v>C</v>
      </c>
      <c r="H1180" s="3" t="str">
        <f aca="false">F1180&amp;"-"&amp;G1180</f>
        <v>G-C</v>
      </c>
      <c r="I1180" s="4" t="n">
        <f aca="false">(F1180="G")+(G1180="G")</f>
        <v>1</v>
      </c>
      <c r="J1180" s="4" t="n">
        <f aca="false">(F1180="C")+(G1180="C")</f>
        <v>1</v>
      </c>
      <c r="K1180" s="3" t="n">
        <f aca="false">I1180+J1180</f>
        <v>2</v>
      </c>
    </row>
    <row r="1181" customFormat="false" ht="15" hidden="false" customHeight="false" outlineLevel="0" collapsed="false">
      <c r="A1181" s="4" t="s">
        <v>79</v>
      </c>
      <c r="B1181" s="4" t="s">
        <v>768</v>
      </c>
      <c r="C1181" s="4" t="s">
        <v>885</v>
      </c>
      <c r="D1181" s="4" t="n">
        <f aca="false">IFERROR(INDEX(Positions!$D$2:$D$14531,MATCH($A1181&amp;"|4",Positions!$A$2:$A$14531,0)),"-")</f>
        <v>4</v>
      </c>
      <c r="E1181" s="4" t="n">
        <f aca="false">IFERROR(INDEX(Positions!$D$2:$D$14531,MATCH($A1181&amp;"|69",Positions!$A$2:$A$14531,0)),"-")</f>
        <v>70</v>
      </c>
      <c r="F1181" s="4" t="str">
        <f aca="false">IFERROR(INDEX(Positions!$E$2:$E$14531,MATCH($A1181&amp;"|4",Positions!$A$2:$A$14531,0)),"-")</f>
        <v>U</v>
      </c>
      <c r="G1181" s="4" t="str">
        <f aca="false">IFERROR(INDEX(Positions!$E$2:$E$14531,MATCH($A1181&amp;"|69",Positions!$A$2:$A$14531,0)),"-")</f>
        <v>A</v>
      </c>
      <c r="H1181" s="3" t="str">
        <f aca="false">F1181&amp;"-"&amp;G1181</f>
        <v>U-A</v>
      </c>
      <c r="I1181" s="4" t="n">
        <f aca="false">(F1181="G")+(G1181="G")</f>
        <v>0</v>
      </c>
      <c r="J1181" s="4" t="n">
        <f aca="false">(F1181="C")+(G1181="C")</f>
        <v>0</v>
      </c>
      <c r="K1181" s="3" t="n">
        <f aca="false">I1181+J1181</f>
        <v>0</v>
      </c>
    </row>
    <row r="1182" customFormat="false" ht="15" hidden="false" customHeight="false" outlineLevel="0" collapsed="false">
      <c r="A1182" s="4" t="s">
        <v>79</v>
      </c>
      <c r="B1182" s="4" t="s">
        <v>768</v>
      </c>
      <c r="C1182" s="4" t="s">
        <v>542</v>
      </c>
      <c r="D1182" s="4" t="n">
        <f aca="false">IFERROR(INDEX(Positions!$D$2:$D$14531,MATCH($A1182&amp;"|5",Positions!$A$2:$A$14531,0)),"-")</f>
        <v>5</v>
      </c>
      <c r="E1182" s="4" t="n">
        <f aca="false">IFERROR(INDEX(Positions!$D$2:$D$14531,MATCH($A1182&amp;"|68",Positions!$A$2:$A$14531,0)),"-")</f>
        <v>69</v>
      </c>
      <c r="F1182" s="4" t="str">
        <f aca="false">IFERROR(INDEX(Positions!$E$2:$E$14531,MATCH($A1182&amp;"|5",Positions!$A$2:$A$14531,0)),"-")</f>
        <v>G</v>
      </c>
      <c r="G1182" s="4" t="str">
        <f aca="false">IFERROR(INDEX(Positions!$E$2:$E$14531,MATCH($A1182&amp;"|68",Positions!$A$2:$A$14531,0)),"-")</f>
        <v>C</v>
      </c>
      <c r="H1182" s="3" t="str">
        <f aca="false">F1182&amp;"-"&amp;G1182</f>
        <v>G-C</v>
      </c>
      <c r="I1182" s="4" t="n">
        <f aca="false">(F1182="G")+(G1182="G")</f>
        <v>1</v>
      </c>
      <c r="J1182" s="4" t="n">
        <f aca="false">(F1182="C")+(G1182="C")</f>
        <v>1</v>
      </c>
      <c r="K1182" s="3" t="n">
        <f aca="false">I1182+J1182</f>
        <v>2</v>
      </c>
    </row>
    <row r="1183" customFormat="false" ht="15" hidden="false" customHeight="false" outlineLevel="0" collapsed="false">
      <c r="A1183" s="4" t="s">
        <v>79</v>
      </c>
      <c r="B1183" s="4" t="s">
        <v>768</v>
      </c>
      <c r="C1183" s="4" t="s">
        <v>561</v>
      </c>
      <c r="D1183" s="4" t="n">
        <f aca="false">IFERROR(INDEX(Positions!$D$2:$D$14531,MATCH($A1183&amp;"|6",Positions!$A$2:$A$14531,0)),"-")</f>
        <v>6</v>
      </c>
      <c r="E1183" s="4" t="n">
        <f aca="false">IFERROR(INDEX(Positions!$D$2:$D$14531,MATCH($A1183&amp;"|67",Positions!$A$2:$A$14531,0)),"-")</f>
        <v>68</v>
      </c>
      <c r="F1183" s="4" t="str">
        <f aca="false">IFERROR(INDEX(Positions!$E$2:$E$14531,MATCH($A1183&amp;"|6",Positions!$A$2:$A$14531,0)),"-")</f>
        <v>A</v>
      </c>
      <c r="G1183" s="4" t="str">
        <f aca="false">IFERROR(INDEX(Positions!$E$2:$E$14531,MATCH($A1183&amp;"|67",Positions!$A$2:$A$14531,0)),"-")</f>
        <v>U</v>
      </c>
      <c r="H1183" s="3" t="str">
        <f aca="false">F1183&amp;"-"&amp;G1183</f>
        <v>A-U</v>
      </c>
      <c r="I1183" s="4" t="n">
        <f aca="false">(F1183="G")+(G1183="G")</f>
        <v>0</v>
      </c>
      <c r="J1183" s="4" t="n">
        <f aca="false">(F1183="C")+(G1183="C")</f>
        <v>0</v>
      </c>
      <c r="K1183" s="3" t="n">
        <f aca="false">I1183+J1183</f>
        <v>0</v>
      </c>
    </row>
    <row r="1184" customFormat="false" ht="15" hidden="false" customHeight="false" outlineLevel="0" collapsed="false">
      <c r="A1184" s="4" t="s">
        <v>79</v>
      </c>
      <c r="B1184" s="4" t="s">
        <v>768</v>
      </c>
      <c r="C1184" s="4" t="s">
        <v>886</v>
      </c>
      <c r="D1184" s="4" t="n">
        <f aca="false">IFERROR(INDEX(Positions!$D$2:$D$14531,MATCH($A1184&amp;"|7",Positions!$A$2:$A$14531,0)),"-")</f>
        <v>7</v>
      </c>
      <c r="E1184" s="4" t="n">
        <f aca="false">IFERROR(INDEX(Positions!$D$2:$D$14531,MATCH($A1184&amp;"|66",Positions!$A$2:$A$14531,0)),"-")</f>
        <v>67</v>
      </c>
      <c r="F1184" s="4" t="str">
        <f aca="false">IFERROR(INDEX(Positions!$E$2:$E$14531,MATCH($A1184&amp;"|7",Positions!$A$2:$A$14531,0)),"-")</f>
        <v>U</v>
      </c>
      <c r="G1184" s="4" t="str">
        <f aca="false">IFERROR(INDEX(Positions!$E$2:$E$14531,MATCH($A1184&amp;"|66",Positions!$A$2:$A$14531,0)),"-")</f>
        <v>A</v>
      </c>
      <c r="H1184" s="3" t="str">
        <f aca="false">F1184&amp;"-"&amp;G1184</f>
        <v>U-A</v>
      </c>
      <c r="I1184" s="4" t="n">
        <f aca="false">(F1184="G")+(G1184="G")</f>
        <v>0</v>
      </c>
      <c r="J1184" s="4" t="n">
        <f aca="false">(F1184="C")+(G1184="C")</f>
        <v>0</v>
      </c>
      <c r="K1184" s="3" t="n">
        <f aca="false">I1184+J1184</f>
        <v>0</v>
      </c>
    </row>
    <row r="1185" customFormat="false" ht="15" hidden="false" customHeight="false" outlineLevel="0" collapsed="false">
      <c r="A1185" s="4" t="s">
        <v>79</v>
      </c>
      <c r="B1185" s="4" t="s">
        <v>783</v>
      </c>
      <c r="C1185" s="4" t="s">
        <v>887</v>
      </c>
      <c r="D1185" s="4" t="n">
        <f aca="false">IFERROR(INDEX(Positions!$D$2:$D$14531,MATCH($A1185&amp;"|10",Positions!$A$2:$A$14531,0)),"-")</f>
        <v>10</v>
      </c>
      <c r="E1185" s="4" t="n">
        <f aca="false">IFERROR(INDEX(Positions!$D$2:$D$14531,MATCH($A1185&amp;"|25",Positions!$A$2:$A$14531,0)),"-")</f>
        <v>26</v>
      </c>
      <c r="F1185" s="4" t="str">
        <f aca="false">IFERROR(INDEX(Positions!$E$2:$E$14531,MATCH($A1185&amp;"|10",Positions!$A$2:$A$14531,0)),"-")</f>
        <v>G</v>
      </c>
      <c r="G1185" s="4" t="str">
        <f aca="false">IFERROR(INDEX(Positions!$E$2:$E$14531,MATCH($A1185&amp;"|25",Positions!$A$2:$A$14531,0)),"-")</f>
        <v>C</v>
      </c>
      <c r="H1185" s="3" t="str">
        <f aca="false">F1185&amp;"-"&amp;G1185</f>
        <v>G-C</v>
      </c>
      <c r="I1185" s="4" t="n">
        <f aca="false">(F1185="G")+(G1185="G")</f>
        <v>1</v>
      </c>
      <c r="J1185" s="4" t="n">
        <f aca="false">(F1185="C")+(G1185="C")</f>
        <v>1</v>
      </c>
      <c r="K1185" s="3" t="n">
        <f aca="false">I1185+J1185</f>
        <v>2</v>
      </c>
    </row>
    <row r="1186" customFormat="false" ht="15" hidden="false" customHeight="false" outlineLevel="0" collapsed="false">
      <c r="A1186" s="4" t="s">
        <v>79</v>
      </c>
      <c r="B1186" s="4" t="s">
        <v>783</v>
      </c>
      <c r="C1186" s="4" t="s">
        <v>888</v>
      </c>
      <c r="D1186" s="4" t="n">
        <f aca="false">IFERROR(INDEX(Positions!$D$2:$D$14531,MATCH($A1186&amp;"|11",Positions!$A$2:$A$14531,0)),"-")</f>
        <v>11</v>
      </c>
      <c r="E1186" s="4" t="n">
        <f aca="false">IFERROR(INDEX(Positions!$D$2:$D$14531,MATCH($A1186&amp;"|24",Positions!$A$2:$A$14531,0)),"-")</f>
        <v>25</v>
      </c>
      <c r="F1186" s="4" t="str">
        <f aca="false">IFERROR(INDEX(Positions!$E$2:$E$14531,MATCH($A1186&amp;"|11",Positions!$A$2:$A$14531,0)),"-")</f>
        <v>C</v>
      </c>
      <c r="G1186" s="4" t="str">
        <f aca="false">IFERROR(INDEX(Positions!$E$2:$E$14531,MATCH($A1186&amp;"|24",Positions!$A$2:$A$14531,0)),"-")</f>
        <v>G</v>
      </c>
      <c r="H1186" s="3" t="str">
        <f aca="false">F1186&amp;"-"&amp;G1186</f>
        <v>C-G</v>
      </c>
      <c r="I1186" s="4" t="n">
        <f aca="false">(F1186="G")+(G1186="G")</f>
        <v>1</v>
      </c>
      <c r="J1186" s="4" t="n">
        <f aca="false">(F1186="C")+(G1186="C")</f>
        <v>1</v>
      </c>
      <c r="K1186" s="3" t="n">
        <f aca="false">I1186+J1186</f>
        <v>2</v>
      </c>
    </row>
    <row r="1187" customFormat="false" ht="15" hidden="false" customHeight="false" outlineLevel="0" collapsed="false">
      <c r="A1187" s="4" t="s">
        <v>79</v>
      </c>
      <c r="B1187" s="4" t="s">
        <v>783</v>
      </c>
      <c r="C1187" s="4" t="s">
        <v>479</v>
      </c>
      <c r="D1187" s="4" t="n">
        <f aca="false">IFERROR(INDEX(Positions!$D$2:$D$14531,MATCH($A1187&amp;"|12",Positions!$A$2:$A$14531,0)),"-")</f>
        <v>12</v>
      </c>
      <c r="E1187" s="4" t="n">
        <f aca="false">IFERROR(INDEX(Positions!$D$2:$D$14531,MATCH($A1187&amp;"|23",Positions!$A$2:$A$14531,0)),"-")</f>
        <v>24</v>
      </c>
      <c r="F1187" s="4" t="str">
        <f aca="false">IFERROR(INDEX(Positions!$E$2:$E$14531,MATCH($A1187&amp;"|12",Positions!$A$2:$A$14531,0)),"-")</f>
        <v>G</v>
      </c>
      <c r="G1187" s="4" t="str">
        <f aca="false">IFERROR(INDEX(Positions!$E$2:$E$14531,MATCH($A1187&amp;"|23",Positions!$A$2:$A$14531,0)),"-")</f>
        <v>C</v>
      </c>
      <c r="H1187" s="3" t="str">
        <f aca="false">F1187&amp;"-"&amp;G1187</f>
        <v>G-C</v>
      </c>
      <c r="I1187" s="4" t="n">
        <f aca="false">(F1187="G")+(G1187="G")</f>
        <v>1</v>
      </c>
      <c r="J1187" s="4" t="n">
        <f aca="false">(F1187="C")+(G1187="C")</f>
        <v>1</v>
      </c>
      <c r="K1187" s="3" t="n">
        <f aca="false">I1187+J1187</f>
        <v>2</v>
      </c>
    </row>
    <row r="1188" customFormat="false" ht="15" hidden="false" customHeight="false" outlineLevel="0" collapsed="false">
      <c r="A1188" s="4" t="s">
        <v>79</v>
      </c>
      <c r="B1188" s="4" t="s">
        <v>783</v>
      </c>
      <c r="C1188" s="4" t="s">
        <v>267</v>
      </c>
      <c r="D1188" s="4" t="n">
        <f aca="false">IFERROR(INDEX(Positions!$D$2:$D$14531,MATCH($A1188&amp;"|13",Positions!$A$2:$A$14531,0)),"-")</f>
        <v>13</v>
      </c>
      <c r="E1188" s="4" t="n">
        <f aca="false">IFERROR(INDEX(Positions!$D$2:$D$14531,MATCH($A1188&amp;"|22",Positions!$A$2:$A$14531,0)),"-")</f>
        <v>23</v>
      </c>
      <c r="F1188" s="4" t="str">
        <f aca="false">IFERROR(INDEX(Positions!$E$2:$E$14531,MATCH($A1188&amp;"|13",Positions!$A$2:$A$14531,0)),"-")</f>
        <v>C</v>
      </c>
      <c r="G1188" s="4" t="str">
        <f aca="false">IFERROR(INDEX(Positions!$E$2:$E$14531,MATCH($A1188&amp;"|22",Positions!$A$2:$A$14531,0)),"-")</f>
        <v>G</v>
      </c>
      <c r="H1188" s="3" t="str">
        <f aca="false">F1188&amp;"-"&amp;G1188</f>
        <v>C-G</v>
      </c>
      <c r="I1188" s="4" t="n">
        <f aca="false">(F1188="G")+(G1188="G")</f>
        <v>1</v>
      </c>
      <c r="J1188" s="4" t="n">
        <f aca="false">(F1188="C")+(G1188="C")</f>
        <v>1</v>
      </c>
      <c r="K1188" s="3" t="n">
        <f aca="false">I1188+J1188</f>
        <v>2</v>
      </c>
    </row>
    <row r="1189" customFormat="false" ht="15" hidden="false" customHeight="false" outlineLevel="0" collapsed="false">
      <c r="A1189" s="4" t="s">
        <v>79</v>
      </c>
      <c r="B1189" s="4" t="s">
        <v>805</v>
      </c>
      <c r="C1189" s="4" t="s">
        <v>673</v>
      </c>
      <c r="D1189" s="4" t="n">
        <f aca="false">IFERROR(INDEX(Positions!$D$2:$D$14531,MATCH($A1189&amp;"|27",Positions!$A$2:$A$14531,0)),"-")</f>
        <v>28</v>
      </c>
      <c r="E1189" s="4" t="n">
        <f aca="false">IFERROR(INDEX(Positions!$D$2:$D$14531,MATCH($A1189&amp;"|43",Positions!$A$2:$A$14531,0)),"-")</f>
        <v>44</v>
      </c>
      <c r="F1189" s="4" t="str">
        <f aca="false">IFERROR(INDEX(Positions!$E$2:$E$14531,MATCH($A1189&amp;"|27",Positions!$A$2:$A$14531,0)),"-")</f>
        <v>C</v>
      </c>
      <c r="G1189" s="4" t="str">
        <f aca="false">IFERROR(INDEX(Positions!$E$2:$E$14531,MATCH($A1189&amp;"|43",Positions!$A$2:$A$14531,0)),"-")</f>
        <v>G</v>
      </c>
      <c r="H1189" s="3" t="str">
        <f aca="false">F1189&amp;"-"&amp;G1189</f>
        <v>C-G</v>
      </c>
      <c r="I1189" s="4" t="n">
        <f aca="false">(F1189="G")+(G1189="G")</f>
        <v>1</v>
      </c>
      <c r="J1189" s="4" t="n">
        <f aca="false">(F1189="C")+(G1189="C")</f>
        <v>1</v>
      </c>
      <c r="K1189" s="3" t="n">
        <f aca="false">I1189+J1189</f>
        <v>2</v>
      </c>
    </row>
    <row r="1190" customFormat="false" ht="15" hidden="false" customHeight="false" outlineLevel="0" collapsed="false">
      <c r="A1190" s="4" t="s">
        <v>79</v>
      </c>
      <c r="B1190" s="4" t="s">
        <v>805</v>
      </c>
      <c r="C1190" s="4" t="s">
        <v>889</v>
      </c>
      <c r="D1190" s="4" t="n">
        <f aca="false">IFERROR(INDEX(Positions!$D$2:$D$14531,MATCH($A1190&amp;"|28",Positions!$A$2:$A$14531,0)),"-")</f>
        <v>29</v>
      </c>
      <c r="E1190" s="4" t="n">
        <f aca="false">IFERROR(INDEX(Positions!$D$2:$D$14531,MATCH($A1190&amp;"|42",Positions!$A$2:$A$14531,0)),"-")</f>
        <v>43</v>
      </c>
      <c r="F1190" s="4" t="str">
        <f aca="false">IFERROR(INDEX(Positions!$E$2:$E$14531,MATCH($A1190&amp;"|28",Positions!$A$2:$A$14531,0)),"-")</f>
        <v>U</v>
      </c>
      <c r="G1190" s="4" t="str">
        <f aca="false">IFERROR(INDEX(Positions!$E$2:$E$14531,MATCH($A1190&amp;"|42",Positions!$A$2:$A$14531,0)),"-")</f>
        <v>A</v>
      </c>
      <c r="H1190" s="3" t="str">
        <f aca="false">F1190&amp;"-"&amp;G1190</f>
        <v>U-A</v>
      </c>
      <c r="I1190" s="4" t="n">
        <f aca="false">(F1190="G")+(G1190="G")</f>
        <v>0</v>
      </c>
      <c r="J1190" s="4" t="n">
        <f aca="false">(F1190="C")+(G1190="C")</f>
        <v>0</v>
      </c>
      <c r="K1190" s="3" t="n">
        <f aca="false">I1190+J1190</f>
        <v>0</v>
      </c>
    </row>
    <row r="1191" customFormat="false" ht="15" hidden="false" customHeight="false" outlineLevel="0" collapsed="false">
      <c r="A1191" s="4" t="s">
        <v>79</v>
      </c>
      <c r="B1191" s="4" t="s">
        <v>805</v>
      </c>
      <c r="C1191" s="4" t="s">
        <v>890</v>
      </c>
      <c r="D1191" s="4" t="n">
        <f aca="false">IFERROR(INDEX(Positions!$D$2:$D$14531,MATCH($A1191&amp;"|29",Positions!$A$2:$A$14531,0)),"-")</f>
        <v>30</v>
      </c>
      <c r="E1191" s="4" t="n">
        <f aca="false">IFERROR(INDEX(Positions!$D$2:$D$14531,MATCH($A1191&amp;"|41",Positions!$A$2:$A$14531,0)),"-")</f>
        <v>42</v>
      </c>
      <c r="F1191" s="4" t="str">
        <f aca="false">IFERROR(INDEX(Positions!$E$2:$E$14531,MATCH($A1191&amp;"|29",Positions!$A$2:$A$14531,0)),"-")</f>
        <v>U</v>
      </c>
      <c r="G1191" s="4" t="str">
        <f aca="false">IFERROR(INDEX(Positions!$E$2:$E$14531,MATCH($A1191&amp;"|41",Positions!$A$2:$A$14531,0)),"-")</f>
        <v>A</v>
      </c>
      <c r="H1191" s="3" t="str">
        <f aca="false">F1191&amp;"-"&amp;G1191</f>
        <v>U-A</v>
      </c>
      <c r="I1191" s="4" t="n">
        <f aca="false">(F1191="G")+(G1191="G")</f>
        <v>0</v>
      </c>
      <c r="J1191" s="4" t="n">
        <f aca="false">(F1191="C")+(G1191="C")</f>
        <v>0</v>
      </c>
      <c r="K1191" s="3" t="n">
        <f aca="false">I1191+J1191</f>
        <v>0</v>
      </c>
    </row>
    <row r="1192" customFormat="false" ht="15" hidden="false" customHeight="false" outlineLevel="0" collapsed="false">
      <c r="A1192" s="4" t="s">
        <v>79</v>
      </c>
      <c r="B1192" s="4" t="s">
        <v>805</v>
      </c>
      <c r="C1192" s="4" t="s">
        <v>694</v>
      </c>
      <c r="D1192" s="4" t="n">
        <f aca="false">IFERROR(INDEX(Positions!$D$2:$D$14531,MATCH($A1192&amp;"|30",Positions!$A$2:$A$14531,0)),"-")</f>
        <v>31</v>
      </c>
      <c r="E1192" s="4" t="n">
        <f aca="false">IFERROR(INDEX(Positions!$D$2:$D$14531,MATCH($A1192&amp;"|40",Positions!$A$2:$A$14531,0)),"-")</f>
        <v>41</v>
      </c>
      <c r="F1192" s="4" t="str">
        <f aca="false">IFERROR(INDEX(Positions!$E$2:$E$14531,MATCH($A1192&amp;"|30",Positions!$A$2:$A$14531,0)),"-")</f>
        <v>C</v>
      </c>
      <c r="G1192" s="4" t="str">
        <f aca="false">IFERROR(INDEX(Positions!$E$2:$E$14531,MATCH($A1192&amp;"|40",Positions!$A$2:$A$14531,0)),"-")</f>
        <v>G</v>
      </c>
      <c r="H1192" s="3" t="str">
        <f aca="false">F1192&amp;"-"&amp;G1192</f>
        <v>C-G</v>
      </c>
      <c r="I1192" s="4" t="n">
        <f aca="false">(F1192="G")+(G1192="G")</f>
        <v>1</v>
      </c>
      <c r="J1192" s="4" t="n">
        <f aca="false">(F1192="C")+(G1192="C")</f>
        <v>1</v>
      </c>
      <c r="K1192" s="3" t="n">
        <f aca="false">I1192+J1192</f>
        <v>2</v>
      </c>
    </row>
    <row r="1193" customFormat="false" ht="15" hidden="false" customHeight="false" outlineLevel="0" collapsed="false">
      <c r="A1193" s="4" t="s">
        <v>79</v>
      </c>
      <c r="B1193" s="4" t="s">
        <v>805</v>
      </c>
      <c r="C1193" s="4" t="s">
        <v>640</v>
      </c>
      <c r="D1193" s="4" t="n">
        <f aca="false">IFERROR(INDEX(Positions!$D$2:$D$14531,MATCH($A1193&amp;"|31",Positions!$A$2:$A$14531,0)),"-")</f>
        <v>32</v>
      </c>
      <c r="E1193" s="4" t="n">
        <f aca="false">IFERROR(INDEX(Positions!$D$2:$D$14531,MATCH($A1193&amp;"|39",Positions!$A$2:$A$14531,0)),"-")</f>
        <v>40</v>
      </c>
      <c r="F1193" s="4" t="str">
        <f aca="false">IFERROR(INDEX(Positions!$E$2:$E$14531,MATCH($A1193&amp;"|31",Positions!$A$2:$A$14531,0)),"-")</f>
        <v>G</v>
      </c>
      <c r="G1193" s="4" t="str">
        <f aca="false">IFERROR(INDEX(Positions!$E$2:$E$14531,MATCH($A1193&amp;"|39",Positions!$A$2:$A$14531,0)),"-")</f>
        <v>C</v>
      </c>
      <c r="H1193" s="3" t="str">
        <f aca="false">F1193&amp;"-"&amp;G1193</f>
        <v>G-C</v>
      </c>
      <c r="I1193" s="4" t="n">
        <f aca="false">(F1193="G")+(G1193="G")</f>
        <v>1</v>
      </c>
      <c r="J1193" s="4" t="n">
        <f aca="false">(F1193="C")+(G1193="C")</f>
        <v>1</v>
      </c>
      <c r="K1193" s="3" t="n">
        <f aca="false">I1193+J1193</f>
        <v>2</v>
      </c>
    </row>
    <row r="1194" customFormat="false" ht="15" hidden="false" customHeight="false" outlineLevel="0" collapsed="false">
      <c r="A1194" s="4" t="s">
        <v>79</v>
      </c>
      <c r="B1194" s="4" t="s">
        <v>830</v>
      </c>
      <c r="C1194" s="4" t="s">
        <v>367</v>
      </c>
      <c r="D1194" s="4" t="n">
        <f aca="false">IFERROR(INDEX(Positions!$D$2:$D$14531,MATCH($A1194&amp;"|49",Positions!$A$2:$A$14531,0)),"-")</f>
        <v>50</v>
      </c>
      <c r="E1194" s="4" t="n">
        <f aca="false">IFERROR(INDEX(Positions!$D$2:$D$14531,MATCH($A1194&amp;"|65",Positions!$A$2:$A$14531,0)),"-")</f>
        <v>66</v>
      </c>
      <c r="F1194" s="4" t="str">
        <f aca="false">IFERROR(INDEX(Positions!$E$2:$E$14531,MATCH($A1194&amp;"|49",Positions!$A$2:$A$14531,0)),"-")</f>
        <v>G</v>
      </c>
      <c r="G1194" s="4" t="str">
        <f aca="false">IFERROR(INDEX(Positions!$E$2:$E$14531,MATCH($A1194&amp;"|65",Positions!$A$2:$A$14531,0)),"-")</f>
        <v>U</v>
      </c>
      <c r="H1194" s="3" t="str">
        <f aca="false">F1194&amp;"-"&amp;G1194</f>
        <v>G-U</v>
      </c>
      <c r="I1194" s="4" t="n">
        <f aca="false">(F1194="G")+(G1194="G")</f>
        <v>1</v>
      </c>
      <c r="J1194" s="4" t="n">
        <f aca="false">(F1194="C")+(G1194="C")</f>
        <v>0</v>
      </c>
      <c r="K1194" s="3" t="n">
        <f aca="false">I1194+J1194</f>
        <v>1</v>
      </c>
    </row>
    <row r="1195" customFormat="false" ht="15" hidden="false" customHeight="false" outlineLevel="0" collapsed="false">
      <c r="A1195" s="4" t="s">
        <v>79</v>
      </c>
      <c r="B1195" s="4" t="s">
        <v>830</v>
      </c>
      <c r="C1195" s="4" t="s">
        <v>891</v>
      </c>
      <c r="D1195" s="4" t="n">
        <f aca="false">IFERROR(INDEX(Positions!$D$2:$D$14531,MATCH($A1195&amp;"|50",Positions!$A$2:$A$14531,0)),"-")</f>
        <v>51</v>
      </c>
      <c r="E1195" s="4" t="n">
        <f aca="false">IFERROR(INDEX(Positions!$D$2:$D$14531,MATCH($A1195&amp;"|64",Positions!$A$2:$A$14531,0)),"-")</f>
        <v>65</v>
      </c>
      <c r="F1195" s="4" t="str">
        <f aca="false">IFERROR(INDEX(Positions!$E$2:$E$14531,MATCH($A1195&amp;"|50",Positions!$A$2:$A$14531,0)),"-")</f>
        <v>G</v>
      </c>
      <c r="G1195" s="4" t="str">
        <f aca="false">IFERROR(INDEX(Positions!$E$2:$E$14531,MATCH($A1195&amp;"|64",Positions!$A$2:$A$14531,0)),"-")</f>
        <v>C</v>
      </c>
      <c r="H1195" s="3" t="str">
        <f aca="false">F1195&amp;"-"&amp;G1195</f>
        <v>G-C</v>
      </c>
      <c r="I1195" s="4" t="n">
        <f aca="false">(F1195="G")+(G1195="G")</f>
        <v>1</v>
      </c>
      <c r="J1195" s="4" t="n">
        <f aca="false">(F1195="C")+(G1195="C")</f>
        <v>1</v>
      </c>
      <c r="K1195" s="3" t="n">
        <f aca="false">I1195+J1195</f>
        <v>2</v>
      </c>
    </row>
    <row r="1196" customFormat="false" ht="15" hidden="false" customHeight="false" outlineLevel="0" collapsed="false">
      <c r="A1196" s="4" t="s">
        <v>79</v>
      </c>
      <c r="B1196" s="4" t="s">
        <v>830</v>
      </c>
      <c r="C1196" s="4" t="s">
        <v>689</v>
      </c>
      <c r="D1196" s="4" t="n">
        <f aca="false">IFERROR(INDEX(Positions!$D$2:$D$14531,MATCH($A1196&amp;"|51",Positions!$A$2:$A$14531,0)),"-")</f>
        <v>52</v>
      </c>
      <c r="E1196" s="4" t="n">
        <f aca="false">IFERROR(INDEX(Positions!$D$2:$D$14531,MATCH($A1196&amp;"|63",Positions!$A$2:$A$14531,0)),"-")</f>
        <v>64</v>
      </c>
      <c r="F1196" s="4" t="str">
        <f aca="false">IFERROR(INDEX(Positions!$E$2:$E$14531,MATCH($A1196&amp;"|51",Positions!$A$2:$A$14531,0)),"-")</f>
        <v>A</v>
      </c>
      <c r="G1196" s="4" t="str">
        <f aca="false">IFERROR(INDEX(Positions!$E$2:$E$14531,MATCH($A1196&amp;"|63",Positions!$A$2:$A$14531,0)),"-")</f>
        <v>U</v>
      </c>
      <c r="H1196" s="3" t="str">
        <f aca="false">F1196&amp;"-"&amp;G1196</f>
        <v>A-U</v>
      </c>
      <c r="I1196" s="4" t="n">
        <f aca="false">(F1196="G")+(G1196="G")</f>
        <v>0</v>
      </c>
      <c r="J1196" s="4" t="n">
        <f aca="false">(F1196="C")+(G1196="C")</f>
        <v>0</v>
      </c>
      <c r="K1196" s="3" t="n">
        <f aca="false">I1196+J1196</f>
        <v>0</v>
      </c>
    </row>
    <row r="1197" customFormat="false" ht="15" hidden="false" customHeight="false" outlineLevel="0" collapsed="false">
      <c r="A1197" s="4" t="s">
        <v>79</v>
      </c>
      <c r="B1197" s="4" t="s">
        <v>830</v>
      </c>
      <c r="C1197" s="4" t="s">
        <v>703</v>
      </c>
      <c r="D1197" s="4" t="n">
        <f aca="false">IFERROR(INDEX(Positions!$D$2:$D$14531,MATCH($A1197&amp;"|52",Positions!$A$2:$A$14531,0)),"-")</f>
        <v>53</v>
      </c>
      <c r="E1197" s="4" t="n">
        <f aca="false">IFERROR(INDEX(Positions!$D$2:$D$14531,MATCH($A1197&amp;"|62",Positions!$A$2:$A$14531,0)),"-")</f>
        <v>63</v>
      </c>
      <c r="F1197" s="4" t="str">
        <f aca="false">IFERROR(INDEX(Positions!$E$2:$E$14531,MATCH($A1197&amp;"|52",Positions!$A$2:$A$14531,0)),"-")</f>
        <v>G</v>
      </c>
      <c r="G1197" s="4" t="str">
        <f aca="false">IFERROR(INDEX(Positions!$E$2:$E$14531,MATCH($A1197&amp;"|62",Positions!$A$2:$A$14531,0)),"-")</f>
        <v>C</v>
      </c>
      <c r="H1197" s="3" t="str">
        <f aca="false">F1197&amp;"-"&amp;G1197</f>
        <v>G-C</v>
      </c>
      <c r="I1197" s="4" t="n">
        <f aca="false">(F1197="G")+(G1197="G")</f>
        <v>1</v>
      </c>
      <c r="J1197" s="4" t="n">
        <f aca="false">(F1197="C")+(G1197="C")</f>
        <v>1</v>
      </c>
      <c r="K1197" s="3" t="n">
        <f aca="false">I1197+J1197</f>
        <v>2</v>
      </c>
    </row>
    <row r="1198" customFormat="false" ht="15" hidden="false" customHeight="false" outlineLevel="0" collapsed="false">
      <c r="A1198" s="4" t="s">
        <v>79</v>
      </c>
      <c r="B1198" s="4" t="s">
        <v>830</v>
      </c>
      <c r="C1198" s="4" t="s">
        <v>892</v>
      </c>
      <c r="D1198" s="4" t="n">
        <f aca="false">IFERROR(INDEX(Positions!$D$2:$D$14531,MATCH($A1198&amp;"|53",Positions!$A$2:$A$14531,0)),"-")</f>
        <v>54</v>
      </c>
      <c r="E1198" s="4" t="n">
        <f aca="false">IFERROR(INDEX(Positions!$D$2:$D$14531,MATCH($A1198&amp;"|61",Positions!$A$2:$A$14531,0)),"-")</f>
        <v>62</v>
      </c>
      <c r="F1198" s="4" t="str">
        <f aca="false">IFERROR(INDEX(Positions!$E$2:$E$14531,MATCH($A1198&amp;"|53",Positions!$A$2:$A$14531,0)),"-")</f>
        <v>G</v>
      </c>
      <c r="G1198" s="4" t="str">
        <f aca="false">IFERROR(INDEX(Positions!$E$2:$E$14531,MATCH($A1198&amp;"|61",Positions!$A$2:$A$14531,0)),"-")</f>
        <v>C</v>
      </c>
      <c r="H1198" s="3" t="str">
        <f aca="false">F1198&amp;"-"&amp;G1198</f>
        <v>G-C</v>
      </c>
      <c r="I1198" s="4" t="n">
        <f aca="false">(F1198="G")+(G1198="G")</f>
        <v>1</v>
      </c>
      <c r="J1198" s="4" t="n">
        <f aca="false">(F1198="C")+(G1198="C")</f>
        <v>1</v>
      </c>
      <c r="K1198" s="3" t="n">
        <f aca="false">I1198+J1198</f>
        <v>2</v>
      </c>
    </row>
    <row r="1199" customFormat="false" ht="15" hidden="false" customHeight="false" outlineLevel="0" collapsed="false">
      <c r="A1199" s="24" t="s">
        <v>79</v>
      </c>
      <c r="B1199" s="24" t="s">
        <v>893</v>
      </c>
      <c r="C1199" s="24" t="s">
        <v>894</v>
      </c>
      <c r="D1199" s="24" t="n">
        <f aca="false">IFERROR(INDEX(Positions!$D$2:$D$14531,MATCH($A1199&amp;"|8",Positions!$A$2:$A$14531,0)),"-")</f>
        <v>8</v>
      </c>
      <c r="E1199" s="24" t="n">
        <f aca="false">IFERROR(INDEX(Positions!$D$2:$D$14531,MATCH($A1199&amp;"|14",Positions!$A$2:$A$14531,0)),"-")</f>
        <v>14</v>
      </c>
      <c r="F1199" s="24" t="str">
        <f aca="false">IFERROR(INDEX(Positions!$E$2:$E$14531,MATCH($A1199&amp;"|8",Positions!$A$2:$A$14531,0)),"-")</f>
        <v>U</v>
      </c>
      <c r="G1199" s="24" t="str">
        <f aca="false">IFERROR(INDEX(Positions!$E$2:$E$14531,MATCH($A1199&amp;"|14",Positions!$A$2:$A$14531,0)),"-")</f>
        <v>A</v>
      </c>
      <c r="H1199" s="25" t="str">
        <f aca="false">F1199&amp;"-"&amp;G1199</f>
        <v>U-A</v>
      </c>
      <c r="I1199" s="24" t="n">
        <f aca="false">(F1199="G")+(G1199="G")</f>
        <v>0</v>
      </c>
      <c r="J1199" s="24" t="n">
        <f aca="false">(F1199="C")+(G1199="C")</f>
        <v>0</v>
      </c>
      <c r="K1199" s="25" t="n">
        <f aca="false">I1199+J1199</f>
        <v>0</v>
      </c>
    </row>
    <row r="1200" customFormat="false" ht="15" hidden="false" customHeight="false" outlineLevel="0" collapsed="false">
      <c r="A1200" s="24" t="s">
        <v>79</v>
      </c>
      <c r="B1200" s="24" t="s">
        <v>893</v>
      </c>
      <c r="C1200" s="24" t="s">
        <v>895</v>
      </c>
      <c r="D1200" s="24" t="n">
        <f aca="false">IFERROR(INDEX(Positions!$D$2:$D$14531,MATCH($A1200&amp;"|15",Positions!$A$2:$A$14531,0)),"-")</f>
        <v>15</v>
      </c>
      <c r="E1200" s="24" t="n">
        <f aca="false">IFERROR(INDEX(Positions!$D$2:$D$14531,MATCH($A1200&amp;"|48",Positions!$A$2:$A$14531,0)),"-")</f>
        <v>49</v>
      </c>
      <c r="F1200" s="24" t="str">
        <f aca="false">IFERROR(INDEX(Positions!$E$2:$E$14531,MATCH($A1200&amp;"|15",Positions!$A$2:$A$14531,0)),"-")</f>
        <v>G</v>
      </c>
      <c r="G1200" s="24" t="str">
        <f aca="false">IFERROR(INDEX(Positions!$E$2:$E$14531,MATCH($A1200&amp;"|48",Positions!$A$2:$A$14531,0)),"-")</f>
        <v>C</v>
      </c>
      <c r="H1200" s="25" t="str">
        <f aca="false">F1200&amp;"-"&amp;G1200</f>
        <v>G-C</v>
      </c>
      <c r="I1200" s="24" t="n">
        <f aca="false">(F1200="G")+(G1200="G")</f>
        <v>1</v>
      </c>
      <c r="J1200" s="24" t="n">
        <f aca="false">(F1200="C")+(G1200="C")</f>
        <v>1</v>
      </c>
      <c r="K1200" s="25" t="n">
        <f aca="false">I1200+J1200</f>
        <v>2</v>
      </c>
    </row>
    <row r="1201" customFormat="false" ht="15" hidden="false" customHeight="false" outlineLevel="0" collapsed="false">
      <c r="A1201" s="24" t="s">
        <v>79</v>
      </c>
      <c r="B1201" s="24" t="s">
        <v>893</v>
      </c>
      <c r="C1201" s="24" t="s">
        <v>896</v>
      </c>
      <c r="D1201" s="24" t="n">
        <f aca="false">IFERROR(INDEX(Positions!$D$2:$D$14531,MATCH($A1201&amp;"|18",Positions!$A$2:$A$14531,0)),"-")</f>
        <v>19</v>
      </c>
      <c r="E1201" s="24" t="n">
        <f aca="false">IFERROR(INDEX(Positions!$D$2:$D$14531,MATCH($A1201&amp;"|55",Positions!$A$2:$A$14531,0)),"-")</f>
        <v>56</v>
      </c>
      <c r="F1201" s="24" t="str">
        <f aca="false">IFERROR(INDEX(Positions!$E$2:$E$14531,MATCH($A1201&amp;"|18",Positions!$A$2:$A$14531,0)),"-")</f>
        <v>G</v>
      </c>
      <c r="G1201" s="24" t="str">
        <f aca="false">IFERROR(INDEX(Positions!$E$2:$E$14531,MATCH($A1201&amp;"|55",Positions!$A$2:$A$14531,0)),"-")</f>
        <v>U</v>
      </c>
      <c r="H1201" s="25" t="str">
        <f aca="false">F1201&amp;"-"&amp;G1201</f>
        <v>G-U</v>
      </c>
      <c r="I1201" s="24" t="n">
        <f aca="false">(F1201="G")+(G1201="G")</f>
        <v>1</v>
      </c>
      <c r="J1201" s="24" t="n">
        <f aca="false">(F1201="C")+(G1201="C")</f>
        <v>0</v>
      </c>
      <c r="K1201" s="25" t="n">
        <f aca="false">I1201+J1201</f>
        <v>1</v>
      </c>
    </row>
    <row r="1202" customFormat="false" ht="15" hidden="false" customHeight="false" outlineLevel="0" collapsed="false">
      <c r="A1202" s="24" t="s">
        <v>79</v>
      </c>
      <c r="B1202" s="24" t="s">
        <v>893</v>
      </c>
      <c r="C1202" s="24" t="s">
        <v>897</v>
      </c>
      <c r="D1202" s="24" t="n">
        <f aca="false">IFERROR(INDEX(Positions!$D$2:$D$14531,MATCH($A1202&amp;"|19",Positions!$A$2:$A$14531,0)),"-")</f>
        <v>20</v>
      </c>
      <c r="E1202" s="24" t="n">
        <f aca="false">IFERROR(INDEX(Positions!$D$2:$D$14531,MATCH($A1202&amp;"|56",Positions!$A$2:$A$14531,0)),"-")</f>
        <v>57</v>
      </c>
      <c r="F1202" s="24" t="str">
        <f aca="false">IFERROR(INDEX(Positions!$E$2:$E$14531,MATCH($A1202&amp;"|19",Positions!$A$2:$A$14531,0)),"-")</f>
        <v>G</v>
      </c>
      <c r="G1202" s="24" t="str">
        <f aca="false">IFERROR(INDEX(Positions!$E$2:$E$14531,MATCH($A1202&amp;"|56",Positions!$A$2:$A$14531,0)),"-")</f>
        <v>C</v>
      </c>
      <c r="H1202" s="25" t="str">
        <f aca="false">F1202&amp;"-"&amp;G1202</f>
        <v>G-C</v>
      </c>
      <c r="I1202" s="24" t="n">
        <f aca="false">(F1202="G")+(G1202="G")</f>
        <v>1</v>
      </c>
      <c r="J1202" s="24" t="n">
        <f aca="false">(F1202="C")+(G1202="C")</f>
        <v>1</v>
      </c>
      <c r="K1202" s="25" t="n">
        <f aca="false">I1202+J1202</f>
        <v>2</v>
      </c>
    </row>
    <row r="1203" customFormat="false" ht="15" hidden="false" customHeight="false" outlineLevel="0" collapsed="false">
      <c r="A1203" s="24" t="s">
        <v>79</v>
      </c>
      <c r="B1203" s="24" t="s">
        <v>893</v>
      </c>
      <c r="C1203" s="24" t="s">
        <v>898</v>
      </c>
      <c r="D1203" s="24" t="n">
        <f aca="false">IFERROR(INDEX(Positions!$D$2:$D$14531,MATCH($A1203&amp;"|26",Positions!$A$2:$A$14531,0)),"-")</f>
        <v>27</v>
      </c>
      <c r="E1203" s="24" t="n">
        <f aca="false">IFERROR(INDEX(Positions!$D$2:$D$14531,MATCH($A1203&amp;"|44",Positions!$A$2:$A$14531,0)),"-")</f>
        <v>45</v>
      </c>
      <c r="F1203" s="24" t="str">
        <f aca="false">IFERROR(INDEX(Positions!$E$2:$E$14531,MATCH($A1203&amp;"|26",Positions!$A$2:$A$14531,0)),"-")</f>
        <v>A</v>
      </c>
      <c r="G1203" s="24" t="str">
        <f aca="false">IFERROR(INDEX(Positions!$E$2:$E$14531,MATCH($A1203&amp;"|44",Positions!$A$2:$A$14531,0)),"-")</f>
        <v>G</v>
      </c>
      <c r="H1203" s="25" t="str">
        <f aca="false">F1203&amp;"-"&amp;G1203</f>
        <v>A-G</v>
      </c>
      <c r="I1203" s="24" t="n">
        <f aca="false">(F1203="G")+(G1203="G")</f>
        <v>1</v>
      </c>
      <c r="J1203" s="24" t="n">
        <f aca="false">(F1203="C")+(G1203="C")</f>
        <v>0</v>
      </c>
      <c r="K1203" s="25" t="n">
        <f aca="false">I1203+J1203</f>
        <v>1</v>
      </c>
    </row>
    <row r="1204" customFormat="false" ht="15" hidden="false" customHeight="false" outlineLevel="0" collapsed="false">
      <c r="A1204" s="24" t="s">
        <v>79</v>
      </c>
      <c r="B1204" s="24" t="s">
        <v>893</v>
      </c>
      <c r="C1204" s="24" t="s">
        <v>899</v>
      </c>
      <c r="D1204" s="24" t="n">
        <f aca="false">IFERROR(INDEX(Positions!$D$2:$D$14531,MATCH($A1204&amp;"|32",Positions!$A$2:$A$14531,0)),"-")</f>
        <v>33</v>
      </c>
      <c r="E1204" s="24" t="n">
        <f aca="false">IFERROR(INDEX(Positions!$D$2:$D$14531,MATCH($A1204&amp;"|38",Positions!$A$2:$A$14531,0)),"-")</f>
        <v>39</v>
      </c>
      <c r="F1204" s="24" t="str">
        <f aca="false">IFERROR(INDEX(Positions!$E$2:$E$14531,MATCH($A1204&amp;"|32",Positions!$A$2:$A$14531,0)),"-")</f>
        <v>U</v>
      </c>
      <c r="G1204" s="24" t="str">
        <f aca="false">IFERROR(INDEX(Positions!$E$2:$E$14531,MATCH($A1204&amp;"|38",Positions!$A$2:$A$14531,0)),"-")</f>
        <v>A</v>
      </c>
      <c r="H1204" s="25" t="str">
        <f aca="false">F1204&amp;"-"&amp;G1204</f>
        <v>U-A</v>
      </c>
      <c r="I1204" s="24" t="n">
        <f aca="false">(F1204="G")+(G1204="G")</f>
        <v>0</v>
      </c>
      <c r="J1204" s="24" t="n">
        <f aca="false">(F1204="C")+(G1204="C")</f>
        <v>0</v>
      </c>
      <c r="K1204" s="25" t="n">
        <f aca="false">I1204+J1204</f>
        <v>0</v>
      </c>
    </row>
    <row r="1205" customFormat="false" ht="15" hidden="false" customHeight="false" outlineLevel="0" collapsed="false">
      <c r="A1205" s="24" t="s">
        <v>79</v>
      </c>
      <c r="B1205" s="24" t="s">
        <v>893</v>
      </c>
      <c r="C1205" s="24" t="s">
        <v>900</v>
      </c>
      <c r="D1205" s="24" t="n">
        <f aca="false">IFERROR(INDEX(Positions!$D$2:$D$14531,MATCH($A1205&amp;"|54",Positions!$A$2:$A$14531,0)),"-")</f>
        <v>55</v>
      </c>
      <c r="E1205" s="24" t="n">
        <f aca="false">IFERROR(INDEX(Positions!$D$2:$D$14531,MATCH($A1205&amp;"|58",Positions!$A$2:$A$14531,0)),"-")</f>
        <v>59</v>
      </c>
      <c r="F1205" s="24" t="str">
        <f aca="false">IFERROR(INDEX(Positions!$E$2:$E$14531,MATCH($A1205&amp;"|54",Positions!$A$2:$A$14531,0)),"-")</f>
        <v>U</v>
      </c>
      <c r="G1205" s="24" t="str">
        <f aca="false">IFERROR(INDEX(Positions!$E$2:$E$14531,MATCH($A1205&amp;"|58",Positions!$A$2:$A$14531,0)),"-")</f>
        <v>A</v>
      </c>
      <c r="H1205" s="25" t="str">
        <f aca="false">F1205&amp;"-"&amp;G1205</f>
        <v>U-A</v>
      </c>
      <c r="I1205" s="24" t="n">
        <f aca="false">(F1205="G")+(G1205="G")</f>
        <v>0</v>
      </c>
      <c r="J1205" s="24" t="n">
        <f aca="false">(F1205="C")+(G1205="C")</f>
        <v>0</v>
      </c>
      <c r="K1205" s="25" t="n">
        <f aca="false">I1205+J1205</f>
        <v>0</v>
      </c>
    </row>
    <row r="1206" customFormat="false" ht="15" hidden="false" customHeight="false" outlineLevel="0" collapsed="false">
      <c r="A1206" s="4" t="s">
        <v>80</v>
      </c>
      <c r="B1206" s="4" t="s">
        <v>768</v>
      </c>
      <c r="C1206" s="4" t="s">
        <v>882</v>
      </c>
      <c r="D1206" s="4" t="n">
        <f aca="false">IFERROR(INDEX(Positions!$D$2:$D$14531,MATCH($A1206&amp;"|1",Positions!$A$2:$A$14531,0)),"-")</f>
        <v>1</v>
      </c>
      <c r="E1206" s="4" t="n">
        <f aca="false">IFERROR(INDEX(Positions!$D$2:$D$14531,MATCH($A1206&amp;"|72",Positions!$A$2:$A$14531,0)),"-")</f>
        <v>86</v>
      </c>
      <c r="F1206" s="4" t="str">
        <f aca="false">IFERROR(INDEX(Positions!$E$2:$E$14531,MATCH($A1206&amp;"|1",Positions!$A$2:$A$14531,0)),"-")</f>
        <v>G</v>
      </c>
      <c r="G1206" s="4" t="str">
        <f aca="false">IFERROR(INDEX(Positions!$E$2:$E$14531,MATCH($A1206&amp;"|72",Positions!$A$2:$A$14531,0)),"-")</f>
        <v>C</v>
      </c>
      <c r="H1206" s="3" t="str">
        <f aca="false">F1206&amp;"-"&amp;G1206</f>
        <v>G-C</v>
      </c>
      <c r="I1206" s="4" t="n">
        <f aca="false">(F1206="G")+(G1206="G")</f>
        <v>1</v>
      </c>
      <c r="J1206" s="4" t="n">
        <f aca="false">(F1206="C")+(G1206="C")</f>
        <v>1</v>
      </c>
      <c r="K1206" s="3" t="n">
        <f aca="false">I1206+J1206</f>
        <v>2</v>
      </c>
    </row>
    <row r="1207" customFormat="false" ht="15" hidden="false" customHeight="false" outlineLevel="0" collapsed="false">
      <c r="A1207" s="4" t="s">
        <v>80</v>
      </c>
      <c r="B1207" s="4" t="s">
        <v>768</v>
      </c>
      <c r="C1207" s="4" t="s">
        <v>883</v>
      </c>
      <c r="D1207" s="4" t="n">
        <f aca="false">IFERROR(INDEX(Positions!$D$2:$D$14531,MATCH($A1207&amp;"|2",Positions!$A$2:$A$14531,0)),"-")</f>
        <v>2</v>
      </c>
      <c r="E1207" s="4" t="n">
        <f aca="false">IFERROR(INDEX(Positions!$D$2:$D$14531,MATCH($A1207&amp;"|71",Positions!$A$2:$A$14531,0)),"-")</f>
        <v>85</v>
      </c>
      <c r="F1207" s="4" t="str">
        <f aca="false">IFERROR(INDEX(Positions!$E$2:$E$14531,MATCH($A1207&amp;"|2",Positions!$A$2:$A$14531,0)),"-")</f>
        <v>G</v>
      </c>
      <c r="G1207" s="4" t="str">
        <f aca="false">IFERROR(INDEX(Positions!$E$2:$E$14531,MATCH($A1207&amp;"|71",Positions!$A$2:$A$14531,0)),"-")</f>
        <v>C</v>
      </c>
      <c r="H1207" s="3" t="str">
        <f aca="false">F1207&amp;"-"&amp;G1207</f>
        <v>G-C</v>
      </c>
      <c r="I1207" s="4" t="n">
        <f aca="false">(F1207="G")+(G1207="G")</f>
        <v>1</v>
      </c>
      <c r="J1207" s="4" t="n">
        <f aca="false">(F1207="C")+(G1207="C")</f>
        <v>1</v>
      </c>
      <c r="K1207" s="3" t="n">
        <f aca="false">I1207+J1207</f>
        <v>2</v>
      </c>
    </row>
    <row r="1208" customFormat="false" ht="15" hidden="false" customHeight="false" outlineLevel="0" collapsed="false">
      <c r="A1208" s="4" t="s">
        <v>80</v>
      </c>
      <c r="B1208" s="4" t="s">
        <v>768</v>
      </c>
      <c r="C1208" s="4" t="s">
        <v>884</v>
      </c>
      <c r="D1208" s="4" t="n">
        <f aca="false">IFERROR(INDEX(Positions!$D$2:$D$14531,MATCH($A1208&amp;"|3",Positions!$A$2:$A$14531,0)),"-")</f>
        <v>3</v>
      </c>
      <c r="E1208" s="4" t="n">
        <f aca="false">IFERROR(INDEX(Positions!$D$2:$D$14531,MATCH($A1208&amp;"|70",Positions!$A$2:$A$14531,0)),"-")</f>
        <v>84</v>
      </c>
      <c r="F1208" s="4" t="str">
        <f aca="false">IFERROR(INDEX(Positions!$E$2:$E$14531,MATCH($A1208&amp;"|3",Positions!$A$2:$A$14531,0)),"-")</f>
        <v>A</v>
      </c>
      <c r="G1208" s="4" t="str">
        <f aca="false">IFERROR(INDEX(Positions!$E$2:$E$14531,MATCH($A1208&amp;"|70",Positions!$A$2:$A$14531,0)),"-")</f>
        <v>U</v>
      </c>
      <c r="H1208" s="3" t="str">
        <f aca="false">F1208&amp;"-"&amp;G1208</f>
        <v>A-U</v>
      </c>
      <c r="I1208" s="4" t="n">
        <f aca="false">(F1208="G")+(G1208="G")</f>
        <v>0</v>
      </c>
      <c r="J1208" s="4" t="n">
        <f aca="false">(F1208="C")+(G1208="C")</f>
        <v>0</v>
      </c>
      <c r="K1208" s="3" t="n">
        <f aca="false">I1208+J1208</f>
        <v>0</v>
      </c>
    </row>
    <row r="1209" customFormat="false" ht="15" hidden="false" customHeight="false" outlineLevel="0" collapsed="false">
      <c r="A1209" s="4" t="s">
        <v>80</v>
      </c>
      <c r="B1209" s="4" t="s">
        <v>768</v>
      </c>
      <c r="C1209" s="4" t="s">
        <v>885</v>
      </c>
      <c r="D1209" s="4" t="n">
        <f aca="false">IFERROR(INDEX(Positions!$D$2:$D$14531,MATCH($A1209&amp;"|4",Positions!$A$2:$A$14531,0)),"-")</f>
        <v>4</v>
      </c>
      <c r="E1209" s="4" t="n">
        <f aca="false">IFERROR(INDEX(Positions!$D$2:$D$14531,MATCH($A1209&amp;"|69",Positions!$A$2:$A$14531,0)),"-")</f>
        <v>83</v>
      </c>
      <c r="F1209" s="4" t="str">
        <f aca="false">IFERROR(INDEX(Positions!$E$2:$E$14531,MATCH($A1209&amp;"|4",Positions!$A$2:$A$14531,0)),"-")</f>
        <v>G</v>
      </c>
      <c r="G1209" s="4" t="str">
        <f aca="false">IFERROR(INDEX(Positions!$E$2:$E$14531,MATCH($A1209&amp;"|69",Positions!$A$2:$A$14531,0)),"-")</f>
        <v>C</v>
      </c>
      <c r="H1209" s="3" t="str">
        <f aca="false">F1209&amp;"-"&amp;G1209</f>
        <v>G-C</v>
      </c>
      <c r="I1209" s="4" t="n">
        <f aca="false">(F1209="G")+(G1209="G")</f>
        <v>1</v>
      </c>
      <c r="J1209" s="4" t="n">
        <f aca="false">(F1209="C")+(G1209="C")</f>
        <v>1</v>
      </c>
      <c r="K1209" s="3" t="n">
        <f aca="false">I1209+J1209</f>
        <v>2</v>
      </c>
    </row>
    <row r="1210" customFormat="false" ht="15" hidden="false" customHeight="false" outlineLevel="0" collapsed="false">
      <c r="A1210" s="4" t="s">
        <v>80</v>
      </c>
      <c r="B1210" s="4" t="s">
        <v>768</v>
      </c>
      <c r="C1210" s="4" t="s">
        <v>542</v>
      </c>
      <c r="D1210" s="4" t="n">
        <f aca="false">IFERROR(INDEX(Positions!$D$2:$D$14531,MATCH($A1210&amp;"|5",Positions!$A$2:$A$14531,0)),"-")</f>
        <v>5</v>
      </c>
      <c r="E1210" s="4" t="n">
        <f aca="false">IFERROR(INDEX(Positions!$D$2:$D$14531,MATCH($A1210&amp;"|68",Positions!$A$2:$A$14531,0)),"-")</f>
        <v>82</v>
      </c>
      <c r="F1210" s="4" t="str">
        <f aca="false">IFERROR(INDEX(Positions!$E$2:$E$14531,MATCH($A1210&amp;"|5",Positions!$A$2:$A$14531,0)),"-")</f>
        <v>A</v>
      </c>
      <c r="G1210" s="4" t="str">
        <f aca="false">IFERROR(INDEX(Positions!$E$2:$E$14531,MATCH($A1210&amp;"|68",Positions!$A$2:$A$14531,0)),"-")</f>
        <v>U</v>
      </c>
      <c r="H1210" s="3" t="str">
        <f aca="false">F1210&amp;"-"&amp;G1210</f>
        <v>A-U</v>
      </c>
      <c r="I1210" s="4" t="n">
        <f aca="false">(F1210="G")+(G1210="G")</f>
        <v>0</v>
      </c>
      <c r="J1210" s="4" t="n">
        <f aca="false">(F1210="C")+(G1210="C")</f>
        <v>0</v>
      </c>
      <c r="K1210" s="3" t="n">
        <f aca="false">I1210+J1210</f>
        <v>0</v>
      </c>
    </row>
    <row r="1211" customFormat="false" ht="15" hidden="false" customHeight="false" outlineLevel="0" collapsed="false">
      <c r="A1211" s="4" t="s">
        <v>80</v>
      </c>
      <c r="B1211" s="4" t="s">
        <v>768</v>
      </c>
      <c r="C1211" s="4" t="s">
        <v>561</v>
      </c>
      <c r="D1211" s="4" t="n">
        <f aca="false">IFERROR(INDEX(Positions!$D$2:$D$14531,MATCH($A1211&amp;"|6",Positions!$A$2:$A$14531,0)),"-")</f>
        <v>6</v>
      </c>
      <c r="E1211" s="4" t="n">
        <f aca="false">IFERROR(INDEX(Positions!$D$2:$D$14531,MATCH($A1211&amp;"|67",Positions!$A$2:$A$14531,0)),"-")</f>
        <v>81</v>
      </c>
      <c r="F1211" s="4" t="str">
        <f aca="false">IFERROR(INDEX(Positions!$E$2:$E$14531,MATCH($A1211&amp;"|6",Positions!$A$2:$A$14531,0)),"-")</f>
        <v>G</v>
      </c>
      <c r="G1211" s="4" t="str">
        <f aca="false">IFERROR(INDEX(Positions!$E$2:$E$14531,MATCH($A1211&amp;"|67",Positions!$A$2:$A$14531,0)),"-")</f>
        <v>C</v>
      </c>
      <c r="H1211" s="3" t="str">
        <f aca="false">F1211&amp;"-"&amp;G1211</f>
        <v>G-C</v>
      </c>
      <c r="I1211" s="4" t="n">
        <f aca="false">(F1211="G")+(G1211="G")</f>
        <v>1</v>
      </c>
      <c r="J1211" s="4" t="n">
        <f aca="false">(F1211="C")+(G1211="C")</f>
        <v>1</v>
      </c>
      <c r="K1211" s="3" t="n">
        <f aca="false">I1211+J1211</f>
        <v>2</v>
      </c>
    </row>
    <row r="1212" customFormat="false" ht="15" hidden="false" customHeight="false" outlineLevel="0" collapsed="false">
      <c r="A1212" s="4" t="s">
        <v>80</v>
      </c>
      <c r="B1212" s="4" t="s">
        <v>768</v>
      </c>
      <c r="C1212" s="4" t="s">
        <v>886</v>
      </c>
      <c r="D1212" s="4" t="n">
        <f aca="false">IFERROR(INDEX(Positions!$D$2:$D$14531,MATCH($A1212&amp;"|7",Positions!$A$2:$A$14531,0)),"-")</f>
        <v>7</v>
      </c>
      <c r="E1212" s="4" t="n">
        <f aca="false">IFERROR(INDEX(Positions!$D$2:$D$14531,MATCH($A1212&amp;"|66",Positions!$A$2:$A$14531,0)),"-")</f>
        <v>80</v>
      </c>
      <c r="F1212" s="4" t="str">
        <f aca="false">IFERROR(INDEX(Positions!$E$2:$E$14531,MATCH($A1212&amp;"|7",Positions!$A$2:$A$14531,0)),"-")</f>
        <v>A</v>
      </c>
      <c r="G1212" s="4" t="str">
        <f aca="false">IFERROR(INDEX(Positions!$E$2:$E$14531,MATCH($A1212&amp;"|66",Positions!$A$2:$A$14531,0)),"-")</f>
        <v>U</v>
      </c>
      <c r="H1212" s="3" t="str">
        <f aca="false">F1212&amp;"-"&amp;G1212</f>
        <v>A-U</v>
      </c>
      <c r="I1212" s="4" t="n">
        <f aca="false">(F1212="G")+(G1212="G")</f>
        <v>0</v>
      </c>
      <c r="J1212" s="4" t="n">
        <f aca="false">(F1212="C")+(G1212="C")</f>
        <v>0</v>
      </c>
      <c r="K1212" s="3" t="n">
        <f aca="false">I1212+J1212</f>
        <v>0</v>
      </c>
    </row>
    <row r="1213" customFormat="false" ht="15" hidden="false" customHeight="false" outlineLevel="0" collapsed="false">
      <c r="A1213" s="4" t="s">
        <v>80</v>
      </c>
      <c r="B1213" s="4" t="s">
        <v>783</v>
      </c>
      <c r="C1213" s="4" t="s">
        <v>887</v>
      </c>
      <c r="D1213" s="4" t="n">
        <f aca="false">IFERROR(INDEX(Positions!$D$2:$D$14531,MATCH($A1213&amp;"|10",Positions!$A$2:$A$14531,0)),"-")</f>
        <v>10</v>
      </c>
      <c r="E1213" s="4" t="n">
        <f aca="false">IFERROR(INDEX(Positions!$D$2:$D$14531,MATCH($A1213&amp;"|25",Positions!$A$2:$A$14531,0)),"-")</f>
        <v>26</v>
      </c>
      <c r="F1213" s="4" t="str">
        <f aca="false">IFERROR(INDEX(Positions!$E$2:$E$14531,MATCH($A1213&amp;"|10",Positions!$A$2:$A$14531,0)),"-")</f>
        <v>C</v>
      </c>
      <c r="G1213" s="4" t="str">
        <f aca="false">IFERROR(INDEX(Positions!$E$2:$E$14531,MATCH($A1213&amp;"|25",Positions!$A$2:$A$14531,0)),"-")</f>
        <v>G</v>
      </c>
      <c r="H1213" s="3" t="str">
        <f aca="false">F1213&amp;"-"&amp;G1213</f>
        <v>C-G</v>
      </c>
      <c r="I1213" s="4" t="n">
        <f aca="false">(F1213="G")+(G1213="G")</f>
        <v>1</v>
      </c>
      <c r="J1213" s="4" t="n">
        <f aca="false">(F1213="C")+(G1213="C")</f>
        <v>1</v>
      </c>
      <c r="K1213" s="3" t="n">
        <f aca="false">I1213+J1213</f>
        <v>2</v>
      </c>
    </row>
    <row r="1214" customFormat="false" ht="15" hidden="false" customHeight="false" outlineLevel="0" collapsed="false">
      <c r="A1214" s="4" t="s">
        <v>80</v>
      </c>
      <c r="B1214" s="4" t="s">
        <v>783</v>
      </c>
      <c r="C1214" s="4" t="s">
        <v>888</v>
      </c>
      <c r="D1214" s="4" t="n">
        <f aca="false">IFERROR(INDEX(Positions!$D$2:$D$14531,MATCH($A1214&amp;"|11",Positions!$A$2:$A$14531,0)),"-")</f>
        <v>11</v>
      </c>
      <c r="E1214" s="4" t="n">
        <f aca="false">IFERROR(INDEX(Positions!$D$2:$D$14531,MATCH($A1214&amp;"|24",Positions!$A$2:$A$14531,0)),"-")</f>
        <v>25</v>
      </c>
      <c r="F1214" s="4" t="str">
        <f aca="false">IFERROR(INDEX(Positions!$E$2:$E$14531,MATCH($A1214&amp;"|11",Positions!$A$2:$A$14531,0)),"-")</f>
        <v>C</v>
      </c>
      <c r="G1214" s="4" t="str">
        <f aca="false">IFERROR(INDEX(Positions!$E$2:$E$14531,MATCH($A1214&amp;"|24",Positions!$A$2:$A$14531,0)),"-")</f>
        <v>G</v>
      </c>
      <c r="H1214" s="3" t="str">
        <f aca="false">F1214&amp;"-"&amp;G1214</f>
        <v>C-G</v>
      </c>
      <c r="I1214" s="4" t="n">
        <f aca="false">(F1214="G")+(G1214="G")</f>
        <v>1</v>
      </c>
      <c r="J1214" s="4" t="n">
        <f aca="false">(F1214="C")+(G1214="C")</f>
        <v>1</v>
      </c>
      <c r="K1214" s="3" t="n">
        <f aca="false">I1214+J1214</f>
        <v>2</v>
      </c>
    </row>
    <row r="1215" customFormat="false" ht="15" hidden="false" customHeight="false" outlineLevel="0" collapsed="false">
      <c r="A1215" s="4" t="s">
        <v>80</v>
      </c>
      <c r="B1215" s="4" t="s">
        <v>783</v>
      </c>
      <c r="C1215" s="4" t="s">
        <v>479</v>
      </c>
      <c r="D1215" s="4" t="n">
        <f aca="false">IFERROR(INDEX(Positions!$D$2:$D$14531,MATCH($A1215&amp;"|12",Positions!$A$2:$A$14531,0)),"-")</f>
        <v>12</v>
      </c>
      <c r="E1215" s="4" t="n">
        <f aca="false">IFERROR(INDEX(Positions!$D$2:$D$14531,MATCH($A1215&amp;"|23",Positions!$A$2:$A$14531,0)),"-")</f>
        <v>24</v>
      </c>
      <c r="F1215" s="4" t="str">
        <f aca="false">IFERROR(INDEX(Positions!$E$2:$E$14531,MATCH($A1215&amp;"|12",Positions!$A$2:$A$14531,0)),"-")</f>
        <v>G</v>
      </c>
      <c r="G1215" s="4" t="str">
        <f aca="false">IFERROR(INDEX(Positions!$E$2:$E$14531,MATCH($A1215&amp;"|23",Positions!$A$2:$A$14531,0)),"-")</f>
        <v>C</v>
      </c>
      <c r="H1215" s="3" t="str">
        <f aca="false">F1215&amp;"-"&amp;G1215</f>
        <v>G-C</v>
      </c>
      <c r="I1215" s="4" t="n">
        <f aca="false">(F1215="G")+(G1215="G")</f>
        <v>1</v>
      </c>
      <c r="J1215" s="4" t="n">
        <f aca="false">(F1215="C")+(G1215="C")</f>
        <v>1</v>
      </c>
      <c r="K1215" s="3" t="n">
        <f aca="false">I1215+J1215</f>
        <v>2</v>
      </c>
    </row>
    <row r="1216" customFormat="false" ht="15" hidden="false" customHeight="false" outlineLevel="0" collapsed="false">
      <c r="A1216" s="4" t="s">
        <v>80</v>
      </c>
      <c r="B1216" s="4" t="s">
        <v>783</v>
      </c>
      <c r="C1216" s="4" t="s">
        <v>267</v>
      </c>
      <c r="D1216" s="4" t="n">
        <f aca="false">IFERROR(INDEX(Positions!$D$2:$D$14531,MATCH($A1216&amp;"|13",Positions!$A$2:$A$14531,0)),"-")</f>
        <v>13</v>
      </c>
      <c r="E1216" s="4" t="n">
        <f aca="false">IFERROR(INDEX(Positions!$D$2:$D$14531,MATCH($A1216&amp;"|22",Positions!$A$2:$A$14531,0)),"-")</f>
        <v>23</v>
      </c>
      <c r="F1216" s="4" t="str">
        <f aca="false">IFERROR(INDEX(Positions!$E$2:$E$14531,MATCH($A1216&amp;"|13",Positions!$A$2:$A$14531,0)),"-")</f>
        <v>G</v>
      </c>
      <c r="G1216" s="4" t="str">
        <f aca="false">IFERROR(INDEX(Positions!$E$2:$E$14531,MATCH($A1216&amp;"|22",Positions!$A$2:$A$14531,0)),"-")</f>
        <v>A</v>
      </c>
      <c r="H1216" s="3" t="str">
        <f aca="false">F1216&amp;"-"&amp;G1216</f>
        <v>G-A</v>
      </c>
      <c r="I1216" s="4" t="n">
        <f aca="false">(F1216="G")+(G1216="G")</f>
        <v>1</v>
      </c>
      <c r="J1216" s="4" t="n">
        <f aca="false">(F1216="C")+(G1216="C")</f>
        <v>0</v>
      </c>
      <c r="K1216" s="3" t="n">
        <f aca="false">I1216+J1216</f>
        <v>1</v>
      </c>
    </row>
    <row r="1217" customFormat="false" ht="15" hidden="false" customHeight="false" outlineLevel="0" collapsed="false">
      <c r="A1217" s="4" t="s">
        <v>80</v>
      </c>
      <c r="B1217" s="4" t="s">
        <v>805</v>
      </c>
      <c r="C1217" s="4" t="s">
        <v>673</v>
      </c>
      <c r="D1217" s="4" t="n">
        <f aca="false">IFERROR(INDEX(Positions!$D$2:$D$14531,MATCH($A1217&amp;"|27",Positions!$A$2:$A$14531,0)),"-")</f>
        <v>28</v>
      </c>
      <c r="E1217" s="4" t="n">
        <f aca="false">IFERROR(INDEX(Positions!$D$2:$D$14531,MATCH($A1217&amp;"|43",Positions!$A$2:$A$14531,0)),"-")</f>
        <v>44</v>
      </c>
      <c r="F1217" s="4" t="str">
        <f aca="false">IFERROR(INDEX(Positions!$E$2:$E$14531,MATCH($A1217&amp;"|27",Positions!$A$2:$A$14531,0)),"-")</f>
        <v>C</v>
      </c>
      <c r="G1217" s="4" t="str">
        <f aca="false">IFERROR(INDEX(Positions!$E$2:$E$14531,MATCH($A1217&amp;"|43",Positions!$A$2:$A$14531,0)),"-")</f>
        <v>G</v>
      </c>
      <c r="H1217" s="3" t="str">
        <f aca="false">F1217&amp;"-"&amp;G1217</f>
        <v>C-G</v>
      </c>
      <c r="I1217" s="4" t="n">
        <f aca="false">(F1217="G")+(G1217="G")</f>
        <v>1</v>
      </c>
      <c r="J1217" s="4" t="n">
        <f aca="false">(F1217="C")+(G1217="C")</f>
        <v>1</v>
      </c>
      <c r="K1217" s="3" t="n">
        <f aca="false">I1217+J1217</f>
        <v>2</v>
      </c>
    </row>
    <row r="1218" customFormat="false" ht="15" hidden="false" customHeight="false" outlineLevel="0" collapsed="false">
      <c r="A1218" s="4" t="s">
        <v>80</v>
      </c>
      <c r="B1218" s="4" t="s">
        <v>805</v>
      </c>
      <c r="C1218" s="4" t="s">
        <v>889</v>
      </c>
      <c r="D1218" s="4" t="n">
        <f aca="false">IFERROR(INDEX(Positions!$D$2:$D$14531,MATCH($A1218&amp;"|28",Positions!$A$2:$A$14531,0)),"-")</f>
        <v>29</v>
      </c>
      <c r="E1218" s="4" t="n">
        <f aca="false">IFERROR(INDEX(Positions!$D$2:$D$14531,MATCH($A1218&amp;"|42",Positions!$A$2:$A$14531,0)),"-")</f>
        <v>43</v>
      </c>
      <c r="F1218" s="4" t="str">
        <f aca="false">IFERROR(INDEX(Positions!$E$2:$E$14531,MATCH($A1218&amp;"|28",Positions!$A$2:$A$14531,0)),"-")</f>
        <v>C</v>
      </c>
      <c r="G1218" s="4" t="str">
        <f aca="false">IFERROR(INDEX(Positions!$E$2:$E$14531,MATCH($A1218&amp;"|42",Positions!$A$2:$A$14531,0)),"-")</f>
        <v>G</v>
      </c>
      <c r="H1218" s="3" t="str">
        <f aca="false">F1218&amp;"-"&amp;G1218</f>
        <v>C-G</v>
      </c>
      <c r="I1218" s="4" t="n">
        <f aca="false">(F1218="G")+(G1218="G")</f>
        <v>1</v>
      </c>
      <c r="J1218" s="4" t="n">
        <f aca="false">(F1218="C")+(G1218="C")</f>
        <v>1</v>
      </c>
      <c r="K1218" s="3" t="n">
        <f aca="false">I1218+J1218</f>
        <v>2</v>
      </c>
    </row>
    <row r="1219" customFormat="false" ht="15" hidden="false" customHeight="false" outlineLevel="0" collapsed="false">
      <c r="A1219" s="4" t="s">
        <v>80</v>
      </c>
      <c r="B1219" s="4" t="s">
        <v>805</v>
      </c>
      <c r="C1219" s="4" t="s">
        <v>890</v>
      </c>
      <c r="D1219" s="4" t="n">
        <f aca="false">IFERROR(INDEX(Positions!$D$2:$D$14531,MATCH($A1219&amp;"|29",Positions!$A$2:$A$14531,0)),"-")</f>
        <v>30</v>
      </c>
      <c r="E1219" s="4" t="n">
        <f aca="false">IFERROR(INDEX(Positions!$D$2:$D$14531,MATCH($A1219&amp;"|41",Positions!$A$2:$A$14531,0)),"-")</f>
        <v>42</v>
      </c>
      <c r="F1219" s="4" t="str">
        <f aca="false">IFERROR(INDEX(Positions!$E$2:$E$14531,MATCH($A1219&amp;"|29",Positions!$A$2:$A$14531,0)),"-")</f>
        <v>G</v>
      </c>
      <c r="G1219" s="4" t="str">
        <f aca="false">IFERROR(INDEX(Positions!$E$2:$E$14531,MATCH($A1219&amp;"|41",Positions!$A$2:$A$14531,0)),"-")</f>
        <v>C</v>
      </c>
      <c r="H1219" s="3" t="str">
        <f aca="false">F1219&amp;"-"&amp;G1219</f>
        <v>G-C</v>
      </c>
      <c r="I1219" s="4" t="n">
        <f aca="false">(F1219="G")+(G1219="G")</f>
        <v>1</v>
      </c>
      <c r="J1219" s="4" t="n">
        <f aca="false">(F1219="C")+(G1219="C")</f>
        <v>1</v>
      </c>
      <c r="K1219" s="3" t="n">
        <f aca="false">I1219+J1219</f>
        <v>2</v>
      </c>
    </row>
    <row r="1220" customFormat="false" ht="15" hidden="false" customHeight="false" outlineLevel="0" collapsed="false">
      <c r="A1220" s="4" t="s">
        <v>80</v>
      </c>
      <c r="B1220" s="4" t="s">
        <v>805</v>
      </c>
      <c r="C1220" s="4" t="s">
        <v>694</v>
      </c>
      <c r="D1220" s="4" t="n">
        <f aca="false">IFERROR(INDEX(Positions!$D$2:$D$14531,MATCH($A1220&amp;"|30",Positions!$A$2:$A$14531,0)),"-")</f>
        <v>31</v>
      </c>
      <c r="E1220" s="4" t="n">
        <f aca="false">IFERROR(INDEX(Positions!$D$2:$D$14531,MATCH($A1220&amp;"|40",Positions!$A$2:$A$14531,0)),"-")</f>
        <v>41</v>
      </c>
      <c r="F1220" s="4" t="str">
        <f aca="false">IFERROR(INDEX(Positions!$E$2:$E$14531,MATCH($A1220&amp;"|30",Positions!$A$2:$A$14531,0)),"-")</f>
        <v>G</v>
      </c>
      <c r="G1220" s="4" t="str">
        <f aca="false">IFERROR(INDEX(Positions!$E$2:$E$14531,MATCH($A1220&amp;"|40",Positions!$A$2:$A$14531,0)),"-")</f>
        <v>C</v>
      </c>
      <c r="H1220" s="3" t="str">
        <f aca="false">F1220&amp;"-"&amp;G1220</f>
        <v>G-C</v>
      </c>
      <c r="I1220" s="4" t="n">
        <f aca="false">(F1220="G")+(G1220="G")</f>
        <v>1</v>
      </c>
      <c r="J1220" s="4" t="n">
        <f aca="false">(F1220="C")+(G1220="C")</f>
        <v>1</v>
      </c>
      <c r="K1220" s="3" t="n">
        <f aca="false">I1220+J1220</f>
        <v>2</v>
      </c>
    </row>
    <row r="1221" customFormat="false" ht="15" hidden="false" customHeight="false" outlineLevel="0" collapsed="false">
      <c r="A1221" s="4" t="s">
        <v>80</v>
      </c>
      <c r="B1221" s="4" t="s">
        <v>805</v>
      </c>
      <c r="C1221" s="4" t="s">
        <v>640</v>
      </c>
      <c r="D1221" s="4" t="n">
        <f aca="false">IFERROR(INDEX(Positions!$D$2:$D$14531,MATCH($A1221&amp;"|31",Positions!$A$2:$A$14531,0)),"-")</f>
        <v>32</v>
      </c>
      <c r="E1221" s="4" t="n">
        <f aca="false">IFERROR(INDEX(Positions!$D$2:$D$14531,MATCH($A1221&amp;"|39",Positions!$A$2:$A$14531,0)),"-")</f>
        <v>40</v>
      </c>
      <c r="F1221" s="4" t="str">
        <f aca="false">IFERROR(INDEX(Positions!$E$2:$E$14531,MATCH($A1221&amp;"|31",Positions!$A$2:$A$14531,0)),"-")</f>
        <v>U</v>
      </c>
      <c r="G1221" s="4" t="str">
        <f aca="false">IFERROR(INDEX(Positions!$E$2:$E$14531,MATCH($A1221&amp;"|39",Positions!$A$2:$A$14531,0)),"-")</f>
        <v>A</v>
      </c>
      <c r="H1221" s="3" t="str">
        <f aca="false">F1221&amp;"-"&amp;G1221</f>
        <v>U-A</v>
      </c>
      <c r="I1221" s="4" t="n">
        <f aca="false">(F1221="G")+(G1221="G")</f>
        <v>0</v>
      </c>
      <c r="J1221" s="4" t="n">
        <f aca="false">(F1221="C")+(G1221="C")</f>
        <v>0</v>
      </c>
      <c r="K1221" s="3" t="n">
        <f aca="false">I1221+J1221</f>
        <v>0</v>
      </c>
    </row>
    <row r="1222" customFormat="false" ht="15" hidden="false" customHeight="false" outlineLevel="0" collapsed="false">
      <c r="A1222" s="4" t="s">
        <v>80</v>
      </c>
      <c r="B1222" s="4" t="s">
        <v>830</v>
      </c>
      <c r="C1222" s="4" t="s">
        <v>367</v>
      </c>
      <c r="D1222" s="4" t="n">
        <f aca="false">IFERROR(INDEX(Positions!$D$2:$D$14531,MATCH($A1222&amp;"|49",Positions!$A$2:$A$14531,0)),"-")</f>
        <v>63</v>
      </c>
      <c r="E1222" s="4" t="n">
        <f aca="false">IFERROR(INDEX(Positions!$D$2:$D$14531,MATCH($A1222&amp;"|65",Positions!$A$2:$A$14531,0)),"-")</f>
        <v>79</v>
      </c>
      <c r="F1222" s="4" t="str">
        <f aca="false">IFERROR(INDEX(Positions!$E$2:$E$14531,MATCH($A1222&amp;"|49",Positions!$A$2:$A$14531,0)),"-")</f>
        <v>G</v>
      </c>
      <c r="G1222" s="4" t="str">
        <f aca="false">IFERROR(INDEX(Positions!$E$2:$E$14531,MATCH($A1222&amp;"|65",Positions!$A$2:$A$14531,0)),"-")</f>
        <v>C</v>
      </c>
      <c r="H1222" s="3" t="str">
        <f aca="false">F1222&amp;"-"&amp;G1222</f>
        <v>G-C</v>
      </c>
      <c r="I1222" s="4" t="n">
        <f aca="false">(F1222="G")+(G1222="G")</f>
        <v>1</v>
      </c>
      <c r="J1222" s="4" t="n">
        <f aca="false">(F1222="C")+(G1222="C")</f>
        <v>1</v>
      </c>
      <c r="K1222" s="3" t="n">
        <f aca="false">I1222+J1222</f>
        <v>2</v>
      </c>
    </row>
    <row r="1223" customFormat="false" ht="15" hidden="false" customHeight="false" outlineLevel="0" collapsed="false">
      <c r="A1223" s="4" t="s">
        <v>80</v>
      </c>
      <c r="B1223" s="4" t="s">
        <v>830</v>
      </c>
      <c r="C1223" s="4" t="s">
        <v>891</v>
      </c>
      <c r="D1223" s="4" t="n">
        <f aca="false">IFERROR(INDEX(Positions!$D$2:$D$14531,MATCH($A1223&amp;"|50",Positions!$A$2:$A$14531,0)),"-")</f>
        <v>64</v>
      </c>
      <c r="E1223" s="4" t="n">
        <f aca="false">IFERROR(INDEX(Positions!$D$2:$D$14531,MATCH($A1223&amp;"|64",Positions!$A$2:$A$14531,0)),"-")</f>
        <v>78</v>
      </c>
      <c r="F1223" s="4" t="str">
        <f aca="false">IFERROR(INDEX(Positions!$E$2:$E$14531,MATCH($A1223&amp;"|50",Positions!$A$2:$A$14531,0)),"-")</f>
        <v>G</v>
      </c>
      <c r="G1223" s="4" t="str">
        <f aca="false">IFERROR(INDEX(Positions!$E$2:$E$14531,MATCH($A1223&amp;"|64",Positions!$A$2:$A$14531,0)),"-")</f>
        <v>C</v>
      </c>
      <c r="H1223" s="3" t="str">
        <f aca="false">F1223&amp;"-"&amp;G1223</f>
        <v>G-C</v>
      </c>
      <c r="I1223" s="4" t="n">
        <f aca="false">(F1223="G")+(G1223="G")</f>
        <v>1</v>
      </c>
      <c r="J1223" s="4" t="n">
        <f aca="false">(F1223="C")+(G1223="C")</f>
        <v>1</v>
      </c>
      <c r="K1223" s="3" t="n">
        <f aca="false">I1223+J1223</f>
        <v>2</v>
      </c>
    </row>
    <row r="1224" customFormat="false" ht="15" hidden="false" customHeight="false" outlineLevel="0" collapsed="false">
      <c r="A1224" s="4" t="s">
        <v>80</v>
      </c>
      <c r="B1224" s="4" t="s">
        <v>830</v>
      </c>
      <c r="C1224" s="4" t="s">
        <v>689</v>
      </c>
      <c r="D1224" s="4" t="n">
        <f aca="false">IFERROR(INDEX(Positions!$D$2:$D$14531,MATCH($A1224&amp;"|51",Positions!$A$2:$A$14531,0)),"-")</f>
        <v>65</v>
      </c>
      <c r="E1224" s="4" t="n">
        <f aca="false">IFERROR(INDEX(Positions!$D$2:$D$14531,MATCH($A1224&amp;"|63",Positions!$A$2:$A$14531,0)),"-")</f>
        <v>77</v>
      </c>
      <c r="F1224" s="4" t="str">
        <f aca="false">IFERROR(INDEX(Positions!$E$2:$E$14531,MATCH($A1224&amp;"|51",Positions!$A$2:$A$14531,0)),"-")</f>
        <v>G</v>
      </c>
      <c r="G1224" s="4" t="str">
        <f aca="false">IFERROR(INDEX(Positions!$E$2:$E$14531,MATCH($A1224&amp;"|63",Positions!$A$2:$A$14531,0)),"-")</f>
        <v>C</v>
      </c>
      <c r="H1224" s="3" t="str">
        <f aca="false">F1224&amp;"-"&amp;G1224</f>
        <v>G-C</v>
      </c>
      <c r="I1224" s="4" t="n">
        <f aca="false">(F1224="G")+(G1224="G")</f>
        <v>1</v>
      </c>
      <c r="J1224" s="4" t="n">
        <f aca="false">(F1224="C")+(G1224="C")</f>
        <v>1</v>
      </c>
      <c r="K1224" s="3" t="n">
        <f aca="false">I1224+J1224</f>
        <v>2</v>
      </c>
    </row>
    <row r="1225" customFormat="false" ht="15" hidden="false" customHeight="false" outlineLevel="0" collapsed="false">
      <c r="A1225" s="4" t="s">
        <v>80</v>
      </c>
      <c r="B1225" s="4" t="s">
        <v>830</v>
      </c>
      <c r="C1225" s="4" t="s">
        <v>703</v>
      </c>
      <c r="D1225" s="4" t="n">
        <f aca="false">IFERROR(INDEX(Positions!$D$2:$D$14531,MATCH($A1225&amp;"|52",Positions!$A$2:$A$14531,0)),"-")</f>
        <v>66</v>
      </c>
      <c r="E1225" s="4" t="n">
        <f aca="false">IFERROR(INDEX(Positions!$D$2:$D$14531,MATCH($A1225&amp;"|62",Positions!$A$2:$A$14531,0)),"-")</f>
        <v>76</v>
      </c>
      <c r="F1225" s="4" t="str">
        <f aca="false">IFERROR(INDEX(Positions!$E$2:$E$14531,MATCH($A1225&amp;"|52",Positions!$A$2:$A$14531,0)),"-")</f>
        <v>G</v>
      </c>
      <c r="G1225" s="4" t="str">
        <f aca="false">IFERROR(INDEX(Positions!$E$2:$E$14531,MATCH($A1225&amp;"|62",Positions!$A$2:$A$14531,0)),"-")</f>
        <v>C</v>
      </c>
      <c r="H1225" s="3" t="str">
        <f aca="false">F1225&amp;"-"&amp;G1225</f>
        <v>G-C</v>
      </c>
      <c r="I1225" s="4" t="n">
        <f aca="false">(F1225="G")+(G1225="G")</f>
        <v>1</v>
      </c>
      <c r="J1225" s="4" t="n">
        <f aca="false">(F1225="C")+(G1225="C")</f>
        <v>1</v>
      </c>
      <c r="K1225" s="3" t="n">
        <f aca="false">I1225+J1225</f>
        <v>2</v>
      </c>
    </row>
    <row r="1226" customFormat="false" ht="15" hidden="false" customHeight="false" outlineLevel="0" collapsed="false">
      <c r="A1226" s="4" t="s">
        <v>80</v>
      </c>
      <c r="B1226" s="4" t="s">
        <v>830</v>
      </c>
      <c r="C1226" s="4" t="s">
        <v>892</v>
      </c>
      <c r="D1226" s="4" t="n">
        <f aca="false">IFERROR(INDEX(Positions!$D$2:$D$14531,MATCH($A1226&amp;"|53",Positions!$A$2:$A$14531,0)),"-")</f>
        <v>67</v>
      </c>
      <c r="E1226" s="4" t="n">
        <f aca="false">IFERROR(INDEX(Positions!$D$2:$D$14531,MATCH($A1226&amp;"|61",Positions!$A$2:$A$14531,0)),"-")</f>
        <v>75</v>
      </c>
      <c r="F1226" s="4" t="str">
        <f aca="false">IFERROR(INDEX(Positions!$E$2:$E$14531,MATCH($A1226&amp;"|53",Positions!$A$2:$A$14531,0)),"-")</f>
        <v>G</v>
      </c>
      <c r="G1226" s="4" t="str">
        <f aca="false">IFERROR(INDEX(Positions!$E$2:$E$14531,MATCH($A1226&amp;"|61",Positions!$A$2:$A$14531,0)),"-")</f>
        <v>C</v>
      </c>
      <c r="H1226" s="3" t="str">
        <f aca="false">F1226&amp;"-"&amp;G1226</f>
        <v>G-C</v>
      </c>
      <c r="I1226" s="4" t="n">
        <f aca="false">(F1226="G")+(G1226="G")</f>
        <v>1</v>
      </c>
      <c r="J1226" s="4" t="n">
        <f aca="false">(F1226="C")+(G1226="C")</f>
        <v>1</v>
      </c>
      <c r="K1226" s="3" t="n">
        <f aca="false">I1226+J1226</f>
        <v>2</v>
      </c>
    </row>
    <row r="1227" customFormat="false" ht="15" hidden="false" customHeight="false" outlineLevel="0" collapsed="false">
      <c r="A1227" s="24" t="s">
        <v>80</v>
      </c>
      <c r="B1227" s="24" t="s">
        <v>893</v>
      </c>
      <c r="C1227" s="24" t="s">
        <v>894</v>
      </c>
      <c r="D1227" s="24" t="n">
        <f aca="false">IFERROR(INDEX(Positions!$D$2:$D$14531,MATCH($A1227&amp;"|8",Positions!$A$2:$A$14531,0)),"-")</f>
        <v>8</v>
      </c>
      <c r="E1227" s="24" t="n">
        <f aca="false">IFERROR(INDEX(Positions!$D$2:$D$14531,MATCH($A1227&amp;"|14",Positions!$A$2:$A$14531,0)),"-")</f>
        <v>14</v>
      </c>
      <c r="F1227" s="24" t="str">
        <f aca="false">IFERROR(INDEX(Positions!$E$2:$E$14531,MATCH($A1227&amp;"|8",Positions!$A$2:$A$14531,0)),"-")</f>
        <v>U</v>
      </c>
      <c r="G1227" s="24" t="str">
        <f aca="false">IFERROR(INDEX(Positions!$E$2:$E$14531,MATCH($A1227&amp;"|14",Positions!$A$2:$A$14531,0)),"-")</f>
        <v>A</v>
      </c>
      <c r="H1227" s="25" t="str">
        <f aca="false">F1227&amp;"-"&amp;G1227</f>
        <v>U-A</v>
      </c>
      <c r="I1227" s="24" t="n">
        <f aca="false">(F1227="G")+(G1227="G")</f>
        <v>0</v>
      </c>
      <c r="J1227" s="24" t="n">
        <f aca="false">(F1227="C")+(G1227="C")</f>
        <v>0</v>
      </c>
      <c r="K1227" s="25" t="n">
        <f aca="false">I1227+J1227</f>
        <v>0</v>
      </c>
    </row>
    <row r="1228" customFormat="false" ht="15" hidden="false" customHeight="false" outlineLevel="0" collapsed="false">
      <c r="A1228" s="24" t="s">
        <v>80</v>
      </c>
      <c r="B1228" s="24" t="s">
        <v>893</v>
      </c>
      <c r="C1228" s="24" t="s">
        <v>895</v>
      </c>
      <c r="D1228" s="24" t="n">
        <f aca="false">IFERROR(INDEX(Positions!$D$2:$D$14531,MATCH($A1228&amp;"|15",Positions!$A$2:$A$14531,0)),"-")</f>
        <v>15</v>
      </c>
      <c r="E1228" s="24" t="n">
        <f aca="false">IFERROR(INDEX(Positions!$D$2:$D$14531,MATCH($A1228&amp;"|48",Positions!$A$2:$A$14531,0)),"-")</f>
        <v>62</v>
      </c>
      <c r="F1228" s="24" t="str">
        <f aca="false">IFERROR(INDEX(Positions!$E$2:$E$14531,MATCH($A1228&amp;"|15",Positions!$A$2:$A$14531,0)),"-")</f>
        <v>G</v>
      </c>
      <c r="G1228" s="24" t="str">
        <f aca="false">IFERROR(INDEX(Positions!$E$2:$E$14531,MATCH($A1228&amp;"|48",Positions!$A$2:$A$14531,0)),"-")</f>
        <v>C</v>
      </c>
      <c r="H1228" s="25" t="str">
        <f aca="false">F1228&amp;"-"&amp;G1228</f>
        <v>G-C</v>
      </c>
      <c r="I1228" s="24" t="n">
        <f aca="false">(F1228="G")+(G1228="G")</f>
        <v>1</v>
      </c>
      <c r="J1228" s="24" t="n">
        <f aca="false">(F1228="C")+(G1228="C")</f>
        <v>1</v>
      </c>
      <c r="K1228" s="25" t="n">
        <f aca="false">I1228+J1228</f>
        <v>2</v>
      </c>
    </row>
    <row r="1229" customFormat="false" ht="15" hidden="false" customHeight="false" outlineLevel="0" collapsed="false">
      <c r="A1229" s="24" t="s">
        <v>80</v>
      </c>
      <c r="B1229" s="24" t="s">
        <v>893</v>
      </c>
      <c r="C1229" s="24" t="s">
        <v>896</v>
      </c>
      <c r="D1229" s="24" t="n">
        <f aca="false">IFERROR(INDEX(Positions!$D$2:$D$14531,MATCH($A1229&amp;"|18",Positions!$A$2:$A$14531,0)),"-")</f>
        <v>17</v>
      </c>
      <c r="E1229" s="24" t="n">
        <f aca="false">IFERROR(INDEX(Positions!$D$2:$D$14531,MATCH($A1229&amp;"|55",Positions!$A$2:$A$14531,0)),"-")</f>
        <v>69</v>
      </c>
      <c r="F1229" s="24" t="str">
        <f aca="false">IFERROR(INDEX(Positions!$E$2:$E$14531,MATCH($A1229&amp;"|18",Positions!$A$2:$A$14531,0)),"-")</f>
        <v>G</v>
      </c>
      <c r="G1229" s="24" t="str">
        <f aca="false">IFERROR(INDEX(Positions!$E$2:$E$14531,MATCH($A1229&amp;"|55",Positions!$A$2:$A$14531,0)),"-")</f>
        <v>U</v>
      </c>
      <c r="H1229" s="25" t="str">
        <f aca="false">F1229&amp;"-"&amp;G1229</f>
        <v>G-U</v>
      </c>
      <c r="I1229" s="24" t="n">
        <f aca="false">(F1229="G")+(G1229="G")</f>
        <v>1</v>
      </c>
      <c r="J1229" s="24" t="n">
        <f aca="false">(F1229="C")+(G1229="C")</f>
        <v>0</v>
      </c>
      <c r="K1229" s="25" t="n">
        <f aca="false">I1229+J1229</f>
        <v>1</v>
      </c>
    </row>
    <row r="1230" customFormat="false" ht="15" hidden="false" customHeight="false" outlineLevel="0" collapsed="false">
      <c r="A1230" s="24" t="s">
        <v>80</v>
      </c>
      <c r="B1230" s="24" t="s">
        <v>893</v>
      </c>
      <c r="C1230" s="24" t="s">
        <v>897</v>
      </c>
      <c r="D1230" s="24" t="n">
        <f aca="false">IFERROR(INDEX(Positions!$D$2:$D$14531,MATCH($A1230&amp;"|19",Positions!$A$2:$A$14531,0)),"-")</f>
        <v>18</v>
      </c>
      <c r="E1230" s="24" t="n">
        <f aca="false">IFERROR(INDEX(Positions!$D$2:$D$14531,MATCH($A1230&amp;"|56",Positions!$A$2:$A$14531,0)),"-")</f>
        <v>70</v>
      </c>
      <c r="F1230" s="24" t="str">
        <f aca="false">IFERROR(INDEX(Positions!$E$2:$E$14531,MATCH($A1230&amp;"|19",Positions!$A$2:$A$14531,0)),"-")</f>
        <v>G</v>
      </c>
      <c r="G1230" s="24" t="str">
        <f aca="false">IFERROR(INDEX(Positions!$E$2:$E$14531,MATCH($A1230&amp;"|56",Positions!$A$2:$A$14531,0)),"-")</f>
        <v>C</v>
      </c>
      <c r="H1230" s="25" t="str">
        <f aca="false">F1230&amp;"-"&amp;G1230</f>
        <v>G-C</v>
      </c>
      <c r="I1230" s="24" t="n">
        <f aca="false">(F1230="G")+(G1230="G")</f>
        <v>1</v>
      </c>
      <c r="J1230" s="24" t="n">
        <f aca="false">(F1230="C")+(G1230="C")</f>
        <v>1</v>
      </c>
      <c r="K1230" s="25" t="n">
        <f aca="false">I1230+J1230</f>
        <v>2</v>
      </c>
    </row>
    <row r="1231" customFormat="false" ht="15" hidden="false" customHeight="false" outlineLevel="0" collapsed="false">
      <c r="A1231" s="24" t="s">
        <v>80</v>
      </c>
      <c r="B1231" s="24" t="s">
        <v>893</v>
      </c>
      <c r="C1231" s="24" t="s">
        <v>898</v>
      </c>
      <c r="D1231" s="24" t="n">
        <f aca="false">IFERROR(INDEX(Positions!$D$2:$D$14531,MATCH($A1231&amp;"|26",Positions!$A$2:$A$14531,0)),"-")</f>
        <v>27</v>
      </c>
      <c r="E1231" s="24" t="n">
        <f aca="false">IFERROR(INDEX(Positions!$D$2:$D$14531,MATCH($A1231&amp;"|44",Positions!$A$2:$A$14531,0)),"-")</f>
        <v>45</v>
      </c>
      <c r="F1231" s="24" t="str">
        <f aca="false">IFERROR(INDEX(Positions!$E$2:$E$14531,MATCH($A1231&amp;"|26",Positions!$A$2:$A$14531,0)),"-")</f>
        <v>A</v>
      </c>
      <c r="G1231" s="24" t="str">
        <f aca="false">IFERROR(INDEX(Positions!$E$2:$E$14531,MATCH($A1231&amp;"|44",Positions!$A$2:$A$14531,0)),"-")</f>
        <v>A</v>
      </c>
      <c r="H1231" s="25" t="str">
        <f aca="false">F1231&amp;"-"&amp;G1231</f>
        <v>A-A</v>
      </c>
      <c r="I1231" s="24" t="n">
        <f aca="false">(F1231="G")+(G1231="G")</f>
        <v>0</v>
      </c>
      <c r="J1231" s="24" t="n">
        <f aca="false">(F1231="C")+(G1231="C")</f>
        <v>0</v>
      </c>
      <c r="K1231" s="25" t="n">
        <f aca="false">I1231+J1231</f>
        <v>0</v>
      </c>
    </row>
    <row r="1232" customFormat="false" ht="15" hidden="false" customHeight="false" outlineLevel="0" collapsed="false">
      <c r="A1232" s="24" t="s">
        <v>80</v>
      </c>
      <c r="B1232" s="24" t="s">
        <v>893</v>
      </c>
      <c r="C1232" s="24" t="s">
        <v>899</v>
      </c>
      <c r="D1232" s="24" t="n">
        <f aca="false">IFERROR(INDEX(Positions!$D$2:$D$14531,MATCH($A1232&amp;"|32",Positions!$A$2:$A$14531,0)),"-")</f>
        <v>33</v>
      </c>
      <c r="E1232" s="24" t="n">
        <f aca="false">IFERROR(INDEX(Positions!$D$2:$D$14531,MATCH($A1232&amp;"|38",Positions!$A$2:$A$14531,0)),"-")</f>
        <v>39</v>
      </c>
      <c r="F1232" s="24" t="str">
        <f aca="false">IFERROR(INDEX(Positions!$E$2:$E$14531,MATCH($A1232&amp;"|32",Positions!$A$2:$A$14531,0)),"-")</f>
        <v>C</v>
      </c>
      <c r="G1232" s="24" t="str">
        <f aca="false">IFERROR(INDEX(Positions!$E$2:$E$14531,MATCH($A1232&amp;"|38",Positions!$A$2:$A$14531,0)),"-")</f>
        <v>A</v>
      </c>
      <c r="H1232" s="25" t="str">
        <f aca="false">F1232&amp;"-"&amp;G1232</f>
        <v>C-A</v>
      </c>
      <c r="I1232" s="24" t="n">
        <f aca="false">(F1232="G")+(G1232="G")</f>
        <v>0</v>
      </c>
      <c r="J1232" s="24" t="n">
        <f aca="false">(F1232="C")+(G1232="C")</f>
        <v>1</v>
      </c>
      <c r="K1232" s="25" t="n">
        <f aca="false">I1232+J1232</f>
        <v>1</v>
      </c>
    </row>
    <row r="1233" customFormat="false" ht="15" hidden="false" customHeight="false" outlineLevel="0" collapsed="false">
      <c r="A1233" s="24" t="s">
        <v>80</v>
      </c>
      <c r="B1233" s="24" t="s">
        <v>893</v>
      </c>
      <c r="C1233" s="24" t="s">
        <v>900</v>
      </c>
      <c r="D1233" s="24" t="n">
        <f aca="false">IFERROR(INDEX(Positions!$D$2:$D$14531,MATCH($A1233&amp;"|54",Positions!$A$2:$A$14531,0)),"-")</f>
        <v>68</v>
      </c>
      <c r="E1233" s="24" t="n">
        <f aca="false">IFERROR(INDEX(Positions!$D$2:$D$14531,MATCH($A1233&amp;"|58",Positions!$A$2:$A$14531,0)),"-")</f>
        <v>72</v>
      </c>
      <c r="F1233" s="24" t="str">
        <f aca="false">IFERROR(INDEX(Positions!$E$2:$E$14531,MATCH($A1233&amp;"|54",Positions!$A$2:$A$14531,0)),"-")</f>
        <v>U</v>
      </c>
      <c r="G1233" s="24" t="str">
        <f aca="false">IFERROR(INDEX(Positions!$E$2:$E$14531,MATCH($A1233&amp;"|58",Positions!$A$2:$A$14531,0)),"-")</f>
        <v>A</v>
      </c>
      <c r="H1233" s="25" t="str">
        <f aca="false">F1233&amp;"-"&amp;G1233</f>
        <v>U-A</v>
      </c>
      <c r="I1233" s="24" t="n">
        <f aca="false">(F1233="G")+(G1233="G")</f>
        <v>0</v>
      </c>
      <c r="J1233" s="24" t="n">
        <f aca="false">(F1233="C")+(G1233="C")</f>
        <v>0</v>
      </c>
      <c r="K1233" s="25" t="n">
        <f aca="false">I1233+J1233</f>
        <v>0</v>
      </c>
    </row>
    <row r="1234" customFormat="false" ht="15" hidden="false" customHeight="false" outlineLevel="0" collapsed="false">
      <c r="A1234" s="4" t="s">
        <v>81</v>
      </c>
      <c r="B1234" s="4" t="s">
        <v>768</v>
      </c>
      <c r="C1234" s="4" t="s">
        <v>882</v>
      </c>
      <c r="D1234" s="4" t="n">
        <f aca="false">IFERROR(INDEX(Positions!$D$2:$D$14531,MATCH($A1234&amp;"|1",Positions!$A$2:$A$14531,0)),"-")</f>
        <v>1</v>
      </c>
      <c r="E1234" s="4" t="n">
        <f aca="false">IFERROR(INDEX(Positions!$D$2:$D$14531,MATCH($A1234&amp;"|72",Positions!$A$2:$A$14531,0)),"-")</f>
        <v>72</v>
      </c>
      <c r="F1234" s="4" t="str">
        <f aca="false">IFERROR(INDEX(Positions!$E$2:$E$14531,MATCH($A1234&amp;"|1",Positions!$A$2:$A$14531,0)),"-")</f>
        <v>G</v>
      </c>
      <c r="G1234" s="4" t="str">
        <f aca="false">IFERROR(INDEX(Positions!$E$2:$E$14531,MATCH($A1234&amp;"|72",Positions!$A$2:$A$14531,0)),"-")</f>
        <v>C</v>
      </c>
      <c r="H1234" s="3" t="str">
        <f aca="false">F1234&amp;"-"&amp;G1234</f>
        <v>G-C</v>
      </c>
      <c r="I1234" s="4" t="n">
        <f aca="false">(F1234="G")+(G1234="G")</f>
        <v>1</v>
      </c>
      <c r="J1234" s="4" t="n">
        <f aca="false">(F1234="C")+(G1234="C")</f>
        <v>1</v>
      </c>
      <c r="K1234" s="3" t="n">
        <f aca="false">I1234+J1234</f>
        <v>2</v>
      </c>
    </row>
    <row r="1235" customFormat="false" ht="15" hidden="false" customHeight="false" outlineLevel="0" collapsed="false">
      <c r="A1235" s="4" t="s">
        <v>81</v>
      </c>
      <c r="B1235" s="4" t="s">
        <v>768</v>
      </c>
      <c r="C1235" s="4" t="s">
        <v>883</v>
      </c>
      <c r="D1235" s="4" t="n">
        <f aca="false">IFERROR(INDEX(Positions!$D$2:$D$14531,MATCH($A1235&amp;"|2",Positions!$A$2:$A$14531,0)),"-")</f>
        <v>2</v>
      </c>
      <c r="E1235" s="4" t="n">
        <f aca="false">IFERROR(INDEX(Positions!$D$2:$D$14531,MATCH($A1235&amp;"|71",Positions!$A$2:$A$14531,0)),"-")</f>
        <v>71</v>
      </c>
      <c r="F1235" s="4" t="str">
        <f aca="false">IFERROR(INDEX(Positions!$E$2:$E$14531,MATCH($A1235&amp;"|2",Positions!$A$2:$A$14531,0)),"-")</f>
        <v>C</v>
      </c>
      <c r="G1235" s="4" t="str">
        <f aca="false">IFERROR(INDEX(Positions!$E$2:$E$14531,MATCH($A1235&amp;"|71",Positions!$A$2:$A$14531,0)),"-")</f>
        <v>G</v>
      </c>
      <c r="H1235" s="3" t="str">
        <f aca="false">F1235&amp;"-"&amp;G1235</f>
        <v>C-G</v>
      </c>
      <c r="I1235" s="4" t="n">
        <f aca="false">(F1235="G")+(G1235="G")</f>
        <v>1</v>
      </c>
      <c r="J1235" s="4" t="n">
        <f aca="false">(F1235="C")+(G1235="C")</f>
        <v>1</v>
      </c>
      <c r="K1235" s="3" t="n">
        <f aca="false">I1235+J1235</f>
        <v>2</v>
      </c>
    </row>
    <row r="1236" customFormat="false" ht="15" hidden="false" customHeight="false" outlineLevel="0" collapsed="false">
      <c r="A1236" s="4" t="s">
        <v>81</v>
      </c>
      <c r="B1236" s="4" t="s">
        <v>768</v>
      </c>
      <c r="C1236" s="4" t="s">
        <v>884</v>
      </c>
      <c r="D1236" s="4" t="n">
        <f aca="false">IFERROR(INDEX(Positions!$D$2:$D$14531,MATCH($A1236&amp;"|3",Positions!$A$2:$A$14531,0)),"-")</f>
        <v>3</v>
      </c>
      <c r="E1236" s="4" t="n">
        <f aca="false">IFERROR(INDEX(Positions!$D$2:$D$14531,MATCH($A1236&amp;"|70",Positions!$A$2:$A$14531,0)),"-")</f>
        <v>70</v>
      </c>
      <c r="F1236" s="4" t="str">
        <f aca="false">IFERROR(INDEX(Positions!$E$2:$E$14531,MATCH($A1236&amp;"|3",Positions!$A$2:$A$14531,0)),"-")</f>
        <v>U</v>
      </c>
      <c r="G1236" s="4" t="str">
        <f aca="false">IFERROR(INDEX(Positions!$E$2:$E$14531,MATCH($A1236&amp;"|70",Positions!$A$2:$A$14531,0)),"-")</f>
        <v>A</v>
      </c>
      <c r="H1236" s="3" t="str">
        <f aca="false">F1236&amp;"-"&amp;G1236</f>
        <v>U-A</v>
      </c>
      <c r="I1236" s="4" t="n">
        <f aca="false">(F1236="G")+(G1236="G")</f>
        <v>0</v>
      </c>
      <c r="J1236" s="4" t="n">
        <f aca="false">(F1236="C")+(G1236="C")</f>
        <v>0</v>
      </c>
      <c r="K1236" s="3" t="n">
        <f aca="false">I1236+J1236</f>
        <v>0</v>
      </c>
    </row>
    <row r="1237" customFormat="false" ht="15" hidden="false" customHeight="false" outlineLevel="0" collapsed="false">
      <c r="A1237" s="4" t="s">
        <v>81</v>
      </c>
      <c r="B1237" s="4" t="s">
        <v>768</v>
      </c>
      <c r="C1237" s="4" t="s">
        <v>885</v>
      </c>
      <c r="D1237" s="4" t="n">
        <f aca="false">IFERROR(INDEX(Positions!$D$2:$D$14531,MATCH($A1237&amp;"|4",Positions!$A$2:$A$14531,0)),"-")</f>
        <v>4</v>
      </c>
      <c r="E1237" s="4" t="n">
        <f aca="false">IFERROR(INDEX(Positions!$D$2:$D$14531,MATCH($A1237&amp;"|69",Positions!$A$2:$A$14531,0)),"-")</f>
        <v>69</v>
      </c>
      <c r="F1237" s="4" t="str">
        <f aca="false">IFERROR(INDEX(Positions!$E$2:$E$14531,MATCH($A1237&amp;"|4",Positions!$A$2:$A$14531,0)),"-")</f>
        <v>G</v>
      </c>
      <c r="G1237" s="4" t="str">
        <f aca="false">IFERROR(INDEX(Positions!$E$2:$E$14531,MATCH($A1237&amp;"|69",Positions!$A$2:$A$14531,0)),"-")</f>
        <v>C</v>
      </c>
      <c r="H1237" s="3" t="str">
        <f aca="false">F1237&amp;"-"&amp;G1237</f>
        <v>G-C</v>
      </c>
      <c r="I1237" s="4" t="n">
        <f aca="false">(F1237="G")+(G1237="G")</f>
        <v>1</v>
      </c>
      <c r="J1237" s="4" t="n">
        <f aca="false">(F1237="C")+(G1237="C")</f>
        <v>1</v>
      </c>
      <c r="K1237" s="3" t="n">
        <f aca="false">I1237+J1237</f>
        <v>2</v>
      </c>
    </row>
    <row r="1238" customFormat="false" ht="15" hidden="false" customHeight="false" outlineLevel="0" collapsed="false">
      <c r="A1238" s="4" t="s">
        <v>81</v>
      </c>
      <c r="B1238" s="4" t="s">
        <v>768</v>
      </c>
      <c r="C1238" s="4" t="s">
        <v>542</v>
      </c>
      <c r="D1238" s="4" t="n">
        <f aca="false">IFERROR(INDEX(Positions!$D$2:$D$14531,MATCH($A1238&amp;"|5",Positions!$A$2:$A$14531,0)),"-")</f>
        <v>5</v>
      </c>
      <c r="E1238" s="4" t="n">
        <f aca="false">IFERROR(INDEX(Positions!$D$2:$D$14531,MATCH($A1238&amp;"|68",Positions!$A$2:$A$14531,0)),"-")</f>
        <v>68</v>
      </c>
      <c r="F1238" s="4" t="str">
        <f aca="false">IFERROR(INDEX(Positions!$E$2:$E$14531,MATCH($A1238&amp;"|5",Positions!$A$2:$A$14531,0)),"-")</f>
        <v>A</v>
      </c>
      <c r="G1238" s="4" t="str">
        <f aca="false">IFERROR(INDEX(Positions!$E$2:$E$14531,MATCH($A1238&amp;"|68",Positions!$A$2:$A$14531,0)),"-")</f>
        <v>U</v>
      </c>
      <c r="H1238" s="3" t="str">
        <f aca="false">F1238&amp;"-"&amp;G1238</f>
        <v>A-U</v>
      </c>
      <c r="I1238" s="4" t="n">
        <f aca="false">(F1238="G")+(G1238="G")</f>
        <v>0</v>
      </c>
      <c r="J1238" s="4" t="n">
        <f aca="false">(F1238="C")+(G1238="C")</f>
        <v>0</v>
      </c>
      <c r="K1238" s="3" t="n">
        <f aca="false">I1238+J1238</f>
        <v>0</v>
      </c>
    </row>
    <row r="1239" customFormat="false" ht="15" hidden="false" customHeight="false" outlineLevel="0" collapsed="false">
      <c r="A1239" s="4" t="s">
        <v>81</v>
      </c>
      <c r="B1239" s="4" t="s">
        <v>768</v>
      </c>
      <c r="C1239" s="4" t="s">
        <v>561</v>
      </c>
      <c r="D1239" s="4" t="n">
        <f aca="false">IFERROR(INDEX(Positions!$D$2:$D$14531,MATCH($A1239&amp;"|6",Positions!$A$2:$A$14531,0)),"-")</f>
        <v>6</v>
      </c>
      <c r="E1239" s="4" t="n">
        <f aca="false">IFERROR(INDEX(Positions!$D$2:$D$14531,MATCH($A1239&amp;"|67",Positions!$A$2:$A$14531,0)),"-")</f>
        <v>67</v>
      </c>
      <c r="F1239" s="4" t="str">
        <f aca="false">IFERROR(INDEX(Positions!$E$2:$E$14531,MATCH($A1239&amp;"|6",Positions!$A$2:$A$14531,0)),"-")</f>
        <v>U</v>
      </c>
      <c r="G1239" s="4" t="str">
        <f aca="false">IFERROR(INDEX(Positions!$E$2:$E$14531,MATCH($A1239&amp;"|67",Positions!$A$2:$A$14531,0)),"-")</f>
        <v>A</v>
      </c>
      <c r="H1239" s="3" t="str">
        <f aca="false">F1239&amp;"-"&amp;G1239</f>
        <v>U-A</v>
      </c>
      <c r="I1239" s="4" t="n">
        <f aca="false">(F1239="G")+(G1239="G")</f>
        <v>0</v>
      </c>
      <c r="J1239" s="4" t="n">
        <f aca="false">(F1239="C")+(G1239="C")</f>
        <v>0</v>
      </c>
      <c r="K1239" s="3" t="n">
        <f aca="false">I1239+J1239</f>
        <v>0</v>
      </c>
    </row>
    <row r="1240" customFormat="false" ht="15" hidden="false" customHeight="false" outlineLevel="0" collapsed="false">
      <c r="A1240" s="4" t="s">
        <v>81</v>
      </c>
      <c r="B1240" s="4" t="s">
        <v>768</v>
      </c>
      <c r="C1240" s="4" t="s">
        <v>886</v>
      </c>
      <c r="D1240" s="4" t="n">
        <f aca="false">IFERROR(INDEX(Positions!$D$2:$D$14531,MATCH($A1240&amp;"|7",Positions!$A$2:$A$14531,0)),"-")</f>
        <v>7</v>
      </c>
      <c r="E1240" s="4" t="n">
        <f aca="false">IFERROR(INDEX(Positions!$D$2:$D$14531,MATCH($A1240&amp;"|66",Positions!$A$2:$A$14531,0)),"-")</f>
        <v>66</v>
      </c>
      <c r="F1240" s="4" t="str">
        <f aca="false">IFERROR(INDEX(Positions!$E$2:$E$14531,MATCH($A1240&amp;"|7",Positions!$A$2:$A$14531,0)),"-")</f>
        <v>A</v>
      </c>
      <c r="G1240" s="4" t="str">
        <f aca="false">IFERROR(INDEX(Positions!$E$2:$E$14531,MATCH($A1240&amp;"|66",Positions!$A$2:$A$14531,0)),"-")</f>
        <v>U</v>
      </c>
      <c r="H1240" s="3" t="str">
        <f aca="false">F1240&amp;"-"&amp;G1240</f>
        <v>A-U</v>
      </c>
      <c r="I1240" s="4" t="n">
        <f aca="false">(F1240="G")+(G1240="G")</f>
        <v>0</v>
      </c>
      <c r="J1240" s="4" t="n">
        <f aca="false">(F1240="C")+(G1240="C")</f>
        <v>0</v>
      </c>
      <c r="K1240" s="3" t="n">
        <f aca="false">I1240+J1240</f>
        <v>0</v>
      </c>
    </row>
    <row r="1241" customFormat="false" ht="15" hidden="false" customHeight="false" outlineLevel="0" collapsed="false">
      <c r="A1241" s="4" t="s">
        <v>81</v>
      </c>
      <c r="B1241" s="4" t="s">
        <v>783</v>
      </c>
      <c r="C1241" s="4" t="s">
        <v>887</v>
      </c>
      <c r="D1241" s="4" t="n">
        <f aca="false">IFERROR(INDEX(Positions!$D$2:$D$14531,MATCH($A1241&amp;"|10",Positions!$A$2:$A$14531,0)),"-")</f>
        <v>10</v>
      </c>
      <c r="E1241" s="4" t="n">
        <f aca="false">IFERROR(INDEX(Positions!$D$2:$D$14531,MATCH($A1241&amp;"|25",Positions!$A$2:$A$14531,0)),"-")</f>
        <v>25</v>
      </c>
      <c r="F1241" s="4" t="str">
        <f aca="false">IFERROR(INDEX(Positions!$E$2:$E$14531,MATCH($A1241&amp;"|10",Positions!$A$2:$A$14531,0)),"-")</f>
        <v>G</v>
      </c>
      <c r="G1241" s="4" t="str">
        <f aca="false">IFERROR(INDEX(Positions!$E$2:$E$14531,MATCH($A1241&amp;"|25",Positions!$A$2:$A$14531,0)),"-")</f>
        <v>C</v>
      </c>
      <c r="H1241" s="3" t="str">
        <f aca="false">F1241&amp;"-"&amp;G1241</f>
        <v>G-C</v>
      </c>
      <c r="I1241" s="4" t="n">
        <f aca="false">(F1241="G")+(G1241="G")</f>
        <v>1</v>
      </c>
      <c r="J1241" s="4" t="n">
        <f aca="false">(F1241="C")+(G1241="C")</f>
        <v>1</v>
      </c>
      <c r="K1241" s="3" t="n">
        <f aca="false">I1241+J1241</f>
        <v>2</v>
      </c>
    </row>
    <row r="1242" customFormat="false" ht="15" hidden="false" customHeight="false" outlineLevel="0" collapsed="false">
      <c r="A1242" s="4" t="s">
        <v>81</v>
      </c>
      <c r="B1242" s="4" t="s">
        <v>783</v>
      </c>
      <c r="C1242" s="4" t="s">
        <v>888</v>
      </c>
      <c r="D1242" s="4" t="n">
        <f aca="false">IFERROR(INDEX(Positions!$D$2:$D$14531,MATCH($A1242&amp;"|11",Positions!$A$2:$A$14531,0)),"-")</f>
        <v>11</v>
      </c>
      <c r="E1242" s="4" t="n">
        <f aca="false">IFERROR(INDEX(Positions!$D$2:$D$14531,MATCH($A1242&amp;"|24",Positions!$A$2:$A$14531,0)),"-")</f>
        <v>24</v>
      </c>
      <c r="F1242" s="4" t="str">
        <f aca="false">IFERROR(INDEX(Positions!$E$2:$E$14531,MATCH($A1242&amp;"|11",Positions!$A$2:$A$14531,0)),"-")</f>
        <v>C</v>
      </c>
      <c r="G1242" s="4" t="str">
        <f aca="false">IFERROR(INDEX(Positions!$E$2:$E$14531,MATCH($A1242&amp;"|24",Positions!$A$2:$A$14531,0)),"-")</f>
        <v>G</v>
      </c>
      <c r="H1242" s="3" t="str">
        <f aca="false">F1242&amp;"-"&amp;G1242</f>
        <v>C-G</v>
      </c>
      <c r="I1242" s="4" t="n">
        <f aca="false">(F1242="G")+(G1242="G")</f>
        <v>1</v>
      </c>
      <c r="J1242" s="4" t="n">
        <f aca="false">(F1242="C")+(G1242="C")</f>
        <v>1</v>
      </c>
      <c r="K1242" s="3" t="n">
        <f aca="false">I1242+J1242</f>
        <v>2</v>
      </c>
    </row>
    <row r="1243" customFormat="false" ht="15" hidden="false" customHeight="false" outlineLevel="0" collapsed="false">
      <c r="A1243" s="4" t="s">
        <v>81</v>
      </c>
      <c r="B1243" s="4" t="s">
        <v>783</v>
      </c>
      <c r="C1243" s="4" t="s">
        <v>479</v>
      </c>
      <c r="D1243" s="4" t="n">
        <f aca="false">IFERROR(INDEX(Positions!$D$2:$D$14531,MATCH($A1243&amp;"|12",Positions!$A$2:$A$14531,0)),"-")</f>
        <v>12</v>
      </c>
      <c r="E1243" s="4" t="n">
        <f aca="false">IFERROR(INDEX(Positions!$D$2:$D$14531,MATCH($A1243&amp;"|23",Positions!$A$2:$A$14531,0)),"-")</f>
        <v>23</v>
      </c>
      <c r="F1243" s="4" t="str">
        <f aca="false">IFERROR(INDEX(Positions!$E$2:$E$14531,MATCH($A1243&amp;"|12",Positions!$A$2:$A$14531,0)),"-")</f>
        <v>U</v>
      </c>
      <c r="G1243" s="4" t="str">
        <f aca="false">IFERROR(INDEX(Positions!$E$2:$E$14531,MATCH($A1243&amp;"|23",Positions!$A$2:$A$14531,0)),"-")</f>
        <v>A</v>
      </c>
      <c r="H1243" s="3" t="str">
        <f aca="false">F1243&amp;"-"&amp;G1243</f>
        <v>U-A</v>
      </c>
      <c r="I1243" s="4" t="n">
        <f aca="false">(F1243="G")+(G1243="G")</f>
        <v>0</v>
      </c>
      <c r="J1243" s="4" t="n">
        <f aca="false">(F1243="C")+(G1243="C")</f>
        <v>0</v>
      </c>
      <c r="K1243" s="3" t="n">
        <f aca="false">I1243+J1243</f>
        <v>0</v>
      </c>
    </row>
    <row r="1244" customFormat="false" ht="15" hidden="false" customHeight="false" outlineLevel="0" collapsed="false">
      <c r="A1244" s="4" t="s">
        <v>81</v>
      </c>
      <c r="B1244" s="4" t="s">
        <v>783</v>
      </c>
      <c r="C1244" s="4" t="s">
        <v>267</v>
      </c>
      <c r="D1244" s="4" t="n">
        <f aca="false">IFERROR(INDEX(Positions!$D$2:$D$14531,MATCH($A1244&amp;"|13",Positions!$A$2:$A$14531,0)),"-")</f>
        <v>13</v>
      </c>
      <c r="E1244" s="4" t="n">
        <f aca="false">IFERROR(INDEX(Positions!$D$2:$D$14531,MATCH($A1244&amp;"|22",Positions!$A$2:$A$14531,0)),"-")</f>
        <v>22</v>
      </c>
      <c r="F1244" s="4" t="str">
        <f aca="false">IFERROR(INDEX(Positions!$E$2:$E$14531,MATCH($A1244&amp;"|13",Positions!$A$2:$A$14531,0)),"-")</f>
        <v>C</v>
      </c>
      <c r="G1244" s="4" t="str">
        <f aca="false">IFERROR(INDEX(Positions!$E$2:$E$14531,MATCH($A1244&amp;"|22",Positions!$A$2:$A$14531,0)),"-")</f>
        <v>G</v>
      </c>
      <c r="H1244" s="3" t="str">
        <f aca="false">F1244&amp;"-"&amp;G1244</f>
        <v>C-G</v>
      </c>
      <c r="I1244" s="4" t="n">
        <f aca="false">(F1244="G")+(G1244="G")</f>
        <v>1</v>
      </c>
      <c r="J1244" s="4" t="n">
        <f aca="false">(F1244="C")+(G1244="C")</f>
        <v>1</v>
      </c>
      <c r="K1244" s="3" t="n">
        <f aca="false">I1244+J1244</f>
        <v>2</v>
      </c>
    </row>
    <row r="1245" customFormat="false" ht="15" hidden="false" customHeight="false" outlineLevel="0" collapsed="false">
      <c r="A1245" s="4" t="s">
        <v>81</v>
      </c>
      <c r="B1245" s="4" t="s">
        <v>805</v>
      </c>
      <c r="C1245" s="4" t="s">
        <v>673</v>
      </c>
      <c r="D1245" s="4" t="n">
        <f aca="false">IFERROR(INDEX(Positions!$D$2:$D$14531,MATCH($A1245&amp;"|27",Positions!$A$2:$A$14531,0)),"-")</f>
        <v>27</v>
      </c>
      <c r="E1245" s="4" t="n">
        <f aca="false">IFERROR(INDEX(Positions!$D$2:$D$14531,MATCH($A1245&amp;"|43",Positions!$A$2:$A$14531,0)),"-")</f>
        <v>43</v>
      </c>
      <c r="F1245" s="4" t="str">
        <f aca="false">IFERROR(INDEX(Positions!$E$2:$E$14531,MATCH($A1245&amp;"|27",Positions!$A$2:$A$14531,0)),"-")</f>
        <v>C</v>
      </c>
      <c r="G1245" s="4" t="str">
        <f aca="false">IFERROR(INDEX(Positions!$E$2:$E$14531,MATCH($A1245&amp;"|43",Positions!$A$2:$A$14531,0)),"-")</f>
        <v>G</v>
      </c>
      <c r="H1245" s="3" t="str">
        <f aca="false">F1245&amp;"-"&amp;G1245</f>
        <v>C-G</v>
      </c>
      <c r="I1245" s="4" t="n">
        <f aca="false">(F1245="G")+(G1245="G")</f>
        <v>1</v>
      </c>
      <c r="J1245" s="4" t="n">
        <f aca="false">(F1245="C")+(G1245="C")</f>
        <v>1</v>
      </c>
      <c r="K1245" s="3" t="n">
        <f aca="false">I1245+J1245</f>
        <v>2</v>
      </c>
    </row>
    <row r="1246" customFormat="false" ht="15" hidden="false" customHeight="false" outlineLevel="0" collapsed="false">
      <c r="A1246" s="4" t="s">
        <v>81</v>
      </c>
      <c r="B1246" s="4" t="s">
        <v>805</v>
      </c>
      <c r="C1246" s="4" t="s">
        <v>889</v>
      </c>
      <c r="D1246" s="4" t="n">
        <f aca="false">IFERROR(INDEX(Positions!$D$2:$D$14531,MATCH($A1246&amp;"|28",Positions!$A$2:$A$14531,0)),"-")</f>
        <v>28</v>
      </c>
      <c r="E1246" s="4" t="n">
        <f aca="false">IFERROR(INDEX(Positions!$D$2:$D$14531,MATCH($A1246&amp;"|42",Positions!$A$2:$A$14531,0)),"-")</f>
        <v>42</v>
      </c>
      <c r="F1246" s="4" t="str">
        <f aca="false">IFERROR(INDEX(Positions!$E$2:$E$14531,MATCH($A1246&amp;"|28",Positions!$A$2:$A$14531,0)),"-")</f>
        <v>A</v>
      </c>
      <c r="G1246" s="4" t="str">
        <f aca="false">IFERROR(INDEX(Positions!$E$2:$E$14531,MATCH($A1246&amp;"|42",Positions!$A$2:$A$14531,0)),"-")</f>
        <v>U</v>
      </c>
      <c r="H1246" s="3" t="str">
        <f aca="false">F1246&amp;"-"&amp;G1246</f>
        <v>A-U</v>
      </c>
      <c r="I1246" s="4" t="n">
        <f aca="false">(F1246="G")+(G1246="G")</f>
        <v>0</v>
      </c>
      <c r="J1246" s="4" t="n">
        <f aca="false">(F1246="C")+(G1246="C")</f>
        <v>0</v>
      </c>
      <c r="K1246" s="3" t="n">
        <f aca="false">I1246+J1246</f>
        <v>0</v>
      </c>
    </row>
    <row r="1247" customFormat="false" ht="15" hidden="false" customHeight="false" outlineLevel="0" collapsed="false">
      <c r="A1247" s="4" t="s">
        <v>81</v>
      </c>
      <c r="B1247" s="4" t="s">
        <v>805</v>
      </c>
      <c r="C1247" s="4" t="s">
        <v>890</v>
      </c>
      <c r="D1247" s="4" t="n">
        <f aca="false">IFERROR(INDEX(Positions!$D$2:$D$14531,MATCH($A1247&amp;"|29",Positions!$A$2:$A$14531,0)),"-")</f>
        <v>29</v>
      </c>
      <c r="E1247" s="4" t="n">
        <f aca="false">IFERROR(INDEX(Positions!$D$2:$D$14531,MATCH($A1247&amp;"|41",Positions!$A$2:$A$14531,0)),"-")</f>
        <v>41</v>
      </c>
      <c r="F1247" s="4" t="str">
        <f aca="false">IFERROR(INDEX(Positions!$E$2:$E$14531,MATCH($A1247&amp;"|29",Positions!$A$2:$A$14531,0)),"-")</f>
        <v>C</v>
      </c>
      <c r="G1247" s="4" t="str">
        <f aca="false">IFERROR(INDEX(Positions!$E$2:$E$14531,MATCH($A1247&amp;"|41",Positions!$A$2:$A$14531,0)),"-")</f>
        <v>G</v>
      </c>
      <c r="H1247" s="3" t="str">
        <f aca="false">F1247&amp;"-"&amp;G1247</f>
        <v>C-G</v>
      </c>
      <c r="I1247" s="4" t="n">
        <f aca="false">(F1247="G")+(G1247="G")</f>
        <v>1</v>
      </c>
      <c r="J1247" s="4" t="n">
        <f aca="false">(F1247="C")+(G1247="C")</f>
        <v>1</v>
      </c>
      <c r="K1247" s="3" t="n">
        <f aca="false">I1247+J1247</f>
        <v>2</v>
      </c>
    </row>
    <row r="1248" customFormat="false" ht="15" hidden="false" customHeight="false" outlineLevel="0" collapsed="false">
      <c r="A1248" s="4" t="s">
        <v>81</v>
      </c>
      <c r="B1248" s="4" t="s">
        <v>805</v>
      </c>
      <c r="C1248" s="4" t="s">
        <v>694</v>
      </c>
      <c r="D1248" s="4" t="n">
        <f aca="false">IFERROR(INDEX(Positions!$D$2:$D$14531,MATCH($A1248&amp;"|30",Positions!$A$2:$A$14531,0)),"-")</f>
        <v>30</v>
      </c>
      <c r="E1248" s="4" t="n">
        <f aca="false">IFERROR(INDEX(Positions!$D$2:$D$14531,MATCH($A1248&amp;"|40",Positions!$A$2:$A$14531,0)),"-")</f>
        <v>40</v>
      </c>
      <c r="F1248" s="4" t="str">
        <f aca="false">IFERROR(INDEX(Positions!$E$2:$E$14531,MATCH($A1248&amp;"|30",Positions!$A$2:$A$14531,0)),"-")</f>
        <v>C</v>
      </c>
      <c r="G1248" s="4" t="str">
        <f aca="false">IFERROR(INDEX(Positions!$E$2:$E$14531,MATCH($A1248&amp;"|40",Positions!$A$2:$A$14531,0)),"-")</f>
        <v>G</v>
      </c>
      <c r="H1248" s="3" t="str">
        <f aca="false">F1248&amp;"-"&amp;G1248</f>
        <v>C-G</v>
      </c>
      <c r="I1248" s="4" t="n">
        <f aca="false">(F1248="G")+(G1248="G")</f>
        <v>1</v>
      </c>
      <c r="J1248" s="4" t="n">
        <f aca="false">(F1248="C")+(G1248="C")</f>
        <v>1</v>
      </c>
      <c r="K1248" s="3" t="n">
        <f aca="false">I1248+J1248</f>
        <v>2</v>
      </c>
    </row>
    <row r="1249" customFormat="false" ht="15" hidden="false" customHeight="false" outlineLevel="0" collapsed="false">
      <c r="A1249" s="4" t="s">
        <v>81</v>
      </c>
      <c r="B1249" s="4" t="s">
        <v>805</v>
      </c>
      <c r="C1249" s="4" t="s">
        <v>640</v>
      </c>
      <c r="D1249" s="4" t="n">
        <f aca="false">IFERROR(INDEX(Positions!$D$2:$D$14531,MATCH($A1249&amp;"|31",Positions!$A$2:$A$14531,0)),"-")</f>
        <v>31</v>
      </c>
      <c r="E1249" s="4" t="n">
        <f aca="false">IFERROR(INDEX(Positions!$D$2:$D$14531,MATCH($A1249&amp;"|39",Positions!$A$2:$A$14531,0)),"-")</f>
        <v>39</v>
      </c>
      <c r="F1249" s="4" t="str">
        <f aca="false">IFERROR(INDEX(Positions!$E$2:$E$14531,MATCH($A1249&amp;"|31",Positions!$A$2:$A$14531,0)),"-")</f>
        <v>C</v>
      </c>
      <c r="G1249" s="4" t="str">
        <f aca="false">IFERROR(INDEX(Positions!$E$2:$E$14531,MATCH($A1249&amp;"|39",Positions!$A$2:$A$14531,0)),"-")</f>
        <v>G</v>
      </c>
      <c r="H1249" s="3" t="str">
        <f aca="false">F1249&amp;"-"&amp;G1249</f>
        <v>C-G</v>
      </c>
      <c r="I1249" s="4" t="n">
        <f aca="false">(F1249="G")+(G1249="G")</f>
        <v>1</v>
      </c>
      <c r="J1249" s="4" t="n">
        <f aca="false">(F1249="C")+(G1249="C")</f>
        <v>1</v>
      </c>
      <c r="K1249" s="3" t="n">
        <f aca="false">I1249+J1249</f>
        <v>2</v>
      </c>
    </row>
    <row r="1250" customFormat="false" ht="15" hidden="false" customHeight="false" outlineLevel="0" collapsed="false">
      <c r="A1250" s="4" t="s">
        <v>81</v>
      </c>
      <c r="B1250" s="4" t="s">
        <v>830</v>
      </c>
      <c r="C1250" s="4" t="s">
        <v>367</v>
      </c>
      <c r="D1250" s="4" t="n">
        <f aca="false">IFERROR(INDEX(Positions!$D$2:$D$14531,MATCH($A1250&amp;"|49",Positions!$A$2:$A$14531,0)),"-")</f>
        <v>49</v>
      </c>
      <c r="E1250" s="4" t="n">
        <f aca="false">IFERROR(INDEX(Positions!$D$2:$D$14531,MATCH($A1250&amp;"|65",Positions!$A$2:$A$14531,0)),"-")</f>
        <v>65</v>
      </c>
      <c r="F1250" s="4" t="str">
        <f aca="false">IFERROR(INDEX(Positions!$E$2:$E$14531,MATCH($A1250&amp;"|49",Positions!$A$2:$A$14531,0)),"-")</f>
        <v>G</v>
      </c>
      <c r="G1250" s="4" t="str">
        <f aca="false">IFERROR(INDEX(Positions!$E$2:$E$14531,MATCH($A1250&amp;"|65",Positions!$A$2:$A$14531,0)),"-")</f>
        <v>C</v>
      </c>
      <c r="H1250" s="3" t="str">
        <f aca="false">F1250&amp;"-"&amp;G1250</f>
        <v>G-C</v>
      </c>
      <c r="I1250" s="4" t="n">
        <f aca="false">(F1250="G")+(G1250="G")</f>
        <v>1</v>
      </c>
      <c r="J1250" s="4" t="n">
        <f aca="false">(F1250="C")+(G1250="C")</f>
        <v>1</v>
      </c>
      <c r="K1250" s="3" t="n">
        <f aca="false">I1250+J1250</f>
        <v>2</v>
      </c>
    </row>
    <row r="1251" customFormat="false" ht="15" hidden="false" customHeight="false" outlineLevel="0" collapsed="false">
      <c r="A1251" s="4" t="s">
        <v>81</v>
      </c>
      <c r="B1251" s="4" t="s">
        <v>830</v>
      </c>
      <c r="C1251" s="4" t="s">
        <v>891</v>
      </c>
      <c r="D1251" s="4" t="n">
        <f aca="false">IFERROR(INDEX(Positions!$D$2:$D$14531,MATCH($A1251&amp;"|50",Positions!$A$2:$A$14531,0)),"-")</f>
        <v>50</v>
      </c>
      <c r="E1251" s="4" t="n">
        <f aca="false">IFERROR(INDEX(Positions!$D$2:$D$14531,MATCH($A1251&amp;"|64",Positions!$A$2:$A$14531,0)),"-")</f>
        <v>64</v>
      </c>
      <c r="F1251" s="4" t="str">
        <f aca="false">IFERROR(INDEX(Positions!$E$2:$E$14531,MATCH($A1251&amp;"|50",Positions!$A$2:$A$14531,0)),"-")</f>
        <v>G</v>
      </c>
      <c r="G1251" s="4" t="str">
        <f aca="false">IFERROR(INDEX(Positions!$E$2:$E$14531,MATCH($A1251&amp;"|64",Positions!$A$2:$A$14531,0)),"-")</f>
        <v>C</v>
      </c>
      <c r="H1251" s="3" t="str">
        <f aca="false">F1251&amp;"-"&amp;G1251</f>
        <v>G-C</v>
      </c>
      <c r="I1251" s="4" t="n">
        <f aca="false">(F1251="G")+(G1251="G")</f>
        <v>1</v>
      </c>
      <c r="J1251" s="4" t="n">
        <f aca="false">(F1251="C")+(G1251="C")</f>
        <v>1</v>
      </c>
      <c r="K1251" s="3" t="n">
        <f aca="false">I1251+J1251</f>
        <v>2</v>
      </c>
    </row>
    <row r="1252" customFormat="false" ht="15" hidden="false" customHeight="false" outlineLevel="0" collapsed="false">
      <c r="A1252" s="4" t="s">
        <v>81</v>
      </c>
      <c r="B1252" s="4" t="s">
        <v>830</v>
      </c>
      <c r="C1252" s="4" t="s">
        <v>689</v>
      </c>
      <c r="D1252" s="4" t="n">
        <f aca="false">IFERROR(INDEX(Positions!$D$2:$D$14531,MATCH($A1252&amp;"|51",Positions!$A$2:$A$14531,0)),"-")</f>
        <v>51</v>
      </c>
      <c r="E1252" s="4" t="n">
        <f aca="false">IFERROR(INDEX(Positions!$D$2:$D$14531,MATCH($A1252&amp;"|63",Positions!$A$2:$A$14531,0)),"-")</f>
        <v>63</v>
      </c>
      <c r="F1252" s="4" t="str">
        <f aca="false">IFERROR(INDEX(Positions!$E$2:$E$14531,MATCH($A1252&amp;"|51",Positions!$A$2:$A$14531,0)),"-")</f>
        <v>C</v>
      </c>
      <c r="G1252" s="4" t="str">
        <f aca="false">IFERROR(INDEX(Positions!$E$2:$E$14531,MATCH($A1252&amp;"|63",Positions!$A$2:$A$14531,0)),"-")</f>
        <v>G</v>
      </c>
      <c r="H1252" s="3" t="str">
        <f aca="false">F1252&amp;"-"&amp;G1252</f>
        <v>C-G</v>
      </c>
      <c r="I1252" s="4" t="n">
        <f aca="false">(F1252="G")+(G1252="G")</f>
        <v>1</v>
      </c>
      <c r="J1252" s="4" t="n">
        <f aca="false">(F1252="C")+(G1252="C")</f>
        <v>1</v>
      </c>
      <c r="K1252" s="3" t="n">
        <f aca="false">I1252+J1252</f>
        <v>2</v>
      </c>
    </row>
    <row r="1253" customFormat="false" ht="15" hidden="false" customHeight="false" outlineLevel="0" collapsed="false">
      <c r="A1253" s="4" t="s">
        <v>81</v>
      </c>
      <c r="B1253" s="4" t="s">
        <v>830</v>
      </c>
      <c r="C1253" s="4" t="s">
        <v>703</v>
      </c>
      <c r="D1253" s="4" t="n">
        <f aca="false">IFERROR(INDEX(Positions!$D$2:$D$14531,MATCH($A1253&amp;"|52",Positions!$A$2:$A$14531,0)),"-")</f>
        <v>52</v>
      </c>
      <c r="E1253" s="4" t="n">
        <f aca="false">IFERROR(INDEX(Positions!$D$2:$D$14531,MATCH($A1253&amp;"|62",Positions!$A$2:$A$14531,0)),"-")</f>
        <v>62</v>
      </c>
      <c r="F1253" s="4" t="str">
        <f aca="false">IFERROR(INDEX(Positions!$E$2:$E$14531,MATCH($A1253&amp;"|52",Positions!$A$2:$A$14531,0)),"-")</f>
        <v>A</v>
      </c>
      <c r="G1253" s="4" t="str">
        <f aca="false">IFERROR(INDEX(Positions!$E$2:$E$14531,MATCH($A1253&amp;"|62",Positions!$A$2:$A$14531,0)),"-")</f>
        <v>U</v>
      </c>
      <c r="H1253" s="3" t="str">
        <f aca="false">F1253&amp;"-"&amp;G1253</f>
        <v>A-U</v>
      </c>
      <c r="I1253" s="4" t="n">
        <f aca="false">(F1253="G")+(G1253="G")</f>
        <v>0</v>
      </c>
      <c r="J1253" s="4" t="n">
        <f aca="false">(F1253="C")+(G1253="C")</f>
        <v>0</v>
      </c>
      <c r="K1253" s="3" t="n">
        <f aca="false">I1253+J1253</f>
        <v>0</v>
      </c>
    </row>
    <row r="1254" customFormat="false" ht="15" hidden="false" customHeight="false" outlineLevel="0" collapsed="false">
      <c r="A1254" s="4" t="s">
        <v>81</v>
      </c>
      <c r="B1254" s="4" t="s">
        <v>830</v>
      </c>
      <c r="C1254" s="4" t="s">
        <v>892</v>
      </c>
      <c r="D1254" s="4" t="n">
        <f aca="false">IFERROR(INDEX(Positions!$D$2:$D$14531,MATCH($A1254&amp;"|53",Positions!$A$2:$A$14531,0)),"-")</f>
        <v>53</v>
      </c>
      <c r="E1254" s="4" t="n">
        <f aca="false">IFERROR(INDEX(Positions!$D$2:$D$14531,MATCH($A1254&amp;"|61",Positions!$A$2:$A$14531,0)),"-")</f>
        <v>61</v>
      </c>
      <c r="F1254" s="4" t="str">
        <f aca="false">IFERROR(INDEX(Positions!$E$2:$E$14531,MATCH($A1254&amp;"|53",Positions!$A$2:$A$14531,0)),"-")</f>
        <v>G</v>
      </c>
      <c r="G1254" s="4" t="str">
        <f aca="false">IFERROR(INDEX(Positions!$E$2:$E$14531,MATCH($A1254&amp;"|61",Positions!$A$2:$A$14531,0)),"-")</f>
        <v>C</v>
      </c>
      <c r="H1254" s="3" t="str">
        <f aca="false">F1254&amp;"-"&amp;G1254</f>
        <v>G-C</v>
      </c>
      <c r="I1254" s="4" t="n">
        <f aca="false">(F1254="G")+(G1254="G")</f>
        <v>1</v>
      </c>
      <c r="J1254" s="4" t="n">
        <f aca="false">(F1254="C")+(G1254="C")</f>
        <v>1</v>
      </c>
      <c r="K1254" s="3" t="n">
        <f aca="false">I1254+J1254</f>
        <v>2</v>
      </c>
    </row>
    <row r="1255" customFormat="false" ht="15" hidden="false" customHeight="false" outlineLevel="0" collapsed="false">
      <c r="A1255" s="24" t="s">
        <v>81</v>
      </c>
      <c r="B1255" s="24" t="s">
        <v>893</v>
      </c>
      <c r="C1255" s="24" t="s">
        <v>894</v>
      </c>
      <c r="D1255" s="24" t="n">
        <f aca="false">IFERROR(INDEX(Positions!$D$2:$D$14531,MATCH($A1255&amp;"|8",Positions!$A$2:$A$14531,0)),"-")</f>
        <v>8</v>
      </c>
      <c r="E1255" s="24" t="n">
        <f aca="false">IFERROR(INDEX(Positions!$D$2:$D$14531,MATCH($A1255&amp;"|14",Positions!$A$2:$A$14531,0)),"-")</f>
        <v>14</v>
      </c>
      <c r="F1255" s="24" t="str">
        <f aca="false">IFERROR(INDEX(Positions!$E$2:$E$14531,MATCH($A1255&amp;"|8",Positions!$A$2:$A$14531,0)),"-")</f>
        <v>U</v>
      </c>
      <c r="G1255" s="24" t="str">
        <f aca="false">IFERROR(INDEX(Positions!$E$2:$E$14531,MATCH($A1255&amp;"|14",Positions!$A$2:$A$14531,0)),"-")</f>
        <v>A</v>
      </c>
      <c r="H1255" s="25" t="str">
        <f aca="false">F1255&amp;"-"&amp;G1255</f>
        <v>U-A</v>
      </c>
      <c r="I1255" s="24" t="n">
        <f aca="false">(F1255="G")+(G1255="G")</f>
        <v>0</v>
      </c>
      <c r="J1255" s="24" t="n">
        <f aca="false">(F1255="C")+(G1255="C")</f>
        <v>0</v>
      </c>
      <c r="K1255" s="25" t="n">
        <f aca="false">I1255+J1255</f>
        <v>0</v>
      </c>
    </row>
    <row r="1256" customFormat="false" ht="15" hidden="false" customHeight="false" outlineLevel="0" collapsed="false">
      <c r="A1256" s="24" t="s">
        <v>81</v>
      </c>
      <c r="B1256" s="24" t="s">
        <v>893</v>
      </c>
      <c r="C1256" s="24" t="s">
        <v>895</v>
      </c>
      <c r="D1256" s="24" t="n">
        <f aca="false">IFERROR(INDEX(Positions!$D$2:$D$14531,MATCH($A1256&amp;"|15",Positions!$A$2:$A$14531,0)),"-")</f>
        <v>15</v>
      </c>
      <c r="E1256" s="24" t="n">
        <f aca="false">IFERROR(INDEX(Positions!$D$2:$D$14531,MATCH($A1256&amp;"|48",Positions!$A$2:$A$14531,0)),"-")</f>
        <v>48</v>
      </c>
      <c r="F1256" s="24" t="str">
        <f aca="false">IFERROR(INDEX(Positions!$E$2:$E$14531,MATCH($A1256&amp;"|15",Positions!$A$2:$A$14531,0)),"-")</f>
        <v>G</v>
      </c>
      <c r="G1256" s="24" t="str">
        <f aca="false">IFERROR(INDEX(Positions!$E$2:$E$14531,MATCH($A1256&amp;"|48",Positions!$A$2:$A$14531,0)),"-")</f>
        <v>C</v>
      </c>
      <c r="H1256" s="25" t="str">
        <f aca="false">F1256&amp;"-"&amp;G1256</f>
        <v>G-C</v>
      </c>
      <c r="I1256" s="24" t="n">
        <f aca="false">(F1256="G")+(G1256="G")</f>
        <v>1</v>
      </c>
      <c r="J1256" s="24" t="n">
        <f aca="false">(F1256="C")+(G1256="C")</f>
        <v>1</v>
      </c>
      <c r="K1256" s="25" t="n">
        <f aca="false">I1256+J1256</f>
        <v>2</v>
      </c>
    </row>
    <row r="1257" customFormat="false" ht="15" hidden="false" customHeight="false" outlineLevel="0" collapsed="false">
      <c r="A1257" s="24" t="s">
        <v>81</v>
      </c>
      <c r="B1257" s="24" t="s">
        <v>893</v>
      </c>
      <c r="C1257" s="24" t="s">
        <v>896</v>
      </c>
      <c r="D1257" s="24" t="n">
        <f aca="false">IFERROR(INDEX(Positions!$D$2:$D$14531,MATCH($A1257&amp;"|18",Positions!$A$2:$A$14531,0)),"-")</f>
        <v>18</v>
      </c>
      <c r="E1257" s="24" t="n">
        <f aca="false">IFERROR(INDEX(Positions!$D$2:$D$14531,MATCH($A1257&amp;"|55",Positions!$A$2:$A$14531,0)),"-")</f>
        <v>55</v>
      </c>
      <c r="F1257" s="24" t="str">
        <f aca="false">IFERROR(INDEX(Positions!$E$2:$E$14531,MATCH($A1257&amp;"|18",Positions!$A$2:$A$14531,0)),"-")</f>
        <v>G</v>
      </c>
      <c r="G1257" s="24" t="str">
        <f aca="false">IFERROR(INDEX(Positions!$E$2:$E$14531,MATCH($A1257&amp;"|55",Positions!$A$2:$A$14531,0)),"-")</f>
        <v>U</v>
      </c>
      <c r="H1257" s="25" t="str">
        <f aca="false">F1257&amp;"-"&amp;G1257</f>
        <v>G-U</v>
      </c>
      <c r="I1257" s="24" t="n">
        <f aca="false">(F1257="G")+(G1257="G")</f>
        <v>1</v>
      </c>
      <c r="J1257" s="24" t="n">
        <f aca="false">(F1257="C")+(G1257="C")</f>
        <v>0</v>
      </c>
      <c r="K1257" s="25" t="n">
        <f aca="false">I1257+J1257</f>
        <v>1</v>
      </c>
    </row>
    <row r="1258" customFormat="false" ht="15" hidden="false" customHeight="false" outlineLevel="0" collapsed="false">
      <c r="A1258" s="24" t="s">
        <v>81</v>
      </c>
      <c r="B1258" s="24" t="s">
        <v>893</v>
      </c>
      <c r="C1258" s="24" t="s">
        <v>897</v>
      </c>
      <c r="D1258" s="24" t="n">
        <f aca="false">IFERROR(INDEX(Positions!$D$2:$D$14531,MATCH($A1258&amp;"|19",Positions!$A$2:$A$14531,0)),"-")</f>
        <v>19</v>
      </c>
      <c r="E1258" s="24" t="n">
        <f aca="false">IFERROR(INDEX(Positions!$D$2:$D$14531,MATCH($A1258&amp;"|56",Positions!$A$2:$A$14531,0)),"-")</f>
        <v>56</v>
      </c>
      <c r="F1258" s="24" t="str">
        <f aca="false">IFERROR(INDEX(Positions!$E$2:$E$14531,MATCH($A1258&amp;"|19",Positions!$A$2:$A$14531,0)),"-")</f>
        <v>G</v>
      </c>
      <c r="G1258" s="24" t="str">
        <f aca="false">IFERROR(INDEX(Positions!$E$2:$E$14531,MATCH($A1258&amp;"|56",Positions!$A$2:$A$14531,0)),"-")</f>
        <v>C</v>
      </c>
      <c r="H1258" s="25" t="str">
        <f aca="false">F1258&amp;"-"&amp;G1258</f>
        <v>G-C</v>
      </c>
      <c r="I1258" s="24" t="n">
        <f aca="false">(F1258="G")+(G1258="G")</f>
        <v>1</v>
      </c>
      <c r="J1258" s="24" t="n">
        <f aca="false">(F1258="C")+(G1258="C")</f>
        <v>1</v>
      </c>
      <c r="K1258" s="25" t="n">
        <f aca="false">I1258+J1258</f>
        <v>2</v>
      </c>
    </row>
    <row r="1259" customFormat="false" ht="15" hidden="false" customHeight="false" outlineLevel="0" collapsed="false">
      <c r="A1259" s="24" t="s">
        <v>81</v>
      </c>
      <c r="B1259" s="24" t="s">
        <v>893</v>
      </c>
      <c r="C1259" s="24" t="s">
        <v>898</v>
      </c>
      <c r="D1259" s="24" t="n">
        <f aca="false">IFERROR(INDEX(Positions!$D$2:$D$14531,MATCH($A1259&amp;"|26",Positions!$A$2:$A$14531,0)),"-")</f>
        <v>26</v>
      </c>
      <c r="E1259" s="24" t="n">
        <f aca="false">IFERROR(INDEX(Positions!$D$2:$D$14531,MATCH($A1259&amp;"|44",Positions!$A$2:$A$14531,0)),"-")</f>
        <v>44</v>
      </c>
      <c r="F1259" s="24" t="str">
        <f aca="false">IFERROR(INDEX(Positions!$E$2:$E$14531,MATCH($A1259&amp;"|26",Positions!$A$2:$A$14531,0)),"-")</f>
        <v>G</v>
      </c>
      <c r="G1259" s="24" t="str">
        <f aca="false">IFERROR(INDEX(Positions!$E$2:$E$14531,MATCH($A1259&amp;"|44",Positions!$A$2:$A$14531,0)),"-")</f>
        <v>A</v>
      </c>
      <c r="H1259" s="25" t="str">
        <f aca="false">F1259&amp;"-"&amp;G1259</f>
        <v>G-A</v>
      </c>
      <c r="I1259" s="24" t="n">
        <f aca="false">(F1259="G")+(G1259="G")</f>
        <v>1</v>
      </c>
      <c r="J1259" s="24" t="n">
        <f aca="false">(F1259="C")+(G1259="C")</f>
        <v>0</v>
      </c>
      <c r="K1259" s="25" t="n">
        <f aca="false">I1259+J1259</f>
        <v>1</v>
      </c>
    </row>
    <row r="1260" customFormat="false" ht="15" hidden="false" customHeight="false" outlineLevel="0" collapsed="false">
      <c r="A1260" s="24" t="s">
        <v>81</v>
      </c>
      <c r="B1260" s="24" t="s">
        <v>893</v>
      </c>
      <c r="C1260" s="24" t="s">
        <v>899</v>
      </c>
      <c r="D1260" s="24" t="n">
        <f aca="false">IFERROR(INDEX(Positions!$D$2:$D$14531,MATCH($A1260&amp;"|32",Positions!$A$2:$A$14531,0)),"-")</f>
        <v>32</v>
      </c>
      <c r="E1260" s="24" t="n">
        <f aca="false">IFERROR(INDEX(Positions!$D$2:$D$14531,MATCH($A1260&amp;"|38",Positions!$A$2:$A$14531,0)),"-")</f>
        <v>38</v>
      </c>
      <c r="F1260" s="24" t="str">
        <f aca="false">IFERROR(INDEX(Positions!$E$2:$E$14531,MATCH($A1260&amp;"|32",Positions!$A$2:$A$14531,0)),"-")</f>
        <v>U</v>
      </c>
      <c r="G1260" s="24" t="str">
        <f aca="false">IFERROR(INDEX(Positions!$E$2:$E$14531,MATCH($A1260&amp;"|38",Positions!$A$2:$A$14531,0)),"-")</f>
        <v>A</v>
      </c>
      <c r="H1260" s="25" t="str">
        <f aca="false">F1260&amp;"-"&amp;G1260</f>
        <v>U-A</v>
      </c>
      <c r="I1260" s="24" t="n">
        <f aca="false">(F1260="G")+(G1260="G")</f>
        <v>0</v>
      </c>
      <c r="J1260" s="24" t="n">
        <f aca="false">(F1260="C")+(G1260="C")</f>
        <v>0</v>
      </c>
      <c r="K1260" s="25" t="n">
        <f aca="false">I1260+J1260</f>
        <v>0</v>
      </c>
    </row>
    <row r="1261" customFormat="false" ht="15" hidden="false" customHeight="false" outlineLevel="0" collapsed="false">
      <c r="A1261" s="24" t="s">
        <v>81</v>
      </c>
      <c r="B1261" s="24" t="s">
        <v>893</v>
      </c>
      <c r="C1261" s="24" t="s">
        <v>900</v>
      </c>
      <c r="D1261" s="24" t="n">
        <f aca="false">IFERROR(INDEX(Positions!$D$2:$D$14531,MATCH($A1261&amp;"|54",Positions!$A$2:$A$14531,0)),"-")</f>
        <v>54</v>
      </c>
      <c r="E1261" s="24" t="n">
        <f aca="false">IFERROR(INDEX(Positions!$D$2:$D$14531,MATCH($A1261&amp;"|58",Positions!$A$2:$A$14531,0)),"-")</f>
        <v>58</v>
      </c>
      <c r="F1261" s="24" t="str">
        <f aca="false">IFERROR(INDEX(Positions!$E$2:$E$14531,MATCH($A1261&amp;"|54",Positions!$A$2:$A$14531,0)),"-")</f>
        <v>U</v>
      </c>
      <c r="G1261" s="24" t="str">
        <f aca="false">IFERROR(INDEX(Positions!$E$2:$E$14531,MATCH($A1261&amp;"|58",Positions!$A$2:$A$14531,0)),"-")</f>
        <v>A</v>
      </c>
      <c r="H1261" s="25" t="str">
        <f aca="false">F1261&amp;"-"&amp;G1261</f>
        <v>U-A</v>
      </c>
      <c r="I1261" s="24" t="n">
        <f aca="false">(F1261="G")+(G1261="G")</f>
        <v>0</v>
      </c>
      <c r="J1261" s="24" t="n">
        <f aca="false">(F1261="C")+(G1261="C")</f>
        <v>0</v>
      </c>
      <c r="K1261" s="25" t="n">
        <f aca="false">I1261+J1261</f>
        <v>0</v>
      </c>
    </row>
    <row r="1262" customFormat="false" ht="15" hidden="false" customHeight="false" outlineLevel="0" collapsed="false">
      <c r="A1262" s="4" t="s">
        <v>82</v>
      </c>
      <c r="B1262" s="4" t="s">
        <v>768</v>
      </c>
      <c r="C1262" s="4" t="s">
        <v>882</v>
      </c>
      <c r="D1262" s="4" t="n">
        <f aca="false">IFERROR(INDEX(Positions!$D$2:$D$14531,MATCH($A1262&amp;"|1",Positions!$A$2:$A$14531,0)),"-")</f>
        <v>1</v>
      </c>
      <c r="E1262" s="4" t="n">
        <f aca="false">IFERROR(INDEX(Positions!$D$2:$D$14531,MATCH($A1262&amp;"|72",Positions!$A$2:$A$14531,0)),"-")</f>
        <v>71</v>
      </c>
      <c r="F1262" s="4" t="str">
        <f aca="false">IFERROR(INDEX(Positions!$E$2:$E$14531,MATCH($A1262&amp;"|1",Positions!$A$2:$A$14531,0)),"-")</f>
        <v>G</v>
      </c>
      <c r="G1262" s="4" t="str">
        <f aca="false">IFERROR(INDEX(Positions!$E$2:$E$14531,MATCH($A1262&amp;"|72",Positions!$A$2:$A$14531,0)),"-")</f>
        <v>C</v>
      </c>
      <c r="H1262" s="3" t="str">
        <f aca="false">F1262&amp;"-"&amp;G1262</f>
        <v>G-C</v>
      </c>
      <c r="I1262" s="4" t="n">
        <f aca="false">(F1262="G")+(G1262="G")</f>
        <v>1</v>
      </c>
      <c r="J1262" s="4" t="n">
        <f aca="false">(F1262="C")+(G1262="C")</f>
        <v>1</v>
      </c>
      <c r="K1262" s="3" t="n">
        <f aca="false">I1262+J1262</f>
        <v>2</v>
      </c>
    </row>
    <row r="1263" customFormat="false" ht="15" hidden="false" customHeight="false" outlineLevel="0" collapsed="false">
      <c r="A1263" s="4" t="s">
        <v>82</v>
      </c>
      <c r="B1263" s="4" t="s">
        <v>768</v>
      </c>
      <c r="C1263" s="4" t="s">
        <v>883</v>
      </c>
      <c r="D1263" s="4" t="n">
        <f aca="false">IFERROR(INDEX(Positions!$D$2:$D$14531,MATCH($A1263&amp;"|2",Positions!$A$2:$A$14531,0)),"-")</f>
        <v>2</v>
      </c>
      <c r="E1263" s="4" t="n">
        <f aca="false">IFERROR(INDEX(Positions!$D$2:$D$14531,MATCH($A1263&amp;"|71",Positions!$A$2:$A$14531,0)),"-")</f>
        <v>70</v>
      </c>
      <c r="F1263" s="4" t="str">
        <f aca="false">IFERROR(INDEX(Positions!$E$2:$E$14531,MATCH($A1263&amp;"|2",Positions!$A$2:$A$14531,0)),"-")</f>
        <v>C</v>
      </c>
      <c r="G1263" s="4" t="str">
        <f aca="false">IFERROR(INDEX(Positions!$E$2:$E$14531,MATCH($A1263&amp;"|71",Positions!$A$2:$A$14531,0)),"-")</f>
        <v>G</v>
      </c>
      <c r="H1263" s="3" t="str">
        <f aca="false">F1263&amp;"-"&amp;G1263</f>
        <v>C-G</v>
      </c>
      <c r="I1263" s="4" t="n">
        <f aca="false">(F1263="G")+(G1263="G")</f>
        <v>1</v>
      </c>
      <c r="J1263" s="4" t="n">
        <f aca="false">(F1263="C")+(G1263="C")</f>
        <v>1</v>
      </c>
      <c r="K1263" s="3" t="n">
        <f aca="false">I1263+J1263</f>
        <v>2</v>
      </c>
    </row>
    <row r="1264" customFormat="false" ht="15" hidden="false" customHeight="false" outlineLevel="0" collapsed="false">
      <c r="A1264" s="4" t="s">
        <v>82</v>
      </c>
      <c r="B1264" s="4" t="s">
        <v>768</v>
      </c>
      <c r="C1264" s="4" t="s">
        <v>884</v>
      </c>
      <c r="D1264" s="4" t="n">
        <f aca="false">IFERROR(INDEX(Positions!$D$2:$D$14531,MATCH($A1264&amp;"|3",Positions!$A$2:$A$14531,0)),"-")</f>
        <v>3</v>
      </c>
      <c r="E1264" s="4" t="n">
        <f aca="false">IFERROR(INDEX(Positions!$D$2:$D$14531,MATCH($A1264&amp;"|70",Positions!$A$2:$A$14531,0)),"-")</f>
        <v>69</v>
      </c>
      <c r="F1264" s="4" t="str">
        <f aca="false">IFERROR(INDEX(Positions!$E$2:$E$14531,MATCH($A1264&amp;"|3",Positions!$A$2:$A$14531,0)),"-")</f>
        <v>U</v>
      </c>
      <c r="G1264" s="4" t="str">
        <f aca="false">IFERROR(INDEX(Positions!$E$2:$E$14531,MATCH($A1264&amp;"|70",Positions!$A$2:$A$14531,0)),"-")</f>
        <v>A</v>
      </c>
      <c r="H1264" s="3" t="str">
        <f aca="false">F1264&amp;"-"&amp;G1264</f>
        <v>U-A</v>
      </c>
      <c r="I1264" s="4" t="n">
        <f aca="false">(F1264="G")+(G1264="G")</f>
        <v>0</v>
      </c>
      <c r="J1264" s="4" t="n">
        <f aca="false">(F1264="C")+(G1264="C")</f>
        <v>0</v>
      </c>
      <c r="K1264" s="3" t="n">
        <f aca="false">I1264+J1264</f>
        <v>0</v>
      </c>
    </row>
    <row r="1265" customFormat="false" ht="15" hidden="false" customHeight="false" outlineLevel="0" collapsed="false">
      <c r="A1265" s="4" t="s">
        <v>82</v>
      </c>
      <c r="B1265" s="4" t="s">
        <v>768</v>
      </c>
      <c r="C1265" s="4" t="s">
        <v>885</v>
      </c>
      <c r="D1265" s="4" t="n">
        <f aca="false">IFERROR(INDEX(Positions!$D$2:$D$14531,MATCH($A1265&amp;"|4",Positions!$A$2:$A$14531,0)),"-")</f>
        <v>4</v>
      </c>
      <c r="E1265" s="4" t="n">
        <f aca="false">IFERROR(INDEX(Positions!$D$2:$D$14531,MATCH($A1265&amp;"|69",Positions!$A$2:$A$14531,0)),"-")</f>
        <v>68</v>
      </c>
      <c r="F1265" s="4" t="str">
        <f aca="false">IFERROR(INDEX(Positions!$E$2:$E$14531,MATCH($A1265&amp;"|4",Positions!$A$2:$A$14531,0)),"-")</f>
        <v>G</v>
      </c>
      <c r="G1265" s="4" t="str">
        <f aca="false">IFERROR(INDEX(Positions!$E$2:$E$14531,MATCH($A1265&amp;"|69",Positions!$A$2:$A$14531,0)),"-")</f>
        <v>C</v>
      </c>
      <c r="H1265" s="3" t="str">
        <f aca="false">F1265&amp;"-"&amp;G1265</f>
        <v>G-C</v>
      </c>
      <c r="I1265" s="4" t="n">
        <f aca="false">(F1265="G")+(G1265="G")</f>
        <v>1</v>
      </c>
      <c r="J1265" s="4" t="n">
        <f aca="false">(F1265="C")+(G1265="C")</f>
        <v>1</v>
      </c>
      <c r="K1265" s="3" t="n">
        <f aca="false">I1265+J1265</f>
        <v>2</v>
      </c>
    </row>
    <row r="1266" customFormat="false" ht="15" hidden="false" customHeight="false" outlineLevel="0" collapsed="false">
      <c r="A1266" s="4" t="s">
        <v>82</v>
      </c>
      <c r="B1266" s="4" t="s">
        <v>768</v>
      </c>
      <c r="C1266" s="4" t="s">
        <v>542</v>
      </c>
      <c r="D1266" s="4" t="n">
        <f aca="false">IFERROR(INDEX(Positions!$D$2:$D$14531,MATCH($A1266&amp;"|5",Positions!$A$2:$A$14531,0)),"-")</f>
        <v>5</v>
      </c>
      <c r="E1266" s="4" t="n">
        <f aca="false">IFERROR(INDEX(Positions!$D$2:$D$14531,MATCH($A1266&amp;"|68",Positions!$A$2:$A$14531,0)),"-")</f>
        <v>67</v>
      </c>
      <c r="F1266" s="4" t="str">
        <f aca="false">IFERROR(INDEX(Positions!$E$2:$E$14531,MATCH($A1266&amp;"|5",Positions!$A$2:$A$14531,0)),"-")</f>
        <v>A</v>
      </c>
      <c r="G1266" s="4" t="str">
        <f aca="false">IFERROR(INDEX(Positions!$E$2:$E$14531,MATCH($A1266&amp;"|68",Positions!$A$2:$A$14531,0)),"-")</f>
        <v>U</v>
      </c>
      <c r="H1266" s="3" t="str">
        <f aca="false">F1266&amp;"-"&amp;G1266</f>
        <v>A-U</v>
      </c>
      <c r="I1266" s="4" t="n">
        <f aca="false">(F1266="G")+(G1266="G")</f>
        <v>0</v>
      </c>
      <c r="J1266" s="4" t="n">
        <f aca="false">(F1266="C")+(G1266="C")</f>
        <v>0</v>
      </c>
      <c r="K1266" s="3" t="n">
        <f aca="false">I1266+J1266</f>
        <v>0</v>
      </c>
    </row>
    <row r="1267" customFormat="false" ht="15" hidden="false" customHeight="false" outlineLevel="0" collapsed="false">
      <c r="A1267" s="4" t="s">
        <v>82</v>
      </c>
      <c r="B1267" s="4" t="s">
        <v>768</v>
      </c>
      <c r="C1267" s="4" t="s">
        <v>561</v>
      </c>
      <c r="D1267" s="4" t="n">
        <f aca="false">IFERROR(INDEX(Positions!$D$2:$D$14531,MATCH($A1267&amp;"|6",Positions!$A$2:$A$14531,0)),"-")</f>
        <v>6</v>
      </c>
      <c r="E1267" s="4" t="n">
        <f aca="false">IFERROR(INDEX(Positions!$D$2:$D$14531,MATCH($A1267&amp;"|67",Positions!$A$2:$A$14531,0)),"-")</f>
        <v>66</v>
      </c>
      <c r="F1267" s="4" t="str">
        <f aca="false">IFERROR(INDEX(Positions!$E$2:$E$14531,MATCH($A1267&amp;"|6",Positions!$A$2:$A$14531,0)),"-")</f>
        <v>U</v>
      </c>
      <c r="G1267" s="4" t="str">
        <f aca="false">IFERROR(INDEX(Positions!$E$2:$E$14531,MATCH($A1267&amp;"|67",Positions!$A$2:$A$14531,0)),"-")</f>
        <v>A</v>
      </c>
      <c r="H1267" s="3" t="str">
        <f aca="false">F1267&amp;"-"&amp;G1267</f>
        <v>U-A</v>
      </c>
      <c r="I1267" s="4" t="n">
        <f aca="false">(F1267="G")+(G1267="G")</f>
        <v>0</v>
      </c>
      <c r="J1267" s="4" t="n">
        <f aca="false">(F1267="C")+(G1267="C")</f>
        <v>0</v>
      </c>
      <c r="K1267" s="3" t="n">
        <f aca="false">I1267+J1267</f>
        <v>0</v>
      </c>
    </row>
    <row r="1268" customFormat="false" ht="15" hidden="false" customHeight="false" outlineLevel="0" collapsed="false">
      <c r="A1268" s="4" t="s">
        <v>82</v>
      </c>
      <c r="B1268" s="4" t="s">
        <v>768</v>
      </c>
      <c r="C1268" s="4" t="s">
        <v>886</v>
      </c>
      <c r="D1268" s="4" t="n">
        <f aca="false">IFERROR(INDEX(Positions!$D$2:$D$14531,MATCH($A1268&amp;"|7",Positions!$A$2:$A$14531,0)),"-")</f>
        <v>7</v>
      </c>
      <c r="E1268" s="4" t="n">
        <f aca="false">IFERROR(INDEX(Positions!$D$2:$D$14531,MATCH($A1268&amp;"|66",Positions!$A$2:$A$14531,0)),"-")</f>
        <v>65</v>
      </c>
      <c r="F1268" s="4" t="str">
        <f aca="false">IFERROR(INDEX(Positions!$E$2:$E$14531,MATCH($A1268&amp;"|7",Positions!$A$2:$A$14531,0)),"-")</f>
        <v>A</v>
      </c>
      <c r="G1268" s="4" t="str">
        <f aca="false">IFERROR(INDEX(Positions!$E$2:$E$14531,MATCH($A1268&amp;"|66",Positions!$A$2:$A$14531,0)),"-")</f>
        <v>U</v>
      </c>
      <c r="H1268" s="3" t="str">
        <f aca="false">F1268&amp;"-"&amp;G1268</f>
        <v>A-U</v>
      </c>
      <c r="I1268" s="4" t="n">
        <f aca="false">(F1268="G")+(G1268="G")</f>
        <v>0</v>
      </c>
      <c r="J1268" s="4" t="n">
        <f aca="false">(F1268="C")+(G1268="C")</f>
        <v>0</v>
      </c>
      <c r="K1268" s="3" t="n">
        <f aca="false">I1268+J1268</f>
        <v>0</v>
      </c>
    </row>
    <row r="1269" customFormat="false" ht="15" hidden="false" customHeight="false" outlineLevel="0" collapsed="false">
      <c r="A1269" s="4" t="s">
        <v>82</v>
      </c>
      <c r="B1269" s="4" t="s">
        <v>783</v>
      </c>
      <c r="C1269" s="4" t="s">
        <v>887</v>
      </c>
      <c r="D1269" s="4" t="n">
        <f aca="false">IFERROR(INDEX(Positions!$D$2:$D$14531,MATCH($A1269&amp;"|10",Positions!$A$2:$A$14531,0)),"-")</f>
        <v>10</v>
      </c>
      <c r="E1269" s="4" t="n">
        <f aca="false">IFERROR(INDEX(Positions!$D$2:$D$14531,MATCH($A1269&amp;"|25",Positions!$A$2:$A$14531,0)),"-")</f>
        <v>25</v>
      </c>
      <c r="F1269" s="4" t="str">
        <f aca="false">IFERROR(INDEX(Positions!$E$2:$E$14531,MATCH($A1269&amp;"|10",Positions!$A$2:$A$14531,0)),"-")</f>
        <v>G</v>
      </c>
      <c r="G1269" s="4" t="str">
        <f aca="false">IFERROR(INDEX(Positions!$E$2:$E$14531,MATCH($A1269&amp;"|25",Positions!$A$2:$A$14531,0)),"-")</f>
        <v>C</v>
      </c>
      <c r="H1269" s="3" t="str">
        <f aca="false">F1269&amp;"-"&amp;G1269</f>
        <v>G-C</v>
      </c>
      <c r="I1269" s="4" t="n">
        <f aca="false">(F1269="G")+(G1269="G")</f>
        <v>1</v>
      </c>
      <c r="J1269" s="4" t="n">
        <f aca="false">(F1269="C")+(G1269="C")</f>
        <v>1</v>
      </c>
      <c r="K1269" s="3" t="n">
        <f aca="false">I1269+J1269</f>
        <v>2</v>
      </c>
    </row>
    <row r="1270" customFormat="false" ht="15" hidden="false" customHeight="false" outlineLevel="0" collapsed="false">
      <c r="A1270" s="4" t="s">
        <v>82</v>
      </c>
      <c r="B1270" s="4" t="s">
        <v>783</v>
      </c>
      <c r="C1270" s="4" t="s">
        <v>888</v>
      </c>
      <c r="D1270" s="4" t="n">
        <f aca="false">IFERROR(INDEX(Positions!$D$2:$D$14531,MATCH($A1270&amp;"|11",Positions!$A$2:$A$14531,0)),"-")</f>
        <v>11</v>
      </c>
      <c r="E1270" s="4" t="n">
        <f aca="false">IFERROR(INDEX(Positions!$D$2:$D$14531,MATCH($A1270&amp;"|24",Positions!$A$2:$A$14531,0)),"-")</f>
        <v>24</v>
      </c>
      <c r="F1270" s="4" t="str">
        <f aca="false">IFERROR(INDEX(Positions!$E$2:$E$14531,MATCH($A1270&amp;"|11",Positions!$A$2:$A$14531,0)),"-")</f>
        <v>C</v>
      </c>
      <c r="G1270" s="4" t="str">
        <f aca="false">IFERROR(INDEX(Positions!$E$2:$E$14531,MATCH($A1270&amp;"|24",Positions!$A$2:$A$14531,0)),"-")</f>
        <v>G</v>
      </c>
      <c r="H1270" s="3" t="str">
        <f aca="false">F1270&amp;"-"&amp;G1270</f>
        <v>C-G</v>
      </c>
      <c r="I1270" s="4" t="n">
        <f aca="false">(F1270="G")+(G1270="G")</f>
        <v>1</v>
      </c>
      <c r="J1270" s="4" t="n">
        <f aca="false">(F1270="C")+(G1270="C")</f>
        <v>1</v>
      </c>
      <c r="K1270" s="3" t="n">
        <f aca="false">I1270+J1270</f>
        <v>2</v>
      </c>
    </row>
    <row r="1271" customFormat="false" ht="15" hidden="false" customHeight="false" outlineLevel="0" collapsed="false">
      <c r="A1271" s="4" t="s">
        <v>82</v>
      </c>
      <c r="B1271" s="4" t="s">
        <v>783</v>
      </c>
      <c r="C1271" s="4" t="s">
        <v>479</v>
      </c>
      <c r="D1271" s="4" t="n">
        <f aca="false">IFERROR(INDEX(Positions!$D$2:$D$14531,MATCH($A1271&amp;"|12",Positions!$A$2:$A$14531,0)),"-")</f>
        <v>12</v>
      </c>
      <c r="E1271" s="4" t="n">
        <f aca="false">IFERROR(INDEX(Positions!$D$2:$D$14531,MATCH($A1271&amp;"|23",Positions!$A$2:$A$14531,0)),"-")</f>
        <v>23</v>
      </c>
      <c r="F1271" s="4" t="str">
        <f aca="false">IFERROR(INDEX(Positions!$E$2:$E$14531,MATCH($A1271&amp;"|12",Positions!$A$2:$A$14531,0)),"-")</f>
        <v>U</v>
      </c>
      <c r="G1271" s="4" t="str">
        <f aca="false">IFERROR(INDEX(Positions!$E$2:$E$14531,MATCH($A1271&amp;"|23",Positions!$A$2:$A$14531,0)),"-")</f>
        <v>A</v>
      </c>
      <c r="H1271" s="3" t="str">
        <f aca="false">F1271&amp;"-"&amp;G1271</f>
        <v>U-A</v>
      </c>
      <c r="I1271" s="4" t="n">
        <f aca="false">(F1271="G")+(G1271="G")</f>
        <v>0</v>
      </c>
      <c r="J1271" s="4" t="n">
        <f aca="false">(F1271="C")+(G1271="C")</f>
        <v>0</v>
      </c>
      <c r="K1271" s="3" t="n">
        <f aca="false">I1271+J1271</f>
        <v>0</v>
      </c>
    </row>
    <row r="1272" customFormat="false" ht="15" hidden="false" customHeight="false" outlineLevel="0" collapsed="false">
      <c r="A1272" s="4" t="s">
        <v>82</v>
      </c>
      <c r="B1272" s="4" t="s">
        <v>783</v>
      </c>
      <c r="C1272" s="4" t="s">
        <v>267</v>
      </c>
      <c r="D1272" s="4" t="n">
        <f aca="false">IFERROR(INDEX(Positions!$D$2:$D$14531,MATCH($A1272&amp;"|13",Positions!$A$2:$A$14531,0)),"-")</f>
        <v>13</v>
      </c>
      <c r="E1272" s="4" t="n">
        <f aca="false">IFERROR(INDEX(Positions!$D$2:$D$14531,MATCH($A1272&amp;"|22",Positions!$A$2:$A$14531,0)),"-")</f>
        <v>22</v>
      </c>
      <c r="F1272" s="4" t="str">
        <f aca="false">IFERROR(INDEX(Positions!$E$2:$E$14531,MATCH($A1272&amp;"|13",Positions!$A$2:$A$14531,0)),"-")</f>
        <v>C</v>
      </c>
      <c r="G1272" s="4" t="str">
        <f aca="false">IFERROR(INDEX(Positions!$E$2:$E$14531,MATCH($A1272&amp;"|22",Positions!$A$2:$A$14531,0)),"-")</f>
        <v>G</v>
      </c>
      <c r="H1272" s="3" t="str">
        <f aca="false">F1272&amp;"-"&amp;G1272</f>
        <v>C-G</v>
      </c>
      <c r="I1272" s="4" t="n">
        <f aca="false">(F1272="G")+(G1272="G")</f>
        <v>1</v>
      </c>
      <c r="J1272" s="4" t="n">
        <f aca="false">(F1272="C")+(G1272="C")</f>
        <v>1</v>
      </c>
      <c r="K1272" s="3" t="n">
        <f aca="false">I1272+J1272</f>
        <v>2</v>
      </c>
    </row>
    <row r="1273" customFormat="false" ht="15" hidden="false" customHeight="false" outlineLevel="0" collapsed="false">
      <c r="A1273" s="4" t="s">
        <v>82</v>
      </c>
      <c r="B1273" s="4" t="s">
        <v>805</v>
      </c>
      <c r="C1273" s="4" t="s">
        <v>673</v>
      </c>
      <c r="D1273" s="4" t="n">
        <f aca="false">IFERROR(INDEX(Positions!$D$2:$D$14531,MATCH($A1273&amp;"|27",Positions!$A$2:$A$14531,0)),"-")</f>
        <v>27</v>
      </c>
      <c r="E1273" s="4" t="n">
        <f aca="false">IFERROR(INDEX(Positions!$D$2:$D$14531,MATCH($A1273&amp;"|43",Positions!$A$2:$A$14531,0)),"-")</f>
        <v>43</v>
      </c>
      <c r="F1273" s="4" t="str">
        <f aca="false">IFERROR(INDEX(Positions!$E$2:$E$14531,MATCH($A1273&amp;"|27",Positions!$A$2:$A$14531,0)),"-")</f>
        <v>C</v>
      </c>
      <c r="G1273" s="4" t="str">
        <f aca="false">IFERROR(INDEX(Positions!$E$2:$E$14531,MATCH($A1273&amp;"|43",Positions!$A$2:$A$14531,0)),"-")</f>
        <v>G</v>
      </c>
      <c r="H1273" s="3" t="str">
        <f aca="false">F1273&amp;"-"&amp;G1273</f>
        <v>C-G</v>
      </c>
      <c r="I1273" s="4" t="n">
        <f aca="false">(F1273="G")+(G1273="G")</f>
        <v>1</v>
      </c>
      <c r="J1273" s="4" t="n">
        <f aca="false">(F1273="C")+(G1273="C")</f>
        <v>1</v>
      </c>
      <c r="K1273" s="3" t="n">
        <f aca="false">I1273+J1273</f>
        <v>2</v>
      </c>
    </row>
    <row r="1274" customFormat="false" ht="15" hidden="false" customHeight="false" outlineLevel="0" collapsed="false">
      <c r="A1274" s="4" t="s">
        <v>82</v>
      </c>
      <c r="B1274" s="4" t="s">
        <v>805</v>
      </c>
      <c r="C1274" s="4" t="s">
        <v>889</v>
      </c>
      <c r="D1274" s="4" t="n">
        <f aca="false">IFERROR(INDEX(Positions!$D$2:$D$14531,MATCH($A1274&amp;"|28",Positions!$A$2:$A$14531,0)),"-")</f>
        <v>28</v>
      </c>
      <c r="E1274" s="4" t="n">
        <f aca="false">IFERROR(INDEX(Positions!$D$2:$D$14531,MATCH($A1274&amp;"|42",Positions!$A$2:$A$14531,0)),"-")</f>
        <v>42</v>
      </c>
      <c r="F1274" s="4" t="str">
        <f aca="false">IFERROR(INDEX(Positions!$E$2:$E$14531,MATCH($A1274&amp;"|28",Positions!$A$2:$A$14531,0)),"-")</f>
        <v>A</v>
      </c>
      <c r="G1274" s="4" t="str">
        <f aca="false">IFERROR(INDEX(Positions!$E$2:$E$14531,MATCH($A1274&amp;"|42",Positions!$A$2:$A$14531,0)),"-")</f>
        <v>U</v>
      </c>
      <c r="H1274" s="3" t="str">
        <f aca="false">F1274&amp;"-"&amp;G1274</f>
        <v>A-U</v>
      </c>
      <c r="I1274" s="4" t="n">
        <f aca="false">(F1274="G")+(G1274="G")</f>
        <v>0</v>
      </c>
      <c r="J1274" s="4" t="n">
        <f aca="false">(F1274="C")+(G1274="C")</f>
        <v>0</v>
      </c>
      <c r="K1274" s="3" t="n">
        <f aca="false">I1274+J1274</f>
        <v>0</v>
      </c>
    </row>
    <row r="1275" customFormat="false" ht="15" hidden="false" customHeight="false" outlineLevel="0" collapsed="false">
      <c r="A1275" s="4" t="s">
        <v>82</v>
      </c>
      <c r="B1275" s="4" t="s">
        <v>805</v>
      </c>
      <c r="C1275" s="4" t="s">
        <v>890</v>
      </c>
      <c r="D1275" s="4" t="n">
        <f aca="false">IFERROR(INDEX(Positions!$D$2:$D$14531,MATCH($A1275&amp;"|29",Positions!$A$2:$A$14531,0)),"-")</f>
        <v>29</v>
      </c>
      <c r="E1275" s="4" t="n">
        <f aca="false">IFERROR(INDEX(Positions!$D$2:$D$14531,MATCH($A1275&amp;"|41",Positions!$A$2:$A$14531,0)),"-")</f>
        <v>41</v>
      </c>
      <c r="F1275" s="4" t="str">
        <f aca="false">IFERROR(INDEX(Positions!$E$2:$E$14531,MATCH($A1275&amp;"|29",Positions!$A$2:$A$14531,0)),"-")</f>
        <v>C</v>
      </c>
      <c r="G1275" s="4" t="str">
        <f aca="false">IFERROR(INDEX(Positions!$E$2:$E$14531,MATCH($A1275&amp;"|41",Positions!$A$2:$A$14531,0)),"-")</f>
        <v>G</v>
      </c>
      <c r="H1275" s="3" t="str">
        <f aca="false">F1275&amp;"-"&amp;G1275</f>
        <v>C-G</v>
      </c>
      <c r="I1275" s="4" t="n">
        <f aca="false">(F1275="G")+(G1275="G")</f>
        <v>1</v>
      </c>
      <c r="J1275" s="4" t="n">
        <f aca="false">(F1275="C")+(G1275="C")</f>
        <v>1</v>
      </c>
      <c r="K1275" s="3" t="n">
        <f aca="false">I1275+J1275</f>
        <v>2</v>
      </c>
    </row>
    <row r="1276" customFormat="false" ht="15" hidden="false" customHeight="false" outlineLevel="0" collapsed="false">
      <c r="A1276" s="4" t="s">
        <v>82</v>
      </c>
      <c r="B1276" s="4" t="s">
        <v>805</v>
      </c>
      <c r="C1276" s="4" t="s">
        <v>694</v>
      </c>
      <c r="D1276" s="4" t="n">
        <f aca="false">IFERROR(INDEX(Positions!$D$2:$D$14531,MATCH($A1276&amp;"|30",Positions!$A$2:$A$14531,0)),"-")</f>
        <v>30</v>
      </c>
      <c r="E1276" s="4" t="n">
        <f aca="false">IFERROR(INDEX(Positions!$D$2:$D$14531,MATCH($A1276&amp;"|40",Positions!$A$2:$A$14531,0)),"-")</f>
        <v>40</v>
      </c>
      <c r="F1276" s="4" t="str">
        <f aca="false">IFERROR(INDEX(Positions!$E$2:$E$14531,MATCH($A1276&amp;"|30",Positions!$A$2:$A$14531,0)),"-")</f>
        <v>C</v>
      </c>
      <c r="G1276" s="4" t="str">
        <f aca="false">IFERROR(INDEX(Positions!$E$2:$E$14531,MATCH($A1276&amp;"|40",Positions!$A$2:$A$14531,0)),"-")</f>
        <v>G</v>
      </c>
      <c r="H1276" s="3" t="str">
        <f aca="false">F1276&amp;"-"&amp;G1276</f>
        <v>C-G</v>
      </c>
      <c r="I1276" s="4" t="n">
        <f aca="false">(F1276="G")+(G1276="G")</f>
        <v>1</v>
      </c>
      <c r="J1276" s="4" t="n">
        <f aca="false">(F1276="C")+(G1276="C")</f>
        <v>1</v>
      </c>
      <c r="K1276" s="3" t="n">
        <f aca="false">I1276+J1276</f>
        <v>2</v>
      </c>
    </row>
    <row r="1277" customFormat="false" ht="15" hidden="false" customHeight="false" outlineLevel="0" collapsed="false">
      <c r="A1277" s="4" t="s">
        <v>82</v>
      </c>
      <c r="B1277" s="4" t="s">
        <v>805</v>
      </c>
      <c r="C1277" s="4" t="s">
        <v>640</v>
      </c>
      <c r="D1277" s="4" t="n">
        <f aca="false">IFERROR(INDEX(Positions!$D$2:$D$14531,MATCH($A1277&amp;"|31",Positions!$A$2:$A$14531,0)),"-")</f>
        <v>31</v>
      </c>
      <c r="E1277" s="4" t="n">
        <f aca="false">IFERROR(INDEX(Positions!$D$2:$D$14531,MATCH($A1277&amp;"|39",Positions!$A$2:$A$14531,0)),"-")</f>
        <v>39</v>
      </c>
      <c r="F1277" s="4" t="str">
        <f aca="false">IFERROR(INDEX(Positions!$E$2:$E$14531,MATCH($A1277&amp;"|31",Positions!$A$2:$A$14531,0)),"-")</f>
        <v>C</v>
      </c>
      <c r="G1277" s="4" t="str">
        <f aca="false">IFERROR(INDEX(Positions!$E$2:$E$14531,MATCH($A1277&amp;"|39",Positions!$A$2:$A$14531,0)),"-")</f>
        <v>G</v>
      </c>
      <c r="H1277" s="3" t="str">
        <f aca="false">F1277&amp;"-"&amp;G1277</f>
        <v>C-G</v>
      </c>
      <c r="I1277" s="4" t="n">
        <f aca="false">(F1277="G")+(G1277="G")</f>
        <v>1</v>
      </c>
      <c r="J1277" s="4" t="n">
        <f aca="false">(F1277="C")+(G1277="C")</f>
        <v>1</v>
      </c>
      <c r="K1277" s="3" t="n">
        <f aca="false">I1277+J1277</f>
        <v>2</v>
      </c>
    </row>
    <row r="1278" customFormat="false" ht="15" hidden="false" customHeight="false" outlineLevel="0" collapsed="false">
      <c r="A1278" s="4" t="s">
        <v>82</v>
      </c>
      <c r="B1278" s="4" t="s">
        <v>830</v>
      </c>
      <c r="C1278" s="4" t="s">
        <v>367</v>
      </c>
      <c r="D1278" s="4" t="n">
        <f aca="false">IFERROR(INDEX(Positions!$D$2:$D$14531,MATCH($A1278&amp;"|49",Positions!$A$2:$A$14531,0)),"-")</f>
        <v>48</v>
      </c>
      <c r="E1278" s="4" t="n">
        <f aca="false">IFERROR(INDEX(Positions!$D$2:$D$14531,MATCH($A1278&amp;"|65",Positions!$A$2:$A$14531,0)),"-")</f>
        <v>64</v>
      </c>
      <c r="F1278" s="4" t="str">
        <f aca="false">IFERROR(INDEX(Positions!$E$2:$E$14531,MATCH($A1278&amp;"|49",Positions!$A$2:$A$14531,0)),"-")</f>
        <v>C</v>
      </c>
      <c r="G1278" s="4" t="str">
        <f aca="false">IFERROR(INDEX(Positions!$E$2:$E$14531,MATCH($A1278&amp;"|65",Positions!$A$2:$A$14531,0)),"-")</f>
        <v>G</v>
      </c>
      <c r="H1278" s="3" t="str">
        <f aca="false">F1278&amp;"-"&amp;G1278</f>
        <v>C-G</v>
      </c>
      <c r="I1278" s="4" t="n">
        <f aca="false">(F1278="G")+(G1278="G")</f>
        <v>1</v>
      </c>
      <c r="J1278" s="4" t="n">
        <f aca="false">(F1278="C")+(G1278="C")</f>
        <v>1</v>
      </c>
      <c r="K1278" s="3" t="n">
        <f aca="false">I1278+J1278</f>
        <v>2</v>
      </c>
    </row>
    <row r="1279" customFormat="false" ht="15" hidden="false" customHeight="false" outlineLevel="0" collapsed="false">
      <c r="A1279" s="4" t="s">
        <v>82</v>
      </c>
      <c r="B1279" s="4" t="s">
        <v>830</v>
      </c>
      <c r="C1279" s="4" t="s">
        <v>891</v>
      </c>
      <c r="D1279" s="4" t="n">
        <f aca="false">IFERROR(INDEX(Positions!$D$2:$D$14531,MATCH($A1279&amp;"|50",Positions!$A$2:$A$14531,0)),"-")</f>
        <v>49</v>
      </c>
      <c r="E1279" s="4" t="n">
        <f aca="false">IFERROR(INDEX(Positions!$D$2:$D$14531,MATCH($A1279&amp;"|64",Positions!$A$2:$A$14531,0)),"-")</f>
        <v>63</v>
      </c>
      <c r="F1279" s="4" t="str">
        <f aca="false">IFERROR(INDEX(Positions!$E$2:$E$14531,MATCH($A1279&amp;"|50",Positions!$A$2:$A$14531,0)),"-")</f>
        <v>C</v>
      </c>
      <c r="G1279" s="4" t="str">
        <f aca="false">IFERROR(INDEX(Positions!$E$2:$E$14531,MATCH($A1279&amp;"|64",Positions!$A$2:$A$14531,0)),"-")</f>
        <v>G</v>
      </c>
      <c r="H1279" s="3" t="str">
        <f aca="false">F1279&amp;"-"&amp;G1279</f>
        <v>C-G</v>
      </c>
      <c r="I1279" s="4" t="n">
        <f aca="false">(F1279="G")+(G1279="G")</f>
        <v>1</v>
      </c>
      <c r="J1279" s="4" t="n">
        <f aca="false">(F1279="C")+(G1279="C")</f>
        <v>1</v>
      </c>
      <c r="K1279" s="3" t="n">
        <f aca="false">I1279+J1279</f>
        <v>2</v>
      </c>
    </row>
    <row r="1280" customFormat="false" ht="15" hidden="false" customHeight="false" outlineLevel="0" collapsed="false">
      <c r="A1280" s="4" t="s">
        <v>82</v>
      </c>
      <c r="B1280" s="4" t="s">
        <v>830</v>
      </c>
      <c r="C1280" s="4" t="s">
        <v>689</v>
      </c>
      <c r="D1280" s="4" t="n">
        <f aca="false">IFERROR(INDEX(Positions!$D$2:$D$14531,MATCH($A1280&amp;"|51",Positions!$A$2:$A$14531,0)),"-")</f>
        <v>50</v>
      </c>
      <c r="E1280" s="4" t="n">
        <f aca="false">IFERROR(INDEX(Positions!$D$2:$D$14531,MATCH($A1280&amp;"|63",Positions!$A$2:$A$14531,0)),"-")</f>
        <v>62</v>
      </c>
      <c r="F1280" s="4" t="str">
        <f aca="false">IFERROR(INDEX(Positions!$E$2:$E$14531,MATCH($A1280&amp;"|51",Positions!$A$2:$A$14531,0)),"-")</f>
        <v>C</v>
      </c>
      <c r="G1280" s="4" t="str">
        <f aca="false">IFERROR(INDEX(Positions!$E$2:$E$14531,MATCH($A1280&amp;"|63",Positions!$A$2:$A$14531,0)),"-")</f>
        <v>G</v>
      </c>
      <c r="H1280" s="3" t="str">
        <f aca="false">F1280&amp;"-"&amp;G1280</f>
        <v>C-G</v>
      </c>
      <c r="I1280" s="4" t="n">
        <f aca="false">(F1280="G")+(G1280="G")</f>
        <v>1</v>
      </c>
      <c r="J1280" s="4" t="n">
        <f aca="false">(F1280="C")+(G1280="C")</f>
        <v>1</v>
      </c>
      <c r="K1280" s="3" t="n">
        <f aca="false">I1280+J1280</f>
        <v>2</v>
      </c>
    </row>
    <row r="1281" customFormat="false" ht="15" hidden="false" customHeight="false" outlineLevel="0" collapsed="false">
      <c r="A1281" s="4" t="s">
        <v>82</v>
      </c>
      <c r="B1281" s="4" t="s">
        <v>830</v>
      </c>
      <c r="C1281" s="4" t="s">
        <v>703</v>
      </c>
      <c r="D1281" s="4" t="n">
        <f aca="false">IFERROR(INDEX(Positions!$D$2:$D$14531,MATCH($A1281&amp;"|52",Positions!$A$2:$A$14531,0)),"-")</f>
        <v>51</v>
      </c>
      <c r="E1281" s="4" t="n">
        <f aca="false">IFERROR(INDEX(Positions!$D$2:$D$14531,MATCH($A1281&amp;"|62",Positions!$A$2:$A$14531,0)),"-")</f>
        <v>61</v>
      </c>
      <c r="F1281" s="4" t="str">
        <f aca="false">IFERROR(INDEX(Positions!$E$2:$E$14531,MATCH($A1281&amp;"|52",Positions!$A$2:$A$14531,0)),"-")</f>
        <v>A</v>
      </c>
      <c r="G1281" s="4" t="str">
        <f aca="false">IFERROR(INDEX(Positions!$E$2:$E$14531,MATCH($A1281&amp;"|62",Positions!$A$2:$A$14531,0)),"-")</f>
        <v>U</v>
      </c>
      <c r="H1281" s="3" t="str">
        <f aca="false">F1281&amp;"-"&amp;G1281</f>
        <v>A-U</v>
      </c>
      <c r="I1281" s="4" t="n">
        <f aca="false">(F1281="G")+(G1281="G")</f>
        <v>0</v>
      </c>
      <c r="J1281" s="4" t="n">
        <f aca="false">(F1281="C")+(G1281="C")</f>
        <v>0</v>
      </c>
      <c r="K1281" s="3" t="n">
        <f aca="false">I1281+J1281</f>
        <v>0</v>
      </c>
    </row>
    <row r="1282" customFormat="false" ht="15" hidden="false" customHeight="false" outlineLevel="0" collapsed="false">
      <c r="A1282" s="4" t="s">
        <v>82</v>
      </c>
      <c r="B1282" s="4" t="s">
        <v>830</v>
      </c>
      <c r="C1282" s="4" t="s">
        <v>892</v>
      </c>
      <c r="D1282" s="4" t="n">
        <f aca="false">IFERROR(INDEX(Positions!$D$2:$D$14531,MATCH($A1282&amp;"|53",Positions!$A$2:$A$14531,0)),"-")</f>
        <v>52</v>
      </c>
      <c r="E1282" s="4" t="n">
        <f aca="false">IFERROR(INDEX(Positions!$D$2:$D$14531,MATCH($A1282&amp;"|61",Positions!$A$2:$A$14531,0)),"-")</f>
        <v>60</v>
      </c>
      <c r="F1282" s="4" t="str">
        <f aca="false">IFERROR(INDEX(Positions!$E$2:$E$14531,MATCH($A1282&amp;"|53",Positions!$A$2:$A$14531,0)),"-")</f>
        <v>G</v>
      </c>
      <c r="G1282" s="4" t="str">
        <f aca="false">IFERROR(INDEX(Positions!$E$2:$E$14531,MATCH($A1282&amp;"|61",Positions!$A$2:$A$14531,0)),"-")</f>
        <v>C</v>
      </c>
      <c r="H1282" s="3" t="str">
        <f aca="false">F1282&amp;"-"&amp;G1282</f>
        <v>G-C</v>
      </c>
      <c r="I1282" s="4" t="n">
        <f aca="false">(F1282="G")+(G1282="G")</f>
        <v>1</v>
      </c>
      <c r="J1282" s="4" t="n">
        <f aca="false">(F1282="C")+(G1282="C")</f>
        <v>1</v>
      </c>
      <c r="K1282" s="3" t="n">
        <f aca="false">I1282+J1282</f>
        <v>2</v>
      </c>
    </row>
    <row r="1283" customFormat="false" ht="15" hidden="false" customHeight="false" outlineLevel="0" collapsed="false">
      <c r="A1283" s="24" t="s">
        <v>82</v>
      </c>
      <c r="B1283" s="24" t="s">
        <v>893</v>
      </c>
      <c r="C1283" s="24" t="s">
        <v>894</v>
      </c>
      <c r="D1283" s="24" t="n">
        <f aca="false">IFERROR(INDEX(Positions!$D$2:$D$14531,MATCH($A1283&amp;"|8",Positions!$A$2:$A$14531,0)),"-")</f>
        <v>8</v>
      </c>
      <c r="E1283" s="24" t="n">
        <f aca="false">IFERROR(INDEX(Positions!$D$2:$D$14531,MATCH($A1283&amp;"|14",Positions!$A$2:$A$14531,0)),"-")</f>
        <v>14</v>
      </c>
      <c r="F1283" s="24" t="str">
        <f aca="false">IFERROR(INDEX(Positions!$E$2:$E$14531,MATCH($A1283&amp;"|8",Positions!$A$2:$A$14531,0)),"-")</f>
        <v>U</v>
      </c>
      <c r="G1283" s="24" t="str">
        <f aca="false">IFERROR(INDEX(Positions!$E$2:$E$14531,MATCH($A1283&amp;"|14",Positions!$A$2:$A$14531,0)),"-")</f>
        <v>A</v>
      </c>
      <c r="H1283" s="25" t="str">
        <f aca="false">F1283&amp;"-"&amp;G1283</f>
        <v>U-A</v>
      </c>
      <c r="I1283" s="24" t="n">
        <f aca="false">(F1283="G")+(G1283="G")</f>
        <v>0</v>
      </c>
      <c r="J1283" s="24" t="n">
        <f aca="false">(F1283="C")+(G1283="C")</f>
        <v>0</v>
      </c>
      <c r="K1283" s="25" t="n">
        <f aca="false">I1283+J1283</f>
        <v>0</v>
      </c>
    </row>
    <row r="1284" customFormat="false" ht="15" hidden="false" customHeight="false" outlineLevel="0" collapsed="false">
      <c r="A1284" s="24" t="s">
        <v>82</v>
      </c>
      <c r="B1284" s="24" t="s">
        <v>893</v>
      </c>
      <c r="C1284" s="24" t="s">
        <v>895</v>
      </c>
      <c r="D1284" s="24" t="n">
        <f aca="false">IFERROR(INDEX(Positions!$D$2:$D$14531,MATCH($A1284&amp;"|15",Positions!$A$2:$A$14531,0)),"-")</f>
        <v>15</v>
      </c>
      <c r="E1284" s="24" t="n">
        <f aca="false">IFERROR(INDEX(Positions!$D$2:$D$14531,MATCH($A1284&amp;"|48",Positions!$A$2:$A$14531,0)),"-")</f>
        <v>47</v>
      </c>
      <c r="F1284" s="24" t="str">
        <f aca="false">IFERROR(INDEX(Positions!$E$2:$E$14531,MATCH($A1284&amp;"|15",Positions!$A$2:$A$14531,0)),"-")</f>
        <v>G</v>
      </c>
      <c r="G1284" s="24" t="str">
        <f aca="false">IFERROR(INDEX(Positions!$E$2:$E$14531,MATCH($A1284&amp;"|48",Positions!$A$2:$A$14531,0)),"-")</f>
        <v>U</v>
      </c>
      <c r="H1284" s="25" t="str">
        <f aca="false">F1284&amp;"-"&amp;G1284</f>
        <v>G-U</v>
      </c>
      <c r="I1284" s="24" t="n">
        <f aca="false">(F1284="G")+(G1284="G")</f>
        <v>1</v>
      </c>
      <c r="J1284" s="24" t="n">
        <f aca="false">(F1284="C")+(G1284="C")</f>
        <v>0</v>
      </c>
      <c r="K1284" s="25" t="n">
        <f aca="false">I1284+J1284</f>
        <v>1</v>
      </c>
    </row>
    <row r="1285" customFormat="false" ht="15" hidden="false" customHeight="false" outlineLevel="0" collapsed="false">
      <c r="A1285" s="24" t="s">
        <v>82</v>
      </c>
      <c r="B1285" s="24" t="s">
        <v>893</v>
      </c>
      <c r="C1285" s="24" t="s">
        <v>896</v>
      </c>
      <c r="D1285" s="24" t="n">
        <f aca="false">IFERROR(INDEX(Positions!$D$2:$D$14531,MATCH($A1285&amp;"|18",Positions!$A$2:$A$14531,0)),"-")</f>
        <v>18</v>
      </c>
      <c r="E1285" s="24" t="n">
        <f aca="false">IFERROR(INDEX(Positions!$D$2:$D$14531,MATCH($A1285&amp;"|55",Positions!$A$2:$A$14531,0)),"-")</f>
        <v>54</v>
      </c>
      <c r="F1285" s="24" t="str">
        <f aca="false">IFERROR(INDEX(Positions!$E$2:$E$14531,MATCH($A1285&amp;"|18",Positions!$A$2:$A$14531,0)),"-")</f>
        <v>G</v>
      </c>
      <c r="G1285" s="24" t="str">
        <f aca="false">IFERROR(INDEX(Positions!$E$2:$E$14531,MATCH($A1285&amp;"|55",Positions!$A$2:$A$14531,0)),"-")</f>
        <v>U</v>
      </c>
      <c r="H1285" s="25" t="str">
        <f aca="false">F1285&amp;"-"&amp;G1285</f>
        <v>G-U</v>
      </c>
      <c r="I1285" s="24" t="n">
        <f aca="false">(F1285="G")+(G1285="G")</f>
        <v>1</v>
      </c>
      <c r="J1285" s="24" t="n">
        <f aca="false">(F1285="C")+(G1285="C")</f>
        <v>0</v>
      </c>
      <c r="K1285" s="25" t="n">
        <f aca="false">I1285+J1285</f>
        <v>1</v>
      </c>
    </row>
    <row r="1286" customFormat="false" ht="15" hidden="false" customHeight="false" outlineLevel="0" collapsed="false">
      <c r="A1286" s="24" t="s">
        <v>82</v>
      </c>
      <c r="B1286" s="24" t="s">
        <v>893</v>
      </c>
      <c r="C1286" s="24" t="s">
        <v>897</v>
      </c>
      <c r="D1286" s="24" t="n">
        <f aca="false">IFERROR(INDEX(Positions!$D$2:$D$14531,MATCH($A1286&amp;"|19",Positions!$A$2:$A$14531,0)),"-")</f>
        <v>19</v>
      </c>
      <c r="E1286" s="24" t="n">
        <f aca="false">IFERROR(INDEX(Positions!$D$2:$D$14531,MATCH($A1286&amp;"|56",Positions!$A$2:$A$14531,0)),"-")</f>
        <v>55</v>
      </c>
      <c r="F1286" s="24" t="str">
        <f aca="false">IFERROR(INDEX(Positions!$E$2:$E$14531,MATCH($A1286&amp;"|19",Positions!$A$2:$A$14531,0)),"-")</f>
        <v>G</v>
      </c>
      <c r="G1286" s="24" t="str">
        <f aca="false">IFERROR(INDEX(Positions!$E$2:$E$14531,MATCH($A1286&amp;"|56",Positions!$A$2:$A$14531,0)),"-")</f>
        <v>C</v>
      </c>
      <c r="H1286" s="25" t="str">
        <f aca="false">F1286&amp;"-"&amp;G1286</f>
        <v>G-C</v>
      </c>
      <c r="I1286" s="24" t="n">
        <f aca="false">(F1286="G")+(G1286="G")</f>
        <v>1</v>
      </c>
      <c r="J1286" s="24" t="n">
        <f aca="false">(F1286="C")+(G1286="C")</f>
        <v>1</v>
      </c>
      <c r="K1286" s="25" t="n">
        <f aca="false">I1286+J1286</f>
        <v>2</v>
      </c>
    </row>
    <row r="1287" customFormat="false" ht="15" hidden="false" customHeight="false" outlineLevel="0" collapsed="false">
      <c r="A1287" s="24" t="s">
        <v>82</v>
      </c>
      <c r="B1287" s="24" t="s">
        <v>893</v>
      </c>
      <c r="C1287" s="24" t="s">
        <v>898</v>
      </c>
      <c r="D1287" s="24" t="n">
        <f aca="false">IFERROR(INDEX(Positions!$D$2:$D$14531,MATCH($A1287&amp;"|26",Positions!$A$2:$A$14531,0)),"-")</f>
        <v>26</v>
      </c>
      <c r="E1287" s="24" t="n">
        <f aca="false">IFERROR(INDEX(Positions!$D$2:$D$14531,MATCH($A1287&amp;"|44",Positions!$A$2:$A$14531,0)),"-")</f>
        <v>44</v>
      </c>
      <c r="F1287" s="24" t="str">
        <f aca="false">IFERROR(INDEX(Positions!$E$2:$E$14531,MATCH($A1287&amp;"|26",Positions!$A$2:$A$14531,0)),"-")</f>
        <v>G</v>
      </c>
      <c r="G1287" s="24" t="str">
        <f aca="false">IFERROR(INDEX(Positions!$E$2:$E$14531,MATCH($A1287&amp;"|44",Positions!$A$2:$A$14531,0)),"-")</f>
        <v>A</v>
      </c>
      <c r="H1287" s="25" t="str">
        <f aca="false">F1287&amp;"-"&amp;G1287</f>
        <v>G-A</v>
      </c>
      <c r="I1287" s="24" t="n">
        <f aca="false">(F1287="G")+(G1287="G")</f>
        <v>1</v>
      </c>
      <c r="J1287" s="24" t="n">
        <f aca="false">(F1287="C")+(G1287="C")</f>
        <v>0</v>
      </c>
      <c r="K1287" s="25" t="n">
        <f aca="false">I1287+J1287</f>
        <v>1</v>
      </c>
    </row>
    <row r="1288" customFormat="false" ht="15" hidden="false" customHeight="false" outlineLevel="0" collapsed="false">
      <c r="A1288" s="24" t="s">
        <v>82</v>
      </c>
      <c r="B1288" s="24" t="s">
        <v>893</v>
      </c>
      <c r="C1288" s="24" t="s">
        <v>899</v>
      </c>
      <c r="D1288" s="24" t="n">
        <f aca="false">IFERROR(INDEX(Positions!$D$2:$D$14531,MATCH($A1288&amp;"|32",Positions!$A$2:$A$14531,0)),"-")</f>
        <v>32</v>
      </c>
      <c r="E1288" s="24" t="n">
        <f aca="false">IFERROR(INDEX(Positions!$D$2:$D$14531,MATCH($A1288&amp;"|38",Positions!$A$2:$A$14531,0)),"-")</f>
        <v>38</v>
      </c>
      <c r="F1288" s="24" t="str">
        <f aca="false">IFERROR(INDEX(Positions!$E$2:$E$14531,MATCH($A1288&amp;"|32",Positions!$A$2:$A$14531,0)),"-")</f>
        <v>U</v>
      </c>
      <c r="G1288" s="24" t="str">
        <f aca="false">IFERROR(INDEX(Positions!$E$2:$E$14531,MATCH($A1288&amp;"|38",Positions!$A$2:$A$14531,0)),"-")</f>
        <v>A</v>
      </c>
      <c r="H1288" s="25" t="str">
        <f aca="false">F1288&amp;"-"&amp;G1288</f>
        <v>U-A</v>
      </c>
      <c r="I1288" s="24" t="n">
        <f aca="false">(F1288="G")+(G1288="G")</f>
        <v>0</v>
      </c>
      <c r="J1288" s="24" t="n">
        <f aca="false">(F1288="C")+(G1288="C")</f>
        <v>0</v>
      </c>
      <c r="K1288" s="25" t="n">
        <f aca="false">I1288+J1288</f>
        <v>0</v>
      </c>
    </row>
    <row r="1289" customFormat="false" ht="15" hidden="false" customHeight="false" outlineLevel="0" collapsed="false">
      <c r="A1289" s="24" t="s">
        <v>82</v>
      </c>
      <c r="B1289" s="24" t="s">
        <v>893</v>
      </c>
      <c r="C1289" s="24" t="s">
        <v>900</v>
      </c>
      <c r="D1289" s="24" t="n">
        <f aca="false">IFERROR(INDEX(Positions!$D$2:$D$14531,MATCH($A1289&amp;"|54",Positions!$A$2:$A$14531,0)),"-")</f>
        <v>53</v>
      </c>
      <c r="E1289" s="24" t="n">
        <f aca="false">IFERROR(INDEX(Positions!$D$2:$D$14531,MATCH($A1289&amp;"|58",Positions!$A$2:$A$14531,0)),"-")</f>
        <v>57</v>
      </c>
      <c r="F1289" s="24" t="str">
        <f aca="false">IFERROR(INDEX(Positions!$E$2:$E$14531,MATCH($A1289&amp;"|54",Positions!$A$2:$A$14531,0)),"-")</f>
        <v>U</v>
      </c>
      <c r="G1289" s="24" t="str">
        <f aca="false">IFERROR(INDEX(Positions!$E$2:$E$14531,MATCH($A1289&amp;"|58",Positions!$A$2:$A$14531,0)),"-")</f>
        <v>A</v>
      </c>
      <c r="H1289" s="25" t="str">
        <f aca="false">F1289&amp;"-"&amp;G1289</f>
        <v>U-A</v>
      </c>
      <c r="I1289" s="24" t="n">
        <f aca="false">(F1289="G")+(G1289="G")</f>
        <v>0</v>
      </c>
      <c r="J1289" s="24" t="n">
        <f aca="false">(F1289="C")+(G1289="C")</f>
        <v>0</v>
      </c>
      <c r="K1289" s="25" t="n">
        <f aca="false">I1289+J1289</f>
        <v>0</v>
      </c>
    </row>
    <row r="1290" customFormat="false" ht="15" hidden="false" customHeight="false" outlineLevel="0" collapsed="false">
      <c r="A1290" s="4" t="s">
        <v>83</v>
      </c>
      <c r="B1290" s="4" t="s">
        <v>768</v>
      </c>
      <c r="C1290" s="4" t="s">
        <v>882</v>
      </c>
      <c r="D1290" s="4" t="n">
        <f aca="false">IFERROR(INDEX(Positions!$D$2:$D$14531,MATCH($A1290&amp;"|1",Positions!$A$2:$A$14531,0)),"-")</f>
        <v>1</v>
      </c>
      <c r="E1290" s="4" t="n">
        <f aca="false">IFERROR(INDEX(Positions!$D$2:$D$14531,MATCH($A1290&amp;"|72",Positions!$A$2:$A$14531,0)),"-")</f>
        <v>73</v>
      </c>
      <c r="F1290" s="4" t="str">
        <f aca="false">IFERROR(INDEX(Positions!$E$2:$E$14531,MATCH($A1290&amp;"|1",Positions!$A$2:$A$14531,0)),"-")</f>
        <v>G</v>
      </c>
      <c r="G1290" s="4" t="str">
        <f aca="false">IFERROR(INDEX(Positions!$E$2:$E$14531,MATCH($A1290&amp;"|72",Positions!$A$2:$A$14531,0)),"-")</f>
        <v>C</v>
      </c>
      <c r="H1290" s="3" t="str">
        <f aca="false">F1290&amp;"-"&amp;G1290</f>
        <v>G-C</v>
      </c>
      <c r="I1290" s="4" t="n">
        <f aca="false">(F1290="G")+(G1290="G")</f>
        <v>1</v>
      </c>
      <c r="J1290" s="4" t="n">
        <f aca="false">(F1290="C")+(G1290="C")</f>
        <v>1</v>
      </c>
      <c r="K1290" s="3" t="n">
        <f aca="false">I1290+J1290</f>
        <v>2</v>
      </c>
    </row>
    <row r="1291" customFormat="false" ht="15" hidden="false" customHeight="false" outlineLevel="0" collapsed="false">
      <c r="A1291" s="4" t="s">
        <v>83</v>
      </c>
      <c r="B1291" s="4" t="s">
        <v>768</v>
      </c>
      <c r="C1291" s="4" t="s">
        <v>883</v>
      </c>
      <c r="D1291" s="4" t="n">
        <f aca="false">IFERROR(INDEX(Positions!$D$2:$D$14531,MATCH($A1291&amp;"|2",Positions!$A$2:$A$14531,0)),"-")</f>
        <v>2</v>
      </c>
      <c r="E1291" s="4" t="n">
        <f aca="false">IFERROR(INDEX(Positions!$D$2:$D$14531,MATCH($A1291&amp;"|71",Positions!$A$2:$A$14531,0)),"-")</f>
        <v>72</v>
      </c>
      <c r="F1291" s="4" t="str">
        <f aca="false">IFERROR(INDEX(Positions!$E$2:$E$14531,MATCH($A1291&amp;"|2",Positions!$A$2:$A$14531,0)),"-")</f>
        <v>C</v>
      </c>
      <c r="G1291" s="4" t="str">
        <f aca="false">IFERROR(INDEX(Positions!$E$2:$E$14531,MATCH($A1291&amp;"|71",Positions!$A$2:$A$14531,0)),"-")</f>
        <v>G</v>
      </c>
      <c r="H1291" s="3" t="str">
        <f aca="false">F1291&amp;"-"&amp;G1291</f>
        <v>C-G</v>
      </c>
      <c r="I1291" s="4" t="n">
        <f aca="false">(F1291="G")+(G1291="G")</f>
        <v>1</v>
      </c>
      <c r="J1291" s="4" t="n">
        <f aca="false">(F1291="C")+(G1291="C")</f>
        <v>1</v>
      </c>
      <c r="K1291" s="3" t="n">
        <f aca="false">I1291+J1291</f>
        <v>2</v>
      </c>
    </row>
    <row r="1292" customFormat="false" ht="15" hidden="false" customHeight="false" outlineLevel="0" collapsed="false">
      <c r="A1292" s="4" t="s">
        <v>83</v>
      </c>
      <c r="B1292" s="4" t="s">
        <v>768</v>
      </c>
      <c r="C1292" s="4" t="s">
        <v>884</v>
      </c>
      <c r="D1292" s="4" t="n">
        <f aca="false">IFERROR(INDEX(Positions!$D$2:$D$14531,MATCH($A1292&amp;"|3",Positions!$A$2:$A$14531,0)),"-")</f>
        <v>3</v>
      </c>
      <c r="E1292" s="4" t="n">
        <f aca="false">IFERROR(INDEX(Positions!$D$2:$D$14531,MATCH($A1292&amp;"|70",Positions!$A$2:$A$14531,0)),"-")</f>
        <v>71</v>
      </c>
      <c r="F1292" s="4" t="str">
        <f aca="false">IFERROR(INDEX(Positions!$E$2:$E$14531,MATCH($A1292&amp;"|3",Positions!$A$2:$A$14531,0)),"-")</f>
        <v>G</v>
      </c>
      <c r="G1292" s="4" t="str">
        <f aca="false">IFERROR(INDEX(Positions!$E$2:$E$14531,MATCH($A1292&amp;"|70",Positions!$A$2:$A$14531,0)),"-")</f>
        <v>C</v>
      </c>
      <c r="H1292" s="3" t="str">
        <f aca="false">F1292&amp;"-"&amp;G1292</f>
        <v>G-C</v>
      </c>
      <c r="I1292" s="4" t="n">
        <f aca="false">(F1292="G")+(G1292="G")</f>
        <v>1</v>
      </c>
      <c r="J1292" s="4" t="n">
        <f aca="false">(F1292="C")+(G1292="C")</f>
        <v>1</v>
      </c>
      <c r="K1292" s="3" t="n">
        <f aca="false">I1292+J1292</f>
        <v>2</v>
      </c>
    </row>
    <row r="1293" customFormat="false" ht="15" hidden="false" customHeight="false" outlineLevel="0" collapsed="false">
      <c r="A1293" s="4" t="s">
        <v>83</v>
      </c>
      <c r="B1293" s="4" t="s">
        <v>768</v>
      </c>
      <c r="C1293" s="4" t="s">
        <v>885</v>
      </c>
      <c r="D1293" s="4" t="n">
        <f aca="false">IFERROR(INDEX(Positions!$D$2:$D$14531,MATCH($A1293&amp;"|4",Positions!$A$2:$A$14531,0)),"-")</f>
        <v>4</v>
      </c>
      <c r="E1293" s="4" t="n">
        <f aca="false">IFERROR(INDEX(Positions!$D$2:$D$14531,MATCH($A1293&amp;"|69",Positions!$A$2:$A$14531,0)),"-")</f>
        <v>70</v>
      </c>
      <c r="F1293" s="4" t="str">
        <f aca="false">IFERROR(INDEX(Positions!$E$2:$E$14531,MATCH($A1293&amp;"|4",Positions!$A$2:$A$14531,0)),"-")</f>
        <v>U</v>
      </c>
      <c r="G1293" s="4" t="str">
        <f aca="false">IFERROR(INDEX(Positions!$E$2:$E$14531,MATCH($A1293&amp;"|69",Positions!$A$2:$A$14531,0)),"-")</f>
        <v>A</v>
      </c>
      <c r="H1293" s="3" t="str">
        <f aca="false">F1293&amp;"-"&amp;G1293</f>
        <v>U-A</v>
      </c>
      <c r="I1293" s="4" t="n">
        <f aca="false">(F1293="G")+(G1293="G")</f>
        <v>0</v>
      </c>
      <c r="J1293" s="4" t="n">
        <f aca="false">(F1293="C")+(G1293="C")</f>
        <v>0</v>
      </c>
      <c r="K1293" s="3" t="n">
        <f aca="false">I1293+J1293</f>
        <v>0</v>
      </c>
    </row>
    <row r="1294" customFormat="false" ht="15" hidden="false" customHeight="false" outlineLevel="0" collapsed="false">
      <c r="A1294" s="4" t="s">
        <v>83</v>
      </c>
      <c r="B1294" s="4" t="s">
        <v>768</v>
      </c>
      <c r="C1294" s="4" t="s">
        <v>542</v>
      </c>
      <c r="D1294" s="4" t="n">
        <f aca="false">IFERROR(INDEX(Positions!$D$2:$D$14531,MATCH($A1294&amp;"|5",Positions!$A$2:$A$14531,0)),"-")</f>
        <v>5</v>
      </c>
      <c r="E1294" s="4" t="n">
        <f aca="false">IFERROR(INDEX(Positions!$D$2:$D$14531,MATCH($A1294&amp;"|68",Positions!$A$2:$A$14531,0)),"-")</f>
        <v>69</v>
      </c>
      <c r="F1294" s="4" t="str">
        <f aca="false">IFERROR(INDEX(Positions!$E$2:$E$14531,MATCH($A1294&amp;"|5",Positions!$A$2:$A$14531,0)),"-")</f>
        <v>C</v>
      </c>
      <c r="G1294" s="4" t="str">
        <f aca="false">IFERROR(INDEX(Positions!$E$2:$E$14531,MATCH($A1294&amp;"|68",Positions!$A$2:$A$14531,0)),"-")</f>
        <v>G</v>
      </c>
      <c r="H1294" s="3" t="str">
        <f aca="false">F1294&amp;"-"&amp;G1294</f>
        <v>C-G</v>
      </c>
      <c r="I1294" s="4" t="n">
        <f aca="false">(F1294="G")+(G1294="G")</f>
        <v>1</v>
      </c>
      <c r="J1294" s="4" t="n">
        <f aca="false">(F1294="C")+(G1294="C")</f>
        <v>1</v>
      </c>
      <c r="K1294" s="3" t="n">
        <f aca="false">I1294+J1294</f>
        <v>2</v>
      </c>
    </row>
    <row r="1295" customFormat="false" ht="15" hidden="false" customHeight="false" outlineLevel="0" collapsed="false">
      <c r="A1295" s="4" t="s">
        <v>83</v>
      </c>
      <c r="B1295" s="4" t="s">
        <v>768</v>
      </c>
      <c r="C1295" s="4" t="s">
        <v>561</v>
      </c>
      <c r="D1295" s="4" t="n">
        <f aca="false">IFERROR(INDEX(Positions!$D$2:$D$14531,MATCH($A1295&amp;"|6",Positions!$A$2:$A$14531,0)),"-")</f>
        <v>6</v>
      </c>
      <c r="E1295" s="4" t="n">
        <f aca="false">IFERROR(INDEX(Positions!$D$2:$D$14531,MATCH($A1295&amp;"|67",Positions!$A$2:$A$14531,0)),"-")</f>
        <v>68</v>
      </c>
      <c r="F1295" s="4" t="str">
        <f aca="false">IFERROR(INDEX(Positions!$E$2:$E$14531,MATCH($A1295&amp;"|6",Positions!$A$2:$A$14531,0)),"-")</f>
        <v>C</v>
      </c>
      <c r="G1295" s="4" t="str">
        <f aca="false">IFERROR(INDEX(Positions!$E$2:$E$14531,MATCH($A1295&amp;"|67",Positions!$A$2:$A$14531,0)),"-")</f>
        <v>G</v>
      </c>
      <c r="H1295" s="3" t="str">
        <f aca="false">F1295&amp;"-"&amp;G1295</f>
        <v>C-G</v>
      </c>
      <c r="I1295" s="4" t="n">
        <f aca="false">(F1295="G")+(G1295="G")</f>
        <v>1</v>
      </c>
      <c r="J1295" s="4" t="n">
        <f aca="false">(F1295="C")+(G1295="C")</f>
        <v>1</v>
      </c>
      <c r="K1295" s="3" t="n">
        <f aca="false">I1295+J1295</f>
        <v>2</v>
      </c>
    </row>
    <row r="1296" customFormat="false" ht="15" hidden="false" customHeight="false" outlineLevel="0" collapsed="false">
      <c r="A1296" s="4" t="s">
        <v>83</v>
      </c>
      <c r="B1296" s="4" t="s">
        <v>768</v>
      </c>
      <c r="C1296" s="4" t="s">
        <v>886</v>
      </c>
      <c r="D1296" s="4" t="n">
        <f aca="false">IFERROR(INDEX(Positions!$D$2:$D$14531,MATCH($A1296&amp;"|7",Positions!$A$2:$A$14531,0)),"-")</f>
        <v>7</v>
      </c>
      <c r="E1296" s="4" t="n">
        <f aca="false">IFERROR(INDEX(Positions!$D$2:$D$14531,MATCH($A1296&amp;"|66",Positions!$A$2:$A$14531,0)),"-")</f>
        <v>67</v>
      </c>
      <c r="F1296" s="4" t="str">
        <f aca="false">IFERROR(INDEX(Positions!$E$2:$E$14531,MATCH($A1296&amp;"|7",Positions!$A$2:$A$14531,0)),"-")</f>
        <v>G</v>
      </c>
      <c r="G1296" s="4" t="str">
        <f aca="false">IFERROR(INDEX(Positions!$E$2:$E$14531,MATCH($A1296&amp;"|66",Positions!$A$2:$A$14531,0)),"-")</f>
        <v>C</v>
      </c>
      <c r="H1296" s="3" t="str">
        <f aca="false">F1296&amp;"-"&amp;G1296</f>
        <v>G-C</v>
      </c>
      <c r="I1296" s="4" t="n">
        <f aca="false">(F1296="G")+(G1296="G")</f>
        <v>1</v>
      </c>
      <c r="J1296" s="4" t="n">
        <f aca="false">(F1296="C")+(G1296="C")</f>
        <v>1</v>
      </c>
      <c r="K1296" s="3" t="n">
        <f aca="false">I1296+J1296</f>
        <v>2</v>
      </c>
    </row>
    <row r="1297" customFormat="false" ht="15" hidden="false" customHeight="false" outlineLevel="0" collapsed="false">
      <c r="A1297" s="4" t="s">
        <v>83</v>
      </c>
      <c r="B1297" s="4" t="s">
        <v>783</v>
      </c>
      <c r="C1297" s="4" t="s">
        <v>887</v>
      </c>
      <c r="D1297" s="4" t="n">
        <f aca="false">IFERROR(INDEX(Positions!$D$2:$D$14531,MATCH($A1297&amp;"|10",Positions!$A$2:$A$14531,0)),"-")</f>
        <v>10</v>
      </c>
      <c r="E1297" s="4" t="n">
        <f aca="false">IFERROR(INDEX(Positions!$D$2:$D$14531,MATCH($A1297&amp;"|25",Positions!$A$2:$A$14531,0)),"-")</f>
        <v>26</v>
      </c>
      <c r="F1297" s="4" t="str">
        <f aca="false">IFERROR(INDEX(Positions!$E$2:$E$14531,MATCH($A1297&amp;"|10",Positions!$A$2:$A$14531,0)),"-")</f>
        <v>G</v>
      </c>
      <c r="G1297" s="4" t="str">
        <f aca="false">IFERROR(INDEX(Positions!$E$2:$E$14531,MATCH($A1297&amp;"|25",Positions!$A$2:$A$14531,0)),"-")</f>
        <v>C</v>
      </c>
      <c r="H1297" s="3" t="str">
        <f aca="false">F1297&amp;"-"&amp;G1297</f>
        <v>G-C</v>
      </c>
      <c r="I1297" s="4" t="n">
        <f aca="false">(F1297="G")+(G1297="G")</f>
        <v>1</v>
      </c>
      <c r="J1297" s="4" t="n">
        <f aca="false">(F1297="C")+(G1297="C")</f>
        <v>1</v>
      </c>
      <c r="K1297" s="3" t="n">
        <f aca="false">I1297+J1297</f>
        <v>2</v>
      </c>
    </row>
    <row r="1298" customFormat="false" ht="15" hidden="false" customHeight="false" outlineLevel="0" collapsed="false">
      <c r="A1298" s="4" t="s">
        <v>83</v>
      </c>
      <c r="B1298" s="4" t="s">
        <v>783</v>
      </c>
      <c r="C1298" s="4" t="s">
        <v>888</v>
      </c>
      <c r="D1298" s="4" t="n">
        <f aca="false">IFERROR(INDEX(Positions!$D$2:$D$14531,MATCH($A1298&amp;"|11",Positions!$A$2:$A$14531,0)),"-")</f>
        <v>11</v>
      </c>
      <c r="E1298" s="4" t="n">
        <f aca="false">IFERROR(INDEX(Positions!$D$2:$D$14531,MATCH($A1298&amp;"|24",Positions!$A$2:$A$14531,0)),"-")</f>
        <v>25</v>
      </c>
      <c r="F1298" s="4" t="str">
        <f aca="false">IFERROR(INDEX(Positions!$E$2:$E$14531,MATCH($A1298&amp;"|11",Positions!$A$2:$A$14531,0)),"-")</f>
        <v>C</v>
      </c>
      <c r="G1298" s="4" t="str">
        <f aca="false">IFERROR(INDEX(Positions!$E$2:$E$14531,MATCH($A1298&amp;"|24",Positions!$A$2:$A$14531,0)),"-")</f>
        <v>G</v>
      </c>
      <c r="H1298" s="3" t="str">
        <f aca="false">F1298&amp;"-"&amp;G1298</f>
        <v>C-G</v>
      </c>
      <c r="I1298" s="4" t="n">
        <f aca="false">(F1298="G")+(G1298="G")</f>
        <v>1</v>
      </c>
      <c r="J1298" s="4" t="n">
        <f aca="false">(F1298="C")+(G1298="C")</f>
        <v>1</v>
      </c>
      <c r="K1298" s="3" t="n">
        <f aca="false">I1298+J1298</f>
        <v>2</v>
      </c>
    </row>
    <row r="1299" customFormat="false" ht="15" hidden="false" customHeight="false" outlineLevel="0" collapsed="false">
      <c r="A1299" s="4" t="s">
        <v>83</v>
      </c>
      <c r="B1299" s="4" t="s">
        <v>783</v>
      </c>
      <c r="C1299" s="4" t="s">
        <v>479</v>
      </c>
      <c r="D1299" s="4" t="n">
        <f aca="false">IFERROR(INDEX(Positions!$D$2:$D$14531,MATCH($A1299&amp;"|12",Positions!$A$2:$A$14531,0)),"-")</f>
        <v>12</v>
      </c>
      <c r="E1299" s="4" t="n">
        <f aca="false">IFERROR(INDEX(Positions!$D$2:$D$14531,MATCH($A1299&amp;"|23",Positions!$A$2:$A$14531,0)),"-")</f>
        <v>24</v>
      </c>
      <c r="F1299" s="4" t="str">
        <f aca="false">IFERROR(INDEX(Positions!$E$2:$E$14531,MATCH($A1299&amp;"|12",Positions!$A$2:$A$14531,0)),"-")</f>
        <v>U</v>
      </c>
      <c r="G1299" s="4" t="str">
        <f aca="false">IFERROR(INDEX(Positions!$E$2:$E$14531,MATCH($A1299&amp;"|23",Positions!$A$2:$A$14531,0)),"-")</f>
        <v>A</v>
      </c>
      <c r="H1299" s="3" t="str">
        <f aca="false">F1299&amp;"-"&amp;G1299</f>
        <v>U-A</v>
      </c>
      <c r="I1299" s="4" t="n">
        <f aca="false">(F1299="G")+(G1299="G")</f>
        <v>0</v>
      </c>
      <c r="J1299" s="4" t="n">
        <f aca="false">(F1299="C")+(G1299="C")</f>
        <v>0</v>
      </c>
      <c r="K1299" s="3" t="n">
        <f aca="false">I1299+J1299</f>
        <v>0</v>
      </c>
    </row>
    <row r="1300" customFormat="false" ht="15" hidden="false" customHeight="false" outlineLevel="0" collapsed="false">
      <c r="A1300" s="4" t="s">
        <v>83</v>
      </c>
      <c r="B1300" s="4" t="s">
        <v>783</v>
      </c>
      <c r="C1300" s="4" t="s">
        <v>267</v>
      </c>
      <c r="D1300" s="4" t="n">
        <f aca="false">IFERROR(INDEX(Positions!$D$2:$D$14531,MATCH($A1300&amp;"|13",Positions!$A$2:$A$14531,0)),"-")</f>
        <v>13</v>
      </c>
      <c r="E1300" s="4" t="n">
        <f aca="false">IFERROR(INDEX(Positions!$D$2:$D$14531,MATCH($A1300&amp;"|22",Positions!$A$2:$A$14531,0)),"-")</f>
        <v>23</v>
      </c>
      <c r="F1300" s="4" t="str">
        <f aca="false">IFERROR(INDEX(Positions!$E$2:$E$14531,MATCH($A1300&amp;"|13",Positions!$A$2:$A$14531,0)),"-")</f>
        <v>C</v>
      </c>
      <c r="G1300" s="4" t="str">
        <f aca="false">IFERROR(INDEX(Positions!$E$2:$E$14531,MATCH($A1300&amp;"|22",Positions!$A$2:$A$14531,0)),"-")</f>
        <v>G</v>
      </c>
      <c r="H1300" s="3" t="str">
        <f aca="false">F1300&amp;"-"&amp;G1300</f>
        <v>C-G</v>
      </c>
      <c r="I1300" s="4" t="n">
        <f aca="false">(F1300="G")+(G1300="G")</f>
        <v>1</v>
      </c>
      <c r="J1300" s="4" t="n">
        <f aca="false">(F1300="C")+(G1300="C")</f>
        <v>1</v>
      </c>
      <c r="K1300" s="3" t="n">
        <f aca="false">I1300+J1300</f>
        <v>2</v>
      </c>
    </row>
    <row r="1301" customFormat="false" ht="15" hidden="false" customHeight="false" outlineLevel="0" collapsed="false">
      <c r="A1301" s="4" t="s">
        <v>83</v>
      </c>
      <c r="B1301" s="4" t="s">
        <v>805</v>
      </c>
      <c r="C1301" s="4" t="s">
        <v>673</v>
      </c>
      <c r="D1301" s="4" t="n">
        <f aca="false">IFERROR(INDEX(Positions!$D$2:$D$14531,MATCH($A1301&amp;"|27",Positions!$A$2:$A$14531,0)),"-")</f>
        <v>28</v>
      </c>
      <c r="E1301" s="4" t="n">
        <f aca="false">IFERROR(INDEX(Positions!$D$2:$D$14531,MATCH($A1301&amp;"|43",Positions!$A$2:$A$14531,0)),"-")</f>
        <v>44</v>
      </c>
      <c r="F1301" s="4" t="str">
        <f aca="false">IFERROR(INDEX(Positions!$E$2:$E$14531,MATCH($A1301&amp;"|27",Positions!$A$2:$A$14531,0)),"-")</f>
        <v>C</v>
      </c>
      <c r="G1301" s="4" t="str">
        <f aca="false">IFERROR(INDEX(Positions!$E$2:$E$14531,MATCH($A1301&amp;"|43",Positions!$A$2:$A$14531,0)),"-")</f>
        <v>G</v>
      </c>
      <c r="H1301" s="3" t="str">
        <f aca="false">F1301&amp;"-"&amp;G1301</f>
        <v>C-G</v>
      </c>
      <c r="I1301" s="4" t="n">
        <f aca="false">(F1301="G")+(G1301="G")</f>
        <v>1</v>
      </c>
      <c r="J1301" s="4" t="n">
        <f aca="false">(F1301="C")+(G1301="C")</f>
        <v>1</v>
      </c>
      <c r="K1301" s="3" t="n">
        <f aca="false">I1301+J1301</f>
        <v>2</v>
      </c>
    </row>
    <row r="1302" customFormat="false" ht="15" hidden="false" customHeight="false" outlineLevel="0" collapsed="false">
      <c r="A1302" s="4" t="s">
        <v>83</v>
      </c>
      <c r="B1302" s="4" t="s">
        <v>805</v>
      </c>
      <c r="C1302" s="4" t="s">
        <v>889</v>
      </c>
      <c r="D1302" s="4" t="n">
        <f aca="false">IFERROR(INDEX(Positions!$D$2:$D$14531,MATCH($A1302&amp;"|28",Positions!$A$2:$A$14531,0)),"-")</f>
        <v>29</v>
      </c>
      <c r="E1302" s="4" t="n">
        <f aca="false">IFERROR(INDEX(Positions!$D$2:$D$14531,MATCH($A1302&amp;"|42",Positions!$A$2:$A$14531,0)),"-")</f>
        <v>43</v>
      </c>
      <c r="F1302" s="4" t="str">
        <f aca="false">IFERROR(INDEX(Positions!$E$2:$E$14531,MATCH($A1302&amp;"|28",Positions!$A$2:$A$14531,0)),"-")</f>
        <v>C</v>
      </c>
      <c r="G1302" s="4" t="str">
        <f aca="false">IFERROR(INDEX(Positions!$E$2:$E$14531,MATCH($A1302&amp;"|42",Positions!$A$2:$A$14531,0)),"-")</f>
        <v>G</v>
      </c>
      <c r="H1302" s="3" t="str">
        <f aca="false">F1302&amp;"-"&amp;G1302</f>
        <v>C-G</v>
      </c>
      <c r="I1302" s="4" t="n">
        <f aca="false">(F1302="G")+(G1302="G")</f>
        <v>1</v>
      </c>
      <c r="J1302" s="4" t="n">
        <f aca="false">(F1302="C")+(G1302="C")</f>
        <v>1</v>
      </c>
      <c r="K1302" s="3" t="n">
        <f aca="false">I1302+J1302</f>
        <v>2</v>
      </c>
    </row>
    <row r="1303" customFormat="false" ht="15" hidden="false" customHeight="false" outlineLevel="0" collapsed="false">
      <c r="A1303" s="4" t="s">
        <v>83</v>
      </c>
      <c r="B1303" s="4" t="s">
        <v>805</v>
      </c>
      <c r="C1303" s="4" t="s">
        <v>890</v>
      </c>
      <c r="D1303" s="4" t="n">
        <f aca="false">IFERROR(INDEX(Positions!$D$2:$D$14531,MATCH($A1303&amp;"|29",Positions!$A$2:$A$14531,0)),"-")</f>
        <v>30</v>
      </c>
      <c r="E1303" s="4" t="n">
        <f aca="false">IFERROR(INDEX(Positions!$D$2:$D$14531,MATCH($A1303&amp;"|41",Positions!$A$2:$A$14531,0)),"-")</f>
        <v>42</v>
      </c>
      <c r="F1303" s="4" t="str">
        <f aca="false">IFERROR(INDEX(Positions!$E$2:$E$14531,MATCH($A1303&amp;"|29",Positions!$A$2:$A$14531,0)),"-")</f>
        <v>A</v>
      </c>
      <c r="G1303" s="4" t="str">
        <f aca="false">IFERROR(INDEX(Positions!$E$2:$E$14531,MATCH($A1303&amp;"|41",Positions!$A$2:$A$14531,0)),"-")</f>
        <v>U</v>
      </c>
      <c r="H1303" s="3" t="str">
        <f aca="false">F1303&amp;"-"&amp;G1303</f>
        <v>A-U</v>
      </c>
      <c r="I1303" s="4" t="n">
        <f aca="false">(F1303="G")+(G1303="G")</f>
        <v>0</v>
      </c>
      <c r="J1303" s="4" t="n">
        <f aca="false">(F1303="C")+(G1303="C")</f>
        <v>0</v>
      </c>
      <c r="K1303" s="3" t="n">
        <f aca="false">I1303+J1303</f>
        <v>0</v>
      </c>
    </row>
    <row r="1304" customFormat="false" ht="15" hidden="false" customHeight="false" outlineLevel="0" collapsed="false">
      <c r="A1304" s="4" t="s">
        <v>83</v>
      </c>
      <c r="B1304" s="4" t="s">
        <v>805</v>
      </c>
      <c r="C1304" s="4" t="s">
        <v>694</v>
      </c>
      <c r="D1304" s="4" t="n">
        <f aca="false">IFERROR(INDEX(Positions!$D$2:$D$14531,MATCH($A1304&amp;"|30",Positions!$A$2:$A$14531,0)),"-")</f>
        <v>31</v>
      </c>
      <c r="E1304" s="4" t="n">
        <f aca="false">IFERROR(INDEX(Positions!$D$2:$D$14531,MATCH($A1304&amp;"|40",Positions!$A$2:$A$14531,0)),"-")</f>
        <v>41</v>
      </c>
      <c r="F1304" s="4" t="str">
        <f aca="false">IFERROR(INDEX(Positions!$E$2:$E$14531,MATCH($A1304&amp;"|30",Positions!$A$2:$A$14531,0)),"-")</f>
        <v>C</v>
      </c>
      <c r="G1304" s="4" t="str">
        <f aca="false">IFERROR(INDEX(Positions!$E$2:$E$14531,MATCH($A1304&amp;"|40",Positions!$A$2:$A$14531,0)),"-")</f>
        <v>G</v>
      </c>
      <c r="H1304" s="3" t="str">
        <f aca="false">F1304&amp;"-"&amp;G1304</f>
        <v>C-G</v>
      </c>
      <c r="I1304" s="4" t="n">
        <f aca="false">(F1304="G")+(G1304="G")</f>
        <v>1</v>
      </c>
      <c r="J1304" s="4" t="n">
        <f aca="false">(F1304="C")+(G1304="C")</f>
        <v>1</v>
      </c>
      <c r="K1304" s="3" t="n">
        <f aca="false">I1304+J1304</f>
        <v>2</v>
      </c>
    </row>
    <row r="1305" customFormat="false" ht="15" hidden="false" customHeight="false" outlineLevel="0" collapsed="false">
      <c r="A1305" s="4" t="s">
        <v>83</v>
      </c>
      <c r="B1305" s="4" t="s">
        <v>805</v>
      </c>
      <c r="C1305" s="4" t="s">
        <v>640</v>
      </c>
      <c r="D1305" s="4" t="n">
        <f aca="false">IFERROR(INDEX(Positions!$D$2:$D$14531,MATCH($A1305&amp;"|31",Positions!$A$2:$A$14531,0)),"-")</f>
        <v>32</v>
      </c>
      <c r="E1305" s="4" t="n">
        <f aca="false">IFERROR(INDEX(Positions!$D$2:$D$14531,MATCH($A1305&amp;"|39",Positions!$A$2:$A$14531,0)),"-")</f>
        <v>40</v>
      </c>
      <c r="F1305" s="4" t="str">
        <f aca="false">IFERROR(INDEX(Positions!$E$2:$E$14531,MATCH($A1305&amp;"|31",Positions!$A$2:$A$14531,0)),"-")</f>
        <v>C</v>
      </c>
      <c r="G1305" s="4" t="str">
        <f aca="false">IFERROR(INDEX(Positions!$E$2:$E$14531,MATCH($A1305&amp;"|39",Positions!$A$2:$A$14531,0)),"-")</f>
        <v>G</v>
      </c>
      <c r="H1305" s="3" t="str">
        <f aca="false">F1305&amp;"-"&amp;G1305</f>
        <v>C-G</v>
      </c>
      <c r="I1305" s="4" t="n">
        <f aca="false">(F1305="G")+(G1305="G")</f>
        <v>1</v>
      </c>
      <c r="J1305" s="4" t="n">
        <f aca="false">(F1305="C")+(G1305="C")</f>
        <v>1</v>
      </c>
      <c r="K1305" s="3" t="n">
        <f aca="false">I1305+J1305</f>
        <v>2</v>
      </c>
    </row>
    <row r="1306" customFormat="false" ht="15" hidden="false" customHeight="false" outlineLevel="0" collapsed="false">
      <c r="A1306" s="4" t="s">
        <v>83</v>
      </c>
      <c r="B1306" s="4" t="s">
        <v>830</v>
      </c>
      <c r="C1306" s="4" t="s">
        <v>367</v>
      </c>
      <c r="D1306" s="4" t="n">
        <f aca="false">IFERROR(INDEX(Positions!$D$2:$D$14531,MATCH($A1306&amp;"|49",Positions!$A$2:$A$14531,0)),"-")</f>
        <v>50</v>
      </c>
      <c r="E1306" s="4" t="n">
        <f aca="false">IFERROR(INDEX(Positions!$D$2:$D$14531,MATCH($A1306&amp;"|65",Positions!$A$2:$A$14531,0)),"-")</f>
        <v>66</v>
      </c>
      <c r="F1306" s="4" t="str">
        <f aca="false">IFERROR(INDEX(Positions!$E$2:$E$14531,MATCH($A1306&amp;"|49",Positions!$A$2:$A$14531,0)),"-")</f>
        <v>G</v>
      </c>
      <c r="G1306" s="4" t="str">
        <f aca="false">IFERROR(INDEX(Positions!$E$2:$E$14531,MATCH($A1306&amp;"|65",Positions!$A$2:$A$14531,0)),"-")</f>
        <v>U</v>
      </c>
      <c r="H1306" s="3" t="str">
        <f aca="false">F1306&amp;"-"&amp;G1306</f>
        <v>G-U</v>
      </c>
      <c r="I1306" s="4" t="n">
        <f aca="false">(F1306="G")+(G1306="G")</f>
        <v>1</v>
      </c>
      <c r="J1306" s="4" t="n">
        <f aca="false">(F1306="C")+(G1306="C")</f>
        <v>0</v>
      </c>
      <c r="K1306" s="3" t="n">
        <f aca="false">I1306+J1306</f>
        <v>1</v>
      </c>
    </row>
    <row r="1307" customFormat="false" ht="15" hidden="false" customHeight="false" outlineLevel="0" collapsed="false">
      <c r="A1307" s="4" t="s">
        <v>83</v>
      </c>
      <c r="B1307" s="4" t="s">
        <v>830</v>
      </c>
      <c r="C1307" s="4" t="s">
        <v>891</v>
      </c>
      <c r="D1307" s="4" t="n">
        <f aca="false">IFERROR(INDEX(Positions!$D$2:$D$14531,MATCH($A1307&amp;"|50",Positions!$A$2:$A$14531,0)),"-")</f>
        <v>51</v>
      </c>
      <c r="E1307" s="4" t="n">
        <f aca="false">IFERROR(INDEX(Positions!$D$2:$D$14531,MATCH($A1307&amp;"|64",Positions!$A$2:$A$14531,0)),"-")</f>
        <v>65</v>
      </c>
      <c r="F1307" s="4" t="str">
        <f aca="false">IFERROR(INDEX(Positions!$E$2:$E$14531,MATCH($A1307&amp;"|50",Positions!$A$2:$A$14531,0)),"-")</f>
        <v>G</v>
      </c>
      <c r="G1307" s="4" t="str">
        <f aca="false">IFERROR(INDEX(Positions!$E$2:$E$14531,MATCH($A1307&amp;"|64",Positions!$A$2:$A$14531,0)),"-")</f>
        <v>C</v>
      </c>
      <c r="H1307" s="3" t="str">
        <f aca="false">F1307&amp;"-"&amp;G1307</f>
        <v>G-C</v>
      </c>
      <c r="I1307" s="4" t="n">
        <f aca="false">(F1307="G")+(G1307="G")</f>
        <v>1</v>
      </c>
      <c r="J1307" s="4" t="n">
        <f aca="false">(F1307="C")+(G1307="C")</f>
        <v>1</v>
      </c>
      <c r="K1307" s="3" t="n">
        <f aca="false">I1307+J1307</f>
        <v>2</v>
      </c>
    </row>
    <row r="1308" customFormat="false" ht="15" hidden="false" customHeight="false" outlineLevel="0" collapsed="false">
      <c r="A1308" s="4" t="s">
        <v>83</v>
      </c>
      <c r="B1308" s="4" t="s">
        <v>830</v>
      </c>
      <c r="C1308" s="4" t="s">
        <v>689</v>
      </c>
      <c r="D1308" s="4" t="n">
        <f aca="false">IFERROR(INDEX(Positions!$D$2:$D$14531,MATCH($A1308&amp;"|51",Positions!$A$2:$A$14531,0)),"-")</f>
        <v>52</v>
      </c>
      <c r="E1308" s="4" t="n">
        <f aca="false">IFERROR(INDEX(Positions!$D$2:$D$14531,MATCH($A1308&amp;"|63",Positions!$A$2:$A$14531,0)),"-")</f>
        <v>64</v>
      </c>
      <c r="F1308" s="4" t="str">
        <f aca="false">IFERROR(INDEX(Positions!$E$2:$E$14531,MATCH($A1308&amp;"|51",Positions!$A$2:$A$14531,0)),"-")</f>
        <v>U</v>
      </c>
      <c r="G1308" s="4" t="str">
        <f aca="false">IFERROR(INDEX(Positions!$E$2:$E$14531,MATCH($A1308&amp;"|63",Positions!$A$2:$A$14531,0)),"-")</f>
        <v>A</v>
      </c>
      <c r="H1308" s="3" t="str">
        <f aca="false">F1308&amp;"-"&amp;G1308</f>
        <v>U-A</v>
      </c>
      <c r="I1308" s="4" t="n">
        <f aca="false">(F1308="G")+(G1308="G")</f>
        <v>0</v>
      </c>
      <c r="J1308" s="4" t="n">
        <f aca="false">(F1308="C")+(G1308="C")</f>
        <v>0</v>
      </c>
      <c r="K1308" s="3" t="n">
        <f aca="false">I1308+J1308</f>
        <v>0</v>
      </c>
    </row>
    <row r="1309" customFormat="false" ht="15" hidden="false" customHeight="false" outlineLevel="0" collapsed="false">
      <c r="A1309" s="4" t="s">
        <v>83</v>
      </c>
      <c r="B1309" s="4" t="s">
        <v>830</v>
      </c>
      <c r="C1309" s="4" t="s">
        <v>703</v>
      </c>
      <c r="D1309" s="4" t="n">
        <f aca="false">IFERROR(INDEX(Positions!$D$2:$D$14531,MATCH($A1309&amp;"|52",Positions!$A$2:$A$14531,0)),"-")</f>
        <v>53</v>
      </c>
      <c r="E1309" s="4" t="n">
        <f aca="false">IFERROR(INDEX(Positions!$D$2:$D$14531,MATCH($A1309&amp;"|62",Positions!$A$2:$A$14531,0)),"-")</f>
        <v>63</v>
      </c>
      <c r="F1309" s="4" t="str">
        <f aca="false">IFERROR(INDEX(Positions!$E$2:$E$14531,MATCH($A1309&amp;"|52",Positions!$A$2:$A$14531,0)),"-")</f>
        <v>G</v>
      </c>
      <c r="G1309" s="4" t="str">
        <f aca="false">IFERROR(INDEX(Positions!$E$2:$E$14531,MATCH($A1309&amp;"|62",Positions!$A$2:$A$14531,0)),"-")</f>
        <v>C</v>
      </c>
      <c r="H1309" s="3" t="str">
        <f aca="false">F1309&amp;"-"&amp;G1309</f>
        <v>G-C</v>
      </c>
      <c r="I1309" s="4" t="n">
        <f aca="false">(F1309="G")+(G1309="G")</f>
        <v>1</v>
      </c>
      <c r="J1309" s="4" t="n">
        <f aca="false">(F1309="C")+(G1309="C")</f>
        <v>1</v>
      </c>
      <c r="K1309" s="3" t="n">
        <f aca="false">I1309+J1309</f>
        <v>2</v>
      </c>
    </row>
    <row r="1310" customFormat="false" ht="15" hidden="false" customHeight="false" outlineLevel="0" collapsed="false">
      <c r="A1310" s="4" t="s">
        <v>83</v>
      </c>
      <c r="B1310" s="4" t="s">
        <v>830</v>
      </c>
      <c r="C1310" s="4" t="s">
        <v>892</v>
      </c>
      <c r="D1310" s="4" t="n">
        <f aca="false">IFERROR(INDEX(Positions!$D$2:$D$14531,MATCH($A1310&amp;"|53",Positions!$A$2:$A$14531,0)),"-")</f>
        <v>54</v>
      </c>
      <c r="E1310" s="4" t="n">
        <f aca="false">IFERROR(INDEX(Positions!$D$2:$D$14531,MATCH($A1310&amp;"|61",Positions!$A$2:$A$14531,0)),"-")</f>
        <v>62</v>
      </c>
      <c r="F1310" s="4" t="str">
        <f aca="false">IFERROR(INDEX(Positions!$E$2:$E$14531,MATCH($A1310&amp;"|53",Positions!$A$2:$A$14531,0)),"-")</f>
        <v>G</v>
      </c>
      <c r="G1310" s="4" t="str">
        <f aca="false">IFERROR(INDEX(Positions!$E$2:$E$14531,MATCH($A1310&amp;"|61",Positions!$A$2:$A$14531,0)),"-")</f>
        <v>C</v>
      </c>
      <c r="H1310" s="3" t="str">
        <f aca="false">F1310&amp;"-"&amp;G1310</f>
        <v>G-C</v>
      </c>
      <c r="I1310" s="4" t="n">
        <f aca="false">(F1310="G")+(G1310="G")</f>
        <v>1</v>
      </c>
      <c r="J1310" s="4" t="n">
        <f aca="false">(F1310="C")+(G1310="C")</f>
        <v>1</v>
      </c>
      <c r="K1310" s="3" t="n">
        <f aca="false">I1310+J1310</f>
        <v>2</v>
      </c>
    </row>
    <row r="1311" customFormat="false" ht="15" hidden="false" customHeight="false" outlineLevel="0" collapsed="false">
      <c r="A1311" s="24" t="s">
        <v>83</v>
      </c>
      <c r="B1311" s="24" t="s">
        <v>893</v>
      </c>
      <c r="C1311" s="24" t="s">
        <v>894</v>
      </c>
      <c r="D1311" s="24" t="n">
        <f aca="false">IFERROR(INDEX(Positions!$D$2:$D$14531,MATCH($A1311&amp;"|8",Positions!$A$2:$A$14531,0)),"-")</f>
        <v>8</v>
      </c>
      <c r="E1311" s="24" t="n">
        <f aca="false">IFERROR(INDEX(Positions!$D$2:$D$14531,MATCH($A1311&amp;"|14",Positions!$A$2:$A$14531,0)),"-")</f>
        <v>14</v>
      </c>
      <c r="F1311" s="24" t="str">
        <f aca="false">IFERROR(INDEX(Positions!$E$2:$E$14531,MATCH($A1311&amp;"|8",Positions!$A$2:$A$14531,0)),"-")</f>
        <v>U</v>
      </c>
      <c r="G1311" s="24" t="str">
        <f aca="false">IFERROR(INDEX(Positions!$E$2:$E$14531,MATCH($A1311&amp;"|14",Positions!$A$2:$A$14531,0)),"-")</f>
        <v>A</v>
      </c>
      <c r="H1311" s="25" t="str">
        <f aca="false">F1311&amp;"-"&amp;G1311</f>
        <v>U-A</v>
      </c>
      <c r="I1311" s="24" t="n">
        <f aca="false">(F1311="G")+(G1311="G")</f>
        <v>0</v>
      </c>
      <c r="J1311" s="24" t="n">
        <f aca="false">(F1311="C")+(G1311="C")</f>
        <v>0</v>
      </c>
      <c r="K1311" s="25" t="n">
        <f aca="false">I1311+J1311</f>
        <v>0</v>
      </c>
    </row>
    <row r="1312" customFormat="false" ht="15" hidden="false" customHeight="false" outlineLevel="0" collapsed="false">
      <c r="A1312" s="24" t="s">
        <v>83</v>
      </c>
      <c r="B1312" s="24" t="s">
        <v>893</v>
      </c>
      <c r="C1312" s="24" t="s">
        <v>895</v>
      </c>
      <c r="D1312" s="24" t="n">
        <f aca="false">IFERROR(INDEX(Positions!$D$2:$D$14531,MATCH($A1312&amp;"|15",Positions!$A$2:$A$14531,0)),"-")</f>
        <v>15</v>
      </c>
      <c r="E1312" s="24" t="n">
        <f aca="false">IFERROR(INDEX(Positions!$D$2:$D$14531,MATCH($A1312&amp;"|48",Positions!$A$2:$A$14531,0)),"-")</f>
        <v>49</v>
      </c>
      <c r="F1312" s="24" t="str">
        <f aca="false">IFERROR(INDEX(Positions!$E$2:$E$14531,MATCH($A1312&amp;"|15",Positions!$A$2:$A$14531,0)),"-")</f>
        <v>G</v>
      </c>
      <c r="G1312" s="24" t="str">
        <f aca="false">IFERROR(INDEX(Positions!$E$2:$E$14531,MATCH($A1312&amp;"|48",Positions!$A$2:$A$14531,0)),"-")</f>
        <v>C</v>
      </c>
      <c r="H1312" s="25" t="str">
        <f aca="false">F1312&amp;"-"&amp;G1312</f>
        <v>G-C</v>
      </c>
      <c r="I1312" s="24" t="n">
        <f aca="false">(F1312="G")+(G1312="G")</f>
        <v>1</v>
      </c>
      <c r="J1312" s="24" t="n">
        <f aca="false">(F1312="C")+(G1312="C")</f>
        <v>1</v>
      </c>
      <c r="K1312" s="25" t="n">
        <f aca="false">I1312+J1312</f>
        <v>2</v>
      </c>
    </row>
    <row r="1313" customFormat="false" ht="15" hidden="false" customHeight="false" outlineLevel="0" collapsed="false">
      <c r="A1313" s="24" t="s">
        <v>83</v>
      </c>
      <c r="B1313" s="24" t="s">
        <v>893</v>
      </c>
      <c r="C1313" s="24" t="s">
        <v>896</v>
      </c>
      <c r="D1313" s="24" t="n">
        <f aca="false">IFERROR(INDEX(Positions!$D$2:$D$14531,MATCH($A1313&amp;"|18",Positions!$A$2:$A$14531,0)),"-")</f>
        <v>18</v>
      </c>
      <c r="E1313" s="24" t="n">
        <f aca="false">IFERROR(INDEX(Positions!$D$2:$D$14531,MATCH($A1313&amp;"|55",Positions!$A$2:$A$14531,0)),"-")</f>
        <v>56</v>
      </c>
      <c r="F1313" s="24" t="str">
        <f aca="false">IFERROR(INDEX(Positions!$E$2:$E$14531,MATCH($A1313&amp;"|18",Positions!$A$2:$A$14531,0)),"-")</f>
        <v>G</v>
      </c>
      <c r="G1313" s="24" t="str">
        <f aca="false">IFERROR(INDEX(Positions!$E$2:$E$14531,MATCH($A1313&amp;"|55",Positions!$A$2:$A$14531,0)),"-")</f>
        <v>U</v>
      </c>
      <c r="H1313" s="25" t="str">
        <f aca="false">F1313&amp;"-"&amp;G1313</f>
        <v>G-U</v>
      </c>
      <c r="I1313" s="24" t="n">
        <f aca="false">(F1313="G")+(G1313="G")</f>
        <v>1</v>
      </c>
      <c r="J1313" s="24" t="n">
        <f aca="false">(F1313="C")+(G1313="C")</f>
        <v>0</v>
      </c>
      <c r="K1313" s="25" t="n">
        <f aca="false">I1313+J1313</f>
        <v>1</v>
      </c>
    </row>
    <row r="1314" customFormat="false" ht="15" hidden="false" customHeight="false" outlineLevel="0" collapsed="false">
      <c r="A1314" s="24" t="s">
        <v>83</v>
      </c>
      <c r="B1314" s="24" t="s">
        <v>893</v>
      </c>
      <c r="C1314" s="24" t="s">
        <v>897</v>
      </c>
      <c r="D1314" s="24" t="n">
        <f aca="false">IFERROR(INDEX(Positions!$D$2:$D$14531,MATCH($A1314&amp;"|19",Positions!$A$2:$A$14531,0)),"-")</f>
        <v>19</v>
      </c>
      <c r="E1314" s="24" t="n">
        <f aca="false">IFERROR(INDEX(Positions!$D$2:$D$14531,MATCH($A1314&amp;"|56",Positions!$A$2:$A$14531,0)),"-")</f>
        <v>57</v>
      </c>
      <c r="F1314" s="24" t="str">
        <f aca="false">IFERROR(INDEX(Positions!$E$2:$E$14531,MATCH($A1314&amp;"|19",Positions!$A$2:$A$14531,0)),"-")</f>
        <v>G</v>
      </c>
      <c r="G1314" s="24" t="str">
        <f aca="false">IFERROR(INDEX(Positions!$E$2:$E$14531,MATCH($A1314&amp;"|56",Positions!$A$2:$A$14531,0)),"-")</f>
        <v>C</v>
      </c>
      <c r="H1314" s="25" t="str">
        <f aca="false">F1314&amp;"-"&amp;G1314</f>
        <v>G-C</v>
      </c>
      <c r="I1314" s="24" t="n">
        <f aca="false">(F1314="G")+(G1314="G")</f>
        <v>1</v>
      </c>
      <c r="J1314" s="24" t="n">
        <f aca="false">(F1314="C")+(G1314="C")</f>
        <v>1</v>
      </c>
      <c r="K1314" s="25" t="n">
        <f aca="false">I1314+J1314</f>
        <v>2</v>
      </c>
    </row>
    <row r="1315" customFormat="false" ht="15" hidden="false" customHeight="false" outlineLevel="0" collapsed="false">
      <c r="A1315" s="24" t="s">
        <v>83</v>
      </c>
      <c r="B1315" s="24" t="s">
        <v>893</v>
      </c>
      <c r="C1315" s="24" t="s">
        <v>898</v>
      </c>
      <c r="D1315" s="24" t="n">
        <f aca="false">IFERROR(INDEX(Positions!$D$2:$D$14531,MATCH($A1315&amp;"|26",Positions!$A$2:$A$14531,0)),"-")</f>
        <v>27</v>
      </c>
      <c r="E1315" s="24" t="n">
        <f aca="false">IFERROR(INDEX(Positions!$D$2:$D$14531,MATCH($A1315&amp;"|44",Positions!$A$2:$A$14531,0)),"-")</f>
        <v>45</v>
      </c>
      <c r="F1315" s="24" t="str">
        <f aca="false">IFERROR(INDEX(Positions!$E$2:$E$14531,MATCH($A1315&amp;"|26",Positions!$A$2:$A$14531,0)),"-")</f>
        <v>A</v>
      </c>
      <c r="G1315" s="24" t="str">
        <f aca="false">IFERROR(INDEX(Positions!$E$2:$E$14531,MATCH($A1315&amp;"|44",Positions!$A$2:$A$14531,0)),"-")</f>
        <v>G</v>
      </c>
      <c r="H1315" s="25" t="str">
        <f aca="false">F1315&amp;"-"&amp;G1315</f>
        <v>A-G</v>
      </c>
      <c r="I1315" s="24" t="n">
        <f aca="false">(F1315="G")+(G1315="G")</f>
        <v>1</v>
      </c>
      <c r="J1315" s="24" t="n">
        <f aca="false">(F1315="C")+(G1315="C")</f>
        <v>0</v>
      </c>
      <c r="K1315" s="25" t="n">
        <f aca="false">I1315+J1315</f>
        <v>1</v>
      </c>
    </row>
    <row r="1316" customFormat="false" ht="15" hidden="false" customHeight="false" outlineLevel="0" collapsed="false">
      <c r="A1316" s="24" t="s">
        <v>83</v>
      </c>
      <c r="B1316" s="24" t="s">
        <v>893</v>
      </c>
      <c r="C1316" s="24" t="s">
        <v>899</v>
      </c>
      <c r="D1316" s="24" t="n">
        <f aca="false">IFERROR(INDEX(Positions!$D$2:$D$14531,MATCH($A1316&amp;"|32",Positions!$A$2:$A$14531,0)),"-")</f>
        <v>33</v>
      </c>
      <c r="E1316" s="24" t="n">
        <f aca="false">IFERROR(INDEX(Positions!$D$2:$D$14531,MATCH($A1316&amp;"|38",Positions!$A$2:$A$14531,0)),"-")</f>
        <v>39</v>
      </c>
      <c r="F1316" s="24" t="str">
        <f aca="false">IFERROR(INDEX(Positions!$E$2:$E$14531,MATCH($A1316&amp;"|32",Positions!$A$2:$A$14531,0)),"-")</f>
        <v>U</v>
      </c>
      <c r="G1316" s="24" t="str">
        <f aca="false">IFERROR(INDEX(Positions!$E$2:$E$14531,MATCH($A1316&amp;"|38",Positions!$A$2:$A$14531,0)),"-")</f>
        <v>U</v>
      </c>
      <c r="H1316" s="25" t="str">
        <f aca="false">F1316&amp;"-"&amp;G1316</f>
        <v>U-U</v>
      </c>
      <c r="I1316" s="24" t="n">
        <f aca="false">(F1316="G")+(G1316="G")</f>
        <v>0</v>
      </c>
      <c r="J1316" s="24" t="n">
        <f aca="false">(F1316="C")+(G1316="C")</f>
        <v>0</v>
      </c>
      <c r="K1316" s="25" t="n">
        <f aca="false">I1316+J1316</f>
        <v>0</v>
      </c>
    </row>
    <row r="1317" customFormat="false" ht="15" hidden="false" customHeight="false" outlineLevel="0" collapsed="false">
      <c r="A1317" s="24" t="s">
        <v>83</v>
      </c>
      <c r="B1317" s="24" t="s">
        <v>893</v>
      </c>
      <c r="C1317" s="24" t="s">
        <v>900</v>
      </c>
      <c r="D1317" s="24" t="n">
        <f aca="false">IFERROR(INDEX(Positions!$D$2:$D$14531,MATCH($A1317&amp;"|54",Positions!$A$2:$A$14531,0)),"-")</f>
        <v>55</v>
      </c>
      <c r="E1317" s="24" t="n">
        <f aca="false">IFERROR(INDEX(Positions!$D$2:$D$14531,MATCH($A1317&amp;"|58",Positions!$A$2:$A$14531,0)),"-")</f>
        <v>59</v>
      </c>
      <c r="F1317" s="24" t="str">
        <f aca="false">IFERROR(INDEX(Positions!$E$2:$E$14531,MATCH($A1317&amp;"|54",Positions!$A$2:$A$14531,0)),"-")</f>
        <v>U</v>
      </c>
      <c r="G1317" s="24" t="str">
        <f aca="false">IFERROR(INDEX(Positions!$E$2:$E$14531,MATCH($A1317&amp;"|58",Positions!$A$2:$A$14531,0)),"-")</f>
        <v>A</v>
      </c>
      <c r="H1317" s="25" t="str">
        <f aca="false">F1317&amp;"-"&amp;G1317</f>
        <v>U-A</v>
      </c>
      <c r="I1317" s="24" t="n">
        <f aca="false">(F1317="G")+(G1317="G")</f>
        <v>0</v>
      </c>
      <c r="J1317" s="24" t="n">
        <f aca="false">(F1317="C")+(G1317="C")</f>
        <v>0</v>
      </c>
      <c r="K1317" s="25" t="n">
        <f aca="false">I1317+J1317</f>
        <v>0</v>
      </c>
    </row>
    <row r="1318" customFormat="false" ht="15" hidden="false" customHeight="false" outlineLevel="0" collapsed="false">
      <c r="A1318" s="4" t="s">
        <v>84</v>
      </c>
      <c r="B1318" s="4" t="s">
        <v>768</v>
      </c>
      <c r="C1318" s="4" t="s">
        <v>882</v>
      </c>
      <c r="D1318" s="4" t="n">
        <f aca="false">IFERROR(INDEX(Positions!$D$2:$D$14531,MATCH($A1318&amp;"|1",Positions!$A$2:$A$14531,0)),"-")</f>
        <v>1</v>
      </c>
      <c r="E1318" s="4" t="n">
        <f aca="false">IFERROR(INDEX(Positions!$D$2:$D$14531,MATCH($A1318&amp;"|72",Positions!$A$2:$A$14531,0)),"-")</f>
        <v>71</v>
      </c>
      <c r="F1318" s="4" t="str">
        <f aca="false">IFERROR(INDEX(Positions!$E$2:$E$14531,MATCH($A1318&amp;"|1",Positions!$A$2:$A$14531,0)),"-")</f>
        <v>G</v>
      </c>
      <c r="G1318" s="4" t="str">
        <f aca="false">IFERROR(INDEX(Positions!$E$2:$E$14531,MATCH($A1318&amp;"|72",Positions!$A$2:$A$14531,0)),"-")</f>
        <v>C</v>
      </c>
      <c r="H1318" s="3" t="str">
        <f aca="false">F1318&amp;"-"&amp;G1318</f>
        <v>G-C</v>
      </c>
      <c r="I1318" s="4" t="n">
        <f aca="false">(F1318="G")+(G1318="G")</f>
        <v>1</v>
      </c>
      <c r="J1318" s="4" t="n">
        <f aca="false">(F1318="C")+(G1318="C")</f>
        <v>1</v>
      </c>
      <c r="K1318" s="3" t="n">
        <f aca="false">I1318+J1318</f>
        <v>2</v>
      </c>
    </row>
    <row r="1319" customFormat="false" ht="15" hidden="false" customHeight="false" outlineLevel="0" collapsed="false">
      <c r="A1319" s="4" t="s">
        <v>84</v>
      </c>
      <c r="B1319" s="4" t="s">
        <v>768</v>
      </c>
      <c r="C1319" s="4" t="s">
        <v>883</v>
      </c>
      <c r="D1319" s="4" t="n">
        <f aca="false">IFERROR(INDEX(Positions!$D$2:$D$14531,MATCH($A1319&amp;"|2",Positions!$A$2:$A$14531,0)),"-")</f>
        <v>2</v>
      </c>
      <c r="E1319" s="4" t="n">
        <f aca="false">IFERROR(INDEX(Positions!$D$2:$D$14531,MATCH($A1319&amp;"|71",Positions!$A$2:$A$14531,0)),"-")</f>
        <v>70</v>
      </c>
      <c r="F1319" s="4" t="str">
        <f aca="false">IFERROR(INDEX(Positions!$E$2:$E$14531,MATCH($A1319&amp;"|2",Positions!$A$2:$A$14531,0)),"-")</f>
        <v>G</v>
      </c>
      <c r="G1319" s="4" t="str">
        <f aca="false">IFERROR(INDEX(Positions!$E$2:$E$14531,MATCH($A1319&amp;"|71",Positions!$A$2:$A$14531,0)),"-")</f>
        <v>C</v>
      </c>
      <c r="H1319" s="3" t="str">
        <f aca="false">F1319&amp;"-"&amp;G1319</f>
        <v>G-C</v>
      </c>
      <c r="I1319" s="4" t="n">
        <f aca="false">(F1319="G")+(G1319="G")</f>
        <v>1</v>
      </c>
      <c r="J1319" s="4" t="n">
        <f aca="false">(F1319="C")+(G1319="C")</f>
        <v>1</v>
      </c>
      <c r="K1319" s="3" t="n">
        <f aca="false">I1319+J1319</f>
        <v>2</v>
      </c>
    </row>
    <row r="1320" customFormat="false" ht="15" hidden="false" customHeight="false" outlineLevel="0" collapsed="false">
      <c r="A1320" s="4" t="s">
        <v>84</v>
      </c>
      <c r="B1320" s="4" t="s">
        <v>768</v>
      </c>
      <c r="C1320" s="4" t="s">
        <v>884</v>
      </c>
      <c r="D1320" s="4" t="n">
        <f aca="false">IFERROR(INDEX(Positions!$D$2:$D$14531,MATCH($A1320&amp;"|3",Positions!$A$2:$A$14531,0)),"-")</f>
        <v>3</v>
      </c>
      <c r="E1320" s="4" t="n">
        <f aca="false">IFERROR(INDEX(Positions!$D$2:$D$14531,MATCH($A1320&amp;"|70",Positions!$A$2:$A$14531,0)),"-")</f>
        <v>69</v>
      </c>
      <c r="F1320" s="4" t="str">
        <f aca="false">IFERROR(INDEX(Positions!$E$2:$E$14531,MATCH($A1320&amp;"|3",Positions!$A$2:$A$14531,0)),"-")</f>
        <v>G</v>
      </c>
      <c r="G1320" s="4" t="str">
        <f aca="false">IFERROR(INDEX(Positions!$E$2:$E$14531,MATCH($A1320&amp;"|70",Positions!$A$2:$A$14531,0)),"-")</f>
        <v>U</v>
      </c>
      <c r="H1320" s="3" t="str">
        <f aca="false">F1320&amp;"-"&amp;G1320</f>
        <v>G-U</v>
      </c>
      <c r="I1320" s="4" t="n">
        <f aca="false">(F1320="G")+(G1320="G")</f>
        <v>1</v>
      </c>
      <c r="J1320" s="4" t="n">
        <f aca="false">(F1320="C")+(G1320="C")</f>
        <v>0</v>
      </c>
      <c r="K1320" s="3" t="n">
        <f aca="false">I1320+J1320</f>
        <v>1</v>
      </c>
    </row>
    <row r="1321" customFormat="false" ht="15" hidden="false" customHeight="false" outlineLevel="0" collapsed="false">
      <c r="A1321" s="4" t="s">
        <v>84</v>
      </c>
      <c r="B1321" s="4" t="s">
        <v>768</v>
      </c>
      <c r="C1321" s="4" t="s">
        <v>885</v>
      </c>
      <c r="D1321" s="4" t="n">
        <f aca="false">IFERROR(INDEX(Positions!$D$2:$D$14531,MATCH($A1321&amp;"|4",Positions!$A$2:$A$14531,0)),"-")</f>
        <v>4</v>
      </c>
      <c r="E1321" s="4" t="n">
        <f aca="false">IFERROR(INDEX(Positions!$D$2:$D$14531,MATCH($A1321&amp;"|69",Positions!$A$2:$A$14531,0)),"-")</f>
        <v>68</v>
      </c>
      <c r="F1321" s="4" t="str">
        <f aca="false">IFERROR(INDEX(Positions!$E$2:$E$14531,MATCH($A1321&amp;"|4",Positions!$A$2:$A$14531,0)),"-")</f>
        <v>C</v>
      </c>
      <c r="G1321" s="4" t="str">
        <f aca="false">IFERROR(INDEX(Positions!$E$2:$E$14531,MATCH($A1321&amp;"|69",Positions!$A$2:$A$14531,0)),"-")</f>
        <v>G</v>
      </c>
      <c r="H1321" s="3" t="str">
        <f aca="false">F1321&amp;"-"&amp;G1321</f>
        <v>C-G</v>
      </c>
      <c r="I1321" s="4" t="n">
        <f aca="false">(F1321="G")+(G1321="G")</f>
        <v>1</v>
      </c>
      <c r="J1321" s="4" t="n">
        <f aca="false">(F1321="C")+(G1321="C")</f>
        <v>1</v>
      </c>
      <c r="K1321" s="3" t="n">
        <f aca="false">I1321+J1321</f>
        <v>2</v>
      </c>
    </row>
    <row r="1322" customFormat="false" ht="15" hidden="false" customHeight="false" outlineLevel="0" collapsed="false">
      <c r="A1322" s="4" t="s">
        <v>84</v>
      </c>
      <c r="B1322" s="4" t="s">
        <v>768</v>
      </c>
      <c r="C1322" s="4" t="s">
        <v>542</v>
      </c>
      <c r="D1322" s="4" t="n">
        <f aca="false">IFERROR(INDEX(Positions!$D$2:$D$14531,MATCH($A1322&amp;"|5",Positions!$A$2:$A$14531,0)),"-")</f>
        <v>5</v>
      </c>
      <c r="E1322" s="4" t="n">
        <f aca="false">IFERROR(INDEX(Positions!$D$2:$D$14531,MATCH($A1322&amp;"|68",Positions!$A$2:$A$14531,0)),"-")</f>
        <v>67</v>
      </c>
      <c r="F1322" s="4" t="str">
        <f aca="false">IFERROR(INDEX(Positions!$E$2:$E$14531,MATCH($A1322&amp;"|5",Positions!$A$2:$A$14531,0)),"-")</f>
        <v>U</v>
      </c>
      <c r="G1322" s="4" t="str">
        <f aca="false">IFERROR(INDEX(Positions!$E$2:$E$14531,MATCH($A1322&amp;"|68",Positions!$A$2:$A$14531,0)),"-")</f>
        <v>A</v>
      </c>
      <c r="H1322" s="3" t="str">
        <f aca="false">F1322&amp;"-"&amp;G1322</f>
        <v>U-A</v>
      </c>
      <c r="I1322" s="4" t="n">
        <f aca="false">(F1322="G")+(G1322="G")</f>
        <v>0</v>
      </c>
      <c r="J1322" s="4" t="n">
        <f aca="false">(F1322="C")+(G1322="C")</f>
        <v>0</v>
      </c>
      <c r="K1322" s="3" t="n">
        <f aca="false">I1322+J1322</f>
        <v>0</v>
      </c>
    </row>
    <row r="1323" customFormat="false" ht="15" hidden="false" customHeight="false" outlineLevel="0" collapsed="false">
      <c r="A1323" s="4" t="s">
        <v>84</v>
      </c>
      <c r="B1323" s="4" t="s">
        <v>768</v>
      </c>
      <c r="C1323" s="4" t="s">
        <v>561</v>
      </c>
      <c r="D1323" s="4" t="n">
        <f aca="false">IFERROR(INDEX(Positions!$D$2:$D$14531,MATCH($A1323&amp;"|6",Positions!$A$2:$A$14531,0)),"-")</f>
        <v>6</v>
      </c>
      <c r="E1323" s="4" t="n">
        <f aca="false">IFERROR(INDEX(Positions!$D$2:$D$14531,MATCH($A1323&amp;"|67",Positions!$A$2:$A$14531,0)),"-")</f>
        <v>66</v>
      </c>
      <c r="F1323" s="4" t="str">
        <f aca="false">IFERROR(INDEX(Positions!$E$2:$E$14531,MATCH($A1323&amp;"|6",Positions!$A$2:$A$14531,0)),"-")</f>
        <v>C</v>
      </c>
      <c r="G1323" s="4" t="str">
        <f aca="false">IFERROR(INDEX(Positions!$E$2:$E$14531,MATCH($A1323&amp;"|67",Positions!$A$2:$A$14531,0)),"-")</f>
        <v>G</v>
      </c>
      <c r="H1323" s="3" t="str">
        <f aca="false">F1323&amp;"-"&amp;G1323</f>
        <v>C-G</v>
      </c>
      <c r="I1323" s="4" t="n">
        <f aca="false">(F1323="G")+(G1323="G")</f>
        <v>1</v>
      </c>
      <c r="J1323" s="4" t="n">
        <f aca="false">(F1323="C")+(G1323="C")</f>
        <v>1</v>
      </c>
      <c r="K1323" s="3" t="n">
        <f aca="false">I1323+J1323</f>
        <v>2</v>
      </c>
    </row>
    <row r="1324" customFormat="false" ht="15" hidden="false" customHeight="false" outlineLevel="0" collapsed="false">
      <c r="A1324" s="4" t="s">
        <v>84</v>
      </c>
      <c r="B1324" s="4" t="s">
        <v>768</v>
      </c>
      <c r="C1324" s="4" t="s">
        <v>886</v>
      </c>
      <c r="D1324" s="4" t="n">
        <f aca="false">IFERROR(INDEX(Positions!$D$2:$D$14531,MATCH($A1324&amp;"|7",Positions!$A$2:$A$14531,0)),"-")</f>
        <v>7</v>
      </c>
      <c r="E1324" s="4" t="n">
        <f aca="false">IFERROR(INDEX(Positions!$D$2:$D$14531,MATCH($A1324&amp;"|66",Positions!$A$2:$A$14531,0)),"-")</f>
        <v>65</v>
      </c>
      <c r="F1324" s="4" t="str">
        <f aca="false">IFERROR(INDEX(Positions!$E$2:$E$14531,MATCH($A1324&amp;"|7",Positions!$A$2:$A$14531,0)),"-")</f>
        <v>G</v>
      </c>
      <c r="G1324" s="4" t="str">
        <f aca="false">IFERROR(INDEX(Positions!$E$2:$E$14531,MATCH($A1324&amp;"|66",Positions!$A$2:$A$14531,0)),"-")</f>
        <v>C</v>
      </c>
      <c r="H1324" s="3" t="str">
        <f aca="false">F1324&amp;"-"&amp;G1324</f>
        <v>G-C</v>
      </c>
      <c r="I1324" s="4" t="n">
        <f aca="false">(F1324="G")+(G1324="G")</f>
        <v>1</v>
      </c>
      <c r="J1324" s="4" t="n">
        <f aca="false">(F1324="C")+(G1324="C")</f>
        <v>1</v>
      </c>
      <c r="K1324" s="3" t="n">
        <f aca="false">I1324+J1324</f>
        <v>2</v>
      </c>
    </row>
    <row r="1325" customFormat="false" ht="15" hidden="false" customHeight="false" outlineLevel="0" collapsed="false">
      <c r="A1325" s="4" t="s">
        <v>84</v>
      </c>
      <c r="B1325" s="4" t="s">
        <v>783</v>
      </c>
      <c r="C1325" s="4" t="s">
        <v>887</v>
      </c>
      <c r="D1325" s="4" t="n">
        <f aca="false">IFERROR(INDEX(Positions!$D$2:$D$14531,MATCH($A1325&amp;"|10",Positions!$A$2:$A$14531,0)),"-")</f>
        <v>10</v>
      </c>
      <c r="E1325" s="4" t="n">
        <f aca="false">IFERROR(INDEX(Positions!$D$2:$D$14531,MATCH($A1325&amp;"|25",Positions!$A$2:$A$14531,0)),"-")</f>
        <v>24</v>
      </c>
      <c r="F1325" s="4" t="str">
        <f aca="false">IFERROR(INDEX(Positions!$E$2:$E$14531,MATCH($A1325&amp;"|10",Positions!$A$2:$A$14531,0)),"-")</f>
        <v>G</v>
      </c>
      <c r="G1325" s="4" t="str">
        <f aca="false">IFERROR(INDEX(Positions!$E$2:$E$14531,MATCH($A1325&amp;"|25",Positions!$A$2:$A$14531,0)),"-")</f>
        <v>C</v>
      </c>
      <c r="H1325" s="3" t="str">
        <f aca="false">F1325&amp;"-"&amp;G1325</f>
        <v>G-C</v>
      </c>
      <c r="I1325" s="4" t="n">
        <f aca="false">(F1325="G")+(G1325="G")</f>
        <v>1</v>
      </c>
      <c r="J1325" s="4" t="n">
        <f aca="false">(F1325="C")+(G1325="C")</f>
        <v>1</v>
      </c>
      <c r="K1325" s="3" t="n">
        <f aca="false">I1325+J1325</f>
        <v>2</v>
      </c>
    </row>
    <row r="1326" customFormat="false" ht="15" hidden="false" customHeight="false" outlineLevel="0" collapsed="false">
      <c r="A1326" s="4" t="s">
        <v>84</v>
      </c>
      <c r="B1326" s="4" t="s">
        <v>783</v>
      </c>
      <c r="C1326" s="4" t="s">
        <v>888</v>
      </c>
      <c r="D1326" s="4" t="n">
        <f aca="false">IFERROR(INDEX(Positions!$D$2:$D$14531,MATCH($A1326&amp;"|11",Positions!$A$2:$A$14531,0)),"-")</f>
        <v>11</v>
      </c>
      <c r="E1326" s="4" t="n">
        <f aca="false">IFERROR(INDEX(Positions!$D$2:$D$14531,MATCH($A1326&amp;"|24",Positions!$A$2:$A$14531,0)),"-")</f>
        <v>23</v>
      </c>
      <c r="F1326" s="4" t="str">
        <f aca="false">IFERROR(INDEX(Positions!$E$2:$E$14531,MATCH($A1326&amp;"|11",Positions!$A$2:$A$14531,0)),"-")</f>
        <v>A</v>
      </c>
      <c r="G1326" s="4" t="str">
        <f aca="false">IFERROR(INDEX(Positions!$E$2:$E$14531,MATCH($A1326&amp;"|24",Positions!$A$2:$A$14531,0)),"-")</f>
        <v>U</v>
      </c>
      <c r="H1326" s="3" t="str">
        <f aca="false">F1326&amp;"-"&amp;G1326</f>
        <v>A-U</v>
      </c>
      <c r="I1326" s="4" t="n">
        <f aca="false">(F1326="G")+(G1326="G")</f>
        <v>0</v>
      </c>
      <c r="J1326" s="4" t="n">
        <f aca="false">(F1326="C")+(G1326="C")</f>
        <v>0</v>
      </c>
      <c r="K1326" s="3" t="n">
        <f aca="false">I1326+J1326</f>
        <v>0</v>
      </c>
    </row>
    <row r="1327" customFormat="false" ht="15" hidden="false" customHeight="false" outlineLevel="0" collapsed="false">
      <c r="A1327" s="4" t="s">
        <v>84</v>
      </c>
      <c r="B1327" s="4" t="s">
        <v>783</v>
      </c>
      <c r="C1327" s="4" t="s">
        <v>479</v>
      </c>
      <c r="D1327" s="4" t="n">
        <f aca="false">IFERROR(INDEX(Positions!$D$2:$D$14531,MATCH($A1327&amp;"|12",Positions!$A$2:$A$14531,0)),"-")</f>
        <v>12</v>
      </c>
      <c r="E1327" s="4" t="n">
        <f aca="false">IFERROR(INDEX(Positions!$D$2:$D$14531,MATCH($A1327&amp;"|23",Positions!$A$2:$A$14531,0)),"-")</f>
        <v>22</v>
      </c>
      <c r="F1327" s="4" t="str">
        <f aca="false">IFERROR(INDEX(Positions!$E$2:$E$14531,MATCH($A1327&amp;"|12",Positions!$A$2:$A$14531,0)),"-")</f>
        <v>U</v>
      </c>
      <c r="G1327" s="4" t="str">
        <f aca="false">IFERROR(INDEX(Positions!$E$2:$E$14531,MATCH($A1327&amp;"|23",Positions!$A$2:$A$14531,0)),"-")</f>
        <v>A</v>
      </c>
      <c r="H1327" s="3" t="str">
        <f aca="false">F1327&amp;"-"&amp;G1327</f>
        <v>U-A</v>
      </c>
      <c r="I1327" s="4" t="n">
        <f aca="false">(F1327="G")+(G1327="G")</f>
        <v>0</v>
      </c>
      <c r="J1327" s="4" t="n">
        <f aca="false">(F1327="C")+(G1327="C")</f>
        <v>0</v>
      </c>
      <c r="K1327" s="3" t="n">
        <f aca="false">I1327+J1327</f>
        <v>0</v>
      </c>
    </row>
    <row r="1328" customFormat="false" ht="15" hidden="false" customHeight="false" outlineLevel="0" collapsed="false">
      <c r="A1328" s="4" t="s">
        <v>84</v>
      </c>
      <c r="B1328" s="4" t="s">
        <v>783</v>
      </c>
      <c r="C1328" s="4" t="s">
        <v>267</v>
      </c>
      <c r="D1328" s="4" t="n">
        <f aca="false">IFERROR(INDEX(Positions!$D$2:$D$14531,MATCH($A1328&amp;"|13",Positions!$A$2:$A$14531,0)),"-")</f>
        <v>13</v>
      </c>
      <c r="E1328" s="4" t="n">
        <f aca="false">IFERROR(INDEX(Positions!$D$2:$D$14531,MATCH($A1328&amp;"|22",Positions!$A$2:$A$14531,0)),"-")</f>
        <v>21</v>
      </c>
      <c r="F1328" s="4" t="str">
        <f aca="false">IFERROR(INDEX(Positions!$E$2:$E$14531,MATCH($A1328&amp;"|13",Positions!$A$2:$A$14531,0)),"-")</f>
        <v>C</v>
      </c>
      <c r="G1328" s="4" t="str">
        <f aca="false">IFERROR(INDEX(Positions!$E$2:$E$14531,MATCH($A1328&amp;"|22",Positions!$A$2:$A$14531,0)),"-")</f>
        <v>G</v>
      </c>
      <c r="H1328" s="3" t="str">
        <f aca="false">F1328&amp;"-"&amp;G1328</f>
        <v>C-G</v>
      </c>
      <c r="I1328" s="4" t="n">
        <f aca="false">(F1328="G")+(G1328="G")</f>
        <v>1</v>
      </c>
      <c r="J1328" s="4" t="n">
        <f aca="false">(F1328="C")+(G1328="C")</f>
        <v>1</v>
      </c>
      <c r="K1328" s="3" t="n">
        <f aca="false">I1328+J1328</f>
        <v>2</v>
      </c>
    </row>
    <row r="1329" customFormat="false" ht="15" hidden="false" customHeight="false" outlineLevel="0" collapsed="false">
      <c r="A1329" s="4" t="s">
        <v>84</v>
      </c>
      <c r="B1329" s="4" t="s">
        <v>805</v>
      </c>
      <c r="C1329" s="4" t="s">
        <v>673</v>
      </c>
      <c r="D1329" s="4" t="n">
        <f aca="false">IFERROR(INDEX(Positions!$D$2:$D$14531,MATCH($A1329&amp;"|27",Positions!$A$2:$A$14531,0)),"-")</f>
        <v>26</v>
      </c>
      <c r="E1329" s="4" t="n">
        <f aca="false">IFERROR(INDEX(Positions!$D$2:$D$14531,MATCH($A1329&amp;"|43",Positions!$A$2:$A$14531,0)),"-")</f>
        <v>42</v>
      </c>
      <c r="F1329" s="4" t="str">
        <f aca="false">IFERROR(INDEX(Positions!$E$2:$E$14531,MATCH($A1329&amp;"|27",Positions!$A$2:$A$14531,0)),"-")</f>
        <v>C</v>
      </c>
      <c r="G1329" s="4" t="str">
        <f aca="false">IFERROR(INDEX(Positions!$E$2:$E$14531,MATCH($A1329&amp;"|43",Positions!$A$2:$A$14531,0)),"-")</f>
        <v>G</v>
      </c>
      <c r="H1329" s="3" t="str">
        <f aca="false">F1329&amp;"-"&amp;G1329</f>
        <v>C-G</v>
      </c>
      <c r="I1329" s="4" t="n">
        <f aca="false">(F1329="G")+(G1329="G")</f>
        <v>1</v>
      </c>
      <c r="J1329" s="4" t="n">
        <f aca="false">(F1329="C")+(G1329="C")</f>
        <v>1</v>
      </c>
      <c r="K1329" s="3" t="n">
        <f aca="false">I1329+J1329</f>
        <v>2</v>
      </c>
    </row>
    <row r="1330" customFormat="false" ht="15" hidden="false" customHeight="false" outlineLevel="0" collapsed="false">
      <c r="A1330" s="4" t="s">
        <v>84</v>
      </c>
      <c r="B1330" s="4" t="s">
        <v>805</v>
      </c>
      <c r="C1330" s="4" t="s">
        <v>889</v>
      </c>
      <c r="D1330" s="4" t="n">
        <f aca="false">IFERROR(INDEX(Positions!$D$2:$D$14531,MATCH($A1330&amp;"|28",Positions!$A$2:$A$14531,0)),"-")</f>
        <v>27</v>
      </c>
      <c r="E1330" s="4" t="n">
        <f aca="false">IFERROR(INDEX(Positions!$D$2:$D$14531,MATCH($A1330&amp;"|42",Positions!$A$2:$A$14531,0)),"-")</f>
        <v>41</v>
      </c>
      <c r="F1330" s="4" t="str">
        <f aca="false">IFERROR(INDEX(Positions!$E$2:$E$14531,MATCH($A1330&amp;"|28",Positions!$A$2:$A$14531,0)),"-")</f>
        <v>U</v>
      </c>
      <c r="G1330" s="4" t="str">
        <f aca="false">IFERROR(INDEX(Positions!$E$2:$E$14531,MATCH($A1330&amp;"|42",Positions!$A$2:$A$14531,0)),"-")</f>
        <v>A</v>
      </c>
      <c r="H1330" s="3" t="str">
        <f aca="false">F1330&amp;"-"&amp;G1330</f>
        <v>U-A</v>
      </c>
      <c r="I1330" s="4" t="n">
        <f aca="false">(F1330="G")+(G1330="G")</f>
        <v>0</v>
      </c>
      <c r="J1330" s="4" t="n">
        <f aca="false">(F1330="C")+(G1330="C")</f>
        <v>0</v>
      </c>
      <c r="K1330" s="3" t="n">
        <f aca="false">I1330+J1330</f>
        <v>0</v>
      </c>
    </row>
    <row r="1331" customFormat="false" ht="15" hidden="false" customHeight="false" outlineLevel="0" collapsed="false">
      <c r="A1331" s="4" t="s">
        <v>84</v>
      </c>
      <c r="B1331" s="4" t="s">
        <v>805</v>
      </c>
      <c r="C1331" s="4" t="s">
        <v>890</v>
      </c>
      <c r="D1331" s="4" t="n">
        <f aca="false">IFERROR(INDEX(Positions!$D$2:$D$14531,MATCH($A1331&amp;"|29",Positions!$A$2:$A$14531,0)),"-")</f>
        <v>28</v>
      </c>
      <c r="E1331" s="4" t="n">
        <f aca="false">IFERROR(INDEX(Positions!$D$2:$D$14531,MATCH($A1331&amp;"|41",Positions!$A$2:$A$14531,0)),"-")</f>
        <v>40</v>
      </c>
      <c r="F1331" s="4" t="str">
        <f aca="false">IFERROR(INDEX(Positions!$E$2:$E$14531,MATCH($A1331&amp;"|29",Positions!$A$2:$A$14531,0)),"-")</f>
        <v>U</v>
      </c>
      <c r="G1331" s="4" t="str">
        <f aca="false">IFERROR(INDEX(Positions!$E$2:$E$14531,MATCH($A1331&amp;"|41",Positions!$A$2:$A$14531,0)),"-")</f>
        <v>A</v>
      </c>
      <c r="H1331" s="3" t="str">
        <f aca="false">F1331&amp;"-"&amp;G1331</f>
        <v>U-A</v>
      </c>
      <c r="I1331" s="4" t="n">
        <f aca="false">(F1331="G")+(G1331="G")</f>
        <v>0</v>
      </c>
      <c r="J1331" s="4" t="n">
        <f aca="false">(F1331="C")+(G1331="C")</f>
        <v>0</v>
      </c>
      <c r="K1331" s="3" t="n">
        <f aca="false">I1331+J1331</f>
        <v>0</v>
      </c>
    </row>
    <row r="1332" customFormat="false" ht="15" hidden="false" customHeight="false" outlineLevel="0" collapsed="false">
      <c r="A1332" s="4" t="s">
        <v>84</v>
      </c>
      <c r="B1332" s="4" t="s">
        <v>805</v>
      </c>
      <c r="C1332" s="4" t="s">
        <v>694</v>
      </c>
      <c r="D1332" s="4" t="n">
        <f aca="false">IFERROR(INDEX(Positions!$D$2:$D$14531,MATCH($A1332&amp;"|30",Positions!$A$2:$A$14531,0)),"-")</f>
        <v>29</v>
      </c>
      <c r="E1332" s="4" t="n">
        <f aca="false">IFERROR(INDEX(Positions!$D$2:$D$14531,MATCH($A1332&amp;"|40",Positions!$A$2:$A$14531,0)),"-")</f>
        <v>39</v>
      </c>
      <c r="F1332" s="4" t="str">
        <f aca="false">IFERROR(INDEX(Positions!$E$2:$E$14531,MATCH($A1332&amp;"|30",Positions!$A$2:$A$14531,0)),"-")</f>
        <v>C</v>
      </c>
      <c r="G1332" s="4" t="str">
        <f aca="false">IFERROR(INDEX(Positions!$E$2:$E$14531,MATCH($A1332&amp;"|40",Positions!$A$2:$A$14531,0)),"-")</f>
        <v>G</v>
      </c>
      <c r="H1332" s="3" t="str">
        <f aca="false">F1332&amp;"-"&amp;G1332</f>
        <v>C-G</v>
      </c>
      <c r="I1332" s="4" t="n">
        <f aca="false">(F1332="G")+(G1332="G")</f>
        <v>1</v>
      </c>
      <c r="J1332" s="4" t="n">
        <f aca="false">(F1332="C")+(G1332="C")</f>
        <v>1</v>
      </c>
      <c r="K1332" s="3" t="n">
        <f aca="false">I1332+J1332</f>
        <v>2</v>
      </c>
    </row>
    <row r="1333" customFormat="false" ht="15" hidden="false" customHeight="false" outlineLevel="0" collapsed="false">
      <c r="A1333" s="4" t="s">
        <v>84</v>
      </c>
      <c r="B1333" s="4" t="s">
        <v>805</v>
      </c>
      <c r="C1333" s="4" t="s">
        <v>640</v>
      </c>
      <c r="D1333" s="4" t="n">
        <f aca="false">IFERROR(INDEX(Positions!$D$2:$D$14531,MATCH($A1333&amp;"|31",Positions!$A$2:$A$14531,0)),"-")</f>
        <v>30</v>
      </c>
      <c r="E1333" s="4" t="n">
        <f aca="false">IFERROR(INDEX(Positions!$D$2:$D$14531,MATCH($A1333&amp;"|39",Positions!$A$2:$A$14531,0)),"-")</f>
        <v>38</v>
      </c>
      <c r="F1333" s="4" t="str">
        <f aca="false">IFERROR(INDEX(Positions!$E$2:$E$14531,MATCH($A1333&amp;"|31",Positions!$A$2:$A$14531,0)),"-")</f>
        <v>C</v>
      </c>
      <c r="G1333" s="4" t="str">
        <f aca="false">IFERROR(INDEX(Positions!$E$2:$E$14531,MATCH($A1333&amp;"|39",Positions!$A$2:$A$14531,0)),"-")</f>
        <v>G</v>
      </c>
      <c r="H1333" s="3" t="str">
        <f aca="false">F1333&amp;"-"&amp;G1333</f>
        <v>C-G</v>
      </c>
      <c r="I1333" s="4" t="n">
        <f aca="false">(F1333="G")+(G1333="G")</f>
        <v>1</v>
      </c>
      <c r="J1333" s="4" t="n">
        <f aca="false">(F1333="C")+(G1333="C")</f>
        <v>1</v>
      </c>
      <c r="K1333" s="3" t="n">
        <f aca="false">I1333+J1333</f>
        <v>2</v>
      </c>
    </row>
    <row r="1334" customFormat="false" ht="15" hidden="false" customHeight="false" outlineLevel="0" collapsed="false">
      <c r="A1334" s="4" t="s">
        <v>84</v>
      </c>
      <c r="B1334" s="4" t="s">
        <v>830</v>
      </c>
      <c r="C1334" s="4" t="s">
        <v>367</v>
      </c>
      <c r="D1334" s="4" t="n">
        <f aca="false">IFERROR(INDEX(Positions!$D$2:$D$14531,MATCH($A1334&amp;"|49",Positions!$A$2:$A$14531,0)),"-")</f>
        <v>48</v>
      </c>
      <c r="E1334" s="4" t="n">
        <f aca="false">IFERROR(INDEX(Positions!$D$2:$D$14531,MATCH($A1334&amp;"|65",Positions!$A$2:$A$14531,0)),"-")</f>
        <v>64</v>
      </c>
      <c r="F1334" s="4" t="str">
        <f aca="false">IFERROR(INDEX(Positions!$E$2:$E$14531,MATCH($A1334&amp;"|49",Positions!$A$2:$A$14531,0)),"-")</f>
        <v>C</v>
      </c>
      <c r="G1334" s="4" t="str">
        <f aca="false">IFERROR(INDEX(Positions!$E$2:$E$14531,MATCH($A1334&amp;"|65",Positions!$A$2:$A$14531,0)),"-")</f>
        <v>G</v>
      </c>
      <c r="H1334" s="3" t="str">
        <f aca="false">F1334&amp;"-"&amp;G1334</f>
        <v>C-G</v>
      </c>
      <c r="I1334" s="4" t="n">
        <f aca="false">(F1334="G")+(G1334="G")</f>
        <v>1</v>
      </c>
      <c r="J1334" s="4" t="n">
        <f aca="false">(F1334="C")+(G1334="C")</f>
        <v>1</v>
      </c>
      <c r="K1334" s="3" t="n">
        <f aca="false">I1334+J1334</f>
        <v>2</v>
      </c>
    </row>
    <row r="1335" customFormat="false" ht="15" hidden="false" customHeight="false" outlineLevel="0" collapsed="false">
      <c r="A1335" s="4" t="s">
        <v>84</v>
      </c>
      <c r="B1335" s="4" t="s">
        <v>830</v>
      </c>
      <c r="C1335" s="4" t="s">
        <v>891</v>
      </c>
      <c r="D1335" s="4" t="n">
        <f aca="false">IFERROR(INDEX(Positions!$D$2:$D$14531,MATCH($A1335&amp;"|50",Positions!$A$2:$A$14531,0)),"-")</f>
        <v>49</v>
      </c>
      <c r="E1335" s="4" t="n">
        <f aca="false">IFERROR(INDEX(Positions!$D$2:$D$14531,MATCH($A1335&amp;"|64",Positions!$A$2:$A$14531,0)),"-")</f>
        <v>63</v>
      </c>
      <c r="F1335" s="4" t="str">
        <f aca="false">IFERROR(INDEX(Positions!$E$2:$E$14531,MATCH($A1335&amp;"|50",Positions!$A$2:$A$14531,0)),"-")</f>
        <v>G</v>
      </c>
      <c r="G1335" s="4" t="str">
        <f aca="false">IFERROR(INDEX(Positions!$E$2:$E$14531,MATCH($A1335&amp;"|64",Positions!$A$2:$A$14531,0)),"-")</f>
        <v>C</v>
      </c>
      <c r="H1335" s="3" t="str">
        <f aca="false">F1335&amp;"-"&amp;G1335</f>
        <v>G-C</v>
      </c>
      <c r="I1335" s="4" t="n">
        <f aca="false">(F1335="G")+(G1335="G")</f>
        <v>1</v>
      </c>
      <c r="J1335" s="4" t="n">
        <f aca="false">(F1335="C")+(G1335="C")</f>
        <v>1</v>
      </c>
      <c r="K1335" s="3" t="n">
        <f aca="false">I1335+J1335</f>
        <v>2</v>
      </c>
    </row>
    <row r="1336" customFormat="false" ht="15" hidden="false" customHeight="false" outlineLevel="0" collapsed="false">
      <c r="A1336" s="4" t="s">
        <v>84</v>
      </c>
      <c r="B1336" s="4" t="s">
        <v>830</v>
      </c>
      <c r="C1336" s="4" t="s">
        <v>689</v>
      </c>
      <c r="D1336" s="4" t="n">
        <f aca="false">IFERROR(INDEX(Positions!$D$2:$D$14531,MATCH($A1336&amp;"|51",Positions!$A$2:$A$14531,0)),"-")</f>
        <v>50</v>
      </c>
      <c r="E1336" s="4" t="n">
        <f aca="false">IFERROR(INDEX(Positions!$D$2:$D$14531,MATCH($A1336&amp;"|63",Positions!$A$2:$A$14531,0)),"-")</f>
        <v>62</v>
      </c>
      <c r="F1336" s="4" t="str">
        <f aca="false">IFERROR(INDEX(Positions!$E$2:$E$14531,MATCH($A1336&amp;"|51",Positions!$A$2:$A$14531,0)),"-")</f>
        <v>G</v>
      </c>
      <c r="G1336" s="4" t="str">
        <f aca="false">IFERROR(INDEX(Positions!$E$2:$E$14531,MATCH($A1336&amp;"|63",Positions!$A$2:$A$14531,0)),"-")</f>
        <v>C</v>
      </c>
      <c r="H1336" s="3" t="str">
        <f aca="false">F1336&amp;"-"&amp;G1336</f>
        <v>G-C</v>
      </c>
      <c r="I1336" s="4" t="n">
        <f aca="false">(F1336="G")+(G1336="G")</f>
        <v>1</v>
      </c>
      <c r="J1336" s="4" t="n">
        <f aca="false">(F1336="C")+(G1336="C")</f>
        <v>1</v>
      </c>
      <c r="K1336" s="3" t="n">
        <f aca="false">I1336+J1336</f>
        <v>2</v>
      </c>
    </row>
    <row r="1337" customFormat="false" ht="15" hidden="false" customHeight="false" outlineLevel="0" collapsed="false">
      <c r="A1337" s="4" t="s">
        <v>84</v>
      </c>
      <c r="B1337" s="4" t="s">
        <v>830</v>
      </c>
      <c r="C1337" s="4" t="s">
        <v>703</v>
      </c>
      <c r="D1337" s="4" t="n">
        <f aca="false">IFERROR(INDEX(Positions!$D$2:$D$14531,MATCH($A1337&amp;"|52",Positions!$A$2:$A$14531,0)),"-")</f>
        <v>51</v>
      </c>
      <c r="E1337" s="4" t="n">
        <f aca="false">IFERROR(INDEX(Positions!$D$2:$D$14531,MATCH($A1337&amp;"|62",Positions!$A$2:$A$14531,0)),"-")</f>
        <v>61</v>
      </c>
      <c r="F1337" s="4" t="str">
        <f aca="false">IFERROR(INDEX(Positions!$E$2:$E$14531,MATCH($A1337&amp;"|52",Positions!$A$2:$A$14531,0)),"-")</f>
        <v>G</v>
      </c>
      <c r="G1337" s="4" t="str">
        <f aca="false">IFERROR(INDEX(Positions!$E$2:$E$14531,MATCH($A1337&amp;"|62",Positions!$A$2:$A$14531,0)),"-")</f>
        <v>C</v>
      </c>
      <c r="H1337" s="3" t="str">
        <f aca="false">F1337&amp;"-"&amp;G1337</f>
        <v>G-C</v>
      </c>
      <c r="I1337" s="4" t="n">
        <f aca="false">(F1337="G")+(G1337="G")</f>
        <v>1</v>
      </c>
      <c r="J1337" s="4" t="n">
        <f aca="false">(F1337="C")+(G1337="C")</f>
        <v>1</v>
      </c>
      <c r="K1337" s="3" t="n">
        <f aca="false">I1337+J1337</f>
        <v>2</v>
      </c>
    </row>
    <row r="1338" customFormat="false" ht="15" hidden="false" customHeight="false" outlineLevel="0" collapsed="false">
      <c r="A1338" s="4" t="s">
        <v>84</v>
      </c>
      <c r="B1338" s="4" t="s">
        <v>830</v>
      </c>
      <c r="C1338" s="4" t="s">
        <v>892</v>
      </c>
      <c r="D1338" s="4" t="n">
        <f aca="false">IFERROR(INDEX(Positions!$D$2:$D$14531,MATCH($A1338&amp;"|53",Positions!$A$2:$A$14531,0)),"-")</f>
        <v>52</v>
      </c>
      <c r="E1338" s="4" t="n">
        <f aca="false">IFERROR(INDEX(Positions!$D$2:$D$14531,MATCH($A1338&amp;"|61",Positions!$A$2:$A$14531,0)),"-")</f>
        <v>60</v>
      </c>
      <c r="F1338" s="4" t="str">
        <f aca="false">IFERROR(INDEX(Positions!$E$2:$E$14531,MATCH($A1338&amp;"|53",Positions!$A$2:$A$14531,0)),"-")</f>
        <v>G</v>
      </c>
      <c r="G1338" s="4" t="str">
        <f aca="false">IFERROR(INDEX(Positions!$E$2:$E$14531,MATCH($A1338&amp;"|61",Positions!$A$2:$A$14531,0)),"-")</f>
        <v>C</v>
      </c>
      <c r="H1338" s="3" t="str">
        <f aca="false">F1338&amp;"-"&amp;G1338</f>
        <v>G-C</v>
      </c>
      <c r="I1338" s="4" t="n">
        <f aca="false">(F1338="G")+(G1338="G")</f>
        <v>1</v>
      </c>
      <c r="J1338" s="4" t="n">
        <f aca="false">(F1338="C")+(G1338="C")</f>
        <v>1</v>
      </c>
      <c r="K1338" s="3" t="n">
        <f aca="false">I1338+J1338</f>
        <v>2</v>
      </c>
    </row>
    <row r="1339" customFormat="false" ht="15" hidden="false" customHeight="false" outlineLevel="0" collapsed="false">
      <c r="A1339" s="24" t="s">
        <v>84</v>
      </c>
      <c r="B1339" s="24" t="s">
        <v>893</v>
      </c>
      <c r="C1339" s="24" t="s">
        <v>894</v>
      </c>
      <c r="D1339" s="24" t="n">
        <f aca="false">IFERROR(INDEX(Positions!$D$2:$D$14531,MATCH($A1339&amp;"|8",Positions!$A$2:$A$14531,0)),"-")</f>
        <v>8</v>
      </c>
      <c r="E1339" s="24" t="n">
        <f aca="false">IFERROR(INDEX(Positions!$D$2:$D$14531,MATCH($A1339&amp;"|14",Positions!$A$2:$A$14531,0)),"-")</f>
        <v>14</v>
      </c>
      <c r="F1339" s="24" t="str">
        <f aca="false">IFERROR(INDEX(Positions!$E$2:$E$14531,MATCH($A1339&amp;"|8",Positions!$A$2:$A$14531,0)),"-")</f>
        <v>U</v>
      </c>
      <c r="G1339" s="24" t="str">
        <f aca="false">IFERROR(INDEX(Positions!$E$2:$E$14531,MATCH($A1339&amp;"|14",Positions!$A$2:$A$14531,0)),"-")</f>
        <v>A</v>
      </c>
      <c r="H1339" s="25" t="str">
        <f aca="false">F1339&amp;"-"&amp;G1339</f>
        <v>U-A</v>
      </c>
      <c r="I1339" s="24" t="n">
        <f aca="false">(F1339="G")+(G1339="G")</f>
        <v>0</v>
      </c>
      <c r="J1339" s="24" t="n">
        <f aca="false">(F1339="C")+(G1339="C")</f>
        <v>0</v>
      </c>
      <c r="K1339" s="25" t="n">
        <f aca="false">I1339+J1339</f>
        <v>0</v>
      </c>
    </row>
    <row r="1340" customFormat="false" ht="15" hidden="false" customHeight="false" outlineLevel="0" collapsed="false">
      <c r="A1340" s="24" t="s">
        <v>84</v>
      </c>
      <c r="B1340" s="24" t="s">
        <v>893</v>
      </c>
      <c r="C1340" s="24" t="s">
        <v>895</v>
      </c>
      <c r="D1340" s="24" t="n">
        <f aca="false">IFERROR(INDEX(Positions!$D$2:$D$14531,MATCH($A1340&amp;"|15",Positions!$A$2:$A$14531,0)),"-")</f>
        <v>15</v>
      </c>
      <c r="E1340" s="24" t="n">
        <f aca="false">IFERROR(INDEX(Positions!$D$2:$D$14531,MATCH($A1340&amp;"|48",Positions!$A$2:$A$14531,0)),"-")</f>
        <v>47</v>
      </c>
      <c r="F1340" s="24" t="str">
        <f aca="false">IFERROR(INDEX(Positions!$E$2:$E$14531,MATCH($A1340&amp;"|15",Positions!$A$2:$A$14531,0)),"-")</f>
        <v>G</v>
      </c>
      <c r="G1340" s="24" t="str">
        <f aca="false">IFERROR(INDEX(Positions!$E$2:$E$14531,MATCH($A1340&amp;"|48",Positions!$A$2:$A$14531,0)),"-")</f>
        <v>C</v>
      </c>
      <c r="H1340" s="25" t="str">
        <f aca="false">F1340&amp;"-"&amp;G1340</f>
        <v>G-C</v>
      </c>
      <c r="I1340" s="24" t="n">
        <f aca="false">(F1340="G")+(G1340="G")</f>
        <v>1</v>
      </c>
      <c r="J1340" s="24" t="n">
        <f aca="false">(F1340="C")+(G1340="C")</f>
        <v>1</v>
      </c>
      <c r="K1340" s="25" t="n">
        <f aca="false">I1340+J1340</f>
        <v>2</v>
      </c>
    </row>
    <row r="1341" customFormat="false" ht="15" hidden="false" customHeight="false" outlineLevel="0" collapsed="false">
      <c r="A1341" s="24" t="s">
        <v>84</v>
      </c>
      <c r="B1341" s="24" t="s">
        <v>893</v>
      </c>
      <c r="C1341" s="24" t="s">
        <v>896</v>
      </c>
      <c r="D1341" s="24" t="n">
        <f aca="false">IFERROR(INDEX(Positions!$D$2:$D$14531,MATCH($A1341&amp;"|18",Positions!$A$2:$A$14531,0)),"-")</f>
        <v>17</v>
      </c>
      <c r="E1341" s="24" t="n">
        <f aca="false">IFERROR(INDEX(Positions!$D$2:$D$14531,MATCH($A1341&amp;"|55",Positions!$A$2:$A$14531,0)),"-")</f>
        <v>54</v>
      </c>
      <c r="F1341" s="24" t="str">
        <f aca="false">IFERROR(INDEX(Positions!$E$2:$E$14531,MATCH($A1341&amp;"|18",Positions!$A$2:$A$14531,0)),"-")</f>
        <v>G</v>
      </c>
      <c r="G1341" s="24" t="str">
        <f aca="false">IFERROR(INDEX(Positions!$E$2:$E$14531,MATCH($A1341&amp;"|55",Positions!$A$2:$A$14531,0)),"-")</f>
        <v>U</v>
      </c>
      <c r="H1341" s="25" t="str">
        <f aca="false">F1341&amp;"-"&amp;G1341</f>
        <v>G-U</v>
      </c>
      <c r="I1341" s="24" t="n">
        <f aca="false">(F1341="G")+(G1341="G")</f>
        <v>1</v>
      </c>
      <c r="J1341" s="24" t="n">
        <f aca="false">(F1341="C")+(G1341="C")</f>
        <v>0</v>
      </c>
      <c r="K1341" s="25" t="n">
        <f aca="false">I1341+J1341</f>
        <v>1</v>
      </c>
    </row>
    <row r="1342" customFormat="false" ht="15" hidden="false" customHeight="false" outlineLevel="0" collapsed="false">
      <c r="A1342" s="24" t="s">
        <v>84</v>
      </c>
      <c r="B1342" s="24" t="s">
        <v>893</v>
      </c>
      <c r="C1342" s="24" t="s">
        <v>897</v>
      </c>
      <c r="D1342" s="24" t="n">
        <f aca="false">IFERROR(INDEX(Positions!$D$2:$D$14531,MATCH($A1342&amp;"|19",Positions!$A$2:$A$14531,0)),"-")</f>
        <v>18</v>
      </c>
      <c r="E1342" s="24" t="n">
        <f aca="false">IFERROR(INDEX(Positions!$D$2:$D$14531,MATCH($A1342&amp;"|56",Positions!$A$2:$A$14531,0)),"-")</f>
        <v>55</v>
      </c>
      <c r="F1342" s="24" t="str">
        <f aca="false">IFERROR(INDEX(Positions!$E$2:$E$14531,MATCH($A1342&amp;"|19",Positions!$A$2:$A$14531,0)),"-")</f>
        <v>G</v>
      </c>
      <c r="G1342" s="24" t="str">
        <f aca="false">IFERROR(INDEX(Positions!$E$2:$E$14531,MATCH($A1342&amp;"|56",Positions!$A$2:$A$14531,0)),"-")</f>
        <v>C</v>
      </c>
      <c r="H1342" s="25" t="str">
        <f aca="false">F1342&amp;"-"&amp;G1342</f>
        <v>G-C</v>
      </c>
      <c r="I1342" s="24" t="n">
        <f aca="false">(F1342="G")+(G1342="G")</f>
        <v>1</v>
      </c>
      <c r="J1342" s="24" t="n">
        <f aca="false">(F1342="C")+(G1342="C")</f>
        <v>1</v>
      </c>
      <c r="K1342" s="25" t="n">
        <f aca="false">I1342+J1342</f>
        <v>2</v>
      </c>
    </row>
    <row r="1343" customFormat="false" ht="15" hidden="false" customHeight="false" outlineLevel="0" collapsed="false">
      <c r="A1343" s="24" t="s">
        <v>84</v>
      </c>
      <c r="B1343" s="24" t="s">
        <v>893</v>
      </c>
      <c r="C1343" s="24" t="s">
        <v>898</v>
      </c>
      <c r="D1343" s="24" t="n">
        <f aca="false">IFERROR(INDEX(Positions!$D$2:$D$14531,MATCH($A1343&amp;"|26",Positions!$A$2:$A$14531,0)),"-")</f>
        <v>25</v>
      </c>
      <c r="E1343" s="24" t="n">
        <f aca="false">IFERROR(INDEX(Positions!$D$2:$D$14531,MATCH($A1343&amp;"|44",Positions!$A$2:$A$14531,0)),"-")</f>
        <v>43</v>
      </c>
      <c r="F1343" s="24" t="str">
        <f aca="false">IFERROR(INDEX(Positions!$E$2:$E$14531,MATCH($A1343&amp;"|26",Positions!$A$2:$A$14531,0)),"-")</f>
        <v>G</v>
      </c>
      <c r="G1343" s="24" t="str">
        <f aca="false">IFERROR(INDEX(Positions!$E$2:$E$14531,MATCH($A1343&amp;"|44",Positions!$A$2:$A$14531,0)),"-")</f>
        <v>A</v>
      </c>
      <c r="H1343" s="25" t="str">
        <f aca="false">F1343&amp;"-"&amp;G1343</f>
        <v>G-A</v>
      </c>
      <c r="I1343" s="24" t="n">
        <f aca="false">(F1343="G")+(G1343="G")</f>
        <v>1</v>
      </c>
      <c r="J1343" s="24" t="n">
        <f aca="false">(F1343="C")+(G1343="C")</f>
        <v>0</v>
      </c>
      <c r="K1343" s="25" t="n">
        <f aca="false">I1343+J1343</f>
        <v>1</v>
      </c>
    </row>
    <row r="1344" customFormat="false" ht="15" hidden="false" customHeight="false" outlineLevel="0" collapsed="false">
      <c r="A1344" s="24" t="s">
        <v>84</v>
      </c>
      <c r="B1344" s="24" t="s">
        <v>893</v>
      </c>
      <c r="C1344" s="24" t="s">
        <v>899</v>
      </c>
      <c r="D1344" s="24" t="n">
        <f aca="false">IFERROR(INDEX(Positions!$D$2:$D$14531,MATCH($A1344&amp;"|32",Positions!$A$2:$A$14531,0)),"-")</f>
        <v>31</v>
      </c>
      <c r="E1344" s="24" t="n">
        <f aca="false">IFERROR(INDEX(Positions!$D$2:$D$14531,MATCH($A1344&amp;"|38",Positions!$A$2:$A$14531,0)),"-")</f>
        <v>37</v>
      </c>
      <c r="F1344" s="24" t="str">
        <f aca="false">IFERROR(INDEX(Positions!$E$2:$E$14531,MATCH($A1344&amp;"|32",Positions!$A$2:$A$14531,0)),"-")</f>
        <v>U</v>
      </c>
      <c r="G1344" s="24" t="str">
        <f aca="false">IFERROR(INDEX(Positions!$E$2:$E$14531,MATCH($A1344&amp;"|38",Positions!$A$2:$A$14531,0)),"-")</f>
        <v>A</v>
      </c>
      <c r="H1344" s="25" t="str">
        <f aca="false">F1344&amp;"-"&amp;G1344</f>
        <v>U-A</v>
      </c>
      <c r="I1344" s="24" t="n">
        <f aca="false">(F1344="G")+(G1344="G")</f>
        <v>0</v>
      </c>
      <c r="J1344" s="24" t="n">
        <f aca="false">(F1344="C")+(G1344="C")</f>
        <v>0</v>
      </c>
      <c r="K1344" s="25" t="n">
        <f aca="false">I1344+J1344</f>
        <v>0</v>
      </c>
    </row>
    <row r="1345" customFormat="false" ht="15" hidden="false" customHeight="false" outlineLevel="0" collapsed="false">
      <c r="A1345" s="24" t="s">
        <v>84</v>
      </c>
      <c r="B1345" s="24" t="s">
        <v>893</v>
      </c>
      <c r="C1345" s="24" t="s">
        <v>900</v>
      </c>
      <c r="D1345" s="24" t="n">
        <f aca="false">IFERROR(INDEX(Positions!$D$2:$D$14531,MATCH($A1345&amp;"|54",Positions!$A$2:$A$14531,0)),"-")</f>
        <v>53</v>
      </c>
      <c r="E1345" s="24" t="n">
        <f aca="false">IFERROR(INDEX(Positions!$D$2:$D$14531,MATCH($A1345&amp;"|58",Positions!$A$2:$A$14531,0)),"-")</f>
        <v>57</v>
      </c>
      <c r="F1345" s="24" t="str">
        <f aca="false">IFERROR(INDEX(Positions!$E$2:$E$14531,MATCH($A1345&amp;"|54",Positions!$A$2:$A$14531,0)),"-")</f>
        <v>U</v>
      </c>
      <c r="G1345" s="24" t="str">
        <f aca="false">IFERROR(INDEX(Positions!$E$2:$E$14531,MATCH($A1345&amp;"|58",Positions!$A$2:$A$14531,0)),"-")</f>
        <v>A</v>
      </c>
      <c r="H1345" s="25" t="str">
        <f aca="false">F1345&amp;"-"&amp;G1345</f>
        <v>U-A</v>
      </c>
      <c r="I1345" s="24" t="n">
        <f aca="false">(F1345="G")+(G1345="G")</f>
        <v>0</v>
      </c>
      <c r="J1345" s="24" t="n">
        <f aca="false">(F1345="C")+(G1345="C")</f>
        <v>0</v>
      </c>
      <c r="K1345" s="25" t="n">
        <f aca="false">I1345+J1345</f>
        <v>0</v>
      </c>
    </row>
    <row r="1346" customFormat="false" ht="15" hidden="false" customHeight="false" outlineLevel="0" collapsed="false">
      <c r="A1346" s="4" t="s">
        <v>85</v>
      </c>
      <c r="B1346" s="4" t="s">
        <v>768</v>
      </c>
      <c r="C1346" s="4" t="s">
        <v>882</v>
      </c>
      <c r="D1346" s="4" t="n">
        <f aca="false">IFERROR(INDEX(Positions!$D$2:$D$14531,MATCH($A1346&amp;"|1",Positions!$A$2:$A$14531,0)),"-")</f>
        <v>1</v>
      </c>
      <c r="E1346" s="4" t="n">
        <f aca="false">IFERROR(INDEX(Positions!$D$2:$D$14531,MATCH($A1346&amp;"|72",Positions!$A$2:$A$14531,0)),"-")</f>
        <v>71</v>
      </c>
      <c r="F1346" s="4" t="str">
        <f aca="false">IFERROR(INDEX(Positions!$E$2:$E$14531,MATCH($A1346&amp;"|1",Positions!$A$2:$A$14531,0)),"-")</f>
        <v>G</v>
      </c>
      <c r="G1346" s="4" t="str">
        <f aca="false">IFERROR(INDEX(Positions!$E$2:$E$14531,MATCH($A1346&amp;"|72",Positions!$A$2:$A$14531,0)),"-")</f>
        <v>C</v>
      </c>
      <c r="H1346" s="3" t="str">
        <f aca="false">F1346&amp;"-"&amp;G1346</f>
        <v>G-C</v>
      </c>
      <c r="I1346" s="4" t="n">
        <f aca="false">(F1346="G")+(G1346="G")</f>
        <v>1</v>
      </c>
      <c r="J1346" s="4" t="n">
        <f aca="false">(F1346="C")+(G1346="C")</f>
        <v>1</v>
      </c>
      <c r="K1346" s="3" t="n">
        <f aca="false">I1346+J1346</f>
        <v>2</v>
      </c>
    </row>
    <row r="1347" customFormat="false" ht="15" hidden="false" customHeight="false" outlineLevel="0" collapsed="false">
      <c r="A1347" s="4" t="s">
        <v>85</v>
      </c>
      <c r="B1347" s="4" t="s">
        <v>768</v>
      </c>
      <c r="C1347" s="4" t="s">
        <v>883</v>
      </c>
      <c r="D1347" s="4" t="n">
        <f aca="false">IFERROR(INDEX(Positions!$D$2:$D$14531,MATCH($A1347&amp;"|2",Positions!$A$2:$A$14531,0)),"-")</f>
        <v>2</v>
      </c>
      <c r="E1347" s="4" t="n">
        <f aca="false">IFERROR(INDEX(Positions!$D$2:$D$14531,MATCH($A1347&amp;"|71",Positions!$A$2:$A$14531,0)),"-")</f>
        <v>70</v>
      </c>
      <c r="F1347" s="4" t="str">
        <f aca="false">IFERROR(INDEX(Positions!$E$2:$E$14531,MATCH($A1347&amp;"|2",Positions!$A$2:$A$14531,0)),"-")</f>
        <v>G</v>
      </c>
      <c r="G1347" s="4" t="str">
        <f aca="false">IFERROR(INDEX(Positions!$E$2:$E$14531,MATCH($A1347&amp;"|71",Positions!$A$2:$A$14531,0)),"-")</f>
        <v>C</v>
      </c>
      <c r="H1347" s="3" t="str">
        <f aca="false">F1347&amp;"-"&amp;G1347</f>
        <v>G-C</v>
      </c>
      <c r="I1347" s="4" t="n">
        <f aca="false">(F1347="G")+(G1347="G")</f>
        <v>1</v>
      </c>
      <c r="J1347" s="4" t="n">
        <f aca="false">(F1347="C")+(G1347="C")</f>
        <v>1</v>
      </c>
      <c r="K1347" s="3" t="n">
        <f aca="false">I1347+J1347</f>
        <v>2</v>
      </c>
    </row>
    <row r="1348" customFormat="false" ht="15" hidden="false" customHeight="false" outlineLevel="0" collapsed="false">
      <c r="A1348" s="4" t="s">
        <v>85</v>
      </c>
      <c r="B1348" s="4" t="s">
        <v>768</v>
      </c>
      <c r="C1348" s="4" t="s">
        <v>884</v>
      </c>
      <c r="D1348" s="4" t="n">
        <f aca="false">IFERROR(INDEX(Positions!$D$2:$D$14531,MATCH($A1348&amp;"|3",Positions!$A$2:$A$14531,0)),"-")</f>
        <v>3</v>
      </c>
      <c r="E1348" s="4" t="n">
        <f aca="false">IFERROR(INDEX(Positions!$D$2:$D$14531,MATCH($A1348&amp;"|70",Positions!$A$2:$A$14531,0)),"-")</f>
        <v>69</v>
      </c>
      <c r="F1348" s="4" t="str">
        <f aca="false">IFERROR(INDEX(Positions!$E$2:$E$14531,MATCH($A1348&amp;"|3",Positions!$A$2:$A$14531,0)),"-")</f>
        <v>G</v>
      </c>
      <c r="G1348" s="4" t="str">
        <f aca="false">IFERROR(INDEX(Positions!$E$2:$E$14531,MATCH($A1348&amp;"|70",Positions!$A$2:$A$14531,0)),"-")</f>
        <v>U</v>
      </c>
      <c r="H1348" s="3" t="str">
        <f aca="false">F1348&amp;"-"&amp;G1348</f>
        <v>G-U</v>
      </c>
      <c r="I1348" s="4" t="n">
        <f aca="false">(F1348="G")+(G1348="G")</f>
        <v>1</v>
      </c>
      <c r="J1348" s="4" t="n">
        <f aca="false">(F1348="C")+(G1348="C")</f>
        <v>0</v>
      </c>
      <c r="K1348" s="3" t="n">
        <f aca="false">I1348+J1348</f>
        <v>1</v>
      </c>
    </row>
    <row r="1349" customFormat="false" ht="15" hidden="false" customHeight="false" outlineLevel="0" collapsed="false">
      <c r="A1349" s="4" t="s">
        <v>85</v>
      </c>
      <c r="B1349" s="4" t="s">
        <v>768</v>
      </c>
      <c r="C1349" s="4" t="s">
        <v>885</v>
      </c>
      <c r="D1349" s="4" t="n">
        <f aca="false">IFERROR(INDEX(Positions!$D$2:$D$14531,MATCH($A1349&amp;"|4",Positions!$A$2:$A$14531,0)),"-")</f>
        <v>4</v>
      </c>
      <c r="E1349" s="4" t="n">
        <f aca="false">IFERROR(INDEX(Positions!$D$2:$D$14531,MATCH($A1349&amp;"|69",Positions!$A$2:$A$14531,0)),"-")</f>
        <v>68</v>
      </c>
      <c r="F1349" s="4" t="str">
        <f aca="false">IFERROR(INDEX(Positions!$E$2:$E$14531,MATCH($A1349&amp;"|4",Positions!$A$2:$A$14531,0)),"-")</f>
        <v>C</v>
      </c>
      <c r="G1349" s="4" t="str">
        <f aca="false">IFERROR(INDEX(Positions!$E$2:$E$14531,MATCH($A1349&amp;"|69",Positions!$A$2:$A$14531,0)),"-")</f>
        <v>G</v>
      </c>
      <c r="H1349" s="3" t="str">
        <f aca="false">F1349&amp;"-"&amp;G1349</f>
        <v>C-G</v>
      </c>
      <c r="I1349" s="4" t="n">
        <f aca="false">(F1349="G")+(G1349="G")</f>
        <v>1</v>
      </c>
      <c r="J1349" s="4" t="n">
        <f aca="false">(F1349="C")+(G1349="C")</f>
        <v>1</v>
      </c>
      <c r="K1349" s="3" t="n">
        <f aca="false">I1349+J1349</f>
        <v>2</v>
      </c>
    </row>
    <row r="1350" customFormat="false" ht="15" hidden="false" customHeight="false" outlineLevel="0" collapsed="false">
      <c r="A1350" s="4" t="s">
        <v>85</v>
      </c>
      <c r="B1350" s="4" t="s">
        <v>768</v>
      </c>
      <c r="C1350" s="4" t="s">
        <v>542</v>
      </c>
      <c r="D1350" s="4" t="n">
        <f aca="false">IFERROR(INDEX(Positions!$D$2:$D$14531,MATCH($A1350&amp;"|5",Positions!$A$2:$A$14531,0)),"-")</f>
        <v>5</v>
      </c>
      <c r="E1350" s="4" t="n">
        <f aca="false">IFERROR(INDEX(Positions!$D$2:$D$14531,MATCH($A1350&amp;"|68",Positions!$A$2:$A$14531,0)),"-")</f>
        <v>67</v>
      </c>
      <c r="F1350" s="4" t="str">
        <f aca="false">IFERROR(INDEX(Positions!$E$2:$E$14531,MATCH($A1350&amp;"|5",Positions!$A$2:$A$14531,0)),"-")</f>
        <v>U</v>
      </c>
      <c r="G1350" s="4" t="str">
        <f aca="false">IFERROR(INDEX(Positions!$E$2:$E$14531,MATCH($A1350&amp;"|68",Positions!$A$2:$A$14531,0)),"-")</f>
        <v>A</v>
      </c>
      <c r="H1350" s="3" t="str">
        <f aca="false">F1350&amp;"-"&amp;G1350</f>
        <v>U-A</v>
      </c>
      <c r="I1350" s="4" t="n">
        <f aca="false">(F1350="G")+(G1350="G")</f>
        <v>0</v>
      </c>
      <c r="J1350" s="4" t="n">
        <f aca="false">(F1350="C")+(G1350="C")</f>
        <v>0</v>
      </c>
      <c r="K1350" s="3" t="n">
        <f aca="false">I1350+J1350</f>
        <v>0</v>
      </c>
    </row>
    <row r="1351" customFormat="false" ht="15" hidden="false" customHeight="false" outlineLevel="0" collapsed="false">
      <c r="A1351" s="4" t="s">
        <v>85</v>
      </c>
      <c r="B1351" s="4" t="s">
        <v>768</v>
      </c>
      <c r="C1351" s="4" t="s">
        <v>561</v>
      </c>
      <c r="D1351" s="4" t="n">
        <f aca="false">IFERROR(INDEX(Positions!$D$2:$D$14531,MATCH($A1351&amp;"|6",Positions!$A$2:$A$14531,0)),"-")</f>
        <v>6</v>
      </c>
      <c r="E1351" s="4" t="n">
        <f aca="false">IFERROR(INDEX(Positions!$D$2:$D$14531,MATCH($A1351&amp;"|67",Positions!$A$2:$A$14531,0)),"-")</f>
        <v>66</v>
      </c>
      <c r="F1351" s="4" t="str">
        <f aca="false">IFERROR(INDEX(Positions!$E$2:$E$14531,MATCH($A1351&amp;"|6",Positions!$A$2:$A$14531,0)),"-")</f>
        <v>C</v>
      </c>
      <c r="G1351" s="4" t="str">
        <f aca="false">IFERROR(INDEX(Positions!$E$2:$E$14531,MATCH($A1351&amp;"|67",Positions!$A$2:$A$14531,0)),"-")</f>
        <v>G</v>
      </c>
      <c r="H1351" s="3" t="str">
        <f aca="false">F1351&amp;"-"&amp;G1351</f>
        <v>C-G</v>
      </c>
      <c r="I1351" s="4" t="n">
        <f aca="false">(F1351="G")+(G1351="G")</f>
        <v>1</v>
      </c>
      <c r="J1351" s="4" t="n">
        <f aca="false">(F1351="C")+(G1351="C")</f>
        <v>1</v>
      </c>
      <c r="K1351" s="3" t="n">
        <f aca="false">I1351+J1351</f>
        <v>2</v>
      </c>
    </row>
    <row r="1352" customFormat="false" ht="15" hidden="false" customHeight="false" outlineLevel="0" collapsed="false">
      <c r="A1352" s="4" t="s">
        <v>85</v>
      </c>
      <c r="B1352" s="4" t="s">
        <v>768</v>
      </c>
      <c r="C1352" s="4" t="s">
        <v>886</v>
      </c>
      <c r="D1352" s="4" t="n">
        <f aca="false">IFERROR(INDEX(Positions!$D$2:$D$14531,MATCH($A1352&amp;"|7",Positions!$A$2:$A$14531,0)),"-")</f>
        <v>7</v>
      </c>
      <c r="E1352" s="4" t="n">
        <f aca="false">IFERROR(INDEX(Positions!$D$2:$D$14531,MATCH($A1352&amp;"|66",Positions!$A$2:$A$14531,0)),"-")</f>
        <v>65</v>
      </c>
      <c r="F1352" s="4" t="str">
        <f aca="false">IFERROR(INDEX(Positions!$E$2:$E$14531,MATCH($A1352&amp;"|7",Positions!$A$2:$A$14531,0)),"-")</f>
        <v>G</v>
      </c>
      <c r="G1352" s="4" t="str">
        <f aca="false">IFERROR(INDEX(Positions!$E$2:$E$14531,MATCH($A1352&amp;"|66",Positions!$A$2:$A$14531,0)),"-")</f>
        <v>C</v>
      </c>
      <c r="H1352" s="3" t="str">
        <f aca="false">F1352&amp;"-"&amp;G1352</f>
        <v>G-C</v>
      </c>
      <c r="I1352" s="4" t="n">
        <f aca="false">(F1352="G")+(G1352="G")</f>
        <v>1</v>
      </c>
      <c r="J1352" s="4" t="n">
        <f aca="false">(F1352="C")+(G1352="C")</f>
        <v>1</v>
      </c>
      <c r="K1352" s="3" t="n">
        <f aca="false">I1352+J1352</f>
        <v>2</v>
      </c>
    </row>
    <row r="1353" customFormat="false" ht="15" hidden="false" customHeight="false" outlineLevel="0" collapsed="false">
      <c r="A1353" s="4" t="s">
        <v>85</v>
      </c>
      <c r="B1353" s="4" t="s">
        <v>783</v>
      </c>
      <c r="C1353" s="4" t="s">
        <v>887</v>
      </c>
      <c r="D1353" s="4" t="n">
        <f aca="false">IFERROR(INDEX(Positions!$D$2:$D$14531,MATCH($A1353&amp;"|10",Positions!$A$2:$A$14531,0)),"-")</f>
        <v>10</v>
      </c>
      <c r="E1353" s="4" t="n">
        <f aca="false">IFERROR(INDEX(Positions!$D$2:$D$14531,MATCH($A1353&amp;"|25",Positions!$A$2:$A$14531,0)),"-")</f>
        <v>24</v>
      </c>
      <c r="F1353" s="4" t="str">
        <f aca="false">IFERROR(INDEX(Positions!$E$2:$E$14531,MATCH($A1353&amp;"|10",Positions!$A$2:$A$14531,0)),"-")</f>
        <v>G</v>
      </c>
      <c r="G1353" s="4" t="str">
        <f aca="false">IFERROR(INDEX(Positions!$E$2:$E$14531,MATCH($A1353&amp;"|25",Positions!$A$2:$A$14531,0)),"-")</f>
        <v>C</v>
      </c>
      <c r="H1353" s="3" t="str">
        <f aca="false">F1353&amp;"-"&amp;G1353</f>
        <v>G-C</v>
      </c>
      <c r="I1353" s="4" t="n">
        <f aca="false">(F1353="G")+(G1353="G")</f>
        <v>1</v>
      </c>
      <c r="J1353" s="4" t="n">
        <f aca="false">(F1353="C")+(G1353="C")</f>
        <v>1</v>
      </c>
      <c r="K1353" s="3" t="n">
        <f aca="false">I1353+J1353</f>
        <v>2</v>
      </c>
    </row>
    <row r="1354" customFormat="false" ht="15" hidden="false" customHeight="false" outlineLevel="0" collapsed="false">
      <c r="A1354" s="4" t="s">
        <v>85</v>
      </c>
      <c r="B1354" s="4" t="s">
        <v>783</v>
      </c>
      <c r="C1354" s="4" t="s">
        <v>888</v>
      </c>
      <c r="D1354" s="4" t="n">
        <f aca="false">IFERROR(INDEX(Positions!$D$2:$D$14531,MATCH($A1354&amp;"|11",Positions!$A$2:$A$14531,0)),"-")</f>
        <v>11</v>
      </c>
      <c r="E1354" s="4" t="n">
        <f aca="false">IFERROR(INDEX(Positions!$D$2:$D$14531,MATCH($A1354&amp;"|24",Positions!$A$2:$A$14531,0)),"-")</f>
        <v>23</v>
      </c>
      <c r="F1354" s="4" t="str">
        <f aca="false">IFERROR(INDEX(Positions!$E$2:$E$14531,MATCH($A1354&amp;"|11",Positions!$A$2:$A$14531,0)),"-")</f>
        <v>A</v>
      </c>
      <c r="G1354" s="4" t="str">
        <f aca="false">IFERROR(INDEX(Positions!$E$2:$E$14531,MATCH($A1354&amp;"|24",Positions!$A$2:$A$14531,0)),"-")</f>
        <v>U</v>
      </c>
      <c r="H1354" s="3" t="str">
        <f aca="false">F1354&amp;"-"&amp;G1354</f>
        <v>A-U</v>
      </c>
      <c r="I1354" s="4" t="n">
        <f aca="false">(F1354="G")+(G1354="G")</f>
        <v>0</v>
      </c>
      <c r="J1354" s="4" t="n">
        <f aca="false">(F1354="C")+(G1354="C")</f>
        <v>0</v>
      </c>
      <c r="K1354" s="3" t="n">
        <f aca="false">I1354+J1354</f>
        <v>0</v>
      </c>
    </row>
    <row r="1355" customFormat="false" ht="15" hidden="false" customHeight="false" outlineLevel="0" collapsed="false">
      <c r="A1355" s="4" t="s">
        <v>85</v>
      </c>
      <c r="B1355" s="4" t="s">
        <v>783</v>
      </c>
      <c r="C1355" s="4" t="s">
        <v>479</v>
      </c>
      <c r="D1355" s="4" t="n">
        <f aca="false">IFERROR(INDEX(Positions!$D$2:$D$14531,MATCH($A1355&amp;"|12",Positions!$A$2:$A$14531,0)),"-")</f>
        <v>12</v>
      </c>
      <c r="E1355" s="4" t="n">
        <f aca="false">IFERROR(INDEX(Positions!$D$2:$D$14531,MATCH($A1355&amp;"|23",Positions!$A$2:$A$14531,0)),"-")</f>
        <v>22</v>
      </c>
      <c r="F1355" s="4" t="str">
        <f aca="false">IFERROR(INDEX(Positions!$E$2:$E$14531,MATCH($A1355&amp;"|12",Positions!$A$2:$A$14531,0)),"-")</f>
        <v>U</v>
      </c>
      <c r="G1355" s="4" t="str">
        <f aca="false">IFERROR(INDEX(Positions!$E$2:$E$14531,MATCH($A1355&amp;"|23",Positions!$A$2:$A$14531,0)),"-")</f>
        <v>A</v>
      </c>
      <c r="H1355" s="3" t="str">
        <f aca="false">F1355&amp;"-"&amp;G1355</f>
        <v>U-A</v>
      </c>
      <c r="I1355" s="4" t="n">
        <f aca="false">(F1355="G")+(G1355="G")</f>
        <v>0</v>
      </c>
      <c r="J1355" s="4" t="n">
        <f aca="false">(F1355="C")+(G1355="C")</f>
        <v>0</v>
      </c>
      <c r="K1355" s="3" t="n">
        <f aca="false">I1355+J1355</f>
        <v>0</v>
      </c>
    </row>
    <row r="1356" customFormat="false" ht="15" hidden="false" customHeight="false" outlineLevel="0" collapsed="false">
      <c r="A1356" s="4" t="s">
        <v>85</v>
      </c>
      <c r="B1356" s="4" t="s">
        <v>783</v>
      </c>
      <c r="C1356" s="4" t="s">
        <v>267</v>
      </c>
      <c r="D1356" s="4" t="n">
        <f aca="false">IFERROR(INDEX(Positions!$D$2:$D$14531,MATCH($A1356&amp;"|13",Positions!$A$2:$A$14531,0)),"-")</f>
        <v>13</v>
      </c>
      <c r="E1356" s="4" t="n">
        <f aca="false">IFERROR(INDEX(Positions!$D$2:$D$14531,MATCH($A1356&amp;"|22",Positions!$A$2:$A$14531,0)),"-")</f>
        <v>21</v>
      </c>
      <c r="F1356" s="4" t="str">
        <f aca="false">IFERROR(INDEX(Positions!$E$2:$E$14531,MATCH($A1356&amp;"|13",Positions!$A$2:$A$14531,0)),"-")</f>
        <v>C</v>
      </c>
      <c r="G1356" s="4" t="str">
        <f aca="false">IFERROR(INDEX(Positions!$E$2:$E$14531,MATCH($A1356&amp;"|22",Positions!$A$2:$A$14531,0)),"-")</f>
        <v>G</v>
      </c>
      <c r="H1356" s="3" t="str">
        <f aca="false">F1356&amp;"-"&amp;G1356</f>
        <v>C-G</v>
      </c>
      <c r="I1356" s="4" t="n">
        <f aca="false">(F1356="G")+(G1356="G")</f>
        <v>1</v>
      </c>
      <c r="J1356" s="4" t="n">
        <f aca="false">(F1356="C")+(G1356="C")</f>
        <v>1</v>
      </c>
      <c r="K1356" s="3" t="n">
        <f aca="false">I1356+J1356</f>
        <v>2</v>
      </c>
    </row>
    <row r="1357" customFormat="false" ht="15" hidden="false" customHeight="false" outlineLevel="0" collapsed="false">
      <c r="A1357" s="4" t="s">
        <v>85</v>
      </c>
      <c r="B1357" s="4" t="s">
        <v>805</v>
      </c>
      <c r="C1357" s="4" t="s">
        <v>673</v>
      </c>
      <c r="D1357" s="4" t="n">
        <f aca="false">IFERROR(INDEX(Positions!$D$2:$D$14531,MATCH($A1357&amp;"|27",Positions!$A$2:$A$14531,0)),"-")</f>
        <v>26</v>
      </c>
      <c r="E1357" s="4" t="n">
        <f aca="false">IFERROR(INDEX(Positions!$D$2:$D$14531,MATCH($A1357&amp;"|43",Positions!$A$2:$A$14531,0)),"-")</f>
        <v>42</v>
      </c>
      <c r="F1357" s="4" t="str">
        <f aca="false">IFERROR(INDEX(Positions!$E$2:$E$14531,MATCH($A1357&amp;"|27",Positions!$A$2:$A$14531,0)),"-")</f>
        <v>C</v>
      </c>
      <c r="G1357" s="4" t="str">
        <f aca="false">IFERROR(INDEX(Positions!$E$2:$E$14531,MATCH($A1357&amp;"|43",Positions!$A$2:$A$14531,0)),"-")</f>
        <v>G</v>
      </c>
      <c r="H1357" s="3" t="str">
        <f aca="false">F1357&amp;"-"&amp;G1357</f>
        <v>C-G</v>
      </c>
      <c r="I1357" s="4" t="n">
        <f aca="false">(F1357="G")+(G1357="G")</f>
        <v>1</v>
      </c>
      <c r="J1357" s="4" t="n">
        <f aca="false">(F1357="C")+(G1357="C")</f>
        <v>1</v>
      </c>
      <c r="K1357" s="3" t="n">
        <f aca="false">I1357+J1357</f>
        <v>2</v>
      </c>
    </row>
    <row r="1358" customFormat="false" ht="15" hidden="false" customHeight="false" outlineLevel="0" collapsed="false">
      <c r="A1358" s="4" t="s">
        <v>85</v>
      </c>
      <c r="B1358" s="4" t="s">
        <v>805</v>
      </c>
      <c r="C1358" s="4" t="s">
        <v>889</v>
      </c>
      <c r="D1358" s="4" t="n">
        <f aca="false">IFERROR(INDEX(Positions!$D$2:$D$14531,MATCH($A1358&amp;"|28",Positions!$A$2:$A$14531,0)),"-")</f>
        <v>27</v>
      </c>
      <c r="E1358" s="4" t="n">
        <f aca="false">IFERROR(INDEX(Positions!$D$2:$D$14531,MATCH($A1358&amp;"|42",Positions!$A$2:$A$14531,0)),"-")</f>
        <v>41</v>
      </c>
      <c r="F1358" s="4" t="str">
        <f aca="false">IFERROR(INDEX(Positions!$E$2:$E$14531,MATCH($A1358&amp;"|28",Positions!$A$2:$A$14531,0)),"-")</f>
        <v>U</v>
      </c>
      <c r="G1358" s="4" t="str">
        <f aca="false">IFERROR(INDEX(Positions!$E$2:$E$14531,MATCH($A1358&amp;"|42",Positions!$A$2:$A$14531,0)),"-")</f>
        <v>A</v>
      </c>
      <c r="H1358" s="3" t="str">
        <f aca="false">F1358&amp;"-"&amp;G1358</f>
        <v>U-A</v>
      </c>
      <c r="I1358" s="4" t="n">
        <f aca="false">(F1358="G")+(G1358="G")</f>
        <v>0</v>
      </c>
      <c r="J1358" s="4" t="n">
        <f aca="false">(F1358="C")+(G1358="C")</f>
        <v>0</v>
      </c>
      <c r="K1358" s="3" t="n">
        <f aca="false">I1358+J1358</f>
        <v>0</v>
      </c>
    </row>
    <row r="1359" customFormat="false" ht="15" hidden="false" customHeight="false" outlineLevel="0" collapsed="false">
      <c r="A1359" s="4" t="s">
        <v>85</v>
      </c>
      <c r="B1359" s="4" t="s">
        <v>805</v>
      </c>
      <c r="C1359" s="4" t="s">
        <v>890</v>
      </c>
      <c r="D1359" s="4" t="n">
        <f aca="false">IFERROR(INDEX(Positions!$D$2:$D$14531,MATCH($A1359&amp;"|29",Positions!$A$2:$A$14531,0)),"-")</f>
        <v>28</v>
      </c>
      <c r="E1359" s="4" t="n">
        <f aca="false">IFERROR(INDEX(Positions!$D$2:$D$14531,MATCH($A1359&amp;"|41",Positions!$A$2:$A$14531,0)),"-")</f>
        <v>40</v>
      </c>
      <c r="F1359" s="4" t="str">
        <f aca="false">IFERROR(INDEX(Positions!$E$2:$E$14531,MATCH($A1359&amp;"|29",Positions!$A$2:$A$14531,0)),"-")</f>
        <v>C</v>
      </c>
      <c r="G1359" s="4" t="str">
        <f aca="false">IFERROR(INDEX(Positions!$E$2:$E$14531,MATCH($A1359&amp;"|41",Positions!$A$2:$A$14531,0)),"-")</f>
        <v>G</v>
      </c>
      <c r="H1359" s="3" t="str">
        <f aca="false">F1359&amp;"-"&amp;G1359</f>
        <v>C-G</v>
      </c>
      <c r="I1359" s="4" t="n">
        <f aca="false">(F1359="G")+(G1359="G")</f>
        <v>1</v>
      </c>
      <c r="J1359" s="4" t="n">
        <f aca="false">(F1359="C")+(G1359="C")</f>
        <v>1</v>
      </c>
      <c r="K1359" s="3" t="n">
        <f aca="false">I1359+J1359</f>
        <v>2</v>
      </c>
    </row>
    <row r="1360" customFormat="false" ht="15" hidden="false" customHeight="false" outlineLevel="0" collapsed="false">
      <c r="A1360" s="4" t="s">
        <v>85</v>
      </c>
      <c r="B1360" s="4" t="s">
        <v>805</v>
      </c>
      <c r="C1360" s="4" t="s">
        <v>694</v>
      </c>
      <c r="D1360" s="4" t="n">
        <f aca="false">IFERROR(INDEX(Positions!$D$2:$D$14531,MATCH($A1360&amp;"|30",Positions!$A$2:$A$14531,0)),"-")</f>
        <v>29</v>
      </c>
      <c r="E1360" s="4" t="n">
        <f aca="false">IFERROR(INDEX(Positions!$D$2:$D$14531,MATCH($A1360&amp;"|40",Positions!$A$2:$A$14531,0)),"-")</f>
        <v>39</v>
      </c>
      <c r="F1360" s="4" t="str">
        <f aca="false">IFERROR(INDEX(Positions!$E$2:$E$14531,MATCH($A1360&amp;"|30",Positions!$A$2:$A$14531,0)),"-")</f>
        <v>C</v>
      </c>
      <c r="G1360" s="4" t="str">
        <f aca="false">IFERROR(INDEX(Positions!$E$2:$E$14531,MATCH($A1360&amp;"|40",Positions!$A$2:$A$14531,0)),"-")</f>
        <v>G</v>
      </c>
      <c r="H1360" s="3" t="str">
        <f aca="false">F1360&amp;"-"&amp;G1360</f>
        <v>C-G</v>
      </c>
      <c r="I1360" s="4" t="n">
        <f aca="false">(F1360="G")+(G1360="G")</f>
        <v>1</v>
      </c>
      <c r="J1360" s="4" t="n">
        <f aca="false">(F1360="C")+(G1360="C")</f>
        <v>1</v>
      </c>
      <c r="K1360" s="3" t="n">
        <f aca="false">I1360+J1360</f>
        <v>2</v>
      </c>
    </row>
    <row r="1361" customFormat="false" ht="15" hidden="false" customHeight="false" outlineLevel="0" collapsed="false">
      <c r="A1361" s="4" t="s">
        <v>85</v>
      </c>
      <c r="B1361" s="4" t="s">
        <v>805</v>
      </c>
      <c r="C1361" s="4" t="s">
        <v>640</v>
      </c>
      <c r="D1361" s="4" t="n">
        <f aca="false">IFERROR(INDEX(Positions!$D$2:$D$14531,MATCH($A1361&amp;"|31",Positions!$A$2:$A$14531,0)),"-")</f>
        <v>30</v>
      </c>
      <c r="E1361" s="4" t="n">
        <f aca="false">IFERROR(INDEX(Positions!$D$2:$D$14531,MATCH($A1361&amp;"|39",Positions!$A$2:$A$14531,0)),"-")</f>
        <v>38</v>
      </c>
      <c r="F1361" s="4" t="str">
        <f aca="false">IFERROR(INDEX(Positions!$E$2:$E$14531,MATCH($A1361&amp;"|31",Positions!$A$2:$A$14531,0)),"-")</f>
        <v>C</v>
      </c>
      <c r="G1361" s="4" t="str">
        <f aca="false">IFERROR(INDEX(Positions!$E$2:$E$14531,MATCH($A1361&amp;"|39",Positions!$A$2:$A$14531,0)),"-")</f>
        <v>G</v>
      </c>
      <c r="H1361" s="3" t="str">
        <f aca="false">F1361&amp;"-"&amp;G1361</f>
        <v>C-G</v>
      </c>
      <c r="I1361" s="4" t="n">
        <f aca="false">(F1361="G")+(G1361="G")</f>
        <v>1</v>
      </c>
      <c r="J1361" s="4" t="n">
        <f aca="false">(F1361="C")+(G1361="C")</f>
        <v>1</v>
      </c>
      <c r="K1361" s="3" t="n">
        <f aca="false">I1361+J1361</f>
        <v>2</v>
      </c>
    </row>
    <row r="1362" customFormat="false" ht="15" hidden="false" customHeight="false" outlineLevel="0" collapsed="false">
      <c r="A1362" s="4" t="s">
        <v>85</v>
      </c>
      <c r="B1362" s="4" t="s">
        <v>830</v>
      </c>
      <c r="C1362" s="4" t="s">
        <v>367</v>
      </c>
      <c r="D1362" s="4" t="n">
        <f aca="false">IFERROR(INDEX(Positions!$D$2:$D$14531,MATCH($A1362&amp;"|49",Positions!$A$2:$A$14531,0)),"-")</f>
        <v>48</v>
      </c>
      <c r="E1362" s="4" t="n">
        <f aca="false">IFERROR(INDEX(Positions!$D$2:$D$14531,MATCH($A1362&amp;"|65",Positions!$A$2:$A$14531,0)),"-")</f>
        <v>64</v>
      </c>
      <c r="F1362" s="4" t="str">
        <f aca="false">IFERROR(INDEX(Positions!$E$2:$E$14531,MATCH($A1362&amp;"|49",Positions!$A$2:$A$14531,0)),"-")</f>
        <v>C</v>
      </c>
      <c r="G1362" s="4" t="str">
        <f aca="false">IFERROR(INDEX(Positions!$E$2:$E$14531,MATCH($A1362&amp;"|65",Positions!$A$2:$A$14531,0)),"-")</f>
        <v>G</v>
      </c>
      <c r="H1362" s="3" t="str">
        <f aca="false">F1362&amp;"-"&amp;G1362</f>
        <v>C-G</v>
      </c>
      <c r="I1362" s="4" t="n">
        <f aca="false">(F1362="G")+(G1362="G")</f>
        <v>1</v>
      </c>
      <c r="J1362" s="4" t="n">
        <f aca="false">(F1362="C")+(G1362="C")</f>
        <v>1</v>
      </c>
      <c r="K1362" s="3" t="n">
        <f aca="false">I1362+J1362</f>
        <v>2</v>
      </c>
    </row>
    <row r="1363" customFormat="false" ht="15" hidden="false" customHeight="false" outlineLevel="0" collapsed="false">
      <c r="A1363" s="4" t="s">
        <v>85</v>
      </c>
      <c r="B1363" s="4" t="s">
        <v>830</v>
      </c>
      <c r="C1363" s="4" t="s">
        <v>891</v>
      </c>
      <c r="D1363" s="4" t="n">
        <f aca="false">IFERROR(INDEX(Positions!$D$2:$D$14531,MATCH($A1363&amp;"|50",Positions!$A$2:$A$14531,0)),"-")</f>
        <v>49</v>
      </c>
      <c r="E1363" s="4" t="n">
        <f aca="false">IFERROR(INDEX(Positions!$D$2:$D$14531,MATCH($A1363&amp;"|64",Positions!$A$2:$A$14531,0)),"-")</f>
        <v>63</v>
      </c>
      <c r="F1363" s="4" t="str">
        <f aca="false">IFERROR(INDEX(Positions!$E$2:$E$14531,MATCH($A1363&amp;"|50",Positions!$A$2:$A$14531,0)),"-")</f>
        <v>C</v>
      </c>
      <c r="G1363" s="4" t="str">
        <f aca="false">IFERROR(INDEX(Positions!$E$2:$E$14531,MATCH($A1363&amp;"|64",Positions!$A$2:$A$14531,0)),"-")</f>
        <v>G</v>
      </c>
      <c r="H1363" s="3" t="str">
        <f aca="false">F1363&amp;"-"&amp;G1363</f>
        <v>C-G</v>
      </c>
      <c r="I1363" s="4" t="n">
        <f aca="false">(F1363="G")+(G1363="G")</f>
        <v>1</v>
      </c>
      <c r="J1363" s="4" t="n">
        <f aca="false">(F1363="C")+(G1363="C")</f>
        <v>1</v>
      </c>
      <c r="K1363" s="3" t="n">
        <f aca="false">I1363+J1363</f>
        <v>2</v>
      </c>
    </row>
    <row r="1364" customFormat="false" ht="15" hidden="false" customHeight="false" outlineLevel="0" collapsed="false">
      <c r="A1364" s="4" t="s">
        <v>85</v>
      </c>
      <c r="B1364" s="4" t="s">
        <v>830</v>
      </c>
      <c r="C1364" s="4" t="s">
        <v>689</v>
      </c>
      <c r="D1364" s="4" t="n">
        <f aca="false">IFERROR(INDEX(Positions!$D$2:$D$14531,MATCH($A1364&amp;"|51",Positions!$A$2:$A$14531,0)),"-")</f>
        <v>50</v>
      </c>
      <c r="E1364" s="4" t="n">
        <f aca="false">IFERROR(INDEX(Positions!$D$2:$D$14531,MATCH($A1364&amp;"|63",Positions!$A$2:$A$14531,0)),"-")</f>
        <v>62</v>
      </c>
      <c r="F1364" s="4" t="str">
        <f aca="false">IFERROR(INDEX(Positions!$E$2:$E$14531,MATCH($A1364&amp;"|51",Positions!$A$2:$A$14531,0)),"-")</f>
        <v>G</v>
      </c>
      <c r="G1364" s="4" t="str">
        <f aca="false">IFERROR(INDEX(Positions!$E$2:$E$14531,MATCH($A1364&amp;"|63",Positions!$A$2:$A$14531,0)),"-")</f>
        <v>C</v>
      </c>
      <c r="H1364" s="3" t="str">
        <f aca="false">F1364&amp;"-"&amp;G1364</f>
        <v>G-C</v>
      </c>
      <c r="I1364" s="4" t="n">
        <f aca="false">(F1364="G")+(G1364="G")</f>
        <v>1</v>
      </c>
      <c r="J1364" s="4" t="n">
        <f aca="false">(F1364="C")+(G1364="C")</f>
        <v>1</v>
      </c>
      <c r="K1364" s="3" t="n">
        <f aca="false">I1364+J1364</f>
        <v>2</v>
      </c>
    </row>
    <row r="1365" customFormat="false" ht="15" hidden="false" customHeight="false" outlineLevel="0" collapsed="false">
      <c r="A1365" s="4" t="s">
        <v>85</v>
      </c>
      <c r="B1365" s="4" t="s">
        <v>830</v>
      </c>
      <c r="C1365" s="4" t="s">
        <v>703</v>
      </c>
      <c r="D1365" s="4" t="n">
        <f aca="false">IFERROR(INDEX(Positions!$D$2:$D$14531,MATCH($A1365&amp;"|52",Positions!$A$2:$A$14531,0)),"-")</f>
        <v>51</v>
      </c>
      <c r="E1365" s="4" t="n">
        <f aca="false">IFERROR(INDEX(Positions!$D$2:$D$14531,MATCH($A1365&amp;"|62",Positions!$A$2:$A$14531,0)),"-")</f>
        <v>61</v>
      </c>
      <c r="F1365" s="4" t="str">
        <f aca="false">IFERROR(INDEX(Positions!$E$2:$E$14531,MATCH($A1365&amp;"|52",Positions!$A$2:$A$14531,0)),"-")</f>
        <v>G</v>
      </c>
      <c r="G1365" s="4" t="str">
        <f aca="false">IFERROR(INDEX(Positions!$E$2:$E$14531,MATCH($A1365&amp;"|62",Positions!$A$2:$A$14531,0)),"-")</f>
        <v>C</v>
      </c>
      <c r="H1365" s="3" t="str">
        <f aca="false">F1365&amp;"-"&amp;G1365</f>
        <v>G-C</v>
      </c>
      <c r="I1365" s="4" t="n">
        <f aca="false">(F1365="G")+(G1365="G")</f>
        <v>1</v>
      </c>
      <c r="J1365" s="4" t="n">
        <f aca="false">(F1365="C")+(G1365="C")</f>
        <v>1</v>
      </c>
      <c r="K1365" s="3" t="n">
        <f aca="false">I1365+J1365</f>
        <v>2</v>
      </c>
    </row>
    <row r="1366" customFormat="false" ht="15" hidden="false" customHeight="false" outlineLevel="0" collapsed="false">
      <c r="A1366" s="4" t="s">
        <v>85</v>
      </c>
      <c r="B1366" s="4" t="s">
        <v>830</v>
      </c>
      <c r="C1366" s="4" t="s">
        <v>892</v>
      </c>
      <c r="D1366" s="4" t="n">
        <f aca="false">IFERROR(INDEX(Positions!$D$2:$D$14531,MATCH($A1366&amp;"|53",Positions!$A$2:$A$14531,0)),"-")</f>
        <v>52</v>
      </c>
      <c r="E1366" s="4" t="n">
        <f aca="false">IFERROR(INDEX(Positions!$D$2:$D$14531,MATCH($A1366&amp;"|61",Positions!$A$2:$A$14531,0)),"-")</f>
        <v>60</v>
      </c>
      <c r="F1366" s="4" t="str">
        <f aca="false">IFERROR(INDEX(Positions!$E$2:$E$14531,MATCH($A1366&amp;"|53",Positions!$A$2:$A$14531,0)),"-")</f>
        <v>G</v>
      </c>
      <c r="G1366" s="4" t="str">
        <f aca="false">IFERROR(INDEX(Positions!$E$2:$E$14531,MATCH($A1366&amp;"|61",Positions!$A$2:$A$14531,0)),"-")</f>
        <v>C</v>
      </c>
      <c r="H1366" s="3" t="str">
        <f aca="false">F1366&amp;"-"&amp;G1366</f>
        <v>G-C</v>
      </c>
      <c r="I1366" s="4" t="n">
        <f aca="false">(F1366="G")+(G1366="G")</f>
        <v>1</v>
      </c>
      <c r="J1366" s="4" t="n">
        <f aca="false">(F1366="C")+(G1366="C")</f>
        <v>1</v>
      </c>
      <c r="K1366" s="3" t="n">
        <f aca="false">I1366+J1366</f>
        <v>2</v>
      </c>
    </row>
    <row r="1367" customFormat="false" ht="15" hidden="false" customHeight="false" outlineLevel="0" collapsed="false">
      <c r="A1367" s="24" t="s">
        <v>85</v>
      </c>
      <c r="B1367" s="24" t="s">
        <v>893</v>
      </c>
      <c r="C1367" s="24" t="s">
        <v>894</v>
      </c>
      <c r="D1367" s="24" t="n">
        <f aca="false">IFERROR(INDEX(Positions!$D$2:$D$14531,MATCH($A1367&amp;"|8",Positions!$A$2:$A$14531,0)),"-")</f>
        <v>8</v>
      </c>
      <c r="E1367" s="24" t="n">
        <f aca="false">IFERROR(INDEX(Positions!$D$2:$D$14531,MATCH($A1367&amp;"|14",Positions!$A$2:$A$14531,0)),"-")</f>
        <v>14</v>
      </c>
      <c r="F1367" s="24" t="str">
        <f aca="false">IFERROR(INDEX(Positions!$E$2:$E$14531,MATCH($A1367&amp;"|8",Positions!$A$2:$A$14531,0)),"-")</f>
        <v>U</v>
      </c>
      <c r="G1367" s="24" t="str">
        <f aca="false">IFERROR(INDEX(Positions!$E$2:$E$14531,MATCH($A1367&amp;"|14",Positions!$A$2:$A$14531,0)),"-")</f>
        <v>A</v>
      </c>
      <c r="H1367" s="25" t="str">
        <f aca="false">F1367&amp;"-"&amp;G1367</f>
        <v>U-A</v>
      </c>
      <c r="I1367" s="24" t="n">
        <f aca="false">(F1367="G")+(G1367="G")</f>
        <v>0</v>
      </c>
      <c r="J1367" s="24" t="n">
        <f aca="false">(F1367="C")+(G1367="C")</f>
        <v>0</v>
      </c>
      <c r="K1367" s="25" t="n">
        <f aca="false">I1367+J1367</f>
        <v>0</v>
      </c>
    </row>
    <row r="1368" customFormat="false" ht="15" hidden="false" customHeight="false" outlineLevel="0" collapsed="false">
      <c r="A1368" s="24" t="s">
        <v>85</v>
      </c>
      <c r="B1368" s="24" t="s">
        <v>893</v>
      </c>
      <c r="C1368" s="24" t="s">
        <v>895</v>
      </c>
      <c r="D1368" s="24" t="n">
        <f aca="false">IFERROR(INDEX(Positions!$D$2:$D$14531,MATCH($A1368&amp;"|15",Positions!$A$2:$A$14531,0)),"-")</f>
        <v>15</v>
      </c>
      <c r="E1368" s="24" t="n">
        <f aca="false">IFERROR(INDEX(Positions!$D$2:$D$14531,MATCH($A1368&amp;"|48",Positions!$A$2:$A$14531,0)),"-")</f>
        <v>47</v>
      </c>
      <c r="F1368" s="24" t="str">
        <f aca="false">IFERROR(INDEX(Positions!$E$2:$E$14531,MATCH($A1368&amp;"|15",Positions!$A$2:$A$14531,0)),"-")</f>
        <v>G</v>
      </c>
      <c r="G1368" s="24" t="str">
        <f aca="false">IFERROR(INDEX(Positions!$E$2:$E$14531,MATCH($A1368&amp;"|48",Positions!$A$2:$A$14531,0)),"-")</f>
        <v>C</v>
      </c>
      <c r="H1368" s="25" t="str">
        <f aca="false">F1368&amp;"-"&amp;G1368</f>
        <v>G-C</v>
      </c>
      <c r="I1368" s="24" t="n">
        <f aca="false">(F1368="G")+(G1368="G")</f>
        <v>1</v>
      </c>
      <c r="J1368" s="24" t="n">
        <f aca="false">(F1368="C")+(G1368="C")</f>
        <v>1</v>
      </c>
      <c r="K1368" s="25" t="n">
        <f aca="false">I1368+J1368</f>
        <v>2</v>
      </c>
    </row>
    <row r="1369" customFormat="false" ht="15" hidden="false" customHeight="false" outlineLevel="0" collapsed="false">
      <c r="A1369" s="24" t="s">
        <v>85</v>
      </c>
      <c r="B1369" s="24" t="s">
        <v>893</v>
      </c>
      <c r="C1369" s="24" t="s">
        <v>896</v>
      </c>
      <c r="D1369" s="24" t="n">
        <f aca="false">IFERROR(INDEX(Positions!$D$2:$D$14531,MATCH($A1369&amp;"|18",Positions!$A$2:$A$14531,0)),"-")</f>
        <v>16</v>
      </c>
      <c r="E1369" s="24" t="n">
        <f aca="false">IFERROR(INDEX(Positions!$D$2:$D$14531,MATCH($A1369&amp;"|55",Positions!$A$2:$A$14531,0)),"-")</f>
        <v>54</v>
      </c>
      <c r="F1369" s="24" t="str">
        <f aca="false">IFERROR(INDEX(Positions!$E$2:$E$14531,MATCH($A1369&amp;"|18",Positions!$A$2:$A$14531,0)),"-")</f>
        <v>G</v>
      </c>
      <c r="G1369" s="24" t="str">
        <f aca="false">IFERROR(INDEX(Positions!$E$2:$E$14531,MATCH($A1369&amp;"|55",Positions!$A$2:$A$14531,0)),"-")</f>
        <v>U</v>
      </c>
      <c r="H1369" s="25" t="str">
        <f aca="false">F1369&amp;"-"&amp;G1369</f>
        <v>G-U</v>
      </c>
      <c r="I1369" s="24" t="n">
        <f aca="false">(F1369="G")+(G1369="G")</f>
        <v>1</v>
      </c>
      <c r="J1369" s="24" t="n">
        <f aca="false">(F1369="C")+(G1369="C")</f>
        <v>0</v>
      </c>
      <c r="K1369" s="25" t="n">
        <f aca="false">I1369+J1369</f>
        <v>1</v>
      </c>
    </row>
    <row r="1370" customFormat="false" ht="15" hidden="false" customHeight="false" outlineLevel="0" collapsed="false">
      <c r="A1370" s="24" t="s">
        <v>85</v>
      </c>
      <c r="B1370" s="24" t="s">
        <v>893</v>
      </c>
      <c r="C1370" s="24" t="s">
        <v>897</v>
      </c>
      <c r="D1370" s="24" t="n">
        <f aca="false">IFERROR(INDEX(Positions!$D$2:$D$14531,MATCH($A1370&amp;"|19",Positions!$A$2:$A$14531,0)),"-")</f>
        <v>17</v>
      </c>
      <c r="E1370" s="24" t="n">
        <f aca="false">IFERROR(INDEX(Positions!$D$2:$D$14531,MATCH($A1370&amp;"|56",Positions!$A$2:$A$14531,0)),"-")</f>
        <v>55</v>
      </c>
      <c r="F1370" s="24" t="str">
        <f aca="false">IFERROR(INDEX(Positions!$E$2:$E$14531,MATCH($A1370&amp;"|19",Positions!$A$2:$A$14531,0)),"-")</f>
        <v>G</v>
      </c>
      <c r="G1370" s="24" t="str">
        <f aca="false">IFERROR(INDEX(Positions!$E$2:$E$14531,MATCH($A1370&amp;"|56",Positions!$A$2:$A$14531,0)),"-")</f>
        <v>C</v>
      </c>
      <c r="H1370" s="25" t="str">
        <f aca="false">F1370&amp;"-"&amp;G1370</f>
        <v>G-C</v>
      </c>
      <c r="I1370" s="24" t="n">
        <f aca="false">(F1370="G")+(G1370="G")</f>
        <v>1</v>
      </c>
      <c r="J1370" s="24" t="n">
        <f aca="false">(F1370="C")+(G1370="C")</f>
        <v>1</v>
      </c>
      <c r="K1370" s="25" t="n">
        <f aca="false">I1370+J1370</f>
        <v>2</v>
      </c>
    </row>
    <row r="1371" customFormat="false" ht="15" hidden="false" customHeight="false" outlineLevel="0" collapsed="false">
      <c r="A1371" s="24" t="s">
        <v>85</v>
      </c>
      <c r="B1371" s="24" t="s">
        <v>893</v>
      </c>
      <c r="C1371" s="24" t="s">
        <v>898</v>
      </c>
      <c r="D1371" s="24" t="n">
        <f aca="false">IFERROR(INDEX(Positions!$D$2:$D$14531,MATCH($A1371&amp;"|26",Positions!$A$2:$A$14531,0)),"-")</f>
        <v>25</v>
      </c>
      <c r="E1371" s="24" t="n">
        <f aca="false">IFERROR(INDEX(Positions!$D$2:$D$14531,MATCH($A1371&amp;"|44",Positions!$A$2:$A$14531,0)),"-")</f>
        <v>43</v>
      </c>
      <c r="F1371" s="24" t="str">
        <f aca="false">IFERROR(INDEX(Positions!$E$2:$E$14531,MATCH($A1371&amp;"|26",Positions!$A$2:$A$14531,0)),"-")</f>
        <v>A</v>
      </c>
      <c r="G1371" s="24" t="str">
        <f aca="false">IFERROR(INDEX(Positions!$E$2:$E$14531,MATCH($A1371&amp;"|44",Positions!$A$2:$A$14531,0)),"-")</f>
        <v>A</v>
      </c>
      <c r="H1371" s="25" t="str">
        <f aca="false">F1371&amp;"-"&amp;G1371</f>
        <v>A-A</v>
      </c>
      <c r="I1371" s="24" t="n">
        <f aca="false">(F1371="G")+(G1371="G")</f>
        <v>0</v>
      </c>
      <c r="J1371" s="24" t="n">
        <f aca="false">(F1371="C")+(G1371="C")</f>
        <v>0</v>
      </c>
      <c r="K1371" s="25" t="n">
        <f aca="false">I1371+J1371</f>
        <v>0</v>
      </c>
    </row>
    <row r="1372" customFormat="false" ht="15" hidden="false" customHeight="false" outlineLevel="0" collapsed="false">
      <c r="A1372" s="24" t="s">
        <v>85</v>
      </c>
      <c r="B1372" s="24" t="s">
        <v>893</v>
      </c>
      <c r="C1372" s="24" t="s">
        <v>899</v>
      </c>
      <c r="D1372" s="24" t="n">
        <f aca="false">IFERROR(INDEX(Positions!$D$2:$D$14531,MATCH($A1372&amp;"|32",Positions!$A$2:$A$14531,0)),"-")</f>
        <v>31</v>
      </c>
      <c r="E1372" s="24" t="n">
        <f aca="false">IFERROR(INDEX(Positions!$D$2:$D$14531,MATCH($A1372&amp;"|38",Positions!$A$2:$A$14531,0)),"-")</f>
        <v>37</v>
      </c>
      <c r="F1372" s="24" t="str">
        <f aca="false">IFERROR(INDEX(Positions!$E$2:$E$14531,MATCH($A1372&amp;"|32",Positions!$A$2:$A$14531,0)),"-")</f>
        <v>U</v>
      </c>
      <c r="G1372" s="24" t="str">
        <f aca="false">IFERROR(INDEX(Positions!$E$2:$E$14531,MATCH($A1372&amp;"|38",Positions!$A$2:$A$14531,0)),"-")</f>
        <v>U</v>
      </c>
      <c r="H1372" s="25" t="str">
        <f aca="false">F1372&amp;"-"&amp;G1372</f>
        <v>U-U</v>
      </c>
      <c r="I1372" s="24" t="n">
        <f aca="false">(F1372="G")+(G1372="G")</f>
        <v>0</v>
      </c>
      <c r="J1372" s="24" t="n">
        <f aca="false">(F1372="C")+(G1372="C")</f>
        <v>0</v>
      </c>
      <c r="K1372" s="25" t="n">
        <f aca="false">I1372+J1372</f>
        <v>0</v>
      </c>
    </row>
    <row r="1373" customFormat="false" ht="15" hidden="false" customHeight="false" outlineLevel="0" collapsed="false">
      <c r="A1373" s="24" t="s">
        <v>85</v>
      </c>
      <c r="B1373" s="24" t="s">
        <v>893</v>
      </c>
      <c r="C1373" s="24" t="s">
        <v>900</v>
      </c>
      <c r="D1373" s="24" t="n">
        <f aca="false">IFERROR(INDEX(Positions!$D$2:$D$14531,MATCH($A1373&amp;"|54",Positions!$A$2:$A$14531,0)),"-")</f>
        <v>53</v>
      </c>
      <c r="E1373" s="24" t="n">
        <f aca="false">IFERROR(INDEX(Positions!$D$2:$D$14531,MATCH($A1373&amp;"|58",Positions!$A$2:$A$14531,0)),"-")</f>
        <v>57</v>
      </c>
      <c r="F1373" s="24" t="str">
        <f aca="false">IFERROR(INDEX(Positions!$E$2:$E$14531,MATCH($A1373&amp;"|54",Positions!$A$2:$A$14531,0)),"-")</f>
        <v>U</v>
      </c>
      <c r="G1373" s="24" t="str">
        <f aca="false">IFERROR(INDEX(Positions!$E$2:$E$14531,MATCH($A1373&amp;"|58",Positions!$A$2:$A$14531,0)),"-")</f>
        <v>A</v>
      </c>
      <c r="H1373" s="25" t="str">
        <f aca="false">F1373&amp;"-"&amp;G1373</f>
        <v>U-A</v>
      </c>
      <c r="I1373" s="24" t="n">
        <f aca="false">(F1373="G")+(G1373="G")</f>
        <v>0</v>
      </c>
      <c r="J1373" s="24" t="n">
        <f aca="false">(F1373="C")+(G1373="C")</f>
        <v>0</v>
      </c>
      <c r="K1373" s="25" t="n">
        <f aca="false">I1373+J1373</f>
        <v>0</v>
      </c>
    </row>
    <row r="1374" customFormat="false" ht="15" hidden="false" customHeight="false" outlineLevel="0" collapsed="false">
      <c r="A1374" s="4" t="s">
        <v>86</v>
      </c>
      <c r="B1374" s="4" t="s">
        <v>768</v>
      </c>
      <c r="C1374" s="4" t="s">
        <v>882</v>
      </c>
      <c r="D1374" s="4" t="n">
        <f aca="false">IFERROR(INDEX(Positions!$D$2:$D$14531,MATCH($A1374&amp;"|1",Positions!$A$2:$A$14531,0)),"-")</f>
        <v>1</v>
      </c>
      <c r="E1374" s="4" t="n">
        <f aca="false">IFERROR(INDEX(Positions!$D$2:$D$14531,MATCH($A1374&amp;"|72",Positions!$A$2:$A$14531,0)),"-")</f>
        <v>71</v>
      </c>
      <c r="F1374" s="4" t="str">
        <f aca="false">IFERROR(INDEX(Positions!$E$2:$E$14531,MATCH($A1374&amp;"|1",Positions!$A$2:$A$14531,0)),"-")</f>
        <v>G</v>
      </c>
      <c r="G1374" s="4" t="str">
        <f aca="false">IFERROR(INDEX(Positions!$E$2:$E$14531,MATCH($A1374&amp;"|72",Positions!$A$2:$A$14531,0)),"-")</f>
        <v>C</v>
      </c>
      <c r="H1374" s="3" t="str">
        <f aca="false">F1374&amp;"-"&amp;G1374</f>
        <v>G-C</v>
      </c>
      <c r="I1374" s="4" t="n">
        <f aca="false">(F1374="G")+(G1374="G")</f>
        <v>1</v>
      </c>
      <c r="J1374" s="4" t="n">
        <f aca="false">(F1374="C")+(G1374="C")</f>
        <v>1</v>
      </c>
      <c r="K1374" s="3" t="n">
        <f aca="false">I1374+J1374</f>
        <v>2</v>
      </c>
    </row>
    <row r="1375" customFormat="false" ht="15" hidden="false" customHeight="false" outlineLevel="0" collapsed="false">
      <c r="A1375" s="4" t="s">
        <v>86</v>
      </c>
      <c r="B1375" s="4" t="s">
        <v>768</v>
      </c>
      <c r="C1375" s="4" t="s">
        <v>883</v>
      </c>
      <c r="D1375" s="4" t="n">
        <f aca="false">IFERROR(INDEX(Positions!$D$2:$D$14531,MATCH($A1375&amp;"|2",Positions!$A$2:$A$14531,0)),"-")</f>
        <v>2</v>
      </c>
      <c r="E1375" s="4" t="n">
        <f aca="false">IFERROR(INDEX(Positions!$D$2:$D$14531,MATCH($A1375&amp;"|71",Positions!$A$2:$A$14531,0)),"-")</f>
        <v>70</v>
      </c>
      <c r="F1375" s="4" t="str">
        <f aca="false">IFERROR(INDEX(Positions!$E$2:$E$14531,MATCH($A1375&amp;"|2",Positions!$A$2:$A$14531,0)),"-")</f>
        <v>G</v>
      </c>
      <c r="G1375" s="4" t="str">
        <f aca="false">IFERROR(INDEX(Positions!$E$2:$E$14531,MATCH($A1375&amp;"|71",Positions!$A$2:$A$14531,0)),"-")</f>
        <v>C</v>
      </c>
      <c r="H1375" s="3" t="str">
        <f aca="false">F1375&amp;"-"&amp;G1375</f>
        <v>G-C</v>
      </c>
      <c r="I1375" s="4" t="n">
        <f aca="false">(F1375="G")+(G1375="G")</f>
        <v>1</v>
      </c>
      <c r="J1375" s="4" t="n">
        <f aca="false">(F1375="C")+(G1375="C")</f>
        <v>1</v>
      </c>
      <c r="K1375" s="3" t="n">
        <f aca="false">I1375+J1375</f>
        <v>2</v>
      </c>
    </row>
    <row r="1376" customFormat="false" ht="15" hidden="false" customHeight="false" outlineLevel="0" collapsed="false">
      <c r="A1376" s="4" t="s">
        <v>86</v>
      </c>
      <c r="B1376" s="4" t="s">
        <v>768</v>
      </c>
      <c r="C1376" s="4" t="s">
        <v>884</v>
      </c>
      <c r="D1376" s="4" t="n">
        <f aca="false">IFERROR(INDEX(Positions!$D$2:$D$14531,MATCH($A1376&amp;"|3",Positions!$A$2:$A$14531,0)),"-")</f>
        <v>3</v>
      </c>
      <c r="E1376" s="4" t="n">
        <f aca="false">IFERROR(INDEX(Positions!$D$2:$D$14531,MATCH($A1376&amp;"|70",Positions!$A$2:$A$14531,0)),"-")</f>
        <v>69</v>
      </c>
      <c r="F1376" s="4" t="str">
        <f aca="false">IFERROR(INDEX(Positions!$E$2:$E$14531,MATCH($A1376&amp;"|3",Positions!$A$2:$A$14531,0)),"-")</f>
        <v>G</v>
      </c>
      <c r="G1376" s="4" t="str">
        <f aca="false">IFERROR(INDEX(Positions!$E$2:$E$14531,MATCH($A1376&amp;"|70",Positions!$A$2:$A$14531,0)),"-")</f>
        <v>U</v>
      </c>
      <c r="H1376" s="3" t="str">
        <f aca="false">F1376&amp;"-"&amp;G1376</f>
        <v>G-U</v>
      </c>
      <c r="I1376" s="4" t="n">
        <f aca="false">(F1376="G")+(G1376="G")</f>
        <v>1</v>
      </c>
      <c r="J1376" s="4" t="n">
        <f aca="false">(F1376="C")+(G1376="C")</f>
        <v>0</v>
      </c>
      <c r="K1376" s="3" t="n">
        <f aca="false">I1376+J1376</f>
        <v>1</v>
      </c>
    </row>
    <row r="1377" customFormat="false" ht="15" hidden="false" customHeight="false" outlineLevel="0" collapsed="false">
      <c r="A1377" s="4" t="s">
        <v>86</v>
      </c>
      <c r="B1377" s="4" t="s">
        <v>768</v>
      </c>
      <c r="C1377" s="4" t="s">
        <v>885</v>
      </c>
      <c r="D1377" s="4" t="n">
        <f aca="false">IFERROR(INDEX(Positions!$D$2:$D$14531,MATCH($A1377&amp;"|4",Positions!$A$2:$A$14531,0)),"-")</f>
        <v>4</v>
      </c>
      <c r="E1377" s="4" t="n">
        <f aca="false">IFERROR(INDEX(Positions!$D$2:$D$14531,MATCH($A1377&amp;"|69",Positions!$A$2:$A$14531,0)),"-")</f>
        <v>68</v>
      </c>
      <c r="F1377" s="4" t="str">
        <f aca="false">IFERROR(INDEX(Positions!$E$2:$E$14531,MATCH($A1377&amp;"|4",Positions!$A$2:$A$14531,0)),"-")</f>
        <v>C</v>
      </c>
      <c r="G1377" s="4" t="str">
        <f aca="false">IFERROR(INDEX(Positions!$E$2:$E$14531,MATCH($A1377&amp;"|69",Positions!$A$2:$A$14531,0)),"-")</f>
        <v>G</v>
      </c>
      <c r="H1377" s="3" t="str">
        <f aca="false">F1377&amp;"-"&amp;G1377</f>
        <v>C-G</v>
      </c>
      <c r="I1377" s="4" t="n">
        <f aca="false">(F1377="G")+(G1377="G")</f>
        <v>1</v>
      </c>
      <c r="J1377" s="4" t="n">
        <f aca="false">(F1377="C")+(G1377="C")</f>
        <v>1</v>
      </c>
      <c r="K1377" s="3" t="n">
        <f aca="false">I1377+J1377</f>
        <v>2</v>
      </c>
    </row>
    <row r="1378" customFormat="false" ht="15" hidden="false" customHeight="false" outlineLevel="0" collapsed="false">
      <c r="A1378" s="4" t="s">
        <v>86</v>
      </c>
      <c r="B1378" s="4" t="s">
        <v>768</v>
      </c>
      <c r="C1378" s="4" t="s">
        <v>542</v>
      </c>
      <c r="D1378" s="4" t="n">
        <f aca="false">IFERROR(INDEX(Positions!$D$2:$D$14531,MATCH($A1378&amp;"|5",Positions!$A$2:$A$14531,0)),"-")</f>
        <v>5</v>
      </c>
      <c r="E1378" s="4" t="n">
        <f aca="false">IFERROR(INDEX(Positions!$D$2:$D$14531,MATCH($A1378&amp;"|68",Positions!$A$2:$A$14531,0)),"-")</f>
        <v>67</v>
      </c>
      <c r="F1378" s="4" t="str">
        <f aca="false">IFERROR(INDEX(Positions!$E$2:$E$14531,MATCH($A1378&amp;"|5",Positions!$A$2:$A$14531,0)),"-")</f>
        <v>C</v>
      </c>
      <c r="G1378" s="4" t="str">
        <f aca="false">IFERROR(INDEX(Positions!$E$2:$E$14531,MATCH($A1378&amp;"|68",Positions!$A$2:$A$14531,0)),"-")</f>
        <v>G</v>
      </c>
      <c r="H1378" s="3" t="str">
        <f aca="false">F1378&amp;"-"&amp;G1378</f>
        <v>C-G</v>
      </c>
      <c r="I1378" s="4" t="n">
        <f aca="false">(F1378="G")+(G1378="G")</f>
        <v>1</v>
      </c>
      <c r="J1378" s="4" t="n">
        <f aca="false">(F1378="C")+(G1378="C")</f>
        <v>1</v>
      </c>
      <c r="K1378" s="3" t="n">
        <f aca="false">I1378+J1378</f>
        <v>2</v>
      </c>
    </row>
    <row r="1379" customFormat="false" ht="15" hidden="false" customHeight="false" outlineLevel="0" collapsed="false">
      <c r="A1379" s="4" t="s">
        <v>86</v>
      </c>
      <c r="B1379" s="4" t="s">
        <v>768</v>
      </c>
      <c r="C1379" s="4" t="s">
        <v>561</v>
      </c>
      <c r="D1379" s="4" t="n">
        <f aca="false">IFERROR(INDEX(Positions!$D$2:$D$14531,MATCH($A1379&amp;"|6",Positions!$A$2:$A$14531,0)),"-")</f>
        <v>6</v>
      </c>
      <c r="E1379" s="4" t="n">
        <f aca="false">IFERROR(INDEX(Positions!$D$2:$D$14531,MATCH($A1379&amp;"|67",Positions!$A$2:$A$14531,0)),"-")</f>
        <v>66</v>
      </c>
      <c r="F1379" s="4" t="str">
        <f aca="false">IFERROR(INDEX(Positions!$E$2:$E$14531,MATCH($A1379&amp;"|6",Positions!$A$2:$A$14531,0)),"-")</f>
        <v>C</v>
      </c>
      <c r="G1379" s="4" t="str">
        <f aca="false">IFERROR(INDEX(Positions!$E$2:$E$14531,MATCH($A1379&amp;"|67",Positions!$A$2:$A$14531,0)),"-")</f>
        <v>G</v>
      </c>
      <c r="H1379" s="3" t="str">
        <f aca="false">F1379&amp;"-"&amp;G1379</f>
        <v>C-G</v>
      </c>
      <c r="I1379" s="4" t="n">
        <f aca="false">(F1379="G")+(G1379="G")</f>
        <v>1</v>
      </c>
      <c r="J1379" s="4" t="n">
        <f aca="false">(F1379="C")+(G1379="C")</f>
        <v>1</v>
      </c>
      <c r="K1379" s="3" t="n">
        <f aca="false">I1379+J1379</f>
        <v>2</v>
      </c>
    </row>
    <row r="1380" customFormat="false" ht="15" hidden="false" customHeight="false" outlineLevel="0" collapsed="false">
      <c r="A1380" s="4" t="s">
        <v>86</v>
      </c>
      <c r="B1380" s="4" t="s">
        <v>768</v>
      </c>
      <c r="C1380" s="4" t="s">
        <v>886</v>
      </c>
      <c r="D1380" s="4" t="n">
        <f aca="false">IFERROR(INDEX(Positions!$D$2:$D$14531,MATCH($A1380&amp;"|7",Positions!$A$2:$A$14531,0)),"-")</f>
        <v>7</v>
      </c>
      <c r="E1380" s="4" t="n">
        <f aca="false">IFERROR(INDEX(Positions!$D$2:$D$14531,MATCH($A1380&amp;"|66",Positions!$A$2:$A$14531,0)),"-")</f>
        <v>65</v>
      </c>
      <c r="F1380" s="4" t="str">
        <f aca="false">IFERROR(INDEX(Positions!$E$2:$E$14531,MATCH($A1380&amp;"|7",Positions!$A$2:$A$14531,0)),"-")</f>
        <v>A</v>
      </c>
      <c r="G1380" s="4" t="str">
        <f aca="false">IFERROR(INDEX(Positions!$E$2:$E$14531,MATCH($A1380&amp;"|66",Positions!$A$2:$A$14531,0)),"-")</f>
        <v>U</v>
      </c>
      <c r="H1380" s="3" t="str">
        <f aca="false">F1380&amp;"-"&amp;G1380</f>
        <v>A-U</v>
      </c>
      <c r="I1380" s="4" t="n">
        <f aca="false">(F1380="G")+(G1380="G")</f>
        <v>0</v>
      </c>
      <c r="J1380" s="4" t="n">
        <f aca="false">(F1380="C")+(G1380="C")</f>
        <v>0</v>
      </c>
      <c r="K1380" s="3" t="n">
        <f aca="false">I1380+J1380</f>
        <v>0</v>
      </c>
    </row>
    <row r="1381" customFormat="false" ht="15" hidden="false" customHeight="false" outlineLevel="0" collapsed="false">
      <c r="A1381" s="4" t="s">
        <v>86</v>
      </c>
      <c r="B1381" s="4" t="s">
        <v>783</v>
      </c>
      <c r="C1381" s="4" t="s">
        <v>887</v>
      </c>
      <c r="D1381" s="4" t="n">
        <f aca="false">IFERROR(INDEX(Positions!$D$2:$D$14531,MATCH($A1381&amp;"|10",Positions!$A$2:$A$14531,0)),"-")</f>
        <v>10</v>
      </c>
      <c r="E1381" s="4" t="n">
        <f aca="false">IFERROR(INDEX(Positions!$D$2:$D$14531,MATCH($A1381&amp;"|25",Positions!$A$2:$A$14531,0)),"-")</f>
        <v>24</v>
      </c>
      <c r="F1381" s="4" t="str">
        <f aca="false">IFERROR(INDEX(Positions!$E$2:$E$14531,MATCH($A1381&amp;"|10",Positions!$A$2:$A$14531,0)),"-")</f>
        <v>G</v>
      </c>
      <c r="G1381" s="4" t="str">
        <f aca="false">IFERROR(INDEX(Positions!$E$2:$E$14531,MATCH($A1381&amp;"|25",Positions!$A$2:$A$14531,0)),"-")</f>
        <v>U</v>
      </c>
      <c r="H1381" s="3" t="str">
        <f aca="false">F1381&amp;"-"&amp;G1381</f>
        <v>G-U</v>
      </c>
      <c r="I1381" s="4" t="n">
        <f aca="false">(F1381="G")+(G1381="G")</f>
        <v>1</v>
      </c>
      <c r="J1381" s="4" t="n">
        <f aca="false">(F1381="C")+(G1381="C")</f>
        <v>0</v>
      </c>
      <c r="K1381" s="3" t="n">
        <f aca="false">I1381+J1381</f>
        <v>1</v>
      </c>
    </row>
    <row r="1382" customFormat="false" ht="15" hidden="false" customHeight="false" outlineLevel="0" collapsed="false">
      <c r="A1382" s="4" t="s">
        <v>86</v>
      </c>
      <c r="B1382" s="4" t="s">
        <v>783</v>
      </c>
      <c r="C1382" s="4" t="s">
        <v>888</v>
      </c>
      <c r="D1382" s="4" t="n">
        <f aca="false">IFERROR(INDEX(Positions!$D$2:$D$14531,MATCH($A1382&amp;"|11",Positions!$A$2:$A$14531,0)),"-")</f>
        <v>11</v>
      </c>
      <c r="E1382" s="4" t="n">
        <f aca="false">IFERROR(INDEX(Positions!$D$2:$D$14531,MATCH($A1382&amp;"|24",Positions!$A$2:$A$14531,0)),"-")</f>
        <v>23</v>
      </c>
      <c r="F1382" s="4" t="str">
        <f aca="false">IFERROR(INDEX(Positions!$E$2:$E$14531,MATCH($A1382&amp;"|11",Positions!$A$2:$A$14531,0)),"-")</f>
        <v>C</v>
      </c>
      <c r="G1382" s="4" t="str">
        <f aca="false">IFERROR(INDEX(Positions!$E$2:$E$14531,MATCH($A1382&amp;"|24",Positions!$A$2:$A$14531,0)),"-")</f>
        <v>G</v>
      </c>
      <c r="H1382" s="3" t="str">
        <f aca="false">F1382&amp;"-"&amp;G1382</f>
        <v>C-G</v>
      </c>
      <c r="I1382" s="4" t="n">
        <f aca="false">(F1382="G")+(G1382="G")</f>
        <v>1</v>
      </c>
      <c r="J1382" s="4" t="n">
        <f aca="false">(F1382="C")+(G1382="C")</f>
        <v>1</v>
      </c>
      <c r="K1382" s="3" t="n">
        <f aca="false">I1382+J1382</f>
        <v>2</v>
      </c>
    </row>
    <row r="1383" customFormat="false" ht="15" hidden="false" customHeight="false" outlineLevel="0" collapsed="false">
      <c r="A1383" s="4" t="s">
        <v>86</v>
      </c>
      <c r="B1383" s="4" t="s">
        <v>783</v>
      </c>
      <c r="C1383" s="4" t="s">
        <v>479</v>
      </c>
      <c r="D1383" s="4" t="n">
        <f aca="false">IFERROR(INDEX(Positions!$D$2:$D$14531,MATCH($A1383&amp;"|12",Positions!$A$2:$A$14531,0)),"-")</f>
        <v>12</v>
      </c>
      <c r="E1383" s="4" t="n">
        <f aca="false">IFERROR(INDEX(Positions!$D$2:$D$14531,MATCH($A1383&amp;"|23",Positions!$A$2:$A$14531,0)),"-")</f>
        <v>22</v>
      </c>
      <c r="F1383" s="4" t="str">
        <f aca="false">IFERROR(INDEX(Positions!$E$2:$E$14531,MATCH($A1383&amp;"|12",Positions!$A$2:$A$14531,0)),"-")</f>
        <v>U</v>
      </c>
      <c r="G1383" s="4" t="str">
        <f aca="false">IFERROR(INDEX(Positions!$E$2:$E$14531,MATCH($A1383&amp;"|23",Positions!$A$2:$A$14531,0)),"-")</f>
        <v>A</v>
      </c>
      <c r="H1383" s="3" t="str">
        <f aca="false">F1383&amp;"-"&amp;G1383</f>
        <v>U-A</v>
      </c>
      <c r="I1383" s="4" t="n">
        <f aca="false">(F1383="G")+(G1383="G")</f>
        <v>0</v>
      </c>
      <c r="J1383" s="4" t="n">
        <f aca="false">(F1383="C")+(G1383="C")</f>
        <v>0</v>
      </c>
      <c r="K1383" s="3" t="n">
        <f aca="false">I1383+J1383</f>
        <v>0</v>
      </c>
    </row>
    <row r="1384" customFormat="false" ht="15" hidden="false" customHeight="false" outlineLevel="0" collapsed="false">
      <c r="A1384" s="4" t="s">
        <v>86</v>
      </c>
      <c r="B1384" s="4" t="s">
        <v>783</v>
      </c>
      <c r="C1384" s="4" t="s">
        <v>267</v>
      </c>
      <c r="D1384" s="4" t="n">
        <f aca="false">IFERROR(INDEX(Positions!$D$2:$D$14531,MATCH($A1384&amp;"|13",Positions!$A$2:$A$14531,0)),"-")</f>
        <v>13</v>
      </c>
      <c r="E1384" s="4" t="n">
        <f aca="false">IFERROR(INDEX(Positions!$D$2:$D$14531,MATCH($A1384&amp;"|22",Positions!$A$2:$A$14531,0)),"-")</f>
        <v>21</v>
      </c>
      <c r="F1384" s="4" t="str">
        <f aca="false">IFERROR(INDEX(Positions!$E$2:$E$14531,MATCH($A1384&amp;"|13",Positions!$A$2:$A$14531,0)),"-")</f>
        <v>C</v>
      </c>
      <c r="G1384" s="4" t="str">
        <f aca="false">IFERROR(INDEX(Positions!$E$2:$E$14531,MATCH($A1384&amp;"|22",Positions!$A$2:$A$14531,0)),"-")</f>
        <v>G</v>
      </c>
      <c r="H1384" s="3" t="str">
        <f aca="false">F1384&amp;"-"&amp;G1384</f>
        <v>C-G</v>
      </c>
      <c r="I1384" s="4" t="n">
        <f aca="false">(F1384="G")+(G1384="G")</f>
        <v>1</v>
      </c>
      <c r="J1384" s="4" t="n">
        <f aca="false">(F1384="C")+(G1384="C")</f>
        <v>1</v>
      </c>
      <c r="K1384" s="3" t="n">
        <f aca="false">I1384+J1384</f>
        <v>2</v>
      </c>
    </row>
    <row r="1385" customFormat="false" ht="15" hidden="false" customHeight="false" outlineLevel="0" collapsed="false">
      <c r="A1385" s="4" t="s">
        <v>86</v>
      </c>
      <c r="B1385" s="4" t="s">
        <v>805</v>
      </c>
      <c r="C1385" s="4" t="s">
        <v>673</v>
      </c>
      <c r="D1385" s="4" t="n">
        <f aca="false">IFERROR(INDEX(Positions!$D$2:$D$14531,MATCH($A1385&amp;"|27",Positions!$A$2:$A$14531,0)),"-")</f>
        <v>26</v>
      </c>
      <c r="E1385" s="4" t="n">
        <f aca="false">IFERROR(INDEX(Positions!$D$2:$D$14531,MATCH($A1385&amp;"|43",Positions!$A$2:$A$14531,0)),"-")</f>
        <v>42</v>
      </c>
      <c r="F1385" s="4" t="str">
        <f aca="false">IFERROR(INDEX(Positions!$E$2:$E$14531,MATCH($A1385&amp;"|27",Positions!$A$2:$A$14531,0)),"-")</f>
        <v>C</v>
      </c>
      <c r="G1385" s="4" t="str">
        <f aca="false">IFERROR(INDEX(Positions!$E$2:$E$14531,MATCH($A1385&amp;"|43",Positions!$A$2:$A$14531,0)),"-")</f>
        <v>G</v>
      </c>
      <c r="H1385" s="3" t="str">
        <f aca="false">F1385&amp;"-"&amp;G1385</f>
        <v>C-G</v>
      </c>
      <c r="I1385" s="4" t="n">
        <f aca="false">(F1385="G")+(G1385="G")</f>
        <v>1</v>
      </c>
      <c r="J1385" s="4" t="n">
        <f aca="false">(F1385="C")+(G1385="C")</f>
        <v>1</v>
      </c>
      <c r="K1385" s="3" t="n">
        <f aca="false">I1385+J1385</f>
        <v>2</v>
      </c>
    </row>
    <row r="1386" customFormat="false" ht="15" hidden="false" customHeight="false" outlineLevel="0" collapsed="false">
      <c r="A1386" s="4" t="s">
        <v>86</v>
      </c>
      <c r="B1386" s="4" t="s">
        <v>805</v>
      </c>
      <c r="C1386" s="4" t="s">
        <v>889</v>
      </c>
      <c r="D1386" s="4" t="n">
        <f aca="false">IFERROR(INDEX(Positions!$D$2:$D$14531,MATCH($A1386&amp;"|28",Positions!$A$2:$A$14531,0)),"-")</f>
        <v>27</v>
      </c>
      <c r="E1386" s="4" t="n">
        <f aca="false">IFERROR(INDEX(Positions!$D$2:$D$14531,MATCH($A1386&amp;"|42",Positions!$A$2:$A$14531,0)),"-")</f>
        <v>41</v>
      </c>
      <c r="F1386" s="4" t="str">
        <f aca="false">IFERROR(INDEX(Positions!$E$2:$E$14531,MATCH($A1386&amp;"|28",Positions!$A$2:$A$14531,0)),"-")</f>
        <v>C</v>
      </c>
      <c r="G1386" s="4" t="str">
        <f aca="false">IFERROR(INDEX(Positions!$E$2:$E$14531,MATCH($A1386&amp;"|42",Positions!$A$2:$A$14531,0)),"-")</f>
        <v>G</v>
      </c>
      <c r="H1386" s="3" t="str">
        <f aca="false">F1386&amp;"-"&amp;G1386</f>
        <v>C-G</v>
      </c>
      <c r="I1386" s="4" t="n">
        <f aca="false">(F1386="G")+(G1386="G")</f>
        <v>1</v>
      </c>
      <c r="J1386" s="4" t="n">
        <f aca="false">(F1386="C")+(G1386="C")</f>
        <v>1</v>
      </c>
      <c r="K1386" s="3" t="n">
        <f aca="false">I1386+J1386</f>
        <v>2</v>
      </c>
    </row>
    <row r="1387" customFormat="false" ht="15" hidden="false" customHeight="false" outlineLevel="0" collapsed="false">
      <c r="A1387" s="4" t="s">
        <v>86</v>
      </c>
      <c r="B1387" s="4" t="s">
        <v>805</v>
      </c>
      <c r="C1387" s="4" t="s">
        <v>890</v>
      </c>
      <c r="D1387" s="4" t="n">
        <f aca="false">IFERROR(INDEX(Positions!$D$2:$D$14531,MATCH($A1387&amp;"|29",Positions!$A$2:$A$14531,0)),"-")</f>
        <v>28</v>
      </c>
      <c r="E1387" s="4" t="n">
        <f aca="false">IFERROR(INDEX(Positions!$D$2:$D$14531,MATCH($A1387&amp;"|41",Positions!$A$2:$A$14531,0)),"-")</f>
        <v>40</v>
      </c>
      <c r="F1387" s="4" t="str">
        <f aca="false">IFERROR(INDEX(Positions!$E$2:$E$14531,MATCH($A1387&amp;"|29",Positions!$A$2:$A$14531,0)),"-")</f>
        <v>U</v>
      </c>
      <c r="G1387" s="4" t="str">
        <f aca="false">IFERROR(INDEX(Positions!$E$2:$E$14531,MATCH($A1387&amp;"|41",Positions!$A$2:$A$14531,0)),"-")</f>
        <v>A</v>
      </c>
      <c r="H1387" s="3" t="str">
        <f aca="false">F1387&amp;"-"&amp;G1387</f>
        <v>U-A</v>
      </c>
      <c r="I1387" s="4" t="n">
        <f aca="false">(F1387="G")+(G1387="G")</f>
        <v>0</v>
      </c>
      <c r="J1387" s="4" t="n">
        <f aca="false">(F1387="C")+(G1387="C")</f>
        <v>0</v>
      </c>
      <c r="K1387" s="3" t="n">
        <f aca="false">I1387+J1387</f>
        <v>0</v>
      </c>
    </row>
    <row r="1388" customFormat="false" ht="15" hidden="false" customHeight="false" outlineLevel="0" collapsed="false">
      <c r="A1388" s="4" t="s">
        <v>86</v>
      </c>
      <c r="B1388" s="4" t="s">
        <v>805</v>
      </c>
      <c r="C1388" s="4" t="s">
        <v>694</v>
      </c>
      <c r="D1388" s="4" t="n">
        <f aca="false">IFERROR(INDEX(Positions!$D$2:$D$14531,MATCH($A1388&amp;"|30",Positions!$A$2:$A$14531,0)),"-")</f>
        <v>29</v>
      </c>
      <c r="E1388" s="4" t="n">
        <f aca="false">IFERROR(INDEX(Positions!$D$2:$D$14531,MATCH($A1388&amp;"|40",Positions!$A$2:$A$14531,0)),"-")</f>
        <v>39</v>
      </c>
      <c r="F1388" s="4" t="str">
        <f aca="false">IFERROR(INDEX(Positions!$E$2:$E$14531,MATCH($A1388&amp;"|30",Positions!$A$2:$A$14531,0)),"-")</f>
        <v>C</v>
      </c>
      <c r="G1388" s="4" t="str">
        <f aca="false">IFERROR(INDEX(Positions!$E$2:$E$14531,MATCH($A1388&amp;"|40",Positions!$A$2:$A$14531,0)),"-")</f>
        <v>G</v>
      </c>
      <c r="H1388" s="3" t="str">
        <f aca="false">F1388&amp;"-"&amp;G1388</f>
        <v>C-G</v>
      </c>
      <c r="I1388" s="4" t="n">
        <f aca="false">(F1388="G")+(G1388="G")</f>
        <v>1</v>
      </c>
      <c r="J1388" s="4" t="n">
        <f aca="false">(F1388="C")+(G1388="C")</f>
        <v>1</v>
      </c>
      <c r="K1388" s="3" t="n">
        <f aca="false">I1388+J1388</f>
        <v>2</v>
      </c>
    </row>
    <row r="1389" customFormat="false" ht="15" hidden="false" customHeight="false" outlineLevel="0" collapsed="false">
      <c r="A1389" s="4" t="s">
        <v>86</v>
      </c>
      <c r="B1389" s="4" t="s">
        <v>805</v>
      </c>
      <c r="C1389" s="4" t="s">
        <v>640</v>
      </c>
      <c r="D1389" s="4" t="n">
        <f aca="false">IFERROR(INDEX(Positions!$D$2:$D$14531,MATCH($A1389&amp;"|31",Positions!$A$2:$A$14531,0)),"-")</f>
        <v>30</v>
      </c>
      <c r="E1389" s="4" t="n">
        <f aca="false">IFERROR(INDEX(Positions!$D$2:$D$14531,MATCH($A1389&amp;"|39",Positions!$A$2:$A$14531,0)),"-")</f>
        <v>38</v>
      </c>
      <c r="F1389" s="4" t="str">
        <f aca="false">IFERROR(INDEX(Positions!$E$2:$E$14531,MATCH($A1389&amp;"|31",Positions!$A$2:$A$14531,0)),"-")</f>
        <v>C</v>
      </c>
      <c r="G1389" s="4" t="str">
        <f aca="false">IFERROR(INDEX(Positions!$E$2:$E$14531,MATCH($A1389&amp;"|39",Positions!$A$2:$A$14531,0)),"-")</f>
        <v>G</v>
      </c>
      <c r="H1389" s="3" t="str">
        <f aca="false">F1389&amp;"-"&amp;G1389</f>
        <v>C-G</v>
      </c>
      <c r="I1389" s="4" t="n">
        <f aca="false">(F1389="G")+(G1389="G")</f>
        <v>1</v>
      </c>
      <c r="J1389" s="4" t="n">
        <f aca="false">(F1389="C")+(G1389="C")</f>
        <v>1</v>
      </c>
      <c r="K1389" s="3" t="n">
        <f aca="false">I1389+J1389</f>
        <v>2</v>
      </c>
    </row>
    <row r="1390" customFormat="false" ht="15" hidden="false" customHeight="false" outlineLevel="0" collapsed="false">
      <c r="A1390" s="4" t="s">
        <v>86</v>
      </c>
      <c r="B1390" s="4" t="s">
        <v>830</v>
      </c>
      <c r="C1390" s="4" t="s">
        <v>367</v>
      </c>
      <c r="D1390" s="4" t="n">
        <f aca="false">IFERROR(INDEX(Positions!$D$2:$D$14531,MATCH($A1390&amp;"|49",Positions!$A$2:$A$14531,0)),"-")</f>
        <v>48</v>
      </c>
      <c r="E1390" s="4" t="n">
        <f aca="false">IFERROR(INDEX(Positions!$D$2:$D$14531,MATCH($A1390&amp;"|65",Positions!$A$2:$A$14531,0)),"-")</f>
        <v>64</v>
      </c>
      <c r="F1390" s="4" t="str">
        <f aca="false">IFERROR(INDEX(Positions!$E$2:$E$14531,MATCH($A1390&amp;"|49",Positions!$A$2:$A$14531,0)),"-")</f>
        <v>C</v>
      </c>
      <c r="G1390" s="4" t="str">
        <f aca="false">IFERROR(INDEX(Positions!$E$2:$E$14531,MATCH($A1390&amp;"|65",Positions!$A$2:$A$14531,0)),"-")</f>
        <v>G</v>
      </c>
      <c r="H1390" s="3" t="str">
        <f aca="false">F1390&amp;"-"&amp;G1390</f>
        <v>C-G</v>
      </c>
      <c r="I1390" s="4" t="n">
        <f aca="false">(F1390="G")+(G1390="G")</f>
        <v>1</v>
      </c>
      <c r="J1390" s="4" t="n">
        <f aca="false">(F1390="C")+(G1390="C")</f>
        <v>1</v>
      </c>
      <c r="K1390" s="3" t="n">
        <f aca="false">I1390+J1390</f>
        <v>2</v>
      </c>
    </row>
    <row r="1391" customFormat="false" ht="15" hidden="false" customHeight="false" outlineLevel="0" collapsed="false">
      <c r="A1391" s="4" t="s">
        <v>86</v>
      </c>
      <c r="B1391" s="4" t="s">
        <v>830</v>
      </c>
      <c r="C1391" s="4" t="s">
        <v>891</v>
      </c>
      <c r="D1391" s="4" t="n">
        <f aca="false">IFERROR(INDEX(Positions!$D$2:$D$14531,MATCH($A1391&amp;"|50",Positions!$A$2:$A$14531,0)),"-")</f>
        <v>49</v>
      </c>
      <c r="E1391" s="4" t="n">
        <f aca="false">IFERROR(INDEX(Positions!$D$2:$D$14531,MATCH($A1391&amp;"|64",Positions!$A$2:$A$14531,0)),"-")</f>
        <v>63</v>
      </c>
      <c r="F1391" s="4" t="str">
        <f aca="false">IFERROR(INDEX(Positions!$E$2:$E$14531,MATCH($A1391&amp;"|50",Positions!$A$2:$A$14531,0)),"-")</f>
        <v>A</v>
      </c>
      <c r="G1391" s="4" t="str">
        <f aca="false">IFERROR(INDEX(Positions!$E$2:$E$14531,MATCH($A1391&amp;"|64",Positions!$A$2:$A$14531,0)),"-")</f>
        <v>U</v>
      </c>
      <c r="H1391" s="3" t="str">
        <f aca="false">F1391&amp;"-"&amp;G1391</f>
        <v>A-U</v>
      </c>
      <c r="I1391" s="4" t="n">
        <f aca="false">(F1391="G")+(G1391="G")</f>
        <v>0</v>
      </c>
      <c r="J1391" s="4" t="n">
        <f aca="false">(F1391="C")+(G1391="C")</f>
        <v>0</v>
      </c>
      <c r="K1391" s="3" t="n">
        <f aca="false">I1391+J1391</f>
        <v>0</v>
      </c>
    </row>
    <row r="1392" customFormat="false" ht="15" hidden="false" customHeight="false" outlineLevel="0" collapsed="false">
      <c r="A1392" s="4" t="s">
        <v>86</v>
      </c>
      <c r="B1392" s="4" t="s">
        <v>830</v>
      </c>
      <c r="C1392" s="4" t="s">
        <v>689</v>
      </c>
      <c r="D1392" s="4" t="n">
        <f aca="false">IFERROR(INDEX(Positions!$D$2:$D$14531,MATCH($A1392&amp;"|51",Positions!$A$2:$A$14531,0)),"-")</f>
        <v>50</v>
      </c>
      <c r="E1392" s="4" t="n">
        <f aca="false">IFERROR(INDEX(Positions!$D$2:$D$14531,MATCH($A1392&amp;"|63",Positions!$A$2:$A$14531,0)),"-")</f>
        <v>62</v>
      </c>
      <c r="F1392" s="4" t="str">
        <f aca="false">IFERROR(INDEX(Positions!$E$2:$E$14531,MATCH($A1392&amp;"|51",Positions!$A$2:$A$14531,0)),"-")</f>
        <v>G</v>
      </c>
      <c r="G1392" s="4" t="str">
        <f aca="false">IFERROR(INDEX(Positions!$E$2:$E$14531,MATCH($A1392&amp;"|63",Positions!$A$2:$A$14531,0)),"-")</f>
        <v>C</v>
      </c>
      <c r="H1392" s="3" t="str">
        <f aca="false">F1392&amp;"-"&amp;G1392</f>
        <v>G-C</v>
      </c>
      <c r="I1392" s="4" t="n">
        <f aca="false">(F1392="G")+(G1392="G")</f>
        <v>1</v>
      </c>
      <c r="J1392" s="4" t="n">
        <f aca="false">(F1392="C")+(G1392="C")</f>
        <v>1</v>
      </c>
      <c r="K1392" s="3" t="n">
        <f aca="false">I1392+J1392</f>
        <v>2</v>
      </c>
    </row>
    <row r="1393" customFormat="false" ht="15" hidden="false" customHeight="false" outlineLevel="0" collapsed="false">
      <c r="A1393" s="4" t="s">
        <v>86</v>
      </c>
      <c r="B1393" s="4" t="s">
        <v>830</v>
      </c>
      <c r="C1393" s="4" t="s">
        <v>703</v>
      </c>
      <c r="D1393" s="4" t="n">
        <f aca="false">IFERROR(INDEX(Positions!$D$2:$D$14531,MATCH($A1393&amp;"|52",Positions!$A$2:$A$14531,0)),"-")</f>
        <v>51</v>
      </c>
      <c r="E1393" s="4" t="n">
        <f aca="false">IFERROR(INDEX(Positions!$D$2:$D$14531,MATCH($A1393&amp;"|62",Positions!$A$2:$A$14531,0)),"-")</f>
        <v>61</v>
      </c>
      <c r="F1393" s="4" t="str">
        <f aca="false">IFERROR(INDEX(Positions!$E$2:$E$14531,MATCH($A1393&amp;"|52",Positions!$A$2:$A$14531,0)),"-")</f>
        <v>G</v>
      </c>
      <c r="G1393" s="4" t="str">
        <f aca="false">IFERROR(INDEX(Positions!$E$2:$E$14531,MATCH($A1393&amp;"|62",Positions!$A$2:$A$14531,0)),"-")</f>
        <v>C</v>
      </c>
      <c r="H1393" s="3" t="str">
        <f aca="false">F1393&amp;"-"&amp;G1393</f>
        <v>G-C</v>
      </c>
      <c r="I1393" s="4" t="n">
        <f aca="false">(F1393="G")+(G1393="G")</f>
        <v>1</v>
      </c>
      <c r="J1393" s="4" t="n">
        <f aca="false">(F1393="C")+(G1393="C")</f>
        <v>1</v>
      </c>
      <c r="K1393" s="3" t="n">
        <f aca="false">I1393+J1393</f>
        <v>2</v>
      </c>
    </row>
    <row r="1394" customFormat="false" ht="15" hidden="false" customHeight="false" outlineLevel="0" collapsed="false">
      <c r="A1394" s="4" t="s">
        <v>86</v>
      </c>
      <c r="B1394" s="4" t="s">
        <v>830</v>
      </c>
      <c r="C1394" s="4" t="s">
        <v>892</v>
      </c>
      <c r="D1394" s="4" t="n">
        <f aca="false">IFERROR(INDEX(Positions!$D$2:$D$14531,MATCH($A1394&amp;"|53",Positions!$A$2:$A$14531,0)),"-")</f>
        <v>52</v>
      </c>
      <c r="E1394" s="4" t="n">
        <f aca="false">IFERROR(INDEX(Positions!$D$2:$D$14531,MATCH($A1394&amp;"|61",Positions!$A$2:$A$14531,0)),"-")</f>
        <v>60</v>
      </c>
      <c r="F1394" s="4" t="str">
        <f aca="false">IFERROR(INDEX(Positions!$E$2:$E$14531,MATCH($A1394&amp;"|53",Positions!$A$2:$A$14531,0)),"-")</f>
        <v>G</v>
      </c>
      <c r="G1394" s="4" t="str">
        <f aca="false">IFERROR(INDEX(Positions!$E$2:$E$14531,MATCH($A1394&amp;"|61",Positions!$A$2:$A$14531,0)),"-")</f>
        <v>C</v>
      </c>
      <c r="H1394" s="3" t="str">
        <f aca="false">F1394&amp;"-"&amp;G1394</f>
        <v>G-C</v>
      </c>
      <c r="I1394" s="4" t="n">
        <f aca="false">(F1394="G")+(G1394="G")</f>
        <v>1</v>
      </c>
      <c r="J1394" s="4" t="n">
        <f aca="false">(F1394="C")+(G1394="C")</f>
        <v>1</v>
      </c>
      <c r="K1394" s="3" t="n">
        <f aca="false">I1394+J1394</f>
        <v>2</v>
      </c>
    </row>
    <row r="1395" customFormat="false" ht="15" hidden="false" customHeight="false" outlineLevel="0" collapsed="false">
      <c r="A1395" s="24" t="s">
        <v>86</v>
      </c>
      <c r="B1395" s="24" t="s">
        <v>893</v>
      </c>
      <c r="C1395" s="24" t="s">
        <v>894</v>
      </c>
      <c r="D1395" s="24" t="n">
        <f aca="false">IFERROR(INDEX(Positions!$D$2:$D$14531,MATCH($A1395&amp;"|8",Positions!$A$2:$A$14531,0)),"-")</f>
        <v>8</v>
      </c>
      <c r="E1395" s="24" t="n">
        <f aca="false">IFERROR(INDEX(Positions!$D$2:$D$14531,MATCH($A1395&amp;"|14",Positions!$A$2:$A$14531,0)),"-")</f>
        <v>14</v>
      </c>
      <c r="F1395" s="24" t="str">
        <f aca="false">IFERROR(INDEX(Positions!$E$2:$E$14531,MATCH($A1395&amp;"|8",Positions!$A$2:$A$14531,0)),"-")</f>
        <v>U</v>
      </c>
      <c r="G1395" s="24" t="str">
        <f aca="false">IFERROR(INDEX(Positions!$E$2:$E$14531,MATCH($A1395&amp;"|14",Positions!$A$2:$A$14531,0)),"-")</f>
        <v>A</v>
      </c>
      <c r="H1395" s="25" t="str">
        <f aca="false">F1395&amp;"-"&amp;G1395</f>
        <v>U-A</v>
      </c>
      <c r="I1395" s="24" t="n">
        <f aca="false">(F1395="G")+(G1395="G")</f>
        <v>0</v>
      </c>
      <c r="J1395" s="24" t="n">
        <f aca="false">(F1395="C")+(G1395="C")</f>
        <v>0</v>
      </c>
      <c r="K1395" s="25" t="n">
        <f aca="false">I1395+J1395</f>
        <v>0</v>
      </c>
    </row>
    <row r="1396" customFormat="false" ht="15" hidden="false" customHeight="false" outlineLevel="0" collapsed="false">
      <c r="A1396" s="24" t="s">
        <v>86</v>
      </c>
      <c r="B1396" s="24" t="s">
        <v>893</v>
      </c>
      <c r="C1396" s="24" t="s">
        <v>895</v>
      </c>
      <c r="D1396" s="24" t="n">
        <f aca="false">IFERROR(INDEX(Positions!$D$2:$D$14531,MATCH($A1396&amp;"|15",Positions!$A$2:$A$14531,0)),"-")</f>
        <v>15</v>
      </c>
      <c r="E1396" s="24" t="n">
        <f aca="false">IFERROR(INDEX(Positions!$D$2:$D$14531,MATCH($A1396&amp;"|48",Positions!$A$2:$A$14531,0)),"-")</f>
        <v>47</v>
      </c>
      <c r="F1396" s="24" t="str">
        <f aca="false">IFERROR(INDEX(Positions!$E$2:$E$14531,MATCH($A1396&amp;"|15",Positions!$A$2:$A$14531,0)),"-")</f>
        <v>G</v>
      </c>
      <c r="G1396" s="24" t="str">
        <f aca="false">IFERROR(INDEX(Positions!$E$2:$E$14531,MATCH($A1396&amp;"|48",Positions!$A$2:$A$14531,0)),"-")</f>
        <v>C</v>
      </c>
      <c r="H1396" s="25" t="str">
        <f aca="false">F1396&amp;"-"&amp;G1396</f>
        <v>G-C</v>
      </c>
      <c r="I1396" s="24" t="n">
        <f aca="false">(F1396="G")+(G1396="G")</f>
        <v>1</v>
      </c>
      <c r="J1396" s="24" t="n">
        <f aca="false">(F1396="C")+(G1396="C")</f>
        <v>1</v>
      </c>
      <c r="K1396" s="25" t="n">
        <f aca="false">I1396+J1396</f>
        <v>2</v>
      </c>
    </row>
    <row r="1397" customFormat="false" ht="15" hidden="false" customHeight="false" outlineLevel="0" collapsed="false">
      <c r="A1397" s="24" t="s">
        <v>86</v>
      </c>
      <c r="B1397" s="24" t="s">
        <v>893</v>
      </c>
      <c r="C1397" s="24" t="s">
        <v>896</v>
      </c>
      <c r="D1397" s="24" t="n">
        <f aca="false">IFERROR(INDEX(Positions!$D$2:$D$14531,MATCH($A1397&amp;"|18",Positions!$A$2:$A$14531,0)),"-")</f>
        <v>17</v>
      </c>
      <c r="E1397" s="24" t="n">
        <f aca="false">IFERROR(INDEX(Positions!$D$2:$D$14531,MATCH($A1397&amp;"|55",Positions!$A$2:$A$14531,0)),"-")</f>
        <v>54</v>
      </c>
      <c r="F1397" s="24" t="str">
        <f aca="false">IFERROR(INDEX(Positions!$E$2:$E$14531,MATCH($A1397&amp;"|18",Positions!$A$2:$A$14531,0)),"-")</f>
        <v>G</v>
      </c>
      <c r="G1397" s="24" t="str">
        <f aca="false">IFERROR(INDEX(Positions!$E$2:$E$14531,MATCH($A1397&amp;"|55",Positions!$A$2:$A$14531,0)),"-")</f>
        <v>U</v>
      </c>
      <c r="H1397" s="25" t="str">
        <f aca="false">F1397&amp;"-"&amp;G1397</f>
        <v>G-U</v>
      </c>
      <c r="I1397" s="24" t="n">
        <f aca="false">(F1397="G")+(G1397="G")</f>
        <v>1</v>
      </c>
      <c r="J1397" s="24" t="n">
        <f aca="false">(F1397="C")+(G1397="C")</f>
        <v>0</v>
      </c>
      <c r="K1397" s="25" t="n">
        <f aca="false">I1397+J1397</f>
        <v>1</v>
      </c>
    </row>
    <row r="1398" customFormat="false" ht="15" hidden="false" customHeight="false" outlineLevel="0" collapsed="false">
      <c r="A1398" s="24" t="s">
        <v>86</v>
      </c>
      <c r="B1398" s="24" t="s">
        <v>893</v>
      </c>
      <c r="C1398" s="24" t="s">
        <v>897</v>
      </c>
      <c r="D1398" s="24" t="n">
        <f aca="false">IFERROR(INDEX(Positions!$D$2:$D$14531,MATCH($A1398&amp;"|19",Positions!$A$2:$A$14531,0)),"-")</f>
        <v>18</v>
      </c>
      <c r="E1398" s="24" t="n">
        <f aca="false">IFERROR(INDEX(Positions!$D$2:$D$14531,MATCH($A1398&amp;"|56",Positions!$A$2:$A$14531,0)),"-")</f>
        <v>55</v>
      </c>
      <c r="F1398" s="24" t="str">
        <f aca="false">IFERROR(INDEX(Positions!$E$2:$E$14531,MATCH($A1398&amp;"|19",Positions!$A$2:$A$14531,0)),"-")</f>
        <v>G</v>
      </c>
      <c r="G1398" s="24" t="str">
        <f aca="false">IFERROR(INDEX(Positions!$E$2:$E$14531,MATCH($A1398&amp;"|56",Positions!$A$2:$A$14531,0)),"-")</f>
        <v>C</v>
      </c>
      <c r="H1398" s="25" t="str">
        <f aca="false">F1398&amp;"-"&amp;G1398</f>
        <v>G-C</v>
      </c>
      <c r="I1398" s="24" t="n">
        <f aca="false">(F1398="G")+(G1398="G")</f>
        <v>1</v>
      </c>
      <c r="J1398" s="24" t="n">
        <f aca="false">(F1398="C")+(G1398="C")</f>
        <v>1</v>
      </c>
      <c r="K1398" s="25" t="n">
        <f aca="false">I1398+J1398</f>
        <v>2</v>
      </c>
    </row>
    <row r="1399" customFormat="false" ht="15" hidden="false" customHeight="false" outlineLevel="0" collapsed="false">
      <c r="A1399" s="24" t="s">
        <v>86</v>
      </c>
      <c r="B1399" s="24" t="s">
        <v>893</v>
      </c>
      <c r="C1399" s="24" t="s">
        <v>898</v>
      </c>
      <c r="D1399" s="24" t="n">
        <f aca="false">IFERROR(INDEX(Positions!$D$2:$D$14531,MATCH($A1399&amp;"|26",Positions!$A$2:$A$14531,0)),"-")</f>
        <v>25</v>
      </c>
      <c r="E1399" s="24" t="n">
        <f aca="false">IFERROR(INDEX(Positions!$D$2:$D$14531,MATCH($A1399&amp;"|44",Positions!$A$2:$A$14531,0)),"-")</f>
        <v>43</v>
      </c>
      <c r="F1399" s="24" t="str">
        <f aca="false">IFERROR(INDEX(Positions!$E$2:$E$14531,MATCH($A1399&amp;"|26",Positions!$A$2:$A$14531,0)),"-")</f>
        <v>G</v>
      </c>
      <c r="G1399" s="24" t="str">
        <f aca="false">IFERROR(INDEX(Positions!$E$2:$E$14531,MATCH($A1399&amp;"|44",Positions!$A$2:$A$14531,0)),"-")</f>
        <v>A</v>
      </c>
      <c r="H1399" s="25" t="str">
        <f aca="false">F1399&amp;"-"&amp;G1399</f>
        <v>G-A</v>
      </c>
      <c r="I1399" s="24" t="n">
        <f aca="false">(F1399="G")+(G1399="G")</f>
        <v>1</v>
      </c>
      <c r="J1399" s="24" t="n">
        <f aca="false">(F1399="C")+(G1399="C")</f>
        <v>0</v>
      </c>
      <c r="K1399" s="25" t="n">
        <f aca="false">I1399+J1399</f>
        <v>1</v>
      </c>
    </row>
    <row r="1400" customFormat="false" ht="15" hidden="false" customHeight="false" outlineLevel="0" collapsed="false">
      <c r="A1400" s="24" t="s">
        <v>86</v>
      </c>
      <c r="B1400" s="24" t="s">
        <v>893</v>
      </c>
      <c r="C1400" s="24" t="s">
        <v>899</v>
      </c>
      <c r="D1400" s="24" t="n">
        <f aca="false">IFERROR(INDEX(Positions!$D$2:$D$14531,MATCH($A1400&amp;"|32",Positions!$A$2:$A$14531,0)),"-")</f>
        <v>31</v>
      </c>
      <c r="E1400" s="24" t="n">
        <f aca="false">IFERROR(INDEX(Positions!$D$2:$D$14531,MATCH($A1400&amp;"|38",Positions!$A$2:$A$14531,0)),"-")</f>
        <v>37</v>
      </c>
      <c r="F1400" s="24" t="str">
        <f aca="false">IFERROR(INDEX(Positions!$E$2:$E$14531,MATCH($A1400&amp;"|32",Positions!$A$2:$A$14531,0)),"-")</f>
        <v>U</v>
      </c>
      <c r="G1400" s="24" t="str">
        <f aca="false">IFERROR(INDEX(Positions!$E$2:$E$14531,MATCH($A1400&amp;"|38",Positions!$A$2:$A$14531,0)),"-")</f>
        <v>A</v>
      </c>
      <c r="H1400" s="25" t="str">
        <f aca="false">F1400&amp;"-"&amp;G1400</f>
        <v>U-A</v>
      </c>
      <c r="I1400" s="24" t="n">
        <f aca="false">(F1400="G")+(G1400="G")</f>
        <v>0</v>
      </c>
      <c r="J1400" s="24" t="n">
        <f aca="false">(F1400="C")+(G1400="C")</f>
        <v>0</v>
      </c>
      <c r="K1400" s="25" t="n">
        <f aca="false">I1400+J1400</f>
        <v>0</v>
      </c>
    </row>
    <row r="1401" customFormat="false" ht="15" hidden="false" customHeight="false" outlineLevel="0" collapsed="false">
      <c r="A1401" s="24" t="s">
        <v>86</v>
      </c>
      <c r="B1401" s="24" t="s">
        <v>893</v>
      </c>
      <c r="C1401" s="24" t="s">
        <v>900</v>
      </c>
      <c r="D1401" s="24" t="n">
        <f aca="false">IFERROR(INDEX(Positions!$D$2:$D$14531,MATCH($A1401&amp;"|54",Positions!$A$2:$A$14531,0)),"-")</f>
        <v>53</v>
      </c>
      <c r="E1401" s="24" t="n">
        <f aca="false">IFERROR(INDEX(Positions!$D$2:$D$14531,MATCH($A1401&amp;"|58",Positions!$A$2:$A$14531,0)),"-")</f>
        <v>57</v>
      </c>
      <c r="F1401" s="24" t="str">
        <f aca="false">IFERROR(INDEX(Positions!$E$2:$E$14531,MATCH($A1401&amp;"|54",Positions!$A$2:$A$14531,0)),"-")</f>
        <v>U</v>
      </c>
      <c r="G1401" s="24" t="str">
        <f aca="false">IFERROR(INDEX(Positions!$E$2:$E$14531,MATCH($A1401&amp;"|58",Positions!$A$2:$A$14531,0)),"-")</f>
        <v>A</v>
      </c>
      <c r="H1401" s="25" t="str">
        <f aca="false">F1401&amp;"-"&amp;G1401</f>
        <v>U-A</v>
      </c>
      <c r="I1401" s="24" t="n">
        <f aca="false">(F1401="G")+(G1401="G")</f>
        <v>0</v>
      </c>
      <c r="J1401" s="24" t="n">
        <f aca="false">(F1401="C")+(G1401="C")</f>
        <v>0</v>
      </c>
      <c r="K1401" s="25" t="n">
        <f aca="false">I1401+J1401</f>
        <v>0</v>
      </c>
    </row>
    <row r="1402" customFormat="false" ht="15" hidden="false" customHeight="false" outlineLevel="0" collapsed="false">
      <c r="A1402" s="4" t="s">
        <v>87</v>
      </c>
      <c r="B1402" s="4" t="s">
        <v>768</v>
      </c>
      <c r="C1402" s="4" t="s">
        <v>882</v>
      </c>
      <c r="D1402" s="4" t="n">
        <f aca="false">IFERROR(INDEX(Positions!$D$2:$D$14531,MATCH($A1402&amp;"|1",Positions!$A$2:$A$14531,0)),"-")</f>
        <v>1</v>
      </c>
      <c r="E1402" s="4" t="n">
        <f aca="false">IFERROR(INDEX(Positions!$D$2:$D$14531,MATCH($A1402&amp;"|72",Positions!$A$2:$A$14531,0)),"-")</f>
        <v>72</v>
      </c>
      <c r="F1402" s="4" t="str">
        <f aca="false">IFERROR(INDEX(Positions!$E$2:$E$14531,MATCH($A1402&amp;"|1",Positions!$A$2:$A$14531,0)),"-")</f>
        <v>G</v>
      </c>
      <c r="G1402" s="4" t="str">
        <f aca="false">IFERROR(INDEX(Positions!$E$2:$E$14531,MATCH($A1402&amp;"|72",Positions!$A$2:$A$14531,0)),"-")</f>
        <v>C</v>
      </c>
      <c r="H1402" s="3" t="str">
        <f aca="false">F1402&amp;"-"&amp;G1402</f>
        <v>G-C</v>
      </c>
      <c r="I1402" s="4" t="n">
        <f aca="false">(F1402="G")+(G1402="G")</f>
        <v>1</v>
      </c>
      <c r="J1402" s="4" t="n">
        <f aca="false">(F1402="C")+(G1402="C")</f>
        <v>1</v>
      </c>
      <c r="K1402" s="3" t="n">
        <f aca="false">I1402+J1402</f>
        <v>2</v>
      </c>
    </row>
    <row r="1403" customFormat="false" ht="15" hidden="false" customHeight="false" outlineLevel="0" collapsed="false">
      <c r="A1403" s="4" t="s">
        <v>87</v>
      </c>
      <c r="B1403" s="4" t="s">
        <v>768</v>
      </c>
      <c r="C1403" s="4" t="s">
        <v>883</v>
      </c>
      <c r="D1403" s="4" t="n">
        <f aca="false">IFERROR(INDEX(Positions!$D$2:$D$14531,MATCH($A1403&amp;"|2",Positions!$A$2:$A$14531,0)),"-")</f>
        <v>2</v>
      </c>
      <c r="E1403" s="4" t="n">
        <f aca="false">IFERROR(INDEX(Positions!$D$2:$D$14531,MATCH($A1403&amp;"|71",Positions!$A$2:$A$14531,0)),"-")</f>
        <v>71</v>
      </c>
      <c r="F1403" s="4" t="str">
        <f aca="false">IFERROR(INDEX(Positions!$E$2:$E$14531,MATCH($A1403&amp;"|2",Positions!$A$2:$A$14531,0)),"-")</f>
        <v>G</v>
      </c>
      <c r="G1403" s="4" t="str">
        <f aca="false">IFERROR(INDEX(Positions!$E$2:$E$14531,MATCH($A1403&amp;"|71",Positions!$A$2:$A$14531,0)),"-")</f>
        <v>C</v>
      </c>
      <c r="H1403" s="3" t="str">
        <f aca="false">F1403&amp;"-"&amp;G1403</f>
        <v>G-C</v>
      </c>
      <c r="I1403" s="4" t="n">
        <f aca="false">(F1403="G")+(G1403="G")</f>
        <v>1</v>
      </c>
      <c r="J1403" s="4" t="n">
        <f aca="false">(F1403="C")+(G1403="C")</f>
        <v>1</v>
      </c>
      <c r="K1403" s="3" t="n">
        <f aca="false">I1403+J1403</f>
        <v>2</v>
      </c>
    </row>
    <row r="1404" customFormat="false" ht="15" hidden="false" customHeight="false" outlineLevel="0" collapsed="false">
      <c r="A1404" s="4" t="s">
        <v>87</v>
      </c>
      <c r="B1404" s="4" t="s">
        <v>768</v>
      </c>
      <c r="C1404" s="4" t="s">
        <v>884</v>
      </c>
      <c r="D1404" s="4" t="n">
        <f aca="false">IFERROR(INDEX(Positions!$D$2:$D$14531,MATCH($A1404&amp;"|3",Positions!$A$2:$A$14531,0)),"-")</f>
        <v>3</v>
      </c>
      <c r="E1404" s="4" t="n">
        <f aca="false">IFERROR(INDEX(Positions!$D$2:$D$14531,MATCH($A1404&amp;"|70",Positions!$A$2:$A$14531,0)),"-")</f>
        <v>70</v>
      </c>
      <c r="F1404" s="4" t="str">
        <f aca="false">IFERROR(INDEX(Positions!$E$2:$E$14531,MATCH($A1404&amp;"|3",Positions!$A$2:$A$14531,0)),"-")</f>
        <v>G</v>
      </c>
      <c r="G1404" s="4" t="str">
        <f aca="false">IFERROR(INDEX(Positions!$E$2:$E$14531,MATCH($A1404&amp;"|70",Positions!$A$2:$A$14531,0)),"-")</f>
        <v>U</v>
      </c>
      <c r="H1404" s="3" t="str">
        <f aca="false">F1404&amp;"-"&amp;G1404</f>
        <v>G-U</v>
      </c>
      <c r="I1404" s="4" t="n">
        <f aca="false">(F1404="G")+(G1404="G")</f>
        <v>1</v>
      </c>
      <c r="J1404" s="4" t="n">
        <f aca="false">(F1404="C")+(G1404="C")</f>
        <v>0</v>
      </c>
      <c r="K1404" s="3" t="n">
        <f aca="false">I1404+J1404</f>
        <v>1</v>
      </c>
    </row>
    <row r="1405" customFormat="false" ht="15" hidden="false" customHeight="false" outlineLevel="0" collapsed="false">
      <c r="A1405" s="4" t="s">
        <v>87</v>
      </c>
      <c r="B1405" s="4" t="s">
        <v>768</v>
      </c>
      <c r="C1405" s="4" t="s">
        <v>885</v>
      </c>
      <c r="D1405" s="4" t="n">
        <f aca="false">IFERROR(INDEX(Positions!$D$2:$D$14531,MATCH($A1405&amp;"|4",Positions!$A$2:$A$14531,0)),"-")</f>
        <v>4</v>
      </c>
      <c r="E1405" s="4" t="n">
        <f aca="false">IFERROR(INDEX(Positions!$D$2:$D$14531,MATCH($A1405&amp;"|69",Positions!$A$2:$A$14531,0)),"-")</f>
        <v>69</v>
      </c>
      <c r="F1405" s="4" t="str">
        <f aca="false">IFERROR(INDEX(Positions!$E$2:$E$14531,MATCH($A1405&amp;"|4",Positions!$A$2:$A$14531,0)),"-")</f>
        <v>C</v>
      </c>
      <c r="G1405" s="4" t="str">
        <f aca="false">IFERROR(INDEX(Positions!$E$2:$E$14531,MATCH($A1405&amp;"|69",Positions!$A$2:$A$14531,0)),"-")</f>
        <v>G</v>
      </c>
      <c r="H1405" s="3" t="str">
        <f aca="false">F1405&amp;"-"&amp;G1405</f>
        <v>C-G</v>
      </c>
      <c r="I1405" s="4" t="n">
        <f aca="false">(F1405="G")+(G1405="G")</f>
        <v>1</v>
      </c>
      <c r="J1405" s="4" t="n">
        <f aca="false">(F1405="C")+(G1405="C")</f>
        <v>1</v>
      </c>
      <c r="K1405" s="3" t="n">
        <f aca="false">I1405+J1405</f>
        <v>2</v>
      </c>
    </row>
    <row r="1406" customFormat="false" ht="15" hidden="false" customHeight="false" outlineLevel="0" collapsed="false">
      <c r="A1406" s="4" t="s">
        <v>87</v>
      </c>
      <c r="B1406" s="4" t="s">
        <v>768</v>
      </c>
      <c r="C1406" s="4" t="s">
        <v>542</v>
      </c>
      <c r="D1406" s="4" t="n">
        <f aca="false">IFERROR(INDEX(Positions!$D$2:$D$14531,MATCH($A1406&amp;"|5",Positions!$A$2:$A$14531,0)),"-")</f>
        <v>5</v>
      </c>
      <c r="E1406" s="4" t="n">
        <f aca="false">IFERROR(INDEX(Positions!$D$2:$D$14531,MATCH($A1406&amp;"|68",Positions!$A$2:$A$14531,0)),"-")</f>
        <v>68</v>
      </c>
      <c r="F1406" s="4" t="str">
        <f aca="false">IFERROR(INDEX(Positions!$E$2:$E$14531,MATCH($A1406&amp;"|5",Positions!$A$2:$A$14531,0)),"-")</f>
        <v>C</v>
      </c>
      <c r="G1406" s="4" t="str">
        <f aca="false">IFERROR(INDEX(Positions!$E$2:$E$14531,MATCH($A1406&amp;"|68",Positions!$A$2:$A$14531,0)),"-")</f>
        <v>G</v>
      </c>
      <c r="H1406" s="3" t="str">
        <f aca="false">F1406&amp;"-"&amp;G1406</f>
        <v>C-G</v>
      </c>
      <c r="I1406" s="4" t="n">
        <f aca="false">(F1406="G")+(G1406="G")</f>
        <v>1</v>
      </c>
      <c r="J1406" s="4" t="n">
        <f aca="false">(F1406="C")+(G1406="C")</f>
        <v>1</v>
      </c>
      <c r="K1406" s="3" t="n">
        <f aca="false">I1406+J1406</f>
        <v>2</v>
      </c>
    </row>
    <row r="1407" customFormat="false" ht="15" hidden="false" customHeight="false" outlineLevel="0" collapsed="false">
      <c r="A1407" s="4" t="s">
        <v>87</v>
      </c>
      <c r="B1407" s="4" t="s">
        <v>768</v>
      </c>
      <c r="C1407" s="4" t="s">
        <v>561</v>
      </c>
      <c r="D1407" s="4" t="n">
        <f aca="false">IFERROR(INDEX(Positions!$D$2:$D$14531,MATCH($A1407&amp;"|6",Positions!$A$2:$A$14531,0)),"-")</f>
        <v>6</v>
      </c>
      <c r="E1407" s="4" t="n">
        <f aca="false">IFERROR(INDEX(Positions!$D$2:$D$14531,MATCH($A1407&amp;"|67",Positions!$A$2:$A$14531,0)),"-")</f>
        <v>67</v>
      </c>
      <c r="F1407" s="4" t="str">
        <f aca="false">IFERROR(INDEX(Positions!$E$2:$E$14531,MATCH($A1407&amp;"|6",Positions!$A$2:$A$14531,0)),"-")</f>
        <v>C</v>
      </c>
      <c r="G1407" s="4" t="str">
        <f aca="false">IFERROR(INDEX(Positions!$E$2:$E$14531,MATCH($A1407&amp;"|67",Positions!$A$2:$A$14531,0)),"-")</f>
        <v>G</v>
      </c>
      <c r="H1407" s="3" t="str">
        <f aca="false">F1407&amp;"-"&amp;G1407</f>
        <v>C-G</v>
      </c>
      <c r="I1407" s="4" t="n">
        <f aca="false">(F1407="G")+(G1407="G")</f>
        <v>1</v>
      </c>
      <c r="J1407" s="4" t="n">
        <f aca="false">(F1407="C")+(G1407="C")</f>
        <v>1</v>
      </c>
      <c r="K1407" s="3" t="n">
        <f aca="false">I1407+J1407</f>
        <v>2</v>
      </c>
    </row>
    <row r="1408" customFormat="false" ht="15" hidden="false" customHeight="false" outlineLevel="0" collapsed="false">
      <c r="A1408" s="4" t="s">
        <v>87</v>
      </c>
      <c r="B1408" s="4" t="s">
        <v>768</v>
      </c>
      <c r="C1408" s="4" t="s">
        <v>886</v>
      </c>
      <c r="D1408" s="4" t="n">
        <f aca="false">IFERROR(INDEX(Positions!$D$2:$D$14531,MATCH($A1408&amp;"|7",Positions!$A$2:$A$14531,0)),"-")</f>
        <v>7</v>
      </c>
      <c r="E1408" s="4" t="n">
        <f aca="false">IFERROR(INDEX(Positions!$D$2:$D$14531,MATCH($A1408&amp;"|66",Positions!$A$2:$A$14531,0)),"-")</f>
        <v>66</v>
      </c>
      <c r="F1408" s="4" t="str">
        <f aca="false">IFERROR(INDEX(Positions!$E$2:$E$14531,MATCH($A1408&amp;"|7",Positions!$A$2:$A$14531,0)),"-")</f>
        <v>G</v>
      </c>
      <c r="G1408" s="4" t="str">
        <f aca="false">IFERROR(INDEX(Positions!$E$2:$E$14531,MATCH($A1408&amp;"|66",Positions!$A$2:$A$14531,0)),"-")</f>
        <v>C</v>
      </c>
      <c r="H1408" s="3" t="str">
        <f aca="false">F1408&amp;"-"&amp;G1408</f>
        <v>G-C</v>
      </c>
      <c r="I1408" s="4" t="n">
        <f aca="false">(F1408="G")+(G1408="G")</f>
        <v>1</v>
      </c>
      <c r="J1408" s="4" t="n">
        <f aca="false">(F1408="C")+(G1408="C")</f>
        <v>1</v>
      </c>
      <c r="K1408" s="3" t="n">
        <f aca="false">I1408+J1408</f>
        <v>2</v>
      </c>
    </row>
    <row r="1409" customFormat="false" ht="15" hidden="false" customHeight="false" outlineLevel="0" collapsed="false">
      <c r="A1409" s="4" t="s">
        <v>87</v>
      </c>
      <c r="B1409" s="4" t="s">
        <v>783</v>
      </c>
      <c r="C1409" s="4" t="s">
        <v>887</v>
      </c>
      <c r="D1409" s="4" t="n">
        <f aca="false">IFERROR(INDEX(Positions!$D$2:$D$14531,MATCH($A1409&amp;"|10",Positions!$A$2:$A$14531,0)),"-")</f>
        <v>10</v>
      </c>
      <c r="E1409" s="4" t="n">
        <f aca="false">IFERROR(INDEX(Positions!$D$2:$D$14531,MATCH($A1409&amp;"|25",Positions!$A$2:$A$14531,0)),"-")</f>
        <v>25</v>
      </c>
      <c r="F1409" s="4" t="str">
        <f aca="false">IFERROR(INDEX(Positions!$E$2:$E$14531,MATCH($A1409&amp;"|10",Positions!$A$2:$A$14531,0)),"-")</f>
        <v>G</v>
      </c>
      <c r="G1409" s="4" t="str">
        <f aca="false">IFERROR(INDEX(Positions!$E$2:$E$14531,MATCH($A1409&amp;"|25",Positions!$A$2:$A$14531,0)),"-")</f>
        <v>U</v>
      </c>
      <c r="H1409" s="3" t="str">
        <f aca="false">F1409&amp;"-"&amp;G1409</f>
        <v>G-U</v>
      </c>
      <c r="I1409" s="4" t="n">
        <f aca="false">(F1409="G")+(G1409="G")</f>
        <v>1</v>
      </c>
      <c r="J1409" s="4" t="n">
        <f aca="false">(F1409="C")+(G1409="C")</f>
        <v>0</v>
      </c>
      <c r="K1409" s="3" t="n">
        <f aca="false">I1409+J1409</f>
        <v>1</v>
      </c>
    </row>
    <row r="1410" customFormat="false" ht="15" hidden="false" customHeight="false" outlineLevel="0" collapsed="false">
      <c r="A1410" s="4" t="s">
        <v>87</v>
      </c>
      <c r="B1410" s="4" t="s">
        <v>783</v>
      </c>
      <c r="C1410" s="4" t="s">
        <v>888</v>
      </c>
      <c r="D1410" s="4" t="n">
        <f aca="false">IFERROR(INDEX(Positions!$D$2:$D$14531,MATCH($A1410&amp;"|11",Positions!$A$2:$A$14531,0)),"-")</f>
        <v>11</v>
      </c>
      <c r="E1410" s="4" t="n">
        <f aca="false">IFERROR(INDEX(Positions!$D$2:$D$14531,MATCH($A1410&amp;"|24",Positions!$A$2:$A$14531,0)),"-")</f>
        <v>24</v>
      </c>
      <c r="F1410" s="4" t="str">
        <f aca="false">IFERROR(INDEX(Positions!$E$2:$E$14531,MATCH($A1410&amp;"|11",Positions!$A$2:$A$14531,0)),"-")</f>
        <v>C</v>
      </c>
      <c r="G1410" s="4" t="str">
        <f aca="false">IFERROR(INDEX(Positions!$E$2:$E$14531,MATCH($A1410&amp;"|24",Positions!$A$2:$A$14531,0)),"-")</f>
        <v>G</v>
      </c>
      <c r="H1410" s="3" t="str">
        <f aca="false">F1410&amp;"-"&amp;G1410</f>
        <v>C-G</v>
      </c>
      <c r="I1410" s="4" t="n">
        <f aca="false">(F1410="G")+(G1410="G")</f>
        <v>1</v>
      </c>
      <c r="J1410" s="4" t="n">
        <f aca="false">(F1410="C")+(G1410="C")</f>
        <v>1</v>
      </c>
      <c r="K1410" s="3" t="n">
        <f aca="false">I1410+J1410</f>
        <v>2</v>
      </c>
    </row>
    <row r="1411" customFormat="false" ht="15" hidden="false" customHeight="false" outlineLevel="0" collapsed="false">
      <c r="A1411" s="4" t="s">
        <v>87</v>
      </c>
      <c r="B1411" s="4" t="s">
        <v>783</v>
      </c>
      <c r="C1411" s="4" t="s">
        <v>479</v>
      </c>
      <c r="D1411" s="4" t="n">
        <f aca="false">IFERROR(INDEX(Positions!$D$2:$D$14531,MATCH($A1411&amp;"|12",Positions!$A$2:$A$14531,0)),"-")</f>
        <v>12</v>
      </c>
      <c r="E1411" s="4" t="n">
        <f aca="false">IFERROR(INDEX(Positions!$D$2:$D$14531,MATCH($A1411&amp;"|23",Positions!$A$2:$A$14531,0)),"-")</f>
        <v>23</v>
      </c>
      <c r="F1411" s="4" t="str">
        <f aca="false">IFERROR(INDEX(Positions!$E$2:$E$14531,MATCH($A1411&amp;"|12",Positions!$A$2:$A$14531,0)),"-")</f>
        <v>U</v>
      </c>
      <c r="G1411" s="4" t="str">
        <f aca="false">IFERROR(INDEX(Positions!$E$2:$E$14531,MATCH($A1411&amp;"|23",Positions!$A$2:$A$14531,0)),"-")</f>
        <v>A</v>
      </c>
      <c r="H1411" s="3" t="str">
        <f aca="false">F1411&amp;"-"&amp;G1411</f>
        <v>U-A</v>
      </c>
      <c r="I1411" s="4" t="n">
        <f aca="false">(F1411="G")+(G1411="G")</f>
        <v>0</v>
      </c>
      <c r="J1411" s="4" t="n">
        <f aca="false">(F1411="C")+(G1411="C")</f>
        <v>0</v>
      </c>
      <c r="K1411" s="3" t="n">
        <f aca="false">I1411+J1411</f>
        <v>0</v>
      </c>
    </row>
    <row r="1412" customFormat="false" ht="15" hidden="false" customHeight="false" outlineLevel="0" collapsed="false">
      <c r="A1412" s="4" t="s">
        <v>87</v>
      </c>
      <c r="B1412" s="4" t="s">
        <v>783</v>
      </c>
      <c r="C1412" s="4" t="s">
        <v>267</v>
      </c>
      <c r="D1412" s="4" t="n">
        <f aca="false">IFERROR(INDEX(Positions!$D$2:$D$14531,MATCH($A1412&amp;"|13",Positions!$A$2:$A$14531,0)),"-")</f>
        <v>13</v>
      </c>
      <c r="E1412" s="4" t="n">
        <f aca="false">IFERROR(INDEX(Positions!$D$2:$D$14531,MATCH($A1412&amp;"|22",Positions!$A$2:$A$14531,0)),"-")</f>
        <v>22</v>
      </c>
      <c r="F1412" s="4" t="str">
        <f aca="false">IFERROR(INDEX(Positions!$E$2:$E$14531,MATCH($A1412&amp;"|13",Positions!$A$2:$A$14531,0)),"-")</f>
        <v>C</v>
      </c>
      <c r="G1412" s="4" t="str">
        <f aca="false">IFERROR(INDEX(Positions!$E$2:$E$14531,MATCH($A1412&amp;"|22",Positions!$A$2:$A$14531,0)),"-")</f>
        <v>G</v>
      </c>
      <c r="H1412" s="3" t="str">
        <f aca="false">F1412&amp;"-"&amp;G1412</f>
        <v>C-G</v>
      </c>
      <c r="I1412" s="4" t="n">
        <f aca="false">(F1412="G")+(G1412="G")</f>
        <v>1</v>
      </c>
      <c r="J1412" s="4" t="n">
        <f aca="false">(F1412="C")+(G1412="C")</f>
        <v>1</v>
      </c>
      <c r="K1412" s="3" t="n">
        <f aca="false">I1412+J1412</f>
        <v>2</v>
      </c>
    </row>
    <row r="1413" customFormat="false" ht="15" hidden="false" customHeight="false" outlineLevel="0" collapsed="false">
      <c r="A1413" s="4" t="s">
        <v>87</v>
      </c>
      <c r="B1413" s="4" t="s">
        <v>805</v>
      </c>
      <c r="C1413" s="4" t="s">
        <v>673</v>
      </c>
      <c r="D1413" s="4" t="n">
        <f aca="false">IFERROR(INDEX(Positions!$D$2:$D$14531,MATCH($A1413&amp;"|27",Positions!$A$2:$A$14531,0)),"-")</f>
        <v>27</v>
      </c>
      <c r="E1413" s="4" t="n">
        <f aca="false">IFERROR(INDEX(Positions!$D$2:$D$14531,MATCH($A1413&amp;"|43",Positions!$A$2:$A$14531,0)),"-")</f>
        <v>43</v>
      </c>
      <c r="F1413" s="4" t="str">
        <f aca="false">IFERROR(INDEX(Positions!$E$2:$E$14531,MATCH($A1413&amp;"|27",Positions!$A$2:$A$14531,0)),"-")</f>
        <v>C</v>
      </c>
      <c r="G1413" s="4" t="str">
        <f aca="false">IFERROR(INDEX(Positions!$E$2:$E$14531,MATCH($A1413&amp;"|43",Positions!$A$2:$A$14531,0)),"-")</f>
        <v>G</v>
      </c>
      <c r="H1413" s="3" t="str">
        <f aca="false">F1413&amp;"-"&amp;G1413</f>
        <v>C-G</v>
      </c>
      <c r="I1413" s="4" t="n">
        <f aca="false">(F1413="G")+(G1413="G")</f>
        <v>1</v>
      </c>
      <c r="J1413" s="4" t="n">
        <f aca="false">(F1413="C")+(G1413="C")</f>
        <v>1</v>
      </c>
      <c r="K1413" s="3" t="n">
        <f aca="false">I1413+J1413</f>
        <v>2</v>
      </c>
    </row>
    <row r="1414" customFormat="false" ht="15" hidden="false" customHeight="false" outlineLevel="0" collapsed="false">
      <c r="A1414" s="4" t="s">
        <v>87</v>
      </c>
      <c r="B1414" s="4" t="s">
        <v>805</v>
      </c>
      <c r="C1414" s="4" t="s">
        <v>889</v>
      </c>
      <c r="D1414" s="4" t="n">
        <f aca="false">IFERROR(INDEX(Positions!$D$2:$D$14531,MATCH($A1414&amp;"|28",Positions!$A$2:$A$14531,0)),"-")</f>
        <v>28</v>
      </c>
      <c r="E1414" s="4" t="n">
        <f aca="false">IFERROR(INDEX(Positions!$D$2:$D$14531,MATCH($A1414&amp;"|42",Positions!$A$2:$A$14531,0)),"-")</f>
        <v>42</v>
      </c>
      <c r="F1414" s="4" t="str">
        <f aca="false">IFERROR(INDEX(Positions!$E$2:$E$14531,MATCH($A1414&amp;"|28",Positions!$A$2:$A$14531,0)),"-")</f>
        <v>U</v>
      </c>
      <c r="G1414" s="4" t="str">
        <f aca="false">IFERROR(INDEX(Positions!$E$2:$E$14531,MATCH($A1414&amp;"|42",Positions!$A$2:$A$14531,0)),"-")</f>
        <v>A</v>
      </c>
      <c r="H1414" s="3" t="str">
        <f aca="false">F1414&amp;"-"&amp;G1414</f>
        <v>U-A</v>
      </c>
      <c r="I1414" s="4" t="n">
        <f aca="false">(F1414="G")+(G1414="G")</f>
        <v>0</v>
      </c>
      <c r="J1414" s="4" t="n">
        <f aca="false">(F1414="C")+(G1414="C")</f>
        <v>0</v>
      </c>
      <c r="K1414" s="3" t="n">
        <f aca="false">I1414+J1414</f>
        <v>0</v>
      </c>
    </row>
    <row r="1415" customFormat="false" ht="15" hidden="false" customHeight="false" outlineLevel="0" collapsed="false">
      <c r="A1415" s="4" t="s">
        <v>87</v>
      </c>
      <c r="B1415" s="4" t="s">
        <v>805</v>
      </c>
      <c r="C1415" s="4" t="s">
        <v>890</v>
      </c>
      <c r="D1415" s="4" t="n">
        <f aca="false">IFERROR(INDEX(Positions!$D$2:$D$14531,MATCH($A1415&amp;"|29",Positions!$A$2:$A$14531,0)),"-")</f>
        <v>29</v>
      </c>
      <c r="E1415" s="4" t="n">
        <f aca="false">IFERROR(INDEX(Positions!$D$2:$D$14531,MATCH($A1415&amp;"|41",Positions!$A$2:$A$14531,0)),"-")</f>
        <v>41</v>
      </c>
      <c r="F1415" s="4" t="str">
        <f aca="false">IFERROR(INDEX(Positions!$E$2:$E$14531,MATCH($A1415&amp;"|29",Positions!$A$2:$A$14531,0)),"-")</f>
        <v>U</v>
      </c>
      <c r="G1415" s="4" t="str">
        <f aca="false">IFERROR(INDEX(Positions!$E$2:$E$14531,MATCH($A1415&amp;"|41",Positions!$A$2:$A$14531,0)),"-")</f>
        <v>A</v>
      </c>
      <c r="H1415" s="3" t="str">
        <f aca="false">F1415&amp;"-"&amp;G1415</f>
        <v>U-A</v>
      </c>
      <c r="I1415" s="4" t="n">
        <f aca="false">(F1415="G")+(G1415="G")</f>
        <v>0</v>
      </c>
      <c r="J1415" s="4" t="n">
        <f aca="false">(F1415="C")+(G1415="C")</f>
        <v>0</v>
      </c>
      <c r="K1415" s="3" t="n">
        <f aca="false">I1415+J1415</f>
        <v>0</v>
      </c>
    </row>
    <row r="1416" customFormat="false" ht="15" hidden="false" customHeight="false" outlineLevel="0" collapsed="false">
      <c r="A1416" s="4" t="s">
        <v>87</v>
      </c>
      <c r="B1416" s="4" t="s">
        <v>805</v>
      </c>
      <c r="C1416" s="4" t="s">
        <v>694</v>
      </c>
      <c r="D1416" s="4" t="n">
        <f aca="false">IFERROR(INDEX(Positions!$D$2:$D$14531,MATCH($A1416&amp;"|30",Positions!$A$2:$A$14531,0)),"-")</f>
        <v>30</v>
      </c>
      <c r="E1416" s="4" t="n">
        <f aca="false">IFERROR(INDEX(Positions!$D$2:$D$14531,MATCH($A1416&amp;"|40",Positions!$A$2:$A$14531,0)),"-")</f>
        <v>40</v>
      </c>
      <c r="F1416" s="4" t="str">
        <f aca="false">IFERROR(INDEX(Positions!$E$2:$E$14531,MATCH($A1416&amp;"|30",Positions!$A$2:$A$14531,0)),"-")</f>
        <v>G</v>
      </c>
      <c r="G1416" s="4" t="str">
        <f aca="false">IFERROR(INDEX(Positions!$E$2:$E$14531,MATCH($A1416&amp;"|40",Positions!$A$2:$A$14531,0)),"-")</f>
        <v>C</v>
      </c>
      <c r="H1416" s="3" t="str">
        <f aca="false">F1416&amp;"-"&amp;G1416</f>
        <v>G-C</v>
      </c>
      <c r="I1416" s="4" t="n">
        <f aca="false">(F1416="G")+(G1416="G")</f>
        <v>1</v>
      </c>
      <c r="J1416" s="4" t="n">
        <f aca="false">(F1416="C")+(G1416="C")</f>
        <v>1</v>
      </c>
      <c r="K1416" s="3" t="n">
        <f aca="false">I1416+J1416</f>
        <v>2</v>
      </c>
    </row>
    <row r="1417" customFormat="false" ht="15" hidden="false" customHeight="false" outlineLevel="0" collapsed="false">
      <c r="A1417" s="4" t="s">
        <v>87</v>
      </c>
      <c r="B1417" s="4" t="s">
        <v>805</v>
      </c>
      <c r="C1417" s="4" t="s">
        <v>640</v>
      </c>
      <c r="D1417" s="4" t="n">
        <f aca="false">IFERROR(INDEX(Positions!$D$2:$D$14531,MATCH($A1417&amp;"|31",Positions!$A$2:$A$14531,0)),"-")</f>
        <v>31</v>
      </c>
      <c r="E1417" s="4" t="n">
        <f aca="false">IFERROR(INDEX(Positions!$D$2:$D$14531,MATCH($A1417&amp;"|39",Positions!$A$2:$A$14531,0)),"-")</f>
        <v>39</v>
      </c>
      <c r="F1417" s="4" t="str">
        <f aca="false">IFERROR(INDEX(Positions!$E$2:$E$14531,MATCH($A1417&amp;"|31",Positions!$A$2:$A$14531,0)),"-")</f>
        <v>G</v>
      </c>
      <c r="G1417" s="4" t="str">
        <f aca="false">IFERROR(INDEX(Positions!$E$2:$E$14531,MATCH($A1417&amp;"|39",Positions!$A$2:$A$14531,0)),"-")</f>
        <v>C</v>
      </c>
      <c r="H1417" s="3" t="str">
        <f aca="false">F1417&amp;"-"&amp;G1417</f>
        <v>G-C</v>
      </c>
      <c r="I1417" s="4" t="n">
        <f aca="false">(F1417="G")+(G1417="G")</f>
        <v>1</v>
      </c>
      <c r="J1417" s="4" t="n">
        <f aca="false">(F1417="C")+(G1417="C")</f>
        <v>1</v>
      </c>
      <c r="K1417" s="3" t="n">
        <f aca="false">I1417+J1417</f>
        <v>2</v>
      </c>
    </row>
    <row r="1418" customFormat="false" ht="15" hidden="false" customHeight="false" outlineLevel="0" collapsed="false">
      <c r="A1418" s="4" t="s">
        <v>87</v>
      </c>
      <c r="B1418" s="4" t="s">
        <v>830</v>
      </c>
      <c r="C1418" s="4" t="s">
        <v>367</v>
      </c>
      <c r="D1418" s="4" t="n">
        <f aca="false">IFERROR(INDEX(Positions!$D$2:$D$14531,MATCH($A1418&amp;"|49",Positions!$A$2:$A$14531,0)),"-")</f>
        <v>49</v>
      </c>
      <c r="E1418" s="4" t="n">
        <f aca="false">IFERROR(INDEX(Positions!$D$2:$D$14531,MATCH($A1418&amp;"|65",Positions!$A$2:$A$14531,0)),"-")</f>
        <v>65</v>
      </c>
      <c r="F1418" s="4" t="str">
        <f aca="false">IFERROR(INDEX(Positions!$E$2:$E$14531,MATCH($A1418&amp;"|49",Positions!$A$2:$A$14531,0)),"-")</f>
        <v>G</v>
      </c>
      <c r="G1418" s="4" t="str">
        <f aca="false">IFERROR(INDEX(Positions!$E$2:$E$14531,MATCH($A1418&amp;"|65",Positions!$A$2:$A$14531,0)),"-")</f>
        <v>U</v>
      </c>
      <c r="H1418" s="3" t="str">
        <f aca="false">F1418&amp;"-"&amp;G1418</f>
        <v>G-U</v>
      </c>
      <c r="I1418" s="4" t="n">
        <f aca="false">(F1418="G")+(G1418="G")</f>
        <v>1</v>
      </c>
      <c r="J1418" s="4" t="n">
        <f aca="false">(F1418="C")+(G1418="C")</f>
        <v>0</v>
      </c>
      <c r="K1418" s="3" t="n">
        <f aca="false">I1418+J1418</f>
        <v>1</v>
      </c>
    </row>
    <row r="1419" customFormat="false" ht="15" hidden="false" customHeight="false" outlineLevel="0" collapsed="false">
      <c r="A1419" s="4" t="s">
        <v>87</v>
      </c>
      <c r="B1419" s="4" t="s">
        <v>830</v>
      </c>
      <c r="C1419" s="4" t="s">
        <v>891</v>
      </c>
      <c r="D1419" s="4" t="n">
        <f aca="false">IFERROR(INDEX(Positions!$D$2:$D$14531,MATCH($A1419&amp;"|50",Positions!$A$2:$A$14531,0)),"-")</f>
        <v>50</v>
      </c>
      <c r="E1419" s="4" t="n">
        <f aca="false">IFERROR(INDEX(Positions!$D$2:$D$14531,MATCH($A1419&amp;"|64",Positions!$A$2:$A$14531,0)),"-")</f>
        <v>64</v>
      </c>
      <c r="F1419" s="4" t="str">
        <f aca="false">IFERROR(INDEX(Positions!$E$2:$E$14531,MATCH($A1419&amp;"|50",Positions!$A$2:$A$14531,0)),"-")</f>
        <v>C</v>
      </c>
      <c r="G1419" s="4" t="str">
        <f aca="false">IFERROR(INDEX(Positions!$E$2:$E$14531,MATCH($A1419&amp;"|64",Positions!$A$2:$A$14531,0)),"-")</f>
        <v>G</v>
      </c>
      <c r="H1419" s="3" t="str">
        <f aca="false">F1419&amp;"-"&amp;G1419</f>
        <v>C-G</v>
      </c>
      <c r="I1419" s="4" t="n">
        <f aca="false">(F1419="G")+(G1419="G")</f>
        <v>1</v>
      </c>
      <c r="J1419" s="4" t="n">
        <f aca="false">(F1419="C")+(G1419="C")</f>
        <v>1</v>
      </c>
      <c r="K1419" s="3" t="n">
        <f aca="false">I1419+J1419</f>
        <v>2</v>
      </c>
    </row>
    <row r="1420" customFormat="false" ht="15" hidden="false" customHeight="false" outlineLevel="0" collapsed="false">
      <c r="A1420" s="4" t="s">
        <v>87</v>
      </c>
      <c r="B1420" s="4" t="s">
        <v>830</v>
      </c>
      <c r="C1420" s="4" t="s">
        <v>689</v>
      </c>
      <c r="D1420" s="4" t="n">
        <f aca="false">IFERROR(INDEX(Positions!$D$2:$D$14531,MATCH($A1420&amp;"|51",Positions!$A$2:$A$14531,0)),"-")</f>
        <v>51</v>
      </c>
      <c r="E1420" s="4" t="n">
        <f aca="false">IFERROR(INDEX(Positions!$D$2:$D$14531,MATCH($A1420&amp;"|63",Positions!$A$2:$A$14531,0)),"-")</f>
        <v>63</v>
      </c>
      <c r="F1420" s="4" t="str">
        <f aca="false">IFERROR(INDEX(Positions!$E$2:$E$14531,MATCH($A1420&amp;"|51",Positions!$A$2:$A$14531,0)),"-")</f>
        <v>G</v>
      </c>
      <c r="G1420" s="4" t="str">
        <f aca="false">IFERROR(INDEX(Positions!$E$2:$E$14531,MATCH($A1420&amp;"|63",Positions!$A$2:$A$14531,0)),"-")</f>
        <v>C</v>
      </c>
      <c r="H1420" s="3" t="str">
        <f aca="false">F1420&amp;"-"&amp;G1420</f>
        <v>G-C</v>
      </c>
      <c r="I1420" s="4" t="n">
        <f aca="false">(F1420="G")+(G1420="G")</f>
        <v>1</v>
      </c>
      <c r="J1420" s="4" t="n">
        <f aca="false">(F1420="C")+(G1420="C")</f>
        <v>1</v>
      </c>
      <c r="K1420" s="3" t="n">
        <f aca="false">I1420+J1420</f>
        <v>2</v>
      </c>
    </row>
    <row r="1421" customFormat="false" ht="15" hidden="false" customHeight="false" outlineLevel="0" collapsed="false">
      <c r="A1421" s="4" t="s">
        <v>87</v>
      </c>
      <c r="B1421" s="4" t="s">
        <v>830</v>
      </c>
      <c r="C1421" s="4" t="s">
        <v>703</v>
      </c>
      <c r="D1421" s="4" t="n">
        <f aca="false">IFERROR(INDEX(Positions!$D$2:$D$14531,MATCH($A1421&amp;"|52",Positions!$A$2:$A$14531,0)),"-")</f>
        <v>52</v>
      </c>
      <c r="E1421" s="4" t="n">
        <f aca="false">IFERROR(INDEX(Positions!$D$2:$D$14531,MATCH($A1421&amp;"|62",Positions!$A$2:$A$14531,0)),"-")</f>
        <v>62</v>
      </c>
      <c r="F1421" s="4" t="str">
        <f aca="false">IFERROR(INDEX(Positions!$E$2:$E$14531,MATCH($A1421&amp;"|52",Positions!$A$2:$A$14531,0)),"-")</f>
        <v>G</v>
      </c>
      <c r="G1421" s="4" t="str">
        <f aca="false">IFERROR(INDEX(Positions!$E$2:$E$14531,MATCH($A1421&amp;"|62",Positions!$A$2:$A$14531,0)),"-")</f>
        <v>C</v>
      </c>
      <c r="H1421" s="3" t="str">
        <f aca="false">F1421&amp;"-"&amp;G1421</f>
        <v>G-C</v>
      </c>
      <c r="I1421" s="4" t="n">
        <f aca="false">(F1421="G")+(G1421="G")</f>
        <v>1</v>
      </c>
      <c r="J1421" s="4" t="n">
        <f aca="false">(F1421="C")+(G1421="C")</f>
        <v>1</v>
      </c>
      <c r="K1421" s="3" t="n">
        <f aca="false">I1421+J1421</f>
        <v>2</v>
      </c>
    </row>
    <row r="1422" customFormat="false" ht="15" hidden="false" customHeight="false" outlineLevel="0" collapsed="false">
      <c r="A1422" s="4" t="s">
        <v>87</v>
      </c>
      <c r="B1422" s="4" t="s">
        <v>830</v>
      </c>
      <c r="C1422" s="4" t="s">
        <v>892</v>
      </c>
      <c r="D1422" s="4" t="n">
        <f aca="false">IFERROR(INDEX(Positions!$D$2:$D$14531,MATCH($A1422&amp;"|53",Positions!$A$2:$A$14531,0)),"-")</f>
        <v>53</v>
      </c>
      <c r="E1422" s="4" t="n">
        <f aca="false">IFERROR(INDEX(Positions!$D$2:$D$14531,MATCH($A1422&amp;"|61",Positions!$A$2:$A$14531,0)),"-")</f>
        <v>61</v>
      </c>
      <c r="F1422" s="4" t="str">
        <f aca="false">IFERROR(INDEX(Positions!$E$2:$E$14531,MATCH($A1422&amp;"|53",Positions!$A$2:$A$14531,0)),"-")</f>
        <v>G</v>
      </c>
      <c r="G1422" s="4" t="str">
        <f aca="false">IFERROR(INDEX(Positions!$E$2:$E$14531,MATCH($A1422&amp;"|61",Positions!$A$2:$A$14531,0)),"-")</f>
        <v>C</v>
      </c>
      <c r="H1422" s="3" t="str">
        <f aca="false">F1422&amp;"-"&amp;G1422</f>
        <v>G-C</v>
      </c>
      <c r="I1422" s="4" t="n">
        <f aca="false">(F1422="G")+(G1422="G")</f>
        <v>1</v>
      </c>
      <c r="J1422" s="4" t="n">
        <f aca="false">(F1422="C")+(G1422="C")</f>
        <v>1</v>
      </c>
      <c r="K1422" s="3" t="n">
        <f aca="false">I1422+J1422</f>
        <v>2</v>
      </c>
    </row>
    <row r="1423" customFormat="false" ht="15" hidden="false" customHeight="false" outlineLevel="0" collapsed="false">
      <c r="A1423" s="24" t="s">
        <v>87</v>
      </c>
      <c r="B1423" s="24" t="s">
        <v>893</v>
      </c>
      <c r="C1423" s="24" t="s">
        <v>894</v>
      </c>
      <c r="D1423" s="24" t="n">
        <f aca="false">IFERROR(INDEX(Positions!$D$2:$D$14531,MATCH($A1423&amp;"|8",Positions!$A$2:$A$14531,0)),"-")</f>
        <v>8</v>
      </c>
      <c r="E1423" s="24" t="n">
        <f aca="false">IFERROR(INDEX(Positions!$D$2:$D$14531,MATCH($A1423&amp;"|14",Positions!$A$2:$A$14531,0)),"-")</f>
        <v>14</v>
      </c>
      <c r="F1423" s="24" t="str">
        <f aca="false">IFERROR(INDEX(Positions!$E$2:$E$14531,MATCH($A1423&amp;"|8",Positions!$A$2:$A$14531,0)),"-")</f>
        <v>U</v>
      </c>
      <c r="G1423" s="24" t="str">
        <f aca="false">IFERROR(INDEX(Positions!$E$2:$E$14531,MATCH($A1423&amp;"|14",Positions!$A$2:$A$14531,0)),"-")</f>
        <v>A</v>
      </c>
      <c r="H1423" s="25" t="str">
        <f aca="false">F1423&amp;"-"&amp;G1423</f>
        <v>U-A</v>
      </c>
      <c r="I1423" s="24" t="n">
        <f aca="false">(F1423="G")+(G1423="G")</f>
        <v>0</v>
      </c>
      <c r="J1423" s="24" t="n">
        <f aca="false">(F1423="C")+(G1423="C")</f>
        <v>0</v>
      </c>
      <c r="K1423" s="25" t="n">
        <f aca="false">I1423+J1423</f>
        <v>0</v>
      </c>
    </row>
    <row r="1424" customFormat="false" ht="15" hidden="false" customHeight="false" outlineLevel="0" collapsed="false">
      <c r="A1424" s="24" t="s">
        <v>87</v>
      </c>
      <c r="B1424" s="24" t="s">
        <v>893</v>
      </c>
      <c r="C1424" s="24" t="s">
        <v>895</v>
      </c>
      <c r="D1424" s="24" t="n">
        <f aca="false">IFERROR(INDEX(Positions!$D$2:$D$14531,MATCH($A1424&amp;"|15",Positions!$A$2:$A$14531,0)),"-")</f>
        <v>15</v>
      </c>
      <c r="E1424" s="24" t="n">
        <f aca="false">IFERROR(INDEX(Positions!$D$2:$D$14531,MATCH($A1424&amp;"|48",Positions!$A$2:$A$14531,0)),"-")</f>
        <v>48</v>
      </c>
      <c r="F1424" s="24" t="str">
        <f aca="false">IFERROR(INDEX(Positions!$E$2:$E$14531,MATCH($A1424&amp;"|15",Positions!$A$2:$A$14531,0)),"-")</f>
        <v>G</v>
      </c>
      <c r="G1424" s="24" t="str">
        <f aca="false">IFERROR(INDEX(Positions!$E$2:$E$14531,MATCH($A1424&amp;"|48",Positions!$A$2:$A$14531,0)),"-")</f>
        <v>C</v>
      </c>
      <c r="H1424" s="25" t="str">
        <f aca="false">F1424&amp;"-"&amp;G1424</f>
        <v>G-C</v>
      </c>
      <c r="I1424" s="24" t="n">
        <f aca="false">(F1424="G")+(G1424="G")</f>
        <v>1</v>
      </c>
      <c r="J1424" s="24" t="n">
        <f aca="false">(F1424="C")+(G1424="C")</f>
        <v>1</v>
      </c>
      <c r="K1424" s="25" t="n">
        <f aca="false">I1424+J1424</f>
        <v>2</v>
      </c>
    </row>
    <row r="1425" customFormat="false" ht="15" hidden="false" customHeight="false" outlineLevel="0" collapsed="false">
      <c r="A1425" s="24" t="s">
        <v>87</v>
      </c>
      <c r="B1425" s="24" t="s">
        <v>893</v>
      </c>
      <c r="C1425" s="24" t="s">
        <v>896</v>
      </c>
      <c r="D1425" s="24" t="n">
        <f aca="false">IFERROR(INDEX(Positions!$D$2:$D$14531,MATCH($A1425&amp;"|18",Positions!$A$2:$A$14531,0)),"-")</f>
        <v>17</v>
      </c>
      <c r="E1425" s="24" t="n">
        <f aca="false">IFERROR(INDEX(Positions!$D$2:$D$14531,MATCH($A1425&amp;"|55",Positions!$A$2:$A$14531,0)),"-")</f>
        <v>55</v>
      </c>
      <c r="F1425" s="24" t="str">
        <f aca="false">IFERROR(INDEX(Positions!$E$2:$E$14531,MATCH($A1425&amp;"|18",Positions!$A$2:$A$14531,0)),"-")</f>
        <v>G</v>
      </c>
      <c r="G1425" s="24" t="str">
        <f aca="false">IFERROR(INDEX(Positions!$E$2:$E$14531,MATCH($A1425&amp;"|55",Positions!$A$2:$A$14531,0)),"-")</f>
        <v>U</v>
      </c>
      <c r="H1425" s="25" t="str">
        <f aca="false">F1425&amp;"-"&amp;G1425</f>
        <v>G-U</v>
      </c>
      <c r="I1425" s="24" t="n">
        <f aca="false">(F1425="G")+(G1425="G")</f>
        <v>1</v>
      </c>
      <c r="J1425" s="24" t="n">
        <f aca="false">(F1425="C")+(G1425="C")</f>
        <v>0</v>
      </c>
      <c r="K1425" s="25" t="n">
        <f aca="false">I1425+J1425</f>
        <v>1</v>
      </c>
    </row>
    <row r="1426" customFormat="false" ht="15" hidden="false" customHeight="false" outlineLevel="0" collapsed="false">
      <c r="A1426" s="24" t="s">
        <v>87</v>
      </c>
      <c r="B1426" s="24" t="s">
        <v>893</v>
      </c>
      <c r="C1426" s="24" t="s">
        <v>897</v>
      </c>
      <c r="D1426" s="24" t="n">
        <f aca="false">IFERROR(INDEX(Positions!$D$2:$D$14531,MATCH($A1426&amp;"|19",Positions!$A$2:$A$14531,0)),"-")</f>
        <v>18</v>
      </c>
      <c r="E1426" s="24" t="n">
        <f aca="false">IFERROR(INDEX(Positions!$D$2:$D$14531,MATCH($A1426&amp;"|56",Positions!$A$2:$A$14531,0)),"-")</f>
        <v>56</v>
      </c>
      <c r="F1426" s="24" t="str">
        <f aca="false">IFERROR(INDEX(Positions!$E$2:$E$14531,MATCH($A1426&amp;"|19",Positions!$A$2:$A$14531,0)),"-")</f>
        <v>G</v>
      </c>
      <c r="G1426" s="24" t="str">
        <f aca="false">IFERROR(INDEX(Positions!$E$2:$E$14531,MATCH($A1426&amp;"|56",Positions!$A$2:$A$14531,0)),"-")</f>
        <v>C</v>
      </c>
      <c r="H1426" s="25" t="str">
        <f aca="false">F1426&amp;"-"&amp;G1426</f>
        <v>G-C</v>
      </c>
      <c r="I1426" s="24" t="n">
        <f aca="false">(F1426="G")+(G1426="G")</f>
        <v>1</v>
      </c>
      <c r="J1426" s="24" t="n">
        <f aca="false">(F1426="C")+(G1426="C")</f>
        <v>1</v>
      </c>
      <c r="K1426" s="25" t="n">
        <f aca="false">I1426+J1426</f>
        <v>2</v>
      </c>
    </row>
    <row r="1427" customFormat="false" ht="15" hidden="false" customHeight="false" outlineLevel="0" collapsed="false">
      <c r="A1427" s="24" t="s">
        <v>87</v>
      </c>
      <c r="B1427" s="24" t="s">
        <v>893</v>
      </c>
      <c r="C1427" s="24" t="s">
        <v>898</v>
      </c>
      <c r="D1427" s="24" t="n">
        <f aca="false">IFERROR(INDEX(Positions!$D$2:$D$14531,MATCH($A1427&amp;"|26",Positions!$A$2:$A$14531,0)),"-")</f>
        <v>26</v>
      </c>
      <c r="E1427" s="24" t="n">
        <f aca="false">IFERROR(INDEX(Positions!$D$2:$D$14531,MATCH($A1427&amp;"|44",Positions!$A$2:$A$14531,0)),"-")</f>
        <v>44</v>
      </c>
      <c r="F1427" s="24" t="str">
        <f aca="false">IFERROR(INDEX(Positions!$E$2:$E$14531,MATCH($A1427&amp;"|26",Positions!$A$2:$A$14531,0)),"-")</f>
        <v>G</v>
      </c>
      <c r="G1427" s="24" t="str">
        <f aca="false">IFERROR(INDEX(Positions!$E$2:$E$14531,MATCH($A1427&amp;"|44",Positions!$A$2:$A$14531,0)),"-")</f>
        <v>A</v>
      </c>
      <c r="H1427" s="25" t="str">
        <f aca="false">F1427&amp;"-"&amp;G1427</f>
        <v>G-A</v>
      </c>
      <c r="I1427" s="24" t="n">
        <f aca="false">(F1427="G")+(G1427="G")</f>
        <v>1</v>
      </c>
      <c r="J1427" s="24" t="n">
        <f aca="false">(F1427="C")+(G1427="C")</f>
        <v>0</v>
      </c>
      <c r="K1427" s="25" t="n">
        <f aca="false">I1427+J1427</f>
        <v>1</v>
      </c>
    </row>
    <row r="1428" customFormat="false" ht="15" hidden="false" customHeight="false" outlineLevel="0" collapsed="false">
      <c r="A1428" s="24" t="s">
        <v>87</v>
      </c>
      <c r="B1428" s="24" t="s">
        <v>893</v>
      </c>
      <c r="C1428" s="24" t="s">
        <v>899</v>
      </c>
      <c r="D1428" s="24" t="n">
        <f aca="false">IFERROR(INDEX(Positions!$D$2:$D$14531,MATCH($A1428&amp;"|32",Positions!$A$2:$A$14531,0)),"-")</f>
        <v>32</v>
      </c>
      <c r="E1428" s="24" t="n">
        <f aca="false">IFERROR(INDEX(Positions!$D$2:$D$14531,MATCH($A1428&amp;"|38",Positions!$A$2:$A$14531,0)),"-")</f>
        <v>38</v>
      </c>
      <c r="F1428" s="24" t="str">
        <f aca="false">IFERROR(INDEX(Positions!$E$2:$E$14531,MATCH($A1428&amp;"|32",Positions!$A$2:$A$14531,0)),"-")</f>
        <v>U</v>
      </c>
      <c r="G1428" s="24" t="str">
        <f aca="false">IFERROR(INDEX(Positions!$E$2:$E$14531,MATCH($A1428&amp;"|38",Positions!$A$2:$A$14531,0)),"-")</f>
        <v>A</v>
      </c>
      <c r="H1428" s="25" t="str">
        <f aca="false">F1428&amp;"-"&amp;G1428</f>
        <v>U-A</v>
      </c>
      <c r="I1428" s="24" t="n">
        <f aca="false">(F1428="G")+(G1428="G")</f>
        <v>0</v>
      </c>
      <c r="J1428" s="24" t="n">
        <f aca="false">(F1428="C")+(G1428="C")</f>
        <v>0</v>
      </c>
      <c r="K1428" s="25" t="n">
        <f aca="false">I1428+J1428</f>
        <v>0</v>
      </c>
    </row>
    <row r="1429" customFormat="false" ht="15" hidden="false" customHeight="false" outlineLevel="0" collapsed="false">
      <c r="A1429" s="24" t="s">
        <v>87</v>
      </c>
      <c r="B1429" s="24" t="s">
        <v>893</v>
      </c>
      <c r="C1429" s="24" t="s">
        <v>900</v>
      </c>
      <c r="D1429" s="24" t="n">
        <f aca="false">IFERROR(INDEX(Positions!$D$2:$D$14531,MATCH($A1429&amp;"|54",Positions!$A$2:$A$14531,0)),"-")</f>
        <v>54</v>
      </c>
      <c r="E1429" s="24" t="n">
        <f aca="false">IFERROR(INDEX(Positions!$D$2:$D$14531,MATCH($A1429&amp;"|58",Positions!$A$2:$A$14531,0)),"-")</f>
        <v>58</v>
      </c>
      <c r="F1429" s="24" t="str">
        <f aca="false">IFERROR(INDEX(Positions!$E$2:$E$14531,MATCH($A1429&amp;"|54",Positions!$A$2:$A$14531,0)),"-")</f>
        <v>U</v>
      </c>
      <c r="G1429" s="24" t="str">
        <f aca="false">IFERROR(INDEX(Positions!$E$2:$E$14531,MATCH($A1429&amp;"|58",Positions!$A$2:$A$14531,0)),"-")</f>
        <v>A</v>
      </c>
      <c r="H1429" s="25" t="str">
        <f aca="false">F1429&amp;"-"&amp;G1429</f>
        <v>U-A</v>
      </c>
      <c r="I1429" s="24" t="n">
        <f aca="false">(F1429="G")+(G1429="G")</f>
        <v>0</v>
      </c>
      <c r="J1429" s="24" t="n">
        <f aca="false">(F1429="C")+(G1429="C")</f>
        <v>0</v>
      </c>
      <c r="K1429" s="25" t="n">
        <f aca="false">I1429+J1429</f>
        <v>0</v>
      </c>
    </row>
    <row r="1430" customFormat="false" ht="15" hidden="false" customHeight="false" outlineLevel="0" collapsed="false">
      <c r="A1430" s="4" t="s">
        <v>88</v>
      </c>
      <c r="B1430" s="4" t="s">
        <v>768</v>
      </c>
      <c r="C1430" s="4" t="s">
        <v>882</v>
      </c>
      <c r="D1430" s="4" t="n">
        <f aca="false">IFERROR(INDEX(Positions!$D$2:$D$14531,MATCH($A1430&amp;"|1",Positions!$A$2:$A$14531,0)),"-")</f>
        <v>1</v>
      </c>
      <c r="E1430" s="4" t="n">
        <f aca="false">IFERROR(INDEX(Positions!$D$2:$D$14531,MATCH($A1430&amp;"|72",Positions!$A$2:$A$14531,0)),"-")</f>
        <v>70</v>
      </c>
      <c r="F1430" s="4" t="str">
        <f aca="false">IFERROR(INDEX(Positions!$E$2:$E$14531,MATCH($A1430&amp;"|1",Positions!$A$2:$A$14531,0)),"-")</f>
        <v>G</v>
      </c>
      <c r="G1430" s="4" t="str">
        <f aca="false">IFERROR(INDEX(Positions!$E$2:$E$14531,MATCH($A1430&amp;"|72",Positions!$A$2:$A$14531,0)),"-")</f>
        <v>C</v>
      </c>
      <c r="H1430" s="3" t="str">
        <f aca="false">F1430&amp;"-"&amp;G1430</f>
        <v>G-C</v>
      </c>
      <c r="I1430" s="4" t="n">
        <f aca="false">(F1430="G")+(G1430="G")</f>
        <v>1</v>
      </c>
      <c r="J1430" s="4" t="n">
        <f aca="false">(F1430="C")+(G1430="C")</f>
        <v>1</v>
      </c>
      <c r="K1430" s="3" t="n">
        <f aca="false">I1430+J1430</f>
        <v>2</v>
      </c>
    </row>
    <row r="1431" customFormat="false" ht="15" hidden="false" customHeight="false" outlineLevel="0" collapsed="false">
      <c r="A1431" s="4" t="s">
        <v>88</v>
      </c>
      <c r="B1431" s="4" t="s">
        <v>768</v>
      </c>
      <c r="C1431" s="4" t="s">
        <v>883</v>
      </c>
      <c r="D1431" s="4" t="n">
        <f aca="false">IFERROR(INDEX(Positions!$D$2:$D$14531,MATCH($A1431&amp;"|2",Positions!$A$2:$A$14531,0)),"-")</f>
        <v>2</v>
      </c>
      <c r="E1431" s="4" t="n">
        <f aca="false">IFERROR(INDEX(Positions!$D$2:$D$14531,MATCH($A1431&amp;"|71",Positions!$A$2:$A$14531,0)),"-")</f>
        <v>69</v>
      </c>
      <c r="F1431" s="4" t="str">
        <f aca="false">IFERROR(INDEX(Positions!$E$2:$E$14531,MATCH($A1431&amp;"|2",Positions!$A$2:$A$14531,0)),"-")</f>
        <v>C</v>
      </c>
      <c r="G1431" s="4" t="str">
        <f aca="false">IFERROR(INDEX(Positions!$E$2:$E$14531,MATCH($A1431&amp;"|71",Positions!$A$2:$A$14531,0)),"-")</f>
        <v>G</v>
      </c>
      <c r="H1431" s="3" t="str">
        <f aca="false">F1431&amp;"-"&amp;G1431</f>
        <v>C-G</v>
      </c>
      <c r="I1431" s="4" t="n">
        <f aca="false">(F1431="G")+(G1431="G")</f>
        <v>1</v>
      </c>
      <c r="J1431" s="4" t="n">
        <f aca="false">(F1431="C")+(G1431="C")</f>
        <v>1</v>
      </c>
      <c r="K1431" s="3" t="n">
        <f aca="false">I1431+J1431</f>
        <v>2</v>
      </c>
    </row>
    <row r="1432" customFormat="false" ht="15" hidden="false" customHeight="false" outlineLevel="0" collapsed="false">
      <c r="A1432" s="4" t="s">
        <v>88</v>
      </c>
      <c r="B1432" s="4" t="s">
        <v>768</v>
      </c>
      <c r="C1432" s="4" t="s">
        <v>884</v>
      </c>
      <c r="D1432" s="4" t="n">
        <f aca="false">IFERROR(INDEX(Positions!$D$2:$D$14531,MATCH($A1432&amp;"|3",Positions!$A$2:$A$14531,0)),"-")</f>
        <v>3</v>
      </c>
      <c r="E1432" s="4" t="n">
        <f aca="false">IFERROR(INDEX(Positions!$D$2:$D$14531,MATCH($A1432&amp;"|70",Positions!$A$2:$A$14531,0)),"-")</f>
        <v>68</v>
      </c>
      <c r="F1432" s="4" t="str">
        <f aca="false">IFERROR(INDEX(Positions!$E$2:$E$14531,MATCH($A1432&amp;"|3",Positions!$A$2:$A$14531,0)),"-")</f>
        <v>G</v>
      </c>
      <c r="G1432" s="4" t="str">
        <f aca="false">IFERROR(INDEX(Positions!$E$2:$E$14531,MATCH($A1432&amp;"|70",Positions!$A$2:$A$14531,0)),"-")</f>
        <v>C</v>
      </c>
      <c r="H1432" s="3" t="str">
        <f aca="false">F1432&amp;"-"&amp;G1432</f>
        <v>G-C</v>
      </c>
      <c r="I1432" s="4" t="n">
        <f aca="false">(F1432="G")+(G1432="G")</f>
        <v>1</v>
      </c>
      <c r="J1432" s="4" t="n">
        <f aca="false">(F1432="C")+(G1432="C")</f>
        <v>1</v>
      </c>
      <c r="K1432" s="3" t="n">
        <f aca="false">I1432+J1432</f>
        <v>2</v>
      </c>
    </row>
    <row r="1433" customFormat="false" ht="15" hidden="false" customHeight="false" outlineLevel="0" collapsed="false">
      <c r="A1433" s="4" t="s">
        <v>88</v>
      </c>
      <c r="B1433" s="4" t="s">
        <v>768</v>
      </c>
      <c r="C1433" s="4" t="s">
        <v>885</v>
      </c>
      <c r="D1433" s="4" t="n">
        <f aca="false">IFERROR(INDEX(Positions!$D$2:$D$14531,MATCH($A1433&amp;"|4",Positions!$A$2:$A$14531,0)),"-")</f>
        <v>4</v>
      </c>
      <c r="E1433" s="4" t="n">
        <f aca="false">IFERROR(INDEX(Positions!$D$2:$D$14531,MATCH($A1433&amp;"|69",Positions!$A$2:$A$14531,0)),"-")</f>
        <v>67</v>
      </c>
      <c r="F1433" s="4" t="str">
        <f aca="false">IFERROR(INDEX(Positions!$E$2:$E$14531,MATCH($A1433&amp;"|4",Positions!$A$2:$A$14531,0)),"-")</f>
        <v>C</v>
      </c>
      <c r="G1433" s="4" t="str">
        <f aca="false">IFERROR(INDEX(Positions!$E$2:$E$14531,MATCH($A1433&amp;"|69",Positions!$A$2:$A$14531,0)),"-")</f>
        <v>G</v>
      </c>
      <c r="H1433" s="3" t="str">
        <f aca="false">F1433&amp;"-"&amp;G1433</f>
        <v>C-G</v>
      </c>
      <c r="I1433" s="4" t="n">
        <f aca="false">(F1433="G")+(G1433="G")</f>
        <v>1</v>
      </c>
      <c r="J1433" s="4" t="n">
        <f aca="false">(F1433="C")+(G1433="C")</f>
        <v>1</v>
      </c>
      <c r="K1433" s="3" t="n">
        <f aca="false">I1433+J1433</f>
        <v>2</v>
      </c>
    </row>
    <row r="1434" customFormat="false" ht="15" hidden="false" customHeight="false" outlineLevel="0" collapsed="false">
      <c r="A1434" s="4" t="s">
        <v>88</v>
      </c>
      <c r="B1434" s="4" t="s">
        <v>768</v>
      </c>
      <c r="C1434" s="4" t="s">
        <v>542</v>
      </c>
      <c r="D1434" s="4" t="n">
        <f aca="false">IFERROR(INDEX(Positions!$D$2:$D$14531,MATCH($A1434&amp;"|5",Positions!$A$2:$A$14531,0)),"-")</f>
        <v>5</v>
      </c>
      <c r="E1434" s="4" t="n">
        <f aca="false">IFERROR(INDEX(Positions!$D$2:$D$14531,MATCH($A1434&amp;"|68",Positions!$A$2:$A$14531,0)),"-")</f>
        <v>66</v>
      </c>
      <c r="F1434" s="4" t="str">
        <f aca="false">IFERROR(INDEX(Positions!$E$2:$E$14531,MATCH($A1434&amp;"|5",Positions!$A$2:$A$14531,0)),"-")</f>
        <v>C</v>
      </c>
      <c r="G1434" s="4" t="str">
        <f aca="false">IFERROR(INDEX(Positions!$E$2:$E$14531,MATCH($A1434&amp;"|68",Positions!$A$2:$A$14531,0)),"-")</f>
        <v>G</v>
      </c>
      <c r="H1434" s="3" t="str">
        <f aca="false">F1434&amp;"-"&amp;G1434</f>
        <v>C-G</v>
      </c>
      <c r="I1434" s="4" t="n">
        <f aca="false">(F1434="G")+(G1434="G")</f>
        <v>1</v>
      </c>
      <c r="J1434" s="4" t="n">
        <f aca="false">(F1434="C")+(G1434="C")</f>
        <v>1</v>
      </c>
      <c r="K1434" s="3" t="n">
        <f aca="false">I1434+J1434</f>
        <v>2</v>
      </c>
    </row>
    <row r="1435" customFormat="false" ht="15" hidden="false" customHeight="false" outlineLevel="0" collapsed="false">
      <c r="A1435" s="4" t="s">
        <v>88</v>
      </c>
      <c r="B1435" s="4" t="s">
        <v>768</v>
      </c>
      <c r="C1435" s="4" t="s">
        <v>561</v>
      </c>
      <c r="D1435" s="4" t="n">
        <f aca="false">IFERROR(INDEX(Positions!$D$2:$D$14531,MATCH($A1435&amp;"|6",Positions!$A$2:$A$14531,0)),"-")</f>
        <v>6</v>
      </c>
      <c r="E1435" s="4" t="n">
        <f aca="false">IFERROR(INDEX(Positions!$D$2:$D$14531,MATCH($A1435&amp;"|67",Positions!$A$2:$A$14531,0)),"-")</f>
        <v>65</v>
      </c>
      <c r="F1435" s="4" t="str">
        <f aca="false">IFERROR(INDEX(Positions!$E$2:$E$14531,MATCH($A1435&amp;"|6",Positions!$A$2:$A$14531,0)),"-")</f>
        <v>G</v>
      </c>
      <c r="G1435" s="4" t="str">
        <f aca="false">IFERROR(INDEX(Positions!$E$2:$E$14531,MATCH($A1435&amp;"|67",Positions!$A$2:$A$14531,0)),"-")</f>
        <v>C</v>
      </c>
      <c r="H1435" s="3" t="str">
        <f aca="false">F1435&amp;"-"&amp;G1435</f>
        <v>G-C</v>
      </c>
      <c r="I1435" s="4" t="n">
        <f aca="false">(F1435="G")+(G1435="G")</f>
        <v>1</v>
      </c>
      <c r="J1435" s="4" t="n">
        <f aca="false">(F1435="C")+(G1435="C")</f>
        <v>1</v>
      </c>
      <c r="K1435" s="3" t="n">
        <f aca="false">I1435+J1435</f>
        <v>2</v>
      </c>
    </row>
    <row r="1436" customFormat="false" ht="15" hidden="false" customHeight="false" outlineLevel="0" collapsed="false">
      <c r="A1436" s="4" t="s">
        <v>88</v>
      </c>
      <c r="B1436" s="4" t="s">
        <v>768</v>
      </c>
      <c r="C1436" s="4" t="s">
        <v>886</v>
      </c>
      <c r="D1436" s="4" t="n">
        <f aca="false">IFERROR(INDEX(Positions!$D$2:$D$14531,MATCH($A1436&amp;"|7",Positions!$A$2:$A$14531,0)),"-")</f>
        <v>7</v>
      </c>
      <c r="E1436" s="4" t="n">
        <f aca="false">IFERROR(INDEX(Positions!$D$2:$D$14531,MATCH($A1436&amp;"|66",Positions!$A$2:$A$14531,0)),"-")</f>
        <v>64</v>
      </c>
      <c r="F1436" s="4" t="str">
        <f aca="false">IFERROR(INDEX(Positions!$E$2:$E$14531,MATCH($A1436&amp;"|7",Positions!$A$2:$A$14531,0)),"-")</f>
        <v>A</v>
      </c>
      <c r="G1436" s="4" t="str">
        <f aca="false">IFERROR(INDEX(Positions!$E$2:$E$14531,MATCH($A1436&amp;"|66",Positions!$A$2:$A$14531,0)),"-")</f>
        <v>U</v>
      </c>
      <c r="H1436" s="3" t="str">
        <f aca="false">F1436&amp;"-"&amp;G1436</f>
        <v>A-U</v>
      </c>
      <c r="I1436" s="4" t="n">
        <f aca="false">(F1436="G")+(G1436="G")</f>
        <v>0</v>
      </c>
      <c r="J1436" s="4" t="n">
        <f aca="false">(F1436="C")+(G1436="C")</f>
        <v>0</v>
      </c>
      <c r="K1436" s="3" t="n">
        <f aca="false">I1436+J1436</f>
        <v>0</v>
      </c>
    </row>
    <row r="1437" customFormat="false" ht="15" hidden="false" customHeight="false" outlineLevel="0" collapsed="false">
      <c r="A1437" s="4" t="s">
        <v>88</v>
      </c>
      <c r="B1437" s="4" t="s">
        <v>783</v>
      </c>
      <c r="C1437" s="4" t="s">
        <v>887</v>
      </c>
      <c r="D1437" s="4" t="n">
        <f aca="false">IFERROR(INDEX(Positions!$D$2:$D$14531,MATCH($A1437&amp;"|10",Positions!$A$2:$A$14531,0)),"-")</f>
        <v>10</v>
      </c>
      <c r="E1437" s="4" t="n">
        <f aca="false">IFERROR(INDEX(Positions!$D$2:$D$14531,MATCH($A1437&amp;"|25",Positions!$A$2:$A$14531,0)),"-")</f>
        <v>24</v>
      </c>
      <c r="F1437" s="4" t="str">
        <f aca="false">IFERROR(INDEX(Positions!$E$2:$E$14531,MATCH($A1437&amp;"|10",Positions!$A$2:$A$14531,0)),"-")</f>
        <v>G</v>
      </c>
      <c r="G1437" s="4" t="str">
        <f aca="false">IFERROR(INDEX(Positions!$E$2:$E$14531,MATCH($A1437&amp;"|25",Positions!$A$2:$A$14531,0)),"-")</f>
        <v>C</v>
      </c>
      <c r="H1437" s="3" t="str">
        <f aca="false">F1437&amp;"-"&amp;G1437</f>
        <v>G-C</v>
      </c>
      <c r="I1437" s="4" t="n">
        <f aca="false">(F1437="G")+(G1437="G")</f>
        <v>1</v>
      </c>
      <c r="J1437" s="4" t="n">
        <f aca="false">(F1437="C")+(G1437="C")</f>
        <v>1</v>
      </c>
      <c r="K1437" s="3" t="n">
        <f aca="false">I1437+J1437</f>
        <v>2</v>
      </c>
    </row>
    <row r="1438" customFormat="false" ht="15" hidden="false" customHeight="false" outlineLevel="0" collapsed="false">
      <c r="A1438" s="4" t="s">
        <v>88</v>
      </c>
      <c r="B1438" s="4" t="s">
        <v>783</v>
      </c>
      <c r="C1438" s="4" t="s">
        <v>888</v>
      </c>
      <c r="D1438" s="4" t="n">
        <f aca="false">IFERROR(INDEX(Positions!$D$2:$D$14531,MATCH($A1438&amp;"|11",Positions!$A$2:$A$14531,0)),"-")</f>
        <v>11</v>
      </c>
      <c r="E1438" s="4" t="n">
        <f aca="false">IFERROR(INDEX(Positions!$D$2:$D$14531,MATCH($A1438&amp;"|24",Positions!$A$2:$A$14531,0)),"-")</f>
        <v>23</v>
      </c>
      <c r="F1438" s="4" t="str">
        <f aca="false">IFERROR(INDEX(Positions!$E$2:$E$14531,MATCH($A1438&amp;"|11",Positions!$A$2:$A$14531,0)),"-")</f>
        <v>U</v>
      </c>
      <c r="G1438" s="4" t="str">
        <f aca="false">IFERROR(INDEX(Positions!$E$2:$E$14531,MATCH($A1438&amp;"|24",Positions!$A$2:$A$14531,0)),"-")</f>
        <v>A</v>
      </c>
      <c r="H1438" s="3" t="str">
        <f aca="false">F1438&amp;"-"&amp;G1438</f>
        <v>U-A</v>
      </c>
      <c r="I1438" s="4" t="n">
        <f aca="false">(F1438="G")+(G1438="G")</f>
        <v>0</v>
      </c>
      <c r="J1438" s="4" t="n">
        <f aca="false">(F1438="C")+(G1438="C")</f>
        <v>0</v>
      </c>
      <c r="K1438" s="3" t="n">
        <f aca="false">I1438+J1438</f>
        <v>0</v>
      </c>
    </row>
    <row r="1439" customFormat="false" ht="15" hidden="false" customHeight="false" outlineLevel="0" collapsed="false">
      <c r="A1439" s="4" t="s">
        <v>88</v>
      </c>
      <c r="B1439" s="4" t="s">
        <v>783</v>
      </c>
      <c r="C1439" s="4" t="s">
        <v>479</v>
      </c>
      <c r="D1439" s="4" t="n">
        <f aca="false">IFERROR(INDEX(Positions!$D$2:$D$14531,MATCH($A1439&amp;"|12",Positions!$A$2:$A$14531,0)),"-")</f>
        <v>12</v>
      </c>
      <c r="E1439" s="4" t="n">
        <f aca="false">IFERROR(INDEX(Positions!$D$2:$D$14531,MATCH($A1439&amp;"|23",Positions!$A$2:$A$14531,0)),"-")</f>
        <v>22</v>
      </c>
      <c r="F1439" s="4" t="str">
        <f aca="false">IFERROR(INDEX(Positions!$E$2:$E$14531,MATCH($A1439&amp;"|12",Positions!$A$2:$A$14531,0)),"-")</f>
        <v>C</v>
      </c>
      <c r="G1439" s="4" t="str">
        <f aca="false">IFERROR(INDEX(Positions!$E$2:$E$14531,MATCH($A1439&amp;"|23",Positions!$A$2:$A$14531,0)),"-")</f>
        <v>G</v>
      </c>
      <c r="H1439" s="3" t="str">
        <f aca="false">F1439&amp;"-"&amp;G1439</f>
        <v>C-G</v>
      </c>
      <c r="I1439" s="4" t="n">
        <f aca="false">(F1439="G")+(G1439="G")</f>
        <v>1</v>
      </c>
      <c r="J1439" s="4" t="n">
        <f aca="false">(F1439="C")+(G1439="C")</f>
        <v>1</v>
      </c>
      <c r="K1439" s="3" t="n">
        <f aca="false">I1439+J1439</f>
        <v>2</v>
      </c>
    </row>
    <row r="1440" customFormat="false" ht="15" hidden="false" customHeight="false" outlineLevel="0" collapsed="false">
      <c r="A1440" s="4" t="s">
        <v>88</v>
      </c>
      <c r="B1440" s="4" t="s">
        <v>783</v>
      </c>
      <c r="C1440" s="4" t="s">
        <v>267</v>
      </c>
      <c r="D1440" s="4" t="n">
        <f aca="false">IFERROR(INDEX(Positions!$D$2:$D$14531,MATCH($A1440&amp;"|13",Positions!$A$2:$A$14531,0)),"-")</f>
        <v>13</v>
      </c>
      <c r="E1440" s="4" t="n">
        <f aca="false">IFERROR(INDEX(Positions!$D$2:$D$14531,MATCH($A1440&amp;"|22",Positions!$A$2:$A$14531,0)),"-")</f>
        <v>21</v>
      </c>
      <c r="F1440" s="4" t="str">
        <f aca="false">IFERROR(INDEX(Positions!$E$2:$E$14531,MATCH($A1440&amp;"|13",Positions!$A$2:$A$14531,0)),"-")</f>
        <v>C</v>
      </c>
      <c r="G1440" s="4" t="str">
        <f aca="false">IFERROR(INDEX(Positions!$E$2:$E$14531,MATCH($A1440&amp;"|22",Positions!$A$2:$A$14531,0)),"-")</f>
        <v>G</v>
      </c>
      <c r="H1440" s="3" t="str">
        <f aca="false">F1440&amp;"-"&amp;G1440</f>
        <v>C-G</v>
      </c>
      <c r="I1440" s="4" t="n">
        <f aca="false">(F1440="G")+(G1440="G")</f>
        <v>1</v>
      </c>
      <c r="J1440" s="4" t="n">
        <f aca="false">(F1440="C")+(G1440="C")</f>
        <v>1</v>
      </c>
      <c r="K1440" s="3" t="n">
        <f aca="false">I1440+J1440</f>
        <v>2</v>
      </c>
    </row>
    <row r="1441" customFormat="false" ht="15" hidden="false" customHeight="false" outlineLevel="0" collapsed="false">
      <c r="A1441" s="4" t="s">
        <v>88</v>
      </c>
      <c r="B1441" s="4" t="s">
        <v>805</v>
      </c>
      <c r="C1441" s="4" t="s">
        <v>673</v>
      </c>
      <c r="D1441" s="4" t="n">
        <f aca="false">IFERROR(INDEX(Positions!$D$2:$D$14531,MATCH($A1441&amp;"|27",Positions!$A$2:$A$14531,0)),"-")</f>
        <v>26</v>
      </c>
      <c r="E1441" s="4" t="n">
        <f aca="false">IFERROR(INDEX(Positions!$D$2:$D$14531,MATCH($A1441&amp;"|43",Positions!$A$2:$A$14531,0)),"-")</f>
        <v>42</v>
      </c>
      <c r="F1441" s="4" t="str">
        <f aca="false">IFERROR(INDEX(Positions!$E$2:$E$14531,MATCH($A1441&amp;"|27",Positions!$A$2:$A$14531,0)),"-")</f>
        <v>C</v>
      </c>
      <c r="G1441" s="4" t="str">
        <f aca="false">IFERROR(INDEX(Positions!$E$2:$E$14531,MATCH($A1441&amp;"|43",Positions!$A$2:$A$14531,0)),"-")</f>
        <v>G</v>
      </c>
      <c r="H1441" s="3" t="str">
        <f aca="false">F1441&amp;"-"&amp;G1441</f>
        <v>C-G</v>
      </c>
      <c r="I1441" s="4" t="n">
        <f aca="false">(F1441="G")+(G1441="G")</f>
        <v>1</v>
      </c>
      <c r="J1441" s="4" t="n">
        <f aca="false">(F1441="C")+(G1441="C")</f>
        <v>1</v>
      </c>
      <c r="K1441" s="3" t="n">
        <f aca="false">I1441+J1441</f>
        <v>2</v>
      </c>
    </row>
    <row r="1442" customFormat="false" ht="15" hidden="false" customHeight="false" outlineLevel="0" collapsed="false">
      <c r="A1442" s="4" t="s">
        <v>88</v>
      </c>
      <c r="B1442" s="4" t="s">
        <v>805</v>
      </c>
      <c r="C1442" s="4" t="s">
        <v>889</v>
      </c>
      <c r="D1442" s="4" t="n">
        <f aca="false">IFERROR(INDEX(Positions!$D$2:$D$14531,MATCH($A1442&amp;"|28",Positions!$A$2:$A$14531,0)),"-")</f>
        <v>27</v>
      </c>
      <c r="E1442" s="4" t="n">
        <f aca="false">IFERROR(INDEX(Positions!$D$2:$D$14531,MATCH($A1442&amp;"|42",Positions!$A$2:$A$14531,0)),"-")</f>
        <v>41</v>
      </c>
      <c r="F1442" s="4" t="str">
        <f aca="false">IFERROR(INDEX(Positions!$E$2:$E$14531,MATCH($A1442&amp;"|28",Positions!$A$2:$A$14531,0)),"-")</f>
        <v>G</v>
      </c>
      <c r="G1442" s="4" t="str">
        <f aca="false">IFERROR(INDEX(Positions!$E$2:$E$14531,MATCH($A1442&amp;"|42",Positions!$A$2:$A$14531,0)),"-")</f>
        <v>C</v>
      </c>
      <c r="H1442" s="3" t="str">
        <f aca="false">F1442&amp;"-"&amp;G1442</f>
        <v>G-C</v>
      </c>
      <c r="I1442" s="4" t="n">
        <f aca="false">(F1442="G")+(G1442="G")</f>
        <v>1</v>
      </c>
      <c r="J1442" s="4" t="n">
        <f aca="false">(F1442="C")+(G1442="C")</f>
        <v>1</v>
      </c>
      <c r="K1442" s="3" t="n">
        <f aca="false">I1442+J1442</f>
        <v>2</v>
      </c>
    </row>
    <row r="1443" customFormat="false" ht="15" hidden="false" customHeight="false" outlineLevel="0" collapsed="false">
      <c r="A1443" s="4" t="s">
        <v>88</v>
      </c>
      <c r="B1443" s="4" t="s">
        <v>805</v>
      </c>
      <c r="C1443" s="4" t="s">
        <v>890</v>
      </c>
      <c r="D1443" s="4" t="n">
        <f aca="false">IFERROR(INDEX(Positions!$D$2:$D$14531,MATCH($A1443&amp;"|29",Positions!$A$2:$A$14531,0)),"-")</f>
        <v>28</v>
      </c>
      <c r="E1443" s="4" t="n">
        <f aca="false">IFERROR(INDEX(Positions!$D$2:$D$14531,MATCH($A1443&amp;"|41",Positions!$A$2:$A$14531,0)),"-")</f>
        <v>40</v>
      </c>
      <c r="F1443" s="4" t="str">
        <f aca="false">IFERROR(INDEX(Positions!$E$2:$E$14531,MATCH($A1443&amp;"|29",Positions!$A$2:$A$14531,0)),"-")</f>
        <v>A</v>
      </c>
      <c r="G1443" s="4" t="str">
        <f aca="false">IFERROR(INDEX(Positions!$E$2:$E$14531,MATCH($A1443&amp;"|41",Positions!$A$2:$A$14531,0)),"-")</f>
        <v>U</v>
      </c>
      <c r="H1443" s="3" t="str">
        <f aca="false">F1443&amp;"-"&amp;G1443</f>
        <v>A-U</v>
      </c>
      <c r="I1443" s="4" t="n">
        <f aca="false">(F1443="G")+(G1443="G")</f>
        <v>0</v>
      </c>
      <c r="J1443" s="4" t="n">
        <f aca="false">(F1443="C")+(G1443="C")</f>
        <v>0</v>
      </c>
      <c r="K1443" s="3" t="n">
        <f aca="false">I1443+J1443</f>
        <v>0</v>
      </c>
    </row>
    <row r="1444" customFormat="false" ht="15" hidden="false" customHeight="false" outlineLevel="0" collapsed="false">
      <c r="A1444" s="4" t="s">
        <v>88</v>
      </c>
      <c r="B1444" s="4" t="s">
        <v>805</v>
      </c>
      <c r="C1444" s="4" t="s">
        <v>694</v>
      </c>
      <c r="D1444" s="4" t="n">
        <f aca="false">IFERROR(INDEX(Positions!$D$2:$D$14531,MATCH($A1444&amp;"|30",Positions!$A$2:$A$14531,0)),"-")</f>
        <v>29</v>
      </c>
      <c r="E1444" s="4" t="n">
        <f aca="false">IFERROR(INDEX(Positions!$D$2:$D$14531,MATCH($A1444&amp;"|40",Positions!$A$2:$A$14531,0)),"-")</f>
        <v>39</v>
      </c>
      <c r="F1444" s="4" t="str">
        <f aca="false">IFERROR(INDEX(Positions!$E$2:$E$14531,MATCH($A1444&amp;"|30",Positions!$A$2:$A$14531,0)),"-")</f>
        <v>G</v>
      </c>
      <c r="G1444" s="4" t="str">
        <f aca="false">IFERROR(INDEX(Positions!$E$2:$E$14531,MATCH($A1444&amp;"|40",Positions!$A$2:$A$14531,0)),"-")</f>
        <v>C</v>
      </c>
      <c r="H1444" s="3" t="str">
        <f aca="false">F1444&amp;"-"&amp;G1444</f>
        <v>G-C</v>
      </c>
      <c r="I1444" s="4" t="n">
        <f aca="false">(F1444="G")+(G1444="G")</f>
        <v>1</v>
      </c>
      <c r="J1444" s="4" t="n">
        <f aca="false">(F1444="C")+(G1444="C")</f>
        <v>1</v>
      </c>
      <c r="K1444" s="3" t="n">
        <f aca="false">I1444+J1444</f>
        <v>2</v>
      </c>
    </row>
    <row r="1445" customFormat="false" ht="15" hidden="false" customHeight="false" outlineLevel="0" collapsed="false">
      <c r="A1445" s="4" t="s">
        <v>88</v>
      </c>
      <c r="B1445" s="4" t="s">
        <v>805</v>
      </c>
      <c r="C1445" s="4" t="s">
        <v>640</v>
      </c>
      <c r="D1445" s="4" t="n">
        <f aca="false">IFERROR(INDEX(Positions!$D$2:$D$14531,MATCH($A1445&amp;"|31",Positions!$A$2:$A$14531,0)),"-")</f>
        <v>30</v>
      </c>
      <c r="E1445" s="4" t="n">
        <f aca="false">IFERROR(INDEX(Positions!$D$2:$D$14531,MATCH($A1445&amp;"|39",Positions!$A$2:$A$14531,0)),"-")</f>
        <v>38</v>
      </c>
      <c r="F1445" s="4" t="str">
        <f aca="false">IFERROR(INDEX(Positions!$E$2:$E$14531,MATCH($A1445&amp;"|31",Positions!$A$2:$A$14531,0)),"-")</f>
        <v>C</v>
      </c>
      <c r="G1445" s="4" t="str">
        <f aca="false">IFERROR(INDEX(Positions!$E$2:$E$14531,MATCH($A1445&amp;"|39",Positions!$A$2:$A$14531,0)),"-")</f>
        <v>G</v>
      </c>
      <c r="H1445" s="3" t="str">
        <f aca="false">F1445&amp;"-"&amp;G1445</f>
        <v>C-G</v>
      </c>
      <c r="I1445" s="4" t="n">
        <f aca="false">(F1445="G")+(G1445="G")</f>
        <v>1</v>
      </c>
      <c r="J1445" s="4" t="n">
        <f aca="false">(F1445="C")+(G1445="C")</f>
        <v>1</v>
      </c>
      <c r="K1445" s="3" t="n">
        <f aca="false">I1445+J1445</f>
        <v>2</v>
      </c>
    </row>
    <row r="1446" customFormat="false" ht="15" hidden="false" customHeight="false" outlineLevel="0" collapsed="false">
      <c r="A1446" s="4" t="s">
        <v>88</v>
      </c>
      <c r="B1446" s="4" t="s">
        <v>830</v>
      </c>
      <c r="C1446" s="4" t="s">
        <v>367</v>
      </c>
      <c r="D1446" s="4" t="n">
        <f aca="false">IFERROR(INDEX(Positions!$D$2:$D$14531,MATCH($A1446&amp;"|49",Positions!$A$2:$A$14531,0)),"-")</f>
        <v>47</v>
      </c>
      <c r="E1446" s="4" t="n">
        <f aca="false">IFERROR(INDEX(Positions!$D$2:$D$14531,MATCH($A1446&amp;"|65",Positions!$A$2:$A$14531,0)),"-")</f>
        <v>63</v>
      </c>
      <c r="F1446" s="4" t="str">
        <f aca="false">IFERROR(INDEX(Positions!$E$2:$E$14531,MATCH($A1446&amp;"|49",Positions!$A$2:$A$14531,0)),"-")</f>
        <v>C</v>
      </c>
      <c r="G1446" s="4" t="str">
        <f aca="false">IFERROR(INDEX(Positions!$E$2:$E$14531,MATCH($A1446&amp;"|65",Positions!$A$2:$A$14531,0)),"-")</f>
        <v>G</v>
      </c>
      <c r="H1446" s="3" t="str">
        <f aca="false">F1446&amp;"-"&amp;G1446</f>
        <v>C-G</v>
      </c>
      <c r="I1446" s="4" t="n">
        <f aca="false">(F1446="G")+(G1446="G")</f>
        <v>1</v>
      </c>
      <c r="J1446" s="4" t="n">
        <f aca="false">(F1446="C")+(G1446="C")</f>
        <v>1</v>
      </c>
      <c r="K1446" s="3" t="n">
        <f aca="false">I1446+J1446</f>
        <v>2</v>
      </c>
    </row>
    <row r="1447" customFormat="false" ht="15" hidden="false" customHeight="false" outlineLevel="0" collapsed="false">
      <c r="A1447" s="4" t="s">
        <v>88</v>
      </c>
      <c r="B1447" s="4" t="s">
        <v>830</v>
      </c>
      <c r="C1447" s="4" t="s">
        <v>891</v>
      </c>
      <c r="D1447" s="4" t="n">
        <f aca="false">IFERROR(INDEX(Positions!$D$2:$D$14531,MATCH($A1447&amp;"|50",Positions!$A$2:$A$14531,0)),"-")</f>
        <v>48</v>
      </c>
      <c r="E1447" s="4" t="n">
        <f aca="false">IFERROR(INDEX(Positions!$D$2:$D$14531,MATCH($A1447&amp;"|64",Positions!$A$2:$A$14531,0)),"-")</f>
        <v>62</v>
      </c>
      <c r="F1447" s="4" t="str">
        <f aca="false">IFERROR(INDEX(Positions!$E$2:$E$14531,MATCH($A1447&amp;"|50",Positions!$A$2:$A$14531,0)),"-")</f>
        <v>C</v>
      </c>
      <c r="G1447" s="4" t="str">
        <f aca="false">IFERROR(INDEX(Positions!$E$2:$E$14531,MATCH($A1447&amp;"|64",Positions!$A$2:$A$14531,0)),"-")</f>
        <v>G</v>
      </c>
      <c r="H1447" s="3" t="str">
        <f aca="false">F1447&amp;"-"&amp;G1447</f>
        <v>C-G</v>
      </c>
      <c r="I1447" s="4" t="n">
        <f aca="false">(F1447="G")+(G1447="G")</f>
        <v>1</v>
      </c>
      <c r="J1447" s="4" t="n">
        <f aca="false">(F1447="C")+(G1447="C")</f>
        <v>1</v>
      </c>
      <c r="K1447" s="3" t="n">
        <f aca="false">I1447+J1447</f>
        <v>2</v>
      </c>
    </row>
    <row r="1448" customFormat="false" ht="15" hidden="false" customHeight="false" outlineLevel="0" collapsed="false">
      <c r="A1448" s="4" t="s">
        <v>88</v>
      </c>
      <c r="B1448" s="4" t="s">
        <v>830</v>
      </c>
      <c r="C1448" s="4" t="s">
        <v>689</v>
      </c>
      <c r="D1448" s="4" t="n">
        <f aca="false">IFERROR(INDEX(Positions!$D$2:$D$14531,MATCH($A1448&amp;"|51",Positions!$A$2:$A$14531,0)),"-")</f>
        <v>49</v>
      </c>
      <c r="E1448" s="4" t="n">
        <f aca="false">IFERROR(INDEX(Positions!$D$2:$D$14531,MATCH($A1448&amp;"|63",Positions!$A$2:$A$14531,0)),"-")</f>
        <v>61</v>
      </c>
      <c r="F1448" s="4" t="str">
        <f aca="false">IFERROR(INDEX(Positions!$E$2:$E$14531,MATCH($A1448&amp;"|51",Positions!$A$2:$A$14531,0)),"-")</f>
        <v>G</v>
      </c>
      <c r="G1448" s="4" t="str">
        <f aca="false">IFERROR(INDEX(Positions!$E$2:$E$14531,MATCH($A1448&amp;"|63",Positions!$A$2:$A$14531,0)),"-")</f>
        <v>C</v>
      </c>
      <c r="H1448" s="3" t="str">
        <f aca="false">F1448&amp;"-"&amp;G1448</f>
        <v>G-C</v>
      </c>
      <c r="I1448" s="4" t="n">
        <f aca="false">(F1448="G")+(G1448="G")</f>
        <v>1</v>
      </c>
      <c r="J1448" s="4" t="n">
        <f aca="false">(F1448="C")+(G1448="C")</f>
        <v>1</v>
      </c>
      <c r="K1448" s="3" t="n">
        <f aca="false">I1448+J1448</f>
        <v>2</v>
      </c>
    </row>
    <row r="1449" customFormat="false" ht="15" hidden="false" customHeight="false" outlineLevel="0" collapsed="false">
      <c r="A1449" s="4" t="s">
        <v>88</v>
      </c>
      <c r="B1449" s="4" t="s">
        <v>830</v>
      </c>
      <c r="C1449" s="4" t="s">
        <v>703</v>
      </c>
      <c r="D1449" s="4" t="n">
        <f aca="false">IFERROR(INDEX(Positions!$D$2:$D$14531,MATCH($A1449&amp;"|52",Positions!$A$2:$A$14531,0)),"-")</f>
        <v>50</v>
      </c>
      <c r="E1449" s="4" t="n">
        <f aca="false">IFERROR(INDEX(Positions!$D$2:$D$14531,MATCH($A1449&amp;"|62",Positions!$A$2:$A$14531,0)),"-")</f>
        <v>60</v>
      </c>
      <c r="F1449" s="4" t="str">
        <f aca="false">IFERROR(INDEX(Positions!$E$2:$E$14531,MATCH($A1449&amp;"|52",Positions!$A$2:$A$14531,0)),"-")</f>
        <v>G</v>
      </c>
      <c r="G1449" s="4" t="str">
        <f aca="false">IFERROR(INDEX(Positions!$E$2:$E$14531,MATCH($A1449&amp;"|62",Positions!$A$2:$A$14531,0)),"-")</f>
        <v>C</v>
      </c>
      <c r="H1449" s="3" t="str">
        <f aca="false">F1449&amp;"-"&amp;G1449</f>
        <v>G-C</v>
      </c>
      <c r="I1449" s="4" t="n">
        <f aca="false">(F1449="G")+(G1449="G")</f>
        <v>1</v>
      </c>
      <c r="J1449" s="4" t="n">
        <f aca="false">(F1449="C")+(G1449="C")</f>
        <v>1</v>
      </c>
      <c r="K1449" s="3" t="n">
        <f aca="false">I1449+J1449</f>
        <v>2</v>
      </c>
    </row>
    <row r="1450" customFormat="false" ht="15" hidden="false" customHeight="false" outlineLevel="0" collapsed="false">
      <c r="A1450" s="4" t="s">
        <v>88</v>
      </c>
      <c r="B1450" s="4" t="s">
        <v>830</v>
      </c>
      <c r="C1450" s="4" t="s">
        <v>892</v>
      </c>
      <c r="D1450" s="4" t="n">
        <f aca="false">IFERROR(INDEX(Positions!$D$2:$D$14531,MATCH($A1450&amp;"|53",Positions!$A$2:$A$14531,0)),"-")</f>
        <v>51</v>
      </c>
      <c r="E1450" s="4" t="n">
        <f aca="false">IFERROR(INDEX(Positions!$D$2:$D$14531,MATCH($A1450&amp;"|61",Positions!$A$2:$A$14531,0)),"-")</f>
        <v>59</v>
      </c>
      <c r="F1450" s="4" t="str">
        <f aca="false">IFERROR(INDEX(Positions!$E$2:$E$14531,MATCH($A1450&amp;"|53",Positions!$A$2:$A$14531,0)),"-")</f>
        <v>G</v>
      </c>
      <c r="G1450" s="4" t="str">
        <f aca="false">IFERROR(INDEX(Positions!$E$2:$E$14531,MATCH($A1450&amp;"|61",Positions!$A$2:$A$14531,0)),"-")</f>
        <v>C</v>
      </c>
      <c r="H1450" s="3" t="str">
        <f aca="false">F1450&amp;"-"&amp;G1450</f>
        <v>G-C</v>
      </c>
      <c r="I1450" s="4" t="n">
        <f aca="false">(F1450="G")+(G1450="G")</f>
        <v>1</v>
      </c>
      <c r="J1450" s="4" t="n">
        <f aca="false">(F1450="C")+(G1450="C")</f>
        <v>1</v>
      </c>
      <c r="K1450" s="3" t="n">
        <f aca="false">I1450+J1450</f>
        <v>2</v>
      </c>
    </row>
    <row r="1451" customFormat="false" ht="15" hidden="false" customHeight="false" outlineLevel="0" collapsed="false">
      <c r="A1451" s="24" t="s">
        <v>88</v>
      </c>
      <c r="B1451" s="24" t="s">
        <v>893</v>
      </c>
      <c r="C1451" s="24" t="s">
        <v>894</v>
      </c>
      <c r="D1451" s="24" t="n">
        <f aca="false">IFERROR(INDEX(Positions!$D$2:$D$14531,MATCH($A1451&amp;"|8",Positions!$A$2:$A$14531,0)),"-")</f>
        <v>8</v>
      </c>
      <c r="E1451" s="24" t="n">
        <f aca="false">IFERROR(INDEX(Positions!$D$2:$D$14531,MATCH($A1451&amp;"|14",Positions!$A$2:$A$14531,0)),"-")</f>
        <v>14</v>
      </c>
      <c r="F1451" s="24" t="str">
        <f aca="false">IFERROR(INDEX(Positions!$E$2:$E$14531,MATCH($A1451&amp;"|8",Positions!$A$2:$A$14531,0)),"-")</f>
        <v>U</v>
      </c>
      <c r="G1451" s="24" t="str">
        <f aca="false">IFERROR(INDEX(Positions!$E$2:$E$14531,MATCH($A1451&amp;"|14",Positions!$A$2:$A$14531,0)),"-")</f>
        <v>A</v>
      </c>
      <c r="H1451" s="25" t="str">
        <f aca="false">F1451&amp;"-"&amp;G1451</f>
        <v>U-A</v>
      </c>
      <c r="I1451" s="24" t="n">
        <f aca="false">(F1451="G")+(G1451="G")</f>
        <v>0</v>
      </c>
      <c r="J1451" s="24" t="n">
        <f aca="false">(F1451="C")+(G1451="C")</f>
        <v>0</v>
      </c>
      <c r="K1451" s="25" t="n">
        <f aca="false">I1451+J1451</f>
        <v>0</v>
      </c>
    </row>
    <row r="1452" customFormat="false" ht="15" hidden="false" customHeight="false" outlineLevel="0" collapsed="false">
      <c r="A1452" s="24" t="s">
        <v>88</v>
      </c>
      <c r="B1452" s="24" t="s">
        <v>893</v>
      </c>
      <c r="C1452" s="24" t="s">
        <v>895</v>
      </c>
      <c r="D1452" s="24" t="n">
        <f aca="false">IFERROR(INDEX(Positions!$D$2:$D$14531,MATCH($A1452&amp;"|15",Positions!$A$2:$A$14531,0)),"-")</f>
        <v>15</v>
      </c>
      <c r="E1452" s="24" t="n">
        <f aca="false">IFERROR(INDEX(Positions!$D$2:$D$14531,MATCH($A1452&amp;"|48",Positions!$A$2:$A$14531,0)),"-")</f>
        <v>46</v>
      </c>
      <c r="F1452" s="24" t="str">
        <f aca="false">IFERROR(INDEX(Positions!$E$2:$E$14531,MATCH($A1452&amp;"|15",Positions!$A$2:$A$14531,0)),"-")</f>
        <v>G</v>
      </c>
      <c r="G1452" s="24" t="str">
        <f aca="false">IFERROR(INDEX(Positions!$E$2:$E$14531,MATCH($A1452&amp;"|48",Positions!$A$2:$A$14531,0)),"-")</f>
        <v>C</v>
      </c>
      <c r="H1452" s="25" t="str">
        <f aca="false">F1452&amp;"-"&amp;G1452</f>
        <v>G-C</v>
      </c>
      <c r="I1452" s="24" t="n">
        <f aca="false">(F1452="G")+(G1452="G")</f>
        <v>1</v>
      </c>
      <c r="J1452" s="24" t="n">
        <f aca="false">(F1452="C")+(G1452="C")</f>
        <v>1</v>
      </c>
      <c r="K1452" s="25" t="n">
        <f aca="false">I1452+J1452</f>
        <v>2</v>
      </c>
    </row>
    <row r="1453" customFormat="false" ht="15" hidden="false" customHeight="false" outlineLevel="0" collapsed="false">
      <c r="A1453" s="24" t="s">
        <v>88</v>
      </c>
      <c r="B1453" s="24" t="s">
        <v>893</v>
      </c>
      <c r="C1453" s="24" t="s">
        <v>896</v>
      </c>
      <c r="D1453" s="24" t="n">
        <f aca="false">IFERROR(INDEX(Positions!$D$2:$D$14531,MATCH($A1453&amp;"|18",Positions!$A$2:$A$14531,0)),"-")</f>
        <v>17</v>
      </c>
      <c r="E1453" s="24" t="n">
        <f aca="false">IFERROR(INDEX(Positions!$D$2:$D$14531,MATCH($A1453&amp;"|55",Positions!$A$2:$A$14531,0)),"-")</f>
        <v>53</v>
      </c>
      <c r="F1453" s="24" t="str">
        <f aca="false">IFERROR(INDEX(Positions!$E$2:$E$14531,MATCH($A1453&amp;"|18",Positions!$A$2:$A$14531,0)),"-")</f>
        <v>G</v>
      </c>
      <c r="G1453" s="24" t="str">
        <f aca="false">IFERROR(INDEX(Positions!$E$2:$E$14531,MATCH($A1453&amp;"|55",Positions!$A$2:$A$14531,0)),"-")</f>
        <v>U</v>
      </c>
      <c r="H1453" s="25" t="str">
        <f aca="false">F1453&amp;"-"&amp;G1453</f>
        <v>G-U</v>
      </c>
      <c r="I1453" s="24" t="n">
        <f aca="false">(F1453="G")+(G1453="G")</f>
        <v>1</v>
      </c>
      <c r="J1453" s="24" t="n">
        <f aca="false">(F1453="C")+(G1453="C")</f>
        <v>0</v>
      </c>
      <c r="K1453" s="25" t="n">
        <f aca="false">I1453+J1453</f>
        <v>1</v>
      </c>
    </row>
    <row r="1454" customFormat="false" ht="15" hidden="false" customHeight="false" outlineLevel="0" collapsed="false">
      <c r="A1454" s="24" t="s">
        <v>88</v>
      </c>
      <c r="B1454" s="24" t="s">
        <v>893</v>
      </c>
      <c r="C1454" s="24" t="s">
        <v>897</v>
      </c>
      <c r="D1454" s="24" t="n">
        <f aca="false">IFERROR(INDEX(Positions!$D$2:$D$14531,MATCH($A1454&amp;"|19",Positions!$A$2:$A$14531,0)),"-")</f>
        <v>18</v>
      </c>
      <c r="E1454" s="24" t="n">
        <f aca="false">IFERROR(INDEX(Positions!$D$2:$D$14531,MATCH($A1454&amp;"|56",Positions!$A$2:$A$14531,0)),"-")</f>
        <v>54</v>
      </c>
      <c r="F1454" s="24" t="str">
        <f aca="false">IFERROR(INDEX(Positions!$E$2:$E$14531,MATCH($A1454&amp;"|19",Positions!$A$2:$A$14531,0)),"-")</f>
        <v>G</v>
      </c>
      <c r="G1454" s="24" t="str">
        <f aca="false">IFERROR(INDEX(Positions!$E$2:$E$14531,MATCH($A1454&amp;"|56",Positions!$A$2:$A$14531,0)),"-")</f>
        <v>C</v>
      </c>
      <c r="H1454" s="25" t="str">
        <f aca="false">F1454&amp;"-"&amp;G1454</f>
        <v>G-C</v>
      </c>
      <c r="I1454" s="24" t="n">
        <f aca="false">(F1454="G")+(G1454="G")</f>
        <v>1</v>
      </c>
      <c r="J1454" s="24" t="n">
        <f aca="false">(F1454="C")+(G1454="C")</f>
        <v>1</v>
      </c>
      <c r="K1454" s="25" t="n">
        <f aca="false">I1454+J1454</f>
        <v>2</v>
      </c>
    </row>
    <row r="1455" customFormat="false" ht="15" hidden="false" customHeight="false" outlineLevel="0" collapsed="false">
      <c r="A1455" s="24" t="s">
        <v>88</v>
      </c>
      <c r="B1455" s="24" t="s">
        <v>893</v>
      </c>
      <c r="C1455" s="24" t="s">
        <v>898</v>
      </c>
      <c r="D1455" s="24" t="n">
        <f aca="false">IFERROR(INDEX(Positions!$D$2:$D$14531,MATCH($A1455&amp;"|26",Positions!$A$2:$A$14531,0)),"-")</f>
        <v>25</v>
      </c>
      <c r="E1455" s="24" t="n">
        <f aca="false">IFERROR(INDEX(Positions!$D$2:$D$14531,MATCH($A1455&amp;"|44",Positions!$A$2:$A$14531,0)),"-")</f>
        <v>43</v>
      </c>
      <c r="F1455" s="24" t="str">
        <f aca="false">IFERROR(INDEX(Positions!$E$2:$E$14531,MATCH($A1455&amp;"|26",Positions!$A$2:$A$14531,0)),"-")</f>
        <v>A</v>
      </c>
      <c r="G1455" s="24" t="str">
        <f aca="false">IFERROR(INDEX(Positions!$E$2:$E$14531,MATCH($A1455&amp;"|44",Positions!$A$2:$A$14531,0)),"-")</f>
        <v>G</v>
      </c>
      <c r="H1455" s="25" t="str">
        <f aca="false">F1455&amp;"-"&amp;G1455</f>
        <v>A-G</v>
      </c>
      <c r="I1455" s="24" t="n">
        <f aca="false">(F1455="G")+(G1455="G")</f>
        <v>1</v>
      </c>
      <c r="J1455" s="24" t="n">
        <f aca="false">(F1455="C")+(G1455="C")</f>
        <v>0</v>
      </c>
      <c r="K1455" s="25" t="n">
        <f aca="false">I1455+J1455</f>
        <v>1</v>
      </c>
    </row>
    <row r="1456" customFormat="false" ht="15" hidden="false" customHeight="false" outlineLevel="0" collapsed="false">
      <c r="A1456" s="24" t="s">
        <v>88</v>
      </c>
      <c r="B1456" s="24" t="s">
        <v>893</v>
      </c>
      <c r="C1456" s="24" t="s">
        <v>899</v>
      </c>
      <c r="D1456" s="24" t="n">
        <f aca="false">IFERROR(INDEX(Positions!$D$2:$D$14531,MATCH($A1456&amp;"|32",Positions!$A$2:$A$14531,0)),"-")</f>
        <v>31</v>
      </c>
      <c r="E1456" s="24" t="n">
        <f aca="false">IFERROR(INDEX(Positions!$D$2:$D$14531,MATCH($A1456&amp;"|38",Positions!$A$2:$A$14531,0)),"-")</f>
        <v>37</v>
      </c>
      <c r="F1456" s="24" t="str">
        <f aca="false">IFERROR(INDEX(Positions!$E$2:$E$14531,MATCH($A1456&amp;"|32",Positions!$A$2:$A$14531,0)),"-")</f>
        <v>U</v>
      </c>
      <c r="G1456" s="24" t="str">
        <f aca="false">IFERROR(INDEX(Positions!$E$2:$E$14531,MATCH($A1456&amp;"|38",Positions!$A$2:$A$14531,0)),"-")</f>
        <v>A</v>
      </c>
      <c r="H1456" s="25" t="str">
        <f aca="false">F1456&amp;"-"&amp;G1456</f>
        <v>U-A</v>
      </c>
      <c r="I1456" s="24" t="n">
        <f aca="false">(F1456="G")+(G1456="G")</f>
        <v>0</v>
      </c>
      <c r="J1456" s="24" t="n">
        <f aca="false">(F1456="C")+(G1456="C")</f>
        <v>0</v>
      </c>
      <c r="K1456" s="25" t="n">
        <f aca="false">I1456+J1456</f>
        <v>0</v>
      </c>
    </row>
    <row r="1457" customFormat="false" ht="15" hidden="false" customHeight="false" outlineLevel="0" collapsed="false">
      <c r="A1457" s="24" t="s">
        <v>88</v>
      </c>
      <c r="B1457" s="24" t="s">
        <v>893</v>
      </c>
      <c r="C1457" s="24" t="s">
        <v>900</v>
      </c>
      <c r="D1457" s="24" t="n">
        <f aca="false">IFERROR(INDEX(Positions!$D$2:$D$14531,MATCH($A1457&amp;"|54",Positions!$A$2:$A$14531,0)),"-")</f>
        <v>52</v>
      </c>
      <c r="E1457" s="24" t="n">
        <f aca="false">IFERROR(INDEX(Positions!$D$2:$D$14531,MATCH($A1457&amp;"|58",Positions!$A$2:$A$14531,0)),"-")</f>
        <v>56</v>
      </c>
      <c r="F1457" s="24" t="str">
        <f aca="false">IFERROR(INDEX(Positions!$E$2:$E$14531,MATCH($A1457&amp;"|54",Positions!$A$2:$A$14531,0)),"-")</f>
        <v>U</v>
      </c>
      <c r="G1457" s="24" t="str">
        <f aca="false">IFERROR(INDEX(Positions!$E$2:$E$14531,MATCH($A1457&amp;"|58",Positions!$A$2:$A$14531,0)),"-")</f>
        <v>A</v>
      </c>
      <c r="H1457" s="25" t="str">
        <f aca="false">F1457&amp;"-"&amp;G1457</f>
        <v>U-A</v>
      </c>
      <c r="I1457" s="24" t="n">
        <f aca="false">(F1457="G")+(G1457="G")</f>
        <v>0</v>
      </c>
      <c r="J1457" s="24" t="n">
        <f aca="false">(F1457="C")+(G1457="C")</f>
        <v>0</v>
      </c>
      <c r="K1457" s="25" t="n">
        <f aca="false">I1457+J1457</f>
        <v>0</v>
      </c>
    </row>
    <row r="1458" customFormat="false" ht="15" hidden="false" customHeight="false" outlineLevel="0" collapsed="false">
      <c r="A1458" s="4" t="s">
        <v>89</v>
      </c>
      <c r="B1458" s="4" t="s">
        <v>768</v>
      </c>
      <c r="C1458" s="4" t="s">
        <v>882</v>
      </c>
      <c r="D1458" s="4" t="n">
        <f aca="false">IFERROR(INDEX(Positions!$D$2:$D$14531,MATCH($A1458&amp;"|1",Positions!$A$2:$A$14531,0)),"-")</f>
        <v>1</v>
      </c>
      <c r="E1458" s="4" t="n">
        <f aca="false">IFERROR(INDEX(Positions!$D$2:$D$14531,MATCH($A1458&amp;"|72",Positions!$A$2:$A$14531,0)),"-")</f>
        <v>73</v>
      </c>
      <c r="F1458" s="4" t="str">
        <f aca="false">IFERROR(INDEX(Positions!$E$2:$E$14531,MATCH($A1458&amp;"|1",Positions!$A$2:$A$14531,0)),"-")</f>
        <v>G</v>
      </c>
      <c r="G1458" s="4" t="str">
        <f aca="false">IFERROR(INDEX(Positions!$E$2:$E$14531,MATCH($A1458&amp;"|72",Positions!$A$2:$A$14531,0)),"-")</f>
        <v>C</v>
      </c>
      <c r="H1458" s="3" t="str">
        <f aca="false">F1458&amp;"-"&amp;G1458</f>
        <v>G-C</v>
      </c>
      <c r="I1458" s="4" t="n">
        <f aca="false">(F1458="G")+(G1458="G")</f>
        <v>1</v>
      </c>
      <c r="J1458" s="4" t="n">
        <f aca="false">(F1458="C")+(G1458="C")</f>
        <v>1</v>
      </c>
      <c r="K1458" s="3" t="n">
        <f aca="false">I1458+J1458</f>
        <v>2</v>
      </c>
    </row>
    <row r="1459" customFormat="false" ht="15" hidden="false" customHeight="false" outlineLevel="0" collapsed="false">
      <c r="A1459" s="4" t="s">
        <v>89</v>
      </c>
      <c r="B1459" s="4" t="s">
        <v>768</v>
      </c>
      <c r="C1459" s="4" t="s">
        <v>883</v>
      </c>
      <c r="D1459" s="4" t="n">
        <f aca="false">IFERROR(INDEX(Positions!$D$2:$D$14531,MATCH($A1459&amp;"|2",Positions!$A$2:$A$14531,0)),"-")</f>
        <v>2</v>
      </c>
      <c r="E1459" s="4" t="n">
        <f aca="false">IFERROR(INDEX(Positions!$D$2:$D$14531,MATCH($A1459&amp;"|71",Positions!$A$2:$A$14531,0)),"-")</f>
        <v>72</v>
      </c>
      <c r="F1459" s="4" t="str">
        <f aca="false">IFERROR(INDEX(Positions!$E$2:$E$14531,MATCH($A1459&amp;"|2",Positions!$A$2:$A$14531,0)),"-")</f>
        <v>G</v>
      </c>
      <c r="G1459" s="4" t="str">
        <f aca="false">IFERROR(INDEX(Positions!$E$2:$E$14531,MATCH($A1459&amp;"|71",Positions!$A$2:$A$14531,0)),"-")</f>
        <v>C</v>
      </c>
      <c r="H1459" s="3" t="str">
        <f aca="false">F1459&amp;"-"&amp;G1459</f>
        <v>G-C</v>
      </c>
      <c r="I1459" s="4" t="n">
        <f aca="false">(F1459="G")+(G1459="G")</f>
        <v>1</v>
      </c>
      <c r="J1459" s="4" t="n">
        <f aca="false">(F1459="C")+(G1459="C")</f>
        <v>1</v>
      </c>
      <c r="K1459" s="3" t="n">
        <f aca="false">I1459+J1459</f>
        <v>2</v>
      </c>
    </row>
    <row r="1460" customFormat="false" ht="15" hidden="false" customHeight="false" outlineLevel="0" collapsed="false">
      <c r="A1460" s="4" t="s">
        <v>89</v>
      </c>
      <c r="B1460" s="4" t="s">
        <v>768</v>
      </c>
      <c r="C1460" s="4" t="s">
        <v>884</v>
      </c>
      <c r="D1460" s="4" t="n">
        <f aca="false">IFERROR(INDEX(Positions!$D$2:$D$14531,MATCH($A1460&amp;"|3",Positions!$A$2:$A$14531,0)),"-")</f>
        <v>3</v>
      </c>
      <c r="E1460" s="4" t="n">
        <f aca="false">IFERROR(INDEX(Positions!$D$2:$D$14531,MATCH($A1460&amp;"|70",Positions!$A$2:$A$14531,0)),"-")</f>
        <v>71</v>
      </c>
      <c r="F1460" s="4" t="str">
        <f aca="false">IFERROR(INDEX(Positions!$E$2:$E$14531,MATCH($A1460&amp;"|3",Positions!$A$2:$A$14531,0)),"-")</f>
        <v>G</v>
      </c>
      <c r="G1460" s="4" t="str">
        <f aca="false">IFERROR(INDEX(Positions!$E$2:$E$14531,MATCH($A1460&amp;"|70",Positions!$A$2:$A$14531,0)),"-")</f>
        <v>C</v>
      </c>
      <c r="H1460" s="3" t="str">
        <f aca="false">F1460&amp;"-"&amp;G1460</f>
        <v>G-C</v>
      </c>
      <c r="I1460" s="4" t="n">
        <f aca="false">(F1460="G")+(G1460="G")</f>
        <v>1</v>
      </c>
      <c r="J1460" s="4" t="n">
        <f aca="false">(F1460="C")+(G1460="C")</f>
        <v>1</v>
      </c>
      <c r="K1460" s="3" t="n">
        <f aca="false">I1460+J1460</f>
        <v>2</v>
      </c>
    </row>
    <row r="1461" customFormat="false" ht="15" hidden="false" customHeight="false" outlineLevel="0" collapsed="false">
      <c r="A1461" s="4" t="s">
        <v>89</v>
      </c>
      <c r="B1461" s="4" t="s">
        <v>768</v>
      </c>
      <c r="C1461" s="4" t="s">
        <v>885</v>
      </c>
      <c r="D1461" s="4" t="n">
        <f aca="false">IFERROR(INDEX(Positions!$D$2:$D$14531,MATCH($A1461&amp;"|4",Positions!$A$2:$A$14531,0)),"-")</f>
        <v>4</v>
      </c>
      <c r="E1461" s="4" t="n">
        <f aca="false">IFERROR(INDEX(Positions!$D$2:$D$14531,MATCH($A1461&amp;"|69",Positions!$A$2:$A$14531,0)),"-")</f>
        <v>70</v>
      </c>
      <c r="F1461" s="4" t="str">
        <f aca="false">IFERROR(INDEX(Positions!$E$2:$E$14531,MATCH($A1461&amp;"|4",Positions!$A$2:$A$14531,0)),"-")</f>
        <v>C</v>
      </c>
      <c r="G1461" s="4" t="str">
        <f aca="false">IFERROR(INDEX(Positions!$E$2:$E$14531,MATCH($A1461&amp;"|69",Positions!$A$2:$A$14531,0)),"-")</f>
        <v>G</v>
      </c>
      <c r="H1461" s="3" t="str">
        <f aca="false">F1461&amp;"-"&amp;G1461</f>
        <v>C-G</v>
      </c>
      <c r="I1461" s="4" t="n">
        <f aca="false">(F1461="G")+(G1461="G")</f>
        <v>1</v>
      </c>
      <c r="J1461" s="4" t="n">
        <f aca="false">(F1461="C")+(G1461="C")</f>
        <v>1</v>
      </c>
      <c r="K1461" s="3" t="n">
        <f aca="false">I1461+J1461</f>
        <v>2</v>
      </c>
    </row>
    <row r="1462" customFormat="false" ht="15" hidden="false" customHeight="false" outlineLevel="0" collapsed="false">
      <c r="A1462" s="4" t="s">
        <v>89</v>
      </c>
      <c r="B1462" s="4" t="s">
        <v>768</v>
      </c>
      <c r="C1462" s="4" t="s">
        <v>542</v>
      </c>
      <c r="D1462" s="4" t="n">
        <f aca="false">IFERROR(INDEX(Positions!$D$2:$D$14531,MATCH($A1462&amp;"|5",Positions!$A$2:$A$14531,0)),"-")</f>
        <v>5</v>
      </c>
      <c r="E1462" s="4" t="n">
        <f aca="false">IFERROR(INDEX(Positions!$D$2:$D$14531,MATCH($A1462&amp;"|68",Positions!$A$2:$A$14531,0)),"-")</f>
        <v>69</v>
      </c>
      <c r="F1462" s="4" t="str">
        <f aca="false">IFERROR(INDEX(Positions!$E$2:$E$14531,MATCH($A1462&amp;"|5",Positions!$A$2:$A$14531,0)),"-")</f>
        <v>C</v>
      </c>
      <c r="G1462" s="4" t="str">
        <f aca="false">IFERROR(INDEX(Positions!$E$2:$E$14531,MATCH($A1462&amp;"|68",Positions!$A$2:$A$14531,0)),"-")</f>
        <v>G</v>
      </c>
      <c r="H1462" s="3" t="str">
        <f aca="false">F1462&amp;"-"&amp;G1462</f>
        <v>C-G</v>
      </c>
      <c r="I1462" s="4" t="n">
        <f aca="false">(F1462="G")+(G1462="G")</f>
        <v>1</v>
      </c>
      <c r="J1462" s="4" t="n">
        <f aca="false">(F1462="C")+(G1462="C")</f>
        <v>1</v>
      </c>
      <c r="K1462" s="3" t="n">
        <f aca="false">I1462+J1462</f>
        <v>2</v>
      </c>
    </row>
    <row r="1463" customFormat="false" ht="15" hidden="false" customHeight="false" outlineLevel="0" collapsed="false">
      <c r="A1463" s="4" t="s">
        <v>89</v>
      </c>
      <c r="B1463" s="4" t="s">
        <v>768</v>
      </c>
      <c r="C1463" s="4" t="s">
        <v>561</v>
      </c>
      <c r="D1463" s="4" t="n">
        <f aca="false">IFERROR(INDEX(Positions!$D$2:$D$14531,MATCH($A1463&amp;"|6",Positions!$A$2:$A$14531,0)),"-")</f>
        <v>6</v>
      </c>
      <c r="E1463" s="4" t="n">
        <f aca="false">IFERROR(INDEX(Positions!$D$2:$D$14531,MATCH($A1463&amp;"|67",Positions!$A$2:$A$14531,0)),"-")</f>
        <v>68</v>
      </c>
      <c r="F1463" s="4" t="str">
        <f aca="false">IFERROR(INDEX(Positions!$E$2:$E$14531,MATCH($A1463&amp;"|6",Positions!$A$2:$A$14531,0)),"-")</f>
        <v>A</v>
      </c>
      <c r="G1463" s="4" t="str">
        <f aca="false">IFERROR(INDEX(Positions!$E$2:$E$14531,MATCH($A1463&amp;"|67",Positions!$A$2:$A$14531,0)),"-")</f>
        <v>U</v>
      </c>
      <c r="H1463" s="3" t="str">
        <f aca="false">F1463&amp;"-"&amp;G1463</f>
        <v>A-U</v>
      </c>
      <c r="I1463" s="4" t="n">
        <f aca="false">(F1463="G")+(G1463="G")</f>
        <v>0</v>
      </c>
      <c r="J1463" s="4" t="n">
        <f aca="false">(F1463="C")+(G1463="C")</f>
        <v>0</v>
      </c>
      <c r="K1463" s="3" t="n">
        <f aca="false">I1463+J1463</f>
        <v>0</v>
      </c>
    </row>
    <row r="1464" customFormat="false" ht="15" hidden="false" customHeight="false" outlineLevel="0" collapsed="false">
      <c r="A1464" s="4" t="s">
        <v>89</v>
      </c>
      <c r="B1464" s="4" t="s">
        <v>768</v>
      </c>
      <c r="C1464" s="4" t="s">
        <v>886</v>
      </c>
      <c r="D1464" s="4" t="n">
        <f aca="false">IFERROR(INDEX(Positions!$D$2:$D$14531,MATCH($A1464&amp;"|7",Positions!$A$2:$A$14531,0)),"-")</f>
        <v>7</v>
      </c>
      <c r="E1464" s="4" t="n">
        <f aca="false">IFERROR(INDEX(Positions!$D$2:$D$14531,MATCH($A1464&amp;"|66",Positions!$A$2:$A$14531,0)),"-")</f>
        <v>67</v>
      </c>
      <c r="F1464" s="4" t="str">
        <f aca="false">IFERROR(INDEX(Positions!$E$2:$E$14531,MATCH($A1464&amp;"|7",Positions!$A$2:$A$14531,0)),"-")</f>
        <v>A</v>
      </c>
      <c r="G1464" s="4" t="str">
        <f aca="false">IFERROR(INDEX(Positions!$E$2:$E$14531,MATCH($A1464&amp;"|66",Positions!$A$2:$A$14531,0)),"-")</f>
        <v>U</v>
      </c>
      <c r="H1464" s="3" t="str">
        <f aca="false">F1464&amp;"-"&amp;G1464</f>
        <v>A-U</v>
      </c>
      <c r="I1464" s="4" t="n">
        <f aca="false">(F1464="G")+(G1464="G")</f>
        <v>0</v>
      </c>
      <c r="J1464" s="4" t="n">
        <f aca="false">(F1464="C")+(G1464="C")</f>
        <v>0</v>
      </c>
      <c r="K1464" s="3" t="n">
        <f aca="false">I1464+J1464</f>
        <v>0</v>
      </c>
    </row>
    <row r="1465" customFormat="false" ht="15" hidden="false" customHeight="false" outlineLevel="0" collapsed="false">
      <c r="A1465" s="4" t="s">
        <v>89</v>
      </c>
      <c r="B1465" s="4" t="s">
        <v>783</v>
      </c>
      <c r="C1465" s="4" t="s">
        <v>887</v>
      </c>
      <c r="D1465" s="4" t="n">
        <f aca="false">IFERROR(INDEX(Positions!$D$2:$D$14531,MATCH($A1465&amp;"|10",Positions!$A$2:$A$14531,0)),"-")</f>
        <v>10</v>
      </c>
      <c r="E1465" s="4" t="n">
        <f aca="false">IFERROR(INDEX(Positions!$D$2:$D$14531,MATCH($A1465&amp;"|25",Positions!$A$2:$A$14531,0)),"-")</f>
        <v>26</v>
      </c>
      <c r="F1465" s="4" t="str">
        <f aca="false">IFERROR(INDEX(Positions!$E$2:$E$14531,MATCH($A1465&amp;"|10",Positions!$A$2:$A$14531,0)),"-")</f>
        <v>G</v>
      </c>
      <c r="G1465" s="4" t="str">
        <f aca="false">IFERROR(INDEX(Positions!$E$2:$E$14531,MATCH($A1465&amp;"|25",Positions!$A$2:$A$14531,0)),"-")</f>
        <v>C</v>
      </c>
      <c r="H1465" s="3" t="str">
        <f aca="false">F1465&amp;"-"&amp;G1465</f>
        <v>G-C</v>
      </c>
      <c r="I1465" s="4" t="n">
        <f aca="false">(F1465="G")+(G1465="G")</f>
        <v>1</v>
      </c>
      <c r="J1465" s="4" t="n">
        <f aca="false">(F1465="C")+(G1465="C")</f>
        <v>1</v>
      </c>
      <c r="K1465" s="3" t="n">
        <f aca="false">I1465+J1465</f>
        <v>2</v>
      </c>
    </row>
    <row r="1466" customFormat="false" ht="15" hidden="false" customHeight="false" outlineLevel="0" collapsed="false">
      <c r="A1466" s="4" t="s">
        <v>89</v>
      </c>
      <c r="B1466" s="4" t="s">
        <v>783</v>
      </c>
      <c r="C1466" s="4" t="s">
        <v>888</v>
      </c>
      <c r="D1466" s="4" t="n">
        <f aca="false">IFERROR(INDEX(Positions!$D$2:$D$14531,MATCH($A1466&amp;"|11",Positions!$A$2:$A$14531,0)),"-")</f>
        <v>11</v>
      </c>
      <c r="E1466" s="4" t="n">
        <f aca="false">IFERROR(INDEX(Positions!$D$2:$D$14531,MATCH($A1466&amp;"|24",Positions!$A$2:$A$14531,0)),"-")</f>
        <v>25</v>
      </c>
      <c r="F1466" s="4" t="str">
        <f aca="false">IFERROR(INDEX(Positions!$E$2:$E$14531,MATCH($A1466&amp;"|11",Positions!$A$2:$A$14531,0)),"-")</f>
        <v>C</v>
      </c>
      <c r="G1466" s="4" t="str">
        <f aca="false">IFERROR(INDEX(Positions!$E$2:$E$14531,MATCH($A1466&amp;"|24",Positions!$A$2:$A$14531,0)),"-")</f>
        <v>G</v>
      </c>
      <c r="H1466" s="3" t="str">
        <f aca="false">F1466&amp;"-"&amp;G1466</f>
        <v>C-G</v>
      </c>
      <c r="I1466" s="4" t="n">
        <f aca="false">(F1466="G")+(G1466="G")</f>
        <v>1</v>
      </c>
      <c r="J1466" s="4" t="n">
        <f aca="false">(F1466="C")+(G1466="C")</f>
        <v>1</v>
      </c>
      <c r="K1466" s="3" t="n">
        <f aca="false">I1466+J1466</f>
        <v>2</v>
      </c>
    </row>
    <row r="1467" customFormat="false" ht="15" hidden="false" customHeight="false" outlineLevel="0" collapsed="false">
      <c r="A1467" s="4" t="s">
        <v>89</v>
      </c>
      <c r="B1467" s="4" t="s">
        <v>783</v>
      </c>
      <c r="C1467" s="4" t="s">
        <v>479</v>
      </c>
      <c r="D1467" s="4" t="n">
        <f aca="false">IFERROR(INDEX(Positions!$D$2:$D$14531,MATCH($A1467&amp;"|12",Positions!$A$2:$A$14531,0)),"-")</f>
        <v>12</v>
      </c>
      <c r="E1467" s="4" t="n">
        <f aca="false">IFERROR(INDEX(Positions!$D$2:$D$14531,MATCH($A1467&amp;"|23",Positions!$A$2:$A$14531,0)),"-")</f>
        <v>24</v>
      </c>
      <c r="F1467" s="4" t="str">
        <f aca="false">IFERROR(INDEX(Positions!$E$2:$E$14531,MATCH($A1467&amp;"|12",Positions!$A$2:$A$14531,0)),"-")</f>
        <v>U</v>
      </c>
      <c r="G1467" s="4" t="str">
        <f aca="false">IFERROR(INDEX(Positions!$E$2:$E$14531,MATCH($A1467&amp;"|23",Positions!$A$2:$A$14531,0)),"-")</f>
        <v>A</v>
      </c>
      <c r="H1467" s="3" t="str">
        <f aca="false">F1467&amp;"-"&amp;G1467</f>
        <v>U-A</v>
      </c>
      <c r="I1467" s="4" t="n">
        <f aca="false">(F1467="G")+(G1467="G")</f>
        <v>0</v>
      </c>
      <c r="J1467" s="4" t="n">
        <f aca="false">(F1467="C")+(G1467="C")</f>
        <v>0</v>
      </c>
      <c r="K1467" s="3" t="n">
        <f aca="false">I1467+J1467</f>
        <v>0</v>
      </c>
    </row>
    <row r="1468" customFormat="false" ht="15" hidden="false" customHeight="false" outlineLevel="0" collapsed="false">
      <c r="A1468" s="4" t="s">
        <v>89</v>
      </c>
      <c r="B1468" s="4" t="s">
        <v>783</v>
      </c>
      <c r="C1468" s="4" t="s">
        <v>267</v>
      </c>
      <c r="D1468" s="4" t="n">
        <f aca="false">IFERROR(INDEX(Positions!$D$2:$D$14531,MATCH($A1468&amp;"|13",Positions!$A$2:$A$14531,0)),"-")</f>
        <v>13</v>
      </c>
      <c r="E1468" s="4" t="n">
        <f aca="false">IFERROR(INDEX(Positions!$D$2:$D$14531,MATCH($A1468&amp;"|22",Positions!$A$2:$A$14531,0)),"-")</f>
        <v>23</v>
      </c>
      <c r="F1468" s="4" t="str">
        <f aca="false">IFERROR(INDEX(Positions!$E$2:$E$14531,MATCH($A1468&amp;"|13",Positions!$A$2:$A$14531,0)),"-")</f>
        <v>C</v>
      </c>
      <c r="G1468" s="4" t="str">
        <f aca="false">IFERROR(INDEX(Positions!$E$2:$E$14531,MATCH($A1468&amp;"|22",Positions!$A$2:$A$14531,0)),"-")</f>
        <v>G</v>
      </c>
      <c r="H1468" s="3" t="str">
        <f aca="false">F1468&amp;"-"&amp;G1468</f>
        <v>C-G</v>
      </c>
      <c r="I1468" s="4" t="n">
        <f aca="false">(F1468="G")+(G1468="G")</f>
        <v>1</v>
      </c>
      <c r="J1468" s="4" t="n">
        <f aca="false">(F1468="C")+(G1468="C")</f>
        <v>1</v>
      </c>
      <c r="K1468" s="3" t="n">
        <f aca="false">I1468+J1468</f>
        <v>2</v>
      </c>
    </row>
    <row r="1469" customFormat="false" ht="15" hidden="false" customHeight="false" outlineLevel="0" collapsed="false">
      <c r="A1469" s="4" t="s">
        <v>89</v>
      </c>
      <c r="B1469" s="4" t="s">
        <v>805</v>
      </c>
      <c r="C1469" s="4" t="s">
        <v>673</v>
      </c>
      <c r="D1469" s="4" t="n">
        <f aca="false">IFERROR(INDEX(Positions!$D$2:$D$14531,MATCH($A1469&amp;"|27",Positions!$A$2:$A$14531,0)),"-")</f>
        <v>28</v>
      </c>
      <c r="E1469" s="4" t="n">
        <f aca="false">IFERROR(INDEX(Positions!$D$2:$D$14531,MATCH($A1469&amp;"|43",Positions!$A$2:$A$14531,0)),"-")</f>
        <v>44</v>
      </c>
      <c r="F1469" s="4" t="str">
        <f aca="false">IFERROR(INDEX(Positions!$E$2:$E$14531,MATCH($A1469&amp;"|27",Positions!$A$2:$A$14531,0)),"-")</f>
        <v>C</v>
      </c>
      <c r="G1469" s="4" t="str">
        <f aca="false">IFERROR(INDEX(Positions!$E$2:$E$14531,MATCH($A1469&amp;"|43",Positions!$A$2:$A$14531,0)),"-")</f>
        <v>G</v>
      </c>
      <c r="H1469" s="3" t="str">
        <f aca="false">F1469&amp;"-"&amp;G1469</f>
        <v>C-G</v>
      </c>
      <c r="I1469" s="4" t="n">
        <f aca="false">(F1469="G")+(G1469="G")</f>
        <v>1</v>
      </c>
      <c r="J1469" s="4" t="n">
        <f aca="false">(F1469="C")+(G1469="C")</f>
        <v>1</v>
      </c>
      <c r="K1469" s="3" t="n">
        <f aca="false">I1469+J1469</f>
        <v>2</v>
      </c>
    </row>
    <row r="1470" customFormat="false" ht="15" hidden="false" customHeight="false" outlineLevel="0" collapsed="false">
      <c r="A1470" s="4" t="s">
        <v>89</v>
      </c>
      <c r="B1470" s="4" t="s">
        <v>805</v>
      </c>
      <c r="C1470" s="4" t="s">
        <v>889</v>
      </c>
      <c r="D1470" s="4" t="n">
        <f aca="false">IFERROR(INDEX(Positions!$D$2:$D$14531,MATCH($A1470&amp;"|28",Positions!$A$2:$A$14531,0)),"-")</f>
        <v>29</v>
      </c>
      <c r="E1470" s="4" t="n">
        <f aca="false">IFERROR(INDEX(Positions!$D$2:$D$14531,MATCH($A1470&amp;"|42",Positions!$A$2:$A$14531,0)),"-")</f>
        <v>43</v>
      </c>
      <c r="F1470" s="4" t="str">
        <f aca="false">IFERROR(INDEX(Positions!$E$2:$E$14531,MATCH($A1470&amp;"|28",Positions!$A$2:$A$14531,0)),"-")</f>
        <v>U</v>
      </c>
      <c r="G1470" s="4" t="str">
        <f aca="false">IFERROR(INDEX(Positions!$E$2:$E$14531,MATCH($A1470&amp;"|42",Positions!$A$2:$A$14531,0)),"-")</f>
        <v>G</v>
      </c>
      <c r="H1470" s="3" t="str">
        <f aca="false">F1470&amp;"-"&amp;G1470</f>
        <v>U-G</v>
      </c>
      <c r="I1470" s="4" t="n">
        <f aca="false">(F1470="G")+(G1470="G")</f>
        <v>1</v>
      </c>
      <c r="J1470" s="4" t="n">
        <f aca="false">(F1470="C")+(G1470="C")</f>
        <v>0</v>
      </c>
      <c r="K1470" s="3" t="n">
        <f aca="false">I1470+J1470</f>
        <v>1</v>
      </c>
    </row>
    <row r="1471" customFormat="false" ht="15" hidden="false" customHeight="false" outlineLevel="0" collapsed="false">
      <c r="A1471" s="4" t="s">
        <v>89</v>
      </c>
      <c r="B1471" s="4" t="s">
        <v>805</v>
      </c>
      <c r="C1471" s="4" t="s">
        <v>890</v>
      </c>
      <c r="D1471" s="4" t="n">
        <f aca="false">IFERROR(INDEX(Positions!$D$2:$D$14531,MATCH($A1471&amp;"|29",Positions!$A$2:$A$14531,0)),"-")</f>
        <v>30</v>
      </c>
      <c r="E1471" s="4" t="n">
        <f aca="false">IFERROR(INDEX(Positions!$D$2:$D$14531,MATCH($A1471&amp;"|41",Positions!$A$2:$A$14531,0)),"-")</f>
        <v>42</v>
      </c>
      <c r="F1471" s="4" t="str">
        <f aca="false">IFERROR(INDEX(Positions!$E$2:$E$14531,MATCH($A1471&amp;"|29",Positions!$A$2:$A$14531,0)),"-")</f>
        <v>C</v>
      </c>
      <c r="G1471" s="4" t="str">
        <f aca="false">IFERROR(INDEX(Positions!$E$2:$E$14531,MATCH($A1471&amp;"|41",Positions!$A$2:$A$14531,0)),"-")</f>
        <v>G</v>
      </c>
      <c r="H1471" s="3" t="str">
        <f aca="false">F1471&amp;"-"&amp;G1471</f>
        <v>C-G</v>
      </c>
      <c r="I1471" s="4" t="n">
        <f aca="false">(F1471="G")+(G1471="G")</f>
        <v>1</v>
      </c>
      <c r="J1471" s="4" t="n">
        <f aca="false">(F1471="C")+(G1471="C")</f>
        <v>1</v>
      </c>
      <c r="K1471" s="3" t="n">
        <f aca="false">I1471+J1471</f>
        <v>2</v>
      </c>
    </row>
    <row r="1472" customFormat="false" ht="15" hidden="false" customHeight="false" outlineLevel="0" collapsed="false">
      <c r="A1472" s="4" t="s">
        <v>89</v>
      </c>
      <c r="B1472" s="4" t="s">
        <v>805</v>
      </c>
      <c r="C1472" s="4" t="s">
        <v>694</v>
      </c>
      <c r="D1472" s="4" t="n">
        <f aca="false">IFERROR(INDEX(Positions!$D$2:$D$14531,MATCH($A1472&amp;"|30",Positions!$A$2:$A$14531,0)),"-")</f>
        <v>31</v>
      </c>
      <c r="E1472" s="4" t="n">
        <f aca="false">IFERROR(INDEX(Positions!$D$2:$D$14531,MATCH($A1472&amp;"|40",Positions!$A$2:$A$14531,0)),"-")</f>
        <v>41</v>
      </c>
      <c r="F1472" s="4" t="str">
        <f aca="false">IFERROR(INDEX(Positions!$E$2:$E$14531,MATCH($A1472&amp;"|30",Positions!$A$2:$A$14531,0)),"-")</f>
        <v>G</v>
      </c>
      <c r="G1472" s="4" t="str">
        <f aca="false">IFERROR(INDEX(Positions!$E$2:$E$14531,MATCH($A1472&amp;"|40",Positions!$A$2:$A$14531,0)),"-")</f>
        <v>C</v>
      </c>
      <c r="H1472" s="3" t="str">
        <f aca="false">F1472&amp;"-"&amp;G1472</f>
        <v>G-C</v>
      </c>
      <c r="I1472" s="4" t="n">
        <f aca="false">(F1472="G")+(G1472="G")</f>
        <v>1</v>
      </c>
      <c r="J1472" s="4" t="n">
        <f aca="false">(F1472="C")+(G1472="C")</f>
        <v>1</v>
      </c>
      <c r="K1472" s="3" t="n">
        <f aca="false">I1472+J1472</f>
        <v>2</v>
      </c>
    </row>
    <row r="1473" customFormat="false" ht="15" hidden="false" customHeight="false" outlineLevel="0" collapsed="false">
      <c r="A1473" s="4" t="s">
        <v>89</v>
      </c>
      <c r="B1473" s="4" t="s">
        <v>805</v>
      </c>
      <c r="C1473" s="4" t="s">
        <v>640</v>
      </c>
      <c r="D1473" s="4" t="n">
        <f aca="false">IFERROR(INDEX(Positions!$D$2:$D$14531,MATCH($A1473&amp;"|31",Positions!$A$2:$A$14531,0)),"-")</f>
        <v>32</v>
      </c>
      <c r="E1473" s="4" t="n">
        <f aca="false">IFERROR(INDEX(Positions!$D$2:$D$14531,MATCH($A1473&amp;"|39",Positions!$A$2:$A$14531,0)),"-")</f>
        <v>40</v>
      </c>
      <c r="F1473" s="4" t="str">
        <f aca="false">IFERROR(INDEX(Positions!$E$2:$E$14531,MATCH($A1473&amp;"|31",Positions!$A$2:$A$14531,0)),"-")</f>
        <v>G</v>
      </c>
      <c r="G1473" s="4" t="str">
        <f aca="false">IFERROR(INDEX(Positions!$E$2:$E$14531,MATCH($A1473&amp;"|39",Positions!$A$2:$A$14531,0)),"-")</f>
        <v>C</v>
      </c>
      <c r="H1473" s="3" t="str">
        <f aca="false">F1473&amp;"-"&amp;G1473</f>
        <v>G-C</v>
      </c>
      <c r="I1473" s="4" t="n">
        <f aca="false">(F1473="G")+(G1473="G")</f>
        <v>1</v>
      </c>
      <c r="J1473" s="4" t="n">
        <f aca="false">(F1473="C")+(G1473="C")</f>
        <v>1</v>
      </c>
      <c r="K1473" s="3" t="n">
        <f aca="false">I1473+J1473</f>
        <v>2</v>
      </c>
    </row>
    <row r="1474" customFormat="false" ht="15" hidden="false" customHeight="false" outlineLevel="0" collapsed="false">
      <c r="A1474" s="4" t="s">
        <v>89</v>
      </c>
      <c r="B1474" s="4" t="s">
        <v>830</v>
      </c>
      <c r="C1474" s="4" t="s">
        <v>367</v>
      </c>
      <c r="D1474" s="4" t="n">
        <f aca="false">IFERROR(INDEX(Positions!$D$2:$D$14531,MATCH($A1474&amp;"|49",Positions!$A$2:$A$14531,0)),"-")</f>
        <v>50</v>
      </c>
      <c r="E1474" s="4" t="n">
        <f aca="false">IFERROR(INDEX(Positions!$D$2:$D$14531,MATCH($A1474&amp;"|65",Positions!$A$2:$A$14531,0)),"-")</f>
        <v>66</v>
      </c>
      <c r="F1474" s="4" t="str">
        <f aca="false">IFERROR(INDEX(Positions!$E$2:$E$14531,MATCH($A1474&amp;"|49",Positions!$A$2:$A$14531,0)),"-")</f>
        <v>C</v>
      </c>
      <c r="G1474" s="4" t="str">
        <f aca="false">IFERROR(INDEX(Positions!$E$2:$E$14531,MATCH($A1474&amp;"|65",Positions!$A$2:$A$14531,0)),"-")</f>
        <v>G</v>
      </c>
      <c r="H1474" s="3" t="str">
        <f aca="false">F1474&amp;"-"&amp;G1474</f>
        <v>C-G</v>
      </c>
      <c r="I1474" s="4" t="n">
        <f aca="false">(F1474="G")+(G1474="G")</f>
        <v>1</v>
      </c>
      <c r="J1474" s="4" t="n">
        <f aca="false">(F1474="C")+(G1474="C")</f>
        <v>1</v>
      </c>
      <c r="K1474" s="3" t="n">
        <f aca="false">I1474+J1474</f>
        <v>2</v>
      </c>
    </row>
    <row r="1475" customFormat="false" ht="15" hidden="false" customHeight="false" outlineLevel="0" collapsed="false">
      <c r="A1475" s="4" t="s">
        <v>89</v>
      </c>
      <c r="B1475" s="4" t="s">
        <v>830</v>
      </c>
      <c r="C1475" s="4" t="s">
        <v>891</v>
      </c>
      <c r="D1475" s="4" t="n">
        <f aca="false">IFERROR(INDEX(Positions!$D$2:$D$14531,MATCH($A1475&amp;"|50",Positions!$A$2:$A$14531,0)),"-")</f>
        <v>51</v>
      </c>
      <c r="E1475" s="4" t="n">
        <f aca="false">IFERROR(INDEX(Positions!$D$2:$D$14531,MATCH($A1475&amp;"|64",Positions!$A$2:$A$14531,0)),"-")</f>
        <v>65</v>
      </c>
      <c r="F1475" s="4" t="str">
        <f aca="false">IFERROR(INDEX(Positions!$E$2:$E$14531,MATCH($A1475&amp;"|50",Positions!$A$2:$A$14531,0)),"-")</f>
        <v>G</v>
      </c>
      <c r="G1475" s="4" t="str">
        <f aca="false">IFERROR(INDEX(Positions!$E$2:$E$14531,MATCH($A1475&amp;"|64",Positions!$A$2:$A$14531,0)),"-")</f>
        <v>C</v>
      </c>
      <c r="H1475" s="3" t="str">
        <f aca="false">F1475&amp;"-"&amp;G1475</f>
        <v>G-C</v>
      </c>
      <c r="I1475" s="4" t="n">
        <f aca="false">(F1475="G")+(G1475="G")</f>
        <v>1</v>
      </c>
      <c r="J1475" s="4" t="n">
        <f aca="false">(F1475="C")+(G1475="C")</f>
        <v>1</v>
      </c>
      <c r="K1475" s="3" t="n">
        <f aca="false">I1475+J1475</f>
        <v>2</v>
      </c>
    </row>
    <row r="1476" customFormat="false" ht="15" hidden="false" customHeight="false" outlineLevel="0" collapsed="false">
      <c r="A1476" s="4" t="s">
        <v>89</v>
      </c>
      <c r="B1476" s="4" t="s">
        <v>830</v>
      </c>
      <c r="C1476" s="4" t="s">
        <v>689</v>
      </c>
      <c r="D1476" s="4" t="n">
        <f aca="false">IFERROR(INDEX(Positions!$D$2:$D$14531,MATCH($A1476&amp;"|51",Positions!$A$2:$A$14531,0)),"-")</f>
        <v>52</v>
      </c>
      <c r="E1476" s="4" t="n">
        <f aca="false">IFERROR(INDEX(Positions!$D$2:$D$14531,MATCH($A1476&amp;"|63",Positions!$A$2:$A$14531,0)),"-")</f>
        <v>64</v>
      </c>
      <c r="F1476" s="4" t="str">
        <f aca="false">IFERROR(INDEX(Positions!$E$2:$E$14531,MATCH($A1476&amp;"|51",Positions!$A$2:$A$14531,0)),"-")</f>
        <v>C</v>
      </c>
      <c r="G1476" s="4" t="str">
        <f aca="false">IFERROR(INDEX(Positions!$E$2:$E$14531,MATCH($A1476&amp;"|63",Positions!$A$2:$A$14531,0)),"-")</f>
        <v>G</v>
      </c>
      <c r="H1476" s="3" t="str">
        <f aca="false">F1476&amp;"-"&amp;G1476</f>
        <v>C-G</v>
      </c>
      <c r="I1476" s="4" t="n">
        <f aca="false">(F1476="G")+(G1476="G")</f>
        <v>1</v>
      </c>
      <c r="J1476" s="4" t="n">
        <f aca="false">(F1476="C")+(G1476="C")</f>
        <v>1</v>
      </c>
      <c r="K1476" s="3" t="n">
        <f aca="false">I1476+J1476</f>
        <v>2</v>
      </c>
    </row>
    <row r="1477" customFormat="false" ht="15" hidden="false" customHeight="false" outlineLevel="0" collapsed="false">
      <c r="A1477" s="4" t="s">
        <v>89</v>
      </c>
      <c r="B1477" s="4" t="s">
        <v>830</v>
      </c>
      <c r="C1477" s="4" t="s">
        <v>703</v>
      </c>
      <c r="D1477" s="4" t="n">
        <f aca="false">IFERROR(INDEX(Positions!$D$2:$D$14531,MATCH($A1477&amp;"|52",Positions!$A$2:$A$14531,0)),"-")</f>
        <v>53</v>
      </c>
      <c r="E1477" s="4" t="n">
        <f aca="false">IFERROR(INDEX(Positions!$D$2:$D$14531,MATCH($A1477&amp;"|62",Positions!$A$2:$A$14531,0)),"-")</f>
        <v>63</v>
      </c>
      <c r="F1477" s="4" t="str">
        <f aca="false">IFERROR(INDEX(Positions!$E$2:$E$14531,MATCH($A1477&amp;"|52",Positions!$A$2:$A$14531,0)),"-")</f>
        <v>G</v>
      </c>
      <c r="G1477" s="4" t="str">
        <f aca="false">IFERROR(INDEX(Positions!$E$2:$E$14531,MATCH($A1477&amp;"|62",Positions!$A$2:$A$14531,0)),"-")</f>
        <v>C</v>
      </c>
      <c r="H1477" s="3" t="str">
        <f aca="false">F1477&amp;"-"&amp;G1477</f>
        <v>G-C</v>
      </c>
      <c r="I1477" s="4" t="n">
        <f aca="false">(F1477="G")+(G1477="G")</f>
        <v>1</v>
      </c>
      <c r="J1477" s="4" t="n">
        <f aca="false">(F1477="C")+(G1477="C")</f>
        <v>1</v>
      </c>
      <c r="K1477" s="3" t="n">
        <f aca="false">I1477+J1477</f>
        <v>2</v>
      </c>
    </row>
    <row r="1478" customFormat="false" ht="15" hidden="false" customHeight="false" outlineLevel="0" collapsed="false">
      <c r="A1478" s="4" t="s">
        <v>89</v>
      </c>
      <c r="B1478" s="4" t="s">
        <v>830</v>
      </c>
      <c r="C1478" s="4" t="s">
        <v>892</v>
      </c>
      <c r="D1478" s="4" t="n">
        <f aca="false">IFERROR(INDEX(Positions!$D$2:$D$14531,MATCH($A1478&amp;"|53",Positions!$A$2:$A$14531,0)),"-")</f>
        <v>54</v>
      </c>
      <c r="E1478" s="4" t="n">
        <f aca="false">IFERROR(INDEX(Positions!$D$2:$D$14531,MATCH($A1478&amp;"|61",Positions!$A$2:$A$14531,0)),"-")</f>
        <v>62</v>
      </c>
      <c r="F1478" s="4" t="str">
        <f aca="false">IFERROR(INDEX(Positions!$E$2:$E$14531,MATCH($A1478&amp;"|53",Positions!$A$2:$A$14531,0)),"-")</f>
        <v>G</v>
      </c>
      <c r="G1478" s="4" t="str">
        <f aca="false">IFERROR(INDEX(Positions!$E$2:$E$14531,MATCH($A1478&amp;"|61",Positions!$A$2:$A$14531,0)),"-")</f>
        <v>C</v>
      </c>
      <c r="H1478" s="3" t="str">
        <f aca="false">F1478&amp;"-"&amp;G1478</f>
        <v>G-C</v>
      </c>
      <c r="I1478" s="4" t="n">
        <f aca="false">(F1478="G")+(G1478="G")</f>
        <v>1</v>
      </c>
      <c r="J1478" s="4" t="n">
        <f aca="false">(F1478="C")+(G1478="C")</f>
        <v>1</v>
      </c>
      <c r="K1478" s="3" t="n">
        <f aca="false">I1478+J1478</f>
        <v>2</v>
      </c>
    </row>
    <row r="1479" customFormat="false" ht="15" hidden="false" customHeight="false" outlineLevel="0" collapsed="false">
      <c r="A1479" s="24" t="s">
        <v>89</v>
      </c>
      <c r="B1479" s="24" t="s">
        <v>893</v>
      </c>
      <c r="C1479" s="24" t="s">
        <v>894</v>
      </c>
      <c r="D1479" s="24" t="n">
        <f aca="false">IFERROR(INDEX(Positions!$D$2:$D$14531,MATCH($A1479&amp;"|8",Positions!$A$2:$A$14531,0)),"-")</f>
        <v>8</v>
      </c>
      <c r="E1479" s="24" t="n">
        <f aca="false">IFERROR(INDEX(Positions!$D$2:$D$14531,MATCH($A1479&amp;"|14",Positions!$A$2:$A$14531,0)),"-")</f>
        <v>14</v>
      </c>
      <c r="F1479" s="24" t="str">
        <f aca="false">IFERROR(INDEX(Positions!$E$2:$E$14531,MATCH($A1479&amp;"|8",Positions!$A$2:$A$14531,0)),"-")</f>
        <v>U</v>
      </c>
      <c r="G1479" s="24" t="str">
        <f aca="false">IFERROR(INDEX(Positions!$E$2:$E$14531,MATCH($A1479&amp;"|14",Positions!$A$2:$A$14531,0)),"-")</f>
        <v>A</v>
      </c>
      <c r="H1479" s="25" t="str">
        <f aca="false">F1479&amp;"-"&amp;G1479</f>
        <v>U-A</v>
      </c>
      <c r="I1479" s="24" t="n">
        <f aca="false">(F1479="G")+(G1479="G")</f>
        <v>0</v>
      </c>
      <c r="J1479" s="24" t="n">
        <f aca="false">(F1479="C")+(G1479="C")</f>
        <v>0</v>
      </c>
      <c r="K1479" s="25" t="n">
        <f aca="false">I1479+J1479</f>
        <v>0</v>
      </c>
    </row>
    <row r="1480" customFormat="false" ht="15" hidden="false" customHeight="false" outlineLevel="0" collapsed="false">
      <c r="A1480" s="24" t="s">
        <v>89</v>
      </c>
      <c r="B1480" s="24" t="s">
        <v>893</v>
      </c>
      <c r="C1480" s="24" t="s">
        <v>895</v>
      </c>
      <c r="D1480" s="24" t="n">
        <f aca="false">IFERROR(INDEX(Positions!$D$2:$D$14531,MATCH($A1480&amp;"|15",Positions!$A$2:$A$14531,0)),"-")</f>
        <v>15</v>
      </c>
      <c r="E1480" s="24" t="n">
        <f aca="false">IFERROR(INDEX(Positions!$D$2:$D$14531,MATCH($A1480&amp;"|48",Positions!$A$2:$A$14531,0)),"-")</f>
        <v>49</v>
      </c>
      <c r="F1480" s="24" t="str">
        <f aca="false">IFERROR(INDEX(Positions!$E$2:$E$14531,MATCH($A1480&amp;"|15",Positions!$A$2:$A$14531,0)),"-")</f>
        <v>G</v>
      </c>
      <c r="G1480" s="24" t="str">
        <f aca="false">IFERROR(INDEX(Positions!$E$2:$E$14531,MATCH($A1480&amp;"|48",Positions!$A$2:$A$14531,0)),"-")</f>
        <v>C</v>
      </c>
      <c r="H1480" s="25" t="str">
        <f aca="false">F1480&amp;"-"&amp;G1480</f>
        <v>G-C</v>
      </c>
      <c r="I1480" s="24" t="n">
        <f aca="false">(F1480="G")+(G1480="G")</f>
        <v>1</v>
      </c>
      <c r="J1480" s="24" t="n">
        <f aca="false">(F1480="C")+(G1480="C")</f>
        <v>1</v>
      </c>
      <c r="K1480" s="25" t="n">
        <f aca="false">I1480+J1480</f>
        <v>2</v>
      </c>
    </row>
    <row r="1481" customFormat="false" ht="15" hidden="false" customHeight="false" outlineLevel="0" collapsed="false">
      <c r="A1481" s="24" t="s">
        <v>89</v>
      </c>
      <c r="B1481" s="24" t="s">
        <v>893</v>
      </c>
      <c r="C1481" s="24" t="s">
        <v>896</v>
      </c>
      <c r="D1481" s="24" t="n">
        <f aca="false">IFERROR(INDEX(Positions!$D$2:$D$14531,MATCH($A1481&amp;"|18",Positions!$A$2:$A$14531,0)),"-")</f>
        <v>19</v>
      </c>
      <c r="E1481" s="24" t="n">
        <f aca="false">IFERROR(INDEX(Positions!$D$2:$D$14531,MATCH($A1481&amp;"|55",Positions!$A$2:$A$14531,0)),"-")</f>
        <v>56</v>
      </c>
      <c r="F1481" s="24" t="str">
        <f aca="false">IFERROR(INDEX(Positions!$E$2:$E$14531,MATCH($A1481&amp;"|18",Positions!$A$2:$A$14531,0)),"-")</f>
        <v>G</v>
      </c>
      <c r="G1481" s="24" t="str">
        <f aca="false">IFERROR(INDEX(Positions!$E$2:$E$14531,MATCH($A1481&amp;"|55",Positions!$A$2:$A$14531,0)),"-")</f>
        <v>U</v>
      </c>
      <c r="H1481" s="25" t="str">
        <f aca="false">F1481&amp;"-"&amp;G1481</f>
        <v>G-U</v>
      </c>
      <c r="I1481" s="24" t="n">
        <f aca="false">(F1481="G")+(G1481="G")</f>
        <v>1</v>
      </c>
      <c r="J1481" s="24" t="n">
        <f aca="false">(F1481="C")+(G1481="C")</f>
        <v>0</v>
      </c>
      <c r="K1481" s="25" t="n">
        <f aca="false">I1481+J1481</f>
        <v>1</v>
      </c>
    </row>
    <row r="1482" customFormat="false" ht="15" hidden="false" customHeight="false" outlineLevel="0" collapsed="false">
      <c r="A1482" s="24" t="s">
        <v>89</v>
      </c>
      <c r="B1482" s="24" t="s">
        <v>893</v>
      </c>
      <c r="C1482" s="24" t="s">
        <v>897</v>
      </c>
      <c r="D1482" s="24" t="n">
        <f aca="false">IFERROR(INDEX(Positions!$D$2:$D$14531,MATCH($A1482&amp;"|19",Positions!$A$2:$A$14531,0)),"-")</f>
        <v>20</v>
      </c>
      <c r="E1482" s="24" t="n">
        <f aca="false">IFERROR(INDEX(Positions!$D$2:$D$14531,MATCH($A1482&amp;"|56",Positions!$A$2:$A$14531,0)),"-")</f>
        <v>57</v>
      </c>
      <c r="F1482" s="24" t="str">
        <f aca="false">IFERROR(INDEX(Positions!$E$2:$E$14531,MATCH($A1482&amp;"|19",Positions!$A$2:$A$14531,0)),"-")</f>
        <v>G</v>
      </c>
      <c r="G1482" s="24" t="str">
        <f aca="false">IFERROR(INDEX(Positions!$E$2:$E$14531,MATCH($A1482&amp;"|56",Positions!$A$2:$A$14531,0)),"-")</f>
        <v>C</v>
      </c>
      <c r="H1482" s="25" t="str">
        <f aca="false">F1482&amp;"-"&amp;G1482</f>
        <v>G-C</v>
      </c>
      <c r="I1482" s="24" t="n">
        <f aca="false">(F1482="G")+(G1482="G")</f>
        <v>1</v>
      </c>
      <c r="J1482" s="24" t="n">
        <f aca="false">(F1482="C")+(G1482="C")</f>
        <v>1</v>
      </c>
      <c r="K1482" s="25" t="n">
        <f aca="false">I1482+J1482</f>
        <v>2</v>
      </c>
    </row>
    <row r="1483" customFormat="false" ht="15" hidden="false" customHeight="false" outlineLevel="0" collapsed="false">
      <c r="A1483" s="24" t="s">
        <v>89</v>
      </c>
      <c r="B1483" s="24" t="s">
        <v>893</v>
      </c>
      <c r="C1483" s="24" t="s">
        <v>898</v>
      </c>
      <c r="D1483" s="24" t="n">
        <f aca="false">IFERROR(INDEX(Positions!$D$2:$D$14531,MATCH($A1483&amp;"|26",Positions!$A$2:$A$14531,0)),"-")</f>
        <v>27</v>
      </c>
      <c r="E1483" s="24" t="n">
        <f aca="false">IFERROR(INDEX(Positions!$D$2:$D$14531,MATCH($A1483&amp;"|44",Positions!$A$2:$A$14531,0)),"-")</f>
        <v>45</v>
      </c>
      <c r="F1483" s="24" t="str">
        <f aca="false">IFERROR(INDEX(Positions!$E$2:$E$14531,MATCH($A1483&amp;"|26",Positions!$A$2:$A$14531,0)),"-")</f>
        <v>G</v>
      </c>
      <c r="G1483" s="24" t="str">
        <f aca="false">IFERROR(INDEX(Positions!$E$2:$E$14531,MATCH($A1483&amp;"|44",Positions!$A$2:$A$14531,0)),"-")</f>
        <v>A</v>
      </c>
      <c r="H1483" s="25" t="str">
        <f aca="false">F1483&amp;"-"&amp;G1483</f>
        <v>G-A</v>
      </c>
      <c r="I1483" s="24" t="n">
        <f aca="false">(F1483="G")+(G1483="G")</f>
        <v>1</v>
      </c>
      <c r="J1483" s="24" t="n">
        <f aca="false">(F1483="C")+(G1483="C")</f>
        <v>0</v>
      </c>
      <c r="K1483" s="25" t="n">
        <f aca="false">I1483+J1483</f>
        <v>1</v>
      </c>
    </row>
    <row r="1484" customFormat="false" ht="15" hidden="false" customHeight="false" outlineLevel="0" collapsed="false">
      <c r="A1484" s="24" t="s">
        <v>89</v>
      </c>
      <c r="B1484" s="24" t="s">
        <v>893</v>
      </c>
      <c r="C1484" s="24" t="s">
        <v>899</v>
      </c>
      <c r="D1484" s="24" t="n">
        <f aca="false">IFERROR(INDEX(Positions!$D$2:$D$14531,MATCH($A1484&amp;"|32",Positions!$A$2:$A$14531,0)),"-")</f>
        <v>33</v>
      </c>
      <c r="E1484" s="24" t="n">
        <f aca="false">IFERROR(INDEX(Positions!$D$2:$D$14531,MATCH($A1484&amp;"|38",Positions!$A$2:$A$14531,0)),"-")</f>
        <v>39</v>
      </c>
      <c r="F1484" s="24" t="str">
        <f aca="false">IFERROR(INDEX(Positions!$E$2:$E$14531,MATCH($A1484&amp;"|32",Positions!$A$2:$A$14531,0)),"-")</f>
        <v>C</v>
      </c>
      <c r="G1484" s="24" t="str">
        <f aca="false">IFERROR(INDEX(Positions!$E$2:$E$14531,MATCH($A1484&amp;"|38",Positions!$A$2:$A$14531,0)),"-")</f>
        <v>A</v>
      </c>
      <c r="H1484" s="25" t="str">
        <f aca="false">F1484&amp;"-"&amp;G1484</f>
        <v>C-A</v>
      </c>
      <c r="I1484" s="24" t="n">
        <f aca="false">(F1484="G")+(G1484="G")</f>
        <v>0</v>
      </c>
      <c r="J1484" s="24" t="n">
        <f aca="false">(F1484="C")+(G1484="C")</f>
        <v>1</v>
      </c>
      <c r="K1484" s="25" t="n">
        <f aca="false">I1484+J1484</f>
        <v>1</v>
      </c>
    </row>
    <row r="1485" customFormat="false" ht="15" hidden="false" customHeight="false" outlineLevel="0" collapsed="false">
      <c r="A1485" s="24" t="s">
        <v>89</v>
      </c>
      <c r="B1485" s="24" t="s">
        <v>893</v>
      </c>
      <c r="C1485" s="24" t="s">
        <v>900</v>
      </c>
      <c r="D1485" s="24" t="n">
        <f aca="false">IFERROR(INDEX(Positions!$D$2:$D$14531,MATCH($A1485&amp;"|54",Positions!$A$2:$A$14531,0)),"-")</f>
        <v>55</v>
      </c>
      <c r="E1485" s="24" t="n">
        <f aca="false">IFERROR(INDEX(Positions!$D$2:$D$14531,MATCH($A1485&amp;"|58",Positions!$A$2:$A$14531,0)),"-")</f>
        <v>59</v>
      </c>
      <c r="F1485" s="24" t="str">
        <f aca="false">IFERROR(INDEX(Positions!$E$2:$E$14531,MATCH($A1485&amp;"|54",Positions!$A$2:$A$14531,0)),"-")</f>
        <v>U</v>
      </c>
      <c r="G1485" s="24" t="str">
        <f aca="false">IFERROR(INDEX(Positions!$E$2:$E$14531,MATCH($A1485&amp;"|58",Positions!$A$2:$A$14531,0)),"-")</f>
        <v>A</v>
      </c>
      <c r="H1485" s="25" t="str">
        <f aca="false">F1485&amp;"-"&amp;G1485</f>
        <v>U-A</v>
      </c>
      <c r="I1485" s="24" t="n">
        <f aca="false">(F1485="G")+(G1485="G")</f>
        <v>0</v>
      </c>
      <c r="J1485" s="24" t="n">
        <f aca="false">(F1485="C")+(G1485="C")</f>
        <v>0</v>
      </c>
      <c r="K1485" s="25" t="n">
        <f aca="false">I1485+J1485</f>
        <v>0</v>
      </c>
    </row>
    <row r="1486" customFormat="false" ht="15" hidden="false" customHeight="false" outlineLevel="0" collapsed="false">
      <c r="A1486" s="4" t="s">
        <v>90</v>
      </c>
      <c r="B1486" s="4" t="s">
        <v>768</v>
      </c>
      <c r="C1486" s="4" t="s">
        <v>882</v>
      </c>
      <c r="D1486" s="4" t="n">
        <f aca="false">IFERROR(INDEX(Positions!$D$2:$D$14531,MATCH($A1486&amp;"|1",Positions!$A$2:$A$14531,0)),"-")</f>
        <v>1</v>
      </c>
      <c r="E1486" s="4" t="n">
        <f aca="false">IFERROR(INDEX(Positions!$D$2:$D$14531,MATCH($A1486&amp;"|72",Positions!$A$2:$A$14531,0)),"-")</f>
        <v>73</v>
      </c>
      <c r="F1486" s="4" t="str">
        <f aca="false">IFERROR(INDEX(Positions!$E$2:$E$14531,MATCH($A1486&amp;"|1",Positions!$A$2:$A$14531,0)),"-")</f>
        <v>G</v>
      </c>
      <c r="G1486" s="4" t="str">
        <f aca="false">IFERROR(INDEX(Positions!$E$2:$E$14531,MATCH($A1486&amp;"|72",Positions!$A$2:$A$14531,0)),"-")</f>
        <v>C</v>
      </c>
      <c r="H1486" s="3" t="str">
        <f aca="false">F1486&amp;"-"&amp;G1486</f>
        <v>G-C</v>
      </c>
      <c r="I1486" s="4" t="n">
        <f aca="false">(F1486="G")+(G1486="G")</f>
        <v>1</v>
      </c>
      <c r="J1486" s="4" t="n">
        <f aca="false">(F1486="C")+(G1486="C")</f>
        <v>1</v>
      </c>
      <c r="K1486" s="3" t="n">
        <f aca="false">I1486+J1486</f>
        <v>2</v>
      </c>
    </row>
    <row r="1487" customFormat="false" ht="15" hidden="false" customHeight="false" outlineLevel="0" collapsed="false">
      <c r="A1487" s="4" t="s">
        <v>90</v>
      </c>
      <c r="B1487" s="4" t="s">
        <v>768</v>
      </c>
      <c r="C1487" s="4" t="s">
        <v>883</v>
      </c>
      <c r="D1487" s="4" t="n">
        <f aca="false">IFERROR(INDEX(Positions!$D$2:$D$14531,MATCH($A1487&amp;"|2",Positions!$A$2:$A$14531,0)),"-")</f>
        <v>2</v>
      </c>
      <c r="E1487" s="4" t="n">
        <f aca="false">IFERROR(INDEX(Positions!$D$2:$D$14531,MATCH($A1487&amp;"|71",Positions!$A$2:$A$14531,0)),"-")</f>
        <v>72</v>
      </c>
      <c r="F1487" s="4" t="str">
        <f aca="false">IFERROR(INDEX(Positions!$E$2:$E$14531,MATCH($A1487&amp;"|2",Positions!$A$2:$A$14531,0)),"-")</f>
        <v>C</v>
      </c>
      <c r="G1487" s="4" t="str">
        <f aca="false">IFERROR(INDEX(Positions!$E$2:$E$14531,MATCH($A1487&amp;"|71",Positions!$A$2:$A$14531,0)),"-")</f>
        <v>G</v>
      </c>
      <c r="H1487" s="3" t="str">
        <f aca="false">F1487&amp;"-"&amp;G1487</f>
        <v>C-G</v>
      </c>
      <c r="I1487" s="4" t="n">
        <f aca="false">(F1487="G")+(G1487="G")</f>
        <v>1</v>
      </c>
      <c r="J1487" s="4" t="n">
        <f aca="false">(F1487="C")+(G1487="C")</f>
        <v>1</v>
      </c>
      <c r="K1487" s="3" t="n">
        <f aca="false">I1487+J1487</f>
        <v>2</v>
      </c>
    </row>
    <row r="1488" customFormat="false" ht="15" hidden="false" customHeight="false" outlineLevel="0" collapsed="false">
      <c r="A1488" s="4" t="s">
        <v>90</v>
      </c>
      <c r="B1488" s="4" t="s">
        <v>768</v>
      </c>
      <c r="C1488" s="4" t="s">
        <v>884</v>
      </c>
      <c r="D1488" s="4" t="n">
        <f aca="false">IFERROR(INDEX(Positions!$D$2:$D$14531,MATCH($A1488&amp;"|3",Positions!$A$2:$A$14531,0)),"-")</f>
        <v>3</v>
      </c>
      <c r="E1488" s="4" t="n">
        <f aca="false">IFERROR(INDEX(Positions!$D$2:$D$14531,MATCH($A1488&amp;"|70",Positions!$A$2:$A$14531,0)),"-")</f>
        <v>71</v>
      </c>
      <c r="F1488" s="4" t="str">
        <f aca="false">IFERROR(INDEX(Positions!$E$2:$E$14531,MATCH($A1488&amp;"|3",Positions!$A$2:$A$14531,0)),"-")</f>
        <v>C</v>
      </c>
      <c r="G1488" s="4" t="str">
        <f aca="false">IFERROR(INDEX(Positions!$E$2:$E$14531,MATCH($A1488&amp;"|70",Positions!$A$2:$A$14531,0)),"-")</f>
        <v>G</v>
      </c>
      <c r="H1488" s="3" t="str">
        <f aca="false">F1488&amp;"-"&amp;G1488</f>
        <v>C-G</v>
      </c>
      <c r="I1488" s="4" t="n">
        <f aca="false">(F1488="G")+(G1488="G")</f>
        <v>1</v>
      </c>
      <c r="J1488" s="4" t="n">
        <f aca="false">(F1488="C")+(G1488="C")</f>
        <v>1</v>
      </c>
      <c r="K1488" s="3" t="n">
        <f aca="false">I1488+J1488</f>
        <v>2</v>
      </c>
    </row>
    <row r="1489" customFormat="false" ht="15" hidden="false" customHeight="false" outlineLevel="0" collapsed="false">
      <c r="A1489" s="4" t="s">
        <v>90</v>
      </c>
      <c r="B1489" s="4" t="s">
        <v>768</v>
      </c>
      <c r="C1489" s="4" t="s">
        <v>885</v>
      </c>
      <c r="D1489" s="4" t="n">
        <f aca="false">IFERROR(INDEX(Positions!$D$2:$D$14531,MATCH($A1489&amp;"|4",Positions!$A$2:$A$14531,0)),"-")</f>
        <v>4</v>
      </c>
      <c r="E1489" s="4" t="n">
        <f aca="false">IFERROR(INDEX(Positions!$D$2:$D$14531,MATCH($A1489&amp;"|69",Positions!$A$2:$A$14531,0)),"-")</f>
        <v>70</v>
      </c>
      <c r="F1489" s="4" t="str">
        <f aca="false">IFERROR(INDEX(Positions!$E$2:$E$14531,MATCH($A1489&amp;"|4",Positions!$A$2:$A$14531,0)),"-")</f>
        <v>G</v>
      </c>
      <c r="G1489" s="4" t="str">
        <f aca="false">IFERROR(INDEX(Positions!$E$2:$E$14531,MATCH($A1489&amp;"|69",Positions!$A$2:$A$14531,0)),"-")</f>
        <v>C</v>
      </c>
      <c r="H1489" s="3" t="str">
        <f aca="false">F1489&amp;"-"&amp;G1489</f>
        <v>G-C</v>
      </c>
      <c r="I1489" s="4" t="n">
        <f aca="false">(F1489="G")+(G1489="G")</f>
        <v>1</v>
      </c>
      <c r="J1489" s="4" t="n">
        <f aca="false">(F1489="C")+(G1489="C")</f>
        <v>1</v>
      </c>
      <c r="K1489" s="3" t="n">
        <f aca="false">I1489+J1489</f>
        <v>2</v>
      </c>
    </row>
    <row r="1490" customFormat="false" ht="15" hidden="false" customHeight="false" outlineLevel="0" collapsed="false">
      <c r="A1490" s="4" t="s">
        <v>90</v>
      </c>
      <c r="B1490" s="4" t="s">
        <v>768</v>
      </c>
      <c r="C1490" s="4" t="s">
        <v>542</v>
      </c>
      <c r="D1490" s="4" t="n">
        <f aca="false">IFERROR(INDEX(Positions!$D$2:$D$14531,MATCH($A1490&amp;"|5",Positions!$A$2:$A$14531,0)),"-")</f>
        <v>5</v>
      </c>
      <c r="E1490" s="4" t="n">
        <f aca="false">IFERROR(INDEX(Positions!$D$2:$D$14531,MATCH($A1490&amp;"|68",Positions!$A$2:$A$14531,0)),"-")</f>
        <v>69</v>
      </c>
      <c r="F1490" s="4" t="str">
        <f aca="false">IFERROR(INDEX(Positions!$E$2:$E$14531,MATCH($A1490&amp;"|5",Positions!$A$2:$A$14531,0)),"-")</f>
        <v>C</v>
      </c>
      <c r="G1490" s="4" t="str">
        <f aca="false">IFERROR(INDEX(Positions!$E$2:$E$14531,MATCH($A1490&amp;"|68",Positions!$A$2:$A$14531,0)),"-")</f>
        <v>G</v>
      </c>
      <c r="H1490" s="3" t="str">
        <f aca="false">F1490&amp;"-"&amp;G1490</f>
        <v>C-G</v>
      </c>
      <c r="I1490" s="4" t="n">
        <f aca="false">(F1490="G")+(G1490="G")</f>
        <v>1</v>
      </c>
      <c r="J1490" s="4" t="n">
        <f aca="false">(F1490="C")+(G1490="C")</f>
        <v>1</v>
      </c>
      <c r="K1490" s="3" t="n">
        <f aca="false">I1490+J1490</f>
        <v>2</v>
      </c>
    </row>
    <row r="1491" customFormat="false" ht="15" hidden="false" customHeight="false" outlineLevel="0" collapsed="false">
      <c r="A1491" s="4" t="s">
        <v>90</v>
      </c>
      <c r="B1491" s="4" t="s">
        <v>768</v>
      </c>
      <c r="C1491" s="4" t="s">
        <v>561</v>
      </c>
      <c r="D1491" s="4" t="n">
        <f aca="false">IFERROR(INDEX(Positions!$D$2:$D$14531,MATCH($A1491&amp;"|6",Positions!$A$2:$A$14531,0)),"-")</f>
        <v>6</v>
      </c>
      <c r="E1491" s="4" t="n">
        <f aca="false">IFERROR(INDEX(Positions!$D$2:$D$14531,MATCH($A1491&amp;"|67",Positions!$A$2:$A$14531,0)),"-")</f>
        <v>68</v>
      </c>
      <c r="F1491" s="4" t="str">
        <f aca="false">IFERROR(INDEX(Positions!$E$2:$E$14531,MATCH($A1491&amp;"|6",Positions!$A$2:$A$14531,0)),"-")</f>
        <v>C</v>
      </c>
      <c r="G1491" s="4" t="str">
        <f aca="false">IFERROR(INDEX(Positions!$E$2:$E$14531,MATCH($A1491&amp;"|67",Positions!$A$2:$A$14531,0)),"-")</f>
        <v>G</v>
      </c>
      <c r="H1491" s="3" t="str">
        <f aca="false">F1491&amp;"-"&amp;G1491</f>
        <v>C-G</v>
      </c>
      <c r="I1491" s="4" t="n">
        <f aca="false">(F1491="G")+(G1491="G")</f>
        <v>1</v>
      </c>
      <c r="J1491" s="4" t="n">
        <f aca="false">(F1491="C")+(G1491="C")</f>
        <v>1</v>
      </c>
      <c r="K1491" s="3" t="n">
        <f aca="false">I1491+J1491</f>
        <v>2</v>
      </c>
    </row>
    <row r="1492" customFormat="false" ht="15" hidden="false" customHeight="false" outlineLevel="0" collapsed="false">
      <c r="A1492" s="4" t="s">
        <v>90</v>
      </c>
      <c r="B1492" s="4" t="s">
        <v>768</v>
      </c>
      <c r="C1492" s="4" t="s">
        <v>886</v>
      </c>
      <c r="D1492" s="4" t="n">
        <f aca="false">IFERROR(INDEX(Positions!$D$2:$D$14531,MATCH($A1492&amp;"|7",Positions!$A$2:$A$14531,0)),"-")</f>
        <v>7</v>
      </c>
      <c r="E1492" s="4" t="n">
        <f aca="false">IFERROR(INDEX(Positions!$D$2:$D$14531,MATCH($A1492&amp;"|66",Positions!$A$2:$A$14531,0)),"-")</f>
        <v>67</v>
      </c>
      <c r="F1492" s="4" t="str">
        <f aca="false">IFERROR(INDEX(Positions!$E$2:$E$14531,MATCH($A1492&amp;"|7",Positions!$A$2:$A$14531,0)),"-")</f>
        <v>U</v>
      </c>
      <c r="G1492" s="4" t="str">
        <f aca="false">IFERROR(INDEX(Positions!$E$2:$E$14531,MATCH($A1492&amp;"|66",Positions!$A$2:$A$14531,0)),"-")</f>
        <v>A</v>
      </c>
      <c r="H1492" s="3" t="str">
        <f aca="false">F1492&amp;"-"&amp;G1492</f>
        <v>U-A</v>
      </c>
      <c r="I1492" s="4" t="n">
        <f aca="false">(F1492="G")+(G1492="G")</f>
        <v>0</v>
      </c>
      <c r="J1492" s="4" t="n">
        <f aca="false">(F1492="C")+(G1492="C")</f>
        <v>0</v>
      </c>
      <c r="K1492" s="3" t="n">
        <f aca="false">I1492+J1492</f>
        <v>0</v>
      </c>
    </row>
    <row r="1493" customFormat="false" ht="15" hidden="false" customHeight="false" outlineLevel="0" collapsed="false">
      <c r="A1493" s="4" t="s">
        <v>90</v>
      </c>
      <c r="B1493" s="4" t="s">
        <v>783</v>
      </c>
      <c r="C1493" s="4" t="s">
        <v>887</v>
      </c>
      <c r="D1493" s="4" t="n">
        <f aca="false">IFERROR(INDEX(Positions!$D$2:$D$14531,MATCH($A1493&amp;"|10",Positions!$A$2:$A$14531,0)),"-")</f>
        <v>10</v>
      </c>
      <c r="E1493" s="4" t="n">
        <f aca="false">IFERROR(INDEX(Positions!$D$2:$D$14531,MATCH($A1493&amp;"|25",Positions!$A$2:$A$14531,0)),"-")</f>
        <v>26</v>
      </c>
      <c r="F1493" s="4" t="str">
        <f aca="false">IFERROR(INDEX(Positions!$E$2:$E$14531,MATCH($A1493&amp;"|10",Positions!$A$2:$A$14531,0)),"-")</f>
        <v>G</v>
      </c>
      <c r="G1493" s="4" t="str">
        <f aca="false">IFERROR(INDEX(Positions!$E$2:$E$14531,MATCH($A1493&amp;"|25",Positions!$A$2:$A$14531,0)),"-")</f>
        <v>C</v>
      </c>
      <c r="H1493" s="3" t="str">
        <f aca="false">F1493&amp;"-"&amp;G1493</f>
        <v>G-C</v>
      </c>
      <c r="I1493" s="4" t="n">
        <f aca="false">(F1493="G")+(G1493="G")</f>
        <v>1</v>
      </c>
      <c r="J1493" s="4" t="n">
        <f aca="false">(F1493="C")+(G1493="C")</f>
        <v>1</v>
      </c>
      <c r="K1493" s="3" t="n">
        <f aca="false">I1493+J1493</f>
        <v>2</v>
      </c>
    </row>
    <row r="1494" customFormat="false" ht="15" hidden="false" customHeight="false" outlineLevel="0" collapsed="false">
      <c r="A1494" s="4" t="s">
        <v>90</v>
      </c>
      <c r="B1494" s="4" t="s">
        <v>783</v>
      </c>
      <c r="C1494" s="4" t="s">
        <v>888</v>
      </c>
      <c r="D1494" s="4" t="n">
        <f aca="false">IFERROR(INDEX(Positions!$D$2:$D$14531,MATCH($A1494&amp;"|11",Positions!$A$2:$A$14531,0)),"-")</f>
        <v>11</v>
      </c>
      <c r="E1494" s="4" t="n">
        <f aca="false">IFERROR(INDEX(Positions!$D$2:$D$14531,MATCH($A1494&amp;"|24",Positions!$A$2:$A$14531,0)),"-")</f>
        <v>25</v>
      </c>
      <c r="F1494" s="4" t="str">
        <f aca="false">IFERROR(INDEX(Positions!$E$2:$E$14531,MATCH($A1494&amp;"|11",Positions!$A$2:$A$14531,0)),"-")</f>
        <v>C</v>
      </c>
      <c r="G1494" s="4" t="str">
        <f aca="false">IFERROR(INDEX(Positions!$E$2:$E$14531,MATCH($A1494&amp;"|24",Positions!$A$2:$A$14531,0)),"-")</f>
        <v>G</v>
      </c>
      <c r="H1494" s="3" t="str">
        <f aca="false">F1494&amp;"-"&amp;G1494</f>
        <v>C-G</v>
      </c>
      <c r="I1494" s="4" t="n">
        <f aca="false">(F1494="G")+(G1494="G")</f>
        <v>1</v>
      </c>
      <c r="J1494" s="4" t="n">
        <f aca="false">(F1494="C")+(G1494="C")</f>
        <v>1</v>
      </c>
      <c r="K1494" s="3" t="n">
        <f aca="false">I1494+J1494</f>
        <v>2</v>
      </c>
    </row>
    <row r="1495" customFormat="false" ht="15" hidden="false" customHeight="false" outlineLevel="0" collapsed="false">
      <c r="A1495" s="4" t="s">
        <v>90</v>
      </c>
      <c r="B1495" s="4" t="s">
        <v>783</v>
      </c>
      <c r="C1495" s="4" t="s">
        <v>479</v>
      </c>
      <c r="D1495" s="4" t="n">
        <f aca="false">IFERROR(INDEX(Positions!$D$2:$D$14531,MATCH($A1495&amp;"|12",Positions!$A$2:$A$14531,0)),"-")</f>
        <v>12</v>
      </c>
      <c r="E1495" s="4" t="n">
        <f aca="false">IFERROR(INDEX(Positions!$D$2:$D$14531,MATCH($A1495&amp;"|23",Positions!$A$2:$A$14531,0)),"-")</f>
        <v>24</v>
      </c>
      <c r="F1495" s="4" t="str">
        <f aca="false">IFERROR(INDEX(Positions!$E$2:$E$14531,MATCH($A1495&amp;"|12",Positions!$A$2:$A$14531,0)),"-")</f>
        <v>U</v>
      </c>
      <c r="G1495" s="4" t="str">
        <f aca="false">IFERROR(INDEX(Positions!$E$2:$E$14531,MATCH($A1495&amp;"|23",Positions!$A$2:$A$14531,0)),"-")</f>
        <v>A</v>
      </c>
      <c r="H1495" s="3" t="str">
        <f aca="false">F1495&amp;"-"&amp;G1495</f>
        <v>U-A</v>
      </c>
      <c r="I1495" s="4" t="n">
        <f aca="false">(F1495="G")+(G1495="G")</f>
        <v>0</v>
      </c>
      <c r="J1495" s="4" t="n">
        <f aca="false">(F1495="C")+(G1495="C")</f>
        <v>0</v>
      </c>
      <c r="K1495" s="3" t="n">
        <f aca="false">I1495+J1495</f>
        <v>0</v>
      </c>
    </row>
    <row r="1496" customFormat="false" ht="15" hidden="false" customHeight="false" outlineLevel="0" collapsed="false">
      <c r="A1496" s="4" t="s">
        <v>90</v>
      </c>
      <c r="B1496" s="4" t="s">
        <v>783</v>
      </c>
      <c r="C1496" s="4" t="s">
        <v>267</v>
      </c>
      <c r="D1496" s="4" t="n">
        <f aca="false">IFERROR(INDEX(Positions!$D$2:$D$14531,MATCH($A1496&amp;"|13",Positions!$A$2:$A$14531,0)),"-")</f>
        <v>13</v>
      </c>
      <c r="E1496" s="4" t="n">
        <f aca="false">IFERROR(INDEX(Positions!$D$2:$D$14531,MATCH($A1496&amp;"|22",Positions!$A$2:$A$14531,0)),"-")</f>
        <v>23</v>
      </c>
      <c r="F1496" s="4" t="str">
        <f aca="false">IFERROR(INDEX(Positions!$E$2:$E$14531,MATCH($A1496&amp;"|13",Positions!$A$2:$A$14531,0)),"-")</f>
        <v>C</v>
      </c>
      <c r="G1496" s="4" t="str">
        <f aca="false">IFERROR(INDEX(Positions!$E$2:$E$14531,MATCH($A1496&amp;"|22",Positions!$A$2:$A$14531,0)),"-")</f>
        <v>G</v>
      </c>
      <c r="H1496" s="3" t="str">
        <f aca="false">F1496&amp;"-"&amp;G1496</f>
        <v>C-G</v>
      </c>
      <c r="I1496" s="4" t="n">
        <f aca="false">(F1496="G")+(G1496="G")</f>
        <v>1</v>
      </c>
      <c r="J1496" s="4" t="n">
        <f aca="false">(F1496="C")+(G1496="C")</f>
        <v>1</v>
      </c>
      <c r="K1496" s="3" t="n">
        <f aca="false">I1496+J1496</f>
        <v>2</v>
      </c>
    </row>
    <row r="1497" customFormat="false" ht="15" hidden="false" customHeight="false" outlineLevel="0" collapsed="false">
      <c r="A1497" s="4" t="s">
        <v>90</v>
      </c>
      <c r="B1497" s="4" t="s">
        <v>805</v>
      </c>
      <c r="C1497" s="4" t="s">
        <v>673</v>
      </c>
      <c r="D1497" s="4" t="n">
        <f aca="false">IFERROR(INDEX(Positions!$D$2:$D$14531,MATCH($A1497&amp;"|27",Positions!$A$2:$A$14531,0)),"-")</f>
        <v>28</v>
      </c>
      <c r="E1497" s="4" t="n">
        <f aca="false">IFERROR(INDEX(Positions!$D$2:$D$14531,MATCH($A1497&amp;"|43",Positions!$A$2:$A$14531,0)),"-")</f>
        <v>44</v>
      </c>
      <c r="F1497" s="4" t="str">
        <f aca="false">IFERROR(INDEX(Positions!$E$2:$E$14531,MATCH($A1497&amp;"|27",Positions!$A$2:$A$14531,0)),"-")</f>
        <v>C</v>
      </c>
      <c r="G1497" s="4" t="str">
        <f aca="false">IFERROR(INDEX(Positions!$E$2:$E$14531,MATCH($A1497&amp;"|43",Positions!$A$2:$A$14531,0)),"-")</f>
        <v>G</v>
      </c>
      <c r="H1497" s="3" t="str">
        <f aca="false">F1497&amp;"-"&amp;G1497</f>
        <v>C-G</v>
      </c>
      <c r="I1497" s="4" t="n">
        <f aca="false">(F1497="G")+(G1497="G")</f>
        <v>1</v>
      </c>
      <c r="J1497" s="4" t="n">
        <f aca="false">(F1497="C")+(G1497="C")</f>
        <v>1</v>
      </c>
      <c r="K1497" s="3" t="n">
        <f aca="false">I1497+J1497</f>
        <v>2</v>
      </c>
    </row>
    <row r="1498" customFormat="false" ht="15" hidden="false" customHeight="false" outlineLevel="0" collapsed="false">
      <c r="A1498" s="4" t="s">
        <v>90</v>
      </c>
      <c r="B1498" s="4" t="s">
        <v>805</v>
      </c>
      <c r="C1498" s="4" t="s">
        <v>889</v>
      </c>
      <c r="D1498" s="4" t="n">
        <f aca="false">IFERROR(INDEX(Positions!$D$2:$D$14531,MATCH($A1498&amp;"|28",Positions!$A$2:$A$14531,0)),"-")</f>
        <v>29</v>
      </c>
      <c r="E1498" s="4" t="n">
        <f aca="false">IFERROR(INDEX(Positions!$D$2:$D$14531,MATCH($A1498&amp;"|42",Positions!$A$2:$A$14531,0)),"-")</f>
        <v>43</v>
      </c>
      <c r="F1498" s="4" t="str">
        <f aca="false">IFERROR(INDEX(Positions!$E$2:$E$14531,MATCH($A1498&amp;"|28",Positions!$A$2:$A$14531,0)),"-")</f>
        <v>U</v>
      </c>
      <c r="G1498" s="4" t="str">
        <f aca="false">IFERROR(INDEX(Positions!$E$2:$E$14531,MATCH($A1498&amp;"|42",Positions!$A$2:$A$14531,0)),"-")</f>
        <v>A</v>
      </c>
      <c r="H1498" s="3" t="str">
        <f aca="false">F1498&amp;"-"&amp;G1498</f>
        <v>U-A</v>
      </c>
      <c r="I1498" s="4" t="n">
        <f aca="false">(F1498="G")+(G1498="G")</f>
        <v>0</v>
      </c>
      <c r="J1498" s="4" t="n">
        <f aca="false">(F1498="C")+(G1498="C")</f>
        <v>0</v>
      </c>
      <c r="K1498" s="3" t="n">
        <f aca="false">I1498+J1498</f>
        <v>0</v>
      </c>
    </row>
    <row r="1499" customFormat="false" ht="15" hidden="false" customHeight="false" outlineLevel="0" collapsed="false">
      <c r="A1499" s="4" t="s">
        <v>90</v>
      </c>
      <c r="B1499" s="4" t="s">
        <v>805</v>
      </c>
      <c r="C1499" s="4" t="s">
        <v>890</v>
      </c>
      <c r="D1499" s="4" t="n">
        <f aca="false">IFERROR(INDEX(Positions!$D$2:$D$14531,MATCH($A1499&amp;"|29",Positions!$A$2:$A$14531,0)),"-")</f>
        <v>30</v>
      </c>
      <c r="E1499" s="4" t="n">
        <f aca="false">IFERROR(INDEX(Positions!$D$2:$D$14531,MATCH($A1499&amp;"|41",Positions!$A$2:$A$14531,0)),"-")</f>
        <v>42</v>
      </c>
      <c r="F1499" s="4" t="str">
        <f aca="false">IFERROR(INDEX(Positions!$E$2:$E$14531,MATCH($A1499&amp;"|29",Positions!$A$2:$A$14531,0)),"-")</f>
        <v>C</v>
      </c>
      <c r="G1499" s="4" t="str">
        <f aca="false">IFERROR(INDEX(Positions!$E$2:$E$14531,MATCH($A1499&amp;"|41",Positions!$A$2:$A$14531,0)),"-")</f>
        <v>G</v>
      </c>
      <c r="H1499" s="3" t="str">
        <f aca="false">F1499&amp;"-"&amp;G1499</f>
        <v>C-G</v>
      </c>
      <c r="I1499" s="4" t="n">
        <f aca="false">(F1499="G")+(G1499="G")</f>
        <v>1</v>
      </c>
      <c r="J1499" s="4" t="n">
        <f aca="false">(F1499="C")+(G1499="C")</f>
        <v>1</v>
      </c>
      <c r="K1499" s="3" t="n">
        <f aca="false">I1499+J1499</f>
        <v>2</v>
      </c>
    </row>
    <row r="1500" customFormat="false" ht="15" hidden="false" customHeight="false" outlineLevel="0" collapsed="false">
      <c r="A1500" s="4" t="s">
        <v>90</v>
      </c>
      <c r="B1500" s="4" t="s">
        <v>805</v>
      </c>
      <c r="C1500" s="4" t="s">
        <v>694</v>
      </c>
      <c r="D1500" s="4" t="n">
        <f aca="false">IFERROR(INDEX(Positions!$D$2:$D$14531,MATCH($A1500&amp;"|30",Positions!$A$2:$A$14531,0)),"-")</f>
        <v>31</v>
      </c>
      <c r="E1500" s="4" t="n">
        <f aca="false">IFERROR(INDEX(Positions!$D$2:$D$14531,MATCH($A1500&amp;"|40",Positions!$A$2:$A$14531,0)),"-")</f>
        <v>41</v>
      </c>
      <c r="F1500" s="4" t="str">
        <f aca="false">IFERROR(INDEX(Positions!$E$2:$E$14531,MATCH($A1500&amp;"|30",Positions!$A$2:$A$14531,0)),"-")</f>
        <v>G</v>
      </c>
      <c r="G1500" s="4" t="str">
        <f aca="false">IFERROR(INDEX(Positions!$E$2:$E$14531,MATCH($A1500&amp;"|40",Positions!$A$2:$A$14531,0)),"-")</f>
        <v>C</v>
      </c>
      <c r="H1500" s="3" t="str">
        <f aca="false">F1500&amp;"-"&amp;G1500</f>
        <v>G-C</v>
      </c>
      <c r="I1500" s="4" t="n">
        <f aca="false">(F1500="G")+(G1500="G")</f>
        <v>1</v>
      </c>
      <c r="J1500" s="4" t="n">
        <f aca="false">(F1500="C")+(G1500="C")</f>
        <v>1</v>
      </c>
      <c r="K1500" s="3" t="n">
        <f aca="false">I1500+J1500</f>
        <v>2</v>
      </c>
    </row>
    <row r="1501" customFormat="false" ht="15" hidden="false" customHeight="false" outlineLevel="0" collapsed="false">
      <c r="A1501" s="4" t="s">
        <v>90</v>
      </c>
      <c r="B1501" s="4" t="s">
        <v>805</v>
      </c>
      <c r="C1501" s="4" t="s">
        <v>640</v>
      </c>
      <c r="D1501" s="4" t="n">
        <f aca="false">IFERROR(INDEX(Positions!$D$2:$D$14531,MATCH($A1501&amp;"|31",Positions!$A$2:$A$14531,0)),"-")</f>
        <v>32</v>
      </c>
      <c r="E1501" s="4" t="n">
        <f aca="false">IFERROR(INDEX(Positions!$D$2:$D$14531,MATCH($A1501&amp;"|39",Positions!$A$2:$A$14531,0)),"-")</f>
        <v>40</v>
      </c>
      <c r="F1501" s="4" t="str">
        <f aca="false">IFERROR(INDEX(Positions!$E$2:$E$14531,MATCH($A1501&amp;"|31",Positions!$A$2:$A$14531,0)),"-")</f>
        <v>A</v>
      </c>
      <c r="G1501" s="4" t="str">
        <f aca="false">IFERROR(INDEX(Positions!$E$2:$E$14531,MATCH($A1501&amp;"|39",Positions!$A$2:$A$14531,0)),"-")</f>
        <v>U</v>
      </c>
      <c r="H1501" s="3" t="str">
        <f aca="false">F1501&amp;"-"&amp;G1501</f>
        <v>A-U</v>
      </c>
      <c r="I1501" s="4" t="n">
        <f aca="false">(F1501="G")+(G1501="G")</f>
        <v>0</v>
      </c>
      <c r="J1501" s="4" t="n">
        <f aca="false">(F1501="C")+(G1501="C")</f>
        <v>0</v>
      </c>
      <c r="K1501" s="3" t="n">
        <f aca="false">I1501+J1501</f>
        <v>0</v>
      </c>
    </row>
    <row r="1502" customFormat="false" ht="15" hidden="false" customHeight="false" outlineLevel="0" collapsed="false">
      <c r="A1502" s="4" t="s">
        <v>90</v>
      </c>
      <c r="B1502" s="4" t="s">
        <v>830</v>
      </c>
      <c r="C1502" s="4" t="s">
        <v>367</v>
      </c>
      <c r="D1502" s="4" t="n">
        <f aca="false">IFERROR(INDEX(Positions!$D$2:$D$14531,MATCH($A1502&amp;"|49",Positions!$A$2:$A$14531,0)),"-")</f>
        <v>50</v>
      </c>
      <c r="E1502" s="4" t="n">
        <f aca="false">IFERROR(INDEX(Positions!$D$2:$D$14531,MATCH($A1502&amp;"|65",Positions!$A$2:$A$14531,0)),"-")</f>
        <v>66</v>
      </c>
      <c r="F1502" s="4" t="str">
        <f aca="false">IFERROR(INDEX(Positions!$E$2:$E$14531,MATCH($A1502&amp;"|49",Positions!$A$2:$A$14531,0)),"-")</f>
        <v>C</v>
      </c>
      <c r="G1502" s="4" t="str">
        <f aca="false">IFERROR(INDEX(Positions!$E$2:$E$14531,MATCH($A1502&amp;"|65",Positions!$A$2:$A$14531,0)),"-")</f>
        <v>G</v>
      </c>
      <c r="H1502" s="3" t="str">
        <f aca="false">F1502&amp;"-"&amp;G1502</f>
        <v>C-G</v>
      </c>
      <c r="I1502" s="4" t="n">
        <f aca="false">(F1502="G")+(G1502="G")</f>
        <v>1</v>
      </c>
      <c r="J1502" s="4" t="n">
        <f aca="false">(F1502="C")+(G1502="C")</f>
        <v>1</v>
      </c>
      <c r="K1502" s="3" t="n">
        <f aca="false">I1502+J1502</f>
        <v>2</v>
      </c>
    </row>
    <row r="1503" customFormat="false" ht="15" hidden="false" customHeight="false" outlineLevel="0" collapsed="false">
      <c r="A1503" s="4" t="s">
        <v>90</v>
      </c>
      <c r="B1503" s="4" t="s">
        <v>830</v>
      </c>
      <c r="C1503" s="4" t="s">
        <v>891</v>
      </c>
      <c r="D1503" s="4" t="n">
        <f aca="false">IFERROR(INDEX(Positions!$D$2:$D$14531,MATCH($A1503&amp;"|50",Positions!$A$2:$A$14531,0)),"-")</f>
        <v>51</v>
      </c>
      <c r="E1503" s="4" t="n">
        <f aca="false">IFERROR(INDEX(Positions!$D$2:$D$14531,MATCH($A1503&amp;"|64",Positions!$A$2:$A$14531,0)),"-")</f>
        <v>65</v>
      </c>
      <c r="F1503" s="4" t="str">
        <f aca="false">IFERROR(INDEX(Positions!$E$2:$E$14531,MATCH($A1503&amp;"|50",Positions!$A$2:$A$14531,0)),"-")</f>
        <v>C</v>
      </c>
      <c r="G1503" s="4" t="str">
        <f aca="false">IFERROR(INDEX(Positions!$E$2:$E$14531,MATCH($A1503&amp;"|64",Positions!$A$2:$A$14531,0)),"-")</f>
        <v>G</v>
      </c>
      <c r="H1503" s="3" t="str">
        <f aca="false">F1503&amp;"-"&amp;G1503</f>
        <v>C-G</v>
      </c>
      <c r="I1503" s="4" t="n">
        <f aca="false">(F1503="G")+(G1503="G")</f>
        <v>1</v>
      </c>
      <c r="J1503" s="4" t="n">
        <f aca="false">(F1503="C")+(G1503="C")</f>
        <v>1</v>
      </c>
      <c r="K1503" s="3" t="n">
        <f aca="false">I1503+J1503</f>
        <v>2</v>
      </c>
    </row>
    <row r="1504" customFormat="false" ht="15" hidden="false" customHeight="false" outlineLevel="0" collapsed="false">
      <c r="A1504" s="4" t="s">
        <v>90</v>
      </c>
      <c r="B1504" s="4" t="s">
        <v>830</v>
      </c>
      <c r="C1504" s="4" t="s">
        <v>689</v>
      </c>
      <c r="D1504" s="4" t="n">
        <f aca="false">IFERROR(INDEX(Positions!$D$2:$D$14531,MATCH($A1504&amp;"|51",Positions!$A$2:$A$14531,0)),"-")</f>
        <v>52</v>
      </c>
      <c r="E1504" s="4" t="n">
        <f aca="false">IFERROR(INDEX(Positions!$D$2:$D$14531,MATCH($A1504&amp;"|63",Positions!$A$2:$A$14531,0)),"-")</f>
        <v>64</v>
      </c>
      <c r="F1504" s="4" t="str">
        <f aca="false">IFERROR(INDEX(Positions!$E$2:$E$14531,MATCH($A1504&amp;"|51",Positions!$A$2:$A$14531,0)),"-")</f>
        <v>C</v>
      </c>
      <c r="G1504" s="4" t="str">
        <f aca="false">IFERROR(INDEX(Positions!$E$2:$E$14531,MATCH($A1504&amp;"|63",Positions!$A$2:$A$14531,0)),"-")</f>
        <v>G</v>
      </c>
      <c r="H1504" s="3" t="str">
        <f aca="false">F1504&amp;"-"&amp;G1504</f>
        <v>C-G</v>
      </c>
      <c r="I1504" s="4" t="n">
        <f aca="false">(F1504="G")+(G1504="G")</f>
        <v>1</v>
      </c>
      <c r="J1504" s="4" t="n">
        <f aca="false">(F1504="C")+(G1504="C")</f>
        <v>1</v>
      </c>
      <c r="K1504" s="3" t="n">
        <f aca="false">I1504+J1504</f>
        <v>2</v>
      </c>
    </row>
    <row r="1505" customFormat="false" ht="15" hidden="false" customHeight="false" outlineLevel="0" collapsed="false">
      <c r="A1505" s="4" t="s">
        <v>90</v>
      </c>
      <c r="B1505" s="4" t="s">
        <v>830</v>
      </c>
      <c r="C1505" s="4" t="s">
        <v>703</v>
      </c>
      <c r="D1505" s="4" t="n">
        <f aca="false">IFERROR(INDEX(Positions!$D$2:$D$14531,MATCH($A1505&amp;"|52",Positions!$A$2:$A$14531,0)),"-")</f>
        <v>53</v>
      </c>
      <c r="E1505" s="4" t="n">
        <f aca="false">IFERROR(INDEX(Positions!$D$2:$D$14531,MATCH($A1505&amp;"|62",Positions!$A$2:$A$14531,0)),"-")</f>
        <v>63</v>
      </c>
      <c r="F1505" s="4" t="str">
        <f aca="false">IFERROR(INDEX(Positions!$E$2:$E$14531,MATCH($A1505&amp;"|52",Positions!$A$2:$A$14531,0)),"-")</f>
        <v>G</v>
      </c>
      <c r="G1505" s="4" t="str">
        <f aca="false">IFERROR(INDEX(Positions!$E$2:$E$14531,MATCH($A1505&amp;"|62",Positions!$A$2:$A$14531,0)),"-")</f>
        <v>C</v>
      </c>
      <c r="H1505" s="3" t="str">
        <f aca="false">F1505&amp;"-"&amp;G1505</f>
        <v>G-C</v>
      </c>
      <c r="I1505" s="4" t="n">
        <f aca="false">(F1505="G")+(G1505="G")</f>
        <v>1</v>
      </c>
      <c r="J1505" s="4" t="n">
        <f aca="false">(F1505="C")+(G1505="C")</f>
        <v>1</v>
      </c>
      <c r="K1505" s="3" t="n">
        <f aca="false">I1505+J1505</f>
        <v>2</v>
      </c>
    </row>
    <row r="1506" customFormat="false" ht="15" hidden="false" customHeight="false" outlineLevel="0" collapsed="false">
      <c r="A1506" s="4" t="s">
        <v>90</v>
      </c>
      <c r="B1506" s="4" t="s">
        <v>830</v>
      </c>
      <c r="C1506" s="4" t="s">
        <v>892</v>
      </c>
      <c r="D1506" s="4" t="n">
        <f aca="false">IFERROR(INDEX(Positions!$D$2:$D$14531,MATCH($A1506&amp;"|53",Positions!$A$2:$A$14531,0)),"-")</f>
        <v>54</v>
      </c>
      <c r="E1506" s="4" t="n">
        <f aca="false">IFERROR(INDEX(Positions!$D$2:$D$14531,MATCH($A1506&amp;"|61",Positions!$A$2:$A$14531,0)),"-")</f>
        <v>62</v>
      </c>
      <c r="F1506" s="4" t="str">
        <f aca="false">IFERROR(INDEX(Positions!$E$2:$E$14531,MATCH($A1506&amp;"|53",Positions!$A$2:$A$14531,0)),"-")</f>
        <v>G</v>
      </c>
      <c r="G1506" s="4" t="str">
        <f aca="false">IFERROR(INDEX(Positions!$E$2:$E$14531,MATCH($A1506&amp;"|61",Positions!$A$2:$A$14531,0)),"-")</f>
        <v>C</v>
      </c>
      <c r="H1506" s="3" t="str">
        <f aca="false">F1506&amp;"-"&amp;G1506</f>
        <v>G-C</v>
      </c>
      <c r="I1506" s="4" t="n">
        <f aca="false">(F1506="G")+(G1506="G")</f>
        <v>1</v>
      </c>
      <c r="J1506" s="4" t="n">
        <f aca="false">(F1506="C")+(G1506="C")</f>
        <v>1</v>
      </c>
      <c r="K1506" s="3" t="n">
        <f aca="false">I1506+J1506</f>
        <v>2</v>
      </c>
    </row>
    <row r="1507" customFormat="false" ht="15" hidden="false" customHeight="false" outlineLevel="0" collapsed="false">
      <c r="A1507" s="24" t="s">
        <v>90</v>
      </c>
      <c r="B1507" s="24" t="s">
        <v>893</v>
      </c>
      <c r="C1507" s="24" t="s">
        <v>894</v>
      </c>
      <c r="D1507" s="24" t="n">
        <f aca="false">IFERROR(INDEX(Positions!$D$2:$D$14531,MATCH($A1507&amp;"|8",Positions!$A$2:$A$14531,0)),"-")</f>
        <v>8</v>
      </c>
      <c r="E1507" s="24" t="n">
        <f aca="false">IFERROR(INDEX(Positions!$D$2:$D$14531,MATCH($A1507&amp;"|14",Positions!$A$2:$A$14531,0)),"-")</f>
        <v>14</v>
      </c>
      <c r="F1507" s="24" t="str">
        <f aca="false">IFERROR(INDEX(Positions!$E$2:$E$14531,MATCH($A1507&amp;"|8",Positions!$A$2:$A$14531,0)),"-")</f>
        <v>U</v>
      </c>
      <c r="G1507" s="24" t="str">
        <f aca="false">IFERROR(INDEX(Positions!$E$2:$E$14531,MATCH($A1507&amp;"|14",Positions!$A$2:$A$14531,0)),"-")</f>
        <v>A</v>
      </c>
      <c r="H1507" s="25" t="str">
        <f aca="false">F1507&amp;"-"&amp;G1507</f>
        <v>U-A</v>
      </c>
      <c r="I1507" s="24" t="n">
        <f aca="false">(F1507="G")+(G1507="G")</f>
        <v>0</v>
      </c>
      <c r="J1507" s="24" t="n">
        <f aca="false">(F1507="C")+(G1507="C")</f>
        <v>0</v>
      </c>
      <c r="K1507" s="25" t="n">
        <f aca="false">I1507+J1507</f>
        <v>0</v>
      </c>
    </row>
    <row r="1508" customFormat="false" ht="15" hidden="false" customHeight="false" outlineLevel="0" collapsed="false">
      <c r="A1508" s="24" t="s">
        <v>90</v>
      </c>
      <c r="B1508" s="24" t="s">
        <v>893</v>
      </c>
      <c r="C1508" s="24" t="s">
        <v>895</v>
      </c>
      <c r="D1508" s="24" t="n">
        <f aca="false">IFERROR(INDEX(Positions!$D$2:$D$14531,MATCH($A1508&amp;"|15",Positions!$A$2:$A$14531,0)),"-")</f>
        <v>15</v>
      </c>
      <c r="E1508" s="24" t="n">
        <f aca="false">IFERROR(INDEX(Positions!$D$2:$D$14531,MATCH($A1508&amp;"|48",Positions!$A$2:$A$14531,0)),"-")</f>
        <v>49</v>
      </c>
      <c r="F1508" s="24" t="str">
        <f aca="false">IFERROR(INDEX(Positions!$E$2:$E$14531,MATCH($A1508&amp;"|15",Positions!$A$2:$A$14531,0)),"-")</f>
        <v>G</v>
      </c>
      <c r="G1508" s="24" t="str">
        <f aca="false">IFERROR(INDEX(Positions!$E$2:$E$14531,MATCH($A1508&amp;"|48",Positions!$A$2:$A$14531,0)),"-")</f>
        <v>C</v>
      </c>
      <c r="H1508" s="25" t="str">
        <f aca="false">F1508&amp;"-"&amp;G1508</f>
        <v>G-C</v>
      </c>
      <c r="I1508" s="24" t="n">
        <f aca="false">(F1508="G")+(G1508="G")</f>
        <v>1</v>
      </c>
      <c r="J1508" s="24" t="n">
        <f aca="false">(F1508="C")+(G1508="C")</f>
        <v>1</v>
      </c>
      <c r="K1508" s="25" t="n">
        <f aca="false">I1508+J1508</f>
        <v>2</v>
      </c>
    </row>
    <row r="1509" customFormat="false" ht="15" hidden="false" customHeight="false" outlineLevel="0" collapsed="false">
      <c r="A1509" s="24" t="s">
        <v>90</v>
      </c>
      <c r="B1509" s="24" t="s">
        <v>893</v>
      </c>
      <c r="C1509" s="24" t="s">
        <v>896</v>
      </c>
      <c r="D1509" s="24" t="n">
        <f aca="false">IFERROR(INDEX(Positions!$D$2:$D$14531,MATCH($A1509&amp;"|18",Positions!$A$2:$A$14531,0)),"-")</f>
        <v>19</v>
      </c>
      <c r="E1509" s="24" t="n">
        <f aca="false">IFERROR(INDEX(Positions!$D$2:$D$14531,MATCH($A1509&amp;"|55",Positions!$A$2:$A$14531,0)),"-")</f>
        <v>56</v>
      </c>
      <c r="F1509" s="24" t="str">
        <f aca="false">IFERROR(INDEX(Positions!$E$2:$E$14531,MATCH($A1509&amp;"|18",Positions!$A$2:$A$14531,0)),"-")</f>
        <v>G</v>
      </c>
      <c r="G1509" s="24" t="str">
        <f aca="false">IFERROR(INDEX(Positions!$E$2:$E$14531,MATCH($A1509&amp;"|55",Positions!$A$2:$A$14531,0)),"-")</f>
        <v>U</v>
      </c>
      <c r="H1509" s="25" t="str">
        <f aca="false">F1509&amp;"-"&amp;G1509</f>
        <v>G-U</v>
      </c>
      <c r="I1509" s="24" t="n">
        <f aca="false">(F1509="G")+(G1509="G")</f>
        <v>1</v>
      </c>
      <c r="J1509" s="24" t="n">
        <f aca="false">(F1509="C")+(G1509="C")</f>
        <v>0</v>
      </c>
      <c r="K1509" s="25" t="n">
        <f aca="false">I1509+J1509</f>
        <v>1</v>
      </c>
    </row>
    <row r="1510" customFormat="false" ht="15" hidden="false" customHeight="false" outlineLevel="0" collapsed="false">
      <c r="A1510" s="24" t="s">
        <v>90</v>
      </c>
      <c r="B1510" s="24" t="s">
        <v>893</v>
      </c>
      <c r="C1510" s="24" t="s">
        <v>897</v>
      </c>
      <c r="D1510" s="24" t="n">
        <f aca="false">IFERROR(INDEX(Positions!$D$2:$D$14531,MATCH($A1510&amp;"|19",Positions!$A$2:$A$14531,0)),"-")</f>
        <v>20</v>
      </c>
      <c r="E1510" s="24" t="n">
        <f aca="false">IFERROR(INDEX(Positions!$D$2:$D$14531,MATCH($A1510&amp;"|56",Positions!$A$2:$A$14531,0)),"-")</f>
        <v>57</v>
      </c>
      <c r="F1510" s="24" t="str">
        <f aca="false">IFERROR(INDEX(Positions!$E$2:$E$14531,MATCH($A1510&amp;"|19",Positions!$A$2:$A$14531,0)),"-")</f>
        <v>G</v>
      </c>
      <c r="G1510" s="24" t="str">
        <f aca="false">IFERROR(INDEX(Positions!$E$2:$E$14531,MATCH($A1510&amp;"|56",Positions!$A$2:$A$14531,0)),"-")</f>
        <v>C</v>
      </c>
      <c r="H1510" s="25" t="str">
        <f aca="false">F1510&amp;"-"&amp;G1510</f>
        <v>G-C</v>
      </c>
      <c r="I1510" s="24" t="n">
        <f aca="false">(F1510="G")+(G1510="G")</f>
        <v>1</v>
      </c>
      <c r="J1510" s="24" t="n">
        <f aca="false">(F1510="C")+(G1510="C")</f>
        <v>1</v>
      </c>
      <c r="K1510" s="25" t="n">
        <f aca="false">I1510+J1510</f>
        <v>2</v>
      </c>
    </row>
    <row r="1511" customFormat="false" ht="15" hidden="false" customHeight="false" outlineLevel="0" collapsed="false">
      <c r="A1511" s="24" t="s">
        <v>90</v>
      </c>
      <c r="B1511" s="24" t="s">
        <v>893</v>
      </c>
      <c r="C1511" s="24" t="s">
        <v>898</v>
      </c>
      <c r="D1511" s="24" t="n">
        <f aca="false">IFERROR(INDEX(Positions!$D$2:$D$14531,MATCH($A1511&amp;"|26",Positions!$A$2:$A$14531,0)),"-")</f>
        <v>27</v>
      </c>
      <c r="E1511" s="24" t="n">
        <f aca="false">IFERROR(INDEX(Positions!$D$2:$D$14531,MATCH($A1511&amp;"|44",Positions!$A$2:$A$14531,0)),"-")</f>
        <v>45</v>
      </c>
      <c r="F1511" s="24" t="str">
        <f aca="false">IFERROR(INDEX(Positions!$E$2:$E$14531,MATCH($A1511&amp;"|26",Positions!$A$2:$A$14531,0)),"-")</f>
        <v>A</v>
      </c>
      <c r="G1511" s="24" t="str">
        <f aca="false">IFERROR(INDEX(Positions!$E$2:$E$14531,MATCH($A1511&amp;"|44",Positions!$A$2:$A$14531,0)),"-")</f>
        <v>C</v>
      </c>
      <c r="H1511" s="25" t="str">
        <f aca="false">F1511&amp;"-"&amp;G1511</f>
        <v>A-C</v>
      </c>
      <c r="I1511" s="24" t="n">
        <f aca="false">(F1511="G")+(G1511="G")</f>
        <v>0</v>
      </c>
      <c r="J1511" s="24" t="n">
        <f aca="false">(F1511="C")+(G1511="C")</f>
        <v>1</v>
      </c>
      <c r="K1511" s="25" t="n">
        <f aca="false">I1511+J1511</f>
        <v>1</v>
      </c>
    </row>
    <row r="1512" customFormat="false" ht="15" hidden="false" customHeight="false" outlineLevel="0" collapsed="false">
      <c r="A1512" s="24" t="s">
        <v>90</v>
      </c>
      <c r="B1512" s="24" t="s">
        <v>893</v>
      </c>
      <c r="C1512" s="24" t="s">
        <v>899</v>
      </c>
      <c r="D1512" s="24" t="n">
        <f aca="false">IFERROR(INDEX(Positions!$D$2:$D$14531,MATCH($A1512&amp;"|32",Positions!$A$2:$A$14531,0)),"-")</f>
        <v>33</v>
      </c>
      <c r="E1512" s="24" t="n">
        <f aca="false">IFERROR(INDEX(Positions!$D$2:$D$14531,MATCH($A1512&amp;"|38",Positions!$A$2:$A$14531,0)),"-")</f>
        <v>39</v>
      </c>
      <c r="F1512" s="24" t="str">
        <f aca="false">IFERROR(INDEX(Positions!$E$2:$E$14531,MATCH($A1512&amp;"|32",Positions!$A$2:$A$14531,0)),"-")</f>
        <v>C</v>
      </c>
      <c r="G1512" s="24" t="str">
        <f aca="false">IFERROR(INDEX(Positions!$E$2:$E$14531,MATCH($A1512&amp;"|38",Positions!$A$2:$A$14531,0)),"-")</f>
        <v>A</v>
      </c>
      <c r="H1512" s="25" t="str">
        <f aca="false">F1512&amp;"-"&amp;G1512</f>
        <v>C-A</v>
      </c>
      <c r="I1512" s="24" t="n">
        <f aca="false">(F1512="G")+(G1512="G")</f>
        <v>0</v>
      </c>
      <c r="J1512" s="24" t="n">
        <f aca="false">(F1512="C")+(G1512="C")</f>
        <v>1</v>
      </c>
      <c r="K1512" s="25" t="n">
        <f aca="false">I1512+J1512</f>
        <v>1</v>
      </c>
    </row>
    <row r="1513" customFormat="false" ht="15" hidden="false" customHeight="false" outlineLevel="0" collapsed="false">
      <c r="A1513" s="24" t="s">
        <v>90</v>
      </c>
      <c r="B1513" s="24" t="s">
        <v>893</v>
      </c>
      <c r="C1513" s="24" t="s">
        <v>900</v>
      </c>
      <c r="D1513" s="24" t="n">
        <f aca="false">IFERROR(INDEX(Positions!$D$2:$D$14531,MATCH($A1513&amp;"|54",Positions!$A$2:$A$14531,0)),"-")</f>
        <v>55</v>
      </c>
      <c r="E1513" s="24" t="n">
        <f aca="false">IFERROR(INDEX(Positions!$D$2:$D$14531,MATCH($A1513&amp;"|58",Positions!$A$2:$A$14531,0)),"-")</f>
        <v>59</v>
      </c>
      <c r="F1513" s="24" t="str">
        <f aca="false">IFERROR(INDEX(Positions!$E$2:$E$14531,MATCH($A1513&amp;"|54",Positions!$A$2:$A$14531,0)),"-")</f>
        <v>U</v>
      </c>
      <c r="G1513" s="24" t="str">
        <f aca="false">IFERROR(INDEX(Positions!$E$2:$E$14531,MATCH($A1513&amp;"|58",Positions!$A$2:$A$14531,0)),"-")</f>
        <v>A</v>
      </c>
      <c r="H1513" s="25" t="str">
        <f aca="false">F1513&amp;"-"&amp;G1513</f>
        <v>U-A</v>
      </c>
      <c r="I1513" s="24" t="n">
        <f aca="false">(F1513="G")+(G1513="G")</f>
        <v>0</v>
      </c>
      <c r="J1513" s="24" t="n">
        <f aca="false">(F1513="C")+(G1513="C")</f>
        <v>0</v>
      </c>
      <c r="K1513" s="25" t="n">
        <f aca="false">I1513+J1513</f>
        <v>0</v>
      </c>
    </row>
    <row r="1514" customFormat="false" ht="15" hidden="false" customHeight="false" outlineLevel="0" collapsed="false">
      <c r="A1514" s="4" t="s">
        <v>91</v>
      </c>
      <c r="B1514" s="4" t="s">
        <v>768</v>
      </c>
      <c r="C1514" s="4" t="s">
        <v>882</v>
      </c>
      <c r="D1514" s="4" t="n">
        <f aca="false">IFERROR(INDEX(Positions!$D$2:$D$14531,MATCH($A1514&amp;"|1",Positions!$A$2:$A$14531,0)),"-")</f>
        <v>1</v>
      </c>
      <c r="E1514" s="4" t="n">
        <f aca="false">IFERROR(INDEX(Positions!$D$2:$D$14531,MATCH($A1514&amp;"|72",Positions!$A$2:$A$14531,0)),"-")</f>
        <v>72</v>
      </c>
      <c r="F1514" s="4" t="str">
        <f aca="false">IFERROR(INDEX(Positions!$E$2:$E$14531,MATCH($A1514&amp;"|1",Positions!$A$2:$A$14531,0)),"-")</f>
        <v>G</v>
      </c>
      <c r="G1514" s="4" t="str">
        <f aca="false">IFERROR(INDEX(Positions!$E$2:$E$14531,MATCH($A1514&amp;"|72",Positions!$A$2:$A$14531,0)),"-")</f>
        <v>C</v>
      </c>
      <c r="H1514" s="3" t="str">
        <f aca="false">F1514&amp;"-"&amp;G1514</f>
        <v>G-C</v>
      </c>
      <c r="I1514" s="4" t="n">
        <f aca="false">(F1514="G")+(G1514="G")</f>
        <v>1</v>
      </c>
      <c r="J1514" s="4" t="n">
        <f aca="false">(F1514="C")+(G1514="C")</f>
        <v>1</v>
      </c>
      <c r="K1514" s="3" t="n">
        <f aca="false">I1514+J1514</f>
        <v>2</v>
      </c>
    </row>
    <row r="1515" customFormat="false" ht="15" hidden="false" customHeight="false" outlineLevel="0" collapsed="false">
      <c r="A1515" s="4" t="s">
        <v>91</v>
      </c>
      <c r="B1515" s="4" t="s">
        <v>768</v>
      </c>
      <c r="C1515" s="4" t="s">
        <v>883</v>
      </c>
      <c r="D1515" s="4" t="n">
        <f aca="false">IFERROR(INDEX(Positions!$D$2:$D$14531,MATCH($A1515&amp;"|2",Positions!$A$2:$A$14531,0)),"-")</f>
        <v>2</v>
      </c>
      <c r="E1515" s="4" t="n">
        <f aca="false">IFERROR(INDEX(Positions!$D$2:$D$14531,MATCH($A1515&amp;"|71",Positions!$A$2:$A$14531,0)),"-")</f>
        <v>71</v>
      </c>
      <c r="F1515" s="4" t="str">
        <f aca="false">IFERROR(INDEX(Positions!$E$2:$E$14531,MATCH($A1515&amp;"|2",Positions!$A$2:$A$14531,0)),"-")</f>
        <v>G</v>
      </c>
      <c r="G1515" s="4" t="str">
        <f aca="false">IFERROR(INDEX(Positions!$E$2:$E$14531,MATCH($A1515&amp;"|71",Positions!$A$2:$A$14531,0)),"-")</f>
        <v>C</v>
      </c>
      <c r="H1515" s="3" t="str">
        <f aca="false">F1515&amp;"-"&amp;G1515</f>
        <v>G-C</v>
      </c>
      <c r="I1515" s="4" t="n">
        <f aca="false">(F1515="G")+(G1515="G")</f>
        <v>1</v>
      </c>
      <c r="J1515" s="4" t="n">
        <f aca="false">(F1515="C")+(G1515="C")</f>
        <v>1</v>
      </c>
      <c r="K1515" s="3" t="n">
        <f aca="false">I1515+J1515</f>
        <v>2</v>
      </c>
    </row>
    <row r="1516" customFormat="false" ht="15" hidden="false" customHeight="false" outlineLevel="0" collapsed="false">
      <c r="A1516" s="4" t="s">
        <v>91</v>
      </c>
      <c r="B1516" s="4" t="s">
        <v>768</v>
      </c>
      <c r="C1516" s="4" t="s">
        <v>884</v>
      </c>
      <c r="D1516" s="4" t="n">
        <f aca="false">IFERROR(INDEX(Positions!$D$2:$D$14531,MATCH($A1516&amp;"|3",Positions!$A$2:$A$14531,0)),"-")</f>
        <v>3</v>
      </c>
      <c r="E1516" s="4" t="n">
        <f aca="false">IFERROR(INDEX(Positions!$D$2:$D$14531,MATCH($A1516&amp;"|70",Positions!$A$2:$A$14531,0)),"-")</f>
        <v>70</v>
      </c>
      <c r="F1516" s="4" t="str">
        <f aca="false">IFERROR(INDEX(Positions!$E$2:$E$14531,MATCH($A1516&amp;"|3",Positions!$A$2:$A$14531,0)),"-")</f>
        <v>G</v>
      </c>
      <c r="G1516" s="4" t="str">
        <f aca="false">IFERROR(INDEX(Positions!$E$2:$E$14531,MATCH($A1516&amp;"|70",Positions!$A$2:$A$14531,0)),"-")</f>
        <v>C</v>
      </c>
      <c r="H1516" s="3" t="str">
        <f aca="false">F1516&amp;"-"&amp;G1516</f>
        <v>G-C</v>
      </c>
      <c r="I1516" s="4" t="n">
        <f aca="false">(F1516="G")+(G1516="G")</f>
        <v>1</v>
      </c>
      <c r="J1516" s="4" t="n">
        <f aca="false">(F1516="C")+(G1516="C")</f>
        <v>1</v>
      </c>
      <c r="K1516" s="3" t="n">
        <f aca="false">I1516+J1516</f>
        <v>2</v>
      </c>
    </row>
    <row r="1517" customFormat="false" ht="15" hidden="false" customHeight="false" outlineLevel="0" collapsed="false">
      <c r="A1517" s="4" t="s">
        <v>91</v>
      </c>
      <c r="B1517" s="4" t="s">
        <v>768</v>
      </c>
      <c r="C1517" s="4" t="s">
        <v>885</v>
      </c>
      <c r="D1517" s="4" t="n">
        <f aca="false">IFERROR(INDEX(Positions!$D$2:$D$14531,MATCH($A1517&amp;"|4",Positions!$A$2:$A$14531,0)),"-")</f>
        <v>4</v>
      </c>
      <c r="E1517" s="4" t="n">
        <f aca="false">IFERROR(INDEX(Positions!$D$2:$D$14531,MATCH($A1517&amp;"|69",Positions!$A$2:$A$14531,0)),"-")</f>
        <v>69</v>
      </c>
      <c r="F1517" s="4" t="str">
        <f aca="false">IFERROR(INDEX(Positions!$E$2:$E$14531,MATCH($A1517&amp;"|4",Positions!$A$2:$A$14531,0)),"-")</f>
        <v>A</v>
      </c>
      <c r="G1517" s="4" t="str">
        <f aca="false">IFERROR(INDEX(Positions!$E$2:$E$14531,MATCH($A1517&amp;"|69",Positions!$A$2:$A$14531,0)),"-")</f>
        <v>U</v>
      </c>
      <c r="H1517" s="3" t="str">
        <f aca="false">F1517&amp;"-"&amp;G1517</f>
        <v>A-U</v>
      </c>
      <c r="I1517" s="4" t="n">
        <f aca="false">(F1517="G")+(G1517="G")</f>
        <v>0</v>
      </c>
      <c r="J1517" s="4" t="n">
        <f aca="false">(F1517="C")+(G1517="C")</f>
        <v>0</v>
      </c>
      <c r="K1517" s="3" t="n">
        <f aca="false">I1517+J1517</f>
        <v>0</v>
      </c>
    </row>
    <row r="1518" customFormat="false" ht="15" hidden="false" customHeight="false" outlineLevel="0" collapsed="false">
      <c r="A1518" s="4" t="s">
        <v>91</v>
      </c>
      <c r="B1518" s="4" t="s">
        <v>768</v>
      </c>
      <c r="C1518" s="4" t="s">
        <v>542</v>
      </c>
      <c r="D1518" s="4" t="n">
        <f aca="false">IFERROR(INDEX(Positions!$D$2:$D$14531,MATCH($A1518&amp;"|5",Positions!$A$2:$A$14531,0)),"-")</f>
        <v>5</v>
      </c>
      <c r="E1518" s="4" t="n">
        <f aca="false">IFERROR(INDEX(Positions!$D$2:$D$14531,MATCH($A1518&amp;"|68",Positions!$A$2:$A$14531,0)),"-")</f>
        <v>68</v>
      </c>
      <c r="F1518" s="4" t="str">
        <f aca="false">IFERROR(INDEX(Positions!$E$2:$E$14531,MATCH($A1518&amp;"|5",Positions!$A$2:$A$14531,0)),"-")</f>
        <v>C</v>
      </c>
      <c r="G1518" s="4" t="str">
        <f aca="false">IFERROR(INDEX(Positions!$E$2:$E$14531,MATCH($A1518&amp;"|68",Positions!$A$2:$A$14531,0)),"-")</f>
        <v>G</v>
      </c>
      <c r="H1518" s="3" t="str">
        <f aca="false">F1518&amp;"-"&amp;G1518</f>
        <v>C-G</v>
      </c>
      <c r="I1518" s="4" t="n">
        <f aca="false">(F1518="G")+(G1518="G")</f>
        <v>1</v>
      </c>
      <c r="J1518" s="4" t="n">
        <f aca="false">(F1518="C")+(G1518="C")</f>
        <v>1</v>
      </c>
      <c r="K1518" s="3" t="n">
        <f aca="false">I1518+J1518</f>
        <v>2</v>
      </c>
    </row>
    <row r="1519" customFormat="false" ht="15" hidden="false" customHeight="false" outlineLevel="0" collapsed="false">
      <c r="A1519" s="4" t="s">
        <v>91</v>
      </c>
      <c r="B1519" s="4" t="s">
        <v>768</v>
      </c>
      <c r="C1519" s="4" t="s">
        <v>561</v>
      </c>
      <c r="D1519" s="4" t="n">
        <f aca="false">IFERROR(INDEX(Positions!$D$2:$D$14531,MATCH($A1519&amp;"|6",Positions!$A$2:$A$14531,0)),"-")</f>
        <v>6</v>
      </c>
      <c r="E1519" s="4" t="n">
        <f aca="false">IFERROR(INDEX(Positions!$D$2:$D$14531,MATCH($A1519&amp;"|67",Positions!$A$2:$A$14531,0)),"-")</f>
        <v>67</v>
      </c>
      <c r="F1519" s="4" t="str">
        <f aca="false">IFERROR(INDEX(Positions!$E$2:$E$14531,MATCH($A1519&amp;"|6",Positions!$A$2:$A$14531,0)),"-")</f>
        <v>C</v>
      </c>
      <c r="G1519" s="4" t="str">
        <f aca="false">IFERROR(INDEX(Positions!$E$2:$E$14531,MATCH($A1519&amp;"|67",Positions!$A$2:$A$14531,0)),"-")</f>
        <v>G</v>
      </c>
      <c r="H1519" s="3" t="str">
        <f aca="false">F1519&amp;"-"&amp;G1519</f>
        <v>C-G</v>
      </c>
      <c r="I1519" s="4" t="n">
        <f aca="false">(F1519="G")+(G1519="G")</f>
        <v>1</v>
      </c>
      <c r="J1519" s="4" t="n">
        <f aca="false">(F1519="C")+(G1519="C")</f>
        <v>1</v>
      </c>
      <c r="K1519" s="3" t="n">
        <f aca="false">I1519+J1519</f>
        <v>2</v>
      </c>
    </row>
    <row r="1520" customFormat="false" ht="15" hidden="false" customHeight="false" outlineLevel="0" collapsed="false">
      <c r="A1520" s="4" t="s">
        <v>91</v>
      </c>
      <c r="B1520" s="4" t="s">
        <v>768</v>
      </c>
      <c r="C1520" s="4" t="s">
        <v>886</v>
      </c>
      <c r="D1520" s="4" t="n">
        <f aca="false">IFERROR(INDEX(Positions!$D$2:$D$14531,MATCH($A1520&amp;"|7",Positions!$A$2:$A$14531,0)),"-")</f>
        <v>7</v>
      </c>
      <c r="E1520" s="4" t="n">
        <f aca="false">IFERROR(INDEX(Positions!$D$2:$D$14531,MATCH($A1520&amp;"|66",Positions!$A$2:$A$14531,0)),"-")</f>
        <v>66</v>
      </c>
      <c r="F1520" s="4" t="str">
        <f aca="false">IFERROR(INDEX(Positions!$E$2:$E$14531,MATCH($A1520&amp;"|7",Positions!$A$2:$A$14531,0)),"-")</f>
        <v>G</v>
      </c>
      <c r="G1520" s="4" t="str">
        <f aca="false">IFERROR(INDEX(Positions!$E$2:$E$14531,MATCH($A1520&amp;"|66",Positions!$A$2:$A$14531,0)),"-")</f>
        <v>C</v>
      </c>
      <c r="H1520" s="3" t="str">
        <f aca="false">F1520&amp;"-"&amp;G1520</f>
        <v>G-C</v>
      </c>
      <c r="I1520" s="4" t="n">
        <f aca="false">(F1520="G")+(G1520="G")</f>
        <v>1</v>
      </c>
      <c r="J1520" s="4" t="n">
        <f aca="false">(F1520="C")+(G1520="C")</f>
        <v>1</v>
      </c>
      <c r="K1520" s="3" t="n">
        <f aca="false">I1520+J1520</f>
        <v>2</v>
      </c>
    </row>
    <row r="1521" customFormat="false" ht="15" hidden="false" customHeight="false" outlineLevel="0" collapsed="false">
      <c r="A1521" s="4" t="s">
        <v>91</v>
      </c>
      <c r="B1521" s="4" t="s">
        <v>783</v>
      </c>
      <c r="C1521" s="4" t="s">
        <v>887</v>
      </c>
      <c r="D1521" s="4" t="n">
        <f aca="false">IFERROR(INDEX(Positions!$D$2:$D$14531,MATCH($A1521&amp;"|10",Positions!$A$2:$A$14531,0)),"-")</f>
        <v>10</v>
      </c>
      <c r="E1521" s="4" t="n">
        <f aca="false">IFERROR(INDEX(Positions!$D$2:$D$14531,MATCH($A1521&amp;"|25",Positions!$A$2:$A$14531,0)),"-")</f>
        <v>26</v>
      </c>
      <c r="F1521" s="4" t="str">
        <f aca="false">IFERROR(INDEX(Positions!$E$2:$E$14531,MATCH($A1521&amp;"|10",Positions!$A$2:$A$14531,0)),"-")</f>
        <v>G</v>
      </c>
      <c r="G1521" s="4" t="str">
        <f aca="false">IFERROR(INDEX(Positions!$E$2:$E$14531,MATCH($A1521&amp;"|25",Positions!$A$2:$A$14531,0)),"-")</f>
        <v>U</v>
      </c>
      <c r="H1521" s="3" t="str">
        <f aca="false">F1521&amp;"-"&amp;G1521</f>
        <v>G-U</v>
      </c>
      <c r="I1521" s="4" t="n">
        <f aca="false">(F1521="G")+(G1521="G")</f>
        <v>1</v>
      </c>
      <c r="J1521" s="4" t="n">
        <f aca="false">(F1521="C")+(G1521="C")</f>
        <v>0</v>
      </c>
      <c r="K1521" s="3" t="n">
        <f aca="false">I1521+J1521</f>
        <v>1</v>
      </c>
    </row>
    <row r="1522" customFormat="false" ht="15" hidden="false" customHeight="false" outlineLevel="0" collapsed="false">
      <c r="A1522" s="4" t="s">
        <v>91</v>
      </c>
      <c r="B1522" s="4" t="s">
        <v>783</v>
      </c>
      <c r="C1522" s="4" t="s">
        <v>888</v>
      </c>
      <c r="D1522" s="4" t="n">
        <f aca="false">IFERROR(INDEX(Positions!$D$2:$D$14531,MATCH($A1522&amp;"|11",Positions!$A$2:$A$14531,0)),"-")</f>
        <v>11</v>
      </c>
      <c r="E1522" s="4" t="n">
        <f aca="false">IFERROR(INDEX(Positions!$D$2:$D$14531,MATCH($A1522&amp;"|24",Positions!$A$2:$A$14531,0)),"-")</f>
        <v>25</v>
      </c>
      <c r="F1522" s="4" t="str">
        <f aca="false">IFERROR(INDEX(Positions!$E$2:$E$14531,MATCH($A1522&amp;"|11",Positions!$A$2:$A$14531,0)),"-")</f>
        <v>G</v>
      </c>
      <c r="G1522" s="4" t="str">
        <f aca="false">IFERROR(INDEX(Positions!$E$2:$E$14531,MATCH($A1522&amp;"|24",Positions!$A$2:$A$14531,0)),"-")</f>
        <v>C</v>
      </c>
      <c r="H1522" s="3" t="str">
        <f aca="false">F1522&amp;"-"&amp;G1522</f>
        <v>G-C</v>
      </c>
      <c r="I1522" s="4" t="n">
        <f aca="false">(F1522="G")+(G1522="G")</f>
        <v>1</v>
      </c>
      <c r="J1522" s="4" t="n">
        <f aca="false">(F1522="C")+(G1522="C")</f>
        <v>1</v>
      </c>
      <c r="K1522" s="3" t="n">
        <f aca="false">I1522+J1522</f>
        <v>2</v>
      </c>
    </row>
    <row r="1523" customFormat="false" ht="15" hidden="false" customHeight="false" outlineLevel="0" collapsed="false">
      <c r="A1523" s="4" t="s">
        <v>91</v>
      </c>
      <c r="B1523" s="4" t="s">
        <v>783</v>
      </c>
      <c r="C1523" s="4" t="s">
        <v>479</v>
      </c>
      <c r="D1523" s="4" t="n">
        <f aca="false">IFERROR(INDEX(Positions!$D$2:$D$14531,MATCH($A1523&amp;"|12",Positions!$A$2:$A$14531,0)),"-")</f>
        <v>12</v>
      </c>
      <c r="E1523" s="4" t="n">
        <f aca="false">IFERROR(INDEX(Positions!$D$2:$D$14531,MATCH($A1523&amp;"|23",Positions!$A$2:$A$14531,0)),"-")</f>
        <v>24</v>
      </c>
      <c r="F1523" s="4" t="str">
        <f aca="false">IFERROR(INDEX(Positions!$E$2:$E$14531,MATCH($A1523&amp;"|12",Positions!$A$2:$A$14531,0)),"-")</f>
        <v>U</v>
      </c>
      <c r="G1523" s="4" t="str">
        <f aca="false">IFERROR(INDEX(Positions!$E$2:$E$14531,MATCH($A1523&amp;"|23",Positions!$A$2:$A$14531,0)),"-")</f>
        <v>A</v>
      </c>
      <c r="H1523" s="3" t="str">
        <f aca="false">F1523&amp;"-"&amp;G1523</f>
        <v>U-A</v>
      </c>
      <c r="I1523" s="4" t="n">
        <f aca="false">(F1523="G")+(G1523="G")</f>
        <v>0</v>
      </c>
      <c r="J1523" s="4" t="n">
        <f aca="false">(F1523="C")+(G1523="C")</f>
        <v>0</v>
      </c>
      <c r="K1523" s="3" t="n">
        <f aca="false">I1523+J1523</f>
        <v>0</v>
      </c>
    </row>
    <row r="1524" customFormat="false" ht="15" hidden="false" customHeight="false" outlineLevel="0" collapsed="false">
      <c r="A1524" s="4" t="s">
        <v>91</v>
      </c>
      <c r="B1524" s="4" t="s">
        <v>783</v>
      </c>
      <c r="C1524" s="4" t="s">
        <v>267</v>
      </c>
      <c r="D1524" s="4" t="n">
        <f aca="false">IFERROR(INDEX(Positions!$D$2:$D$14531,MATCH($A1524&amp;"|13",Positions!$A$2:$A$14531,0)),"-")</f>
        <v>13</v>
      </c>
      <c r="E1524" s="4" t="n">
        <f aca="false">IFERROR(INDEX(Positions!$D$2:$D$14531,MATCH($A1524&amp;"|22",Positions!$A$2:$A$14531,0)),"-")</f>
        <v>23</v>
      </c>
      <c r="F1524" s="4" t="str">
        <f aca="false">IFERROR(INDEX(Positions!$E$2:$E$14531,MATCH($A1524&amp;"|13",Positions!$A$2:$A$14531,0)),"-")</f>
        <v>U</v>
      </c>
      <c r="G1524" s="4" t="str">
        <f aca="false">IFERROR(INDEX(Positions!$E$2:$E$14531,MATCH($A1524&amp;"|22",Positions!$A$2:$A$14531,0)),"-")</f>
        <v>U</v>
      </c>
      <c r="H1524" s="3" t="str">
        <f aca="false">F1524&amp;"-"&amp;G1524</f>
        <v>U-U</v>
      </c>
      <c r="I1524" s="4" t="n">
        <f aca="false">(F1524="G")+(G1524="G")</f>
        <v>0</v>
      </c>
      <c r="J1524" s="4" t="n">
        <f aca="false">(F1524="C")+(G1524="C")</f>
        <v>0</v>
      </c>
      <c r="K1524" s="3" t="n">
        <f aca="false">I1524+J1524</f>
        <v>0</v>
      </c>
    </row>
    <row r="1525" customFormat="false" ht="15" hidden="false" customHeight="false" outlineLevel="0" collapsed="false">
      <c r="A1525" s="4" t="s">
        <v>91</v>
      </c>
      <c r="B1525" s="4" t="s">
        <v>805</v>
      </c>
      <c r="C1525" s="4" t="s">
        <v>673</v>
      </c>
      <c r="D1525" s="4" t="n">
        <f aca="false">IFERROR(INDEX(Positions!$D$2:$D$14531,MATCH($A1525&amp;"|27",Positions!$A$2:$A$14531,0)),"-")</f>
        <v>28</v>
      </c>
      <c r="E1525" s="4" t="n">
        <f aca="false">IFERROR(INDEX(Positions!$D$2:$D$14531,MATCH($A1525&amp;"|43",Positions!$A$2:$A$14531,0)),"-")</f>
        <v>44</v>
      </c>
      <c r="F1525" s="4" t="str">
        <f aca="false">IFERROR(INDEX(Positions!$E$2:$E$14531,MATCH($A1525&amp;"|27",Positions!$A$2:$A$14531,0)),"-")</f>
        <v>C</v>
      </c>
      <c r="G1525" s="4" t="str">
        <f aca="false">IFERROR(INDEX(Positions!$E$2:$E$14531,MATCH($A1525&amp;"|43",Positions!$A$2:$A$14531,0)),"-")</f>
        <v>G</v>
      </c>
      <c r="H1525" s="3" t="str">
        <f aca="false">F1525&amp;"-"&amp;G1525</f>
        <v>C-G</v>
      </c>
      <c r="I1525" s="4" t="n">
        <f aca="false">(F1525="G")+(G1525="G")</f>
        <v>1</v>
      </c>
      <c r="J1525" s="4" t="n">
        <f aca="false">(F1525="C")+(G1525="C")</f>
        <v>1</v>
      </c>
      <c r="K1525" s="3" t="n">
        <f aca="false">I1525+J1525</f>
        <v>2</v>
      </c>
    </row>
    <row r="1526" customFormat="false" ht="15" hidden="false" customHeight="false" outlineLevel="0" collapsed="false">
      <c r="A1526" s="4" t="s">
        <v>91</v>
      </c>
      <c r="B1526" s="4" t="s">
        <v>805</v>
      </c>
      <c r="C1526" s="4" t="s">
        <v>889</v>
      </c>
      <c r="D1526" s="4" t="n">
        <f aca="false">IFERROR(INDEX(Positions!$D$2:$D$14531,MATCH($A1526&amp;"|28",Positions!$A$2:$A$14531,0)),"-")</f>
        <v>29</v>
      </c>
      <c r="E1526" s="4" t="n">
        <f aca="false">IFERROR(INDEX(Positions!$D$2:$D$14531,MATCH($A1526&amp;"|42",Positions!$A$2:$A$14531,0)),"-")</f>
        <v>43</v>
      </c>
      <c r="F1526" s="4" t="str">
        <f aca="false">IFERROR(INDEX(Positions!$E$2:$E$14531,MATCH($A1526&amp;"|28",Positions!$A$2:$A$14531,0)),"-")</f>
        <v>G</v>
      </c>
      <c r="G1526" s="4" t="str">
        <f aca="false">IFERROR(INDEX(Positions!$E$2:$E$14531,MATCH($A1526&amp;"|42",Positions!$A$2:$A$14531,0)),"-")</f>
        <v>C</v>
      </c>
      <c r="H1526" s="3" t="str">
        <f aca="false">F1526&amp;"-"&amp;G1526</f>
        <v>G-C</v>
      </c>
      <c r="I1526" s="4" t="n">
        <f aca="false">(F1526="G")+(G1526="G")</f>
        <v>1</v>
      </c>
      <c r="J1526" s="4" t="n">
        <f aca="false">(F1526="C")+(G1526="C")</f>
        <v>1</v>
      </c>
      <c r="K1526" s="3" t="n">
        <f aca="false">I1526+J1526</f>
        <v>2</v>
      </c>
    </row>
    <row r="1527" customFormat="false" ht="15" hidden="false" customHeight="false" outlineLevel="0" collapsed="false">
      <c r="A1527" s="4" t="s">
        <v>91</v>
      </c>
      <c r="B1527" s="4" t="s">
        <v>805</v>
      </c>
      <c r="C1527" s="4" t="s">
        <v>890</v>
      </c>
      <c r="D1527" s="4" t="n">
        <f aca="false">IFERROR(INDEX(Positions!$D$2:$D$14531,MATCH($A1527&amp;"|29",Positions!$A$2:$A$14531,0)),"-")</f>
        <v>30</v>
      </c>
      <c r="E1527" s="4" t="n">
        <f aca="false">IFERROR(INDEX(Positions!$D$2:$D$14531,MATCH($A1527&amp;"|41",Positions!$A$2:$A$14531,0)),"-")</f>
        <v>42</v>
      </c>
      <c r="F1527" s="4" t="str">
        <f aca="false">IFERROR(INDEX(Positions!$E$2:$E$14531,MATCH($A1527&amp;"|29",Positions!$A$2:$A$14531,0)),"-")</f>
        <v>G</v>
      </c>
      <c r="G1527" s="4" t="str">
        <f aca="false">IFERROR(INDEX(Positions!$E$2:$E$14531,MATCH($A1527&amp;"|41",Positions!$A$2:$A$14531,0)),"-")</f>
        <v>C</v>
      </c>
      <c r="H1527" s="3" t="str">
        <f aca="false">F1527&amp;"-"&amp;G1527</f>
        <v>G-C</v>
      </c>
      <c r="I1527" s="4" t="n">
        <f aca="false">(F1527="G")+(G1527="G")</f>
        <v>1</v>
      </c>
      <c r="J1527" s="4" t="n">
        <f aca="false">(F1527="C")+(G1527="C")</f>
        <v>1</v>
      </c>
      <c r="K1527" s="3" t="n">
        <f aca="false">I1527+J1527</f>
        <v>2</v>
      </c>
    </row>
    <row r="1528" customFormat="false" ht="15" hidden="false" customHeight="false" outlineLevel="0" collapsed="false">
      <c r="A1528" s="4" t="s">
        <v>91</v>
      </c>
      <c r="B1528" s="4" t="s">
        <v>805</v>
      </c>
      <c r="C1528" s="4" t="s">
        <v>694</v>
      </c>
      <c r="D1528" s="4" t="n">
        <f aca="false">IFERROR(INDEX(Positions!$D$2:$D$14531,MATCH($A1528&amp;"|30",Positions!$A$2:$A$14531,0)),"-")</f>
        <v>31</v>
      </c>
      <c r="E1528" s="4" t="n">
        <f aca="false">IFERROR(INDEX(Positions!$D$2:$D$14531,MATCH($A1528&amp;"|40",Positions!$A$2:$A$14531,0)),"-")</f>
        <v>41</v>
      </c>
      <c r="F1528" s="4" t="str">
        <f aca="false">IFERROR(INDEX(Positions!$E$2:$E$14531,MATCH($A1528&amp;"|30",Positions!$A$2:$A$14531,0)),"-")</f>
        <v>G</v>
      </c>
      <c r="G1528" s="4" t="str">
        <f aca="false">IFERROR(INDEX(Positions!$E$2:$E$14531,MATCH($A1528&amp;"|40",Positions!$A$2:$A$14531,0)),"-")</f>
        <v>C</v>
      </c>
      <c r="H1528" s="3" t="str">
        <f aca="false">F1528&amp;"-"&amp;G1528</f>
        <v>G-C</v>
      </c>
      <c r="I1528" s="4" t="n">
        <f aca="false">(F1528="G")+(G1528="G")</f>
        <v>1</v>
      </c>
      <c r="J1528" s="4" t="n">
        <f aca="false">(F1528="C")+(G1528="C")</f>
        <v>1</v>
      </c>
      <c r="K1528" s="3" t="n">
        <f aca="false">I1528+J1528</f>
        <v>2</v>
      </c>
    </row>
    <row r="1529" customFormat="false" ht="15" hidden="false" customHeight="false" outlineLevel="0" collapsed="false">
      <c r="A1529" s="4" t="s">
        <v>91</v>
      </c>
      <c r="B1529" s="4" t="s">
        <v>805</v>
      </c>
      <c r="C1529" s="4" t="s">
        <v>640</v>
      </c>
      <c r="D1529" s="4" t="n">
        <f aca="false">IFERROR(INDEX(Positions!$D$2:$D$14531,MATCH($A1529&amp;"|31",Positions!$A$2:$A$14531,0)),"-")</f>
        <v>32</v>
      </c>
      <c r="E1529" s="4" t="n">
        <f aca="false">IFERROR(INDEX(Positions!$D$2:$D$14531,MATCH($A1529&amp;"|39",Positions!$A$2:$A$14531,0)),"-")</f>
        <v>40</v>
      </c>
      <c r="F1529" s="4" t="str">
        <f aca="false">IFERROR(INDEX(Positions!$E$2:$E$14531,MATCH($A1529&amp;"|31",Positions!$A$2:$A$14531,0)),"-")</f>
        <v>C</v>
      </c>
      <c r="G1529" s="4" t="str">
        <f aca="false">IFERROR(INDEX(Positions!$E$2:$E$14531,MATCH($A1529&amp;"|39",Positions!$A$2:$A$14531,0)),"-")</f>
        <v>G</v>
      </c>
      <c r="H1529" s="3" t="str">
        <f aca="false">F1529&amp;"-"&amp;G1529</f>
        <v>C-G</v>
      </c>
      <c r="I1529" s="4" t="n">
        <f aca="false">(F1529="G")+(G1529="G")</f>
        <v>1</v>
      </c>
      <c r="J1529" s="4" t="n">
        <f aca="false">(F1529="C")+(G1529="C")</f>
        <v>1</v>
      </c>
      <c r="K1529" s="3" t="n">
        <f aca="false">I1529+J1529</f>
        <v>2</v>
      </c>
    </row>
    <row r="1530" customFormat="false" ht="15" hidden="false" customHeight="false" outlineLevel="0" collapsed="false">
      <c r="A1530" s="4" t="s">
        <v>91</v>
      </c>
      <c r="B1530" s="4" t="s">
        <v>830</v>
      </c>
      <c r="C1530" s="4" t="s">
        <v>367</v>
      </c>
      <c r="D1530" s="4" t="n">
        <f aca="false">IFERROR(INDEX(Positions!$D$2:$D$14531,MATCH($A1530&amp;"|49",Positions!$A$2:$A$14531,0)),"-")</f>
        <v>49</v>
      </c>
      <c r="E1530" s="4" t="n">
        <f aca="false">IFERROR(INDEX(Positions!$D$2:$D$14531,MATCH($A1530&amp;"|65",Positions!$A$2:$A$14531,0)),"-")</f>
        <v>65</v>
      </c>
      <c r="F1530" s="4" t="str">
        <f aca="false">IFERROR(INDEX(Positions!$E$2:$E$14531,MATCH($A1530&amp;"|49",Positions!$A$2:$A$14531,0)),"-")</f>
        <v>C</v>
      </c>
      <c r="G1530" s="4" t="str">
        <f aca="false">IFERROR(INDEX(Positions!$E$2:$E$14531,MATCH($A1530&amp;"|65",Positions!$A$2:$A$14531,0)),"-")</f>
        <v>G</v>
      </c>
      <c r="H1530" s="3" t="str">
        <f aca="false">F1530&amp;"-"&amp;G1530</f>
        <v>C-G</v>
      </c>
      <c r="I1530" s="4" t="n">
        <f aca="false">(F1530="G")+(G1530="G")</f>
        <v>1</v>
      </c>
      <c r="J1530" s="4" t="n">
        <f aca="false">(F1530="C")+(G1530="C")</f>
        <v>1</v>
      </c>
      <c r="K1530" s="3" t="n">
        <f aca="false">I1530+J1530</f>
        <v>2</v>
      </c>
    </row>
    <row r="1531" customFormat="false" ht="15" hidden="false" customHeight="false" outlineLevel="0" collapsed="false">
      <c r="A1531" s="4" t="s">
        <v>91</v>
      </c>
      <c r="B1531" s="4" t="s">
        <v>830</v>
      </c>
      <c r="C1531" s="4" t="s">
        <v>891</v>
      </c>
      <c r="D1531" s="4" t="n">
        <f aca="false">IFERROR(INDEX(Positions!$D$2:$D$14531,MATCH($A1531&amp;"|50",Positions!$A$2:$A$14531,0)),"-")</f>
        <v>50</v>
      </c>
      <c r="E1531" s="4" t="n">
        <f aca="false">IFERROR(INDEX(Positions!$D$2:$D$14531,MATCH($A1531&amp;"|64",Positions!$A$2:$A$14531,0)),"-")</f>
        <v>64</v>
      </c>
      <c r="F1531" s="4" t="str">
        <f aca="false">IFERROR(INDEX(Positions!$E$2:$E$14531,MATCH($A1531&amp;"|50",Positions!$A$2:$A$14531,0)),"-")</f>
        <v>C</v>
      </c>
      <c r="G1531" s="4" t="str">
        <f aca="false">IFERROR(INDEX(Positions!$E$2:$E$14531,MATCH($A1531&amp;"|64",Positions!$A$2:$A$14531,0)),"-")</f>
        <v>G</v>
      </c>
      <c r="H1531" s="3" t="str">
        <f aca="false">F1531&amp;"-"&amp;G1531</f>
        <v>C-G</v>
      </c>
      <c r="I1531" s="4" t="n">
        <f aca="false">(F1531="G")+(G1531="G")</f>
        <v>1</v>
      </c>
      <c r="J1531" s="4" t="n">
        <f aca="false">(F1531="C")+(G1531="C")</f>
        <v>1</v>
      </c>
      <c r="K1531" s="3" t="n">
        <f aca="false">I1531+J1531</f>
        <v>2</v>
      </c>
    </row>
    <row r="1532" customFormat="false" ht="15" hidden="false" customHeight="false" outlineLevel="0" collapsed="false">
      <c r="A1532" s="4" t="s">
        <v>91</v>
      </c>
      <c r="B1532" s="4" t="s">
        <v>830</v>
      </c>
      <c r="C1532" s="4" t="s">
        <v>689</v>
      </c>
      <c r="D1532" s="4" t="n">
        <f aca="false">IFERROR(INDEX(Positions!$D$2:$D$14531,MATCH($A1532&amp;"|51",Positions!$A$2:$A$14531,0)),"-")</f>
        <v>51</v>
      </c>
      <c r="E1532" s="4" t="n">
        <f aca="false">IFERROR(INDEX(Positions!$D$2:$D$14531,MATCH($A1532&amp;"|63",Positions!$A$2:$A$14531,0)),"-")</f>
        <v>63</v>
      </c>
      <c r="F1532" s="4" t="str">
        <f aca="false">IFERROR(INDEX(Positions!$E$2:$E$14531,MATCH($A1532&amp;"|51",Positions!$A$2:$A$14531,0)),"-")</f>
        <v>C</v>
      </c>
      <c r="G1532" s="4" t="str">
        <f aca="false">IFERROR(INDEX(Positions!$E$2:$E$14531,MATCH($A1532&amp;"|63",Positions!$A$2:$A$14531,0)),"-")</f>
        <v>G</v>
      </c>
      <c r="H1532" s="3" t="str">
        <f aca="false">F1532&amp;"-"&amp;G1532</f>
        <v>C-G</v>
      </c>
      <c r="I1532" s="4" t="n">
        <f aca="false">(F1532="G")+(G1532="G")</f>
        <v>1</v>
      </c>
      <c r="J1532" s="4" t="n">
        <f aca="false">(F1532="C")+(G1532="C")</f>
        <v>1</v>
      </c>
      <c r="K1532" s="3" t="n">
        <f aca="false">I1532+J1532</f>
        <v>2</v>
      </c>
    </row>
    <row r="1533" customFormat="false" ht="15" hidden="false" customHeight="false" outlineLevel="0" collapsed="false">
      <c r="A1533" s="4" t="s">
        <v>91</v>
      </c>
      <c r="B1533" s="4" t="s">
        <v>830</v>
      </c>
      <c r="C1533" s="4" t="s">
        <v>703</v>
      </c>
      <c r="D1533" s="4" t="n">
        <f aca="false">IFERROR(INDEX(Positions!$D$2:$D$14531,MATCH($A1533&amp;"|52",Positions!$A$2:$A$14531,0)),"-")</f>
        <v>52</v>
      </c>
      <c r="E1533" s="4" t="n">
        <f aca="false">IFERROR(INDEX(Positions!$D$2:$D$14531,MATCH($A1533&amp;"|62",Positions!$A$2:$A$14531,0)),"-")</f>
        <v>62</v>
      </c>
      <c r="F1533" s="4" t="str">
        <f aca="false">IFERROR(INDEX(Positions!$E$2:$E$14531,MATCH($A1533&amp;"|52",Positions!$A$2:$A$14531,0)),"-")</f>
        <v>G</v>
      </c>
      <c r="G1533" s="4" t="str">
        <f aca="false">IFERROR(INDEX(Positions!$E$2:$E$14531,MATCH($A1533&amp;"|62",Positions!$A$2:$A$14531,0)),"-")</f>
        <v>C</v>
      </c>
      <c r="H1533" s="3" t="str">
        <f aca="false">F1533&amp;"-"&amp;G1533</f>
        <v>G-C</v>
      </c>
      <c r="I1533" s="4" t="n">
        <f aca="false">(F1533="G")+(G1533="G")</f>
        <v>1</v>
      </c>
      <c r="J1533" s="4" t="n">
        <f aca="false">(F1533="C")+(G1533="C")</f>
        <v>1</v>
      </c>
      <c r="K1533" s="3" t="n">
        <f aca="false">I1533+J1533</f>
        <v>2</v>
      </c>
    </row>
    <row r="1534" customFormat="false" ht="15" hidden="false" customHeight="false" outlineLevel="0" collapsed="false">
      <c r="A1534" s="4" t="s">
        <v>91</v>
      </c>
      <c r="B1534" s="4" t="s">
        <v>830</v>
      </c>
      <c r="C1534" s="4" t="s">
        <v>892</v>
      </c>
      <c r="D1534" s="4" t="n">
        <f aca="false">IFERROR(INDEX(Positions!$D$2:$D$14531,MATCH($A1534&amp;"|53",Positions!$A$2:$A$14531,0)),"-")</f>
        <v>53</v>
      </c>
      <c r="E1534" s="4" t="n">
        <f aca="false">IFERROR(INDEX(Positions!$D$2:$D$14531,MATCH($A1534&amp;"|61",Positions!$A$2:$A$14531,0)),"-")</f>
        <v>61</v>
      </c>
      <c r="F1534" s="4" t="str">
        <f aca="false">IFERROR(INDEX(Positions!$E$2:$E$14531,MATCH($A1534&amp;"|53",Positions!$A$2:$A$14531,0)),"-")</f>
        <v>G</v>
      </c>
      <c r="G1534" s="4" t="str">
        <f aca="false">IFERROR(INDEX(Positions!$E$2:$E$14531,MATCH($A1534&amp;"|61",Positions!$A$2:$A$14531,0)),"-")</f>
        <v>C</v>
      </c>
      <c r="H1534" s="3" t="str">
        <f aca="false">F1534&amp;"-"&amp;G1534</f>
        <v>G-C</v>
      </c>
      <c r="I1534" s="4" t="n">
        <f aca="false">(F1534="G")+(G1534="G")</f>
        <v>1</v>
      </c>
      <c r="J1534" s="4" t="n">
        <f aca="false">(F1534="C")+(G1534="C")</f>
        <v>1</v>
      </c>
      <c r="K1534" s="3" t="n">
        <f aca="false">I1534+J1534</f>
        <v>2</v>
      </c>
    </row>
    <row r="1535" customFormat="false" ht="15" hidden="false" customHeight="false" outlineLevel="0" collapsed="false">
      <c r="A1535" s="24" t="s">
        <v>91</v>
      </c>
      <c r="B1535" s="24" t="s">
        <v>893</v>
      </c>
      <c r="C1535" s="24" t="s">
        <v>894</v>
      </c>
      <c r="D1535" s="24" t="n">
        <f aca="false">IFERROR(INDEX(Positions!$D$2:$D$14531,MATCH($A1535&amp;"|8",Positions!$A$2:$A$14531,0)),"-")</f>
        <v>8</v>
      </c>
      <c r="E1535" s="24" t="n">
        <f aca="false">IFERROR(INDEX(Positions!$D$2:$D$14531,MATCH($A1535&amp;"|14",Positions!$A$2:$A$14531,0)),"-")</f>
        <v>14</v>
      </c>
      <c r="F1535" s="24" t="str">
        <f aca="false">IFERROR(INDEX(Positions!$E$2:$E$14531,MATCH($A1535&amp;"|8",Positions!$A$2:$A$14531,0)),"-")</f>
        <v>U</v>
      </c>
      <c r="G1535" s="24" t="str">
        <f aca="false">IFERROR(INDEX(Positions!$E$2:$E$14531,MATCH($A1535&amp;"|14",Positions!$A$2:$A$14531,0)),"-")</f>
        <v>A</v>
      </c>
      <c r="H1535" s="25" t="str">
        <f aca="false">F1535&amp;"-"&amp;G1535</f>
        <v>U-A</v>
      </c>
      <c r="I1535" s="24" t="n">
        <f aca="false">(F1535="G")+(G1535="G")</f>
        <v>0</v>
      </c>
      <c r="J1535" s="24" t="n">
        <f aca="false">(F1535="C")+(G1535="C")</f>
        <v>0</v>
      </c>
      <c r="K1535" s="25" t="n">
        <f aca="false">I1535+J1535</f>
        <v>0</v>
      </c>
    </row>
    <row r="1536" customFormat="false" ht="15" hidden="false" customHeight="false" outlineLevel="0" collapsed="false">
      <c r="A1536" s="24" t="s">
        <v>91</v>
      </c>
      <c r="B1536" s="24" t="s">
        <v>893</v>
      </c>
      <c r="C1536" s="24" t="s">
        <v>895</v>
      </c>
      <c r="D1536" s="24" t="n">
        <f aca="false">IFERROR(INDEX(Positions!$D$2:$D$14531,MATCH($A1536&amp;"|15",Positions!$A$2:$A$14531,0)),"-")</f>
        <v>15</v>
      </c>
      <c r="E1536" s="24" t="n">
        <f aca="false">IFERROR(INDEX(Positions!$D$2:$D$14531,MATCH($A1536&amp;"|48",Positions!$A$2:$A$14531,0)),"-")</f>
        <v>48</v>
      </c>
      <c r="F1536" s="24" t="str">
        <f aca="false">IFERROR(INDEX(Positions!$E$2:$E$14531,MATCH($A1536&amp;"|15",Positions!$A$2:$A$14531,0)),"-")</f>
        <v>G</v>
      </c>
      <c r="G1536" s="24" t="str">
        <f aca="false">IFERROR(INDEX(Positions!$E$2:$E$14531,MATCH($A1536&amp;"|48",Positions!$A$2:$A$14531,0)),"-")</f>
        <v>C</v>
      </c>
      <c r="H1536" s="25" t="str">
        <f aca="false">F1536&amp;"-"&amp;G1536</f>
        <v>G-C</v>
      </c>
      <c r="I1536" s="24" t="n">
        <f aca="false">(F1536="G")+(G1536="G")</f>
        <v>1</v>
      </c>
      <c r="J1536" s="24" t="n">
        <f aca="false">(F1536="C")+(G1536="C")</f>
        <v>1</v>
      </c>
      <c r="K1536" s="25" t="n">
        <f aca="false">I1536+J1536</f>
        <v>2</v>
      </c>
    </row>
    <row r="1537" customFormat="false" ht="15" hidden="false" customHeight="false" outlineLevel="0" collapsed="false">
      <c r="A1537" s="24" t="s">
        <v>91</v>
      </c>
      <c r="B1537" s="24" t="s">
        <v>893</v>
      </c>
      <c r="C1537" s="24" t="s">
        <v>896</v>
      </c>
      <c r="D1537" s="24" t="n">
        <f aca="false">IFERROR(INDEX(Positions!$D$2:$D$14531,MATCH($A1537&amp;"|18",Positions!$A$2:$A$14531,0)),"-")</f>
        <v>19</v>
      </c>
      <c r="E1537" s="24" t="n">
        <f aca="false">IFERROR(INDEX(Positions!$D$2:$D$14531,MATCH($A1537&amp;"|55",Positions!$A$2:$A$14531,0)),"-")</f>
        <v>55</v>
      </c>
      <c r="F1537" s="24" t="str">
        <f aca="false">IFERROR(INDEX(Positions!$E$2:$E$14531,MATCH($A1537&amp;"|18",Positions!$A$2:$A$14531,0)),"-")</f>
        <v>G</v>
      </c>
      <c r="G1537" s="24" t="str">
        <f aca="false">IFERROR(INDEX(Positions!$E$2:$E$14531,MATCH($A1537&amp;"|55",Positions!$A$2:$A$14531,0)),"-")</f>
        <v>U</v>
      </c>
      <c r="H1537" s="25" t="str">
        <f aca="false">F1537&amp;"-"&amp;G1537</f>
        <v>G-U</v>
      </c>
      <c r="I1537" s="24" t="n">
        <f aca="false">(F1537="G")+(G1537="G")</f>
        <v>1</v>
      </c>
      <c r="J1537" s="24" t="n">
        <f aca="false">(F1537="C")+(G1537="C")</f>
        <v>0</v>
      </c>
      <c r="K1537" s="25" t="n">
        <f aca="false">I1537+J1537</f>
        <v>1</v>
      </c>
    </row>
    <row r="1538" customFormat="false" ht="15" hidden="false" customHeight="false" outlineLevel="0" collapsed="false">
      <c r="A1538" s="24" t="s">
        <v>91</v>
      </c>
      <c r="B1538" s="24" t="s">
        <v>893</v>
      </c>
      <c r="C1538" s="24" t="s">
        <v>897</v>
      </c>
      <c r="D1538" s="24" t="n">
        <f aca="false">IFERROR(INDEX(Positions!$D$2:$D$14531,MATCH($A1538&amp;"|19",Positions!$A$2:$A$14531,0)),"-")</f>
        <v>20</v>
      </c>
      <c r="E1538" s="24" t="n">
        <f aca="false">IFERROR(INDEX(Positions!$D$2:$D$14531,MATCH($A1538&amp;"|56",Positions!$A$2:$A$14531,0)),"-")</f>
        <v>56</v>
      </c>
      <c r="F1538" s="24" t="str">
        <f aca="false">IFERROR(INDEX(Positions!$E$2:$E$14531,MATCH($A1538&amp;"|19",Positions!$A$2:$A$14531,0)),"-")</f>
        <v>G</v>
      </c>
      <c r="G1538" s="24" t="str">
        <f aca="false">IFERROR(INDEX(Positions!$E$2:$E$14531,MATCH($A1538&amp;"|56",Positions!$A$2:$A$14531,0)),"-")</f>
        <v>C</v>
      </c>
      <c r="H1538" s="25" t="str">
        <f aca="false">F1538&amp;"-"&amp;G1538</f>
        <v>G-C</v>
      </c>
      <c r="I1538" s="24" t="n">
        <f aca="false">(F1538="G")+(G1538="G")</f>
        <v>1</v>
      </c>
      <c r="J1538" s="24" t="n">
        <f aca="false">(F1538="C")+(G1538="C")</f>
        <v>1</v>
      </c>
      <c r="K1538" s="25" t="n">
        <f aca="false">I1538+J1538</f>
        <v>2</v>
      </c>
    </row>
    <row r="1539" customFormat="false" ht="15" hidden="false" customHeight="false" outlineLevel="0" collapsed="false">
      <c r="A1539" s="24" t="s">
        <v>91</v>
      </c>
      <c r="B1539" s="24" t="s">
        <v>893</v>
      </c>
      <c r="C1539" s="24" t="s">
        <v>898</v>
      </c>
      <c r="D1539" s="24" t="n">
        <f aca="false">IFERROR(INDEX(Positions!$D$2:$D$14531,MATCH($A1539&amp;"|26",Positions!$A$2:$A$14531,0)),"-")</f>
        <v>27</v>
      </c>
      <c r="E1539" s="24" t="n">
        <f aca="false">IFERROR(INDEX(Positions!$D$2:$D$14531,MATCH($A1539&amp;"|44",Positions!$A$2:$A$14531,0)),"-")</f>
        <v>45</v>
      </c>
      <c r="F1539" s="24" t="str">
        <f aca="false">IFERROR(INDEX(Positions!$E$2:$E$14531,MATCH($A1539&amp;"|26",Positions!$A$2:$A$14531,0)),"-")</f>
        <v>U</v>
      </c>
      <c r="G1539" s="24" t="str">
        <f aca="false">IFERROR(INDEX(Positions!$E$2:$E$14531,MATCH($A1539&amp;"|44",Positions!$A$2:$A$14531,0)),"-")</f>
        <v>U</v>
      </c>
      <c r="H1539" s="25" t="str">
        <f aca="false">F1539&amp;"-"&amp;G1539</f>
        <v>U-U</v>
      </c>
      <c r="I1539" s="24" t="n">
        <f aca="false">(F1539="G")+(G1539="G")</f>
        <v>0</v>
      </c>
      <c r="J1539" s="24" t="n">
        <f aca="false">(F1539="C")+(G1539="C")</f>
        <v>0</v>
      </c>
      <c r="K1539" s="25" t="n">
        <f aca="false">I1539+J1539</f>
        <v>0</v>
      </c>
    </row>
    <row r="1540" customFormat="false" ht="15" hidden="false" customHeight="false" outlineLevel="0" collapsed="false">
      <c r="A1540" s="24" t="s">
        <v>91</v>
      </c>
      <c r="B1540" s="24" t="s">
        <v>893</v>
      </c>
      <c r="C1540" s="24" t="s">
        <v>899</v>
      </c>
      <c r="D1540" s="24" t="n">
        <f aca="false">IFERROR(INDEX(Positions!$D$2:$D$14531,MATCH($A1540&amp;"|32",Positions!$A$2:$A$14531,0)),"-")</f>
        <v>33</v>
      </c>
      <c r="E1540" s="24" t="n">
        <f aca="false">IFERROR(INDEX(Positions!$D$2:$D$14531,MATCH($A1540&amp;"|38",Positions!$A$2:$A$14531,0)),"-")</f>
        <v>39</v>
      </c>
      <c r="F1540" s="24" t="str">
        <f aca="false">IFERROR(INDEX(Positions!$E$2:$E$14531,MATCH($A1540&amp;"|32",Positions!$A$2:$A$14531,0)),"-")</f>
        <v>C</v>
      </c>
      <c r="G1540" s="24" t="str">
        <f aca="false">IFERROR(INDEX(Positions!$E$2:$E$14531,MATCH($A1540&amp;"|38",Positions!$A$2:$A$14531,0)),"-")</f>
        <v>U</v>
      </c>
      <c r="H1540" s="25" t="str">
        <f aca="false">F1540&amp;"-"&amp;G1540</f>
        <v>C-U</v>
      </c>
      <c r="I1540" s="24" t="n">
        <f aca="false">(F1540="G")+(G1540="G")</f>
        <v>0</v>
      </c>
      <c r="J1540" s="24" t="n">
        <f aca="false">(F1540="C")+(G1540="C")</f>
        <v>1</v>
      </c>
      <c r="K1540" s="25" t="n">
        <f aca="false">I1540+J1540</f>
        <v>1</v>
      </c>
    </row>
    <row r="1541" customFormat="false" ht="15" hidden="false" customHeight="false" outlineLevel="0" collapsed="false">
      <c r="A1541" s="24" t="s">
        <v>91</v>
      </c>
      <c r="B1541" s="24" t="s">
        <v>893</v>
      </c>
      <c r="C1541" s="24" t="s">
        <v>900</v>
      </c>
      <c r="D1541" s="24" t="n">
        <f aca="false">IFERROR(INDEX(Positions!$D$2:$D$14531,MATCH($A1541&amp;"|54",Positions!$A$2:$A$14531,0)),"-")</f>
        <v>54</v>
      </c>
      <c r="E1541" s="24" t="n">
        <f aca="false">IFERROR(INDEX(Positions!$D$2:$D$14531,MATCH($A1541&amp;"|58",Positions!$A$2:$A$14531,0)),"-")</f>
        <v>58</v>
      </c>
      <c r="F1541" s="24" t="str">
        <f aca="false">IFERROR(INDEX(Positions!$E$2:$E$14531,MATCH($A1541&amp;"|54",Positions!$A$2:$A$14531,0)),"-")</f>
        <v>U</v>
      </c>
      <c r="G1541" s="24" t="str">
        <f aca="false">IFERROR(INDEX(Positions!$E$2:$E$14531,MATCH($A1541&amp;"|58",Positions!$A$2:$A$14531,0)),"-")</f>
        <v>A</v>
      </c>
      <c r="H1541" s="25" t="str">
        <f aca="false">F1541&amp;"-"&amp;G1541</f>
        <v>U-A</v>
      </c>
      <c r="I1541" s="24" t="n">
        <f aca="false">(F1541="G")+(G1541="G")</f>
        <v>0</v>
      </c>
      <c r="J1541" s="24" t="n">
        <f aca="false">(F1541="C")+(G1541="C")</f>
        <v>0</v>
      </c>
      <c r="K1541" s="25" t="n">
        <f aca="false">I1541+J1541</f>
        <v>0</v>
      </c>
    </row>
    <row r="1542" customFormat="false" ht="15" hidden="false" customHeight="false" outlineLevel="0" collapsed="false">
      <c r="A1542" s="4" t="s">
        <v>92</v>
      </c>
      <c r="B1542" s="4" t="s">
        <v>768</v>
      </c>
      <c r="C1542" s="4" t="s">
        <v>882</v>
      </c>
      <c r="D1542" s="4" t="n">
        <f aca="false">IFERROR(INDEX(Positions!$D$2:$D$14531,MATCH($A1542&amp;"|1",Positions!$A$2:$A$14531,0)),"-")</f>
        <v>1</v>
      </c>
      <c r="E1542" s="4" t="n">
        <f aca="false">IFERROR(INDEX(Positions!$D$2:$D$14531,MATCH($A1542&amp;"|72",Positions!$A$2:$A$14531,0)),"-")</f>
        <v>72</v>
      </c>
      <c r="F1542" s="4" t="str">
        <f aca="false">IFERROR(INDEX(Positions!$E$2:$E$14531,MATCH($A1542&amp;"|1",Positions!$A$2:$A$14531,0)),"-")</f>
        <v>G</v>
      </c>
      <c r="G1542" s="4" t="str">
        <f aca="false">IFERROR(INDEX(Positions!$E$2:$E$14531,MATCH($A1542&amp;"|72",Positions!$A$2:$A$14531,0)),"-")</f>
        <v>C</v>
      </c>
      <c r="H1542" s="3" t="str">
        <f aca="false">F1542&amp;"-"&amp;G1542</f>
        <v>G-C</v>
      </c>
      <c r="I1542" s="4" t="n">
        <f aca="false">(F1542="G")+(G1542="G")</f>
        <v>1</v>
      </c>
      <c r="J1542" s="4" t="n">
        <f aca="false">(F1542="C")+(G1542="C")</f>
        <v>1</v>
      </c>
      <c r="K1542" s="3" t="n">
        <f aca="false">I1542+J1542</f>
        <v>2</v>
      </c>
    </row>
    <row r="1543" customFormat="false" ht="15" hidden="false" customHeight="false" outlineLevel="0" collapsed="false">
      <c r="A1543" s="4" t="s">
        <v>92</v>
      </c>
      <c r="B1543" s="4" t="s">
        <v>768</v>
      </c>
      <c r="C1543" s="4" t="s">
        <v>883</v>
      </c>
      <c r="D1543" s="4" t="n">
        <f aca="false">IFERROR(INDEX(Positions!$D$2:$D$14531,MATCH($A1543&amp;"|2",Positions!$A$2:$A$14531,0)),"-")</f>
        <v>2</v>
      </c>
      <c r="E1543" s="4" t="n">
        <f aca="false">IFERROR(INDEX(Positions!$D$2:$D$14531,MATCH($A1543&amp;"|71",Positions!$A$2:$A$14531,0)),"-")</f>
        <v>71</v>
      </c>
      <c r="F1543" s="4" t="str">
        <f aca="false">IFERROR(INDEX(Positions!$E$2:$E$14531,MATCH($A1543&amp;"|2",Positions!$A$2:$A$14531,0)),"-")</f>
        <v>C</v>
      </c>
      <c r="G1543" s="4" t="str">
        <f aca="false">IFERROR(INDEX(Positions!$E$2:$E$14531,MATCH($A1543&amp;"|71",Positions!$A$2:$A$14531,0)),"-")</f>
        <v>G</v>
      </c>
      <c r="H1543" s="3" t="str">
        <f aca="false">F1543&amp;"-"&amp;G1543</f>
        <v>C-G</v>
      </c>
      <c r="I1543" s="4" t="n">
        <f aca="false">(F1543="G")+(G1543="G")</f>
        <v>1</v>
      </c>
      <c r="J1543" s="4" t="n">
        <f aca="false">(F1543="C")+(G1543="C")</f>
        <v>1</v>
      </c>
      <c r="K1543" s="3" t="n">
        <f aca="false">I1543+J1543</f>
        <v>2</v>
      </c>
    </row>
    <row r="1544" customFormat="false" ht="15" hidden="false" customHeight="false" outlineLevel="0" collapsed="false">
      <c r="A1544" s="4" t="s">
        <v>92</v>
      </c>
      <c r="B1544" s="4" t="s">
        <v>768</v>
      </c>
      <c r="C1544" s="4" t="s">
        <v>884</v>
      </c>
      <c r="D1544" s="4" t="n">
        <f aca="false">IFERROR(INDEX(Positions!$D$2:$D$14531,MATCH($A1544&amp;"|3",Positions!$A$2:$A$14531,0)),"-")</f>
        <v>3</v>
      </c>
      <c r="E1544" s="4" t="n">
        <f aca="false">IFERROR(INDEX(Positions!$D$2:$D$14531,MATCH($A1544&amp;"|70",Positions!$A$2:$A$14531,0)),"-")</f>
        <v>70</v>
      </c>
      <c r="F1544" s="4" t="str">
        <f aca="false">IFERROR(INDEX(Positions!$E$2:$E$14531,MATCH($A1544&amp;"|3",Positions!$A$2:$A$14531,0)),"-")</f>
        <v>C</v>
      </c>
      <c r="G1544" s="4" t="str">
        <f aca="false">IFERROR(INDEX(Positions!$E$2:$E$14531,MATCH($A1544&amp;"|70",Positions!$A$2:$A$14531,0)),"-")</f>
        <v>G</v>
      </c>
      <c r="H1544" s="3" t="str">
        <f aca="false">F1544&amp;"-"&amp;G1544</f>
        <v>C-G</v>
      </c>
      <c r="I1544" s="4" t="n">
        <f aca="false">(F1544="G")+(G1544="G")</f>
        <v>1</v>
      </c>
      <c r="J1544" s="4" t="n">
        <f aca="false">(F1544="C")+(G1544="C")</f>
        <v>1</v>
      </c>
      <c r="K1544" s="3" t="n">
        <f aca="false">I1544+J1544</f>
        <v>2</v>
      </c>
    </row>
    <row r="1545" customFormat="false" ht="15" hidden="false" customHeight="false" outlineLevel="0" collapsed="false">
      <c r="A1545" s="4" t="s">
        <v>92</v>
      </c>
      <c r="B1545" s="4" t="s">
        <v>768</v>
      </c>
      <c r="C1545" s="4" t="s">
        <v>885</v>
      </c>
      <c r="D1545" s="4" t="n">
        <f aca="false">IFERROR(INDEX(Positions!$D$2:$D$14531,MATCH($A1545&amp;"|4",Positions!$A$2:$A$14531,0)),"-")</f>
        <v>4</v>
      </c>
      <c r="E1545" s="4" t="n">
        <f aca="false">IFERROR(INDEX(Positions!$D$2:$D$14531,MATCH($A1545&amp;"|69",Positions!$A$2:$A$14531,0)),"-")</f>
        <v>69</v>
      </c>
      <c r="F1545" s="4" t="str">
        <f aca="false">IFERROR(INDEX(Positions!$E$2:$E$14531,MATCH($A1545&amp;"|4",Positions!$A$2:$A$14531,0)),"-")</f>
        <v>G</v>
      </c>
      <c r="G1545" s="4" t="str">
        <f aca="false">IFERROR(INDEX(Positions!$E$2:$E$14531,MATCH($A1545&amp;"|69",Positions!$A$2:$A$14531,0)),"-")</f>
        <v>C</v>
      </c>
      <c r="H1545" s="3" t="str">
        <f aca="false">F1545&amp;"-"&amp;G1545</f>
        <v>G-C</v>
      </c>
      <c r="I1545" s="4" t="n">
        <f aca="false">(F1545="G")+(G1545="G")</f>
        <v>1</v>
      </c>
      <c r="J1545" s="4" t="n">
        <f aca="false">(F1545="C")+(G1545="C")</f>
        <v>1</v>
      </c>
      <c r="K1545" s="3" t="n">
        <f aca="false">I1545+J1545</f>
        <v>2</v>
      </c>
    </row>
    <row r="1546" customFormat="false" ht="15" hidden="false" customHeight="false" outlineLevel="0" collapsed="false">
      <c r="A1546" s="4" t="s">
        <v>92</v>
      </c>
      <c r="B1546" s="4" t="s">
        <v>768</v>
      </c>
      <c r="C1546" s="4" t="s">
        <v>542</v>
      </c>
      <c r="D1546" s="4" t="n">
        <f aca="false">IFERROR(INDEX(Positions!$D$2:$D$14531,MATCH($A1546&amp;"|5",Positions!$A$2:$A$14531,0)),"-")</f>
        <v>5</v>
      </c>
      <c r="E1546" s="4" t="n">
        <f aca="false">IFERROR(INDEX(Positions!$D$2:$D$14531,MATCH($A1546&amp;"|68",Positions!$A$2:$A$14531,0)),"-")</f>
        <v>68</v>
      </c>
      <c r="F1546" s="4" t="str">
        <f aca="false">IFERROR(INDEX(Positions!$E$2:$E$14531,MATCH($A1546&amp;"|5",Positions!$A$2:$A$14531,0)),"-")</f>
        <v>G</v>
      </c>
      <c r="G1546" s="4" t="str">
        <f aca="false">IFERROR(INDEX(Positions!$E$2:$E$14531,MATCH($A1546&amp;"|68",Positions!$A$2:$A$14531,0)),"-")</f>
        <v>C</v>
      </c>
      <c r="H1546" s="3" t="str">
        <f aca="false">F1546&amp;"-"&amp;G1546</f>
        <v>G-C</v>
      </c>
      <c r="I1546" s="4" t="n">
        <f aca="false">(F1546="G")+(G1546="G")</f>
        <v>1</v>
      </c>
      <c r="J1546" s="4" t="n">
        <f aca="false">(F1546="C")+(G1546="C")</f>
        <v>1</v>
      </c>
      <c r="K1546" s="3" t="n">
        <f aca="false">I1546+J1546</f>
        <v>2</v>
      </c>
    </row>
    <row r="1547" customFormat="false" ht="15" hidden="false" customHeight="false" outlineLevel="0" collapsed="false">
      <c r="A1547" s="4" t="s">
        <v>92</v>
      </c>
      <c r="B1547" s="4" t="s">
        <v>768</v>
      </c>
      <c r="C1547" s="4" t="s">
        <v>561</v>
      </c>
      <c r="D1547" s="4" t="n">
        <f aca="false">IFERROR(INDEX(Positions!$D$2:$D$14531,MATCH($A1547&amp;"|6",Positions!$A$2:$A$14531,0)),"-")</f>
        <v>6</v>
      </c>
      <c r="E1547" s="4" t="n">
        <f aca="false">IFERROR(INDEX(Positions!$D$2:$D$14531,MATCH($A1547&amp;"|67",Positions!$A$2:$A$14531,0)),"-")</f>
        <v>67</v>
      </c>
      <c r="F1547" s="4" t="str">
        <f aca="false">IFERROR(INDEX(Positions!$E$2:$E$14531,MATCH($A1547&amp;"|6",Positions!$A$2:$A$14531,0)),"-")</f>
        <v>U</v>
      </c>
      <c r="G1547" s="4" t="str">
        <f aca="false">IFERROR(INDEX(Positions!$E$2:$E$14531,MATCH($A1547&amp;"|67",Positions!$A$2:$A$14531,0)),"-")</f>
        <v>A</v>
      </c>
      <c r="H1547" s="3" t="str">
        <f aca="false">F1547&amp;"-"&amp;G1547</f>
        <v>U-A</v>
      </c>
      <c r="I1547" s="4" t="n">
        <f aca="false">(F1547="G")+(G1547="G")</f>
        <v>0</v>
      </c>
      <c r="J1547" s="4" t="n">
        <f aca="false">(F1547="C")+(G1547="C")</f>
        <v>0</v>
      </c>
      <c r="K1547" s="3" t="n">
        <f aca="false">I1547+J1547</f>
        <v>0</v>
      </c>
    </row>
    <row r="1548" customFormat="false" ht="15" hidden="false" customHeight="false" outlineLevel="0" collapsed="false">
      <c r="A1548" s="4" t="s">
        <v>92</v>
      </c>
      <c r="B1548" s="4" t="s">
        <v>768</v>
      </c>
      <c r="C1548" s="4" t="s">
        <v>886</v>
      </c>
      <c r="D1548" s="4" t="n">
        <f aca="false">IFERROR(INDEX(Positions!$D$2:$D$14531,MATCH($A1548&amp;"|7",Positions!$A$2:$A$14531,0)),"-")</f>
        <v>7</v>
      </c>
      <c r="E1548" s="4" t="n">
        <f aca="false">IFERROR(INDEX(Positions!$D$2:$D$14531,MATCH($A1548&amp;"|66",Positions!$A$2:$A$14531,0)),"-")</f>
        <v>66</v>
      </c>
      <c r="F1548" s="4" t="str">
        <f aca="false">IFERROR(INDEX(Positions!$E$2:$E$14531,MATCH($A1548&amp;"|7",Positions!$A$2:$A$14531,0)),"-")</f>
        <v>G</v>
      </c>
      <c r="G1548" s="4" t="str">
        <f aca="false">IFERROR(INDEX(Positions!$E$2:$E$14531,MATCH($A1548&amp;"|66",Positions!$A$2:$A$14531,0)),"-")</f>
        <v>C</v>
      </c>
      <c r="H1548" s="3" t="str">
        <f aca="false">F1548&amp;"-"&amp;G1548</f>
        <v>G-C</v>
      </c>
      <c r="I1548" s="4" t="n">
        <f aca="false">(F1548="G")+(G1548="G")</f>
        <v>1</v>
      </c>
      <c r="J1548" s="4" t="n">
        <f aca="false">(F1548="C")+(G1548="C")</f>
        <v>1</v>
      </c>
      <c r="K1548" s="3" t="n">
        <f aca="false">I1548+J1548</f>
        <v>2</v>
      </c>
    </row>
    <row r="1549" customFormat="false" ht="15" hidden="false" customHeight="false" outlineLevel="0" collapsed="false">
      <c r="A1549" s="4" t="s">
        <v>92</v>
      </c>
      <c r="B1549" s="4" t="s">
        <v>783</v>
      </c>
      <c r="C1549" s="4" t="s">
        <v>887</v>
      </c>
      <c r="D1549" s="4" t="n">
        <f aca="false">IFERROR(INDEX(Positions!$D$2:$D$14531,MATCH($A1549&amp;"|10",Positions!$A$2:$A$14531,0)),"-")</f>
        <v>10</v>
      </c>
      <c r="E1549" s="4" t="n">
        <f aca="false">IFERROR(INDEX(Positions!$D$2:$D$14531,MATCH($A1549&amp;"|25",Positions!$A$2:$A$14531,0)),"-")</f>
        <v>25</v>
      </c>
      <c r="F1549" s="4" t="str">
        <f aca="false">IFERROR(INDEX(Positions!$E$2:$E$14531,MATCH($A1549&amp;"|10",Positions!$A$2:$A$14531,0)),"-")</f>
        <v>G</v>
      </c>
      <c r="G1549" s="4" t="str">
        <f aca="false">IFERROR(INDEX(Positions!$E$2:$E$14531,MATCH($A1549&amp;"|25",Positions!$A$2:$A$14531,0)),"-")</f>
        <v>C</v>
      </c>
      <c r="H1549" s="3" t="str">
        <f aca="false">F1549&amp;"-"&amp;G1549</f>
        <v>G-C</v>
      </c>
      <c r="I1549" s="4" t="n">
        <f aca="false">(F1549="G")+(G1549="G")</f>
        <v>1</v>
      </c>
      <c r="J1549" s="4" t="n">
        <f aca="false">(F1549="C")+(G1549="C")</f>
        <v>1</v>
      </c>
      <c r="K1549" s="3" t="n">
        <f aca="false">I1549+J1549</f>
        <v>2</v>
      </c>
    </row>
    <row r="1550" customFormat="false" ht="15" hidden="false" customHeight="false" outlineLevel="0" collapsed="false">
      <c r="A1550" s="4" t="s">
        <v>92</v>
      </c>
      <c r="B1550" s="4" t="s">
        <v>783</v>
      </c>
      <c r="C1550" s="4" t="s">
        <v>888</v>
      </c>
      <c r="D1550" s="4" t="n">
        <f aca="false">IFERROR(INDEX(Positions!$D$2:$D$14531,MATCH($A1550&amp;"|11",Positions!$A$2:$A$14531,0)),"-")</f>
        <v>11</v>
      </c>
      <c r="E1550" s="4" t="n">
        <f aca="false">IFERROR(INDEX(Positions!$D$2:$D$14531,MATCH($A1550&amp;"|24",Positions!$A$2:$A$14531,0)),"-")</f>
        <v>24</v>
      </c>
      <c r="F1550" s="4" t="str">
        <f aca="false">IFERROR(INDEX(Positions!$E$2:$E$14531,MATCH($A1550&amp;"|11",Positions!$A$2:$A$14531,0)),"-")</f>
        <v>C</v>
      </c>
      <c r="G1550" s="4" t="str">
        <f aca="false">IFERROR(INDEX(Positions!$E$2:$E$14531,MATCH($A1550&amp;"|24",Positions!$A$2:$A$14531,0)),"-")</f>
        <v>G</v>
      </c>
      <c r="H1550" s="3" t="str">
        <f aca="false">F1550&amp;"-"&amp;G1550</f>
        <v>C-G</v>
      </c>
      <c r="I1550" s="4" t="n">
        <f aca="false">(F1550="G")+(G1550="G")</f>
        <v>1</v>
      </c>
      <c r="J1550" s="4" t="n">
        <f aca="false">(F1550="C")+(G1550="C")</f>
        <v>1</v>
      </c>
      <c r="K1550" s="3" t="n">
        <f aca="false">I1550+J1550</f>
        <v>2</v>
      </c>
    </row>
    <row r="1551" customFormat="false" ht="15" hidden="false" customHeight="false" outlineLevel="0" collapsed="false">
      <c r="A1551" s="4" t="s">
        <v>92</v>
      </c>
      <c r="B1551" s="4" t="s">
        <v>783</v>
      </c>
      <c r="C1551" s="4" t="s">
        <v>479</v>
      </c>
      <c r="D1551" s="4" t="n">
        <f aca="false">IFERROR(INDEX(Positions!$D$2:$D$14531,MATCH($A1551&amp;"|12",Positions!$A$2:$A$14531,0)),"-")</f>
        <v>12</v>
      </c>
      <c r="E1551" s="4" t="n">
        <f aca="false">IFERROR(INDEX(Positions!$D$2:$D$14531,MATCH($A1551&amp;"|23",Positions!$A$2:$A$14531,0)),"-")</f>
        <v>23</v>
      </c>
      <c r="F1551" s="4" t="str">
        <f aca="false">IFERROR(INDEX(Positions!$E$2:$E$14531,MATCH($A1551&amp;"|12",Positions!$A$2:$A$14531,0)),"-")</f>
        <v>U</v>
      </c>
      <c r="G1551" s="4" t="str">
        <f aca="false">IFERROR(INDEX(Positions!$E$2:$E$14531,MATCH($A1551&amp;"|23",Positions!$A$2:$A$14531,0)),"-")</f>
        <v>A</v>
      </c>
      <c r="H1551" s="3" t="str">
        <f aca="false">F1551&amp;"-"&amp;G1551</f>
        <v>U-A</v>
      </c>
      <c r="I1551" s="4" t="n">
        <f aca="false">(F1551="G")+(G1551="G")</f>
        <v>0</v>
      </c>
      <c r="J1551" s="4" t="n">
        <f aca="false">(F1551="C")+(G1551="C")</f>
        <v>0</v>
      </c>
      <c r="K1551" s="3" t="n">
        <f aca="false">I1551+J1551</f>
        <v>0</v>
      </c>
    </row>
    <row r="1552" customFormat="false" ht="15" hidden="false" customHeight="false" outlineLevel="0" collapsed="false">
      <c r="A1552" s="4" t="s">
        <v>92</v>
      </c>
      <c r="B1552" s="4" t="s">
        <v>783</v>
      </c>
      <c r="C1552" s="4" t="s">
        <v>267</v>
      </c>
      <c r="D1552" s="4" t="n">
        <f aca="false">IFERROR(INDEX(Positions!$D$2:$D$14531,MATCH($A1552&amp;"|13",Positions!$A$2:$A$14531,0)),"-")</f>
        <v>13</v>
      </c>
      <c r="E1552" s="4" t="n">
        <f aca="false">IFERROR(INDEX(Positions!$D$2:$D$14531,MATCH($A1552&amp;"|22",Positions!$A$2:$A$14531,0)),"-")</f>
        <v>22</v>
      </c>
      <c r="F1552" s="4" t="str">
        <f aca="false">IFERROR(INDEX(Positions!$E$2:$E$14531,MATCH($A1552&amp;"|13",Positions!$A$2:$A$14531,0)),"-")</f>
        <v>C</v>
      </c>
      <c r="G1552" s="4" t="str">
        <f aca="false">IFERROR(INDEX(Positions!$E$2:$E$14531,MATCH($A1552&amp;"|22",Positions!$A$2:$A$14531,0)),"-")</f>
        <v>G</v>
      </c>
      <c r="H1552" s="3" t="str">
        <f aca="false">F1552&amp;"-"&amp;G1552</f>
        <v>C-G</v>
      </c>
      <c r="I1552" s="4" t="n">
        <f aca="false">(F1552="G")+(G1552="G")</f>
        <v>1</v>
      </c>
      <c r="J1552" s="4" t="n">
        <f aca="false">(F1552="C")+(G1552="C")</f>
        <v>1</v>
      </c>
      <c r="K1552" s="3" t="n">
        <f aca="false">I1552+J1552</f>
        <v>2</v>
      </c>
    </row>
    <row r="1553" customFormat="false" ht="15" hidden="false" customHeight="false" outlineLevel="0" collapsed="false">
      <c r="A1553" s="4" t="s">
        <v>92</v>
      </c>
      <c r="B1553" s="4" t="s">
        <v>805</v>
      </c>
      <c r="C1553" s="4" t="s">
        <v>673</v>
      </c>
      <c r="D1553" s="4" t="n">
        <f aca="false">IFERROR(INDEX(Positions!$D$2:$D$14531,MATCH($A1553&amp;"|27",Positions!$A$2:$A$14531,0)),"-")</f>
        <v>27</v>
      </c>
      <c r="E1553" s="4" t="n">
        <f aca="false">IFERROR(INDEX(Positions!$D$2:$D$14531,MATCH($A1553&amp;"|43",Positions!$A$2:$A$14531,0)),"-")</f>
        <v>43</v>
      </c>
      <c r="F1553" s="4" t="str">
        <f aca="false">IFERROR(INDEX(Positions!$E$2:$E$14531,MATCH($A1553&amp;"|27",Positions!$A$2:$A$14531,0)),"-")</f>
        <v>A</v>
      </c>
      <c r="G1553" s="4" t="str">
        <f aca="false">IFERROR(INDEX(Positions!$E$2:$E$14531,MATCH($A1553&amp;"|43",Positions!$A$2:$A$14531,0)),"-")</f>
        <v>U</v>
      </c>
      <c r="H1553" s="3" t="str">
        <f aca="false">F1553&amp;"-"&amp;G1553</f>
        <v>A-U</v>
      </c>
      <c r="I1553" s="4" t="n">
        <f aca="false">(F1553="G")+(G1553="G")</f>
        <v>0</v>
      </c>
      <c r="J1553" s="4" t="n">
        <f aca="false">(F1553="C")+(G1553="C")</f>
        <v>0</v>
      </c>
      <c r="K1553" s="3" t="n">
        <f aca="false">I1553+J1553</f>
        <v>0</v>
      </c>
    </row>
    <row r="1554" customFormat="false" ht="15" hidden="false" customHeight="false" outlineLevel="0" collapsed="false">
      <c r="A1554" s="4" t="s">
        <v>92</v>
      </c>
      <c r="B1554" s="4" t="s">
        <v>805</v>
      </c>
      <c r="C1554" s="4" t="s">
        <v>889</v>
      </c>
      <c r="D1554" s="4" t="n">
        <f aca="false">IFERROR(INDEX(Positions!$D$2:$D$14531,MATCH($A1554&amp;"|28",Positions!$A$2:$A$14531,0)),"-")</f>
        <v>28</v>
      </c>
      <c r="E1554" s="4" t="n">
        <f aca="false">IFERROR(INDEX(Positions!$D$2:$D$14531,MATCH($A1554&amp;"|42",Positions!$A$2:$A$14531,0)),"-")</f>
        <v>42</v>
      </c>
      <c r="F1554" s="4" t="str">
        <f aca="false">IFERROR(INDEX(Positions!$E$2:$E$14531,MATCH($A1554&amp;"|28",Positions!$A$2:$A$14531,0)),"-")</f>
        <v>U</v>
      </c>
      <c r="G1554" s="4" t="str">
        <f aca="false">IFERROR(INDEX(Positions!$E$2:$E$14531,MATCH($A1554&amp;"|42",Positions!$A$2:$A$14531,0)),"-")</f>
        <v>A</v>
      </c>
      <c r="H1554" s="3" t="str">
        <f aca="false">F1554&amp;"-"&amp;G1554</f>
        <v>U-A</v>
      </c>
      <c r="I1554" s="4" t="n">
        <f aca="false">(F1554="G")+(G1554="G")</f>
        <v>0</v>
      </c>
      <c r="J1554" s="4" t="n">
        <f aca="false">(F1554="C")+(G1554="C")</f>
        <v>0</v>
      </c>
      <c r="K1554" s="3" t="n">
        <f aca="false">I1554+J1554</f>
        <v>0</v>
      </c>
    </row>
    <row r="1555" customFormat="false" ht="15" hidden="false" customHeight="false" outlineLevel="0" collapsed="false">
      <c r="A1555" s="4" t="s">
        <v>92</v>
      </c>
      <c r="B1555" s="4" t="s">
        <v>805</v>
      </c>
      <c r="C1555" s="4" t="s">
        <v>890</v>
      </c>
      <c r="D1555" s="4" t="n">
        <f aca="false">IFERROR(INDEX(Positions!$D$2:$D$14531,MATCH($A1555&amp;"|29",Positions!$A$2:$A$14531,0)),"-")</f>
        <v>29</v>
      </c>
      <c r="E1555" s="4" t="n">
        <f aca="false">IFERROR(INDEX(Positions!$D$2:$D$14531,MATCH($A1555&amp;"|41",Positions!$A$2:$A$14531,0)),"-")</f>
        <v>41</v>
      </c>
      <c r="F1555" s="4" t="str">
        <f aca="false">IFERROR(INDEX(Positions!$E$2:$E$14531,MATCH($A1555&amp;"|29",Positions!$A$2:$A$14531,0)),"-")</f>
        <v>U</v>
      </c>
      <c r="G1555" s="4" t="str">
        <f aca="false">IFERROR(INDEX(Positions!$E$2:$E$14531,MATCH($A1555&amp;"|41",Positions!$A$2:$A$14531,0)),"-")</f>
        <v>A</v>
      </c>
      <c r="H1555" s="3" t="str">
        <f aca="false">F1555&amp;"-"&amp;G1555</f>
        <v>U-A</v>
      </c>
      <c r="I1555" s="4" t="n">
        <f aca="false">(F1555="G")+(G1555="G")</f>
        <v>0</v>
      </c>
      <c r="J1555" s="4" t="n">
        <f aca="false">(F1555="C")+(G1555="C")</f>
        <v>0</v>
      </c>
      <c r="K1555" s="3" t="n">
        <f aca="false">I1555+J1555</f>
        <v>0</v>
      </c>
    </row>
    <row r="1556" customFormat="false" ht="15" hidden="false" customHeight="false" outlineLevel="0" collapsed="false">
      <c r="A1556" s="4" t="s">
        <v>92</v>
      </c>
      <c r="B1556" s="4" t="s">
        <v>805</v>
      </c>
      <c r="C1556" s="4" t="s">
        <v>694</v>
      </c>
      <c r="D1556" s="4" t="n">
        <f aca="false">IFERROR(INDEX(Positions!$D$2:$D$14531,MATCH($A1556&amp;"|30",Positions!$A$2:$A$14531,0)),"-")</f>
        <v>30</v>
      </c>
      <c r="E1556" s="4" t="n">
        <f aca="false">IFERROR(INDEX(Positions!$D$2:$D$14531,MATCH($A1556&amp;"|40",Positions!$A$2:$A$14531,0)),"-")</f>
        <v>40</v>
      </c>
      <c r="F1556" s="4" t="str">
        <f aca="false">IFERROR(INDEX(Positions!$E$2:$E$14531,MATCH($A1556&amp;"|30",Positions!$A$2:$A$14531,0)),"-")</f>
        <v>C</v>
      </c>
      <c r="G1556" s="4" t="str">
        <f aca="false">IFERROR(INDEX(Positions!$E$2:$E$14531,MATCH($A1556&amp;"|40",Positions!$A$2:$A$14531,0)),"-")</f>
        <v>G</v>
      </c>
      <c r="H1556" s="3" t="str">
        <f aca="false">F1556&amp;"-"&amp;G1556</f>
        <v>C-G</v>
      </c>
      <c r="I1556" s="4" t="n">
        <f aca="false">(F1556="G")+(G1556="G")</f>
        <v>1</v>
      </c>
      <c r="J1556" s="4" t="n">
        <f aca="false">(F1556="C")+(G1556="C")</f>
        <v>1</v>
      </c>
      <c r="K1556" s="3" t="n">
        <f aca="false">I1556+J1556</f>
        <v>2</v>
      </c>
    </row>
    <row r="1557" customFormat="false" ht="15" hidden="false" customHeight="false" outlineLevel="0" collapsed="false">
      <c r="A1557" s="4" t="s">
        <v>92</v>
      </c>
      <c r="B1557" s="4" t="s">
        <v>805</v>
      </c>
      <c r="C1557" s="4" t="s">
        <v>640</v>
      </c>
      <c r="D1557" s="4" t="n">
        <f aca="false">IFERROR(INDEX(Positions!$D$2:$D$14531,MATCH($A1557&amp;"|31",Positions!$A$2:$A$14531,0)),"-")</f>
        <v>31</v>
      </c>
      <c r="E1557" s="4" t="n">
        <f aca="false">IFERROR(INDEX(Positions!$D$2:$D$14531,MATCH($A1557&amp;"|39",Positions!$A$2:$A$14531,0)),"-")</f>
        <v>39</v>
      </c>
      <c r="F1557" s="4" t="str">
        <f aca="false">IFERROR(INDEX(Positions!$E$2:$E$14531,MATCH($A1557&amp;"|31",Positions!$A$2:$A$14531,0)),"-")</f>
        <v>C</v>
      </c>
      <c r="G1557" s="4" t="str">
        <f aca="false">IFERROR(INDEX(Positions!$E$2:$E$14531,MATCH($A1557&amp;"|39",Positions!$A$2:$A$14531,0)),"-")</f>
        <v>G</v>
      </c>
      <c r="H1557" s="3" t="str">
        <f aca="false">F1557&amp;"-"&amp;G1557</f>
        <v>C-G</v>
      </c>
      <c r="I1557" s="4" t="n">
        <f aca="false">(F1557="G")+(G1557="G")</f>
        <v>1</v>
      </c>
      <c r="J1557" s="4" t="n">
        <f aca="false">(F1557="C")+(G1557="C")</f>
        <v>1</v>
      </c>
      <c r="K1557" s="3" t="n">
        <f aca="false">I1557+J1557</f>
        <v>2</v>
      </c>
    </row>
    <row r="1558" customFormat="false" ht="15" hidden="false" customHeight="false" outlineLevel="0" collapsed="false">
      <c r="A1558" s="4" t="s">
        <v>92</v>
      </c>
      <c r="B1558" s="4" t="s">
        <v>830</v>
      </c>
      <c r="C1558" s="4" t="s">
        <v>367</v>
      </c>
      <c r="D1558" s="4" t="n">
        <f aca="false">IFERROR(INDEX(Positions!$D$2:$D$14531,MATCH($A1558&amp;"|49",Positions!$A$2:$A$14531,0)),"-")</f>
        <v>49</v>
      </c>
      <c r="E1558" s="4" t="n">
        <f aca="false">IFERROR(INDEX(Positions!$D$2:$D$14531,MATCH($A1558&amp;"|65",Positions!$A$2:$A$14531,0)),"-")</f>
        <v>65</v>
      </c>
      <c r="F1558" s="4" t="str">
        <f aca="false">IFERROR(INDEX(Positions!$E$2:$E$14531,MATCH($A1558&amp;"|49",Positions!$A$2:$A$14531,0)),"-")</f>
        <v>G</v>
      </c>
      <c r="G1558" s="4" t="str">
        <f aca="false">IFERROR(INDEX(Positions!$E$2:$E$14531,MATCH($A1558&amp;"|65",Positions!$A$2:$A$14531,0)),"-")</f>
        <v>C</v>
      </c>
      <c r="H1558" s="3" t="str">
        <f aca="false">F1558&amp;"-"&amp;G1558</f>
        <v>G-C</v>
      </c>
      <c r="I1558" s="4" t="n">
        <f aca="false">(F1558="G")+(G1558="G")</f>
        <v>1</v>
      </c>
      <c r="J1558" s="4" t="n">
        <f aca="false">(F1558="C")+(G1558="C")</f>
        <v>1</v>
      </c>
      <c r="K1558" s="3" t="n">
        <f aca="false">I1558+J1558</f>
        <v>2</v>
      </c>
    </row>
    <row r="1559" customFormat="false" ht="15" hidden="false" customHeight="false" outlineLevel="0" collapsed="false">
      <c r="A1559" s="4" t="s">
        <v>92</v>
      </c>
      <c r="B1559" s="4" t="s">
        <v>830</v>
      </c>
      <c r="C1559" s="4" t="s">
        <v>891</v>
      </c>
      <c r="D1559" s="4" t="n">
        <f aca="false">IFERROR(INDEX(Positions!$D$2:$D$14531,MATCH($A1559&amp;"|50",Positions!$A$2:$A$14531,0)),"-")</f>
        <v>50</v>
      </c>
      <c r="E1559" s="4" t="n">
        <f aca="false">IFERROR(INDEX(Positions!$D$2:$D$14531,MATCH($A1559&amp;"|64",Positions!$A$2:$A$14531,0)),"-")</f>
        <v>64</v>
      </c>
      <c r="F1559" s="4" t="str">
        <f aca="false">IFERROR(INDEX(Positions!$E$2:$E$14531,MATCH($A1559&amp;"|50",Positions!$A$2:$A$14531,0)),"-")</f>
        <v>A</v>
      </c>
      <c r="G1559" s="4" t="str">
        <f aca="false">IFERROR(INDEX(Positions!$E$2:$E$14531,MATCH($A1559&amp;"|64",Positions!$A$2:$A$14531,0)),"-")</f>
        <v>U</v>
      </c>
      <c r="H1559" s="3" t="str">
        <f aca="false">F1559&amp;"-"&amp;G1559</f>
        <v>A-U</v>
      </c>
      <c r="I1559" s="4" t="n">
        <f aca="false">(F1559="G")+(G1559="G")</f>
        <v>0</v>
      </c>
      <c r="J1559" s="4" t="n">
        <f aca="false">(F1559="C")+(G1559="C")</f>
        <v>0</v>
      </c>
      <c r="K1559" s="3" t="n">
        <f aca="false">I1559+J1559</f>
        <v>0</v>
      </c>
    </row>
    <row r="1560" customFormat="false" ht="15" hidden="false" customHeight="false" outlineLevel="0" collapsed="false">
      <c r="A1560" s="4" t="s">
        <v>92</v>
      </c>
      <c r="B1560" s="4" t="s">
        <v>830</v>
      </c>
      <c r="C1560" s="4" t="s">
        <v>689</v>
      </c>
      <c r="D1560" s="4" t="n">
        <f aca="false">IFERROR(INDEX(Positions!$D$2:$D$14531,MATCH($A1560&amp;"|51",Positions!$A$2:$A$14531,0)),"-")</f>
        <v>51</v>
      </c>
      <c r="E1560" s="4" t="n">
        <f aca="false">IFERROR(INDEX(Positions!$D$2:$D$14531,MATCH($A1560&amp;"|63",Positions!$A$2:$A$14531,0)),"-")</f>
        <v>63</v>
      </c>
      <c r="F1560" s="4" t="str">
        <f aca="false">IFERROR(INDEX(Positions!$E$2:$E$14531,MATCH($A1560&amp;"|51",Positions!$A$2:$A$14531,0)),"-")</f>
        <v>G</v>
      </c>
      <c r="G1560" s="4" t="str">
        <f aca="false">IFERROR(INDEX(Positions!$E$2:$E$14531,MATCH($A1560&amp;"|63",Positions!$A$2:$A$14531,0)),"-")</f>
        <v>C</v>
      </c>
      <c r="H1560" s="3" t="str">
        <f aca="false">F1560&amp;"-"&amp;G1560</f>
        <v>G-C</v>
      </c>
      <c r="I1560" s="4" t="n">
        <f aca="false">(F1560="G")+(G1560="G")</f>
        <v>1</v>
      </c>
      <c r="J1560" s="4" t="n">
        <f aca="false">(F1560="C")+(G1560="C")</f>
        <v>1</v>
      </c>
      <c r="K1560" s="3" t="n">
        <f aca="false">I1560+J1560</f>
        <v>2</v>
      </c>
    </row>
    <row r="1561" customFormat="false" ht="15" hidden="false" customHeight="false" outlineLevel="0" collapsed="false">
      <c r="A1561" s="4" t="s">
        <v>92</v>
      </c>
      <c r="B1561" s="4" t="s">
        <v>830</v>
      </c>
      <c r="C1561" s="4" t="s">
        <v>703</v>
      </c>
      <c r="D1561" s="4" t="n">
        <f aca="false">IFERROR(INDEX(Positions!$D$2:$D$14531,MATCH($A1561&amp;"|52",Positions!$A$2:$A$14531,0)),"-")</f>
        <v>52</v>
      </c>
      <c r="E1561" s="4" t="n">
        <f aca="false">IFERROR(INDEX(Positions!$D$2:$D$14531,MATCH($A1561&amp;"|62",Positions!$A$2:$A$14531,0)),"-")</f>
        <v>62</v>
      </c>
      <c r="F1561" s="4" t="str">
        <f aca="false">IFERROR(INDEX(Positions!$E$2:$E$14531,MATCH($A1561&amp;"|52",Positions!$A$2:$A$14531,0)),"-")</f>
        <v>G</v>
      </c>
      <c r="G1561" s="4" t="str">
        <f aca="false">IFERROR(INDEX(Positions!$E$2:$E$14531,MATCH($A1561&amp;"|62",Positions!$A$2:$A$14531,0)),"-")</f>
        <v>C</v>
      </c>
      <c r="H1561" s="3" t="str">
        <f aca="false">F1561&amp;"-"&amp;G1561</f>
        <v>G-C</v>
      </c>
      <c r="I1561" s="4" t="n">
        <f aca="false">(F1561="G")+(G1561="G")</f>
        <v>1</v>
      </c>
      <c r="J1561" s="4" t="n">
        <f aca="false">(F1561="C")+(G1561="C")</f>
        <v>1</v>
      </c>
      <c r="K1561" s="3" t="n">
        <f aca="false">I1561+J1561</f>
        <v>2</v>
      </c>
    </row>
    <row r="1562" customFormat="false" ht="15" hidden="false" customHeight="false" outlineLevel="0" collapsed="false">
      <c r="A1562" s="4" t="s">
        <v>92</v>
      </c>
      <c r="B1562" s="4" t="s">
        <v>830</v>
      </c>
      <c r="C1562" s="4" t="s">
        <v>892</v>
      </c>
      <c r="D1562" s="4" t="n">
        <f aca="false">IFERROR(INDEX(Positions!$D$2:$D$14531,MATCH($A1562&amp;"|53",Positions!$A$2:$A$14531,0)),"-")</f>
        <v>53</v>
      </c>
      <c r="E1562" s="4" t="n">
        <f aca="false">IFERROR(INDEX(Positions!$D$2:$D$14531,MATCH($A1562&amp;"|61",Positions!$A$2:$A$14531,0)),"-")</f>
        <v>61</v>
      </c>
      <c r="F1562" s="4" t="str">
        <f aca="false">IFERROR(INDEX(Positions!$E$2:$E$14531,MATCH($A1562&amp;"|53",Positions!$A$2:$A$14531,0)),"-")</f>
        <v>G</v>
      </c>
      <c r="G1562" s="4" t="str">
        <f aca="false">IFERROR(INDEX(Positions!$E$2:$E$14531,MATCH($A1562&amp;"|61",Positions!$A$2:$A$14531,0)),"-")</f>
        <v>C</v>
      </c>
      <c r="H1562" s="3" t="str">
        <f aca="false">F1562&amp;"-"&amp;G1562</f>
        <v>G-C</v>
      </c>
      <c r="I1562" s="4" t="n">
        <f aca="false">(F1562="G")+(G1562="G")</f>
        <v>1</v>
      </c>
      <c r="J1562" s="4" t="n">
        <f aca="false">(F1562="C")+(G1562="C")</f>
        <v>1</v>
      </c>
      <c r="K1562" s="3" t="n">
        <f aca="false">I1562+J1562</f>
        <v>2</v>
      </c>
    </row>
    <row r="1563" customFormat="false" ht="15" hidden="false" customHeight="false" outlineLevel="0" collapsed="false">
      <c r="A1563" s="24" t="s">
        <v>92</v>
      </c>
      <c r="B1563" s="24" t="s">
        <v>893</v>
      </c>
      <c r="C1563" s="24" t="s">
        <v>894</v>
      </c>
      <c r="D1563" s="24" t="n">
        <f aca="false">IFERROR(INDEX(Positions!$D$2:$D$14531,MATCH($A1563&amp;"|8",Positions!$A$2:$A$14531,0)),"-")</f>
        <v>8</v>
      </c>
      <c r="E1563" s="24" t="n">
        <f aca="false">IFERROR(INDEX(Positions!$D$2:$D$14531,MATCH($A1563&amp;"|14",Positions!$A$2:$A$14531,0)),"-")</f>
        <v>14</v>
      </c>
      <c r="F1563" s="24" t="str">
        <f aca="false">IFERROR(INDEX(Positions!$E$2:$E$14531,MATCH($A1563&amp;"|8",Positions!$A$2:$A$14531,0)),"-")</f>
        <v>U</v>
      </c>
      <c r="G1563" s="24" t="str">
        <f aca="false">IFERROR(INDEX(Positions!$E$2:$E$14531,MATCH($A1563&amp;"|14",Positions!$A$2:$A$14531,0)),"-")</f>
        <v>A</v>
      </c>
      <c r="H1563" s="25" t="str">
        <f aca="false">F1563&amp;"-"&amp;G1563</f>
        <v>U-A</v>
      </c>
      <c r="I1563" s="24" t="n">
        <f aca="false">(F1563="G")+(G1563="G")</f>
        <v>0</v>
      </c>
      <c r="J1563" s="24" t="n">
        <f aca="false">(F1563="C")+(G1563="C")</f>
        <v>0</v>
      </c>
      <c r="K1563" s="25" t="n">
        <f aca="false">I1563+J1563</f>
        <v>0</v>
      </c>
    </row>
    <row r="1564" customFormat="false" ht="15" hidden="false" customHeight="false" outlineLevel="0" collapsed="false">
      <c r="A1564" s="24" t="s">
        <v>92</v>
      </c>
      <c r="B1564" s="24" t="s">
        <v>893</v>
      </c>
      <c r="C1564" s="24" t="s">
        <v>895</v>
      </c>
      <c r="D1564" s="24" t="n">
        <f aca="false">IFERROR(INDEX(Positions!$D$2:$D$14531,MATCH($A1564&amp;"|15",Positions!$A$2:$A$14531,0)),"-")</f>
        <v>15</v>
      </c>
      <c r="E1564" s="24" t="n">
        <f aca="false">IFERROR(INDEX(Positions!$D$2:$D$14531,MATCH($A1564&amp;"|48",Positions!$A$2:$A$14531,0)),"-")</f>
        <v>48</v>
      </c>
      <c r="F1564" s="24" t="str">
        <f aca="false">IFERROR(INDEX(Positions!$E$2:$E$14531,MATCH($A1564&amp;"|15",Positions!$A$2:$A$14531,0)),"-")</f>
        <v>G</v>
      </c>
      <c r="G1564" s="24" t="str">
        <f aca="false">IFERROR(INDEX(Positions!$E$2:$E$14531,MATCH($A1564&amp;"|48",Positions!$A$2:$A$14531,0)),"-")</f>
        <v>C</v>
      </c>
      <c r="H1564" s="25" t="str">
        <f aca="false">F1564&amp;"-"&amp;G1564</f>
        <v>G-C</v>
      </c>
      <c r="I1564" s="24" t="n">
        <f aca="false">(F1564="G")+(G1564="G")</f>
        <v>1</v>
      </c>
      <c r="J1564" s="24" t="n">
        <f aca="false">(F1564="C")+(G1564="C")</f>
        <v>1</v>
      </c>
      <c r="K1564" s="25" t="n">
        <f aca="false">I1564+J1564</f>
        <v>2</v>
      </c>
    </row>
    <row r="1565" customFormat="false" ht="15" hidden="false" customHeight="false" outlineLevel="0" collapsed="false">
      <c r="A1565" s="24" t="s">
        <v>92</v>
      </c>
      <c r="B1565" s="24" t="s">
        <v>893</v>
      </c>
      <c r="C1565" s="24" t="s">
        <v>896</v>
      </c>
      <c r="D1565" s="24" t="n">
        <f aca="false">IFERROR(INDEX(Positions!$D$2:$D$14531,MATCH($A1565&amp;"|18",Positions!$A$2:$A$14531,0)),"-")</f>
        <v>18</v>
      </c>
      <c r="E1565" s="24" t="n">
        <f aca="false">IFERROR(INDEX(Positions!$D$2:$D$14531,MATCH($A1565&amp;"|55",Positions!$A$2:$A$14531,0)),"-")</f>
        <v>55</v>
      </c>
      <c r="F1565" s="24" t="str">
        <f aca="false">IFERROR(INDEX(Positions!$E$2:$E$14531,MATCH($A1565&amp;"|18",Positions!$A$2:$A$14531,0)),"-")</f>
        <v>G</v>
      </c>
      <c r="G1565" s="24" t="str">
        <f aca="false">IFERROR(INDEX(Positions!$E$2:$E$14531,MATCH($A1565&amp;"|55",Positions!$A$2:$A$14531,0)),"-")</f>
        <v>U</v>
      </c>
      <c r="H1565" s="25" t="str">
        <f aca="false">F1565&amp;"-"&amp;G1565</f>
        <v>G-U</v>
      </c>
      <c r="I1565" s="24" t="n">
        <f aca="false">(F1565="G")+(G1565="G")</f>
        <v>1</v>
      </c>
      <c r="J1565" s="24" t="n">
        <f aca="false">(F1565="C")+(G1565="C")</f>
        <v>0</v>
      </c>
      <c r="K1565" s="25" t="n">
        <f aca="false">I1565+J1565</f>
        <v>1</v>
      </c>
    </row>
    <row r="1566" customFormat="false" ht="15" hidden="false" customHeight="false" outlineLevel="0" collapsed="false">
      <c r="A1566" s="24" t="s">
        <v>92</v>
      </c>
      <c r="B1566" s="24" t="s">
        <v>893</v>
      </c>
      <c r="C1566" s="24" t="s">
        <v>897</v>
      </c>
      <c r="D1566" s="24" t="n">
        <f aca="false">IFERROR(INDEX(Positions!$D$2:$D$14531,MATCH($A1566&amp;"|19",Positions!$A$2:$A$14531,0)),"-")</f>
        <v>19</v>
      </c>
      <c r="E1566" s="24" t="n">
        <f aca="false">IFERROR(INDEX(Positions!$D$2:$D$14531,MATCH($A1566&amp;"|56",Positions!$A$2:$A$14531,0)),"-")</f>
        <v>56</v>
      </c>
      <c r="F1566" s="24" t="str">
        <f aca="false">IFERROR(INDEX(Positions!$E$2:$E$14531,MATCH($A1566&amp;"|19",Positions!$A$2:$A$14531,0)),"-")</f>
        <v>G</v>
      </c>
      <c r="G1566" s="24" t="str">
        <f aca="false">IFERROR(INDEX(Positions!$E$2:$E$14531,MATCH($A1566&amp;"|56",Positions!$A$2:$A$14531,0)),"-")</f>
        <v>C</v>
      </c>
      <c r="H1566" s="25" t="str">
        <f aca="false">F1566&amp;"-"&amp;G1566</f>
        <v>G-C</v>
      </c>
      <c r="I1566" s="24" t="n">
        <f aca="false">(F1566="G")+(G1566="G")</f>
        <v>1</v>
      </c>
      <c r="J1566" s="24" t="n">
        <f aca="false">(F1566="C")+(G1566="C")</f>
        <v>1</v>
      </c>
      <c r="K1566" s="25" t="n">
        <f aca="false">I1566+J1566</f>
        <v>2</v>
      </c>
    </row>
    <row r="1567" customFormat="false" ht="15" hidden="false" customHeight="false" outlineLevel="0" collapsed="false">
      <c r="A1567" s="24" t="s">
        <v>92</v>
      </c>
      <c r="B1567" s="24" t="s">
        <v>893</v>
      </c>
      <c r="C1567" s="24" t="s">
        <v>898</v>
      </c>
      <c r="D1567" s="24" t="n">
        <f aca="false">IFERROR(INDEX(Positions!$D$2:$D$14531,MATCH($A1567&amp;"|26",Positions!$A$2:$A$14531,0)),"-")</f>
        <v>26</v>
      </c>
      <c r="E1567" s="24" t="n">
        <f aca="false">IFERROR(INDEX(Positions!$D$2:$D$14531,MATCH($A1567&amp;"|44",Positions!$A$2:$A$14531,0)),"-")</f>
        <v>44</v>
      </c>
      <c r="F1567" s="24" t="str">
        <f aca="false">IFERROR(INDEX(Positions!$E$2:$E$14531,MATCH($A1567&amp;"|26",Positions!$A$2:$A$14531,0)),"-")</f>
        <v>G</v>
      </c>
      <c r="G1567" s="24" t="str">
        <f aca="false">IFERROR(INDEX(Positions!$E$2:$E$14531,MATCH($A1567&amp;"|44",Positions!$A$2:$A$14531,0)),"-")</f>
        <v>A</v>
      </c>
      <c r="H1567" s="25" t="str">
        <f aca="false">F1567&amp;"-"&amp;G1567</f>
        <v>G-A</v>
      </c>
      <c r="I1567" s="24" t="n">
        <f aca="false">(F1567="G")+(G1567="G")</f>
        <v>1</v>
      </c>
      <c r="J1567" s="24" t="n">
        <f aca="false">(F1567="C")+(G1567="C")</f>
        <v>0</v>
      </c>
      <c r="K1567" s="25" t="n">
        <f aca="false">I1567+J1567</f>
        <v>1</v>
      </c>
    </row>
    <row r="1568" customFormat="false" ht="15" hidden="false" customHeight="false" outlineLevel="0" collapsed="false">
      <c r="A1568" s="24" t="s">
        <v>92</v>
      </c>
      <c r="B1568" s="24" t="s">
        <v>893</v>
      </c>
      <c r="C1568" s="24" t="s">
        <v>899</v>
      </c>
      <c r="D1568" s="24" t="n">
        <f aca="false">IFERROR(INDEX(Positions!$D$2:$D$14531,MATCH($A1568&amp;"|32",Positions!$A$2:$A$14531,0)),"-")</f>
        <v>32</v>
      </c>
      <c r="E1568" s="24" t="n">
        <f aca="false">IFERROR(INDEX(Positions!$D$2:$D$14531,MATCH($A1568&amp;"|38",Positions!$A$2:$A$14531,0)),"-")</f>
        <v>38</v>
      </c>
      <c r="F1568" s="24" t="str">
        <f aca="false">IFERROR(INDEX(Positions!$E$2:$E$14531,MATCH($A1568&amp;"|32",Positions!$A$2:$A$14531,0)),"-")</f>
        <v>U</v>
      </c>
      <c r="G1568" s="24" t="str">
        <f aca="false">IFERROR(INDEX(Positions!$E$2:$E$14531,MATCH($A1568&amp;"|38",Positions!$A$2:$A$14531,0)),"-")</f>
        <v>A</v>
      </c>
      <c r="H1568" s="25" t="str">
        <f aca="false">F1568&amp;"-"&amp;G1568</f>
        <v>U-A</v>
      </c>
      <c r="I1568" s="24" t="n">
        <f aca="false">(F1568="G")+(G1568="G")</f>
        <v>0</v>
      </c>
      <c r="J1568" s="24" t="n">
        <f aca="false">(F1568="C")+(G1568="C")</f>
        <v>0</v>
      </c>
      <c r="K1568" s="25" t="n">
        <f aca="false">I1568+J1568</f>
        <v>0</v>
      </c>
    </row>
    <row r="1569" customFormat="false" ht="15" hidden="false" customHeight="false" outlineLevel="0" collapsed="false">
      <c r="A1569" s="24" t="s">
        <v>92</v>
      </c>
      <c r="B1569" s="24" t="s">
        <v>893</v>
      </c>
      <c r="C1569" s="24" t="s">
        <v>900</v>
      </c>
      <c r="D1569" s="24" t="n">
        <f aca="false">IFERROR(INDEX(Positions!$D$2:$D$14531,MATCH($A1569&amp;"|54",Positions!$A$2:$A$14531,0)),"-")</f>
        <v>54</v>
      </c>
      <c r="E1569" s="24" t="n">
        <f aca="false">IFERROR(INDEX(Positions!$D$2:$D$14531,MATCH($A1569&amp;"|58",Positions!$A$2:$A$14531,0)),"-")</f>
        <v>58</v>
      </c>
      <c r="F1569" s="24" t="str">
        <f aca="false">IFERROR(INDEX(Positions!$E$2:$E$14531,MATCH($A1569&amp;"|54",Positions!$A$2:$A$14531,0)),"-")</f>
        <v>U</v>
      </c>
      <c r="G1569" s="24" t="str">
        <f aca="false">IFERROR(INDEX(Positions!$E$2:$E$14531,MATCH($A1569&amp;"|58",Positions!$A$2:$A$14531,0)),"-")</f>
        <v>A</v>
      </c>
      <c r="H1569" s="25" t="str">
        <f aca="false">F1569&amp;"-"&amp;G1569</f>
        <v>U-A</v>
      </c>
      <c r="I1569" s="24" t="n">
        <f aca="false">(F1569="G")+(G1569="G")</f>
        <v>0</v>
      </c>
      <c r="J1569" s="24" t="n">
        <f aca="false">(F1569="C")+(G1569="C")</f>
        <v>0</v>
      </c>
      <c r="K1569" s="25" t="n">
        <f aca="false">I1569+J1569</f>
        <v>0</v>
      </c>
    </row>
    <row r="1570" customFormat="false" ht="15" hidden="false" customHeight="false" outlineLevel="0" collapsed="false">
      <c r="A1570" s="4" t="s">
        <v>93</v>
      </c>
      <c r="B1570" s="4" t="s">
        <v>768</v>
      </c>
      <c r="C1570" s="4" t="s">
        <v>882</v>
      </c>
      <c r="D1570" s="4" t="n">
        <f aca="false">IFERROR(INDEX(Positions!$D$2:$D$14531,MATCH($A1570&amp;"|1",Positions!$A$2:$A$14531,0)),"-")</f>
        <v>1</v>
      </c>
      <c r="E1570" s="4" t="n">
        <f aca="false">IFERROR(INDEX(Positions!$D$2:$D$14531,MATCH($A1570&amp;"|72",Positions!$A$2:$A$14531,0)),"-")</f>
        <v>71</v>
      </c>
      <c r="F1570" s="4" t="str">
        <f aca="false">IFERROR(INDEX(Positions!$E$2:$E$14531,MATCH($A1570&amp;"|1",Positions!$A$2:$A$14531,0)),"-")</f>
        <v>G</v>
      </c>
      <c r="G1570" s="4" t="str">
        <f aca="false">IFERROR(INDEX(Positions!$E$2:$E$14531,MATCH($A1570&amp;"|72",Positions!$A$2:$A$14531,0)),"-")</f>
        <v>C</v>
      </c>
      <c r="H1570" s="3" t="str">
        <f aca="false">F1570&amp;"-"&amp;G1570</f>
        <v>G-C</v>
      </c>
      <c r="I1570" s="4" t="n">
        <f aca="false">(F1570="G")+(G1570="G")</f>
        <v>1</v>
      </c>
      <c r="J1570" s="4" t="n">
        <f aca="false">(F1570="C")+(G1570="C")</f>
        <v>1</v>
      </c>
      <c r="K1570" s="3" t="n">
        <f aca="false">I1570+J1570</f>
        <v>2</v>
      </c>
    </row>
    <row r="1571" customFormat="false" ht="15" hidden="false" customHeight="false" outlineLevel="0" collapsed="false">
      <c r="A1571" s="4" t="s">
        <v>93</v>
      </c>
      <c r="B1571" s="4" t="s">
        <v>768</v>
      </c>
      <c r="C1571" s="4" t="s">
        <v>883</v>
      </c>
      <c r="D1571" s="4" t="n">
        <f aca="false">IFERROR(INDEX(Positions!$D$2:$D$14531,MATCH($A1571&amp;"|2",Positions!$A$2:$A$14531,0)),"-")</f>
        <v>2</v>
      </c>
      <c r="E1571" s="4" t="n">
        <f aca="false">IFERROR(INDEX(Positions!$D$2:$D$14531,MATCH($A1571&amp;"|71",Positions!$A$2:$A$14531,0)),"-")</f>
        <v>70</v>
      </c>
      <c r="F1571" s="4" t="str">
        <f aca="false">IFERROR(INDEX(Positions!$E$2:$E$14531,MATCH($A1571&amp;"|2",Positions!$A$2:$A$14531,0)),"-")</f>
        <v>C</v>
      </c>
      <c r="G1571" s="4" t="str">
        <f aca="false">IFERROR(INDEX(Positions!$E$2:$E$14531,MATCH($A1571&amp;"|71",Positions!$A$2:$A$14531,0)),"-")</f>
        <v>G</v>
      </c>
      <c r="H1571" s="3" t="str">
        <f aca="false">F1571&amp;"-"&amp;G1571</f>
        <v>C-G</v>
      </c>
      <c r="I1571" s="4" t="n">
        <f aca="false">(F1571="G")+(G1571="G")</f>
        <v>1</v>
      </c>
      <c r="J1571" s="4" t="n">
        <f aca="false">(F1571="C")+(G1571="C")</f>
        <v>1</v>
      </c>
      <c r="K1571" s="3" t="n">
        <f aca="false">I1571+J1571</f>
        <v>2</v>
      </c>
    </row>
    <row r="1572" customFormat="false" ht="15" hidden="false" customHeight="false" outlineLevel="0" collapsed="false">
      <c r="A1572" s="4" t="s">
        <v>93</v>
      </c>
      <c r="B1572" s="4" t="s">
        <v>768</v>
      </c>
      <c r="C1572" s="4" t="s">
        <v>884</v>
      </c>
      <c r="D1572" s="4" t="n">
        <f aca="false">IFERROR(INDEX(Positions!$D$2:$D$14531,MATCH($A1572&amp;"|3",Positions!$A$2:$A$14531,0)),"-")</f>
        <v>3</v>
      </c>
      <c r="E1572" s="4" t="n">
        <f aca="false">IFERROR(INDEX(Positions!$D$2:$D$14531,MATCH($A1572&amp;"|70",Positions!$A$2:$A$14531,0)),"-")</f>
        <v>69</v>
      </c>
      <c r="F1572" s="4" t="str">
        <f aca="false">IFERROR(INDEX(Positions!$E$2:$E$14531,MATCH($A1572&amp;"|3",Positions!$A$2:$A$14531,0)),"-")</f>
        <v>C</v>
      </c>
      <c r="G1572" s="4" t="str">
        <f aca="false">IFERROR(INDEX(Positions!$E$2:$E$14531,MATCH($A1572&amp;"|70",Positions!$A$2:$A$14531,0)),"-")</f>
        <v>G</v>
      </c>
      <c r="H1572" s="3" t="str">
        <f aca="false">F1572&amp;"-"&amp;G1572</f>
        <v>C-G</v>
      </c>
      <c r="I1572" s="4" t="n">
        <f aca="false">(F1572="G")+(G1572="G")</f>
        <v>1</v>
      </c>
      <c r="J1572" s="4" t="n">
        <f aca="false">(F1572="C")+(G1572="C")</f>
        <v>1</v>
      </c>
      <c r="K1572" s="3" t="n">
        <f aca="false">I1572+J1572</f>
        <v>2</v>
      </c>
    </row>
    <row r="1573" customFormat="false" ht="15" hidden="false" customHeight="false" outlineLevel="0" collapsed="false">
      <c r="A1573" s="4" t="s">
        <v>93</v>
      </c>
      <c r="B1573" s="4" t="s">
        <v>768</v>
      </c>
      <c r="C1573" s="4" t="s">
        <v>885</v>
      </c>
      <c r="D1573" s="4" t="n">
        <f aca="false">IFERROR(INDEX(Positions!$D$2:$D$14531,MATCH($A1573&amp;"|4",Positions!$A$2:$A$14531,0)),"-")</f>
        <v>4</v>
      </c>
      <c r="E1573" s="4" t="n">
        <f aca="false">IFERROR(INDEX(Positions!$D$2:$D$14531,MATCH($A1573&amp;"|69",Positions!$A$2:$A$14531,0)),"-")</f>
        <v>68</v>
      </c>
      <c r="F1573" s="4" t="str">
        <f aca="false">IFERROR(INDEX(Positions!$E$2:$E$14531,MATCH($A1573&amp;"|4",Positions!$A$2:$A$14531,0)),"-")</f>
        <v>U</v>
      </c>
      <c r="G1573" s="4" t="str">
        <f aca="false">IFERROR(INDEX(Positions!$E$2:$E$14531,MATCH($A1573&amp;"|69",Positions!$A$2:$A$14531,0)),"-")</f>
        <v>A</v>
      </c>
      <c r="H1573" s="3" t="str">
        <f aca="false">F1573&amp;"-"&amp;G1573</f>
        <v>U-A</v>
      </c>
      <c r="I1573" s="4" t="n">
        <f aca="false">(F1573="G")+(G1573="G")</f>
        <v>0</v>
      </c>
      <c r="J1573" s="4" t="n">
        <f aca="false">(F1573="C")+(G1573="C")</f>
        <v>0</v>
      </c>
      <c r="K1573" s="3" t="n">
        <f aca="false">I1573+J1573</f>
        <v>0</v>
      </c>
    </row>
    <row r="1574" customFormat="false" ht="15" hidden="false" customHeight="false" outlineLevel="0" collapsed="false">
      <c r="A1574" s="4" t="s">
        <v>93</v>
      </c>
      <c r="B1574" s="4" t="s">
        <v>768</v>
      </c>
      <c r="C1574" s="4" t="s">
        <v>542</v>
      </c>
      <c r="D1574" s="4" t="n">
        <f aca="false">IFERROR(INDEX(Positions!$D$2:$D$14531,MATCH($A1574&amp;"|5",Positions!$A$2:$A$14531,0)),"-")</f>
        <v>5</v>
      </c>
      <c r="E1574" s="4" t="n">
        <f aca="false">IFERROR(INDEX(Positions!$D$2:$D$14531,MATCH($A1574&amp;"|68",Positions!$A$2:$A$14531,0)),"-")</f>
        <v>67</v>
      </c>
      <c r="F1574" s="4" t="str">
        <f aca="false">IFERROR(INDEX(Positions!$E$2:$E$14531,MATCH($A1574&amp;"|5",Positions!$A$2:$A$14531,0)),"-")</f>
        <v>G</v>
      </c>
      <c r="G1574" s="4" t="str">
        <f aca="false">IFERROR(INDEX(Positions!$E$2:$E$14531,MATCH($A1574&amp;"|68",Positions!$A$2:$A$14531,0)),"-")</f>
        <v>U</v>
      </c>
      <c r="H1574" s="3" t="str">
        <f aca="false">F1574&amp;"-"&amp;G1574</f>
        <v>G-U</v>
      </c>
      <c r="I1574" s="4" t="n">
        <f aca="false">(F1574="G")+(G1574="G")</f>
        <v>1</v>
      </c>
      <c r="J1574" s="4" t="n">
        <f aca="false">(F1574="C")+(G1574="C")</f>
        <v>0</v>
      </c>
      <c r="K1574" s="3" t="n">
        <f aca="false">I1574+J1574</f>
        <v>1</v>
      </c>
    </row>
    <row r="1575" customFormat="false" ht="15" hidden="false" customHeight="false" outlineLevel="0" collapsed="false">
      <c r="A1575" s="4" t="s">
        <v>93</v>
      </c>
      <c r="B1575" s="4" t="s">
        <v>768</v>
      </c>
      <c r="C1575" s="4" t="s">
        <v>561</v>
      </c>
      <c r="D1575" s="4" t="n">
        <f aca="false">IFERROR(INDEX(Positions!$D$2:$D$14531,MATCH($A1575&amp;"|6",Positions!$A$2:$A$14531,0)),"-")</f>
        <v>6</v>
      </c>
      <c r="E1575" s="4" t="n">
        <f aca="false">IFERROR(INDEX(Positions!$D$2:$D$14531,MATCH($A1575&amp;"|67",Positions!$A$2:$A$14531,0)),"-")</f>
        <v>66</v>
      </c>
      <c r="F1575" s="4" t="str">
        <f aca="false">IFERROR(INDEX(Positions!$E$2:$E$14531,MATCH($A1575&amp;"|6",Positions!$A$2:$A$14531,0)),"-")</f>
        <v>G</v>
      </c>
      <c r="G1575" s="4" t="str">
        <f aca="false">IFERROR(INDEX(Positions!$E$2:$E$14531,MATCH($A1575&amp;"|67",Positions!$A$2:$A$14531,0)),"-")</f>
        <v>C</v>
      </c>
      <c r="H1575" s="3" t="str">
        <f aca="false">F1575&amp;"-"&amp;G1575</f>
        <v>G-C</v>
      </c>
      <c r="I1575" s="4" t="n">
        <f aca="false">(F1575="G")+(G1575="G")</f>
        <v>1</v>
      </c>
      <c r="J1575" s="4" t="n">
        <f aca="false">(F1575="C")+(G1575="C")</f>
        <v>1</v>
      </c>
      <c r="K1575" s="3" t="n">
        <f aca="false">I1575+J1575</f>
        <v>2</v>
      </c>
    </row>
    <row r="1576" customFormat="false" ht="15" hidden="false" customHeight="false" outlineLevel="0" collapsed="false">
      <c r="A1576" s="4" t="s">
        <v>93</v>
      </c>
      <c r="B1576" s="4" t="s">
        <v>768</v>
      </c>
      <c r="C1576" s="4" t="s">
        <v>886</v>
      </c>
      <c r="D1576" s="4" t="n">
        <f aca="false">IFERROR(INDEX(Positions!$D$2:$D$14531,MATCH($A1576&amp;"|7",Positions!$A$2:$A$14531,0)),"-")</f>
        <v>7</v>
      </c>
      <c r="E1576" s="4" t="n">
        <f aca="false">IFERROR(INDEX(Positions!$D$2:$D$14531,MATCH($A1576&amp;"|66",Positions!$A$2:$A$14531,0)),"-")</f>
        <v>65</v>
      </c>
      <c r="F1576" s="4" t="str">
        <f aca="false">IFERROR(INDEX(Positions!$E$2:$E$14531,MATCH($A1576&amp;"|7",Positions!$A$2:$A$14531,0)),"-")</f>
        <v>G</v>
      </c>
      <c r="G1576" s="4" t="str">
        <f aca="false">IFERROR(INDEX(Positions!$E$2:$E$14531,MATCH($A1576&amp;"|66",Positions!$A$2:$A$14531,0)),"-")</f>
        <v>C</v>
      </c>
      <c r="H1576" s="3" t="str">
        <f aca="false">F1576&amp;"-"&amp;G1576</f>
        <v>G-C</v>
      </c>
      <c r="I1576" s="4" t="n">
        <f aca="false">(F1576="G")+(G1576="G")</f>
        <v>1</v>
      </c>
      <c r="J1576" s="4" t="n">
        <f aca="false">(F1576="C")+(G1576="C")</f>
        <v>1</v>
      </c>
      <c r="K1576" s="3" t="n">
        <f aca="false">I1576+J1576</f>
        <v>2</v>
      </c>
    </row>
    <row r="1577" customFormat="false" ht="15" hidden="false" customHeight="false" outlineLevel="0" collapsed="false">
      <c r="A1577" s="4" t="s">
        <v>93</v>
      </c>
      <c r="B1577" s="4" t="s">
        <v>783</v>
      </c>
      <c r="C1577" s="4" t="s">
        <v>887</v>
      </c>
      <c r="D1577" s="4" t="n">
        <f aca="false">IFERROR(INDEX(Positions!$D$2:$D$14531,MATCH($A1577&amp;"|10",Positions!$A$2:$A$14531,0)),"-")</f>
        <v>10</v>
      </c>
      <c r="E1577" s="4" t="n">
        <f aca="false">IFERROR(INDEX(Positions!$D$2:$D$14531,MATCH($A1577&amp;"|25",Positions!$A$2:$A$14531,0)),"-")</f>
        <v>24</v>
      </c>
      <c r="F1577" s="4" t="str">
        <f aca="false">IFERROR(INDEX(Positions!$E$2:$E$14531,MATCH($A1577&amp;"|10",Positions!$A$2:$A$14531,0)),"-")</f>
        <v>G</v>
      </c>
      <c r="G1577" s="4" t="str">
        <f aca="false">IFERROR(INDEX(Positions!$E$2:$E$14531,MATCH($A1577&amp;"|25",Positions!$A$2:$A$14531,0)),"-")</f>
        <v>C</v>
      </c>
      <c r="H1577" s="3" t="str">
        <f aca="false">F1577&amp;"-"&amp;G1577</f>
        <v>G-C</v>
      </c>
      <c r="I1577" s="4" t="n">
        <f aca="false">(F1577="G")+(G1577="G")</f>
        <v>1</v>
      </c>
      <c r="J1577" s="4" t="n">
        <f aca="false">(F1577="C")+(G1577="C")</f>
        <v>1</v>
      </c>
      <c r="K1577" s="3" t="n">
        <f aca="false">I1577+J1577</f>
        <v>2</v>
      </c>
    </row>
    <row r="1578" customFormat="false" ht="15" hidden="false" customHeight="false" outlineLevel="0" collapsed="false">
      <c r="A1578" s="4" t="s">
        <v>93</v>
      </c>
      <c r="B1578" s="4" t="s">
        <v>783</v>
      </c>
      <c r="C1578" s="4" t="s">
        <v>888</v>
      </c>
      <c r="D1578" s="4" t="n">
        <f aca="false">IFERROR(INDEX(Positions!$D$2:$D$14531,MATCH($A1578&amp;"|11",Positions!$A$2:$A$14531,0)),"-")</f>
        <v>11</v>
      </c>
      <c r="E1578" s="4" t="n">
        <f aca="false">IFERROR(INDEX(Positions!$D$2:$D$14531,MATCH($A1578&amp;"|24",Positions!$A$2:$A$14531,0)),"-")</f>
        <v>23</v>
      </c>
      <c r="F1578" s="4" t="str">
        <f aca="false">IFERROR(INDEX(Positions!$E$2:$E$14531,MATCH($A1578&amp;"|11",Positions!$A$2:$A$14531,0)),"-")</f>
        <v>C</v>
      </c>
      <c r="G1578" s="4" t="str">
        <f aca="false">IFERROR(INDEX(Positions!$E$2:$E$14531,MATCH($A1578&amp;"|24",Positions!$A$2:$A$14531,0)),"-")</f>
        <v>G</v>
      </c>
      <c r="H1578" s="3" t="str">
        <f aca="false">F1578&amp;"-"&amp;G1578</f>
        <v>C-G</v>
      </c>
      <c r="I1578" s="4" t="n">
        <f aca="false">(F1578="G")+(G1578="G")</f>
        <v>1</v>
      </c>
      <c r="J1578" s="4" t="n">
        <f aca="false">(F1578="C")+(G1578="C")</f>
        <v>1</v>
      </c>
      <c r="K1578" s="3" t="n">
        <f aca="false">I1578+J1578</f>
        <v>2</v>
      </c>
    </row>
    <row r="1579" customFormat="false" ht="15" hidden="false" customHeight="false" outlineLevel="0" collapsed="false">
      <c r="A1579" s="4" t="s">
        <v>93</v>
      </c>
      <c r="B1579" s="4" t="s">
        <v>783</v>
      </c>
      <c r="C1579" s="4" t="s">
        <v>479</v>
      </c>
      <c r="D1579" s="4" t="n">
        <f aca="false">IFERROR(INDEX(Positions!$D$2:$D$14531,MATCH($A1579&amp;"|12",Positions!$A$2:$A$14531,0)),"-")</f>
        <v>12</v>
      </c>
      <c r="E1579" s="4" t="n">
        <f aca="false">IFERROR(INDEX(Positions!$D$2:$D$14531,MATCH($A1579&amp;"|23",Positions!$A$2:$A$14531,0)),"-")</f>
        <v>22</v>
      </c>
      <c r="F1579" s="4" t="str">
        <f aca="false">IFERROR(INDEX(Positions!$E$2:$E$14531,MATCH($A1579&amp;"|12",Positions!$A$2:$A$14531,0)),"-")</f>
        <v>U</v>
      </c>
      <c r="G1579" s="4" t="str">
        <f aca="false">IFERROR(INDEX(Positions!$E$2:$E$14531,MATCH($A1579&amp;"|23",Positions!$A$2:$A$14531,0)),"-")</f>
        <v>A</v>
      </c>
      <c r="H1579" s="3" t="str">
        <f aca="false">F1579&amp;"-"&amp;G1579</f>
        <v>U-A</v>
      </c>
      <c r="I1579" s="4" t="n">
        <f aca="false">(F1579="G")+(G1579="G")</f>
        <v>0</v>
      </c>
      <c r="J1579" s="4" t="n">
        <f aca="false">(F1579="C")+(G1579="C")</f>
        <v>0</v>
      </c>
      <c r="K1579" s="3" t="n">
        <f aca="false">I1579+J1579</f>
        <v>0</v>
      </c>
    </row>
    <row r="1580" customFormat="false" ht="15" hidden="false" customHeight="false" outlineLevel="0" collapsed="false">
      <c r="A1580" s="4" t="s">
        <v>93</v>
      </c>
      <c r="B1580" s="4" t="s">
        <v>783</v>
      </c>
      <c r="C1580" s="4" t="s">
        <v>267</v>
      </c>
      <c r="D1580" s="4" t="n">
        <f aca="false">IFERROR(INDEX(Positions!$D$2:$D$14531,MATCH($A1580&amp;"|13",Positions!$A$2:$A$14531,0)),"-")</f>
        <v>13</v>
      </c>
      <c r="E1580" s="4" t="n">
        <f aca="false">IFERROR(INDEX(Positions!$D$2:$D$14531,MATCH($A1580&amp;"|22",Positions!$A$2:$A$14531,0)),"-")</f>
        <v>21</v>
      </c>
      <c r="F1580" s="4" t="str">
        <f aca="false">IFERROR(INDEX(Positions!$E$2:$E$14531,MATCH($A1580&amp;"|13",Positions!$A$2:$A$14531,0)),"-")</f>
        <v>U</v>
      </c>
      <c r="G1580" s="4" t="str">
        <f aca="false">IFERROR(INDEX(Positions!$E$2:$E$14531,MATCH($A1580&amp;"|22",Positions!$A$2:$A$14531,0)),"-")</f>
        <v>A</v>
      </c>
      <c r="H1580" s="3" t="str">
        <f aca="false">F1580&amp;"-"&amp;G1580</f>
        <v>U-A</v>
      </c>
      <c r="I1580" s="4" t="n">
        <f aca="false">(F1580="G")+(G1580="G")</f>
        <v>0</v>
      </c>
      <c r="J1580" s="4" t="n">
        <f aca="false">(F1580="C")+(G1580="C")</f>
        <v>0</v>
      </c>
      <c r="K1580" s="3" t="n">
        <f aca="false">I1580+J1580</f>
        <v>0</v>
      </c>
    </row>
    <row r="1581" customFormat="false" ht="15" hidden="false" customHeight="false" outlineLevel="0" collapsed="false">
      <c r="A1581" s="4" t="s">
        <v>93</v>
      </c>
      <c r="B1581" s="4" t="s">
        <v>805</v>
      </c>
      <c r="C1581" s="4" t="s">
        <v>673</v>
      </c>
      <c r="D1581" s="4" t="n">
        <f aca="false">IFERROR(INDEX(Positions!$D$2:$D$14531,MATCH($A1581&amp;"|27",Positions!$A$2:$A$14531,0)),"-")</f>
        <v>26</v>
      </c>
      <c r="E1581" s="4" t="n">
        <f aca="false">IFERROR(INDEX(Positions!$D$2:$D$14531,MATCH($A1581&amp;"|43",Positions!$A$2:$A$14531,0)),"-")</f>
        <v>42</v>
      </c>
      <c r="F1581" s="4" t="str">
        <f aca="false">IFERROR(INDEX(Positions!$E$2:$E$14531,MATCH($A1581&amp;"|27",Positions!$A$2:$A$14531,0)),"-")</f>
        <v>C</v>
      </c>
      <c r="G1581" s="4" t="str">
        <f aca="false">IFERROR(INDEX(Positions!$E$2:$E$14531,MATCH($A1581&amp;"|43",Positions!$A$2:$A$14531,0)),"-")</f>
        <v>G</v>
      </c>
      <c r="H1581" s="3" t="str">
        <f aca="false">F1581&amp;"-"&amp;G1581</f>
        <v>C-G</v>
      </c>
      <c r="I1581" s="4" t="n">
        <f aca="false">(F1581="G")+(G1581="G")</f>
        <v>1</v>
      </c>
      <c r="J1581" s="4" t="n">
        <f aca="false">(F1581="C")+(G1581="C")</f>
        <v>1</v>
      </c>
      <c r="K1581" s="3" t="n">
        <f aca="false">I1581+J1581</f>
        <v>2</v>
      </c>
    </row>
    <row r="1582" customFormat="false" ht="15" hidden="false" customHeight="false" outlineLevel="0" collapsed="false">
      <c r="A1582" s="4" t="s">
        <v>93</v>
      </c>
      <c r="B1582" s="4" t="s">
        <v>805</v>
      </c>
      <c r="C1582" s="4" t="s">
        <v>889</v>
      </c>
      <c r="D1582" s="4" t="n">
        <f aca="false">IFERROR(INDEX(Positions!$D$2:$D$14531,MATCH($A1582&amp;"|28",Positions!$A$2:$A$14531,0)),"-")</f>
        <v>27</v>
      </c>
      <c r="E1582" s="4" t="n">
        <f aca="false">IFERROR(INDEX(Positions!$D$2:$D$14531,MATCH($A1582&amp;"|42",Positions!$A$2:$A$14531,0)),"-")</f>
        <v>41</v>
      </c>
      <c r="F1582" s="4" t="str">
        <f aca="false">IFERROR(INDEX(Positions!$E$2:$E$14531,MATCH($A1582&amp;"|28",Positions!$A$2:$A$14531,0)),"-")</f>
        <v>G</v>
      </c>
      <c r="G1582" s="4" t="str">
        <f aca="false">IFERROR(INDEX(Positions!$E$2:$E$14531,MATCH($A1582&amp;"|42",Positions!$A$2:$A$14531,0)),"-")</f>
        <v>C</v>
      </c>
      <c r="H1582" s="3" t="str">
        <f aca="false">F1582&amp;"-"&amp;G1582</f>
        <v>G-C</v>
      </c>
      <c r="I1582" s="4" t="n">
        <f aca="false">(F1582="G")+(G1582="G")</f>
        <v>1</v>
      </c>
      <c r="J1582" s="4" t="n">
        <f aca="false">(F1582="C")+(G1582="C")</f>
        <v>1</v>
      </c>
      <c r="K1582" s="3" t="n">
        <f aca="false">I1582+J1582</f>
        <v>2</v>
      </c>
    </row>
    <row r="1583" customFormat="false" ht="15" hidden="false" customHeight="false" outlineLevel="0" collapsed="false">
      <c r="A1583" s="4" t="s">
        <v>93</v>
      </c>
      <c r="B1583" s="4" t="s">
        <v>805</v>
      </c>
      <c r="C1583" s="4" t="s">
        <v>890</v>
      </c>
      <c r="D1583" s="4" t="n">
        <f aca="false">IFERROR(INDEX(Positions!$D$2:$D$14531,MATCH($A1583&amp;"|29",Positions!$A$2:$A$14531,0)),"-")</f>
        <v>28</v>
      </c>
      <c r="E1583" s="4" t="n">
        <f aca="false">IFERROR(INDEX(Positions!$D$2:$D$14531,MATCH($A1583&amp;"|41",Positions!$A$2:$A$14531,0)),"-")</f>
        <v>40</v>
      </c>
      <c r="F1583" s="4" t="str">
        <f aca="false">IFERROR(INDEX(Positions!$E$2:$E$14531,MATCH($A1583&amp;"|29",Positions!$A$2:$A$14531,0)),"-")</f>
        <v>U</v>
      </c>
      <c r="G1583" s="4" t="str">
        <f aca="false">IFERROR(INDEX(Positions!$E$2:$E$14531,MATCH($A1583&amp;"|41",Positions!$A$2:$A$14531,0)),"-")</f>
        <v>A</v>
      </c>
      <c r="H1583" s="3" t="str">
        <f aca="false">F1583&amp;"-"&amp;G1583</f>
        <v>U-A</v>
      </c>
      <c r="I1583" s="4" t="n">
        <f aca="false">(F1583="G")+(G1583="G")</f>
        <v>0</v>
      </c>
      <c r="J1583" s="4" t="n">
        <f aca="false">(F1583="C")+(G1583="C")</f>
        <v>0</v>
      </c>
      <c r="K1583" s="3" t="n">
        <f aca="false">I1583+J1583</f>
        <v>0</v>
      </c>
    </row>
    <row r="1584" customFormat="false" ht="15" hidden="false" customHeight="false" outlineLevel="0" collapsed="false">
      <c r="A1584" s="4" t="s">
        <v>93</v>
      </c>
      <c r="B1584" s="4" t="s">
        <v>805</v>
      </c>
      <c r="C1584" s="4" t="s">
        <v>694</v>
      </c>
      <c r="D1584" s="4" t="n">
        <f aca="false">IFERROR(INDEX(Positions!$D$2:$D$14531,MATCH($A1584&amp;"|30",Positions!$A$2:$A$14531,0)),"-")</f>
        <v>29</v>
      </c>
      <c r="E1584" s="4" t="n">
        <f aca="false">IFERROR(INDEX(Positions!$D$2:$D$14531,MATCH($A1584&amp;"|40",Positions!$A$2:$A$14531,0)),"-")</f>
        <v>39</v>
      </c>
      <c r="F1584" s="4" t="str">
        <f aca="false">IFERROR(INDEX(Positions!$E$2:$E$14531,MATCH($A1584&amp;"|30",Positions!$A$2:$A$14531,0)),"-")</f>
        <v>C</v>
      </c>
      <c r="G1584" s="4" t="str">
        <f aca="false">IFERROR(INDEX(Positions!$E$2:$E$14531,MATCH($A1584&amp;"|40",Positions!$A$2:$A$14531,0)),"-")</f>
        <v>G</v>
      </c>
      <c r="H1584" s="3" t="str">
        <f aca="false">F1584&amp;"-"&amp;G1584</f>
        <v>C-G</v>
      </c>
      <c r="I1584" s="4" t="n">
        <f aca="false">(F1584="G")+(G1584="G")</f>
        <v>1</v>
      </c>
      <c r="J1584" s="4" t="n">
        <f aca="false">(F1584="C")+(G1584="C")</f>
        <v>1</v>
      </c>
      <c r="K1584" s="3" t="n">
        <f aca="false">I1584+J1584</f>
        <v>2</v>
      </c>
    </row>
    <row r="1585" customFormat="false" ht="15" hidden="false" customHeight="false" outlineLevel="0" collapsed="false">
      <c r="A1585" s="4" t="s">
        <v>93</v>
      </c>
      <c r="B1585" s="4" t="s">
        <v>805</v>
      </c>
      <c r="C1585" s="4" t="s">
        <v>640</v>
      </c>
      <c r="D1585" s="4" t="n">
        <f aca="false">IFERROR(INDEX(Positions!$D$2:$D$14531,MATCH($A1585&amp;"|31",Positions!$A$2:$A$14531,0)),"-")</f>
        <v>30</v>
      </c>
      <c r="E1585" s="4" t="n">
        <f aca="false">IFERROR(INDEX(Positions!$D$2:$D$14531,MATCH($A1585&amp;"|39",Positions!$A$2:$A$14531,0)),"-")</f>
        <v>38</v>
      </c>
      <c r="F1585" s="4" t="str">
        <f aca="false">IFERROR(INDEX(Positions!$E$2:$E$14531,MATCH($A1585&amp;"|31",Positions!$A$2:$A$14531,0)),"-")</f>
        <v>C</v>
      </c>
      <c r="G1585" s="4" t="str">
        <f aca="false">IFERROR(INDEX(Positions!$E$2:$E$14531,MATCH($A1585&amp;"|39",Positions!$A$2:$A$14531,0)),"-")</f>
        <v>G</v>
      </c>
      <c r="H1585" s="3" t="str">
        <f aca="false">F1585&amp;"-"&amp;G1585</f>
        <v>C-G</v>
      </c>
      <c r="I1585" s="4" t="n">
        <f aca="false">(F1585="G")+(G1585="G")</f>
        <v>1</v>
      </c>
      <c r="J1585" s="4" t="n">
        <f aca="false">(F1585="C")+(G1585="C")</f>
        <v>1</v>
      </c>
      <c r="K1585" s="3" t="n">
        <f aca="false">I1585+J1585</f>
        <v>2</v>
      </c>
    </row>
    <row r="1586" customFormat="false" ht="15" hidden="false" customHeight="false" outlineLevel="0" collapsed="false">
      <c r="A1586" s="4" t="s">
        <v>93</v>
      </c>
      <c r="B1586" s="4" t="s">
        <v>830</v>
      </c>
      <c r="C1586" s="4" t="s">
        <v>367</v>
      </c>
      <c r="D1586" s="4" t="n">
        <f aca="false">IFERROR(INDEX(Positions!$D$2:$D$14531,MATCH($A1586&amp;"|49",Positions!$A$2:$A$14531,0)),"-")</f>
        <v>48</v>
      </c>
      <c r="E1586" s="4" t="n">
        <f aca="false">IFERROR(INDEX(Positions!$D$2:$D$14531,MATCH($A1586&amp;"|65",Positions!$A$2:$A$14531,0)),"-")</f>
        <v>64</v>
      </c>
      <c r="F1586" s="4" t="str">
        <f aca="false">IFERROR(INDEX(Positions!$E$2:$E$14531,MATCH($A1586&amp;"|49",Positions!$A$2:$A$14531,0)),"-")</f>
        <v>C</v>
      </c>
      <c r="G1586" s="4" t="str">
        <f aca="false">IFERROR(INDEX(Positions!$E$2:$E$14531,MATCH($A1586&amp;"|65",Positions!$A$2:$A$14531,0)),"-")</f>
        <v>G</v>
      </c>
      <c r="H1586" s="3" t="str">
        <f aca="false">F1586&amp;"-"&amp;G1586</f>
        <v>C-G</v>
      </c>
      <c r="I1586" s="4" t="n">
        <f aca="false">(F1586="G")+(G1586="G")</f>
        <v>1</v>
      </c>
      <c r="J1586" s="4" t="n">
        <f aca="false">(F1586="C")+(G1586="C")</f>
        <v>1</v>
      </c>
      <c r="K1586" s="3" t="n">
        <f aca="false">I1586+J1586</f>
        <v>2</v>
      </c>
    </row>
    <row r="1587" customFormat="false" ht="15" hidden="false" customHeight="false" outlineLevel="0" collapsed="false">
      <c r="A1587" s="4" t="s">
        <v>93</v>
      </c>
      <c r="B1587" s="4" t="s">
        <v>830</v>
      </c>
      <c r="C1587" s="4" t="s">
        <v>891</v>
      </c>
      <c r="D1587" s="4" t="n">
        <f aca="false">IFERROR(INDEX(Positions!$D$2:$D$14531,MATCH($A1587&amp;"|50",Positions!$A$2:$A$14531,0)),"-")</f>
        <v>49</v>
      </c>
      <c r="E1587" s="4" t="n">
        <f aca="false">IFERROR(INDEX(Positions!$D$2:$D$14531,MATCH($A1587&amp;"|64",Positions!$A$2:$A$14531,0)),"-")</f>
        <v>63</v>
      </c>
      <c r="F1587" s="4" t="str">
        <f aca="false">IFERROR(INDEX(Positions!$E$2:$E$14531,MATCH($A1587&amp;"|50",Positions!$A$2:$A$14531,0)),"-")</f>
        <v>C</v>
      </c>
      <c r="G1587" s="4" t="str">
        <f aca="false">IFERROR(INDEX(Positions!$E$2:$E$14531,MATCH($A1587&amp;"|64",Positions!$A$2:$A$14531,0)),"-")</f>
        <v>G</v>
      </c>
      <c r="H1587" s="3" t="str">
        <f aca="false">F1587&amp;"-"&amp;G1587</f>
        <v>C-G</v>
      </c>
      <c r="I1587" s="4" t="n">
        <f aca="false">(F1587="G")+(G1587="G")</f>
        <v>1</v>
      </c>
      <c r="J1587" s="4" t="n">
        <f aca="false">(F1587="C")+(G1587="C")</f>
        <v>1</v>
      </c>
      <c r="K1587" s="3" t="n">
        <f aca="false">I1587+J1587</f>
        <v>2</v>
      </c>
    </row>
    <row r="1588" customFormat="false" ht="15" hidden="false" customHeight="false" outlineLevel="0" collapsed="false">
      <c r="A1588" s="4" t="s">
        <v>93</v>
      </c>
      <c r="B1588" s="4" t="s">
        <v>830</v>
      </c>
      <c r="C1588" s="4" t="s">
        <v>689</v>
      </c>
      <c r="D1588" s="4" t="n">
        <f aca="false">IFERROR(INDEX(Positions!$D$2:$D$14531,MATCH($A1588&amp;"|51",Positions!$A$2:$A$14531,0)),"-")</f>
        <v>50</v>
      </c>
      <c r="E1588" s="4" t="n">
        <f aca="false">IFERROR(INDEX(Positions!$D$2:$D$14531,MATCH($A1588&amp;"|63",Positions!$A$2:$A$14531,0)),"-")</f>
        <v>62</v>
      </c>
      <c r="F1588" s="4" t="str">
        <f aca="false">IFERROR(INDEX(Positions!$E$2:$E$14531,MATCH($A1588&amp;"|51",Positions!$A$2:$A$14531,0)),"-")</f>
        <v>G</v>
      </c>
      <c r="G1588" s="4" t="str">
        <f aca="false">IFERROR(INDEX(Positions!$E$2:$E$14531,MATCH($A1588&amp;"|63",Positions!$A$2:$A$14531,0)),"-")</f>
        <v>C</v>
      </c>
      <c r="H1588" s="3" t="str">
        <f aca="false">F1588&amp;"-"&amp;G1588</f>
        <v>G-C</v>
      </c>
      <c r="I1588" s="4" t="n">
        <f aca="false">(F1588="G")+(G1588="G")</f>
        <v>1</v>
      </c>
      <c r="J1588" s="4" t="n">
        <f aca="false">(F1588="C")+(G1588="C")</f>
        <v>1</v>
      </c>
      <c r="K1588" s="3" t="n">
        <f aca="false">I1588+J1588</f>
        <v>2</v>
      </c>
    </row>
    <row r="1589" customFormat="false" ht="15" hidden="false" customHeight="false" outlineLevel="0" collapsed="false">
      <c r="A1589" s="4" t="s">
        <v>93</v>
      </c>
      <c r="B1589" s="4" t="s">
        <v>830</v>
      </c>
      <c r="C1589" s="4" t="s">
        <v>703</v>
      </c>
      <c r="D1589" s="4" t="n">
        <f aca="false">IFERROR(INDEX(Positions!$D$2:$D$14531,MATCH($A1589&amp;"|52",Positions!$A$2:$A$14531,0)),"-")</f>
        <v>51</v>
      </c>
      <c r="E1589" s="4" t="n">
        <f aca="false">IFERROR(INDEX(Positions!$D$2:$D$14531,MATCH($A1589&amp;"|62",Positions!$A$2:$A$14531,0)),"-")</f>
        <v>61</v>
      </c>
      <c r="F1589" s="4" t="str">
        <f aca="false">IFERROR(INDEX(Positions!$E$2:$E$14531,MATCH($A1589&amp;"|52",Positions!$A$2:$A$14531,0)),"-")</f>
        <v>G</v>
      </c>
      <c r="G1589" s="4" t="str">
        <f aca="false">IFERROR(INDEX(Positions!$E$2:$E$14531,MATCH($A1589&amp;"|62",Positions!$A$2:$A$14531,0)),"-")</f>
        <v>C</v>
      </c>
      <c r="H1589" s="3" t="str">
        <f aca="false">F1589&amp;"-"&amp;G1589</f>
        <v>G-C</v>
      </c>
      <c r="I1589" s="4" t="n">
        <f aca="false">(F1589="G")+(G1589="G")</f>
        <v>1</v>
      </c>
      <c r="J1589" s="4" t="n">
        <f aca="false">(F1589="C")+(G1589="C")</f>
        <v>1</v>
      </c>
      <c r="K1589" s="3" t="n">
        <f aca="false">I1589+J1589</f>
        <v>2</v>
      </c>
    </row>
    <row r="1590" customFormat="false" ht="15" hidden="false" customHeight="false" outlineLevel="0" collapsed="false">
      <c r="A1590" s="4" t="s">
        <v>93</v>
      </c>
      <c r="B1590" s="4" t="s">
        <v>830</v>
      </c>
      <c r="C1590" s="4" t="s">
        <v>892</v>
      </c>
      <c r="D1590" s="4" t="n">
        <f aca="false">IFERROR(INDEX(Positions!$D$2:$D$14531,MATCH($A1590&amp;"|53",Positions!$A$2:$A$14531,0)),"-")</f>
        <v>52</v>
      </c>
      <c r="E1590" s="4" t="n">
        <f aca="false">IFERROR(INDEX(Positions!$D$2:$D$14531,MATCH($A1590&amp;"|61",Positions!$A$2:$A$14531,0)),"-")</f>
        <v>60</v>
      </c>
      <c r="F1590" s="4" t="str">
        <f aca="false">IFERROR(INDEX(Positions!$E$2:$E$14531,MATCH($A1590&amp;"|53",Positions!$A$2:$A$14531,0)),"-")</f>
        <v>G</v>
      </c>
      <c r="G1590" s="4" t="str">
        <f aca="false">IFERROR(INDEX(Positions!$E$2:$E$14531,MATCH($A1590&amp;"|61",Positions!$A$2:$A$14531,0)),"-")</f>
        <v>C</v>
      </c>
      <c r="H1590" s="3" t="str">
        <f aca="false">F1590&amp;"-"&amp;G1590</f>
        <v>G-C</v>
      </c>
      <c r="I1590" s="4" t="n">
        <f aca="false">(F1590="G")+(G1590="G")</f>
        <v>1</v>
      </c>
      <c r="J1590" s="4" t="n">
        <f aca="false">(F1590="C")+(G1590="C")</f>
        <v>1</v>
      </c>
      <c r="K1590" s="3" t="n">
        <f aca="false">I1590+J1590</f>
        <v>2</v>
      </c>
    </row>
    <row r="1591" customFormat="false" ht="15" hidden="false" customHeight="false" outlineLevel="0" collapsed="false">
      <c r="A1591" s="24" t="s">
        <v>93</v>
      </c>
      <c r="B1591" s="24" t="s">
        <v>893</v>
      </c>
      <c r="C1591" s="24" t="s">
        <v>894</v>
      </c>
      <c r="D1591" s="24" t="n">
        <f aca="false">IFERROR(INDEX(Positions!$D$2:$D$14531,MATCH($A1591&amp;"|8",Positions!$A$2:$A$14531,0)),"-")</f>
        <v>8</v>
      </c>
      <c r="E1591" s="24" t="n">
        <f aca="false">IFERROR(INDEX(Positions!$D$2:$D$14531,MATCH($A1591&amp;"|14",Positions!$A$2:$A$14531,0)),"-")</f>
        <v>14</v>
      </c>
      <c r="F1591" s="24" t="str">
        <f aca="false">IFERROR(INDEX(Positions!$E$2:$E$14531,MATCH($A1591&amp;"|8",Positions!$A$2:$A$14531,0)),"-")</f>
        <v>U</v>
      </c>
      <c r="G1591" s="24" t="str">
        <f aca="false">IFERROR(INDEX(Positions!$E$2:$E$14531,MATCH($A1591&amp;"|14",Positions!$A$2:$A$14531,0)),"-")</f>
        <v>A</v>
      </c>
      <c r="H1591" s="25" t="str">
        <f aca="false">F1591&amp;"-"&amp;G1591</f>
        <v>U-A</v>
      </c>
      <c r="I1591" s="24" t="n">
        <f aca="false">(F1591="G")+(G1591="G")</f>
        <v>0</v>
      </c>
      <c r="J1591" s="24" t="n">
        <f aca="false">(F1591="C")+(G1591="C")</f>
        <v>0</v>
      </c>
      <c r="K1591" s="25" t="n">
        <f aca="false">I1591+J1591</f>
        <v>0</v>
      </c>
    </row>
    <row r="1592" customFormat="false" ht="15" hidden="false" customHeight="false" outlineLevel="0" collapsed="false">
      <c r="A1592" s="24" t="s">
        <v>93</v>
      </c>
      <c r="B1592" s="24" t="s">
        <v>893</v>
      </c>
      <c r="C1592" s="24" t="s">
        <v>895</v>
      </c>
      <c r="D1592" s="24" t="n">
        <f aca="false">IFERROR(INDEX(Positions!$D$2:$D$14531,MATCH($A1592&amp;"|15",Positions!$A$2:$A$14531,0)),"-")</f>
        <v>15</v>
      </c>
      <c r="E1592" s="24" t="n">
        <f aca="false">IFERROR(INDEX(Positions!$D$2:$D$14531,MATCH($A1592&amp;"|48",Positions!$A$2:$A$14531,0)),"-")</f>
        <v>47</v>
      </c>
      <c r="F1592" s="24" t="str">
        <f aca="false">IFERROR(INDEX(Positions!$E$2:$E$14531,MATCH($A1592&amp;"|15",Positions!$A$2:$A$14531,0)),"-")</f>
        <v>G</v>
      </c>
      <c r="G1592" s="24" t="str">
        <f aca="false">IFERROR(INDEX(Positions!$E$2:$E$14531,MATCH($A1592&amp;"|48",Positions!$A$2:$A$14531,0)),"-")</f>
        <v>C</v>
      </c>
      <c r="H1592" s="25" t="str">
        <f aca="false">F1592&amp;"-"&amp;G1592</f>
        <v>G-C</v>
      </c>
      <c r="I1592" s="24" t="n">
        <f aca="false">(F1592="G")+(G1592="G")</f>
        <v>1</v>
      </c>
      <c r="J1592" s="24" t="n">
        <f aca="false">(F1592="C")+(G1592="C")</f>
        <v>1</v>
      </c>
      <c r="K1592" s="25" t="n">
        <f aca="false">I1592+J1592</f>
        <v>2</v>
      </c>
    </row>
    <row r="1593" customFormat="false" ht="15" hidden="false" customHeight="false" outlineLevel="0" collapsed="false">
      <c r="A1593" s="24" t="s">
        <v>93</v>
      </c>
      <c r="B1593" s="24" t="s">
        <v>893</v>
      </c>
      <c r="C1593" s="24" t="s">
        <v>896</v>
      </c>
      <c r="D1593" s="24" t="n">
        <f aca="false">IFERROR(INDEX(Positions!$D$2:$D$14531,MATCH($A1593&amp;"|18",Positions!$A$2:$A$14531,0)),"-")</f>
        <v>17</v>
      </c>
      <c r="E1593" s="24" t="n">
        <f aca="false">IFERROR(INDEX(Positions!$D$2:$D$14531,MATCH($A1593&amp;"|55",Positions!$A$2:$A$14531,0)),"-")</f>
        <v>54</v>
      </c>
      <c r="F1593" s="24" t="str">
        <f aca="false">IFERROR(INDEX(Positions!$E$2:$E$14531,MATCH($A1593&amp;"|18",Positions!$A$2:$A$14531,0)),"-")</f>
        <v>G</v>
      </c>
      <c r="G1593" s="24" t="str">
        <f aca="false">IFERROR(INDEX(Positions!$E$2:$E$14531,MATCH($A1593&amp;"|55",Positions!$A$2:$A$14531,0)),"-")</f>
        <v>U</v>
      </c>
      <c r="H1593" s="25" t="str">
        <f aca="false">F1593&amp;"-"&amp;G1593</f>
        <v>G-U</v>
      </c>
      <c r="I1593" s="24" t="n">
        <f aca="false">(F1593="G")+(G1593="G")</f>
        <v>1</v>
      </c>
      <c r="J1593" s="24" t="n">
        <f aca="false">(F1593="C")+(G1593="C")</f>
        <v>0</v>
      </c>
      <c r="K1593" s="25" t="n">
        <f aca="false">I1593+J1593</f>
        <v>1</v>
      </c>
    </row>
    <row r="1594" customFormat="false" ht="15" hidden="false" customHeight="false" outlineLevel="0" collapsed="false">
      <c r="A1594" s="24" t="s">
        <v>93</v>
      </c>
      <c r="B1594" s="24" t="s">
        <v>893</v>
      </c>
      <c r="C1594" s="24" t="s">
        <v>897</v>
      </c>
      <c r="D1594" s="24" t="n">
        <f aca="false">IFERROR(INDEX(Positions!$D$2:$D$14531,MATCH($A1594&amp;"|19",Positions!$A$2:$A$14531,0)),"-")</f>
        <v>18</v>
      </c>
      <c r="E1594" s="24" t="n">
        <f aca="false">IFERROR(INDEX(Positions!$D$2:$D$14531,MATCH($A1594&amp;"|56",Positions!$A$2:$A$14531,0)),"-")</f>
        <v>55</v>
      </c>
      <c r="F1594" s="24" t="str">
        <f aca="false">IFERROR(INDEX(Positions!$E$2:$E$14531,MATCH($A1594&amp;"|19",Positions!$A$2:$A$14531,0)),"-")</f>
        <v>G</v>
      </c>
      <c r="G1594" s="24" t="str">
        <f aca="false">IFERROR(INDEX(Positions!$E$2:$E$14531,MATCH($A1594&amp;"|56",Positions!$A$2:$A$14531,0)),"-")</f>
        <v>C</v>
      </c>
      <c r="H1594" s="25" t="str">
        <f aca="false">F1594&amp;"-"&amp;G1594</f>
        <v>G-C</v>
      </c>
      <c r="I1594" s="24" t="n">
        <f aca="false">(F1594="G")+(G1594="G")</f>
        <v>1</v>
      </c>
      <c r="J1594" s="24" t="n">
        <f aca="false">(F1594="C")+(G1594="C")</f>
        <v>1</v>
      </c>
      <c r="K1594" s="25" t="n">
        <f aca="false">I1594+J1594</f>
        <v>2</v>
      </c>
    </row>
    <row r="1595" customFormat="false" ht="15" hidden="false" customHeight="false" outlineLevel="0" collapsed="false">
      <c r="A1595" s="24" t="s">
        <v>93</v>
      </c>
      <c r="B1595" s="24" t="s">
        <v>893</v>
      </c>
      <c r="C1595" s="24" t="s">
        <v>898</v>
      </c>
      <c r="D1595" s="24" t="n">
        <f aca="false">IFERROR(INDEX(Positions!$D$2:$D$14531,MATCH($A1595&amp;"|26",Positions!$A$2:$A$14531,0)),"-")</f>
        <v>25</v>
      </c>
      <c r="E1595" s="24" t="n">
        <f aca="false">IFERROR(INDEX(Positions!$D$2:$D$14531,MATCH($A1595&amp;"|44",Positions!$A$2:$A$14531,0)),"-")</f>
        <v>43</v>
      </c>
      <c r="F1595" s="24" t="str">
        <f aca="false">IFERROR(INDEX(Positions!$E$2:$E$14531,MATCH($A1595&amp;"|26",Positions!$A$2:$A$14531,0)),"-")</f>
        <v>G</v>
      </c>
      <c r="G1595" s="24" t="str">
        <f aca="false">IFERROR(INDEX(Positions!$E$2:$E$14531,MATCH($A1595&amp;"|44",Positions!$A$2:$A$14531,0)),"-")</f>
        <v>A</v>
      </c>
      <c r="H1595" s="25" t="str">
        <f aca="false">F1595&amp;"-"&amp;G1595</f>
        <v>G-A</v>
      </c>
      <c r="I1595" s="24" t="n">
        <f aca="false">(F1595="G")+(G1595="G")</f>
        <v>1</v>
      </c>
      <c r="J1595" s="24" t="n">
        <f aca="false">(F1595="C")+(G1595="C")</f>
        <v>0</v>
      </c>
      <c r="K1595" s="25" t="n">
        <f aca="false">I1595+J1595</f>
        <v>1</v>
      </c>
    </row>
    <row r="1596" customFormat="false" ht="15" hidden="false" customHeight="false" outlineLevel="0" collapsed="false">
      <c r="A1596" s="24" t="s">
        <v>93</v>
      </c>
      <c r="B1596" s="24" t="s">
        <v>893</v>
      </c>
      <c r="C1596" s="24" t="s">
        <v>899</v>
      </c>
      <c r="D1596" s="24" t="n">
        <f aca="false">IFERROR(INDEX(Positions!$D$2:$D$14531,MATCH($A1596&amp;"|32",Positions!$A$2:$A$14531,0)),"-")</f>
        <v>31</v>
      </c>
      <c r="E1596" s="24" t="n">
        <f aca="false">IFERROR(INDEX(Positions!$D$2:$D$14531,MATCH($A1596&amp;"|38",Positions!$A$2:$A$14531,0)),"-")</f>
        <v>37</v>
      </c>
      <c r="F1596" s="24" t="str">
        <f aca="false">IFERROR(INDEX(Positions!$E$2:$E$14531,MATCH($A1596&amp;"|32",Positions!$A$2:$A$14531,0)),"-")</f>
        <v>U</v>
      </c>
      <c r="G1596" s="24" t="str">
        <f aca="false">IFERROR(INDEX(Positions!$E$2:$E$14531,MATCH($A1596&amp;"|38",Positions!$A$2:$A$14531,0)),"-")</f>
        <v>A</v>
      </c>
      <c r="H1596" s="25" t="str">
        <f aca="false">F1596&amp;"-"&amp;G1596</f>
        <v>U-A</v>
      </c>
      <c r="I1596" s="24" t="n">
        <f aca="false">(F1596="G")+(G1596="G")</f>
        <v>0</v>
      </c>
      <c r="J1596" s="24" t="n">
        <f aca="false">(F1596="C")+(G1596="C")</f>
        <v>0</v>
      </c>
      <c r="K1596" s="25" t="n">
        <f aca="false">I1596+J1596</f>
        <v>0</v>
      </c>
    </row>
    <row r="1597" customFormat="false" ht="15" hidden="false" customHeight="false" outlineLevel="0" collapsed="false">
      <c r="A1597" s="24" t="s">
        <v>93</v>
      </c>
      <c r="B1597" s="24" t="s">
        <v>893</v>
      </c>
      <c r="C1597" s="24" t="s">
        <v>900</v>
      </c>
      <c r="D1597" s="24" t="n">
        <f aca="false">IFERROR(INDEX(Positions!$D$2:$D$14531,MATCH($A1597&amp;"|54",Positions!$A$2:$A$14531,0)),"-")</f>
        <v>53</v>
      </c>
      <c r="E1597" s="24" t="n">
        <f aca="false">IFERROR(INDEX(Positions!$D$2:$D$14531,MATCH($A1597&amp;"|58",Positions!$A$2:$A$14531,0)),"-")</f>
        <v>57</v>
      </c>
      <c r="F1597" s="24" t="str">
        <f aca="false">IFERROR(INDEX(Positions!$E$2:$E$14531,MATCH($A1597&amp;"|54",Positions!$A$2:$A$14531,0)),"-")</f>
        <v>U</v>
      </c>
      <c r="G1597" s="24" t="str">
        <f aca="false">IFERROR(INDEX(Positions!$E$2:$E$14531,MATCH($A1597&amp;"|58",Positions!$A$2:$A$14531,0)),"-")</f>
        <v>A</v>
      </c>
      <c r="H1597" s="25" t="str">
        <f aca="false">F1597&amp;"-"&amp;G1597</f>
        <v>U-A</v>
      </c>
      <c r="I1597" s="24" t="n">
        <f aca="false">(F1597="G")+(G1597="G")</f>
        <v>0</v>
      </c>
      <c r="J1597" s="24" t="n">
        <f aca="false">(F1597="C")+(G1597="C")</f>
        <v>0</v>
      </c>
      <c r="K1597" s="25" t="n">
        <f aca="false">I1597+J1597</f>
        <v>0</v>
      </c>
    </row>
    <row r="1598" customFormat="false" ht="15" hidden="false" customHeight="false" outlineLevel="0" collapsed="false">
      <c r="A1598" s="4" t="s">
        <v>94</v>
      </c>
      <c r="B1598" s="4" t="s">
        <v>768</v>
      </c>
      <c r="C1598" s="4" t="s">
        <v>882</v>
      </c>
      <c r="D1598" s="4" t="n">
        <f aca="false">IFERROR(INDEX(Positions!$D$2:$D$14531,MATCH($A1598&amp;"|1",Positions!$A$2:$A$14531,0)),"-")</f>
        <v>1</v>
      </c>
      <c r="E1598" s="4" t="n">
        <f aca="false">IFERROR(INDEX(Positions!$D$2:$D$14531,MATCH($A1598&amp;"|72",Positions!$A$2:$A$14531,0)),"-")</f>
        <v>74</v>
      </c>
      <c r="F1598" s="4" t="str">
        <f aca="false">IFERROR(INDEX(Positions!$E$2:$E$14531,MATCH($A1598&amp;"|1",Positions!$A$2:$A$14531,0)),"-")</f>
        <v>G</v>
      </c>
      <c r="G1598" s="4" t="str">
        <f aca="false">IFERROR(INDEX(Positions!$E$2:$E$14531,MATCH($A1598&amp;"|72",Positions!$A$2:$A$14531,0)),"-")</f>
        <v>C</v>
      </c>
      <c r="H1598" s="3" t="str">
        <f aca="false">F1598&amp;"-"&amp;G1598</f>
        <v>G-C</v>
      </c>
      <c r="I1598" s="4" t="n">
        <f aca="false">(F1598="G")+(G1598="G")</f>
        <v>1</v>
      </c>
      <c r="J1598" s="4" t="n">
        <f aca="false">(F1598="C")+(G1598="C")</f>
        <v>1</v>
      </c>
      <c r="K1598" s="3" t="n">
        <f aca="false">I1598+J1598</f>
        <v>2</v>
      </c>
    </row>
    <row r="1599" customFormat="false" ht="15" hidden="false" customHeight="false" outlineLevel="0" collapsed="false">
      <c r="A1599" s="4" t="s">
        <v>94</v>
      </c>
      <c r="B1599" s="4" t="s">
        <v>768</v>
      </c>
      <c r="C1599" s="4" t="s">
        <v>883</v>
      </c>
      <c r="D1599" s="4" t="n">
        <f aca="false">IFERROR(INDEX(Positions!$D$2:$D$14531,MATCH($A1599&amp;"|2",Positions!$A$2:$A$14531,0)),"-")</f>
        <v>2</v>
      </c>
      <c r="E1599" s="4" t="n">
        <f aca="false">IFERROR(INDEX(Positions!$D$2:$D$14531,MATCH($A1599&amp;"|71",Positions!$A$2:$A$14531,0)),"-")</f>
        <v>73</v>
      </c>
      <c r="F1599" s="4" t="str">
        <f aca="false">IFERROR(INDEX(Positions!$E$2:$E$14531,MATCH($A1599&amp;"|2",Positions!$A$2:$A$14531,0)),"-")</f>
        <v>G</v>
      </c>
      <c r="G1599" s="4" t="str">
        <f aca="false">IFERROR(INDEX(Positions!$E$2:$E$14531,MATCH($A1599&amp;"|71",Positions!$A$2:$A$14531,0)),"-")</f>
        <v>C</v>
      </c>
      <c r="H1599" s="3" t="str">
        <f aca="false">F1599&amp;"-"&amp;G1599</f>
        <v>G-C</v>
      </c>
      <c r="I1599" s="4" t="n">
        <f aca="false">(F1599="G")+(G1599="G")</f>
        <v>1</v>
      </c>
      <c r="J1599" s="4" t="n">
        <f aca="false">(F1599="C")+(G1599="C")</f>
        <v>1</v>
      </c>
      <c r="K1599" s="3" t="n">
        <f aca="false">I1599+J1599</f>
        <v>2</v>
      </c>
    </row>
    <row r="1600" customFormat="false" ht="15" hidden="false" customHeight="false" outlineLevel="0" collapsed="false">
      <c r="A1600" s="4" t="s">
        <v>94</v>
      </c>
      <c r="B1600" s="4" t="s">
        <v>768</v>
      </c>
      <c r="C1600" s="4" t="s">
        <v>884</v>
      </c>
      <c r="D1600" s="4" t="n">
        <f aca="false">IFERROR(INDEX(Positions!$D$2:$D$14531,MATCH($A1600&amp;"|3",Positions!$A$2:$A$14531,0)),"-")</f>
        <v>3</v>
      </c>
      <c r="E1600" s="4" t="n">
        <f aca="false">IFERROR(INDEX(Positions!$D$2:$D$14531,MATCH($A1600&amp;"|70",Positions!$A$2:$A$14531,0)),"-")</f>
        <v>72</v>
      </c>
      <c r="F1600" s="4" t="str">
        <f aca="false">IFERROR(INDEX(Positions!$E$2:$E$14531,MATCH($A1600&amp;"|3",Positions!$A$2:$A$14531,0)),"-")</f>
        <v>G</v>
      </c>
      <c r="G1600" s="4" t="str">
        <f aca="false">IFERROR(INDEX(Positions!$E$2:$E$14531,MATCH($A1600&amp;"|70",Positions!$A$2:$A$14531,0)),"-")</f>
        <v>C</v>
      </c>
      <c r="H1600" s="3" t="str">
        <f aca="false">F1600&amp;"-"&amp;G1600</f>
        <v>G-C</v>
      </c>
      <c r="I1600" s="4" t="n">
        <f aca="false">(F1600="G")+(G1600="G")</f>
        <v>1</v>
      </c>
      <c r="J1600" s="4" t="n">
        <f aca="false">(F1600="C")+(G1600="C")</f>
        <v>1</v>
      </c>
      <c r="K1600" s="3" t="n">
        <f aca="false">I1600+J1600</f>
        <v>2</v>
      </c>
    </row>
    <row r="1601" customFormat="false" ht="15" hidden="false" customHeight="false" outlineLevel="0" collapsed="false">
      <c r="A1601" s="4" t="s">
        <v>94</v>
      </c>
      <c r="B1601" s="4" t="s">
        <v>768</v>
      </c>
      <c r="C1601" s="4" t="s">
        <v>885</v>
      </c>
      <c r="D1601" s="4" t="n">
        <f aca="false">IFERROR(INDEX(Positions!$D$2:$D$14531,MATCH($A1601&amp;"|4",Positions!$A$2:$A$14531,0)),"-")</f>
        <v>4</v>
      </c>
      <c r="E1601" s="4" t="n">
        <f aca="false">IFERROR(INDEX(Positions!$D$2:$D$14531,MATCH($A1601&amp;"|69",Positions!$A$2:$A$14531,0)),"-")</f>
        <v>71</v>
      </c>
      <c r="F1601" s="4" t="str">
        <f aca="false">IFERROR(INDEX(Positions!$E$2:$E$14531,MATCH($A1601&amp;"|4",Positions!$A$2:$A$14531,0)),"-")</f>
        <v>U</v>
      </c>
      <c r="G1601" s="4" t="str">
        <f aca="false">IFERROR(INDEX(Positions!$E$2:$E$14531,MATCH($A1601&amp;"|69",Positions!$A$2:$A$14531,0)),"-")</f>
        <v>A</v>
      </c>
      <c r="H1601" s="3" t="str">
        <f aca="false">F1601&amp;"-"&amp;G1601</f>
        <v>U-A</v>
      </c>
      <c r="I1601" s="4" t="n">
        <f aca="false">(F1601="G")+(G1601="G")</f>
        <v>0</v>
      </c>
      <c r="J1601" s="4" t="n">
        <f aca="false">(F1601="C")+(G1601="C")</f>
        <v>0</v>
      </c>
      <c r="K1601" s="3" t="n">
        <f aca="false">I1601+J1601</f>
        <v>0</v>
      </c>
    </row>
    <row r="1602" customFormat="false" ht="15" hidden="false" customHeight="false" outlineLevel="0" collapsed="false">
      <c r="A1602" s="4" t="s">
        <v>94</v>
      </c>
      <c r="B1602" s="4" t="s">
        <v>768</v>
      </c>
      <c r="C1602" s="4" t="s">
        <v>542</v>
      </c>
      <c r="D1602" s="4" t="n">
        <f aca="false">IFERROR(INDEX(Positions!$D$2:$D$14531,MATCH($A1602&amp;"|5",Positions!$A$2:$A$14531,0)),"-")</f>
        <v>5</v>
      </c>
      <c r="E1602" s="4" t="n">
        <f aca="false">IFERROR(INDEX(Positions!$D$2:$D$14531,MATCH($A1602&amp;"|68",Positions!$A$2:$A$14531,0)),"-")</f>
        <v>70</v>
      </c>
      <c r="F1602" s="4" t="str">
        <f aca="false">IFERROR(INDEX(Positions!$E$2:$E$14531,MATCH($A1602&amp;"|5",Positions!$A$2:$A$14531,0)),"-")</f>
        <v>U</v>
      </c>
      <c r="G1602" s="4" t="str">
        <f aca="false">IFERROR(INDEX(Positions!$E$2:$E$14531,MATCH($A1602&amp;"|68",Positions!$A$2:$A$14531,0)),"-")</f>
        <v>A</v>
      </c>
      <c r="H1602" s="3" t="str">
        <f aca="false">F1602&amp;"-"&amp;G1602</f>
        <v>U-A</v>
      </c>
      <c r="I1602" s="4" t="n">
        <f aca="false">(F1602="G")+(G1602="G")</f>
        <v>0</v>
      </c>
      <c r="J1602" s="4" t="n">
        <f aca="false">(F1602="C")+(G1602="C")</f>
        <v>0</v>
      </c>
      <c r="K1602" s="3" t="n">
        <f aca="false">I1602+J1602</f>
        <v>0</v>
      </c>
    </row>
    <row r="1603" customFormat="false" ht="15" hidden="false" customHeight="false" outlineLevel="0" collapsed="false">
      <c r="A1603" s="4" t="s">
        <v>94</v>
      </c>
      <c r="B1603" s="4" t="s">
        <v>768</v>
      </c>
      <c r="C1603" s="4" t="s">
        <v>561</v>
      </c>
      <c r="D1603" s="4" t="n">
        <f aca="false">IFERROR(INDEX(Positions!$D$2:$D$14531,MATCH($A1603&amp;"|6",Positions!$A$2:$A$14531,0)),"-")</f>
        <v>6</v>
      </c>
      <c r="E1603" s="4" t="n">
        <f aca="false">IFERROR(INDEX(Positions!$D$2:$D$14531,MATCH($A1603&amp;"|67",Positions!$A$2:$A$14531,0)),"-")</f>
        <v>69</v>
      </c>
      <c r="F1603" s="4" t="str">
        <f aca="false">IFERROR(INDEX(Positions!$E$2:$E$14531,MATCH($A1603&amp;"|6",Positions!$A$2:$A$14531,0)),"-")</f>
        <v>G</v>
      </c>
      <c r="G1603" s="4" t="str">
        <f aca="false">IFERROR(INDEX(Positions!$E$2:$E$14531,MATCH($A1603&amp;"|67",Positions!$A$2:$A$14531,0)),"-")</f>
        <v>C</v>
      </c>
      <c r="H1603" s="3" t="str">
        <f aca="false">F1603&amp;"-"&amp;G1603</f>
        <v>G-C</v>
      </c>
      <c r="I1603" s="4" t="n">
        <f aca="false">(F1603="G")+(G1603="G")</f>
        <v>1</v>
      </c>
      <c r="J1603" s="4" t="n">
        <f aca="false">(F1603="C")+(G1603="C")</f>
        <v>1</v>
      </c>
      <c r="K1603" s="3" t="n">
        <f aca="false">I1603+J1603</f>
        <v>2</v>
      </c>
    </row>
    <row r="1604" customFormat="false" ht="15" hidden="false" customHeight="false" outlineLevel="0" collapsed="false">
      <c r="A1604" s="4" t="s">
        <v>94</v>
      </c>
      <c r="B1604" s="4" t="s">
        <v>768</v>
      </c>
      <c r="C1604" s="4" t="s">
        <v>886</v>
      </c>
      <c r="D1604" s="4" t="n">
        <f aca="false">IFERROR(INDEX(Positions!$D$2:$D$14531,MATCH($A1604&amp;"|7",Positions!$A$2:$A$14531,0)),"-")</f>
        <v>7</v>
      </c>
      <c r="E1604" s="4" t="n">
        <f aca="false">IFERROR(INDEX(Positions!$D$2:$D$14531,MATCH($A1604&amp;"|66",Positions!$A$2:$A$14531,0)),"-")</f>
        <v>68</v>
      </c>
      <c r="F1604" s="4" t="str">
        <f aca="false">IFERROR(INDEX(Positions!$E$2:$E$14531,MATCH($A1604&amp;"|7",Positions!$A$2:$A$14531,0)),"-")</f>
        <v>G</v>
      </c>
      <c r="G1604" s="4" t="str">
        <f aca="false">IFERROR(INDEX(Positions!$E$2:$E$14531,MATCH($A1604&amp;"|66",Positions!$A$2:$A$14531,0)),"-")</f>
        <v>C</v>
      </c>
      <c r="H1604" s="3" t="str">
        <f aca="false">F1604&amp;"-"&amp;G1604</f>
        <v>G-C</v>
      </c>
      <c r="I1604" s="4" t="n">
        <f aca="false">(F1604="G")+(G1604="G")</f>
        <v>1</v>
      </c>
      <c r="J1604" s="4" t="n">
        <f aca="false">(F1604="C")+(G1604="C")</f>
        <v>1</v>
      </c>
      <c r="K1604" s="3" t="n">
        <f aca="false">I1604+J1604</f>
        <v>2</v>
      </c>
    </row>
    <row r="1605" customFormat="false" ht="15" hidden="false" customHeight="false" outlineLevel="0" collapsed="false">
      <c r="A1605" s="4" t="s">
        <v>94</v>
      </c>
      <c r="B1605" s="4" t="s">
        <v>783</v>
      </c>
      <c r="C1605" s="4" t="s">
        <v>887</v>
      </c>
      <c r="D1605" s="4" t="n">
        <f aca="false">IFERROR(INDEX(Positions!$D$2:$D$14531,MATCH($A1605&amp;"|10",Positions!$A$2:$A$14531,0)),"-")</f>
        <v>10</v>
      </c>
      <c r="E1605" s="4" t="n">
        <f aca="false">IFERROR(INDEX(Positions!$D$2:$D$14531,MATCH($A1605&amp;"|25",Positions!$A$2:$A$14531,0)),"-")</f>
        <v>27</v>
      </c>
      <c r="F1605" s="4" t="str">
        <f aca="false">IFERROR(INDEX(Positions!$E$2:$E$14531,MATCH($A1605&amp;"|10",Positions!$A$2:$A$14531,0)),"-")</f>
        <v>G</v>
      </c>
      <c r="G1605" s="4" t="str">
        <f aca="false">IFERROR(INDEX(Positions!$E$2:$E$14531,MATCH($A1605&amp;"|25",Positions!$A$2:$A$14531,0)),"-")</f>
        <v>C</v>
      </c>
      <c r="H1605" s="3" t="str">
        <f aca="false">F1605&amp;"-"&amp;G1605</f>
        <v>G-C</v>
      </c>
      <c r="I1605" s="4" t="n">
        <f aca="false">(F1605="G")+(G1605="G")</f>
        <v>1</v>
      </c>
      <c r="J1605" s="4" t="n">
        <f aca="false">(F1605="C")+(G1605="C")</f>
        <v>1</v>
      </c>
      <c r="K1605" s="3" t="n">
        <f aca="false">I1605+J1605</f>
        <v>2</v>
      </c>
    </row>
    <row r="1606" customFormat="false" ht="15" hidden="false" customHeight="false" outlineLevel="0" collapsed="false">
      <c r="A1606" s="4" t="s">
        <v>94</v>
      </c>
      <c r="B1606" s="4" t="s">
        <v>783</v>
      </c>
      <c r="C1606" s="4" t="s">
        <v>888</v>
      </c>
      <c r="D1606" s="4" t="n">
        <f aca="false">IFERROR(INDEX(Positions!$D$2:$D$14531,MATCH($A1606&amp;"|11",Positions!$A$2:$A$14531,0)),"-")</f>
        <v>11</v>
      </c>
      <c r="E1606" s="4" t="n">
        <f aca="false">IFERROR(INDEX(Positions!$D$2:$D$14531,MATCH($A1606&amp;"|24",Positions!$A$2:$A$14531,0)),"-")</f>
        <v>26</v>
      </c>
      <c r="F1606" s="4" t="str">
        <f aca="false">IFERROR(INDEX(Positions!$E$2:$E$14531,MATCH($A1606&amp;"|11",Positions!$A$2:$A$14531,0)),"-")</f>
        <v>U</v>
      </c>
      <c r="G1606" s="4" t="str">
        <f aca="false">IFERROR(INDEX(Positions!$E$2:$E$14531,MATCH($A1606&amp;"|24",Positions!$A$2:$A$14531,0)),"-")</f>
        <v>A</v>
      </c>
      <c r="H1606" s="3" t="str">
        <f aca="false">F1606&amp;"-"&amp;G1606</f>
        <v>U-A</v>
      </c>
      <c r="I1606" s="4" t="n">
        <f aca="false">(F1606="G")+(G1606="G")</f>
        <v>0</v>
      </c>
      <c r="J1606" s="4" t="n">
        <f aca="false">(F1606="C")+(G1606="C")</f>
        <v>0</v>
      </c>
      <c r="K1606" s="3" t="n">
        <f aca="false">I1606+J1606</f>
        <v>0</v>
      </c>
    </row>
    <row r="1607" customFormat="false" ht="15" hidden="false" customHeight="false" outlineLevel="0" collapsed="false">
      <c r="A1607" s="4" t="s">
        <v>94</v>
      </c>
      <c r="B1607" s="4" t="s">
        <v>783</v>
      </c>
      <c r="C1607" s="4" t="s">
        <v>479</v>
      </c>
      <c r="D1607" s="4" t="n">
        <f aca="false">IFERROR(INDEX(Positions!$D$2:$D$14531,MATCH($A1607&amp;"|12",Positions!$A$2:$A$14531,0)),"-")</f>
        <v>12</v>
      </c>
      <c r="E1607" s="4" t="n">
        <f aca="false">IFERROR(INDEX(Positions!$D$2:$D$14531,MATCH($A1607&amp;"|23",Positions!$A$2:$A$14531,0)),"-")</f>
        <v>25</v>
      </c>
      <c r="F1607" s="4" t="str">
        <f aca="false">IFERROR(INDEX(Positions!$E$2:$E$14531,MATCH($A1607&amp;"|12",Positions!$A$2:$A$14531,0)),"-")</f>
        <v>C</v>
      </c>
      <c r="G1607" s="4" t="str">
        <f aca="false">IFERROR(INDEX(Positions!$E$2:$E$14531,MATCH($A1607&amp;"|23",Positions!$A$2:$A$14531,0)),"-")</f>
        <v>G</v>
      </c>
      <c r="H1607" s="3" t="str">
        <f aca="false">F1607&amp;"-"&amp;G1607</f>
        <v>C-G</v>
      </c>
      <c r="I1607" s="4" t="n">
        <f aca="false">(F1607="G")+(G1607="G")</f>
        <v>1</v>
      </c>
      <c r="J1607" s="4" t="n">
        <f aca="false">(F1607="C")+(G1607="C")</f>
        <v>1</v>
      </c>
      <c r="K1607" s="3" t="n">
        <f aca="false">I1607+J1607</f>
        <v>2</v>
      </c>
    </row>
    <row r="1608" customFormat="false" ht="15" hidden="false" customHeight="false" outlineLevel="0" collapsed="false">
      <c r="A1608" s="4" t="s">
        <v>94</v>
      </c>
      <c r="B1608" s="4" t="s">
        <v>783</v>
      </c>
      <c r="C1608" s="4" t="s">
        <v>267</v>
      </c>
      <c r="D1608" s="4" t="n">
        <f aca="false">IFERROR(INDEX(Positions!$D$2:$D$14531,MATCH($A1608&amp;"|13",Positions!$A$2:$A$14531,0)),"-")</f>
        <v>13</v>
      </c>
      <c r="E1608" s="4" t="n">
        <f aca="false">IFERROR(INDEX(Positions!$D$2:$D$14531,MATCH($A1608&amp;"|22",Positions!$A$2:$A$14531,0)),"-")</f>
        <v>24</v>
      </c>
      <c r="F1608" s="4" t="str">
        <f aca="false">IFERROR(INDEX(Positions!$E$2:$E$14531,MATCH($A1608&amp;"|13",Positions!$A$2:$A$14531,0)),"-")</f>
        <v>U</v>
      </c>
      <c r="G1608" s="4" t="str">
        <f aca="false">IFERROR(INDEX(Positions!$E$2:$E$14531,MATCH($A1608&amp;"|22",Positions!$A$2:$A$14531,0)),"-")</f>
        <v>U</v>
      </c>
      <c r="H1608" s="3" t="str">
        <f aca="false">F1608&amp;"-"&amp;G1608</f>
        <v>U-U</v>
      </c>
      <c r="I1608" s="4" t="n">
        <f aca="false">(F1608="G")+(G1608="G")</f>
        <v>0</v>
      </c>
      <c r="J1608" s="4" t="n">
        <f aca="false">(F1608="C")+(G1608="C")</f>
        <v>0</v>
      </c>
      <c r="K1608" s="3" t="n">
        <f aca="false">I1608+J1608</f>
        <v>0</v>
      </c>
    </row>
    <row r="1609" customFormat="false" ht="15" hidden="false" customHeight="false" outlineLevel="0" collapsed="false">
      <c r="A1609" s="4" t="s">
        <v>94</v>
      </c>
      <c r="B1609" s="4" t="s">
        <v>805</v>
      </c>
      <c r="C1609" s="4" t="s">
        <v>673</v>
      </c>
      <c r="D1609" s="4" t="n">
        <f aca="false">IFERROR(INDEX(Positions!$D$2:$D$14531,MATCH($A1609&amp;"|27",Positions!$A$2:$A$14531,0)),"-")</f>
        <v>29</v>
      </c>
      <c r="E1609" s="4" t="n">
        <f aca="false">IFERROR(INDEX(Positions!$D$2:$D$14531,MATCH($A1609&amp;"|43",Positions!$A$2:$A$14531,0)),"-")</f>
        <v>45</v>
      </c>
      <c r="F1609" s="4" t="str">
        <f aca="false">IFERROR(INDEX(Positions!$E$2:$E$14531,MATCH($A1609&amp;"|27",Positions!$A$2:$A$14531,0)),"-")</f>
        <v>G</v>
      </c>
      <c r="G1609" s="4" t="str">
        <f aca="false">IFERROR(INDEX(Positions!$E$2:$E$14531,MATCH($A1609&amp;"|43",Positions!$A$2:$A$14531,0)),"-")</f>
        <v>C</v>
      </c>
      <c r="H1609" s="3" t="str">
        <f aca="false">F1609&amp;"-"&amp;G1609</f>
        <v>G-C</v>
      </c>
      <c r="I1609" s="4" t="n">
        <f aca="false">(F1609="G")+(G1609="G")</f>
        <v>1</v>
      </c>
      <c r="J1609" s="4" t="n">
        <f aca="false">(F1609="C")+(G1609="C")</f>
        <v>1</v>
      </c>
      <c r="K1609" s="3" t="n">
        <f aca="false">I1609+J1609</f>
        <v>2</v>
      </c>
    </row>
    <row r="1610" customFormat="false" ht="15" hidden="false" customHeight="false" outlineLevel="0" collapsed="false">
      <c r="A1610" s="4" t="s">
        <v>94</v>
      </c>
      <c r="B1610" s="4" t="s">
        <v>805</v>
      </c>
      <c r="C1610" s="4" t="s">
        <v>889</v>
      </c>
      <c r="D1610" s="4" t="n">
        <f aca="false">IFERROR(INDEX(Positions!$D$2:$D$14531,MATCH($A1610&amp;"|28",Positions!$A$2:$A$14531,0)),"-")</f>
        <v>30</v>
      </c>
      <c r="E1610" s="4" t="n">
        <f aca="false">IFERROR(INDEX(Positions!$D$2:$D$14531,MATCH($A1610&amp;"|42",Positions!$A$2:$A$14531,0)),"-")</f>
        <v>44</v>
      </c>
      <c r="F1610" s="4" t="str">
        <f aca="false">IFERROR(INDEX(Positions!$E$2:$E$14531,MATCH($A1610&amp;"|28",Positions!$A$2:$A$14531,0)),"-")</f>
        <v>C</v>
      </c>
      <c r="G1610" s="4" t="str">
        <f aca="false">IFERROR(INDEX(Positions!$E$2:$E$14531,MATCH($A1610&amp;"|42",Positions!$A$2:$A$14531,0)),"-")</f>
        <v>G</v>
      </c>
      <c r="H1610" s="3" t="str">
        <f aca="false">F1610&amp;"-"&amp;G1610</f>
        <v>C-G</v>
      </c>
      <c r="I1610" s="4" t="n">
        <f aca="false">(F1610="G")+(G1610="G")</f>
        <v>1</v>
      </c>
      <c r="J1610" s="4" t="n">
        <f aca="false">(F1610="C")+(G1610="C")</f>
        <v>1</v>
      </c>
      <c r="K1610" s="3" t="n">
        <f aca="false">I1610+J1610</f>
        <v>2</v>
      </c>
    </row>
    <row r="1611" customFormat="false" ht="15" hidden="false" customHeight="false" outlineLevel="0" collapsed="false">
      <c r="A1611" s="4" t="s">
        <v>94</v>
      </c>
      <c r="B1611" s="4" t="s">
        <v>805</v>
      </c>
      <c r="C1611" s="4" t="s">
        <v>890</v>
      </c>
      <c r="D1611" s="4" t="n">
        <f aca="false">IFERROR(INDEX(Positions!$D$2:$D$14531,MATCH($A1611&amp;"|29",Positions!$A$2:$A$14531,0)),"-")</f>
        <v>31</v>
      </c>
      <c r="E1611" s="4" t="n">
        <f aca="false">IFERROR(INDEX(Positions!$D$2:$D$14531,MATCH($A1611&amp;"|41",Positions!$A$2:$A$14531,0)),"-")</f>
        <v>43</v>
      </c>
      <c r="F1611" s="4" t="str">
        <f aca="false">IFERROR(INDEX(Positions!$E$2:$E$14531,MATCH($A1611&amp;"|29",Positions!$A$2:$A$14531,0)),"-")</f>
        <v>U</v>
      </c>
      <c r="G1611" s="4" t="str">
        <f aca="false">IFERROR(INDEX(Positions!$E$2:$E$14531,MATCH($A1611&amp;"|41",Positions!$A$2:$A$14531,0)),"-")</f>
        <v>A</v>
      </c>
      <c r="H1611" s="3" t="str">
        <f aca="false">F1611&amp;"-"&amp;G1611</f>
        <v>U-A</v>
      </c>
      <c r="I1611" s="4" t="n">
        <f aca="false">(F1611="G")+(G1611="G")</f>
        <v>0</v>
      </c>
      <c r="J1611" s="4" t="n">
        <f aca="false">(F1611="C")+(G1611="C")</f>
        <v>0</v>
      </c>
      <c r="K1611" s="3" t="n">
        <f aca="false">I1611+J1611</f>
        <v>0</v>
      </c>
    </row>
    <row r="1612" customFormat="false" ht="15" hidden="false" customHeight="false" outlineLevel="0" collapsed="false">
      <c r="A1612" s="4" t="s">
        <v>94</v>
      </c>
      <c r="B1612" s="4" t="s">
        <v>805</v>
      </c>
      <c r="C1612" s="4" t="s">
        <v>694</v>
      </c>
      <c r="D1612" s="4" t="n">
        <f aca="false">IFERROR(INDEX(Positions!$D$2:$D$14531,MATCH($A1612&amp;"|30",Positions!$A$2:$A$14531,0)),"-")</f>
        <v>32</v>
      </c>
      <c r="E1612" s="4" t="n">
        <f aca="false">IFERROR(INDEX(Positions!$D$2:$D$14531,MATCH($A1612&amp;"|40",Positions!$A$2:$A$14531,0)),"-")</f>
        <v>42</v>
      </c>
      <c r="F1612" s="4" t="str">
        <f aca="false">IFERROR(INDEX(Positions!$E$2:$E$14531,MATCH($A1612&amp;"|30",Positions!$A$2:$A$14531,0)),"-")</f>
        <v>C</v>
      </c>
      <c r="G1612" s="4" t="str">
        <f aca="false">IFERROR(INDEX(Positions!$E$2:$E$14531,MATCH($A1612&amp;"|40",Positions!$A$2:$A$14531,0)),"-")</f>
        <v>G</v>
      </c>
      <c r="H1612" s="3" t="str">
        <f aca="false">F1612&amp;"-"&amp;G1612</f>
        <v>C-G</v>
      </c>
      <c r="I1612" s="4" t="n">
        <f aca="false">(F1612="G")+(G1612="G")</f>
        <v>1</v>
      </c>
      <c r="J1612" s="4" t="n">
        <f aca="false">(F1612="C")+(G1612="C")</f>
        <v>1</v>
      </c>
      <c r="K1612" s="3" t="n">
        <f aca="false">I1612+J1612</f>
        <v>2</v>
      </c>
    </row>
    <row r="1613" customFormat="false" ht="15" hidden="false" customHeight="false" outlineLevel="0" collapsed="false">
      <c r="A1613" s="4" t="s">
        <v>94</v>
      </c>
      <c r="B1613" s="4" t="s">
        <v>805</v>
      </c>
      <c r="C1613" s="4" t="s">
        <v>640</v>
      </c>
      <c r="D1613" s="4" t="n">
        <f aca="false">IFERROR(INDEX(Positions!$D$2:$D$14531,MATCH($A1613&amp;"|31",Positions!$A$2:$A$14531,0)),"-")</f>
        <v>33</v>
      </c>
      <c r="E1613" s="4" t="n">
        <f aca="false">IFERROR(INDEX(Positions!$D$2:$D$14531,MATCH($A1613&amp;"|39",Positions!$A$2:$A$14531,0)),"-")</f>
        <v>41</v>
      </c>
      <c r="F1613" s="4" t="str">
        <f aca="false">IFERROR(INDEX(Positions!$E$2:$E$14531,MATCH($A1613&amp;"|31",Positions!$A$2:$A$14531,0)),"-")</f>
        <v>C</v>
      </c>
      <c r="G1613" s="4" t="str">
        <f aca="false">IFERROR(INDEX(Positions!$E$2:$E$14531,MATCH($A1613&amp;"|39",Positions!$A$2:$A$14531,0)),"-")</f>
        <v>G</v>
      </c>
      <c r="H1613" s="3" t="str">
        <f aca="false">F1613&amp;"-"&amp;G1613</f>
        <v>C-G</v>
      </c>
      <c r="I1613" s="4" t="n">
        <f aca="false">(F1613="G")+(G1613="G")</f>
        <v>1</v>
      </c>
      <c r="J1613" s="4" t="n">
        <f aca="false">(F1613="C")+(G1613="C")</f>
        <v>1</v>
      </c>
      <c r="K1613" s="3" t="n">
        <f aca="false">I1613+J1613</f>
        <v>2</v>
      </c>
    </row>
    <row r="1614" customFormat="false" ht="15" hidden="false" customHeight="false" outlineLevel="0" collapsed="false">
      <c r="A1614" s="4" t="s">
        <v>94</v>
      </c>
      <c r="B1614" s="4" t="s">
        <v>830</v>
      </c>
      <c r="C1614" s="4" t="s">
        <v>367</v>
      </c>
      <c r="D1614" s="4" t="n">
        <f aca="false">IFERROR(INDEX(Positions!$D$2:$D$14531,MATCH($A1614&amp;"|49",Positions!$A$2:$A$14531,0)),"-")</f>
        <v>51</v>
      </c>
      <c r="E1614" s="4" t="n">
        <f aca="false">IFERROR(INDEX(Positions!$D$2:$D$14531,MATCH($A1614&amp;"|65",Positions!$A$2:$A$14531,0)),"-")</f>
        <v>67</v>
      </c>
      <c r="F1614" s="4" t="str">
        <f aca="false">IFERROR(INDEX(Positions!$E$2:$E$14531,MATCH($A1614&amp;"|49",Positions!$A$2:$A$14531,0)),"-")</f>
        <v>G</v>
      </c>
      <c r="G1614" s="4" t="str">
        <f aca="false">IFERROR(INDEX(Positions!$E$2:$E$14531,MATCH($A1614&amp;"|65",Positions!$A$2:$A$14531,0)),"-")</f>
        <v>C</v>
      </c>
      <c r="H1614" s="3" t="str">
        <f aca="false">F1614&amp;"-"&amp;G1614</f>
        <v>G-C</v>
      </c>
      <c r="I1614" s="4" t="n">
        <f aca="false">(F1614="G")+(G1614="G")</f>
        <v>1</v>
      </c>
      <c r="J1614" s="4" t="n">
        <f aca="false">(F1614="C")+(G1614="C")</f>
        <v>1</v>
      </c>
      <c r="K1614" s="3" t="n">
        <f aca="false">I1614+J1614</f>
        <v>2</v>
      </c>
    </row>
    <row r="1615" customFormat="false" ht="15" hidden="false" customHeight="false" outlineLevel="0" collapsed="false">
      <c r="A1615" s="4" t="s">
        <v>94</v>
      </c>
      <c r="B1615" s="4" t="s">
        <v>830</v>
      </c>
      <c r="C1615" s="4" t="s">
        <v>891</v>
      </c>
      <c r="D1615" s="4" t="n">
        <f aca="false">IFERROR(INDEX(Positions!$D$2:$D$14531,MATCH($A1615&amp;"|50",Positions!$A$2:$A$14531,0)),"-")</f>
        <v>52</v>
      </c>
      <c r="E1615" s="4" t="n">
        <f aca="false">IFERROR(INDEX(Positions!$D$2:$D$14531,MATCH($A1615&amp;"|64",Positions!$A$2:$A$14531,0)),"-")</f>
        <v>66</v>
      </c>
      <c r="F1615" s="4" t="str">
        <f aca="false">IFERROR(INDEX(Positions!$E$2:$E$14531,MATCH($A1615&amp;"|50",Positions!$A$2:$A$14531,0)),"-")</f>
        <v>G</v>
      </c>
      <c r="G1615" s="4" t="str">
        <f aca="false">IFERROR(INDEX(Positions!$E$2:$E$14531,MATCH($A1615&amp;"|64",Positions!$A$2:$A$14531,0)),"-")</f>
        <v>C</v>
      </c>
      <c r="H1615" s="3" t="str">
        <f aca="false">F1615&amp;"-"&amp;G1615</f>
        <v>G-C</v>
      </c>
      <c r="I1615" s="4" t="n">
        <f aca="false">(F1615="G")+(G1615="G")</f>
        <v>1</v>
      </c>
      <c r="J1615" s="4" t="n">
        <f aca="false">(F1615="C")+(G1615="C")</f>
        <v>1</v>
      </c>
      <c r="K1615" s="3" t="n">
        <f aca="false">I1615+J1615</f>
        <v>2</v>
      </c>
    </row>
    <row r="1616" customFormat="false" ht="15" hidden="false" customHeight="false" outlineLevel="0" collapsed="false">
      <c r="A1616" s="4" t="s">
        <v>94</v>
      </c>
      <c r="B1616" s="4" t="s">
        <v>830</v>
      </c>
      <c r="C1616" s="4" t="s">
        <v>689</v>
      </c>
      <c r="D1616" s="4" t="n">
        <f aca="false">IFERROR(INDEX(Positions!$D$2:$D$14531,MATCH($A1616&amp;"|51",Positions!$A$2:$A$14531,0)),"-")</f>
        <v>53</v>
      </c>
      <c r="E1616" s="4" t="n">
        <f aca="false">IFERROR(INDEX(Positions!$D$2:$D$14531,MATCH($A1616&amp;"|63",Positions!$A$2:$A$14531,0)),"-")</f>
        <v>65</v>
      </c>
      <c r="F1616" s="4" t="str">
        <f aca="false">IFERROR(INDEX(Positions!$E$2:$E$14531,MATCH($A1616&amp;"|51",Positions!$A$2:$A$14531,0)),"-")</f>
        <v>C</v>
      </c>
      <c r="G1616" s="4" t="str">
        <f aca="false">IFERROR(INDEX(Positions!$E$2:$E$14531,MATCH($A1616&amp;"|63",Positions!$A$2:$A$14531,0)),"-")</f>
        <v>G</v>
      </c>
      <c r="H1616" s="3" t="str">
        <f aca="false">F1616&amp;"-"&amp;G1616</f>
        <v>C-G</v>
      </c>
      <c r="I1616" s="4" t="n">
        <f aca="false">(F1616="G")+(G1616="G")</f>
        <v>1</v>
      </c>
      <c r="J1616" s="4" t="n">
        <f aca="false">(F1616="C")+(G1616="C")</f>
        <v>1</v>
      </c>
      <c r="K1616" s="3" t="n">
        <f aca="false">I1616+J1616</f>
        <v>2</v>
      </c>
    </row>
    <row r="1617" customFormat="false" ht="15" hidden="false" customHeight="false" outlineLevel="0" collapsed="false">
      <c r="A1617" s="4" t="s">
        <v>94</v>
      </c>
      <c r="B1617" s="4" t="s">
        <v>830</v>
      </c>
      <c r="C1617" s="4" t="s">
        <v>703</v>
      </c>
      <c r="D1617" s="4" t="n">
        <f aca="false">IFERROR(INDEX(Positions!$D$2:$D$14531,MATCH($A1617&amp;"|52",Positions!$A$2:$A$14531,0)),"-")</f>
        <v>54</v>
      </c>
      <c r="E1617" s="4" t="n">
        <f aca="false">IFERROR(INDEX(Positions!$D$2:$D$14531,MATCH($A1617&amp;"|62",Positions!$A$2:$A$14531,0)),"-")</f>
        <v>64</v>
      </c>
      <c r="F1617" s="4" t="str">
        <f aca="false">IFERROR(INDEX(Positions!$E$2:$E$14531,MATCH($A1617&amp;"|52",Positions!$A$2:$A$14531,0)),"-")</f>
        <v>G</v>
      </c>
      <c r="G1617" s="4" t="str">
        <f aca="false">IFERROR(INDEX(Positions!$E$2:$E$14531,MATCH($A1617&amp;"|62",Positions!$A$2:$A$14531,0)),"-")</f>
        <v>C</v>
      </c>
      <c r="H1617" s="3" t="str">
        <f aca="false">F1617&amp;"-"&amp;G1617</f>
        <v>G-C</v>
      </c>
      <c r="I1617" s="4" t="n">
        <f aca="false">(F1617="G")+(G1617="G")</f>
        <v>1</v>
      </c>
      <c r="J1617" s="4" t="n">
        <f aca="false">(F1617="C")+(G1617="C")</f>
        <v>1</v>
      </c>
      <c r="K1617" s="3" t="n">
        <f aca="false">I1617+J1617</f>
        <v>2</v>
      </c>
    </row>
    <row r="1618" customFormat="false" ht="15" hidden="false" customHeight="false" outlineLevel="0" collapsed="false">
      <c r="A1618" s="4" t="s">
        <v>94</v>
      </c>
      <c r="B1618" s="4" t="s">
        <v>830</v>
      </c>
      <c r="C1618" s="4" t="s">
        <v>892</v>
      </c>
      <c r="D1618" s="4" t="n">
        <f aca="false">IFERROR(INDEX(Positions!$D$2:$D$14531,MATCH($A1618&amp;"|53",Positions!$A$2:$A$14531,0)),"-")</f>
        <v>55</v>
      </c>
      <c r="E1618" s="4" t="n">
        <f aca="false">IFERROR(INDEX(Positions!$D$2:$D$14531,MATCH($A1618&amp;"|61",Positions!$A$2:$A$14531,0)),"-")</f>
        <v>63</v>
      </c>
      <c r="F1618" s="4" t="str">
        <f aca="false">IFERROR(INDEX(Positions!$E$2:$E$14531,MATCH($A1618&amp;"|53",Positions!$A$2:$A$14531,0)),"-")</f>
        <v>G</v>
      </c>
      <c r="G1618" s="4" t="str">
        <f aca="false">IFERROR(INDEX(Positions!$E$2:$E$14531,MATCH($A1618&amp;"|61",Positions!$A$2:$A$14531,0)),"-")</f>
        <v>C</v>
      </c>
      <c r="H1618" s="3" t="str">
        <f aca="false">F1618&amp;"-"&amp;G1618</f>
        <v>G-C</v>
      </c>
      <c r="I1618" s="4" t="n">
        <f aca="false">(F1618="G")+(G1618="G")</f>
        <v>1</v>
      </c>
      <c r="J1618" s="4" t="n">
        <f aca="false">(F1618="C")+(G1618="C")</f>
        <v>1</v>
      </c>
      <c r="K1618" s="3" t="n">
        <f aca="false">I1618+J1618</f>
        <v>2</v>
      </c>
    </row>
    <row r="1619" customFormat="false" ht="15" hidden="false" customHeight="false" outlineLevel="0" collapsed="false">
      <c r="A1619" s="24" t="s">
        <v>94</v>
      </c>
      <c r="B1619" s="24" t="s">
        <v>893</v>
      </c>
      <c r="C1619" s="24" t="s">
        <v>894</v>
      </c>
      <c r="D1619" s="24" t="n">
        <f aca="false">IFERROR(INDEX(Positions!$D$2:$D$14531,MATCH($A1619&amp;"|8",Positions!$A$2:$A$14531,0)),"-")</f>
        <v>8</v>
      </c>
      <c r="E1619" s="24" t="n">
        <f aca="false">IFERROR(INDEX(Positions!$D$2:$D$14531,MATCH($A1619&amp;"|14",Positions!$A$2:$A$14531,0)),"-")</f>
        <v>14</v>
      </c>
      <c r="F1619" s="24" t="str">
        <f aca="false">IFERROR(INDEX(Positions!$E$2:$E$14531,MATCH($A1619&amp;"|8",Positions!$A$2:$A$14531,0)),"-")</f>
        <v>U</v>
      </c>
      <c r="G1619" s="24" t="str">
        <f aca="false">IFERROR(INDEX(Positions!$E$2:$E$14531,MATCH($A1619&amp;"|14",Positions!$A$2:$A$14531,0)),"-")</f>
        <v>A</v>
      </c>
      <c r="H1619" s="25" t="str">
        <f aca="false">F1619&amp;"-"&amp;G1619</f>
        <v>U-A</v>
      </c>
      <c r="I1619" s="24" t="n">
        <f aca="false">(F1619="G")+(G1619="G")</f>
        <v>0</v>
      </c>
      <c r="J1619" s="24" t="n">
        <f aca="false">(F1619="C")+(G1619="C")</f>
        <v>0</v>
      </c>
      <c r="K1619" s="25" t="n">
        <f aca="false">I1619+J1619</f>
        <v>0</v>
      </c>
    </row>
    <row r="1620" customFormat="false" ht="15" hidden="false" customHeight="false" outlineLevel="0" collapsed="false">
      <c r="A1620" s="24" t="s">
        <v>94</v>
      </c>
      <c r="B1620" s="24" t="s">
        <v>893</v>
      </c>
      <c r="C1620" s="24" t="s">
        <v>895</v>
      </c>
      <c r="D1620" s="24" t="n">
        <f aca="false">IFERROR(INDEX(Positions!$D$2:$D$14531,MATCH($A1620&amp;"|15",Positions!$A$2:$A$14531,0)),"-")</f>
        <v>15</v>
      </c>
      <c r="E1620" s="24" t="n">
        <f aca="false">IFERROR(INDEX(Positions!$D$2:$D$14531,MATCH($A1620&amp;"|48",Positions!$A$2:$A$14531,0)),"-")</f>
        <v>50</v>
      </c>
      <c r="F1620" s="24" t="str">
        <f aca="false">IFERROR(INDEX(Positions!$E$2:$E$14531,MATCH($A1620&amp;"|15",Positions!$A$2:$A$14531,0)),"-")</f>
        <v>G</v>
      </c>
      <c r="G1620" s="24" t="str">
        <f aca="false">IFERROR(INDEX(Positions!$E$2:$E$14531,MATCH($A1620&amp;"|48",Positions!$A$2:$A$14531,0)),"-")</f>
        <v>C</v>
      </c>
      <c r="H1620" s="25" t="str">
        <f aca="false">F1620&amp;"-"&amp;G1620</f>
        <v>G-C</v>
      </c>
      <c r="I1620" s="24" t="n">
        <f aca="false">(F1620="G")+(G1620="G")</f>
        <v>1</v>
      </c>
      <c r="J1620" s="24" t="n">
        <f aca="false">(F1620="C")+(G1620="C")</f>
        <v>1</v>
      </c>
      <c r="K1620" s="25" t="n">
        <f aca="false">I1620+J1620</f>
        <v>2</v>
      </c>
    </row>
    <row r="1621" customFormat="false" ht="15" hidden="false" customHeight="false" outlineLevel="0" collapsed="false">
      <c r="A1621" s="24" t="s">
        <v>94</v>
      </c>
      <c r="B1621" s="24" t="s">
        <v>893</v>
      </c>
      <c r="C1621" s="24" t="s">
        <v>896</v>
      </c>
      <c r="D1621" s="24" t="n">
        <f aca="false">IFERROR(INDEX(Positions!$D$2:$D$14531,MATCH($A1621&amp;"|18",Positions!$A$2:$A$14531,0)),"-")</f>
        <v>19</v>
      </c>
      <c r="E1621" s="24" t="n">
        <f aca="false">IFERROR(INDEX(Positions!$D$2:$D$14531,MATCH($A1621&amp;"|55",Positions!$A$2:$A$14531,0)),"-")</f>
        <v>57</v>
      </c>
      <c r="F1621" s="24" t="str">
        <f aca="false">IFERROR(INDEX(Positions!$E$2:$E$14531,MATCH($A1621&amp;"|18",Positions!$A$2:$A$14531,0)),"-")</f>
        <v>G</v>
      </c>
      <c r="G1621" s="24" t="str">
        <f aca="false">IFERROR(INDEX(Positions!$E$2:$E$14531,MATCH($A1621&amp;"|55",Positions!$A$2:$A$14531,0)),"-")</f>
        <v>U</v>
      </c>
      <c r="H1621" s="25" t="str">
        <f aca="false">F1621&amp;"-"&amp;G1621</f>
        <v>G-U</v>
      </c>
      <c r="I1621" s="24" t="n">
        <f aca="false">(F1621="G")+(G1621="G")</f>
        <v>1</v>
      </c>
      <c r="J1621" s="24" t="n">
        <f aca="false">(F1621="C")+(G1621="C")</f>
        <v>0</v>
      </c>
      <c r="K1621" s="25" t="n">
        <f aca="false">I1621+J1621</f>
        <v>1</v>
      </c>
    </row>
    <row r="1622" customFormat="false" ht="15" hidden="false" customHeight="false" outlineLevel="0" collapsed="false">
      <c r="A1622" s="24" t="s">
        <v>94</v>
      </c>
      <c r="B1622" s="24" t="s">
        <v>893</v>
      </c>
      <c r="C1622" s="24" t="s">
        <v>897</v>
      </c>
      <c r="D1622" s="24" t="n">
        <f aca="false">IFERROR(INDEX(Positions!$D$2:$D$14531,MATCH($A1622&amp;"|19",Positions!$A$2:$A$14531,0)),"-")</f>
        <v>20</v>
      </c>
      <c r="E1622" s="24" t="n">
        <f aca="false">IFERROR(INDEX(Positions!$D$2:$D$14531,MATCH($A1622&amp;"|56",Positions!$A$2:$A$14531,0)),"-")</f>
        <v>58</v>
      </c>
      <c r="F1622" s="24" t="str">
        <f aca="false">IFERROR(INDEX(Positions!$E$2:$E$14531,MATCH($A1622&amp;"|19",Positions!$A$2:$A$14531,0)),"-")</f>
        <v>G</v>
      </c>
      <c r="G1622" s="24" t="str">
        <f aca="false">IFERROR(INDEX(Positions!$E$2:$E$14531,MATCH($A1622&amp;"|56",Positions!$A$2:$A$14531,0)),"-")</f>
        <v>C</v>
      </c>
      <c r="H1622" s="25" t="str">
        <f aca="false">F1622&amp;"-"&amp;G1622</f>
        <v>G-C</v>
      </c>
      <c r="I1622" s="24" t="n">
        <f aca="false">(F1622="G")+(G1622="G")</f>
        <v>1</v>
      </c>
      <c r="J1622" s="24" t="n">
        <f aca="false">(F1622="C")+(G1622="C")</f>
        <v>1</v>
      </c>
      <c r="K1622" s="25" t="n">
        <f aca="false">I1622+J1622</f>
        <v>2</v>
      </c>
    </row>
    <row r="1623" customFormat="false" ht="15" hidden="false" customHeight="false" outlineLevel="0" collapsed="false">
      <c r="A1623" s="24" t="s">
        <v>94</v>
      </c>
      <c r="B1623" s="24" t="s">
        <v>893</v>
      </c>
      <c r="C1623" s="24" t="s">
        <v>898</v>
      </c>
      <c r="D1623" s="24" t="n">
        <f aca="false">IFERROR(INDEX(Positions!$D$2:$D$14531,MATCH($A1623&amp;"|26",Positions!$A$2:$A$14531,0)),"-")</f>
        <v>28</v>
      </c>
      <c r="E1623" s="24" t="n">
        <f aca="false">IFERROR(INDEX(Positions!$D$2:$D$14531,MATCH($A1623&amp;"|44",Positions!$A$2:$A$14531,0)),"-")</f>
        <v>46</v>
      </c>
      <c r="F1623" s="24" t="str">
        <f aca="false">IFERROR(INDEX(Positions!$E$2:$E$14531,MATCH($A1623&amp;"|26",Positions!$A$2:$A$14531,0)),"-")</f>
        <v>G</v>
      </c>
      <c r="G1623" s="24" t="str">
        <f aca="false">IFERROR(INDEX(Positions!$E$2:$E$14531,MATCH($A1623&amp;"|44",Positions!$A$2:$A$14531,0)),"-")</f>
        <v>A</v>
      </c>
      <c r="H1623" s="25" t="str">
        <f aca="false">F1623&amp;"-"&amp;G1623</f>
        <v>G-A</v>
      </c>
      <c r="I1623" s="24" t="n">
        <f aca="false">(F1623="G")+(G1623="G")</f>
        <v>1</v>
      </c>
      <c r="J1623" s="24" t="n">
        <f aca="false">(F1623="C")+(G1623="C")</f>
        <v>0</v>
      </c>
      <c r="K1623" s="25" t="n">
        <f aca="false">I1623+J1623</f>
        <v>1</v>
      </c>
    </row>
    <row r="1624" customFormat="false" ht="15" hidden="false" customHeight="false" outlineLevel="0" collapsed="false">
      <c r="A1624" s="24" t="s">
        <v>94</v>
      </c>
      <c r="B1624" s="24" t="s">
        <v>893</v>
      </c>
      <c r="C1624" s="24" t="s">
        <v>899</v>
      </c>
      <c r="D1624" s="24" t="n">
        <f aca="false">IFERROR(INDEX(Positions!$D$2:$D$14531,MATCH($A1624&amp;"|32",Positions!$A$2:$A$14531,0)),"-")</f>
        <v>34</v>
      </c>
      <c r="E1624" s="24" t="n">
        <f aca="false">IFERROR(INDEX(Positions!$D$2:$D$14531,MATCH($A1624&amp;"|38",Positions!$A$2:$A$14531,0)),"-")</f>
        <v>40</v>
      </c>
      <c r="F1624" s="24" t="str">
        <f aca="false">IFERROR(INDEX(Positions!$E$2:$E$14531,MATCH($A1624&amp;"|32",Positions!$A$2:$A$14531,0)),"-")</f>
        <v>U</v>
      </c>
      <c r="G1624" s="24" t="str">
        <f aca="false">IFERROR(INDEX(Positions!$E$2:$E$14531,MATCH($A1624&amp;"|38",Positions!$A$2:$A$14531,0)),"-")</f>
        <v>C</v>
      </c>
      <c r="H1624" s="25" t="str">
        <f aca="false">F1624&amp;"-"&amp;G1624</f>
        <v>U-C</v>
      </c>
      <c r="I1624" s="24" t="n">
        <f aca="false">(F1624="G")+(G1624="G")</f>
        <v>0</v>
      </c>
      <c r="J1624" s="24" t="n">
        <f aca="false">(F1624="C")+(G1624="C")</f>
        <v>1</v>
      </c>
      <c r="K1624" s="25" t="n">
        <f aca="false">I1624+J1624</f>
        <v>1</v>
      </c>
    </row>
    <row r="1625" customFormat="false" ht="15" hidden="false" customHeight="false" outlineLevel="0" collapsed="false">
      <c r="A1625" s="24" t="s">
        <v>94</v>
      </c>
      <c r="B1625" s="24" t="s">
        <v>893</v>
      </c>
      <c r="C1625" s="24" t="s">
        <v>900</v>
      </c>
      <c r="D1625" s="24" t="n">
        <f aca="false">IFERROR(INDEX(Positions!$D$2:$D$14531,MATCH($A1625&amp;"|54",Positions!$A$2:$A$14531,0)),"-")</f>
        <v>56</v>
      </c>
      <c r="E1625" s="24" t="n">
        <f aca="false">IFERROR(INDEX(Positions!$D$2:$D$14531,MATCH($A1625&amp;"|58",Positions!$A$2:$A$14531,0)),"-")</f>
        <v>60</v>
      </c>
      <c r="F1625" s="24" t="str">
        <f aca="false">IFERROR(INDEX(Positions!$E$2:$E$14531,MATCH($A1625&amp;"|54",Positions!$A$2:$A$14531,0)),"-")</f>
        <v>U</v>
      </c>
      <c r="G1625" s="24" t="str">
        <f aca="false">IFERROR(INDEX(Positions!$E$2:$E$14531,MATCH($A1625&amp;"|58",Positions!$A$2:$A$14531,0)),"-")</f>
        <v>A</v>
      </c>
      <c r="H1625" s="25" t="str">
        <f aca="false">F1625&amp;"-"&amp;G1625</f>
        <v>U-A</v>
      </c>
      <c r="I1625" s="24" t="n">
        <f aca="false">(F1625="G")+(G1625="G")</f>
        <v>0</v>
      </c>
      <c r="J1625" s="24" t="n">
        <f aca="false">(F1625="C")+(G1625="C")</f>
        <v>0</v>
      </c>
      <c r="K1625" s="25" t="n">
        <f aca="false">I1625+J1625</f>
        <v>0</v>
      </c>
    </row>
    <row r="1626" customFormat="false" ht="15" hidden="false" customHeight="false" outlineLevel="0" collapsed="false">
      <c r="A1626" s="4" t="s">
        <v>95</v>
      </c>
      <c r="B1626" s="4" t="s">
        <v>768</v>
      </c>
      <c r="C1626" s="4" t="s">
        <v>882</v>
      </c>
      <c r="D1626" s="4" t="n">
        <f aca="false">IFERROR(INDEX(Positions!$D$2:$D$14531,MATCH($A1626&amp;"|1",Positions!$A$2:$A$14531,0)),"-")</f>
        <v>1</v>
      </c>
      <c r="E1626" s="4" t="n">
        <f aca="false">IFERROR(INDEX(Positions!$D$2:$D$14531,MATCH($A1626&amp;"|72",Positions!$A$2:$A$14531,0)),"-")</f>
        <v>74</v>
      </c>
      <c r="F1626" s="4" t="str">
        <f aca="false">IFERROR(INDEX(Positions!$E$2:$E$14531,MATCH($A1626&amp;"|1",Positions!$A$2:$A$14531,0)),"-")</f>
        <v>G</v>
      </c>
      <c r="G1626" s="4" t="str">
        <f aca="false">IFERROR(INDEX(Positions!$E$2:$E$14531,MATCH($A1626&amp;"|72",Positions!$A$2:$A$14531,0)),"-")</f>
        <v>C</v>
      </c>
      <c r="H1626" s="3" t="str">
        <f aca="false">F1626&amp;"-"&amp;G1626</f>
        <v>G-C</v>
      </c>
      <c r="I1626" s="4" t="n">
        <f aca="false">(F1626="G")+(G1626="G")</f>
        <v>1</v>
      </c>
      <c r="J1626" s="4" t="n">
        <f aca="false">(F1626="C")+(G1626="C")</f>
        <v>1</v>
      </c>
      <c r="K1626" s="3" t="n">
        <f aca="false">I1626+J1626</f>
        <v>2</v>
      </c>
    </row>
    <row r="1627" customFormat="false" ht="15" hidden="false" customHeight="false" outlineLevel="0" collapsed="false">
      <c r="A1627" s="4" t="s">
        <v>95</v>
      </c>
      <c r="B1627" s="4" t="s">
        <v>768</v>
      </c>
      <c r="C1627" s="4" t="s">
        <v>883</v>
      </c>
      <c r="D1627" s="4" t="n">
        <f aca="false">IFERROR(INDEX(Positions!$D$2:$D$14531,MATCH($A1627&amp;"|2",Positions!$A$2:$A$14531,0)),"-")</f>
        <v>2</v>
      </c>
      <c r="E1627" s="4" t="n">
        <f aca="false">IFERROR(INDEX(Positions!$D$2:$D$14531,MATCH($A1627&amp;"|71",Positions!$A$2:$A$14531,0)),"-")</f>
        <v>73</v>
      </c>
      <c r="F1627" s="4" t="str">
        <f aca="false">IFERROR(INDEX(Positions!$E$2:$E$14531,MATCH($A1627&amp;"|2",Positions!$A$2:$A$14531,0)),"-")</f>
        <v>G</v>
      </c>
      <c r="G1627" s="4" t="str">
        <f aca="false">IFERROR(INDEX(Positions!$E$2:$E$14531,MATCH($A1627&amp;"|71",Positions!$A$2:$A$14531,0)),"-")</f>
        <v>C</v>
      </c>
      <c r="H1627" s="3" t="str">
        <f aca="false">F1627&amp;"-"&amp;G1627</f>
        <v>G-C</v>
      </c>
      <c r="I1627" s="4" t="n">
        <f aca="false">(F1627="G")+(G1627="G")</f>
        <v>1</v>
      </c>
      <c r="J1627" s="4" t="n">
        <f aca="false">(F1627="C")+(G1627="C")</f>
        <v>1</v>
      </c>
      <c r="K1627" s="3" t="n">
        <f aca="false">I1627+J1627</f>
        <v>2</v>
      </c>
    </row>
    <row r="1628" customFormat="false" ht="15" hidden="false" customHeight="false" outlineLevel="0" collapsed="false">
      <c r="A1628" s="4" t="s">
        <v>95</v>
      </c>
      <c r="B1628" s="4" t="s">
        <v>768</v>
      </c>
      <c r="C1628" s="4" t="s">
        <v>884</v>
      </c>
      <c r="D1628" s="4" t="n">
        <f aca="false">IFERROR(INDEX(Positions!$D$2:$D$14531,MATCH($A1628&amp;"|3",Positions!$A$2:$A$14531,0)),"-")</f>
        <v>3</v>
      </c>
      <c r="E1628" s="4" t="n">
        <f aca="false">IFERROR(INDEX(Positions!$D$2:$D$14531,MATCH($A1628&amp;"|70",Positions!$A$2:$A$14531,0)),"-")</f>
        <v>72</v>
      </c>
      <c r="F1628" s="4" t="str">
        <f aca="false">IFERROR(INDEX(Positions!$E$2:$E$14531,MATCH($A1628&amp;"|3",Positions!$A$2:$A$14531,0)),"-")</f>
        <v>G</v>
      </c>
      <c r="G1628" s="4" t="str">
        <f aca="false">IFERROR(INDEX(Positions!$E$2:$E$14531,MATCH($A1628&amp;"|70",Positions!$A$2:$A$14531,0)),"-")</f>
        <v>C</v>
      </c>
      <c r="H1628" s="3" t="str">
        <f aca="false">F1628&amp;"-"&amp;G1628</f>
        <v>G-C</v>
      </c>
      <c r="I1628" s="4" t="n">
        <f aca="false">(F1628="G")+(G1628="G")</f>
        <v>1</v>
      </c>
      <c r="J1628" s="4" t="n">
        <f aca="false">(F1628="C")+(G1628="C")</f>
        <v>1</v>
      </c>
      <c r="K1628" s="3" t="n">
        <f aca="false">I1628+J1628</f>
        <v>2</v>
      </c>
    </row>
    <row r="1629" customFormat="false" ht="15" hidden="false" customHeight="false" outlineLevel="0" collapsed="false">
      <c r="A1629" s="4" t="s">
        <v>95</v>
      </c>
      <c r="B1629" s="4" t="s">
        <v>768</v>
      </c>
      <c r="C1629" s="4" t="s">
        <v>885</v>
      </c>
      <c r="D1629" s="4" t="n">
        <f aca="false">IFERROR(INDEX(Positions!$D$2:$D$14531,MATCH($A1629&amp;"|4",Positions!$A$2:$A$14531,0)),"-")</f>
        <v>4</v>
      </c>
      <c r="E1629" s="4" t="n">
        <f aca="false">IFERROR(INDEX(Positions!$D$2:$D$14531,MATCH($A1629&amp;"|69",Positions!$A$2:$A$14531,0)),"-")</f>
        <v>71</v>
      </c>
      <c r="F1629" s="4" t="str">
        <f aca="false">IFERROR(INDEX(Positions!$E$2:$E$14531,MATCH($A1629&amp;"|4",Positions!$A$2:$A$14531,0)),"-")</f>
        <v>U</v>
      </c>
      <c r="G1629" s="4" t="str">
        <f aca="false">IFERROR(INDEX(Positions!$E$2:$E$14531,MATCH($A1629&amp;"|69",Positions!$A$2:$A$14531,0)),"-")</f>
        <v>A</v>
      </c>
      <c r="H1629" s="3" t="str">
        <f aca="false">F1629&amp;"-"&amp;G1629</f>
        <v>U-A</v>
      </c>
      <c r="I1629" s="4" t="n">
        <f aca="false">(F1629="G")+(G1629="G")</f>
        <v>0</v>
      </c>
      <c r="J1629" s="4" t="n">
        <f aca="false">(F1629="C")+(G1629="C")</f>
        <v>0</v>
      </c>
      <c r="K1629" s="3" t="n">
        <f aca="false">I1629+J1629</f>
        <v>0</v>
      </c>
    </row>
    <row r="1630" customFormat="false" ht="15" hidden="false" customHeight="false" outlineLevel="0" collapsed="false">
      <c r="A1630" s="4" t="s">
        <v>95</v>
      </c>
      <c r="B1630" s="4" t="s">
        <v>768</v>
      </c>
      <c r="C1630" s="4" t="s">
        <v>542</v>
      </c>
      <c r="D1630" s="4" t="n">
        <f aca="false">IFERROR(INDEX(Positions!$D$2:$D$14531,MATCH($A1630&amp;"|5",Positions!$A$2:$A$14531,0)),"-")</f>
        <v>5</v>
      </c>
      <c r="E1630" s="4" t="n">
        <f aca="false">IFERROR(INDEX(Positions!$D$2:$D$14531,MATCH($A1630&amp;"|68",Positions!$A$2:$A$14531,0)),"-")</f>
        <v>70</v>
      </c>
      <c r="F1630" s="4" t="str">
        <f aca="false">IFERROR(INDEX(Positions!$E$2:$E$14531,MATCH($A1630&amp;"|5",Positions!$A$2:$A$14531,0)),"-")</f>
        <v>U</v>
      </c>
      <c r="G1630" s="4" t="str">
        <f aca="false">IFERROR(INDEX(Positions!$E$2:$E$14531,MATCH($A1630&amp;"|68",Positions!$A$2:$A$14531,0)),"-")</f>
        <v>A</v>
      </c>
      <c r="H1630" s="3" t="str">
        <f aca="false">F1630&amp;"-"&amp;G1630</f>
        <v>U-A</v>
      </c>
      <c r="I1630" s="4" t="n">
        <f aca="false">(F1630="G")+(G1630="G")</f>
        <v>0</v>
      </c>
      <c r="J1630" s="4" t="n">
        <f aca="false">(F1630="C")+(G1630="C")</f>
        <v>0</v>
      </c>
      <c r="K1630" s="3" t="n">
        <f aca="false">I1630+J1630</f>
        <v>0</v>
      </c>
    </row>
    <row r="1631" customFormat="false" ht="15" hidden="false" customHeight="false" outlineLevel="0" collapsed="false">
      <c r="A1631" s="4" t="s">
        <v>95</v>
      </c>
      <c r="B1631" s="4" t="s">
        <v>768</v>
      </c>
      <c r="C1631" s="4" t="s">
        <v>561</v>
      </c>
      <c r="D1631" s="4" t="n">
        <f aca="false">IFERROR(INDEX(Positions!$D$2:$D$14531,MATCH($A1631&amp;"|6",Positions!$A$2:$A$14531,0)),"-")</f>
        <v>6</v>
      </c>
      <c r="E1631" s="4" t="n">
        <f aca="false">IFERROR(INDEX(Positions!$D$2:$D$14531,MATCH($A1631&amp;"|67",Positions!$A$2:$A$14531,0)),"-")</f>
        <v>69</v>
      </c>
      <c r="F1631" s="4" t="str">
        <f aca="false">IFERROR(INDEX(Positions!$E$2:$E$14531,MATCH($A1631&amp;"|6",Positions!$A$2:$A$14531,0)),"-")</f>
        <v>G</v>
      </c>
      <c r="G1631" s="4" t="str">
        <f aca="false">IFERROR(INDEX(Positions!$E$2:$E$14531,MATCH($A1631&amp;"|67",Positions!$A$2:$A$14531,0)),"-")</f>
        <v>C</v>
      </c>
      <c r="H1631" s="3" t="str">
        <f aca="false">F1631&amp;"-"&amp;G1631</f>
        <v>G-C</v>
      </c>
      <c r="I1631" s="4" t="n">
        <f aca="false">(F1631="G")+(G1631="G")</f>
        <v>1</v>
      </c>
      <c r="J1631" s="4" t="n">
        <f aca="false">(F1631="C")+(G1631="C")</f>
        <v>1</v>
      </c>
      <c r="K1631" s="3" t="n">
        <f aca="false">I1631+J1631</f>
        <v>2</v>
      </c>
    </row>
    <row r="1632" customFormat="false" ht="15" hidden="false" customHeight="false" outlineLevel="0" collapsed="false">
      <c r="A1632" s="4" t="s">
        <v>95</v>
      </c>
      <c r="B1632" s="4" t="s">
        <v>768</v>
      </c>
      <c r="C1632" s="4" t="s">
        <v>886</v>
      </c>
      <c r="D1632" s="4" t="n">
        <f aca="false">IFERROR(INDEX(Positions!$D$2:$D$14531,MATCH($A1632&amp;"|7",Positions!$A$2:$A$14531,0)),"-")</f>
        <v>7</v>
      </c>
      <c r="E1632" s="4" t="n">
        <f aca="false">IFERROR(INDEX(Positions!$D$2:$D$14531,MATCH($A1632&amp;"|66",Positions!$A$2:$A$14531,0)),"-")</f>
        <v>68</v>
      </c>
      <c r="F1632" s="4" t="str">
        <f aca="false">IFERROR(INDEX(Positions!$E$2:$E$14531,MATCH($A1632&amp;"|7",Positions!$A$2:$A$14531,0)),"-")</f>
        <v>G</v>
      </c>
      <c r="G1632" s="4" t="str">
        <f aca="false">IFERROR(INDEX(Positions!$E$2:$E$14531,MATCH($A1632&amp;"|66",Positions!$A$2:$A$14531,0)),"-")</f>
        <v>C</v>
      </c>
      <c r="H1632" s="3" t="str">
        <f aca="false">F1632&amp;"-"&amp;G1632</f>
        <v>G-C</v>
      </c>
      <c r="I1632" s="4" t="n">
        <f aca="false">(F1632="G")+(G1632="G")</f>
        <v>1</v>
      </c>
      <c r="J1632" s="4" t="n">
        <f aca="false">(F1632="C")+(G1632="C")</f>
        <v>1</v>
      </c>
      <c r="K1632" s="3" t="n">
        <f aca="false">I1632+J1632</f>
        <v>2</v>
      </c>
    </row>
    <row r="1633" customFormat="false" ht="15" hidden="false" customHeight="false" outlineLevel="0" collapsed="false">
      <c r="A1633" s="4" t="s">
        <v>95</v>
      </c>
      <c r="B1633" s="4" t="s">
        <v>783</v>
      </c>
      <c r="C1633" s="4" t="s">
        <v>887</v>
      </c>
      <c r="D1633" s="4" t="n">
        <f aca="false">IFERROR(INDEX(Positions!$D$2:$D$14531,MATCH($A1633&amp;"|10",Positions!$A$2:$A$14531,0)),"-")</f>
        <v>10</v>
      </c>
      <c r="E1633" s="4" t="n">
        <f aca="false">IFERROR(INDEX(Positions!$D$2:$D$14531,MATCH($A1633&amp;"|25",Positions!$A$2:$A$14531,0)),"-")</f>
        <v>27</v>
      </c>
      <c r="F1633" s="4" t="str">
        <f aca="false">IFERROR(INDEX(Positions!$E$2:$E$14531,MATCH($A1633&amp;"|10",Positions!$A$2:$A$14531,0)),"-")</f>
        <v>G</v>
      </c>
      <c r="G1633" s="4" t="str">
        <f aca="false">IFERROR(INDEX(Positions!$E$2:$E$14531,MATCH($A1633&amp;"|25",Positions!$A$2:$A$14531,0)),"-")</f>
        <v>C</v>
      </c>
      <c r="H1633" s="3" t="str">
        <f aca="false">F1633&amp;"-"&amp;G1633</f>
        <v>G-C</v>
      </c>
      <c r="I1633" s="4" t="n">
        <f aca="false">(F1633="G")+(G1633="G")</f>
        <v>1</v>
      </c>
      <c r="J1633" s="4" t="n">
        <f aca="false">(F1633="C")+(G1633="C")</f>
        <v>1</v>
      </c>
      <c r="K1633" s="3" t="n">
        <f aca="false">I1633+J1633</f>
        <v>2</v>
      </c>
    </row>
    <row r="1634" customFormat="false" ht="15" hidden="false" customHeight="false" outlineLevel="0" collapsed="false">
      <c r="A1634" s="4" t="s">
        <v>95</v>
      </c>
      <c r="B1634" s="4" t="s">
        <v>783</v>
      </c>
      <c r="C1634" s="4" t="s">
        <v>888</v>
      </c>
      <c r="D1634" s="4" t="n">
        <f aca="false">IFERROR(INDEX(Positions!$D$2:$D$14531,MATCH($A1634&amp;"|11",Positions!$A$2:$A$14531,0)),"-")</f>
        <v>11</v>
      </c>
      <c r="E1634" s="4" t="n">
        <f aca="false">IFERROR(INDEX(Positions!$D$2:$D$14531,MATCH($A1634&amp;"|24",Positions!$A$2:$A$14531,0)),"-")</f>
        <v>26</v>
      </c>
      <c r="F1634" s="4" t="str">
        <f aca="false">IFERROR(INDEX(Positions!$E$2:$E$14531,MATCH($A1634&amp;"|11",Positions!$A$2:$A$14531,0)),"-")</f>
        <v>U</v>
      </c>
      <c r="G1634" s="4" t="str">
        <f aca="false">IFERROR(INDEX(Positions!$E$2:$E$14531,MATCH($A1634&amp;"|24",Positions!$A$2:$A$14531,0)),"-")</f>
        <v>A</v>
      </c>
      <c r="H1634" s="3" t="str">
        <f aca="false">F1634&amp;"-"&amp;G1634</f>
        <v>U-A</v>
      </c>
      <c r="I1634" s="4" t="n">
        <f aca="false">(F1634="G")+(G1634="G")</f>
        <v>0</v>
      </c>
      <c r="J1634" s="4" t="n">
        <f aca="false">(F1634="C")+(G1634="C")</f>
        <v>0</v>
      </c>
      <c r="K1634" s="3" t="n">
        <f aca="false">I1634+J1634</f>
        <v>0</v>
      </c>
    </row>
    <row r="1635" customFormat="false" ht="15" hidden="false" customHeight="false" outlineLevel="0" collapsed="false">
      <c r="A1635" s="4" t="s">
        <v>95</v>
      </c>
      <c r="B1635" s="4" t="s">
        <v>783</v>
      </c>
      <c r="C1635" s="4" t="s">
        <v>479</v>
      </c>
      <c r="D1635" s="4" t="n">
        <f aca="false">IFERROR(INDEX(Positions!$D$2:$D$14531,MATCH($A1635&amp;"|12",Positions!$A$2:$A$14531,0)),"-")</f>
        <v>12</v>
      </c>
      <c r="E1635" s="4" t="n">
        <f aca="false">IFERROR(INDEX(Positions!$D$2:$D$14531,MATCH($A1635&amp;"|23",Positions!$A$2:$A$14531,0)),"-")</f>
        <v>25</v>
      </c>
      <c r="F1635" s="4" t="str">
        <f aca="false">IFERROR(INDEX(Positions!$E$2:$E$14531,MATCH($A1635&amp;"|12",Positions!$A$2:$A$14531,0)),"-")</f>
        <v>C</v>
      </c>
      <c r="G1635" s="4" t="str">
        <f aca="false">IFERROR(INDEX(Positions!$E$2:$E$14531,MATCH($A1635&amp;"|23",Positions!$A$2:$A$14531,0)),"-")</f>
        <v>G</v>
      </c>
      <c r="H1635" s="3" t="str">
        <f aca="false">F1635&amp;"-"&amp;G1635</f>
        <v>C-G</v>
      </c>
      <c r="I1635" s="4" t="n">
        <f aca="false">(F1635="G")+(G1635="G")</f>
        <v>1</v>
      </c>
      <c r="J1635" s="4" t="n">
        <f aca="false">(F1635="C")+(G1635="C")</f>
        <v>1</v>
      </c>
      <c r="K1635" s="3" t="n">
        <f aca="false">I1635+J1635</f>
        <v>2</v>
      </c>
    </row>
    <row r="1636" customFormat="false" ht="15" hidden="false" customHeight="false" outlineLevel="0" collapsed="false">
      <c r="A1636" s="4" t="s">
        <v>95</v>
      </c>
      <c r="B1636" s="4" t="s">
        <v>783</v>
      </c>
      <c r="C1636" s="4" t="s">
        <v>267</v>
      </c>
      <c r="D1636" s="4" t="n">
        <f aca="false">IFERROR(INDEX(Positions!$D$2:$D$14531,MATCH($A1636&amp;"|13",Positions!$A$2:$A$14531,0)),"-")</f>
        <v>13</v>
      </c>
      <c r="E1636" s="4" t="n">
        <f aca="false">IFERROR(INDEX(Positions!$D$2:$D$14531,MATCH($A1636&amp;"|22",Positions!$A$2:$A$14531,0)),"-")</f>
        <v>24</v>
      </c>
      <c r="F1636" s="4" t="str">
        <f aca="false">IFERROR(INDEX(Positions!$E$2:$E$14531,MATCH($A1636&amp;"|13",Positions!$A$2:$A$14531,0)),"-")</f>
        <v>U</v>
      </c>
      <c r="G1636" s="4" t="str">
        <f aca="false">IFERROR(INDEX(Positions!$E$2:$E$14531,MATCH($A1636&amp;"|22",Positions!$A$2:$A$14531,0)),"-")</f>
        <v>U</v>
      </c>
      <c r="H1636" s="3" t="str">
        <f aca="false">F1636&amp;"-"&amp;G1636</f>
        <v>U-U</v>
      </c>
      <c r="I1636" s="4" t="n">
        <f aca="false">(F1636="G")+(G1636="G")</f>
        <v>0</v>
      </c>
      <c r="J1636" s="4" t="n">
        <f aca="false">(F1636="C")+(G1636="C")</f>
        <v>0</v>
      </c>
      <c r="K1636" s="3" t="n">
        <f aca="false">I1636+J1636</f>
        <v>0</v>
      </c>
    </row>
    <row r="1637" customFormat="false" ht="15" hidden="false" customHeight="false" outlineLevel="0" collapsed="false">
      <c r="A1637" s="4" t="s">
        <v>95</v>
      </c>
      <c r="B1637" s="4" t="s">
        <v>805</v>
      </c>
      <c r="C1637" s="4" t="s">
        <v>673</v>
      </c>
      <c r="D1637" s="4" t="n">
        <f aca="false">IFERROR(INDEX(Positions!$D$2:$D$14531,MATCH($A1637&amp;"|27",Positions!$A$2:$A$14531,0)),"-")</f>
        <v>29</v>
      </c>
      <c r="E1637" s="4" t="n">
        <f aca="false">IFERROR(INDEX(Positions!$D$2:$D$14531,MATCH($A1637&amp;"|43",Positions!$A$2:$A$14531,0)),"-")</f>
        <v>45</v>
      </c>
      <c r="F1637" s="4" t="str">
        <f aca="false">IFERROR(INDEX(Positions!$E$2:$E$14531,MATCH($A1637&amp;"|27",Positions!$A$2:$A$14531,0)),"-")</f>
        <v>C</v>
      </c>
      <c r="G1637" s="4" t="str">
        <f aca="false">IFERROR(INDEX(Positions!$E$2:$E$14531,MATCH($A1637&amp;"|43",Positions!$A$2:$A$14531,0)),"-")</f>
        <v>G</v>
      </c>
      <c r="H1637" s="3" t="str">
        <f aca="false">F1637&amp;"-"&amp;G1637</f>
        <v>C-G</v>
      </c>
      <c r="I1637" s="4" t="n">
        <f aca="false">(F1637="G")+(G1637="G")</f>
        <v>1</v>
      </c>
      <c r="J1637" s="4" t="n">
        <f aca="false">(F1637="C")+(G1637="C")</f>
        <v>1</v>
      </c>
      <c r="K1637" s="3" t="n">
        <f aca="false">I1637+J1637</f>
        <v>2</v>
      </c>
    </row>
    <row r="1638" customFormat="false" ht="15" hidden="false" customHeight="false" outlineLevel="0" collapsed="false">
      <c r="A1638" s="4" t="s">
        <v>95</v>
      </c>
      <c r="B1638" s="4" t="s">
        <v>805</v>
      </c>
      <c r="C1638" s="4" t="s">
        <v>889</v>
      </c>
      <c r="D1638" s="4" t="n">
        <f aca="false">IFERROR(INDEX(Positions!$D$2:$D$14531,MATCH($A1638&amp;"|28",Positions!$A$2:$A$14531,0)),"-")</f>
        <v>30</v>
      </c>
      <c r="E1638" s="4" t="n">
        <f aca="false">IFERROR(INDEX(Positions!$D$2:$D$14531,MATCH($A1638&amp;"|42",Positions!$A$2:$A$14531,0)),"-")</f>
        <v>44</v>
      </c>
      <c r="F1638" s="4" t="str">
        <f aca="false">IFERROR(INDEX(Positions!$E$2:$E$14531,MATCH($A1638&amp;"|28",Positions!$A$2:$A$14531,0)),"-")</f>
        <v>C</v>
      </c>
      <c r="G1638" s="4" t="str">
        <f aca="false">IFERROR(INDEX(Positions!$E$2:$E$14531,MATCH($A1638&amp;"|42",Positions!$A$2:$A$14531,0)),"-")</f>
        <v>G</v>
      </c>
      <c r="H1638" s="3" t="str">
        <f aca="false">F1638&amp;"-"&amp;G1638</f>
        <v>C-G</v>
      </c>
      <c r="I1638" s="4" t="n">
        <f aca="false">(F1638="G")+(G1638="G")</f>
        <v>1</v>
      </c>
      <c r="J1638" s="4" t="n">
        <f aca="false">(F1638="C")+(G1638="C")</f>
        <v>1</v>
      </c>
      <c r="K1638" s="3" t="n">
        <f aca="false">I1638+J1638</f>
        <v>2</v>
      </c>
    </row>
    <row r="1639" customFormat="false" ht="15" hidden="false" customHeight="false" outlineLevel="0" collapsed="false">
      <c r="A1639" s="4" t="s">
        <v>95</v>
      </c>
      <c r="B1639" s="4" t="s">
        <v>805</v>
      </c>
      <c r="C1639" s="4" t="s">
        <v>890</v>
      </c>
      <c r="D1639" s="4" t="n">
        <f aca="false">IFERROR(INDEX(Positions!$D$2:$D$14531,MATCH($A1639&amp;"|29",Positions!$A$2:$A$14531,0)),"-")</f>
        <v>31</v>
      </c>
      <c r="E1639" s="4" t="n">
        <f aca="false">IFERROR(INDEX(Positions!$D$2:$D$14531,MATCH($A1639&amp;"|41",Positions!$A$2:$A$14531,0)),"-")</f>
        <v>43</v>
      </c>
      <c r="F1639" s="4" t="str">
        <f aca="false">IFERROR(INDEX(Positions!$E$2:$E$14531,MATCH($A1639&amp;"|29",Positions!$A$2:$A$14531,0)),"-")</f>
        <v>U</v>
      </c>
      <c r="G1639" s="4" t="str">
        <f aca="false">IFERROR(INDEX(Positions!$E$2:$E$14531,MATCH($A1639&amp;"|41",Positions!$A$2:$A$14531,0)),"-")</f>
        <v>A</v>
      </c>
      <c r="H1639" s="3" t="str">
        <f aca="false">F1639&amp;"-"&amp;G1639</f>
        <v>U-A</v>
      </c>
      <c r="I1639" s="4" t="n">
        <f aca="false">(F1639="G")+(G1639="G")</f>
        <v>0</v>
      </c>
      <c r="J1639" s="4" t="n">
        <f aca="false">(F1639="C")+(G1639="C")</f>
        <v>0</v>
      </c>
      <c r="K1639" s="3" t="n">
        <f aca="false">I1639+J1639</f>
        <v>0</v>
      </c>
    </row>
    <row r="1640" customFormat="false" ht="15" hidden="false" customHeight="false" outlineLevel="0" collapsed="false">
      <c r="A1640" s="4" t="s">
        <v>95</v>
      </c>
      <c r="B1640" s="4" t="s">
        <v>805</v>
      </c>
      <c r="C1640" s="4" t="s">
        <v>694</v>
      </c>
      <c r="D1640" s="4" t="n">
        <f aca="false">IFERROR(INDEX(Positions!$D$2:$D$14531,MATCH($A1640&amp;"|30",Positions!$A$2:$A$14531,0)),"-")</f>
        <v>32</v>
      </c>
      <c r="E1640" s="4" t="n">
        <f aca="false">IFERROR(INDEX(Positions!$D$2:$D$14531,MATCH($A1640&amp;"|40",Positions!$A$2:$A$14531,0)),"-")</f>
        <v>42</v>
      </c>
      <c r="F1640" s="4" t="str">
        <f aca="false">IFERROR(INDEX(Positions!$E$2:$E$14531,MATCH($A1640&amp;"|30",Positions!$A$2:$A$14531,0)),"-")</f>
        <v>C</v>
      </c>
      <c r="G1640" s="4" t="str">
        <f aca="false">IFERROR(INDEX(Positions!$E$2:$E$14531,MATCH($A1640&amp;"|40",Positions!$A$2:$A$14531,0)),"-")</f>
        <v>G</v>
      </c>
      <c r="H1640" s="3" t="str">
        <f aca="false">F1640&amp;"-"&amp;G1640</f>
        <v>C-G</v>
      </c>
      <c r="I1640" s="4" t="n">
        <f aca="false">(F1640="G")+(G1640="G")</f>
        <v>1</v>
      </c>
      <c r="J1640" s="4" t="n">
        <f aca="false">(F1640="C")+(G1640="C")</f>
        <v>1</v>
      </c>
      <c r="K1640" s="3" t="n">
        <f aca="false">I1640+J1640</f>
        <v>2</v>
      </c>
    </row>
    <row r="1641" customFormat="false" ht="15" hidden="false" customHeight="false" outlineLevel="0" collapsed="false">
      <c r="A1641" s="4" t="s">
        <v>95</v>
      </c>
      <c r="B1641" s="4" t="s">
        <v>805</v>
      </c>
      <c r="C1641" s="4" t="s">
        <v>640</v>
      </c>
      <c r="D1641" s="4" t="n">
        <f aca="false">IFERROR(INDEX(Positions!$D$2:$D$14531,MATCH($A1641&amp;"|31",Positions!$A$2:$A$14531,0)),"-")</f>
        <v>33</v>
      </c>
      <c r="E1641" s="4" t="n">
        <f aca="false">IFERROR(INDEX(Positions!$D$2:$D$14531,MATCH($A1641&amp;"|39",Positions!$A$2:$A$14531,0)),"-")</f>
        <v>41</v>
      </c>
      <c r="F1641" s="4" t="str">
        <f aca="false">IFERROR(INDEX(Positions!$E$2:$E$14531,MATCH($A1641&amp;"|31",Positions!$A$2:$A$14531,0)),"-")</f>
        <v>C</v>
      </c>
      <c r="G1641" s="4" t="str">
        <f aca="false">IFERROR(INDEX(Positions!$E$2:$E$14531,MATCH($A1641&amp;"|39",Positions!$A$2:$A$14531,0)),"-")</f>
        <v>G</v>
      </c>
      <c r="H1641" s="3" t="str">
        <f aca="false">F1641&amp;"-"&amp;G1641</f>
        <v>C-G</v>
      </c>
      <c r="I1641" s="4" t="n">
        <f aca="false">(F1641="G")+(G1641="G")</f>
        <v>1</v>
      </c>
      <c r="J1641" s="4" t="n">
        <f aca="false">(F1641="C")+(G1641="C")</f>
        <v>1</v>
      </c>
      <c r="K1641" s="3" t="n">
        <f aca="false">I1641+J1641</f>
        <v>2</v>
      </c>
    </row>
    <row r="1642" customFormat="false" ht="15" hidden="false" customHeight="false" outlineLevel="0" collapsed="false">
      <c r="A1642" s="4" t="s">
        <v>95</v>
      </c>
      <c r="B1642" s="4" t="s">
        <v>830</v>
      </c>
      <c r="C1642" s="4" t="s">
        <v>367</v>
      </c>
      <c r="D1642" s="4" t="n">
        <f aca="false">IFERROR(INDEX(Positions!$D$2:$D$14531,MATCH($A1642&amp;"|49",Positions!$A$2:$A$14531,0)),"-")</f>
        <v>51</v>
      </c>
      <c r="E1642" s="4" t="n">
        <f aca="false">IFERROR(INDEX(Positions!$D$2:$D$14531,MATCH($A1642&amp;"|65",Positions!$A$2:$A$14531,0)),"-")</f>
        <v>67</v>
      </c>
      <c r="F1642" s="4" t="str">
        <f aca="false">IFERROR(INDEX(Positions!$E$2:$E$14531,MATCH($A1642&amp;"|49",Positions!$A$2:$A$14531,0)),"-")</f>
        <v>G</v>
      </c>
      <c r="G1642" s="4" t="str">
        <f aca="false">IFERROR(INDEX(Positions!$E$2:$E$14531,MATCH($A1642&amp;"|65",Positions!$A$2:$A$14531,0)),"-")</f>
        <v>C</v>
      </c>
      <c r="H1642" s="3" t="str">
        <f aca="false">F1642&amp;"-"&amp;G1642</f>
        <v>G-C</v>
      </c>
      <c r="I1642" s="4" t="n">
        <f aca="false">(F1642="G")+(G1642="G")</f>
        <v>1</v>
      </c>
      <c r="J1642" s="4" t="n">
        <f aca="false">(F1642="C")+(G1642="C")</f>
        <v>1</v>
      </c>
      <c r="K1642" s="3" t="n">
        <f aca="false">I1642+J1642</f>
        <v>2</v>
      </c>
    </row>
    <row r="1643" customFormat="false" ht="15" hidden="false" customHeight="false" outlineLevel="0" collapsed="false">
      <c r="A1643" s="4" t="s">
        <v>95</v>
      </c>
      <c r="B1643" s="4" t="s">
        <v>830</v>
      </c>
      <c r="C1643" s="4" t="s">
        <v>891</v>
      </c>
      <c r="D1643" s="4" t="n">
        <f aca="false">IFERROR(INDEX(Positions!$D$2:$D$14531,MATCH($A1643&amp;"|50",Positions!$A$2:$A$14531,0)),"-")</f>
        <v>52</v>
      </c>
      <c r="E1643" s="4" t="n">
        <f aca="false">IFERROR(INDEX(Positions!$D$2:$D$14531,MATCH($A1643&amp;"|64",Positions!$A$2:$A$14531,0)),"-")</f>
        <v>66</v>
      </c>
      <c r="F1643" s="4" t="str">
        <f aca="false">IFERROR(INDEX(Positions!$E$2:$E$14531,MATCH($A1643&amp;"|50",Positions!$A$2:$A$14531,0)),"-")</f>
        <v>G</v>
      </c>
      <c r="G1643" s="4" t="str">
        <f aca="false">IFERROR(INDEX(Positions!$E$2:$E$14531,MATCH($A1643&amp;"|64",Positions!$A$2:$A$14531,0)),"-")</f>
        <v>C</v>
      </c>
      <c r="H1643" s="3" t="str">
        <f aca="false">F1643&amp;"-"&amp;G1643</f>
        <v>G-C</v>
      </c>
      <c r="I1643" s="4" t="n">
        <f aca="false">(F1643="G")+(G1643="G")</f>
        <v>1</v>
      </c>
      <c r="J1643" s="4" t="n">
        <f aca="false">(F1643="C")+(G1643="C")</f>
        <v>1</v>
      </c>
      <c r="K1643" s="3" t="n">
        <f aca="false">I1643+J1643</f>
        <v>2</v>
      </c>
    </row>
    <row r="1644" customFormat="false" ht="15" hidden="false" customHeight="false" outlineLevel="0" collapsed="false">
      <c r="A1644" s="4" t="s">
        <v>95</v>
      </c>
      <c r="B1644" s="4" t="s">
        <v>830</v>
      </c>
      <c r="C1644" s="4" t="s">
        <v>689</v>
      </c>
      <c r="D1644" s="4" t="n">
        <f aca="false">IFERROR(INDEX(Positions!$D$2:$D$14531,MATCH($A1644&amp;"|51",Positions!$A$2:$A$14531,0)),"-")</f>
        <v>53</v>
      </c>
      <c r="E1644" s="4" t="n">
        <f aca="false">IFERROR(INDEX(Positions!$D$2:$D$14531,MATCH($A1644&amp;"|63",Positions!$A$2:$A$14531,0)),"-")</f>
        <v>65</v>
      </c>
      <c r="F1644" s="4" t="str">
        <f aca="false">IFERROR(INDEX(Positions!$E$2:$E$14531,MATCH($A1644&amp;"|51",Positions!$A$2:$A$14531,0)),"-")</f>
        <v>C</v>
      </c>
      <c r="G1644" s="4" t="str">
        <f aca="false">IFERROR(INDEX(Positions!$E$2:$E$14531,MATCH($A1644&amp;"|63",Positions!$A$2:$A$14531,0)),"-")</f>
        <v>G</v>
      </c>
      <c r="H1644" s="3" t="str">
        <f aca="false">F1644&amp;"-"&amp;G1644</f>
        <v>C-G</v>
      </c>
      <c r="I1644" s="4" t="n">
        <f aca="false">(F1644="G")+(G1644="G")</f>
        <v>1</v>
      </c>
      <c r="J1644" s="4" t="n">
        <f aca="false">(F1644="C")+(G1644="C")</f>
        <v>1</v>
      </c>
      <c r="K1644" s="3" t="n">
        <f aca="false">I1644+J1644</f>
        <v>2</v>
      </c>
    </row>
    <row r="1645" customFormat="false" ht="15" hidden="false" customHeight="false" outlineLevel="0" collapsed="false">
      <c r="A1645" s="4" t="s">
        <v>95</v>
      </c>
      <c r="B1645" s="4" t="s">
        <v>830</v>
      </c>
      <c r="C1645" s="4" t="s">
        <v>703</v>
      </c>
      <c r="D1645" s="4" t="n">
        <f aca="false">IFERROR(INDEX(Positions!$D$2:$D$14531,MATCH($A1645&amp;"|52",Positions!$A$2:$A$14531,0)),"-")</f>
        <v>54</v>
      </c>
      <c r="E1645" s="4" t="n">
        <f aca="false">IFERROR(INDEX(Positions!$D$2:$D$14531,MATCH($A1645&amp;"|62",Positions!$A$2:$A$14531,0)),"-")</f>
        <v>64</v>
      </c>
      <c r="F1645" s="4" t="str">
        <f aca="false">IFERROR(INDEX(Positions!$E$2:$E$14531,MATCH($A1645&amp;"|52",Positions!$A$2:$A$14531,0)),"-")</f>
        <v>A</v>
      </c>
      <c r="G1645" s="4" t="str">
        <f aca="false">IFERROR(INDEX(Positions!$E$2:$E$14531,MATCH($A1645&amp;"|62",Positions!$A$2:$A$14531,0)),"-")</f>
        <v>U</v>
      </c>
      <c r="H1645" s="3" t="str">
        <f aca="false">F1645&amp;"-"&amp;G1645</f>
        <v>A-U</v>
      </c>
      <c r="I1645" s="4" t="n">
        <f aca="false">(F1645="G")+(G1645="G")</f>
        <v>0</v>
      </c>
      <c r="J1645" s="4" t="n">
        <f aca="false">(F1645="C")+(G1645="C")</f>
        <v>0</v>
      </c>
      <c r="K1645" s="3" t="n">
        <f aca="false">I1645+J1645</f>
        <v>0</v>
      </c>
    </row>
    <row r="1646" customFormat="false" ht="15" hidden="false" customHeight="false" outlineLevel="0" collapsed="false">
      <c r="A1646" s="4" t="s">
        <v>95</v>
      </c>
      <c r="B1646" s="4" t="s">
        <v>830</v>
      </c>
      <c r="C1646" s="4" t="s">
        <v>892</v>
      </c>
      <c r="D1646" s="4" t="n">
        <f aca="false">IFERROR(INDEX(Positions!$D$2:$D$14531,MATCH($A1646&amp;"|53",Positions!$A$2:$A$14531,0)),"-")</f>
        <v>55</v>
      </c>
      <c r="E1646" s="4" t="n">
        <f aca="false">IFERROR(INDEX(Positions!$D$2:$D$14531,MATCH($A1646&amp;"|61",Positions!$A$2:$A$14531,0)),"-")</f>
        <v>63</v>
      </c>
      <c r="F1646" s="4" t="str">
        <f aca="false">IFERROR(INDEX(Positions!$E$2:$E$14531,MATCH($A1646&amp;"|53",Positions!$A$2:$A$14531,0)),"-")</f>
        <v>G</v>
      </c>
      <c r="G1646" s="4" t="str">
        <f aca="false">IFERROR(INDEX(Positions!$E$2:$E$14531,MATCH($A1646&amp;"|61",Positions!$A$2:$A$14531,0)),"-")</f>
        <v>C</v>
      </c>
      <c r="H1646" s="3" t="str">
        <f aca="false">F1646&amp;"-"&amp;G1646</f>
        <v>G-C</v>
      </c>
      <c r="I1646" s="4" t="n">
        <f aca="false">(F1646="G")+(G1646="G")</f>
        <v>1</v>
      </c>
      <c r="J1646" s="4" t="n">
        <f aca="false">(F1646="C")+(G1646="C")</f>
        <v>1</v>
      </c>
      <c r="K1646" s="3" t="n">
        <f aca="false">I1646+J1646</f>
        <v>2</v>
      </c>
    </row>
    <row r="1647" customFormat="false" ht="15" hidden="false" customHeight="false" outlineLevel="0" collapsed="false">
      <c r="A1647" s="24" t="s">
        <v>95</v>
      </c>
      <c r="B1647" s="24" t="s">
        <v>893</v>
      </c>
      <c r="C1647" s="24" t="s">
        <v>894</v>
      </c>
      <c r="D1647" s="24" t="n">
        <f aca="false">IFERROR(INDEX(Positions!$D$2:$D$14531,MATCH($A1647&amp;"|8",Positions!$A$2:$A$14531,0)),"-")</f>
        <v>8</v>
      </c>
      <c r="E1647" s="24" t="n">
        <f aca="false">IFERROR(INDEX(Positions!$D$2:$D$14531,MATCH($A1647&amp;"|14",Positions!$A$2:$A$14531,0)),"-")</f>
        <v>14</v>
      </c>
      <c r="F1647" s="24" t="str">
        <f aca="false">IFERROR(INDEX(Positions!$E$2:$E$14531,MATCH($A1647&amp;"|8",Positions!$A$2:$A$14531,0)),"-")</f>
        <v>U</v>
      </c>
      <c r="G1647" s="24" t="str">
        <f aca="false">IFERROR(INDEX(Positions!$E$2:$E$14531,MATCH($A1647&amp;"|14",Positions!$A$2:$A$14531,0)),"-")</f>
        <v>A</v>
      </c>
      <c r="H1647" s="25" t="str">
        <f aca="false">F1647&amp;"-"&amp;G1647</f>
        <v>U-A</v>
      </c>
      <c r="I1647" s="24" t="n">
        <f aca="false">(F1647="G")+(G1647="G")</f>
        <v>0</v>
      </c>
      <c r="J1647" s="24" t="n">
        <f aca="false">(F1647="C")+(G1647="C")</f>
        <v>0</v>
      </c>
      <c r="K1647" s="25" t="n">
        <f aca="false">I1647+J1647</f>
        <v>0</v>
      </c>
    </row>
    <row r="1648" customFormat="false" ht="15" hidden="false" customHeight="false" outlineLevel="0" collapsed="false">
      <c r="A1648" s="24" t="s">
        <v>95</v>
      </c>
      <c r="B1648" s="24" t="s">
        <v>893</v>
      </c>
      <c r="C1648" s="24" t="s">
        <v>895</v>
      </c>
      <c r="D1648" s="24" t="n">
        <f aca="false">IFERROR(INDEX(Positions!$D$2:$D$14531,MATCH($A1648&amp;"|15",Positions!$A$2:$A$14531,0)),"-")</f>
        <v>15</v>
      </c>
      <c r="E1648" s="24" t="n">
        <f aca="false">IFERROR(INDEX(Positions!$D$2:$D$14531,MATCH($A1648&amp;"|48",Positions!$A$2:$A$14531,0)),"-")</f>
        <v>50</v>
      </c>
      <c r="F1648" s="24" t="str">
        <f aca="false">IFERROR(INDEX(Positions!$E$2:$E$14531,MATCH($A1648&amp;"|15",Positions!$A$2:$A$14531,0)),"-")</f>
        <v>G</v>
      </c>
      <c r="G1648" s="24" t="str">
        <f aca="false">IFERROR(INDEX(Positions!$E$2:$E$14531,MATCH($A1648&amp;"|48",Positions!$A$2:$A$14531,0)),"-")</f>
        <v>C</v>
      </c>
      <c r="H1648" s="25" t="str">
        <f aca="false">F1648&amp;"-"&amp;G1648</f>
        <v>G-C</v>
      </c>
      <c r="I1648" s="24" t="n">
        <f aca="false">(F1648="G")+(G1648="G")</f>
        <v>1</v>
      </c>
      <c r="J1648" s="24" t="n">
        <f aca="false">(F1648="C")+(G1648="C")</f>
        <v>1</v>
      </c>
      <c r="K1648" s="25" t="n">
        <f aca="false">I1648+J1648</f>
        <v>2</v>
      </c>
    </row>
    <row r="1649" customFormat="false" ht="15" hidden="false" customHeight="false" outlineLevel="0" collapsed="false">
      <c r="A1649" s="24" t="s">
        <v>95</v>
      </c>
      <c r="B1649" s="24" t="s">
        <v>893</v>
      </c>
      <c r="C1649" s="24" t="s">
        <v>896</v>
      </c>
      <c r="D1649" s="24" t="n">
        <f aca="false">IFERROR(INDEX(Positions!$D$2:$D$14531,MATCH($A1649&amp;"|18",Positions!$A$2:$A$14531,0)),"-")</f>
        <v>19</v>
      </c>
      <c r="E1649" s="24" t="n">
        <f aca="false">IFERROR(INDEX(Positions!$D$2:$D$14531,MATCH($A1649&amp;"|55",Positions!$A$2:$A$14531,0)),"-")</f>
        <v>57</v>
      </c>
      <c r="F1649" s="24" t="str">
        <f aca="false">IFERROR(INDEX(Positions!$E$2:$E$14531,MATCH($A1649&amp;"|18",Positions!$A$2:$A$14531,0)),"-")</f>
        <v>G</v>
      </c>
      <c r="G1649" s="24" t="str">
        <f aca="false">IFERROR(INDEX(Positions!$E$2:$E$14531,MATCH($A1649&amp;"|55",Positions!$A$2:$A$14531,0)),"-")</f>
        <v>U</v>
      </c>
      <c r="H1649" s="25" t="str">
        <f aca="false">F1649&amp;"-"&amp;G1649</f>
        <v>G-U</v>
      </c>
      <c r="I1649" s="24" t="n">
        <f aca="false">(F1649="G")+(G1649="G")</f>
        <v>1</v>
      </c>
      <c r="J1649" s="24" t="n">
        <f aca="false">(F1649="C")+(G1649="C")</f>
        <v>0</v>
      </c>
      <c r="K1649" s="25" t="n">
        <f aca="false">I1649+J1649</f>
        <v>1</v>
      </c>
    </row>
    <row r="1650" customFormat="false" ht="15" hidden="false" customHeight="false" outlineLevel="0" collapsed="false">
      <c r="A1650" s="24" t="s">
        <v>95</v>
      </c>
      <c r="B1650" s="24" t="s">
        <v>893</v>
      </c>
      <c r="C1650" s="24" t="s">
        <v>897</v>
      </c>
      <c r="D1650" s="24" t="n">
        <f aca="false">IFERROR(INDEX(Positions!$D$2:$D$14531,MATCH($A1650&amp;"|19",Positions!$A$2:$A$14531,0)),"-")</f>
        <v>20</v>
      </c>
      <c r="E1650" s="24" t="n">
        <f aca="false">IFERROR(INDEX(Positions!$D$2:$D$14531,MATCH($A1650&amp;"|56",Positions!$A$2:$A$14531,0)),"-")</f>
        <v>58</v>
      </c>
      <c r="F1650" s="24" t="str">
        <f aca="false">IFERROR(INDEX(Positions!$E$2:$E$14531,MATCH($A1650&amp;"|19",Positions!$A$2:$A$14531,0)),"-")</f>
        <v>G</v>
      </c>
      <c r="G1650" s="24" t="str">
        <f aca="false">IFERROR(INDEX(Positions!$E$2:$E$14531,MATCH($A1650&amp;"|56",Positions!$A$2:$A$14531,0)),"-")</f>
        <v>C</v>
      </c>
      <c r="H1650" s="25" t="str">
        <f aca="false">F1650&amp;"-"&amp;G1650</f>
        <v>G-C</v>
      </c>
      <c r="I1650" s="24" t="n">
        <f aca="false">(F1650="G")+(G1650="G")</f>
        <v>1</v>
      </c>
      <c r="J1650" s="24" t="n">
        <f aca="false">(F1650="C")+(G1650="C")</f>
        <v>1</v>
      </c>
      <c r="K1650" s="25" t="n">
        <f aca="false">I1650+J1650</f>
        <v>2</v>
      </c>
    </row>
    <row r="1651" customFormat="false" ht="15" hidden="false" customHeight="false" outlineLevel="0" collapsed="false">
      <c r="A1651" s="24" t="s">
        <v>95</v>
      </c>
      <c r="B1651" s="24" t="s">
        <v>893</v>
      </c>
      <c r="C1651" s="24" t="s">
        <v>898</v>
      </c>
      <c r="D1651" s="24" t="n">
        <f aca="false">IFERROR(INDEX(Positions!$D$2:$D$14531,MATCH($A1651&amp;"|26",Positions!$A$2:$A$14531,0)),"-")</f>
        <v>28</v>
      </c>
      <c r="E1651" s="24" t="n">
        <f aca="false">IFERROR(INDEX(Positions!$D$2:$D$14531,MATCH($A1651&amp;"|44",Positions!$A$2:$A$14531,0)),"-")</f>
        <v>46</v>
      </c>
      <c r="F1651" s="24" t="str">
        <f aca="false">IFERROR(INDEX(Positions!$E$2:$E$14531,MATCH($A1651&amp;"|26",Positions!$A$2:$A$14531,0)),"-")</f>
        <v>A</v>
      </c>
      <c r="G1651" s="24" t="str">
        <f aca="false">IFERROR(INDEX(Positions!$E$2:$E$14531,MATCH($A1651&amp;"|44",Positions!$A$2:$A$14531,0)),"-")</f>
        <v>A</v>
      </c>
      <c r="H1651" s="25" t="str">
        <f aca="false">F1651&amp;"-"&amp;G1651</f>
        <v>A-A</v>
      </c>
      <c r="I1651" s="24" t="n">
        <f aca="false">(F1651="G")+(G1651="G")</f>
        <v>0</v>
      </c>
      <c r="J1651" s="24" t="n">
        <f aca="false">(F1651="C")+(G1651="C")</f>
        <v>0</v>
      </c>
      <c r="K1651" s="25" t="n">
        <f aca="false">I1651+J1651</f>
        <v>0</v>
      </c>
    </row>
    <row r="1652" customFormat="false" ht="15" hidden="false" customHeight="false" outlineLevel="0" collapsed="false">
      <c r="A1652" s="24" t="s">
        <v>95</v>
      </c>
      <c r="B1652" s="24" t="s">
        <v>893</v>
      </c>
      <c r="C1652" s="24" t="s">
        <v>899</v>
      </c>
      <c r="D1652" s="24" t="n">
        <f aca="false">IFERROR(INDEX(Positions!$D$2:$D$14531,MATCH($A1652&amp;"|32",Positions!$A$2:$A$14531,0)),"-")</f>
        <v>34</v>
      </c>
      <c r="E1652" s="24" t="n">
        <f aca="false">IFERROR(INDEX(Positions!$D$2:$D$14531,MATCH($A1652&amp;"|38",Positions!$A$2:$A$14531,0)),"-")</f>
        <v>40</v>
      </c>
      <c r="F1652" s="24" t="str">
        <f aca="false">IFERROR(INDEX(Positions!$E$2:$E$14531,MATCH($A1652&amp;"|32",Positions!$A$2:$A$14531,0)),"-")</f>
        <v>U</v>
      </c>
      <c r="G1652" s="24" t="str">
        <f aca="false">IFERROR(INDEX(Positions!$E$2:$E$14531,MATCH($A1652&amp;"|38",Positions!$A$2:$A$14531,0)),"-")</f>
        <v>U</v>
      </c>
      <c r="H1652" s="25" t="str">
        <f aca="false">F1652&amp;"-"&amp;G1652</f>
        <v>U-U</v>
      </c>
      <c r="I1652" s="24" t="n">
        <f aca="false">(F1652="G")+(G1652="G")</f>
        <v>0</v>
      </c>
      <c r="J1652" s="24" t="n">
        <f aca="false">(F1652="C")+(G1652="C")</f>
        <v>0</v>
      </c>
      <c r="K1652" s="25" t="n">
        <f aca="false">I1652+J1652</f>
        <v>0</v>
      </c>
    </row>
    <row r="1653" customFormat="false" ht="15" hidden="false" customHeight="false" outlineLevel="0" collapsed="false">
      <c r="A1653" s="24" t="s">
        <v>95</v>
      </c>
      <c r="B1653" s="24" t="s">
        <v>893</v>
      </c>
      <c r="C1653" s="24" t="s">
        <v>900</v>
      </c>
      <c r="D1653" s="24" t="n">
        <f aca="false">IFERROR(INDEX(Positions!$D$2:$D$14531,MATCH($A1653&amp;"|54",Positions!$A$2:$A$14531,0)),"-")</f>
        <v>56</v>
      </c>
      <c r="E1653" s="24" t="n">
        <f aca="false">IFERROR(INDEX(Positions!$D$2:$D$14531,MATCH($A1653&amp;"|58",Positions!$A$2:$A$14531,0)),"-")</f>
        <v>60</v>
      </c>
      <c r="F1653" s="24" t="str">
        <f aca="false">IFERROR(INDEX(Positions!$E$2:$E$14531,MATCH($A1653&amp;"|54",Positions!$A$2:$A$14531,0)),"-")</f>
        <v>U</v>
      </c>
      <c r="G1653" s="24" t="str">
        <f aca="false">IFERROR(INDEX(Positions!$E$2:$E$14531,MATCH($A1653&amp;"|58",Positions!$A$2:$A$14531,0)),"-")</f>
        <v>A</v>
      </c>
      <c r="H1653" s="25" t="str">
        <f aca="false">F1653&amp;"-"&amp;G1653</f>
        <v>U-A</v>
      </c>
      <c r="I1653" s="24" t="n">
        <f aca="false">(F1653="G")+(G1653="G")</f>
        <v>0</v>
      </c>
      <c r="J1653" s="24" t="n">
        <f aca="false">(F1653="C")+(G1653="C")</f>
        <v>0</v>
      </c>
      <c r="K1653" s="25" t="n">
        <f aca="false">I1653+J1653</f>
        <v>0</v>
      </c>
    </row>
    <row r="1654" customFormat="false" ht="15" hidden="false" customHeight="false" outlineLevel="0" collapsed="false">
      <c r="A1654" s="4" t="s">
        <v>96</v>
      </c>
      <c r="B1654" s="4" t="s">
        <v>768</v>
      </c>
      <c r="C1654" s="4" t="s">
        <v>882</v>
      </c>
      <c r="D1654" s="4" t="n">
        <f aca="false">IFERROR(INDEX(Positions!$D$2:$D$14531,MATCH($A1654&amp;"|1",Positions!$A$2:$A$14531,0)),"-")</f>
        <v>1</v>
      </c>
      <c r="E1654" s="4" t="n">
        <f aca="false">IFERROR(INDEX(Positions!$D$2:$D$14531,MATCH($A1654&amp;"|72",Positions!$A$2:$A$14531,0)),"-")</f>
        <v>72</v>
      </c>
      <c r="F1654" s="4" t="str">
        <f aca="false">IFERROR(INDEX(Positions!$E$2:$E$14531,MATCH($A1654&amp;"|1",Positions!$A$2:$A$14531,0)),"-")</f>
        <v>G</v>
      </c>
      <c r="G1654" s="4" t="str">
        <f aca="false">IFERROR(INDEX(Positions!$E$2:$E$14531,MATCH($A1654&amp;"|72",Positions!$A$2:$A$14531,0)),"-")</f>
        <v>C</v>
      </c>
      <c r="H1654" s="3" t="str">
        <f aca="false">F1654&amp;"-"&amp;G1654</f>
        <v>G-C</v>
      </c>
      <c r="I1654" s="4" t="n">
        <f aca="false">(F1654="G")+(G1654="G")</f>
        <v>1</v>
      </c>
      <c r="J1654" s="4" t="n">
        <f aca="false">(F1654="C")+(G1654="C")</f>
        <v>1</v>
      </c>
      <c r="K1654" s="3" t="n">
        <f aca="false">I1654+J1654</f>
        <v>2</v>
      </c>
    </row>
    <row r="1655" customFormat="false" ht="15" hidden="false" customHeight="false" outlineLevel="0" collapsed="false">
      <c r="A1655" s="4" t="s">
        <v>96</v>
      </c>
      <c r="B1655" s="4" t="s">
        <v>768</v>
      </c>
      <c r="C1655" s="4" t="s">
        <v>883</v>
      </c>
      <c r="D1655" s="4" t="n">
        <f aca="false">IFERROR(INDEX(Positions!$D$2:$D$14531,MATCH($A1655&amp;"|2",Positions!$A$2:$A$14531,0)),"-")</f>
        <v>2</v>
      </c>
      <c r="E1655" s="4" t="n">
        <f aca="false">IFERROR(INDEX(Positions!$D$2:$D$14531,MATCH($A1655&amp;"|71",Positions!$A$2:$A$14531,0)),"-")</f>
        <v>71</v>
      </c>
      <c r="F1655" s="4" t="str">
        <f aca="false">IFERROR(INDEX(Positions!$E$2:$E$14531,MATCH($A1655&amp;"|2",Positions!$A$2:$A$14531,0)),"-")</f>
        <v>C</v>
      </c>
      <c r="G1655" s="4" t="str">
        <f aca="false">IFERROR(INDEX(Positions!$E$2:$E$14531,MATCH($A1655&amp;"|71",Positions!$A$2:$A$14531,0)),"-")</f>
        <v>G</v>
      </c>
      <c r="H1655" s="3" t="str">
        <f aca="false">F1655&amp;"-"&amp;G1655</f>
        <v>C-G</v>
      </c>
      <c r="I1655" s="4" t="n">
        <f aca="false">(F1655="G")+(G1655="G")</f>
        <v>1</v>
      </c>
      <c r="J1655" s="4" t="n">
        <f aca="false">(F1655="C")+(G1655="C")</f>
        <v>1</v>
      </c>
      <c r="K1655" s="3" t="n">
        <f aca="false">I1655+J1655</f>
        <v>2</v>
      </c>
    </row>
    <row r="1656" customFormat="false" ht="15" hidden="false" customHeight="false" outlineLevel="0" collapsed="false">
      <c r="A1656" s="4" t="s">
        <v>96</v>
      </c>
      <c r="B1656" s="4" t="s">
        <v>768</v>
      </c>
      <c r="C1656" s="4" t="s">
        <v>884</v>
      </c>
      <c r="D1656" s="4" t="n">
        <f aca="false">IFERROR(INDEX(Positions!$D$2:$D$14531,MATCH($A1656&amp;"|3",Positions!$A$2:$A$14531,0)),"-")</f>
        <v>3</v>
      </c>
      <c r="E1656" s="4" t="n">
        <f aca="false">IFERROR(INDEX(Positions!$D$2:$D$14531,MATCH($A1656&amp;"|70",Positions!$A$2:$A$14531,0)),"-")</f>
        <v>70</v>
      </c>
      <c r="F1656" s="4" t="str">
        <f aca="false">IFERROR(INDEX(Positions!$E$2:$E$14531,MATCH($A1656&amp;"|3",Positions!$A$2:$A$14531,0)),"-")</f>
        <v>G</v>
      </c>
      <c r="G1656" s="4" t="str">
        <f aca="false">IFERROR(INDEX(Positions!$E$2:$E$14531,MATCH($A1656&amp;"|70",Positions!$A$2:$A$14531,0)),"-")</f>
        <v>C</v>
      </c>
      <c r="H1656" s="3" t="str">
        <f aca="false">F1656&amp;"-"&amp;G1656</f>
        <v>G-C</v>
      </c>
      <c r="I1656" s="4" t="n">
        <f aca="false">(F1656="G")+(G1656="G")</f>
        <v>1</v>
      </c>
      <c r="J1656" s="4" t="n">
        <f aca="false">(F1656="C")+(G1656="C")</f>
        <v>1</v>
      </c>
      <c r="K1656" s="3" t="n">
        <f aca="false">I1656+J1656</f>
        <v>2</v>
      </c>
    </row>
    <row r="1657" customFormat="false" ht="15" hidden="false" customHeight="false" outlineLevel="0" collapsed="false">
      <c r="A1657" s="4" t="s">
        <v>96</v>
      </c>
      <c r="B1657" s="4" t="s">
        <v>768</v>
      </c>
      <c r="C1657" s="4" t="s">
        <v>885</v>
      </c>
      <c r="D1657" s="4" t="n">
        <f aca="false">IFERROR(INDEX(Positions!$D$2:$D$14531,MATCH($A1657&amp;"|4",Positions!$A$2:$A$14531,0)),"-")</f>
        <v>4</v>
      </c>
      <c r="E1657" s="4" t="n">
        <f aca="false">IFERROR(INDEX(Positions!$D$2:$D$14531,MATCH($A1657&amp;"|69",Positions!$A$2:$A$14531,0)),"-")</f>
        <v>69</v>
      </c>
      <c r="F1657" s="4" t="str">
        <f aca="false">IFERROR(INDEX(Positions!$E$2:$E$14531,MATCH($A1657&amp;"|4",Positions!$A$2:$A$14531,0)),"-")</f>
        <v>G</v>
      </c>
      <c r="G1657" s="4" t="str">
        <f aca="false">IFERROR(INDEX(Positions!$E$2:$E$14531,MATCH($A1657&amp;"|69",Positions!$A$2:$A$14531,0)),"-")</f>
        <v>C</v>
      </c>
      <c r="H1657" s="3" t="str">
        <f aca="false">F1657&amp;"-"&amp;G1657</f>
        <v>G-C</v>
      </c>
      <c r="I1657" s="4" t="n">
        <f aca="false">(F1657="G")+(G1657="G")</f>
        <v>1</v>
      </c>
      <c r="J1657" s="4" t="n">
        <f aca="false">(F1657="C")+(G1657="C")</f>
        <v>1</v>
      </c>
      <c r="K1657" s="3" t="n">
        <f aca="false">I1657+J1657</f>
        <v>2</v>
      </c>
    </row>
    <row r="1658" customFormat="false" ht="15" hidden="false" customHeight="false" outlineLevel="0" collapsed="false">
      <c r="A1658" s="4" t="s">
        <v>96</v>
      </c>
      <c r="B1658" s="4" t="s">
        <v>768</v>
      </c>
      <c r="C1658" s="4" t="s">
        <v>542</v>
      </c>
      <c r="D1658" s="4" t="n">
        <f aca="false">IFERROR(INDEX(Positions!$D$2:$D$14531,MATCH($A1658&amp;"|5",Positions!$A$2:$A$14531,0)),"-")</f>
        <v>5</v>
      </c>
      <c r="E1658" s="4" t="n">
        <f aca="false">IFERROR(INDEX(Positions!$D$2:$D$14531,MATCH($A1658&amp;"|68",Positions!$A$2:$A$14531,0)),"-")</f>
        <v>68</v>
      </c>
      <c r="F1658" s="4" t="str">
        <f aca="false">IFERROR(INDEX(Positions!$E$2:$E$14531,MATCH($A1658&amp;"|5",Positions!$A$2:$A$14531,0)),"-")</f>
        <v>C</v>
      </c>
      <c r="G1658" s="4" t="str">
        <f aca="false">IFERROR(INDEX(Positions!$E$2:$E$14531,MATCH($A1658&amp;"|68",Positions!$A$2:$A$14531,0)),"-")</f>
        <v>G</v>
      </c>
      <c r="H1658" s="3" t="str">
        <f aca="false">F1658&amp;"-"&amp;G1658</f>
        <v>C-G</v>
      </c>
      <c r="I1658" s="4" t="n">
        <f aca="false">(F1658="G")+(G1658="G")</f>
        <v>1</v>
      </c>
      <c r="J1658" s="4" t="n">
        <f aca="false">(F1658="C")+(G1658="C")</f>
        <v>1</v>
      </c>
      <c r="K1658" s="3" t="n">
        <f aca="false">I1658+J1658</f>
        <v>2</v>
      </c>
    </row>
    <row r="1659" customFormat="false" ht="15" hidden="false" customHeight="false" outlineLevel="0" collapsed="false">
      <c r="A1659" s="4" t="s">
        <v>96</v>
      </c>
      <c r="B1659" s="4" t="s">
        <v>768</v>
      </c>
      <c r="C1659" s="4" t="s">
        <v>561</v>
      </c>
      <c r="D1659" s="4" t="n">
        <f aca="false">IFERROR(INDEX(Positions!$D$2:$D$14531,MATCH($A1659&amp;"|6",Positions!$A$2:$A$14531,0)),"-")</f>
        <v>6</v>
      </c>
      <c r="E1659" s="4" t="n">
        <f aca="false">IFERROR(INDEX(Positions!$D$2:$D$14531,MATCH($A1659&amp;"|67",Positions!$A$2:$A$14531,0)),"-")</f>
        <v>67</v>
      </c>
      <c r="F1659" s="4" t="str">
        <f aca="false">IFERROR(INDEX(Positions!$E$2:$E$14531,MATCH($A1659&amp;"|6",Positions!$A$2:$A$14531,0)),"-")</f>
        <v>G</v>
      </c>
      <c r="G1659" s="4" t="str">
        <f aca="false">IFERROR(INDEX(Positions!$E$2:$E$14531,MATCH($A1659&amp;"|67",Positions!$A$2:$A$14531,0)),"-")</f>
        <v>C</v>
      </c>
      <c r="H1659" s="3" t="str">
        <f aca="false">F1659&amp;"-"&amp;G1659</f>
        <v>G-C</v>
      </c>
      <c r="I1659" s="4" t="n">
        <f aca="false">(F1659="G")+(G1659="G")</f>
        <v>1</v>
      </c>
      <c r="J1659" s="4" t="n">
        <f aca="false">(F1659="C")+(G1659="C")</f>
        <v>1</v>
      </c>
      <c r="K1659" s="3" t="n">
        <f aca="false">I1659+J1659</f>
        <v>2</v>
      </c>
    </row>
    <row r="1660" customFormat="false" ht="15" hidden="false" customHeight="false" outlineLevel="0" collapsed="false">
      <c r="A1660" s="4" t="s">
        <v>96</v>
      </c>
      <c r="B1660" s="4" t="s">
        <v>768</v>
      </c>
      <c r="C1660" s="4" t="s">
        <v>886</v>
      </c>
      <c r="D1660" s="4" t="n">
        <f aca="false">IFERROR(INDEX(Positions!$D$2:$D$14531,MATCH($A1660&amp;"|7",Positions!$A$2:$A$14531,0)),"-")</f>
        <v>7</v>
      </c>
      <c r="E1660" s="4" t="n">
        <f aca="false">IFERROR(INDEX(Positions!$D$2:$D$14531,MATCH($A1660&amp;"|66",Positions!$A$2:$A$14531,0)),"-")</f>
        <v>66</v>
      </c>
      <c r="F1660" s="4" t="str">
        <f aca="false">IFERROR(INDEX(Positions!$E$2:$E$14531,MATCH($A1660&amp;"|7",Positions!$A$2:$A$14531,0)),"-")</f>
        <v>U</v>
      </c>
      <c r="G1660" s="4" t="str">
        <f aca="false">IFERROR(INDEX(Positions!$E$2:$E$14531,MATCH($A1660&amp;"|66",Positions!$A$2:$A$14531,0)),"-")</f>
        <v>A</v>
      </c>
      <c r="H1660" s="3" t="str">
        <f aca="false">F1660&amp;"-"&amp;G1660</f>
        <v>U-A</v>
      </c>
      <c r="I1660" s="4" t="n">
        <f aca="false">(F1660="G")+(G1660="G")</f>
        <v>0</v>
      </c>
      <c r="J1660" s="4" t="n">
        <f aca="false">(F1660="C")+(G1660="C")</f>
        <v>0</v>
      </c>
      <c r="K1660" s="3" t="n">
        <f aca="false">I1660+J1660</f>
        <v>0</v>
      </c>
    </row>
    <row r="1661" customFormat="false" ht="15" hidden="false" customHeight="false" outlineLevel="0" collapsed="false">
      <c r="A1661" s="4" t="s">
        <v>96</v>
      </c>
      <c r="B1661" s="4" t="s">
        <v>783</v>
      </c>
      <c r="C1661" s="4" t="s">
        <v>887</v>
      </c>
      <c r="D1661" s="4" t="n">
        <f aca="false">IFERROR(INDEX(Positions!$D$2:$D$14531,MATCH($A1661&amp;"|10",Positions!$A$2:$A$14531,0)),"-")</f>
        <v>10</v>
      </c>
      <c r="E1661" s="4" t="n">
        <f aca="false">IFERROR(INDEX(Positions!$D$2:$D$14531,MATCH($A1661&amp;"|25",Positions!$A$2:$A$14531,0)),"-")</f>
        <v>26</v>
      </c>
      <c r="F1661" s="4" t="str">
        <f aca="false">IFERROR(INDEX(Positions!$E$2:$E$14531,MATCH($A1661&amp;"|10",Positions!$A$2:$A$14531,0)),"-")</f>
        <v>G</v>
      </c>
      <c r="G1661" s="4" t="str">
        <f aca="false">IFERROR(INDEX(Positions!$E$2:$E$14531,MATCH($A1661&amp;"|25",Positions!$A$2:$A$14531,0)),"-")</f>
        <v>C</v>
      </c>
      <c r="H1661" s="3" t="str">
        <f aca="false">F1661&amp;"-"&amp;G1661</f>
        <v>G-C</v>
      </c>
      <c r="I1661" s="4" t="n">
        <f aca="false">(F1661="G")+(G1661="G")</f>
        <v>1</v>
      </c>
      <c r="J1661" s="4" t="n">
        <f aca="false">(F1661="C")+(G1661="C")</f>
        <v>1</v>
      </c>
      <c r="K1661" s="3" t="n">
        <f aca="false">I1661+J1661</f>
        <v>2</v>
      </c>
    </row>
    <row r="1662" customFormat="false" ht="15" hidden="false" customHeight="false" outlineLevel="0" collapsed="false">
      <c r="A1662" s="4" t="s">
        <v>96</v>
      </c>
      <c r="B1662" s="4" t="s">
        <v>783</v>
      </c>
      <c r="C1662" s="4" t="s">
        <v>888</v>
      </c>
      <c r="D1662" s="4" t="n">
        <f aca="false">IFERROR(INDEX(Positions!$D$2:$D$14531,MATCH($A1662&amp;"|11",Positions!$A$2:$A$14531,0)),"-")</f>
        <v>11</v>
      </c>
      <c r="E1662" s="4" t="n">
        <f aca="false">IFERROR(INDEX(Positions!$D$2:$D$14531,MATCH($A1662&amp;"|24",Positions!$A$2:$A$14531,0)),"-")</f>
        <v>25</v>
      </c>
      <c r="F1662" s="4" t="str">
        <f aca="false">IFERROR(INDEX(Positions!$E$2:$E$14531,MATCH($A1662&amp;"|11",Positions!$A$2:$A$14531,0)),"-")</f>
        <v>U</v>
      </c>
      <c r="G1662" s="4" t="str">
        <f aca="false">IFERROR(INDEX(Positions!$E$2:$E$14531,MATCH($A1662&amp;"|24",Positions!$A$2:$A$14531,0)),"-")</f>
        <v>A</v>
      </c>
      <c r="H1662" s="3" t="str">
        <f aca="false">F1662&amp;"-"&amp;G1662</f>
        <v>U-A</v>
      </c>
      <c r="I1662" s="4" t="n">
        <f aca="false">(F1662="G")+(G1662="G")</f>
        <v>0</v>
      </c>
      <c r="J1662" s="4" t="n">
        <f aca="false">(F1662="C")+(G1662="C")</f>
        <v>0</v>
      </c>
      <c r="K1662" s="3" t="n">
        <f aca="false">I1662+J1662</f>
        <v>0</v>
      </c>
    </row>
    <row r="1663" customFormat="false" ht="15" hidden="false" customHeight="false" outlineLevel="0" collapsed="false">
      <c r="A1663" s="4" t="s">
        <v>96</v>
      </c>
      <c r="B1663" s="4" t="s">
        <v>783</v>
      </c>
      <c r="C1663" s="4" t="s">
        <v>479</v>
      </c>
      <c r="D1663" s="4" t="n">
        <f aca="false">IFERROR(INDEX(Positions!$D$2:$D$14531,MATCH($A1663&amp;"|12",Positions!$A$2:$A$14531,0)),"-")</f>
        <v>12</v>
      </c>
      <c r="E1663" s="4" t="n">
        <f aca="false">IFERROR(INDEX(Positions!$D$2:$D$14531,MATCH($A1663&amp;"|23",Positions!$A$2:$A$14531,0)),"-")</f>
        <v>24</v>
      </c>
      <c r="F1663" s="4" t="str">
        <f aca="false">IFERROR(INDEX(Positions!$E$2:$E$14531,MATCH($A1663&amp;"|12",Positions!$A$2:$A$14531,0)),"-")</f>
        <v>C</v>
      </c>
      <c r="G1663" s="4" t="str">
        <f aca="false">IFERROR(INDEX(Positions!$E$2:$E$14531,MATCH($A1663&amp;"|23",Positions!$A$2:$A$14531,0)),"-")</f>
        <v>G</v>
      </c>
      <c r="H1663" s="3" t="str">
        <f aca="false">F1663&amp;"-"&amp;G1663</f>
        <v>C-G</v>
      </c>
      <c r="I1663" s="4" t="n">
        <f aca="false">(F1663="G")+(G1663="G")</f>
        <v>1</v>
      </c>
      <c r="J1663" s="4" t="n">
        <f aca="false">(F1663="C")+(G1663="C")</f>
        <v>1</v>
      </c>
      <c r="K1663" s="3" t="n">
        <f aca="false">I1663+J1663</f>
        <v>2</v>
      </c>
    </row>
    <row r="1664" customFormat="false" ht="15" hidden="false" customHeight="false" outlineLevel="0" collapsed="false">
      <c r="A1664" s="4" t="s">
        <v>96</v>
      </c>
      <c r="B1664" s="4" t="s">
        <v>783</v>
      </c>
      <c r="C1664" s="4" t="s">
        <v>267</v>
      </c>
      <c r="D1664" s="4" t="n">
        <f aca="false">IFERROR(INDEX(Positions!$D$2:$D$14531,MATCH($A1664&amp;"|13",Positions!$A$2:$A$14531,0)),"-")</f>
        <v>13</v>
      </c>
      <c r="E1664" s="4" t="n">
        <f aca="false">IFERROR(INDEX(Positions!$D$2:$D$14531,MATCH($A1664&amp;"|22",Positions!$A$2:$A$14531,0)),"-")</f>
        <v>23</v>
      </c>
      <c r="F1664" s="4" t="str">
        <f aca="false">IFERROR(INDEX(Positions!$E$2:$E$14531,MATCH($A1664&amp;"|13",Positions!$A$2:$A$14531,0)),"-")</f>
        <v>C</v>
      </c>
      <c r="G1664" s="4" t="str">
        <f aca="false">IFERROR(INDEX(Positions!$E$2:$E$14531,MATCH($A1664&amp;"|22",Positions!$A$2:$A$14531,0)),"-")</f>
        <v>A</v>
      </c>
      <c r="H1664" s="3" t="str">
        <f aca="false">F1664&amp;"-"&amp;G1664</f>
        <v>C-A</v>
      </c>
      <c r="I1664" s="4" t="n">
        <f aca="false">(F1664="G")+(G1664="G")</f>
        <v>0</v>
      </c>
      <c r="J1664" s="4" t="n">
        <f aca="false">(F1664="C")+(G1664="C")</f>
        <v>1</v>
      </c>
      <c r="K1664" s="3" t="n">
        <f aca="false">I1664+J1664</f>
        <v>1</v>
      </c>
    </row>
    <row r="1665" customFormat="false" ht="15" hidden="false" customHeight="false" outlineLevel="0" collapsed="false">
      <c r="A1665" s="4" t="s">
        <v>96</v>
      </c>
      <c r="B1665" s="4" t="s">
        <v>805</v>
      </c>
      <c r="C1665" s="4" t="s">
        <v>673</v>
      </c>
      <c r="D1665" s="4" t="n">
        <f aca="false">IFERROR(INDEX(Positions!$D$2:$D$14531,MATCH($A1665&amp;"|27",Positions!$A$2:$A$14531,0)),"-")</f>
        <v>28</v>
      </c>
      <c r="E1665" s="4" t="n">
        <f aca="false">IFERROR(INDEX(Positions!$D$2:$D$14531,MATCH($A1665&amp;"|43",Positions!$A$2:$A$14531,0)),"-")</f>
        <v>44</v>
      </c>
      <c r="F1665" s="4" t="str">
        <f aca="false">IFERROR(INDEX(Positions!$E$2:$E$14531,MATCH($A1665&amp;"|27",Positions!$A$2:$A$14531,0)),"-")</f>
        <v>C</v>
      </c>
      <c r="G1665" s="4" t="str">
        <f aca="false">IFERROR(INDEX(Positions!$E$2:$E$14531,MATCH($A1665&amp;"|43",Positions!$A$2:$A$14531,0)),"-")</f>
        <v>G</v>
      </c>
      <c r="H1665" s="3" t="str">
        <f aca="false">F1665&amp;"-"&amp;G1665</f>
        <v>C-G</v>
      </c>
      <c r="I1665" s="4" t="n">
        <f aca="false">(F1665="G")+(G1665="G")</f>
        <v>1</v>
      </c>
      <c r="J1665" s="4" t="n">
        <f aca="false">(F1665="C")+(G1665="C")</f>
        <v>1</v>
      </c>
      <c r="K1665" s="3" t="n">
        <f aca="false">I1665+J1665</f>
        <v>2</v>
      </c>
    </row>
    <row r="1666" customFormat="false" ht="15" hidden="false" customHeight="false" outlineLevel="0" collapsed="false">
      <c r="A1666" s="4" t="s">
        <v>96</v>
      </c>
      <c r="B1666" s="4" t="s">
        <v>805</v>
      </c>
      <c r="C1666" s="4" t="s">
        <v>889</v>
      </c>
      <c r="D1666" s="4" t="n">
        <f aca="false">IFERROR(INDEX(Positions!$D$2:$D$14531,MATCH($A1666&amp;"|28",Positions!$A$2:$A$14531,0)),"-")</f>
        <v>29</v>
      </c>
      <c r="E1666" s="4" t="n">
        <f aca="false">IFERROR(INDEX(Positions!$D$2:$D$14531,MATCH($A1666&amp;"|42",Positions!$A$2:$A$14531,0)),"-")</f>
        <v>43</v>
      </c>
      <c r="F1666" s="4" t="str">
        <f aca="false">IFERROR(INDEX(Positions!$E$2:$E$14531,MATCH($A1666&amp;"|28",Positions!$A$2:$A$14531,0)),"-")</f>
        <v>U</v>
      </c>
      <c r="G1666" s="4" t="str">
        <f aca="false">IFERROR(INDEX(Positions!$E$2:$E$14531,MATCH($A1666&amp;"|42",Positions!$A$2:$A$14531,0)),"-")</f>
        <v>A</v>
      </c>
      <c r="H1666" s="3" t="str">
        <f aca="false">F1666&amp;"-"&amp;G1666</f>
        <v>U-A</v>
      </c>
      <c r="I1666" s="4" t="n">
        <f aca="false">(F1666="G")+(G1666="G")</f>
        <v>0</v>
      </c>
      <c r="J1666" s="4" t="n">
        <f aca="false">(F1666="C")+(G1666="C")</f>
        <v>0</v>
      </c>
      <c r="K1666" s="3" t="n">
        <f aca="false">I1666+J1666</f>
        <v>0</v>
      </c>
    </row>
    <row r="1667" customFormat="false" ht="15" hidden="false" customHeight="false" outlineLevel="0" collapsed="false">
      <c r="A1667" s="4" t="s">
        <v>96</v>
      </c>
      <c r="B1667" s="4" t="s">
        <v>805</v>
      </c>
      <c r="C1667" s="4" t="s">
        <v>890</v>
      </c>
      <c r="D1667" s="4" t="n">
        <f aca="false">IFERROR(INDEX(Positions!$D$2:$D$14531,MATCH($A1667&amp;"|29",Positions!$A$2:$A$14531,0)),"-")</f>
        <v>30</v>
      </c>
      <c r="E1667" s="4" t="n">
        <f aca="false">IFERROR(INDEX(Positions!$D$2:$D$14531,MATCH($A1667&amp;"|41",Positions!$A$2:$A$14531,0)),"-")</f>
        <v>42</v>
      </c>
      <c r="F1667" s="4" t="str">
        <f aca="false">IFERROR(INDEX(Positions!$E$2:$E$14531,MATCH($A1667&amp;"|29",Positions!$A$2:$A$14531,0)),"-")</f>
        <v>G</v>
      </c>
      <c r="G1667" s="4" t="str">
        <f aca="false">IFERROR(INDEX(Positions!$E$2:$E$14531,MATCH($A1667&amp;"|41",Positions!$A$2:$A$14531,0)),"-")</f>
        <v>C</v>
      </c>
      <c r="H1667" s="3" t="str">
        <f aca="false">F1667&amp;"-"&amp;G1667</f>
        <v>G-C</v>
      </c>
      <c r="I1667" s="4" t="n">
        <f aca="false">(F1667="G")+(G1667="G")</f>
        <v>1</v>
      </c>
      <c r="J1667" s="4" t="n">
        <f aca="false">(F1667="C")+(G1667="C")</f>
        <v>1</v>
      </c>
      <c r="K1667" s="3" t="n">
        <f aca="false">I1667+J1667</f>
        <v>2</v>
      </c>
    </row>
    <row r="1668" customFormat="false" ht="15" hidden="false" customHeight="false" outlineLevel="0" collapsed="false">
      <c r="A1668" s="4" t="s">
        <v>96</v>
      </c>
      <c r="B1668" s="4" t="s">
        <v>805</v>
      </c>
      <c r="C1668" s="4" t="s">
        <v>694</v>
      </c>
      <c r="D1668" s="4" t="n">
        <f aca="false">IFERROR(INDEX(Positions!$D$2:$D$14531,MATCH($A1668&amp;"|30",Positions!$A$2:$A$14531,0)),"-")</f>
        <v>31</v>
      </c>
      <c r="E1668" s="4" t="n">
        <f aca="false">IFERROR(INDEX(Positions!$D$2:$D$14531,MATCH($A1668&amp;"|40",Positions!$A$2:$A$14531,0)),"-")</f>
        <v>41</v>
      </c>
      <c r="F1668" s="4" t="str">
        <f aca="false">IFERROR(INDEX(Positions!$E$2:$E$14531,MATCH($A1668&amp;"|30",Positions!$A$2:$A$14531,0)),"-")</f>
        <v>G</v>
      </c>
      <c r="G1668" s="4" t="str">
        <f aca="false">IFERROR(INDEX(Positions!$E$2:$E$14531,MATCH($A1668&amp;"|40",Positions!$A$2:$A$14531,0)),"-")</f>
        <v>C</v>
      </c>
      <c r="H1668" s="3" t="str">
        <f aca="false">F1668&amp;"-"&amp;G1668</f>
        <v>G-C</v>
      </c>
      <c r="I1668" s="4" t="n">
        <f aca="false">(F1668="G")+(G1668="G")</f>
        <v>1</v>
      </c>
      <c r="J1668" s="4" t="n">
        <f aca="false">(F1668="C")+(G1668="C")</f>
        <v>1</v>
      </c>
      <c r="K1668" s="3" t="n">
        <f aca="false">I1668+J1668</f>
        <v>2</v>
      </c>
    </row>
    <row r="1669" customFormat="false" ht="15" hidden="false" customHeight="false" outlineLevel="0" collapsed="false">
      <c r="A1669" s="4" t="s">
        <v>96</v>
      </c>
      <c r="B1669" s="4" t="s">
        <v>805</v>
      </c>
      <c r="C1669" s="4" t="s">
        <v>640</v>
      </c>
      <c r="D1669" s="4" t="n">
        <f aca="false">IFERROR(INDEX(Positions!$D$2:$D$14531,MATCH($A1669&amp;"|31",Positions!$A$2:$A$14531,0)),"-")</f>
        <v>32</v>
      </c>
      <c r="E1669" s="4" t="n">
        <f aca="false">IFERROR(INDEX(Positions!$D$2:$D$14531,MATCH($A1669&amp;"|39",Positions!$A$2:$A$14531,0)),"-")</f>
        <v>40</v>
      </c>
      <c r="F1669" s="4" t="str">
        <f aca="false">IFERROR(INDEX(Positions!$E$2:$E$14531,MATCH($A1669&amp;"|31",Positions!$A$2:$A$14531,0)),"-")</f>
        <v>C</v>
      </c>
      <c r="G1669" s="4" t="str">
        <f aca="false">IFERROR(INDEX(Positions!$E$2:$E$14531,MATCH($A1669&amp;"|39",Positions!$A$2:$A$14531,0)),"-")</f>
        <v>G</v>
      </c>
      <c r="H1669" s="3" t="str">
        <f aca="false">F1669&amp;"-"&amp;G1669</f>
        <v>C-G</v>
      </c>
      <c r="I1669" s="4" t="n">
        <f aca="false">(F1669="G")+(G1669="G")</f>
        <v>1</v>
      </c>
      <c r="J1669" s="4" t="n">
        <f aca="false">(F1669="C")+(G1669="C")</f>
        <v>1</v>
      </c>
      <c r="K1669" s="3" t="n">
        <f aca="false">I1669+J1669</f>
        <v>2</v>
      </c>
    </row>
    <row r="1670" customFormat="false" ht="15" hidden="false" customHeight="false" outlineLevel="0" collapsed="false">
      <c r="A1670" s="4" t="s">
        <v>96</v>
      </c>
      <c r="B1670" s="4" t="s">
        <v>830</v>
      </c>
      <c r="C1670" s="4" t="s">
        <v>367</v>
      </c>
      <c r="D1670" s="4" t="n">
        <f aca="false">IFERROR(INDEX(Positions!$D$2:$D$14531,MATCH($A1670&amp;"|49",Positions!$A$2:$A$14531,0)),"-")</f>
        <v>49</v>
      </c>
      <c r="E1670" s="4" t="n">
        <f aca="false">IFERROR(INDEX(Positions!$D$2:$D$14531,MATCH($A1670&amp;"|65",Positions!$A$2:$A$14531,0)),"-")</f>
        <v>65</v>
      </c>
      <c r="F1670" s="4" t="str">
        <f aca="false">IFERROR(INDEX(Positions!$E$2:$E$14531,MATCH($A1670&amp;"|49",Positions!$A$2:$A$14531,0)),"-")</f>
        <v>C</v>
      </c>
      <c r="G1670" s="4" t="str">
        <f aca="false">IFERROR(INDEX(Positions!$E$2:$E$14531,MATCH($A1670&amp;"|65",Positions!$A$2:$A$14531,0)),"-")</f>
        <v>G</v>
      </c>
      <c r="H1670" s="3" t="str">
        <f aca="false">F1670&amp;"-"&amp;G1670</f>
        <v>C-G</v>
      </c>
      <c r="I1670" s="4" t="n">
        <f aca="false">(F1670="G")+(G1670="G")</f>
        <v>1</v>
      </c>
      <c r="J1670" s="4" t="n">
        <f aca="false">(F1670="C")+(G1670="C")</f>
        <v>1</v>
      </c>
      <c r="K1670" s="3" t="n">
        <f aca="false">I1670+J1670</f>
        <v>2</v>
      </c>
    </row>
    <row r="1671" customFormat="false" ht="15" hidden="false" customHeight="false" outlineLevel="0" collapsed="false">
      <c r="A1671" s="4" t="s">
        <v>96</v>
      </c>
      <c r="B1671" s="4" t="s">
        <v>830</v>
      </c>
      <c r="C1671" s="4" t="s">
        <v>891</v>
      </c>
      <c r="D1671" s="4" t="n">
        <f aca="false">IFERROR(INDEX(Positions!$D$2:$D$14531,MATCH($A1671&amp;"|50",Positions!$A$2:$A$14531,0)),"-")</f>
        <v>50</v>
      </c>
      <c r="E1671" s="4" t="n">
        <f aca="false">IFERROR(INDEX(Positions!$D$2:$D$14531,MATCH($A1671&amp;"|64",Positions!$A$2:$A$14531,0)),"-")</f>
        <v>64</v>
      </c>
      <c r="F1671" s="4" t="str">
        <f aca="false">IFERROR(INDEX(Positions!$E$2:$E$14531,MATCH($A1671&amp;"|50",Positions!$A$2:$A$14531,0)),"-")</f>
        <v>C</v>
      </c>
      <c r="G1671" s="4" t="str">
        <f aca="false">IFERROR(INDEX(Positions!$E$2:$E$14531,MATCH($A1671&amp;"|64",Positions!$A$2:$A$14531,0)),"-")</f>
        <v>G</v>
      </c>
      <c r="H1671" s="3" t="str">
        <f aca="false">F1671&amp;"-"&amp;G1671</f>
        <v>C-G</v>
      </c>
      <c r="I1671" s="4" t="n">
        <f aca="false">(F1671="G")+(G1671="G")</f>
        <v>1</v>
      </c>
      <c r="J1671" s="4" t="n">
        <f aca="false">(F1671="C")+(G1671="C")</f>
        <v>1</v>
      </c>
      <c r="K1671" s="3" t="n">
        <f aca="false">I1671+J1671</f>
        <v>2</v>
      </c>
    </row>
    <row r="1672" customFormat="false" ht="15" hidden="false" customHeight="false" outlineLevel="0" collapsed="false">
      <c r="A1672" s="4" t="s">
        <v>96</v>
      </c>
      <c r="B1672" s="4" t="s">
        <v>830</v>
      </c>
      <c r="C1672" s="4" t="s">
        <v>689</v>
      </c>
      <c r="D1672" s="4" t="n">
        <f aca="false">IFERROR(INDEX(Positions!$D$2:$D$14531,MATCH($A1672&amp;"|51",Positions!$A$2:$A$14531,0)),"-")</f>
        <v>51</v>
      </c>
      <c r="E1672" s="4" t="n">
        <f aca="false">IFERROR(INDEX(Positions!$D$2:$D$14531,MATCH($A1672&amp;"|63",Positions!$A$2:$A$14531,0)),"-")</f>
        <v>63</v>
      </c>
      <c r="F1672" s="4" t="str">
        <f aca="false">IFERROR(INDEX(Positions!$E$2:$E$14531,MATCH($A1672&amp;"|51",Positions!$A$2:$A$14531,0)),"-")</f>
        <v>G</v>
      </c>
      <c r="G1672" s="4" t="str">
        <f aca="false">IFERROR(INDEX(Positions!$E$2:$E$14531,MATCH($A1672&amp;"|63",Positions!$A$2:$A$14531,0)),"-")</f>
        <v>C</v>
      </c>
      <c r="H1672" s="3" t="str">
        <f aca="false">F1672&amp;"-"&amp;G1672</f>
        <v>G-C</v>
      </c>
      <c r="I1672" s="4" t="n">
        <f aca="false">(F1672="G")+(G1672="G")</f>
        <v>1</v>
      </c>
      <c r="J1672" s="4" t="n">
        <f aca="false">(F1672="C")+(G1672="C")</f>
        <v>1</v>
      </c>
      <c r="K1672" s="3" t="n">
        <f aca="false">I1672+J1672</f>
        <v>2</v>
      </c>
    </row>
    <row r="1673" customFormat="false" ht="15" hidden="false" customHeight="false" outlineLevel="0" collapsed="false">
      <c r="A1673" s="4" t="s">
        <v>96</v>
      </c>
      <c r="B1673" s="4" t="s">
        <v>830</v>
      </c>
      <c r="C1673" s="4" t="s">
        <v>703</v>
      </c>
      <c r="D1673" s="4" t="n">
        <f aca="false">IFERROR(INDEX(Positions!$D$2:$D$14531,MATCH($A1673&amp;"|52",Positions!$A$2:$A$14531,0)),"-")</f>
        <v>52</v>
      </c>
      <c r="E1673" s="4" t="n">
        <f aca="false">IFERROR(INDEX(Positions!$D$2:$D$14531,MATCH($A1673&amp;"|62",Positions!$A$2:$A$14531,0)),"-")</f>
        <v>62</v>
      </c>
      <c r="F1673" s="4" t="str">
        <f aca="false">IFERROR(INDEX(Positions!$E$2:$E$14531,MATCH($A1673&amp;"|52",Positions!$A$2:$A$14531,0)),"-")</f>
        <v>G</v>
      </c>
      <c r="G1673" s="4" t="str">
        <f aca="false">IFERROR(INDEX(Positions!$E$2:$E$14531,MATCH($A1673&amp;"|62",Positions!$A$2:$A$14531,0)),"-")</f>
        <v>C</v>
      </c>
      <c r="H1673" s="3" t="str">
        <f aca="false">F1673&amp;"-"&amp;G1673</f>
        <v>G-C</v>
      </c>
      <c r="I1673" s="4" t="n">
        <f aca="false">(F1673="G")+(G1673="G")</f>
        <v>1</v>
      </c>
      <c r="J1673" s="4" t="n">
        <f aca="false">(F1673="C")+(G1673="C")</f>
        <v>1</v>
      </c>
      <c r="K1673" s="3" t="n">
        <f aca="false">I1673+J1673</f>
        <v>2</v>
      </c>
    </row>
    <row r="1674" customFormat="false" ht="15" hidden="false" customHeight="false" outlineLevel="0" collapsed="false">
      <c r="A1674" s="4" t="s">
        <v>96</v>
      </c>
      <c r="B1674" s="4" t="s">
        <v>830</v>
      </c>
      <c r="C1674" s="4" t="s">
        <v>892</v>
      </c>
      <c r="D1674" s="4" t="n">
        <f aca="false">IFERROR(INDEX(Positions!$D$2:$D$14531,MATCH($A1674&amp;"|53",Positions!$A$2:$A$14531,0)),"-")</f>
        <v>53</v>
      </c>
      <c r="E1674" s="4" t="n">
        <f aca="false">IFERROR(INDEX(Positions!$D$2:$D$14531,MATCH($A1674&amp;"|61",Positions!$A$2:$A$14531,0)),"-")</f>
        <v>61</v>
      </c>
      <c r="F1674" s="4" t="str">
        <f aca="false">IFERROR(INDEX(Positions!$E$2:$E$14531,MATCH($A1674&amp;"|53",Positions!$A$2:$A$14531,0)),"-")</f>
        <v>G</v>
      </c>
      <c r="G1674" s="4" t="str">
        <f aca="false">IFERROR(INDEX(Positions!$E$2:$E$14531,MATCH($A1674&amp;"|61",Positions!$A$2:$A$14531,0)),"-")</f>
        <v>C</v>
      </c>
      <c r="H1674" s="3" t="str">
        <f aca="false">F1674&amp;"-"&amp;G1674</f>
        <v>G-C</v>
      </c>
      <c r="I1674" s="4" t="n">
        <f aca="false">(F1674="G")+(G1674="G")</f>
        <v>1</v>
      </c>
      <c r="J1674" s="4" t="n">
        <f aca="false">(F1674="C")+(G1674="C")</f>
        <v>1</v>
      </c>
      <c r="K1674" s="3" t="n">
        <f aca="false">I1674+J1674</f>
        <v>2</v>
      </c>
    </row>
    <row r="1675" customFormat="false" ht="15" hidden="false" customHeight="false" outlineLevel="0" collapsed="false">
      <c r="A1675" s="24" t="s">
        <v>96</v>
      </c>
      <c r="B1675" s="24" t="s">
        <v>893</v>
      </c>
      <c r="C1675" s="24" t="s">
        <v>894</v>
      </c>
      <c r="D1675" s="24" t="n">
        <f aca="false">IFERROR(INDEX(Positions!$D$2:$D$14531,MATCH($A1675&amp;"|8",Positions!$A$2:$A$14531,0)),"-")</f>
        <v>8</v>
      </c>
      <c r="E1675" s="24" t="n">
        <f aca="false">IFERROR(INDEX(Positions!$D$2:$D$14531,MATCH($A1675&amp;"|14",Positions!$A$2:$A$14531,0)),"-")</f>
        <v>14</v>
      </c>
      <c r="F1675" s="24" t="str">
        <f aca="false">IFERROR(INDEX(Positions!$E$2:$E$14531,MATCH($A1675&amp;"|8",Positions!$A$2:$A$14531,0)),"-")</f>
        <v>U</v>
      </c>
      <c r="G1675" s="24" t="str">
        <f aca="false">IFERROR(INDEX(Positions!$E$2:$E$14531,MATCH($A1675&amp;"|14",Positions!$A$2:$A$14531,0)),"-")</f>
        <v>A</v>
      </c>
      <c r="H1675" s="25" t="str">
        <f aca="false">F1675&amp;"-"&amp;G1675</f>
        <v>U-A</v>
      </c>
      <c r="I1675" s="24" t="n">
        <f aca="false">(F1675="G")+(G1675="G")</f>
        <v>0</v>
      </c>
      <c r="J1675" s="24" t="n">
        <f aca="false">(F1675="C")+(G1675="C")</f>
        <v>0</v>
      </c>
      <c r="K1675" s="25" t="n">
        <f aca="false">I1675+J1675</f>
        <v>0</v>
      </c>
    </row>
    <row r="1676" customFormat="false" ht="15" hidden="false" customHeight="false" outlineLevel="0" collapsed="false">
      <c r="A1676" s="24" t="s">
        <v>96</v>
      </c>
      <c r="B1676" s="24" t="s">
        <v>893</v>
      </c>
      <c r="C1676" s="24" t="s">
        <v>895</v>
      </c>
      <c r="D1676" s="24" t="n">
        <f aca="false">IFERROR(INDEX(Positions!$D$2:$D$14531,MATCH($A1676&amp;"|15",Positions!$A$2:$A$14531,0)),"-")</f>
        <v>15</v>
      </c>
      <c r="E1676" s="24" t="n">
        <f aca="false">IFERROR(INDEX(Positions!$D$2:$D$14531,MATCH($A1676&amp;"|48",Positions!$A$2:$A$14531,0)),"-")</f>
        <v>48</v>
      </c>
      <c r="F1676" s="24" t="str">
        <f aca="false">IFERROR(INDEX(Positions!$E$2:$E$14531,MATCH($A1676&amp;"|15",Positions!$A$2:$A$14531,0)),"-")</f>
        <v>U</v>
      </c>
      <c r="G1676" s="24" t="str">
        <f aca="false">IFERROR(INDEX(Positions!$E$2:$E$14531,MATCH($A1676&amp;"|48",Positions!$A$2:$A$14531,0)),"-")</f>
        <v>C</v>
      </c>
      <c r="H1676" s="25" t="str">
        <f aca="false">F1676&amp;"-"&amp;G1676</f>
        <v>U-C</v>
      </c>
      <c r="I1676" s="24" t="n">
        <f aca="false">(F1676="G")+(G1676="G")</f>
        <v>0</v>
      </c>
      <c r="J1676" s="24" t="n">
        <f aca="false">(F1676="C")+(G1676="C")</f>
        <v>1</v>
      </c>
      <c r="K1676" s="25" t="n">
        <f aca="false">I1676+J1676</f>
        <v>1</v>
      </c>
    </row>
    <row r="1677" customFormat="false" ht="15" hidden="false" customHeight="false" outlineLevel="0" collapsed="false">
      <c r="A1677" s="24" t="s">
        <v>96</v>
      </c>
      <c r="B1677" s="24" t="s">
        <v>893</v>
      </c>
      <c r="C1677" s="24" t="s">
        <v>896</v>
      </c>
      <c r="D1677" s="24" t="n">
        <f aca="false">IFERROR(INDEX(Positions!$D$2:$D$14531,MATCH($A1677&amp;"|18",Positions!$A$2:$A$14531,0)),"-")</f>
        <v>18</v>
      </c>
      <c r="E1677" s="24" t="n">
        <f aca="false">IFERROR(INDEX(Positions!$D$2:$D$14531,MATCH($A1677&amp;"|55",Positions!$A$2:$A$14531,0)),"-")</f>
        <v>55</v>
      </c>
      <c r="F1677" s="24" t="str">
        <f aca="false">IFERROR(INDEX(Positions!$E$2:$E$14531,MATCH($A1677&amp;"|18",Positions!$A$2:$A$14531,0)),"-")</f>
        <v>G</v>
      </c>
      <c r="G1677" s="24" t="str">
        <f aca="false">IFERROR(INDEX(Positions!$E$2:$E$14531,MATCH($A1677&amp;"|55",Positions!$A$2:$A$14531,0)),"-")</f>
        <v>U</v>
      </c>
      <c r="H1677" s="25" t="str">
        <f aca="false">F1677&amp;"-"&amp;G1677</f>
        <v>G-U</v>
      </c>
      <c r="I1677" s="24" t="n">
        <f aca="false">(F1677="G")+(G1677="G")</f>
        <v>1</v>
      </c>
      <c r="J1677" s="24" t="n">
        <f aca="false">(F1677="C")+(G1677="C")</f>
        <v>0</v>
      </c>
      <c r="K1677" s="25" t="n">
        <f aca="false">I1677+J1677</f>
        <v>1</v>
      </c>
    </row>
    <row r="1678" customFormat="false" ht="15" hidden="false" customHeight="false" outlineLevel="0" collapsed="false">
      <c r="A1678" s="24" t="s">
        <v>96</v>
      </c>
      <c r="B1678" s="24" t="s">
        <v>893</v>
      </c>
      <c r="C1678" s="24" t="s">
        <v>897</v>
      </c>
      <c r="D1678" s="24" t="n">
        <f aca="false">IFERROR(INDEX(Positions!$D$2:$D$14531,MATCH($A1678&amp;"|19",Positions!$A$2:$A$14531,0)),"-")</f>
        <v>19</v>
      </c>
      <c r="E1678" s="24" t="n">
        <f aca="false">IFERROR(INDEX(Positions!$D$2:$D$14531,MATCH($A1678&amp;"|56",Positions!$A$2:$A$14531,0)),"-")</f>
        <v>56</v>
      </c>
      <c r="F1678" s="24" t="str">
        <f aca="false">IFERROR(INDEX(Positions!$E$2:$E$14531,MATCH($A1678&amp;"|19",Positions!$A$2:$A$14531,0)),"-")</f>
        <v>G</v>
      </c>
      <c r="G1678" s="24" t="str">
        <f aca="false">IFERROR(INDEX(Positions!$E$2:$E$14531,MATCH($A1678&amp;"|56",Positions!$A$2:$A$14531,0)),"-")</f>
        <v>C</v>
      </c>
      <c r="H1678" s="25" t="str">
        <f aca="false">F1678&amp;"-"&amp;G1678</f>
        <v>G-C</v>
      </c>
      <c r="I1678" s="24" t="n">
        <f aca="false">(F1678="G")+(G1678="G")</f>
        <v>1</v>
      </c>
      <c r="J1678" s="24" t="n">
        <f aca="false">(F1678="C")+(G1678="C")</f>
        <v>1</v>
      </c>
      <c r="K1678" s="25" t="n">
        <f aca="false">I1678+J1678</f>
        <v>2</v>
      </c>
    </row>
    <row r="1679" customFormat="false" ht="15" hidden="false" customHeight="false" outlineLevel="0" collapsed="false">
      <c r="A1679" s="24" t="s">
        <v>96</v>
      </c>
      <c r="B1679" s="24" t="s">
        <v>893</v>
      </c>
      <c r="C1679" s="24" t="s">
        <v>898</v>
      </c>
      <c r="D1679" s="24" t="n">
        <f aca="false">IFERROR(INDEX(Positions!$D$2:$D$14531,MATCH($A1679&amp;"|26",Positions!$A$2:$A$14531,0)),"-")</f>
        <v>27</v>
      </c>
      <c r="E1679" s="24" t="n">
        <f aca="false">IFERROR(INDEX(Positions!$D$2:$D$14531,MATCH($A1679&amp;"|44",Positions!$A$2:$A$14531,0)),"-")</f>
        <v>45</v>
      </c>
      <c r="F1679" s="24" t="str">
        <f aca="false">IFERROR(INDEX(Positions!$E$2:$E$14531,MATCH($A1679&amp;"|26",Positions!$A$2:$A$14531,0)),"-")</f>
        <v>A</v>
      </c>
      <c r="G1679" s="24" t="str">
        <f aca="false">IFERROR(INDEX(Positions!$E$2:$E$14531,MATCH($A1679&amp;"|44",Positions!$A$2:$A$14531,0)),"-")</f>
        <v>C</v>
      </c>
      <c r="H1679" s="25" t="str">
        <f aca="false">F1679&amp;"-"&amp;G1679</f>
        <v>A-C</v>
      </c>
      <c r="I1679" s="24" t="n">
        <f aca="false">(F1679="G")+(G1679="G")</f>
        <v>0</v>
      </c>
      <c r="J1679" s="24" t="n">
        <f aca="false">(F1679="C")+(G1679="C")</f>
        <v>1</v>
      </c>
      <c r="K1679" s="25" t="n">
        <f aca="false">I1679+J1679</f>
        <v>1</v>
      </c>
    </row>
    <row r="1680" customFormat="false" ht="15" hidden="false" customHeight="false" outlineLevel="0" collapsed="false">
      <c r="A1680" s="24" t="s">
        <v>96</v>
      </c>
      <c r="B1680" s="24" t="s">
        <v>893</v>
      </c>
      <c r="C1680" s="24" t="s">
        <v>899</v>
      </c>
      <c r="D1680" s="24" t="n">
        <f aca="false">IFERROR(INDEX(Positions!$D$2:$D$14531,MATCH($A1680&amp;"|32",Positions!$A$2:$A$14531,0)),"-")</f>
        <v>33</v>
      </c>
      <c r="E1680" s="24" t="n">
        <f aca="false">IFERROR(INDEX(Positions!$D$2:$D$14531,MATCH($A1680&amp;"|38",Positions!$A$2:$A$14531,0)),"-")</f>
        <v>39</v>
      </c>
      <c r="F1680" s="24" t="str">
        <f aca="false">IFERROR(INDEX(Positions!$E$2:$E$14531,MATCH($A1680&amp;"|32",Positions!$A$2:$A$14531,0)),"-")</f>
        <v>C</v>
      </c>
      <c r="G1680" s="24" t="str">
        <f aca="false">IFERROR(INDEX(Positions!$E$2:$E$14531,MATCH($A1680&amp;"|38",Positions!$A$2:$A$14531,0)),"-")</f>
        <v>C</v>
      </c>
      <c r="H1680" s="25" t="str">
        <f aca="false">F1680&amp;"-"&amp;G1680</f>
        <v>C-C</v>
      </c>
      <c r="I1680" s="24" t="n">
        <f aca="false">(F1680="G")+(G1680="G")</f>
        <v>0</v>
      </c>
      <c r="J1680" s="24" t="n">
        <f aca="false">(F1680="C")+(G1680="C")</f>
        <v>2</v>
      </c>
      <c r="K1680" s="25" t="n">
        <f aca="false">I1680+J1680</f>
        <v>2</v>
      </c>
    </row>
    <row r="1681" customFormat="false" ht="15" hidden="false" customHeight="false" outlineLevel="0" collapsed="false">
      <c r="A1681" s="24" t="s">
        <v>96</v>
      </c>
      <c r="B1681" s="24" t="s">
        <v>893</v>
      </c>
      <c r="C1681" s="24" t="s">
        <v>900</v>
      </c>
      <c r="D1681" s="24" t="n">
        <f aca="false">IFERROR(INDEX(Positions!$D$2:$D$14531,MATCH($A1681&amp;"|54",Positions!$A$2:$A$14531,0)),"-")</f>
        <v>54</v>
      </c>
      <c r="E1681" s="24" t="n">
        <f aca="false">IFERROR(INDEX(Positions!$D$2:$D$14531,MATCH($A1681&amp;"|58",Positions!$A$2:$A$14531,0)),"-")</f>
        <v>58</v>
      </c>
      <c r="F1681" s="24" t="str">
        <f aca="false">IFERROR(INDEX(Positions!$E$2:$E$14531,MATCH($A1681&amp;"|54",Positions!$A$2:$A$14531,0)),"-")</f>
        <v>U</v>
      </c>
      <c r="G1681" s="24" t="str">
        <f aca="false">IFERROR(INDEX(Positions!$E$2:$E$14531,MATCH($A1681&amp;"|58",Positions!$A$2:$A$14531,0)),"-")</f>
        <v>A</v>
      </c>
      <c r="H1681" s="25" t="str">
        <f aca="false">F1681&amp;"-"&amp;G1681</f>
        <v>U-A</v>
      </c>
      <c r="I1681" s="24" t="n">
        <f aca="false">(F1681="G")+(G1681="G")</f>
        <v>0</v>
      </c>
      <c r="J1681" s="24" t="n">
        <f aca="false">(F1681="C")+(G1681="C")</f>
        <v>0</v>
      </c>
      <c r="K1681" s="25" t="n">
        <f aca="false">I1681+J1681</f>
        <v>0</v>
      </c>
    </row>
    <row r="1682" customFormat="false" ht="15" hidden="false" customHeight="false" outlineLevel="0" collapsed="false">
      <c r="A1682" s="4" t="s">
        <v>97</v>
      </c>
      <c r="B1682" s="4" t="s">
        <v>768</v>
      </c>
      <c r="C1682" s="4" t="s">
        <v>882</v>
      </c>
      <c r="D1682" s="4" t="n">
        <f aca="false">IFERROR(INDEX(Positions!$D$2:$D$14531,MATCH($A1682&amp;"|1",Positions!$A$2:$A$14531,0)),"-")</f>
        <v>1</v>
      </c>
      <c r="E1682" s="4" t="n">
        <f aca="false">IFERROR(INDEX(Positions!$D$2:$D$14531,MATCH($A1682&amp;"|72",Positions!$A$2:$A$14531,0)),"-")</f>
        <v>72</v>
      </c>
      <c r="F1682" s="4" t="str">
        <f aca="false">IFERROR(INDEX(Positions!$E$2:$E$14531,MATCH($A1682&amp;"|1",Positions!$A$2:$A$14531,0)),"-")</f>
        <v>G</v>
      </c>
      <c r="G1682" s="4" t="str">
        <f aca="false">IFERROR(INDEX(Positions!$E$2:$E$14531,MATCH($A1682&amp;"|72",Positions!$A$2:$A$14531,0)),"-")</f>
        <v>C</v>
      </c>
      <c r="H1682" s="3" t="str">
        <f aca="false">F1682&amp;"-"&amp;G1682</f>
        <v>G-C</v>
      </c>
      <c r="I1682" s="4" t="n">
        <f aca="false">(F1682="G")+(G1682="G")</f>
        <v>1</v>
      </c>
      <c r="J1682" s="4" t="n">
        <f aca="false">(F1682="C")+(G1682="C")</f>
        <v>1</v>
      </c>
      <c r="K1682" s="3" t="n">
        <f aca="false">I1682+J1682</f>
        <v>2</v>
      </c>
    </row>
    <row r="1683" customFormat="false" ht="15" hidden="false" customHeight="false" outlineLevel="0" collapsed="false">
      <c r="A1683" s="4" t="s">
        <v>97</v>
      </c>
      <c r="B1683" s="4" t="s">
        <v>768</v>
      </c>
      <c r="C1683" s="4" t="s">
        <v>883</v>
      </c>
      <c r="D1683" s="4" t="n">
        <f aca="false">IFERROR(INDEX(Positions!$D$2:$D$14531,MATCH($A1683&amp;"|2",Positions!$A$2:$A$14531,0)),"-")</f>
        <v>2</v>
      </c>
      <c r="E1683" s="4" t="n">
        <f aca="false">IFERROR(INDEX(Positions!$D$2:$D$14531,MATCH($A1683&amp;"|71",Positions!$A$2:$A$14531,0)),"-")</f>
        <v>71</v>
      </c>
      <c r="F1683" s="4" t="str">
        <f aca="false">IFERROR(INDEX(Positions!$E$2:$E$14531,MATCH($A1683&amp;"|2",Positions!$A$2:$A$14531,0)),"-")</f>
        <v>G</v>
      </c>
      <c r="G1683" s="4" t="str">
        <f aca="false">IFERROR(INDEX(Positions!$E$2:$E$14531,MATCH($A1683&amp;"|71",Positions!$A$2:$A$14531,0)),"-")</f>
        <v>C</v>
      </c>
      <c r="H1683" s="3" t="str">
        <f aca="false">F1683&amp;"-"&amp;G1683</f>
        <v>G-C</v>
      </c>
      <c r="I1683" s="4" t="n">
        <f aca="false">(F1683="G")+(G1683="G")</f>
        <v>1</v>
      </c>
      <c r="J1683" s="4" t="n">
        <f aca="false">(F1683="C")+(G1683="C")</f>
        <v>1</v>
      </c>
      <c r="K1683" s="3" t="n">
        <f aca="false">I1683+J1683</f>
        <v>2</v>
      </c>
    </row>
    <row r="1684" customFormat="false" ht="15" hidden="false" customHeight="false" outlineLevel="0" collapsed="false">
      <c r="A1684" s="4" t="s">
        <v>97</v>
      </c>
      <c r="B1684" s="4" t="s">
        <v>768</v>
      </c>
      <c r="C1684" s="4" t="s">
        <v>884</v>
      </c>
      <c r="D1684" s="4" t="n">
        <f aca="false">IFERROR(INDEX(Positions!$D$2:$D$14531,MATCH($A1684&amp;"|3",Positions!$A$2:$A$14531,0)),"-")</f>
        <v>3</v>
      </c>
      <c r="E1684" s="4" t="n">
        <f aca="false">IFERROR(INDEX(Positions!$D$2:$D$14531,MATCH($A1684&amp;"|70",Positions!$A$2:$A$14531,0)),"-")</f>
        <v>70</v>
      </c>
      <c r="F1684" s="4" t="str">
        <f aca="false">IFERROR(INDEX(Positions!$E$2:$E$14531,MATCH($A1684&amp;"|3",Positions!$A$2:$A$14531,0)),"-")</f>
        <v>G</v>
      </c>
      <c r="G1684" s="4" t="str">
        <f aca="false">IFERROR(INDEX(Positions!$E$2:$E$14531,MATCH($A1684&amp;"|70",Positions!$A$2:$A$14531,0)),"-")</f>
        <v>U</v>
      </c>
      <c r="H1684" s="3" t="str">
        <f aca="false">F1684&amp;"-"&amp;G1684</f>
        <v>G-U</v>
      </c>
      <c r="I1684" s="4" t="n">
        <f aca="false">(F1684="G")+(G1684="G")</f>
        <v>1</v>
      </c>
      <c r="J1684" s="4" t="n">
        <f aca="false">(F1684="C")+(G1684="C")</f>
        <v>0</v>
      </c>
      <c r="K1684" s="3" t="n">
        <f aca="false">I1684+J1684</f>
        <v>1</v>
      </c>
    </row>
    <row r="1685" customFormat="false" ht="15" hidden="false" customHeight="false" outlineLevel="0" collapsed="false">
      <c r="A1685" s="4" t="s">
        <v>97</v>
      </c>
      <c r="B1685" s="4" t="s">
        <v>768</v>
      </c>
      <c r="C1685" s="4" t="s">
        <v>885</v>
      </c>
      <c r="D1685" s="4" t="n">
        <f aca="false">IFERROR(INDEX(Positions!$D$2:$D$14531,MATCH($A1685&amp;"|4",Positions!$A$2:$A$14531,0)),"-")</f>
        <v>4</v>
      </c>
      <c r="E1685" s="4" t="n">
        <f aca="false">IFERROR(INDEX(Positions!$D$2:$D$14531,MATCH($A1685&amp;"|69",Positions!$A$2:$A$14531,0)),"-")</f>
        <v>69</v>
      </c>
      <c r="F1685" s="4" t="str">
        <f aca="false">IFERROR(INDEX(Positions!$E$2:$E$14531,MATCH($A1685&amp;"|4",Positions!$A$2:$A$14531,0)),"-")</f>
        <v>C</v>
      </c>
      <c r="G1685" s="4" t="str">
        <f aca="false">IFERROR(INDEX(Positions!$E$2:$E$14531,MATCH($A1685&amp;"|69",Positions!$A$2:$A$14531,0)),"-")</f>
        <v>G</v>
      </c>
      <c r="H1685" s="3" t="str">
        <f aca="false">F1685&amp;"-"&amp;G1685</f>
        <v>C-G</v>
      </c>
      <c r="I1685" s="4" t="n">
        <f aca="false">(F1685="G")+(G1685="G")</f>
        <v>1</v>
      </c>
      <c r="J1685" s="4" t="n">
        <f aca="false">(F1685="C")+(G1685="C")</f>
        <v>1</v>
      </c>
      <c r="K1685" s="3" t="n">
        <f aca="false">I1685+J1685</f>
        <v>2</v>
      </c>
    </row>
    <row r="1686" customFormat="false" ht="15" hidden="false" customHeight="false" outlineLevel="0" collapsed="false">
      <c r="A1686" s="4" t="s">
        <v>97</v>
      </c>
      <c r="B1686" s="4" t="s">
        <v>768</v>
      </c>
      <c r="C1686" s="4" t="s">
        <v>542</v>
      </c>
      <c r="D1686" s="4" t="n">
        <f aca="false">IFERROR(INDEX(Positions!$D$2:$D$14531,MATCH($A1686&amp;"|5",Positions!$A$2:$A$14531,0)),"-")</f>
        <v>5</v>
      </c>
      <c r="E1686" s="4" t="n">
        <f aca="false">IFERROR(INDEX(Positions!$D$2:$D$14531,MATCH($A1686&amp;"|68",Positions!$A$2:$A$14531,0)),"-")</f>
        <v>68</v>
      </c>
      <c r="F1686" s="4" t="str">
        <f aca="false">IFERROR(INDEX(Positions!$E$2:$E$14531,MATCH($A1686&amp;"|5",Positions!$A$2:$A$14531,0)),"-")</f>
        <v>C</v>
      </c>
      <c r="G1686" s="4" t="str">
        <f aca="false">IFERROR(INDEX(Positions!$E$2:$E$14531,MATCH($A1686&amp;"|68",Positions!$A$2:$A$14531,0)),"-")</f>
        <v>G</v>
      </c>
      <c r="H1686" s="3" t="str">
        <f aca="false">F1686&amp;"-"&amp;G1686</f>
        <v>C-G</v>
      </c>
      <c r="I1686" s="4" t="n">
        <f aca="false">(F1686="G")+(G1686="G")</f>
        <v>1</v>
      </c>
      <c r="J1686" s="4" t="n">
        <f aca="false">(F1686="C")+(G1686="C")</f>
        <v>1</v>
      </c>
      <c r="K1686" s="3" t="n">
        <f aca="false">I1686+J1686</f>
        <v>2</v>
      </c>
    </row>
    <row r="1687" customFormat="false" ht="15" hidden="false" customHeight="false" outlineLevel="0" collapsed="false">
      <c r="A1687" s="4" t="s">
        <v>97</v>
      </c>
      <c r="B1687" s="4" t="s">
        <v>768</v>
      </c>
      <c r="C1687" s="4" t="s">
        <v>561</v>
      </c>
      <c r="D1687" s="4" t="n">
        <f aca="false">IFERROR(INDEX(Positions!$D$2:$D$14531,MATCH($A1687&amp;"|6",Positions!$A$2:$A$14531,0)),"-")</f>
        <v>6</v>
      </c>
      <c r="E1687" s="4" t="n">
        <f aca="false">IFERROR(INDEX(Positions!$D$2:$D$14531,MATCH($A1687&amp;"|67",Positions!$A$2:$A$14531,0)),"-")</f>
        <v>67</v>
      </c>
      <c r="F1687" s="4" t="str">
        <f aca="false">IFERROR(INDEX(Positions!$E$2:$E$14531,MATCH($A1687&amp;"|6",Positions!$A$2:$A$14531,0)),"-")</f>
        <v>C</v>
      </c>
      <c r="G1687" s="4" t="str">
        <f aca="false">IFERROR(INDEX(Positions!$E$2:$E$14531,MATCH($A1687&amp;"|67",Positions!$A$2:$A$14531,0)),"-")</f>
        <v>G</v>
      </c>
      <c r="H1687" s="3" t="str">
        <f aca="false">F1687&amp;"-"&amp;G1687</f>
        <v>C-G</v>
      </c>
      <c r="I1687" s="4" t="n">
        <f aca="false">(F1687="G")+(G1687="G")</f>
        <v>1</v>
      </c>
      <c r="J1687" s="4" t="n">
        <f aca="false">(F1687="C")+(G1687="C")</f>
        <v>1</v>
      </c>
      <c r="K1687" s="3" t="n">
        <f aca="false">I1687+J1687</f>
        <v>2</v>
      </c>
    </row>
    <row r="1688" customFormat="false" ht="15" hidden="false" customHeight="false" outlineLevel="0" collapsed="false">
      <c r="A1688" s="4" t="s">
        <v>97</v>
      </c>
      <c r="B1688" s="4" t="s">
        <v>768</v>
      </c>
      <c r="C1688" s="4" t="s">
        <v>886</v>
      </c>
      <c r="D1688" s="4" t="n">
        <f aca="false">IFERROR(INDEX(Positions!$D$2:$D$14531,MATCH($A1688&amp;"|7",Positions!$A$2:$A$14531,0)),"-")</f>
        <v>7</v>
      </c>
      <c r="E1688" s="4" t="n">
        <f aca="false">IFERROR(INDEX(Positions!$D$2:$D$14531,MATCH($A1688&amp;"|66",Positions!$A$2:$A$14531,0)),"-")</f>
        <v>66</v>
      </c>
      <c r="F1688" s="4" t="str">
        <f aca="false">IFERROR(INDEX(Positions!$E$2:$E$14531,MATCH($A1688&amp;"|7",Positions!$A$2:$A$14531,0)),"-")</f>
        <v>U</v>
      </c>
      <c r="G1688" s="4" t="str">
        <f aca="false">IFERROR(INDEX(Positions!$E$2:$E$14531,MATCH($A1688&amp;"|66",Positions!$A$2:$A$14531,0)),"-")</f>
        <v>A</v>
      </c>
      <c r="H1688" s="3" t="str">
        <f aca="false">F1688&amp;"-"&amp;G1688</f>
        <v>U-A</v>
      </c>
      <c r="I1688" s="4" t="n">
        <f aca="false">(F1688="G")+(G1688="G")</f>
        <v>0</v>
      </c>
      <c r="J1688" s="4" t="n">
        <f aca="false">(F1688="C")+(G1688="C")</f>
        <v>0</v>
      </c>
      <c r="K1688" s="3" t="n">
        <f aca="false">I1688+J1688</f>
        <v>0</v>
      </c>
    </row>
    <row r="1689" customFormat="false" ht="15" hidden="false" customHeight="false" outlineLevel="0" collapsed="false">
      <c r="A1689" s="4" t="s">
        <v>97</v>
      </c>
      <c r="B1689" s="4" t="s">
        <v>783</v>
      </c>
      <c r="C1689" s="4" t="s">
        <v>887</v>
      </c>
      <c r="D1689" s="4" t="n">
        <f aca="false">IFERROR(INDEX(Positions!$D$2:$D$14531,MATCH($A1689&amp;"|10",Positions!$A$2:$A$14531,0)),"-")</f>
        <v>10</v>
      </c>
      <c r="E1689" s="4" t="n">
        <f aca="false">IFERROR(INDEX(Positions!$D$2:$D$14531,MATCH($A1689&amp;"|25",Positions!$A$2:$A$14531,0)),"-")</f>
        <v>25</v>
      </c>
      <c r="F1689" s="4" t="str">
        <f aca="false">IFERROR(INDEX(Positions!$E$2:$E$14531,MATCH($A1689&amp;"|10",Positions!$A$2:$A$14531,0)),"-")</f>
        <v>G</v>
      </c>
      <c r="G1689" s="4" t="str">
        <f aca="false">IFERROR(INDEX(Positions!$E$2:$E$14531,MATCH($A1689&amp;"|25",Positions!$A$2:$A$14531,0)),"-")</f>
        <v>C</v>
      </c>
      <c r="H1689" s="3" t="str">
        <f aca="false">F1689&amp;"-"&amp;G1689</f>
        <v>G-C</v>
      </c>
      <c r="I1689" s="4" t="n">
        <f aca="false">(F1689="G")+(G1689="G")</f>
        <v>1</v>
      </c>
      <c r="J1689" s="4" t="n">
        <f aca="false">(F1689="C")+(G1689="C")</f>
        <v>1</v>
      </c>
      <c r="K1689" s="3" t="n">
        <f aca="false">I1689+J1689</f>
        <v>2</v>
      </c>
    </row>
    <row r="1690" customFormat="false" ht="15" hidden="false" customHeight="false" outlineLevel="0" collapsed="false">
      <c r="A1690" s="4" t="s">
        <v>97</v>
      </c>
      <c r="B1690" s="4" t="s">
        <v>783</v>
      </c>
      <c r="C1690" s="4" t="s">
        <v>888</v>
      </c>
      <c r="D1690" s="4" t="n">
        <f aca="false">IFERROR(INDEX(Positions!$D$2:$D$14531,MATCH($A1690&amp;"|11",Positions!$A$2:$A$14531,0)),"-")</f>
        <v>11</v>
      </c>
      <c r="E1690" s="4" t="n">
        <f aca="false">IFERROR(INDEX(Positions!$D$2:$D$14531,MATCH($A1690&amp;"|24",Positions!$A$2:$A$14531,0)),"-")</f>
        <v>24</v>
      </c>
      <c r="F1690" s="4" t="str">
        <f aca="false">IFERROR(INDEX(Positions!$E$2:$E$14531,MATCH($A1690&amp;"|11",Positions!$A$2:$A$14531,0)),"-")</f>
        <v>C</v>
      </c>
      <c r="G1690" s="4" t="str">
        <f aca="false">IFERROR(INDEX(Positions!$E$2:$E$14531,MATCH($A1690&amp;"|24",Positions!$A$2:$A$14531,0)),"-")</f>
        <v>G</v>
      </c>
      <c r="H1690" s="3" t="str">
        <f aca="false">F1690&amp;"-"&amp;G1690</f>
        <v>C-G</v>
      </c>
      <c r="I1690" s="4" t="n">
        <f aca="false">(F1690="G")+(G1690="G")</f>
        <v>1</v>
      </c>
      <c r="J1690" s="4" t="n">
        <f aca="false">(F1690="C")+(G1690="C")</f>
        <v>1</v>
      </c>
      <c r="K1690" s="3" t="n">
        <f aca="false">I1690+J1690</f>
        <v>2</v>
      </c>
    </row>
    <row r="1691" customFormat="false" ht="15" hidden="false" customHeight="false" outlineLevel="0" collapsed="false">
      <c r="A1691" s="4" t="s">
        <v>97</v>
      </c>
      <c r="B1691" s="4" t="s">
        <v>783</v>
      </c>
      <c r="C1691" s="4" t="s">
        <v>479</v>
      </c>
      <c r="D1691" s="4" t="n">
        <f aca="false">IFERROR(INDEX(Positions!$D$2:$D$14531,MATCH($A1691&amp;"|12",Positions!$A$2:$A$14531,0)),"-")</f>
        <v>12</v>
      </c>
      <c r="E1691" s="4" t="n">
        <f aca="false">IFERROR(INDEX(Positions!$D$2:$D$14531,MATCH($A1691&amp;"|23",Positions!$A$2:$A$14531,0)),"-")</f>
        <v>23</v>
      </c>
      <c r="F1691" s="4" t="str">
        <f aca="false">IFERROR(INDEX(Positions!$E$2:$E$14531,MATCH($A1691&amp;"|12",Positions!$A$2:$A$14531,0)),"-")</f>
        <v>U</v>
      </c>
      <c r="G1691" s="4" t="str">
        <f aca="false">IFERROR(INDEX(Positions!$E$2:$E$14531,MATCH($A1691&amp;"|23",Positions!$A$2:$A$14531,0)),"-")</f>
        <v>A</v>
      </c>
      <c r="H1691" s="3" t="str">
        <f aca="false">F1691&amp;"-"&amp;G1691</f>
        <v>U-A</v>
      </c>
      <c r="I1691" s="4" t="n">
        <f aca="false">(F1691="G")+(G1691="G")</f>
        <v>0</v>
      </c>
      <c r="J1691" s="4" t="n">
        <f aca="false">(F1691="C")+(G1691="C")</f>
        <v>0</v>
      </c>
      <c r="K1691" s="3" t="n">
        <f aca="false">I1691+J1691</f>
        <v>0</v>
      </c>
    </row>
    <row r="1692" customFormat="false" ht="15" hidden="false" customHeight="false" outlineLevel="0" collapsed="false">
      <c r="A1692" s="4" t="s">
        <v>97</v>
      </c>
      <c r="B1692" s="4" t="s">
        <v>783</v>
      </c>
      <c r="C1692" s="4" t="s">
        <v>267</v>
      </c>
      <c r="D1692" s="4" t="n">
        <f aca="false">IFERROR(INDEX(Positions!$D$2:$D$14531,MATCH($A1692&amp;"|13",Positions!$A$2:$A$14531,0)),"-")</f>
        <v>13</v>
      </c>
      <c r="E1692" s="4" t="n">
        <f aca="false">IFERROR(INDEX(Positions!$D$2:$D$14531,MATCH($A1692&amp;"|22",Positions!$A$2:$A$14531,0)),"-")</f>
        <v>22</v>
      </c>
      <c r="F1692" s="4" t="str">
        <f aca="false">IFERROR(INDEX(Positions!$E$2:$E$14531,MATCH($A1692&amp;"|13",Positions!$A$2:$A$14531,0)),"-")</f>
        <v>C</v>
      </c>
      <c r="G1692" s="4" t="str">
        <f aca="false">IFERROR(INDEX(Positions!$E$2:$E$14531,MATCH($A1692&amp;"|22",Positions!$A$2:$A$14531,0)),"-")</f>
        <v>G</v>
      </c>
      <c r="H1692" s="3" t="str">
        <f aca="false">F1692&amp;"-"&amp;G1692</f>
        <v>C-G</v>
      </c>
      <c r="I1692" s="4" t="n">
        <f aca="false">(F1692="G")+(G1692="G")</f>
        <v>1</v>
      </c>
      <c r="J1692" s="4" t="n">
        <f aca="false">(F1692="C")+(G1692="C")</f>
        <v>1</v>
      </c>
      <c r="K1692" s="3" t="n">
        <f aca="false">I1692+J1692</f>
        <v>2</v>
      </c>
    </row>
    <row r="1693" customFormat="false" ht="15" hidden="false" customHeight="false" outlineLevel="0" collapsed="false">
      <c r="A1693" s="4" t="s">
        <v>97</v>
      </c>
      <c r="B1693" s="4" t="s">
        <v>805</v>
      </c>
      <c r="C1693" s="4" t="s">
        <v>673</v>
      </c>
      <c r="D1693" s="4" t="n">
        <f aca="false">IFERROR(INDEX(Positions!$D$2:$D$14531,MATCH($A1693&amp;"|27",Positions!$A$2:$A$14531,0)),"-")</f>
        <v>27</v>
      </c>
      <c r="E1693" s="4" t="n">
        <f aca="false">IFERROR(INDEX(Positions!$D$2:$D$14531,MATCH($A1693&amp;"|43",Positions!$A$2:$A$14531,0)),"-")</f>
        <v>43</v>
      </c>
      <c r="F1693" s="4" t="str">
        <f aca="false">IFERROR(INDEX(Positions!$E$2:$E$14531,MATCH($A1693&amp;"|27",Positions!$A$2:$A$14531,0)),"-")</f>
        <v>C</v>
      </c>
      <c r="G1693" s="4" t="str">
        <f aca="false">IFERROR(INDEX(Positions!$E$2:$E$14531,MATCH($A1693&amp;"|43",Positions!$A$2:$A$14531,0)),"-")</f>
        <v>G</v>
      </c>
      <c r="H1693" s="3" t="str">
        <f aca="false">F1693&amp;"-"&amp;G1693</f>
        <v>C-G</v>
      </c>
      <c r="I1693" s="4" t="n">
        <f aca="false">(F1693="G")+(G1693="G")</f>
        <v>1</v>
      </c>
      <c r="J1693" s="4" t="n">
        <f aca="false">(F1693="C")+(G1693="C")</f>
        <v>1</v>
      </c>
      <c r="K1693" s="3" t="n">
        <f aca="false">I1693+J1693</f>
        <v>2</v>
      </c>
    </row>
    <row r="1694" customFormat="false" ht="15" hidden="false" customHeight="false" outlineLevel="0" collapsed="false">
      <c r="A1694" s="4" t="s">
        <v>97</v>
      </c>
      <c r="B1694" s="4" t="s">
        <v>805</v>
      </c>
      <c r="C1694" s="4" t="s">
        <v>889</v>
      </c>
      <c r="D1694" s="4" t="n">
        <f aca="false">IFERROR(INDEX(Positions!$D$2:$D$14531,MATCH($A1694&amp;"|28",Positions!$A$2:$A$14531,0)),"-")</f>
        <v>28</v>
      </c>
      <c r="E1694" s="4" t="n">
        <f aca="false">IFERROR(INDEX(Positions!$D$2:$D$14531,MATCH($A1694&amp;"|42",Positions!$A$2:$A$14531,0)),"-")</f>
        <v>42</v>
      </c>
      <c r="F1694" s="4" t="str">
        <f aca="false">IFERROR(INDEX(Positions!$E$2:$E$14531,MATCH($A1694&amp;"|28",Positions!$A$2:$A$14531,0)),"-")</f>
        <v>C</v>
      </c>
      <c r="G1694" s="4" t="str">
        <f aca="false">IFERROR(INDEX(Positions!$E$2:$E$14531,MATCH($A1694&amp;"|42",Positions!$A$2:$A$14531,0)),"-")</f>
        <v>G</v>
      </c>
      <c r="H1694" s="3" t="str">
        <f aca="false">F1694&amp;"-"&amp;G1694</f>
        <v>C-G</v>
      </c>
      <c r="I1694" s="4" t="n">
        <f aca="false">(F1694="G")+(G1694="G")</f>
        <v>1</v>
      </c>
      <c r="J1694" s="4" t="n">
        <f aca="false">(F1694="C")+(G1694="C")</f>
        <v>1</v>
      </c>
      <c r="K1694" s="3" t="n">
        <f aca="false">I1694+J1694</f>
        <v>2</v>
      </c>
    </row>
    <row r="1695" customFormat="false" ht="15" hidden="false" customHeight="false" outlineLevel="0" collapsed="false">
      <c r="A1695" s="4" t="s">
        <v>97</v>
      </c>
      <c r="B1695" s="4" t="s">
        <v>805</v>
      </c>
      <c r="C1695" s="4" t="s">
        <v>890</v>
      </c>
      <c r="D1695" s="4" t="n">
        <f aca="false">IFERROR(INDEX(Positions!$D$2:$D$14531,MATCH($A1695&amp;"|29",Positions!$A$2:$A$14531,0)),"-")</f>
        <v>29</v>
      </c>
      <c r="E1695" s="4" t="n">
        <f aca="false">IFERROR(INDEX(Positions!$D$2:$D$14531,MATCH($A1695&amp;"|41",Positions!$A$2:$A$14531,0)),"-")</f>
        <v>41</v>
      </c>
      <c r="F1695" s="4" t="str">
        <f aca="false">IFERROR(INDEX(Positions!$E$2:$E$14531,MATCH($A1695&amp;"|29",Positions!$A$2:$A$14531,0)),"-")</f>
        <v>U</v>
      </c>
      <c r="G1695" s="4" t="str">
        <f aca="false">IFERROR(INDEX(Positions!$E$2:$E$14531,MATCH($A1695&amp;"|41",Positions!$A$2:$A$14531,0)),"-")</f>
        <v>A</v>
      </c>
      <c r="H1695" s="3" t="str">
        <f aca="false">F1695&amp;"-"&amp;G1695</f>
        <v>U-A</v>
      </c>
      <c r="I1695" s="4" t="n">
        <f aca="false">(F1695="G")+(G1695="G")</f>
        <v>0</v>
      </c>
      <c r="J1695" s="4" t="n">
        <f aca="false">(F1695="C")+(G1695="C")</f>
        <v>0</v>
      </c>
      <c r="K1695" s="3" t="n">
        <f aca="false">I1695+J1695</f>
        <v>0</v>
      </c>
    </row>
    <row r="1696" customFormat="false" ht="15" hidden="false" customHeight="false" outlineLevel="0" collapsed="false">
      <c r="A1696" s="4" t="s">
        <v>97</v>
      </c>
      <c r="B1696" s="4" t="s">
        <v>805</v>
      </c>
      <c r="C1696" s="4" t="s">
        <v>694</v>
      </c>
      <c r="D1696" s="4" t="n">
        <f aca="false">IFERROR(INDEX(Positions!$D$2:$D$14531,MATCH($A1696&amp;"|30",Positions!$A$2:$A$14531,0)),"-")</f>
        <v>30</v>
      </c>
      <c r="E1696" s="4" t="n">
        <f aca="false">IFERROR(INDEX(Positions!$D$2:$D$14531,MATCH($A1696&amp;"|40",Positions!$A$2:$A$14531,0)),"-")</f>
        <v>40</v>
      </c>
      <c r="F1696" s="4" t="str">
        <f aca="false">IFERROR(INDEX(Positions!$E$2:$E$14531,MATCH($A1696&amp;"|30",Positions!$A$2:$A$14531,0)),"-")</f>
        <v>G</v>
      </c>
      <c r="G1696" s="4" t="str">
        <f aca="false">IFERROR(INDEX(Positions!$E$2:$E$14531,MATCH($A1696&amp;"|40",Positions!$A$2:$A$14531,0)),"-")</f>
        <v>C</v>
      </c>
      <c r="H1696" s="3" t="str">
        <f aca="false">F1696&amp;"-"&amp;G1696</f>
        <v>G-C</v>
      </c>
      <c r="I1696" s="4" t="n">
        <f aca="false">(F1696="G")+(G1696="G")</f>
        <v>1</v>
      </c>
      <c r="J1696" s="4" t="n">
        <f aca="false">(F1696="C")+(G1696="C")</f>
        <v>1</v>
      </c>
      <c r="K1696" s="3" t="n">
        <f aca="false">I1696+J1696</f>
        <v>2</v>
      </c>
    </row>
    <row r="1697" customFormat="false" ht="15" hidden="false" customHeight="false" outlineLevel="0" collapsed="false">
      <c r="A1697" s="4" t="s">
        <v>97</v>
      </c>
      <c r="B1697" s="4" t="s">
        <v>805</v>
      </c>
      <c r="C1697" s="4" t="s">
        <v>640</v>
      </c>
      <c r="D1697" s="4" t="n">
        <f aca="false">IFERROR(INDEX(Positions!$D$2:$D$14531,MATCH($A1697&amp;"|31",Positions!$A$2:$A$14531,0)),"-")</f>
        <v>31</v>
      </c>
      <c r="E1697" s="4" t="n">
        <f aca="false">IFERROR(INDEX(Positions!$D$2:$D$14531,MATCH($A1697&amp;"|39",Positions!$A$2:$A$14531,0)),"-")</f>
        <v>39</v>
      </c>
      <c r="F1697" s="4" t="str">
        <f aca="false">IFERROR(INDEX(Positions!$E$2:$E$14531,MATCH($A1697&amp;"|31",Positions!$A$2:$A$14531,0)),"-")</f>
        <v>C</v>
      </c>
      <c r="G1697" s="4" t="str">
        <f aca="false">IFERROR(INDEX(Positions!$E$2:$E$14531,MATCH($A1697&amp;"|39",Positions!$A$2:$A$14531,0)),"-")</f>
        <v>G</v>
      </c>
      <c r="H1697" s="3" t="str">
        <f aca="false">F1697&amp;"-"&amp;G1697</f>
        <v>C-G</v>
      </c>
      <c r="I1697" s="4" t="n">
        <f aca="false">(F1697="G")+(G1697="G")</f>
        <v>1</v>
      </c>
      <c r="J1697" s="4" t="n">
        <f aca="false">(F1697="C")+(G1697="C")</f>
        <v>1</v>
      </c>
      <c r="K1697" s="3" t="n">
        <f aca="false">I1697+J1697</f>
        <v>2</v>
      </c>
    </row>
    <row r="1698" customFormat="false" ht="15" hidden="false" customHeight="false" outlineLevel="0" collapsed="false">
      <c r="A1698" s="4" t="s">
        <v>97</v>
      </c>
      <c r="B1698" s="4" t="s">
        <v>830</v>
      </c>
      <c r="C1698" s="4" t="s">
        <v>367</v>
      </c>
      <c r="D1698" s="4" t="n">
        <f aca="false">IFERROR(INDEX(Positions!$D$2:$D$14531,MATCH($A1698&amp;"|49",Positions!$A$2:$A$14531,0)),"-")</f>
        <v>49</v>
      </c>
      <c r="E1698" s="4" t="n">
        <f aca="false">IFERROR(INDEX(Positions!$D$2:$D$14531,MATCH($A1698&amp;"|65",Positions!$A$2:$A$14531,0)),"-")</f>
        <v>65</v>
      </c>
      <c r="F1698" s="4" t="str">
        <f aca="false">IFERROR(INDEX(Positions!$E$2:$E$14531,MATCH($A1698&amp;"|49",Positions!$A$2:$A$14531,0)),"-")</f>
        <v>G</v>
      </c>
      <c r="G1698" s="4" t="str">
        <f aca="false">IFERROR(INDEX(Positions!$E$2:$E$14531,MATCH($A1698&amp;"|65",Positions!$A$2:$A$14531,0)),"-")</f>
        <v>U</v>
      </c>
      <c r="H1698" s="3" t="str">
        <f aca="false">F1698&amp;"-"&amp;G1698</f>
        <v>G-U</v>
      </c>
      <c r="I1698" s="4" t="n">
        <f aca="false">(F1698="G")+(G1698="G")</f>
        <v>1</v>
      </c>
      <c r="J1698" s="4" t="n">
        <f aca="false">(F1698="C")+(G1698="C")</f>
        <v>0</v>
      </c>
      <c r="K1698" s="3" t="n">
        <f aca="false">I1698+J1698</f>
        <v>1</v>
      </c>
    </row>
    <row r="1699" customFormat="false" ht="15" hidden="false" customHeight="false" outlineLevel="0" collapsed="false">
      <c r="A1699" s="4" t="s">
        <v>97</v>
      </c>
      <c r="B1699" s="4" t="s">
        <v>830</v>
      </c>
      <c r="C1699" s="4" t="s">
        <v>891</v>
      </c>
      <c r="D1699" s="4" t="n">
        <f aca="false">IFERROR(INDEX(Positions!$D$2:$D$14531,MATCH($A1699&amp;"|50",Positions!$A$2:$A$14531,0)),"-")</f>
        <v>50</v>
      </c>
      <c r="E1699" s="4" t="n">
        <f aca="false">IFERROR(INDEX(Positions!$D$2:$D$14531,MATCH($A1699&amp;"|64",Positions!$A$2:$A$14531,0)),"-")</f>
        <v>64</v>
      </c>
      <c r="F1699" s="4" t="str">
        <f aca="false">IFERROR(INDEX(Positions!$E$2:$E$14531,MATCH($A1699&amp;"|50",Positions!$A$2:$A$14531,0)),"-")</f>
        <v>A</v>
      </c>
      <c r="G1699" s="4" t="str">
        <f aca="false">IFERROR(INDEX(Positions!$E$2:$E$14531,MATCH($A1699&amp;"|64",Positions!$A$2:$A$14531,0)),"-")</f>
        <v>U</v>
      </c>
      <c r="H1699" s="3" t="str">
        <f aca="false">F1699&amp;"-"&amp;G1699</f>
        <v>A-U</v>
      </c>
      <c r="I1699" s="4" t="n">
        <f aca="false">(F1699="G")+(G1699="G")</f>
        <v>0</v>
      </c>
      <c r="J1699" s="4" t="n">
        <f aca="false">(F1699="C")+(G1699="C")</f>
        <v>0</v>
      </c>
      <c r="K1699" s="3" t="n">
        <f aca="false">I1699+J1699</f>
        <v>0</v>
      </c>
    </row>
    <row r="1700" customFormat="false" ht="15" hidden="false" customHeight="false" outlineLevel="0" collapsed="false">
      <c r="A1700" s="4" t="s">
        <v>97</v>
      </c>
      <c r="B1700" s="4" t="s">
        <v>830</v>
      </c>
      <c r="C1700" s="4" t="s">
        <v>689</v>
      </c>
      <c r="D1700" s="4" t="n">
        <f aca="false">IFERROR(INDEX(Positions!$D$2:$D$14531,MATCH($A1700&amp;"|51",Positions!$A$2:$A$14531,0)),"-")</f>
        <v>51</v>
      </c>
      <c r="E1700" s="4" t="n">
        <f aca="false">IFERROR(INDEX(Positions!$D$2:$D$14531,MATCH($A1700&amp;"|63",Positions!$A$2:$A$14531,0)),"-")</f>
        <v>63</v>
      </c>
      <c r="F1700" s="4" t="str">
        <f aca="false">IFERROR(INDEX(Positions!$E$2:$E$14531,MATCH($A1700&amp;"|51",Positions!$A$2:$A$14531,0)),"-")</f>
        <v>C</v>
      </c>
      <c r="G1700" s="4" t="str">
        <f aca="false">IFERROR(INDEX(Positions!$E$2:$E$14531,MATCH($A1700&amp;"|63",Positions!$A$2:$A$14531,0)),"-")</f>
        <v>G</v>
      </c>
      <c r="H1700" s="3" t="str">
        <f aca="false">F1700&amp;"-"&amp;G1700</f>
        <v>C-G</v>
      </c>
      <c r="I1700" s="4" t="n">
        <f aca="false">(F1700="G")+(G1700="G")</f>
        <v>1</v>
      </c>
      <c r="J1700" s="4" t="n">
        <f aca="false">(F1700="C")+(G1700="C")</f>
        <v>1</v>
      </c>
      <c r="K1700" s="3" t="n">
        <f aca="false">I1700+J1700</f>
        <v>2</v>
      </c>
    </row>
    <row r="1701" customFormat="false" ht="15" hidden="false" customHeight="false" outlineLevel="0" collapsed="false">
      <c r="A1701" s="4" t="s">
        <v>97</v>
      </c>
      <c r="B1701" s="4" t="s">
        <v>830</v>
      </c>
      <c r="C1701" s="4" t="s">
        <v>703</v>
      </c>
      <c r="D1701" s="4" t="n">
        <f aca="false">IFERROR(INDEX(Positions!$D$2:$D$14531,MATCH($A1701&amp;"|52",Positions!$A$2:$A$14531,0)),"-")</f>
        <v>52</v>
      </c>
      <c r="E1701" s="4" t="n">
        <f aca="false">IFERROR(INDEX(Positions!$D$2:$D$14531,MATCH($A1701&amp;"|62",Positions!$A$2:$A$14531,0)),"-")</f>
        <v>62</v>
      </c>
      <c r="F1701" s="4" t="str">
        <f aca="false">IFERROR(INDEX(Positions!$E$2:$E$14531,MATCH($A1701&amp;"|52",Positions!$A$2:$A$14531,0)),"-")</f>
        <v>G</v>
      </c>
      <c r="G1701" s="4" t="str">
        <f aca="false">IFERROR(INDEX(Positions!$E$2:$E$14531,MATCH($A1701&amp;"|62",Positions!$A$2:$A$14531,0)),"-")</f>
        <v>C</v>
      </c>
      <c r="H1701" s="3" t="str">
        <f aca="false">F1701&amp;"-"&amp;G1701</f>
        <v>G-C</v>
      </c>
      <c r="I1701" s="4" t="n">
        <f aca="false">(F1701="G")+(G1701="G")</f>
        <v>1</v>
      </c>
      <c r="J1701" s="4" t="n">
        <f aca="false">(F1701="C")+(G1701="C")</f>
        <v>1</v>
      </c>
      <c r="K1701" s="3" t="n">
        <f aca="false">I1701+J1701</f>
        <v>2</v>
      </c>
    </row>
    <row r="1702" customFormat="false" ht="15" hidden="false" customHeight="false" outlineLevel="0" collapsed="false">
      <c r="A1702" s="4" t="s">
        <v>97</v>
      </c>
      <c r="B1702" s="4" t="s">
        <v>830</v>
      </c>
      <c r="C1702" s="4" t="s">
        <v>892</v>
      </c>
      <c r="D1702" s="4" t="n">
        <f aca="false">IFERROR(INDEX(Positions!$D$2:$D$14531,MATCH($A1702&amp;"|53",Positions!$A$2:$A$14531,0)),"-")</f>
        <v>53</v>
      </c>
      <c r="E1702" s="4" t="n">
        <f aca="false">IFERROR(INDEX(Positions!$D$2:$D$14531,MATCH($A1702&amp;"|61",Positions!$A$2:$A$14531,0)),"-")</f>
        <v>61</v>
      </c>
      <c r="F1702" s="4" t="str">
        <f aca="false">IFERROR(INDEX(Positions!$E$2:$E$14531,MATCH($A1702&amp;"|53",Positions!$A$2:$A$14531,0)),"-")</f>
        <v>G</v>
      </c>
      <c r="G1702" s="4" t="str">
        <f aca="false">IFERROR(INDEX(Positions!$E$2:$E$14531,MATCH($A1702&amp;"|61",Positions!$A$2:$A$14531,0)),"-")</f>
        <v>C</v>
      </c>
      <c r="H1702" s="3" t="str">
        <f aca="false">F1702&amp;"-"&amp;G1702</f>
        <v>G-C</v>
      </c>
      <c r="I1702" s="4" t="n">
        <f aca="false">(F1702="G")+(G1702="G")</f>
        <v>1</v>
      </c>
      <c r="J1702" s="4" t="n">
        <f aca="false">(F1702="C")+(G1702="C")</f>
        <v>1</v>
      </c>
      <c r="K1702" s="3" t="n">
        <f aca="false">I1702+J1702</f>
        <v>2</v>
      </c>
    </row>
    <row r="1703" customFormat="false" ht="15" hidden="false" customHeight="false" outlineLevel="0" collapsed="false">
      <c r="A1703" s="24" t="s">
        <v>97</v>
      </c>
      <c r="B1703" s="24" t="s">
        <v>893</v>
      </c>
      <c r="C1703" s="24" t="s">
        <v>894</v>
      </c>
      <c r="D1703" s="24" t="n">
        <f aca="false">IFERROR(INDEX(Positions!$D$2:$D$14531,MATCH($A1703&amp;"|8",Positions!$A$2:$A$14531,0)),"-")</f>
        <v>8</v>
      </c>
      <c r="E1703" s="24" t="n">
        <f aca="false">IFERROR(INDEX(Positions!$D$2:$D$14531,MATCH($A1703&amp;"|14",Positions!$A$2:$A$14531,0)),"-")</f>
        <v>14</v>
      </c>
      <c r="F1703" s="24" t="str">
        <f aca="false">IFERROR(INDEX(Positions!$E$2:$E$14531,MATCH($A1703&amp;"|8",Positions!$A$2:$A$14531,0)),"-")</f>
        <v>U</v>
      </c>
      <c r="G1703" s="24" t="str">
        <f aca="false">IFERROR(INDEX(Positions!$E$2:$E$14531,MATCH($A1703&amp;"|14",Positions!$A$2:$A$14531,0)),"-")</f>
        <v>A</v>
      </c>
      <c r="H1703" s="25" t="str">
        <f aca="false">F1703&amp;"-"&amp;G1703</f>
        <v>U-A</v>
      </c>
      <c r="I1703" s="24" t="n">
        <f aca="false">(F1703="G")+(G1703="G")</f>
        <v>0</v>
      </c>
      <c r="J1703" s="24" t="n">
        <f aca="false">(F1703="C")+(G1703="C")</f>
        <v>0</v>
      </c>
      <c r="K1703" s="25" t="n">
        <f aca="false">I1703+J1703</f>
        <v>0</v>
      </c>
    </row>
    <row r="1704" customFormat="false" ht="15" hidden="false" customHeight="false" outlineLevel="0" collapsed="false">
      <c r="A1704" s="24" t="s">
        <v>97</v>
      </c>
      <c r="B1704" s="24" t="s">
        <v>893</v>
      </c>
      <c r="C1704" s="24" t="s">
        <v>895</v>
      </c>
      <c r="D1704" s="24" t="n">
        <f aca="false">IFERROR(INDEX(Positions!$D$2:$D$14531,MATCH($A1704&amp;"|15",Positions!$A$2:$A$14531,0)),"-")</f>
        <v>15</v>
      </c>
      <c r="E1704" s="24" t="n">
        <f aca="false">IFERROR(INDEX(Positions!$D$2:$D$14531,MATCH($A1704&amp;"|48",Positions!$A$2:$A$14531,0)),"-")</f>
        <v>48</v>
      </c>
      <c r="F1704" s="24" t="str">
        <f aca="false">IFERROR(INDEX(Positions!$E$2:$E$14531,MATCH($A1704&amp;"|15",Positions!$A$2:$A$14531,0)),"-")</f>
        <v>G</v>
      </c>
      <c r="G1704" s="24" t="str">
        <f aca="false">IFERROR(INDEX(Positions!$E$2:$E$14531,MATCH($A1704&amp;"|48",Positions!$A$2:$A$14531,0)),"-")</f>
        <v>C</v>
      </c>
      <c r="H1704" s="25" t="str">
        <f aca="false">F1704&amp;"-"&amp;G1704</f>
        <v>G-C</v>
      </c>
      <c r="I1704" s="24" t="n">
        <f aca="false">(F1704="G")+(G1704="G")</f>
        <v>1</v>
      </c>
      <c r="J1704" s="24" t="n">
        <f aca="false">(F1704="C")+(G1704="C")</f>
        <v>1</v>
      </c>
      <c r="K1704" s="25" t="n">
        <f aca="false">I1704+J1704</f>
        <v>2</v>
      </c>
    </row>
    <row r="1705" customFormat="false" ht="15" hidden="false" customHeight="false" outlineLevel="0" collapsed="false">
      <c r="A1705" s="24" t="s">
        <v>97</v>
      </c>
      <c r="B1705" s="24" t="s">
        <v>893</v>
      </c>
      <c r="C1705" s="24" t="s">
        <v>896</v>
      </c>
      <c r="D1705" s="24" t="n">
        <f aca="false">IFERROR(INDEX(Positions!$D$2:$D$14531,MATCH($A1705&amp;"|18",Positions!$A$2:$A$14531,0)),"-")</f>
        <v>18</v>
      </c>
      <c r="E1705" s="24" t="n">
        <f aca="false">IFERROR(INDEX(Positions!$D$2:$D$14531,MATCH($A1705&amp;"|55",Positions!$A$2:$A$14531,0)),"-")</f>
        <v>55</v>
      </c>
      <c r="F1705" s="24" t="str">
        <f aca="false">IFERROR(INDEX(Positions!$E$2:$E$14531,MATCH($A1705&amp;"|18",Positions!$A$2:$A$14531,0)),"-")</f>
        <v>G</v>
      </c>
      <c r="G1705" s="24" t="str">
        <f aca="false">IFERROR(INDEX(Positions!$E$2:$E$14531,MATCH($A1705&amp;"|55",Positions!$A$2:$A$14531,0)),"-")</f>
        <v>U</v>
      </c>
      <c r="H1705" s="25" t="str">
        <f aca="false">F1705&amp;"-"&amp;G1705</f>
        <v>G-U</v>
      </c>
      <c r="I1705" s="24" t="n">
        <f aca="false">(F1705="G")+(G1705="G")</f>
        <v>1</v>
      </c>
      <c r="J1705" s="24" t="n">
        <f aca="false">(F1705="C")+(G1705="C")</f>
        <v>0</v>
      </c>
      <c r="K1705" s="25" t="n">
        <f aca="false">I1705+J1705</f>
        <v>1</v>
      </c>
    </row>
    <row r="1706" customFormat="false" ht="15" hidden="false" customHeight="false" outlineLevel="0" collapsed="false">
      <c r="A1706" s="24" t="s">
        <v>97</v>
      </c>
      <c r="B1706" s="24" t="s">
        <v>893</v>
      </c>
      <c r="C1706" s="24" t="s">
        <v>897</v>
      </c>
      <c r="D1706" s="24" t="n">
        <f aca="false">IFERROR(INDEX(Positions!$D$2:$D$14531,MATCH($A1706&amp;"|19",Positions!$A$2:$A$14531,0)),"-")</f>
        <v>19</v>
      </c>
      <c r="E1706" s="24" t="n">
        <f aca="false">IFERROR(INDEX(Positions!$D$2:$D$14531,MATCH($A1706&amp;"|56",Positions!$A$2:$A$14531,0)),"-")</f>
        <v>56</v>
      </c>
      <c r="F1706" s="24" t="str">
        <f aca="false">IFERROR(INDEX(Positions!$E$2:$E$14531,MATCH($A1706&amp;"|19",Positions!$A$2:$A$14531,0)),"-")</f>
        <v>G</v>
      </c>
      <c r="G1706" s="24" t="str">
        <f aca="false">IFERROR(INDEX(Positions!$E$2:$E$14531,MATCH($A1706&amp;"|56",Positions!$A$2:$A$14531,0)),"-")</f>
        <v>C</v>
      </c>
      <c r="H1706" s="25" t="str">
        <f aca="false">F1706&amp;"-"&amp;G1706</f>
        <v>G-C</v>
      </c>
      <c r="I1706" s="24" t="n">
        <f aca="false">(F1706="G")+(G1706="G")</f>
        <v>1</v>
      </c>
      <c r="J1706" s="24" t="n">
        <f aca="false">(F1706="C")+(G1706="C")</f>
        <v>1</v>
      </c>
      <c r="K1706" s="25" t="n">
        <f aca="false">I1706+J1706</f>
        <v>2</v>
      </c>
    </row>
    <row r="1707" customFormat="false" ht="15" hidden="false" customHeight="false" outlineLevel="0" collapsed="false">
      <c r="A1707" s="24" t="s">
        <v>97</v>
      </c>
      <c r="B1707" s="24" t="s">
        <v>893</v>
      </c>
      <c r="C1707" s="24" t="s">
        <v>898</v>
      </c>
      <c r="D1707" s="24" t="n">
        <f aca="false">IFERROR(INDEX(Positions!$D$2:$D$14531,MATCH($A1707&amp;"|26",Positions!$A$2:$A$14531,0)),"-")</f>
        <v>26</v>
      </c>
      <c r="E1707" s="24" t="n">
        <f aca="false">IFERROR(INDEX(Positions!$D$2:$D$14531,MATCH($A1707&amp;"|44",Positions!$A$2:$A$14531,0)),"-")</f>
        <v>44</v>
      </c>
      <c r="F1707" s="24" t="str">
        <f aca="false">IFERROR(INDEX(Positions!$E$2:$E$14531,MATCH($A1707&amp;"|26",Positions!$A$2:$A$14531,0)),"-")</f>
        <v>A</v>
      </c>
      <c r="G1707" s="24" t="str">
        <f aca="false">IFERROR(INDEX(Positions!$E$2:$E$14531,MATCH($A1707&amp;"|44",Positions!$A$2:$A$14531,0)),"-")</f>
        <v>G</v>
      </c>
      <c r="H1707" s="25" t="str">
        <f aca="false">F1707&amp;"-"&amp;G1707</f>
        <v>A-G</v>
      </c>
      <c r="I1707" s="24" t="n">
        <f aca="false">(F1707="G")+(G1707="G")</f>
        <v>1</v>
      </c>
      <c r="J1707" s="24" t="n">
        <f aca="false">(F1707="C")+(G1707="C")</f>
        <v>0</v>
      </c>
      <c r="K1707" s="25" t="n">
        <f aca="false">I1707+J1707</f>
        <v>1</v>
      </c>
    </row>
    <row r="1708" customFormat="false" ht="15" hidden="false" customHeight="false" outlineLevel="0" collapsed="false">
      <c r="A1708" s="24" t="s">
        <v>97</v>
      </c>
      <c r="B1708" s="24" t="s">
        <v>893</v>
      </c>
      <c r="C1708" s="24" t="s">
        <v>899</v>
      </c>
      <c r="D1708" s="24" t="n">
        <f aca="false">IFERROR(INDEX(Positions!$D$2:$D$14531,MATCH($A1708&amp;"|32",Positions!$A$2:$A$14531,0)),"-")</f>
        <v>32</v>
      </c>
      <c r="E1708" s="24" t="n">
        <f aca="false">IFERROR(INDEX(Positions!$D$2:$D$14531,MATCH($A1708&amp;"|38",Positions!$A$2:$A$14531,0)),"-")</f>
        <v>38</v>
      </c>
      <c r="F1708" s="24" t="str">
        <f aca="false">IFERROR(INDEX(Positions!$E$2:$E$14531,MATCH($A1708&amp;"|32",Positions!$A$2:$A$14531,0)),"-")</f>
        <v>C</v>
      </c>
      <c r="G1708" s="24" t="str">
        <f aca="false">IFERROR(INDEX(Positions!$E$2:$E$14531,MATCH($A1708&amp;"|38",Positions!$A$2:$A$14531,0)),"-")</f>
        <v>C</v>
      </c>
      <c r="H1708" s="25" t="str">
        <f aca="false">F1708&amp;"-"&amp;G1708</f>
        <v>C-C</v>
      </c>
      <c r="I1708" s="24" t="n">
        <f aca="false">(F1708="G")+(G1708="G")</f>
        <v>0</v>
      </c>
      <c r="J1708" s="24" t="n">
        <f aca="false">(F1708="C")+(G1708="C")</f>
        <v>2</v>
      </c>
      <c r="K1708" s="25" t="n">
        <f aca="false">I1708+J1708</f>
        <v>2</v>
      </c>
    </row>
    <row r="1709" customFormat="false" ht="15" hidden="false" customHeight="false" outlineLevel="0" collapsed="false">
      <c r="A1709" s="24" t="s">
        <v>97</v>
      </c>
      <c r="B1709" s="24" t="s">
        <v>893</v>
      </c>
      <c r="C1709" s="24" t="s">
        <v>900</v>
      </c>
      <c r="D1709" s="24" t="n">
        <f aca="false">IFERROR(INDEX(Positions!$D$2:$D$14531,MATCH($A1709&amp;"|54",Positions!$A$2:$A$14531,0)),"-")</f>
        <v>54</v>
      </c>
      <c r="E1709" s="24" t="n">
        <f aca="false">IFERROR(INDEX(Positions!$D$2:$D$14531,MATCH($A1709&amp;"|58",Positions!$A$2:$A$14531,0)),"-")</f>
        <v>58</v>
      </c>
      <c r="F1709" s="24" t="str">
        <f aca="false">IFERROR(INDEX(Positions!$E$2:$E$14531,MATCH($A1709&amp;"|54",Positions!$A$2:$A$14531,0)),"-")</f>
        <v>U</v>
      </c>
      <c r="G1709" s="24" t="str">
        <f aca="false">IFERROR(INDEX(Positions!$E$2:$E$14531,MATCH($A1709&amp;"|58",Positions!$A$2:$A$14531,0)),"-")</f>
        <v>A</v>
      </c>
      <c r="H1709" s="25" t="str">
        <f aca="false">F1709&amp;"-"&amp;G1709</f>
        <v>U-A</v>
      </c>
      <c r="I1709" s="24" t="n">
        <f aca="false">(F1709="G")+(G1709="G")</f>
        <v>0</v>
      </c>
      <c r="J1709" s="24" t="n">
        <f aca="false">(F1709="C")+(G1709="C")</f>
        <v>0</v>
      </c>
      <c r="K1709" s="25" t="n">
        <f aca="false">I1709+J1709</f>
        <v>0</v>
      </c>
    </row>
    <row r="1710" customFormat="false" ht="15" hidden="false" customHeight="false" outlineLevel="0" collapsed="false">
      <c r="A1710" s="4" t="s">
        <v>98</v>
      </c>
      <c r="B1710" s="4" t="s">
        <v>768</v>
      </c>
      <c r="C1710" s="4" t="s">
        <v>882</v>
      </c>
      <c r="D1710" s="4" t="n">
        <f aca="false">IFERROR(INDEX(Positions!$D$2:$D$14531,MATCH($A1710&amp;"|1",Positions!$A$2:$A$14531,0)),"-")</f>
        <v>1</v>
      </c>
      <c r="E1710" s="4" t="n">
        <f aca="false">IFERROR(INDEX(Positions!$D$2:$D$14531,MATCH($A1710&amp;"|72",Positions!$A$2:$A$14531,0)),"-")</f>
        <v>73</v>
      </c>
      <c r="F1710" s="4" t="str">
        <f aca="false">IFERROR(INDEX(Positions!$E$2:$E$14531,MATCH($A1710&amp;"|1",Positions!$A$2:$A$14531,0)),"-")</f>
        <v>G</v>
      </c>
      <c r="G1710" s="4" t="str">
        <f aca="false">IFERROR(INDEX(Positions!$E$2:$E$14531,MATCH($A1710&amp;"|72",Positions!$A$2:$A$14531,0)),"-")</f>
        <v>C</v>
      </c>
      <c r="H1710" s="3" t="str">
        <f aca="false">F1710&amp;"-"&amp;G1710</f>
        <v>G-C</v>
      </c>
      <c r="I1710" s="4" t="n">
        <f aca="false">(F1710="G")+(G1710="G")</f>
        <v>1</v>
      </c>
      <c r="J1710" s="4" t="n">
        <f aca="false">(F1710="C")+(G1710="C")</f>
        <v>1</v>
      </c>
      <c r="K1710" s="3" t="n">
        <f aca="false">I1710+J1710</f>
        <v>2</v>
      </c>
    </row>
    <row r="1711" customFormat="false" ht="15" hidden="false" customHeight="false" outlineLevel="0" collapsed="false">
      <c r="A1711" s="4" t="s">
        <v>98</v>
      </c>
      <c r="B1711" s="4" t="s">
        <v>768</v>
      </c>
      <c r="C1711" s="4" t="s">
        <v>883</v>
      </c>
      <c r="D1711" s="4" t="n">
        <f aca="false">IFERROR(INDEX(Positions!$D$2:$D$14531,MATCH($A1711&amp;"|2",Positions!$A$2:$A$14531,0)),"-")</f>
        <v>2</v>
      </c>
      <c r="E1711" s="4" t="n">
        <f aca="false">IFERROR(INDEX(Positions!$D$2:$D$14531,MATCH($A1711&amp;"|71",Positions!$A$2:$A$14531,0)),"-")</f>
        <v>72</v>
      </c>
      <c r="F1711" s="4" t="str">
        <f aca="false">IFERROR(INDEX(Positions!$E$2:$E$14531,MATCH($A1711&amp;"|2",Positions!$A$2:$A$14531,0)),"-")</f>
        <v>C</v>
      </c>
      <c r="G1711" s="4" t="str">
        <f aca="false">IFERROR(INDEX(Positions!$E$2:$E$14531,MATCH($A1711&amp;"|71",Positions!$A$2:$A$14531,0)),"-")</f>
        <v>G</v>
      </c>
      <c r="H1711" s="3" t="str">
        <f aca="false">F1711&amp;"-"&amp;G1711</f>
        <v>C-G</v>
      </c>
      <c r="I1711" s="4" t="n">
        <f aca="false">(F1711="G")+(G1711="G")</f>
        <v>1</v>
      </c>
      <c r="J1711" s="4" t="n">
        <f aca="false">(F1711="C")+(G1711="C")</f>
        <v>1</v>
      </c>
      <c r="K1711" s="3" t="n">
        <f aca="false">I1711+J1711</f>
        <v>2</v>
      </c>
    </row>
    <row r="1712" customFormat="false" ht="15" hidden="false" customHeight="false" outlineLevel="0" collapsed="false">
      <c r="A1712" s="4" t="s">
        <v>98</v>
      </c>
      <c r="B1712" s="4" t="s">
        <v>768</v>
      </c>
      <c r="C1712" s="4" t="s">
        <v>884</v>
      </c>
      <c r="D1712" s="4" t="n">
        <f aca="false">IFERROR(INDEX(Positions!$D$2:$D$14531,MATCH($A1712&amp;"|3",Positions!$A$2:$A$14531,0)),"-")</f>
        <v>3</v>
      </c>
      <c r="E1712" s="4" t="n">
        <f aca="false">IFERROR(INDEX(Positions!$D$2:$D$14531,MATCH($A1712&amp;"|70",Positions!$A$2:$A$14531,0)),"-")</f>
        <v>71</v>
      </c>
      <c r="F1712" s="4" t="str">
        <f aca="false">IFERROR(INDEX(Positions!$E$2:$E$14531,MATCH($A1712&amp;"|3",Positions!$A$2:$A$14531,0)),"-")</f>
        <v>C</v>
      </c>
      <c r="G1712" s="4" t="str">
        <f aca="false">IFERROR(INDEX(Positions!$E$2:$E$14531,MATCH($A1712&amp;"|70",Positions!$A$2:$A$14531,0)),"-")</f>
        <v>G</v>
      </c>
      <c r="H1712" s="3" t="str">
        <f aca="false">F1712&amp;"-"&amp;G1712</f>
        <v>C-G</v>
      </c>
      <c r="I1712" s="4" t="n">
        <f aca="false">(F1712="G")+(G1712="G")</f>
        <v>1</v>
      </c>
      <c r="J1712" s="4" t="n">
        <f aca="false">(F1712="C")+(G1712="C")</f>
        <v>1</v>
      </c>
      <c r="K1712" s="3" t="n">
        <f aca="false">I1712+J1712</f>
        <v>2</v>
      </c>
    </row>
    <row r="1713" customFormat="false" ht="15" hidden="false" customHeight="false" outlineLevel="0" collapsed="false">
      <c r="A1713" s="4" t="s">
        <v>98</v>
      </c>
      <c r="B1713" s="4" t="s">
        <v>768</v>
      </c>
      <c r="C1713" s="4" t="s">
        <v>885</v>
      </c>
      <c r="D1713" s="4" t="n">
        <f aca="false">IFERROR(INDEX(Positions!$D$2:$D$14531,MATCH($A1713&amp;"|4",Positions!$A$2:$A$14531,0)),"-")</f>
        <v>4</v>
      </c>
      <c r="E1713" s="4" t="n">
        <f aca="false">IFERROR(INDEX(Positions!$D$2:$D$14531,MATCH($A1713&amp;"|69",Positions!$A$2:$A$14531,0)),"-")</f>
        <v>70</v>
      </c>
      <c r="F1713" s="4" t="str">
        <f aca="false">IFERROR(INDEX(Positions!$E$2:$E$14531,MATCH($A1713&amp;"|4",Positions!$A$2:$A$14531,0)),"-")</f>
        <v>C</v>
      </c>
      <c r="G1713" s="4" t="str">
        <f aca="false">IFERROR(INDEX(Positions!$E$2:$E$14531,MATCH($A1713&amp;"|69",Positions!$A$2:$A$14531,0)),"-")</f>
        <v>G</v>
      </c>
      <c r="H1713" s="3" t="str">
        <f aca="false">F1713&amp;"-"&amp;G1713</f>
        <v>C-G</v>
      </c>
      <c r="I1713" s="4" t="n">
        <f aca="false">(F1713="G")+(G1713="G")</f>
        <v>1</v>
      </c>
      <c r="J1713" s="4" t="n">
        <f aca="false">(F1713="C")+(G1713="C")</f>
        <v>1</v>
      </c>
      <c r="K1713" s="3" t="n">
        <f aca="false">I1713+J1713</f>
        <v>2</v>
      </c>
    </row>
    <row r="1714" customFormat="false" ht="15" hidden="false" customHeight="false" outlineLevel="0" collapsed="false">
      <c r="A1714" s="4" t="s">
        <v>98</v>
      </c>
      <c r="B1714" s="4" t="s">
        <v>768</v>
      </c>
      <c r="C1714" s="4" t="s">
        <v>542</v>
      </c>
      <c r="D1714" s="4" t="n">
        <f aca="false">IFERROR(INDEX(Positions!$D$2:$D$14531,MATCH($A1714&amp;"|5",Positions!$A$2:$A$14531,0)),"-")</f>
        <v>5</v>
      </c>
      <c r="E1714" s="4" t="n">
        <f aca="false">IFERROR(INDEX(Positions!$D$2:$D$14531,MATCH($A1714&amp;"|68",Positions!$A$2:$A$14531,0)),"-")</f>
        <v>69</v>
      </c>
      <c r="F1714" s="4" t="str">
        <f aca="false">IFERROR(INDEX(Positions!$E$2:$E$14531,MATCH($A1714&amp;"|5",Positions!$A$2:$A$14531,0)),"-")</f>
        <v>A</v>
      </c>
      <c r="G1714" s="4" t="str">
        <f aca="false">IFERROR(INDEX(Positions!$E$2:$E$14531,MATCH($A1714&amp;"|68",Positions!$A$2:$A$14531,0)),"-")</f>
        <v>U</v>
      </c>
      <c r="H1714" s="3" t="str">
        <f aca="false">F1714&amp;"-"&amp;G1714</f>
        <v>A-U</v>
      </c>
      <c r="I1714" s="4" t="n">
        <f aca="false">(F1714="G")+(G1714="G")</f>
        <v>0</v>
      </c>
      <c r="J1714" s="4" t="n">
        <f aca="false">(F1714="C")+(G1714="C")</f>
        <v>0</v>
      </c>
      <c r="K1714" s="3" t="n">
        <f aca="false">I1714+J1714</f>
        <v>0</v>
      </c>
    </row>
    <row r="1715" customFormat="false" ht="15" hidden="false" customHeight="false" outlineLevel="0" collapsed="false">
      <c r="A1715" s="4" t="s">
        <v>98</v>
      </c>
      <c r="B1715" s="4" t="s">
        <v>768</v>
      </c>
      <c r="C1715" s="4" t="s">
        <v>561</v>
      </c>
      <c r="D1715" s="4" t="n">
        <f aca="false">IFERROR(INDEX(Positions!$D$2:$D$14531,MATCH($A1715&amp;"|6",Positions!$A$2:$A$14531,0)),"-")</f>
        <v>6</v>
      </c>
      <c r="E1715" s="4" t="n">
        <f aca="false">IFERROR(INDEX(Positions!$D$2:$D$14531,MATCH($A1715&amp;"|67",Positions!$A$2:$A$14531,0)),"-")</f>
        <v>68</v>
      </c>
      <c r="F1715" s="4" t="str">
        <f aca="false">IFERROR(INDEX(Positions!$E$2:$E$14531,MATCH($A1715&amp;"|6",Positions!$A$2:$A$14531,0)),"-")</f>
        <v>U</v>
      </c>
      <c r="G1715" s="4" t="str">
        <f aca="false">IFERROR(INDEX(Positions!$E$2:$E$14531,MATCH($A1715&amp;"|67",Positions!$A$2:$A$14531,0)),"-")</f>
        <v>G</v>
      </c>
      <c r="H1715" s="3" t="str">
        <f aca="false">F1715&amp;"-"&amp;G1715</f>
        <v>U-G</v>
      </c>
      <c r="I1715" s="4" t="n">
        <f aca="false">(F1715="G")+(G1715="G")</f>
        <v>1</v>
      </c>
      <c r="J1715" s="4" t="n">
        <f aca="false">(F1715="C")+(G1715="C")</f>
        <v>0</v>
      </c>
      <c r="K1715" s="3" t="n">
        <f aca="false">I1715+J1715</f>
        <v>1</v>
      </c>
    </row>
    <row r="1716" customFormat="false" ht="15" hidden="false" customHeight="false" outlineLevel="0" collapsed="false">
      <c r="A1716" s="4" t="s">
        <v>98</v>
      </c>
      <c r="B1716" s="4" t="s">
        <v>768</v>
      </c>
      <c r="C1716" s="4" t="s">
        <v>886</v>
      </c>
      <c r="D1716" s="4" t="n">
        <f aca="false">IFERROR(INDEX(Positions!$D$2:$D$14531,MATCH($A1716&amp;"|7",Positions!$A$2:$A$14531,0)),"-")</f>
        <v>7</v>
      </c>
      <c r="E1716" s="4" t="n">
        <f aca="false">IFERROR(INDEX(Positions!$D$2:$D$14531,MATCH($A1716&amp;"|66",Positions!$A$2:$A$14531,0)),"-")</f>
        <v>67</v>
      </c>
      <c r="F1716" s="4" t="str">
        <f aca="false">IFERROR(INDEX(Positions!$E$2:$E$14531,MATCH($A1716&amp;"|7",Positions!$A$2:$A$14531,0)),"-")</f>
        <v>G</v>
      </c>
      <c r="G1716" s="4" t="str">
        <f aca="false">IFERROR(INDEX(Positions!$E$2:$E$14531,MATCH($A1716&amp;"|66",Positions!$A$2:$A$14531,0)),"-")</f>
        <v>C</v>
      </c>
      <c r="H1716" s="3" t="str">
        <f aca="false">F1716&amp;"-"&amp;G1716</f>
        <v>G-C</v>
      </c>
      <c r="I1716" s="4" t="n">
        <f aca="false">(F1716="G")+(G1716="G")</f>
        <v>1</v>
      </c>
      <c r="J1716" s="4" t="n">
        <f aca="false">(F1716="C")+(G1716="C")</f>
        <v>1</v>
      </c>
      <c r="K1716" s="3" t="n">
        <f aca="false">I1716+J1716</f>
        <v>2</v>
      </c>
    </row>
    <row r="1717" customFormat="false" ht="15" hidden="false" customHeight="false" outlineLevel="0" collapsed="false">
      <c r="A1717" s="4" t="s">
        <v>98</v>
      </c>
      <c r="B1717" s="4" t="s">
        <v>783</v>
      </c>
      <c r="C1717" s="4" t="s">
        <v>887</v>
      </c>
      <c r="D1717" s="4" t="n">
        <f aca="false">IFERROR(INDEX(Positions!$D$2:$D$14531,MATCH($A1717&amp;"|10",Positions!$A$2:$A$14531,0)),"-")</f>
        <v>10</v>
      </c>
      <c r="E1717" s="4" t="n">
        <f aca="false">IFERROR(INDEX(Positions!$D$2:$D$14531,MATCH($A1717&amp;"|25",Positions!$A$2:$A$14531,0)),"-")</f>
        <v>26</v>
      </c>
      <c r="F1717" s="4" t="str">
        <f aca="false">IFERROR(INDEX(Positions!$E$2:$E$14531,MATCH($A1717&amp;"|10",Positions!$A$2:$A$14531,0)),"-")</f>
        <v>G</v>
      </c>
      <c r="G1717" s="4" t="str">
        <f aca="false">IFERROR(INDEX(Positions!$E$2:$E$14531,MATCH($A1717&amp;"|25",Positions!$A$2:$A$14531,0)),"-")</f>
        <v>C</v>
      </c>
      <c r="H1717" s="3" t="str">
        <f aca="false">F1717&amp;"-"&amp;G1717</f>
        <v>G-C</v>
      </c>
      <c r="I1717" s="4" t="n">
        <f aca="false">(F1717="G")+(G1717="G")</f>
        <v>1</v>
      </c>
      <c r="J1717" s="4" t="n">
        <f aca="false">(F1717="C")+(G1717="C")</f>
        <v>1</v>
      </c>
      <c r="K1717" s="3" t="n">
        <f aca="false">I1717+J1717</f>
        <v>2</v>
      </c>
    </row>
    <row r="1718" customFormat="false" ht="15" hidden="false" customHeight="false" outlineLevel="0" collapsed="false">
      <c r="A1718" s="4" t="s">
        <v>98</v>
      </c>
      <c r="B1718" s="4" t="s">
        <v>783</v>
      </c>
      <c r="C1718" s="4" t="s">
        <v>888</v>
      </c>
      <c r="D1718" s="4" t="n">
        <f aca="false">IFERROR(INDEX(Positions!$D$2:$D$14531,MATCH($A1718&amp;"|11",Positions!$A$2:$A$14531,0)),"-")</f>
        <v>11</v>
      </c>
      <c r="E1718" s="4" t="n">
        <f aca="false">IFERROR(INDEX(Positions!$D$2:$D$14531,MATCH($A1718&amp;"|24",Positions!$A$2:$A$14531,0)),"-")</f>
        <v>25</v>
      </c>
      <c r="F1718" s="4" t="str">
        <f aca="false">IFERROR(INDEX(Positions!$E$2:$E$14531,MATCH($A1718&amp;"|11",Positions!$A$2:$A$14531,0)),"-")</f>
        <v>C</v>
      </c>
      <c r="G1718" s="4" t="str">
        <f aca="false">IFERROR(INDEX(Positions!$E$2:$E$14531,MATCH($A1718&amp;"|24",Positions!$A$2:$A$14531,0)),"-")</f>
        <v>G</v>
      </c>
      <c r="H1718" s="3" t="str">
        <f aca="false">F1718&amp;"-"&amp;G1718</f>
        <v>C-G</v>
      </c>
      <c r="I1718" s="4" t="n">
        <f aca="false">(F1718="G")+(G1718="G")</f>
        <v>1</v>
      </c>
      <c r="J1718" s="4" t="n">
        <f aca="false">(F1718="C")+(G1718="C")</f>
        <v>1</v>
      </c>
      <c r="K1718" s="3" t="n">
        <f aca="false">I1718+J1718</f>
        <v>2</v>
      </c>
    </row>
    <row r="1719" customFormat="false" ht="15" hidden="false" customHeight="false" outlineLevel="0" collapsed="false">
      <c r="A1719" s="4" t="s">
        <v>98</v>
      </c>
      <c r="B1719" s="4" t="s">
        <v>783</v>
      </c>
      <c r="C1719" s="4" t="s">
        <v>479</v>
      </c>
      <c r="D1719" s="4" t="n">
        <f aca="false">IFERROR(INDEX(Positions!$D$2:$D$14531,MATCH($A1719&amp;"|12",Positions!$A$2:$A$14531,0)),"-")</f>
        <v>12</v>
      </c>
      <c r="E1719" s="4" t="n">
        <f aca="false">IFERROR(INDEX(Positions!$D$2:$D$14531,MATCH($A1719&amp;"|23",Positions!$A$2:$A$14531,0)),"-")</f>
        <v>24</v>
      </c>
      <c r="F1719" s="4" t="str">
        <f aca="false">IFERROR(INDEX(Positions!$E$2:$E$14531,MATCH($A1719&amp;"|12",Positions!$A$2:$A$14531,0)),"-")</f>
        <v>U</v>
      </c>
      <c r="G1719" s="4" t="str">
        <f aca="false">IFERROR(INDEX(Positions!$E$2:$E$14531,MATCH($A1719&amp;"|23",Positions!$A$2:$A$14531,0)),"-")</f>
        <v>A</v>
      </c>
      <c r="H1719" s="3" t="str">
        <f aca="false">F1719&amp;"-"&amp;G1719</f>
        <v>U-A</v>
      </c>
      <c r="I1719" s="4" t="n">
        <f aca="false">(F1719="G")+(G1719="G")</f>
        <v>0</v>
      </c>
      <c r="J1719" s="4" t="n">
        <f aca="false">(F1719="C")+(G1719="C")</f>
        <v>0</v>
      </c>
      <c r="K1719" s="3" t="n">
        <f aca="false">I1719+J1719</f>
        <v>0</v>
      </c>
    </row>
    <row r="1720" customFormat="false" ht="15" hidden="false" customHeight="false" outlineLevel="0" collapsed="false">
      <c r="A1720" s="4" t="s">
        <v>98</v>
      </c>
      <c r="B1720" s="4" t="s">
        <v>783</v>
      </c>
      <c r="C1720" s="4" t="s">
        <v>267</v>
      </c>
      <c r="D1720" s="4" t="n">
        <f aca="false">IFERROR(INDEX(Positions!$D$2:$D$14531,MATCH($A1720&amp;"|13",Positions!$A$2:$A$14531,0)),"-")</f>
        <v>13</v>
      </c>
      <c r="E1720" s="4" t="n">
        <f aca="false">IFERROR(INDEX(Positions!$D$2:$D$14531,MATCH($A1720&amp;"|22",Positions!$A$2:$A$14531,0)),"-")</f>
        <v>23</v>
      </c>
      <c r="F1720" s="4" t="str">
        <f aca="false">IFERROR(INDEX(Positions!$E$2:$E$14531,MATCH($A1720&amp;"|13",Positions!$A$2:$A$14531,0)),"-")</f>
        <v>C</v>
      </c>
      <c r="G1720" s="4" t="str">
        <f aca="false">IFERROR(INDEX(Positions!$E$2:$E$14531,MATCH($A1720&amp;"|22",Positions!$A$2:$A$14531,0)),"-")</f>
        <v>G</v>
      </c>
      <c r="H1720" s="3" t="str">
        <f aca="false">F1720&amp;"-"&amp;G1720</f>
        <v>C-G</v>
      </c>
      <c r="I1720" s="4" t="n">
        <f aca="false">(F1720="G")+(G1720="G")</f>
        <v>1</v>
      </c>
      <c r="J1720" s="4" t="n">
        <f aca="false">(F1720="C")+(G1720="C")</f>
        <v>1</v>
      </c>
      <c r="K1720" s="3" t="n">
        <f aca="false">I1720+J1720</f>
        <v>2</v>
      </c>
    </row>
    <row r="1721" customFormat="false" ht="15" hidden="false" customHeight="false" outlineLevel="0" collapsed="false">
      <c r="A1721" s="4" t="s">
        <v>98</v>
      </c>
      <c r="B1721" s="4" t="s">
        <v>805</v>
      </c>
      <c r="C1721" s="4" t="s">
        <v>673</v>
      </c>
      <c r="D1721" s="4" t="n">
        <f aca="false">IFERROR(INDEX(Positions!$D$2:$D$14531,MATCH($A1721&amp;"|27",Positions!$A$2:$A$14531,0)),"-")</f>
        <v>28</v>
      </c>
      <c r="E1721" s="4" t="n">
        <f aca="false">IFERROR(INDEX(Positions!$D$2:$D$14531,MATCH($A1721&amp;"|43",Positions!$A$2:$A$14531,0)),"-")</f>
        <v>44</v>
      </c>
      <c r="F1721" s="4" t="str">
        <f aca="false">IFERROR(INDEX(Positions!$E$2:$E$14531,MATCH($A1721&amp;"|27",Positions!$A$2:$A$14531,0)),"-")</f>
        <v>C</v>
      </c>
      <c r="G1721" s="4" t="str">
        <f aca="false">IFERROR(INDEX(Positions!$E$2:$E$14531,MATCH($A1721&amp;"|43",Positions!$A$2:$A$14531,0)),"-")</f>
        <v>G</v>
      </c>
      <c r="H1721" s="3" t="str">
        <f aca="false">F1721&amp;"-"&amp;G1721</f>
        <v>C-G</v>
      </c>
      <c r="I1721" s="4" t="n">
        <f aca="false">(F1721="G")+(G1721="G")</f>
        <v>1</v>
      </c>
      <c r="J1721" s="4" t="n">
        <f aca="false">(F1721="C")+(G1721="C")</f>
        <v>1</v>
      </c>
      <c r="K1721" s="3" t="n">
        <f aca="false">I1721+J1721</f>
        <v>2</v>
      </c>
    </row>
    <row r="1722" customFormat="false" ht="15" hidden="false" customHeight="false" outlineLevel="0" collapsed="false">
      <c r="A1722" s="4" t="s">
        <v>98</v>
      </c>
      <c r="B1722" s="4" t="s">
        <v>805</v>
      </c>
      <c r="C1722" s="4" t="s">
        <v>889</v>
      </c>
      <c r="D1722" s="4" t="n">
        <f aca="false">IFERROR(INDEX(Positions!$D$2:$D$14531,MATCH($A1722&amp;"|28",Positions!$A$2:$A$14531,0)),"-")</f>
        <v>29</v>
      </c>
      <c r="E1722" s="4" t="n">
        <f aca="false">IFERROR(INDEX(Positions!$D$2:$D$14531,MATCH($A1722&amp;"|42",Positions!$A$2:$A$14531,0)),"-")</f>
        <v>43</v>
      </c>
      <c r="F1722" s="4" t="str">
        <f aca="false">IFERROR(INDEX(Positions!$E$2:$E$14531,MATCH($A1722&amp;"|28",Positions!$A$2:$A$14531,0)),"-")</f>
        <v>G</v>
      </c>
      <c r="G1722" s="4" t="str">
        <f aca="false">IFERROR(INDEX(Positions!$E$2:$E$14531,MATCH($A1722&amp;"|42",Positions!$A$2:$A$14531,0)),"-")</f>
        <v>U</v>
      </c>
      <c r="H1722" s="3" t="str">
        <f aca="false">F1722&amp;"-"&amp;G1722</f>
        <v>G-U</v>
      </c>
      <c r="I1722" s="4" t="n">
        <f aca="false">(F1722="G")+(G1722="G")</f>
        <v>1</v>
      </c>
      <c r="J1722" s="4" t="n">
        <f aca="false">(F1722="C")+(G1722="C")</f>
        <v>0</v>
      </c>
      <c r="K1722" s="3" t="n">
        <f aca="false">I1722+J1722</f>
        <v>1</v>
      </c>
    </row>
    <row r="1723" customFormat="false" ht="15" hidden="false" customHeight="false" outlineLevel="0" collapsed="false">
      <c r="A1723" s="4" t="s">
        <v>98</v>
      </c>
      <c r="B1723" s="4" t="s">
        <v>805</v>
      </c>
      <c r="C1723" s="4" t="s">
        <v>890</v>
      </c>
      <c r="D1723" s="4" t="n">
        <f aca="false">IFERROR(INDEX(Positions!$D$2:$D$14531,MATCH($A1723&amp;"|29",Positions!$A$2:$A$14531,0)),"-")</f>
        <v>30</v>
      </c>
      <c r="E1723" s="4" t="n">
        <f aca="false">IFERROR(INDEX(Positions!$D$2:$D$14531,MATCH($A1723&amp;"|41",Positions!$A$2:$A$14531,0)),"-")</f>
        <v>42</v>
      </c>
      <c r="F1723" s="4" t="str">
        <f aca="false">IFERROR(INDEX(Positions!$E$2:$E$14531,MATCH($A1723&amp;"|29",Positions!$A$2:$A$14531,0)),"-")</f>
        <v>C</v>
      </c>
      <c r="G1723" s="4" t="str">
        <f aca="false">IFERROR(INDEX(Positions!$E$2:$E$14531,MATCH($A1723&amp;"|41",Positions!$A$2:$A$14531,0)),"-")</f>
        <v>G</v>
      </c>
      <c r="H1723" s="3" t="str">
        <f aca="false">F1723&amp;"-"&amp;G1723</f>
        <v>C-G</v>
      </c>
      <c r="I1723" s="4" t="n">
        <f aca="false">(F1723="G")+(G1723="G")</f>
        <v>1</v>
      </c>
      <c r="J1723" s="4" t="n">
        <f aca="false">(F1723="C")+(G1723="C")</f>
        <v>1</v>
      </c>
      <c r="K1723" s="3" t="n">
        <f aca="false">I1723+J1723</f>
        <v>2</v>
      </c>
    </row>
    <row r="1724" customFormat="false" ht="15" hidden="false" customHeight="false" outlineLevel="0" collapsed="false">
      <c r="A1724" s="4" t="s">
        <v>98</v>
      </c>
      <c r="B1724" s="4" t="s">
        <v>805</v>
      </c>
      <c r="C1724" s="4" t="s">
        <v>694</v>
      </c>
      <c r="D1724" s="4" t="n">
        <f aca="false">IFERROR(INDEX(Positions!$D$2:$D$14531,MATCH($A1724&amp;"|30",Positions!$A$2:$A$14531,0)),"-")</f>
        <v>31</v>
      </c>
      <c r="E1724" s="4" t="n">
        <f aca="false">IFERROR(INDEX(Positions!$D$2:$D$14531,MATCH($A1724&amp;"|40",Positions!$A$2:$A$14531,0)),"-")</f>
        <v>41</v>
      </c>
      <c r="F1724" s="4" t="str">
        <f aca="false">IFERROR(INDEX(Positions!$E$2:$E$14531,MATCH($A1724&amp;"|30",Positions!$A$2:$A$14531,0)),"-")</f>
        <v>G</v>
      </c>
      <c r="G1724" s="4" t="str">
        <f aca="false">IFERROR(INDEX(Positions!$E$2:$E$14531,MATCH($A1724&amp;"|40",Positions!$A$2:$A$14531,0)),"-")</f>
        <v>C</v>
      </c>
      <c r="H1724" s="3" t="str">
        <f aca="false">F1724&amp;"-"&amp;G1724</f>
        <v>G-C</v>
      </c>
      <c r="I1724" s="4" t="n">
        <f aca="false">(F1724="G")+(G1724="G")</f>
        <v>1</v>
      </c>
      <c r="J1724" s="4" t="n">
        <f aca="false">(F1724="C")+(G1724="C")</f>
        <v>1</v>
      </c>
      <c r="K1724" s="3" t="n">
        <f aca="false">I1724+J1724</f>
        <v>2</v>
      </c>
    </row>
    <row r="1725" customFormat="false" ht="15" hidden="false" customHeight="false" outlineLevel="0" collapsed="false">
      <c r="A1725" s="4" t="s">
        <v>98</v>
      </c>
      <c r="B1725" s="4" t="s">
        <v>805</v>
      </c>
      <c r="C1725" s="4" t="s">
        <v>640</v>
      </c>
      <c r="D1725" s="4" t="n">
        <f aca="false">IFERROR(INDEX(Positions!$D$2:$D$14531,MATCH($A1725&amp;"|31",Positions!$A$2:$A$14531,0)),"-")</f>
        <v>32</v>
      </c>
      <c r="E1725" s="4" t="n">
        <f aca="false">IFERROR(INDEX(Positions!$D$2:$D$14531,MATCH($A1725&amp;"|39",Positions!$A$2:$A$14531,0)),"-")</f>
        <v>40</v>
      </c>
      <c r="F1725" s="4" t="str">
        <f aca="false">IFERROR(INDEX(Positions!$E$2:$E$14531,MATCH($A1725&amp;"|31",Positions!$A$2:$A$14531,0)),"-")</f>
        <v>C</v>
      </c>
      <c r="G1725" s="4" t="str">
        <f aca="false">IFERROR(INDEX(Positions!$E$2:$E$14531,MATCH($A1725&amp;"|39",Positions!$A$2:$A$14531,0)),"-")</f>
        <v>G</v>
      </c>
      <c r="H1725" s="3" t="str">
        <f aca="false">F1725&amp;"-"&amp;G1725</f>
        <v>C-G</v>
      </c>
      <c r="I1725" s="4" t="n">
        <f aca="false">(F1725="G")+(G1725="G")</f>
        <v>1</v>
      </c>
      <c r="J1725" s="4" t="n">
        <f aca="false">(F1725="C")+(G1725="C")</f>
        <v>1</v>
      </c>
      <c r="K1725" s="3" t="n">
        <f aca="false">I1725+J1725</f>
        <v>2</v>
      </c>
    </row>
    <row r="1726" customFormat="false" ht="15" hidden="false" customHeight="false" outlineLevel="0" collapsed="false">
      <c r="A1726" s="4" t="s">
        <v>98</v>
      </c>
      <c r="B1726" s="4" t="s">
        <v>830</v>
      </c>
      <c r="C1726" s="4" t="s">
        <v>367</v>
      </c>
      <c r="D1726" s="4" t="n">
        <f aca="false">IFERROR(INDEX(Positions!$D$2:$D$14531,MATCH($A1726&amp;"|49",Positions!$A$2:$A$14531,0)),"-")</f>
        <v>50</v>
      </c>
      <c r="E1726" s="4" t="n">
        <f aca="false">IFERROR(INDEX(Positions!$D$2:$D$14531,MATCH($A1726&amp;"|65",Positions!$A$2:$A$14531,0)),"-")</f>
        <v>66</v>
      </c>
      <c r="F1726" s="4" t="str">
        <f aca="false">IFERROR(INDEX(Positions!$E$2:$E$14531,MATCH($A1726&amp;"|49",Positions!$A$2:$A$14531,0)),"-")</f>
        <v>G</v>
      </c>
      <c r="G1726" s="4" t="str">
        <f aca="false">IFERROR(INDEX(Positions!$E$2:$E$14531,MATCH($A1726&amp;"|65",Positions!$A$2:$A$14531,0)),"-")</f>
        <v>U</v>
      </c>
      <c r="H1726" s="3" t="str">
        <f aca="false">F1726&amp;"-"&amp;G1726</f>
        <v>G-U</v>
      </c>
      <c r="I1726" s="4" t="n">
        <f aca="false">(F1726="G")+(G1726="G")</f>
        <v>1</v>
      </c>
      <c r="J1726" s="4" t="n">
        <f aca="false">(F1726="C")+(G1726="C")</f>
        <v>0</v>
      </c>
      <c r="K1726" s="3" t="n">
        <f aca="false">I1726+J1726</f>
        <v>1</v>
      </c>
    </row>
    <row r="1727" customFormat="false" ht="15" hidden="false" customHeight="false" outlineLevel="0" collapsed="false">
      <c r="A1727" s="4" t="s">
        <v>98</v>
      </c>
      <c r="B1727" s="4" t="s">
        <v>830</v>
      </c>
      <c r="C1727" s="4" t="s">
        <v>891</v>
      </c>
      <c r="D1727" s="4" t="n">
        <f aca="false">IFERROR(INDEX(Positions!$D$2:$D$14531,MATCH($A1727&amp;"|50",Positions!$A$2:$A$14531,0)),"-")</f>
        <v>51</v>
      </c>
      <c r="E1727" s="4" t="n">
        <f aca="false">IFERROR(INDEX(Positions!$D$2:$D$14531,MATCH($A1727&amp;"|64",Positions!$A$2:$A$14531,0)),"-")</f>
        <v>65</v>
      </c>
      <c r="F1727" s="4" t="str">
        <f aca="false">IFERROR(INDEX(Positions!$E$2:$E$14531,MATCH($A1727&amp;"|50",Positions!$A$2:$A$14531,0)),"-")</f>
        <v>G</v>
      </c>
      <c r="G1727" s="4" t="str">
        <f aca="false">IFERROR(INDEX(Positions!$E$2:$E$14531,MATCH($A1727&amp;"|64",Positions!$A$2:$A$14531,0)),"-")</f>
        <v>C</v>
      </c>
      <c r="H1727" s="3" t="str">
        <f aca="false">F1727&amp;"-"&amp;G1727</f>
        <v>G-C</v>
      </c>
      <c r="I1727" s="4" t="n">
        <f aca="false">(F1727="G")+(G1727="G")</f>
        <v>1</v>
      </c>
      <c r="J1727" s="4" t="n">
        <f aca="false">(F1727="C")+(G1727="C")</f>
        <v>1</v>
      </c>
      <c r="K1727" s="3" t="n">
        <f aca="false">I1727+J1727</f>
        <v>2</v>
      </c>
    </row>
    <row r="1728" customFormat="false" ht="15" hidden="false" customHeight="false" outlineLevel="0" collapsed="false">
      <c r="A1728" s="4" t="s">
        <v>98</v>
      </c>
      <c r="B1728" s="4" t="s">
        <v>830</v>
      </c>
      <c r="C1728" s="4" t="s">
        <v>689</v>
      </c>
      <c r="D1728" s="4" t="n">
        <f aca="false">IFERROR(INDEX(Positions!$D$2:$D$14531,MATCH($A1728&amp;"|51",Positions!$A$2:$A$14531,0)),"-")</f>
        <v>52</v>
      </c>
      <c r="E1728" s="4" t="n">
        <f aca="false">IFERROR(INDEX(Positions!$D$2:$D$14531,MATCH($A1728&amp;"|63",Positions!$A$2:$A$14531,0)),"-")</f>
        <v>64</v>
      </c>
      <c r="F1728" s="4" t="str">
        <f aca="false">IFERROR(INDEX(Positions!$E$2:$E$14531,MATCH($A1728&amp;"|51",Positions!$A$2:$A$14531,0)),"-")</f>
        <v>A</v>
      </c>
      <c r="G1728" s="4" t="str">
        <f aca="false">IFERROR(INDEX(Positions!$E$2:$E$14531,MATCH($A1728&amp;"|63",Positions!$A$2:$A$14531,0)),"-")</f>
        <v>U</v>
      </c>
      <c r="H1728" s="3" t="str">
        <f aca="false">F1728&amp;"-"&amp;G1728</f>
        <v>A-U</v>
      </c>
      <c r="I1728" s="4" t="n">
        <f aca="false">(F1728="G")+(G1728="G")</f>
        <v>0</v>
      </c>
      <c r="J1728" s="4" t="n">
        <f aca="false">(F1728="C")+(G1728="C")</f>
        <v>0</v>
      </c>
      <c r="K1728" s="3" t="n">
        <f aca="false">I1728+J1728</f>
        <v>0</v>
      </c>
    </row>
    <row r="1729" customFormat="false" ht="15" hidden="false" customHeight="false" outlineLevel="0" collapsed="false">
      <c r="A1729" s="4" t="s">
        <v>98</v>
      </c>
      <c r="B1729" s="4" t="s">
        <v>830</v>
      </c>
      <c r="C1729" s="4" t="s">
        <v>703</v>
      </c>
      <c r="D1729" s="4" t="n">
        <f aca="false">IFERROR(INDEX(Positions!$D$2:$D$14531,MATCH($A1729&amp;"|52",Positions!$A$2:$A$14531,0)),"-")</f>
        <v>53</v>
      </c>
      <c r="E1729" s="4" t="n">
        <f aca="false">IFERROR(INDEX(Positions!$D$2:$D$14531,MATCH($A1729&amp;"|62",Positions!$A$2:$A$14531,0)),"-")</f>
        <v>63</v>
      </c>
      <c r="F1729" s="4" t="str">
        <f aca="false">IFERROR(INDEX(Positions!$E$2:$E$14531,MATCH($A1729&amp;"|52",Positions!$A$2:$A$14531,0)),"-")</f>
        <v>A</v>
      </c>
      <c r="G1729" s="4" t="str">
        <f aca="false">IFERROR(INDEX(Positions!$E$2:$E$14531,MATCH($A1729&amp;"|62",Positions!$A$2:$A$14531,0)),"-")</f>
        <v>U</v>
      </c>
      <c r="H1729" s="3" t="str">
        <f aca="false">F1729&amp;"-"&amp;G1729</f>
        <v>A-U</v>
      </c>
      <c r="I1729" s="4" t="n">
        <f aca="false">(F1729="G")+(G1729="G")</f>
        <v>0</v>
      </c>
      <c r="J1729" s="4" t="n">
        <f aca="false">(F1729="C")+(G1729="C")</f>
        <v>0</v>
      </c>
      <c r="K1729" s="3" t="n">
        <f aca="false">I1729+J1729</f>
        <v>0</v>
      </c>
    </row>
    <row r="1730" customFormat="false" ht="15" hidden="false" customHeight="false" outlineLevel="0" collapsed="false">
      <c r="A1730" s="4" t="s">
        <v>98</v>
      </c>
      <c r="B1730" s="4" t="s">
        <v>830</v>
      </c>
      <c r="C1730" s="4" t="s">
        <v>892</v>
      </c>
      <c r="D1730" s="4" t="n">
        <f aca="false">IFERROR(INDEX(Positions!$D$2:$D$14531,MATCH($A1730&amp;"|53",Positions!$A$2:$A$14531,0)),"-")</f>
        <v>54</v>
      </c>
      <c r="E1730" s="4" t="n">
        <f aca="false">IFERROR(INDEX(Positions!$D$2:$D$14531,MATCH($A1730&amp;"|61",Positions!$A$2:$A$14531,0)),"-")</f>
        <v>62</v>
      </c>
      <c r="F1730" s="4" t="str">
        <f aca="false">IFERROR(INDEX(Positions!$E$2:$E$14531,MATCH($A1730&amp;"|53",Positions!$A$2:$A$14531,0)),"-")</f>
        <v>G</v>
      </c>
      <c r="G1730" s="4" t="str">
        <f aca="false">IFERROR(INDEX(Positions!$E$2:$E$14531,MATCH($A1730&amp;"|61",Positions!$A$2:$A$14531,0)),"-")</f>
        <v>C</v>
      </c>
      <c r="H1730" s="3" t="str">
        <f aca="false">F1730&amp;"-"&amp;G1730</f>
        <v>G-C</v>
      </c>
      <c r="I1730" s="4" t="n">
        <f aca="false">(F1730="G")+(G1730="G")</f>
        <v>1</v>
      </c>
      <c r="J1730" s="4" t="n">
        <f aca="false">(F1730="C")+(G1730="C")</f>
        <v>1</v>
      </c>
      <c r="K1730" s="3" t="n">
        <f aca="false">I1730+J1730</f>
        <v>2</v>
      </c>
    </row>
    <row r="1731" customFormat="false" ht="15" hidden="false" customHeight="false" outlineLevel="0" collapsed="false">
      <c r="A1731" s="24" t="s">
        <v>98</v>
      </c>
      <c r="B1731" s="24" t="s">
        <v>893</v>
      </c>
      <c r="C1731" s="24" t="s">
        <v>894</v>
      </c>
      <c r="D1731" s="24" t="n">
        <f aca="false">IFERROR(INDEX(Positions!$D$2:$D$14531,MATCH($A1731&amp;"|8",Positions!$A$2:$A$14531,0)),"-")</f>
        <v>8</v>
      </c>
      <c r="E1731" s="24" t="n">
        <f aca="false">IFERROR(INDEX(Positions!$D$2:$D$14531,MATCH($A1731&amp;"|14",Positions!$A$2:$A$14531,0)),"-")</f>
        <v>14</v>
      </c>
      <c r="F1731" s="24" t="str">
        <f aca="false">IFERROR(INDEX(Positions!$E$2:$E$14531,MATCH($A1731&amp;"|8",Positions!$A$2:$A$14531,0)),"-")</f>
        <v>U</v>
      </c>
      <c r="G1731" s="24" t="str">
        <f aca="false">IFERROR(INDEX(Positions!$E$2:$E$14531,MATCH($A1731&amp;"|14",Positions!$A$2:$A$14531,0)),"-")</f>
        <v>A</v>
      </c>
      <c r="H1731" s="25" t="str">
        <f aca="false">F1731&amp;"-"&amp;G1731</f>
        <v>U-A</v>
      </c>
      <c r="I1731" s="24" t="n">
        <f aca="false">(F1731="G")+(G1731="G")</f>
        <v>0</v>
      </c>
      <c r="J1731" s="24" t="n">
        <f aca="false">(F1731="C")+(G1731="C")</f>
        <v>0</v>
      </c>
      <c r="K1731" s="25" t="n">
        <f aca="false">I1731+J1731</f>
        <v>0</v>
      </c>
    </row>
    <row r="1732" customFormat="false" ht="15" hidden="false" customHeight="false" outlineLevel="0" collapsed="false">
      <c r="A1732" s="24" t="s">
        <v>98</v>
      </c>
      <c r="B1732" s="24" t="s">
        <v>893</v>
      </c>
      <c r="C1732" s="24" t="s">
        <v>895</v>
      </c>
      <c r="D1732" s="24" t="n">
        <f aca="false">IFERROR(INDEX(Positions!$D$2:$D$14531,MATCH($A1732&amp;"|15",Positions!$A$2:$A$14531,0)),"-")</f>
        <v>15</v>
      </c>
      <c r="E1732" s="24" t="n">
        <f aca="false">IFERROR(INDEX(Positions!$D$2:$D$14531,MATCH($A1732&amp;"|48",Positions!$A$2:$A$14531,0)),"-")</f>
        <v>49</v>
      </c>
      <c r="F1732" s="24" t="str">
        <f aca="false">IFERROR(INDEX(Positions!$E$2:$E$14531,MATCH($A1732&amp;"|15",Positions!$A$2:$A$14531,0)),"-")</f>
        <v>G</v>
      </c>
      <c r="G1732" s="24" t="str">
        <f aca="false">IFERROR(INDEX(Positions!$E$2:$E$14531,MATCH($A1732&amp;"|48",Positions!$A$2:$A$14531,0)),"-")</f>
        <v>C</v>
      </c>
      <c r="H1732" s="25" t="str">
        <f aca="false">F1732&amp;"-"&amp;G1732</f>
        <v>G-C</v>
      </c>
      <c r="I1732" s="24" t="n">
        <f aca="false">(F1732="G")+(G1732="G")</f>
        <v>1</v>
      </c>
      <c r="J1732" s="24" t="n">
        <f aca="false">(F1732="C")+(G1732="C")</f>
        <v>1</v>
      </c>
      <c r="K1732" s="25" t="n">
        <f aca="false">I1732+J1732</f>
        <v>2</v>
      </c>
    </row>
    <row r="1733" customFormat="false" ht="15" hidden="false" customHeight="false" outlineLevel="0" collapsed="false">
      <c r="A1733" s="24" t="s">
        <v>98</v>
      </c>
      <c r="B1733" s="24" t="s">
        <v>893</v>
      </c>
      <c r="C1733" s="24" t="s">
        <v>896</v>
      </c>
      <c r="D1733" s="24" t="n">
        <f aca="false">IFERROR(INDEX(Positions!$D$2:$D$14531,MATCH($A1733&amp;"|18",Positions!$A$2:$A$14531,0)),"-")</f>
        <v>18</v>
      </c>
      <c r="E1733" s="24" t="n">
        <f aca="false">IFERROR(INDEX(Positions!$D$2:$D$14531,MATCH($A1733&amp;"|55",Positions!$A$2:$A$14531,0)),"-")</f>
        <v>56</v>
      </c>
      <c r="F1733" s="24" t="str">
        <f aca="false">IFERROR(INDEX(Positions!$E$2:$E$14531,MATCH($A1733&amp;"|18",Positions!$A$2:$A$14531,0)),"-")</f>
        <v>G</v>
      </c>
      <c r="G1733" s="24" t="str">
        <f aca="false">IFERROR(INDEX(Positions!$E$2:$E$14531,MATCH($A1733&amp;"|55",Positions!$A$2:$A$14531,0)),"-")</f>
        <v>U</v>
      </c>
      <c r="H1733" s="25" t="str">
        <f aca="false">F1733&amp;"-"&amp;G1733</f>
        <v>G-U</v>
      </c>
      <c r="I1733" s="24" t="n">
        <f aca="false">(F1733="G")+(G1733="G")</f>
        <v>1</v>
      </c>
      <c r="J1733" s="24" t="n">
        <f aca="false">(F1733="C")+(G1733="C")</f>
        <v>0</v>
      </c>
      <c r="K1733" s="25" t="n">
        <f aca="false">I1733+J1733</f>
        <v>1</v>
      </c>
    </row>
    <row r="1734" customFormat="false" ht="15" hidden="false" customHeight="false" outlineLevel="0" collapsed="false">
      <c r="A1734" s="24" t="s">
        <v>98</v>
      </c>
      <c r="B1734" s="24" t="s">
        <v>893</v>
      </c>
      <c r="C1734" s="24" t="s">
        <v>897</v>
      </c>
      <c r="D1734" s="24" t="n">
        <f aca="false">IFERROR(INDEX(Positions!$D$2:$D$14531,MATCH($A1734&amp;"|19",Positions!$A$2:$A$14531,0)),"-")</f>
        <v>19</v>
      </c>
      <c r="E1734" s="24" t="n">
        <f aca="false">IFERROR(INDEX(Positions!$D$2:$D$14531,MATCH($A1734&amp;"|56",Positions!$A$2:$A$14531,0)),"-")</f>
        <v>57</v>
      </c>
      <c r="F1734" s="24" t="str">
        <f aca="false">IFERROR(INDEX(Positions!$E$2:$E$14531,MATCH($A1734&amp;"|19",Positions!$A$2:$A$14531,0)),"-")</f>
        <v>G</v>
      </c>
      <c r="G1734" s="24" t="str">
        <f aca="false">IFERROR(INDEX(Positions!$E$2:$E$14531,MATCH($A1734&amp;"|56",Positions!$A$2:$A$14531,0)),"-")</f>
        <v>C</v>
      </c>
      <c r="H1734" s="25" t="str">
        <f aca="false">F1734&amp;"-"&amp;G1734</f>
        <v>G-C</v>
      </c>
      <c r="I1734" s="24" t="n">
        <f aca="false">(F1734="G")+(G1734="G")</f>
        <v>1</v>
      </c>
      <c r="J1734" s="24" t="n">
        <f aca="false">(F1734="C")+(G1734="C")</f>
        <v>1</v>
      </c>
      <c r="K1734" s="25" t="n">
        <f aca="false">I1734+J1734</f>
        <v>2</v>
      </c>
    </row>
    <row r="1735" customFormat="false" ht="15" hidden="false" customHeight="false" outlineLevel="0" collapsed="false">
      <c r="A1735" s="24" t="s">
        <v>98</v>
      </c>
      <c r="B1735" s="24" t="s">
        <v>893</v>
      </c>
      <c r="C1735" s="24" t="s">
        <v>898</v>
      </c>
      <c r="D1735" s="24" t="n">
        <f aca="false">IFERROR(INDEX(Positions!$D$2:$D$14531,MATCH($A1735&amp;"|26",Positions!$A$2:$A$14531,0)),"-")</f>
        <v>27</v>
      </c>
      <c r="E1735" s="24" t="n">
        <f aca="false">IFERROR(INDEX(Positions!$D$2:$D$14531,MATCH($A1735&amp;"|44",Positions!$A$2:$A$14531,0)),"-")</f>
        <v>45</v>
      </c>
      <c r="F1735" s="24" t="str">
        <f aca="false">IFERROR(INDEX(Positions!$E$2:$E$14531,MATCH($A1735&amp;"|26",Positions!$A$2:$A$14531,0)),"-")</f>
        <v>A</v>
      </c>
      <c r="G1735" s="24" t="str">
        <f aca="false">IFERROR(INDEX(Positions!$E$2:$E$14531,MATCH($A1735&amp;"|44",Positions!$A$2:$A$14531,0)),"-")</f>
        <v>A</v>
      </c>
      <c r="H1735" s="25" t="str">
        <f aca="false">F1735&amp;"-"&amp;G1735</f>
        <v>A-A</v>
      </c>
      <c r="I1735" s="24" t="n">
        <f aca="false">(F1735="G")+(G1735="G")</f>
        <v>0</v>
      </c>
      <c r="J1735" s="24" t="n">
        <f aca="false">(F1735="C")+(G1735="C")</f>
        <v>0</v>
      </c>
      <c r="K1735" s="25" t="n">
        <f aca="false">I1735+J1735</f>
        <v>0</v>
      </c>
    </row>
    <row r="1736" customFormat="false" ht="15" hidden="false" customHeight="false" outlineLevel="0" collapsed="false">
      <c r="A1736" s="24" t="s">
        <v>98</v>
      </c>
      <c r="B1736" s="24" t="s">
        <v>893</v>
      </c>
      <c r="C1736" s="24" t="s">
        <v>899</v>
      </c>
      <c r="D1736" s="24" t="n">
        <f aca="false">IFERROR(INDEX(Positions!$D$2:$D$14531,MATCH($A1736&amp;"|32",Positions!$A$2:$A$14531,0)),"-")</f>
        <v>33</v>
      </c>
      <c r="E1736" s="24" t="n">
        <f aca="false">IFERROR(INDEX(Positions!$D$2:$D$14531,MATCH($A1736&amp;"|38",Positions!$A$2:$A$14531,0)),"-")</f>
        <v>39</v>
      </c>
      <c r="F1736" s="24" t="str">
        <f aca="false">IFERROR(INDEX(Positions!$E$2:$E$14531,MATCH($A1736&amp;"|32",Positions!$A$2:$A$14531,0)),"-")</f>
        <v>C</v>
      </c>
      <c r="G1736" s="24" t="str">
        <f aca="false">IFERROR(INDEX(Positions!$E$2:$E$14531,MATCH($A1736&amp;"|38",Positions!$A$2:$A$14531,0)),"-")</f>
        <v>A</v>
      </c>
      <c r="H1736" s="25" t="str">
        <f aca="false">F1736&amp;"-"&amp;G1736</f>
        <v>C-A</v>
      </c>
      <c r="I1736" s="24" t="n">
        <f aca="false">(F1736="G")+(G1736="G")</f>
        <v>0</v>
      </c>
      <c r="J1736" s="24" t="n">
        <f aca="false">(F1736="C")+(G1736="C")</f>
        <v>1</v>
      </c>
      <c r="K1736" s="25" t="n">
        <f aca="false">I1736+J1736</f>
        <v>1</v>
      </c>
    </row>
    <row r="1737" customFormat="false" ht="15" hidden="false" customHeight="false" outlineLevel="0" collapsed="false">
      <c r="A1737" s="24" t="s">
        <v>98</v>
      </c>
      <c r="B1737" s="24" t="s">
        <v>893</v>
      </c>
      <c r="C1737" s="24" t="s">
        <v>900</v>
      </c>
      <c r="D1737" s="24" t="n">
        <f aca="false">IFERROR(INDEX(Positions!$D$2:$D$14531,MATCH($A1737&amp;"|54",Positions!$A$2:$A$14531,0)),"-")</f>
        <v>55</v>
      </c>
      <c r="E1737" s="24" t="n">
        <f aca="false">IFERROR(INDEX(Positions!$D$2:$D$14531,MATCH($A1737&amp;"|58",Positions!$A$2:$A$14531,0)),"-")</f>
        <v>59</v>
      </c>
      <c r="F1737" s="24" t="str">
        <f aca="false">IFERROR(INDEX(Positions!$E$2:$E$14531,MATCH($A1737&amp;"|54",Positions!$A$2:$A$14531,0)),"-")</f>
        <v>U</v>
      </c>
      <c r="G1737" s="24" t="str">
        <f aca="false">IFERROR(INDEX(Positions!$E$2:$E$14531,MATCH($A1737&amp;"|58",Positions!$A$2:$A$14531,0)),"-")</f>
        <v>A</v>
      </c>
      <c r="H1737" s="25" t="str">
        <f aca="false">F1737&amp;"-"&amp;G1737</f>
        <v>U-A</v>
      </c>
      <c r="I1737" s="24" t="n">
        <f aca="false">(F1737="G")+(G1737="G")</f>
        <v>0</v>
      </c>
      <c r="J1737" s="24" t="n">
        <f aca="false">(F1737="C")+(G1737="C")</f>
        <v>0</v>
      </c>
      <c r="K1737" s="25" t="n">
        <f aca="false">I1737+J1737</f>
        <v>0</v>
      </c>
    </row>
    <row r="1738" customFormat="false" ht="15" hidden="false" customHeight="false" outlineLevel="0" collapsed="false">
      <c r="A1738" s="4" t="s">
        <v>99</v>
      </c>
      <c r="B1738" s="4" t="s">
        <v>768</v>
      </c>
      <c r="C1738" s="4" t="s">
        <v>882</v>
      </c>
      <c r="D1738" s="4" t="n">
        <f aca="false">IFERROR(INDEX(Positions!$D$2:$D$14531,MATCH($A1738&amp;"|1",Positions!$A$2:$A$14531,0)),"-")</f>
        <v>1</v>
      </c>
      <c r="E1738" s="4" t="n">
        <f aca="false">IFERROR(INDEX(Positions!$D$2:$D$14531,MATCH($A1738&amp;"|72",Positions!$A$2:$A$14531,0)),"-")</f>
        <v>73</v>
      </c>
      <c r="F1738" s="4" t="str">
        <f aca="false">IFERROR(INDEX(Positions!$E$2:$E$14531,MATCH($A1738&amp;"|1",Positions!$A$2:$A$14531,0)),"-")</f>
        <v>G</v>
      </c>
      <c r="G1738" s="4" t="str">
        <f aca="false">IFERROR(INDEX(Positions!$E$2:$E$14531,MATCH($A1738&amp;"|72",Positions!$A$2:$A$14531,0)),"-")</f>
        <v>C</v>
      </c>
      <c r="H1738" s="3" t="str">
        <f aca="false">F1738&amp;"-"&amp;G1738</f>
        <v>G-C</v>
      </c>
      <c r="I1738" s="4" t="n">
        <f aca="false">(F1738="G")+(G1738="G")</f>
        <v>1</v>
      </c>
      <c r="J1738" s="4" t="n">
        <f aca="false">(F1738="C")+(G1738="C")</f>
        <v>1</v>
      </c>
      <c r="K1738" s="3" t="n">
        <f aca="false">I1738+J1738</f>
        <v>2</v>
      </c>
    </row>
    <row r="1739" customFormat="false" ht="15" hidden="false" customHeight="false" outlineLevel="0" collapsed="false">
      <c r="A1739" s="4" t="s">
        <v>99</v>
      </c>
      <c r="B1739" s="4" t="s">
        <v>768</v>
      </c>
      <c r="C1739" s="4" t="s">
        <v>883</v>
      </c>
      <c r="D1739" s="4" t="n">
        <f aca="false">IFERROR(INDEX(Positions!$D$2:$D$14531,MATCH($A1739&amp;"|2",Positions!$A$2:$A$14531,0)),"-")</f>
        <v>2</v>
      </c>
      <c r="E1739" s="4" t="n">
        <f aca="false">IFERROR(INDEX(Positions!$D$2:$D$14531,MATCH($A1739&amp;"|71",Positions!$A$2:$A$14531,0)),"-")</f>
        <v>72</v>
      </c>
      <c r="F1739" s="4" t="str">
        <f aca="false">IFERROR(INDEX(Positions!$E$2:$E$14531,MATCH($A1739&amp;"|2",Positions!$A$2:$A$14531,0)),"-")</f>
        <v>G</v>
      </c>
      <c r="G1739" s="4" t="str">
        <f aca="false">IFERROR(INDEX(Positions!$E$2:$E$14531,MATCH($A1739&amp;"|71",Positions!$A$2:$A$14531,0)),"-")</f>
        <v>U</v>
      </c>
      <c r="H1739" s="3" t="str">
        <f aca="false">F1739&amp;"-"&amp;G1739</f>
        <v>G-U</v>
      </c>
      <c r="I1739" s="4" t="n">
        <f aca="false">(F1739="G")+(G1739="G")</f>
        <v>1</v>
      </c>
      <c r="J1739" s="4" t="n">
        <f aca="false">(F1739="C")+(G1739="C")</f>
        <v>0</v>
      </c>
      <c r="K1739" s="3" t="n">
        <f aca="false">I1739+J1739</f>
        <v>1</v>
      </c>
    </row>
    <row r="1740" customFormat="false" ht="15" hidden="false" customHeight="false" outlineLevel="0" collapsed="false">
      <c r="A1740" s="4" t="s">
        <v>99</v>
      </c>
      <c r="B1740" s="4" t="s">
        <v>768</v>
      </c>
      <c r="C1740" s="4" t="s">
        <v>884</v>
      </c>
      <c r="D1740" s="4" t="n">
        <f aca="false">IFERROR(INDEX(Positions!$D$2:$D$14531,MATCH($A1740&amp;"|3",Positions!$A$2:$A$14531,0)),"-")</f>
        <v>3</v>
      </c>
      <c r="E1740" s="4" t="n">
        <f aca="false">IFERROR(INDEX(Positions!$D$2:$D$14531,MATCH($A1740&amp;"|70",Positions!$A$2:$A$14531,0)),"-")</f>
        <v>71</v>
      </c>
      <c r="F1740" s="4" t="str">
        <f aca="false">IFERROR(INDEX(Positions!$E$2:$E$14531,MATCH($A1740&amp;"|3",Positions!$A$2:$A$14531,0)),"-")</f>
        <v>C</v>
      </c>
      <c r="G1740" s="4" t="str">
        <f aca="false">IFERROR(INDEX(Positions!$E$2:$E$14531,MATCH($A1740&amp;"|70",Positions!$A$2:$A$14531,0)),"-")</f>
        <v>G</v>
      </c>
      <c r="H1740" s="3" t="str">
        <f aca="false">F1740&amp;"-"&amp;G1740</f>
        <v>C-G</v>
      </c>
      <c r="I1740" s="4" t="n">
        <f aca="false">(F1740="G")+(G1740="G")</f>
        <v>1</v>
      </c>
      <c r="J1740" s="4" t="n">
        <f aca="false">(F1740="C")+(G1740="C")</f>
        <v>1</v>
      </c>
      <c r="K1740" s="3" t="n">
        <f aca="false">I1740+J1740</f>
        <v>2</v>
      </c>
    </row>
    <row r="1741" customFormat="false" ht="15" hidden="false" customHeight="false" outlineLevel="0" collapsed="false">
      <c r="A1741" s="4" t="s">
        <v>99</v>
      </c>
      <c r="B1741" s="4" t="s">
        <v>768</v>
      </c>
      <c r="C1741" s="4" t="s">
        <v>885</v>
      </c>
      <c r="D1741" s="4" t="n">
        <f aca="false">IFERROR(INDEX(Positions!$D$2:$D$14531,MATCH($A1741&amp;"|4",Positions!$A$2:$A$14531,0)),"-")</f>
        <v>4</v>
      </c>
      <c r="E1741" s="4" t="n">
        <f aca="false">IFERROR(INDEX(Positions!$D$2:$D$14531,MATCH($A1741&amp;"|69",Positions!$A$2:$A$14531,0)),"-")</f>
        <v>70</v>
      </c>
      <c r="F1741" s="4" t="str">
        <f aca="false">IFERROR(INDEX(Positions!$E$2:$E$14531,MATCH($A1741&amp;"|4",Positions!$A$2:$A$14531,0)),"-")</f>
        <v>C</v>
      </c>
      <c r="G1741" s="4" t="str">
        <f aca="false">IFERROR(INDEX(Positions!$E$2:$E$14531,MATCH($A1741&amp;"|69",Positions!$A$2:$A$14531,0)),"-")</f>
        <v>G</v>
      </c>
      <c r="H1741" s="3" t="str">
        <f aca="false">F1741&amp;"-"&amp;G1741</f>
        <v>C-G</v>
      </c>
      <c r="I1741" s="4" t="n">
        <f aca="false">(F1741="G")+(G1741="G")</f>
        <v>1</v>
      </c>
      <c r="J1741" s="4" t="n">
        <f aca="false">(F1741="C")+(G1741="C")</f>
        <v>1</v>
      </c>
      <c r="K1741" s="3" t="n">
        <f aca="false">I1741+J1741</f>
        <v>2</v>
      </c>
    </row>
    <row r="1742" customFormat="false" ht="15" hidden="false" customHeight="false" outlineLevel="0" collapsed="false">
      <c r="A1742" s="4" t="s">
        <v>99</v>
      </c>
      <c r="B1742" s="4" t="s">
        <v>768</v>
      </c>
      <c r="C1742" s="4" t="s">
        <v>542</v>
      </c>
      <c r="D1742" s="4" t="n">
        <f aca="false">IFERROR(INDEX(Positions!$D$2:$D$14531,MATCH($A1742&amp;"|5",Positions!$A$2:$A$14531,0)),"-")</f>
        <v>5</v>
      </c>
      <c r="E1742" s="4" t="n">
        <f aca="false">IFERROR(INDEX(Positions!$D$2:$D$14531,MATCH($A1742&amp;"|68",Positions!$A$2:$A$14531,0)),"-")</f>
        <v>69</v>
      </c>
      <c r="F1742" s="4" t="str">
        <f aca="false">IFERROR(INDEX(Positions!$E$2:$E$14531,MATCH($A1742&amp;"|5",Positions!$A$2:$A$14531,0)),"-")</f>
        <v>C</v>
      </c>
      <c r="G1742" s="4" t="str">
        <f aca="false">IFERROR(INDEX(Positions!$E$2:$E$14531,MATCH($A1742&amp;"|68",Positions!$A$2:$A$14531,0)),"-")</f>
        <v>G</v>
      </c>
      <c r="H1742" s="3" t="str">
        <f aca="false">F1742&amp;"-"&amp;G1742</f>
        <v>C-G</v>
      </c>
      <c r="I1742" s="4" t="n">
        <f aca="false">(F1742="G")+(G1742="G")</f>
        <v>1</v>
      </c>
      <c r="J1742" s="4" t="n">
        <f aca="false">(F1742="C")+(G1742="C")</f>
        <v>1</v>
      </c>
      <c r="K1742" s="3" t="n">
        <f aca="false">I1742+J1742</f>
        <v>2</v>
      </c>
    </row>
    <row r="1743" customFormat="false" ht="15" hidden="false" customHeight="false" outlineLevel="0" collapsed="false">
      <c r="A1743" s="4" t="s">
        <v>99</v>
      </c>
      <c r="B1743" s="4" t="s">
        <v>768</v>
      </c>
      <c r="C1743" s="4" t="s">
        <v>561</v>
      </c>
      <c r="D1743" s="4" t="n">
        <f aca="false">IFERROR(INDEX(Positions!$D$2:$D$14531,MATCH($A1743&amp;"|6",Positions!$A$2:$A$14531,0)),"-")</f>
        <v>6</v>
      </c>
      <c r="E1743" s="4" t="n">
        <f aca="false">IFERROR(INDEX(Positions!$D$2:$D$14531,MATCH($A1743&amp;"|67",Positions!$A$2:$A$14531,0)),"-")</f>
        <v>68</v>
      </c>
      <c r="F1743" s="4" t="str">
        <f aca="false">IFERROR(INDEX(Positions!$E$2:$E$14531,MATCH($A1743&amp;"|6",Positions!$A$2:$A$14531,0)),"-")</f>
        <v>C</v>
      </c>
      <c r="G1743" s="4" t="str">
        <f aca="false">IFERROR(INDEX(Positions!$E$2:$E$14531,MATCH($A1743&amp;"|67",Positions!$A$2:$A$14531,0)),"-")</f>
        <v>G</v>
      </c>
      <c r="H1743" s="3" t="str">
        <f aca="false">F1743&amp;"-"&amp;G1743</f>
        <v>C-G</v>
      </c>
      <c r="I1743" s="4" t="n">
        <f aca="false">(F1743="G")+(G1743="G")</f>
        <v>1</v>
      </c>
      <c r="J1743" s="4" t="n">
        <f aca="false">(F1743="C")+(G1743="C")</f>
        <v>1</v>
      </c>
      <c r="K1743" s="3" t="n">
        <f aca="false">I1743+J1743</f>
        <v>2</v>
      </c>
    </row>
    <row r="1744" customFormat="false" ht="15" hidden="false" customHeight="false" outlineLevel="0" collapsed="false">
      <c r="A1744" s="4" t="s">
        <v>99</v>
      </c>
      <c r="B1744" s="4" t="s">
        <v>768</v>
      </c>
      <c r="C1744" s="4" t="s">
        <v>886</v>
      </c>
      <c r="D1744" s="4" t="n">
        <f aca="false">IFERROR(INDEX(Positions!$D$2:$D$14531,MATCH($A1744&amp;"|7",Positions!$A$2:$A$14531,0)),"-")</f>
        <v>7</v>
      </c>
      <c r="E1744" s="4" t="n">
        <f aca="false">IFERROR(INDEX(Positions!$D$2:$D$14531,MATCH($A1744&amp;"|66",Positions!$A$2:$A$14531,0)),"-")</f>
        <v>67</v>
      </c>
      <c r="F1744" s="4" t="str">
        <f aca="false">IFERROR(INDEX(Positions!$E$2:$E$14531,MATCH($A1744&amp;"|7",Positions!$A$2:$A$14531,0)),"-")</f>
        <v>A</v>
      </c>
      <c r="G1744" s="4" t="str">
        <f aca="false">IFERROR(INDEX(Positions!$E$2:$E$14531,MATCH($A1744&amp;"|66",Positions!$A$2:$A$14531,0)),"-")</f>
        <v>U</v>
      </c>
      <c r="H1744" s="3" t="str">
        <f aca="false">F1744&amp;"-"&amp;G1744</f>
        <v>A-U</v>
      </c>
      <c r="I1744" s="4" t="n">
        <f aca="false">(F1744="G")+(G1744="G")</f>
        <v>0</v>
      </c>
      <c r="J1744" s="4" t="n">
        <f aca="false">(F1744="C")+(G1744="C")</f>
        <v>0</v>
      </c>
      <c r="K1744" s="3" t="n">
        <f aca="false">I1744+J1744</f>
        <v>0</v>
      </c>
    </row>
    <row r="1745" customFormat="false" ht="15" hidden="false" customHeight="false" outlineLevel="0" collapsed="false">
      <c r="A1745" s="4" t="s">
        <v>99</v>
      </c>
      <c r="B1745" s="4" t="s">
        <v>783</v>
      </c>
      <c r="C1745" s="4" t="s">
        <v>887</v>
      </c>
      <c r="D1745" s="4" t="n">
        <f aca="false">IFERROR(INDEX(Positions!$D$2:$D$14531,MATCH($A1745&amp;"|10",Positions!$A$2:$A$14531,0)),"-")</f>
        <v>10</v>
      </c>
      <c r="E1745" s="4" t="n">
        <f aca="false">IFERROR(INDEX(Positions!$D$2:$D$14531,MATCH($A1745&amp;"|25",Positions!$A$2:$A$14531,0)),"-")</f>
        <v>26</v>
      </c>
      <c r="F1745" s="4" t="str">
        <f aca="false">IFERROR(INDEX(Positions!$E$2:$E$14531,MATCH($A1745&amp;"|10",Positions!$A$2:$A$14531,0)),"-")</f>
        <v>G</v>
      </c>
      <c r="G1745" s="4" t="str">
        <f aca="false">IFERROR(INDEX(Positions!$E$2:$E$14531,MATCH($A1745&amp;"|25",Positions!$A$2:$A$14531,0)),"-")</f>
        <v>C</v>
      </c>
      <c r="H1745" s="3" t="str">
        <f aca="false">F1745&amp;"-"&amp;G1745</f>
        <v>G-C</v>
      </c>
      <c r="I1745" s="4" t="n">
        <f aca="false">(F1745="G")+(G1745="G")</f>
        <v>1</v>
      </c>
      <c r="J1745" s="4" t="n">
        <f aca="false">(F1745="C")+(G1745="C")</f>
        <v>1</v>
      </c>
      <c r="K1745" s="3" t="n">
        <f aca="false">I1745+J1745</f>
        <v>2</v>
      </c>
    </row>
    <row r="1746" customFormat="false" ht="15" hidden="false" customHeight="false" outlineLevel="0" collapsed="false">
      <c r="A1746" s="4" t="s">
        <v>99</v>
      </c>
      <c r="B1746" s="4" t="s">
        <v>783</v>
      </c>
      <c r="C1746" s="4" t="s">
        <v>888</v>
      </c>
      <c r="D1746" s="4" t="n">
        <f aca="false">IFERROR(INDEX(Positions!$D$2:$D$14531,MATCH($A1746&amp;"|11",Positions!$A$2:$A$14531,0)),"-")</f>
        <v>11</v>
      </c>
      <c r="E1746" s="4" t="n">
        <f aca="false">IFERROR(INDEX(Positions!$D$2:$D$14531,MATCH($A1746&amp;"|24",Positions!$A$2:$A$14531,0)),"-")</f>
        <v>25</v>
      </c>
      <c r="F1746" s="4" t="str">
        <f aca="false">IFERROR(INDEX(Positions!$E$2:$E$14531,MATCH($A1746&amp;"|11",Positions!$A$2:$A$14531,0)),"-")</f>
        <v>C</v>
      </c>
      <c r="G1746" s="4" t="str">
        <f aca="false">IFERROR(INDEX(Positions!$E$2:$E$14531,MATCH($A1746&amp;"|24",Positions!$A$2:$A$14531,0)),"-")</f>
        <v>G</v>
      </c>
      <c r="H1746" s="3" t="str">
        <f aca="false">F1746&amp;"-"&amp;G1746</f>
        <v>C-G</v>
      </c>
      <c r="I1746" s="4" t="n">
        <f aca="false">(F1746="G")+(G1746="G")</f>
        <v>1</v>
      </c>
      <c r="J1746" s="4" t="n">
        <f aca="false">(F1746="C")+(G1746="C")</f>
        <v>1</v>
      </c>
      <c r="K1746" s="3" t="n">
        <f aca="false">I1746+J1746</f>
        <v>2</v>
      </c>
    </row>
    <row r="1747" customFormat="false" ht="15" hidden="false" customHeight="false" outlineLevel="0" collapsed="false">
      <c r="A1747" s="4" t="s">
        <v>99</v>
      </c>
      <c r="B1747" s="4" t="s">
        <v>783</v>
      </c>
      <c r="C1747" s="4" t="s">
        <v>479</v>
      </c>
      <c r="D1747" s="4" t="n">
        <f aca="false">IFERROR(INDEX(Positions!$D$2:$D$14531,MATCH($A1747&amp;"|12",Positions!$A$2:$A$14531,0)),"-")</f>
        <v>12</v>
      </c>
      <c r="E1747" s="4" t="n">
        <f aca="false">IFERROR(INDEX(Positions!$D$2:$D$14531,MATCH($A1747&amp;"|23",Positions!$A$2:$A$14531,0)),"-")</f>
        <v>24</v>
      </c>
      <c r="F1747" s="4" t="str">
        <f aca="false">IFERROR(INDEX(Positions!$E$2:$E$14531,MATCH($A1747&amp;"|12",Positions!$A$2:$A$14531,0)),"-")</f>
        <v>G</v>
      </c>
      <c r="G1747" s="4" t="str">
        <f aca="false">IFERROR(INDEX(Positions!$E$2:$E$14531,MATCH($A1747&amp;"|23",Positions!$A$2:$A$14531,0)),"-")</f>
        <v>C</v>
      </c>
      <c r="H1747" s="3" t="str">
        <f aca="false">F1747&amp;"-"&amp;G1747</f>
        <v>G-C</v>
      </c>
      <c r="I1747" s="4" t="n">
        <f aca="false">(F1747="G")+(G1747="G")</f>
        <v>1</v>
      </c>
      <c r="J1747" s="4" t="n">
        <f aca="false">(F1747="C")+(G1747="C")</f>
        <v>1</v>
      </c>
      <c r="K1747" s="3" t="n">
        <f aca="false">I1747+J1747</f>
        <v>2</v>
      </c>
    </row>
    <row r="1748" customFormat="false" ht="15" hidden="false" customHeight="false" outlineLevel="0" collapsed="false">
      <c r="A1748" s="4" t="s">
        <v>99</v>
      </c>
      <c r="B1748" s="4" t="s">
        <v>783</v>
      </c>
      <c r="C1748" s="4" t="s">
        <v>267</v>
      </c>
      <c r="D1748" s="4" t="n">
        <f aca="false">IFERROR(INDEX(Positions!$D$2:$D$14531,MATCH($A1748&amp;"|13",Positions!$A$2:$A$14531,0)),"-")</f>
        <v>13</v>
      </c>
      <c r="E1748" s="4" t="n">
        <f aca="false">IFERROR(INDEX(Positions!$D$2:$D$14531,MATCH($A1748&amp;"|22",Positions!$A$2:$A$14531,0)),"-")</f>
        <v>23</v>
      </c>
      <c r="F1748" s="4" t="str">
        <f aca="false">IFERROR(INDEX(Positions!$E$2:$E$14531,MATCH($A1748&amp;"|13",Positions!$A$2:$A$14531,0)),"-")</f>
        <v>A</v>
      </c>
      <c r="G1748" s="4" t="str">
        <f aca="false">IFERROR(INDEX(Positions!$E$2:$E$14531,MATCH($A1748&amp;"|22",Positions!$A$2:$A$14531,0)),"-")</f>
        <v>U</v>
      </c>
      <c r="H1748" s="3" t="str">
        <f aca="false">F1748&amp;"-"&amp;G1748</f>
        <v>A-U</v>
      </c>
      <c r="I1748" s="4" t="n">
        <f aca="false">(F1748="G")+(G1748="G")</f>
        <v>0</v>
      </c>
      <c r="J1748" s="4" t="n">
        <f aca="false">(F1748="C")+(G1748="C")</f>
        <v>0</v>
      </c>
      <c r="K1748" s="3" t="n">
        <f aca="false">I1748+J1748</f>
        <v>0</v>
      </c>
    </row>
    <row r="1749" customFormat="false" ht="15" hidden="false" customHeight="false" outlineLevel="0" collapsed="false">
      <c r="A1749" s="4" t="s">
        <v>99</v>
      </c>
      <c r="B1749" s="4" t="s">
        <v>805</v>
      </c>
      <c r="C1749" s="4" t="s">
        <v>673</v>
      </c>
      <c r="D1749" s="4" t="n">
        <f aca="false">IFERROR(INDEX(Positions!$D$2:$D$14531,MATCH($A1749&amp;"|27",Positions!$A$2:$A$14531,0)),"-")</f>
        <v>28</v>
      </c>
      <c r="E1749" s="4" t="n">
        <f aca="false">IFERROR(INDEX(Positions!$D$2:$D$14531,MATCH($A1749&amp;"|43",Positions!$A$2:$A$14531,0)),"-")</f>
        <v>44</v>
      </c>
      <c r="F1749" s="4" t="str">
        <f aca="false">IFERROR(INDEX(Positions!$E$2:$E$14531,MATCH($A1749&amp;"|27",Positions!$A$2:$A$14531,0)),"-")</f>
        <v>C</v>
      </c>
      <c r="G1749" s="4" t="str">
        <f aca="false">IFERROR(INDEX(Positions!$E$2:$E$14531,MATCH($A1749&amp;"|43",Positions!$A$2:$A$14531,0)),"-")</f>
        <v>G</v>
      </c>
      <c r="H1749" s="3" t="str">
        <f aca="false">F1749&amp;"-"&amp;G1749</f>
        <v>C-G</v>
      </c>
      <c r="I1749" s="4" t="n">
        <f aca="false">(F1749="G")+(G1749="G")</f>
        <v>1</v>
      </c>
      <c r="J1749" s="4" t="n">
        <f aca="false">(F1749="C")+(G1749="C")</f>
        <v>1</v>
      </c>
      <c r="K1749" s="3" t="n">
        <f aca="false">I1749+J1749</f>
        <v>2</v>
      </c>
    </row>
    <row r="1750" customFormat="false" ht="15" hidden="false" customHeight="false" outlineLevel="0" collapsed="false">
      <c r="A1750" s="4" t="s">
        <v>99</v>
      </c>
      <c r="B1750" s="4" t="s">
        <v>805</v>
      </c>
      <c r="C1750" s="4" t="s">
        <v>889</v>
      </c>
      <c r="D1750" s="4" t="n">
        <f aca="false">IFERROR(INDEX(Positions!$D$2:$D$14531,MATCH($A1750&amp;"|28",Positions!$A$2:$A$14531,0)),"-")</f>
        <v>29</v>
      </c>
      <c r="E1750" s="4" t="n">
        <f aca="false">IFERROR(INDEX(Positions!$D$2:$D$14531,MATCH($A1750&amp;"|42",Positions!$A$2:$A$14531,0)),"-")</f>
        <v>43</v>
      </c>
      <c r="F1750" s="4" t="str">
        <f aca="false">IFERROR(INDEX(Positions!$E$2:$E$14531,MATCH($A1750&amp;"|28",Positions!$A$2:$A$14531,0)),"-")</f>
        <v>C</v>
      </c>
      <c r="G1750" s="4" t="str">
        <f aca="false">IFERROR(INDEX(Positions!$E$2:$E$14531,MATCH($A1750&amp;"|42",Positions!$A$2:$A$14531,0)),"-")</f>
        <v>G</v>
      </c>
      <c r="H1750" s="3" t="str">
        <f aca="false">F1750&amp;"-"&amp;G1750</f>
        <v>C-G</v>
      </c>
      <c r="I1750" s="4" t="n">
        <f aca="false">(F1750="G")+(G1750="G")</f>
        <v>1</v>
      </c>
      <c r="J1750" s="4" t="n">
        <f aca="false">(F1750="C")+(G1750="C")</f>
        <v>1</v>
      </c>
      <c r="K1750" s="3" t="n">
        <f aca="false">I1750+J1750</f>
        <v>2</v>
      </c>
    </row>
    <row r="1751" customFormat="false" ht="15" hidden="false" customHeight="false" outlineLevel="0" collapsed="false">
      <c r="A1751" s="4" t="s">
        <v>99</v>
      </c>
      <c r="B1751" s="4" t="s">
        <v>805</v>
      </c>
      <c r="C1751" s="4" t="s">
        <v>890</v>
      </c>
      <c r="D1751" s="4" t="n">
        <f aca="false">IFERROR(INDEX(Positions!$D$2:$D$14531,MATCH($A1751&amp;"|29",Positions!$A$2:$A$14531,0)),"-")</f>
        <v>30</v>
      </c>
      <c r="E1751" s="4" t="n">
        <f aca="false">IFERROR(INDEX(Positions!$D$2:$D$14531,MATCH($A1751&amp;"|41",Positions!$A$2:$A$14531,0)),"-")</f>
        <v>42</v>
      </c>
      <c r="F1751" s="4" t="str">
        <f aca="false">IFERROR(INDEX(Positions!$E$2:$E$14531,MATCH($A1751&amp;"|29",Positions!$A$2:$A$14531,0)),"-")</f>
        <v>U</v>
      </c>
      <c r="G1751" s="4" t="str">
        <f aca="false">IFERROR(INDEX(Positions!$E$2:$E$14531,MATCH($A1751&amp;"|41",Positions!$A$2:$A$14531,0)),"-")</f>
        <v>A</v>
      </c>
      <c r="H1751" s="3" t="str">
        <f aca="false">F1751&amp;"-"&amp;G1751</f>
        <v>U-A</v>
      </c>
      <c r="I1751" s="4" t="n">
        <f aca="false">(F1751="G")+(G1751="G")</f>
        <v>0</v>
      </c>
      <c r="J1751" s="4" t="n">
        <f aca="false">(F1751="C")+(G1751="C")</f>
        <v>0</v>
      </c>
      <c r="K1751" s="3" t="n">
        <f aca="false">I1751+J1751</f>
        <v>0</v>
      </c>
    </row>
    <row r="1752" customFormat="false" ht="15" hidden="false" customHeight="false" outlineLevel="0" collapsed="false">
      <c r="A1752" s="4" t="s">
        <v>99</v>
      </c>
      <c r="B1752" s="4" t="s">
        <v>805</v>
      </c>
      <c r="C1752" s="4" t="s">
        <v>694</v>
      </c>
      <c r="D1752" s="4" t="n">
        <f aca="false">IFERROR(INDEX(Positions!$D$2:$D$14531,MATCH($A1752&amp;"|30",Positions!$A$2:$A$14531,0)),"-")</f>
        <v>31</v>
      </c>
      <c r="E1752" s="4" t="n">
        <f aca="false">IFERROR(INDEX(Positions!$D$2:$D$14531,MATCH($A1752&amp;"|40",Positions!$A$2:$A$14531,0)),"-")</f>
        <v>41</v>
      </c>
      <c r="F1752" s="4" t="str">
        <f aca="false">IFERROR(INDEX(Positions!$E$2:$E$14531,MATCH($A1752&amp;"|30",Positions!$A$2:$A$14531,0)),"-")</f>
        <v>C</v>
      </c>
      <c r="G1752" s="4" t="str">
        <f aca="false">IFERROR(INDEX(Positions!$E$2:$E$14531,MATCH($A1752&amp;"|40",Positions!$A$2:$A$14531,0)),"-")</f>
        <v>G</v>
      </c>
      <c r="H1752" s="3" t="str">
        <f aca="false">F1752&amp;"-"&amp;G1752</f>
        <v>C-G</v>
      </c>
      <c r="I1752" s="4" t="n">
        <f aca="false">(F1752="G")+(G1752="G")</f>
        <v>1</v>
      </c>
      <c r="J1752" s="4" t="n">
        <f aca="false">(F1752="C")+(G1752="C")</f>
        <v>1</v>
      </c>
      <c r="K1752" s="3" t="n">
        <f aca="false">I1752+J1752</f>
        <v>2</v>
      </c>
    </row>
    <row r="1753" customFormat="false" ht="15" hidden="false" customHeight="false" outlineLevel="0" collapsed="false">
      <c r="A1753" s="4" t="s">
        <v>99</v>
      </c>
      <c r="B1753" s="4" t="s">
        <v>805</v>
      </c>
      <c r="C1753" s="4" t="s">
        <v>640</v>
      </c>
      <c r="D1753" s="4" t="n">
        <f aca="false">IFERROR(INDEX(Positions!$D$2:$D$14531,MATCH($A1753&amp;"|31",Positions!$A$2:$A$14531,0)),"-")</f>
        <v>32</v>
      </c>
      <c r="E1753" s="4" t="n">
        <f aca="false">IFERROR(INDEX(Positions!$D$2:$D$14531,MATCH($A1753&amp;"|39",Positions!$A$2:$A$14531,0)),"-")</f>
        <v>40</v>
      </c>
      <c r="F1753" s="4" t="str">
        <f aca="false">IFERROR(INDEX(Positions!$E$2:$E$14531,MATCH($A1753&amp;"|31",Positions!$A$2:$A$14531,0)),"-")</f>
        <v>C</v>
      </c>
      <c r="G1753" s="4" t="str">
        <f aca="false">IFERROR(INDEX(Positions!$E$2:$E$14531,MATCH($A1753&amp;"|39",Positions!$A$2:$A$14531,0)),"-")</f>
        <v>G</v>
      </c>
      <c r="H1753" s="3" t="str">
        <f aca="false">F1753&amp;"-"&amp;G1753</f>
        <v>C-G</v>
      </c>
      <c r="I1753" s="4" t="n">
        <f aca="false">(F1753="G")+(G1753="G")</f>
        <v>1</v>
      </c>
      <c r="J1753" s="4" t="n">
        <f aca="false">(F1753="C")+(G1753="C")</f>
        <v>1</v>
      </c>
      <c r="K1753" s="3" t="n">
        <f aca="false">I1753+J1753</f>
        <v>2</v>
      </c>
    </row>
    <row r="1754" customFormat="false" ht="15" hidden="false" customHeight="false" outlineLevel="0" collapsed="false">
      <c r="A1754" s="4" t="s">
        <v>99</v>
      </c>
      <c r="B1754" s="4" t="s">
        <v>830</v>
      </c>
      <c r="C1754" s="4" t="s">
        <v>367</v>
      </c>
      <c r="D1754" s="4" t="n">
        <f aca="false">IFERROR(INDEX(Positions!$D$2:$D$14531,MATCH($A1754&amp;"|49",Positions!$A$2:$A$14531,0)),"-")</f>
        <v>50</v>
      </c>
      <c r="E1754" s="4" t="n">
        <f aca="false">IFERROR(INDEX(Positions!$D$2:$D$14531,MATCH($A1754&amp;"|65",Positions!$A$2:$A$14531,0)),"-")</f>
        <v>66</v>
      </c>
      <c r="F1754" s="4" t="str">
        <f aca="false">IFERROR(INDEX(Positions!$E$2:$E$14531,MATCH($A1754&amp;"|49",Positions!$A$2:$A$14531,0)),"-")</f>
        <v>A</v>
      </c>
      <c r="G1754" s="4" t="str">
        <f aca="false">IFERROR(INDEX(Positions!$E$2:$E$14531,MATCH($A1754&amp;"|65",Positions!$A$2:$A$14531,0)),"-")</f>
        <v>U</v>
      </c>
      <c r="H1754" s="3" t="str">
        <f aca="false">F1754&amp;"-"&amp;G1754</f>
        <v>A-U</v>
      </c>
      <c r="I1754" s="4" t="n">
        <f aca="false">(F1754="G")+(G1754="G")</f>
        <v>0</v>
      </c>
      <c r="J1754" s="4" t="n">
        <f aca="false">(F1754="C")+(G1754="C")</f>
        <v>0</v>
      </c>
      <c r="K1754" s="3" t="n">
        <f aca="false">I1754+J1754</f>
        <v>0</v>
      </c>
    </row>
    <row r="1755" customFormat="false" ht="15" hidden="false" customHeight="false" outlineLevel="0" collapsed="false">
      <c r="A1755" s="4" t="s">
        <v>99</v>
      </c>
      <c r="B1755" s="4" t="s">
        <v>830</v>
      </c>
      <c r="C1755" s="4" t="s">
        <v>891</v>
      </c>
      <c r="D1755" s="4" t="n">
        <f aca="false">IFERROR(INDEX(Positions!$D$2:$D$14531,MATCH($A1755&amp;"|50",Positions!$A$2:$A$14531,0)),"-")</f>
        <v>51</v>
      </c>
      <c r="E1755" s="4" t="n">
        <f aca="false">IFERROR(INDEX(Positions!$D$2:$D$14531,MATCH($A1755&amp;"|64",Positions!$A$2:$A$14531,0)),"-")</f>
        <v>65</v>
      </c>
      <c r="F1755" s="4" t="str">
        <f aca="false">IFERROR(INDEX(Positions!$E$2:$E$14531,MATCH($A1755&amp;"|50",Positions!$A$2:$A$14531,0)),"-")</f>
        <v>C</v>
      </c>
      <c r="G1755" s="4" t="str">
        <f aca="false">IFERROR(INDEX(Positions!$E$2:$E$14531,MATCH($A1755&amp;"|64",Positions!$A$2:$A$14531,0)),"-")</f>
        <v>G</v>
      </c>
      <c r="H1755" s="3" t="str">
        <f aca="false">F1755&amp;"-"&amp;G1755</f>
        <v>C-G</v>
      </c>
      <c r="I1755" s="4" t="n">
        <f aca="false">(F1755="G")+(G1755="G")</f>
        <v>1</v>
      </c>
      <c r="J1755" s="4" t="n">
        <f aca="false">(F1755="C")+(G1755="C")</f>
        <v>1</v>
      </c>
      <c r="K1755" s="3" t="n">
        <f aca="false">I1755+J1755</f>
        <v>2</v>
      </c>
    </row>
    <row r="1756" customFormat="false" ht="15" hidden="false" customHeight="false" outlineLevel="0" collapsed="false">
      <c r="A1756" s="4" t="s">
        <v>99</v>
      </c>
      <c r="B1756" s="4" t="s">
        <v>830</v>
      </c>
      <c r="C1756" s="4" t="s">
        <v>689</v>
      </c>
      <c r="D1756" s="4" t="n">
        <f aca="false">IFERROR(INDEX(Positions!$D$2:$D$14531,MATCH($A1756&amp;"|51",Positions!$A$2:$A$14531,0)),"-")</f>
        <v>52</v>
      </c>
      <c r="E1756" s="4" t="n">
        <f aca="false">IFERROR(INDEX(Positions!$D$2:$D$14531,MATCH($A1756&amp;"|63",Positions!$A$2:$A$14531,0)),"-")</f>
        <v>64</v>
      </c>
      <c r="F1756" s="4" t="str">
        <f aca="false">IFERROR(INDEX(Positions!$E$2:$E$14531,MATCH($A1756&amp;"|51",Positions!$A$2:$A$14531,0)),"-")</f>
        <v>G</v>
      </c>
      <c r="G1756" s="4" t="str">
        <f aca="false">IFERROR(INDEX(Positions!$E$2:$E$14531,MATCH($A1756&amp;"|63",Positions!$A$2:$A$14531,0)),"-")</f>
        <v>C</v>
      </c>
      <c r="H1756" s="3" t="str">
        <f aca="false">F1756&amp;"-"&amp;G1756</f>
        <v>G-C</v>
      </c>
      <c r="I1756" s="4" t="n">
        <f aca="false">(F1756="G")+(G1756="G")</f>
        <v>1</v>
      </c>
      <c r="J1756" s="4" t="n">
        <f aca="false">(F1756="C")+(G1756="C")</f>
        <v>1</v>
      </c>
      <c r="K1756" s="3" t="n">
        <f aca="false">I1756+J1756</f>
        <v>2</v>
      </c>
    </row>
    <row r="1757" customFormat="false" ht="15" hidden="false" customHeight="false" outlineLevel="0" collapsed="false">
      <c r="A1757" s="4" t="s">
        <v>99</v>
      </c>
      <c r="B1757" s="4" t="s">
        <v>830</v>
      </c>
      <c r="C1757" s="4" t="s">
        <v>703</v>
      </c>
      <c r="D1757" s="4" t="n">
        <f aca="false">IFERROR(INDEX(Positions!$D$2:$D$14531,MATCH($A1757&amp;"|52",Positions!$A$2:$A$14531,0)),"-")</f>
        <v>53</v>
      </c>
      <c r="E1757" s="4" t="n">
        <f aca="false">IFERROR(INDEX(Positions!$D$2:$D$14531,MATCH($A1757&amp;"|62",Positions!$A$2:$A$14531,0)),"-")</f>
        <v>63</v>
      </c>
      <c r="F1757" s="4" t="str">
        <f aca="false">IFERROR(INDEX(Positions!$E$2:$E$14531,MATCH($A1757&amp;"|52",Positions!$A$2:$A$14531,0)),"-")</f>
        <v>G</v>
      </c>
      <c r="G1757" s="4" t="str">
        <f aca="false">IFERROR(INDEX(Positions!$E$2:$E$14531,MATCH($A1757&amp;"|62",Positions!$A$2:$A$14531,0)),"-")</f>
        <v>C</v>
      </c>
      <c r="H1757" s="3" t="str">
        <f aca="false">F1757&amp;"-"&amp;G1757</f>
        <v>G-C</v>
      </c>
      <c r="I1757" s="4" t="n">
        <f aca="false">(F1757="G")+(G1757="G")</f>
        <v>1</v>
      </c>
      <c r="J1757" s="4" t="n">
        <f aca="false">(F1757="C")+(G1757="C")</f>
        <v>1</v>
      </c>
      <c r="K1757" s="3" t="n">
        <f aca="false">I1757+J1757</f>
        <v>2</v>
      </c>
    </row>
    <row r="1758" customFormat="false" ht="15" hidden="false" customHeight="false" outlineLevel="0" collapsed="false">
      <c r="A1758" s="4" t="s">
        <v>99</v>
      </c>
      <c r="B1758" s="4" t="s">
        <v>830</v>
      </c>
      <c r="C1758" s="4" t="s">
        <v>892</v>
      </c>
      <c r="D1758" s="4" t="n">
        <f aca="false">IFERROR(INDEX(Positions!$D$2:$D$14531,MATCH($A1758&amp;"|53",Positions!$A$2:$A$14531,0)),"-")</f>
        <v>54</v>
      </c>
      <c r="E1758" s="4" t="n">
        <f aca="false">IFERROR(INDEX(Positions!$D$2:$D$14531,MATCH($A1758&amp;"|61",Positions!$A$2:$A$14531,0)),"-")</f>
        <v>62</v>
      </c>
      <c r="F1758" s="4" t="str">
        <f aca="false">IFERROR(INDEX(Positions!$E$2:$E$14531,MATCH($A1758&amp;"|53",Positions!$A$2:$A$14531,0)),"-")</f>
        <v>G</v>
      </c>
      <c r="G1758" s="4" t="str">
        <f aca="false">IFERROR(INDEX(Positions!$E$2:$E$14531,MATCH($A1758&amp;"|61",Positions!$A$2:$A$14531,0)),"-")</f>
        <v>C</v>
      </c>
      <c r="H1758" s="3" t="str">
        <f aca="false">F1758&amp;"-"&amp;G1758</f>
        <v>G-C</v>
      </c>
      <c r="I1758" s="4" t="n">
        <f aca="false">(F1758="G")+(G1758="G")</f>
        <v>1</v>
      </c>
      <c r="J1758" s="4" t="n">
        <f aca="false">(F1758="C")+(G1758="C")</f>
        <v>1</v>
      </c>
      <c r="K1758" s="3" t="n">
        <f aca="false">I1758+J1758</f>
        <v>2</v>
      </c>
    </row>
    <row r="1759" customFormat="false" ht="15" hidden="false" customHeight="false" outlineLevel="0" collapsed="false">
      <c r="A1759" s="24" t="s">
        <v>99</v>
      </c>
      <c r="B1759" s="24" t="s">
        <v>893</v>
      </c>
      <c r="C1759" s="24" t="s">
        <v>894</v>
      </c>
      <c r="D1759" s="24" t="n">
        <f aca="false">IFERROR(INDEX(Positions!$D$2:$D$14531,MATCH($A1759&amp;"|8",Positions!$A$2:$A$14531,0)),"-")</f>
        <v>8</v>
      </c>
      <c r="E1759" s="24" t="n">
        <f aca="false">IFERROR(INDEX(Positions!$D$2:$D$14531,MATCH($A1759&amp;"|14",Positions!$A$2:$A$14531,0)),"-")</f>
        <v>14</v>
      </c>
      <c r="F1759" s="24" t="str">
        <f aca="false">IFERROR(INDEX(Positions!$E$2:$E$14531,MATCH($A1759&amp;"|8",Positions!$A$2:$A$14531,0)),"-")</f>
        <v>U</v>
      </c>
      <c r="G1759" s="24" t="str">
        <f aca="false">IFERROR(INDEX(Positions!$E$2:$E$14531,MATCH($A1759&amp;"|14",Positions!$A$2:$A$14531,0)),"-")</f>
        <v>A</v>
      </c>
      <c r="H1759" s="25" t="str">
        <f aca="false">F1759&amp;"-"&amp;G1759</f>
        <v>U-A</v>
      </c>
      <c r="I1759" s="24" t="n">
        <f aca="false">(F1759="G")+(G1759="G")</f>
        <v>0</v>
      </c>
      <c r="J1759" s="24" t="n">
        <f aca="false">(F1759="C")+(G1759="C")</f>
        <v>0</v>
      </c>
      <c r="K1759" s="25" t="n">
        <f aca="false">I1759+J1759</f>
        <v>0</v>
      </c>
    </row>
    <row r="1760" customFormat="false" ht="15" hidden="false" customHeight="false" outlineLevel="0" collapsed="false">
      <c r="A1760" s="24" t="s">
        <v>99</v>
      </c>
      <c r="B1760" s="24" t="s">
        <v>893</v>
      </c>
      <c r="C1760" s="24" t="s">
        <v>895</v>
      </c>
      <c r="D1760" s="24" t="n">
        <f aca="false">IFERROR(INDEX(Positions!$D$2:$D$14531,MATCH($A1760&amp;"|15",Positions!$A$2:$A$14531,0)),"-")</f>
        <v>15</v>
      </c>
      <c r="E1760" s="24" t="n">
        <f aca="false">IFERROR(INDEX(Positions!$D$2:$D$14531,MATCH($A1760&amp;"|48",Positions!$A$2:$A$14531,0)),"-")</f>
        <v>49</v>
      </c>
      <c r="F1760" s="24" t="str">
        <f aca="false">IFERROR(INDEX(Positions!$E$2:$E$14531,MATCH($A1760&amp;"|15",Positions!$A$2:$A$14531,0)),"-")</f>
        <v>G</v>
      </c>
      <c r="G1760" s="24" t="str">
        <f aca="false">IFERROR(INDEX(Positions!$E$2:$E$14531,MATCH($A1760&amp;"|48",Positions!$A$2:$A$14531,0)),"-")</f>
        <v>C</v>
      </c>
      <c r="H1760" s="25" t="str">
        <f aca="false">F1760&amp;"-"&amp;G1760</f>
        <v>G-C</v>
      </c>
      <c r="I1760" s="24" t="n">
        <f aca="false">(F1760="G")+(G1760="G")</f>
        <v>1</v>
      </c>
      <c r="J1760" s="24" t="n">
        <f aca="false">(F1760="C")+(G1760="C")</f>
        <v>1</v>
      </c>
      <c r="K1760" s="25" t="n">
        <f aca="false">I1760+J1760</f>
        <v>2</v>
      </c>
    </row>
    <row r="1761" customFormat="false" ht="15" hidden="false" customHeight="false" outlineLevel="0" collapsed="false">
      <c r="A1761" s="24" t="s">
        <v>99</v>
      </c>
      <c r="B1761" s="24" t="s">
        <v>893</v>
      </c>
      <c r="C1761" s="24" t="s">
        <v>896</v>
      </c>
      <c r="D1761" s="24" t="n">
        <f aca="false">IFERROR(INDEX(Positions!$D$2:$D$14531,MATCH($A1761&amp;"|18",Positions!$A$2:$A$14531,0)),"-")</f>
        <v>18</v>
      </c>
      <c r="E1761" s="24" t="n">
        <f aca="false">IFERROR(INDEX(Positions!$D$2:$D$14531,MATCH($A1761&amp;"|55",Positions!$A$2:$A$14531,0)),"-")</f>
        <v>56</v>
      </c>
      <c r="F1761" s="24" t="str">
        <f aca="false">IFERROR(INDEX(Positions!$E$2:$E$14531,MATCH($A1761&amp;"|18",Positions!$A$2:$A$14531,0)),"-")</f>
        <v>G</v>
      </c>
      <c r="G1761" s="24" t="str">
        <f aca="false">IFERROR(INDEX(Positions!$E$2:$E$14531,MATCH($A1761&amp;"|55",Positions!$A$2:$A$14531,0)),"-")</f>
        <v>U</v>
      </c>
      <c r="H1761" s="25" t="str">
        <f aca="false">F1761&amp;"-"&amp;G1761</f>
        <v>G-U</v>
      </c>
      <c r="I1761" s="24" t="n">
        <f aca="false">(F1761="G")+(G1761="G")</f>
        <v>1</v>
      </c>
      <c r="J1761" s="24" t="n">
        <f aca="false">(F1761="C")+(G1761="C")</f>
        <v>0</v>
      </c>
      <c r="K1761" s="25" t="n">
        <f aca="false">I1761+J1761</f>
        <v>1</v>
      </c>
    </row>
    <row r="1762" customFormat="false" ht="15" hidden="false" customHeight="false" outlineLevel="0" collapsed="false">
      <c r="A1762" s="24" t="s">
        <v>99</v>
      </c>
      <c r="B1762" s="24" t="s">
        <v>893</v>
      </c>
      <c r="C1762" s="24" t="s">
        <v>897</v>
      </c>
      <c r="D1762" s="24" t="n">
        <f aca="false">IFERROR(INDEX(Positions!$D$2:$D$14531,MATCH($A1762&amp;"|19",Positions!$A$2:$A$14531,0)),"-")</f>
        <v>19</v>
      </c>
      <c r="E1762" s="24" t="n">
        <f aca="false">IFERROR(INDEX(Positions!$D$2:$D$14531,MATCH($A1762&amp;"|56",Positions!$A$2:$A$14531,0)),"-")</f>
        <v>57</v>
      </c>
      <c r="F1762" s="24" t="str">
        <f aca="false">IFERROR(INDEX(Positions!$E$2:$E$14531,MATCH($A1762&amp;"|19",Positions!$A$2:$A$14531,0)),"-")</f>
        <v>G</v>
      </c>
      <c r="G1762" s="24" t="str">
        <f aca="false">IFERROR(INDEX(Positions!$E$2:$E$14531,MATCH($A1762&amp;"|56",Positions!$A$2:$A$14531,0)),"-")</f>
        <v>C</v>
      </c>
      <c r="H1762" s="25" t="str">
        <f aca="false">F1762&amp;"-"&amp;G1762</f>
        <v>G-C</v>
      </c>
      <c r="I1762" s="24" t="n">
        <f aca="false">(F1762="G")+(G1762="G")</f>
        <v>1</v>
      </c>
      <c r="J1762" s="24" t="n">
        <f aca="false">(F1762="C")+(G1762="C")</f>
        <v>1</v>
      </c>
      <c r="K1762" s="25" t="n">
        <f aca="false">I1762+J1762</f>
        <v>2</v>
      </c>
    </row>
    <row r="1763" customFormat="false" ht="15" hidden="false" customHeight="false" outlineLevel="0" collapsed="false">
      <c r="A1763" s="24" t="s">
        <v>99</v>
      </c>
      <c r="B1763" s="24" t="s">
        <v>893</v>
      </c>
      <c r="C1763" s="24" t="s">
        <v>898</v>
      </c>
      <c r="D1763" s="24" t="n">
        <f aca="false">IFERROR(INDEX(Positions!$D$2:$D$14531,MATCH($A1763&amp;"|26",Positions!$A$2:$A$14531,0)),"-")</f>
        <v>27</v>
      </c>
      <c r="E1763" s="24" t="n">
        <f aca="false">IFERROR(INDEX(Positions!$D$2:$D$14531,MATCH($A1763&amp;"|44",Positions!$A$2:$A$14531,0)),"-")</f>
        <v>45</v>
      </c>
      <c r="F1763" s="24" t="str">
        <f aca="false">IFERROR(INDEX(Positions!$E$2:$E$14531,MATCH($A1763&amp;"|26",Positions!$A$2:$A$14531,0)),"-")</f>
        <v>G</v>
      </c>
      <c r="G1763" s="24" t="str">
        <f aca="false">IFERROR(INDEX(Positions!$E$2:$E$14531,MATCH($A1763&amp;"|44",Positions!$A$2:$A$14531,0)),"-")</f>
        <v>A</v>
      </c>
      <c r="H1763" s="25" t="str">
        <f aca="false">F1763&amp;"-"&amp;G1763</f>
        <v>G-A</v>
      </c>
      <c r="I1763" s="24" t="n">
        <f aca="false">(F1763="G")+(G1763="G")</f>
        <v>1</v>
      </c>
      <c r="J1763" s="24" t="n">
        <f aca="false">(F1763="C")+(G1763="C")</f>
        <v>0</v>
      </c>
      <c r="K1763" s="25" t="n">
        <f aca="false">I1763+J1763</f>
        <v>1</v>
      </c>
    </row>
    <row r="1764" customFormat="false" ht="15" hidden="false" customHeight="false" outlineLevel="0" collapsed="false">
      <c r="A1764" s="24" t="s">
        <v>99</v>
      </c>
      <c r="B1764" s="24" t="s">
        <v>893</v>
      </c>
      <c r="C1764" s="24" t="s">
        <v>899</v>
      </c>
      <c r="D1764" s="24" t="n">
        <f aca="false">IFERROR(INDEX(Positions!$D$2:$D$14531,MATCH($A1764&amp;"|32",Positions!$A$2:$A$14531,0)),"-")</f>
        <v>33</v>
      </c>
      <c r="E1764" s="24" t="n">
        <f aca="false">IFERROR(INDEX(Positions!$D$2:$D$14531,MATCH($A1764&amp;"|38",Positions!$A$2:$A$14531,0)),"-")</f>
        <v>39</v>
      </c>
      <c r="F1764" s="24" t="str">
        <f aca="false">IFERROR(INDEX(Positions!$E$2:$E$14531,MATCH($A1764&amp;"|32",Positions!$A$2:$A$14531,0)),"-")</f>
        <v>C</v>
      </c>
      <c r="G1764" s="24" t="str">
        <f aca="false">IFERROR(INDEX(Positions!$E$2:$E$14531,MATCH($A1764&amp;"|38",Positions!$A$2:$A$14531,0)),"-")</f>
        <v>C</v>
      </c>
      <c r="H1764" s="25" t="str">
        <f aca="false">F1764&amp;"-"&amp;G1764</f>
        <v>C-C</v>
      </c>
      <c r="I1764" s="24" t="n">
        <f aca="false">(F1764="G")+(G1764="G")</f>
        <v>0</v>
      </c>
      <c r="J1764" s="24" t="n">
        <f aca="false">(F1764="C")+(G1764="C")</f>
        <v>2</v>
      </c>
      <c r="K1764" s="25" t="n">
        <f aca="false">I1764+J1764</f>
        <v>2</v>
      </c>
    </row>
    <row r="1765" customFormat="false" ht="15" hidden="false" customHeight="false" outlineLevel="0" collapsed="false">
      <c r="A1765" s="24" t="s">
        <v>99</v>
      </c>
      <c r="B1765" s="24" t="s">
        <v>893</v>
      </c>
      <c r="C1765" s="24" t="s">
        <v>900</v>
      </c>
      <c r="D1765" s="24" t="n">
        <f aca="false">IFERROR(INDEX(Positions!$D$2:$D$14531,MATCH($A1765&amp;"|54",Positions!$A$2:$A$14531,0)),"-")</f>
        <v>55</v>
      </c>
      <c r="E1765" s="24" t="n">
        <f aca="false">IFERROR(INDEX(Positions!$D$2:$D$14531,MATCH($A1765&amp;"|58",Positions!$A$2:$A$14531,0)),"-")</f>
        <v>59</v>
      </c>
      <c r="F1765" s="24" t="str">
        <f aca="false">IFERROR(INDEX(Positions!$E$2:$E$14531,MATCH($A1765&amp;"|54",Positions!$A$2:$A$14531,0)),"-")</f>
        <v>U</v>
      </c>
      <c r="G1765" s="24" t="str">
        <f aca="false">IFERROR(INDEX(Positions!$E$2:$E$14531,MATCH($A1765&amp;"|58",Positions!$A$2:$A$14531,0)),"-")</f>
        <v>A</v>
      </c>
      <c r="H1765" s="25" t="str">
        <f aca="false">F1765&amp;"-"&amp;G1765</f>
        <v>U-A</v>
      </c>
      <c r="I1765" s="24" t="n">
        <f aca="false">(F1765="G")+(G1765="G")</f>
        <v>0</v>
      </c>
      <c r="J1765" s="24" t="n">
        <f aca="false">(F1765="C")+(G1765="C")</f>
        <v>0</v>
      </c>
      <c r="K1765" s="25" t="n">
        <f aca="false">I1765+J1765</f>
        <v>0</v>
      </c>
    </row>
    <row r="1766" customFormat="false" ht="15" hidden="false" customHeight="false" outlineLevel="0" collapsed="false">
      <c r="A1766" s="4" t="s">
        <v>100</v>
      </c>
      <c r="B1766" s="4" t="s">
        <v>768</v>
      </c>
      <c r="C1766" s="4" t="s">
        <v>882</v>
      </c>
      <c r="D1766" s="4" t="n">
        <f aca="false">IFERROR(INDEX(Positions!$D$2:$D$14531,MATCH($A1766&amp;"|1",Positions!$A$2:$A$14531,0)),"-")</f>
        <v>1</v>
      </c>
      <c r="E1766" s="4" t="n">
        <f aca="false">IFERROR(INDEX(Positions!$D$2:$D$14531,MATCH($A1766&amp;"|72",Positions!$A$2:$A$14531,0)),"-")</f>
        <v>71</v>
      </c>
      <c r="F1766" s="4" t="str">
        <f aca="false">IFERROR(INDEX(Positions!$E$2:$E$14531,MATCH($A1766&amp;"|1",Positions!$A$2:$A$14531,0)),"-")</f>
        <v>U</v>
      </c>
      <c r="G1766" s="4" t="str">
        <f aca="false">IFERROR(INDEX(Positions!$E$2:$E$14531,MATCH($A1766&amp;"|72",Positions!$A$2:$A$14531,0)),"-")</f>
        <v>A</v>
      </c>
      <c r="H1766" s="3" t="str">
        <f aca="false">F1766&amp;"-"&amp;G1766</f>
        <v>U-A</v>
      </c>
      <c r="I1766" s="4" t="n">
        <f aca="false">(F1766="G")+(G1766="G")</f>
        <v>0</v>
      </c>
      <c r="J1766" s="4" t="n">
        <f aca="false">(F1766="C")+(G1766="C")</f>
        <v>0</v>
      </c>
      <c r="K1766" s="3" t="n">
        <f aca="false">I1766+J1766</f>
        <v>0</v>
      </c>
    </row>
    <row r="1767" customFormat="false" ht="15" hidden="false" customHeight="false" outlineLevel="0" collapsed="false">
      <c r="A1767" s="4" t="s">
        <v>100</v>
      </c>
      <c r="B1767" s="4" t="s">
        <v>768</v>
      </c>
      <c r="C1767" s="4" t="s">
        <v>883</v>
      </c>
      <c r="D1767" s="4" t="n">
        <f aca="false">IFERROR(INDEX(Positions!$D$2:$D$14531,MATCH($A1767&amp;"|2",Positions!$A$2:$A$14531,0)),"-")</f>
        <v>2</v>
      </c>
      <c r="E1767" s="4" t="n">
        <f aca="false">IFERROR(INDEX(Positions!$D$2:$D$14531,MATCH($A1767&amp;"|71",Positions!$A$2:$A$14531,0)),"-")</f>
        <v>70</v>
      </c>
      <c r="F1767" s="4" t="str">
        <f aca="false">IFERROR(INDEX(Positions!$E$2:$E$14531,MATCH($A1767&amp;"|2",Positions!$A$2:$A$14531,0)),"-")</f>
        <v>G</v>
      </c>
      <c r="G1767" s="4" t="str">
        <f aca="false">IFERROR(INDEX(Positions!$E$2:$E$14531,MATCH($A1767&amp;"|71",Positions!$A$2:$A$14531,0)),"-")</f>
        <v>C</v>
      </c>
      <c r="H1767" s="3" t="str">
        <f aca="false">F1767&amp;"-"&amp;G1767</f>
        <v>G-C</v>
      </c>
      <c r="I1767" s="4" t="n">
        <f aca="false">(F1767="G")+(G1767="G")</f>
        <v>1</v>
      </c>
      <c r="J1767" s="4" t="n">
        <f aca="false">(F1767="C")+(G1767="C")</f>
        <v>1</v>
      </c>
      <c r="K1767" s="3" t="n">
        <f aca="false">I1767+J1767</f>
        <v>2</v>
      </c>
    </row>
    <row r="1768" customFormat="false" ht="15" hidden="false" customHeight="false" outlineLevel="0" collapsed="false">
      <c r="A1768" s="4" t="s">
        <v>100</v>
      </c>
      <c r="B1768" s="4" t="s">
        <v>768</v>
      </c>
      <c r="C1768" s="4" t="s">
        <v>884</v>
      </c>
      <c r="D1768" s="4" t="n">
        <f aca="false">IFERROR(INDEX(Positions!$D$2:$D$14531,MATCH($A1768&amp;"|3",Positions!$A$2:$A$14531,0)),"-")</f>
        <v>3</v>
      </c>
      <c r="E1768" s="4" t="n">
        <f aca="false">IFERROR(INDEX(Positions!$D$2:$D$14531,MATCH($A1768&amp;"|70",Positions!$A$2:$A$14531,0)),"-")</f>
        <v>69</v>
      </c>
      <c r="F1768" s="4" t="str">
        <f aca="false">IFERROR(INDEX(Positions!$E$2:$E$14531,MATCH($A1768&amp;"|3",Positions!$A$2:$A$14531,0)),"-")</f>
        <v>G</v>
      </c>
      <c r="G1768" s="4" t="str">
        <f aca="false">IFERROR(INDEX(Positions!$E$2:$E$14531,MATCH($A1768&amp;"|70",Positions!$A$2:$A$14531,0)),"-")</f>
        <v>C</v>
      </c>
      <c r="H1768" s="3" t="str">
        <f aca="false">F1768&amp;"-"&amp;G1768</f>
        <v>G-C</v>
      </c>
      <c r="I1768" s="4" t="n">
        <f aca="false">(F1768="G")+(G1768="G")</f>
        <v>1</v>
      </c>
      <c r="J1768" s="4" t="n">
        <f aca="false">(F1768="C")+(G1768="C")</f>
        <v>1</v>
      </c>
      <c r="K1768" s="3" t="n">
        <f aca="false">I1768+J1768</f>
        <v>2</v>
      </c>
    </row>
    <row r="1769" customFormat="false" ht="15" hidden="false" customHeight="false" outlineLevel="0" collapsed="false">
      <c r="A1769" s="4" t="s">
        <v>100</v>
      </c>
      <c r="B1769" s="4" t="s">
        <v>768</v>
      </c>
      <c r="C1769" s="4" t="s">
        <v>885</v>
      </c>
      <c r="D1769" s="4" t="n">
        <f aca="false">IFERROR(INDEX(Positions!$D$2:$D$14531,MATCH($A1769&amp;"|4",Positions!$A$2:$A$14531,0)),"-")</f>
        <v>4</v>
      </c>
      <c r="E1769" s="4" t="n">
        <f aca="false">IFERROR(INDEX(Positions!$D$2:$D$14531,MATCH($A1769&amp;"|69",Positions!$A$2:$A$14531,0)),"-")</f>
        <v>68</v>
      </c>
      <c r="F1769" s="4" t="str">
        <f aca="false">IFERROR(INDEX(Positions!$E$2:$E$14531,MATCH($A1769&amp;"|4",Positions!$A$2:$A$14531,0)),"-")</f>
        <v>G</v>
      </c>
      <c r="G1769" s="4" t="str">
        <f aca="false">IFERROR(INDEX(Positions!$E$2:$E$14531,MATCH($A1769&amp;"|69",Positions!$A$2:$A$14531,0)),"-")</f>
        <v>C</v>
      </c>
      <c r="H1769" s="3" t="str">
        <f aca="false">F1769&amp;"-"&amp;G1769</f>
        <v>G-C</v>
      </c>
      <c r="I1769" s="4" t="n">
        <f aca="false">(F1769="G")+(G1769="G")</f>
        <v>1</v>
      </c>
      <c r="J1769" s="4" t="n">
        <f aca="false">(F1769="C")+(G1769="C")</f>
        <v>1</v>
      </c>
      <c r="K1769" s="3" t="n">
        <f aca="false">I1769+J1769</f>
        <v>2</v>
      </c>
    </row>
    <row r="1770" customFormat="false" ht="15" hidden="false" customHeight="false" outlineLevel="0" collapsed="false">
      <c r="A1770" s="4" t="s">
        <v>100</v>
      </c>
      <c r="B1770" s="4" t="s">
        <v>768</v>
      </c>
      <c r="C1770" s="4" t="s">
        <v>542</v>
      </c>
      <c r="D1770" s="4" t="n">
        <f aca="false">IFERROR(INDEX(Positions!$D$2:$D$14531,MATCH($A1770&amp;"|5",Positions!$A$2:$A$14531,0)),"-")</f>
        <v>5</v>
      </c>
      <c r="E1770" s="4" t="n">
        <f aca="false">IFERROR(INDEX(Positions!$D$2:$D$14531,MATCH($A1770&amp;"|68",Positions!$A$2:$A$14531,0)),"-")</f>
        <v>67</v>
      </c>
      <c r="F1770" s="4" t="str">
        <f aca="false">IFERROR(INDEX(Positions!$E$2:$E$14531,MATCH($A1770&amp;"|5",Positions!$A$2:$A$14531,0)),"-")</f>
        <v>C</v>
      </c>
      <c r="G1770" s="4" t="str">
        <f aca="false">IFERROR(INDEX(Positions!$E$2:$E$14531,MATCH($A1770&amp;"|68",Positions!$A$2:$A$14531,0)),"-")</f>
        <v>G</v>
      </c>
      <c r="H1770" s="3" t="str">
        <f aca="false">F1770&amp;"-"&amp;G1770</f>
        <v>C-G</v>
      </c>
      <c r="I1770" s="4" t="n">
        <f aca="false">(F1770="G")+(G1770="G")</f>
        <v>1</v>
      </c>
      <c r="J1770" s="4" t="n">
        <f aca="false">(F1770="C")+(G1770="C")</f>
        <v>1</v>
      </c>
      <c r="K1770" s="3" t="n">
        <f aca="false">I1770+J1770</f>
        <v>2</v>
      </c>
    </row>
    <row r="1771" customFormat="false" ht="15" hidden="false" customHeight="false" outlineLevel="0" collapsed="false">
      <c r="A1771" s="4" t="s">
        <v>100</v>
      </c>
      <c r="B1771" s="4" t="s">
        <v>768</v>
      </c>
      <c r="C1771" s="4" t="s">
        <v>561</v>
      </c>
      <c r="D1771" s="4" t="n">
        <f aca="false">IFERROR(INDEX(Positions!$D$2:$D$14531,MATCH($A1771&amp;"|6",Positions!$A$2:$A$14531,0)),"-")</f>
        <v>6</v>
      </c>
      <c r="E1771" s="4" t="n">
        <f aca="false">IFERROR(INDEX(Positions!$D$2:$D$14531,MATCH($A1771&amp;"|67",Positions!$A$2:$A$14531,0)),"-")</f>
        <v>66</v>
      </c>
      <c r="F1771" s="4" t="str">
        <f aca="false">IFERROR(INDEX(Positions!$E$2:$E$14531,MATCH($A1771&amp;"|6",Positions!$A$2:$A$14531,0)),"-")</f>
        <v>U</v>
      </c>
      <c r="G1771" s="4" t="str">
        <f aca="false">IFERROR(INDEX(Positions!$E$2:$E$14531,MATCH($A1771&amp;"|67",Positions!$A$2:$A$14531,0)),"-")</f>
        <v>A</v>
      </c>
      <c r="H1771" s="3" t="str">
        <f aca="false">F1771&amp;"-"&amp;G1771</f>
        <v>U-A</v>
      </c>
      <c r="I1771" s="4" t="n">
        <f aca="false">(F1771="G")+(G1771="G")</f>
        <v>0</v>
      </c>
      <c r="J1771" s="4" t="n">
        <f aca="false">(F1771="C")+(G1771="C")</f>
        <v>0</v>
      </c>
      <c r="K1771" s="3" t="n">
        <f aca="false">I1771+J1771</f>
        <v>0</v>
      </c>
    </row>
    <row r="1772" customFormat="false" ht="15" hidden="false" customHeight="false" outlineLevel="0" collapsed="false">
      <c r="A1772" s="4" t="s">
        <v>100</v>
      </c>
      <c r="B1772" s="4" t="s">
        <v>768</v>
      </c>
      <c r="C1772" s="4" t="s">
        <v>886</v>
      </c>
      <c r="D1772" s="4" t="n">
        <f aca="false">IFERROR(INDEX(Positions!$D$2:$D$14531,MATCH($A1772&amp;"|7",Positions!$A$2:$A$14531,0)),"-")</f>
        <v>7</v>
      </c>
      <c r="E1772" s="4" t="n">
        <f aca="false">IFERROR(INDEX(Positions!$D$2:$D$14531,MATCH($A1772&amp;"|66",Positions!$A$2:$A$14531,0)),"-")</f>
        <v>65</v>
      </c>
      <c r="F1772" s="4" t="str">
        <f aca="false">IFERROR(INDEX(Positions!$E$2:$E$14531,MATCH($A1772&amp;"|7",Positions!$A$2:$A$14531,0)),"-")</f>
        <v>A</v>
      </c>
      <c r="G1772" s="4" t="str">
        <f aca="false">IFERROR(INDEX(Positions!$E$2:$E$14531,MATCH($A1772&amp;"|66",Positions!$A$2:$A$14531,0)),"-")</f>
        <v>U</v>
      </c>
      <c r="H1772" s="3" t="str">
        <f aca="false">F1772&amp;"-"&amp;G1772</f>
        <v>A-U</v>
      </c>
      <c r="I1772" s="4" t="n">
        <f aca="false">(F1772="G")+(G1772="G")</f>
        <v>0</v>
      </c>
      <c r="J1772" s="4" t="n">
        <f aca="false">(F1772="C")+(G1772="C")</f>
        <v>0</v>
      </c>
      <c r="K1772" s="3" t="n">
        <f aca="false">I1772+J1772</f>
        <v>0</v>
      </c>
    </row>
    <row r="1773" customFormat="false" ht="15" hidden="false" customHeight="false" outlineLevel="0" collapsed="false">
      <c r="A1773" s="4" t="s">
        <v>100</v>
      </c>
      <c r="B1773" s="4" t="s">
        <v>783</v>
      </c>
      <c r="C1773" s="4" t="s">
        <v>887</v>
      </c>
      <c r="D1773" s="4" t="n">
        <f aca="false">IFERROR(INDEX(Positions!$D$2:$D$14531,MATCH($A1773&amp;"|10",Positions!$A$2:$A$14531,0)),"-")</f>
        <v>10</v>
      </c>
      <c r="E1773" s="4" t="n">
        <f aca="false">IFERROR(INDEX(Positions!$D$2:$D$14531,MATCH($A1773&amp;"|25",Positions!$A$2:$A$14531,0)),"-")</f>
        <v>24</v>
      </c>
      <c r="F1773" s="4" t="str">
        <f aca="false">IFERROR(INDEX(Positions!$E$2:$E$14531,MATCH($A1773&amp;"|10",Positions!$A$2:$A$14531,0)),"-")</f>
        <v>G</v>
      </c>
      <c r="G1773" s="4" t="str">
        <f aca="false">IFERROR(INDEX(Positions!$E$2:$E$14531,MATCH($A1773&amp;"|25",Positions!$A$2:$A$14531,0)),"-")</f>
        <v>C</v>
      </c>
      <c r="H1773" s="3" t="str">
        <f aca="false">F1773&amp;"-"&amp;G1773</f>
        <v>G-C</v>
      </c>
      <c r="I1773" s="4" t="n">
        <f aca="false">(F1773="G")+(G1773="G")</f>
        <v>1</v>
      </c>
      <c r="J1773" s="4" t="n">
        <f aca="false">(F1773="C")+(G1773="C")</f>
        <v>1</v>
      </c>
      <c r="K1773" s="3" t="n">
        <f aca="false">I1773+J1773</f>
        <v>2</v>
      </c>
    </row>
    <row r="1774" customFormat="false" ht="15" hidden="false" customHeight="false" outlineLevel="0" collapsed="false">
      <c r="A1774" s="4" t="s">
        <v>100</v>
      </c>
      <c r="B1774" s="4" t="s">
        <v>783</v>
      </c>
      <c r="C1774" s="4" t="s">
        <v>888</v>
      </c>
      <c r="D1774" s="4" t="n">
        <f aca="false">IFERROR(INDEX(Positions!$D$2:$D$14531,MATCH($A1774&amp;"|11",Positions!$A$2:$A$14531,0)),"-")</f>
        <v>11</v>
      </c>
      <c r="E1774" s="4" t="n">
        <f aca="false">IFERROR(INDEX(Positions!$D$2:$D$14531,MATCH($A1774&amp;"|24",Positions!$A$2:$A$14531,0)),"-")</f>
        <v>23</v>
      </c>
      <c r="F1774" s="4" t="str">
        <f aca="false">IFERROR(INDEX(Positions!$E$2:$E$14531,MATCH($A1774&amp;"|11",Positions!$A$2:$A$14531,0)),"-")</f>
        <v>C</v>
      </c>
      <c r="G1774" s="4" t="str">
        <f aca="false">IFERROR(INDEX(Positions!$E$2:$E$14531,MATCH($A1774&amp;"|24",Positions!$A$2:$A$14531,0)),"-")</f>
        <v>G</v>
      </c>
      <c r="H1774" s="3" t="str">
        <f aca="false">F1774&amp;"-"&amp;G1774</f>
        <v>C-G</v>
      </c>
      <c r="I1774" s="4" t="n">
        <f aca="false">(F1774="G")+(G1774="G")</f>
        <v>1</v>
      </c>
      <c r="J1774" s="4" t="n">
        <f aca="false">(F1774="C")+(G1774="C")</f>
        <v>1</v>
      </c>
      <c r="K1774" s="3" t="n">
        <f aca="false">I1774+J1774</f>
        <v>2</v>
      </c>
    </row>
    <row r="1775" customFormat="false" ht="15" hidden="false" customHeight="false" outlineLevel="0" collapsed="false">
      <c r="A1775" s="4" t="s">
        <v>100</v>
      </c>
      <c r="B1775" s="4" t="s">
        <v>783</v>
      </c>
      <c r="C1775" s="4" t="s">
        <v>479</v>
      </c>
      <c r="D1775" s="4" t="n">
        <f aca="false">IFERROR(INDEX(Positions!$D$2:$D$14531,MATCH($A1775&amp;"|12",Positions!$A$2:$A$14531,0)),"-")</f>
        <v>12</v>
      </c>
      <c r="E1775" s="4" t="n">
        <f aca="false">IFERROR(INDEX(Positions!$D$2:$D$14531,MATCH($A1775&amp;"|23",Positions!$A$2:$A$14531,0)),"-")</f>
        <v>22</v>
      </c>
      <c r="F1775" s="4" t="str">
        <f aca="false">IFERROR(INDEX(Positions!$E$2:$E$14531,MATCH($A1775&amp;"|12",Positions!$A$2:$A$14531,0)),"-")</f>
        <v>C</v>
      </c>
      <c r="G1775" s="4" t="str">
        <f aca="false">IFERROR(INDEX(Positions!$E$2:$E$14531,MATCH($A1775&amp;"|23",Positions!$A$2:$A$14531,0)),"-")</f>
        <v>G</v>
      </c>
      <c r="H1775" s="3" t="str">
        <f aca="false">F1775&amp;"-"&amp;G1775</f>
        <v>C-G</v>
      </c>
      <c r="I1775" s="4" t="n">
        <f aca="false">(F1775="G")+(G1775="G")</f>
        <v>1</v>
      </c>
      <c r="J1775" s="4" t="n">
        <f aca="false">(F1775="C")+(G1775="C")</f>
        <v>1</v>
      </c>
      <c r="K1775" s="3" t="n">
        <f aca="false">I1775+J1775</f>
        <v>2</v>
      </c>
    </row>
    <row r="1776" customFormat="false" ht="15" hidden="false" customHeight="false" outlineLevel="0" collapsed="false">
      <c r="A1776" s="4" t="s">
        <v>100</v>
      </c>
      <c r="B1776" s="4" t="s">
        <v>783</v>
      </c>
      <c r="C1776" s="4" t="s">
        <v>267</v>
      </c>
      <c r="D1776" s="4" t="n">
        <f aca="false">IFERROR(INDEX(Positions!$D$2:$D$14531,MATCH($A1776&amp;"|13",Positions!$A$2:$A$14531,0)),"-")</f>
        <v>13</v>
      </c>
      <c r="E1776" s="4" t="n">
        <f aca="false">IFERROR(INDEX(Positions!$D$2:$D$14531,MATCH($A1776&amp;"|22",Positions!$A$2:$A$14531,0)),"-")</f>
        <v>21</v>
      </c>
      <c r="F1776" s="4" t="str">
        <f aca="false">IFERROR(INDEX(Positions!$E$2:$E$14531,MATCH($A1776&amp;"|13",Positions!$A$2:$A$14531,0)),"-")</f>
        <v>A</v>
      </c>
      <c r="G1776" s="4" t="str">
        <f aca="false">IFERROR(INDEX(Positions!$E$2:$E$14531,MATCH($A1776&amp;"|22",Positions!$A$2:$A$14531,0)),"-")</f>
        <v>A</v>
      </c>
      <c r="H1776" s="3" t="str">
        <f aca="false">F1776&amp;"-"&amp;G1776</f>
        <v>A-A</v>
      </c>
      <c r="I1776" s="4" t="n">
        <f aca="false">(F1776="G")+(G1776="G")</f>
        <v>0</v>
      </c>
      <c r="J1776" s="4" t="n">
        <f aca="false">(F1776="C")+(G1776="C")</f>
        <v>0</v>
      </c>
      <c r="K1776" s="3" t="n">
        <f aca="false">I1776+J1776</f>
        <v>0</v>
      </c>
    </row>
    <row r="1777" customFormat="false" ht="15" hidden="false" customHeight="false" outlineLevel="0" collapsed="false">
      <c r="A1777" s="4" t="s">
        <v>100</v>
      </c>
      <c r="B1777" s="4" t="s">
        <v>805</v>
      </c>
      <c r="C1777" s="4" t="s">
        <v>673</v>
      </c>
      <c r="D1777" s="4" t="n">
        <f aca="false">IFERROR(INDEX(Positions!$D$2:$D$14531,MATCH($A1777&amp;"|27",Positions!$A$2:$A$14531,0)),"-")</f>
        <v>26</v>
      </c>
      <c r="E1777" s="4" t="n">
        <f aca="false">IFERROR(INDEX(Positions!$D$2:$D$14531,MATCH($A1777&amp;"|43",Positions!$A$2:$A$14531,0)),"-")</f>
        <v>42</v>
      </c>
      <c r="F1777" s="4" t="str">
        <f aca="false">IFERROR(INDEX(Positions!$E$2:$E$14531,MATCH($A1777&amp;"|27",Positions!$A$2:$A$14531,0)),"-")</f>
        <v>A</v>
      </c>
      <c r="G1777" s="4" t="str">
        <f aca="false">IFERROR(INDEX(Positions!$E$2:$E$14531,MATCH($A1777&amp;"|43",Positions!$A$2:$A$14531,0)),"-")</f>
        <v>U</v>
      </c>
      <c r="H1777" s="3" t="str">
        <f aca="false">F1777&amp;"-"&amp;G1777</f>
        <v>A-U</v>
      </c>
      <c r="I1777" s="4" t="n">
        <f aca="false">(F1777="G")+(G1777="G")</f>
        <v>0</v>
      </c>
      <c r="J1777" s="4" t="n">
        <f aca="false">(F1777="C")+(G1777="C")</f>
        <v>0</v>
      </c>
      <c r="K1777" s="3" t="n">
        <f aca="false">I1777+J1777</f>
        <v>0</v>
      </c>
    </row>
    <row r="1778" customFormat="false" ht="15" hidden="false" customHeight="false" outlineLevel="0" collapsed="false">
      <c r="A1778" s="4" t="s">
        <v>100</v>
      </c>
      <c r="B1778" s="4" t="s">
        <v>805</v>
      </c>
      <c r="C1778" s="4" t="s">
        <v>889</v>
      </c>
      <c r="D1778" s="4" t="n">
        <f aca="false">IFERROR(INDEX(Positions!$D$2:$D$14531,MATCH($A1778&amp;"|28",Positions!$A$2:$A$14531,0)),"-")</f>
        <v>27</v>
      </c>
      <c r="E1778" s="4" t="n">
        <f aca="false">IFERROR(INDEX(Positions!$D$2:$D$14531,MATCH($A1778&amp;"|42",Positions!$A$2:$A$14531,0)),"-")</f>
        <v>41</v>
      </c>
      <c r="F1778" s="4" t="str">
        <f aca="false">IFERROR(INDEX(Positions!$E$2:$E$14531,MATCH($A1778&amp;"|28",Positions!$A$2:$A$14531,0)),"-")</f>
        <v>G</v>
      </c>
      <c r="G1778" s="4" t="str">
        <f aca="false">IFERROR(INDEX(Positions!$E$2:$E$14531,MATCH($A1778&amp;"|42",Positions!$A$2:$A$14531,0)),"-")</f>
        <v>C</v>
      </c>
      <c r="H1778" s="3" t="str">
        <f aca="false">F1778&amp;"-"&amp;G1778</f>
        <v>G-C</v>
      </c>
      <c r="I1778" s="4" t="n">
        <f aca="false">(F1778="G")+(G1778="G")</f>
        <v>1</v>
      </c>
      <c r="J1778" s="4" t="n">
        <f aca="false">(F1778="C")+(G1778="C")</f>
        <v>1</v>
      </c>
      <c r="K1778" s="3" t="n">
        <f aca="false">I1778+J1778</f>
        <v>2</v>
      </c>
    </row>
    <row r="1779" customFormat="false" ht="15" hidden="false" customHeight="false" outlineLevel="0" collapsed="false">
      <c r="A1779" s="4" t="s">
        <v>100</v>
      </c>
      <c r="B1779" s="4" t="s">
        <v>805</v>
      </c>
      <c r="C1779" s="4" t="s">
        <v>890</v>
      </c>
      <c r="D1779" s="4" t="n">
        <f aca="false">IFERROR(INDEX(Positions!$D$2:$D$14531,MATCH($A1779&amp;"|29",Positions!$A$2:$A$14531,0)),"-")</f>
        <v>28</v>
      </c>
      <c r="E1779" s="4" t="n">
        <f aca="false">IFERROR(INDEX(Positions!$D$2:$D$14531,MATCH($A1779&amp;"|41",Positions!$A$2:$A$14531,0)),"-")</f>
        <v>40</v>
      </c>
      <c r="F1779" s="4" t="str">
        <f aca="false">IFERROR(INDEX(Positions!$E$2:$E$14531,MATCH($A1779&amp;"|29",Positions!$A$2:$A$14531,0)),"-")</f>
        <v>G</v>
      </c>
      <c r="G1779" s="4" t="str">
        <f aca="false">IFERROR(INDEX(Positions!$E$2:$E$14531,MATCH($A1779&amp;"|41",Positions!$A$2:$A$14531,0)),"-")</f>
        <v>C</v>
      </c>
      <c r="H1779" s="3" t="str">
        <f aca="false">F1779&amp;"-"&amp;G1779</f>
        <v>G-C</v>
      </c>
      <c r="I1779" s="4" t="n">
        <f aca="false">(F1779="G")+(G1779="G")</f>
        <v>1</v>
      </c>
      <c r="J1779" s="4" t="n">
        <f aca="false">(F1779="C")+(G1779="C")</f>
        <v>1</v>
      </c>
      <c r="K1779" s="3" t="n">
        <f aca="false">I1779+J1779</f>
        <v>2</v>
      </c>
    </row>
    <row r="1780" customFormat="false" ht="15" hidden="false" customHeight="false" outlineLevel="0" collapsed="false">
      <c r="A1780" s="4" t="s">
        <v>100</v>
      </c>
      <c r="B1780" s="4" t="s">
        <v>805</v>
      </c>
      <c r="C1780" s="4" t="s">
        <v>694</v>
      </c>
      <c r="D1780" s="4" t="n">
        <f aca="false">IFERROR(INDEX(Positions!$D$2:$D$14531,MATCH($A1780&amp;"|30",Positions!$A$2:$A$14531,0)),"-")</f>
        <v>29</v>
      </c>
      <c r="E1780" s="4" t="n">
        <f aca="false">IFERROR(INDEX(Positions!$D$2:$D$14531,MATCH($A1780&amp;"|40",Positions!$A$2:$A$14531,0)),"-")</f>
        <v>39</v>
      </c>
      <c r="F1780" s="4" t="str">
        <f aca="false">IFERROR(INDEX(Positions!$E$2:$E$14531,MATCH($A1780&amp;"|30",Positions!$A$2:$A$14531,0)),"-")</f>
        <v>G</v>
      </c>
      <c r="G1780" s="4" t="str">
        <f aca="false">IFERROR(INDEX(Positions!$E$2:$E$14531,MATCH($A1780&amp;"|40",Positions!$A$2:$A$14531,0)),"-")</f>
        <v>C</v>
      </c>
      <c r="H1780" s="3" t="str">
        <f aca="false">F1780&amp;"-"&amp;G1780</f>
        <v>G-C</v>
      </c>
      <c r="I1780" s="4" t="n">
        <f aca="false">(F1780="G")+(G1780="G")</f>
        <v>1</v>
      </c>
      <c r="J1780" s="4" t="n">
        <f aca="false">(F1780="C")+(G1780="C")</f>
        <v>1</v>
      </c>
      <c r="K1780" s="3" t="n">
        <f aca="false">I1780+J1780</f>
        <v>2</v>
      </c>
    </row>
    <row r="1781" customFormat="false" ht="15" hidden="false" customHeight="false" outlineLevel="0" collapsed="false">
      <c r="A1781" s="4" t="s">
        <v>100</v>
      </c>
      <c r="B1781" s="4" t="s">
        <v>805</v>
      </c>
      <c r="C1781" s="4" t="s">
        <v>640</v>
      </c>
      <c r="D1781" s="4" t="n">
        <f aca="false">IFERROR(INDEX(Positions!$D$2:$D$14531,MATCH($A1781&amp;"|31",Positions!$A$2:$A$14531,0)),"-")</f>
        <v>30</v>
      </c>
      <c r="E1781" s="4" t="n">
        <f aca="false">IFERROR(INDEX(Positions!$D$2:$D$14531,MATCH($A1781&amp;"|39",Positions!$A$2:$A$14531,0)),"-")</f>
        <v>38</v>
      </c>
      <c r="F1781" s="4" t="str">
        <f aca="false">IFERROR(INDEX(Positions!$E$2:$E$14531,MATCH($A1781&amp;"|31",Positions!$A$2:$A$14531,0)),"-")</f>
        <v>A</v>
      </c>
      <c r="G1781" s="4" t="str">
        <f aca="false">IFERROR(INDEX(Positions!$E$2:$E$14531,MATCH($A1781&amp;"|39",Positions!$A$2:$A$14531,0)),"-")</f>
        <v>U</v>
      </c>
      <c r="H1781" s="3" t="str">
        <f aca="false">F1781&amp;"-"&amp;G1781</f>
        <v>A-U</v>
      </c>
      <c r="I1781" s="4" t="n">
        <f aca="false">(F1781="G")+(G1781="G")</f>
        <v>0</v>
      </c>
      <c r="J1781" s="4" t="n">
        <f aca="false">(F1781="C")+(G1781="C")</f>
        <v>0</v>
      </c>
      <c r="K1781" s="3" t="n">
        <f aca="false">I1781+J1781</f>
        <v>0</v>
      </c>
    </row>
    <row r="1782" customFormat="false" ht="15" hidden="false" customHeight="false" outlineLevel="0" collapsed="false">
      <c r="A1782" s="4" t="s">
        <v>100</v>
      </c>
      <c r="B1782" s="4" t="s">
        <v>830</v>
      </c>
      <c r="C1782" s="4" t="s">
        <v>367</v>
      </c>
      <c r="D1782" s="4" t="n">
        <f aca="false">IFERROR(INDEX(Positions!$D$2:$D$14531,MATCH($A1782&amp;"|49",Positions!$A$2:$A$14531,0)),"-")</f>
        <v>48</v>
      </c>
      <c r="E1782" s="4" t="n">
        <f aca="false">IFERROR(INDEX(Positions!$D$2:$D$14531,MATCH($A1782&amp;"|65",Positions!$A$2:$A$14531,0)),"-")</f>
        <v>64</v>
      </c>
      <c r="F1782" s="4" t="str">
        <f aca="false">IFERROR(INDEX(Positions!$E$2:$E$14531,MATCH($A1782&amp;"|49",Positions!$A$2:$A$14531,0)),"-")</f>
        <v>G</v>
      </c>
      <c r="G1782" s="4" t="str">
        <f aca="false">IFERROR(INDEX(Positions!$E$2:$E$14531,MATCH($A1782&amp;"|65",Positions!$A$2:$A$14531,0)),"-")</f>
        <v>C</v>
      </c>
      <c r="H1782" s="3" t="str">
        <f aca="false">F1782&amp;"-"&amp;G1782</f>
        <v>G-C</v>
      </c>
      <c r="I1782" s="4" t="n">
        <f aca="false">(F1782="G")+(G1782="G")</f>
        <v>1</v>
      </c>
      <c r="J1782" s="4" t="n">
        <f aca="false">(F1782="C")+(G1782="C")</f>
        <v>1</v>
      </c>
      <c r="K1782" s="3" t="n">
        <f aca="false">I1782+J1782</f>
        <v>2</v>
      </c>
    </row>
    <row r="1783" customFormat="false" ht="15" hidden="false" customHeight="false" outlineLevel="0" collapsed="false">
      <c r="A1783" s="4" t="s">
        <v>100</v>
      </c>
      <c r="B1783" s="4" t="s">
        <v>830</v>
      </c>
      <c r="C1783" s="4" t="s">
        <v>891</v>
      </c>
      <c r="D1783" s="4" t="n">
        <f aca="false">IFERROR(INDEX(Positions!$D$2:$D$14531,MATCH($A1783&amp;"|50",Positions!$A$2:$A$14531,0)),"-")</f>
        <v>49</v>
      </c>
      <c r="E1783" s="4" t="n">
        <f aca="false">IFERROR(INDEX(Positions!$D$2:$D$14531,MATCH($A1783&amp;"|64",Positions!$A$2:$A$14531,0)),"-")</f>
        <v>63</v>
      </c>
      <c r="F1783" s="4" t="str">
        <f aca="false">IFERROR(INDEX(Positions!$E$2:$E$14531,MATCH($A1783&amp;"|50",Positions!$A$2:$A$14531,0)),"-")</f>
        <v>C</v>
      </c>
      <c r="G1783" s="4" t="str">
        <f aca="false">IFERROR(INDEX(Positions!$E$2:$E$14531,MATCH($A1783&amp;"|64",Positions!$A$2:$A$14531,0)),"-")</f>
        <v>G</v>
      </c>
      <c r="H1783" s="3" t="str">
        <f aca="false">F1783&amp;"-"&amp;G1783</f>
        <v>C-G</v>
      </c>
      <c r="I1783" s="4" t="n">
        <f aca="false">(F1783="G")+(G1783="G")</f>
        <v>1</v>
      </c>
      <c r="J1783" s="4" t="n">
        <f aca="false">(F1783="C")+(G1783="C")</f>
        <v>1</v>
      </c>
      <c r="K1783" s="3" t="n">
        <f aca="false">I1783+J1783</f>
        <v>2</v>
      </c>
    </row>
    <row r="1784" customFormat="false" ht="15" hidden="false" customHeight="false" outlineLevel="0" collapsed="false">
      <c r="A1784" s="4" t="s">
        <v>100</v>
      </c>
      <c r="B1784" s="4" t="s">
        <v>830</v>
      </c>
      <c r="C1784" s="4" t="s">
        <v>689</v>
      </c>
      <c r="D1784" s="4" t="n">
        <f aca="false">IFERROR(INDEX(Positions!$D$2:$D$14531,MATCH($A1784&amp;"|51",Positions!$A$2:$A$14531,0)),"-")</f>
        <v>50</v>
      </c>
      <c r="E1784" s="4" t="n">
        <f aca="false">IFERROR(INDEX(Positions!$D$2:$D$14531,MATCH($A1784&amp;"|63",Positions!$A$2:$A$14531,0)),"-")</f>
        <v>62</v>
      </c>
      <c r="F1784" s="4" t="str">
        <f aca="false">IFERROR(INDEX(Positions!$E$2:$E$14531,MATCH($A1784&amp;"|51",Positions!$A$2:$A$14531,0)),"-")</f>
        <v>C</v>
      </c>
      <c r="G1784" s="4" t="str">
        <f aca="false">IFERROR(INDEX(Positions!$E$2:$E$14531,MATCH($A1784&amp;"|63",Positions!$A$2:$A$14531,0)),"-")</f>
        <v>U</v>
      </c>
      <c r="H1784" s="3" t="str">
        <f aca="false">F1784&amp;"-"&amp;G1784</f>
        <v>C-U</v>
      </c>
      <c r="I1784" s="4" t="n">
        <f aca="false">(F1784="G")+(G1784="G")</f>
        <v>0</v>
      </c>
      <c r="J1784" s="4" t="n">
        <f aca="false">(F1784="C")+(G1784="C")</f>
        <v>1</v>
      </c>
      <c r="K1784" s="3" t="n">
        <f aca="false">I1784+J1784</f>
        <v>1</v>
      </c>
    </row>
    <row r="1785" customFormat="false" ht="15" hidden="false" customHeight="false" outlineLevel="0" collapsed="false">
      <c r="A1785" s="4" t="s">
        <v>100</v>
      </c>
      <c r="B1785" s="4" t="s">
        <v>830</v>
      </c>
      <c r="C1785" s="4" t="s">
        <v>703</v>
      </c>
      <c r="D1785" s="4" t="n">
        <f aca="false">IFERROR(INDEX(Positions!$D$2:$D$14531,MATCH($A1785&amp;"|52",Positions!$A$2:$A$14531,0)),"-")</f>
        <v>51</v>
      </c>
      <c r="E1785" s="4" t="n">
        <f aca="false">IFERROR(INDEX(Positions!$D$2:$D$14531,MATCH($A1785&amp;"|62",Positions!$A$2:$A$14531,0)),"-")</f>
        <v>61</v>
      </c>
      <c r="F1785" s="4" t="str">
        <f aca="false">IFERROR(INDEX(Positions!$E$2:$E$14531,MATCH($A1785&amp;"|52",Positions!$A$2:$A$14531,0)),"-")</f>
        <v>G</v>
      </c>
      <c r="G1785" s="4" t="str">
        <f aca="false">IFERROR(INDEX(Positions!$E$2:$E$14531,MATCH($A1785&amp;"|62",Positions!$A$2:$A$14531,0)),"-")</f>
        <v>C</v>
      </c>
      <c r="H1785" s="3" t="str">
        <f aca="false">F1785&amp;"-"&amp;G1785</f>
        <v>G-C</v>
      </c>
      <c r="I1785" s="4" t="n">
        <f aca="false">(F1785="G")+(G1785="G")</f>
        <v>1</v>
      </c>
      <c r="J1785" s="4" t="n">
        <f aca="false">(F1785="C")+(G1785="C")</f>
        <v>1</v>
      </c>
      <c r="K1785" s="3" t="n">
        <f aca="false">I1785+J1785</f>
        <v>2</v>
      </c>
    </row>
    <row r="1786" customFormat="false" ht="15" hidden="false" customHeight="false" outlineLevel="0" collapsed="false">
      <c r="A1786" s="4" t="s">
        <v>100</v>
      </c>
      <c r="B1786" s="4" t="s">
        <v>830</v>
      </c>
      <c r="C1786" s="4" t="s">
        <v>892</v>
      </c>
      <c r="D1786" s="4" t="n">
        <f aca="false">IFERROR(INDEX(Positions!$D$2:$D$14531,MATCH($A1786&amp;"|53",Positions!$A$2:$A$14531,0)),"-")</f>
        <v>52</v>
      </c>
      <c r="E1786" s="4" t="n">
        <f aca="false">IFERROR(INDEX(Positions!$D$2:$D$14531,MATCH($A1786&amp;"|61",Positions!$A$2:$A$14531,0)),"-")</f>
        <v>60</v>
      </c>
      <c r="F1786" s="4" t="str">
        <f aca="false">IFERROR(INDEX(Positions!$E$2:$E$14531,MATCH($A1786&amp;"|53",Positions!$A$2:$A$14531,0)),"-")</f>
        <v>G</v>
      </c>
      <c r="G1786" s="4" t="str">
        <f aca="false">IFERROR(INDEX(Positions!$E$2:$E$14531,MATCH($A1786&amp;"|61",Positions!$A$2:$A$14531,0)),"-")</f>
        <v>C</v>
      </c>
      <c r="H1786" s="3" t="str">
        <f aca="false">F1786&amp;"-"&amp;G1786</f>
        <v>G-C</v>
      </c>
      <c r="I1786" s="4" t="n">
        <f aca="false">(F1786="G")+(G1786="G")</f>
        <v>1</v>
      </c>
      <c r="J1786" s="4" t="n">
        <f aca="false">(F1786="C")+(G1786="C")</f>
        <v>1</v>
      </c>
      <c r="K1786" s="3" t="n">
        <f aca="false">I1786+J1786</f>
        <v>2</v>
      </c>
    </row>
    <row r="1787" customFormat="false" ht="15" hidden="false" customHeight="false" outlineLevel="0" collapsed="false">
      <c r="A1787" s="24" t="s">
        <v>100</v>
      </c>
      <c r="B1787" s="24" t="s">
        <v>893</v>
      </c>
      <c r="C1787" s="24" t="s">
        <v>894</v>
      </c>
      <c r="D1787" s="24" t="n">
        <f aca="false">IFERROR(INDEX(Positions!$D$2:$D$14531,MATCH($A1787&amp;"|8",Positions!$A$2:$A$14531,0)),"-")</f>
        <v>8</v>
      </c>
      <c r="E1787" s="24" t="n">
        <f aca="false">IFERROR(INDEX(Positions!$D$2:$D$14531,MATCH($A1787&amp;"|14",Positions!$A$2:$A$14531,0)),"-")</f>
        <v>14</v>
      </c>
      <c r="F1787" s="24" t="str">
        <f aca="false">IFERROR(INDEX(Positions!$E$2:$E$14531,MATCH($A1787&amp;"|8",Positions!$A$2:$A$14531,0)),"-")</f>
        <v>U</v>
      </c>
      <c r="G1787" s="24" t="str">
        <f aca="false">IFERROR(INDEX(Positions!$E$2:$E$14531,MATCH($A1787&amp;"|14",Positions!$A$2:$A$14531,0)),"-")</f>
        <v>A</v>
      </c>
      <c r="H1787" s="25" t="str">
        <f aca="false">F1787&amp;"-"&amp;G1787</f>
        <v>U-A</v>
      </c>
      <c r="I1787" s="24" t="n">
        <f aca="false">(F1787="G")+(G1787="G")</f>
        <v>0</v>
      </c>
      <c r="J1787" s="24" t="n">
        <f aca="false">(F1787="C")+(G1787="C")</f>
        <v>0</v>
      </c>
      <c r="K1787" s="25" t="n">
        <f aca="false">I1787+J1787</f>
        <v>0</v>
      </c>
    </row>
    <row r="1788" customFormat="false" ht="15" hidden="false" customHeight="false" outlineLevel="0" collapsed="false">
      <c r="A1788" s="24" t="s">
        <v>100</v>
      </c>
      <c r="B1788" s="24" t="s">
        <v>893</v>
      </c>
      <c r="C1788" s="24" t="s">
        <v>895</v>
      </c>
      <c r="D1788" s="24" t="n">
        <f aca="false">IFERROR(INDEX(Positions!$D$2:$D$14531,MATCH($A1788&amp;"|15",Positions!$A$2:$A$14531,0)),"-")</f>
        <v>15</v>
      </c>
      <c r="E1788" s="24" t="n">
        <f aca="false">IFERROR(INDEX(Positions!$D$2:$D$14531,MATCH($A1788&amp;"|48",Positions!$A$2:$A$14531,0)),"-")</f>
        <v>47</v>
      </c>
      <c r="F1788" s="24" t="str">
        <f aca="false">IFERROR(INDEX(Positions!$E$2:$E$14531,MATCH($A1788&amp;"|15",Positions!$A$2:$A$14531,0)),"-")</f>
        <v>G</v>
      </c>
      <c r="G1788" s="24" t="str">
        <f aca="false">IFERROR(INDEX(Positions!$E$2:$E$14531,MATCH($A1788&amp;"|48",Positions!$A$2:$A$14531,0)),"-")</f>
        <v>C</v>
      </c>
      <c r="H1788" s="25" t="str">
        <f aca="false">F1788&amp;"-"&amp;G1788</f>
        <v>G-C</v>
      </c>
      <c r="I1788" s="24" t="n">
        <f aca="false">(F1788="G")+(G1788="G")</f>
        <v>1</v>
      </c>
      <c r="J1788" s="24" t="n">
        <f aca="false">(F1788="C")+(G1788="C")</f>
        <v>1</v>
      </c>
      <c r="K1788" s="25" t="n">
        <f aca="false">I1788+J1788</f>
        <v>2</v>
      </c>
    </row>
    <row r="1789" customFormat="false" ht="15" hidden="false" customHeight="false" outlineLevel="0" collapsed="false">
      <c r="A1789" s="24" t="s">
        <v>100</v>
      </c>
      <c r="B1789" s="24" t="s">
        <v>893</v>
      </c>
      <c r="C1789" s="24" t="s">
        <v>896</v>
      </c>
      <c r="D1789" s="24" t="n">
        <f aca="false">IFERROR(INDEX(Positions!$D$2:$D$14531,MATCH($A1789&amp;"|18",Positions!$A$2:$A$14531,0)),"-")</f>
        <v>17</v>
      </c>
      <c r="E1789" s="24" t="n">
        <f aca="false">IFERROR(INDEX(Positions!$D$2:$D$14531,MATCH($A1789&amp;"|55",Positions!$A$2:$A$14531,0)),"-")</f>
        <v>54</v>
      </c>
      <c r="F1789" s="24" t="str">
        <f aca="false">IFERROR(INDEX(Positions!$E$2:$E$14531,MATCH($A1789&amp;"|18",Positions!$A$2:$A$14531,0)),"-")</f>
        <v>G</v>
      </c>
      <c r="G1789" s="24" t="str">
        <f aca="false">IFERROR(INDEX(Positions!$E$2:$E$14531,MATCH($A1789&amp;"|55",Positions!$A$2:$A$14531,0)),"-")</f>
        <v>U</v>
      </c>
      <c r="H1789" s="25" t="str">
        <f aca="false">F1789&amp;"-"&amp;G1789</f>
        <v>G-U</v>
      </c>
      <c r="I1789" s="24" t="n">
        <f aca="false">(F1789="G")+(G1789="G")</f>
        <v>1</v>
      </c>
      <c r="J1789" s="24" t="n">
        <f aca="false">(F1789="C")+(G1789="C")</f>
        <v>0</v>
      </c>
      <c r="K1789" s="25" t="n">
        <f aca="false">I1789+J1789</f>
        <v>1</v>
      </c>
    </row>
    <row r="1790" customFormat="false" ht="15" hidden="false" customHeight="false" outlineLevel="0" collapsed="false">
      <c r="A1790" s="24" t="s">
        <v>100</v>
      </c>
      <c r="B1790" s="24" t="s">
        <v>893</v>
      </c>
      <c r="C1790" s="24" t="s">
        <v>897</v>
      </c>
      <c r="D1790" s="24" t="n">
        <f aca="false">IFERROR(INDEX(Positions!$D$2:$D$14531,MATCH($A1790&amp;"|19",Positions!$A$2:$A$14531,0)),"-")</f>
        <v>18</v>
      </c>
      <c r="E1790" s="24" t="n">
        <f aca="false">IFERROR(INDEX(Positions!$D$2:$D$14531,MATCH($A1790&amp;"|56",Positions!$A$2:$A$14531,0)),"-")</f>
        <v>55</v>
      </c>
      <c r="F1790" s="24" t="str">
        <f aca="false">IFERROR(INDEX(Positions!$E$2:$E$14531,MATCH($A1790&amp;"|19",Positions!$A$2:$A$14531,0)),"-")</f>
        <v>G</v>
      </c>
      <c r="G1790" s="24" t="str">
        <f aca="false">IFERROR(INDEX(Positions!$E$2:$E$14531,MATCH($A1790&amp;"|56",Positions!$A$2:$A$14531,0)),"-")</f>
        <v>C</v>
      </c>
      <c r="H1790" s="25" t="str">
        <f aca="false">F1790&amp;"-"&amp;G1790</f>
        <v>G-C</v>
      </c>
      <c r="I1790" s="24" t="n">
        <f aca="false">(F1790="G")+(G1790="G")</f>
        <v>1</v>
      </c>
      <c r="J1790" s="24" t="n">
        <f aca="false">(F1790="C")+(G1790="C")</f>
        <v>1</v>
      </c>
      <c r="K1790" s="25" t="n">
        <f aca="false">I1790+J1790</f>
        <v>2</v>
      </c>
    </row>
    <row r="1791" customFormat="false" ht="15" hidden="false" customHeight="false" outlineLevel="0" collapsed="false">
      <c r="A1791" s="24" t="s">
        <v>100</v>
      </c>
      <c r="B1791" s="24" t="s">
        <v>893</v>
      </c>
      <c r="C1791" s="24" t="s">
        <v>898</v>
      </c>
      <c r="D1791" s="24" t="n">
        <f aca="false">IFERROR(INDEX(Positions!$D$2:$D$14531,MATCH($A1791&amp;"|26",Positions!$A$2:$A$14531,0)),"-")</f>
        <v>25</v>
      </c>
      <c r="E1791" s="24" t="n">
        <f aca="false">IFERROR(INDEX(Positions!$D$2:$D$14531,MATCH($A1791&amp;"|44",Positions!$A$2:$A$14531,0)),"-")</f>
        <v>43</v>
      </c>
      <c r="F1791" s="24" t="str">
        <f aca="false">IFERROR(INDEX(Positions!$E$2:$E$14531,MATCH($A1791&amp;"|26",Positions!$A$2:$A$14531,0)),"-")</f>
        <v>A</v>
      </c>
      <c r="G1791" s="24" t="str">
        <f aca="false">IFERROR(INDEX(Positions!$E$2:$E$14531,MATCH($A1791&amp;"|44",Positions!$A$2:$A$14531,0)),"-")</f>
        <v>C</v>
      </c>
      <c r="H1791" s="25" t="str">
        <f aca="false">F1791&amp;"-"&amp;G1791</f>
        <v>A-C</v>
      </c>
      <c r="I1791" s="24" t="n">
        <f aca="false">(F1791="G")+(G1791="G")</f>
        <v>0</v>
      </c>
      <c r="J1791" s="24" t="n">
        <f aca="false">(F1791="C")+(G1791="C")</f>
        <v>1</v>
      </c>
      <c r="K1791" s="25" t="n">
        <f aca="false">I1791+J1791</f>
        <v>1</v>
      </c>
    </row>
    <row r="1792" customFormat="false" ht="15" hidden="false" customHeight="false" outlineLevel="0" collapsed="false">
      <c r="A1792" s="24" t="s">
        <v>100</v>
      </c>
      <c r="B1792" s="24" t="s">
        <v>893</v>
      </c>
      <c r="C1792" s="24" t="s">
        <v>899</v>
      </c>
      <c r="D1792" s="24" t="n">
        <f aca="false">IFERROR(INDEX(Positions!$D$2:$D$14531,MATCH($A1792&amp;"|32",Positions!$A$2:$A$14531,0)),"-")</f>
        <v>31</v>
      </c>
      <c r="E1792" s="24" t="n">
        <f aca="false">IFERROR(INDEX(Positions!$D$2:$D$14531,MATCH($A1792&amp;"|38",Positions!$A$2:$A$14531,0)),"-")</f>
        <v>37</v>
      </c>
      <c r="F1792" s="24" t="str">
        <f aca="false">IFERROR(INDEX(Positions!$E$2:$E$14531,MATCH($A1792&amp;"|32",Positions!$A$2:$A$14531,0)),"-")</f>
        <v>C</v>
      </c>
      <c r="G1792" s="24" t="str">
        <f aca="false">IFERROR(INDEX(Positions!$E$2:$E$14531,MATCH($A1792&amp;"|38",Positions!$A$2:$A$14531,0)),"-")</f>
        <v>C</v>
      </c>
      <c r="H1792" s="25" t="str">
        <f aca="false">F1792&amp;"-"&amp;G1792</f>
        <v>C-C</v>
      </c>
      <c r="I1792" s="24" t="n">
        <f aca="false">(F1792="G")+(G1792="G")</f>
        <v>0</v>
      </c>
      <c r="J1792" s="24" t="n">
        <f aca="false">(F1792="C")+(G1792="C")</f>
        <v>2</v>
      </c>
      <c r="K1792" s="25" t="n">
        <f aca="false">I1792+J1792</f>
        <v>2</v>
      </c>
    </row>
    <row r="1793" customFormat="false" ht="15" hidden="false" customHeight="false" outlineLevel="0" collapsed="false">
      <c r="A1793" s="24" t="s">
        <v>100</v>
      </c>
      <c r="B1793" s="24" t="s">
        <v>893</v>
      </c>
      <c r="C1793" s="24" t="s">
        <v>900</v>
      </c>
      <c r="D1793" s="24" t="n">
        <f aca="false">IFERROR(INDEX(Positions!$D$2:$D$14531,MATCH($A1793&amp;"|54",Positions!$A$2:$A$14531,0)),"-")</f>
        <v>53</v>
      </c>
      <c r="E1793" s="24" t="n">
        <f aca="false">IFERROR(INDEX(Positions!$D$2:$D$14531,MATCH($A1793&amp;"|58",Positions!$A$2:$A$14531,0)),"-")</f>
        <v>57</v>
      </c>
      <c r="F1793" s="24" t="str">
        <f aca="false">IFERROR(INDEX(Positions!$E$2:$E$14531,MATCH($A1793&amp;"|54",Positions!$A$2:$A$14531,0)),"-")</f>
        <v>U</v>
      </c>
      <c r="G1793" s="24" t="str">
        <f aca="false">IFERROR(INDEX(Positions!$E$2:$E$14531,MATCH($A1793&amp;"|58",Positions!$A$2:$A$14531,0)),"-")</f>
        <v>A</v>
      </c>
      <c r="H1793" s="25" t="str">
        <f aca="false">F1793&amp;"-"&amp;G1793</f>
        <v>U-A</v>
      </c>
      <c r="I1793" s="24" t="n">
        <f aca="false">(F1793="G")+(G1793="G")</f>
        <v>0</v>
      </c>
      <c r="J1793" s="24" t="n">
        <f aca="false">(F1793="C")+(G1793="C")</f>
        <v>0</v>
      </c>
      <c r="K1793" s="25" t="n">
        <f aca="false">I1793+J1793</f>
        <v>0</v>
      </c>
    </row>
    <row r="1794" customFormat="false" ht="15" hidden="false" customHeight="false" outlineLevel="0" collapsed="false">
      <c r="A1794" s="4" t="s">
        <v>101</v>
      </c>
      <c r="B1794" s="4" t="s">
        <v>768</v>
      </c>
      <c r="C1794" s="4" t="s">
        <v>882</v>
      </c>
      <c r="D1794" s="4" t="n">
        <f aca="false">IFERROR(INDEX(Positions!$D$2:$D$14531,MATCH($A1794&amp;"|1",Positions!$A$2:$A$14531,0)),"-")</f>
        <v>1</v>
      </c>
      <c r="E1794" s="4" t="n">
        <f aca="false">IFERROR(INDEX(Positions!$D$2:$D$14531,MATCH($A1794&amp;"|72",Positions!$A$2:$A$14531,0)),"-")</f>
        <v>72</v>
      </c>
      <c r="F1794" s="4" t="str">
        <f aca="false">IFERROR(INDEX(Positions!$E$2:$E$14531,MATCH($A1794&amp;"|1",Positions!$A$2:$A$14531,0)),"-")</f>
        <v>G</v>
      </c>
      <c r="G1794" s="4" t="str">
        <f aca="false">IFERROR(INDEX(Positions!$E$2:$E$14531,MATCH($A1794&amp;"|72",Positions!$A$2:$A$14531,0)),"-")</f>
        <v>U</v>
      </c>
      <c r="H1794" s="3" t="str">
        <f aca="false">F1794&amp;"-"&amp;G1794</f>
        <v>G-U</v>
      </c>
      <c r="I1794" s="4" t="n">
        <f aca="false">(F1794="G")+(G1794="G")</f>
        <v>1</v>
      </c>
      <c r="J1794" s="4" t="n">
        <f aca="false">(F1794="C")+(G1794="C")</f>
        <v>0</v>
      </c>
      <c r="K1794" s="3" t="n">
        <f aca="false">I1794+J1794</f>
        <v>1</v>
      </c>
    </row>
    <row r="1795" customFormat="false" ht="15" hidden="false" customHeight="false" outlineLevel="0" collapsed="false">
      <c r="A1795" s="4" t="s">
        <v>101</v>
      </c>
      <c r="B1795" s="4" t="s">
        <v>768</v>
      </c>
      <c r="C1795" s="4" t="s">
        <v>883</v>
      </c>
      <c r="D1795" s="4" t="n">
        <f aca="false">IFERROR(INDEX(Positions!$D$2:$D$14531,MATCH($A1795&amp;"|2",Positions!$A$2:$A$14531,0)),"-")</f>
        <v>2</v>
      </c>
      <c r="E1795" s="4" t="n">
        <f aca="false">IFERROR(INDEX(Positions!$D$2:$D$14531,MATCH($A1795&amp;"|71",Positions!$A$2:$A$14531,0)),"-")</f>
        <v>71</v>
      </c>
      <c r="F1795" s="4" t="str">
        <f aca="false">IFERROR(INDEX(Positions!$E$2:$E$14531,MATCH($A1795&amp;"|2",Positions!$A$2:$A$14531,0)),"-")</f>
        <v>G</v>
      </c>
      <c r="G1795" s="4" t="str">
        <f aca="false">IFERROR(INDEX(Positions!$E$2:$E$14531,MATCH($A1795&amp;"|71",Positions!$A$2:$A$14531,0)),"-")</f>
        <v>C</v>
      </c>
      <c r="H1795" s="3" t="str">
        <f aca="false">F1795&amp;"-"&amp;G1795</f>
        <v>G-C</v>
      </c>
      <c r="I1795" s="4" t="n">
        <f aca="false">(F1795="G")+(G1795="G")</f>
        <v>1</v>
      </c>
      <c r="J1795" s="4" t="n">
        <f aca="false">(F1795="C")+(G1795="C")</f>
        <v>1</v>
      </c>
      <c r="K1795" s="3" t="n">
        <f aca="false">I1795+J1795</f>
        <v>2</v>
      </c>
    </row>
    <row r="1796" customFormat="false" ht="15" hidden="false" customHeight="false" outlineLevel="0" collapsed="false">
      <c r="A1796" s="4" t="s">
        <v>101</v>
      </c>
      <c r="B1796" s="4" t="s">
        <v>768</v>
      </c>
      <c r="C1796" s="4" t="s">
        <v>884</v>
      </c>
      <c r="D1796" s="4" t="n">
        <f aca="false">IFERROR(INDEX(Positions!$D$2:$D$14531,MATCH($A1796&amp;"|3",Positions!$A$2:$A$14531,0)),"-")</f>
        <v>3</v>
      </c>
      <c r="E1796" s="4" t="n">
        <f aca="false">IFERROR(INDEX(Positions!$D$2:$D$14531,MATCH($A1796&amp;"|70",Positions!$A$2:$A$14531,0)),"-")</f>
        <v>70</v>
      </c>
      <c r="F1796" s="4" t="str">
        <f aca="false">IFERROR(INDEX(Positions!$E$2:$E$14531,MATCH($A1796&amp;"|3",Positions!$A$2:$A$14531,0)),"-")</f>
        <v>C</v>
      </c>
      <c r="G1796" s="4" t="str">
        <f aca="false">IFERROR(INDEX(Positions!$E$2:$E$14531,MATCH($A1796&amp;"|70",Positions!$A$2:$A$14531,0)),"-")</f>
        <v>G</v>
      </c>
      <c r="H1796" s="3" t="str">
        <f aca="false">F1796&amp;"-"&amp;G1796</f>
        <v>C-G</v>
      </c>
      <c r="I1796" s="4" t="n">
        <f aca="false">(F1796="G")+(G1796="G")</f>
        <v>1</v>
      </c>
      <c r="J1796" s="4" t="n">
        <f aca="false">(F1796="C")+(G1796="C")</f>
        <v>1</v>
      </c>
      <c r="K1796" s="3" t="n">
        <f aca="false">I1796+J1796</f>
        <v>2</v>
      </c>
    </row>
    <row r="1797" customFormat="false" ht="15" hidden="false" customHeight="false" outlineLevel="0" collapsed="false">
      <c r="A1797" s="4" t="s">
        <v>101</v>
      </c>
      <c r="B1797" s="4" t="s">
        <v>768</v>
      </c>
      <c r="C1797" s="4" t="s">
        <v>885</v>
      </c>
      <c r="D1797" s="4" t="n">
        <f aca="false">IFERROR(INDEX(Positions!$D$2:$D$14531,MATCH($A1797&amp;"|4",Positions!$A$2:$A$14531,0)),"-")</f>
        <v>4</v>
      </c>
      <c r="E1797" s="4" t="n">
        <f aca="false">IFERROR(INDEX(Positions!$D$2:$D$14531,MATCH($A1797&amp;"|69",Positions!$A$2:$A$14531,0)),"-")</f>
        <v>69</v>
      </c>
      <c r="F1797" s="4" t="str">
        <f aca="false">IFERROR(INDEX(Positions!$E$2:$E$14531,MATCH($A1797&amp;"|4",Positions!$A$2:$A$14531,0)),"-")</f>
        <v>C</v>
      </c>
      <c r="G1797" s="4" t="str">
        <f aca="false">IFERROR(INDEX(Positions!$E$2:$E$14531,MATCH($A1797&amp;"|69",Positions!$A$2:$A$14531,0)),"-")</f>
        <v>G</v>
      </c>
      <c r="H1797" s="3" t="str">
        <f aca="false">F1797&amp;"-"&amp;G1797</f>
        <v>C-G</v>
      </c>
      <c r="I1797" s="4" t="n">
        <f aca="false">(F1797="G")+(G1797="G")</f>
        <v>1</v>
      </c>
      <c r="J1797" s="4" t="n">
        <f aca="false">(F1797="C")+(G1797="C")</f>
        <v>1</v>
      </c>
      <c r="K1797" s="3" t="n">
        <f aca="false">I1797+J1797</f>
        <v>2</v>
      </c>
    </row>
    <row r="1798" customFormat="false" ht="15" hidden="false" customHeight="false" outlineLevel="0" collapsed="false">
      <c r="A1798" s="4" t="s">
        <v>101</v>
      </c>
      <c r="B1798" s="4" t="s">
        <v>768</v>
      </c>
      <c r="C1798" s="4" t="s">
        <v>542</v>
      </c>
      <c r="D1798" s="4" t="n">
        <f aca="false">IFERROR(INDEX(Positions!$D$2:$D$14531,MATCH($A1798&amp;"|5",Positions!$A$2:$A$14531,0)),"-")</f>
        <v>5</v>
      </c>
      <c r="E1798" s="4" t="n">
        <f aca="false">IFERROR(INDEX(Positions!$D$2:$D$14531,MATCH($A1798&amp;"|68",Positions!$A$2:$A$14531,0)),"-")</f>
        <v>68</v>
      </c>
      <c r="F1798" s="4" t="str">
        <f aca="false">IFERROR(INDEX(Positions!$E$2:$E$14531,MATCH($A1798&amp;"|5",Positions!$A$2:$A$14531,0)),"-")</f>
        <v>U</v>
      </c>
      <c r="G1798" s="4" t="str">
        <f aca="false">IFERROR(INDEX(Positions!$E$2:$E$14531,MATCH($A1798&amp;"|68",Positions!$A$2:$A$14531,0)),"-")</f>
        <v>A</v>
      </c>
      <c r="H1798" s="3" t="str">
        <f aca="false">F1798&amp;"-"&amp;G1798</f>
        <v>U-A</v>
      </c>
      <c r="I1798" s="4" t="n">
        <f aca="false">(F1798="G")+(G1798="G")</f>
        <v>0</v>
      </c>
      <c r="J1798" s="4" t="n">
        <f aca="false">(F1798="C")+(G1798="C")</f>
        <v>0</v>
      </c>
      <c r="K1798" s="3" t="n">
        <f aca="false">I1798+J1798</f>
        <v>0</v>
      </c>
    </row>
    <row r="1799" customFormat="false" ht="15" hidden="false" customHeight="false" outlineLevel="0" collapsed="false">
      <c r="A1799" s="4" t="s">
        <v>101</v>
      </c>
      <c r="B1799" s="4" t="s">
        <v>768</v>
      </c>
      <c r="C1799" s="4" t="s">
        <v>561</v>
      </c>
      <c r="D1799" s="4" t="n">
        <f aca="false">IFERROR(INDEX(Positions!$D$2:$D$14531,MATCH($A1799&amp;"|6",Positions!$A$2:$A$14531,0)),"-")</f>
        <v>6</v>
      </c>
      <c r="E1799" s="4" t="n">
        <f aca="false">IFERROR(INDEX(Positions!$D$2:$D$14531,MATCH($A1799&amp;"|67",Positions!$A$2:$A$14531,0)),"-")</f>
        <v>67</v>
      </c>
      <c r="F1799" s="4" t="str">
        <f aca="false">IFERROR(INDEX(Positions!$E$2:$E$14531,MATCH($A1799&amp;"|6",Positions!$A$2:$A$14531,0)),"-")</f>
        <v>G</v>
      </c>
      <c r="G1799" s="4" t="str">
        <f aca="false">IFERROR(INDEX(Positions!$E$2:$E$14531,MATCH($A1799&amp;"|67",Positions!$A$2:$A$14531,0)),"-")</f>
        <v>C</v>
      </c>
      <c r="H1799" s="3" t="str">
        <f aca="false">F1799&amp;"-"&amp;G1799</f>
        <v>G-C</v>
      </c>
      <c r="I1799" s="4" t="n">
        <f aca="false">(F1799="G")+(G1799="G")</f>
        <v>1</v>
      </c>
      <c r="J1799" s="4" t="n">
        <f aca="false">(F1799="C")+(G1799="C")</f>
        <v>1</v>
      </c>
      <c r="K1799" s="3" t="n">
        <f aca="false">I1799+J1799</f>
        <v>2</v>
      </c>
    </row>
    <row r="1800" customFormat="false" ht="15" hidden="false" customHeight="false" outlineLevel="0" collapsed="false">
      <c r="A1800" s="4" t="s">
        <v>101</v>
      </c>
      <c r="B1800" s="4" t="s">
        <v>768</v>
      </c>
      <c r="C1800" s="4" t="s">
        <v>886</v>
      </c>
      <c r="D1800" s="4" t="n">
        <f aca="false">IFERROR(INDEX(Positions!$D$2:$D$14531,MATCH($A1800&amp;"|7",Positions!$A$2:$A$14531,0)),"-")</f>
        <v>7</v>
      </c>
      <c r="E1800" s="4" t="n">
        <f aca="false">IFERROR(INDEX(Positions!$D$2:$D$14531,MATCH($A1800&amp;"|66",Positions!$A$2:$A$14531,0)),"-")</f>
        <v>66</v>
      </c>
      <c r="F1800" s="4" t="str">
        <f aca="false">IFERROR(INDEX(Positions!$E$2:$E$14531,MATCH($A1800&amp;"|7",Positions!$A$2:$A$14531,0)),"-")</f>
        <v>U</v>
      </c>
      <c r="G1800" s="4" t="str">
        <f aca="false">IFERROR(INDEX(Positions!$E$2:$E$14531,MATCH($A1800&amp;"|66",Positions!$A$2:$A$14531,0)),"-")</f>
        <v>A</v>
      </c>
      <c r="H1800" s="3" t="str">
        <f aca="false">F1800&amp;"-"&amp;G1800</f>
        <v>U-A</v>
      </c>
      <c r="I1800" s="4" t="n">
        <f aca="false">(F1800="G")+(G1800="G")</f>
        <v>0</v>
      </c>
      <c r="J1800" s="4" t="n">
        <f aca="false">(F1800="C")+(G1800="C")</f>
        <v>0</v>
      </c>
      <c r="K1800" s="3" t="n">
        <f aca="false">I1800+J1800</f>
        <v>0</v>
      </c>
    </row>
    <row r="1801" customFormat="false" ht="15" hidden="false" customHeight="false" outlineLevel="0" collapsed="false">
      <c r="A1801" s="4" t="s">
        <v>101</v>
      </c>
      <c r="B1801" s="4" t="s">
        <v>783</v>
      </c>
      <c r="C1801" s="4" t="s">
        <v>887</v>
      </c>
      <c r="D1801" s="4" t="n">
        <f aca="false">IFERROR(INDEX(Positions!$D$2:$D$14531,MATCH($A1801&amp;"|10",Positions!$A$2:$A$14531,0)),"-")</f>
        <v>10</v>
      </c>
      <c r="E1801" s="4" t="n">
        <f aca="false">IFERROR(INDEX(Positions!$D$2:$D$14531,MATCH($A1801&amp;"|25",Positions!$A$2:$A$14531,0)),"-")</f>
        <v>25</v>
      </c>
      <c r="F1801" s="4" t="str">
        <f aca="false">IFERROR(INDEX(Positions!$E$2:$E$14531,MATCH($A1801&amp;"|10",Positions!$A$2:$A$14531,0)),"-")</f>
        <v>G</v>
      </c>
      <c r="G1801" s="4" t="str">
        <f aca="false">IFERROR(INDEX(Positions!$E$2:$E$14531,MATCH($A1801&amp;"|25",Positions!$A$2:$A$14531,0)),"-")</f>
        <v>C</v>
      </c>
      <c r="H1801" s="3" t="str">
        <f aca="false">F1801&amp;"-"&amp;G1801</f>
        <v>G-C</v>
      </c>
      <c r="I1801" s="4" t="n">
        <f aca="false">(F1801="G")+(G1801="G")</f>
        <v>1</v>
      </c>
      <c r="J1801" s="4" t="n">
        <f aca="false">(F1801="C")+(G1801="C")</f>
        <v>1</v>
      </c>
      <c r="K1801" s="3" t="n">
        <f aca="false">I1801+J1801</f>
        <v>2</v>
      </c>
    </row>
    <row r="1802" customFormat="false" ht="15" hidden="false" customHeight="false" outlineLevel="0" collapsed="false">
      <c r="A1802" s="4" t="s">
        <v>101</v>
      </c>
      <c r="B1802" s="4" t="s">
        <v>783</v>
      </c>
      <c r="C1802" s="4" t="s">
        <v>888</v>
      </c>
      <c r="D1802" s="4" t="n">
        <f aca="false">IFERROR(INDEX(Positions!$D$2:$D$14531,MATCH($A1802&amp;"|11",Positions!$A$2:$A$14531,0)),"-")</f>
        <v>11</v>
      </c>
      <c r="E1802" s="4" t="n">
        <f aca="false">IFERROR(INDEX(Positions!$D$2:$D$14531,MATCH($A1802&amp;"|24",Positions!$A$2:$A$14531,0)),"-")</f>
        <v>24</v>
      </c>
      <c r="F1802" s="4" t="str">
        <f aca="false">IFERROR(INDEX(Positions!$E$2:$E$14531,MATCH($A1802&amp;"|11",Positions!$A$2:$A$14531,0)),"-")</f>
        <v>U</v>
      </c>
      <c r="G1802" s="4" t="str">
        <f aca="false">IFERROR(INDEX(Positions!$E$2:$E$14531,MATCH($A1802&amp;"|24",Positions!$A$2:$A$14531,0)),"-")</f>
        <v>A</v>
      </c>
      <c r="H1802" s="3" t="str">
        <f aca="false">F1802&amp;"-"&amp;G1802</f>
        <v>U-A</v>
      </c>
      <c r="I1802" s="4" t="n">
        <f aca="false">(F1802="G")+(G1802="G")</f>
        <v>0</v>
      </c>
      <c r="J1802" s="4" t="n">
        <f aca="false">(F1802="C")+(G1802="C")</f>
        <v>0</v>
      </c>
      <c r="K1802" s="3" t="n">
        <f aca="false">I1802+J1802</f>
        <v>0</v>
      </c>
    </row>
    <row r="1803" customFormat="false" ht="15" hidden="false" customHeight="false" outlineLevel="0" collapsed="false">
      <c r="A1803" s="4" t="s">
        <v>101</v>
      </c>
      <c r="B1803" s="4" t="s">
        <v>783</v>
      </c>
      <c r="C1803" s="4" t="s">
        <v>479</v>
      </c>
      <c r="D1803" s="4" t="n">
        <f aca="false">IFERROR(INDEX(Positions!$D$2:$D$14531,MATCH($A1803&amp;"|12",Positions!$A$2:$A$14531,0)),"-")</f>
        <v>12</v>
      </c>
      <c r="E1803" s="4" t="n">
        <f aca="false">IFERROR(INDEX(Positions!$D$2:$D$14531,MATCH($A1803&amp;"|23",Positions!$A$2:$A$14531,0)),"-")</f>
        <v>23</v>
      </c>
      <c r="F1803" s="4" t="str">
        <f aca="false">IFERROR(INDEX(Positions!$E$2:$E$14531,MATCH($A1803&amp;"|12",Positions!$A$2:$A$14531,0)),"-")</f>
        <v>G</v>
      </c>
      <c r="G1803" s="4" t="str">
        <f aca="false">IFERROR(INDEX(Positions!$E$2:$E$14531,MATCH($A1803&amp;"|23",Positions!$A$2:$A$14531,0)),"-")</f>
        <v>C</v>
      </c>
      <c r="H1803" s="3" t="str">
        <f aca="false">F1803&amp;"-"&amp;G1803</f>
        <v>G-C</v>
      </c>
      <c r="I1803" s="4" t="n">
        <f aca="false">(F1803="G")+(G1803="G")</f>
        <v>1</v>
      </c>
      <c r="J1803" s="4" t="n">
        <f aca="false">(F1803="C")+(G1803="C")</f>
        <v>1</v>
      </c>
      <c r="K1803" s="3" t="n">
        <f aca="false">I1803+J1803</f>
        <v>2</v>
      </c>
    </row>
    <row r="1804" customFormat="false" ht="15" hidden="false" customHeight="false" outlineLevel="0" collapsed="false">
      <c r="A1804" s="4" t="s">
        <v>101</v>
      </c>
      <c r="B1804" s="4" t="s">
        <v>783</v>
      </c>
      <c r="C1804" s="4" t="s">
        <v>267</v>
      </c>
      <c r="D1804" s="4" t="n">
        <f aca="false">IFERROR(INDEX(Positions!$D$2:$D$14531,MATCH($A1804&amp;"|13",Positions!$A$2:$A$14531,0)),"-")</f>
        <v>13</v>
      </c>
      <c r="E1804" s="4" t="n">
        <f aca="false">IFERROR(INDEX(Positions!$D$2:$D$14531,MATCH($A1804&amp;"|22",Positions!$A$2:$A$14531,0)),"-")</f>
        <v>22</v>
      </c>
      <c r="F1804" s="4" t="str">
        <f aca="false">IFERROR(INDEX(Positions!$E$2:$E$14531,MATCH($A1804&amp;"|13",Positions!$A$2:$A$14531,0)),"-")</f>
        <v>A</v>
      </c>
      <c r="G1804" s="4" t="str">
        <f aca="false">IFERROR(INDEX(Positions!$E$2:$E$14531,MATCH($A1804&amp;"|22",Positions!$A$2:$A$14531,0)),"-")</f>
        <v>A</v>
      </c>
      <c r="H1804" s="3" t="str">
        <f aca="false">F1804&amp;"-"&amp;G1804</f>
        <v>A-A</v>
      </c>
      <c r="I1804" s="4" t="n">
        <f aca="false">(F1804="G")+(G1804="G")</f>
        <v>0</v>
      </c>
      <c r="J1804" s="4" t="n">
        <f aca="false">(F1804="C")+(G1804="C")</f>
        <v>0</v>
      </c>
      <c r="K1804" s="3" t="n">
        <f aca="false">I1804+J1804</f>
        <v>0</v>
      </c>
    </row>
    <row r="1805" customFormat="false" ht="15" hidden="false" customHeight="false" outlineLevel="0" collapsed="false">
      <c r="A1805" s="4" t="s">
        <v>101</v>
      </c>
      <c r="B1805" s="4" t="s">
        <v>805</v>
      </c>
      <c r="C1805" s="4" t="s">
        <v>673</v>
      </c>
      <c r="D1805" s="4" t="n">
        <f aca="false">IFERROR(INDEX(Positions!$D$2:$D$14531,MATCH($A1805&amp;"|27",Positions!$A$2:$A$14531,0)),"-")</f>
        <v>27</v>
      </c>
      <c r="E1805" s="4" t="n">
        <f aca="false">IFERROR(INDEX(Positions!$D$2:$D$14531,MATCH($A1805&amp;"|43",Positions!$A$2:$A$14531,0)),"-")</f>
        <v>43</v>
      </c>
      <c r="F1805" s="4" t="str">
        <f aca="false">IFERROR(INDEX(Positions!$E$2:$E$14531,MATCH($A1805&amp;"|27",Positions!$A$2:$A$14531,0)),"-")</f>
        <v>C</v>
      </c>
      <c r="G1805" s="4" t="str">
        <f aca="false">IFERROR(INDEX(Positions!$E$2:$E$14531,MATCH($A1805&amp;"|43",Positions!$A$2:$A$14531,0)),"-")</f>
        <v>G</v>
      </c>
      <c r="H1805" s="3" t="str">
        <f aca="false">F1805&amp;"-"&amp;G1805</f>
        <v>C-G</v>
      </c>
      <c r="I1805" s="4" t="n">
        <f aca="false">(F1805="G")+(G1805="G")</f>
        <v>1</v>
      </c>
      <c r="J1805" s="4" t="n">
        <f aca="false">(F1805="C")+(G1805="C")</f>
        <v>1</v>
      </c>
      <c r="K1805" s="3" t="n">
        <f aca="false">I1805+J1805</f>
        <v>2</v>
      </c>
    </row>
    <row r="1806" customFormat="false" ht="15" hidden="false" customHeight="false" outlineLevel="0" collapsed="false">
      <c r="A1806" s="4" t="s">
        <v>101</v>
      </c>
      <c r="B1806" s="4" t="s">
        <v>805</v>
      </c>
      <c r="C1806" s="4" t="s">
        <v>889</v>
      </c>
      <c r="D1806" s="4" t="n">
        <f aca="false">IFERROR(INDEX(Positions!$D$2:$D$14531,MATCH($A1806&amp;"|28",Positions!$A$2:$A$14531,0)),"-")</f>
        <v>28</v>
      </c>
      <c r="E1806" s="4" t="n">
        <f aca="false">IFERROR(INDEX(Positions!$D$2:$D$14531,MATCH($A1806&amp;"|42",Positions!$A$2:$A$14531,0)),"-")</f>
        <v>42</v>
      </c>
      <c r="F1806" s="4" t="str">
        <f aca="false">IFERROR(INDEX(Positions!$E$2:$E$14531,MATCH($A1806&amp;"|28",Positions!$A$2:$A$14531,0)),"-")</f>
        <v>A</v>
      </c>
      <c r="G1806" s="4" t="str">
        <f aca="false">IFERROR(INDEX(Positions!$E$2:$E$14531,MATCH($A1806&amp;"|42",Positions!$A$2:$A$14531,0)),"-")</f>
        <v>U</v>
      </c>
      <c r="H1806" s="3" t="str">
        <f aca="false">F1806&amp;"-"&amp;G1806</f>
        <v>A-U</v>
      </c>
      <c r="I1806" s="4" t="n">
        <f aca="false">(F1806="G")+(G1806="G")</f>
        <v>0</v>
      </c>
      <c r="J1806" s="4" t="n">
        <f aca="false">(F1806="C")+(G1806="C")</f>
        <v>0</v>
      </c>
      <c r="K1806" s="3" t="n">
        <f aca="false">I1806+J1806</f>
        <v>0</v>
      </c>
    </row>
    <row r="1807" customFormat="false" ht="15" hidden="false" customHeight="false" outlineLevel="0" collapsed="false">
      <c r="A1807" s="4" t="s">
        <v>101</v>
      </c>
      <c r="B1807" s="4" t="s">
        <v>805</v>
      </c>
      <c r="C1807" s="4" t="s">
        <v>890</v>
      </c>
      <c r="D1807" s="4" t="n">
        <f aca="false">IFERROR(INDEX(Positions!$D$2:$D$14531,MATCH($A1807&amp;"|29",Positions!$A$2:$A$14531,0)),"-")</f>
        <v>29</v>
      </c>
      <c r="E1807" s="4" t="n">
        <f aca="false">IFERROR(INDEX(Positions!$D$2:$D$14531,MATCH($A1807&amp;"|41",Positions!$A$2:$A$14531,0)),"-")</f>
        <v>41</v>
      </c>
      <c r="F1807" s="4" t="str">
        <f aca="false">IFERROR(INDEX(Positions!$E$2:$E$14531,MATCH($A1807&amp;"|29",Positions!$A$2:$A$14531,0)),"-")</f>
        <v>C</v>
      </c>
      <c r="G1807" s="4" t="str">
        <f aca="false">IFERROR(INDEX(Positions!$E$2:$E$14531,MATCH($A1807&amp;"|41",Positions!$A$2:$A$14531,0)),"-")</f>
        <v>G</v>
      </c>
      <c r="H1807" s="3" t="str">
        <f aca="false">F1807&amp;"-"&amp;G1807</f>
        <v>C-G</v>
      </c>
      <c r="I1807" s="4" t="n">
        <f aca="false">(F1807="G")+(G1807="G")</f>
        <v>1</v>
      </c>
      <c r="J1807" s="4" t="n">
        <f aca="false">(F1807="C")+(G1807="C")</f>
        <v>1</v>
      </c>
      <c r="K1807" s="3" t="n">
        <f aca="false">I1807+J1807</f>
        <v>2</v>
      </c>
    </row>
    <row r="1808" customFormat="false" ht="15" hidden="false" customHeight="false" outlineLevel="0" collapsed="false">
      <c r="A1808" s="4" t="s">
        <v>101</v>
      </c>
      <c r="B1808" s="4" t="s">
        <v>805</v>
      </c>
      <c r="C1808" s="4" t="s">
        <v>694</v>
      </c>
      <c r="D1808" s="4" t="n">
        <f aca="false">IFERROR(INDEX(Positions!$D$2:$D$14531,MATCH($A1808&amp;"|30",Positions!$A$2:$A$14531,0)),"-")</f>
        <v>30</v>
      </c>
      <c r="E1808" s="4" t="n">
        <f aca="false">IFERROR(INDEX(Positions!$D$2:$D$14531,MATCH($A1808&amp;"|40",Positions!$A$2:$A$14531,0)),"-")</f>
        <v>40</v>
      </c>
      <c r="F1808" s="4" t="str">
        <f aca="false">IFERROR(INDEX(Positions!$E$2:$E$14531,MATCH($A1808&amp;"|30",Positions!$A$2:$A$14531,0)),"-")</f>
        <v>G</v>
      </c>
      <c r="G1808" s="4" t="str">
        <f aca="false">IFERROR(INDEX(Positions!$E$2:$E$14531,MATCH($A1808&amp;"|40",Positions!$A$2:$A$14531,0)),"-")</f>
        <v>C</v>
      </c>
      <c r="H1808" s="3" t="str">
        <f aca="false">F1808&amp;"-"&amp;G1808</f>
        <v>G-C</v>
      </c>
      <c r="I1808" s="4" t="n">
        <f aca="false">(F1808="G")+(G1808="G")</f>
        <v>1</v>
      </c>
      <c r="J1808" s="4" t="n">
        <f aca="false">(F1808="C")+(G1808="C")</f>
        <v>1</v>
      </c>
      <c r="K1808" s="3" t="n">
        <f aca="false">I1808+J1808</f>
        <v>2</v>
      </c>
    </row>
    <row r="1809" customFormat="false" ht="15" hidden="false" customHeight="false" outlineLevel="0" collapsed="false">
      <c r="A1809" s="4" t="s">
        <v>101</v>
      </c>
      <c r="B1809" s="4" t="s">
        <v>805</v>
      </c>
      <c r="C1809" s="4" t="s">
        <v>640</v>
      </c>
      <c r="D1809" s="4" t="n">
        <f aca="false">IFERROR(INDEX(Positions!$D$2:$D$14531,MATCH($A1809&amp;"|31",Positions!$A$2:$A$14531,0)),"-")</f>
        <v>31</v>
      </c>
      <c r="E1809" s="4" t="n">
        <f aca="false">IFERROR(INDEX(Positions!$D$2:$D$14531,MATCH($A1809&amp;"|39",Positions!$A$2:$A$14531,0)),"-")</f>
        <v>39</v>
      </c>
      <c r="F1809" s="4" t="str">
        <f aca="false">IFERROR(INDEX(Positions!$E$2:$E$14531,MATCH($A1809&amp;"|31",Positions!$A$2:$A$14531,0)),"-")</f>
        <v>G</v>
      </c>
      <c r="G1809" s="4" t="str">
        <f aca="false">IFERROR(INDEX(Positions!$E$2:$E$14531,MATCH($A1809&amp;"|39",Positions!$A$2:$A$14531,0)),"-")</f>
        <v>C</v>
      </c>
      <c r="H1809" s="3" t="str">
        <f aca="false">F1809&amp;"-"&amp;G1809</f>
        <v>G-C</v>
      </c>
      <c r="I1809" s="4" t="n">
        <f aca="false">(F1809="G")+(G1809="G")</f>
        <v>1</v>
      </c>
      <c r="J1809" s="4" t="n">
        <f aca="false">(F1809="C")+(G1809="C")</f>
        <v>1</v>
      </c>
      <c r="K1809" s="3" t="n">
        <f aca="false">I1809+J1809</f>
        <v>2</v>
      </c>
    </row>
    <row r="1810" customFormat="false" ht="15" hidden="false" customHeight="false" outlineLevel="0" collapsed="false">
      <c r="A1810" s="4" t="s">
        <v>101</v>
      </c>
      <c r="B1810" s="4" t="s">
        <v>830</v>
      </c>
      <c r="C1810" s="4" t="s">
        <v>367</v>
      </c>
      <c r="D1810" s="4" t="n">
        <f aca="false">IFERROR(INDEX(Positions!$D$2:$D$14531,MATCH($A1810&amp;"|49",Positions!$A$2:$A$14531,0)),"-")</f>
        <v>49</v>
      </c>
      <c r="E1810" s="4" t="n">
        <f aca="false">IFERROR(INDEX(Positions!$D$2:$D$14531,MATCH($A1810&amp;"|65",Positions!$A$2:$A$14531,0)),"-")</f>
        <v>65</v>
      </c>
      <c r="F1810" s="4" t="str">
        <f aca="false">IFERROR(INDEX(Positions!$E$2:$E$14531,MATCH($A1810&amp;"|49",Positions!$A$2:$A$14531,0)),"-")</f>
        <v>A</v>
      </c>
      <c r="G1810" s="4" t="str">
        <f aca="false">IFERROR(INDEX(Positions!$E$2:$E$14531,MATCH($A1810&amp;"|65",Positions!$A$2:$A$14531,0)),"-")</f>
        <v>U</v>
      </c>
      <c r="H1810" s="3" t="str">
        <f aca="false">F1810&amp;"-"&amp;G1810</f>
        <v>A-U</v>
      </c>
      <c r="I1810" s="4" t="n">
        <f aca="false">(F1810="G")+(G1810="G")</f>
        <v>0</v>
      </c>
      <c r="J1810" s="4" t="n">
        <f aca="false">(F1810="C")+(G1810="C")</f>
        <v>0</v>
      </c>
      <c r="K1810" s="3" t="n">
        <f aca="false">I1810+J1810</f>
        <v>0</v>
      </c>
    </row>
    <row r="1811" customFormat="false" ht="15" hidden="false" customHeight="false" outlineLevel="0" collapsed="false">
      <c r="A1811" s="4" t="s">
        <v>101</v>
      </c>
      <c r="B1811" s="4" t="s">
        <v>830</v>
      </c>
      <c r="C1811" s="4" t="s">
        <v>891</v>
      </c>
      <c r="D1811" s="4" t="n">
        <f aca="false">IFERROR(INDEX(Positions!$D$2:$D$14531,MATCH($A1811&amp;"|50",Positions!$A$2:$A$14531,0)),"-")</f>
        <v>50</v>
      </c>
      <c r="E1811" s="4" t="n">
        <f aca="false">IFERROR(INDEX(Positions!$D$2:$D$14531,MATCH($A1811&amp;"|64",Positions!$A$2:$A$14531,0)),"-")</f>
        <v>64</v>
      </c>
      <c r="F1811" s="4" t="str">
        <f aca="false">IFERROR(INDEX(Positions!$E$2:$E$14531,MATCH($A1811&amp;"|50",Positions!$A$2:$A$14531,0)),"-")</f>
        <v>C</v>
      </c>
      <c r="G1811" s="4" t="str">
        <f aca="false">IFERROR(INDEX(Positions!$E$2:$E$14531,MATCH($A1811&amp;"|64",Positions!$A$2:$A$14531,0)),"-")</f>
        <v>G</v>
      </c>
      <c r="H1811" s="3" t="str">
        <f aca="false">F1811&amp;"-"&amp;G1811</f>
        <v>C-G</v>
      </c>
      <c r="I1811" s="4" t="n">
        <f aca="false">(F1811="G")+(G1811="G")</f>
        <v>1</v>
      </c>
      <c r="J1811" s="4" t="n">
        <f aca="false">(F1811="C")+(G1811="C")</f>
        <v>1</v>
      </c>
      <c r="K1811" s="3" t="n">
        <f aca="false">I1811+J1811</f>
        <v>2</v>
      </c>
    </row>
    <row r="1812" customFormat="false" ht="15" hidden="false" customHeight="false" outlineLevel="0" collapsed="false">
      <c r="A1812" s="4" t="s">
        <v>101</v>
      </c>
      <c r="B1812" s="4" t="s">
        <v>830</v>
      </c>
      <c r="C1812" s="4" t="s">
        <v>689</v>
      </c>
      <c r="D1812" s="4" t="n">
        <f aca="false">IFERROR(INDEX(Positions!$D$2:$D$14531,MATCH($A1812&amp;"|51",Positions!$A$2:$A$14531,0)),"-")</f>
        <v>51</v>
      </c>
      <c r="E1812" s="4" t="n">
        <f aca="false">IFERROR(INDEX(Positions!$D$2:$D$14531,MATCH($A1812&amp;"|63",Positions!$A$2:$A$14531,0)),"-")</f>
        <v>63</v>
      </c>
      <c r="F1812" s="4" t="str">
        <f aca="false">IFERROR(INDEX(Positions!$E$2:$E$14531,MATCH($A1812&amp;"|51",Positions!$A$2:$A$14531,0)),"-")</f>
        <v>G</v>
      </c>
      <c r="G1812" s="4" t="str">
        <f aca="false">IFERROR(INDEX(Positions!$E$2:$E$14531,MATCH($A1812&amp;"|63",Positions!$A$2:$A$14531,0)),"-")</f>
        <v>C</v>
      </c>
      <c r="H1812" s="3" t="str">
        <f aca="false">F1812&amp;"-"&amp;G1812</f>
        <v>G-C</v>
      </c>
      <c r="I1812" s="4" t="n">
        <f aca="false">(F1812="G")+(G1812="G")</f>
        <v>1</v>
      </c>
      <c r="J1812" s="4" t="n">
        <f aca="false">(F1812="C")+(G1812="C")</f>
        <v>1</v>
      </c>
      <c r="K1812" s="3" t="n">
        <f aca="false">I1812+J1812</f>
        <v>2</v>
      </c>
    </row>
    <row r="1813" customFormat="false" ht="15" hidden="false" customHeight="false" outlineLevel="0" collapsed="false">
      <c r="A1813" s="4" t="s">
        <v>101</v>
      </c>
      <c r="B1813" s="4" t="s">
        <v>830</v>
      </c>
      <c r="C1813" s="4" t="s">
        <v>703</v>
      </c>
      <c r="D1813" s="4" t="n">
        <f aca="false">IFERROR(INDEX(Positions!$D$2:$D$14531,MATCH($A1813&amp;"|52",Positions!$A$2:$A$14531,0)),"-")</f>
        <v>52</v>
      </c>
      <c r="E1813" s="4" t="n">
        <f aca="false">IFERROR(INDEX(Positions!$D$2:$D$14531,MATCH($A1813&amp;"|62",Positions!$A$2:$A$14531,0)),"-")</f>
        <v>62</v>
      </c>
      <c r="F1813" s="4" t="str">
        <f aca="false">IFERROR(INDEX(Positions!$E$2:$E$14531,MATCH($A1813&amp;"|52",Positions!$A$2:$A$14531,0)),"-")</f>
        <v>G</v>
      </c>
      <c r="G1813" s="4" t="str">
        <f aca="false">IFERROR(INDEX(Positions!$E$2:$E$14531,MATCH($A1813&amp;"|62",Positions!$A$2:$A$14531,0)),"-")</f>
        <v>C</v>
      </c>
      <c r="H1813" s="3" t="str">
        <f aca="false">F1813&amp;"-"&amp;G1813</f>
        <v>G-C</v>
      </c>
      <c r="I1813" s="4" t="n">
        <f aca="false">(F1813="G")+(G1813="G")</f>
        <v>1</v>
      </c>
      <c r="J1813" s="4" t="n">
        <f aca="false">(F1813="C")+(G1813="C")</f>
        <v>1</v>
      </c>
      <c r="K1813" s="3" t="n">
        <f aca="false">I1813+J1813</f>
        <v>2</v>
      </c>
    </row>
    <row r="1814" customFormat="false" ht="15" hidden="false" customHeight="false" outlineLevel="0" collapsed="false">
      <c r="A1814" s="4" t="s">
        <v>101</v>
      </c>
      <c r="B1814" s="4" t="s">
        <v>830</v>
      </c>
      <c r="C1814" s="4" t="s">
        <v>892</v>
      </c>
      <c r="D1814" s="4" t="n">
        <f aca="false">IFERROR(INDEX(Positions!$D$2:$D$14531,MATCH($A1814&amp;"|53",Positions!$A$2:$A$14531,0)),"-")</f>
        <v>53</v>
      </c>
      <c r="E1814" s="4" t="n">
        <f aca="false">IFERROR(INDEX(Positions!$D$2:$D$14531,MATCH($A1814&amp;"|61",Positions!$A$2:$A$14531,0)),"-")</f>
        <v>61</v>
      </c>
      <c r="F1814" s="4" t="str">
        <f aca="false">IFERROR(INDEX(Positions!$E$2:$E$14531,MATCH($A1814&amp;"|53",Positions!$A$2:$A$14531,0)),"-")</f>
        <v>G</v>
      </c>
      <c r="G1814" s="4" t="str">
        <f aca="false">IFERROR(INDEX(Positions!$E$2:$E$14531,MATCH($A1814&amp;"|61",Positions!$A$2:$A$14531,0)),"-")</f>
        <v>C</v>
      </c>
      <c r="H1814" s="3" t="str">
        <f aca="false">F1814&amp;"-"&amp;G1814</f>
        <v>G-C</v>
      </c>
      <c r="I1814" s="4" t="n">
        <f aca="false">(F1814="G")+(G1814="G")</f>
        <v>1</v>
      </c>
      <c r="J1814" s="4" t="n">
        <f aca="false">(F1814="C")+(G1814="C")</f>
        <v>1</v>
      </c>
      <c r="K1814" s="3" t="n">
        <f aca="false">I1814+J1814</f>
        <v>2</v>
      </c>
    </row>
    <row r="1815" customFormat="false" ht="15" hidden="false" customHeight="false" outlineLevel="0" collapsed="false">
      <c r="A1815" s="24" t="s">
        <v>101</v>
      </c>
      <c r="B1815" s="24" t="s">
        <v>893</v>
      </c>
      <c r="C1815" s="24" t="s">
        <v>894</v>
      </c>
      <c r="D1815" s="24" t="n">
        <f aca="false">IFERROR(INDEX(Positions!$D$2:$D$14531,MATCH($A1815&amp;"|8",Positions!$A$2:$A$14531,0)),"-")</f>
        <v>8</v>
      </c>
      <c r="E1815" s="24" t="n">
        <f aca="false">IFERROR(INDEX(Positions!$D$2:$D$14531,MATCH($A1815&amp;"|14",Positions!$A$2:$A$14531,0)),"-")</f>
        <v>14</v>
      </c>
      <c r="F1815" s="24" t="str">
        <f aca="false">IFERROR(INDEX(Positions!$E$2:$E$14531,MATCH($A1815&amp;"|8",Positions!$A$2:$A$14531,0)),"-")</f>
        <v>U</v>
      </c>
      <c r="G1815" s="24" t="str">
        <f aca="false">IFERROR(INDEX(Positions!$E$2:$E$14531,MATCH($A1815&amp;"|14",Positions!$A$2:$A$14531,0)),"-")</f>
        <v>A</v>
      </c>
      <c r="H1815" s="25" t="str">
        <f aca="false">F1815&amp;"-"&amp;G1815</f>
        <v>U-A</v>
      </c>
      <c r="I1815" s="24" t="n">
        <f aca="false">(F1815="G")+(G1815="G")</f>
        <v>0</v>
      </c>
      <c r="J1815" s="24" t="n">
        <f aca="false">(F1815="C")+(G1815="C")</f>
        <v>0</v>
      </c>
      <c r="K1815" s="25" t="n">
        <f aca="false">I1815+J1815</f>
        <v>0</v>
      </c>
    </row>
    <row r="1816" customFormat="false" ht="15" hidden="false" customHeight="false" outlineLevel="0" collapsed="false">
      <c r="A1816" s="24" t="s">
        <v>101</v>
      </c>
      <c r="B1816" s="24" t="s">
        <v>893</v>
      </c>
      <c r="C1816" s="24" t="s">
        <v>895</v>
      </c>
      <c r="D1816" s="24" t="n">
        <f aca="false">IFERROR(INDEX(Positions!$D$2:$D$14531,MATCH($A1816&amp;"|15",Positions!$A$2:$A$14531,0)),"-")</f>
        <v>15</v>
      </c>
      <c r="E1816" s="24" t="n">
        <f aca="false">IFERROR(INDEX(Positions!$D$2:$D$14531,MATCH($A1816&amp;"|48",Positions!$A$2:$A$14531,0)),"-")</f>
        <v>48</v>
      </c>
      <c r="F1816" s="24" t="str">
        <f aca="false">IFERROR(INDEX(Positions!$E$2:$E$14531,MATCH($A1816&amp;"|15",Positions!$A$2:$A$14531,0)),"-")</f>
        <v>G</v>
      </c>
      <c r="G1816" s="24" t="str">
        <f aca="false">IFERROR(INDEX(Positions!$E$2:$E$14531,MATCH($A1816&amp;"|48",Positions!$A$2:$A$14531,0)),"-")</f>
        <v>C</v>
      </c>
      <c r="H1816" s="25" t="str">
        <f aca="false">F1816&amp;"-"&amp;G1816</f>
        <v>G-C</v>
      </c>
      <c r="I1816" s="24" t="n">
        <f aca="false">(F1816="G")+(G1816="G")</f>
        <v>1</v>
      </c>
      <c r="J1816" s="24" t="n">
        <f aca="false">(F1816="C")+(G1816="C")</f>
        <v>1</v>
      </c>
      <c r="K1816" s="25" t="n">
        <f aca="false">I1816+J1816</f>
        <v>2</v>
      </c>
    </row>
    <row r="1817" customFormat="false" ht="15" hidden="false" customHeight="false" outlineLevel="0" collapsed="false">
      <c r="A1817" s="24" t="s">
        <v>101</v>
      </c>
      <c r="B1817" s="24" t="s">
        <v>893</v>
      </c>
      <c r="C1817" s="24" t="s">
        <v>896</v>
      </c>
      <c r="D1817" s="24" t="n">
        <f aca="false">IFERROR(INDEX(Positions!$D$2:$D$14531,MATCH($A1817&amp;"|18",Positions!$A$2:$A$14531,0)),"-")</f>
        <v>17</v>
      </c>
      <c r="E1817" s="24" t="n">
        <f aca="false">IFERROR(INDEX(Positions!$D$2:$D$14531,MATCH($A1817&amp;"|55",Positions!$A$2:$A$14531,0)),"-")</f>
        <v>55</v>
      </c>
      <c r="F1817" s="24" t="str">
        <f aca="false">IFERROR(INDEX(Positions!$E$2:$E$14531,MATCH($A1817&amp;"|18",Positions!$A$2:$A$14531,0)),"-")</f>
        <v>G</v>
      </c>
      <c r="G1817" s="24" t="str">
        <f aca="false">IFERROR(INDEX(Positions!$E$2:$E$14531,MATCH($A1817&amp;"|55",Positions!$A$2:$A$14531,0)),"-")</f>
        <v>U</v>
      </c>
      <c r="H1817" s="25" t="str">
        <f aca="false">F1817&amp;"-"&amp;G1817</f>
        <v>G-U</v>
      </c>
      <c r="I1817" s="24" t="n">
        <f aca="false">(F1817="G")+(G1817="G")</f>
        <v>1</v>
      </c>
      <c r="J1817" s="24" t="n">
        <f aca="false">(F1817="C")+(G1817="C")</f>
        <v>0</v>
      </c>
      <c r="K1817" s="25" t="n">
        <f aca="false">I1817+J1817</f>
        <v>1</v>
      </c>
    </row>
    <row r="1818" customFormat="false" ht="15" hidden="false" customHeight="false" outlineLevel="0" collapsed="false">
      <c r="A1818" s="24" t="s">
        <v>101</v>
      </c>
      <c r="B1818" s="24" t="s">
        <v>893</v>
      </c>
      <c r="C1818" s="24" t="s">
        <v>897</v>
      </c>
      <c r="D1818" s="24" t="n">
        <f aca="false">IFERROR(INDEX(Positions!$D$2:$D$14531,MATCH($A1818&amp;"|19",Positions!$A$2:$A$14531,0)),"-")</f>
        <v>18</v>
      </c>
      <c r="E1818" s="24" t="n">
        <f aca="false">IFERROR(INDEX(Positions!$D$2:$D$14531,MATCH($A1818&amp;"|56",Positions!$A$2:$A$14531,0)),"-")</f>
        <v>56</v>
      </c>
      <c r="F1818" s="24" t="str">
        <f aca="false">IFERROR(INDEX(Positions!$E$2:$E$14531,MATCH($A1818&amp;"|19",Positions!$A$2:$A$14531,0)),"-")</f>
        <v>G</v>
      </c>
      <c r="G1818" s="24" t="str">
        <f aca="false">IFERROR(INDEX(Positions!$E$2:$E$14531,MATCH($A1818&amp;"|56",Positions!$A$2:$A$14531,0)),"-")</f>
        <v>C</v>
      </c>
      <c r="H1818" s="25" t="str">
        <f aca="false">F1818&amp;"-"&amp;G1818</f>
        <v>G-C</v>
      </c>
      <c r="I1818" s="24" t="n">
        <f aca="false">(F1818="G")+(G1818="G")</f>
        <v>1</v>
      </c>
      <c r="J1818" s="24" t="n">
        <f aca="false">(F1818="C")+(G1818="C")</f>
        <v>1</v>
      </c>
      <c r="K1818" s="25" t="n">
        <f aca="false">I1818+J1818</f>
        <v>2</v>
      </c>
    </row>
    <row r="1819" customFormat="false" ht="15" hidden="false" customHeight="false" outlineLevel="0" collapsed="false">
      <c r="A1819" s="24" t="s">
        <v>101</v>
      </c>
      <c r="B1819" s="24" t="s">
        <v>893</v>
      </c>
      <c r="C1819" s="24" t="s">
        <v>898</v>
      </c>
      <c r="D1819" s="24" t="n">
        <f aca="false">IFERROR(INDEX(Positions!$D$2:$D$14531,MATCH($A1819&amp;"|26",Positions!$A$2:$A$14531,0)),"-")</f>
        <v>26</v>
      </c>
      <c r="E1819" s="24" t="n">
        <f aca="false">IFERROR(INDEX(Positions!$D$2:$D$14531,MATCH($A1819&amp;"|44",Positions!$A$2:$A$14531,0)),"-")</f>
        <v>44</v>
      </c>
      <c r="F1819" s="24" t="str">
        <f aca="false">IFERROR(INDEX(Positions!$E$2:$E$14531,MATCH($A1819&amp;"|26",Positions!$A$2:$A$14531,0)),"-")</f>
        <v>A</v>
      </c>
      <c r="G1819" s="24" t="str">
        <f aca="false">IFERROR(INDEX(Positions!$E$2:$E$14531,MATCH($A1819&amp;"|44",Positions!$A$2:$A$14531,0)),"-")</f>
        <v>G</v>
      </c>
      <c r="H1819" s="25" t="str">
        <f aca="false">F1819&amp;"-"&amp;G1819</f>
        <v>A-G</v>
      </c>
      <c r="I1819" s="24" t="n">
        <f aca="false">(F1819="G")+(G1819="G")</f>
        <v>1</v>
      </c>
      <c r="J1819" s="24" t="n">
        <f aca="false">(F1819="C")+(G1819="C")</f>
        <v>0</v>
      </c>
      <c r="K1819" s="25" t="n">
        <f aca="false">I1819+J1819</f>
        <v>1</v>
      </c>
    </row>
    <row r="1820" customFormat="false" ht="15" hidden="false" customHeight="false" outlineLevel="0" collapsed="false">
      <c r="A1820" s="24" t="s">
        <v>101</v>
      </c>
      <c r="B1820" s="24" t="s">
        <v>893</v>
      </c>
      <c r="C1820" s="24" t="s">
        <v>899</v>
      </c>
      <c r="D1820" s="24" t="n">
        <f aca="false">IFERROR(INDEX(Positions!$D$2:$D$14531,MATCH($A1820&amp;"|32",Positions!$A$2:$A$14531,0)),"-")</f>
        <v>32</v>
      </c>
      <c r="E1820" s="24" t="n">
        <f aca="false">IFERROR(INDEX(Positions!$D$2:$D$14531,MATCH($A1820&amp;"|38",Positions!$A$2:$A$14531,0)),"-")</f>
        <v>38</v>
      </c>
      <c r="F1820" s="24" t="str">
        <f aca="false">IFERROR(INDEX(Positions!$E$2:$E$14531,MATCH($A1820&amp;"|32",Positions!$A$2:$A$14531,0)),"-")</f>
        <v>U</v>
      </c>
      <c r="G1820" s="24" t="str">
        <f aca="false">IFERROR(INDEX(Positions!$E$2:$E$14531,MATCH($A1820&amp;"|38",Positions!$A$2:$A$14531,0)),"-")</f>
        <v>U</v>
      </c>
      <c r="H1820" s="25" t="str">
        <f aca="false">F1820&amp;"-"&amp;G1820</f>
        <v>U-U</v>
      </c>
      <c r="I1820" s="24" t="n">
        <f aca="false">(F1820="G")+(G1820="G")</f>
        <v>0</v>
      </c>
      <c r="J1820" s="24" t="n">
        <f aca="false">(F1820="C")+(G1820="C")</f>
        <v>0</v>
      </c>
      <c r="K1820" s="25" t="n">
        <f aca="false">I1820+J1820</f>
        <v>0</v>
      </c>
    </row>
    <row r="1821" customFormat="false" ht="15" hidden="false" customHeight="false" outlineLevel="0" collapsed="false">
      <c r="A1821" s="24" t="s">
        <v>101</v>
      </c>
      <c r="B1821" s="24" t="s">
        <v>893</v>
      </c>
      <c r="C1821" s="24" t="s">
        <v>900</v>
      </c>
      <c r="D1821" s="24" t="n">
        <f aca="false">IFERROR(INDEX(Positions!$D$2:$D$14531,MATCH($A1821&amp;"|54",Positions!$A$2:$A$14531,0)),"-")</f>
        <v>54</v>
      </c>
      <c r="E1821" s="24" t="n">
        <f aca="false">IFERROR(INDEX(Positions!$D$2:$D$14531,MATCH($A1821&amp;"|58",Positions!$A$2:$A$14531,0)),"-")</f>
        <v>58</v>
      </c>
      <c r="F1821" s="24" t="str">
        <f aca="false">IFERROR(INDEX(Positions!$E$2:$E$14531,MATCH($A1821&amp;"|54",Positions!$A$2:$A$14531,0)),"-")</f>
        <v>U</v>
      </c>
      <c r="G1821" s="24" t="str">
        <f aca="false">IFERROR(INDEX(Positions!$E$2:$E$14531,MATCH($A1821&amp;"|58",Positions!$A$2:$A$14531,0)),"-")</f>
        <v>A</v>
      </c>
      <c r="H1821" s="25" t="str">
        <f aca="false">F1821&amp;"-"&amp;G1821</f>
        <v>U-A</v>
      </c>
      <c r="I1821" s="24" t="n">
        <f aca="false">(F1821="G")+(G1821="G")</f>
        <v>0</v>
      </c>
      <c r="J1821" s="24" t="n">
        <f aca="false">(F1821="C")+(G1821="C")</f>
        <v>0</v>
      </c>
      <c r="K1821" s="25" t="n">
        <f aca="false">I1821+J1821</f>
        <v>0</v>
      </c>
    </row>
    <row r="1822" customFormat="false" ht="15" hidden="false" customHeight="false" outlineLevel="0" collapsed="false">
      <c r="A1822" s="4" t="s">
        <v>102</v>
      </c>
      <c r="B1822" s="4" t="s">
        <v>768</v>
      </c>
      <c r="C1822" s="4" t="s">
        <v>882</v>
      </c>
      <c r="D1822" s="4" t="n">
        <f aca="false">IFERROR(INDEX(Positions!$D$2:$D$14531,MATCH($A1822&amp;"|1",Positions!$A$2:$A$14531,0)),"-")</f>
        <v>1</v>
      </c>
      <c r="E1822" s="4" t="n">
        <f aca="false">IFERROR(INDEX(Positions!$D$2:$D$14531,MATCH($A1822&amp;"|72",Positions!$A$2:$A$14531,0)),"-")</f>
        <v>70</v>
      </c>
      <c r="F1822" s="4" t="str">
        <f aca="false">IFERROR(INDEX(Positions!$E$2:$E$14531,MATCH($A1822&amp;"|1",Positions!$A$2:$A$14531,0)),"-")</f>
        <v>G</v>
      </c>
      <c r="G1822" s="4" t="str">
        <f aca="false">IFERROR(INDEX(Positions!$E$2:$E$14531,MATCH($A1822&amp;"|72",Positions!$A$2:$A$14531,0)),"-")</f>
        <v>C</v>
      </c>
      <c r="H1822" s="3" t="str">
        <f aca="false">F1822&amp;"-"&amp;G1822</f>
        <v>G-C</v>
      </c>
      <c r="I1822" s="4" t="n">
        <f aca="false">(F1822="G")+(G1822="G")</f>
        <v>1</v>
      </c>
      <c r="J1822" s="4" t="n">
        <f aca="false">(F1822="C")+(G1822="C")</f>
        <v>1</v>
      </c>
      <c r="K1822" s="3" t="n">
        <f aca="false">I1822+J1822</f>
        <v>2</v>
      </c>
    </row>
    <row r="1823" customFormat="false" ht="15" hidden="false" customHeight="false" outlineLevel="0" collapsed="false">
      <c r="A1823" s="4" t="s">
        <v>102</v>
      </c>
      <c r="B1823" s="4" t="s">
        <v>768</v>
      </c>
      <c r="C1823" s="4" t="s">
        <v>883</v>
      </c>
      <c r="D1823" s="4" t="n">
        <f aca="false">IFERROR(INDEX(Positions!$D$2:$D$14531,MATCH($A1823&amp;"|2",Positions!$A$2:$A$14531,0)),"-")</f>
        <v>2</v>
      </c>
      <c r="E1823" s="4" t="n">
        <f aca="false">IFERROR(INDEX(Positions!$D$2:$D$14531,MATCH($A1823&amp;"|71",Positions!$A$2:$A$14531,0)),"-")</f>
        <v>69</v>
      </c>
      <c r="F1823" s="4" t="str">
        <f aca="false">IFERROR(INDEX(Positions!$E$2:$E$14531,MATCH($A1823&amp;"|2",Positions!$A$2:$A$14531,0)),"-")</f>
        <v>C</v>
      </c>
      <c r="G1823" s="4" t="str">
        <f aca="false">IFERROR(INDEX(Positions!$E$2:$E$14531,MATCH($A1823&amp;"|71",Positions!$A$2:$A$14531,0)),"-")</f>
        <v>G</v>
      </c>
      <c r="H1823" s="3" t="str">
        <f aca="false">F1823&amp;"-"&amp;G1823</f>
        <v>C-G</v>
      </c>
      <c r="I1823" s="4" t="n">
        <f aca="false">(F1823="G")+(G1823="G")</f>
        <v>1</v>
      </c>
      <c r="J1823" s="4" t="n">
        <f aca="false">(F1823="C")+(G1823="C")</f>
        <v>1</v>
      </c>
      <c r="K1823" s="3" t="n">
        <f aca="false">I1823+J1823</f>
        <v>2</v>
      </c>
    </row>
    <row r="1824" customFormat="false" ht="15" hidden="false" customHeight="false" outlineLevel="0" collapsed="false">
      <c r="A1824" s="4" t="s">
        <v>102</v>
      </c>
      <c r="B1824" s="4" t="s">
        <v>768</v>
      </c>
      <c r="C1824" s="4" t="s">
        <v>884</v>
      </c>
      <c r="D1824" s="4" t="n">
        <f aca="false">IFERROR(INDEX(Positions!$D$2:$D$14531,MATCH($A1824&amp;"|3",Positions!$A$2:$A$14531,0)),"-")</f>
        <v>3</v>
      </c>
      <c r="E1824" s="4" t="n">
        <f aca="false">IFERROR(INDEX(Positions!$D$2:$D$14531,MATCH($A1824&amp;"|70",Positions!$A$2:$A$14531,0)),"-")</f>
        <v>68</v>
      </c>
      <c r="F1824" s="4" t="str">
        <f aca="false">IFERROR(INDEX(Positions!$E$2:$E$14531,MATCH($A1824&amp;"|3",Positions!$A$2:$A$14531,0)),"-")</f>
        <v>A</v>
      </c>
      <c r="G1824" s="4" t="str">
        <f aca="false">IFERROR(INDEX(Positions!$E$2:$E$14531,MATCH($A1824&amp;"|70",Positions!$A$2:$A$14531,0)),"-")</f>
        <v>U</v>
      </c>
      <c r="H1824" s="3" t="str">
        <f aca="false">F1824&amp;"-"&amp;G1824</f>
        <v>A-U</v>
      </c>
      <c r="I1824" s="4" t="n">
        <f aca="false">(F1824="G")+(G1824="G")</f>
        <v>0</v>
      </c>
      <c r="J1824" s="4" t="n">
        <f aca="false">(F1824="C")+(G1824="C")</f>
        <v>0</v>
      </c>
      <c r="K1824" s="3" t="n">
        <f aca="false">I1824+J1824</f>
        <v>0</v>
      </c>
    </row>
    <row r="1825" customFormat="false" ht="15" hidden="false" customHeight="false" outlineLevel="0" collapsed="false">
      <c r="A1825" s="4" t="s">
        <v>102</v>
      </c>
      <c r="B1825" s="4" t="s">
        <v>768</v>
      </c>
      <c r="C1825" s="4" t="s">
        <v>885</v>
      </c>
      <c r="D1825" s="4" t="n">
        <f aca="false">IFERROR(INDEX(Positions!$D$2:$D$14531,MATCH($A1825&amp;"|4",Positions!$A$2:$A$14531,0)),"-")</f>
        <v>4</v>
      </c>
      <c r="E1825" s="4" t="n">
        <f aca="false">IFERROR(INDEX(Positions!$D$2:$D$14531,MATCH($A1825&amp;"|69",Positions!$A$2:$A$14531,0)),"-")</f>
        <v>67</v>
      </c>
      <c r="F1825" s="4" t="str">
        <f aca="false">IFERROR(INDEX(Positions!$E$2:$E$14531,MATCH($A1825&amp;"|4",Positions!$A$2:$A$14531,0)),"-")</f>
        <v>G</v>
      </c>
      <c r="G1825" s="4" t="str">
        <f aca="false">IFERROR(INDEX(Positions!$E$2:$E$14531,MATCH($A1825&amp;"|69",Positions!$A$2:$A$14531,0)),"-")</f>
        <v>C</v>
      </c>
      <c r="H1825" s="3" t="str">
        <f aca="false">F1825&amp;"-"&amp;G1825</f>
        <v>G-C</v>
      </c>
      <c r="I1825" s="4" t="n">
        <f aca="false">(F1825="G")+(G1825="G")</f>
        <v>1</v>
      </c>
      <c r="J1825" s="4" t="n">
        <f aca="false">(F1825="C")+(G1825="C")</f>
        <v>1</v>
      </c>
      <c r="K1825" s="3" t="n">
        <f aca="false">I1825+J1825</f>
        <v>2</v>
      </c>
    </row>
    <row r="1826" customFormat="false" ht="15" hidden="false" customHeight="false" outlineLevel="0" collapsed="false">
      <c r="A1826" s="4" t="s">
        <v>102</v>
      </c>
      <c r="B1826" s="4" t="s">
        <v>768</v>
      </c>
      <c r="C1826" s="4" t="s">
        <v>542</v>
      </c>
      <c r="D1826" s="4" t="n">
        <f aca="false">IFERROR(INDEX(Positions!$D$2:$D$14531,MATCH($A1826&amp;"|5",Positions!$A$2:$A$14531,0)),"-")</f>
        <v>5</v>
      </c>
      <c r="E1826" s="4" t="n">
        <f aca="false">IFERROR(INDEX(Positions!$D$2:$D$14531,MATCH($A1826&amp;"|68",Positions!$A$2:$A$14531,0)),"-")</f>
        <v>66</v>
      </c>
      <c r="F1826" s="4" t="str">
        <f aca="false">IFERROR(INDEX(Positions!$E$2:$E$14531,MATCH($A1826&amp;"|5",Positions!$A$2:$A$14531,0)),"-")</f>
        <v>G</v>
      </c>
      <c r="G1826" s="4" t="str">
        <f aca="false">IFERROR(INDEX(Positions!$E$2:$E$14531,MATCH($A1826&amp;"|68",Positions!$A$2:$A$14531,0)),"-")</f>
        <v>C</v>
      </c>
      <c r="H1826" s="3" t="str">
        <f aca="false">F1826&amp;"-"&amp;G1826</f>
        <v>G-C</v>
      </c>
      <c r="I1826" s="4" t="n">
        <f aca="false">(F1826="G")+(G1826="G")</f>
        <v>1</v>
      </c>
      <c r="J1826" s="4" t="n">
        <f aca="false">(F1826="C")+(G1826="C")</f>
        <v>1</v>
      </c>
      <c r="K1826" s="3" t="n">
        <f aca="false">I1826+J1826</f>
        <v>2</v>
      </c>
    </row>
    <row r="1827" customFormat="false" ht="15" hidden="false" customHeight="false" outlineLevel="0" collapsed="false">
      <c r="A1827" s="4" t="s">
        <v>102</v>
      </c>
      <c r="B1827" s="4" t="s">
        <v>768</v>
      </c>
      <c r="C1827" s="4" t="s">
        <v>561</v>
      </c>
      <c r="D1827" s="4" t="n">
        <f aca="false">IFERROR(INDEX(Positions!$D$2:$D$14531,MATCH($A1827&amp;"|6",Positions!$A$2:$A$14531,0)),"-")</f>
        <v>6</v>
      </c>
      <c r="E1827" s="4" t="n">
        <f aca="false">IFERROR(INDEX(Positions!$D$2:$D$14531,MATCH($A1827&amp;"|67",Positions!$A$2:$A$14531,0)),"-")</f>
        <v>65</v>
      </c>
      <c r="F1827" s="4" t="str">
        <f aca="false">IFERROR(INDEX(Positions!$E$2:$E$14531,MATCH($A1827&amp;"|6",Positions!$A$2:$A$14531,0)),"-")</f>
        <v>U</v>
      </c>
      <c r="G1827" s="4" t="str">
        <f aca="false">IFERROR(INDEX(Positions!$E$2:$E$14531,MATCH($A1827&amp;"|67",Positions!$A$2:$A$14531,0)),"-")</f>
        <v>A</v>
      </c>
      <c r="H1827" s="3" t="str">
        <f aca="false">F1827&amp;"-"&amp;G1827</f>
        <v>U-A</v>
      </c>
      <c r="I1827" s="4" t="n">
        <f aca="false">(F1827="G")+(G1827="G")</f>
        <v>0</v>
      </c>
      <c r="J1827" s="4" t="n">
        <f aca="false">(F1827="C")+(G1827="C")</f>
        <v>0</v>
      </c>
      <c r="K1827" s="3" t="n">
        <f aca="false">I1827+J1827</f>
        <v>0</v>
      </c>
    </row>
    <row r="1828" customFormat="false" ht="15" hidden="false" customHeight="false" outlineLevel="0" collapsed="false">
      <c r="A1828" s="4" t="s">
        <v>102</v>
      </c>
      <c r="B1828" s="4" t="s">
        <v>768</v>
      </c>
      <c r="C1828" s="4" t="s">
        <v>886</v>
      </c>
      <c r="D1828" s="4" t="n">
        <f aca="false">IFERROR(INDEX(Positions!$D$2:$D$14531,MATCH($A1828&amp;"|7",Positions!$A$2:$A$14531,0)),"-")</f>
        <v>7</v>
      </c>
      <c r="E1828" s="4" t="n">
        <f aca="false">IFERROR(INDEX(Positions!$D$2:$D$14531,MATCH($A1828&amp;"|66",Positions!$A$2:$A$14531,0)),"-")</f>
        <v>64</v>
      </c>
      <c r="F1828" s="4" t="str">
        <f aca="false">IFERROR(INDEX(Positions!$E$2:$E$14531,MATCH($A1828&amp;"|7",Positions!$A$2:$A$14531,0)),"-")</f>
        <v>G</v>
      </c>
      <c r="G1828" s="4" t="str">
        <f aca="false">IFERROR(INDEX(Positions!$E$2:$E$14531,MATCH($A1828&amp;"|66",Positions!$A$2:$A$14531,0)),"-")</f>
        <v>C</v>
      </c>
      <c r="H1828" s="3" t="str">
        <f aca="false">F1828&amp;"-"&amp;G1828</f>
        <v>G-C</v>
      </c>
      <c r="I1828" s="4" t="n">
        <f aca="false">(F1828="G")+(G1828="G")</f>
        <v>1</v>
      </c>
      <c r="J1828" s="4" t="n">
        <f aca="false">(F1828="C")+(G1828="C")</f>
        <v>1</v>
      </c>
      <c r="K1828" s="3" t="n">
        <f aca="false">I1828+J1828</f>
        <v>2</v>
      </c>
    </row>
    <row r="1829" customFormat="false" ht="15" hidden="false" customHeight="false" outlineLevel="0" collapsed="false">
      <c r="A1829" s="4" t="s">
        <v>102</v>
      </c>
      <c r="B1829" s="4" t="s">
        <v>783</v>
      </c>
      <c r="C1829" s="4" t="s">
        <v>887</v>
      </c>
      <c r="D1829" s="4" t="n">
        <f aca="false">IFERROR(INDEX(Positions!$D$2:$D$14531,MATCH($A1829&amp;"|10",Positions!$A$2:$A$14531,0)),"-")</f>
        <v>10</v>
      </c>
      <c r="E1829" s="4" t="n">
        <f aca="false">IFERROR(INDEX(Positions!$D$2:$D$14531,MATCH($A1829&amp;"|25",Positions!$A$2:$A$14531,0)),"-")</f>
        <v>24</v>
      </c>
      <c r="F1829" s="4" t="str">
        <f aca="false">IFERROR(INDEX(Positions!$E$2:$E$14531,MATCH($A1829&amp;"|10",Positions!$A$2:$A$14531,0)),"-")</f>
        <v>G</v>
      </c>
      <c r="G1829" s="4" t="str">
        <f aca="false">IFERROR(INDEX(Positions!$E$2:$E$14531,MATCH($A1829&amp;"|25",Positions!$A$2:$A$14531,0)),"-")</f>
        <v>C</v>
      </c>
      <c r="H1829" s="3" t="str">
        <f aca="false">F1829&amp;"-"&amp;G1829</f>
        <v>G-C</v>
      </c>
      <c r="I1829" s="4" t="n">
        <f aca="false">(F1829="G")+(G1829="G")</f>
        <v>1</v>
      </c>
      <c r="J1829" s="4" t="n">
        <f aca="false">(F1829="C")+(G1829="C")</f>
        <v>1</v>
      </c>
      <c r="K1829" s="3" t="n">
        <f aca="false">I1829+J1829</f>
        <v>2</v>
      </c>
    </row>
    <row r="1830" customFormat="false" ht="15" hidden="false" customHeight="false" outlineLevel="0" collapsed="false">
      <c r="A1830" s="4" t="s">
        <v>102</v>
      </c>
      <c r="B1830" s="4" t="s">
        <v>783</v>
      </c>
      <c r="C1830" s="4" t="s">
        <v>888</v>
      </c>
      <c r="D1830" s="4" t="n">
        <f aca="false">IFERROR(INDEX(Positions!$D$2:$D$14531,MATCH($A1830&amp;"|11",Positions!$A$2:$A$14531,0)),"-")</f>
        <v>11</v>
      </c>
      <c r="E1830" s="4" t="n">
        <f aca="false">IFERROR(INDEX(Positions!$D$2:$D$14531,MATCH($A1830&amp;"|24",Positions!$A$2:$A$14531,0)),"-")</f>
        <v>23</v>
      </c>
      <c r="F1830" s="4" t="str">
        <f aca="false">IFERROR(INDEX(Positions!$E$2:$E$14531,MATCH($A1830&amp;"|11",Positions!$A$2:$A$14531,0)),"-")</f>
        <v>U</v>
      </c>
      <c r="G1830" s="4" t="str">
        <f aca="false">IFERROR(INDEX(Positions!$E$2:$E$14531,MATCH($A1830&amp;"|24",Positions!$A$2:$A$14531,0)),"-")</f>
        <v>A</v>
      </c>
      <c r="H1830" s="3" t="str">
        <f aca="false">F1830&amp;"-"&amp;G1830</f>
        <v>U-A</v>
      </c>
      <c r="I1830" s="4" t="n">
        <f aca="false">(F1830="G")+(G1830="G")</f>
        <v>0</v>
      </c>
      <c r="J1830" s="4" t="n">
        <f aca="false">(F1830="C")+(G1830="C")</f>
        <v>0</v>
      </c>
      <c r="K1830" s="3" t="n">
        <f aca="false">I1830+J1830</f>
        <v>0</v>
      </c>
    </row>
    <row r="1831" customFormat="false" ht="15" hidden="false" customHeight="false" outlineLevel="0" collapsed="false">
      <c r="A1831" s="4" t="s">
        <v>102</v>
      </c>
      <c r="B1831" s="4" t="s">
        <v>783</v>
      </c>
      <c r="C1831" s="4" t="s">
        <v>479</v>
      </c>
      <c r="D1831" s="4" t="n">
        <f aca="false">IFERROR(INDEX(Positions!$D$2:$D$14531,MATCH($A1831&amp;"|12",Positions!$A$2:$A$14531,0)),"-")</f>
        <v>12</v>
      </c>
      <c r="E1831" s="4" t="n">
        <f aca="false">IFERROR(INDEX(Positions!$D$2:$D$14531,MATCH($A1831&amp;"|23",Positions!$A$2:$A$14531,0)),"-")</f>
        <v>22</v>
      </c>
      <c r="F1831" s="4" t="str">
        <f aca="false">IFERROR(INDEX(Positions!$E$2:$E$14531,MATCH($A1831&amp;"|12",Positions!$A$2:$A$14531,0)),"-")</f>
        <v>U</v>
      </c>
      <c r="G1831" s="4" t="str">
        <f aca="false">IFERROR(INDEX(Positions!$E$2:$E$14531,MATCH($A1831&amp;"|23",Positions!$A$2:$A$14531,0)),"-")</f>
        <v>A</v>
      </c>
      <c r="H1831" s="3" t="str">
        <f aca="false">F1831&amp;"-"&amp;G1831</f>
        <v>U-A</v>
      </c>
      <c r="I1831" s="4" t="n">
        <f aca="false">(F1831="G")+(G1831="G")</f>
        <v>0</v>
      </c>
      <c r="J1831" s="4" t="n">
        <f aca="false">(F1831="C")+(G1831="C")</f>
        <v>0</v>
      </c>
      <c r="K1831" s="3" t="n">
        <f aca="false">I1831+J1831</f>
        <v>0</v>
      </c>
    </row>
    <row r="1832" customFormat="false" ht="15" hidden="false" customHeight="false" outlineLevel="0" collapsed="false">
      <c r="A1832" s="4" t="s">
        <v>102</v>
      </c>
      <c r="B1832" s="4" t="s">
        <v>783</v>
      </c>
      <c r="C1832" s="4" t="s">
        <v>267</v>
      </c>
      <c r="D1832" s="4" t="n">
        <f aca="false">IFERROR(INDEX(Positions!$D$2:$D$14531,MATCH($A1832&amp;"|13",Positions!$A$2:$A$14531,0)),"-")</f>
        <v>13</v>
      </c>
      <c r="E1832" s="4" t="n">
        <f aca="false">IFERROR(INDEX(Positions!$D$2:$D$14531,MATCH($A1832&amp;"|22",Positions!$A$2:$A$14531,0)),"-")</f>
        <v>21</v>
      </c>
      <c r="F1832" s="4" t="str">
        <f aca="false">IFERROR(INDEX(Positions!$E$2:$E$14531,MATCH($A1832&amp;"|13",Positions!$A$2:$A$14531,0)),"-")</f>
        <v>U</v>
      </c>
      <c r="G1832" s="4" t="str">
        <f aca="false">IFERROR(INDEX(Positions!$E$2:$E$14531,MATCH($A1832&amp;"|22",Positions!$A$2:$A$14531,0)),"-")</f>
        <v>G</v>
      </c>
      <c r="H1832" s="3" t="str">
        <f aca="false">F1832&amp;"-"&amp;G1832</f>
        <v>U-G</v>
      </c>
      <c r="I1832" s="4" t="n">
        <f aca="false">(F1832="G")+(G1832="G")</f>
        <v>1</v>
      </c>
      <c r="J1832" s="4" t="n">
        <f aca="false">(F1832="C")+(G1832="C")</f>
        <v>0</v>
      </c>
      <c r="K1832" s="3" t="n">
        <f aca="false">I1832+J1832</f>
        <v>1</v>
      </c>
    </row>
    <row r="1833" customFormat="false" ht="15" hidden="false" customHeight="false" outlineLevel="0" collapsed="false">
      <c r="A1833" s="4" t="s">
        <v>102</v>
      </c>
      <c r="B1833" s="4" t="s">
        <v>805</v>
      </c>
      <c r="C1833" s="4" t="s">
        <v>673</v>
      </c>
      <c r="D1833" s="4" t="n">
        <f aca="false">IFERROR(INDEX(Positions!$D$2:$D$14531,MATCH($A1833&amp;"|27",Positions!$A$2:$A$14531,0)),"-")</f>
        <v>26</v>
      </c>
      <c r="E1833" s="4" t="n">
        <f aca="false">IFERROR(INDEX(Positions!$D$2:$D$14531,MATCH($A1833&amp;"|43",Positions!$A$2:$A$14531,0)),"-")</f>
        <v>42</v>
      </c>
      <c r="F1833" s="4" t="str">
        <f aca="false">IFERROR(INDEX(Positions!$E$2:$E$14531,MATCH($A1833&amp;"|27",Positions!$A$2:$A$14531,0)),"-")</f>
        <v>U</v>
      </c>
      <c r="G1833" s="4" t="str">
        <f aca="false">IFERROR(INDEX(Positions!$E$2:$E$14531,MATCH($A1833&amp;"|43",Positions!$A$2:$A$14531,0)),"-")</f>
        <v>A</v>
      </c>
      <c r="H1833" s="3" t="str">
        <f aca="false">F1833&amp;"-"&amp;G1833</f>
        <v>U-A</v>
      </c>
      <c r="I1833" s="4" t="n">
        <f aca="false">(F1833="G")+(G1833="G")</f>
        <v>0</v>
      </c>
      <c r="J1833" s="4" t="n">
        <f aca="false">(F1833="C")+(G1833="C")</f>
        <v>0</v>
      </c>
      <c r="K1833" s="3" t="n">
        <f aca="false">I1833+J1833</f>
        <v>0</v>
      </c>
    </row>
    <row r="1834" customFormat="false" ht="15" hidden="false" customHeight="false" outlineLevel="0" collapsed="false">
      <c r="A1834" s="4" t="s">
        <v>102</v>
      </c>
      <c r="B1834" s="4" t="s">
        <v>805</v>
      </c>
      <c r="C1834" s="4" t="s">
        <v>889</v>
      </c>
      <c r="D1834" s="4" t="n">
        <f aca="false">IFERROR(INDEX(Positions!$D$2:$D$14531,MATCH($A1834&amp;"|28",Positions!$A$2:$A$14531,0)),"-")</f>
        <v>27</v>
      </c>
      <c r="E1834" s="4" t="n">
        <f aca="false">IFERROR(INDEX(Positions!$D$2:$D$14531,MATCH($A1834&amp;"|42",Positions!$A$2:$A$14531,0)),"-")</f>
        <v>41</v>
      </c>
      <c r="F1834" s="4" t="str">
        <f aca="false">IFERROR(INDEX(Positions!$E$2:$E$14531,MATCH($A1834&amp;"|28",Positions!$A$2:$A$14531,0)),"-")</f>
        <v>C</v>
      </c>
      <c r="G1834" s="4" t="str">
        <f aca="false">IFERROR(INDEX(Positions!$E$2:$E$14531,MATCH($A1834&amp;"|42",Positions!$A$2:$A$14531,0)),"-")</f>
        <v>G</v>
      </c>
      <c r="H1834" s="3" t="str">
        <f aca="false">F1834&amp;"-"&amp;G1834</f>
        <v>C-G</v>
      </c>
      <c r="I1834" s="4" t="n">
        <f aca="false">(F1834="G")+(G1834="G")</f>
        <v>1</v>
      </c>
      <c r="J1834" s="4" t="n">
        <f aca="false">(F1834="C")+(G1834="C")</f>
        <v>1</v>
      </c>
      <c r="K1834" s="3" t="n">
        <f aca="false">I1834+J1834</f>
        <v>2</v>
      </c>
    </row>
    <row r="1835" customFormat="false" ht="15" hidden="false" customHeight="false" outlineLevel="0" collapsed="false">
      <c r="A1835" s="4" t="s">
        <v>102</v>
      </c>
      <c r="B1835" s="4" t="s">
        <v>805</v>
      </c>
      <c r="C1835" s="4" t="s">
        <v>890</v>
      </c>
      <c r="D1835" s="4" t="n">
        <f aca="false">IFERROR(INDEX(Positions!$D$2:$D$14531,MATCH($A1835&amp;"|29",Positions!$A$2:$A$14531,0)),"-")</f>
        <v>28</v>
      </c>
      <c r="E1835" s="4" t="n">
        <f aca="false">IFERROR(INDEX(Positions!$D$2:$D$14531,MATCH($A1835&amp;"|41",Positions!$A$2:$A$14531,0)),"-")</f>
        <v>40</v>
      </c>
      <c r="F1835" s="4" t="str">
        <f aca="false">IFERROR(INDEX(Positions!$E$2:$E$14531,MATCH($A1835&amp;"|29",Positions!$A$2:$A$14531,0)),"-")</f>
        <v>A</v>
      </c>
      <c r="G1835" s="4" t="str">
        <f aca="false">IFERROR(INDEX(Positions!$E$2:$E$14531,MATCH($A1835&amp;"|41",Positions!$A$2:$A$14531,0)),"-")</f>
        <v>U</v>
      </c>
      <c r="H1835" s="3" t="str">
        <f aca="false">F1835&amp;"-"&amp;G1835</f>
        <v>A-U</v>
      </c>
      <c r="I1835" s="4" t="n">
        <f aca="false">(F1835="G")+(G1835="G")</f>
        <v>0</v>
      </c>
      <c r="J1835" s="4" t="n">
        <f aca="false">(F1835="C")+(G1835="C")</f>
        <v>0</v>
      </c>
      <c r="K1835" s="3" t="n">
        <f aca="false">I1835+J1835</f>
        <v>0</v>
      </c>
    </row>
    <row r="1836" customFormat="false" ht="15" hidden="false" customHeight="false" outlineLevel="0" collapsed="false">
      <c r="A1836" s="4" t="s">
        <v>102</v>
      </c>
      <c r="B1836" s="4" t="s">
        <v>805</v>
      </c>
      <c r="C1836" s="4" t="s">
        <v>694</v>
      </c>
      <c r="D1836" s="4" t="n">
        <f aca="false">IFERROR(INDEX(Positions!$D$2:$D$14531,MATCH($A1836&amp;"|30",Positions!$A$2:$A$14531,0)),"-")</f>
        <v>29</v>
      </c>
      <c r="E1836" s="4" t="n">
        <f aca="false">IFERROR(INDEX(Positions!$D$2:$D$14531,MATCH($A1836&amp;"|40",Positions!$A$2:$A$14531,0)),"-")</f>
        <v>39</v>
      </c>
      <c r="F1836" s="4" t="str">
        <f aca="false">IFERROR(INDEX(Positions!$E$2:$E$14531,MATCH($A1836&amp;"|30",Positions!$A$2:$A$14531,0)),"-")</f>
        <v>G</v>
      </c>
      <c r="G1836" s="4" t="str">
        <f aca="false">IFERROR(INDEX(Positions!$E$2:$E$14531,MATCH($A1836&amp;"|40",Positions!$A$2:$A$14531,0)),"-")</f>
        <v>C</v>
      </c>
      <c r="H1836" s="3" t="str">
        <f aca="false">F1836&amp;"-"&amp;G1836</f>
        <v>G-C</v>
      </c>
      <c r="I1836" s="4" t="n">
        <f aca="false">(F1836="G")+(G1836="G")</f>
        <v>1</v>
      </c>
      <c r="J1836" s="4" t="n">
        <f aca="false">(F1836="C")+(G1836="C")</f>
        <v>1</v>
      </c>
      <c r="K1836" s="3" t="n">
        <f aca="false">I1836+J1836</f>
        <v>2</v>
      </c>
    </row>
    <row r="1837" customFormat="false" ht="15" hidden="false" customHeight="false" outlineLevel="0" collapsed="false">
      <c r="A1837" s="4" t="s">
        <v>102</v>
      </c>
      <c r="B1837" s="4" t="s">
        <v>805</v>
      </c>
      <c r="C1837" s="4" t="s">
        <v>640</v>
      </c>
      <c r="D1837" s="4" t="n">
        <f aca="false">IFERROR(INDEX(Positions!$D$2:$D$14531,MATCH($A1837&amp;"|31",Positions!$A$2:$A$14531,0)),"-")</f>
        <v>30</v>
      </c>
      <c r="E1837" s="4" t="n">
        <f aca="false">IFERROR(INDEX(Positions!$D$2:$D$14531,MATCH($A1837&amp;"|39",Positions!$A$2:$A$14531,0)),"-")</f>
        <v>38</v>
      </c>
      <c r="F1837" s="4" t="str">
        <f aca="false">IFERROR(INDEX(Positions!$E$2:$E$14531,MATCH($A1837&amp;"|31",Positions!$A$2:$A$14531,0)),"-")</f>
        <v>C</v>
      </c>
      <c r="G1837" s="4" t="str">
        <f aca="false">IFERROR(INDEX(Positions!$E$2:$E$14531,MATCH($A1837&amp;"|39",Positions!$A$2:$A$14531,0)),"-")</f>
        <v>G</v>
      </c>
      <c r="H1837" s="3" t="str">
        <f aca="false">F1837&amp;"-"&amp;G1837</f>
        <v>C-G</v>
      </c>
      <c r="I1837" s="4" t="n">
        <f aca="false">(F1837="G")+(G1837="G")</f>
        <v>1</v>
      </c>
      <c r="J1837" s="4" t="n">
        <f aca="false">(F1837="C")+(G1837="C")</f>
        <v>1</v>
      </c>
      <c r="K1837" s="3" t="n">
        <f aca="false">I1837+J1837</f>
        <v>2</v>
      </c>
    </row>
    <row r="1838" customFormat="false" ht="15" hidden="false" customHeight="false" outlineLevel="0" collapsed="false">
      <c r="A1838" s="4" t="s">
        <v>102</v>
      </c>
      <c r="B1838" s="4" t="s">
        <v>830</v>
      </c>
      <c r="C1838" s="4" t="s">
        <v>367</v>
      </c>
      <c r="D1838" s="4" t="n">
        <f aca="false">IFERROR(INDEX(Positions!$D$2:$D$14531,MATCH($A1838&amp;"|49",Positions!$A$2:$A$14531,0)),"-")</f>
        <v>47</v>
      </c>
      <c r="E1838" s="4" t="n">
        <f aca="false">IFERROR(INDEX(Positions!$D$2:$D$14531,MATCH($A1838&amp;"|65",Positions!$A$2:$A$14531,0)),"-")</f>
        <v>63</v>
      </c>
      <c r="F1838" s="4" t="str">
        <f aca="false">IFERROR(INDEX(Positions!$E$2:$E$14531,MATCH($A1838&amp;"|49",Positions!$A$2:$A$14531,0)),"-")</f>
        <v>G</v>
      </c>
      <c r="G1838" s="4" t="str">
        <f aca="false">IFERROR(INDEX(Positions!$E$2:$E$14531,MATCH($A1838&amp;"|65",Positions!$A$2:$A$14531,0)),"-")</f>
        <v>U</v>
      </c>
      <c r="H1838" s="3" t="str">
        <f aca="false">F1838&amp;"-"&amp;G1838</f>
        <v>G-U</v>
      </c>
      <c r="I1838" s="4" t="n">
        <f aca="false">(F1838="G")+(G1838="G")</f>
        <v>1</v>
      </c>
      <c r="J1838" s="4" t="n">
        <f aca="false">(F1838="C")+(G1838="C")</f>
        <v>0</v>
      </c>
      <c r="K1838" s="3" t="n">
        <f aca="false">I1838+J1838</f>
        <v>1</v>
      </c>
    </row>
    <row r="1839" customFormat="false" ht="15" hidden="false" customHeight="false" outlineLevel="0" collapsed="false">
      <c r="A1839" s="4" t="s">
        <v>102</v>
      </c>
      <c r="B1839" s="4" t="s">
        <v>830</v>
      </c>
      <c r="C1839" s="4" t="s">
        <v>891</v>
      </c>
      <c r="D1839" s="4" t="n">
        <f aca="false">IFERROR(INDEX(Positions!$D$2:$D$14531,MATCH($A1839&amp;"|50",Positions!$A$2:$A$14531,0)),"-")</f>
        <v>48</v>
      </c>
      <c r="E1839" s="4" t="n">
        <f aca="false">IFERROR(INDEX(Positions!$D$2:$D$14531,MATCH($A1839&amp;"|64",Positions!$A$2:$A$14531,0)),"-")</f>
        <v>62</v>
      </c>
      <c r="F1839" s="4" t="str">
        <f aca="false">IFERROR(INDEX(Positions!$E$2:$E$14531,MATCH($A1839&amp;"|50",Positions!$A$2:$A$14531,0)),"-")</f>
        <v>A</v>
      </c>
      <c r="G1839" s="4" t="str">
        <f aca="false">IFERROR(INDEX(Positions!$E$2:$E$14531,MATCH($A1839&amp;"|64",Positions!$A$2:$A$14531,0)),"-")</f>
        <v>U</v>
      </c>
      <c r="H1839" s="3" t="str">
        <f aca="false">F1839&amp;"-"&amp;G1839</f>
        <v>A-U</v>
      </c>
      <c r="I1839" s="4" t="n">
        <f aca="false">(F1839="G")+(G1839="G")</f>
        <v>0</v>
      </c>
      <c r="J1839" s="4" t="n">
        <f aca="false">(F1839="C")+(G1839="C")</f>
        <v>0</v>
      </c>
      <c r="K1839" s="3" t="n">
        <f aca="false">I1839+J1839</f>
        <v>0</v>
      </c>
    </row>
    <row r="1840" customFormat="false" ht="15" hidden="false" customHeight="false" outlineLevel="0" collapsed="false">
      <c r="A1840" s="4" t="s">
        <v>102</v>
      </c>
      <c r="B1840" s="4" t="s">
        <v>830</v>
      </c>
      <c r="C1840" s="4" t="s">
        <v>689</v>
      </c>
      <c r="D1840" s="4" t="n">
        <f aca="false">IFERROR(INDEX(Positions!$D$2:$D$14531,MATCH($A1840&amp;"|51",Positions!$A$2:$A$14531,0)),"-")</f>
        <v>49</v>
      </c>
      <c r="E1840" s="4" t="n">
        <f aca="false">IFERROR(INDEX(Positions!$D$2:$D$14531,MATCH($A1840&amp;"|63",Positions!$A$2:$A$14531,0)),"-")</f>
        <v>61</v>
      </c>
      <c r="F1840" s="4" t="str">
        <f aca="false">IFERROR(INDEX(Positions!$E$2:$E$14531,MATCH($A1840&amp;"|51",Positions!$A$2:$A$14531,0)),"-")</f>
        <v>G</v>
      </c>
      <c r="G1840" s="4" t="str">
        <f aca="false">IFERROR(INDEX(Positions!$E$2:$E$14531,MATCH($A1840&amp;"|63",Positions!$A$2:$A$14531,0)),"-")</f>
        <v>C</v>
      </c>
      <c r="H1840" s="3" t="str">
        <f aca="false">F1840&amp;"-"&amp;G1840</f>
        <v>G-C</v>
      </c>
      <c r="I1840" s="4" t="n">
        <f aca="false">(F1840="G")+(G1840="G")</f>
        <v>1</v>
      </c>
      <c r="J1840" s="4" t="n">
        <f aca="false">(F1840="C")+(G1840="C")</f>
        <v>1</v>
      </c>
      <c r="K1840" s="3" t="n">
        <f aca="false">I1840+J1840</f>
        <v>2</v>
      </c>
    </row>
    <row r="1841" customFormat="false" ht="15" hidden="false" customHeight="false" outlineLevel="0" collapsed="false">
      <c r="A1841" s="4" t="s">
        <v>102</v>
      </c>
      <c r="B1841" s="4" t="s">
        <v>830</v>
      </c>
      <c r="C1841" s="4" t="s">
        <v>703</v>
      </c>
      <c r="D1841" s="4" t="n">
        <f aca="false">IFERROR(INDEX(Positions!$D$2:$D$14531,MATCH($A1841&amp;"|52",Positions!$A$2:$A$14531,0)),"-")</f>
        <v>50</v>
      </c>
      <c r="E1841" s="4" t="n">
        <f aca="false">IFERROR(INDEX(Positions!$D$2:$D$14531,MATCH($A1841&amp;"|62",Positions!$A$2:$A$14531,0)),"-")</f>
        <v>60</v>
      </c>
      <c r="F1841" s="4" t="str">
        <f aca="false">IFERROR(INDEX(Positions!$E$2:$E$14531,MATCH($A1841&amp;"|52",Positions!$A$2:$A$14531,0)),"-")</f>
        <v>G</v>
      </c>
      <c r="G1841" s="4" t="str">
        <f aca="false">IFERROR(INDEX(Positions!$E$2:$E$14531,MATCH($A1841&amp;"|62",Positions!$A$2:$A$14531,0)),"-")</f>
        <v>C</v>
      </c>
      <c r="H1841" s="3" t="str">
        <f aca="false">F1841&amp;"-"&amp;G1841</f>
        <v>G-C</v>
      </c>
      <c r="I1841" s="4" t="n">
        <f aca="false">(F1841="G")+(G1841="G")</f>
        <v>1</v>
      </c>
      <c r="J1841" s="4" t="n">
        <f aca="false">(F1841="C")+(G1841="C")</f>
        <v>1</v>
      </c>
      <c r="K1841" s="3" t="n">
        <f aca="false">I1841+J1841</f>
        <v>2</v>
      </c>
    </row>
    <row r="1842" customFormat="false" ht="15" hidden="false" customHeight="false" outlineLevel="0" collapsed="false">
      <c r="A1842" s="4" t="s">
        <v>102</v>
      </c>
      <c r="B1842" s="4" t="s">
        <v>830</v>
      </c>
      <c r="C1842" s="4" t="s">
        <v>892</v>
      </c>
      <c r="D1842" s="4" t="n">
        <f aca="false">IFERROR(INDEX(Positions!$D$2:$D$14531,MATCH($A1842&amp;"|53",Positions!$A$2:$A$14531,0)),"-")</f>
        <v>51</v>
      </c>
      <c r="E1842" s="4" t="n">
        <f aca="false">IFERROR(INDEX(Positions!$D$2:$D$14531,MATCH($A1842&amp;"|61",Positions!$A$2:$A$14531,0)),"-")</f>
        <v>59</v>
      </c>
      <c r="F1842" s="4" t="str">
        <f aca="false">IFERROR(INDEX(Positions!$E$2:$E$14531,MATCH($A1842&amp;"|53",Positions!$A$2:$A$14531,0)),"-")</f>
        <v>G</v>
      </c>
      <c r="G1842" s="4" t="str">
        <f aca="false">IFERROR(INDEX(Positions!$E$2:$E$14531,MATCH($A1842&amp;"|61",Positions!$A$2:$A$14531,0)),"-")</f>
        <v>C</v>
      </c>
      <c r="H1842" s="3" t="str">
        <f aca="false">F1842&amp;"-"&amp;G1842</f>
        <v>G-C</v>
      </c>
      <c r="I1842" s="4" t="n">
        <f aca="false">(F1842="G")+(G1842="G")</f>
        <v>1</v>
      </c>
      <c r="J1842" s="4" t="n">
        <f aca="false">(F1842="C")+(G1842="C")</f>
        <v>1</v>
      </c>
      <c r="K1842" s="3" t="n">
        <f aca="false">I1842+J1842</f>
        <v>2</v>
      </c>
    </row>
    <row r="1843" customFormat="false" ht="15" hidden="false" customHeight="false" outlineLevel="0" collapsed="false">
      <c r="A1843" s="24" t="s">
        <v>102</v>
      </c>
      <c r="B1843" s="24" t="s">
        <v>893</v>
      </c>
      <c r="C1843" s="24" t="s">
        <v>894</v>
      </c>
      <c r="D1843" s="24" t="n">
        <f aca="false">IFERROR(INDEX(Positions!$D$2:$D$14531,MATCH($A1843&amp;"|8",Positions!$A$2:$A$14531,0)),"-")</f>
        <v>8</v>
      </c>
      <c r="E1843" s="24" t="n">
        <f aca="false">IFERROR(INDEX(Positions!$D$2:$D$14531,MATCH($A1843&amp;"|14",Positions!$A$2:$A$14531,0)),"-")</f>
        <v>14</v>
      </c>
      <c r="F1843" s="24" t="str">
        <f aca="false">IFERROR(INDEX(Positions!$E$2:$E$14531,MATCH($A1843&amp;"|8",Positions!$A$2:$A$14531,0)),"-")</f>
        <v>U</v>
      </c>
      <c r="G1843" s="24" t="str">
        <f aca="false">IFERROR(INDEX(Positions!$E$2:$E$14531,MATCH($A1843&amp;"|14",Positions!$A$2:$A$14531,0)),"-")</f>
        <v>A</v>
      </c>
      <c r="H1843" s="25" t="str">
        <f aca="false">F1843&amp;"-"&amp;G1843</f>
        <v>U-A</v>
      </c>
      <c r="I1843" s="24" t="n">
        <f aca="false">(F1843="G")+(G1843="G")</f>
        <v>0</v>
      </c>
      <c r="J1843" s="24" t="n">
        <f aca="false">(F1843="C")+(G1843="C")</f>
        <v>0</v>
      </c>
      <c r="K1843" s="25" t="n">
        <f aca="false">I1843+J1843</f>
        <v>0</v>
      </c>
    </row>
    <row r="1844" customFormat="false" ht="15" hidden="false" customHeight="false" outlineLevel="0" collapsed="false">
      <c r="A1844" s="24" t="s">
        <v>102</v>
      </c>
      <c r="B1844" s="24" t="s">
        <v>893</v>
      </c>
      <c r="C1844" s="24" t="s">
        <v>895</v>
      </c>
      <c r="D1844" s="24" t="n">
        <f aca="false">IFERROR(INDEX(Positions!$D$2:$D$14531,MATCH($A1844&amp;"|15",Positions!$A$2:$A$14531,0)),"-")</f>
        <v>15</v>
      </c>
      <c r="E1844" s="24" t="n">
        <f aca="false">IFERROR(INDEX(Positions!$D$2:$D$14531,MATCH($A1844&amp;"|48",Positions!$A$2:$A$14531,0)),"-")</f>
        <v>46</v>
      </c>
      <c r="F1844" s="24" t="str">
        <f aca="false">IFERROR(INDEX(Positions!$E$2:$E$14531,MATCH($A1844&amp;"|15",Positions!$A$2:$A$14531,0)),"-")</f>
        <v>A</v>
      </c>
      <c r="G1844" s="24" t="str">
        <f aca="false">IFERROR(INDEX(Positions!$E$2:$E$14531,MATCH($A1844&amp;"|48",Positions!$A$2:$A$14531,0)),"-")</f>
        <v>U</v>
      </c>
      <c r="H1844" s="25" t="str">
        <f aca="false">F1844&amp;"-"&amp;G1844</f>
        <v>A-U</v>
      </c>
      <c r="I1844" s="24" t="n">
        <f aca="false">(F1844="G")+(G1844="G")</f>
        <v>0</v>
      </c>
      <c r="J1844" s="24" t="n">
        <f aca="false">(F1844="C")+(G1844="C")</f>
        <v>0</v>
      </c>
      <c r="K1844" s="25" t="n">
        <f aca="false">I1844+J1844</f>
        <v>0</v>
      </c>
    </row>
    <row r="1845" customFormat="false" ht="15" hidden="false" customHeight="false" outlineLevel="0" collapsed="false">
      <c r="A1845" s="24" t="s">
        <v>102</v>
      </c>
      <c r="B1845" s="24" t="s">
        <v>893</v>
      </c>
      <c r="C1845" s="24" t="s">
        <v>896</v>
      </c>
      <c r="D1845" s="24" t="n">
        <f aca="false">IFERROR(INDEX(Positions!$D$2:$D$14531,MATCH($A1845&amp;"|18",Positions!$A$2:$A$14531,0)),"-")</f>
        <v>17</v>
      </c>
      <c r="E1845" s="24" t="n">
        <f aca="false">IFERROR(INDEX(Positions!$D$2:$D$14531,MATCH($A1845&amp;"|55",Positions!$A$2:$A$14531,0)),"-")</f>
        <v>53</v>
      </c>
      <c r="F1845" s="24" t="str">
        <f aca="false">IFERROR(INDEX(Positions!$E$2:$E$14531,MATCH($A1845&amp;"|18",Positions!$A$2:$A$14531,0)),"-")</f>
        <v>G</v>
      </c>
      <c r="G1845" s="24" t="str">
        <f aca="false">IFERROR(INDEX(Positions!$E$2:$E$14531,MATCH($A1845&amp;"|55",Positions!$A$2:$A$14531,0)),"-")</f>
        <v>U</v>
      </c>
      <c r="H1845" s="25" t="str">
        <f aca="false">F1845&amp;"-"&amp;G1845</f>
        <v>G-U</v>
      </c>
      <c r="I1845" s="24" t="n">
        <f aca="false">(F1845="G")+(G1845="G")</f>
        <v>1</v>
      </c>
      <c r="J1845" s="24" t="n">
        <f aca="false">(F1845="C")+(G1845="C")</f>
        <v>0</v>
      </c>
      <c r="K1845" s="25" t="n">
        <f aca="false">I1845+J1845</f>
        <v>1</v>
      </c>
    </row>
    <row r="1846" customFormat="false" ht="15" hidden="false" customHeight="false" outlineLevel="0" collapsed="false">
      <c r="A1846" s="24" t="s">
        <v>102</v>
      </c>
      <c r="B1846" s="24" t="s">
        <v>893</v>
      </c>
      <c r="C1846" s="24" t="s">
        <v>897</v>
      </c>
      <c r="D1846" s="24" t="n">
        <f aca="false">IFERROR(INDEX(Positions!$D$2:$D$14531,MATCH($A1846&amp;"|19",Positions!$A$2:$A$14531,0)),"-")</f>
        <v>18</v>
      </c>
      <c r="E1846" s="24" t="n">
        <f aca="false">IFERROR(INDEX(Positions!$D$2:$D$14531,MATCH($A1846&amp;"|56",Positions!$A$2:$A$14531,0)),"-")</f>
        <v>54</v>
      </c>
      <c r="F1846" s="24" t="str">
        <f aca="false">IFERROR(INDEX(Positions!$E$2:$E$14531,MATCH($A1846&amp;"|19",Positions!$A$2:$A$14531,0)),"-")</f>
        <v>G</v>
      </c>
      <c r="G1846" s="24" t="str">
        <f aca="false">IFERROR(INDEX(Positions!$E$2:$E$14531,MATCH($A1846&amp;"|56",Positions!$A$2:$A$14531,0)),"-")</f>
        <v>C</v>
      </c>
      <c r="H1846" s="25" t="str">
        <f aca="false">F1846&amp;"-"&amp;G1846</f>
        <v>G-C</v>
      </c>
      <c r="I1846" s="24" t="n">
        <f aca="false">(F1846="G")+(G1846="G")</f>
        <v>1</v>
      </c>
      <c r="J1846" s="24" t="n">
        <f aca="false">(F1846="C")+(G1846="C")</f>
        <v>1</v>
      </c>
      <c r="K1846" s="25" t="n">
        <f aca="false">I1846+J1846</f>
        <v>2</v>
      </c>
    </row>
    <row r="1847" customFormat="false" ht="15" hidden="false" customHeight="false" outlineLevel="0" collapsed="false">
      <c r="A1847" s="24" t="s">
        <v>102</v>
      </c>
      <c r="B1847" s="24" t="s">
        <v>893</v>
      </c>
      <c r="C1847" s="24" t="s">
        <v>898</v>
      </c>
      <c r="D1847" s="24" t="n">
        <f aca="false">IFERROR(INDEX(Positions!$D$2:$D$14531,MATCH($A1847&amp;"|26",Positions!$A$2:$A$14531,0)),"-")</f>
        <v>25</v>
      </c>
      <c r="E1847" s="24" t="n">
        <f aca="false">IFERROR(INDEX(Positions!$D$2:$D$14531,MATCH($A1847&amp;"|44",Positions!$A$2:$A$14531,0)),"-")</f>
        <v>43</v>
      </c>
      <c r="F1847" s="24" t="str">
        <f aca="false">IFERROR(INDEX(Positions!$E$2:$E$14531,MATCH($A1847&amp;"|26",Positions!$A$2:$A$14531,0)),"-")</f>
        <v>U</v>
      </c>
      <c r="G1847" s="24" t="str">
        <f aca="false">IFERROR(INDEX(Positions!$E$2:$E$14531,MATCH($A1847&amp;"|44",Positions!$A$2:$A$14531,0)),"-")</f>
        <v>U</v>
      </c>
      <c r="H1847" s="25" t="str">
        <f aca="false">F1847&amp;"-"&amp;G1847</f>
        <v>U-U</v>
      </c>
      <c r="I1847" s="24" t="n">
        <f aca="false">(F1847="G")+(G1847="G")</f>
        <v>0</v>
      </c>
      <c r="J1847" s="24" t="n">
        <f aca="false">(F1847="C")+(G1847="C")</f>
        <v>0</v>
      </c>
      <c r="K1847" s="25" t="n">
        <f aca="false">I1847+J1847</f>
        <v>0</v>
      </c>
    </row>
    <row r="1848" customFormat="false" ht="15" hidden="false" customHeight="false" outlineLevel="0" collapsed="false">
      <c r="A1848" s="24" t="s">
        <v>102</v>
      </c>
      <c r="B1848" s="24" t="s">
        <v>893</v>
      </c>
      <c r="C1848" s="24" t="s">
        <v>899</v>
      </c>
      <c r="D1848" s="24" t="n">
        <f aca="false">IFERROR(INDEX(Positions!$D$2:$D$14531,MATCH($A1848&amp;"|32",Positions!$A$2:$A$14531,0)),"-")</f>
        <v>31</v>
      </c>
      <c r="E1848" s="24" t="n">
        <f aca="false">IFERROR(INDEX(Positions!$D$2:$D$14531,MATCH($A1848&amp;"|38",Positions!$A$2:$A$14531,0)),"-")</f>
        <v>37</v>
      </c>
      <c r="F1848" s="24" t="str">
        <f aca="false">IFERROR(INDEX(Positions!$E$2:$E$14531,MATCH($A1848&amp;"|32",Positions!$A$2:$A$14531,0)),"-")</f>
        <v>C</v>
      </c>
      <c r="G1848" s="24" t="str">
        <f aca="false">IFERROR(INDEX(Positions!$E$2:$E$14531,MATCH($A1848&amp;"|38",Positions!$A$2:$A$14531,0)),"-")</f>
        <v>A</v>
      </c>
      <c r="H1848" s="25" t="str">
        <f aca="false">F1848&amp;"-"&amp;G1848</f>
        <v>C-A</v>
      </c>
      <c r="I1848" s="24" t="n">
        <f aca="false">(F1848="G")+(G1848="G")</f>
        <v>0</v>
      </c>
      <c r="J1848" s="24" t="n">
        <f aca="false">(F1848="C")+(G1848="C")</f>
        <v>1</v>
      </c>
      <c r="K1848" s="25" t="n">
        <f aca="false">I1848+J1848</f>
        <v>1</v>
      </c>
    </row>
    <row r="1849" customFormat="false" ht="15" hidden="false" customHeight="false" outlineLevel="0" collapsed="false">
      <c r="A1849" s="24" t="s">
        <v>102</v>
      </c>
      <c r="B1849" s="24" t="s">
        <v>893</v>
      </c>
      <c r="C1849" s="24" t="s">
        <v>900</v>
      </c>
      <c r="D1849" s="24" t="n">
        <f aca="false">IFERROR(INDEX(Positions!$D$2:$D$14531,MATCH($A1849&amp;"|54",Positions!$A$2:$A$14531,0)),"-")</f>
        <v>52</v>
      </c>
      <c r="E1849" s="24" t="n">
        <f aca="false">IFERROR(INDEX(Positions!$D$2:$D$14531,MATCH($A1849&amp;"|58",Positions!$A$2:$A$14531,0)),"-")</f>
        <v>56</v>
      </c>
      <c r="F1849" s="24" t="str">
        <f aca="false">IFERROR(INDEX(Positions!$E$2:$E$14531,MATCH($A1849&amp;"|54",Positions!$A$2:$A$14531,0)),"-")</f>
        <v>U</v>
      </c>
      <c r="G1849" s="24" t="str">
        <f aca="false">IFERROR(INDEX(Positions!$E$2:$E$14531,MATCH($A1849&amp;"|58",Positions!$A$2:$A$14531,0)),"-")</f>
        <v>A</v>
      </c>
      <c r="H1849" s="25" t="str">
        <f aca="false">F1849&amp;"-"&amp;G1849</f>
        <v>U-A</v>
      </c>
      <c r="I1849" s="24" t="n">
        <f aca="false">(F1849="G")+(G1849="G")</f>
        <v>0</v>
      </c>
      <c r="J1849" s="24" t="n">
        <f aca="false">(F1849="C")+(G1849="C")</f>
        <v>0</v>
      </c>
      <c r="K1849" s="25" t="n">
        <f aca="false">I1849+J1849</f>
        <v>0</v>
      </c>
    </row>
    <row r="1850" customFormat="false" ht="15" hidden="false" customHeight="false" outlineLevel="0" collapsed="false">
      <c r="A1850" s="4" t="s">
        <v>103</v>
      </c>
      <c r="B1850" s="4" t="s">
        <v>768</v>
      </c>
      <c r="C1850" s="4" t="s">
        <v>882</v>
      </c>
      <c r="D1850" s="4" t="n">
        <f aca="false">IFERROR(INDEX(Positions!$D$2:$D$14531,MATCH($A1850&amp;"|1",Positions!$A$2:$A$14531,0)),"-")</f>
        <v>1</v>
      </c>
      <c r="E1850" s="4" t="n">
        <f aca="false">IFERROR(INDEX(Positions!$D$2:$D$14531,MATCH($A1850&amp;"|72",Positions!$A$2:$A$14531,0)),"-")</f>
        <v>72</v>
      </c>
      <c r="F1850" s="4" t="str">
        <f aca="false">IFERROR(INDEX(Positions!$E$2:$E$14531,MATCH($A1850&amp;"|1",Positions!$A$2:$A$14531,0)),"-")</f>
        <v>G</v>
      </c>
      <c r="G1850" s="4" t="str">
        <f aca="false">IFERROR(INDEX(Positions!$E$2:$E$14531,MATCH($A1850&amp;"|72",Positions!$A$2:$A$14531,0)),"-")</f>
        <v>C</v>
      </c>
      <c r="H1850" s="3" t="str">
        <f aca="false">F1850&amp;"-"&amp;G1850</f>
        <v>G-C</v>
      </c>
      <c r="I1850" s="4" t="n">
        <f aca="false">(F1850="G")+(G1850="G")</f>
        <v>1</v>
      </c>
      <c r="J1850" s="4" t="n">
        <f aca="false">(F1850="C")+(G1850="C")</f>
        <v>1</v>
      </c>
      <c r="K1850" s="3" t="n">
        <f aca="false">I1850+J1850</f>
        <v>2</v>
      </c>
    </row>
    <row r="1851" customFormat="false" ht="15" hidden="false" customHeight="false" outlineLevel="0" collapsed="false">
      <c r="A1851" s="4" t="s">
        <v>103</v>
      </c>
      <c r="B1851" s="4" t="s">
        <v>768</v>
      </c>
      <c r="C1851" s="4" t="s">
        <v>883</v>
      </c>
      <c r="D1851" s="4" t="n">
        <f aca="false">IFERROR(INDEX(Positions!$D$2:$D$14531,MATCH($A1851&amp;"|2",Positions!$A$2:$A$14531,0)),"-")</f>
        <v>2</v>
      </c>
      <c r="E1851" s="4" t="n">
        <f aca="false">IFERROR(INDEX(Positions!$D$2:$D$14531,MATCH($A1851&amp;"|71",Positions!$A$2:$A$14531,0)),"-")</f>
        <v>71</v>
      </c>
      <c r="F1851" s="4" t="str">
        <f aca="false">IFERROR(INDEX(Positions!$E$2:$E$14531,MATCH($A1851&amp;"|2",Positions!$A$2:$A$14531,0)),"-")</f>
        <v>C</v>
      </c>
      <c r="G1851" s="4" t="str">
        <f aca="false">IFERROR(INDEX(Positions!$E$2:$E$14531,MATCH($A1851&amp;"|71",Positions!$A$2:$A$14531,0)),"-")</f>
        <v>G</v>
      </c>
      <c r="H1851" s="3" t="str">
        <f aca="false">F1851&amp;"-"&amp;G1851</f>
        <v>C-G</v>
      </c>
      <c r="I1851" s="4" t="n">
        <f aca="false">(F1851="G")+(G1851="G")</f>
        <v>1</v>
      </c>
      <c r="J1851" s="4" t="n">
        <f aca="false">(F1851="C")+(G1851="C")</f>
        <v>1</v>
      </c>
      <c r="K1851" s="3" t="n">
        <f aca="false">I1851+J1851</f>
        <v>2</v>
      </c>
    </row>
    <row r="1852" customFormat="false" ht="15" hidden="false" customHeight="false" outlineLevel="0" collapsed="false">
      <c r="A1852" s="4" t="s">
        <v>103</v>
      </c>
      <c r="B1852" s="4" t="s">
        <v>768</v>
      </c>
      <c r="C1852" s="4" t="s">
        <v>884</v>
      </c>
      <c r="D1852" s="4" t="n">
        <f aca="false">IFERROR(INDEX(Positions!$D$2:$D$14531,MATCH($A1852&amp;"|3",Positions!$A$2:$A$14531,0)),"-")</f>
        <v>3</v>
      </c>
      <c r="E1852" s="4" t="n">
        <f aca="false">IFERROR(INDEX(Positions!$D$2:$D$14531,MATCH($A1852&amp;"|70",Positions!$A$2:$A$14531,0)),"-")</f>
        <v>70</v>
      </c>
      <c r="F1852" s="4" t="str">
        <f aca="false">IFERROR(INDEX(Positions!$E$2:$E$14531,MATCH($A1852&amp;"|3",Positions!$A$2:$A$14531,0)),"-")</f>
        <v>G</v>
      </c>
      <c r="G1852" s="4" t="str">
        <f aca="false">IFERROR(INDEX(Positions!$E$2:$E$14531,MATCH($A1852&amp;"|70",Positions!$A$2:$A$14531,0)),"-")</f>
        <v>C</v>
      </c>
      <c r="H1852" s="3" t="str">
        <f aca="false">F1852&amp;"-"&amp;G1852</f>
        <v>G-C</v>
      </c>
      <c r="I1852" s="4" t="n">
        <f aca="false">(F1852="G")+(G1852="G")</f>
        <v>1</v>
      </c>
      <c r="J1852" s="4" t="n">
        <f aca="false">(F1852="C")+(G1852="C")</f>
        <v>1</v>
      </c>
      <c r="K1852" s="3" t="n">
        <f aca="false">I1852+J1852</f>
        <v>2</v>
      </c>
    </row>
    <row r="1853" customFormat="false" ht="15" hidden="false" customHeight="false" outlineLevel="0" collapsed="false">
      <c r="A1853" s="4" t="s">
        <v>103</v>
      </c>
      <c r="B1853" s="4" t="s">
        <v>768</v>
      </c>
      <c r="C1853" s="4" t="s">
        <v>885</v>
      </c>
      <c r="D1853" s="4" t="n">
        <f aca="false">IFERROR(INDEX(Positions!$D$2:$D$14531,MATCH($A1853&amp;"|4",Positions!$A$2:$A$14531,0)),"-")</f>
        <v>4</v>
      </c>
      <c r="E1853" s="4" t="n">
        <f aca="false">IFERROR(INDEX(Positions!$D$2:$D$14531,MATCH($A1853&amp;"|69",Positions!$A$2:$A$14531,0)),"-")</f>
        <v>69</v>
      </c>
      <c r="F1853" s="4" t="str">
        <f aca="false">IFERROR(INDEX(Positions!$E$2:$E$14531,MATCH($A1853&amp;"|4",Positions!$A$2:$A$14531,0)),"-")</f>
        <v>U</v>
      </c>
      <c r="G1853" s="4" t="str">
        <f aca="false">IFERROR(INDEX(Positions!$E$2:$E$14531,MATCH($A1853&amp;"|69",Positions!$A$2:$A$14531,0)),"-")</f>
        <v>A</v>
      </c>
      <c r="H1853" s="3" t="str">
        <f aca="false">F1853&amp;"-"&amp;G1853</f>
        <v>U-A</v>
      </c>
      <c r="I1853" s="4" t="n">
        <f aca="false">(F1853="G")+(G1853="G")</f>
        <v>0</v>
      </c>
      <c r="J1853" s="4" t="n">
        <f aca="false">(F1853="C")+(G1853="C")</f>
        <v>0</v>
      </c>
      <c r="K1853" s="3" t="n">
        <f aca="false">I1853+J1853</f>
        <v>0</v>
      </c>
    </row>
    <row r="1854" customFormat="false" ht="15" hidden="false" customHeight="false" outlineLevel="0" collapsed="false">
      <c r="A1854" s="4" t="s">
        <v>103</v>
      </c>
      <c r="B1854" s="4" t="s">
        <v>768</v>
      </c>
      <c r="C1854" s="4" t="s">
        <v>542</v>
      </c>
      <c r="D1854" s="4" t="n">
        <f aca="false">IFERROR(INDEX(Positions!$D$2:$D$14531,MATCH($A1854&amp;"|5",Positions!$A$2:$A$14531,0)),"-")</f>
        <v>5</v>
      </c>
      <c r="E1854" s="4" t="n">
        <f aca="false">IFERROR(INDEX(Positions!$D$2:$D$14531,MATCH($A1854&amp;"|68",Positions!$A$2:$A$14531,0)),"-")</f>
        <v>68</v>
      </c>
      <c r="F1854" s="4" t="str">
        <f aca="false">IFERROR(INDEX(Positions!$E$2:$E$14531,MATCH($A1854&amp;"|5",Positions!$A$2:$A$14531,0)),"-")</f>
        <v>A</v>
      </c>
      <c r="G1854" s="4" t="str">
        <f aca="false">IFERROR(INDEX(Positions!$E$2:$E$14531,MATCH($A1854&amp;"|68",Positions!$A$2:$A$14531,0)),"-")</f>
        <v>U</v>
      </c>
      <c r="H1854" s="3" t="str">
        <f aca="false">F1854&amp;"-"&amp;G1854</f>
        <v>A-U</v>
      </c>
      <c r="I1854" s="4" t="n">
        <f aca="false">(F1854="G")+(G1854="G")</f>
        <v>0</v>
      </c>
      <c r="J1854" s="4" t="n">
        <f aca="false">(F1854="C")+(G1854="C")</f>
        <v>0</v>
      </c>
      <c r="K1854" s="3" t="n">
        <f aca="false">I1854+J1854</f>
        <v>0</v>
      </c>
    </row>
    <row r="1855" customFormat="false" ht="15" hidden="false" customHeight="false" outlineLevel="0" collapsed="false">
      <c r="A1855" s="4" t="s">
        <v>103</v>
      </c>
      <c r="B1855" s="4" t="s">
        <v>768</v>
      </c>
      <c r="C1855" s="4" t="s">
        <v>561</v>
      </c>
      <c r="D1855" s="4" t="n">
        <f aca="false">IFERROR(INDEX(Positions!$D$2:$D$14531,MATCH($A1855&amp;"|6",Positions!$A$2:$A$14531,0)),"-")</f>
        <v>6</v>
      </c>
      <c r="E1855" s="4" t="n">
        <f aca="false">IFERROR(INDEX(Positions!$D$2:$D$14531,MATCH($A1855&amp;"|67",Positions!$A$2:$A$14531,0)),"-")</f>
        <v>67</v>
      </c>
      <c r="F1855" s="4" t="str">
        <f aca="false">IFERROR(INDEX(Positions!$E$2:$E$14531,MATCH($A1855&amp;"|6",Positions!$A$2:$A$14531,0)),"-")</f>
        <v>G</v>
      </c>
      <c r="G1855" s="4" t="str">
        <f aca="false">IFERROR(INDEX(Positions!$E$2:$E$14531,MATCH($A1855&amp;"|67",Positions!$A$2:$A$14531,0)),"-")</f>
        <v>C</v>
      </c>
      <c r="H1855" s="3" t="str">
        <f aca="false">F1855&amp;"-"&amp;G1855</f>
        <v>G-C</v>
      </c>
      <c r="I1855" s="4" t="n">
        <f aca="false">(F1855="G")+(G1855="G")</f>
        <v>1</v>
      </c>
      <c r="J1855" s="4" t="n">
        <f aca="false">(F1855="C")+(G1855="C")</f>
        <v>1</v>
      </c>
      <c r="K1855" s="3" t="n">
        <f aca="false">I1855+J1855</f>
        <v>2</v>
      </c>
    </row>
    <row r="1856" customFormat="false" ht="15" hidden="false" customHeight="false" outlineLevel="0" collapsed="false">
      <c r="A1856" s="4" t="s">
        <v>103</v>
      </c>
      <c r="B1856" s="4" t="s">
        <v>768</v>
      </c>
      <c r="C1856" s="4" t="s">
        <v>886</v>
      </c>
      <c r="D1856" s="4" t="n">
        <f aca="false">IFERROR(INDEX(Positions!$D$2:$D$14531,MATCH($A1856&amp;"|7",Positions!$A$2:$A$14531,0)),"-")</f>
        <v>7</v>
      </c>
      <c r="E1856" s="4" t="n">
        <f aca="false">IFERROR(INDEX(Positions!$D$2:$D$14531,MATCH($A1856&amp;"|66",Positions!$A$2:$A$14531,0)),"-")</f>
        <v>66</v>
      </c>
      <c r="F1856" s="4" t="str">
        <f aca="false">IFERROR(INDEX(Positions!$E$2:$E$14531,MATCH($A1856&amp;"|7",Positions!$A$2:$A$14531,0)),"-")</f>
        <v>G</v>
      </c>
      <c r="G1856" s="4" t="str">
        <f aca="false">IFERROR(INDEX(Positions!$E$2:$E$14531,MATCH($A1856&amp;"|66",Positions!$A$2:$A$14531,0)),"-")</f>
        <v>U</v>
      </c>
      <c r="H1856" s="3" t="str">
        <f aca="false">F1856&amp;"-"&amp;G1856</f>
        <v>G-U</v>
      </c>
      <c r="I1856" s="4" t="n">
        <f aca="false">(F1856="G")+(G1856="G")</f>
        <v>1</v>
      </c>
      <c r="J1856" s="4" t="n">
        <f aca="false">(F1856="C")+(G1856="C")</f>
        <v>0</v>
      </c>
      <c r="K1856" s="3" t="n">
        <f aca="false">I1856+J1856</f>
        <v>1</v>
      </c>
    </row>
    <row r="1857" customFormat="false" ht="15" hidden="false" customHeight="false" outlineLevel="0" collapsed="false">
      <c r="A1857" s="4" t="s">
        <v>103</v>
      </c>
      <c r="B1857" s="4" t="s">
        <v>783</v>
      </c>
      <c r="C1857" s="4" t="s">
        <v>887</v>
      </c>
      <c r="D1857" s="4" t="n">
        <f aca="false">IFERROR(INDEX(Positions!$D$2:$D$14531,MATCH($A1857&amp;"|10",Positions!$A$2:$A$14531,0)),"-")</f>
        <v>10</v>
      </c>
      <c r="E1857" s="4" t="n">
        <f aca="false">IFERROR(INDEX(Positions!$D$2:$D$14531,MATCH($A1857&amp;"|25",Positions!$A$2:$A$14531,0)),"-")</f>
        <v>25</v>
      </c>
      <c r="F1857" s="4" t="str">
        <f aca="false">IFERROR(INDEX(Positions!$E$2:$E$14531,MATCH($A1857&amp;"|10",Positions!$A$2:$A$14531,0)),"-")</f>
        <v>G</v>
      </c>
      <c r="G1857" s="4" t="str">
        <f aca="false">IFERROR(INDEX(Positions!$E$2:$E$14531,MATCH($A1857&amp;"|25",Positions!$A$2:$A$14531,0)),"-")</f>
        <v>C</v>
      </c>
      <c r="H1857" s="3" t="str">
        <f aca="false">F1857&amp;"-"&amp;G1857</f>
        <v>G-C</v>
      </c>
      <c r="I1857" s="4" t="n">
        <f aca="false">(F1857="G")+(G1857="G")</f>
        <v>1</v>
      </c>
      <c r="J1857" s="4" t="n">
        <f aca="false">(F1857="C")+(G1857="C")</f>
        <v>1</v>
      </c>
      <c r="K1857" s="3" t="n">
        <f aca="false">I1857+J1857</f>
        <v>2</v>
      </c>
    </row>
    <row r="1858" customFormat="false" ht="15" hidden="false" customHeight="false" outlineLevel="0" collapsed="false">
      <c r="A1858" s="4" t="s">
        <v>103</v>
      </c>
      <c r="B1858" s="4" t="s">
        <v>783</v>
      </c>
      <c r="C1858" s="4" t="s">
        <v>888</v>
      </c>
      <c r="D1858" s="4" t="n">
        <f aca="false">IFERROR(INDEX(Positions!$D$2:$D$14531,MATCH($A1858&amp;"|11",Positions!$A$2:$A$14531,0)),"-")</f>
        <v>11</v>
      </c>
      <c r="E1858" s="4" t="n">
        <f aca="false">IFERROR(INDEX(Positions!$D$2:$D$14531,MATCH($A1858&amp;"|24",Positions!$A$2:$A$14531,0)),"-")</f>
        <v>24</v>
      </c>
      <c r="F1858" s="4" t="str">
        <f aca="false">IFERROR(INDEX(Positions!$E$2:$E$14531,MATCH($A1858&amp;"|11",Positions!$A$2:$A$14531,0)),"-")</f>
        <v>U</v>
      </c>
      <c r="G1858" s="4" t="str">
        <f aca="false">IFERROR(INDEX(Positions!$E$2:$E$14531,MATCH($A1858&amp;"|24",Positions!$A$2:$A$14531,0)),"-")</f>
        <v>A</v>
      </c>
      <c r="H1858" s="3" t="str">
        <f aca="false">F1858&amp;"-"&amp;G1858</f>
        <v>U-A</v>
      </c>
      <c r="I1858" s="4" t="n">
        <f aca="false">(F1858="G")+(G1858="G")</f>
        <v>0</v>
      </c>
      <c r="J1858" s="4" t="n">
        <f aca="false">(F1858="C")+(G1858="C")</f>
        <v>0</v>
      </c>
      <c r="K1858" s="3" t="n">
        <f aca="false">I1858+J1858</f>
        <v>0</v>
      </c>
    </row>
    <row r="1859" customFormat="false" ht="15" hidden="false" customHeight="false" outlineLevel="0" collapsed="false">
      <c r="A1859" s="4" t="s">
        <v>103</v>
      </c>
      <c r="B1859" s="4" t="s">
        <v>783</v>
      </c>
      <c r="C1859" s="4" t="s">
        <v>479</v>
      </c>
      <c r="D1859" s="4" t="n">
        <f aca="false">IFERROR(INDEX(Positions!$D$2:$D$14531,MATCH($A1859&amp;"|12",Positions!$A$2:$A$14531,0)),"-")</f>
        <v>12</v>
      </c>
      <c r="E1859" s="4" t="n">
        <f aca="false">IFERROR(INDEX(Positions!$D$2:$D$14531,MATCH($A1859&amp;"|23",Positions!$A$2:$A$14531,0)),"-")</f>
        <v>23</v>
      </c>
      <c r="F1859" s="4" t="str">
        <f aca="false">IFERROR(INDEX(Positions!$E$2:$E$14531,MATCH($A1859&amp;"|12",Positions!$A$2:$A$14531,0)),"-")</f>
        <v>G</v>
      </c>
      <c r="G1859" s="4" t="str">
        <f aca="false">IFERROR(INDEX(Positions!$E$2:$E$14531,MATCH($A1859&amp;"|23",Positions!$A$2:$A$14531,0)),"-")</f>
        <v>C</v>
      </c>
      <c r="H1859" s="3" t="str">
        <f aca="false">F1859&amp;"-"&amp;G1859</f>
        <v>G-C</v>
      </c>
      <c r="I1859" s="4" t="n">
        <f aca="false">(F1859="G")+(G1859="G")</f>
        <v>1</v>
      </c>
      <c r="J1859" s="4" t="n">
        <f aca="false">(F1859="C")+(G1859="C")</f>
        <v>1</v>
      </c>
      <c r="K1859" s="3" t="n">
        <f aca="false">I1859+J1859</f>
        <v>2</v>
      </c>
    </row>
    <row r="1860" customFormat="false" ht="15" hidden="false" customHeight="false" outlineLevel="0" collapsed="false">
      <c r="A1860" s="4" t="s">
        <v>103</v>
      </c>
      <c r="B1860" s="4" t="s">
        <v>783</v>
      </c>
      <c r="C1860" s="4" t="s">
        <v>267</v>
      </c>
      <c r="D1860" s="4" t="n">
        <f aca="false">IFERROR(INDEX(Positions!$D$2:$D$14531,MATCH($A1860&amp;"|13",Positions!$A$2:$A$14531,0)),"-")</f>
        <v>13</v>
      </c>
      <c r="E1860" s="4" t="n">
        <f aca="false">IFERROR(INDEX(Positions!$D$2:$D$14531,MATCH($A1860&amp;"|22",Positions!$A$2:$A$14531,0)),"-")</f>
        <v>22</v>
      </c>
      <c r="F1860" s="4" t="str">
        <f aca="false">IFERROR(INDEX(Positions!$E$2:$E$14531,MATCH($A1860&amp;"|13",Positions!$A$2:$A$14531,0)),"-")</f>
        <v>A</v>
      </c>
      <c r="G1860" s="4" t="str">
        <f aca="false">IFERROR(INDEX(Positions!$E$2:$E$14531,MATCH($A1860&amp;"|22",Positions!$A$2:$A$14531,0)),"-")</f>
        <v>A</v>
      </c>
      <c r="H1860" s="3" t="str">
        <f aca="false">F1860&amp;"-"&amp;G1860</f>
        <v>A-A</v>
      </c>
      <c r="I1860" s="4" t="n">
        <f aca="false">(F1860="G")+(G1860="G")</f>
        <v>0</v>
      </c>
      <c r="J1860" s="4" t="n">
        <f aca="false">(F1860="C")+(G1860="C")</f>
        <v>0</v>
      </c>
      <c r="K1860" s="3" t="n">
        <f aca="false">I1860+J1860</f>
        <v>0</v>
      </c>
    </row>
    <row r="1861" customFormat="false" ht="15" hidden="false" customHeight="false" outlineLevel="0" collapsed="false">
      <c r="A1861" s="4" t="s">
        <v>103</v>
      </c>
      <c r="B1861" s="4" t="s">
        <v>805</v>
      </c>
      <c r="C1861" s="4" t="s">
        <v>673</v>
      </c>
      <c r="D1861" s="4" t="n">
        <f aca="false">IFERROR(INDEX(Positions!$D$2:$D$14531,MATCH($A1861&amp;"|27",Positions!$A$2:$A$14531,0)),"-")</f>
        <v>27</v>
      </c>
      <c r="E1861" s="4" t="n">
        <f aca="false">IFERROR(INDEX(Positions!$D$2:$D$14531,MATCH($A1861&amp;"|43",Positions!$A$2:$A$14531,0)),"-")</f>
        <v>43</v>
      </c>
      <c r="F1861" s="4" t="str">
        <f aca="false">IFERROR(INDEX(Positions!$E$2:$E$14531,MATCH($A1861&amp;"|27",Positions!$A$2:$A$14531,0)),"-")</f>
        <v>U</v>
      </c>
      <c r="G1861" s="4" t="str">
        <f aca="false">IFERROR(INDEX(Positions!$E$2:$E$14531,MATCH($A1861&amp;"|43",Positions!$A$2:$A$14531,0)),"-")</f>
        <v>A</v>
      </c>
      <c r="H1861" s="3" t="str">
        <f aca="false">F1861&amp;"-"&amp;G1861</f>
        <v>U-A</v>
      </c>
      <c r="I1861" s="4" t="n">
        <f aca="false">(F1861="G")+(G1861="G")</f>
        <v>0</v>
      </c>
      <c r="J1861" s="4" t="n">
        <f aca="false">(F1861="C")+(G1861="C")</f>
        <v>0</v>
      </c>
      <c r="K1861" s="3" t="n">
        <f aca="false">I1861+J1861</f>
        <v>0</v>
      </c>
    </row>
    <row r="1862" customFormat="false" ht="15" hidden="false" customHeight="false" outlineLevel="0" collapsed="false">
      <c r="A1862" s="4" t="s">
        <v>103</v>
      </c>
      <c r="B1862" s="4" t="s">
        <v>805</v>
      </c>
      <c r="C1862" s="4" t="s">
        <v>889</v>
      </c>
      <c r="D1862" s="4" t="n">
        <f aca="false">IFERROR(INDEX(Positions!$D$2:$D$14531,MATCH($A1862&amp;"|28",Positions!$A$2:$A$14531,0)),"-")</f>
        <v>28</v>
      </c>
      <c r="E1862" s="4" t="n">
        <f aca="false">IFERROR(INDEX(Positions!$D$2:$D$14531,MATCH($A1862&amp;"|42",Positions!$A$2:$A$14531,0)),"-")</f>
        <v>42</v>
      </c>
      <c r="F1862" s="4" t="str">
        <f aca="false">IFERROR(INDEX(Positions!$E$2:$E$14531,MATCH($A1862&amp;"|28",Positions!$A$2:$A$14531,0)),"-")</f>
        <v>C</v>
      </c>
      <c r="G1862" s="4" t="str">
        <f aca="false">IFERROR(INDEX(Positions!$E$2:$E$14531,MATCH($A1862&amp;"|42",Positions!$A$2:$A$14531,0)),"-")</f>
        <v>G</v>
      </c>
      <c r="H1862" s="3" t="str">
        <f aca="false">F1862&amp;"-"&amp;G1862</f>
        <v>C-G</v>
      </c>
      <c r="I1862" s="4" t="n">
        <f aca="false">(F1862="G")+(G1862="G")</f>
        <v>1</v>
      </c>
      <c r="J1862" s="4" t="n">
        <f aca="false">(F1862="C")+(G1862="C")</f>
        <v>1</v>
      </c>
      <c r="K1862" s="3" t="n">
        <f aca="false">I1862+J1862</f>
        <v>2</v>
      </c>
    </row>
    <row r="1863" customFormat="false" ht="15" hidden="false" customHeight="false" outlineLevel="0" collapsed="false">
      <c r="A1863" s="4" t="s">
        <v>103</v>
      </c>
      <c r="B1863" s="4" t="s">
        <v>805</v>
      </c>
      <c r="C1863" s="4" t="s">
        <v>890</v>
      </c>
      <c r="D1863" s="4" t="n">
        <f aca="false">IFERROR(INDEX(Positions!$D$2:$D$14531,MATCH($A1863&amp;"|29",Positions!$A$2:$A$14531,0)),"-")</f>
        <v>29</v>
      </c>
      <c r="E1863" s="4" t="n">
        <f aca="false">IFERROR(INDEX(Positions!$D$2:$D$14531,MATCH($A1863&amp;"|41",Positions!$A$2:$A$14531,0)),"-")</f>
        <v>41</v>
      </c>
      <c r="F1863" s="4" t="str">
        <f aca="false">IFERROR(INDEX(Positions!$E$2:$E$14531,MATCH($A1863&amp;"|29",Positions!$A$2:$A$14531,0)),"-")</f>
        <v>A</v>
      </c>
      <c r="G1863" s="4" t="str">
        <f aca="false">IFERROR(INDEX(Positions!$E$2:$E$14531,MATCH($A1863&amp;"|41",Positions!$A$2:$A$14531,0)),"-")</f>
        <v>U</v>
      </c>
      <c r="H1863" s="3" t="str">
        <f aca="false">F1863&amp;"-"&amp;G1863</f>
        <v>A-U</v>
      </c>
      <c r="I1863" s="4" t="n">
        <f aca="false">(F1863="G")+(G1863="G")</f>
        <v>0</v>
      </c>
      <c r="J1863" s="4" t="n">
        <f aca="false">(F1863="C")+(G1863="C")</f>
        <v>0</v>
      </c>
      <c r="K1863" s="3" t="n">
        <f aca="false">I1863+J1863</f>
        <v>0</v>
      </c>
    </row>
    <row r="1864" customFormat="false" ht="15" hidden="false" customHeight="false" outlineLevel="0" collapsed="false">
      <c r="A1864" s="4" t="s">
        <v>103</v>
      </c>
      <c r="B1864" s="4" t="s">
        <v>805</v>
      </c>
      <c r="C1864" s="4" t="s">
        <v>694</v>
      </c>
      <c r="D1864" s="4" t="n">
        <f aca="false">IFERROR(INDEX(Positions!$D$2:$D$14531,MATCH($A1864&amp;"|30",Positions!$A$2:$A$14531,0)),"-")</f>
        <v>30</v>
      </c>
      <c r="E1864" s="4" t="n">
        <f aca="false">IFERROR(INDEX(Positions!$D$2:$D$14531,MATCH($A1864&amp;"|40",Positions!$A$2:$A$14531,0)),"-")</f>
        <v>40</v>
      </c>
      <c r="F1864" s="4" t="str">
        <f aca="false">IFERROR(INDEX(Positions!$E$2:$E$14531,MATCH($A1864&amp;"|30",Positions!$A$2:$A$14531,0)),"-")</f>
        <v>G</v>
      </c>
      <c r="G1864" s="4" t="str">
        <f aca="false">IFERROR(INDEX(Positions!$E$2:$E$14531,MATCH($A1864&amp;"|40",Positions!$A$2:$A$14531,0)),"-")</f>
        <v>C</v>
      </c>
      <c r="H1864" s="3" t="str">
        <f aca="false">F1864&amp;"-"&amp;G1864</f>
        <v>G-C</v>
      </c>
      <c r="I1864" s="4" t="n">
        <f aca="false">(F1864="G")+(G1864="G")</f>
        <v>1</v>
      </c>
      <c r="J1864" s="4" t="n">
        <f aca="false">(F1864="C")+(G1864="C")</f>
        <v>1</v>
      </c>
      <c r="K1864" s="3" t="n">
        <f aca="false">I1864+J1864</f>
        <v>2</v>
      </c>
    </row>
    <row r="1865" customFormat="false" ht="15" hidden="false" customHeight="false" outlineLevel="0" collapsed="false">
      <c r="A1865" s="4" t="s">
        <v>103</v>
      </c>
      <c r="B1865" s="4" t="s">
        <v>805</v>
      </c>
      <c r="C1865" s="4" t="s">
        <v>640</v>
      </c>
      <c r="D1865" s="4" t="n">
        <f aca="false">IFERROR(INDEX(Positions!$D$2:$D$14531,MATCH($A1865&amp;"|31",Positions!$A$2:$A$14531,0)),"-")</f>
        <v>31</v>
      </c>
      <c r="E1865" s="4" t="n">
        <f aca="false">IFERROR(INDEX(Positions!$D$2:$D$14531,MATCH($A1865&amp;"|39",Positions!$A$2:$A$14531,0)),"-")</f>
        <v>39</v>
      </c>
      <c r="F1865" s="4" t="str">
        <f aca="false">IFERROR(INDEX(Positions!$E$2:$E$14531,MATCH($A1865&amp;"|31",Positions!$A$2:$A$14531,0)),"-")</f>
        <v>G</v>
      </c>
      <c r="G1865" s="4" t="str">
        <f aca="false">IFERROR(INDEX(Positions!$E$2:$E$14531,MATCH($A1865&amp;"|39",Positions!$A$2:$A$14531,0)),"-")</f>
        <v>U</v>
      </c>
      <c r="H1865" s="3" t="str">
        <f aca="false">F1865&amp;"-"&amp;G1865</f>
        <v>G-U</v>
      </c>
      <c r="I1865" s="4" t="n">
        <f aca="false">(F1865="G")+(G1865="G")</f>
        <v>1</v>
      </c>
      <c r="J1865" s="4" t="n">
        <f aca="false">(F1865="C")+(G1865="C")</f>
        <v>0</v>
      </c>
      <c r="K1865" s="3" t="n">
        <f aca="false">I1865+J1865</f>
        <v>1</v>
      </c>
    </row>
    <row r="1866" customFormat="false" ht="15" hidden="false" customHeight="false" outlineLevel="0" collapsed="false">
      <c r="A1866" s="4" t="s">
        <v>103</v>
      </c>
      <c r="B1866" s="4" t="s">
        <v>830</v>
      </c>
      <c r="C1866" s="4" t="s">
        <v>367</v>
      </c>
      <c r="D1866" s="4" t="n">
        <f aca="false">IFERROR(INDEX(Positions!$D$2:$D$14531,MATCH($A1866&amp;"|49",Positions!$A$2:$A$14531,0)),"-")</f>
        <v>49</v>
      </c>
      <c r="E1866" s="4" t="n">
        <f aca="false">IFERROR(INDEX(Positions!$D$2:$D$14531,MATCH($A1866&amp;"|65",Positions!$A$2:$A$14531,0)),"-")</f>
        <v>65</v>
      </c>
      <c r="F1866" s="4" t="str">
        <f aca="false">IFERROR(INDEX(Positions!$E$2:$E$14531,MATCH($A1866&amp;"|49",Positions!$A$2:$A$14531,0)),"-")</f>
        <v>G</v>
      </c>
      <c r="G1866" s="4" t="str">
        <f aca="false">IFERROR(INDEX(Positions!$E$2:$E$14531,MATCH($A1866&amp;"|65",Positions!$A$2:$A$14531,0)),"-")</f>
        <v>U</v>
      </c>
      <c r="H1866" s="3" t="str">
        <f aca="false">F1866&amp;"-"&amp;G1866</f>
        <v>G-U</v>
      </c>
      <c r="I1866" s="4" t="n">
        <f aca="false">(F1866="G")+(G1866="G")</f>
        <v>1</v>
      </c>
      <c r="J1866" s="4" t="n">
        <f aca="false">(F1866="C")+(G1866="C")</f>
        <v>0</v>
      </c>
      <c r="K1866" s="3" t="n">
        <f aca="false">I1866+J1866</f>
        <v>1</v>
      </c>
    </row>
    <row r="1867" customFormat="false" ht="15" hidden="false" customHeight="false" outlineLevel="0" collapsed="false">
      <c r="A1867" s="4" t="s">
        <v>103</v>
      </c>
      <c r="B1867" s="4" t="s">
        <v>830</v>
      </c>
      <c r="C1867" s="4" t="s">
        <v>891</v>
      </c>
      <c r="D1867" s="4" t="n">
        <f aca="false">IFERROR(INDEX(Positions!$D$2:$D$14531,MATCH($A1867&amp;"|50",Positions!$A$2:$A$14531,0)),"-")</f>
        <v>50</v>
      </c>
      <c r="E1867" s="4" t="n">
        <f aca="false">IFERROR(INDEX(Positions!$D$2:$D$14531,MATCH($A1867&amp;"|64",Positions!$A$2:$A$14531,0)),"-")</f>
        <v>64</v>
      </c>
      <c r="F1867" s="4" t="str">
        <f aca="false">IFERROR(INDEX(Positions!$E$2:$E$14531,MATCH($A1867&amp;"|50",Positions!$A$2:$A$14531,0)),"-")</f>
        <v>C</v>
      </c>
      <c r="G1867" s="4" t="str">
        <f aca="false">IFERROR(INDEX(Positions!$E$2:$E$14531,MATCH($A1867&amp;"|64",Positions!$A$2:$A$14531,0)),"-")</f>
        <v>G</v>
      </c>
      <c r="H1867" s="3" t="str">
        <f aca="false">F1867&amp;"-"&amp;G1867</f>
        <v>C-G</v>
      </c>
      <c r="I1867" s="4" t="n">
        <f aca="false">(F1867="G")+(G1867="G")</f>
        <v>1</v>
      </c>
      <c r="J1867" s="4" t="n">
        <f aca="false">(F1867="C")+(G1867="C")</f>
        <v>1</v>
      </c>
      <c r="K1867" s="3" t="n">
        <f aca="false">I1867+J1867</f>
        <v>2</v>
      </c>
    </row>
    <row r="1868" customFormat="false" ht="15" hidden="false" customHeight="false" outlineLevel="0" collapsed="false">
      <c r="A1868" s="4" t="s">
        <v>103</v>
      </c>
      <c r="B1868" s="4" t="s">
        <v>830</v>
      </c>
      <c r="C1868" s="4" t="s">
        <v>689</v>
      </c>
      <c r="D1868" s="4" t="n">
        <f aca="false">IFERROR(INDEX(Positions!$D$2:$D$14531,MATCH($A1868&amp;"|51",Positions!$A$2:$A$14531,0)),"-")</f>
        <v>51</v>
      </c>
      <c r="E1868" s="4" t="n">
        <f aca="false">IFERROR(INDEX(Positions!$D$2:$D$14531,MATCH($A1868&amp;"|63",Positions!$A$2:$A$14531,0)),"-")</f>
        <v>63</v>
      </c>
      <c r="F1868" s="4" t="str">
        <f aca="false">IFERROR(INDEX(Positions!$E$2:$E$14531,MATCH($A1868&amp;"|51",Positions!$A$2:$A$14531,0)),"-")</f>
        <v>G</v>
      </c>
      <c r="G1868" s="4" t="str">
        <f aca="false">IFERROR(INDEX(Positions!$E$2:$E$14531,MATCH($A1868&amp;"|63",Positions!$A$2:$A$14531,0)),"-")</f>
        <v>C</v>
      </c>
      <c r="H1868" s="3" t="str">
        <f aca="false">F1868&amp;"-"&amp;G1868</f>
        <v>G-C</v>
      </c>
      <c r="I1868" s="4" t="n">
        <f aca="false">(F1868="G")+(G1868="G")</f>
        <v>1</v>
      </c>
      <c r="J1868" s="4" t="n">
        <f aca="false">(F1868="C")+(G1868="C")</f>
        <v>1</v>
      </c>
      <c r="K1868" s="3" t="n">
        <f aca="false">I1868+J1868</f>
        <v>2</v>
      </c>
    </row>
    <row r="1869" customFormat="false" ht="15" hidden="false" customHeight="false" outlineLevel="0" collapsed="false">
      <c r="A1869" s="4" t="s">
        <v>103</v>
      </c>
      <c r="B1869" s="4" t="s">
        <v>830</v>
      </c>
      <c r="C1869" s="4" t="s">
        <v>703</v>
      </c>
      <c r="D1869" s="4" t="n">
        <f aca="false">IFERROR(INDEX(Positions!$D$2:$D$14531,MATCH($A1869&amp;"|52",Positions!$A$2:$A$14531,0)),"-")</f>
        <v>52</v>
      </c>
      <c r="E1869" s="4" t="n">
        <f aca="false">IFERROR(INDEX(Positions!$D$2:$D$14531,MATCH($A1869&amp;"|62",Positions!$A$2:$A$14531,0)),"-")</f>
        <v>62</v>
      </c>
      <c r="F1869" s="4" t="str">
        <f aca="false">IFERROR(INDEX(Positions!$E$2:$E$14531,MATCH($A1869&amp;"|52",Positions!$A$2:$A$14531,0)),"-")</f>
        <v>G</v>
      </c>
      <c r="G1869" s="4" t="str">
        <f aca="false">IFERROR(INDEX(Positions!$E$2:$E$14531,MATCH($A1869&amp;"|62",Positions!$A$2:$A$14531,0)),"-")</f>
        <v>C</v>
      </c>
      <c r="H1869" s="3" t="str">
        <f aca="false">F1869&amp;"-"&amp;G1869</f>
        <v>G-C</v>
      </c>
      <c r="I1869" s="4" t="n">
        <f aca="false">(F1869="G")+(G1869="G")</f>
        <v>1</v>
      </c>
      <c r="J1869" s="4" t="n">
        <f aca="false">(F1869="C")+(G1869="C")</f>
        <v>1</v>
      </c>
      <c r="K1869" s="3" t="n">
        <f aca="false">I1869+J1869</f>
        <v>2</v>
      </c>
    </row>
    <row r="1870" customFormat="false" ht="15" hidden="false" customHeight="false" outlineLevel="0" collapsed="false">
      <c r="A1870" s="4" t="s">
        <v>103</v>
      </c>
      <c r="B1870" s="4" t="s">
        <v>830</v>
      </c>
      <c r="C1870" s="4" t="s">
        <v>892</v>
      </c>
      <c r="D1870" s="4" t="n">
        <f aca="false">IFERROR(INDEX(Positions!$D$2:$D$14531,MATCH($A1870&amp;"|53",Positions!$A$2:$A$14531,0)),"-")</f>
        <v>53</v>
      </c>
      <c r="E1870" s="4" t="n">
        <f aca="false">IFERROR(INDEX(Positions!$D$2:$D$14531,MATCH($A1870&amp;"|61",Positions!$A$2:$A$14531,0)),"-")</f>
        <v>61</v>
      </c>
      <c r="F1870" s="4" t="str">
        <f aca="false">IFERROR(INDEX(Positions!$E$2:$E$14531,MATCH($A1870&amp;"|53",Positions!$A$2:$A$14531,0)),"-")</f>
        <v>G</v>
      </c>
      <c r="G1870" s="4" t="str">
        <f aca="false">IFERROR(INDEX(Positions!$E$2:$E$14531,MATCH($A1870&amp;"|61",Positions!$A$2:$A$14531,0)),"-")</f>
        <v>C</v>
      </c>
      <c r="H1870" s="3" t="str">
        <f aca="false">F1870&amp;"-"&amp;G1870</f>
        <v>G-C</v>
      </c>
      <c r="I1870" s="4" t="n">
        <f aca="false">(F1870="G")+(G1870="G")</f>
        <v>1</v>
      </c>
      <c r="J1870" s="4" t="n">
        <f aca="false">(F1870="C")+(G1870="C")</f>
        <v>1</v>
      </c>
      <c r="K1870" s="3" t="n">
        <f aca="false">I1870+J1870</f>
        <v>2</v>
      </c>
    </row>
    <row r="1871" customFormat="false" ht="15" hidden="false" customHeight="false" outlineLevel="0" collapsed="false">
      <c r="A1871" s="24" t="s">
        <v>103</v>
      </c>
      <c r="B1871" s="24" t="s">
        <v>893</v>
      </c>
      <c r="C1871" s="24" t="s">
        <v>894</v>
      </c>
      <c r="D1871" s="24" t="n">
        <f aca="false">IFERROR(INDEX(Positions!$D$2:$D$14531,MATCH($A1871&amp;"|8",Positions!$A$2:$A$14531,0)),"-")</f>
        <v>8</v>
      </c>
      <c r="E1871" s="24" t="n">
        <f aca="false">IFERROR(INDEX(Positions!$D$2:$D$14531,MATCH($A1871&amp;"|14",Positions!$A$2:$A$14531,0)),"-")</f>
        <v>14</v>
      </c>
      <c r="F1871" s="24" t="str">
        <f aca="false">IFERROR(INDEX(Positions!$E$2:$E$14531,MATCH($A1871&amp;"|8",Positions!$A$2:$A$14531,0)),"-")</f>
        <v>U</v>
      </c>
      <c r="G1871" s="24" t="str">
        <f aca="false">IFERROR(INDEX(Positions!$E$2:$E$14531,MATCH($A1871&amp;"|14",Positions!$A$2:$A$14531,0)),"-")</f>
        <v>A</v>
      </c>
      <c r="H1871" s="25" t="str">
        <f aca="false">F1871&amp;"-"&amp;G1871</f>
        <v>U-A</v>
      </c>
      <c r="I1871" s="24" t="n">
        <f aca="false">(F1871="G")+(G1871="G")</f>
        <v>0</v>
      </c>
      <c r="J1871" s="24" t="n">
        <f aca="false">(F1871="C")+(G1871="C")</f>
        <v>0</v>
      </c>
      <c r="K1871" s="25" t="n">
        <f aca="false">I1871+J1871</f>
        <v>0</v>
      </c>
    </row>
    <row r="1872" customFormat="false" ht="15" hidden="false" customHeight="false" outlineLevel="0" collapsed="false">
      <c r="A1872" s="24" t="s">
        <v>103</v>
      </c>
      <c r="B1872" s="24" t="s">
        <v>893</v>
      </c>
      <c r="C1872" s="24" t="s">
        <v>895</v>
      </c>
      <c r="D1872" s="24" t="n">
        <f aca="false">IFERROR(INDEX(Positions!$D$2:$D$14531,MATCH($A1872&amp;"|15",Positions!$A$2:$A$14531,0)),"-")</f>
        <v>15</v>
      </c>
      <c r="E1872" s="24" t="n">
        <f aca="false">IFERROR(INDEX(Positions!$D$2:$D$14531,MATCH($A1872&amp;"|48",Positions!$A$2:$A$14531,0)),"-")</f>
        <v>48</v>
      </c>
      <c r="F1872" s="24" t="str">
        <f aca="false">IFERROR(INDEX(Positions!$E$2:$E$14531,MATCH($A1872&amp;"|15",Positions!$A$2:$A$14531,0)),"-")</f>
        <v>G</v>
      </c>
      <c r="G1872" s="24" t="str">
        <f aca="false">IFERROR(INDEX(Positions!$E$2:$E$14531,MATCH($A1872&amp;"|48",Positions!$A$2:$A$14531,0)),"-")</f>
        <v>C</v>
      </c>
      <c r="H1872" s="25" t="str">
        <f aca="false">F1872&amp;"-"&amp;G1872</f>
        <v>G-C</v>
      </c>
      <c r="I1872" s="24" t="n">
        <f aca="false">(F1872="G")+(G1872="G")</f>
        <v>1</v>
      </c>
      <c r="J1872" s="24" t="n">
        <f aca="false">(F1872="C")+(G1872="C")</f>
        <v>1</v>
      </c>
      <c r="K1872" s="25" t="n">
        <f aca="false">I1872+J1872</f>
        <v>2</v>
      </c>
    </row>
    <row r="1873" customFormat="false" ht="15" hidden="false" customHeight="false" outlineLevel="0" collapsed="false">
      <c r="A1873" s="24" t="s">
        <v>103</v>
      </c>
      <c r="B1873" s="24" t="s">
        <v>893</v>
      </c>
      <c r="C1873" s="24" t="s">
        <v>896</v>
      </c>
      <c r="D1873" s="24" t="n">
        <f aca="false">IFERROR(INDEX(Positions!$D$2:$D$14531,MATCH($A1873&amp;"|18",Positions!$A$2:$A$14531,0)),"-")</f>
        <v>17</v>
      </c>
      <c r="E1873" s="24" t="n">
        <f aca="false">IFERROR(INDEX(Positions!$D$2:$D$14531,MATCH($A1873&amp;"|55",Positions!$A$2:$A$14531,0)),"-")</f>
        <v>55</v>
      </c>
      <c r="F1873" s="24" t="str">
        <f aca="false">IFERROR(INDEX(Positions!$E$2:$E$14531,MATCH($A1873&amp;"|18",Positions!$A$2:$A$14531,0)),"-")</f>
        <v>G</v>
      </c>
      <c r="G1873" s="24" t="str">
        <f aca="false">IFERROR(INDEX(Positions!$E$2:$E$14531,MATCH($A1873&amp;"|55",Positions!$A$2:$A$14531,0)),"-")</f>
        <v>U</v>
      </c>
      <c r="H1873" s="25" t="str">
        <f aca="false">F1873&amp;"-"&amp;G1873</f>
        <v>G-U</v>
      </c>
      <c r="I1873" s="24" t="n">
        <f aca="false">(F1873="G")+(G1873="G")</f>
        <v>1</v>
      </c>
      <c r="J1873" s="24" t="n">
        <f aca="false">(F1873="C")+(G1873="C")</f>
        <v>0</v>
      </c>
      <c r="K1873" s="25" t="n">
        <f aca="false">I1873+J1873</f>
        <v>1</v>
      </c>
    </row>
    <row r="1874" customFormat="false" ht="15" hidden="false" customHeight="false" outlineLevel="0" collapsed="false">
      <c r="A1874" s="24" t="s">
        <v>103</v>
      </c>
      <c r="B1874" s="24" t="s">
        <v>893</v>
      </c>
      <c r="C1874" s="24" t="s">
        <v>897</v>
      </c>
      <c r="D1874" s="24" t="n">
        <f aca="false">IFERROR(INDEX(Positions!$D$2:$D$14531,MATCH($A1874&amp;"|19",Positions!$A$2:$A$14531,0)),"-")</f>
        <v>18</v>
      </c>
      <c r="E1874" s="24" t="n">
        <f aca="false">IFERROR(INDEX(Positions!$D$2:$D$14531,MATCH($A1874&amp;"|56",Positions!$A$2:$A$14531,0)),"-")</f>
        <v>56</v>
      </c>
      <c r="F1874" s="24" t="str">
        <f aca="false">IFERROR(INDEX(Positions!$E$2:$E$14531,MATCH($A1874&amp;"|19",Positions!$A$2:$A$14531,0)),"-")</f>
        <v>G</v>
      </c>
      <c r="G1874" s="24" t="str">
        <f aca="false">IFERROR(INDEX(Positions!$E$2:$E$14531,MATCH($A1874&amp;"|56",Positions!$A$2:$A$14531,0)),"-")</f>
        <v>C</v>
      </c>
      <c r="H1874" s="25" t="str">
        <f aca="false">F1874&amp;"-"&amp;G1874</f>
        <v>G-C</v>
      </c>
      <c r="I1874" s="24" t="n">
        <f aca="false">(F1874="G")+(G1874="G")</f>
        <v>1</v>
      </c>
      <c r="J1874" s="24" t="n">
        <f aca="false">(F1874="C")+(G1874="C")</f>
        <v>1</v>
      </c>
      <c r="K1874" s="25" t="n">
        <f aca="false">I1874+J1874</f>
        <v>2</v>
      </c>
    </row>
    <row r="1875" customFormat="false" ht="15" hidden="false" customHeight="false" outlineLevel="0" collapsed="false">
      <c r="A1875" s="24" t="s">
        <v>103</v>
      </c>
      <c r="B1875" s="24" t="s">
        <v>893</v>
      </c>
      <c r="C1875" s="24" t="s">
        <v>898</v>
      </c>
      <c r="D1875" s="24" t="n">
        <f aca="false">IFERROR(INDEX(Positions!$D$2:$D$14531,MATCH($A1875&amp;"|26",Positions!$A$2:$A$14531,0)),"-")</f>
        <v>26</v>
      </c>
      <c r="E1875" s="24" t="n">
        <f aca="false">IFERROR(INDEX(Positions!$D$2:$D$14531,MATCH($A1875&amp;"|44",Positions!$A$2:$A$14531,0)),"-")</f>
        <v>44</v>
      </c>
      <c r="F1875" s="24" t="str">
        <f aca="false">IFERROR(INDEX(Positions!$E$2:$E$14531,MATCH($A1875&amp;"|26",Positions!$A$2:$A$14531,0)),"-")</f>
        <v>A</v>
      </c>
      <c r="G1875" s="24" t="str">
        <f aca="false">IFERROR(INDEX(Positions!$E$2:$E$14531,MATCH($A1875&amp;"|44",Positions!$A$2:$A$14531,0)),"-")</f>
        <v>C</v>
      </c>
      <c r="H1875" s="25" t="str">
        <f aca="false">F1875&amp;"-"&amp;G1875</f>
        <v>A-C</v>
      </c>
      <c r="I1875" s="24" t="n">
        <f aca="false">(F1875="G")+(G1875="G")</f>
        <v>0</v>
      </c>
      <c r="J1875" s="24" t="n">
        <f aca="false">(F1875="C")+(G1875="C")</f>
        <v>1</v>
      </c>
      <c r="K1875" s="25" t="n">
        <f aca="false">I1875+J1875</f>
        <v>1</v>
      </c>
    </row>
    <row r="1876" customFormat="false" ht="15" hidden="false" customHeight="false" outlineLevel="0" collapsed="false">
      <c r="A1876" s="24" t="s">
        <v>103</v>
      </c>
      <c r="B1876" s="24" t="s">
        <v>893</v>
      </c>
      <c r="C1876" s="24" t="s">
        <v>899</v>
      </c>
      <c r="D1876" s="24" t="n">
        <f aca="false">IFERROR(INDEX(Positions!$D$2:$D$14531,MATCH($A1876&amp;"|32",Positions!$A$2:$A$14531,0)),"-")</f>
        <v>32</v>
      </c>
      <c r="E1876" s="24" t="n">
        <f aca="false">IFERROR(INDEX(Positions!$D$2:$D$14531,MATCH($A1876&amp;"|38",Positions!$A$2:$A$14531,0)),"-")</f>
        <v>38</v>
      </c>
      <c r="F1876" s="24" t="str">
        <f aca="false">IFERROR(INDEX(Positions!$E$2:$E$14531,MATCH($A1876&amp;"|32",Positions!$A$2:$A$14531,0)),"-")</f>
        <v>U</v>
      </c>
      <c r="G1876" s="24" t="str">
        <f aca="false">IFERROR(INDEX(Positions!$E$2:$E$14531,MATCH($A1876&amp;"|38",Positions!$A$2:$A$14531,0)),"-")</f>
        <v>C</v>
      </c>
      <c r="H1876" s="25" t="str">
        <f aca="false">F1876&amp;"-"&amp;G1876</f>
        <v>U-C</v>
      </c>
      <c r="I1876" s="24" t="n">
        <f aca="false">(F1876="G")+(G1876="G")</f>
        <v>0</v>
      </c>
      <c r="J1876" s="24" t="n">
        <f aca="false">(F1876="C")+(G1876="C")</f>
        <v>1</v>
      </c>
      <c r="K1876" s="25" t="n">
        <f aca="false">I1876+J1876</f>
        <v>1</v>
      </c>
    </row>
    <row r="1877" customFormat="false" ht="15" hidden="false" customHeight="false" outlineLevel="0" collapsed="false">
      <c r="A1877" s="24" t="s">
        <v>103</v>
      </c>
      <c r="B1877" s="24" t="s">
        <v>893</v>
      </c>
      <c r="C1877" s="24" t="s">
        <v>900</v>
      </c>
      <c r="D1877" s="24" t="n">
        <f aca="false">IFERROR(INDEX(Positions!$D$2:$D$14531,MATCH($A1877&amp;"|54",Positions!$A$2:$A$14531,0)),"-")</f>
        <v>54</v>
      </c>
      <c r="E1877" s="24" t="n">
        <f aca="false">IFERROR(INDEX(Positions!$D$2:$D$14531,MATCH($A1877&amp;"|58",Positions!$A$2:$A$14531,0)),"-")</f>
        <v>58</v>
      </c>
      <c r="F1877" s="24" t="str">
        <f aca="false">IFERROR(INDEX(Positions!$E$2:$E$14531,MATCH($A1877&amp;"|54",Positions!$A$2:$A$14531,0)),"-")</f>
        <v>U</v>
      </c>
      <c r="G1877" s="24" t="str">
        <f aca="false">IFERROR(INDEX(Positions!$E$2:$E$14531,MATCH($A1877&amp;"|58",Positions!$A$2:$A$14531,0)),"-")</f>
        <v>A</v>
      </c>
      <c r="H1877" s="25" t="str">
        <f aca="false">F1877&amp;"-"&amp;G1877</f>
        <v>U-A</v>
      </c>
      <c r="I1877" s="24" t="n">
        <f aca="false">(F1877="G")+(G1877="G")</f>
        <v>0</v>
      </c>
      <c r="J1877" s="24" t="n">
        <f aca="false">(F1877="C")+(G1877="C")</f>
        <v>0</v>
      </c>
      <c r="K1877" s="25" t="n">
        <f aca="false">I1877+J1877</f>
        <v>0</v>
      </c>
    </row>
    <row r="1878" customFormat="false" ht="15" hidden="false" customHeight="false" outlineLevel="0" collapsed="false">
      <c r="A1878" s="4" t="s">
        <v>104</v>
      </c>
      <c r="B1878" s="4" t="s">
        <v>768</v>
      </c>
      <c r="C1878" s="4" t="s">
        <v>882</v>
      </c>
      <c r="D1878" s="4" t="n">
        <f aca="false">IFERROR(INDEX(Positions!$D$2:$D$14531,MATCH($A1878&amp;"|1",Positions!$A$2:$A$14531,0)),"-")</f>
        <v>1</v>
      </c>
      <c r="E1878" s="4" t="n">
        <f aca="false">IFERROR(INDEX(Positions!$D$2:$D$14531,MATCH($A1878&amp;"|72",Positions!$A$2:$A$14531,0)),"-")</f>
        <v>73</v>
      </c>
      <c r="F1878" s="4" t="str">
        <f aca="false">IFERROR(INDEX(Positions!$E$2:$E$14531,MATCH($A1878&amp;"|1",Positions!$A$2:$A$14531,0)),"-")</f>
        <v>C</v>
      </c>
      <c r="G1878" s="4" t="str">
        <f aca="false">IFERROR(INDEX(Positions!$E$2:$E$14531,MATCH($A1878&amp;"|72",Positions!$A$2:$A$14531,0)),"-")</f>
        <v>G</v>
      </c>
      <c r="H1878" s="3" t="str">
        <f aca="false">F1878&amp;"-"&amp;G1878</f>
        <v>C-G</v>
      </c>
      <c r="I1878" s="4" t="n">
        <f aca="false">(F1878="G")+(G1878="G")</f>
        <v>1</v>
      </c>
      <c r="J1878" s="4" t="n">
        <f aca="false">(F1878="C")+(G1878="C")</f>
        <v>1</v>
      </c>
      <c r="K1878" s="3" t="n">
        <f aca="false">I1878+J1878</f>
        <v>2</v>
      </c>
    </row>
    <row r="1879" customFormat="false" ht="15" hidden="false" customHeight="false" outlineLevel="0" collapsed="false">
      <c r="A1879" s="4" t="s">
        <v>104</v>
      </c>
      <c r="B1879" s="4" t="s">
        <v>768</v>
      </c>
      <c r="C1879" s="4" t="s">
        <v>883</v>
      </c>
      <c r="D1879" s="4" t="n">
        <f aca="false">IFERROR(INDEX(Positions!$D$2:$D$14531,MATCH($A1879&amp;"|2",Positions!$A$2:$A$14531,0)),"-")</f>
        <v>2</v>
      </c>
      <c r="E1879" s="4" t="n">
        <f aca="false">IFERROR(INDEX(Positions!$D$2:$D$14531,MATCH($A1879&amp;"|71",Positions!$A$2:$A$14531,0)),"-")</f>
        <v>72</v>
      </c>
      <c r="F1879" s="4" t="str">
        <f aca="false">IFERROR(INDEX(Positions!$E$2:$E$14531,MATCH($A1879&amp;"|2",Positions!$A$2:$A$14531,0)),"-")</f>
        <v>G</v>
      </c>
      <c r="G1879" s="4" t="str">
        <f aca="false">IFERROR(INDEX(Positions!$E$2:$E$14531,MATCH($A1879&amp;"|71",Positions!$A$2:$A$14531,0)),"-")</f>
        <v>C</v>
      </c>
      <c r="H1879" s="3" t="str">
        <f aca="false">F1879&amp;"-"&amp;G1879</f>
        <v>G-C</v>
      </c>
      <c r="I1879" s="4" t="n">
        <f aca="false">(F1879="G")+(G1879="G")</f>
        <v>1</v>
      </c>
      <c r="J1879" s="4" t="n">
        <f aca="false">(F1879="C")+(G1879="C")</f>
        <v>1</v>
      </c>
      <c r="K1879" s="3" t="n">
        <f aca="false">I1879+J1879</f>
        <v>2</v>
      </c>
    </row>
    <row r="1880" customFormat="false" ht="15" hidden="false" customHeight="false" outlineLevel="0" collapsed="false">
      <c r="A1880" s="4" t="s">
        <v>104</v>
      </c>
      <c r="B1880" s="4" t="s">
        <v>768</v>
      </c>
      <c r="C1880" s="4" t="s">
        <v>884</v>
      </c>
      <c r="D1880" s="4" t="n">
        <f aca="false">IFERROR(INDEX(Positions!$D$2:$D$14531,MATCH($A1880&amp;"|3",Positions!$A$2:$A$14531,0)),"-")</f>
        <v>3</v>
      </c>
      <c r="E1880" s="4" t="n">
        <f aca="false">IFERROR(INDEX(Positions!$D$2:$D$14531,MATCH($A1880&amp;"|70",Positions!$A$2:$A$14531,0)),"-")</f>
        <v>71</v>
      </c>
      <c r="F1880" s="4" t="str">
        <f aca="false">IFERROR(INDEX(Positions!$E$2:$E$14531,MATCH($A1880&amp;"|3",Positions!$A$2:$A$14531,0)),"-")</f>
        <v>G</v>
      </c>
      <c r="G1880" s="4" t="str">
        <f aca="false">IFERROR(INDEX(Positions!$E$2:$E$14531,MATCH($A1880&amp;"|70",Positions!$A$2:$A$14531,0)),"-")</f>
        <v>C</v>
      </c>
      <c r="H1880" s="3" t="str">
        <f aca="false">F1880&amp;"-"&amp;G1880</f>
        <v>G-C</v>
      </c>
      <c r="I1880" s="4" t="n">
        <f aca="false">(F1880="G")+(G1880="G")</f>
        <v>1</v>
      </c>
      <c r="J1880" s="4" t="n">
        <f aca="false">(F1880="C")+(G1880="C")</f>
        <v>1</v>
      </c>
      <c r="K1880" s="3" t="n">
        <f aca="false">I1880+J1880</f>
        <v>2</v>
      </c>
    </row>
    <row r="1881" customFormat="false" ht="15" hidden="false" customHeight="false" outlineLevel="0" collapsed="false">
      <c r="A1881" s="4" t="s">
        <v>104</v>
      </c>
      <c r="B1881" s="4" t="s">
        <v>768</v>
      </c>
      <c r="C1881" s="4" t="s">
        <v>885</v>
      </c>
      <c r="D1881" s="4" t="n">
        <f aca="false">IFERROR(INDEX(Positions!$D$2:$D$14531,MATCH($A1881&amp;"|4",Positions!$A$2:$A$14531,0)),"-")</f>
        <v>4</v>
      </c>
      <c r="E1881" s="4" t="n">
        <f aca="false">IFERROR(INDEX(Positions!$D$2:$D$14531,MATCH($A1881&amp;"|69",Positions!$A$2:$A$14531,0)),"-")</f>
        <v>70</v>
      </c>
      <c r="F1881" s="4" t="str">
        <f aca="false">IFERROR(INDEX(Positions!$E$2:$E$14531,MATCH($A1881&amp;"|4",Positions!$A$2:$A$14531,0)),"-")</f>
        <v>A</v>
      </c>
      <c r="G1881" s="4" t="str">
        <f aca="false">IFERROR(INDEX(Positions!$E$2:$E$14531,MATCH($A1881&amp;"|69",Positions!$A$2:$A$14531,0)),"-")</f>
        <v>U</v>
      </c>
      <c r="H1881" s="3" t="str">
        <f aca="false">F1881&amp;"-"&amp;G1881</f>
        <v>A-U</v>
      </c>
      <c r="I1881" s="4" t="n">
        <f aca="false">(F1881="G")+(G1881="G")</f>
        <v>0</v>
      </c>
      <c r="J1881" s="4" t="n">
        <f aca="false">(F1881="C")+(G1881="C")</f>
        <v>0</v>
      </c>
      <c r="K1881" s="3" t="n">
        <f aca="false">I1881+J1881</f>
        <v>0</v>
      </c>
    </row>
    <row r="1882" customFormat="false" ht="15" hidden="false" customHeight="false" outlineLevel="0" collapsed="false">
      <c r="A1882" s="4" t="s">
        <v>104</v>
      </c>
      <c r="B1882" s="4" t="s">
        <v>768</v>
      </c>
      <c r="C1882" s="4" t="s">
        <v>542</v>
      </c>
      <c r="D1882" s="4" t="n">
        <f aca="false">IFERROR(INDEX(Positions!$D$2:$D$14531,MATCH($A1882&amp;"|5",Positions!$A$2:$A$14531,0)),"-")</f>
        <v>5</v>
      </c>
      <c r="E1882" s="4" t="n">
        <f aca="false">IFERROR(INDEX(Positions!$D$2:$D$14531,MATCH($A1882&amp;"|68",Positions!$A$2:$A$14531,0)),"-")</f>
        <v>69</v>
      </c>
      <c r="F1882" s="4" t="str">
        <f aca="false">IFERROR(INDEX(Positions!$E$2:$E$14531,MATCH($A1882&amp;"|5",Positions!$A$2:$A$14531,0)),"-")</f>
        <v>A</v>
      </c>
      <c r="G1882" s="4" t="str">
        <f aca="false">IFERROR(INDEX(Positions!$E$2:$E$14531,MATCH($A1882&amp;"|68",Positions!$A$2:$A$14531,0)),"-")</f>
        <v>U</v>
      </c>
      <c r="H1882" s="3" t="str">
        <f aca="false">F1882&amp;"-"&amp;G1882</f>
        <v>A-U</v>
      </c>
      <c r="I1882" s="4" t="n">
        <f aca="false">(F1882="G")+(G1882="G")</f>
        <v>0</v>
      </c>
      <c r="J1882" s="4" t="n">
        <f aca="false">(F1882="C")+(G1882="C")</f>
        <v>0</v>
      </c>
      <c r="K1882" s="3" t="n">
        <f aca="false">I1882+J1882</f>
        <v>0</v>
      </c>
    </row>
    <row r="1883" customFormat="false" ht="15" hidden="false" customHeight="false" outlineLevel="0" collapsed="false">
      <c r="A1883" s="4" t="s">
        <v>104</v>
      </c>
      <c r="B1883" s="4" t="s">
        <v>768</v>
      </c>
      <c r="C1883" s="4" t="s">
        <v>561</v>
      </c>
      <c r="D1883" s="4" t="n">
        <f aca="false">IFERROR(INDEX(Positions!$D$2:$D$14531,MATCH($A1883&amp;"|6",Positions!$A$2:$A$14531,0)),"-")</f>
        <v>6</v>
      </c>
      <c r="E1883" s="4" t="n">
        <f aca="false">IFERROR(INDEX(Positions!$D$2:$D$14531,MATCH($A1883&amp;"|67",Positions!$A$2:$A$14531,0)),"-")</f>
        <v>68</v>
      </c>
      <c r="F1883" s="4" t="str">
        <f aca="false">IFERROR(INDEX(Positions!$E$2:$E$14531,MATCH($A1883&amp;"|6",Positions!$A$2:$A$14531,0)),"-")</f>
        <v>U</v>
      </c>
      <c r="G1883" s="4" t="str">
        <f aca="false">IFERROR(INDEX(Positions!$E$2:$E$14531,MATCH($A1883&amp;"|67",Positions!$A$2:$A$14531,0)),"-")</f>
        <v>A</v>
      </c>
      <c r="H1883" s="3" t="str">
        <f aca="false">F1883&amp;"-"&amp;G1883</f>
        <v>U-A</v>
      </c>
      <c r="I1883" s="4" t="n">
        <f aca="false">(F1883="G")+(G1883="G")</f>
        <v>0</v>
      </c>
      <c r="J1883" s="4" t="n">
        <f aca="false">(F1883="C")+(G1883="C")</f>
        <v>0</v>
      </c>
      <c r="K1883" s="3" t="n">
        <f aca="false">I1883+J1883</f>
        <v>0</v>
      </c>
    </row>
    <row r="1884" customFormat="false" ht="15" hidden="false" customHeight="false" outlineLevel="0" collapsed="false">
      <c r="A1884" s="4" t="s">
        <v>104</v>
      </c>
      <c r="B1884" s="4" t="s">
        <v>768</v>
      </c>
      <c r="C1884" s="4" t="s">
        <v>886</v>
      </c>
      <c r="D1884" s="4" t="n">
        <f aca="false">IFERROR(INDEX(Positions!$D$2:$D$14531,MATCH($A1884&amp;"|7",Positions!$A$2:$A$14531,0)),"-")</f>
        <v>7</v>
      </c>
      <c r="E1884" s="4" t="n">
        <f aca="false">IFERROR(INDEX(Positions!$D$2:$D$14531,MATCH($A1884&amp;"|66",Positions!$A$2:$A$14531,0)),"-")</f>
        <v>67</v>
      </c>
      <c r="F1884" s="4" t="str">
        <f aca="false">IFERROR(INDEX(Positions!$E$2:$E$14531,MATCH($A1884&amp;"|7",Positions!$A$2:$A$14531,0)),"-")</f>
        <v>A</v>
      </c>
      <c r="G1884" s="4" t="str">
        <f aca="false">IFERROR(INDEX(Positions!$E$2:$E$14531,MATCH($A1884&amp;"|66",Positions!$A$2:$A$14531,0)),"-")</f>
        <v>U</v>
      </c>
      <c r="H1884" s="3" t="str">
        <f aca="false">F1884&amp;"-"&amp;G1884</f>
        <v>A-U</v>
      </c>
      <c r="I1884" s="4" t="n">
        <f aca="false">(F1884="G")+(G1884="G")</f>
        <v>0</v>
      </c>
      <c r="J1884" s="4" t="n">
        <f aca="false">(F1884="C")+(G1884="C")</f>
        <v>0</v>
      </c>
      <c r="K1884" s="3" t="n">
        <f aca="false">I1884+J1884</f>
        <v>0</v>
      </c>
    </row>
    <row r="1885" customFormat="false" ht="15" hidden="false" customHeight="false" outlineLevel="0" collapsed="false">
      <c r="A1885" s="4" t="s">
        <v>104</v>
      </c>
      <c r="B1885" s="4" t="s">
        <v>783</v>
      </c>
      <c r="C1885" s="4" t="s">
        <v>887</v>
      </c>
      <c r="D1885" s="4" t="n">
        <f aca="false">IFERROR(INDEX(Positions!$D$2:$D$14531,MATCH($A1885&amp;"|10",Positions!$A$2:$A$14531,0)),"-")</f>
        <v>10</v>
      </c>
      <c r="E1885" s="4" t="n">
        <f aca="false">IFERROR(INDEX(Positions!$D$2:$D$14531,MATCH($A1885&amp;"|25",Positions!$A$2:$A$14531,0)),"-")</f>
        <v>26</v>
      </c>
      <c r="F1885" s="4" t="str">
        <f aca="false">IFERROR(INDEX(Positions!$E$2:$E$14531,MATCH($A1885&amp;"|10",Positions!$A$2:$A$14531,0)),"-")</f>
        <v>G</v>
      </c>
      <c r="G1885" s="4" t="str">
        <f aca="false">IFERROR(INDEX(Positions!$E$2:$E$14531,MATCH($A1885&amp;"|25",Positions!$A$2:$A$14531,0)),"-")</f>
        <v>C</v>
      </c>
      <c r="H1885" s="3" t="str">
        <f aca="false">F1885&amp;"-"&amp;G1885</f>
        <v>G-C</v>
      </c>
      <c r="I1885" s="4" t="n">
        <f aca="false">(F1885="G")+(G1885="G")</f>
        <v>1</v>
      </c>
      <c r="J1885" s="4" t="n">
        <f aca="false">(F1885="C")+(G1885="C")</f>
        <v>1</v>
      </c>
      <c r="K1885" s="3" t="n">
        <f aca="false">I1885+J1885</f>
        <v>2</v>
      </c>
    </row>
    <row r="1886" customFormat="false" ht="15" hidden="false" customHeight="false" outlineLevel="0" collapsed="false">
      <c r="A1886" s="4" t="s">
        <v>104</v>
      </c>
      <c r="B1886" s="4" t="s">
        <v>783</v>
      </c>
      <c r="C1886" s="4" t="s">
        <v>888</v>
      </c>
      <c r="D1886" s="4" t="n">
        <f aca="false">IFERROR(INDEX(Positions!$D$2:$D$14531,MATCH($A1886&amp;"|11",Positions!$A$2:$A$14531,0)),"-")</f>
        <v>11</v>
      </c>
      <c r="E1886" s="4" t="n">
        <f aca="false">IFERROR(INDEX(Positions!$D$2:$D$14531,MATCH($A1886&amp;"|24",Positions!$A$2:$A$14531,0)),"-")</f>
        <v>25</v>
      </c>
      <c r="F1886" s="4" t="str">
        <f aca="false">IFERROR(INDEX(Positions!$E$2:$E$14531,MATCH($A1886&amp;"|11",Positions!$A$2:$A$14531,0)),"-")</f>
        <v>C</v>
      </c>
      <c r="G1886" s="4" t="str">
        <f aca="false">IFERROR(INDEX(Positions!$E$2:$E$14531,MATCH($A1886&amp;"|24",Positions!$A$2:$A$14531,0)),"-")</f>
        <v>G</v>
      </c>
      <c r="H1886" s="3" t="str">
        <f aca="false">F1886&amp;"-"&amp;G1886</f>
        <v>C-G</v>
      </c>
      <c r="I1886" s="4" t="n">
        <f aca="false">(F1886="G")+(G1886="G")</f>
        <v>1</v>
      </c>
      <c r="J1886" s="4" t="n">
        <f aca="false">(F1886="C")+(G1886="C")</f>
        <v>1</v>
      </c>
      <c r="K1886" s="3" t="n">
        <f aca="false">I1886+J1886</f>
        <v>2</v>
      </c>
    </row>
    <row r="1887" customFormat="false" ht="15" hidden="false" customHeight="false" outlineLevel="0" collapsed="false">
      <c r="A1887" s="4" t="s">
        <v>104</v>
      </c>
      <c r="B1887" s="4" t="s">
        <v>783</v>
      </c>
      <c r="C1887" s="4" t="s">
        <v>479</v>
      </c>
      <c r="D1887" s="4" t="n">
        <f aca="false">IFERROR(INDEX(Positions!$D$2:$D$14531,MATCH($A1887&amp;"|12",Positions!$A$2:$A$14531,0)),"-")</f>
        <v>12</v>
      </c>
      <c r="E1887" s="4" t="n">
        <f aca="false">IFERROR(INDEX(Positions!$D$2:$D$14531,MATCH($A1887&amp;"|23",Positions!$A$2:$A$14531,0)),"-")</f>
        <v>24</v>
      </c>
      <c r="F1887" s="4" t="str">
        <f aca="false">IFERROR(INDEX(Positions!$E$2:$E$14531,MATCH($A1887&amp;"|12",Positions!$A$2:$A$14531,0)),"-")</f>
        <v>U</v>
      </c>
      <c r="G1887" s="4" t="str">
        <f aca="false">IFERROR(INDEX(Positions!$E$2:$E$14531,MATCH($A1887&amp;"|23",Positions!$A$2:$A$14531,0)),"-")</f>
        <v>A</v>
      </c>
      <c r="H1887" s="3" t="str">
        <f aca="false">F1887&amp;"-"&amp;G1887</f>
        <v>U-A</v>
      </c>
      <c r="I1887" s="4" t="n">
        <f aca="false">(F1887="G")+(G1887="G")</f>
        <v>0</v>
      </c>
      <c r="J1887" s="4" t="n">
        <f aca="false">(F1887="C")+(G1887="C")</f>
        <v>0</v>
      </c>
      <c r="K1887" s="3" t="n">
        <f aca="false">I1887+J1887</f>
        <v>0</v>
      </c>
    </row>
    <row r="1888" customFormat="false" ht="15" hidden="false" customHeight="false" outlineLevel="0" collapsed="false">
      <c r="A1888" s="4" t="s">
        <v>104</v>
      </c>
      <c r="B1888" s="4" t="s">
        <v>783</v>
      </c>
      <c r="C1888" s="4" t="s">
        <v>267</v>
      </c>
      <c r="D1888" s="4" t="n">
        <f aca="false">IFERROR(INDEX(Positions!$D$2:$D$14531,MATCH($A1888&amp;"|13",Positions!$A$2:$A$14531,0)),"-")</f>
        <v>13</v>
      </c>
      <c r="E1888" s="4" t="n">
        <f aca="false">IFERROR(INDEX(Positions!$D$2:$D$14531,MATCH($A1888&amp;"|22",Positions!$A$2:$A$14531,0)),"-")</f>
        <v>23</v>
      </c>
      <c r="F1888" s="4" t="str">
        <f aca="false">IFERROR(INDEX(Positions!$E$2:$E$14531,MATCH($A1888&amp;"|13",Positions!$A$2:$A$14531,0)),"-")</f>
        <v>C</v>
      </c>
      <c r="G1888" s="4" t="str">
        <f aca="false">IFERROR(INDEX(Positions!$E$2:$E$14531,MATCH($A1888&amp;"|22",Positions!$A$2:$A$14531,0)),"-")</f>
        <v>G</v>
      </c>
      <c r="H1888" s="3" t="str">
        <f aca="false">F1888&amp;"-"&amp;G1888</f>
        <v>C-G</v>
      </c>
      <c r="I1888" s="4" t="n">
        <f aca="false">(F1888="G")+(G1888="G")</f>
        <v>1</v>
      </c>
      <c r="J1888" s="4" t="n">
        <f aca="false">(F1888="C")+(G1888="C")</f>
        <v>1</v>
      </c>
      <c r="K1888" s="3" t="n">
        <f aca="false">I1888+J1888</f>
        <v>2</v>
      </c>
    </row>
    <row r="1889" customFormat="false" ht="15" hidden="false" customHeight="false" outlineLevel="0" collapsed="false">
      <c r="A1889" s="4" t="s">
        <v>104</v>
      </c>
      <c r="B1889" s="4" t="s">
        <v>805</v>
      </c>
      <c r="C1889" s="4" t="s">
        <v>673</v>
      </c>
      <c r="D1889" s="4" t="n">
        <f aca="false">IFERROR(INDEX(Positions!$D$2:$D$14531,MATCH($A1889&amp;"|27",Positions!$A$2:$A$14531,0)),"-")</f>
        <v>28</v>
      </c>
      <c r="E1889" s="4" t="n">
        <f aca="false">IFERROR(INDEX(Positions!$D$2:$D$14531,MATCH($A1889&amp;"|43",Positions!$A$2:$A$14531,0)),"-")</f>
        <v>44</v>
      </c>
      <c r="F1889" s="4" t="str">
        <f aca="false">IFERROR(INDEX(Positions!$E$2:$E$14531,MATCH($A1889&amp;"|27",Positions!$A$2:$A$14531,0)),"-")</f>
        <v>U</v>
      </c>
      <c r="G1889" s="4" t="str">
        <f aca="false">IFERROR(INDEX(Positions!$E$2:$E$14531,MATCH($A1889&amp;"|43",Positions!$A$2:$A$14531,0)),"-")</f>
        <v>G</v>
      </c>
      <c r="H1889" s="3" t="str">
        <f aca="false">F1889&amp;"-"&amp;G1889</f>
        <v>U-G</v>
      </c>
      <c r="I1889" s="4" t="n">
        <f aca="false">(F1889="G")+(G1889="G")</f>
        <v>1</v>
      </c>
      <c r="J1889" s="4" t="n">
        <f aca="false">(F1889="C")+(G1889="C")</f>
        <v>0</v>
      </c>
      <c r="K1889" s="3" t="n">
        <f aca="false">I1889+J1889</f>
        <v>1</v>
      </c>
    </row>
    <row r="1890" customFormat="false" ht="15" hidden="false" customHeight="false" outlineLevel="0" collapsed="false">
      <c r="A1890" s="4" t="s">
        <v>104</v>
      </c>
      <c r="B1890" s="4" t="s">
        <v>805</v>
      </c>
      <c r="C1890" s="4" t="s">
        <v>889</v>
      </c>
      <c r="D1890" s="4" t="n">
        <f aca="false">IFERROR(INDEX(Positions!$D$2:$D$14531,MATCH($A1890&amp;"|28",Positions!$A$2:$A$14531,0)),"-")</f>
        <v>29</v>
      </c>
      <c r="E1890" s="4" t="n">
        <f aca="false">IFERROR(INDEX(Positions!$D$2:$D$14531,MATCH($A1890&amp;"|42",Positions!$A$2:$A$14531,0)),"-")</f>
        <v>43</v>
      </c>
      <c r="F1890" s="4" t="str">
        <f aca="false">IFERROR(INDEX(Positions!$E$2:$E$14531,MATCH($A1890&amp;"|28",Positions!$A$2:$A$14531,0)),"-")</f>
        <v>U</v>
      </c>
      <c r="G1890" s="4" t="str">
        <f aca="false">IFERROR(INDEX(Positions!$E$2:$E$14531,MATCH($A1890&amp;"|42",Positions!$A$2:$A$14531,0)),"-")</f>
        <v>A</v>
      </c>
      <c r="H1890" s="3" t="str">
        <f aca="false">F1890&amp;"-"&amp;G1890</f>
        <v>U-A</v>
      </c>
      <c r="I1890" s="4" t="n">
        <f aca="false">(F1890="G")+(G1890="G")</f>
        <v>0</v>
      </c>
      <c r="J1890" s="4" t="n">
        <f aca="false">(F1890="C")+(G1890="C")</f>
        <v>0</v>
      </c>
      <c r="K1890" s="3" t="n">
        <f aca="false">I1890+J1890</f>
        <v>0</v>
      </c>
    </row>
    <row r="1891" customFormat="false" ht="15" hidden="false" customHeight="false" outlineLevel="0" collapsed="false">
      <c r="A1891" s="4" t="s">
        <v>104</v>
      </c>
      <c r="B1891" s="4" t="s">
        <v>805</v>
      </c>
      <c r="C1891" s="4" t="s">
        <v>890</v>
      </c>
      <c r="D1891" s="4" t="n">
        <f aca="false">IFERROR(INDEX(Positions!$D$2:$D$14531,MATCH($A1891&amp;"|29",Positions!$A$2:$A$14531,0)),"-")</f>
        <v>30</v>
      </c>
      <c r="E1891" s="4" t="n">
        <f aca="false">IFERROR(INDEX(Positions!$D$2:$D$14531,MATCH($A1891&amp;"|41",Positions!$A$2:$A$14531,0)),"-")</f>
        <v>42</v>
      </c>
      <c r="F1891" s="4" t="str">
        <f aca="false">IFERROR(INDEX(Positions!$E$2:$E$14531,MATCH($A1891&amp;"|29",Positions!$A$2:$A$14531,0)),"-")</f>
        <v>C</v>
      </c>
      <c r="G1891" s="4" t="str">
        <f aca="false">IFERROR(INDEX(Positions!$E$2:$E$14531,MATCH($A1891&amp;"|41",Positions!$A$2:$A$14531,0)),"-")</f>
        <v>G</v>
      </c>
      <c r="H1891" s="3" t="str">
        <f aca="false">F1891&amp;"-"&amp;G1891</f>
        <v>C-G</v>
      </c>
      <c r="I1891" s="4" t="n">
        <f aca="false">(F1891="G")+(G1891="G")</f>
        <v>1</v>
      </c>
      <c r="J1891" s="4" t="n">
        <f aca="false">(F1891="C")+(G1891="C")</f>
        <v>1</v>
      </c>
      <c r="K1891" s="3" t="n">
        <f aca="false">I1891+J1891</f>
        <v>2</v>
      </c>
    </row>
    <row r="1892" customFormat="false" ht="15" hidden="false" customHeight="false" outlineLevel="0" collapsed="false">
      <c r="A1892" s="4" t="s">
        <v>104</v>
      </c>
      <c r="B1892" s="4" t="s">
        <v>805</v>
      </c>
      <c r="C1892" s="4" t="s">
        <v>694</v>
      </c>
      <c r="D1892" s="4" t="n">
        <f aca="false">IFERROR(INDEX(Positions!$D$2:$D$14531,MATCH($A1892&amp;"|30",Positions!$A$2:$A$14531,0)),"-")</f>
        <v>31</v>
      </c>
      <c r="E1892" s="4" t="n">
        <f aca="false">IFERROR(INDEX(Positions!$D$2:$D$14531,MATCH($A1892&amp;"|40",Positions!$A$2:$A$14531,0)),"-")</f>
        <v>41</v>
      </c>
      <c r="F1892" s="4" t="str">
        <f aca="false">IFERROR(INDEX(Positions!$E$2:$E$14531,MATCH($A1892&amp;"|30",Positions!$A$2:$A$14531,0)),"-")</f>
        <v>C</v>
      </c>
      <c r="G1892" s="4" t="str">
        <f aca="false">IFERROR(INDEX(Positions!$E$2:$E$14531,MATCH($A1892&amp;"|40",Positions!$A$2:$A$14531,0)),"-")</f>
        <v>G</v>
      </c>
      <c r="H1892" s="3" t="str">
        <f aca="false">F1892&amp;"-"&amp;G1892</f>
        <v>C-G</v>
      </c>
      <c r="I1892" s="4" t="n">
        <f aca="false">(F1892="G")+(G1892="G")</f>
        <v>1</v>
      </c>
      <c r="J1892" s="4" t="n">
        <f aca="false">(F1892="C")+(G1892="C")</f>
        <v>1</v>
      </c>
      <c r="K1892" s="3" t="n">
        <f aca="false">I1892+J1892</f>
        <v>2</v>
      </c>
    </row>
    <row r="1893" customFormat="false" ht="15" hidden="false" customHeight="false" outlineLevel="0" collapsed="false">
      <c r="A1893" s="4" t="s">
        <v>104</v>
      </c>
      <c r="B1893" s="4" t="s">
        <v>805</v>
      </c>
      <c r="C1893" s="4" t="s">
        <v>640</v>
      </c>
      <c r="D1893" s="4" t="n">
        <f aca="false">IFERROR(INDEX(Positions!$D$2:$D$14531,MATCH($A1893&amp;"|31",Positions!$A$2:$A$14531,0)),"-")</f>
        <v>32</v>
      </c>
      <c r="E1893" s="4" t="n">
        <f aca="false">IFERROR(INDEX(Positions!$D$2:$D$14531,MATCH($A1893&amp;"|39",Positions!$A$2:$A$14531,0)),"-")</f>
        <v>40</v>
      </c>
      <c r="F1893" s="4" t="str">
        <f aca="false">IFERROR(INDEX(Positions!$E$2:$E$14531,MATCH($A1893&amp;"|31",Positions!$A$2:$A$14531,0)),"-")</f>
        <v>G</v>
      </c>
      <c r="G1893" s="4" t="str">
        <f aca="false">IFERROR(INDEX(Positions!$E$2:$E$14531,MATCH($A1893&amp;"|39",Positions!$A$2:$A$14531,0)),"-")</f>
        <v>C</v>
      </c>
      <c r="H1893" s="3" t="str">
        <f aca="false">F1893&amp;"-"&amp;G1893</f>
        <v>G-C</v>
      </c>
      <c r="I1893" s="4" t="n">
        <f aca="false">(F1893="G")+(G1893="G")</f>
        <v>1</v>
      </c>
      <c r="J1893" s="4" t="n">
        <f aca="false">(F1893="C")+(G1893="C")</f>
        <v>1</v>
      </c>
      <c r="K1893" s="3" t="n">
        <f aca="false">I1893+J1893</f>
        <v>2</v>
      </c>
    </row>
    <row r="1894" customFormat="false" ht="15" hidden="false" customHeight="false" outlineLevel="0" collapsed="false">
      <c r="A1894" s="4" t="s">
        <v>104</v>
      </c>
      <c r="B1894" s="4" t="s">
        <v>830</v>
      </c>
      <c r="C1894" s="4" t="s">
        <v>367</v>
      </c>
      <c r="D1894" s="4" t="n">
        <f aca="false">IFERROR(INDEX(Positions!$D$2:$D$14531,MATCH($A1894&amp;"|49",Positions!$A$2:$A$14531,0)),"-")</f>
        <v>50</v>
      </c>
      <c r="E1894" s="4" t="n">
        <f aca="false">IFERROR(INDEX(Positions!$D$2:$D$14531,MATCH($A1894&amp;"|65",Positions!$A$2:$A$14531,0)),"-")</f>
        <v>66</v>
      </c>
      <c r="F1894" s="4" t="str">
        <f aca="false">IFERROR(INDEX(Positions!$E$2:$E$14531,MATCH($A1894&amp;"|49",Positions!$A$2:$A$14531,0)),"-")</f>
        <v>G</v>
      </c>
      <c r="G1894" s="4" t="str">
        <f aca="false">IFERROR(INDEX(Positions!$E$2:$E$14531,MATCH($A1894&amp;"|65",Positions!$A$2:$A$14531,0)),"-")</f>
        <v>U</v>
      </c>
      <c r="H1894" s="3" t="str">
        <f aca="false">F1894&amp;"-"&amp;G1894</f>
        <v>G-U</v>
      </c>
      <c r="I1894" s="4" t="n">
        <f aca="false">(F1894="G")+(G1894="G")</f>
        <v>1</v>
      </c>
      <c r="J1894" s="4" t="n">
        <f aca="false">(F1894="C")+(G1894="C")</f>
        <v>0</v>
      </c>
      <c r="K1894" s="3" t="n">
        <f aca="false">I1894+J1894</f>
        <v>1</v>
      </c>
    </row>
    <row r="1895" customFormat="false" ht="15" hidden="false" customHeight="false" outlineLevel="0" collapsed="false">
      <c r="A1895" s="4" t="s">
        <v>104</v>
      </c>
      <c r="B1895" s="4" t="s">
        <v>830</v>
      </c>
      <c r="C1895" s="4" t="s">
        <v>891</v>
      </c>
      <c r="D1895" s="4" t="n">
        <f aca="false">IFERROR(INDEX(Positions!$D$2:$D$14531,MATCH($A1895&amp;"|50",Positions!$A$2:$A$14531,0)),"-")</f>
        <v>51</v>
      </c>
      <c r="E1895" s="4" t="n">
        <f aca="false">IFERROR(INDEX(Positions!$D$2:$D$14531,MATCH($A1895&amp;"|64",Positions!$A$2:$A$14531,0)),"-")</f>
        <v>65</v>
      </c>
      <c r="F1895" s="4" t="str">
        <f aca="false">IFERROR(INDEX(Positions!$E$2:$E$14531,MATCH($A1895&amp;"|50",Positions!$A$2:$A$14531,0)),"-")</f>
        <v>U</v>
      </c>
      <c r="G1895" s="4" t="str">
        <f aca="false">IFERROR(INDEX(Positions!$E$2:$E$14531,MATCH($A1895&amp;"|64",Positions!$A$2:$A$14531,0)),"-")</f>
        <v>A</v>
      </c>
      <c r="H1895" s="3" t="str">
        <f aca="false">F1895&amp;"-"&amp;G1895</f>
        <v>U-A</v>
      </c>
      <c r="I1895" s="4" t="n">
        <f aca="false">(F1895="G")+(G1895="G")</f>
        <v>0</v>
      </c>
      <c r="J1895" s="4" t="n">
        <f aca="false">(F1895="C")+(G1895="C")</f>
        <v>0</v>
      </c>
      <c r="K1895" s="3" t="n">
        <f aca="false">I1895+J1895</f>
        <v>0</v>
      </c>
    </row>
    <row r="1896" customFormat="false" ht="15" hidden="false" customHeight="false" outlineLevel="0" collapsed="false">
      <c r="A1896" s="4" t="s">
        <v>104</v>
      </c>
      <c r="B1896" s="4" t="s">
        <v>830</v>
      </c>
      <c r="C1896" s="4" t="s">
        <v>689</v>
      </c>
      <c r="D1896" s="4" t="n">
        <f aca="false">IFERROR(INDEX(Positions!$D$2:$D$14531,MATCH($A1896&amp;"|51",Positions!$A$2:$A$14531,0)),"-")</f>
        <v>52</v>
      </c>
      <c r="E1896" s="4" t="n">
        <f aca="false">IFERROR(INDEX(Positions!$D$2:$D$14531,MATCH($A1896&amp;"|63",Positions!$A$2:$A$14531,0)),"-")</f>
        <v>64</v>
      </c>
      <c r="F1896" s="4" t="str">
        <f aca="false">IFERROR(INDEX(Positions!$E$2:$E$14531,MATCH($A1896&amp;"|51",Positions!$A$2:$A$14531,0)),"-")</f>
        <v>U</v>
      </c>
      <c r="G1896" s="4" t="str">
        <f aca="false">IFERROR(INDEX(Positions!$E$2:$E$14531,MATCH($A1896&amp;"|63",Positions!$A$2:$A$14531,0)),"-")</f>
        <v>A</v>
      </c>
      <c r="H1896" s="3" t="str">
        <f aca="false">F1896&amp;"-"&amp;G1896</f>
        <v>U-A</v>
      </c>
      <c r="I1896" s="4" t="n">
        <f aca="false">(F1896="G")+(G1896="G")</f>
        <v>0</v>
      </c>
      <c r="J1896" s="4" t="n">
        <f aca="false">(F1896="C")+(G1896="C")</f>
        <v>0</v>
      </c>
      <c r="K1896" s="3" t="n">
        <f aca="false">I1896+J1896</f>
        <v>0</v>
      </c>
    </row>
    <row r="1897" customFormat="false" ht="15" hidden="false" customHeight="false" outlineLevel="0" collapsed="false">
      <c r="A1897" s="4" t="s">
        <v>104</v>
      </c>
      <c r="B1897" s="4" t="s">
        <v>830</v>
      </c>
      <c r="C1897" s="4" t="s">
        <v>703</v>
      </c>
      <c r="D1897" s="4" t="n">
        <f aca="false">IFERROR(INDEX(Positions!$D$2:$D$14531,MATCH($A1897&amp;"|52",Positions!$A$2:$A$14531,0)),"-")</f>
        <v>53</v>
      </c>
      <c r="E1897" s="4" t="n">
        <f aca="false">IFERROR(INDEX(Positions!$D$2:$D$14531,MATCH($A1897&amp;"|62",Positions!$A$2:$A$14531,0)),"-")</f>
        <v>63</v>
      </c>
      <c r="F1897" s="4" t="str">
        <f aca="false">IFERROR(INDEX(Positions!$E$2:$E$14531,MATCH($A1897&amp;"|52",Positions!$A$2:$A$14531,0)),"-")</f>
        <v>G</v>
      </c>
      <c r="G1897" s="4" t="str">
        <f aca="false">IFERROR(INDEX(Positions!$E$2:$E$14531,MATCH($A1897&amp;"|62",Positions!$A$2:$A$14531,0)),"-")</f>
        <v>C</v>
      </c>
      <c r="H1897" s="3" t="str">
        <f aca="false">F1897&amp;"-"&amp;G1897</f>
        <v>G-C</v>
      </c>
      <c r="I1897" s="4" t="n">
        <f aca="false">(F1897="G")+(G1897="G")</f>
        <v>1</v>
      </c>
      <c r="J1897" s="4" t="n">
        <f aca="false">(F1897="C")+(G1897="C")</f>
        <v>1</v>
      </c>
      <c r="K1897" s="3" t="n">
        <f aca="false">I1897+J1897</f>
        <v>2</v>
      </c>
    </row>
    <row r="1898" customFormat="false" ht="15" hidden="false" customHeight="false" outlineLevel="0" collapsed="false">
      <c r="A1898" s="4" t="s">
        <v>104</v>
      </c>
      <c r="B1898" s="4" t="s">
        <v>830</v>
      </c>
      <c r="C1898" s="4" t="s">
        <v>892</v>
      </c>
      <c r="D1898" s="4" t="n">
        <f aca="false">IFERROR(INDEX(Positions!$D$2:$D$14531,MATCH($A1898&amp;"|53",Positions!$A$2:$A$14531,0)),"-")</f>
        <v>54</v>
      </c>
      <c r="E1898" s="4" t="n">
        <f aca="false">IFERROR(INDEX(Positions!$D$2:$D$14531,MATCH($A1898&amp;"|61",Positions!$A$2:$A$14531,0)),"-")</f>
        <v>62</v>
      </c>
      <c r="F1898" s="4" t="str">
        <f aca="false">IFERROR(INDEX(Positions!$E$2:$E$14531,MATCH($A1898&amp;"|53",Positions!$A$2:$A$14531,0)),"-")</f>
        <v>G</v>
      </c>
      <c r="G1898" s="4" t="str">
        <f aca="false">IFERROR(INDEX(Positions!$E$2:$E$14531,MATCH($A1898&amp;"|61",Positions!$A$2:$A$14531,0)),"-")</f>
        <v>C</v>
      </c>
      <c r="H1898" s="3" t="str">
        <f aca="false">F1898&amp;"-"&amp;G1898</f>
        <v>G-C</v>
      </c>
      <c r="I1898" s="4" t="n">
        <f aca="false">(F1898="G")+(G1898="G")</f>
        <v>1</v>
      </c>
      <c r="J1898" s="4" t="n">
        <f aca="false">(F1898="C")+(G1898="C")</f>
        <v>1</v>
      </c>
      <c r="K1898" s="3" t="n">
        <f aca="false">I1898+J1898</f>
        <v>2</v>
      </c>
    </row>
    <row r="1899" customFormat="false" ht="15" hidden="false" customHeight="false" outlineLevel="0" collapsed="false">
      <c r="A1899" s="24" t="s">
        <v>104</v>
      </c>
      <c r="B1899" s="24" t="s">
        <v>893</v>
      </c>
      <c r="C1899" s="24" t="s">
        <v>894</v>
      </c>
      <c r="D1899" s="24" t="n">
        <f aca="false">IFERROR(INDEX(Positions!$D$2:$D$14531,MATCH($A1899&amp;"|8",Positions!$A$2:$A$14531,0)),"-")</f>
        <v>8</v>
      </c>
      <c r="E1899" s="24" t="n">
        <f aca="false">IFERROR(INDEX(Positions!$D$2:$D$14531,MATCH($A1899&amp;"|14",Positions!$A$2:$A$14531,0)),"-")</f>
        <v>14</v>
      </c>
      <c r="F1899" s="24" t="str">
        <f aca="false">IFERROR(INDEX(Positions!$E$2:$E$14531,MATCH($A1899&amp;"|8",Positions!$A$2:$A$14531,0)),"-")</f>
        <v>U</v>
      </c>
      <c r="G1899" s="24" t="str">
        <f aca="false">IFERROR(INDEX(Positions!$E$2:$E$14531,MATCH($A1899&amp;"|14",Positions!$A$2:$A$14531,0)),"-")</f>
        <v>A</v>
      </c>
      <c r="H1899" s="25" t="str">
        <f aca="false">F1899&amp;"-"&amp;G1899</f>
        <v>U-A</v>
      </c>
      <c r="I1899" s="24" t="n">
        <f aca="false">(F1899="G")+(G1899="G")</f>
        <v>0</v>
      </c>
      <c r="J1899" s="24" t="n">
        <f aca="false">(F1899="C")+(G1899="C")</f>
        <v>0</v>
      </c>
      <c r="K1899" s="25" t="n">
        <f aca="false">I1899+J1899</f>
        <v>0</v>
      </c>
    </row>
    <row r="1900" customFormat="false" ht="15" hidden="false" customHeight="false" outlineLevel="0" collapsed="false">
      <c r="A1900" s="24" t="s">
        <v>104</v>
      </c>
      <c r="B1900" s="24" t="s">
        <v>893</v>
      </c>
      <c r="C1900" s="24" t="s">
        <v>895</v>
      </c>
      <c r="D1900" s="24" t="n">
        <f aca="false">IFERROR(INDEX(Positions!$D$2:$D$14531,MATCH($A1900&amp;"|15",Positions!$A$2:$A$14531,0)),"-")</f>
        <v>15</v>
      </c>
      <c r="E1900" s="24" t="n">
        <f aca="false">IFERROR(INDEX(Positions!$D$2:$D$14531,MATCH($A1900&amp;"|48",Positions!$A$2:$A$14531,0)),"-")</f>
        <v>49</v>
      </c>
      <c r="F1900" s="24" t="str">
        <f aca="false">IFERROR(INDEX(Positions!$E$2:$E$14531,MATCH($A1900&amp;"|15",Positions!$A$2:$A$14531,0)),"-")</f>
        <v>G</v>
      </c>
      <c r="G1900" s="24" t="str">
        <f aca="false">IFERROR(INDEX(Positions!$E$2:$E$14531,MATCH($A1900&amp;"|48",Positions!$A$2:$A$14531,0)),"-")</f>
        <v>C</v>
      </c>
      <c r="H1900" s="25" t="str">
        <f aca="false">F1900&amp;"-"&amp;G1900</f>
        <v>G-C</v>
      </c>
      <c r="I1900" s="24" t="n">
        <f aca="false">(F1900="G")+(G1900="G")</f>
        <v>1</v>
      </c>
      <c r="J1900" s="24" t="n">
        <f aca="false">(F1900="C")+(G1900="C")</f>
        <v>1</v>
      </c>
      <c r="K1900" s="25" t="n">
        <f aca="false">I1900+J1900</f>
        <v>2</v>
      </c>
    </row>
    <row r="1901" customFormat="false" ht="15" hidden="false" customHeight="false" outlineLevel="0" collapsed="false">
      <c r="A1901" s="24" t="s">
        <v>104</v>
      </c>
      <c r="B1901" s="24" t="s">
        <v>893</v>
      </c>
      <c r="C1901" s="24" t="s">
        <v>896</v>
      </c>
      <c r="D1901" s="24" t="n">
        <f aca="false">IFERROR(INDEX(Positions!$D$2:$D$14531,MATCH($A1901&amp;"|18",Positions!$A$2:$A$14531,0)),"-")</f>
        <v>18</v>
      </c>
      <c r="E1901" s="24" t="n">
        <f aca="false">IFERROR(INDEX(Positions!$D$2:$D$14531,MATCH($A1901&amp;"|55",Positions!$A$2:$A$14531,0)),"-")</f>
        <v>56</v>
      </c>
      <c r="F1901" s="24" t="str">
        <f aca="false">IFERROR(INDEX(Positions!$E$2:$E$14531,MATCH($A1901&amp;"|18",Positions!$A$2:$A$14531,0)),"-")</f>
        <v>G</v>
      </c>
      <c r="G1901" s="24" t="str">
        <f aca="false">IFERROR(INDEX(Positions!$E$2:$E$14531,MATCH($A1901&amp;"|55",Positions!$A$2:$A$14531,0)),"-")</f>
        <v>U</v>
      </c>
      <c r="H1901" s="25" t="str">
        <f aca="false">F1901&amp;"-"&amp;G1901</f>
        <v>G-U</v>
      </c>
      <c r="I1901" s="24" t="n">
        <f aca="false">(F1901="G")+(G1901="G")</f>
        <v>1</v>
      </c>
      <c r="J1901" s="24" t="n">
        <f aca="false">(F1901="C")+(G1901="C")</f>
        <v>0</v>
      </c>
      <c r="K1901" s="25" t="n">
        <f aca="false">I1901+J1901</f>
        <v>1</v>
      </c>
    </row>
    <row r="1902" customFormat="false" ht="15" hidden="false" customHeight="false" outlineLevel="0" collapsed="false">
      <c r="A1902" s="24" t="s">
        <v>104</v>
      </c>
      <c r="B1902" s="24" t="s">
        <v>893</v>
      </c>
      <c r="C1902" s="24" t="s">
        <v>897</v>
      </c>
      <c r="D1902" s="24" t="n">
        <f aca="false">IFERROR(INDEX(Positions!$D$2:$D$14531,MATCH($A1902&amp;"|19",Positions!$A$2:$A$14531,0)),"-")</f>
        <v>19</v>
      </c>
      <c r="E1902" s="24" t="n">
        <f aca="false">IFERROR(INDEX(Positions!$D$2:$D$14531,MATCH($A1902&amp;"|56",Positions!$A$2:$A$14531,0)),"-")</f>
        <v>57</v>
      </c>
      <c r="F1902" s="24" t="str">
        <f aca="false">IFERROR(INDEX(Positions!$E$2:$E$14531,MATCH($A1902&amp;"|19",Positions!$A$2:$A$14531,0)),"-")</f>
        <v>G</v>
      </c>
      <c r="G1902" s="24" t="str">
        <f aca="false">IFERROR(INDEX(Positions!$E$2:$E$14531,MATCH($A1902&amp;"|56",Positions!$A$2:$A$14531,0)),"-")</f>
        <v>C</v>
      </c>
      <c r="H1902" s="25" t="str">
        <f aca="false">F1902&amp;"-"&amp;G1902</f>
        <v>G-C</v>
      </c>
      <c r="I1902" s="24" t="n">
        <f aca="false">(F1902="G")+(G1902="G")</f>
        <v>1</v>
      </c>
      <c r="J1902" s="24" t="n">
        <f aca="false">(F1902="C")+(G1902="C")</f>
        <v>1</v>
      </c>
      <c r="K1902" s="25" t="n">
        <f aca="false">I1902+J1902</f>
        <v>2</v>
      </c>
    </row>
    <row r="1903" customFormat="false" ht="15" hidden="false" customHeight="false" outlineLevel="0" collapsed="false">
      <c r="A1903" s="24" t="s">
        <v>104</v>
      </c>
      <c r="B1903" s="24" t="s">
        <v>893</v>
      </c>
      <c r="C1903" s="24" t="s">
        <v>898</v>
      </c>
      <c r="D1903" s="24" t="n">
        <f aca="false">IFERROR(INDEX(Positions!$D$2:$D$14531,MATCH($A1903&amp;"|26",Positions!$A$2:$A$14531,0)),"-")</f>
        <v>27</v>
      </c>
      <c r="E1903" s="24" t="n">
        <f aca="false">IFERROR(INDEX(Positions!$D$2:$D$14531,MATCH($A1903&amp;"|44",Positions!$A$2:$A$14531,0)),"-")</f>
        <v>45</v>
      </c>
      <c r="F1903" s="24" t="str">
        <f aca="false">IFERROR(INDEX(Positions!$E$2:$E$14531,MATCH($A1903&amp;"|26",Positions!$A$2:$A$14531,0)),"-")</f>
        <v>A</v>
      </c>
      <c r="G1903" s="24" t="str">
        <f aca="false">IFERROR(INDEX(Positions!$E$2:$E$14531,MATCH($A1903&amp;"|44",Positions!$A$2:$A$14531,0)),"-")</f>
        <v>A</v>
      </c>
      <c r="H1903" s="25" t="str">
        <f aca="false">F1903&amp;"-"&amp;G1903</f>
        <v>A-A</v>
      </c>
      <c r="I1903" s="24" t="n">
        <f aca="false">(F1903="G")+(G1903="G")</f>
        <v>0</v>
      </c>
      <c r="J1903" s="24" t="n">
        <f aca="false">(F1903="C")+(G1903="C")</f>
        <v>0</v>
      </c>
      <c r="K1903" s="25" t="n">
        <f aca="false">I1903+J1903</f>
        <v>0</v>
      </c>
    </row>
    <row r="1904" customFormat="false" ht="15" hidden="false" customHeight="false" outlineLevel="0" collapsed="false">
      <c r="A1904" s="24" t="s">
        <v>104</v>
      </c>
      <c r="B1904" s="24" t="s">
        <v>893</v>
      </c>
      <c r="C1904" s="24" t="s">
        <v>899</v>
      </c>
      <c r="D1904" s="24" t="n">
        <f aca="false">IFERROR(INDEX(Positions!$D$2:$D$14531,MATCH($A1904&amp;"|32",Positions!$A$2:$A$14531,0)),"-")</f>
        <v>33</v>
      </c>
      <c r="E1904" s="24" t="n">
        <f aca="false">IFERROR(INDEX(Positions!$D$2:$D$14531,MATCH($A1904&amp;"|38",Positions!$A$2:$A$14531,0)),"-")</f>
        <v>39</v>
      </c>
      <c r="F1904" s="24" t="str">
        <f aca="false">IFERROR(INDEX(Positions!$E$2:$E$14531,MATCH($A1904&amp;"|32",Positions!$A$2:$A$14531,0)),"-")</f>
        <v>C</v>
      </c>
      <c r="G1904" s="24" t="str">
        <f aca="false">IFERROR(INDEX(Positions!$E$2:$E$14531,MATCH($A1904&amp;"|38",Positions!$A$2:$A$14531,0)),"-")</f>
        <v>A</v>
      </c>
      <c r="H1904" s="25" t="str">
        <f aca="false">F1904&amp;"-"&amp;G1904</f>
        <v>C-A</v>
      </c>
      <c r="I1904" s="24" t="n">
        <f aca="false">(F1904="G")+(G1904="G")</f>
        <v>0</v>
      </c>
      <c r="J1904" s="24" t="n">
        <f aca="false">(F1904="C")+(G1904="C")</f>
        <v>1</v>
      </c>
      <c r="K1904" s="25" t="n">
        <f aca="false">I1904+J1904</f>
        <v>1</v>
      </c>
    </row>
    <row r="1905" customFormat="false" ht="15" hidden="false" customHeight="false" outlineLevel="0" collapsed="false">
      <c r="A1905" s="24" t="s">
        <v>104</v>
      </c>
      <c r="B1905" s="24" t="s">
        <v>893</v>
      </c>
      <c r="C1905" s="24" t="s">
        <v>900</v>
      </c>
      <c r="D1905" s="24" t="n">
        <f aca="false">IFERROR(INDEX(Positions!$D$2:$D$14531,MATCH($A1905&amp;"|54",Positions!$A$2:$A$14531,0)),"-")</f>
        <v>55</v>
      </c>
      <c r="E1905" s="24" t="n">
        <f aca="false">IFERROR(INDEX(Positions!$D$2:$D$14531,MATCH($A1905&amp;"|58",Positions!$A$2:$A$14531,0)),"-")</f>
        <v>59</v>
      </c>
      <c r="F1905" s="24" t="str">
        <f aca="false">IFERROR(INDEX(Positions!$E$2:$E$14531,MATCH($A1905&amp;"|54",Positions!$A$2:$A$14531,0)),"-")</f>
        <v>U</v>
      </c>
      <c r="G1905" s="24" t="str">
        <f aca="false">IFERROR(INDEX(Positions!$E$2:$E$14531,MATCH($A1905&amp;"|58",Positions!$A$2:$A$14531,0)),"-")</f>
        <v>A</v>
      </c>
      <c r="H1905" s="25" t="str">
        <f aca="false">F1905&amp;"-"&amp;G1905</f>
        <v>U-A</v>
      </c>
      <c r="I1905" s="24" t="n">
        <f aca="false">(F1905="G")+(G1905="G")</f>
        <v>0</v>
      </c>
      <c r="J1905" s="24" t="n">
        <f aca="false">(F1905="C")+(G1905="C")</f>
        <v>0</v>
      </c>
      <c r="K1905" s="25" t="n">
        <f aca="false">I1905+J1905</f>
        <v>0</v>
      </c>
    </row>
    <row r="1906" customFormat="false" ht="15" hidden="false" customHeight="false" outlineLevel="0" collapsed="false">
      <c r="A1906" s="4" t="s">
        <v>105</v>
      </c>
      <c r="B1906" s="4" t="s">
        <v>768</v>
      </c>
      <c r="C1906" s="4" t="s">
        <v>882</v>
      </c>
      <c r="D1906" s="4" t="n">
        <f aca="false">IFERROR(INDEX(Positions!$D$2:$D$14531,MATCH($A1906&amp;"|1",Positions!$A$2:$A$14531,0)),"-")</f>
        <v>1</v>
      </c>
      <c r="E1906" s="4" t="n">
        <f aca="false">IFERROR(INDEX(Positions!$D$2:$D$14531,MATCH($A1906&amp;"|72",Positions!$A$2:$A$14531,0)),"-")</f>
        <v>73</v>
      </c>
      <c r="F1906" s="4" t="str">
        <f aca="false">IFERROR(INDEX(Positions!$E$2:$E$14531,MATCH($A1906&amp;"|1",Positions!$A$2:$A$14531,0)),"-")</f>
        <v>G</v>
      </c>
      <c r="G1906" s="4" t="str">
        <f aca="false">IFERROR(INDEX(Positions!$E$2:$E$14531,MATCH($A1906&amp;"|72",Positions!$A$2:$A$14531,0)),"-")</f>
        <v>C</v>
      </c>
      <c r="H1906" s="3" t="str">
        <f aca="false">F1906&amp;"-"&amp;G1906</f>
        <v>G-C</v>
      </c>
      <c r="I1906" s="4" t="n">
        <f aca="false">(F1906="G")+(G1906="G")</f>
        <v>1</v>
      </c>
      <c r="J1906" s="4" t="n">
        <f aca="false">(F1906="C")+(G1906="C")</f>
        <v>1</v>
      </c>
      <c r="K1906" s="3" t="n">
        <f aca="false">I1906+J1906</f>
        <v>2</v>
      </c>
    </row>
    <row r="1907" customFormat="false" ht="15" hidden="false" customHeight="false" outlineLevel="0" collapsed="false">
      <c r="A1907" s="4" t="s">
        <v>105</v>
      </c>
      <c r="B1907" s="4" t="s">
        <v>768</v>
      </c>
      <c r="C1907" s="4" t="s">
        <v>883</v>
      </c>
      <c r="D1907" s="4" t="n">
        <f aca="false">IFERROR(INDEX(Positions!$D$2:$D$14531,MATCH($A1907&amp;"|2",Positions!$A$2:$A$14531,0)),"-")</f>
        <v>2</v>
      </c>
      <c r="E1907" s="4" t="n">
        <f aca="false">IFERROR(INDEX(Positions!$D$2:$D$14531,MATCH($A1907&amp;"|71",Positions!$A$2:$A$14531,0)),"-")</f>
        <v>72</v>
      </c>
      <c r="F1907" s="4" t="str">
        <f aca="false">IFERROR(INDEX(Positions!$E$2:$E$14531,MATCH($A1907&amp;"|2",Positions!$A$2:$A$14531,0)),"-")</f>
        <v>G</v>
      </c>
      <c r="G1907" s="4" t="str">
        <f aca="false">IFERROR(INDEX(Positions!$E$2:$E$14531,MATCH($A1907&amp;"|71",Positions!$A$2:$A$14531,0)),"-")</f>
        <v>C</v>
      </c>
      <c r="H1907" s="3" t="str">
        <f aca="false">F1907&amp;"-"&amp;G1907</f>
        <v>G-C</v>
      </c>
      <c r="I1907" s="4" t="n">
        <f aca="false">(F1907="G")+(G1907="G")</f>
        <v>1</v>
      </c>
      <c r="J1907" s="4" t="n">
        <f aca="false">(F1907="C")+(G1907="C")</f>
        <v>1</v>
      </c>
      <c r="K1907" s="3" t="n">
        <f aca="false">I1907+J1907</f>
        <v>2</v>
      </c>
    </row>
    <row r="1908" customFormat="false" ht="15" hidden="false" customHeight="false" outlineLevel="0" collapsed="false">
      <c r="A1908" s="4" t="s">
        <v>105</v>
      </c>
      <c r="B1908" s="4" t="s">
        <v>768</v>
      </c>
      <c r="C1908" s="4" t="s">
        <v>884</v>
      </c>
      <c r="D1908" s="4" t="n">
        <f aca="false">IFERROR(INDEX(Positions!$D$2:$D$14531,MATCH($A1908&amp;"|3",Positions!$A$2:$A$14531,0)),"-")</f>
        <v>3</v>
      </c>
      <c r="E1908" s="4" t="n">
        <f aca="false">IFERROR(INDEX(Positions!$D$2:$D$14531,MATCH($A1908&amp;"|70",Positions!$A$2:$A$14531,0)),"-")</f>
        <v>71</v>
      </c>
      <c r="F1908" s="4" t="str">
        <f aca="false">IFERROR(INDEX(Positions!$E$2:$E$14531,MATCH($A1908&amp;"|3",Positions!$A$2:$A$14531,0)),"-")</f>
        <v>A</v>
      </c>
      <c r="G1908" s="4" t="str">
        <f aca="false">IFERROR(INDEX(Positions!$E$2:$E$14531,MATCH($A1908&amp;"|70",Positions!$A$2:$A$14531,0)),"-")</f>
        <v>U</v>
      </c>
      <c r="H1908" s="3" t="str">
        <f aca="false">F1908&amp;"-"&amp;G1908</f>
        <v>A-U</v>
      </c>
      <c r="I1908" s="4" t="n">
        <f aca="false">(F1908="G")+(G1908="G")</f>
        <v>0</v>
      </c>
      <c r="J1908" s="4" t="n">
        <f aca="false">(F1908="C")+(G1908="C")</f>
        <v>0</v>
      </c>
      <c r="K1908" s="3" t="n">
        <f aca="false">I1908+J1908</f>
        <v>0</v>
      </c>
    </row>
    <row r="1909" customFormat="false" ht="15" hidden="false" customHeight="false" outlineLevel="0" collapsed="false">
      <c r="A1909" s="4" t="s">
        <v>105</v>
      </c>
      <c r="B1909" s="4" t="s">
        <v>768</v>
      </c>
      <c r="C1909" s="4" t="s">
        <v>885</v>
      </c>
      <c r="D1909" s="4" t="n">
        <f aca="false">IFERROR(INDEX(Positions!$D$2:$D$14531,MATCH($A1909&amp;"|4",Positions!$A$2:$A$14531,0)),"-")</f>
        <v>4</v>
      </c>
      <c r="E1909" s="4" t="n">
        <f aca="false">IFERROR(INDEX(Positions!$D$2:$D$14531,MATCH($A1909&amp;"|69",Positions!$A$2:$A$14531,0)),"-")</f>
        <v>70</v>
      </c>
      <c r="F1909" s="4" t="str">
        <f aca="false">IFERROR(INDEX(Positions!$E$2:$E$14531,MATCH($A1909&amp;"|4",Positions!$A$2:$A$14531,0)),"-")</f>
        <v>C</v>
      </c>
      <c r="G1909" s="4" t="str">
        <f aca="false">IFERROR(INDEX(Positions!$E$2:$E$14531,MATCH($A1909&amp;"|69",Positions!$A$2:$A$14531,0)),"-")</f>
        <v>G</v>
      </c>
      <c r="H1909" s="3" t="str">
        <f aca="false">F1909&amp;"-"&amp;G1909</f>
        <v>C-G</v>
      </c>
      <c r="I1909" s="4" t="n">
        <f aca="false">(F1909="G")+(G1909="G")</f>
        <v>1</v>
      </c>
      <c r="J1909" s="4" t="n">
        <f aca="false">(F1909="C")+(G1909="C")</f>
        <v>1</v>
      </c>
      <c r="K1909" s="3" t="n">
        <f aca="false">I1909+J1909</f>
        <v>2</v>
      </c>
    </row>
    <row r="1910" customFormat="false" ht="15" hidden="false" customHeight="false" outlineLevel="0" collapsed="false">
      <c r="A1910" s="4" t="s">
        <v>105</v>
      </c>
      <c r="B1910" s="4" t="s">
        <v>768</v>
      </c>
      <c r="C1910" s="4" t="s">
        <v>542</v>
      </c>
      <c r="D1910" s="4" t="n">
        <f aca="false">IFERROR(INDEX(Positions!$D$2:$D$14531,MATCH($A1910&amp;"|5",Positions!$A$2:$A$14531,0)),"-")</f>
        <v>5</v>
      </c>
      <c r="E1910" s="4" t="n">
        <f aca="false">IFERROR(INDEX(Positions!$D$2:$D$14531,MATCH($A1910&amp;"|68",Positions!$A$2:$A$14531,0)),"-")</f>
        <v>69</v>
      </c>
      <c r="F1910" s="4" t="str">
        <f aca="false">IFERROR(INDEX(Positions!$E$2:$E$14531,MATCH($A1910&amp;"|5",Positions!$A$2:$A$14531,0)),"-")</f>
        <v>C</v>
      </c>
      <c r="G1910" s="4" t="str">
        <f aca="false">IFERROR(INDEX(Positions!$E$2:$E$14531,MATCH($A1910&amp;"|68",Positions!$A$2:$A$14531,0)),"-")</f>
        <v>G</v>
      </c>
      <c r="H1910" s="3" t="str">
        <f aca="false">F1910&amp;"-"&amp;G1910</f>
        <v>C-G</v>
      </c>
      <c r="I1910" s="4" t="n">
        <f aca="false">(F1910="G")+(G1910="G")</f>
        <v>1</v>
      </c>
      <c r="J1910" s="4" t="n">
        <f aca="false">(F1910="C")+(G1910="C")</f>
        <v>1</v>
      </c>
      <c r="K1910" s="3" t="n">
        <f aca="false">I1910+J1910</f>
        <v>2</v>
      </c>
    </row>
    <row r="1911" customFormat="false" ht="15" hidden="false" customHeight="false" outlineLevel="0" collapsed="false">
      <c r="A1911" s="4" t="s">
        <v>105</v>
      </c>
      <c r="B1911" s="4" t="s">
        <v>768</v>
      </c>
      <c r="C1911" s="4" t="s">
        <v>561</v>
      </c>
      <c r="D1911" s="4" t="n">
        <f aca="false">IFERROR(INDEX(Positions!$D$2:$D$14531,MATCH($A1911&amp;"|6",Positions!$A$2:$A$14531,0)),"-")</f>
        <v>6</v>
      </c>
      <c r="E1911" s="4" t="n">
        <f aca="false">IFERROR(INDEX(Positions!$D$2:$D$14531,MATCH($A1911&amp;"|67",Positions!$A$2:$A$14531,0)),"-")</f>
        <v>68</v>
      </c>
      <c r="F1911" s="4" t="str">
        <f aca="false">IFERROR(INDEX(Positions!$E$2:$E$14531,MATCH($A1911&amp;"|6",Positions!$A$2:$A$14531,0)),"-")</f>
        <v>U</v>
      </c>
      <c r="G1911" s="4" t="str">
        <f aca="false">IFERROR(INDEX(Positions!$E$2:$E$14531,MATCH($A1911&amp;"|67",Positions!$A$2:$A$14531,0)),"-")</f>
        <v>A</v>
      </c>
      <c r="H1911" s="3" t="str">
        <f aca="false">F1911&amp;"-"&amp;G1911</f>
        <v>U-A</v>
      </c>
      <c r="I1911" s="4" t="n">
        <f aca="false">(F1911="G")+(G1911="G")</f>
        <v>0</v>
      </c>
      <c r="J1911" s="4" t="n">
        <f aca="false">(F1911="C")+(G1911="C")</f>
        <v>0</v>
      </c>
      <c r="K1911" s="3" t="n">
        <f aca="false">I1911+J1911</f>
        <v>0</v>
      </c>
    </row>
    <row r="1912" customFormat="false" ht="15" hidden="false" customHeight="false" outlineLevel="0" collapsed="false">
      <c r="A1912" s="4" t="s">
        <v>105</v>
      </c>
      <c r="B1912" s="4" t="s">
        <v>768</v>
      </c>
      <c r="C1912" s="4" t="s">
        <v>886</v>
      </c>
      <c r="D1912" s="4" t="n">
        <f aca="false">IFERROR(INDEX(Positions!$D$2:$D$14531,MATCH($A1912&amp;"|7",Positions!$A$2:$A$14531,0)),"-")</f>
        <v>7</v>
      </c>
      <c r="E1912" s="4" t="n">
        <f aca="false">IFERROR(INDEX(Positions!$D$2:$D$14531,MATCH($A1912&amp;"|66",Positions!$A$2:$A$14531,0)),"-")</f>
        <v>67</v>
      </c>
      <c r="F1912" s="4" t="str">
        <f aca="false">IFERROR(INDEX(Positions!$E$2:$E$14531,MATCH($A1912&amp;"|7",Positions!$A$2:$A$14531,0)),"-")</f>
        <v>U</v>
      </c>
      <c r="G1912" s="4" t="str">
        <f aca="false">IFERROR(INDEX(Positions!$E$2:$E$14531,MATCH($A1912&amp;"|66",Positions!$A$2:$A$14531,0)),"-")</f>
        <v>A</v>
      </c>
      <c r="H1912" s="3" t="str">
        <f aca="false">F1912&amp;"-"&amp;G1912</f>
        <v>U-A</v>
      </c>
      <c r="I1912" s="4" t="n">
        <f aca="false">(F1912="G")+(G1912="G")</f>
        <v>0</v>
      </c>
      <c r="J1912" s="4" t="n">
        <f aca="false">(F1912="C")+(G1912="C")</f>
        <v>0</v>
      </c>
      <c r="K1912" s="3" t="n">
        <f aca="false">I1912+J1912</f>
        <v>0</v>
      </c>
    </row>
    <row r="1913" customFormat="false" ht="15" hidden="false" customHeight="false" outlineLevel="0" collapsed="false">
      <c r="A1913" s="4" t="s">
        <v>105</v>
      </c>
      <c r="B1913" s="4" t="s">
        <v>783</v>
      </c>
      <c r="C1913" s="4" t="s">
        <v>887</v>
      </c>
      <c r="D1913" s="4" t="n">
        <f aca="false">IFERROR(INDEX(Positions!$D$2:$D$14531,MATCH($A1913&amp;"|10",Positions!$A$2:$A$14531,0)),"-")</f>
        <v>10</v>
      </c>
      <c r="E1913" s="4" t="n">
        <f aca="false">IFERROR(INDEX(Positions!$D$2:$D$14531,MATCH($A1913&amp;"|25",Positions!$A$2:$A$14531,0)),"-")</f>
        <v>26</v>
      </c>
      <c r="F1913" s="4" t="str">
        <f aca="false">IFERROR(INDEX(Positions!$E$2:$E$14531,MATCH($A1913&amp;"|10",Positions!$A$2:$A$14531,0)),"-")</f>
        <v>G</v>
      </c>
      <c r="G1913" s="4" t="str">
        <f aca="false">IFERROR(INDEX(Positions!$E$2:$E$14531,MATCH($A1913&amp;"|25",Positions!$A$2:$A$14531,0)),"-")</f>
        <v>C</v>
      </c>
      <c r="H1913" s="3" t="str">
        <f aca="false">F1913&amp;"-"&amp;G1913</f>
        <v>G-C</v>
      </c>
      <c r="I1913" s="4" t="n">
        <f aca="false">(F1913="G")+(G1913="G")</f>
        <v>1</v>
      </c>
      <c r="J1913" s="4" t="n">
        <f aca="false">(F1913="C")+(G1913="C")</f>
        <v>1</v>
      </c>
      <c r="K1913" s="3" t="n">
        <f aca="false">I1913+J1913</f>
        <v>2</v>
      </c>
    </row>
    <row r="1914" customFormat="false" ht="15" hidden="false" customHeight="false" outlineLevel="0" collapsed="false">
      <c r="A1914" s="4" t="s">
        <v>105</v>
      </c>
      <c r="B1914" s="4" t="s">
        <v>783</v>
      </c>
      <c r="C1914" s="4" t="s">
        <v>888</v>
      </c>
      <c r="D1914" s="4" t="n">
        <f aca="false">IFERROR(INDEX(Positions!$D$2:$D$14531,MATCH($A1914&amp;"|11",Positions!$A$2:$A$14531,0)),"-")</f>
        <v>11</v>
      </c>
      <c r="E1914" s="4" t="n">
        <f aca="false">IFERROR(INDEX(Positions!$D$2:$D$14531,MATCH($A1914&amp;"|24",Positions!$A$2:$A$14531,0)),"-")</f>
        <v>25</v>
      </c>
      <c r="F1914" s="4" t="str">
        <f aca="false">IFERROR(INDEX(Positions!$E$2:$E$14531,MATCH($A1914&amp;"|11",Positions!$A$2:$A$14531,0)),"-")</f>
        <v>C</v>
      </c>
      <c r="G1914" s="4" t="str">
        <f aca="false">IFERROR(INDEX(Positions!$E$2:$E$14531,MATCH($A1914&amp;"|24",Positions!$A$2:$A$14531,0)),"-")</f>
        <v>G</v>
      </c>
      <c r="H1914" s="3" t="str">
        <f aca="false">F1914&amp;"-"&amp;G1914</f>
        <v>C-G</v>
      </c>
      <c r="I1914" s="4" t="n">
        <f aca="false">(F1914="G")+(G1914="G")</f>
        <v>1</v>
      </c>
      <c r="J1914" s="4" t="n">
        <f aca="false">(F1914="C")+(G1914="C")</f>
        <v>1</v>
      </c>
      <c r="K1914" s="3" t="n">
        <f aca="false">I1914+J1914</f>
        <v>2</v>
      </c>
    </row>
    <row r="1915" customFormat="false" ht="15" hidden="false" customHeight="false" outlineLevel="0" collapsed="false">
      <c r="A1915" s="4" t="s">
        <v>105</v>
      </c>
      <c r="B1915" s="4" t="s">
        <v>783</v>
      </c>
      <c r="C1915" s="4" t="s">
        <v>479</v>
      </c>
      <c r="D1915" s="4" t="n">
        <f aca="false">IFERROR(INDEX(Positions!$D$2:$D$14531,MATCH($A1915&amp;"|12",Positions!$A$2:$A$14531,0)),"-")</f>
        <v>12</v>
      </c>
      <c r="E1915" s="4" t="n">
        <f aca="false">IFERROR(INDEX(Positions!$D$2:$D$14531,MATCH($A1915&amp;"|23",Positions!$A$2:$A$14531,0)),"-")</f>
        <v>24</v>
      </c>
      <c r="F1915" s="4" t="str">
        <f aca="false">IFERROR(INDEX(Positions!$E$2:$E$14531,MATCH($A1915&amp;"|12",Positions!$A$2:$A$14531,0)),"-")</f>
        <v>U</v>
      </c>
      <c r="G1915" s="4" t="str">
        <f aca="false">IFERROR(INDEX(Positions!$E$2:$E$14531,MATCH($A1915&amp;"|23",Positions!$A$2:$A$14531,0)),"-")</f>
        <v>A</v>
      </c>
      <c r="H1915" s="3" t="str">
        <f aca="false">F1915&amp;"-"&amp;G1915</f>
        <v>U-A</v>
      </c>
      <c r="I1915" s="4" t="n">
        <f aca="false">(F1915="G")+(G1915="G")</f>
        <v>0</v>
      </c>
      <c r="J1915" s="4" t="n">
        <f aca="false">(F1915="C")+(G1915="C")</f>
        <v>0</v>
      </c>
      <c r="K1915" s="3" t="n">
        <f aca="false">I1915+J1915</f>
        <v>0</v>
      </c>
    </row>
    <row r="1916" customFormat="false" ht="15" hidden="false" customHeight="false" outlineLevel="0" collapsed="false">
      <c r="A1916" s="4" t="s">
        <v>105</v>
      </c>
      <c r="B1916" s="4" t="s">
        <v>783</v>
      </c>
      <c r="C1916" s="4" t="s">
        <v>267</v>
      </c>
      <c r="D1916" s="4" t="n">
        <f aca="false">IFERROR(INDEX(Positions!$D$2:$D$14531,MATCH($A1916&amp;"|13",Positions!$A$2:$A$14531,0)),"-")</f>
        <v>13</v>
      </c>
      <c r="E1916" s="4" t="n">
        <f aca="false">IFERROR(INDEX(Positions!$D$2:$D$14531,MATCH($A1916&amp;"|22",Positions!$A$2:$A$14531,0)),"-")</f>
        <v>23</v>
      </c>
      <c r="F1916" s="4" t="str">
        <f aca="false">IFERROR(INDEX(Positions!$E$2:$E$14531,MATCH($A1916&amp;"|13",Positions!$A$2:$A$14531,0)),"-")</f>
        <v>C</v>
      </c>
      <c r="G1916" s="4" t="str">
        <f aca="false">IFERROR(INDEX(Positions!$E$2:$E$14531,MATCH($A1916&amp;"|22",Positions!$A$2:$A$14531,0)),"-")</f>
        <v>G</v>
      </c>
      <c r="H1916" s="3" t="str">
        <f aca="false">F1916&amp;"-"&amp;G1916</f>
        <v>C-G</v>
      </c>
      <c r="I1916" s="4" t="n">
        <f aca="false">(F1916="G")+(G1916="G")</f>
        <v>1</v>
      </c>
      <c r="J1916" s="4" t="n">
        <f aca="false">(F1916="C")+(G1916="C")</f>
        <v>1</v>
      </c>
      <c r="K1916" s="3" t="n">
        <f aca="false">I1916+J1916</f>
        <v>2</v>
      </c>
    </row>
    <row r="1917" customFormat="false" ht="15" hidden="false" customHeight="false" outlineLevel="0" collapsed="false">
      <c r="A1917" s="4" t="s">
        <v>105</v>
      </c>
      <c r="B1917" s="4" t="s">
        <v>805</v>
      </c>
      <c r="C1917" s="4" t="s">
        <v>673</v>
      </c>
      <c r="D1917" s="4" t="n">
        <f aca="false">IFERROR(INDEX(Positions!$D$2:$D$14531,MATCH($A1917&amp;"|27",Positions!$A$2:$A$14531,0)),"-")</f>
        <v>28</v>
      </c>
      <c r="E1917" s="4" t="n">
        <f aca="false">IFERROR(INDEX(Positions!$D$2:$D$14531,MATCH($A1917&amp;"|43",Positions!$A$2:$A$14531,0)),"-")</f>
        <v>44</v>
      </c>
      <c r="F1917" s="4" t="str">
        <f aca="false">IFERROR(INDEX(Positions!$E$2:$E$14531,MATCH($A1917&amp;"|27",Positions!$A$2:$A$14531,0)),"-")</f>
        <v>U</v>
      </c>
      <c r="G1917" s="4" t="str">
        <f aca="false">IFERROR(INDEX(Positions!$E$2:$E$14531,MATCH($A1917&amp;"|43",Positions!$A$2:$A$14531,0)),"-")</f>
        <v>A</v>
      </c>
      <c r="H1917" s="3" t="str">
        <f aca="false">F1917&amp;"-"&amp;G1917</f>
        <v>U-A</v>
      </c>
      <c r="I1917" s="4" t="n">
        <f aca="false">(F1917="G")+(G1917="G")</f>
        <v>0</v>
      </c>
      <c r="J1917" s="4" t="n">
        <f aca="false">(F1917="C")+(G1917="C")</f>
        <v>0</v>
      </c>
      <c r="K1917" s="3" t="n">
        <f aca="false">I1917+J1917</f>
        <v>0</v>
      </c>
    </row>
    <row r="1918" customFormat="false" ht="15" hidden="false" customHeight="false" outlineLevel="0" collapsed="false">
      <c r="A1918" s="4" t="s">
        <v>105</v>
      </c>
      <c r="B1918" s="4" t="s">
        <v>805</v>
      </c>
      <c r="C1918" s="4" t="s">
        <v>889</v>
      </c>
      <c r="D1918" s="4" t="n">
        <f aca="false">IFERROR(INDEX(Positions!$D$2:$D$14531,MATCH($A1918&amp;"|28",Positions!$A$2:$A$14531,0)),"-")</f>
        <v>29</v>
      </c>
      <c r="E1918" s="4" t="n">
        <f aca="false">IFERROR(INDEX(Positions!$D$2:$D$14531,MATCH($A1918&amp;"|42",Positions!$A$2:$A$14531,0)),"-")</f>
        <v>43</v>
      </c>
      <c r="F1918" s="4" t="str">
        <f aca="false">IFERROR(INDEX(Positions!$E$2:$E$14531,MATCH($A1918&amp;"|28",Positions!$A$2:$A$14531,0)),"-")</f>
        <v>C</v>
      </c>
      <c r="G1918" s="4" t="str">
        <f aca="false">IFERROR(INDEX(Positions!$E$2:$E$14531,MATCH($A1918&amp;"|42",Positions!$A$2:$A$14531,0)),"-")</f>
        <v>G</v>
      </c>
      <c r="H1918" s="3" t="str">
        <f aca="false">F1918&amp;"-"&amp;G1918</f>
        <v>C-G</v>
      </c>
      <c r="I1918" s="4" t="n">
        <f aca="false">(F1918="G")+(G1918="G")</f>
        <v>1</v>
      </c>
      <c r="J1918" s="4" t="n">
        <f aca="false">(F1918="C")+(G1918="C")</f>
        <v>1</v>
      </c>
      <c r="K1918" s="3" t="n">
        <f aca="false">I1918+J1918</f>
        <v>2</v>
      </c>
    </row>
    <row r="1919" customFormat="false" ht="15" hidden="false" customHeight="false" outlineLevel="0" collapsed="false">
      <c r="A1919" s="4" t="s">
        <v>105</v>
      </c>
      <c r="B1919" s="4" t="s">
        <v>805</v>
      </c>
      <c r="C1919" s="4" t="s">
        <v>890</v>
      </c>
      <c r="D1919" s="4" t="n">
        <f aca="false">IFERROR(INDEX(Positions!$D$2:$D$14531,MATCH($A1919&amp;"|29",Positions!$A$2:$A$14531,0)),"-")</f>
        <v>30</v>
      </c>
      <c r="E1919" s="4" t="n">
        <f aca="false">IFERROR(INDEX(Positions!$D$2:$D$14531,MATCH($A1919&amp;"|41",Positions!$A$2:$A$14531,0)),"-")</f>
        <v>42</v>
      </c>
      <c r="F1919" s="4" t="str">
        <f aca="false">IFERROR(INDEX(Positions!$E$2:$E$14531,MATCH($A1919&amp;"|29",Positions!$A$2:$A$14531,0)),"-")</f>
        <v>C</v>
      </c>
      <c r="G1919" s="4" t="str">
        <f aca="false">IFERROR(INDEX(Positions!$E$2:$E$14531,MATCH($A1919&amp;"|41",Positions!$A$2:$A$14531,0)),"-")</f>
        <v>G</v>
      </c>
      <c r="H1919" s="3" t="str">
        <f aca="false">F1919&amp;"-"&amp;G1919</f>
        <v>C-G</v>
      </c>
      <c r="I1919" s="4" t="n">
        <f aca="false">(F1919="G")+(G1919="G")</f>
        <v>1</v>
      </c>
      <c r="J1919" s="4" t="n">
        <f aca="false">(F1919="C")+(G1919="C")</f>
        <v>1</v>
      </c>
      <c r="K1919" s="3" t="n">
        <f aca="false">I1919+J1919</f>
        <v>2</v>
      </c>
    </row>
    <row r="1920" customFormat="false" ht="15" hidden="false" customHeight="false" outlineLevel="0" collapsed="false">
      <c r="A1920" s="4" t="s">
        <v>105</v>
      </c>
      <c r="B1920" s="4" t="s">
        <v>805</v>
      </c>
      <c r="C1920" s="4" t="s">
        <v>694</v>
      </c>
      <c r="D1920" s="4" t="n">
        <f aca="false">IFERROR(INDEX(Positions!$D$2:$D$14531,MATCH($A1920&amp;"|30",Positions!$A$2:$A$14531,0)),"-")</f>
        <v>31</v>
      </c>
      <c r="E1920" s="4" t="n">
        <f aca="false">IFERROR(INDEX(Positions!$D$2:$D$14531,MATCH($A1920&amp;"|40",Positions!$A$2:$A$14531,0)),"-")</f>
        <v>41</v>
      </c>
      <c r="F1920" s="4" t="str">
        <f aca="false">IFERROR(INDEX(Positions!$E$2:$E$14531,MATCH($A1920&amp;"|30",Positions!$A$2:$A$14531,0)),"-")</f>
        <v>G</v>
      </c>
      <c r="G1920" s="4" t="str">
        <f aca="false">IFERROR(INDEX(Positions!$E$2:$E$14531,MATCH($A1920&amp;"|40",Positions!$A$2:$A$14531,0)),"-")</f>
        <v>C</v>
      </c>
      <c r="H1920" s="3" t="str">
        <f aca="false">F1920&amp;"-"&amp;G1920</f>
        <v>G-C</v>
      </c>
      <c r="I1920" s="4" t="n">
        <f aca="false">(F1920="G")+(G1920="G")</f>
        <v>1</v>
      </c>
      <c r="J1920" s="4" t="n">
        <f aca="false">(F1920="C")+(G1920="C")</f>
        <v>1</v>
      </c>
      <c r="K1920" s="3" t="n">
        <f aca="false">I1920+J1920</f>
        <v>2</v>
      </c>
    </row>
    <row r="1921" customFormat="false" ht="15" hidden="false" customHeight="false" outlineLevel="0" collapsed="false">
      <c r="A1921" s="4" t="s">
        <v>105</v>
      </c>
      <c r="B1921" s="4" t="s">
        <v>805</v>
      </c>
      <c r="C1921" s="4" t="s">
        <v>640</v>
      </c>
      <c r="D1921" s="4" t="n">
        <f aca="false">IFERROR(INDEX(Positions!$D$2:$D$14531,MATCH($A1921&amp;"|31",Positions!$A$2:$A$14531,0)),"-")</f>
        <v>32</v>
      </c>
      <c r="E1921" s="4" t="n">
        <f aca="false">IFERROR(INDEX(Positions!$D$2:$D$14531,MATCH($A1921&amp;"|39",Positions!$A$2:$A$14531,0)),"-")</f>
        <v>40</v>
      </c>
      <c r="F1921" s="4" t="str">
        <f aca="false">IFERROR(INDEX(Positions!$E$2:$E$14531,MATCH($A1921&amp;"|31",Positions!$A$2:$A$14531,0)),"-")</f>
        <v>G</v>
      </c>
      <c r="G1921" s="4" t="str">
        <f aca="false">IFERROR(INDEX(Positions!$E$2:$E$14531,MATCH($A1921&amp;"|39",Positions!$A$2:$A$14531,0)),"-")</f>
        <v>C</v>
      </c>
      <c r="H1921" s="3" t="str">
        <f aca="false">F1921&amp;"-"&amp;G1921</f>
        <v>G-C</v>
      </c>
      <c r="I1921" s="4" t="n">
        <f aca="false">(F1921="G")+(G1921="G")</f>
        <v>1</v>
      </c>
      <c r="J1921" s="4" t="n">
        <f aca="false">(F1921="C")+(G1921="C")</f>
        <v>1</v>
      </c>
      <c r="K1921" s="3" t="n">
        <f aca="false">I1921+J1921</f>
        <v>2</v>
      </c>
    </row>
    <row r="1922" customFormat="false" ht="15" hidden="false" customHeight="false" outlineLevel="0" collapsed="false">
      <c r="A1922" s="4" t="s">
        <v>105</v>
      </c>
      <c r="B1922" s="4" t="s">
        <v>830</v>
      </c>
      <c r="C1922" s="4" t="s">
        <v>367</v>
      </c>
      <c r="D1922" s="4" t="n">
        <f aca="false">IFERROR(INDEX(Positions!$D$2:$D$14531,MATCH($A1922&amp;"|49",Positions!$A$2:$A$14531,0)),"-")</f>
        <v>50</v>
      </c>
      <c r="E1922" s="4" t="n">
        <f aca="false">IFERROR(INDEX(Positions!$D$2:$D$14531,MATCH($A1922&amp;"|65",Positions!$A$2:$A$14531,0)),"-")</f>
        <v>66</v>
      </c>
      <c r="F1922" s="4" t="str">
        <f aca="false">IFERROR(INDEX(Positions!$E$2:$E$14531,MATCH($A1922&amp;"|49",Positions!$A$2:$A$14531,0)),"-")</f>
        <v>A</v>
      </c>
      <c r="G1922" s="4" t="str">
        <f aca="false">IFERROR(INDEX(Positions!$E$2:$E$14531,MATCH($A1922&amp;"|65",Positions!$A$2:$A$14531,0)),"-")</f>
        <v>U</v>
      </c>
      <c r="H1922" s="3" t="str">
        <f aca="false">F1922&amp;"-"&amp;G1922</f>
        <v>A-U</v>
      </c>
      <c r="I1922" s="4" t="n">
        <f aca="false">(F1922="G")+(G1922="G")</f>
        <v>0</v>
      </c>
      <c r="J1922" s="4" t="n">
        <f aca="false">(F1922="C")+(G1922="C")</f>
        <v>0</v>
      </c>
      <c r="K1922" s="3" t="n">
        <f aca="false">I1922+J1922</f>
        <v>0</v>
      </c>
    </row>
    <row r="1923" customFormat="false" ht="15" hidden="false" customHeight="false" outlineLevel="0" collapsed="false">
      <c r="A1923" s="4" t="s">
        <v>105</v>
      </c>
      <c r="B1923" s="4" t="s">
        <v>830</v>
      </c>
      <c r="C1923" s="4" t="s">
        <v>891</v>
      </c>
      <c r="D1923" s="4" t="n">
        <f aca="false">IFERROR(INDEX(Positions!$D$2:$D$14531,MATCH($A1923&amp;"|50",Positions!$A$2:$A$14531,0)),"-")</f>
        <v>51</v>
      </c>
      <c r="E1923" s="4" t="n">
        <f aca="false">IFERROR(INDEX(Positions!$D$2:$D$14531,MATCH($A1923&amp;"|64",Positions!$A$2:$A$14531,0)),"-")</f>
        <v>65</v>
      </c>
      <c r="F1923" s="4" t="str">
        <f aca="false">IFERROR(INDEX(Positions!$E$2:$E$14531,MATCH($A1923&amp;"|50",Positions!$A$2:$A$14531,0)),"-")</f>
        <v>U</v>
      </c>
      <c r="G1923" s="4" t="str">
        <f aca="false">IFERROR(INDEX(Positions!$E$2:$E$14531,MATCH($A1923&amp;"|64",Positions!$A$2:$A$14531,0)),"-")</f>
        <v>A</v>
      </c>
      <c r="H1923" s="3" t="str">
        <f aca="false">F1923&amp;"-"&amp;G1923</f>
        <v>U-A</v>
      </c>
      <c r="I1923" s="4" t="n">
        <f aca="false">(F1923="G")+(G1923="G")</f>
        <v>0</v>
      </c>
      <c r="J1923" s="4" t="n">
        <f aca="false">(F1923="C")+(G1923="C")</f>
        <v>0</v>
      </c>
      <c r="K1923" s="3" t="n">
        <f aca="false">I1923+J1923</f>
        <v>0</v>
      </c>
    </row>
    <row r="1924" customFormat="false" ht="15" hidden="false" customHeight="false" outlineLevel="0" collapsed="false">
      <c r="A1924" s="4" t="s">
        <v>105</v>
      </c>
      <c r="B1924" s="4" t="s">
        <v>830</v>
      </c>
      <c r="C1924" s="4" t="s">
        <v>689</v>
      </c>
      <c r="D1924" s="4" t="n">
        <f aca="false">IFERROR(INDEX(Positions!$D$2:$D$14531,MATCH($A1924&amp;"|51",Positions!$A$2:$A$14531,0)),"-")</f>
        <v>52</v>
      </c>
      <c r="E1924" s="4" t="n">
        <f aca="false">IFERROR(INDEX(Positions!$D$2:$D$14531,MATCH($A1924&amp;"|63",Positions!$A$2:$A$14531,0)),"-")</f>
        <v>64</v>
      </c>
      <c r="F1924" s="4" t="str">
        <f aca="false">IFERROR(INDEX(Positions!$E$2:$E$14531,MATCH($A1924&amp;"|51",Positions!$A$2:$A$14531,0)),"-")</f>
        <v>U</v>
      </c>
      <c r="G1924" s="4" t="str">
        <f aca="false">IFERROR(INDEX(Positions!$E$2:$E$14531,MATCH($A1924&amp;"|63",Positions!$A$2:$A$14531,0)),"-")</f>
        <v>A</v>
      </c>
      <c r="H1924" s="3" t="str">
        <f aca="false">F1924&amp;"-"&amp;G1924</f>
        <v>U-A</v>
      </c>
      <c r="I1924" s="4" t="n">
        <f aca="false">(F1924="G")+(G1924="G")</f>
        <v>0</v>
      </c>
      <c r="J1924" s="4" t="n">
        <f aca="false">(F1924="C")+(G1924="C")</f>
        <v>0</v>
      </c>
      <c r="K1924" s="3" t="n">
        <f aca="false">I1924+J1924</f>
        <v>0</v>
      </c>
    </row>
    <row r="1925" customFormat="false" ht="15" hidden="false" customHeight="false" outlineLevel="0" collapsed="false">
      <c r="A1925" s="4" t="s">
        <v>105</v>
      </c>
      <c r="B1925" s="4" t="s">
        <v>830</v>
      </c>
      <c r="C1925" s="4" t="s">
        <v>703</v>
      </c>
      <c r="D1925" s="4" t="n">
        <f aca="false">IFERROR(INDEX(Positions!$D$2:$D$14531,MATCH($A1925&amp;"|52",Positions!$A$2:$A$14531,0)),"-")</f>
        <v>53</v>
      </c>
      <c r="E1925" s="4" t="n">
        <f aca="false">IFERROR(INDEX(Positions!$D$2:$D$14531,MATCH($A1925&amp;"|62",Positions!$A$2:$A$14531,0)),"-")</f>
        <v>63</v>
      </c>
      <c r="F1925" s="4" t="str">
        <f aca="false">IFERROR(INDEX(Positions!$E$2:$E$14531,MATCH($A1925&amp;"|52",Positions!$A$2:$A$14531,0)),"-")</f>
        <v>G</v>
      </c>
      <c r="G1925" s="4" t="str">
        <f aca="false">IFERROR(INDEX(Positions!$E$2:$E$14531,MATCH($A1925&amp;"|62",Positions!$A$2:$A$14531,0)),"-")</f>
        <v>C</v>
      </c>
      <c r="H1925" s="3" t="str">
        <f aca="false">F1925&amp;"-"&amp;G1925</f>
        <v>G-C</v>
      </c>
      <c r="I1925" s="4" t="n">
        <f aca="false">(F1925="G")+(G1925="G")</f>
        <v>1</v>
      </c>
      <c r="J1925" s="4" t="n">
        <f aca="false">(F1925="C")+(G1925="C")</f>
        <v>1</v>
      </c>
      <c r="K1925" s="3" t="n">
        <f aca="false">I1925+J1925</f>
        <v>2</v>
      </c>
    </row>
    <row r="1926" customFormat="false" ht="15" hidden="false" customHeight="false" outlineLevel="0" collapsed="false">
      <c r="A1926" s="4" t="s">
        <v>105</v>
      </c>
      <c r="B1926" s="4" t="s">
        <v>830</v>
      </c>
      <c r="C1926" s="4" t="s">
        <v>892</v>
      </c>
      <c r="D1926" s="4" t="n">
        <f aca="false">IFERROR(INDEX(Positions!$D$2:$D$14531,MATCH($A1926&amp;"|53",Positions!$A$2:$A$14531,0)),"-")</f>
        <v>54</v>
      </c>
      <c r="E1926" s="4" t="n">
        <f aca="false">IFERROR(INDEX(Positions!$D$2:$D$14531,MATCH($A1926&amp;"|61",Positions!$A$2:$A$14531,0)),"-")</f>
        <v>62</v>
      </c>
      <c r="F1926" s="4" t="str">
        <f aca="false">IFERROR(INDEX(Positions!$E$2:$E$14531,MATCH($A1926&amp;"|53",Positions!$A$2:$A$14531,0)),"-")</f>
        <v>G</v>
      </c>
      <c r="G1926" s="4" t="str">
        <f aca="false">IFERROR(INDEX(Positions!$E$2:$E$14531,MATCH($A1926&amp;"|61",Positions!$A$2:$A$14531,0)),"-")</f>
        <v>C</v>
      </c>
      <c r="H1926" s="3" t="str">
        <f aca="false">F1926&amp;"-"&amp;G1926</f>
        <v>G-C</v>
      </c>
      <c r="I1926" s="4" t="n">
        <f aca="false">(F1926="G")+(G1926="G")</f>
        <v>1</v>
      </c>
      <c r="J1926" s="4" t="n">
        <f aca="false">(F1926="C")+(G1926="C")</f>
        <v>1</v>
      </c>
      <c r="K1926" s="3" t="n">
        <f aca="false">I1926+J1926</f>
        <v>2</v>
      </c>
    </row>
    <row r="1927" customFormat="false" ht="15" hidden="false" customHeight="false" outlineLevel="0" collapsed="false">
      <c r="A1927" s="24" t="s">
        <v>105</v>
      </c>
      <c r="B1927" s="24" t="s">
        <v>893</v>
      </c>
      <c r="C1927" s="24" t="s">
        <v>894</v>
      </c>
      <c r="D1927" s="24" t="n">
        <f aca="false">IFERROR(INDEX(Positions!$D$2:$D$14531,MATCH($A1927&amp;"|8",Positions!$A$2:$A$14531,0)),"-")</f>
        <v>8</v>
      </c>
      <c r="E1927" s="24" t="n">
        <f aca="false">IFERROR(INDEX(Positions!$D$2:$D$14531,MATCH($A1927&amp;"|14",Positions!$A$2:$A$14531,0)),"-")</f>
        <v>14</v>
      </c>
      <c r="F1927" s="24" t="str">
        <f aca="false">IFERROR(INDEX(Positions!$E$2:$E$14531,MATCH($A1927&amp;"|8",Positions!$A$2:$A$14531,0)),"-")</f>
        <v>U</v>
      </c>
      <c r="G1927" s="24" t="str">
        <f aca="false">IFERROR(INDEX(Positions!$E$2:$E$14531,MATCH($A1927&amp;"|14",Positions!$A$2:$A$14531,0)),"-")</f>
        <v>A</v>
      </c>
      <c r="H1927" s="25" t="str">
        <f aca="false">F1927&amp;"-"&amp;G1927</f>
        <v>U-A</v>
      </c>
      <c r="I1927" s="24" t="n">
        <f aca="false">(F1927="G")+(G1927="G")</f>
        <v>0</v>
      </c>
      <c r="J1927" s="24" t="n">
        <f aca="false">(F1927="C")+(G1927="C")</f>
        <v>0</v>
      </c>
      <c r="K1927" s="25" t="n">
        <f aca="false">I1927+J1927</f>
        <v>0</v>
      </c>
    </row>
    <row r="1928" customFormat="false" ht="15" hidden="false" customHeight="false" outlineLevel="0" collapsed="false">
      <c r="A1928" s="24" t="s">
        <v>105</v>
      </c>
      <c r="B1928" s="24" t="s">
        <v>893</v>
      </c>
      <c r="C1928" s="24" t="s">
        <v>895</v>
      </c>
      <c r="D1928" s="24" t="n">
        <f aca="false">IFERROR(INDEX(Positions!$D$2:$D$14531,MATCH($A1928&amp;"|15",Positions!$A$2:$A$14531,0)),"-")</f>
        <v>15</v>
      </c>
      <c r="E1928" s="24" t="n">
        <f aca="false">IFERROR(INDEX(Positions!$D$2:$D$14531,MATCH($A1928&amp;"|48",Positions!$A$2:$A$14531,0)),"-")</f>
        <v>49</v>
      </c>
      <c r="F1928" s="24" t="str">
        <f aca="false">IFERROR(INDEX(Positions!$E$2:$E$14531,MATCH($A1928&amp;"|15",Positions!$A$2:$A$14531,0)),"-")</f>
        <v>G</v>
      </c>
      <c r="G1928" s="24" t="str">
        <f aca="false">IFERROR(INDEX(Positions!$E$2:$E$14531,MATCH($A1928&amp;"|48",Positions!$A$2:$A$14531,0)),"-")</f>
        <v>C</v>
      </c>
      <c r="H1928" s="25" t="str">
        <f aca="false">F1928&amp;"-"&amp;G1928</f>
        <v>G-C</v>
      </c>
      <c r="I1928" s="24" t="n">
        <f aca="false">(F1928="G")+(G1928="G")</f>
        <v>1</v>
      </c>
      <c r="J1928" s="24" t="n">
        <f aca="false">(F1928="C")+(G1928="C")</f>
        <v>1</v>
      </c>
      <c r="K1928" s="25" t="n">
        <f aca="false">I1928+J1928</f>
        <v>2</v>
      </c>
    </row>
    <row r="1929" customFormat="false" ht="15" hidden="false" customHeight="false" outlineLevel="0" collapsed="false">
      <c r="A1929" s="24" t="s">
        <v>105</v>
      </c>
      <c r="B1929" s="24" t="s">
        <v>893</v>
      </c>
      <c r="C1929" s="24" t="s">
        <v>896</v>
      </c>
      <c r="D1929" s="24" t="n">
        <f aca="false">IFERROR(INDEX(Positions!$D$2:$D$14531,MATCH($A1929&amp;"|18",Positions!$A$2:$A$14531,0)),"-")</f>
        <v>18</v>
      </c>
      <c r="E1929" s="24" t="n">
        <f aca="false">IFERROR(INDEX(Positions!$D$2:$D$14531,MATCH($A1929&amp;"|55",Positions!$A$2:$A$14531,0)),"-")</f>
        <v>56</v>
      </c>
      <c r="F1929" s="24" t="str">
        <f aca="false">IFERROR(INDEX(Positions!$E$2:$E$14531,MATCH($A1929&amp;"|18",Positions!$A$2:$A$14531,0)),"-")</f>
        <v>G</v>
      </c>
      <c r="G1929" s="24" t="str">
        <f aca="false">IFERROR(INDEX(Positions!$E$2:$E$14531,MATCH($A1929&amp;"|55",Positions!$A$2:$A$14531,0)),"-")</f>
        <v>U</v>
      </c>
      <c r="H1929" s="25" t="str">
        <f aca="false">F1929&amp;"-"&amp;G1929</f>
        <v>G-U</v>
      </c>
      <c r="I1929" s="24" t="n">
        <f aca="false">(F1929="G")+(G1929="G")</f>
        <v>1</v>
      </c>
      <c r="J1929" s="24" t="n">
        <f aca="false">(F1929="C")+(G1929="C")</f>
        <v>0</v>
      </c>
      <c r="K1929" s="25" t="n">
        <f aca="false">I1929+J1929</f>
        <v>1</v>
      </c>
    </row>
    <row r="1930" customFormat="false" ht="15" hidden="false" customHeight="false" outlineLevel="0" collapsed="false">
      <c r="A1930" s="24" t="s">
        <v>105</v>
      </c>
      <c r="B1930" s="24" t="s">
        <v>893</v>
      </c>
      <c r="C1930" s="24" t="s">
        <v>897</v>
      </c>
      <c r="D1930" s="24" t="n">
        <f aca="false">IFERROR(INDEX(Positions!$D$2:$D$14531,MATCH($A1930&amp;"|19",Positions!$A$2:$A$14531,0)),"-")</f>
        <v>19</v>
      </c>
      <c r="E1930" s="24" t="n">
        <f aca="false">IFERROR(INDEX(Positions!$D$2:$D$14531,MATCH($A1930&amp;"|56",Positions!$A$2:$A$14531,0)),"-")</f>
        <v>57</v>
      </c>
      <c r="F1930" s="24" t="str">
        <f aca="false">IFERROR(INDEX(Positions!$E$2:$E$14531,MATCH($A1930&amp;"|19",Positions!$A$2:$A$14531,0)),"-")</f>
        <v>G</v>
      </c>
      <c r="G1930" s="24" t="str">
        <f aca="false">IFERROR(INDEX(Positions!$E$2:$E$14531,MATCH($A1930&amp;"|56",Positions!$A$2:$A$14531,0)),"-")</f>
        <v>C</v>
      </c>
      <c r="H1930" s="25" t="str">
        <f aca="false">F1930&amp;"-"&amp;G1930</f>
        <v>G-C</v>
      </c>
      <c r="I1930" s="24" t="n">
        <f aca="false">(F1930="G")+(G1930="G")</f>
        <v>1</v>
      </c>
      <c r="J1930" s="24" t="n">
        <f aca="false">(F1930="C")+(G1930="C")</f>
        <v>1</v>
      </c>
      <c r="K1930" s="25" t="n">
        <f aca="false">I1930+J1930</f>
        <v>2</v>
      </c>
    </row>
    <row r="1931" customFormat="false" ht="15" hidden="false" customHeight="false" outlineLevel="0" collapsed="false">
      <c r="A1931" s="24" t="s">
        <v>105</v>
      </c>
      <c r="B1931" s="24" t="s">
        <v>893</v>
      </c>
      <c r="C1931" s="24" t="s">
        <v>898</v>
      </c>
      <c r="D1931" s="24" t="n">
        <f aca="false">IFERROR(INDEX(Positions!$D$2:$D$14531,MATCH($A1931&amp;"|26",Positions!$A$2:$A$14531,0)),"-")</f>
        <v>27</v>
      </c>
      <c r="E1931" s="24" t="n">
        <f aca="false">IFERROR(INDEX(Positions!$D$2:$D$14531,MATCH($A1931&amp;"|44",Positions!$A$2:$A$14531,0)),"-")</f>
        <v>45</v>
      </c>
      <c r="F1931" s="24" t="str">
        <f aca="false">IFERROR(INDEX(Positions!$E$2:$E$14531,MATCH($A1931&amp;"|26",Positions!$A$2:$A$14531,0)),"-")</f>
        <v>A</v>
      </c>
      <c r="G1931" s="24" t="str">
        <f aca="false">IFERROR(INDEX(Positions!$E$2:$E$14531,MATCH($A1931&amp;"|44",Positions!$A$2:$A$14531,0)),"-")</f>
        <v>C</v>
      </c>
      <c r="H1931" s="25" t="str">
        <f aca="false">F1931&amp;"-"&amp;G1931</f>
        <v>A-C</v>
      </c>
      <c r="I1931" s="24" t="n">
        <f aca="false">(F1931="G")+(G1931="G")</f>
        <v>0</v>
      </c>
      <c r="J1931" s="24" t="n">
        <f aca="false">(F1931="C")+(G1931="C")</f>
        <v>1</v>
      </c>
      <c r="K1931" s="25" t="n">
        <f aca="false">I1931+J1931</f>
        <v>1</v>
      </c>
    </row>
    <row r="1932" customFormat="false" ht="15" hidden="false" customHeight="false" outlineLevel="0" collapsed="false">
      <c r="A1932" s="24" t="s">
        <v>105</v>
      </c>
      <c r="B1932" s="24" t="s">
        <v>893</v>
      </c>
      <c r="C1932" s="24" t="s">
        <v>899</v>
      </c>
      <c r="D1932" s="24" t="n">
        <f aca="false">IFERROR(INDEX(Positions!$D$2:$D$14531,MATCH($A1932&amp;"|32",Positions!$A$2:$A$14531,0)),"-")</f>
        <v>33</v>
      </c>
      <c r="E1932" s="24" t="n">
        <f aca="false">IFERROR(INDEX(Positions!$D$2:$D$14531,MATCH($A1932&amp;"|38",Positions!$A$2:$A$14531,0)),"-")</f>
        <v>39</v>
      </c>
      <c r="F1932" s="24" t="str">
        <f aca="false">IFERROR(INDEX(Positions!$E$2:$E$14531,MATCH($A1932&amp;"|32",Positions!$A$2:$A$14531,0)),"-")</f>
        <v>C</v>
      </c>
      <c r="G1932" s="24" t="str">
        <f aca="false">IFERROR(INDEX(Positions!$E$2:$E$14531,MATCH($A1932&amp;"|38",Positions!$A$2:$A$14531,0)),"-")</f>
        <v>A</v>
      </c>
      <c r="H1932" s="25" t="str">
        <f aca="false">F1932&amp;"-"&amp;G1932</f>
        <v>C-A</v>
      </c>
      <c r="I1932" s="24" t="n">
        <f aca="false">(F1932="G")+(G1932="G")</f>
        <v>0</v>
      </c>
      <c r="J1932" s="24" t="n">
        <f aca="false">(F1932="C")+(G1932="C")</f>
        <v>1</v>
      </c>
      <c r="K1932" s="25" t="n">
        <f aca="false">I1932+J1932</f>
        <v>1</v>
      </c>
    </row>
    <row r="1933" customFormat="false" ht="15" hidden="false" customHeight="false" outlineLevel="0" collapsed="false">
      <c r="A1933" s="24" t="s">
        <v>105</v>
      </c>
      <c r="B1933" s="24" t="s">
        <v>893</v>
      </c>
      <c r="C1933" s="24" t="s">
        <v>900</v>
      </c>
      <c r="D1933" s="24" t="n">
        <f aca="false">IFERROR(INDEX(Positions!$D$2:$D$14531,MATCH($A1933&amp;"|54",Positions!$A$2:$A$14531,0)),"-")</f>
        <v>55</v>
      </c>
      <c r="E1933" s="24" t="n">
        <f aca="false">IFERROR(INDEX(Positions!$D$2:$D$14531,MATCH($A1933&amp;"|58",Positions!$A$2:$A$14531,0)),"-")</f>
        <v>59</v>
      </c>
      <c r="F1933" s="24" t="str">
        <f aca="false">IFERROR(INDEX(Positions!$E$2:$E$14531,MATCH($A1933&amp;"|54",Positions!$A$2:$A$14531,0)),"-")</f>
        <v>U</v>
      </c>
      <c r="G1933" s="24" t="str">
        <f aca="false">IFERROR(INDEX(Positions!$E$2:$E$14531,MATCH($A1933&amp;"|58",Positions!$A$2:$A$14531,0)),"-")</f>
        <v>A</v>
      </c>
      <c r="H1933" s="25" t="str">
        <f aca="false">F1933&amp;"-"&amp;G1933</f>
        <v>U-A</v>
      </c>
      <c r="I1933" s="24" t="n">
        <f aca="false">(F1933="G")+(G1933="G")</f>
        <v>0</v>
      </c>
      <c r="J1933" s="24" t="n">
        <f aca="false">(F1933="C")+(G1933="C")</f>
        <v>0</v>
      </c>
      <c r="K1933" s="25" t="n">
        <f aca="false">I1933+J1933</f>
        <v>0</v>
      </c>
    </row>
    <row r="1934" customFormat="false" ht="15" hidden="false" customHeight="false" outlineLevel="0" collapsed="false">
      <c r="A1934" s="4" t="s">
        <v>106</v>
      </c>
      <c r="B1934" s="4" t="s">
        <v>768</v>
      </c>
      <c r="C1934" s="4" t="s">
        <v>882</v>
      </c>
      <c r="D1934" s="4" t="n">
        <f aca="false">IFERROR(INDEX(Positions!$D$2:$D$14531,MATCH($A1934&amp;"|1",Positions!$A$2:$A$14531,0)),"-")</f>
        <v>1</v>
      </c>
      <c r="E1934" s="4" t="n">
        <f aca="false">IFERROR(INDEX(Positions!$D$2:$D$14531,MATCH($A1934&amp;"|72",Positions!$A$2:$A$14531,0)),"-")</f>
        <v>72</v>
      </c>
      <c r="F1934" s="4" t="str">
        <f aca="false">IFERROR(INDEX(Positions!$E$2:$E$14531,MATCH($A1934&amp;"|1",Positions!$A$2:$A$14531,0)),"-")</f>
        <v>C</v>
      </c>
      <c r="G1934" s="4" t="str">
        <f aca="false">IFERROR(INDEX(Positions!$E$2:$E$14531,MATCH($A1934&amp;"|72",Positions!$A$2:$A$14531,0)),"-")</f>
        <v>A</v>
      </c>
      <c r="H1934" s="3" t="str">
        <f aca="false">F1934&amp;"-"&amp;G1934</f>
        <v>C-A</v>
      </c>
      <c r="I1934" s="4" t="n">
        <f aca="false">(F1934="G")+(G1934="G")</f>
        <v>0</v>
      </c>
      <c r="J1934" s="4" t="n">
        <f aca="false">(F1934="C")+(G1934="C")</f>
        <v>1</v>
      </c>
      <c r="K1934" s="3" t="n">
        <f aca="false">I1934+J1934</f>
        <v>1</v>
      </c>
    </row>
    <row r="1935" customFormat="false" ht="15" hidden="false" customHeight="false" outlineLevel="0" collapsed="false">
      <c r="A1935" s="4" t="s">
        <v>106</v>
      </c>
      <c r="B1935" s="4" t="s">
        <v>768</v>
      </c>
      <c r="C1935" s="4" t="s">
        <v>883</v>
      </c>
      <c r="D1935" s="4" t="n">
        <f aca="false">IFERROR(INDEX(Positions!$D$2:$D$14531,MATCH($A1935&amp;"|2",Positions!$A$2:$A$14531,0)),"-")</f>
        <v>2</v>
      </c>
      <c r="E1935" s="4" t="n">
        <f aca="false">IFERROR(INDEX(Positions!$D$2:$D$14531,MATCH($A1935&amp;"|71",Positions!$A$2:$A$14531,0)),"-")</f>
        <v>71</v>
      </c>
      <c r="F1935" s="4" t="str">
        <f aca="false">IFERROR(INDEX(Positions!$E$2:$E$14531,MATCH($A1935&amp;"|2",Positions!$A$2:$A$14531,0)),"-")</f>
        <v>G</v>
      </c>
      <c r="G1935" s="4" t="str">
        <f aca="false">IFERROR(INDEX(Positions!$E$2:$E$14531,MATCH($A1935&amp;"|71",Positions!$A$2:$A$14531,0)),"-")</f>
        <v>C</v>
      </c>
      <c r="H1935" s="3" t="str">
        <f aca="false">F1935&amp;"-"&amp;G1935</f>
        <v>G-C</v>
      </c>
      <c r="I1935" s="4" t="n">
        <f aca="false">(F1935="G")+(G1935="G")</f>
        <v>1</v>
      </c>
      <c r="J1935" s="4" t="n">
        <f aca="false">(F1935="C")+(G1935="C")</f>
        <v>1</v>
      </c>
      <c r="K1935" s="3" t="n">
        <f aca="false">I1935+J1935</f>
        <v>2</v>
      </c>
    </row>
    <row r="1936" customFormat="false" ht="15" hidden="false" customHeight="false" outlineLevel="0" collapsed="false">
      <c r="A1936" s="4" t="s">
        <v>106</v>
      </c>
      <c r="B1936" s="4" t="s">
        <v>768</v>
      </c>
      <c r="C1936" s="4" t="s">
        <v>884</v>
      </c>
      <c r="D1936" s="4" t="n">
        <f aca="false">IFERROR(INDEX(Positions!$D$2:$D$14531,MATCH($A1936&amp;"|3",Positions!$A$2:$A$14531,0)),"-")</f>
        <v>3</v>
      </c>
      <c r="E1936" s="4" t="n">
        <f aca="false">IFERROR(INDEX(Positions!$D$2:$D$14531,MATCH($A1936&amp;"|70",Positions!$A$2:$A$14531,0)),"-")</f>
        <v>70</v>
      </c>
      <c r="F1936" s="4" t="str">
        <f aca="false">IFERROR(INDEX(Positions!$E$2:$E$14531,MATCH($A1936&amp;"|3",Positions!$A$2:$A$14531,0)),"-")</f>
        <v>C</v>
      </c>
      <c r="G1936" s="4" t="str">
        <f aca="false">IFERROR(INDEX(Positions!$E$2:$E$14531,MATCH($A1936&amp;"|70",Positions!$A$2:$A$14531,0)),"-")</f>
        <v>G</v>
      </c>
      <c r="H1936" s="3" t="str">
        <f aca="false">F1936&amp;"-"&amp;G1936</f>
        <v>C-G</v>
      </c>
      <c r="I1936" s="4" t="n">
        <f aca="false">(F1936="G")+(G1936="G")</f>
        <v>1</v>
      </c>
      <c r="J1936" s="4" t="n">
        <f aca="false">(F1936="C")+(G1936="C")</f>
        <v>1</v>
      </c>
      <c r="K1936" s="3" t="n">
        <f aca="false">I1936+J1936</f>
        <v>2</v>
      </c>
    </row>
    <row r="1937" customFormat="false" ht="15" hidden="false" customHeight="false" outlineLevel="0" collapsed="false">
      <c r="A1937" s="4" t="s">
        <v>106</v>
      </c>
      <c r="B1937" s="4" t="s">
        <v>768</v>
      </c>
      <c r="C1937" s="4" t="s">
        <v>885</v>
      </c>
      <c r="D1937" s="4" t="n">
        <f aca="false">IFERROR(INDEX(Positions!$D$2:$D$14531,MATCH($A1937&amp;"|4",Positions!$A$2:$A$14531,0)),"-")</f>
        <v>4</v>
      </c>
      <c r="E1937" s="4" t="n">
        <f aca="false">IFERROR(INDEX(Positions!$D$2:$D$14531,MATCH($A1937&amp;"|69",Positions!$A$2:$A$14531,0)),"-")</f>
        <v>69</v>
      </c>
      <c r="F1937" s="4" t="str">
        <f aca="false">IFERROR(INDEX(Positions!$E$2:$E$14531,MATCH($A1937&amp;"|4",Positions!$A$2:$A$14531,0)),"-")</f>
        <v>G</v>
      </c>
      <c r="G1937" s="4" t="str">
        <f aca="false">IFERROR(INDEX(Positions!$E$2:$E$14531,MATCH($A1937&amp;"|69",Positions!$A$2:$A$14531,0)),"-")</f>
        <v>C</v>
      </c>
      <c r="H1937" s="3" t="str">
        <f aca="false">F1937&amp;"-"&amp;G1937</f>
        <v>G-C</v>
      </c>
      <c r="I1937" s="4" t="n">
        <f aca="false">(F1937="G")+(G1937="G")</f>
        <v>1</v>
      </c>
      <c r="J1937" s="4" t="n">
        <f aca="false">(F1937="C")+(G1937="C")</f>
        <v>1</v>
      </c>
      <c r="K1937" s="3" t="n">
        <f aca="false">I1937+J1937</f>
        <v>2</v>
      </c>
    </row>
    <row r="1938" customFormat="false" ht="15" hidden="false" customHeight="false" outlineLevel="0" collapsed="false">
      <c r="A1938" s="4" t="s">
        <v>106</v>
      </c>
      <c r="B1938" s="4" t="s">
        <v>768</v>
      </c>
      <c r="C1938" s="4" t="s">
        <v>542</v>
      </c>
      <c r="D1938" s="4" t="n">
        <f aca="false">IFERROR(INDEX(Positions!$D$2:$D$14531,MATCH($A1938&amp;"|5",Positions!$A$2:$A$14531,0)),"-")</f>
        <v>5</v>
      </c>
      <c r="E1938" s="4" t="n">
        <f aca="false">IFERROR(INDEX(Positions!$D$2:$D$14531,MATCH($A1938&amp;"|68",Positions!$A$2:$A$14531,0)),"-")</f>
        <v>68</v>
      </c>
      <c r="F1938" s="4" t="str">
        <f aca="false">IFERROR(INDEX(Positions!$E$2:$E$14531,MATCH($A1938&amp;"|5",Positions!$A$2:$A$14531,0)),"-")</f>
        <v>G</v>
      </c>
      <c r="G1938" s="4" t="str">
        <f aca="false">IFERROR(INDEX(Positions!$E$2:$E$14531,MATCH($A1938&amp;"|68",Positions!$A$2:$A$14531,0)),"-")</f>
        <v>C</v>
      </c>
      <c r="H1938" s="3" t="str">
        <f aca="false">F1938&amp;"-"&amp;G1938</f>
        <v>G-C</v>
      </c>
      <c r="I1938" s="4" t="n">
        <f aca="false">(F1938="G")+(G1938="G")</f>
        <v>1</v>
      </c>
      <c r="J1938" s="4" t="n">
        <f aca="false">(F1938="C")+(G1938="C")</f>
        <v>1</v>
      </c>
      <c r="K1938" s="3" t="n">
        <f aca="false">I1938+J1938</f>
        <v>2</v>
      </c>
    </row>
    <row r="1939" customFormat="false" ht="15" hidden="false" customHeight="false" outlineLevel="0" collapsed="false">
      <c r="A1939" s="4" t="s">
        <v>106</v>
      </c>
      <c r="B1939" s="4" t="s">
        <v>768</v>
      </c>
      <c r="C1939" s="4" t="s">
        <v>561</v>
      </c>
      <c r="D1939" s="4" t="n">
        <f aca="false">IFERROR(INDEX(Positions!$D$2:$D$14531,MATCH($A1939&amp;"|6",Positions!$A$2:$A$14531,0)),"-")</f>
        <v>6</v>
      </c>
      <c r="E1939" s="4" t="n">
        <f aca="false">IFERROR(INDEX(Positions!$D$2:$D$14531,MATCH($A1939&amp;"|67",Positions!$A$2:$A$14531,0)),"-")</f>
        <v>67</v>
      </c>
      <c r="F1939" s="4" t="str">
        <f aca="false">IFERROR(INDEX(Positions!$E$2:$E$14531,MATCH($A1939&amp;"|6",Positions!$A$2:$A$14531,0)),"-")</f>
        <v>G</v>
      </c>
      <c r="G1939" s="4" t="str">
        <f aca="false">IFERROR(INDEX(Positions!$E$2:$E$14531,MATCH($A1939&amp;"|67",Positions!$A$2:$A$14531,0)),"-")</f>
        <v>C</v>
      </c>
      <c r="H1939" s="3" t="str">
        <f aca="false">F1939&amp;"-"&amp;G1939</f>
        <v>G-C</v>
      </c>
      <c r="I1939" s="4" t="n">
        <f aca="false">(F1939="G")+(G1939="G")</f>
        <v>1</v>
      </c>
      <c r="J1939" s="4" t="n">
        <f aca="false">(F1939="C")+(G1939="C")</f>
        <v>1</v>
      </c>
      <c r="K1939" s="3" t="n">
        <f aca="false">I1939+J1939</f>
        <v>2</v>
      </c>
    </row>
    <row r="1940" customFormat="false" ht="15" hidden="false" customHeight="false" outlineLevel="0" collapsed="false">
      <c r="A1940" s="4" t="s">
        <v>106</v>
      </c>
      <c r="B1940" s="4" t="s">
        <v>768</v>
      </c>
      <c r="C1940" s="4" t="s">
        <v>886</v>
      </c>
      <c r="D1940" s="4" t="n">
        <f aca="false">IFERROR(INDEX(Positions!$D$2:$D$14531,MATCH($A1940&amp;"|7",Positions!$A$2:$A$14531,0)),"-")</f>
        <v>7</v>
      </c>
      <c r="E1940" s="4" t="n">
        <f aca="false">IFERROR(INDEX(Positions!$D$2:$D$14531,MATCH($A1940&amp;"|66",Positions!$A$2:$A$14531,0)),"-")</f>
        <v>66</v>
      </c>
      <c r="F1940" s="4" t="str">
        <f aca="false">IFERROR(INDEX(Positions!$E$2:$E$14531,MATCH($A1940&amp;"|7",Positions!$A$2:$A$14531,0)),"-")</f>
        <v>G</v>
      </c>
      <c r="G1940" s="4" t="str">
        <f aca="false">IFERROR(INDEX(Positions!$E$2:$E$14531,MATCH($A1940&amp;"|66",Positions!$A$2:$A$14531,0)),"-")</f>
        <v>C</v>
      </c>
      <c r="H1940" s="3" t="str">
        <f aca="false">F1940&amp;"-"&amp;G1940</f>
        <v>G-C</v>
      </c>
      <c r="I1940" s="4" t="n">
        <f aca="false">(F1940="G")+(G1940="G")</f>
        <v>1</v>
      </c>
      <c r="J1940" s="4" t="n">
        <f aca="false">(F1940="C")+(G1940="C")</f>
        <v>1</v>
      </c>
      <c r="K1940" s="3" t="n">
        <f aca="false">I1940+J1940</f>
        <v>2</v>
      </c>
    </row>
    <row r="1941" customFormat="false" ht="15" hidden="false" customHeight="false" outlineLevel="0" collapsed="false">
      <c r="A1941" s="4" t="s">
        <v>106</v>
      </c>
      <c r="B1941" s="4" t="s">
        <v>783</v>
      </c>
      <c r="C1941" s="4" t="s">
        <v>887</v>
      </c>
      <c r="D1941" s="4" t="n">
        <f aca="false">IFERROR(INDEX(Positions!$D$2:$D$14531,MATCH($A1941&amp;"|10",Positions!$A$2:$A$14531,0)),"-")</f>
        <v>10</v>
      </c>
      <c r="E1941" s="4" t="n">
        <f aca="false">IFERROR(INDEX(Positions!$D$2:$D$14531,MATCH($A1941&amp;"|25",Positions!$A$2:$A$14531,0)),"-")</f>
        <v>25</v>
      </c>
      <c r="F1941" s="4" t="str">
        <f aca="false">IFERROR(INDEX(Positions!$E$2:$E$14531,MATCH($A1941&amp;"|10",Positions!$A$2:$A$14531,0)),"-")</f>
        <v>G</v>
      </c>
      <c r="G1941" s="4" t="str">
        <f aca="false">IFERROR(INDEX(Positions!$E$2:$E$14531,MATCH($A1941&amp;"|25",Positions!$A$2:$A$14531,0)),"-")</f>
        <v>C</v>
      </c>
      <c r="H1941" s="3" t="str">
        <f aca="false">F1941&amp;"-"&amp;G1941</f>
        <v>G-C</v>
      </c>
      <c r="I1941" s="4" t="n">
        <f aca="false">(F1941="G")+(G1941="G")</f>
        <v>1</v>
      </c>
      <c r="J1941" s="4" t="n">
        <f aca="false">(F1941="C")+(G1941="C")</f>
        <v>1</v>
      </c>
      <c r="K1941" s="3" t="n">
        <f aca="false">I1941+J1941</f>
        <v>2</v>
      </c>
    </row>
    <row r="1942" customFormat="false" ht="15" hidden="false" customHeight="false" outlineLevel="0" collapsed="false">
      <c r="A1942" s="4" t="s">
        <v>106</v>
      </c>
      <c r="B1942" s="4" t="s">
        <v>783</v>
      </c>
      <c r="C1942" s="4" t="s">
        <v>888</v>
      </c>
      <c r="D1942" s="4" t="n">
        <f aca="false">IFERROR(INDEX(Positions!$D$2:$D$14531,MATCH($A1942&amp;"|11",Positions!$A$2:$A$14531,0)),"-")</f>
        <v>11</v>
      </c>
      <c r="E1942" s="4" t="n">
        <f aca="false">IFERROR(INDEX(Positions!$D$2:$D$14531,MATCH($A1942&amp;"|24",Positions!$A$2:$A$14531,0)),"-")</f>
        <v>24</v>
      </c>
      <c r="F1942" s="4" t="str">
        <f aca="false">IFERROR(INDEX(Positions!$E$2:$E$14531,MATCH($A1942&amp;"|11",Positions!$A$2:$A$14531,0)),"-")</f>
        <v>A</v>
      </c>
      <c r="G1942" s="4" t="str">
        <f aca="false">IFERROR(INDEX(Positions!$E$2:$E$14531,MATCH($A1942&amp;"|24",Positions!$A$2:$A$14531,0)),"-")</f>
        <v>U</v>
      </c>
      <c r="H1942" s="3" t="str">
        <f aca="false">F1942&amp;"-"&amp;G1942</f>
        <v>A-U</v>
      </c>
      <c r="I1942" s="4" t="n">
        <f aca="false">(F1942="G")+(G1942="G")</f>
        <v>0</v>
      </c>
      <c r="J1942" s="4" t="n">
        <f aca="false">(F1942="C")+(G1942="C")</f>
        <v>0</v>
      </c>
      <c r="K1942" s="3" t="n">
        <f aca="false">I1942+J1942</f>
        <v>0</v>
      </c>
    </row>
    <row r="1943" customFormat="false" ht="15" hidden="false" customHeight="false" outlineLevel="0" collapsed="false">
      <c r="A1943" s="4" t="s">
        <v>106</v>
      </c>
      <c r="B1943" s="4" t="s">
        <v>783</v>
      </c>
      <c r="C1943" s="4" t="s">
        <v>479</v>
      </c>
      <c r="D1943" s="4" t="n">
        <f aca="false">IFERROR(INDEX(Positions!$D$2:$D$14531,MATCH($A1943&amp;"|12",Positions!$A$2:$A$14531,0)),"-")</f>
        <v>12</v>
      </c>
      <c r="E1943" s="4" t="n">
        <f aca="false">IFERROR(INDEX(Positions!$D$2:$D$14531,MATCH($A1943&amp;"|23",Positions!$A$2:$A$14531,0)),"-")</f>
        <v>23</v>
      </c>
      <c r="F1943" s="4" t="str">
        <f aca="false">IFERROR(INDEX(Positions!$E$2:$E$14531,MATCH($A1943&amp;"|12",Positions!$A$2:$A$14531,0)),"-")</f>
        <v>G</v>
      </c>
      <c r="G1943" s="4" t="str">
        <f aca="false">IFERROR(INDEX(Positions!$E$2:$E$14531,MATCH($A1943&amp;"|23",Positions!$A$2:$A$14531,0)),"-")</f>
        <v>C</v>
      </c>
      <c r="H1943" s="3" t="str">
        <f aca="false">F1943&amp;"-"&amp;G1943</f>
        <v>G-C</v>
      </c>
      <c r="I1943" s="4" t="n">
        <f aca="false">(F1943="G")+(G1943="G")</f>
        <v>1</v>
      </c>
      <c r="J1943" s="4" t="n">
        <f aca="false">(F1943="C")+(G1943="C")</f>
        <v>1</v>
      </c>
      <c r="K1943" s="3" t="n">
        <f aca="false">I1943+J1943</f>
        <v>2</v>
      </c>
    </row>
    <row r="1944" customFormat="false" ht="15" hidden="false" customHeight="false" outlineLevel="0" collapsed="false">
      <c r="A1944" s="4" t="s">
        <v>106</v>
      </c>
      <c r="B1944" s="4" t="s">
        <v>783</v>
      </c>
      <c r="C1944" s="4" t="s">
        <v>267</v>
      </c>
      <c r="D1944" s="4" t="n">
        <f aca="false">IFERROR(INDEX(Positions!$D$2:$D$14531,MATCH($A1944&amp;"|13",Positions!$A$2:$A$14531,0)),"-")</f>
        <v>13</v>
      </c>
      <c r="E1944" s="4" t="n">
        <f aca="false">IFERROR(INDEX(Positions!$D$2:$D$14531,MATCH($A1944&amp;"|22",Positions!$A$2:$A$14531,0)),"-")</f>
        <v>22</v>
      </c>
      <c r="F1944" s="4" t="str">
        <f aca="false">IFERROR(INDEX(Positions!$E$2:$E$14531,MATCH($A1944&amp;"|13",Positions!$A$2:$A$14531,0)),"-")</f>
        <v>C</v>
      </c>
      <c r="G1944" s="4" t="str">
        <f aca="false">IFERROR(INDEX(Positions!$E$2:$E$14531,MATCH($A1944&amp;"|22",Positions!$A$2:$A$14531,0)),"-")</f>
        <v>G</v>
      </c>
      <c r="H1944" s="3" t="str">
        <f aca="false">F1944&amp;"-"&amp;G1944</f>
        <v>C-G</v>
      </c>
      <c r="I1944" s="4" t="n">
        <f aca="false">(F1944="G")+(G1944="G")</f>
        <v>1</v>
      </c>
      <c r="J1944" s="4" t="n">
        <f aca="false">(F1944="C")+(G1944="C")</f>
        <v>1</v>
      </c>
      <c r="K1944" s="3" t="n">
        <f aca="false">I1944+J1944</f>
        <v>2</v>
      </c>
    </row>
    <row r="1945" customFormat="false" ht="15" hidden="false" customHeight="false" outlineLevel="0" collapsed="false">
      <c r="A1945" s="4" t="s">
        <v>106</v>
      </c>
      <c r="B1945" s="4" t="s">
        <v>805</v>
      </c>
      <c r="C1945" s="4" t="s">
        <v>673</v>
      </c>
      <c r="D1945" s="4" t="n">
        <f aca="false">IFERROR(INDEX(Positions!$D$2:$D$14531,MATCH($A1945&amp;"|27",Positions!$A$2:$A$14531,0)),"-")</f>
        <v>27</v>
      </c>
      <c r="E1945" s="4" t="n">
        <f aca="false">IFERROR(INDEX(Positions!$D$2:$D$14531,MATCH($A1945&amp;"|43",Positions!$A$2:$A$14531,0)),"-")</f>
        <v>43</v>
      </c>
      <c r="F1945" s="4" t="str">
        <f aca="false">IFERROR(INDEX(Positions!$E$2:$E$14531,MATCH($A1945&amp;"|27",Positions!$A$2:$A$14531,0)),"-")</f>
        <v>C</v>
      </c>
      <c r="G1945" s="4" t="str">
        <f aca="false">IFERROR(INDEX(Positions!$E$2:$E$14531,MATCH($A1945&amp;"|43",Positions!$A$2:$A$14531,0)),"-")</f>
        <v>G</v>
      </c>
      <c r="H1945" s="3" t="str">
        <f aca="false">F1945&amp;"-"&amp;G1945</f>
        <v>C-G</v>
      </c>
      <c r="I1945" s="4" t="n">
        <f aca="false">(F1945="G")+(G1945="G")</f>
        <v>1</v>
      </c>
      <c r="J1945" s="4" t="n">
        <f aca="false">(F1945="C")+(G1945="C")</f>
        <v>1</v>
      </c>
      <c r="K1945" s="3" t="n">
        <f aca="false">I1945+J1945</f>
        <v>2</v>
      </c>
    </row>
    <row r="1946" customFormat="false" ht="15" hidden="false" customHeight="false" outlineLevel="0" collapsed="false">
      <c r="A1946" s="4" t="s">
        <v>106</v>
      </c>
      <c r="B1946" s="4" t="s">
        <v>805</v>
      </c>
      <c r="C1946" s="4" t="s">
        <v>889</v>
      </c>
      <c r="D1946" s="4" t="n">
        <f aca="false">IFERROR(INDEX(Positions!$D$2:$D$14531,MATCH($A1946&amp;"|28",Positions!$A$2:$A$14531,0)),"-")</f>
        <v>28</v>
      </c>
      <c r="E1946" s="4" t="n">
        <f aca="false">IFERROR(INDEX(Positions!$D$2:$D$14531,MATCH($A1946&amp;"|42",Positions!$A$2:$A$14531,0)),"-")</f>
        <v>42</v>
      </c>
      <c r="F1946" s="4" t="str">
        <f aca="false">IFERROR(INDEX(Positions!$E$2:$E$14531,MATCH($A1946&amp;"|28",Positions!$A$2:$A$14531,0)),"-")</f>
        <v>C</v>
      </c>
      <c r="G1946" s="4" t="str">
        <f aca="false">IFERROR(INDEX(Positions!$E$2:$E$14531,MATCH($A1946&amp;"|42",Positions!$A$2:$A$14531,0)),"-")</f>
        <v>G</v>
      </c>
      <c r="H1946" s="3" t="str">
        <f aca="false">F1946&amp;"-"&amp;G1946</f>
        <v>C-G</v>
      </c>
      <c r="I1946" s="4" t="n">
        <f aca="false">(F1946="G")+(G1946="G")</f>
        <v>1</v>
      </c>
      <c r="J1946" s="4" t="n">
        <f aca="false">(F1946="C")+(G1946="C")</f>
        <v>1</v>
      </c>
      <c r="K1946" s="3" t="n">
        <f aca="false">I1946+J1946</f>
        <v>2</v>
      </c>
    </row>
    <row r="1947" customFormat="false" ht="15" hidden="false" customHeight="false" outlineLevel="0" collapsed="false">
      <c r="A1947" s="4" t="s">
        <v>106</v>
      </c>
      <c r="B1947" s="4" t="s">
        <v>805</v>
      </c>
      <c r="C1947" s="4" t="s">
        <v>890</v>
      </c>
      <c r="D1947" s="4" t="n">
        <f aca="false">IFERROR(INDEX(Positions!$D$2:$D$14531,MATCH($A1947&amp;"|29",Positions!$A$2:$A$14531,0)),"-")</f>
        <v>29</v>
      </c>
      <c r="E1947" s="4" t="n">
        <f aca="false">IFERROR(INDEX(Positions!$D$2:$D$14531,MATCH($A1947&amp;"|41",Positions!$A$2:$A$14531,0)),"-")</f>
        <v>41</v>
      </c>
      <c r="F1947" s="4" t="str">
        <f aca="false">IFERROR(INDEX(Positions!$E$2:$E$14531,MATCH($A1947&amp;"|29",Positions!$A$2:$A$14531,0)),"-")</f>
        <v>G</v>
      </c>
      <c r="G1947" s="4" t="str">
        <f aca="false">IFERROR(INDEX(Positions!$E$2:$E$14531,MATCH($A1947&amp;"|41",Positions!$A$2:$A$14531,0)),"-")</f>
        <v>C</v>
      </c>
      <c r="H1947" s="3" t="str">
        <f aca="false">F1947&amp;"-"&amp;G1947</f>
        <v>G-C</v>
      </c>
      <c r="I1947" s="4" t="n">
        <f aca="false">(F1947="G")+(G1947="G")</f>
        <v>1</v>
      </c>
      <c r="J1947" s="4" t="n">
        <f aca="false">(F1947="C")+(G1947="C")</f>
        <v>1</v>
      </c>
      <c r="K1947" s="3" t="n">
        <f aca="false">I1947+J1947</f>
        <v>2</v>
      </c>
    </row>
    <row r="1948" customFormat="false" ht="15" hidden="false" customHeight="false" outlineLevel="0" collapsed="false">
      <c r="A1948" s="4" t="s">
        <v>106</v>
      </c>
      <c r="B1948" s="4" t="s">
        <v>805</v>
      </c>
      <c r="C1948" s="4" t="s">
        <v>694</v>
      </c>
      <c r="D1948" s="4" t="n">
        <f aca="false">IFERROR(INDEX(Positions!$D$2:$D$14531,MATCH($A1948&amp;"|30",Positions!$A$2:$A$14531,0)),"-")</f>
        <v>30</v>
      </c>
      <c r="E1948" s="4" t="n">
        <f aca="false">IFERROR(INDEX(Positions!$D$2:$D$14531,MATCH($A1948&amp;"|40",Positions!$A$2:$A$14531,0)),"-")</f>
        <v>40</v>
      </c>
      <c r="F1948" s="4" t="str">
        <f aca="false">IFERROR(INDEX(Positions!$E$2:$E$14531,MATCH($A1948&amp;"|30",Positions!$A$2:$A$14531,0)),"-")</f>
        <v>G</v>
      </c>
      <c r="G1948" s="4" t="str">
        <f aca="false">IFERROR(INDEX(Positions!$E$2:$E$14531,MATCH($A1948&amp;"|40",Positions!$A$2:$A$14531,0)),"-")</f>
        <v>C</v>
      </c>
      <c r="H1948" s="3" t="str">
        <f aca="false">F1948&amp;"-"&amp;G1948</f>
        <v>G-C</v>
      </c>
      <c r="I1948" s="4" t="n">
        <f aca="false">(F1948="G")+(G1948="G")</f>
        <v>1</v>
      </c>
      <c r="J1948" s="4" t="n">
        <f aca="false">(F1948="C")+(G1948="C")</f>
        <v>1</v>
      </c>
      <c r="K1948" s="3" t="n">
        <f aca="false">I1948+J1948</f>
        <v>2</v>
      </c>
    </row>
    <row r="1949" customFormat="false" ht="15" hidden="false" customHeight="false" outlineLevel="0" collapsed="false">
      <c r="A1949" s="4" t="s">
        <v>106</v>
      </c>
      <c r="B1949" s="4" t="s">
        <v>805</v>
      </c>
      <c r="C1949" s="4" t="s">
        <v>640</v>
      </c>
      <c r="D1949" s="4" t="n">
        <f aca="false">IFERROR(INDEX(Positions!$D$2:$D$14531,MATCH($A1949&amp;"|31",Positions!$A$2:$A$14531,0)),"-")</f>
        <v>31</v>
      </c>
      <c r="E1949" s="4" t="n">
        <f aca="false">IFERROR(INDEX(Positions!$D$2:$D$14531,MATCH($A1949&amp;"|39",Positions!$A$2:$A$14531,0)),"-")</f>
        <v>39</v>
      </c>
      <c r="F1949" s="4" t="str">
        <f aca="false">IFERROR(INDEX(Positions!$E$2:$E$14531,MATCH($A1949&amp;"|31",Positions!$A$2:$A$14531,0)),"-")</f>
        <v>G</v>
      </c>
      <c r="G1949" s="4" t="str">
        <f aca="false">IFERROR(INDEX(Positions!$E$2:$E$14531,MATCH($A1949&amp;"|39",Positions!$A$2:$A$14531,0)),"-")</f>
        <v>C</v>
      </c>
      <c r="H1949" s="3" t="str">
        <f aca="false">F1949&amp;"-"&amp;G1949</f>
        <v>G-C</v>
      </c>
      <c r="I1949" s="4" t="n">
        <f aca="false">(F1949="G")+(G1949="G")</f>
        <v>1</v>
      </c>
      <c r="J1949" s="4" t="n">
        <f aca="false">(F1949="C")+(G1949="C")</f>
        <v>1</v>
      </c>
      <c r="K1949" s="3" t="n">
        <f aca="false">I1949+J1949</f>
        <v>2</v>
      </c>
    </row>
    <row r="1950" customFormat="false" ht="15" hidden="false" customHeight="false" outlineLevel="0" collapsed="false">
      <c r="A1950" s="4" t="s">
        <v>106</v>
      </c>
      <c r="B1950" s="4" t="s">
        <v>830</v>
      </c>
      <c r="C1950" s="4" t="s">
        <v>367</v>
      </c>
      <c r="D1950" s="4" t="n">
        <f aca="false">IFERROR(INDEX(Positions!$D$2:$D$14531,MATCH($A1950&amp;"|49",Positions!$A$2:$A$14531,0)),"-")</f>
        <v>49</v>
      </c>
      <c r="E1950" s="4" t="n">
        <f aca="false">IFERROR(INDEX(Positions!$D$2:$D$14531,MATCH($A1950&amp;"|65",Positions!$A$2:$A$14531,0)),"-")</f>
        <v>65</v>
      </c>
      <c r="F1950" s="4" t="str">
        <f aca="false">IFERROR(INDEX(Positions!$E$2:$E$14531,MATCH($A1950&amp;"|49",Positions!$A$2:$A$14531,0)),"-")</f>
        <v>G</v>
      </c>
      <c r="G1950" s="4" t="str">
        <f aca="false">IFERROR(INDEX(Positions!$E$2:$E$14531,MATCH($A1950&amp;"|65",Positions!$A$2:$A$14531,0)),"-")</f>
        <v>C</v>
      </c>
      <c r="H1950" s="3" t="str">
        <f aca="false">F1950&amp;"-"&amp;G1950</f>
        <v>G-C</v>
      </c>
      <c r="I1950" s="4" t="n">
        <f aca="false">(F1950="G")+(G1950="G")</f>
        <v>1</v>
      </c>
      <c r="J1950" s="4" t="n">
        <f aca="false">(F1950="C")+(G1950="C")</f>
        <v>1</v>
      </c>
      <c r="K1950" s="3" t="n">
        <f aca="false">I1950+J1950</f>
        <v>2</v>
      </c>
    </row>
    <row r="1951" customFormat="false" ht="15" hidden="false" customHeight="false" outlineLevel="0" collapsed="false">
      <c r="A1951" s="4" t="s">
        <v>106</v>
      </c>
      <c r="B1951" s="4" t="s">
        <v>830</v>
      </c>
      <c r="C1951" s="4" t="s">
        <v>891</v>
      </c>
      <c r="D1951" s="4" t="n">
        <f aca="false">IFERROR(INDEX(Positions!$D$2:$D$14531,MATCH($A1951&amp;"|50",Positions!$A$2:$A$14531,0)),"-")</f>
        <v>50</v>
      </c>
      <c r="E1951" s="4" t="n">
        <f aca="false">IFERROR(INDEX(Positions!$D$2:$D$14531,MATCH($A1951&amp;"|64",Positions!$A$2:$A$14531,0)),"-")</f>
        <v>64</v>
      </c>
      <c r="F1951" s="4" t="str">
        <f aca="false">IFERROR(INDEX(Positions!$E$2:$E$14531,MATCH($A1951&amp;"|50",Positions!$A$2:$A$14531,0)),"-")</f>
        <v>C</v>
      </c>
      <c r="G1951" s="4" t="str">
        <f aca="false">IFERROR(INDEX(Positions!$E$2:$E$14531,MATCH($A1951&amp;"|64",Positions!$A$2:$A$14531,0)),"-")</f>
        <v>G</v>
      </c>
      <c r="H1951" s="3" t="str">
        <f aca="false">F1951&amp;"-"&amp;G1951</f>
        <v>C-G</v>
      </c>
      <c r="I1951" s="4" t="n">
        <f aca="false">(F1951="G")+(G1951="G")</f>
        <v>1</v>
      </c>
      <c r="J1951" s="4" t="n">
        <f aca="false">(F1951="C")+(G1951="C")</f>
        <v>1</v>
      </c>
      <c r="K1951" s="3" t="n">
        <f aca="false">I1951+J1951</f>
        <v>2</v>
      </c>
    </row>
    <row r="1952" customFormat="false" ht="15" hidden="false" customHeight="false" outlineLevel="0" collapsed="false">
      <c r="A1952" s="4" t="s">
        <v>106</v>
      </c>
      <c r="B1952" s="4" t="s">
        <v>830</v>
      </c>
      <c r="C1952" s="4" t="s">
        <v>689</v>
      </c>
      <c r="D1952" s="4" t="n">
        <f aca="false">IFERROR(INDEX(Positions!$D$2:$D$14531,MATCH($A1952&amp;"|51",Positions!$A$2:$A$14531,0)),"-")</f>
        <v>51</v>
      </c>
      <c r="E1952" s="4" t="n">
        <f aca="false">IFERROR(INDEX(Positions!$D$2:$D$14531,MATCH($A1952&amp;"|63",Positions!$A$2:$A$14531,0)),"-")</f>
        <v>63</v>
      </c>
      <c r="F1952" s="4" t="str">
        <f aca="false">IFERROR(INDEX(Positions!$E$2:$E$14531,MATCH($A1952&amp;"|51",Positions!$A$2:$A$14531,0)),"-")</f>
        <v>A</v>
      </c>
      <c r="G1952" s="4" t="str">
        <f aca="false">IFERROR(INDEX(Positions!$E$2:$E$14531,MATCH($A1952&amp;"|63",Positions!$A$2:$A$14531,0)),"-")</f>
        <v>U</v>
      </c>
      <c r="H1952" s="3" t="str">
        <f aca="false">F1952&amp;"-"&amp;G1952</f>
        <v>A-U</v>
      </c>
      <c r="I1952" s="4" t="n">
        <f aca="false">(F1952="G")+(G1952="G")</f>
        <v>0</v>
      </c>
      <c r="J1952" s="4" t="n">
        <f aca="false">(F1952="C")+(G1952="C")</f>
        <v>0</v>
      </c>
      <c r="K1952" s="3" t="n">
        <f aca="false">I1952+J1952</f>
        <v>0</v>
      </c>
    </row>
    <row r="1953" customFormat="false" ht="15" hidden="false" customHeight="false" outlineLevel="0" collapsed="false">
      <c r="A1953" s="4" t="s">
        <v>106</v>
      </c>
      <c r="B1953" s="4" t="s">
        <v>830</v>
      </c>
      <c r="C1953" s="4" t="s">
        <v>703</v>
      </c>
      <c r="D1953" s="4" t="n">
        <f aca="false">IFERROR(INDEX(Positions!$D$2:$D$14531,MATCH($A1953&amp;"|52",Positions!$A$2:$A$14531,0)),"-")</f>
        <v>52</v>
      </c>
      <c r="E1953" s="4" t="n">
        <f aca="false">IFERROR(INDEX(Positions!$D$2:$D$14531,MATCH($A1953&amp;"|62",Positions!$A$2:$A$14531,0)),"-")</f>
        <v>62</v>
      </c>
      <c r="F1953" s="4" t="str">
        <f aca="false">IFERROR(INDEX(Positions!$E$2:$E$14531,MATCH($A1953&amp;"|52",Positions!$A$2:$A$14531,0)),"-")</f>
        <v>G</v>
      </c>
      <c r="G1953" s="4" t="str">
        <f aca="false">IFERROR(INDEX(Positions!$E$2:$E$14531,MATCH($A1953&amp;"|62",Positions!$A$2:$A$14531,0)),"-")</f>
        <v>C</v>
      </c>
      <c r="H1953" s="3" t="str">
        <f aca="false">F1953&amp;"-"&amp;G1953</f>
        <v>G-C</v>
      </c>
      <c r="I1953" s="4" t="n">
        <f aca="false">(F1953="G")+(G1953="G")</f>
        <v>1</v>
      </c>
      <c r="J1953" s="4" t="n">
        <f aca="false">(F1953="C")+(G1953="C")</f>
        <v>1</v>
      </c>
      <c r="K1953" s="3" t="n">
        <f aca="false">I1953+J1953</f>
        <v>2</v>
      </c>
    </row>
    <row r="1954" customFormat="false" ht="15" hidden="false" customHeight="false" outlineLevel="0" collapsed="false">
      <c r="A1954" s="4" t="s">
        <v>106</v>
      </c>
      <c r="B1954" s="4" t="s">
        <v>830</v>
      </c>
      <c r="C1954" s="4" t="s">
        <v>892</v>
      </c>
      <c r="D1954" s="4" t="n">
        <f aca="false">IFERROR(INDEX(Positions!$D$2:$D$14531,MATCH($A1954&amp;"|53",Positions!$A$2:$A$14531,0)),"-")</f>
        <v>53</v>
      </c>
      <c r="E1954" s="4" t="n">
        <f aca="false">IFERROR(INDEX(Positions!$D$2:$D$14531,MATCH($A1954&amp;"|61",Positions!$A$2:$A$14531,0)),"-")</f>
        <v>61</v>
      </c>
      <c r="F1954" s="4" t="str">
        <f aca="false">IFERROR(INDEX(Positions!$E$2:$E$14531,MATCH($A1954&amp;"|53",Positions!$A$2:$A$14531,0)),"-")</f>
        <v>G</v>
      </c>
      <c r="G1954" s="4" t="str">
        <f aca="false">IFERROR(INDEX(Positions!$E$2:$E$14531,MATCH($A1954&amp;"|61",Positions!$A$2:$A$14531,0)),"-")</f>
        <v>C</v>
      </c>
      <c r="H1954" s="3" t="str">
        <f aca="false">F1954&amp;"-"&amp;G1954</f>
        <v>G-C</v>
      </c>
      <c r="I1954" s="4" t="n">
        <f aca="false">(F1954="G")+(G1954="G")</f>
        <v>1</v>
      </c>
      <c r="J1954" s="4" t="n">
        <f aca="false">(F1954="C")+(G1954="C")</f>
        <v>1</v>
      </c>
      <c r="K1954" s="3" t="n">
        <f aca="false">I1954+J1954</f>
        <v>2</v>
      </c>
    </row>
    <row r="1955" customFormat="false" ht="15" hidden="false" customHeight="false" outlineLevel="0" collapsed="false">
      <c r="A1955" s="24" t="s">
        <v>106</v>
      </c>
      <c r="B1955" s="24" t="s">
        <v>893</v>
      </c>
      <c r="C1955" s="24" t="s">
        <v>894</v>
      </c>
      <c r="D1955" s="24" t="n">
        <f aca="false">IFERROR(INDEX(Positions!$D$2:$D$14531,MATCH($A1955&amp;"|8",Positions!$A$2:$A$14531,0)),"-")</f>
        <v>8</v>
      </c>
      <c r="E1955" s="24" t="n">
        <f aca="false">IFERROR(INDEX(Positions!$D$2:$D$14531,MATCH($A1955&amp;"|14",Positions!$A$2:$A$14531,0)),"-")</f>
        <v>14</v>
      </c>
      <c r="F1955" s="24" t="str">
        <f aca="false">IFERROR(INDEX(Positions!$E$2:$E$14531,MATCH($A1955&amp;"|8",Positions!$A$2:$A$14531,0)),"-")</f>
        <v>U</v>
      </c>
      <c r="G1955" s="24" t="str">
        <f aca="false">IFERROR(INDEX(Positions!$E$2:$E$14531,MATCH($A1955&amp;"|14",Positions!$A$2:$A$14531,0)),"-")</f>
        <v>A</v>
      </c>
      <c r="H1955" s="25" t="str">
        <f aca="false">F1955&amp;"-"&amp;G1955</f>
        <v>U-A</v>
      </c>
      <c r="I1955" s="24" t="n">
        <f aca="false">(F1955="G")+(G1955="G")</f>
        <v>0</v>
      </c>
      <c r="J1955" s="24" t="n">
        <f aca="false">(F1955="C")+(G1955="C")</f>
        <v>0</v>
      </c>
      <c r="K1955" s="25" t="n">
        <f aca="false">I1955+J1955</f>
        <v>0</v>
      </c>
    </row>
    <row r="1956" customFormat="false" ht="15" hidden="false" customHeight="false" outlineLevel="0" collapsed="false">
      <c r="A1956" s="24" t="s">
        <v>106</v>
      </c>
      <c r="B1956" s="24" t="s">
        <v>893</v>
      </c>
      <c r="C1956" s="24" t="s">
        <v>895</v>
      </c>
      <c r="D1956" s="24" t="n">
        <f aca="false">IFERROR(INDEX(Positions!$D$2:$D$14531,MATCH($A1956&amp;"|15",Positions!$A$2:$A$14531,0)),"-")</f>
        <v>15</v>
      </c>
      <c r="E1956" s="24" t="n">
        <f aca="false">IFERROR(INDEX(Positions!$D$2:$D$14531,MATCH($A1956&amp;"|48",Positions!$A$2:$A$14531,0)),"-")</f>
        <v>48</v>
      </c>
      <c r="F1956" s="24" t="str">
        <f aca="false">IFERROR(INDEX(Positions!$E$2:$E$14531,MATCH($A1956&amp;"|15",Positions!$A$2:$A$14531,0)),"-")</f>
        <v>G</v>
      </c>
      <c r="G1956" s="24" t="str">
        <f aca="false">IFERROR(INDEX(Positions!$E$2:$E$14531,MATCH($A1956&amp;"|48",Positions!$A$2:$A$14531,0)),"-")</f>
        <v>C</v>
      </c>
      <c r="H1956" s="25" t="str">
        <f aca="false">F1956&amp;"-"&amp;G1956</f>
        <v>G-C</v>
      </c>
      <c r="I1956" s="24" t="n">
        <f aca="false">(F1956="G")+(G1956="G")</f>
        <v>1</v>
      </c>
      <c r="J1956" s="24" t="n">
        <f aca="false">(F1956="C")+(G1956="C")</f>
        <v>1</v>
      </c>
      <c r="K1956" s="25" t="n">
        <f aca="false">I1956+J1956</f>
        <v>2</v>
      </c>
    </row>
    <row r="1957" customFormat="false" ht="15" hidden="false" customHeight="false" outlineLevel="0" collapsed="false">
      <c r="A1957" s="24" t="s">
        <v>106</v>
      </c>
      <c r="B1957" s="24" t="s">
        <v>893</v>
      </c>
      <c r="C1957" s="24" t="s">
        <v>896</v>
      </c>
      <c r="D1957" s="24" t="n">
        <f aca="false">IFERROR(INDEX(Positions!$D$2:$D$14531,MATCH($A1957&amp;"|18",Positions!$A$2:$A$14531,0)),"-")</f>
        <v>18</v>
      </c>
      <c r="E1957" s="24" t="n">
        <f aca="false">IFERROR(INDEX(Positions!$D$2:$D$14531,MATCH($A1957&amp;"|55",Positions!$A$2:$A$14531,0)),"-")</f>
        <v>55</v>
      </c>
      <c r="F1957" s="24" t="str">
        <f aca="false">IFERROR(INDEX(Positions!$E$2:$E$14531,MATCH($A1957&amp;"|18",Positions!$A$2:$A$14531,0)),"-")</f>
        <v>G</v>
      </c>
      <c r="G1957" s="24" t="str">
        <f aca="false">IFERROR(INDEX(Positions!$E$2:$E$14531,MATCH($A1957&amp;"|55",Positions!$A$2:$A$14531,0)),"-")</f>
        <v>U</v>
      </c>
      <c r="H1957" s="25" t="str">
        <f aca="false">F1957&amp;"-"&amp;G1957</f>
        <v>G-U</v>
      </c>
      <c r="I1957" s="24" t="n">
        <f aca="false">(F1957="G")+(G1957="G")</f>
        <v>1</v>
      </c>
      <c r="J1957" s="24" t="n">
        <f aca="false">(F1957="C")+(G1957="C")</f>
        <v>0</v>
      </c>
      <c r="K1957" s="25" t="n">
        <f aca="false">I1957+J1957</f>
        <v>1</v>
      </c>
    </row>
    <row r="1958" customFormat="false" ht="15" hidden="false" customHeight="false" outlineLevel="0" collapsed="false">
      <c r="A1958" s="24" t="s">
        <v>106</v>
      </c>
      <c r="B1958" s="24" t="s">
        <v>893</v>
      </c>
      <c r="C1958" s="24" t="s">
        <v>897</v>
      </c>
      <c r="D1958" s="24" t="n">
        <f aca="false">IFERROR(INDEX(Positions!$D$2:$D$14531,MATCH($A1958&amp;"|19",Positions!$A$2:$A$14531,0)),"-")</f>
        <v>19</v>
      </c>
      <c r="E1958" s="24" t="n">
        <f aca="false">IFERROR(INDEX(Positions!$D$2:$D$14531,MATCH($A1958&amp;"|56",Positions!$A$2:$A$14531,0)),"-")</f>
        <v>56</v>
      </c>
      <c r="F1958" s="24" t="str">
        <f aca="false">IFERROR(INDEX(Positions!$E$2:$E$14531,MATCH($A1958&amp;"|19",Positions!$A$2:$A$14531,0)),"-")</f>
        <v>G</v>
      </c>
      <c r="G1958" s="24" t="str">
        <f aca="false">IFERROR(INDEX(Positions!$E$2:$E$14531,MATCH($A1958&amp;"|56",Positions!$A$2:$A$14531,0)),"-")</f>
        <v>C</v>
      </c>
      <c r="H1958" s="25" t="str">
        <f aca="false">F1958&amp;"-"&amp;G1958</f>
        <v>G-C</v>
      </c>
      <c r="I1958" s="24" t="n">
        <f aca="false">(F1958="G")+(G1958="G")</f>
        <v>1</v>
      </c>
      <c r="J1958" s="24" t="n">
        <f aca="false">(F1958="C")+(G1958="C")</f>
        <v>1</v>
      </c>
      <c r="K1958" s="25" t="n">
        <f aca="false">I1958+J1958</f>
        <v>2</v>
      </c>
    </row>
    <row r="1959" customFormat="false" ht="15" hidden="false" customHeight="false" outlineLevel="0" collapsed="false">
      <c r="A1959" s="24" t="s">
        <v>106</v>
      </c>
      <c r="B1959" s="24" t="s">
        <v>893</v>
      </c>
      <c r="C1959" s="24" t="s">
        <v>898</v>
      </c>
      <c r="D1959" s="24" t="n">
        <f aca="false">IFERROR(INDEX(Positions!$D$2:$D$14531,MATCH($A1959&amp;"|26",Positions!$A$2:$A$14531,0)),"-")</f>
        <v>26</v>
      </c>
      <c r="E1959" s="24" t="n">
        <f aca="false">IFERROR(INDEX(Positions!$D$2:$D$14531,MATCH($A1959&amp;"|44",Positions!$A$2:$A$14531,0)),"-")</f>
        <v>44</v>
      </c>
      <c r="F1959" s="24" t="str">
        <f aca="false">IFERROR(INDEX(Positions!$E$2:$E$14531,MATCH($A1959&amp;"|26",Positions!$A$2:$A$14531,0)),"-")</f>
        <v>G</v>
      </c>
      <c r="G1959" s="24" t="str">
        <f aca="false">IFERROR(INDEX(Positions!$E$2:$E$14531,MATCH($A1959&amp;"|44",Positions!$A$2:$A$14531,0)),"-")</f>
        <v>A</v>
      </c>
      <c r="H1959" s="25" t="str">
        <f aca="false">F1959&amp;"-"&amp;G1959</f>
        <v>G-A</v>
      </c>
      <c r="I1959" s="24" t="n">
        <f aca="false">(F1959="G")+(G1959="G")</f>
        <v>1</v>
      </c>
      <c r="J1959" s="24" t="n">
        <f aca="false">(F1959="C")+(G1959="C")</f>
        <v>0</v>
      </c>
      <c r="K1959" s="25" t="n">
        <f aca="false">I1959+J1959</f>
        <v>1</v>
      </c>
    </row>
    <row r="1960" customFormat="false" ht="15" hidden="false" customHeight="false" outlineLevel="0" collapsed="false">
      <c r="A1960" s="24" t="s">
        <v>106</v>
      </c>
      <c r="B1960" s="24" t="s">
        <v>893</v>
      </c>
      <c r="C1960" s="24" t="s">
        <v>899</v>
      </c>
      <c r="D1960" s="24" t="n">
        <f aca="false">IFERROR(INDEX(Positions!$D$2:$D$14531,MATCH($A1960&amp;"|32",Positions!$A$2:$A$14531,0)),"-")</f>
        <v>32</v>
      </c>
      <c r="E1960" s="24" t="n">
        <f aca="false">IFERROR(INDEX(Positions!$D$2:$D$14531,MATCH($A1960&amp;"|38",Positions!$A$2:$A$14531,0)),"-")</f>
        <v>38</v>
      </c>
      <c r="F1960" s="24" t="str">
        <f aca="false">IFERROR(INDEX(Positions!$E$2:$E$14531,MATCH($A1960&amp;"|32",Positions!$A$2:$A$14531,0)),"-")</f>
        <v>C</v>
      </c>
      <c r="G1960" s="24" t="str">
        <f aca="false">IFERROR(INDEX(Positions!$E$2:$E$14531,MATCH($A1960&amp;"|38",Positions!$A$2:$A$14531,0)),"-")</f>
        <v>A</v>
      </c>
      <c r="H1960" s="25" t="str">
        <f aca="false">F1960&amp;"-"&amp;G1960</f>
        <v>C-A</v>
      </c>
      <c r="I1960" s="24" t="n">
        <f aca="false">(F1960="G")+(G1960="G")</f>
        <v>0</v>
      </c>
      <c r="J1960" s="24" t="n">
        <f aca="false">(F1960="C")+(G1960="C")</f>
        <v>1</v>
      </c>
      <c r="K1960" s="25" t="n">
        <f aca="false">I1960+J1960</f>
        <v>1</v>
      </c>
    </row>
    <row r="1961" customFormat="false" ht="15" hidden="false" customHeight="false" outlineLevel="0" collapsed="false">
      <c r="A1961" s="24" t="s">
        <v>106</v>
      </c>
      <c r="B1961" s="24" t="s">
        <v>893</v>
      </c>
      <c r="C1961" s="24" t="s">
        <v>900</v>
      </c>
      <c r="D1961" s="24" t="n">
        <f aca="false">IFERROR(INDEX(Positions!$D$2:$D$14531,MATCH($A1961&amp;"|54",Positions!$A$2:$A$14531,0)),"-")</f>
        <v>54</v>
      </c>
      <c r="E1961" s="24" t="n">
        <f aca="false">IFERROR(INDEX(Positions!$D$2:$D$14531,MATCH($A1961&amp;"|58",Positions!$A$2:$A$14531,0)),"-")</f>
        <v>58</v>
      </c>
      <c r="F1961" s="24" t="str">
        <f aca="false">IFERROR(INDEX(Positions!$E$2:$E$14531,MATCH($A1961&amp;"|54",Positions!$A$2:$A$14531,0)),"-")</f>
        <v>U</v>
      </c>
      <c r="G1961" s="24" t="str">
        <f aca="false">IFERROR(INDEX(Positions!$E$2:$E$14531,MATCH($A1961&amp;"|58",Positions!$A$2:$A$14531,0)),"-")</f>
        <v>A</v>
      </c>
      <c r="H1961" s="25" t="str">
        <f aca="false">F1961&amp;"-"&amp;G1961</f>
        <v>U-A</v>
      </c>
      <c r="I1961" s="24" t="n">
        <f aca="false">(F1961="G")+(G1961="G")</f>
        <v>0</v>
      </c>
      <c r="J1961" s="24" t="n">
        <f aca="false">(F1961="C")+(G1961="C")</f>
        <v>0</v>
      </c>
      <c r="K1961" s="25" t="n">
        <f aca="false">I1961+J1961</f>
        <v>0</v>
      </c>
    </row>
    <row r="1962" customFormat="false" ht="15" hidden="false" customHeight="false" outlineLevel="0" collapsed="false">
      <c r="A1962" s="4" t="s">
        <v>107</v>
      </c>
      <c r="B1962" s="4" t="s">
        <v>768</v>
      </c>
      <c r="C1962" s="4" t="s">
        <v>882</v>
      </c>
      <c r="D1962" s="4" t="n">
        <f aca="false">IFERROR(INDEX(Positions!$D$2:$D$14531,MATCH($A1962&amp;"|1",Positions!$A$2:$A$14531,0)),"-")</f>
        <v>1</v>
      </c>
      <c r="E1962" s="4" t="n">
        <f aca="false">IFERROR(INDEX(Positions!$D$2:$D$14531,MATCH($A1962&amp;"|72",Positions!$A$2:$A$14531,0)),"-")</f>
        <v>85</v>
      </c>
      <c r="F1962" s="4" t="str">
        <f aca="false">IFERROR(INDEX(Positions!$E$2:$E$14531,MATCH($A1962&amp;"|1",Positions!$A$2:$A$14531,0)),"-")</f>
        <v>C</v>
      </c>
      <c r="G1962" s="4" t="str">
        <f aca="false">IFERROR(INDEX(Positions!$E$2:$E$14531,MATCH($A1962&amp;"|72",Positions!$A$2:$A$14531,0)),"-")</f>
        <v>G</v>
      </c>
      <c r="H1962" s="3" t="str">
        <f aca="false">F1962&amp;"-"&amp;G1962</f>
        <v>C-G</v>
      </c>
      <c r="I1962" s="4" t="n">
        <f aca="false">(F1962="G")+(G1962="G")</f>
        <v>1</v>
      </c>
      <c r="J1962" s="4" t="n">
        <f aca="false">(F1962="C")+(G1962="C")</f>
        <v>1</v>
      </c>
      <c r="K1962" s="3" t="n">
        <f aca="false">I1962+J1962</f>
        <v>2</v>
      </c>
    </row>
    <row r="1963" customFormat="false" ht="15" hidden="false" customHeight="false" outlineLevel="0" collapsed="false">
      <c r="A1963" s="4" t="s">
        <v>107</v>
      </c>
      <c r="B1963" s="4" t="s">
        <v>768</v>
      </c>
      <c r="C1963" s="4" t="s">
        <v>883</v>
      </c>
      <c r="D1963" s="4" t="n">
        <f aca="false">IFERROR(INDEX(Positions!$D$2:$D$14531,MATCH($A1963&amp;"|2",Positions!$A$2:$A$14531,0)),"-")</f>
        <v>2</v>
      </c>
      <c r="E1963" s="4" t="n">
        <f aca="false">IFERROR(INDEX(Positions!$D$2:$D$14531,MATCH($A1963&amp;"|71",Positions!$A$2:$A$14531,0)),"-")</f>
        <v>84</v>
      </c>
      <c r="F1963" s="4" t="str">
        <f aca="false">IFERROR(INDEX(Positions!$E$2:$E$14531,MATCH($A1963&amp;"|2",Positions!$A$2:$A$14531,0)),"-")</f>
        <v>C</v>
      </c>
      <c r="G1963" s="4" t="str">
        <f aca="false">IFERROR(INDEX(Positions!$E$2:$E$14531,MATCH($A1963&amp;"|71",Positions!$A$2:$A$14531,0)),"-")</f>
        <v>G</v>
      </c>
      <c r="H1963" s="3" t="str">
        <f aca="false">F1963&amp;"-"&amp;G1963</f>
        <v>C-G</v>
      </c>
      <c r="I1963" s="4" t="n">
        <f aca="false">(F1963="G")+(G1963="G")</f>
        <v>1</v>
      </c>
      <c r="J1963" s="4" t="n">
        <f aca="false">(F1963="C")+(G1963="C")</f>
        <v>1</v>
      </c>
      <c r="K1963" s="3" t="n">
        <f aca="false">I1963+J1963</f>
        <v>2</v>
      </c>
    </row>
    <row r="1964" customFormat="false" ht="15" hidden="false" customHeight="false" outlineLevel="0" collapsed="false">
      <c r="A1964" s="4" t="s">
        <v>107</v>
      </c>
      <c r="B1964" s="4" t="s">
        <v>768</v>
      </c>
      <c r="C1964" s="4" t="s">
        <v>884</v>
      </c>
      <c r="D1964" s="4" t="n">
        <f aca="false">IFERROR(INDEX(Positions!$D$2:$D$14531,MATCH($A1964&amp;"|3",Positions!$A$2:$A$14531,0)),"-")</f>
        <v>3</v>
      </c>
      <c r="E1964" s="4" t="n">
        <f aca="false">IFERROR(INDEX(Positions!$D$2:$D$14531,MATCH($A1964&amp;"|70",Positions!$A$2:$A$14531,0)),"-")</f>
        <v>83</v>
      </c>
      <c r="F1964" s="4" t="str">
        <f aca="false">IFERROR(INDEX(Positions!$E$2:$E$14531,MATCH($A1964&amp;"|3",Positions!$A$2:$A$14531,0)),"-")</f>
        <v>C</v>
      </c>
      <c r="G1964" s="4" t="str">
        <f aca="false">IFERROR(INDEX(Positions!$E$2:$E$14531,MATCH($A1964&amp;"|70",Positions!$A$2:$A$14531,0)),"-")</f>
        <v>G</v>
      </c>
      <c r="H1964" s="3" t="str">
        <f aca="false">F1964&amp;"-"&amp;G1964</f>
        <v>C-G</v>
      </c>
      <c r="I1964" s="4" t="n">
        <f aca="false">(F1964="G")+(G1964="G")</f>
        <v>1</v>
      </c>
      <c r="J1964" s="4" t="n">
        <f aca="false">(F1964="C")+(G1964="C")</f>
        <v>1</v>
      </c>
      <c r="K1964" s="3" t="n">
        <f aca="false">I1964+J1964</f>
        <v>2</v>
      </c>
    </row>
    <row r="1965" customFormat="false" ht="15" hidden="false" customHeight="false" outlineLevel="0" collapsed="false">
      <c r="A1965" s="4" t="s">
        <v>107</v>
      </c>
      <c r="B1965" s="4" t="s">
        <v>768</v>
      </c>
      <c r="C1965" s="4" t="s">
        <v>885</v>
      </c>
      <c r="D1965" s="4" t="n">
        <f aca="false">IFERROR(INDEX(Positions!$D$2:$D$14531,MATCH($A1965&amp;"|4",Positions!$A$2:$A$14531,0)),"-")</f>
        <v>4</v>
      </c>
      <c r="E1965" s="4" t="n">
        <f aca="false">IFERROR(INDEX(Positions!$D$2:$D$14531,MATCH($A1965&amp;"|69",Positions!$A$2:$A$14531,0)),"-")</f>
        <v>82</v>
      </c>
      <c r="F1965" s="4" t="str">
        <f aca="false">IFERROR(INDEX(Positions!$E$2:$E$14531,MATCH($A1965&amp;"|4",Positions!$A$2:$A$14531,0)),"-")</f>
        <v>C</v>
      </c>
      <c r="G1965" s="4" t="str">
        <f aca="false">IFERROR(INDEX(Positions!$E$2:$E$14531,MATCH($A1965&amp;"|69",Positions!$A$2:$A$14531,0)),"-")</f>
        <v>G</v>
      </c>
      <c r="H1965" s="3" t="str">
        <f aca="false">F1965&amp;"-"&amp;G1965</f>
        <v>C-G</v>
      </c>
      <c r="I1965" s="4" t="n">
        <f aca="false">(F1965="G")+(G1965="G")</f>
        <v>1</v>
      </c>
      <c r="J1965" s="4" t="n">
        <f aca="false">(F1965="C")+(G1965="C")</f>
        <v>1</v>
      </c>
      <c r="K1965" s="3" t="n">
        <f aca="false">I1965+J1965</f>
        <v>2</v>
      </c>
    </row>
    <row r="1966" customFormat="false" ht="15" hidden="false" customHeight="false" outlineLevel="0" collapsed="false">
      <c r="A1966" s="4" t="s">
        <v>107</v>
      </c>
      <c r="B1966" s="4" t="s">
        <v>768</v>
      </c>
      <c r="C1966" s="4" t="s">
        <v>542</v>
      </c>
      <c r="D1966" s="4" t="n">
        <f aca="false">IFERROR(INDEX(Positions!$D$2:$D$14531,MATCH($A1966&amp;"|5",Positions!$A$2:$A$14531,0)),"-")</f>
        <v>5</v>
      </c>
      <c r="E1966" s="4" t="n">
        <f aca="false">IFERROR(INDEX(Positions!$D$2:$D$14531,MATCH($A1966&amp;"|68",Positions!$A$2:$A$14531,0)),"-")</f>
        <v>81</v>
      </c>
      <c r="F1966" s="4" t="str">
        <f aca="false">IFERROR(INDEX(Positions!$E$2:$E$14531,MATCH($A1966&amp;"|5",Positions!$A$2:$A$14531,0)),"-")</f>
        <v>A</v>
      </c>
      <c r="G1966" s="4" t="str">
        <f aca="false">IFERROR(INDEX(Positions!$E$2:$E$14531,MATCH($A1966&amp;"|68",Positions!$A$2:$A$14531,0)),"-")</f>
        <v>U</v>
      </c>
      <c r="H1966" s="3" t="str">
        <f aca="false">F1966&amp;"-"&amp;G1966</f>
        <v>A-U</v>
      </c>
      <c r="I1966" s="4" t="n">
        <f aca="false">(F1966="G")+(G1966="G")</f>
        <v>0</v>
      </c>
      <c r="J1966" s="4" t="n">
        <f aca="false">(F1966="C")+(G1966="C")</f>
        <v>0</v>
      </c>
      <c r="K1966" s="3" t="n">
        <f aca="false">I1966+J1966</f>
        <v>0</v>
      </c>
    </row>
    <row r="1967" customFormat="false" ht="15" hidden="false" customHeight="false" outlineLevel="0" collapsed="false">
      <c r="A1967" s="4" t="s">
        <v>107</v>
      </c>
      <c r="B1967" s="4" t="s">
        <v>768</v>
      </c>
      <c r="C1967" s="4" t="s">
        <v>561</v>
      </c>
      <c r="D1967" s="4" t="n">
        <f aca="false">IFERROR(INDEX(Positions!$D$2:$D$14531,MATCH($A1967&amp;"|6",Positions!$A$2:$A$14531,0)),"-")</f>
        <v>6</v>
      </c>
      <c r="E1967" s="4" t="n">
        <f aca="false">IFERROR(INDEX(Positions!$D$2:$D$14531,MATCH($A1967&amp;"|67",Positions!$A$2:$A$14531,0)),"-")</f>
        <v>80</v>
      </c>
      <c r="F1967" s="4" t="str">
        <f aca="false">IFERROR(INDEX(Positions!$E$2:$E$14531,MATCH($A1967&amp;"|6",Positions!$A$2:$A$14531,0)),"-")</f>
        <v>A</v>
      </c>
      <c r="G1967" s="4" t="str">
        <f aca="false">IFERROR(INDEX(Positions!$E$2:$E$14531,MATCH($A1967&amp;"|67",Positions!$A$2:$A$14531,0)),"-")</f>
        <v>U</v>
      </c>
      <c r="H1967" s="3" t="str">
        <f aca="false">F1967&amp;"-"&amp;G1967</f>
        <v>A-U</v>
      </c>
      <c r="I1967" s="4" t="n">
        <f aca="false">(F1967="G")+(G1967="G")</f>
        <v>0</v>
      </c>
      <c r="J1967" s="4" t="n">
        <f aca="false">(F1967="C")+(G1967="C")</f>
        <v>0</v>
      </c>
      <c r="K1967" s="3" t="n">
        <f aca="false">I1967+J1967</f>
        <v>0</v>
      </c>
    </row>
    <row r="1968" customFormat="false" ht="15" hidden="false" customHeight="false" outlineLevel="0" collapsed="false">
      <c r="A1968" s="4" t="s">
        <v>107</v>
      </c>
      <c r="B1968" s="4" t="s">
        <v>768</v>
      </c>
      <c r="C1968" s="4" t="s">
        <v>886</v>
      </c>
      <c r="D1968" s="4" t="n">
        <f aca="false">IFERROR(INDEX(Positions!$D$2:$D$14531,MATCH($A1968&amp;"|7",Positions!$A$2:$A$14531,0)),"-")</f>
        <v>7</v>
      </c>
      <c r="E1968" s="4" t="n">
        <f aca="false">IFERROR(INDEX(Positions!$D$2:$D$14531,MATCH($A1968&amp;"|66",Positions!$A$2:$A$14531,0)),"-")</f>
        <v>79</v>
      </c>
      <c r="F1968" s="4" t="str">
        <f aca="false">IFERROR(INDEX(Positions!$E$2:$E$14531,MATCH($A1968&amp;"|7",Positions!$A$2:$A$14531,0)),"-")</f>
        <v>G</v>
      </c>
      <c r="G1968" s="4" t="str">
        <f aca="false">IFERROR(INDEX(Positions!$E$2:$E$14531,MATCH($A1968&amp;"|66",Positions!$A$2:$A$14531,0)),"-")</f>
        <v>C</v>
      </c>
      <c r="H1968" s="3" t="str">
        <f aca="false">F1968&amp;"-"&amp;G1968</f>
        <v>G-C</v>
      </c>
      <c r="I1968" s="4" t="n">
        <f aca="false">(F1968="G")+(G1968="G")</f>
        <v>1</v>
      </c>
      <c r="J1968" s="4" t="n">
        <f aca="false">(F1968="C")+(G1968="C")</f>
        <v>1</v>
      </c>
      <c r="K1968" s="3" t="n">
        <f aca="false">I1968+J1968</f>
        <v>2</v>
      </c>
    </row>
    <row r="1969" customFormat="false" ht="15" hidden="false" customHeight="false" outlineLevel="0" collapsed="false">
      <c r="A1969" s="4" t="s">
        <v>107</v>
      </c>
      <c r="B1969" s="4" t="s">
        <v>783</v>
      </c>
      <c r="C1969" s="4" t="s">
        <v>887</v>
      </c>
      <c r="D1969" s="4" t="n">
        <f aca="false">IFERROR(INDEX(Positions!$D$2:$D$14531,MATCH($A1969&amp;"|10",Positions!$A$2:$A$14531,0)),"-")</f>
        <v>10</v>
      </c>
      <c r="E1969" s="4" t="n">
        <f aca="false">IFERROR(INDEX(Positions!$D$2:$D$14531,MATCH($A1969&amp;"|25",Positions!$A$2:$A$14531,0)),"-")</f>
        <v>26</v>
      </c>
      <c r="F1969" s="4" t="str">
        <f aca="false">IFERROR(INDEX(Positions!$E$2:$E$14531,MATCH($A1969&amp;"|10",Positions!$A$2:$A$14531,0)),"-")</f>
        <v>G</v>
      </c>
      <c r="G1969" s="4" t="str">
        <f aca="false">IFERROR(INDEX(Positions!$E$2:$E$14531,MATCH($A1969&amp;"|25",Positions!$A$2:$A$14531,0)),"-")</f>
        <v>C</v>
      </c>
      <c r="H1969" s="3" t="str">
        <f aca="false">F1969&amp;"-"&amp;G1969</f>
        <v>G-C</v>
      </c>
      <c r="I1969" s="4" t="n">
        <f aca="false">(F1969="G")+(G1969="G")</f>
        <v>1</v>
      </c>
      <c r="J1969" s="4" t="n">
        <f aca="false">(F1969="C")+(G1969="C")</f>
        <v>1</v>
      </c>
      <c r="K1969" s="3" t="n">
        <f aca="false">I1969+J1969</f>
        <v>2</v>
      </c>
    </row>
    <row r="1970" customFormat="false" ht="15" hidden="false" customHeight="false" outlineLevel="0" collapsed="false">
      <c r="A1970" s="4" t="s">
        <v>107</v>
      </c>
      <c r="B1970" s="4" t="s">
        <v>783</v>
      </c>
      <c r="C1970" s="4" t="s">
        <v>888</v>
      </c>
      <c r="D1970" s="4" t="n">
        <f aca="false">IFERROR(INDEX(Positions!$D$2:$D$14531,MATCH($A1970&amp;"|11",Positions!$A$2:$A$14531,0)),"-")</f>
        <v>11</v>
      </c>
      <c r="E1970" s="4" t="n">
        <f aca="false">IFERROR(INDEX(Positions!$D$2:$D$14531,MATCH($A1970&amp;"|24",Positions!$A$2:$A$14531,0)),"-")</f>
        <v>25</v>
      </c>
      <c r="F1970" s="4" t="str">
        <f aca="false">IFERROR(INDEX(Positions!$E$2:$E$14531,MATCH($A1970&amp;"|11",Positions!$A$2:$A$14531,0)),"-")</f>
        <v>C</v>
      </c>
      <c r="G1970" s="4" t="str">
        <f aca="false">IFERROR(INDEX(Positions!$E$2:$E$14531,MATCH($A1970&amp;"|24",Positions!$A$2:$A$14531,0)),"-")</f>
        <v>G</v>
      </c>
      <c r="H1970" s="3" t="str">
        <f aca="false">F1970&amp;"-"&amp;G1970</f>
        <v>C-G</v>
      </c>
      <c r="I1970" s="4" t="n">
        <f aca="false">(F1970="G")+(G1970="G")</f>
        <v>1</v>
      </c>
      <c r="J1970" s="4" t="n">
        <f aca="false">(F1970="C")+(G1970="C")</f>
        <v>1</v>
      </c>
      <c r="K1970" s="3" t="n">
        <f aca="false">I1970+J1970</f>
        <v>2</v>
      </c>
    </row>
    <row r="1971" customFormat="false" ht="15" hidden="false" customHeight="false" outlineLevel="0" collapsed="false">
      <c r="A1971" s="4" t="s">
        <v>107</v>
      </c>
      <c r="B1971" s="4" t="s">
        <v>783</v>
      </c>
      <c r="C1971" s="4" t="s">
        <v>479</v>
      </c>
      <c r="D1971" s="4" t="n">
        <f aca="false">IFERROR(INDEX(Positions!$D$2:$D$14531,MATCH($A1971&amp;"|12",Positions!$A$2:$A$14531,0)),"-")</f>
        <v>12</v>
      </c>
      <c r="E1971" s="4" t="n">
        <f aca="false">IFERROR(INDEX(Positions!$D$2:$D$14531,MATCH($A1971&amp;"|23",Positions!$A$2:$A$14531,0)),"-")</f>
        <v>24</v>
      </c>
      <c r="F1971" s="4" t="str">
        <f aca="false">IFERROR(INDEX(Positions!$E$2:$E$14531,MATCH($A1971&amp;"|12",Positions!$A$2:$A$14531,0)),"-")</f>
        <v>G</v>
      </c>
      <c r="G1971" s="4" t="str">
        <f aca="false">IFERROR(INDEX(Positions!$E$2:$E$14531,MATCH($A1971&amp;"|23",Positions!$A$2:$A$14531,0)),"-")</f>
        <v>C</v>
      </c>
      <c r="H1971" s="3" t="str">
        <f aca="false">F1971&amp;"-"&amp;G1971</f>
        <v>G-C</v>
      </c>
      <c r="I1971" s="4" t="n">
        <f aca="false">(F1971="G")+(G1971="G")</f>
        <v>1</v>
      </c>
      <c r="J1971" s="4" t="n">
        <f aca="false">(F1971="C")+(G1971="C")</f>
        <v>1</v>
      </c>
      <c r="K1971" s="3" t="n">
        <f aca="false">I1971+J1971</f>
        <v>2</v>
      </c>
    </row>
    <row r="1972" customFormat="false" ht="15" hidden="false" customHeight="false" outlineLevel="0" collapsed="false">
      <c r="A1972" s="4" t="s">
        <v>107</v>
      </c>
      <c r="B1972" s="4" t="s">
        <v>783</v>
      </c>
      <c r="C1972" s="4" t="s">
        <v>267</v>
      </c>
      <c r="D1972" s="4" t="n">
        <f aca="false">IFERROR(INDEX(Positions!$D$2:$D$14531,MATCH($A1972&amp;"|13",Positions!$A$2:$A$14531,0)),"-")</f>
        <v>13</v>
      </c>
      <c r="E1972" s="4" t="n">
        <f aca="false">IFERROR(INDEX(Positions!$D$2:$D$14531,MATCH($A1972&amp;"|22",Positions!$A$2:$A$14531,0)),"-")</f>
        <v>23</v>
      </c>
      <c r="F1972" s="4" t="str">
        <f aca="false">IFERROR(INDEX(Positions!$E$2:$E$14531,MATCH($A1972&amp;"|13",Positions!$A$2:$A$14531,0)),"-")</f>
        <v>G</v>
      </c>
      <c r="G1972" s="4" t="str">
        <f aca="false">IFERROR(INDEX(Positions!$E$2:$E$14531,MATCH($A1972&amp;"|22",Positions!$A$2:$A$14531,0)),"-")</f>
        <v>A</v>
      </c>
      <c r="H1972" s="3" t="str">
        <f aca="false">F1972&amp;"-"&amp;G1972</f>
        <v>G-A</v>
      </c>
      <c r="I1972" s="4" t="n">
        <f aca="false">(F1972="G")+(G1972="G")</f>
        <v>1</v>
      </c>
      <c r="J1972" s="4" t="n">
        <f aca="false">(F1972="C")+(G1972="C")</f>
        <v>0</v>
      </c>
      <c r="K1972" s="3" t="n">
        <f aca="false">I1972+J1972</f>
        <v>1</v>
      </c>
    </row>
    <row r="1973" customFormat="false" ht="15" hidden="false" customHeight="false" outlineLevel="0" collapsed="false">
      <c r="A1973" s="4" t="s">
        <v>107</v>
      </c>
      <c r="B1973" s="4" t="s">
        <v>805</v>
      </c>
      <c r="C1973" s="4" t="s">
        <v>673</v>
      </c>
      <c r="D1973" s="4" t="n">
        <f aca="false">IFERROR(INDEX(Positions!$D$2:$D$14531,MATCH($A1973&amp;"|27",Positions!$A$2:$A$14531,0)),"-")</f>
        <v>28</v>
      </c>
      <c r="E1973" s="4" t="n">
        <f aca="false">IFERROR(INDEX(Positions!$D$2:$D$14531,MATCH($A1973&amp;"|43",Positions!$A$2:$A$14531,0)),"-")</f>
        <v>44</v>
      </c>
      <c r="F1973" s="4" t="str">
        <f aca="false">IFERROR(INDEX(Positions!$E$2:$E$14531,MATCH($A1973&amp;"|27",Positions!$A$2:$A$14531,0)),"-")</f>
        <v>U</v>
      </c>
      <c r="G1973" s="4" t="str">
        <f aca="false">IFERROR(INDEX(Positions!$E$2:$E$14531,MATCH($A1973&amp;"|43",Positions!$A$2:$A$14531,0)),"-")</f>
        <v>A</v>
      </c>
      <c r="H1973" s="3" t="str">
        <f aca="false">F1973&amp;"-"&amp;G1973</f>
        <v>U-A</v>
      </c>
      <c r="I1973" s="4" t="n">
        <f aca="false">(F1973="G")+(G1973="G")</f>
        <v>0</v>
      </c>
      <c r="J1973" s="4" t="n">
        <f aca="false">(F1973="C")+(G1973="C")</f>
        <v>0</v>
      </c>
      <c r="K1973" s="3" t="n">
        <f aca="false">I1973+J1973</f>
        <v>0</v>
      </c>
    </row>
    <row r="1974" customFormat="false" ht="15" hidden="false" customHeight="false" outlineLevel="0" collapsed="false">
      <c r="A1974" s="4" t="s">
        <v>107</v>
      </c>
      <c r="B1974" s="4" t="s">
        <v>805</v>
      </c>
      <c r="C1974" s="4" t="s">
        <v>889</v>
      </c>
      <c r="D1974" s="4" t="n">
        <f aca="false">IFERROR(INDEX(Positions!$D$2:$D$14531,MATCH($A1974&amp;"|28",Positions!$A$2:$A$14531,0)),"-")</f>
        <v>29</v>
      </c>
      <c r="E1974" s="4" t="n">
        <f aca="false">IFERROR(INDEX(Positions!$D$2:$D$14531,MATCH($A1974&amp;"|42",Positions!$A$2:$A$14531,0)),"-")</f>
        <v>43</v>
      </c>
      <c r="F1974" s="4" t="str">
        <f aca="false">IFERROR(INDEX(Positions!$E$2:$E$14531,MATCH($A1974&amp;"|28",Positions!$A$2:$A$14531,0)),"-")</f>
        <v>U</v>
      </c>
      <c r="G1974" s="4" t="str">
        <f aca="false">IFERROR(INDEX(Positions!$E$2:$E$14531,MATCH($A1974&amp;"|42",Positions!$A$2:$A$14531,0)),"-")</f>
        <v>A</v>
      </c>
      <c r="H1974" s="3" t="str">
        <f aca="false">F1974&amp;"-"&amp;G1974</f>
        <v>U-A</v>
      </c>
      <c r="I1974" s="4" t="n">
        <f aca="false">(F1974="G")+(G1974="G")</f>
        <v>0</v>
      </c>
      <c r="J1974" s="4" t="n">
        <f aca="false">(F1974="C")+(G1974="C")</f>
        <v>0</v>
      </c>
      <c r="K1974" s="3" t="n">
        <f aca="false">I1974+J1974</f>
        <v>0</v>
      </c>
    </row>
    <row r="1975" customFormat="false" ht="15" hidden="false" customHeight="false" outlineLevel="0" collapsed="false">
      <c r="A1975" s="4" t="s">
        <v>107</v>
      </c>
      <c r="B1975" s="4" t="s">
        <v>805</v>
      </c>
      <c r="C1975" s="4" t="s">
        <v>890</v>
      </c>
      <c r="D1975" s="4" t="n">
        <f aca="false">IFERROR(INDEX(Positions!$D$2:$D$14531,MATCH($A1975&amp;"|29",Positions!$A$2:$A$14531,0)),"-")</f>
        <v>30</v>
      </c>
      <c r="E1975" s="4" t="n">
        <f aca="false">IFERROR(INDEX(Positions!$D$2:$D$14531,MATCH($A1975&amp;"|41",Positions!$A$2:$A$14531,0)),"-")</f>
        <v>42</v>
      </c>
      <c r="F1975" s="4" t="str">
        <f aca="false">IFERROR(INDEX(Positions!$E$2:$E$14531,MATCH($A1975&amp;"|29",Positions!$A$2:$A$14531,0)),"-")</f>
        <v>G</v>
      </c>
      <c r="G1975" s="4" t="str">
        <f aca="false">IFERROR(INDEX(Positions!$E$2:$E$14531,MATCH($A1975&amp;"|41",Positions!$A$2:$A$14531,0)),"-")</f>
        <v>C</v>
      </c>
      <c r="H1975" s="3" t="str">
        <f aca="false">F1975&amp;"-"&amp;G1975</f>
        <v>G-C</v>
      </c>
      <c r="I1975" s="4" t="n">
        <f aca="false">(F1975="G")+(G1975="G")</f>
        <v>1</v>
      </c>
      <c r="J1975" s="4" t="n">
        <f aca="false">(F1975="C")+(G1975="C")</f>
        <v>1</v>
      </c>
      <c r="K1975" s="3" t="n">
        <f aca="false">I1975+J1975</f>
        <v>2</v>
      </c>
    </row>
    <row r="1976" customFormat="false" ht="15" hidden="false" customHeight="false" outlineLevel="0" collapsed="false">
      <c r="A1976" s="4" t="s">
        <v>107</v>
      </c>
      <c r="B1976" s="4" t="s">
        <v>805</v>
      </c>
      <c r="C1976" s="4" t="s">
        <v>694</v>
      </c>
      <c r="D1976" s="4" t="n">
        <f aca="false">IFERROR(INDEX(Positions!$D$2:$D$14531,MATCH($A1976&amp;"|30",Positions!$A$2:$A$14531,0)),"-")</f>
        <v>31</v>
      </c>
      <c r="E1976" s="4" t="n">
        <f aca="false">IFERROR(INDEX(Positions!$D$2:$D$14531,MATCH($A1976&amp;"|40",Positions!$A$2:$A$14531,0)),"-")</f>
        <v>41</v>
      </c>
      <c r="F1976" s="4" t="str">
        <f aca="false">IFERROR(INDEX(Positions!$E$2:$E$14531,MATCH($A1976&amp;"|30",Positions!$A$2:$A$14531,0)),"-")</f>
        <v>G</v>
      </c>
      <c r="G1976" s="4" t="str">
        <f aca="false">IFERROR(INDEX(Positions!$E$2:$E$14531,MATCH($A1976&amp;"|40",Positions!$A$2:$A$14531,0)),"-")</f>
        <v>C</v>
      </c>
      <c r="H1976" s="3" t="str">
        <f aca="false">F1976&amp;"-"&amp;G1976</f>
        <v>G-C</v>
      </c>
      <c r="I1976" s="4" t="n">
        <f aca="false">(F1976="G")+(G1976="G")</f>
        <v>1</v>
      </c>
      <c r="J1976" s="4" t="n">
        <f aca="false">(F1976="C")+(G1976="C")</f>
        <v>1</v>
      </c>
      <c r="K1976" s="3" t="n">
        <f aca="false">I1976+J1976</f>
        <v>2</v>
      </c>
    </row>
    <row r="1977" customFormat="false" ht="15" hidden="false" customHeight="false" outlineLevel="0" collapsed="false">
      <c r="A1977" s="4" t="s">
        <v>107</v>
      </c>
      <c r="B1977" s="4" t="s">
        <v>805</v>
      </c>
      <c r="C1977" s="4" t="s">
        <v>640</v>
      </c>
      <c r="D1977" s="4" t="n">
        <f aca="false">IFERROR(INDEX(Positions!$D$2:$D$14531,MATCH($A1977&amp;"|31",Positions!$A$2:$A$14531,0)),"-")</f>
        <v>32</v>
      </c>
      <c r="E1977" s="4" t="n">
        <f aca="false">IFERROR(INDEX(Positions!$D$2:$D$14531,MATCH($A1977&amp;"|39",Positions!$A$2:$A$14531,0)),"-")</f>
        <v>40</v>
      </c>
      <c r="F1977" s="4" t="str">
        <f aca="false">IFERROR(INDEX(Positions!$E$2:$E$14531,MATCH($A1977&amp;"|31",Positions!$A$2:$A$14531,0)),"-")</f>
        <v>A</v>
      </c>
      <c r="G1977" s="4" t="str">
        <f aca="false">IFERROR(INDEX(Positions!$E$2:$E$14531,MATCH($A1977&amp;"|39",Positions!$A$2:$A$14531,0)),"-")</f>
        <v>U</v>
      </c>
      <c r="H1977" s="3" t="str">
        <f aca="false">F1977&amp;"-"&amp;G1977</f>
        <v>A-U</v>
      </c>
      <c r="I1977" s="4" t="n">
        <f aca="false">(F1977="G")+(G1977="G")</f>
        <v>0</v>
      </c>
      <c r="J1977" s="4" t="n">
        <f aca="false">(F1977="C")+(G1977="C")</f>
        <v>0</v>
      </c>
      <c r="K1977" s="3" t="n">
        <f aca="false">I1977+J1977</f>
        <v>0</v>
      </c>
    </row>
    <row r="1978" customFormat="false" ht="15" hidden="false" customHeight="false" outlineLevel="0" collapsed="false">
      <c r="A1978" s="4" t="s">
        <v>107</v>
      </c>
      <c r="B1978" s="4" t="s">
        <v>830</v>
      </c>
      <c r="C1978" s="4" t="s">
        <v>367</v>
      </c>
      <c r="D1978" s="4" t="n">
        <f aca="false">IFERROR(INDEX(Positions!$D$2:$D$14531,MATCH($A1978&amp;"|49",Positions!$A$2:$A$14531,0)),"-")</f>
        <v>62</v>
      </c>
      <c r="E1978" s="4" t="n">
        <f aca="false">IFERROR(INDEX(Positions!$D$2:$D$14531,MATCH($A1978&amp;"|65",Positions!$A$2:$A$14531,0)),"-")</f>
        <v>78</v>
      </c>
      <c r="F1978" s="4" t="str">
        <f aca="false">IFERROR(INDEX(Positions!$E$2:$E$14531,MATCH($A1978&amp;"|49",Positions!$A$2:$A$14531,0)),"-")</f>
        <v>G</v>
      </c>
      <c r="G1978" s="4" t="str">
        <f aca="false">IFERROR(INDEX(Positions!$E$2:$E$14531,MATCH($A1978&amp;"|65",Positions!$A$2:$A$14531,0)),"-")</f>
        <v>C</v>
      </c>
      <c r="H1978" s="3" t="str">
        <f aca="false">F1978&amp;"-"&amp;G1978</f>
        <v>G-C</v>
      </c>
      <c r="I1978" s="4" t="n">
        <f aca="false">(F1978="G")+(G1978="G")</f>
        <v>1</v>
      </c>
      <c r="J1978" s="4" t="n">
        <f aca="false">(F1978="C")+(G1978="C")</f>
        <v>1</v>
      </c>
      <c r="K1978" s="3" t="n">
        <f aca="false">I1978+J1978</f>
        <v>2</v>
      </c>
    </row>
    <row r="1979" customFormat="false" ht="15" hidden="false" customHeight="false" outlineLevel="0" collapsed="false">
      <c r="A1979" s="4" t="s">
        <v>107</v>
      </c>
      <c r="B1979" s="4" t="s">
        <v>830</v>
      </c>
      <c r="C1979" s="4" t="s">
        <v>891</v>
      </c>
      <c r="D1979" s="4" t="n">
        <f aca="false">IFERROR(INDEX(Positions!$D$2:$D$14531,MATCH($A1979&amp;"|50",Positions!$A$2:$A$14531,0)),"-")</f>
        <v>63</v>
      </c>
      <c r="E1979" s="4" t="n">
        <f aca="false">IFERROR(INDEX(Positions!$D$2:$D$14531,MATCH($A1979&amp;"|64",Positions!$A$2:$A$14531,0)),"-")</f>
        <v>77</v>
      </c>
      <c r="F1979" s="4" t="str">
        <f aca="false">IFERROR(INDEX(Positions!$E$2:$E$14531,MATCH($A1979&amp;"|50",Positions!$A$2:$A$14531,0)),"-")</f>
        <v>C</v>
      </c>
      <c r="G1979" s="4" t="str">
        <f aca="false">IFERROR(INDEX(Positions!$E$2:$E$14531,MATCH($A1979&amp;"|64",Positions!$A$2:$A$14531,0)),"-")</f>
        <v>G</v>
      </c>
      <c r="H1979" s="3" t="str">
        <f aca="false">F1979&amp;"-"&amp;G1979</f>
        <v>C-G</v>
      </c>
      <c r="I1979" s="4" t="n">
        <f aca="false">(F1979="G")+(G1979="G")</f>
        <v>1</v>
      </c>
      <c r="J1979" s="4" t="n">
        <f aca="false">(F1979="C")+(G1979="C")</f>
        <v>1</v>
      </c>
      <c r="K1979" s="3" t="n">
        <f aca="false">I1979+J1979</f>
        <v>2</v>
      </c>
    </row>
    <row r="1980" customFormat="false" ht="15" hidden="false" customHeight="false" outlineLevel="0" collapsed="false">
      <c r="A1980" s="4" t="s">
        <v>107</v>
      </c>
      <c r="B1980" s="4" t="s">
        <v>830</v>
      </c>
      <c r="C1980" s="4" t="s">
        <v>689</v>
      </c>
      <c r="D1980" s="4" t="n">
        <f aca="false">IFERROR(INDEX(Positions!$D$2:$D$14531,MATCH($A1980&amp;"|51",Positions!$A$2:$A$14531,0)),"-")</f>
        <v>64</v>
      </c>
      <c r="E1980" s="4" t="n">
        <f aca="false">IFERROR(INDEX(Positions!$D$2:$D$14531,MATCH($A1980&amp;"|63",Positions!$A$2:$A$14531,0)),"-")</f>
        <v>76</v>
      </c>
      <c r="F1980" s="4" t="str">
        <f aca="false">IFERROR(INDEX(Positions!$E$2:$E$14531,MATCH($A1980&amp;"|51",Positions!$A$2:$A$14531,0)),"-")</f>
        <v>C</v>
      </c>
      <c r="G1980" s="4" t="str">
        <f aca="false">IFERROR(INDEX(Positions!$E$2:$E$14531,MATCH($A1980&amp;"|63",Positions!$A$2:$A$14531,0)),"-")</f>
        <v>G</v>
      </c>
      <c r="H1980" s="3" t="str">
        <f aca="false">F1980&amp;"-"&amp;G1980</f>
        <v>C-G</v>
      </c>
      <c r="I1980" s="4" t="n">
        <f aca="false">(F1980="G")+(G1980="G")</f>
        <v>1</v>
      </c>
      <c r="J1980" s="4" t="n">
        <f aca="false">(F1980="C")+(G1980="C")</f>
        <v>1</v>
      </c>
      <c r="K1980" s="3" t="n">
        <f aca="false">I1980+J1980</f>
        <v>2</v>
      </c>
    </row>
    <row r="1981" customFormat="false" ht="15" hidden="false" customHeight="false" outlineLevel="0" collapsed="false">
      <c r="A1981" s="4" t="s">
        <v>107</v>
      </c>
      <c r="B1981" s="4" t="s">
        <v>830</v>
      </c>
      <c r="C1981" s="4" t="s">
        <v>703</v>
      </c>
      <c r="D1981" s="4" t="n">
        <f aca="false">IFERROR(INDEX(Positions!$D$2:$D$14531,MATCH($A1981&amp;"|52",Positions!$A$2:$A$14531,0)),"-")</f>
        <v>65</v>
      </c>
      <c r="E1981" s="4" t="n">
        <f aca="false">IFERROR(INDEX(Positions!$D$2:$D$14531,MATCH($A1981&amp;"|62",Positions!$A$2:$A$14531,0)),"-")</f>
        <v>75</v>
      </c>
      <c r="F1981" s="4" t="str">
        <f aca="false">IFERROR(INDEX(Positions!$E$2:$E$14531,MATCH($A1981&amp;"|52",Positions!$A$2:$A$14531,0)),"-")</f>
        <v>G</v>
      </c>
      <c r="G1981" s="4" t="str">
        <f aca="false">IFERROR(INDEX(Positions!$E$2:$E$14531,MATCH($A1981&amp;"|62",Positions!$A$2:$A$14531,0)),"-")</f>
        <v>C</v>
      </c>
      <c r="H1981" s="3" t="str">
        <f aca="false">F1981&amp;"-"&amp;G1981</f>
        <v>G-C</v>
      </c>
      <c r="I1981" s="4" t="n">
        <f aca="false">(F1981="G")+(G1981="G")</f>
        <v>1</v>
      </c>
      <c r="J1981" s="4" t="n">
        <f aca="false">(F1981="C")+(G1981="C")</f>
        <v>1</v>
      </c>
      <c r="K1981" s="3" t="n">
        <f aca="false">I1981+J1981</f>
        <v>2</v>
      </c>
    </row>
    <row r="1982" customFormat="false" ht="15" hidden="false" customHeight="false" outlineLevel="0" collapsed="false">
      <c r="A1982" s="4" t="s">
        <v>107</v>
      </c>
      <c r="B1982" s="4" t="s">
        <v>830</v>
      </c>
      <c r="C1982" s="4" t="s">
        <v>892</v>
      </c>
      <c r="D1982" s="4" t="n">
        <f aca="false">IFERROR(INDEX(Positions!$D$2:$D$14531,MATCH($A1982&amp;"|53",Positions!$A$2:$A$14531,0)),"-")</f>
        <v>66</v>
      </c>
      <c r="E1982" s="4" t="n">
        <f aca="false">IFERROR(INDEX(Positions!$D$2:$D$14531,MATCH($A1982&amp;"|61",Positions!$A$2:$A$14531,0)),"-")</f>
        <v>74</v>
      </c>
      <c r="F1982" s="4" t="str">
        <f aca="false">IFERROR(INDEX(Positions!$E$2:$E$14531,MATCH($A1982&amp;"|53",Positions!$A$2:$A$14531,0)),"-")</f>
        <v>G</v>
      </c>
      <c r="G1982" s="4" t="str">
        <f aca="false">IFERROR(INDEX(Positions!$E$2:$E$14531,MATCH($A1982&amp;"|61",Positions!$A$2:$A$14531,0)),"-")</f>
        <v>C</v>
      </c>
      <c r="H1982" s="3" t="str">
        <f aca="false">F1982&amp;"-"&amp;G1982</f>
        <v>G-C</v>
      </c>
      <c r="I1982" s="4" t="n">
        <f aca="false">(F1982="G")+(G1982="G")</f>
        <v>1</v>
      </c>
      <c r="J1982" s="4" t="n">
        <f aca="false">(F1982="C")+(G1982="C")</f>
        <v>1</v>
      </c>
      <c r="K1982" s="3" t="n">
        <f aca="false">I1982+J1982</f>
        <v>2</v>
      </c>
    </row>
    <row r="1983" customFormat="false" ht="15" hidden="false" customHeight="false" outlineLevel="0" collapsed="false">
      <c r="A1983" s="24" t="s">
        <v>107</v>
      </c>
      <c r="B1983" s="24" t="s">
        <v>893</v>
      </c>
      <c r="C1983" s="24" t="s">
        <v>894</v>
      </c>
      <c r="D1983" s="24" t="n">
        <f aca="false">IFERROR(INDEX(Positions!$D$2:$D$14531,MATCH($A1983&amp;"|8",Positions!$A$2:$A$14531,0)),"-")</f>
        <v>8</v>
      </c>
      <c r="E1983" s="24" t="n">
        <f aca="false">IFERROR(INDEX(Positions!$D$2:$D$14531,MATCH($A1983&amp;"|14",Positions!$A$2:$A$14531,0)),"-")</f>
        <v>14</v>
      </c>
      <c r="F1983" s="24" t="str">
        <f aca="false">IFERROR(INDEX(Positions!$E$2:$E$14531,MATCH($A1983&amp;"|8",Positions!$A$2:$A$14531,0)),"-")</f>
        <v>U</v>
      </c>
      <c r="G1983" s="24" t="str">
        <f aca="false">IFERROR(INDEX(Positions!$E$2:$E$14531,MATCH($A1983&amp;"|14",Positions!$A$2:$A$14531,0)),"-")</f>
        <v>A</v>
      </c>
      <c r="H1983" s="25" t="str">
        <f aca="false">F1983&amp;"-"&amp;G1983</f>
        <v>U-A</v>
      </c>
      <c r="I1983" s="24" t="n">
        <f aca="false">(F1983="G")+(G1983="G")</f>
        <v>0</v>
      </c>
      <c r="J1983" s="24" t="n">
        <f aca="false">(F1983="C")+(G1983="C")</f>
        <v>0</v>
      </c>
      <c r="K1983" s="25" t="n">
        <f aca="false">I1983+J1983</f>
        <v>0</v>
      </c>
    </row>
    <row r="1984" customFormat="false" ht="15" hidden="false" customHeight="false" outlineLevel="0" collapsed="false">
      <c r="A1984" s="24" t="s">
        <v>107</v>
      </c>
      <c r="B1984" s="24" t="s">
        <v>893</v>
      </c>
      <c r="C1984" s="24" t="s">
        <v>895</v>
      </c>
      <c r="D1984" s="24" t="n">
        <f aca="false">IFERROR(INDEX(Positions!$D$2:$D$14531,MATCH($A1984&amp;"|15",Positions!$A$2:$A$14531,0)),"-")</f>
        <v>15</v>
      </c>
      <c r="E1984" s="24" t="n">
        <f aca="false">IFERROR(INDEX(Positions!$D$2:$D$14531,MATCH($A1984&amp;"|48",Positions!$A$2:$A$14531,0)),"-")</f>
        <v>61</v>
      </c>
      <c r="F1984" s="24" t="str">
        <f aca="false">IFERROR(INDEX(Positions!$E$2:$E$14531,MATCH($A1984&amp;"|15",Positions!$A$2:$A$14531,0)),"-")</f>
        <v>A</v>
      </c>
      <c r="G1984" s="24" t="str">
        <f aca="false">IFERROR(INDEX(Positions!$E$2:$E$14531,MATCH($A1984&amp;"|48",Positions!$A$2:$A$14531,0)),"-")</f>
        <v>U</v>
      </c>
      <c r="H1984" s="25" t="str">
        <f aca="false">F1984&amp;"-"&amp;G1984</f>
        <v>A-U</v>
      </c>
      <c r="I1984" s="24" t="n">
        <f aca="false">(F1984="G")+(G1984="G")</f>
        <v>0</v>
      </c>
      <c r="J1984" s="24" t="n">
        <f aca="false">(F1984="C")+(G1984="C")</f>
        <v>0</v>
      </c>
      <c r="K1984" s="25" t="n">
        <f aca="false">I1984+J1984</f>
        <v>0</v>
      </c>
    </row>
    <row r="1985" customFormat="false" ht="15" hidden="false" customHeight="false" outlineLevel="0" collapsed="false">
      <c r="A1985" s="24" t="s">
        <v>107</v>
      </c>
      <c r="B1985" s="24" t="s">
        <v>893</v>
      </c>
      <c r="C1985" s="24" t="s">
        <v>896</v>
      </c>
      <c r="D1985" s="24" t="n">
        <f aca="false">IFERROR(INDEX(Positions!$D$2:$D$14531,MATCH($A1985&amp;"|18",Positions!$A$2:$A$14531,0)),"-")</f>
        <v>18</v>
      </c>
      <c r="E1985" s="24" t="n">
        <f aca="false">IFERROR(INDEX(Positions!$D$2:$D$14531,MATCH($A1985&amp;"|55",Positions!$A$2:$A$14531,0)),"-")</f>
        <v>68</v>
      </c>
      <c r="F1985" s="24" t="str">
        <f aca="false">IFERROR(INDEX(Positions!$E$2:$E$14531,MATCH($A1985&amp;"|18",Positions!$A$2:$A$14531,0)),"-")</f>
        <v>G</v>
      </c>
      <c r="G1985" s="24" t="str">
        <f aca="false">IFERROR(INDEX(Positions!$E$2:$E$14531,MATCH($A1985&amp;"|55",Positions!$A$2:$A$14531,0)),"-")</f>
        <v>U</v>
      </c>
      <c r="H1985" s="25" t="str">
        <f aca="false">F1985&amp;"-"&amp;G1985</f>
        <v>G-U</v>
      </c>
      <c r="I1985" s="24" t="n">
        <f aca="false">(F1985="G")+(G1985="G")</f>
        <v>1</v>
      </c>
      <c r="J1985" s="24" t="n">
        <f aca="false">(F1985="C")+(G1985="C")</f>
        <v>0</v>
      </c>
      <c r="K1985" s="25" t="n">
        <f aca="false">I1985+J1985</f>
        <v>1</v>
      </c>
    </row>
    <row r="1986" customFormat="false" ht="15" hidden="false" customHeight="false" outlineLevel="0" collapsed="false">
      <c r="A1986" s="24" t="s">
        <v>107</v>
      </c>
      <c r="B1986" s="24" t="s">
        <v>893</v>
      </c>
      <c r="C1986" s="24" t="s">
        <v>897</v>
      </c>
      <c r="D1986" s="24" t="n">
        <f aca="false">IFERROR(INDEX(Positions!$D$2:$D$14531,MATCH($A1986&amp;"|19",Positions!$A$2:$A$14531,0)),"-")</f>
        <v>19</v>
      </c>
      <c r="E1986" s="24" t="n">
        <f aca="false">IFERROR(INDEX(Positions!$D$2:$D$14531,MATCH($A1986&amp;"|56",Positions!$A$2:$A$14531,0)),"-")</f>
        <v>69</v>
      </c>
      <c r="F1986" s="24" t="str">
        <f aca="false">IFERROR(INDEX(Positions!$E$2:$E$14531,MATCH($A1986&amp;"|19",Positions!$A$2:$A$14531,0)),"-")</f>
        <v>G</v>
      </c>
      <c r="G1986" s="24" t="str">
        <f aca="false">IFERROR(INDEX(Positions!$E$2:$E$14531,MATCH($A1986&amp;"|56",Positions!$A$2:$A$14531,0)),"-")</f>
        <v>C</v>
      </c>
      <c r="H1986" s="25" t="str">
        <f aca="false">F1986&amp;"-"&amp;G1986</f>
        <v>G-C</v>
      </c>
      <c r="I1986" s="24" t="n">
        <f aca="false">(F1986="G")+(G1986="G")</f>
        <v>1</v>
      </c>
      <c r="J1986" s="24" t="n">
        <f aca="false">(F1986="C")+(G1986="C")</f>
        <v>1</v>
      </c>
      <c r="K1986" s="25" t="n">
        <f aca="false">I1986+J1986</f>
        <v>2</v>
      </c>
    </row>
    <row r="1987" customFormat="false" ht="15" hidden="false" customHeight="false" outlineLevel="0" collapsed="false">
      <c r="A1987" s="24" t="s">
        <v>107</v>
      </c>
      <c r="B1987" s="24" t="s">
        <v>893</v>
      </c>
      <c r="C1987" s="24" t="s">
        <v>898</v>
      </c>
      <c r="D1987" s="24" t="n">
        <f aca="false">IFERROR(INDEX(Positions!$D$2:$D$14531,MATCH($A1987&amp;"|26",Positions!$A$2:$A$14531,0)),"-")</f>
        <v>27</v>
      </c>
      <c r="E1987" s="24" t="n">
        <f aca="false">IFERROR(INDEX(Positions!$D$2:$D$14531,MATCH($A1987&amp;"|44",Positions!$A$2:$A$14531,0)),"-")</f>
        <v>45</v>
      </c>
      <c r="F1987" s="24" t="str">
        <f aca="false">IFERROR(INDEX(Positions!$E$2:$E$14531,MATCH($A1987&amp;"|26",Positions!$A$2:$A$14531,0)),"-")</f>
        <v>A</v>
      </c>
      <c r="G1987" s="24" t="str">
        <f aca="false">IFERROR(INDEX(Positions!$E$2:$E$14531,MATCH($A1987&amp;"|44",Positions!$A$2:$A$14531,0)),"-")</f>
        <v>C</v>
      </c>
      <c r="H1987" s="25" t="str">
        <f aca="false">F1987&amp;"-"&amp;G1987</f>
        <v>A-C</v>
      </c>
      <c r="I1987" s="24" t="n">
        <f aca="false">(F1987="G")+(G1987="G")</f>
        <v>0</v>
      </c>
      <c r="J1987" s="24" t="n">
        <f aca="false">(F1987="C")+(G1987="C")</f>
        <v>1</v>
      </c>
      <c r="K1987" s="25" t="n">
        <f aca="false">I1987+J1987</f>
        <v>1</v>
      </c>
    </row>
    <row r="1988" customFormat="false" ht="15" hidden="false" customHeight="false" outlineLevel="0" collapsed="false">
      <c r="A1988" s="24" t="s">
        <v>107</v>
      </c>
      <c r="B1988" s="24" t="s">
        <v>893</v>
      </c>
      <c r="C1988" s="24" t="s">
        <v>899</v>
      </c>
      <c r="D1988" s="24" t="n">
        <f aca="false">IFERROR(INDEX(Positions!$D$2:$D$14531,MATCH($A1988&amp;"|32",Positions!$A$2:$A$14531,0)),"-")</f>
        <v>33</v>
      </c>
      <c r="E1988" s="24" t="n">
        <f aca="false">IFERROR(INDEX(Positions!$D$2:$D$14531,MATCH($A1988&amp;"|38",Positions!$A$2:$A$14531,0)),"-")</f>
        <v>39</v>
      </c>
      <c r="F1988" s="24" t="str">
        <f aca="false">IFERROR(INDEX(Positions!$E$2:$E$14531,MATCH($A1988&amp;"|32",Positions!$A$2:$A$14531,0)),"-")</f>
        <v>C</v>
      </c>
      <c r="G1988" s="24" t="str">
        <f aca="false">IFERROR(INDEX(Positions!$E$2:$E$14531,MATCH($A1988&amp;"|38",Positions!$A$2:$A$14531,0)),"-")</f>
        <v>A</v>
      </c>
      <c r="H1988" s="25" t="str">
        <f aca="false">F1988&amp;"-"&amp;G1988</f>
        <v>C-A</v>
      </c>
      <c r="I1988" s="24" t="n">
        <f aca="false">(F1988="G")+(G1988="G")</f>
        <v>0</v>
      </c>
      <c r="J1988" s="24" t="n">
        <f aca="false">(F1988="C")+(G1988="C")</f>
        <v>1</v>
      </c>
      <c r="K1988" s="25" t="n">
        <f aca="false">I1988+J1988</f>
        <v>1</v>
      </c>
    </row>
    <row r="1989" customFormat="false" ht="15" hidden="false" customHeight="false" outlineLevel="0" collapsed="false">
      <c r="A1989" s="24" t="s">
        <v>107</v>
      </c>
      <c r="B1989" s="24" t="s">
        <v>893</v>
      </c>
      <c r="C1989" s="24" t="s">
        <v>900</v>
      </c>
      <c r="D1989" s="24" t="n">
        <f aca="false">IFERROR(INDEX(Positions!$D$2:$D$14531,MATCH($A1989&amp;"|54",Positions!$A$2:$A$14531,0)),"-")</f>
        <v>67</v>
      </c>
      <c r="E1989" s="24" t="n">
        <f aca="false">IFERROR(INDEX(Positions!$D$2:$D$14531,MATCH($A1989&amp;"|58",Positions!$A$2:$A$14531,0)),"-")</f>
        <v>71</v>
      </c>
      <c r="F1989" s="24" t="str">
        <f aca="false">IFERROR(INDEX(Positions!$E$2:$E$14531,MATCH($A1989&amp;"|54",Positions!$A$2:$A$14531,0)),"-")</f>
        <v>U</v>
      </c>
      <c r="G1989" s="24" t="str">
        <f aca="false">IFERROR(INDEX(Positions!$E$2:$E$14531,MATCH($A1989&amp;"|58",Positions!$A$2:$A$14531,0)),"-")</f>
        <v>A</v>
      </c>
      <c r="H1989" s="25" t="str">
        <f aca="false">F1989&amp;"-"&amp;G1989</f>
        <v>U-A</v>
      </c>
      <c r="I1989" s="24" t="n">
        <f aca="false">(F1989="G")+(G1989="G")</f>
        <v>0</v>
      </c>
      <c r="J1989" s="24" t="n">
        <f aca="false">(F1989="C")+(G1989="C")</f>
        <v>0</v>
      </c>
      <c r="K1989" s="25" t="n">
        <f aca="false">I1989+J1989</f>
        <v>0</v>
      </c>
    </row>
    <row r="1990" customFormat="false" ht="15" hidden="false" customHeight="false" outlineLevel="0" collapsed="false">
      <c r="A1990" s="4" t="s">
        <v>108</v>
      </c>
      <c r="B1990" s="4" t="s">
        <v>768</v>
      </c>
      <c r="C1990" s="4" t="s">
        <v>882</v>
      </c>
      <c r="D1990" s="4" t="n">
        <f aca="false">IFERROR(INDEX(Positions!$D$2:$D$14531,MATCH($A1990&amp;"|1",Positions!$A$2:$A$14531,0)),"-")</f>
        <v>1</v>
      </c>
      <c r="E1990" s="4" t="n">
        <f aca="false">IFERROR(INDEX(Positions!$D$2:$D$14531,MATCH($A1990&amp;"|72",Positions!$A$2:$A$14531,0)),"-")</f>
        <v>81</v>
      </c>
      <c r="F1990" s="4" t="str">
        <f aca="false">IFERROR(INDEX(Positions!$E$2:$E$14531,MATCH($A1990&amp;"|1",Positions!$A$2:$A$14531,0)),"-")</f>
        <v>G</v>
      </c>
      <c r="G1990" s="4" t="str">
        <f aca="false">IFERROR(INDEX(Positions!$E$2:$E$14531,MATCH($A1990&amp;"|72",Positions!$A$2:$A$14531,0)),"-")</f>
        <v>C</v>
      </c>
      <c r="H1990" s="3" t="str">
        <f aca="false">F1990&amp;"-"&amp;G1990</f>
        <v>G-C</v>
      </c>
      <c r="I1990" s="4" t="n">
        <f aca="false">(F1990="G")+(G1990="G")</f>
        <v>1</v>
      </c>
      <c r="J1990" s="4" t="n">
        <f aca="false">(F1990="C")+(G1990="C")</f>
        <v>1</v>
      </c>
      <c r="K1990" s="3" t="n">
        <f aca="false">I1990+J1990</f>
        <v>2</v>
      </c>
    </row>
    <row r="1991" customFormat="false" ht="15" hidden="false" customHeight="false" outlineLevel="0" collapsed="false">
      <c r="A1991" s="4" t="s">
        <v>108</v>
      </c>
      <c r="B1991" s="4" t="s">
        <v>768</v>
      </c>
      <c r="C1991" s="4" t="s">
        <v>883</v>
      </c>
      <c r="D1991" s="4" t="n">
        <f aca="false">IFERROR(INDEX(Positions!$D$2:$D$14531,MATCH($A1991&amp;"|2",Positions!$A$2:$A$14531,0)),"-")</f>
        <v>2</v>
      </c>
      <c r="E1991" s="4" t="n">
        <f aca="false">IFERROR(INDEX(Positions!$D$2:$D$14531,MATCH($A1991&amp;"|71",Positions!$A$2:$A$14531,0)),"-")</f>
        <v>80</v>
      </c>
      <c r="F1991" s="4" t="str">
        <f aca="false">IFERROR(INDEX(Positions!$E$2:$E$14531,MATCH($A1991&amp;"|2",Positions!$A$2:$A$14531,0)),"-")</f>
        <v>C</v>
      </c>
      <c r="G1991" s="4" t="str">
        <f aca="false">IFERROR(INDEX(Positions!$E$2:$E$14531,MATCH($A1991&amp;"|71",Positions!$A$2:$A$14531,0)),"-")</f>
        <v>G</v>
      </c>
      <c r="H1991" s="3" t="str">
        <f aca="false">F1991&amp;"-"&amp;G1991</f>
        <v>C-G</v>
      </c>
      <c r="I1991" s="4" t="n">
        <f aca="false">(F1991="G")+(G1991="G")</f>
        <v>1</v>
      </c>
      <c r="J1991" s="4" t="n">
        <f aca="false">(F1991="C")+(G1991="C")</f>
        <v>1</v>
      </c>
      <c r="K1991" s="3" t="n">
        <f aca="false">I1991+J1991</f>
        <v>2</v>
      </c>
    </row>
    <row r="1992" customFormat="false" ht="15" hidden="false" customHeight="false" outlineLevel="0" collapsed="false">
      <c r="A1992" s="4" t="s">
        <v>108</v>
      </c>
      <c r="B1992" s="4" t="s">
        <v>768</v>
      </c>
      <c r="C1992" s="4" t="s">
        <v>884</v>
      </c>
      <c r="D1992" s="4" t="n">
        <f aca="false">IFERROR(INDEX(Positions!$D$2:$D$14531,MATCH($A1992&amp;"|3",Positions!$A$2:$A$14531,0)),"-")</f>
        <v>3</v>
      </c>
      <c r="E1992" s="4" t="n">
        <f aca="false">IFERROR(INDEX(Positions!$D$2:$D$14531,MATCH($A1992&amp;"|70",Positions!$A$2:$A$14531,0)),"-")</f>
        <v>79</v>
      </c>
      <c r="F1992" s="4" t="str">
        <f aca="false">IFERROR(INDEX(Positions!$E$2:$E$14531,MATCH($A1992&amp;"|3",Positions!$A$2:$A$14531,0)),"-")</f>
        <v>C</v>
      </c>
      <c r="G1992" s="4" t="str">
        <f aca="false">IFERROR(INDEX(Positions!$E$2:$E$14531,MATCH($A1992&amp;"|70",Positions!$A$2:$A$14531,0)),"-")</f>
        <v>G</v>
      </c>
      <c r="H1992" s="3" t="str">
        <f aca="false">F1992&amp;"-"&amp;G1992</f>
        <v>C-G</v>
      </c>
      <c r="I1992" s="4" t="n">
        <f aca="false">(F1992="G")+(G1992="G")</f>
        <v>1</v>
      </c>
      <c r="J1992" s="4" t="n">
        <f aca="false">(F1992="C")+(G1992="C")</f>
        <v>1</v>
      </c>
      <c r="K1992" s="3" t="n">
        <f aca="false">I1992+J1992</f>
        <v>2</v>
      </c>
    </row>
    <row r="1993" customFormat="false" ht="15" hidden="false" customHeight="false" outlineLevel="0" collapsed="false">
      <c r="A1993" s="4" t="s">
        <v>108</v>
      </c>
      <c r="B1993" s="4" t="s">
        <v>768</v>
      </c>
      <c r="C1993" s="4" t="s">
        <v>885</v>
      </c>
      <c r="D1993" s="4" t="n">
        <f aca="false">IFERROR(INDEX(Positions!$D$2:$D$14531,MATCH($A1993&amp;"|4",Positions!$A$2:$A$14531,0)),"-")</f>
        <v>4</v>
      </c>
      <c r="E1993" s="4" t="n">
        <f aca="false">IFERROR(INDEX(Positions!$D$2:$D$14531,MATCH($A1993&amp;"|69",Positions!$A$2:$A$14531,0)),"-")</f>
        <v>78</v>
      </c>
      <c r="F1993" s="4" t="str">
        <f aca="false">IFERROR(INDEX(Positions!$E$2:$E$14531,MATCH($A1993&amp;"|4",Positions!$A$2:$A$14531,0)),"-")</f>
        <v>U</v>
      </c>
      <c r="G1993" s="4" t="str">
        <f aca="false">IFERROR(INDEX(Positions!$E$2:$E$14531,MATCH($A1993&amp;"|69",Positions!$A$2:$A$14531,0)),"-")</f>
        <v>G</v>
      </c>
      <c r="H1993" s="3" t="str">
        <f aca="false">F1993&amp;"-"&amp;G1993</f>
        <v>U-G</v>
      </c>
      <c r="I1993" s="4" t="n">
        <f aca="false">(F1993="G")+(G1993="G")</f>
        <v>1</v>
      </c>
      <c r="J1993" s="4" t="n">
        <f aca="false">(F1993="C")+(G1993="C")</f>
        <v>0</v>
      </c>
      <c r="K1993" s="3" t="n">
        <f aca="false">I1993+J1993</f>
        <v>1</v>
      </c>
    </row>
    <row r="1994" customFormat="false" ht="15" hidden="false" customHeight="false" outlineLevel="0" collapsed="false">
      <c r="A1994" s="4" t="s">
        <v>108</v>
      </c>
      <c r="B1994" s="4" t="s">
        <v>768</v>
      </c>
      <c r="C1994" s="4" t="s">
        <v>542</v>
      </c>
      <c r="D1994" s="4" t="n">
        <f aca="false">IFERROR(INDEX(Positions!$D$2:$D$14531,MATCH($A1994&amp;"|5",Positions!$A$2:$A$14531,0)),"-")</f>
        <v>5</v>
      </c>
      <c r="E1994" s="4" t="n">
        <f aca="false">IFERROR(INDEX(Positions!$D$2:$D$14531,MATCH($A1994&amp;"|68",Positions!$A$2:$A$14531,0)),"-")</f>
        <v>77</v>
      </c>
      <c r="F1994" s="4" t="str">
        <f aca="false">IFERROR(INDEX(Positions!$E$2:$E$14531,MATCH($A1994&amp;"|5",Positions!$A$2:$A$14531,0)),"-")</f>
        <v>U</v>
      </c>
      <c r="G1994" s="4" t="str">
        <f aca="false">IFERROR(INDEX(Positions!$E$2:$E$14531,MATCH($A1994&amp;"|68",Positions!$A$2:$A$14531,0)),"-")</f>
        <v>A</v>
      </c>
      <c r="H1994" s="3" t="str">
        <f aca="false">F1994&amp;"-"&amp;G1994</f>
        <v>U-A</v>
      </c>
      <c r="I1994" s="4" t="n">
        <f aca="false">(F1994="G")+(G1994="G")</f>
        <v>0</v>
      </c>
      <c r="J1994" s="4" t="n">
        <f aca="false">(F1994="C")+(G1994="C")</f>
        <v>0</v>
      </c>
      <c r="K1994" s="3" t="n">
        <f aca="false">I1994+J1994</f>
        <v>0</v>
      </c>
    </row>
    <row r="1995" customFormat="false" ht="15" hidden="false" customHeight="false" outlineLevel="0" collapsed="false">
      <c r="A1995" s="4" t="s">
        <v>108</v>
      </c>
      <c r="B1995" s="4" t="s">
        <v>768</v>
      </c>
      <c r="C1995" s="4" t="s">
        <v>561</v>
      </c>
      <c r="D1995" s="4" t="n">
        <f aca="false">IFERROR(INDEX(Positions!$D$2:$D$14531,MATCH($A1995&amp;"|6",Positions!$A$2:$A$14531,0)),"-")</f>
        <v>6</v>
      </c>
      <c r="E1995" s="4" t="n">
        <f aca="false">IFERROR(INDEX(Positions!$D$2:$D$14531,MATCH($A1995&amp;"|67",Positions!$A$2:$A$14531,0)),"-")</f>
        <v>76</v>
      </c>
      <c r="F1995" s="4" t="str">
        <f aca="false">IFERROR(INDEX(Positions!$E$2:$E$14531,MATCH($A1995&amp;"|6",Positions!$A$2:$A$14531,0)),"-")</f>
        <v>U</v>
      </c>
      <c r="G1995" s="4" t="str">
        <f aca="false">IFERROR(INDEX(Positions!$E$2:$E$14531,MATCH($A1995&amp;"|67",Positions!$A$2:$A$14531,0)),"-")</f>
        <v>A</v>
      </c>
      <c r="H1995" s="3" t="str">
        <f aca="false">F1995&amp;"-"&amp;G1995</f>
        <v>U-A</v>
      </c>
      <c r="I1995" s="4" t="n">
        <f aca="false">(F1995="G")+(G1995="G")</f>
        <v>0</v>
      </c>
      <c r="J1995" s="4" t="n">
        <f aca="false">(F1995="C")+(G1995="C")</f>
        <v>0</v>
      </c>
      <c r="K1995" s="3" t="n">
        <f aca="false">I1995+J1995</f>
        <v>0</v>
      </c>
    </row>
    <row r="1996" customFormat="false" ht="15" hidden="false" customHeight="false" outlineLevel="0" collapsed="false">
      <c r="A1996" s="4" t="s">
        <v>108</v>
      </c>
      <c r="B1996" s="4" t="s">
        <v>768</v>
      </c>
      <c r="C1996" s="4" t="s">
        <v>886</v>
      </c>
      <c r="D1996" s="4" t="n">
        <f aca="false">IFERROR(INDEX(Positions!$D$2:$D$14531,MATCH($A1996&amp;"|7",Positions!$A$2:$A$14531,0)),"-")</f>
        <v>7</v>
      </c>
      <c r="E1996" s="4" t="n">
        <f aca="false">IFERROR(INDEX(Positions!$D$2:$D$14531,MATCH($A1996&amp;"|66",Positions!$A$2:$A$14531,0)),"-")</f>
        <v>75</v>
      </c>
      <c r="F1996" s="4" t="str">
        <f aca="false">IFERROR(INDEX(Positions!$E$2:$E$14531,MATCH($A1996&amp;"|7",Positions!$A$2:$A$14531,0)),"-")</f>
        <v>U</v>
      </c>
      <c r="G1996" s="4" t="str">
        <f aca="false">IFERROR(INDEX(Positions!$E$2:$E$14531,MATCH($A1996&amp;"|66",Positions!$A$2:$A$14531,0)),"-")</f>
        <v>A</v>
      </c>
      <c r="H1996" s="3" t="str">
        <f aca="false">F1996&amp;"-"&amp;G1996</f>
        <v>U-A</v>
      </c>
      <c r="I1996" s="4" t="n">
        <f aca="false">(F1996="G")+(G1996="G")</f>
        <v>0</v>
      </c>
      <c r="J1996" s="4" t="n">
        <f aca="false">(F1996="C")+(G1996="C")</f>
        <v>0</v>
      </c>
      <c r="K1996" s="3" t="n">
        <f aca="false">I1996+J1996</f>
        <v>0</v>
      </c>
    </row>
    <row r="1997" customFormat="false" ht="15" hidden="false" customHeight="false" outlineLevel="0" collapsed="false">
      <c r="A1997" s="4" t="s">
        <v>108</v>
      </c>
      <c r="B1997" s="4" t="s">
        <v>783</v>
      </c>
      <c r="C1997" s="4" t="s">
        <v>887</v>
      </c>
      <c r="D1997" s="4" t="n">
        <f aca="false">IFERROR(INDEX(Positions!$D$2:$D$14531,MATCH($A1997&amp;"|10",Positions!$A$2:$A$14531,0)),"-")</f>
        <v>10</v>
      </c>
      <c r="E1997" s="4" t="n">
        <f aca="false">IFERROR(INDEX(Positions!$D$2:$D$14531,MATCH($A1997&amp;"|25",Positions!$A$2:$A$14531,0)),"-")</f>
        <v>26</v>
      </c>
      <c r="F1997" s="4" t="str">
        <f aca="false">IFERROR(INDEX(Positions!$E$2:$E$14531,MATCH($A1997&amp;"|10",Positions!$A$2:$A$14531,0)),"-")</f>
        <v>G</v>
      </c>
      <c r="G1997" s="4" t="str">
        <f aca="false">IFERROR(INDEX(Positions!$E$2:$E$14531,MATCH($A1997&amp;"|25",Positions!$A$2:$A$14531,0)),"-")</f>
        <v>C</v>
      </c>
      <c r="H1997" s="3" t="str">
        <f aca="false">F1997&amp;"-"&amp;G1997</f>
        <v>G-C</v>
      </c>
      <c r="I1997" s="4" t="n">
        <f aca="false">(F1997="G")+(G1997="G")</f>
        <v>1</v>
      </c>
      <c r="J1997" s="4" t="n">
        <f aca="false">(F1997="C")+(G1997="C")</f>
        <v>1</v>
      </c>
      <c r="K1997" s="3" t="n">
        <f aca="false">I1997+J1997</f>
        <v>2</v>
      </c>
    </row>
    <row r="1998" customFormat="false" ht="15" hidden="false" customHeight="false" outlineLevel="0" collapsed="false">
      <c r="A1998" s="4" t="s">
        <v>108</v>
      </c>
      <c r="B1998" s="4" t="s">
        <v>783</v>
      </c>
      <c r="C1998" s="4" t="s">
        <v>888</v>
      </c>
      <c r="D1998" s="4" t="n">
        <f aca="false">IFERROR(INDEX(Positions!$D$2:$D$14531,MATCH($A1998&amp;"|11",Positions!$A$2:$A$14531,0)),"-")</f>
        <v>11</v>
      </c>
      <c r="E1998" s="4" t="n">
        <f aca="false">IFERROR(INDEX(Positions!$D$2:$D$14531,MATCH($A1998&amp;"|24",Positions!$A$2:$A$14531,0)),"-")</f>
        <v>25</v>
      </c>
      <c r="F1998" s="4" t="str">
        <f aca="false">IFERROR(INDEX(Positions!$E$2:$E$14531,MATCH($A1998&amp;"|11",Positions!$A$2:$A$14531,0)),"-")</f>
        <v>C</v>
      </c>
      <c r="G1998" s="4" t="str">
        <f aca="false">IFERROR(INDEX(Positions!$E$2:$E$14531,MATCH($A1998&amp;"|24",Positions!$A$2:$A$14531,0)),"-")</f>
        <v>G</v>
      </c>
      <c r="H1998" s="3" t="str">
        <f aca="false">F1998&amp;"-"&amp;G1998</f>
        <v>C-G</v>
      </c>
      <c r="I1998" s="4" t="n">
        <f aca="false">(F1998="G")+(G1998="G")</f>
        <v>1</v>
      </c>
      <c r="J1998" s="4" t="n">
        <f aca="false">(F1998="C")+(G1998="C")</f>
        <v>1</v>
      </c>
      <c r="K1998" s="3" t="n">
        <f aca="false">I1998+J1998</f>
        <v>2</v>
      </c>
    </row>
    <row r="1999" customFormat="false" ht="15" hidden="false" customHeight="false" outlineLevel="0" collapsed="false">
      <c r="A1999" s="4" t="s">
        <v>108</v>
      </c>
      <c r="B1999" s="4" t="s">
        <v>783</v>
      </c>
      <c r="C1999" s="4" t="s">
        <v>479</v>
      </c>
      <c r="D1999" s="4" t="n">
        <f aca="false">IFERROR(INDEX(Positions!$D$2:$D$14531,MATCH($A1999&amp;"|12",Positions!$A$2:$A$14531,0)),"-")</f>
        <v>12</v>
      </c>
      <c r="E1999" s="4" t="n">
        <f aca="false">IFERROR(INDEX(Positions!$D$2:$D$14531,MATCH($A1999&amp;"|23",Positions!$A$2:$A$14531,0)),"-")</f>
        <v>24</v>
      </c>
      <c r="F1999" s="4" t="str">
        <f aca="false">IFERROR(INDEX(Positions!$E$2:$E$14531,MATCH($A1999&amp;"|12",Positions!$A$2:$A$14531,0)),"-")</f>
        <v>G</v>
      </c>
      <c r="G1999" s="4" t="str">
        <f aca="false">IFERROR(INDEX(Positions!$E$2:$E$14531,MATCH($A1999&amp;"|23",Positions!$A$2:$A$14531,0)),"-")</f>
        <v>C</v>
      </c>
      <c r="H1999" s="3" t="str">
        <f aca="false">F1999&amp;"-"&amp;G1999</f>
        <v>G-C</v>
      </c>
      <c r="I1999" s="4" t="n">
        <f aca="false">(F1999="G")+(G1999="G")</f>
        <v>1</v>
      </c>
      <c r="J1999" s="4" t="n">
        <f aca="false">(F1999="C")+(G1999="C")</f>
        <v>1</v>
      </c>
      <c r="K1999" s="3" t="n">
        <f aca="false">I1999+J1999</f>
        <v>2</v>
      </c>
    </row>
    <row r="2000" customFormat="false" ht="15" hidden="false" customHeight="false" outlineLevel="0" collapsed="false">
      <c r="A2000" s="4" t="s">
        <v>108</v>
      </c>
      <c r="B2000" s="4" t="s">
        <v>783</v>
      </c>
      <c r="C2000" s="4" t="s">
        <v>267</v>
      </c>
      <c r="D2000" s="4" t="n">
        <f aca="false">IFERROR(INDEX(Positions!$D$2:$D$14531,MATCH($A2000&amp;"|13",Positions!$A$2:$A$14531,0)),"-")</f>
        <v>13</v>
      </c>
      <c r="E2000" s="4" t="n">
        <f aca="false">IFERROR(INDEX(Positions!$D$2:$D$14531,MATCH($A2000&amp;"|22",Positions!$A$2:$A$14531,0)),"-")</f>
        <v>23</v>
      </c>
      <c r="F2000" s="4" t="str">
        <f aca="false">IFERROR(INDEX(Positions!$E$2:$E$14531,MATCH($A2000&amp;"|13",Positions!$A$2:$A$14531,0)),"-")</f>
        <v>G</v>
      </c>
      <c r="G2000" s="4" t="str">
        <f aca="false">IFERROR(INDEX(Positions!$E$2:$E$14531,MATCH($A2000&amp;"|22",Positions!$A$2:$A$14531,0)),"-")</f>
        <v>A</v>
      </c>
      <c r="H2000" s="3" t="str">
        <f aca="false">F2000&amp;"-"&amp;G2000</f>
        <v>G-A</v>
      </c>
      <c r="I2000" s="4" t="n">
        <f aca="false">(F2000="G")+(G2000="G")</f>
        <v>1</v>
      </c>
      <c r="J2000" s="4" t="n">
        <f aca="false">(F2000="C")+(G2000="C")</f>
        <v>0</v>
      </c>
      <c r="K2000" s="3" t="n">
        <f aca="false">I2000+J2000</f>
        <v>1</v>
      </c>
    </row>
    <row r="2001" customFormat="false" ht="15" hidden="false" customHeight="false" outlineLevel="0" collapsed="false">
      <c r="A2001" s="4" t="s">
        <v>108</v>
      </c>
      <c r="B2001" s="4" t="s">
        <v>805</v>
      </c>
      <c r="C2001" s="4" t="s">
        <v>673</v>
      </c>
      <c r="D2001" s="4" t="n">
        <f aca="false">IFERROR(INDEX(Positions!$D$2:$D$14531,MATCH($A2001&amp;"|27",Positions!$A$2:$A$14531,0)),"-")</f>
        <v>28</v>
      </c>
      <c r="E2001" s="4" t="n">
        <f aca="false">IFERROR(INDEX(Positions!$D$2:$D$14531,MATCH($A2001&amp;"|43",Positions!$A$2:$A$14531,0)),"-")</f>
        <v>44</v>
      </c>
      <c r="F2001" s="4" t="str">
        <f aca="false">IFERROR(INDEX(Positions!$E$2:$E$14531,MATCH($A2001&amp;"|27",Positions!$A$2:$A$14531,0)),"-")</f>
        <v>U</v>
      </c>
      <c r="G2001" s="4" t="str">
        <f aca="false">IFERROR(INDEX(Positions!$E$2:$E$14531,MATCH($A2001&amp;"|43",Positions!$A$2:$A$14531,0)),"-")</f>
        <v>A</v>
      </c>
      <c r="H2001" s="3" t="str">
        <f aca="false">F2001&amp;"-"&amp;G2001</f>
        <v>U-A</v>
      </c>
      <c r="I2001" s="4" t="n">
        <f aca="false">(F2001="G")+(G2001="G")</f>
        <v>0</v>
      </c>
      <c r="J2001" s="4" t="n">
        <f aca="false">(F2001="C")+(G2001="C")</f>
        <v>0</v>
      </c>
      <c r="K2001" s="3" t="n">
        <f aca="false">I2001+J2001</f>
        <v>0</v>
      </c>
    </row>
    <row r="2002" customFormat="false" ht="15" hidden="false" customHeight="false" outlineLevel="0" collapsed="false">
      <c r="A2002" s="4" t="s">
        <v>108</v>
      </c>
      <c r="B2002" s="4" t="s">
        <v>805</v>
      </c>
      <c r="C2002" s="4" t="s">
        <v>889</v>
      </c>
      <c r="D2002" s="4" t="n">
        <f aca="false">IFERROR(INDEX(Positions!$D$2:$D$14531,MATCH($A2002&amp;"|28",Positions!$A$2:$A$14531,0)),"-")</f>
        <v>29</v>
      </c>
      <c r="E2002" s="4" t="n">
        <f aca="false">IFERROR(INDEX(Positions!$D$2:$D$14531,MATCH($A2002&amp;"|42",Positions!$A$2:$A$14531,0)),"-")</f>
        <v>43</v>
      </c>
      <c r="F2002" s="4" t="str">
        <f aca="false">IFERROR(INDEX(Positions!$E$2:$E$14531,MATCH($A2002&amp;"|28",Positions!$A$2:$A$14531,0)),"-")</f>
        <v>U</v>
      </c>
      <c r="G2002" s="4" t="str">
        <f aca="false">IFERROR(INDEX(Positions!$E$2:$E$14531,MATCH($A2002&amp;"|42",Positions!$A$2:$A$14531,0)),"-")</f>
        <v>A</v>
      </c>
      <c r="H2002" s="3" t="str">
        <f aca="false">F2002&amp;"-"&amp;G2002</f>
        <v>U-A</v>
      </c>
      <c r="I2002" s="4" t="n">
        <f aca="false">(F2002="G")+(G2002="G")</f>
        <v>0</v>
      </c>
      <c r="J2002" s="4" t="n">
        <f aca="false">(F2002="C")+(G2002="C")</f>
        <v>0</v>
      </c>
      <c r="K2002" s="3" t="n">
        <f aca="false">I2002+J2002</f>
        <v>0</v>
      </c>
    </row>
    <row r="2003" customFormat="false" ht="15" hidden="false" customHeight="false" outlineLevel="0" collapsed="false">
      <c r="A2003" s="4" t="s">
        <v>108</v>
      </c>
      <c r="B2003" s="4" t="s">
        <v>805</v>
      </c>
      <c r="C2003" s="4" t="s">
        <v>890</v>
      </c>
      <c r="D2003" s="4" t="n">
        <f aca="false">IFERROR(INDEX(Positions!$D$2:$D$14531,MATCH($A2003&amp;"|29",Positions!$A$2:$A$14531,0)),"-")</f>
        <v>30</v>
      </c>
      <c r="E2003" s="4" t="n">
        <f aca="false">IFERROR(INDEX(Positions!$D$2:$D$14531,MATCH($A2003&amp;"|41",Positions!$A$2:$A$14531,0)),"-")</f>
        <v>42</v>
      </c>
      <c r="F2003" s="4" t="str">
        <f aca="false">IFERROR(INDEX(Positions!$E$2:$E$14531,MATCH($A2003&amp;"|29",Positions!$A$2:$A$14531,0)),"-")</f>
        <v>A</v>
      </c>
      <c r="G2003" s="4" t="str">
        <f aca="false">IFERROR(INDEX(Positions!$E$2:$E$14531,MATCH($A2003&amp;"|41",Positions!$A$2:$A$14531,0)),"-")</f>
        <v>U</v>
      </c>
      <c r="H2003" s="3" t="str">
        <f aca="false">F2003&amp;"-"&amp;G2003</f>
        <v>A-U</v>
      </c>
      <c r="I2003" s="4" t="n">
        <f aca="false">(F2003="G")+(G2003="G")</f>
        <v>0</v>
      </c>
      <c r="J2003" s="4" t="n">
        <f aca="false">(F2003="C")+(G2003="C")</f>
        <v>0</v>
      </c>
      <c r="K2003" s="3" t="n">
        <f aca="false">I2003+J2003</f>
        <v>0</v>
      </c>
    </row>
    <row r="2004" customFormat="false" ht="15" hidden="false" customHeight="false" outlineLevel="0" collapsed="false">
      <c r="A2004" s="4" t="s">
        <v>108</v>
      </c>
      <c r="B2004" s="4" t="s">
        <v>805</v>
      </c>
      <c r="C2004" s="4" t="s">
        <v>694</v>
      </c>
      <c r="D2004" s="4" t="n">
        <f aca="false">IFERROR(INDEX(Positions!$D$2:$D$14531,MATCH($A2004&amp;"|30",Positions!$A$2:$A$14531,0)),"-")</f>
        <v>31</v>
      </c>
      <c r="E2004" s="4" t="n">
        <f aca="false">IFERROR(INDEX(Positions!$D$2:$D$14531,MATCH($A2004&amp;"|40",Positions!$A$2:$A$14531,0)),"-")</f>
        <v>41</v>
      </c>
      <c r="F2004" s="4" t="str">
        <f aca="false">IFERROR(INDEX(Positions!$E$2:$E$14531,MATCH($A2004&amp;"|30",Positions!$A$2:$A$14531,0)),"-")</f>
        <v>G</v>
      </c>
      <c r="G2004" s="4" t="str">
        <f aca="false">IFERROR(INDEX(Positions!$E$2:$E$14531,MATCH($A2004&amp;"|40",Positions!$A$2:$A$14531,0)),"-")</f>
        <v>C</v>
      </c>
      <c r="H2004" s="3" t="str">
        <f aca="false">F2004&amp;"-"&amp;G2004</f>
        <v>G-C</v>
      </c>
      <c r="I2004" s="4" t="n">
        <f aca="false">(F2004="G")+(G2004="G")</f>
        <v>1</v>
      </c>
      <c r="J2004" s="4" t="n">
        <f aca="false">(F2004="C")+(G2004="C")</f>
        <v>1</v>
      </c>
      <c r="K2004" s="3" t="n">
        <f aca="false">I2004+J2004</f>
        <v>2</v>
      </c>
    </row>
    <row r="2005" customFormat="false" ht="15" hidden="false" customHeight="false" outlineLevel="0" collapsed="false">
      <c r="A2005" s="4" t="s">
        <v>108</v>
      </c>
      <c r="B2005" s="4" t="s">
        <v>805</v>
      </c>
      <c r="C2005" s="4" t="s">
        <v>640</v>
      </c>
      <c r="D2005" s="4" t="n">
        <f aca="false">IFERROR(INDEX(Positions!$D$2:$D$14531,MATCH($A2005&amp;"|31",Positions!$A$2:$A$14531,0)),"-")</f>
        <v>32</v>
      </c>
      <c r="E2005" s="4" t="n">
        <f aca="false">IFERROR(INDEX(Positions!$D$2:$D$14531,MATCH($A2005&amp;"|39",Positions!$A$2:$A$14531,0)),"-")</f>
        <v>40</v>
      </c>
      <c r="F2005" s="4" t="str">
        <f aca="false">IFERROR(INDEX(Positions!$E$2:$E$14531,MATCH($A2005&amp;"|31",Positions!$A$2:$A$14531,0)),"-")</f>
        <v>A</v>
      </c>
      <c r="G2005" s="4" t="str">
        <f aca="false">IFERROR(INDEX(Positions!$E$2:$E$14531,MATCH($A2005&amp;"|39",Positions!$A$2:$A$14531,0)),"-")</f>
        <v>U</v>
      </c>
      <c r="H2005" s="3" t="str">
        <f aca="false">F2005&amp;"-"&amp;G2005</f>
        <v>A-U</v>
      </c>
      <c r="I2005" s="4" t="n">
        <f aca="false">(F2005="G")+(G2005="G")</f>
        <v>0</v>
      </c>
      <c r="J2005" s="4" t="n">
        <f aca="false">(F2005="C")+(G2005="C")</f>
        <v>0</v>
      </c>
      <c r="K2005" s="3" t="n">
        <f aca="false">I2005+J2005</f>
        <v>0</v>
      </c>
    </row>
    <row r="2006" customFormat="false" ht="15" hidden="false" customHeight="false" outlineLevel="0" collapsed="false">
      <c r="A2006" s="4" t="s">
        <v>108</v>
      </c>
      <c r="B2006" s="4" t="s">
        <v>830</v>
      </c>
      <c r="C2006" s="4" t="s">
        <v>367</v>
      </c>
      <c r="D2006" s="4" t="n">
        <f aca="false">IFERROR(INDEX(Positions!$D$2:$D$14531,MATCH($A2006&amp;"|49",Positions!$A$2:$A$14531,0)),"-")</f>
        <v>58</v>
      </c>
      <c r="E2006" s="4" t="n">
        <f aca="false">IFERROR(INDEX(Positions!$D$2:$D$14531,MATCH($A2006&amp;"|65",Positions!$A$2:$A$14531,0)),"-")</f>
        <v>74</v>
      </c>
      <c r="F2006" s="4" t="str">
        <f aca="false">IFERROR(INDEX(Positions!$E$2:$E$14531,MATCH($A2006&amp;"|49",Positions!$A$2:$A$14531,0)),"-")</f>
        <v>A</v>
      </c>
      <c r="G2006" s="4" t="str">
        <f aca="false">IFERROR(INDEX(Positions!$E$2:$E$14531,MATCH($A2006&amp;"|65",Positions!$A$2:$A$14531,0)),"-")</f>
        <v>U</v>
      </c>
      <c r="H2006" s="3" t="str">
        <f aca="false">F2006&amp;"-"&amp;G2006</f>
        <v>A-U</v>
      </c>
      <c r="I2006" s="4" t="n">
        <f aca="false">(F2006="G")+(G2006="G")</f>
        <v>0</v>
      </c>
      <c r="J2006" s="4" t="n">
        <f aca="false">(F2006="C")+(G2006="C")</f>
        <v>0</v>
      </c>
      <c r="K2006" s="3" t="n">
        <f aca="false">I2006+J2006</f>
        <v>0</v>
      </c>
    </row>
    <row r="2007" customFormat="false" ht="15" hidden="false" customHeight="false" outlineLevel="0" collapsed="false">
      <c r="A2007" s="4" t="s">
        <v>108</v>
      </c>
      <c r="B2007" s="4" t="s">
        <v>830</v>
      </c>
      <c r="C2007" s="4" t="s">
        <v>891</v>
      </c>
      <c r="D2007" s="4" t="n">
        <f aca="false">IFERROR(INDEX(Positions!$D$2:$D$14531,MATCH($A2007&amp;"|50",Positions!$A$2:$A$14531,0)),"-")</f>
        <v>59</v>
      </c>
      <c r="E2007" s="4" t="n">
        <f aca="false">IFERROR(INDEX(Positions!$D$2:$D$14531,MATCH($A2007&amp;"|64",Positions!$A$2:$A$14531,0)),"-")</f>
        <v>73</v>
      </c>
      <c r="F2007" s="4" t="str">
        <f aca="false">IFERROR(INDEX(Positions!$E$2:$E$14531,MATCH($A2007&amp;"|50",Positions!$A$2:$A$14531,0)),"-")</f>
        <v>U</v>
      </c>
      <c r="G2007" s="4" t="str">
        <f aca="false">IFERROR(INDEX(Positions!$E$2:$E$14531,MATCH($A2007&amp;"|64",Positions!$A$2:$A$14531,0)),"-")</f>
        <v>A</v>
      </c>
      <c r="H2007" s="3" t="str">
        <f aca="false">F2007&amp;"-"&amp;G2007</f>
        <v>U-A</v>
      </c>
      <c r="I2007" s="4" t="n">
        <f aca="false">(F2007="G")+(G2007="G")</f>
        <v>0</v>
      </c>
      <c r="J2007" s="4" t="n">
        <f aca="false">(F2007="C")+(G2007="C")</f>
        <v>0</v>
      </c>
      <c r="K2007" s="3" t="n">
        <f aca="false">I2007+J2007</f>
        <v>0</v>
      </c>
    </row>
    <row r="2008" customFormat="false" ht="15" hidden="false" customHeight="false" outlineLevel="0" collapsed="false">
      <c r="A2008" s="4" t="s">
        <v>108</v>
      </c>
      <c r="B2008" s="4" t="s">
        <v>830</v>
      </c>
      <c r="C2008" s="4" t="s">
        <v>689</v>
      </c>
      <c r="D2008" s="4" t="n">
        <f aca="false">IFERROR(INDEX(Positions!$D$2:$D$14531,MATCH($A2008&amp;"|51",Positions!$A$2:$A$14531,0)),"-")</f>
        <v>60</v>
      </c>
      <c r="E2008" s="4" t="n">
        <f aca="false">IFERROR(INDEX(Positions!$D$2:$D$14531,MATCH($A2008&amp;"|63",Positions!$A$2:$A$14531,0)),"-")</f>
        <v>72</v>
      </c>
      <c r="F2008" s="4" t="str">
        <f aca="false">IFERROR(INDEX(Positions!$E$2:$E$14531,MATCH($A2008&amp;"|51",Positions!$A$2:$A$14531,0)),"-")</f>
        <v>C</v>
      </c>
      <c r="G2008" s="4" t="str">
        <f aca="false">IFERROR(INDEX(Positions!$E$2:$E$14531,MATCH($A2008&amp;"|63",Positions!$A$2:$A$14531,0)),"-")</f>
        <v>G</v>
      </c>
      <c r="H2008" s="3" t="str">
        <f aca="false">F2008&amp;"-"&amp;G2008</f>
        <v>C-G</v>
      </c>
      <c r="I2008" s="4" t="n">
        <f aca="false">(F2008="G")+(G2008="G")</f>
        <v>1</v>
      </c>
      <c r="J2008" s="4" t="n">
        <f aca="false">(F2008="C")+(G2008="C")</f>
        <v>1</v>
      </c>
      <c r="K2008" s="3" t="n">
        <f aca="false">I2008+J2008</f>
        <v>2</v>
      </c>
    </row>
    <row r="2009" customFormat="false" ht="15" hidden="false" customHeight="false" outlineLevel="0" collapsed="false">
      <c r="A2009" s="4" t="s">
        <v>108</v>
      </c>
      <c r="B2009" s="4" t="s">
        <v>830</v>
      </c>
      <c r="C2009" s="4" t="s">
        <v>703</v>
      </c>
      <c r="D2009" s="4" t="n">
        <f aca="false">IFERROR(INDEX(Positions!$D$2:$D$14531,MATCH($A2009&amp;"|52",Positions!$A$2:$A$14531,0)),"-")</f>
        <v>61</v>
      </c>
      <c r="E2009" s="4" t="n">
        <f aca="false">IFERROR(INDEX(Positions!$D$2:$D$14531,MATCH($A2009&amp;"|62",Positions!$A$2:$A$14531,0)),"-")</f>
        <v>71</v>
      </c>
      <c r="F2009" s="4" t="str">
        <f aca="false">IFERROR(INDEX(Positions!$E$2:$E$14531,MATCH($A2009&amp;"|52",Positions!$A$2:$A$14531,0)),"-")</f>
        <v>G</v>
      </c>
      <c r="G2009" s="4" t="str">
        <f aca="false">IFERROR(INDEX(Positions!$E$2:$E$14531,MATCH($A2009&amp;"|62",Positions!$A$2:$A$14531,0)),"-")</f>
        <v>C</v>
      </c>
      <c r="H2009" s="3" t="str">
        <f aca="false">F2009&amp;"-"&amp;G2009</f>
        <v>G-C</v>
      </c>
      <c r="I2009" s="4" t="n">
        <f aca="false">(F2009="G")+(G2009="G")</f>
        <v>1</v>
      </c>
      <c r="J2009" s="4" t="n">
        <f aca="false">(F2009="C")+(G2009="C")</f>
        <v>1</v>
      </c>
      <c r="K2009" s="3" t="n">
        <f aca="false">I2009+J2009</f>
        <v>2</v>
      </c>
    </row>
    <row r="2010" customFormat="false" ht="15" hidden="false" customHeight="false" outlineLevel="0" collapsed="false">
      <c r="A2010" s="4" t="s">
        <v>108</v>
      </c>
      <c r="B2010" s="4" t="s">
        <v>830</v>
      </c>
      <c r="C2010" s="4" t="s">
        <v>892</v>
      </c>
      <c r="D2010" s="4" t="n">
        <f aca="false">IFERROR(INDEX(Positions!$D$2:$D$14531,MATCH($A2010&amp;"|53",Positions!$A$2:$A$14531,0)),"-")</f>
        <v>62</v>
      </c>
      <c r="E2010" s="4" t="n">
        <f aca="false">IFERROR(INDEX(Positions!$D$2:$D$14531,MATCH($A2010&amp;"|61",Positions!$A$2:$A$14531,0)),"-")</f>
        <v>70</v>
      </c>
      <c r="F2010" s="4" t="str">
        <f aca="false">IFERROR(INDEX(Positions!$E$2:$E$14531,MATCH($A2010&amp;"|53",Positions!$A$2:$A$14531,0)),"-")</f>
        <v>G</v>
      </c>
      <c r="G2010" s="4" t="str">
        <f aca="false">IFERROR(INDEX(Positions!$E$2:$E$14531,MATCH($A2010&amp;"|61",Positions!$A$2:$A$14531,0)),"-")</f>
        <v>C</v>
      </c>
      <c r="H2010" s="3" t="str">
        <f aca="false">F2010&amp;"-"&amp;G2010</f>
        <v>G-C</v>
      </c>
      <c r="I2010" s="4" t="n">
        <f aca="false">(F2010="G")+(G2010="G")</f>
        <v>1</v>
      </c>
      <c r="J2010" s="4" t="n">
        <f aca="false">(F2010="C")+(G2010="C")</f>
        <v>1</v>
      </c>
      <c r="K2010" s="3" t="n">
        <f aca="false">I2010+J2010</f>
        <v>2</v>
      </c>
    </row>
    <row r="2011" customFormat="false" ht="15" hidden="false" customHeight="false" outlineLevel="0" collapsed="false">
      <c r="A2011" s="24" t="s">
        <v>108</v>
      </c>
      <c r="B2011" s="24" t="s">
        <v>893</v>
      </c>
      <c r="C2011" s="24" t="s">
        <v>894</v>
      </c>
      <c r="D2011" s="24" t="n">
        <f aca="false">IFERROR(INDEX(Positions!$D$2:$D$14531,MATCH($A2011&amp;"|8",Positions!$A$2:$A$14531,0)),"-")</f>
        <v>8</v>
      </c>
      <c r="E2011" s="24" t="n">
        <f aca="false">IFERROR(INDEX(Positions!$D$2:$D$14531,MATCH($A2011&amp;"|14",Positions!$A$2:$A$14531,0)),"-")</f>
        <v>14</v>
      </c>
      <c r="F2011" s="24" t="str">
        <f aca="false">IFERROR(INDEX(Positions!$E$2:$E$14531,MATCH($A2011&amp;"|8",Positions!$A$2:$A$14531,0)),"-")</f>
        <v>U</v>
      </c>
      <c r="G2011" s="24" t="str">
        <f aca="false">IFERROR(INDEX(Positions!$E$2:$E$14531,MATCH($A2011&amp;"|14",Positions!$A$2:$A$14531,0)),"-")</f>
        <v>A</v>
      </c>
      <c r="H2011" s="25" t="str">
        <f aca="false">F2011&amp;"-"&amp;G2011</f>
        <v>U-A</v>
      </c>
      <c r="I2011" s="24" t="n">
        <f aca="false">(F2011="G")+(G2011="G")</f>
        <v>0</v>
      </c>
      <c r="J2011" s="24" t="n">
        <f aca="false">(F2011="C")+(G2011="C")</f>
        <v>0</v>
      </c>
      <c r="K2011" s="25" t="n">
        <f aca="false">I2011+J2011</f>
        <v>0</v>
      </c>
    </row>
    <row r="2012" customFormat="false" ht="15" hidden="false" customHeight="false" outlineLevel="0" collapsed="false">
      <c r="A2012" s="24" t="s">
        <v>108</v>
      </c>
      <c r="B2012" s="24" t="s">
        <v>893</v>
      </c>
      <c r="C2012" s="24" t="s">
        <v>895</v>
      </c>
      <c r="D2012" s="24" t="n">
        <f aca="false">IFERROR(INDEX(Positions!$D$2:$D$14531,MATCH($A2012&amp;"|15",Positions!$A$2:$A$14531,0)),"-")</f>
        <v>15</v>
      </c>
      <c r="E2012" s="24" t="n">
        <f aca="false">IFERROR(INDEX(Positions!$D$2:$D$14531,MATCH($A2012&amp;"|48",Positions!$A$2:$A$14531,0)),"-")</f>
        <v>57</v>
      </c>
      <c r="F2012" s="24" t="str">
        <f aca="false">IFERROR(INDEX(Positions!$E$2:$E$14531,MATCH($A2012&amp;"|15",Positions!$A$2:$A$14531,0)),"-")</f>
        <v>A</v>
      </c>
      <c r="G2012" s="24" t="str">
        <f aca="false">IFERROR(INDEX(Positions!$E$2:$E$14531,MATCH($A2012&amp;"|48",Positions!$A$2:$A$14531,0)),"-")</f>
        <v>U</v>
      </c>
      <c r="H2012" s="25" t="str">
        <f aca="false">F2012&amp;"-"&amp;G2012</f>
        <v>A-U</v>
      </c>
      <c r="I2012" s="24" t="n">
        <f aca="false">(F2012="G")+(G2012="G")</f>
        <v>0</v>
      </c>
      <c r="J2012" s="24" t="n">
        <f aca="false">(F2012="C")+(G2012="C")</f>
        <v>0</v>
      </c>
      <c r="K2012" s="25" t="n">
        <f aca="false">I2012+J2012</f>
        <v>0</v>
      </c>
    </row>
    <row r="2013" customFormat="false" ht="15" hidden="false" customHeight="false" outlineLevel="0" collapsed="false">
      <c r="A2013" s="24" t="s">
        <v>108</v>
      </c>
      <c r="B2013" s="24" t="s">
        <v>893</v>
      </c>
      <c r="C2013" s="24" t="s">
        <v>896</v>
      </c>
      <c r="D2013" s="24" t="n">
        <f aca="false">IFERROR(INDEX(Positions!$D$2:$D$14531,MATCH($A2013&amp;"|18",Positions!$A$2:$A$14531,0)),"-")</f>
        <v>18</v>
      </c>
      <c r="E2013" s="24" t="n">
        <f aca="false">IFERROR(INDEX(Positions!$D$2:$D$14531,MATCH($A2013&amp;"|55",Positions!$A$2:$A$14531,0)),"-")</f>
        <v>64</v>
      </c>
      <c r="F2013" s="24" t="str">
        <f aca="false">IFERROR(INDEX(Positions!$E$2:$E$14531,MATCH($A2013&amp;"|18",Positions!$A$2:$A$14531,0)),"-")</f>
        <v>G</v>
      </c>
      <c r="G2013" s="24" t="str">
        <f aca="false">IFERROR(INDEX(Positions!$E$2:$E$14531,MATCH($A2013&amp;"|55",Positions!$A$2:$A$14531,0)),"-")</f>
        <v>U</v>
      </c>
      <c r="H2013" s="25" t="str">
        <f aca="false">F2013&amp;"-"&amp;G2013</f>
        <v>G-U</v>
      </c>
      <c r="I2013" s="24" t="n">
        <f aca="false">(F2013="G")+(G2013="G")</f>
        <v>1</v>
      </c>
      <c r="J2013" s="24" t="n">
        <f aca="false">(F2013="C")+(G2013="C")</f>
        <v>0</v>
      </c>
      <c r="K2013" s="25" t="n">
        <f aca="false">I2013+J2013</f>
        <v>1</v>
      </c>
    </row>
    <row r="2014" customFormat="false" ht="15" hidden="false" customHeight="false" outlineLevel="0" collapsed="false">
      <c r="A2014" s="24" t="s">
        <v>108</v>
      </c>
      <c r="B2014" s="24" t="s">
        <v>893</v>
      </c>
      <c r="C2014" s="24" t="s">
        <v>897</v>
      </c>
      <c r="D2014" s="24" t="n">
        <f aca="false">IFERROR(INDEX(Positions!$D$2:$D$14531,MATCH($A2014&amp;"|19",Positions!$A$2:$A$14531,0)),"-")</f>
        <v>19</v>
      </c>
      <c r="E2014" s="24" t="n">
        <f aca="false">IFERROR(INDEX(Positions!$D$2:$D$14531,MATCH($A2014&amp;"|56",Positions!$A$2:$A$14531,0)),"-")</f>
        <v>65</v>
      </c>
      <c r="F2014" s="24" t="str">
        <f aca="false">IFERROR(INDEX(Positions!$E$2:$E$14531,MATCH($A2014&amp;"|19",Positions!$A$2:$A$14531,0)),"-")</f>
        <v>G</v>
      </c>
      <c r="G2014" s="24" t="str">
        <f aca="false">IFERROR(INDEX(Positions!$E$2:$E$14531,MATCH($A2014&amp;"|56",Positions!$A$2:$A$14531,0)),"-")</f>
        <v>C</v>
      </c>
      <c r="H2014" s="25" t="str">
        <f aca="false">F2014&amp;"-"&amp;G2014</f>
        <v>G-C</v>
      </c>
      <c r="I2014" s="24" t="n">
        <f aca="false">(F2014="G")+(G2014="G")</f>
        <v>1</v>
      </c>
      <c r="J2014" s="24" t="n">
        <f aca="false">(F2014="C")+(G2014="C")</f>
        <v>1</v>
      </c>
      <c r="K2014" s="25" t="n">
        <f aca="false">I2014+J2014</f>
        <v>2</v>
      </c>
    </row>
    <row r="2015" customFormat="false" ht="15" hidden="false" customHeight="false" outlineLevel="0" collapsed="false">
      <c r="A2015" s="24" t="s">
        <v>108</v>
      </c>
      <c r="B2015" s="24" t="s">
        <v>893</v>
      </c>
      <c r="C2015" s="24" t="s">
        <v>898</v>
      </c>
      <c r="D2015" s="24" t="n">
        <f aca="false">IFERROR(INDEX(Positions!$D$2:$D$14531,MATCH($A2015&amp;"|26",Positions!$A$2:$A$14531,0)),"-")</f>
        <v>27</v>
      </c>
      <c r="E2015" s="24" t="n">
        <f aca="false">IFERROR(INDEX(Positions!$D$2:$D$14531,MATCH($A2015&amp;"|44",Positions!$A$2:$A$14531,0)),"-")</f>
        <v>45</v>
      </c>
      <c r="F2015" s="24" t="str">
        <f aca="false">IFERROR(INDEX(Positions!$E$2:$E$14531,MATCH($A2015&amp;"|26",Positions!$A$2:$A$14531,0)),"-")</f>
        <v>A</v>
      </c>
      <c r="G2015" s="24" t="str">
        <f aca="false">IFERROR(INDEX(Positions!$E$2:$E$14531,MATCH($A2015&amp;"|44",Positions!$A$2:$A$14531,0)),"-")</f>
        <v>C</v>
      </c>
      <c r="H2015" s="25" t="str">
        <f aca="false">F2015&amp;"-"&amp;G2015</f>
        <v>A-C</v>
      </c>
      <c r="I2015" s="24" t="n">
        <f aca="false">(F2015="G")+(G2015="G")</f>
        <v>0</v>
      </c>
      <c r="J2015" s="24" t="n">
        <f aca="false">(F2015="C")+(G2015="C")</f>
        <v>1</v>
      </c>
      <c r="K2015" s="25" t="n">
        <f aca="false">I2015+J2015</f>
        <v>1</v>
      </c>
    </row>
    <row r="2016" customFormat="false" ht="15" hidden="false" customHeight="false" outlineLevel="0" collapsed="false">
      <c r="A2016" s="24" t="s">
        <v>108</v>
      </c>
      <c r="B2016" s="24" t="s">
        <v>893</v>
      </c>
      <c r="C2016" s="24" t="s">
        <v>899</v>
      </c>
      <c r="D2016" s="24" t="n">
        <f aca="false">IFERROR(INDEX(Positions!$D$2:$D$14531,MATCH($A2016&amp;"|32",Positions!$A$2:$A$14531,0)),"-")</f>
        <v>33</v>
      </c>
      <c r="E2016" s="24" t="n">
        <f aca="false">IFERROR(INDEX(Positions!$D$2:$D$14531,MATCH($A2016&amp;"|38",Positions!$A$2:$A$14531,0)),"-")</f>
        <v>39</v>
      </c>
      <c r="F2016" s="24" t="str">
        <f aca="false">IFERROR(INDEX(Positions!$E$2:$E$14531,MATCH($A2016&amp;"|32",Positions!$A$2:$A$14531,0)),"-")</f>
        <v>C</v>
      </c>
      <c r="G2016" s="24" t="str">
        <f aca="false">IFERROR(INDEX(Positions!$E$2:$E$14531,MATCH($A2016&amp;"|38",Positions!$A$2:$A$14531,0)),"-")</f>
        <v>A</v>
      </c>
      <c r="H2016" s="25" t="str">
        <f aca="false">F2016&amp;"-"&amp;G2016</f>
        <v>C-A</v>
      </c>
      <c r="I2016" s="24" t="n">
        <f aca="false">(F2016="G")+(G2016="G")</f>
        <v>0</v>
      </c>
      <c r="J2016" s="24" t="n">
        <f aca="false">(F2016="C")+(G2016="C")</f>
        <v>1</v>
      </c>
      <c r="K2016" s="25" t="n">
        <f aca="false">I2016+J2016</f>
        <v>1</v>
      </c>
    </row>
    <row r="2017" customFormat="false" ht="15" hidden="false" customHeight="false" outlineLevel="0" collapsed="false">
      <c r="A2017" s="24" t="s">
        <v>108</v>
      </c>
      <c r="B2017" s="24" t="s">
        <v>893</v>
      </c>
      <c r="C2017" s="24" t="s">
        <v>900</v>
      </c>
      <c r="D2017" s="24" t="n">
        <f aca="false">IFERROR(INDEX(Positions!$D$2:$D$14531,MATCH($A2017&amp;"|54",Positions!$A$2:$A$14531,0)),"-")</f>
        <v>63</v>
      </c>
      <c r="E2017" s="24" t="n">
        <f aca="false">IFERROR(INDEX(Positions!$D$2:$D$14531,MATCH($A2017&amp;"|58",Positions!$A$2:$A$14531,0)),"-")</f>
        <v>67</v>
      </c>
      <c r="F2017" s="24" t="str">
        <f aca="false">IFERROR(INDEX(Positions!$E$2:$E$14531,MATCH($A2017&amp;"|54",Positions!$A$2:$A$14531,0)),"-")</f>
        <v>U</v>
      </c>
      <c r="G2017" s="24" t="str">
        <f aca="false">IFERROR(INDEX(Positions!$E$2:$E$14531,MATCH($A2017&amp;"|58",Positions!$A$2:$A$14531,0)),"-")</f>
        <v>A</v>
      </c>
      <c r="H2017" s="25" t="str">
        <f aca="false">F2017&amp;"-"&amp;G2017</f>
        <v>U-A</v>
      </c>
      <c r="I2017" s="24" t="n">
        <f aca="false">(F2017="G")+(G2017="G")</f>
        <v>0</v>
      </c>
      <c r="J2017" s="24" t="n">
        <f aca="false">(F2017="C")+(G2017="C")</f>
        <v>0</v>
      </c>
      <c r="K2017" s="25" t="n">
        <f aca="false">I2017+J2017</f>
        <v>0</v>
      </c>
    </row>
    <row r="2018" customFormat="false" ht="15" hidden="false" customHeight="false" outlineLevel="0" collapsed="false">
      <c r="A2018" s="4" t="s">
        <v>109</v>
      </c>
      <c r="B2018" s="4" t="s">
        <v>768</v>
      </c>
      <c r="C2018" s="4" t="s">
        <v>882</v>
      </c>
      <c r="D2018" s="4" t="n">
        <f aca="false">IFERROR(INDEX(Positions!$D$2:$D$14531,MATCH($A2018&amp;"|1",Positions!$A$2:$A$14531,0)),"-")</f>
        <v>1</v>
      </c>
      <c r="E2018" s="4" t="n">
        <f aca="false">IFERROR(INDEX(Positions!$D$2:$D$14531,MATCH($A2018&amp;"|72",Positions!$A$2:$A$14531,0)),"-")</f>
        <v>80</v>
      </c>
      <c r="F2018" s="4" t="str">
        <f aca="false">IFERROR(INDEX(Positions!$E$2:$E$14531,MATCH($A2018&amp;"|1",Positions!$A$2:$A$14531,0)),"-")</f>
        <v>G</v>
      </c>
      <c r="G2018" s="4" t="str">
        <f aca="false">IFERROR(INDEX(Positions!$E$2:$E$14531,MATCH($A2018&amp;"|72",Positions!$A$2:$A$14531,0)),"-")</f>
        <v>C</v>
      </c>
      <c r="H2018" s="3" t="str">
        <f aca="false">F2018&amp;"-"&amp;G2018</f>
        <v>G-C</v>
      </c>
      <c r="I2018" s="4" t="n">
        <f aca="false">(F2018="G")+(G2018="G")</f>
        <v>1</v>
      </c>
      <c r="J2018" s="4" t="n">
        <f aca="false">(F2018="C")+(G2018="C")</f>
        <v>1</v>
      </c>
      <c r="K2018" s="3" t="n">
        <f aca="false">I2018+J2018</f>
        <v>2</v>
      </c>
    </row>
    <row r="2019" customFormat="false" ht="15" hidden="false" customHeight="false" outlineLevel="0" collapsed="false">
      <c r="A2019" s="4" t="s">
        <v>109</v>
      </c>
      <c r="B2019" s="4" t="s">
        <v>768</v>
      </c>
      <c r="C2019" s="4" t="s">
        <v>883</v>
      </c>
      <c r="D2019" s="4" t="n">
        <f aca="false">IFERROR(INDEX(Positions!$D$2:$D$14531,MATCH($A2019&amp;"|2",Positions!$A$2:$A$14531,0)),"-")</f>
        <v>2</v>
      </c>
      <c r="E2019" s="4" t="n">
        <f aca="false">IFERROR(INDEX(Positions!$D$2:$D$14531,MATCH($A2019&amp;"|71",Positions!$A$2:$A$14531,0)),"-")</f>
        <v>79</v>
      </c>
      <c r="F2019" s="4" t="str">
        <f aca="false">IFERROR(INDEX(Positions!$E$2:$E$14531,MATCH($A2019&amp;"|2",Positions!$A$2:$A$14531,0)),"-")</f>
        <v>G</v>
      </c>
      <c r="G2019" s="4" t="str">
        <f aca="false">IFERROR(INDEX(Positions!$E$2:$E$14531,MATCH($A2019&amp;"|71",Positions!$A$2:$A$14531,0)),"-")</f>
        <v>C</v>
      </c>
      <c r="H2019" s="3" t="str">
        <f aca="false">F2019&amp;"-"&amp;G2019</f>
        <v>G-C</v>
      </c>
      <c r="I2019" s="4" t="n">
        <f aca="false">(F2019="G")+(G2019="G")</f>
        <v>1</v>
      </c>
      <c r="J2019" s="4" t="n">
        <f aca="false">(F2019="C")+(G2019="C")</f>
        <v>1</v>
      </c>
      <c r="K2019" s="3" t="n">
        <f aca="false">I2019+J2019</f>
        <v>2</v>
      </c>
    </row>
    <row r="2020" customFormat="false" ht="15" hidden="false" customHeight="false" outlineLevel="0" collapsed="false">
      <c r="A2020" s="4" t="s">
        <v>109</v>
      </c>
      <c r="B2020" s="4" t="s">
        <v>768</v>
      </c>
      <c r="C2020" s="4" t="s">
        <v>884</v>
      </c>
      <c r="D2020" s="4" t="n">
        <f aca="false">IFERROR(INDEX(Positions!$D$2:$D$14531,MATCH($A2020&amp;"|3",Positions!$A$2:$A$14531,0)),"-")</f>
        <v>3</v>
      </c>
      <c r="E2020" s="4" t="n">
        <f aca="false">IFERROR(INDEX(Positions!$D$2:$D$14531,MATCH($A2020&amp;"|70",Positions!$A$2:$A$14531,0)),"-")</f>
        <v>78</v>
      </c>
      <c r="F2020" s="4" t="str">
        <f aca="false">IFERROR(INDEX(Positions!$E$2:$E$14531,MATCH($A2020&amp;"|3",Positions!$A$2:$A$14531,0)),"-")</f>
        <v>G</v>
      </c>
      <c r="G2020" s="4" t="str">
        <f aca="false">IFERROR(INDEX(Positions!$E$2:$E$14531,MATCH($A2020&amp;"|70",Positions!$A$2:$A$14531,0)),"-")</f>
        <v>C</v>
      </c>
      <c r="H2020" s="3" t="str">
        <f aca="false">F2020&amp;"-"&amp;G2020</f>
        <v>G-C</v>
      </c>
      <c r="I2020" s="4" t="n">
        <f aca="false">(F2020="G")+(G2020="G")</f>
        <v>1</v>
      </c>
      <c r="J2020" s="4" t="n">
        <f aca="false">(F2020="C")+(G2020="C")</f>
        <v>1</v>
      </c>
      <c r="K2020" s="3" t="n">
        <f aca="false">I2020+J2020</f>
        <v>2</v>
      </c>
    </row>
    <row r="2021" customFormat="false" ht="15" hidden="false" customHeight="false" outlineLevel="0" collapsed="false">
      <c r="A2021" s="4" t="s">
        <v>109</v>
      </c>
      <c r="B2021" s="4" t="s">
        <v>768</v>
      </c>
      <c r="C2021" s="4" t="s">
        <v>885</v>
      </c>
      <c r="D2021" s="4" t="n">
        <f aca="false">IFERROR(INDEX(Positions!$D$2:$D$14531,MATCH($A2021&amp;"|4",Positions!$A$2:$A$14531,0)),"-")</f>
        <v>4</v>
      </c>
      <c r="E2021" s="4" t="n">
        <f aca="false">IFERROR(INDEX(Positions!$D$2:$D$14531,MATCH($A2021&amp;"|69",Positions!$A$2:$A$14531,0)),"-")</f>
        <v>77</v>
      </c>
      <c r="F2021" s="4" t="str">
        <f aca="false">IFERROR(INDEX(Positions!$E$2:$E$14531,MATCH($A2021&amp;"|4",Positions!$A$2:$A$14531,0)),"-")</f>
        <v>G</v>
      </c>
      <c r="G2021" s="4" t="str">
        <f aca="false">IFERROR(INDEX(Positions!$E$2:$E$14531,MATCH($A2021&amp;"|69",Positions!$A$2:$A$14531,0)),"-")</f>
        <v>C</v>
      </c>
      <c r="H2021" s="3" t="str">
        <f aca="false">F2021&amp;"-"&amp;G2021</f>
        <v>G-C</v>
      </c>
      <c r="I2021" s="4" t="n">
        <f aca="false">(F2021="G")+(G2021="G")</f>
        <v>1</v>
      </c>
      <c r="J2021" s="4" t="n">
        <f aca="false">(F2021="C")+(G2021="C")</f>
        <v>1</v>
      </c>
      <c r="K2021" s="3" t="n">
        <f aca="false">I2021+J2021</f>
        <v>2</v>
      </c>
    </row>
    <row r="2022" customFormat="false" ht="15" hidden="false" customHeight="false" outlineLevel="0" collapsed="false">
      <c r="A2022" s="4" t="s">
        <v>109</v>
      </c>
      <c r="B2022" s="4" t="s">
        <v>768</v>
      </c>
      <c r="C2022" s="4" t="s">
        <v>542</v>
      </c>
      <c r="D2022" s="4" t="n">
        <f aca="false">IFERROR(INDEX(Positions!$D$2:$D$14531,MATCH($A2022&amp;"|5",Positions!$A$2:$A$14531,0)),"-")</f>
        <v>5</v>
      </c>
      <c r="E2022" s="4" t="n">
        <f aca="false">IFERROR(INDEX(Positions!$D$2:$D$14531,MATCH($A2022&amp;"|68",Positions!$A$2:$A$14531,0)),"-")</f>
        <v>76</v>
      </c>
      <c r="F2022" s="4" t="str">
        <f aca="false">IFERROR(INDEX(Positions!$E$2:$E$14531,MATCH($A2022&amp;"|5",Positions!$A$2:$A$14531,0)),"-")</f>
        <v>G</v>
      </c>
      <c r="G2022" s="4" t="str">
        <f aca="false">IFERROR(INDEX(Positions!$E$2:$E$14531,MATCH($A2022&amp;"|68",Positions!$A$2:$A$14531,0)),"-")</f>
        <v>C</v>
      </c>
      <c r="H2022" s="3" t="str">
        <f aca="false">F2022&amp;"-"&amp;G2022</f>
        <v>G-C</v>
      </c>
      <c r="I2022" s="4" t="n">
        <f aca="false">(F2022="G")+(G2022="G")</f>
        <v>1</v>
      </c>
      <c r="J2022" s="4" t="n">
        <f aca="false">(F2022="C")+(G2022="C")</f>
        <v>1</v>
      </c>
      <c r="K2022" s="3" t="n">
        <f aca="false">I2022+J2022</f>
        <v>2</v>
      </c>
    </row>
    <row r="2023" customFormat="false" ht="15" hidden="false" customHeight="false" outlineLevel="0" collapsed="false">
      <c r="A2023" s="4" t="s">
        <v>109</v>
      </c>
      <c r="B2023" s="4" t="s">
        <v>768</v>
      </c>
      <c r="C2023" s="4" t="s">
        <v>561</v>
      </c>
      <c r="D2023" s="4" t="n">
        <f aca="false">IFERROR(INDEX(Positions!$D$2:$D$14531,MATCH($A2023&amp;"|6",Positions!$A$2:$A$14531,0)),"-")</f>
        <v>6</v>
      </c>
      <c r="E2023" s="4" t="n">
        <f aca="false">IFERROR(INDEX(Positions!$D$2:$D$14531,MATCH($A2023&amp;"|67",Positions!$A$2:$A$14531,0)),"-")</f>
        <v>75</v>
      </c>
      <c r="F2023" s="4" t="str">
        <f aca="false">IFERROR(INDEX(Positions!$E$2:$E$14531,MATCH($A2023&amp;"|6",Positions!$A$2:$A$14531,0)),"-")</f>
        <v>A</v>
      </c>
      <c r="G2023" s="4" t="str">
        <f aca="false">IFERROR(INDEX(Positions!$E$2:$E$14531,MATCH($A2023&amp;"|67",Positions!$A$2:$A$14531,0)),"-")</f>
        <v>U</v>
      </c>
      <c r="H2023" s="3" t="str">
        <f aca="false">F2023&amp;"-"&amp;G2023</f>
        <v>A-U</v>
      </c>
      <c r="I2023" s="4" t="n">
        <f aca="false">(F2023="G")+(G2023="G")</f>
        <v>0</v>
      </c>
      <c r="J2023" s="4" t="n">
        <f aca="false">(F2023="C")+(G2023="C")</f>
        <v>0</v>
      </c>
      <c r="K2023" s="3" t="n">
        <f aca="false">I2023+J2023</f>
        <v>0</v>
      </c>
    </row>
    <row r="2024" customFormat="false" ht="15" hidden="false" customHeight="false" outlineLevel="0" collapsed="false">
      <c r="A2024" s="4" t="s">
        <v>109</v>
      </c>
      <c r="B2024" s="4" t="s">
        <v>768</v>
      </c>
      <c r="C2024" s="4" t="s">
        <v>886</v>
      </c>
      <c r="D2024" s="4" t="n">
        <f aca="false">IFERROR(INDEX(Positions!$D$2:$D$14531,MATCH($A2024&amp;"|7",Positions!$A$2:$A$14531,0)),"-")</f>
        <v>7</v>
      </c>
      <c r="E2024" s="4" t="n">
        <f aca="false">IFERROR(INDEX(Positions!$D$2:$D$14531,MATCH($A2024&amp;"|66",Positions!$A$2:$A$14531,0)),"-")</f>
        <v>74</v>
      </c>
      <c r="F2024" s="4" t="str">
        <f aca="false">IFERROR(INDEX(Positions!$E$2:$E$14531,MATCH($A2024&amp;"|7",Positions!$A$2:$A$14531,0)),"-")</f>
        <v>U</v>
      </c>
      <c r="G2024" s="4" t="str">
        <f aca="false">IFERROR(INDEX(Positions!$E$2:$E$14531,MATCH($A2024&amp;"|66",Positions!$A$2:$A$14531,0)),"-")</f>
        <v>A</v>
      </c>
      <c r="H2024" s="3" t="str">
        <f aca="false">F2024&amp;"-"&amp;G2024</f>
        <v>U-A</v>
      </c>
      <c r="I2024" s="4" t="n">
        <f aca="false">(F2024="G")+(G2024="G")</f>
        <v>0</v>
      </c>
      <c r="J2024" s="4" t="n">
        <f aca="false">(F2024="C")+(G2024="C")</f>
        <v>0</v>
      </c>
      <c r="K2024" s="3" t="n">
        <f aca="false">I2024+J2024</f>
        <v>0</v>
      </c>
    </row>
    <row r="2025" customFormat="false" ht="15" hidden="false" customHeight="false" outlineLevel="0" collapsed="false">
      <c r="A2025" s="4" t="s">
        <v>109</v>
      </c>
      <c r="B2025" s="4" t="s">
        <v>783</v>
      </c>
      <c r="C2025" s="4" t="s">
        <v>887</v>
      </c>
      <c r="D2025" s="4" t="n">
        <f aca="false">IFERROR(INDEX(Positions!$D$2:$D$14531,MATCH($A2025&amp;"|10",Positions!$A$2:$A$14531,0)),"-")</f>
        <v>10</v>
      </c>
      <c r="E2025" s="4" t="n">
        <f aca="false">IFERROR(INDEX(Positions!$D$2:$D$14531,MATCH($A2025&amp;"|25",Positions!$A$2:$A$14531,0)),"-")</f>
        <v>26</v>
      </c>
      <c r="F2025" s="4" t="str">
        <f aca="false">IFERROR(INDEX(Positions!$E$2:$E$14531,MATCH($A2025&amp;"|10",Positions!$A$2:$A$14531,0)),"-")</f>
        <v>G</v>
      </c>
      <c r="G2025" s="4" t="str">
        <f aca="false">IFERROR(INDEX(Positions!$E$2:$E$14531,MATCH($A2025&amp;"|25",Positions!$A$2:$A$14531,0)),"-")</f>
        <v>C</v>
      </c>
      <c r="H2025" s="3" t="str">
        <f aca="false">F2025&amp;"-"&amp;G2025</f>
        <v>G-C</v>
      </c>
      <c r="I2025" s="4" t="n">
        <f aca="false">(F2025="G")+(G2025="G")</f>
        <v>1</v>
      </c>
      <c r="J2025" s="4" t="n">
        <f aca="false">(F2025="C")+(G2025="C")</f>
        <v>1</v>
      </c>
      <c r="K2025" s="3" t="n">
        <f aca="false">I2025+J2025</f>
        <v>2</v>
      </c>
    </row>
    <row r="2026" customFormat="false" ht="15" hidden="false" customHeight="false" outlineLevel="0" collapsed="false">
      <c r="A2026" s="4" t="s">
        <v>109</v>
      </c>
      <c r="B2026" s="4" t="s">
        <v>783</v>
      </c>
      <c r="C2026" s="4" t="s">
        <v>888</v>
      </c>
      <c r="D2026" s="4" t="n">
        <f aca="false">IFERROR(INDEX(Positions!$D$2:$D$14531,MATCH($A2026&amp;"|11",Positions!$A$2:$A$14531,0)),"-")</f>
        <v>11</v>
      </c>
      <c r="E2026" s="4" t="n">
        <f aca="false">IFERROR(INDEX(Positions!$D$2:$D$14531,MATCH($A2026&amp;"|24",Positions!$A$2:$A$14531,0)),"-")</f>
        <v>25</v>
      </c>
      <c r="F2026" s="4" t="str">
        <f aca="false">IFERROR(INDEX(Positions!$E$2:$E$14531,MATCH($A2026&amp;"|11",Positions!$A$2:$A$14531,0)),"-")</f>
        <v>C</v>
      </c>
      <c r="G2026" s="4" t="str">
        <f aca="false">IFERROR(INDEX(Positions!$E$2:$E$14531,MATCH($A2026&amp;"|24",Positions!$A$2:$A$14531,0)),"-")</f>
        <v>G</v>
      </c>
      <c r="H2026" s="3" t="str">
        <f aca="false">F2026&amp;"-"&amp;G2026</f>
        <v>C-G</v>
      </c>
      <c r="I2026" s="4" t="n">
        <f aca="false">(F2026="G")+(G2026="G")</f>
        <v>1</v>
      </c>
      <c r="J2026" s="4" t="n">
        <f aca="false">(F2026="C")+(G2026="C")</f>
        <v>1</v>
      </c>
      <c r="K2026" s="3" t="n">
        <f aca="false">I2026+J2026</f>
        <v>2</v>
      </c>
    </row>
    <row r="2027" customFormat="false" ht="15" hidden="false" customHeight="false" outlineLevel="0" collapsed="false">
      <c r="A2027" s="4" t="s">
        <v>109</v>
      </c>
      <c r="B2027" s="4" t="s">
        <v>783</v>
      </c>
      <c r="C2027" s="4" t="s">
        <v>479</v>
      </c>
      <c r="D2027" s="4" t="n">
        <f aca="false">IFERROR(INDEX(Positions!$D$2:$D$14531,MATCH($A2027&amp;"|12",Positions!$A$2:$A$14531,0)),"-")</f>
        <v>12</v>
      </c>
      <c r="E2027" s="4" t="n">
        <f aca="false">IFERROR(INDEX(Positions!$D$2:$D$14531,MATCH($A2027&amp;"|23",Positions!$A$2:$A$14531,0)),"-")</f>
        <v>24</v>
      </c>
      <c r="F2027" s="4" t="str">
        <f aca="false">IFERROR(INDEX(Positions!$E$2:$E$14531,MATCH($A2027&amp;"|12",Positions!$A$2:$A$14531,0)),"-")</f>
        <v>G</v>
      </c>
      <c r="G2027" s="4" t="str">
        <f aca="false">IFERROR(INDEX(Positions!$E$2:$E$14531,MATCH($A2027&amp;"|23",Positions!$A$2:$A$14531,0)),"-")</f>
        <v>C</v>
      </c>
      <c r="H2027" s="3" t="str">
        <f aca="false">F2027&amp;"-"&amp;G2027</f>
        <v>G-C</v>
      </c>
      <c r="I2027" s="4" t="n">
        <f aca="false">(F2027="G")+(G2027="G")</f>
        <v>1</v>
      </c>
      <c r="J2027" s="4" t="n">
        <f aca="false">(F2027="C")+(G2027="C")</f>
        <v>1</v>
      </c>
      <c r="K2027" s="3" t="n">
        <f aca="false">I2027+J2027</f>
        <v>2</v>
      </c>
    </row>
    <row r="2028" customFormat="false" ht="15" hidden="false" customHeight="false" outlineLevel="0" collapsed="false">
      <c r="A2028" s="4" t="s">
        <v>109</v>
      </c>
      <c r="B2028" s="4" t="s">
        <v>783</v>
      </c>
      <c r="C2028" s="4" t="s">
        <v>267</v>
      </c>
      <c r="D2028" s="4" t="n">
        <f aca="false">IFERROR(INDEX(Positions!$D$2:$D$14531,MATCH($A2028&amp;"|13",Positions!$A$2:$A$14531,0)),"-")</f>
        <v>13</v>
      </c>
      <c r="E2028" s="4" t="n">
        <f aca="false">IFERROR(INDEX(Positions!$D$2:$D$14531,MATCH($A2028&amp;"|22",Positions!$A$2:$A$14531,0)),"-")</f>
        <v>23</v>
      </c>
      <c r="F2028" s="4" t="str">
        <f aca="false">IFERROR(INDEX(Positions!$E$2:$E$14531,MATCH($A2028&amp;"|13",Positions!$A$2:$A$14531,0)),"-")</f>
        <v>G</v>
      </c>
      <c r="G2028" s="4" t="str">
        <f aca="false">IFERROR(INDEX(Positions!$E$2:$E$14531,MATCH($A2028&amp;"|22",Positions!$A$2:$A$14531,0)),"-")</f>
        <v>A</v>
      </c>
      <c r="H2028" s="3" t="str">
        <f aca="false">F2028&amp;"-"&amp;G2028</f>
        <v>G-A</v>
      </c>
      <c r="I2028" s="4" t="n">
        <f aca="false">(F2028="G")+(G2028="G")</f>
        <v>1</v>
      </c>
      <c r="J2028" s="4" t="n">
        <f aca="false">(F2028="C")+(G2028="C")</f>
        <v>0</v>
      </c>
      <c r="K2028" s="3" t="n">
        <f aca="false">I2028+J2028</f>
        <v>1</v>
      </c>
    </row>
    <row r="2029" customFormat="false" ht="15" hidden="false" customHeight="false" outlineLevel="0" collapsed="false">
      <c r="A2029" s="4" t="s">
        <v>109</v>
      </c>
      <c r="B2029" s="4" t="s">
        <v>805</v>
      </c>
      <c r="C2029" s="4" t="s">
        <v>673</v>
      </c>
      <c r="D2029" s="4" t="n">
        <f aca="false">IFERROR(INDEX(Positions!$D$2:$D$14531,MATCH($A2029&amp;"|27",Positions!$A$2:$A$14531,0)),"-")</f>
        <v>28</v>
      </c>
      <c r="E2029" s="4" t="n">
        <f aca="false">IFERROR(INDEX(Positions!$D$2:$D$14531,MATCH($A2029&amp;"|43",Positions!$A$2:$A$14531,0)),"-")</f>
        <v>44</v>
      </c>
      <c r="F2029" s="4" t="str">
        <f aca="false">IFERROR(INDEX(Positions!$E$2:$E$14531,MATCH($A2029&amp;"|27",Positions!$A$2:$A$14531,0)),"-")</f>
        <v>C</v>
      </c>
      <c r="G2029" s="4" t="str">
        <f aca="false">IFERROR(INDEX(Positions!$E$2:$E$14531,MATCH($A2029&amp;"|43",Positions!$A$2:$A$14531,0)),"-")</f>
        <v>G</v>
      </c>
      <c r="H2029" s="3" t="str">
        <f aca="false">F2029&amp;"-"&amp;G2029</f>
        <v>C-G</v>
      </c>
      <c r="I2029" s="4" t="n">
        <f aca="false">(F2029="G")+(G2029="G")</f>
        <v>1</v>
      </c>
      <c r="J2029" s="4" t="n">
        <f aca="false">(F2029="C")+(G2029="C")</f>
        <v>1</v>
      </c>
      <c r="K2029" s="3" t="n">
        <f aca="false">I2029+J2029</f>
        <v>2</v>
      </c>
    </row>
    <row r="2030" customFormat="false" ht="15" hidden="false" customHeight="false" outlineLevel="0" collapsed="false">
      <c r="A2030" s="4" t="s">
        <v>109</v>
      </c>
      <c r="B2030" s="4" t="s">
        <v>805</v>
      </c>
      <c r="C2030" s="4" t="s">
        <v>889</v>
      </c>
      <c r="D2030" s="4" t="n">
        <f aca="false">IFERROR(INDEX(Positions!$D$2:$D$14531,MATCH($A2030&amp;"|28",Positions!$A$2:$A$14531,0)),"-")</f>
        <v>29</v>
      </c>
      <c r="E2030" s="4" t="n">
        <f aca="false">IFERROR(INDEX(Positions!$D$2:$D$14531,MATCH($A2030&amp;"|42",Positions!$A$2:$A$14531,0)),"-")</f>
        <v>43</v>
      </c>
      <c r="F2030" s="4" t="str">
        <f aca="false">IFERROR(INDEX(Positions!$E$2:$E$14531,MATCH($A2030&amp;"|28",Positions!$A$2:$A$14531,0)),"-")</f>
        <v>U</v>
      </c>
      <c r="G2030" s="4" t="str">
        <f aca="false">IFERROR(INDEX(Positions!$E$2:$E$14531,MATCH($A2030&amp;"|42",Positions!$A$2:$A$14531,0)),"-")</f>
        <v>A</v>
      </c>
      <c r="H2030" s="3" t="str">
        <f aca="false">F2030&amp;"-"&amp;G2030</f>
        <v>U-A</v>
      </c>
      <c r="I2030" s="4" t="n">
        <f aca="false">(F2030="G")+(G2030="G")</f>
        <v>0</v>
      </c>
      <c r="J2030" s="4" t="n">
        <f aca="false">(F2030="C")+(G2030="C")</f>
        <v>0</v>
      </c>
      <c r="K2030" s="3" t="n">
        <f aca="false">I2030+J2030</f>
        <v>0</v>
      </c>
    </row>
    <row r="2031" customFormat="false" ht="15" hidden="false" customHeight="false" outlineLevel="0" collapsed="false">
      <c r="A2031" s="4" t="s">
        <v>109</v>
      </c>
      <c r="B2031" s="4" t="s">
        <v>805</v>
      </c>
      <c r="C2031" s="4" t="s">
        <v>890</v>
      </c>
      <c r="D2031" s="4" t="n">
        <f aca="false">IFERROR(INDEX(Positions!$D$2:$D$14531,MATCH($A2031&amp;"|29",Positions!$A$2:$A$14531,0)),"-")</f>
        <v>30</v>
      </c>
      <c r="E2031" s="4" t="n">
        <f aca="false">IFERROR(INDEX(Positions!$D$2:$D$14531,MATCH($A2031&amp;"|41",Positions!$A$2:$A$14531,0)),"-")</f>
        <v>42</v>
      </c>
      <c r="F2031" s="4" t="str">
        <f aca="false">IFERROR(INDEX(Positions!$E$2:$E$14531,MATCH($A2031&amp;"|29",Positions!$A$2:$A$14531,0)),"-")</f>
        <v>A</v>
      </c>
      <c r="G2031" s="4" t="str">
        <f aca="false">IFERROR(INDEX(Positions!$E$2:$E$14531,MATCH($A2031&amp;"|41",Positions!$A$2:$A$14531,0)),"-")</f>
        <v>U</v>
      </c>
      <c r="H2031" s="3" t="str">
        <f aca="false">F2031&amp;"-"&amp;G2031</f>
        <v>A-U</v>
      </c>
      <c r="I2031" s="4" t="n">
        <f aca="false">(F2031="G")+(G2031="G")</f>
        <v>0</v>
      </c>
      <c r="J2031" s="4" t="n">
        <f aca="false">(F2031="C")+(G2031="C")</f>
        <v>0</v>
      </c>
      <c r="K2031" s="3" t="n">
        <f aca="false">I2031+J2031</f>
        <v>0</v>
      </c>
    </row>
    <row r="2032" customFormat="false" ht="15" hidden="false" customHeight="false" outlineLevel="0" collapsed="false">
      <c r="A2032" s="4" t="s">
        <v>109</v>
      </c>
      <c r="B2032" s="4" t="s">
        <v>805</v>
      </c>
      <c r="C2032" s="4" t="s">
        <v>694</v>
      </c>
      <c r="D2032" s="4" t="n">
        <f aca="false">IFERROR(INDEX(Positions!$D$2:$D$14531,MATCH($A2032&amp;"|30",Positions!$A$2:$A$14531,0)),"-")</f>
        <v>31</v>
      </c>
      <c r="E2032" s="4" t="n">
        <f aca="false">IFERROR(INDEX(Positions!$D$2:$D$14531,MATCH($A2032&amp;"|40",Positions!$A$2:$A$14531,0)),"-")</f>
        <v>41</v>
      </c>
      <c r="F2032" s="4" t="str">
        <f aca="false">IFERROR(INDEX(Positions!$E$2:$E$14531,MATCH($A2032&amp;"|30",Positions!$A$2:$A$14531,0)),"-")</f>
        <v>G</v>
      </c>
      <c r="G2032" s="4" t="str">
        <f aca="false">IFERROR(INDEX(Positions!$E$2:$E$14531,MATCH($A2032&amp;"|40",Positions!$A$2:$A$14531,0)),"-")</f>
        <v>C</v>
      </c>
      <c r="H2032" s="3" t="str">
        <f aca="false">F2032&amp;"-"&amp;G2032</f>
        <v>G-C</v>
      </c>
      <c r="I2032" s="4" t="n">
        <f aca="false">(F2032="G")+(G2032="G")</f>
        <v>1</v>
      </c>
      <c r="J2032" s="4" t="n">
        <f aca="false">(F2032="C")+(G2032="C")</f>
        <v>1</v>
      </c>
      <c r="K2032" s="3" t="n">
        <f aca="false">I2032+J2032</f>
        <v>2</v>
      </c>
    </row>
    <row r="2033" customFormat="false" ht="15" hidden="false" customHeight="false" outlineLevel="0" collapsed="false">
      <c r="A2033" s="4" t="s">
        <v>109</v>
      </c>
      <c r="B2033" s="4" t="s">
        <v>805</v>
      </c>
      <c r="C2033" s="4" t="s">
        <v>640</v>
      </c>
      <c r="D2033" s="4" t="n">
        <f aca="false">IFERROR(INDEX(Positions!$D$2:$D$14531,MATCH($A2033&amp;"|31",Positions!$A$2:$A$14531,0)),"-")</f>
        <v>32</v>
      </c>
      <c r="E2033" s="4" t="n">
        <f aca="false">IFERROR(INDEX(Positions!$D$2:$D$14531,MATCH($A2033&amp;"|39",Positions!$A$2:$A$14531,0)),"-")</f>
        <v>40</v>
      </c>
      <c r="F2033" s="4" t="str">
        <f aca="false">IFERROR(INDEX(Positions!$E$2:$E$14531,MATCH($A2033&amp;"|31",Positions!$A$2:$A$14531,0)),"-")</f>
        <v>A</v>
      </c>
      <c r="G2033" s="4" t="str">
        <f aca="false">IFERROR(INDEX(Positions!$E$2:$E$14531,MATCH($A2033&amp;"|39",Positions!$A$2:$A$14531,0)),"-")</f>
        <v>U</v>
      </c>
      <c r="H2033" s="3" t="str">
        <f aca="false">F2033&amp;"-"&amp;G2033</f>
        <v>A-U</v>
      </c>
      <c r="I2033" s="4" t="n">
        <f aca="false">(F2033="G")+(G2033="G")</f>
        <v>0</v>
      </c>
      <c r="J2033" s="4" t="n">
        <f aca="false">(F2033="C")+(G2033="C")</f>
        <v>0</v>
      </c>
      <c r="K2033" s="3" t="n">
        <f aca="false">I2033+J2033</f>
        <v>0</v>
      </c>
    </row>
    <row r="2034" customFormat="false" ht="15" hidden="false" customHeight="false" outlineLevel="0" collapsed="false">
      <c r="A2034" s="4" t="s">
        <v>109</v>
      </c>
      <c r="B2034" s="4" t="s">
        <v>830</v>
      </c>
      <c r="C2034" s="4" t="s">
        <v>367</v>
      </c>
      <c r="D2034" s="4" t="n">
        <f aca="false">IFERROR(INDEX(Positions!$D$2:$D$14531,MATCH($A2034&amp;"|49",Positions!$A$2:$A$14531,0)),"-")</f>
        <v>57</v>
      </c>
      <c r="E2034" s="4" t="n">
        <f aca="false">IFERROR(INDEX(Positions!$D$2:$D$14531,MATCH($A2034&amp;"|65",Positions!$A$2:$A$14531,0)),"-")</f>
        <v>73</v>
      </c>
      <c r="F2034" s="4" t="str">
        <f aca="false">IFERROR(INDEX(Positions!$E$2:$E$14531,MATCH($A2034&amp;"|49",Positions!$A$2:$A$14531,0)),"-")</f>
        <v>A</v>
      </c>
      <c r="G2034" s="4" t="str">
        <f aca="false">IFERROR(INDEX(Positions!$E$2:$E$14531,MATCH($A2034&amp;"|65",Positions!$A$2:$A$14531,0)),"-")</f>
        <v>U</v>
      </c>
      <c r="H2034" s="3" t="str">
        <f aca="false">F2034&amp;"-"&amp;G2034</f>
        <v>A-U</v>
      </c>
      <c r="I2034" s="4" t="n">
        <f aca="false">(F2034="G")+(G2034="G")</f>
        <v>0</v>
      </c>
      <c r="J2034" s="4" t="n">
        <f aca="false">(F2034="C")+(G2034="C")</f>
        <v>0</v>
      </c>
      <c r="K2034" s="3" t="n">
        <f aca="false">I2034+J2034</f>
        <v>0</v>
      </c>
    </row>
    <row r="2035" customFormat="false" ht="15" hidden="false" customHeight="false" outlineLevel="0" collapsed="false">
      <c r="A2035" s="4" t="s">
        <v>109</v>
      </c>
      <c r="B2035" s="4" t="s">
        <v>830</v>
      </c>
      <c r="C2035" s="4" t="s">
        <v>891</v>
      </c>
      <c r="D2035" s="4" t="n">
        <f aca="false">IFERROR(INDEX(Positions!$D$2:$D$14531,MATCH($A2035&amp;"|50",Positions!$A$2:$A$14531,0)),"-")</f>
        <v>58</v>
      </c>
      <c r="E2035" s="4" t="n">
        <f aca="false">IFERROR(INDEX(Positions!$D$2:$D$14531,MATCH($A2035&amp;"|64",Positions!$A$2:$A$14531,0)),"-")</f>
        <v>72</v>
      </c>
      <c r="F2035" s="4" t="str">
        <f aca="false">IFERROR(INDEX(Positions!$E$2:$E$14531,MATCH($A2035&amp;"|50",Positions!$A$2:$A$14531,0)),"-")</f>
        <v>A</v>
      </c>
      <c r="G2035" s="4" t="str">
        <f aca="false">IFERROR(INDEX(Positions!$E$2:$E$14531,MATCH($A2035&amp;"|64",Positions!$A$2:$A$14531,0)),"-")</f>
        <v>U</v>
      </c>
      <c r="H2035" s="3" t="str">
        <f aca="false">F2035&amp;"-"&amp;G2035</f>
        <v>A-U</v>
      </c>
      <c r="I2035" s="4" t="n">
        <f aca="false">(F2035="G")+(G2035="G")</f>
        <v>0</v>
      </c>
      <c r="J2035" s="4" t="n">
        <f aca="false">(F2035="C")+(G2035="C")</f>
        <v>0</v>
      </c>
      <c r="K2035" s="3" t="n">
        <f aca="false">I2035+J2035</f>
        <v>0</v>
      </c>
    </row>
    <row r="2036" customFormat="false" ht="15" hidden="false" customHeight="false" outlineLevel="0" collapsed="false">
      <c r="A2036" s="4" t="s">
        <v>109</v>
      </c>
      <c r="B2036" s="4" t="s">
        <v>830</v>
      </c>
      <c r="C2036" s="4" t="s">
        <v>689</v>
      </c>
      <c r="D2036" s="4" t="n">
        <f aca="false">IFERROR(INDEX(Positions!$D$2:$D$14531,MATCH($A2036&amp;"|51",Positions!$A$2:$A$14531,0)),"-")</f>
        <v>59</v>
      </c>
      <c r="E2036" s="4" t="n">
        <f aca="false">IFERROR(INDEX(Positions!$D$2:$D$14531,MATCH($A2036&amp;"|63",Positions!$A$2:$A$14531,0)),"-")</f>
        <v>71</v>
      </c>
      <c r="F2036" s="4" t="str">
        <f aca="false">IFERROR(INDEX(Positions!$E$2:$E$14531,MATCH($A2036&amp;"|51",Positions!$A$2:$A$14531,0)),"-")</f>
        <v>G</v>
      </c>
      <c r="G2036" s="4" t="str">
        <f aca="false">IFERROR(INDEX(Positions!$E$2:$E$14531,MATCH($A2036&amp;"|63",Positions!$A$2:$A$14531,0)),"-")</f>
        <v>C</v>
      </c>
      <c r="H2036" s="3" t="str">
        <f aca="false">F2036&amp;"-"&amp;G2036</f>
        <v>G-C</v>
      </c>
      <c r="I2036" s="4" t="n">
        <f aca="false">(F2036="G")+(G2036="G")</f>
        <v>1</v>
      </c>
      <c r="J2036" s="4" t="n">
        <f aca="false">(F2036="C")+(G2036="C")</f>
        <v>1</v>
      </c>
      <c r="K2036" s="3" t="n">
        <f aca="false">I2036+J2036</f>
        <v>2</v>
      </c>
    </row>
    <row r="2037" customFormat="false" ht="15" hidden="false" customHeight="false" outlineLevel="0" collapsed="false">
      <c r="A2037" s="4" t="s">
        <v>109</v>
      </c>
      <c r="B2037" s="4" t="s">
        <v>830</v>
      </c>
      <c r="C2037" s="4" t="s">
        <v>703</v>
      </c>
      <c r="D2037" s="4" t="n">
        <f aca="false">IFERROR(INDEX(Positions!$D$2:$D$14531,MATCH($A2037&amp;"|52",Positions!$A$2:$A$14531,0)),"-")</f>
        <v>60</v>
      </c>
      <c r="E2037" s="4" t="n">
        <f aca="false">IFERROR(INDEX(Positions!$D$2:$D$14531,MATCH($A2037&amp;"|62",Positions!$A$2:$A$14531,0)),"-")</f>
        <v>70</v>
      </c>
      <c r="F2037" s="4" t="str">
        <f aca="false">IFERROR(INDEX(Positions!$E$2:$E$14531,MATCH($A2037&amp;"|52",Positions!$A$2:$A$14531,0)),"-")</f>
        <v>G</v>
      </c>
      <c r="G2037" s="4" t="str">
        <f aca="false">IFERROR(INDEX(Positions!$E$2:$E$14531,MATCH($A2037&amp;"|62",Positions!$A$2:$A$14531,0)),"-")</f>
        <v>C</v>
      </c>
      <c r="H2037" s="3" t="str">
        <f aca="false">F2037&amp;"-"&amp;G2037</f>
        <v>G-C</v>
      </c>
      <c r="I2037" s="4" t="n">
        <f aca="false">(F2037="G")+(G2037="G")</f>
        <v>1</v>
      </c>
      <c r="J2037" s="4" t="n">
        <f aca="false">(F2037="C")+(G2037="C")</f>
        <v>1</v>
      </c>
      <c r="K2037" s="3" t="n">
        <f aca="false">I2037+J2037</f>
        <v>2</v>
      </c>
    </row>
    <row r="2038" customFormat="false" ht="15" hidden="false" customHeight="false" outlineLevel="0" collapsed="false">
      <c r="A2038" s="4" t="s">
        <v>109</v>
      </c>
      <c r="B2038" s="4" t="s">
        <v>830</v>
      </c>
      <c r="C2038" s="4" t="s">
        <v>892</v>
      </c>
      <c r="D2038" s="4" t="n">
        <f aca="false">IFERROR(INDEX(Positions!$D$2:$D$14531,MATCH($A2038&amp;"|53",Positions!$A$2:$A$14531,0)),"-")</f>
        <v>61</v>
      </c>
      <c r="E2038" s="4" t="n">
        <f aca="false">IFERROR(INDEX(Positions!$D$2:$D$14531,MATCH($A2038&amp;"|61",Positions!$A$2:$A$14531,0)),"-")</f>
        <v>69</v>
      </c>
      <c r="F2038" s="4" t="str">
        <f aca="false">IFERROR(INDEX(Positions!$E$2:$E$14531,MATCH($A2038&amp;"|53",Positions!$A$2:$A$14531,0)),"-")</f>
        <v>G</v>
      </c>
      <c r="G2038" s="4" t="str">
        <f aca="false">IFERROR(INDEX(Positions!$E$2:$E$14531,MATCH($A2038&amp;"|61",Positions!$A$2:$A$14531,0)),"-")</f>
        <v>C</v>
      </c>
      <c r="H2038" s="3" t="str">
        <f aca="false">F2038&amp;"-"&amp;G2038</f>
        <v>G-C</v>
      </c>
      <c r="I2038" s="4" t="n">
        <f aca="false">(F2038="G")+(G2038="G")</f>
        <v>1</v>
      </c>
      <c r="J2038" s="4" t="n">
        <f aca="false">(F2038="C")+(G2038="C")</f>
        <v>1</v>
      </c>
      <c r="K2038" s="3" t="n">
        <f aca="false">I2038+J2038</f>
        <v>2</v>
      </c>
    </row>
    <row r="2039" customFormat="false" ht="15" hidden="false" customHeight="false" outlineLevel="0" collapsed="false">
      <c r="A2039" s="24" t="s">
        <v>109</v>
      </c>
      <c r="B2039" s="24" t="s">
        <v>893</v>
      </c>
      <c r="C2039" s="24" t="s">
        <v>894</v>
      </c>
      <c r="D2039" s="24" t="n">
        <f aca="false">IFERROR(INDEX(Positions!$D$2:$D$14531,MATCH($A2039&amp;"|8",Positions!$A$2:$A$14531,0)),"-")</f>
        <v>8</v>
      </c>
      <c r="E2039" s="24" t="n">
        <f aca="false">IFERROR(INDEX(Positions!$D$2:$D$14531,MATCH($A2039&amp;"|14",Positions!$A$2:$A$14531,0)),"-")</f>
        <v>14</v>
      </c>
      <c r="F2039" s="24" t="str">
        <f aca="false">IFERROR(INDEX(Positions!$E$2:$E$14531,MATCH($A2039&amp;"|8",Positions!$A$2:$A$14531,0)),"-")</f>
        <v>U</v>
      </c>
      <c r="G2039" s="24" t="str">
        <f aca="false">IFERROR(INDEX(Positions!$E$2:$E$14531,MATCH($A2039&amp;"|14",Positions!$A$2:$A$14531,0)),"-")</f>
        <v>A</v>
      </c>
      <c r="H2039" s="25" t="str">
        <f aca="false">F2039&amp;"-"&amp;G2039</f>
        <v>U-A</v>
      </c>
      <c r="I2039" s="24" t="n">
        <f aca="false">(F2039="G")+(G2039="G")</f>
        <v>0</v>
      </c>
      <c r="J2039" s="24" t="n">
        <f aca="false">(F2039="C")+(G2039="C")</f>
        <v>0</v>
      </c>
      <c r="K2039" s="25" t="n">
        <f aca="false">I2039+J2039</f>
        <v>0</v>
      </c>
    </row>
    <row r="2040" customFormat="false" ht="15" hidden="false" customHeight="false" outlineLevel="0" collapsed="false">
      <c r="A2040" s="24" t="s">
        <v>109</v>
      </c>
      <c r="B2040" s="24" t="s">
        <v>893</v>
      </c>
      <c r="C2040" s="24" t="s">
        <v>895</v>
      </c>
      <c r="D2040" s="24" t="n">
        <f aca="false">IFERROR(INDEX(Positions!$D$2:$D$14531,MATCH($A2040&amp;"|15",Positions!$A$2:$A$14531,0)),"-")</f>
        <v>15</v>
      </c>
      <c r="E2040" s="24" t="n">
        <f aca="false">IFERROR(INDEX(Positions!$D$2:$D$14531,MATCH($A2040&amp;"|48",Positions!$A$2:$A$14531,0)),"-")</f>
        <v>56</v>
      </c>
      <c r="F2040" s="24" t="str">
        <f aca="false">IFERROR(INDEX(Positions!$E$2:$E$14531,MATCH($A2040&amp;"|15",Positions!$A$2:$A$14531,0)),"-")</f>
        <v>A</v>
      </c>
      <c r="G2040" s="24" t="str">
        <f aca="false">IFERROR(INDEX(Positions!$E$2:$E$14531,MATCH($A2040&amp;"|48",Positions!$A$2:$A$14531,0)),"-")</f>
        <v>U</v>
      </c>
      <c r="H2040" s="25" t="str">
        <f aca="false">F2040&amp;"-"&amp;G2040</f>
        <v>A-U</v>
      </c>
      <c r="I2040" s="24" t="n">
        <f aca="false">(F2040="G")+(G2040="G")</f>
        <v>0</v>
      </c>
      <c r="J2040" s="24" t="n">
        <f aca="false">(F2040="C")+(G2040="C")</f>
        <v>0</v>
      </c>
      <c r="K2040" s="25" t="n">
        <f aca="false">I2040+J2040</f>
        <v>0</v>
      </c>
    </row>
    <row r="2041" customFormat="false" ht="15" hidden="false" customHeight="false" outlineLevel="0" collapsed="false">
      <c r="A2041" s="24" t="s">
        <v>109</v>
      </c>
      <c r="B2041" s="24" t="s">
        <v>893</v>
      </c>
      <c r="C2041" s="24" t="s">
        <v>896</v>
      </c>
      <c r="D2041" s="24" t="n">
        <f aca="false">IFERROR(INDEX(Positions!$D$2:$D$14531,MATCH($A2041&amp;"|18",Positions!$A$2:$A$14531,0)),"-")</f>
        <v>18</v>
      </c>
      <c r="E2041" s="24" t="n">
        <f aca="false">IFERROR(INDEX(Positions!$D$2:$D$14531,MATCH($A2041&amp;"|55",Positions!$A$2:$A$14531,0)),"-")</f>
        <v>63</v>
      </c>
      <c r="F2041" s="24" t="str">
        <f aca="false">IFERROR(INDEX(Positions!$E$2:$E$14531,MATCH($A2041&amp;"|18",Positions!$A$2:$A$14531,0)),"-")</f>
        <v>G</v>
      </c>
      <c r="G2041" s="24" t="str">
        <f aca="false">IFERROR(INDEX(Positions!$E$2:$E$14531,MATCH($A2041&amp;"|55",Positions!$A$2:$A$14531,0)),"-")</f>
        <v>U</v>
      </c>
      <c r="H2041" s="25" t="str">
        <f aca="false">F2041&amp;"-"&amp;G2041</f>
        <v>G-U</v>
      </c>
      <c r="I2041" s="24" t="n">
        <f aca="false">(F2041="G")+(G2041="G")</f>
        <v>1</v>
      </c>
      <c r="J2041" s="24" t="n">
        <f aca="false">(F2041="C")+(G2041="C")</f>
        <v>0</v>
      </c>
      <c r="K2041" s="25" t="n">
        <f aca="false">I2041+J2041</f>
        <v>1</v>
      </c>
    </row>
    <row r="2042" customFormat="false" ht="15" hidden="false" customHeight="false" outlineLevel="0" collapsed="false">
      <c r="A2042" s="24" t="s">
        <v>109</v>
      </c>
      <c r="B2042" s="24" t="s">
        <v>893</v>
      </c>
      <c r="C2042" s="24" t="s">
        <v>897</v>
      </c>
      <c r="D2042" s="24" t="n">
        <f aca="false">IFERROR(INDEX(Positions!$D$2:$D$14531,MATCH($A2042&amp;"|19",Positions!$A$2:$A$14531,0)),"-")</f>
        <v>19</v>
      </c>
      <c r="E2042" s="24" t="n">
        <f aca="false">IFERROR(INDEX(Positions!$D$2:$D$14531,MATCH($A2042&amp;"|56",Positions!$A$2:$A$14531,0)),"-")</f>
        <v>64</v>
      </c>
      <c r="F2042" s="24" t="str">
        <f aca="false">IFERROR(INDEX(Positions!$E$2:$E$14531,MATCH($A2042&amp;"|19",Positions!$A$2:$A$14531,0)),"-")</f>
        <v>G</v>
      </c>
      <c r="G2042" s="24" t="str">
        <f aca="false">IFERROR(INDEX(Positions!$E$2:$E$14531,MATCH($A2042&amp;"|56",Positions!$A$2:$A$14531,0)),"-")</f>
        <v>C</v>
      </c>
      <c r="H2042" s="25" t="str">
        <f aca="false">F2042&amp;"-"&amp;G2042</f>
        <v>G-C</v>
      </c>
      <c r="I2042" s="24" t="n">
        <f aca="false">(F2042="G")+(G2042="G")</f>
        <v>1</v>
      </c>
      <c r="J2042" s="24" t="n">
        <f aca="false">(F2042="C")+(G2042="C")</f>
        <v>1</v>
      </c>
      <c r="K2042" s="25" t="n">
        <f aca="false">I2042+J2042</f>
        <v>2</v>
      </c>
    </row>
    <row r="2043" customFormat="false" ht="15" hidden="false" customHeight="false" outlineLevel="0" collapsed="false">
      <c r="A2043" s="24" t="s">
        <v>109</v>
      </c>
      <c r="B2043" s="24" t="s">
        <v>893</v>
      </c>
      <c r="C2043" s="24" t="s">
        <v>898</v>
      </c>
      <c r="D2043" s="24" t="n">
        <f aca="false">IFERROR(INDEX(Positions!$D$2:$D$14531,MATCH($A2043&amp;"|26",Positions!$A$2:$A$14531,0)),"-")</f>
        <v>27</v>
      </c>
      <c r="E2043" s="24" t="n">
        <f aca="false">IFERROR(INDEX(Positions!$D$2:$D$14531,MATCH($A2043&amp;"|44",Positions!$A$2:$A$14531,0)),"-")</f>
        <v>45</v>
      </c>
      <c r="F2043" s="24" t="str">
        <f aca="false">IFERROR(INDEX(Positions!$E$2:$E$14531,MATCH($A2043&amp;"|26",Positions!$A$2:$A$14531,0)),"-")</f>
        <v>A</v>
      </c>
      <c r="G2043" s="24" t="str">
        <f aca="false">IFERROR(INDEX(Positions!$E$2:$E$14531,MATCH($A2043&amp;"|44",Positions!$A$2:$A$14531,0)),"-")</f>
        <v>C</v>
      </c>
      <c r="H2043" s="25" t="str">
        <f aca="false">F2043&amp;"-"&amp;G2043</f>
        <v>A-C</v>
      </c>
      <c r="I2043" s="24" t="n">
        <f aca="false">(F2043="G")+(G2043="G")</f>
        <v>0</v>
      </c>
      <c r="J2043" s="24" t="n">
        <f aca="false">(F2043="C")+(G2043="C")</f>
        <v>1</v>
      </c>
      <c r="K2043" s="25" t="n">
        <f aca="false">I2043+J2043</f>
        <v>1</v>
      </c>
    </row>
    <row r="2044" customFormat="false" ht="15" hidden="false" customHeight="false" outlineLevel="0" collapsed="false">
      <c r="A2044" s="24" t="s">
        <v>109</v>
      </c>
      <c r="B2044" s="24" t="s">
        <v>893</v>
      </c>
      <c r="C2044" s="24" t="s">
        <v>899</v>
      </c>
      <c r="D2044" s="24" t="n">
        <f aca="false">IFERROR(INDEX(Positions!$D$2:$D$14531,MATCH($A2044&amp;"|32",Positions!$A$2:$A$14531,0)),"-")</f>
        <v>33</v>
      </c>
      <c r="E2044" s="24" t="n">
        <f aca="false">IFERROR(INDEX(Positions!$D$2:$D$14531,MATCH($A2044&amp;"|38",Positions!$A$2:$A$14531,0)),"-")</f>
        <v>39</v>
      </c>
      <c r="F2044" s="24" t="str">
        <f aca="false">IFERROR(INDEX(Positions!$E$2:$E$14531,MATCH($A2044&amp;"|32",Positions!$A$2:$A$14531,0)),"-")</f>
        <v>C</v>
      </c>
      <c r="G2044" s="24" t="str">
        <f aca="false">IFERROR(INDEX(Positions!$E$2:$E$14531,MATCH($A2044&amp;"|38",Positions!$A$2:$A$14531,0)),"-")</f>
        <v>A</v>
      </c>
      <c r="H2044" s="25" t="str">
        <f aca="false">F2044&amp;"-"&amp;G2044</f>
        <v>C-A</v>
      </c>
      <c r="I2044" s="24" t="n">
        <f aca="false">(F2044="G")+(G2044="G")</f>
        <v>0</v>
      </c>
      <c r="J2044" s="24" t="n">
        <f aca="false">(F2044="C")+(G2044="C")</f>
        <v>1</v>
      </c>
      <c r="K2044" s="25" t="n">
        <f aca="false">I2044+J2044</f>
        <v>1</v>
      </c>
    </row>
    <row r="2045" customFormat="false" ht="15" hidden="false" customHeight="false" outlineLevel="0" collapsed="false">
      <c r="A2045" s="24" t="s">
        <v>109</v>
      </c>
      <c r="B2045" s="24" t="s">
        <v>893</v>
      </c>
      <c r="C2045" s="24" t="s">
        <v>900</v>
      </c>
      <c r="D2045" s="24" t="n">
        <f aca="false">IFERROR(INDEX(Positions!$D$2:$D$14531,MATCH($A2045&amp;"|54",Positions!$A$2:$A$14531,0)),"-")</f>
        <v>62</v>
      </c>
      <c r="E2045" s="24" t="n">
        <f aca="false">IFERROR(INDEX(Positions!$D$2:$D$14531,MATCH($A2045&amp;"|58",Positions!$A$2:$A$14531,0)),"-")</f>
        <v>66</v>
      </c>
      <c r="F2045" s="24" t="str">
        <f aca="false">IFERROR(INDEX(Positions!$E$2:$E$14531,MATCH($A2045&amp;"|54",Positions!$A$2:$A$14531,0)),"-")</f>
        <v>U</v>
      </c>
      <c r="G2045" s="24" t="str">
        <f aca="false">IFERROR(INDEX(Positions!$E$2:$E$14531,MATCH($A2045&amp;"|58",Positions!$A$2:$A$14531,0)),"-")</f>
        <v>A</v>
      </c>
      <c r="H2045" s="25" t="str">
        <f aca="false">F2045&amp;"-"&amp;G2045</f>
        <v>U-A</v>
      </c>
      <c r="I2045" s="24" t="n">
        <f aca="false">(F2045="G")+(G2045="G")</f>
        <v>0</v>
      </c>
      <c r="J2045" s="24" t="n">
        <f aca="false">(F2045="C")+(G2045="C")</f>
        <v>0</v>
      </c>
      <c r="K2045" s="25" t="n">
        <f aca="false">I2045+J2045</f>
        <v>0</v>
      </c>
    </row>
    <row r="2046" customFormat="false" ht="15" hidden="false" customHeight="false" outlineLevel="0" collapsed="false">
      <c r="A2046" s="4" t="s">
        <v>110</v>
      </c>
      <c r="B2046" s="4" t="s">
        <v>768</v>
      </c>
      <c r="C2046" s="4" t="s">
        <v>882</v>
      </c>
      <c r="D2046" s="4" t="n">
        <f aca="false">IFERROR(INDEX(Positions!$D$2:$D$14531,MATCH($A2046&amp;"|1",Positions!$A$2:$A$14531,0)),"-")</f>
        <v>1</v>
      </c>
      <c r="E2046" s="4" t="n">
        <f aca="false">IFERROR(INDEX(Positions!$D$2:$D$14531,MATCH($A2046&amp;"|72",Positions!$A$2:$A$14531,0)),"-")</f>
        <v>72</v>
      </c>
      <c r="F2046" s="4" t="str">
        <f aca="false">IFERROR(INDEX(Positions!$E$2:$E$14531,MATCH($A2046&amp;"|1",Positions!$A$2:$A$14531,0)),"-")</f>
        <v>G</v>
      </c>
      <c r="G2046" s="4" t="str">
        <f aca="false">IFERROR(INDEX(Positions!$E$2:$E$14531,MATCH($A2046&amp;"|72",Positions!$A$2:$A$14531,0)),"-")</f>
        <v>C</v>
      </c>
      <c r="H2046" s="3" t="str">
        <f aca="false">F2046&amp;"-"&amp;G2046</f>
        <v>G-C</v>
      </c>
      <c r="I2046" s="4" t="n">
        <f aca="false">(F2046="G")+(G2046="G")</f>
        <v>1</v>
      </c>
      <c r="J2046" s="4" t="n">
        <f aca="false">(F2046="C")+(G2046="C")</f>
        <v>1</v>
      </c>
      <c r="K2046" s="3" t="n">
        <f aca="false">I2046+J2046</f>
        <v>2</v>
      </c>
    </row>
    <row r="2047" customFormat="false" ht="15" hidden="false" customHeight="false" outlineLevel="0" collapsed="false">
      <c r="A2047" s="4" t="s">
        <v>110</v>
      </c>
      <c r="B2047" s="4" t="s">
        <v>768</v>
      </c>
      <c r="C2047" s="4" t="s">
        <v>883</v>
      </c>
      <c r="D2047" s="4" t="n">
        <f aca="false">IFERROR(INDEX(Positions!$D$2:$D$14531,MATCH($A2047&amp;"|2",Positions!$A$2:$A$14531,0)),"-")</f>
        <v>2</v>
      </c>
      <c r="E2047" s="4" t="n">
        <f aca="false">IFERROR(INDEX(Positions!$D$2:$D$14531,MATCH($A2047&amp;"|71",Positions!$A$2:$A$14531,0)),"-")</f>
        <v>71</v>
      </c>
      <c r="F2047" s="4" t="str">
        <f aca="false">IFERROR(INDEX(Positions!$E$2:$E$14531,MATCH($A2047&amp;"|2",Positions!$A$2:$A$14531,0)),"-")</f>
        <v>A</v>
      </c>
      <c r="G2047" s="4" t="str">
        <f aca="false">IFERROR(INDEX(Positions!$E$2:$E$14531,MATCH($A2047&amp;"|71",Positions!$A$2:$A$14531,0)),"-")</f>
        <v>U</v>
      </c>
      <c r="H2047" s="3" t="str">
        <f aca="false">F2047&amp;"-"&amp;G2047</f>
        <v>A-U</v>
      </c>
      <c r="I2047" s="4" t="n">
        <f aca="false">(F2047="G")+(G2047="G")</f>
        <v>0</v>
      </c>
      <c r="J2047" s="4" t="n">
        <f aca="false">(F2047="C")+(G2047="C")</f>
        <v>0</v>
      </c>
      <c r="K2047" s="3" t="n">
        <f aca="false">I2047+J2047</f>
        <v>0</v>
      </c>
    </row>
    <row r="2048" customFormat="false" ht="15" hidden="false" customHeight="false" outlineLevel="0" collapsed="false">
      <c r="A2048" s="4" t="s">
        <v>110</v>
      </c>
      <c r="B2048" s="4" t="s">
        <v>768</v>
      </c>
      <c r="C2048" s="4" t="s">
        <v>884</v>
      </c>
      <c r="D2048" s="4" t="n">
        <f aca="false">IFERROR(INDEX(Positions!$D$2:$D$14531,MATCH($A2048&amp;"|3",Positions!$A$2:$A$14531,0)),"-")</f>
        <v>3</v>
      </c>
      <c r="E2048" s="4" t="n">
        <f aca="false">IFERROR(INDEX(Positions!$D$2:$D$14531,MATCH($A2048&amp;"|70",Positions!$A$2:$A$14531,0)),"-")</f>
        <v>70</v>
      </c>
      <c r="F2048" s="4" t="str">
        <f aca="false">IFERROR(INDEX(Positions!$E$2:$E$14531,MATCH($A2048&amp;"|3",Positions!$A$2:$A$14531,0)),"-")</f>
        <v>C</v>
      </c>
      <c r="G2048" s="4" t="str">
        <f aca="false">IFERROR(INDEX(Positions!$E$2:$E$14531,MATCH($A2048&amp;"|70",Positions!$A$2:$A$14531,0)),"-")</f>
        <v>G</v>
      </c>
      <c r="H2048" s="3" t="str">
        <f aca="false">F2048&amp;"-"&amp;G2048</f>
        <v>C-G</v>
      </c>
      <c r="I2048" s="4" t="n">
        <f aca="false">(F2048="G")+(G2048="G")</f>
        <v>1</v>
      </c>
      <c r="J2048" s="4" t="n">
        <f aca="false">(F2048="C")+(G2048="C")</f>
        <v>1</v>
      </c>
      <c r="K2048" s="3" t="n">
        <f aca="false">I2048+J2048</f>
        <v>2</v>
      </c>
    </row>
    <row r="2049" customFormat="false" ht="15" hidden="false" customHeight="false" outlineLevel="0" collapsed="false">
      <c r="A2049" s="4" t="s">
        <v>110</v>
      </c>
      <c r="B2049" s="4" t="s">
        <v>768</v>
      </c>
      <c r="C2049" s="4" t="s">
        <v>885</v>
      </c>
      <c r="D2049" s="4" t="n">
        <f aca="false">IFERROR(INDEX(Positions!$D$2:$D$14531,MATCH($A2049&amp;"|4",Positions!$A$2:$A$14531,0)),"-")</f>
        <v>4</v>
      </c>
      <c r="E2049" s="4" t="n">
        <f aca="false">IFERROR(INDEX(Positions!$D$2:$D$14531,MATCH($A2049&amp;"|69",Positions!$A$2:$A$14531,0)),"-")</f>
        <v>69</v>
      </c>
      <c r="F2049" s="4" t="str">
        <f aca="false">IFERROR(INDEX(Positions!$E$2:$E$14531,MATCH($A2049&amp;"|4",Positions!$A$2:$A$14531,0)),"-")</f>
        <v>U</v>
      </c>
      <c r="G2049" s="4" t="str">
        <f aca="false">IFERROR(INDEX(Positions!$E$2:$E$14531,MATCH($A2049&amp;"|69",Positions!$A$2:$A$14531,0)),"-")</f>
        <v>A</v>
      </c>
      <c r="H2049" s="3" t="str">
        <f aca="false">F2049&amp;"-"&amp;G2049</f>
        <v>U-A</v>
      </c>
      <c r="I2049" s="4" t="n">
        <f aca="false">(F2049="G")+(G2049="G")</f>
        <v>0</v>
      </c>
      <c r="J2049" s="4" t="n">
        <f aca="false">(F2049="C")+(G2049="C")</f>
        <v>0</v>
      </c>
      <c r="K2049" s="3" t="n">
        <f aca="false">I2049+J2049</f>
        <v>0</v>
      </c>
    </row>
    <row r="2050" customFormat="false" ht="15" hidden="false" customHeight="false" outlineLevel="0" collapsed="false">
      <c r="A2050" s="4" t="s">
        <v>110</v>
      </c>
      <c r="B2050" s="4" t="s">
        <v>768</v>
      </c>
      <c r="C2050" s="4" t="s">
        <v>542</v>
      </c>
      <c r="D2050" s="4" t="n">
        <f aca="false">IFERROR(INDEX(Positions!$D$2:$D$14531,MATCH($A2050&amp;"|5",Positions!$A$2:$A$14531,0)),"-")</f>
        <v>5</v>
      </c>
      <c r="E2050" s="4" t="n">
        <f aca="false">IFERROR(INDEX(Positions!$D$2:$D$14531,MATCH($A2050&amp;"|68",Positions!$A$2:$A$14531,0)),"-")</f>
        <v>68</v>
      </c>
      <c r="F2050" s="4" t="str">
        <f aca="false">IFERROR(INDEX(Positions!$E$2:$E$14531,MATCH($A2050&amp;"|5",Positions!$A$2:$A$14531,0)),"-")</f>
        <v>C</v>
      </c>
      <c r="G2050" s="4" t="str">
        <f aca="false">IFERROR(INDEX(Positions!$E$2:$E$14531,MATCH($A2050&amp;"|68",Positions!$A$2:$A$14531,0)),"-")</f>
        <v>G</v>
      </c>
      <c r="H2050" s="3" t="str">
        <f aca="false">F2050&amp;"-"&amp;G2050</f>
        <v>C-G</v>
      </c>
      <c r="I2050" s="4" t="n">
        <f aca="false">(F2050="G")+(G2050="G")</f>
        <v>1</v>
      </c>
      <c r="J2050" s="4" t="n">
        <f aca="false">(F2050="C")+(G2050="C")</f>
        <v>1</v>
      </c>
      <c r="K2050" s="3" t="n">
        <f aca="false">I2050+J2050</f>
        <v>2</v>
      </c>
    </row>
    <row r="2051" customFormat="false" ht="15" hidden="false" customHeight="false" outlineLevel="0" collapsed="false">
      <c r="A2051" s="4" t="s">
        <v>110</v>
      </c>
      <c r="B2051" s="4" t="s">
        <v>768</v>
      </c>
      <c r="C2051" s="4" t="s">
        <v>561</v>
      </c>
      <c r="D2051" s="4" t="n">
        <f aca="false">IFERROR(INDEX(Positions!$D$2:$D$14531,MATCH($A2051&amp;"|6",Positions!$A$2:$A$14531,0)),"-")</f>
        <v>6</v>
      </c>
      <c r="E2051" s="4" t="n">
        <f aca="false">IFERROR(INDEX(Positions!$D$2:$D$14531,MATCH($A2051&amp;"|67",Positions!$A$2:$A$14531,0)),"-")</f>
        <v>67</v>
      </c>
      <c r="F2051" s="4" t="str">
        <f aca="false">IFERROR(INDEX(Positions!$E$2:$E$14531,MATCH($A2051&amp;"|6",Positions!$A$2:$A$14531,0)),"-")</f>
        <v>G</v>
      </c>
      <c r="G2051" s="4" t="str">
        <f aca="false">IFERROR(INDEX(Positions!$E$2:$E$14531,MATCH($A2051&amp;"|67",Positions!$A$2:$A$14531,0)),"-")</f>
        <v>C</v>
      </c>
      <c r="H2051" s="3" t="str">
        <f aca="false">F2051&amp;"-"&amp;G2051</f>
        <v>G-C</v>
      </c>
      <c r="I2051" s="4" t="n">
        <f aca="false">(F2051="G")+(G2051="G")</f>
        <v>1</v>
      </c>
      <c r="J2051" s="4" t="n">
        <f aca="false">(F2051="C")+(G2051="C")</f>
        <v>1</v>
      </c>
      <c r="K2051" s="3" t="n">
        <f aca="false">I2051+J2051</f>
        <v>2</v>
      </c>
    </row>
    <row r="2052" customFormat="false" ht="15" hidden="false" customHeight="false" outlineLevel="0" collapsed="false">
      <c r="A2052" s="4" t="s">
        <v>110</v>
      </c>
      <c r="B2052" s="4" t="s">
        <v>768</v>
      </c>
      <c r="C2052" s="4" t="s">
        <v>886</v>
      </c>
      <c r="D2052" s="4" t="n">
        <f aca="false">IFERROR(INDEX(Positions!$D$2:$D$14531,MATCH($A2052&amp;"|7",Positions!$A$2:$A$14531,0)),"-")</f>
        <v>7</v>
      </c>
      <c r="E2052" s="4" t="n">
        <f aca="false">IFERROR(INDEX(Positions!$D$2:$D$14531,MATCH($A2052&amp;"|66",Positions!$A$2:$A$14531,0)),"-")</f>
        <v>66</v>
      </c>
      <c r="F2052" s="4" t="str">
        <f aca="false">IFERROR(INDEX(Positions!$E$2:$E$14531,MATCH($A2052&amp;"|7",Positions!$A$2:$A$14531,0)),"-")</f>
        <v>U</v>
      </c>
      <c r="G2052" s="4" t="str">
        <f aca="false">IFERROR(INDEX(Positions!$E$2:$E$14531,MATCH($A2052&amp;"|66",Positions!$A$2:$A$14531,0)),"-")</f>
        <v>A</v>
      </c>
      <c r="H2052" s="3" t="str">
        <f aca="false">F2052&amp;"-"&amp;G2052</f>
        <v>U-A</v>
      </c>
      <c r="I2052" s="4" t="n">
        <f aca="false">(F2052="G")+(G2052="G")</f>
        <v>0</v>
      </c>
      <c r="J2052" s="4" t="n">
        <f aca="false">(F2052="C")+(G2052="C")</f>
        <v>0</v>
      </c>
      <c r="K2052" s="3" t="n">
        <f aca="false">I2052+J2052</f>
        <v>0</v>
      </c>
    </row>
    <row r="2053" customFormat="false" ht="15" hidden="false" customHeight="false" outlineLevel="0" collapsed="false">
      <c r="A2053" s="4" t="s">
        <v>110</v>
      </c>
      <c r="B2053" s="4" t="s">
        <v>783</v>
      </c>
      <c r="C2053" s="4" t="s">
        <v>887</v>
      </c>
      <c r="D2053" s="4" t="n">
        <f aca="false">IFERROR(INDEX(Positions!$D$2:$D$14531,MATCH($A2053&amp;"|10",Positions!$A$2:$A$14531,0)),"-")</f>
        <v>10</v>
      </c>
      <c r="E2053" s="4" t="n">
        <f aca="false">IFERROR(INDEX(Positions!$D$2:$D$14531,MATCH($A2053&amp;"|25",Positions!$A$2:$A$14531,0)),"-")</f>
        <v>25</v>
      </c>
      <c r="F2053" s="4" t="str">
        <f aca="false">IFERROR(INDEX(Positions!$E$2:$E$14531,MATCH($A2053&amp;"|10",Positions!$A$2:$A$14531,0)),"-")</f>
        <v>G</v>
      </c>
      <c r="G2053" s="4" t="str">
        <f aca="false">IFERROR(INDEX(Positions!$E$2:$E$14531,MATCH($A2053&amp;"|25",Positions!$A$2:$A$14531,0)),"-")</f>
        <v>C</v>
      </c>
      <c r="H2053" s="3" t="str">
        <f aca="false">F2053&amp;"-"&amp;G2053</f>
        <v>G-C</v>
      </c>
      <c r="I2053" s="4" t="n">
        <f aca="false">(F2053="G")+(G2053="G")</f>
        <v>1</v>
      </c>
      <c r="J2053" s="4" t="n">
        <f aca="false">(F2053="C")+(G2053="C")</f>
        <v>1</v>
      </c>
      <c r="K2053" s="3" t="n">
        <f aca="false">I2053+J2053</f>
        <v>2</v>
      </c>
    </row>
    <row r="2054" customFormat="false" ht="15" hidden="false" customHeight="false" outlineLevel="0" collapsed="false">
      <c r="A2054" s="4" t="s">
        <v>110</v>
      </c>
      <c r="B2054" s="4" t="s">
        <v>783</v>
      </c>
      <c r="C2054" s="4" t="s">
        <v>888</v>
      </c>
      <c r="D2054" s="4" t="n">
        <f aca="false">IFERROR(INDEX(Positions!$D$2:$D$14531,MATCH($A2054&amp;"|11",Positions!$A$2:$A$14531,0)),"-")</f>
        <v>11</v>
      </c>
      <c r="E2054" s="4" t="n">
        <f aca="false">IFERROR(INDEX(Positions!$D$2:$D$14531,MATCH($A2054&amp;"|24",Positions!$A$2:$A$14531,0)),"-")</f>
        <v>24</v>
      </c>
      <c r="F2054" s="4" t="str">
        <f aca="false">IFERROR(INDEX(Positions!$E$2:$E$14531,MATCH($A2054&amp;"|11",Positions!$A$2:$A$14531,0)),"-")</f>
        <v>C</v>
      </c>
      <c r="G2054" s="4" t="str">
        <f aca="false">IFERROR(INDEX(Positions!$E$2:$E$14531,MATCH($A2054&amp;"|24",Positions!$A$2:$A$14531,0)),"-")</f>
        <v>G</v>
      </c>
      <c r="H2054" s="3" t="str">
        <f aca="false">F2054&amp;"-"&amp;G2054</f>
        <v>C-G</v>
      </c>
      <c r="I2054" s="4" t="n">
        <f aca="false">(F2054="G")+(G2054="G")</f>
        <v>1</v>
      </c>
      <c r="J2054" s="4" t="n">
        <f aca="false">(F2054="C")+(G2054="C")</f>
        <v>1</v>
      </c>
      <c r="K2054" s="3" t="n">
        <f aca="false">I2054+J2054</f>
        <v>2</v>
      </c>
    </row>
    <row r="2055" customFormat="false" ht="15" hidden="false" customHeight="false" outlineLevel="0" collapsed="false">
      <c r="A2055" s="4" t="s">
        <v>110</v>
      </c>
      <c r="B2055" s="4" t="s">
        <v>783</v>
      </c>
      <c r="C2055" s="4" t="s">
        <v>479</v>
      </c>
      <c r="D2055" s="4" t="n">
        <f aca="false">IFERROR(INDEX(Positions!$D$2:$D$14531,MATCH($A2055&amp;"|12",Positions!$A$2:$A$14531,0)),"-")</f>
        <v>12</v>
      </c>
      <c r="E2055" s="4" t="n">
        <f aca="false">IFERROR(INDEX(Positions!$D$2:$D$14531,MATCH($A2055&amp;"|23",Positions!$A$2:$A$14531,0)),"-")</f>
        <v>23</v>
      </c>
      <c r="F2055" s="4" t="str">
        <f aca="false">IFERROR(INDEX(Positions!$E$2:$E$14531,MATCH($A2055&amp;"|12",Positions!$A$2:$A$14531,0)),"-")</f>
        <v>U</v>
      </c>
      <c r="G2055" s="4" t="str">
        <f aca="false">IFERROR(INDEX(Positions!$E$2:$E$14531,MATCH($A2055&amp;"|23",Positions!$A$2:$A$14531,0)),"-")</f>
        <v>A</v>
      </c>
      <c r="H2055" s="3" t="str">
        <f aca="false">F2055&amp;"-"&amp;G2055</f>
        <v>U-A</v>
      </c>
      <c r="I2055" s="4" t="n">
        <f aca="false">(F2055="G")+(G2055="G")</f>
        <v>0</v>
      </c>
      <c r="J2055" s="4" t="n">
        <f aca="false">(F2055="C")+(G2055="C")</f>
        <v>0</v>
      </c>
      <c r="K2055" s="3" t="n">
        <f aca="false">I2055+J2055</f>
        <v>0</v>
      </c>
    </row>
    <row r="2056" customFormat="false" ht="15" hidden="false" customHeight="false" outlineLevel="0" collapsed="false">
      <c r="A2056" s="4" t="s">
        <v>110</v>
      </c>
      <c r="B2056" s="4" t="s">
        <v>783</v>
      </c>
      <c r="C2056" s="4" t="s">
        <v>267</v>
      </c>
      <c r="D2056" s="4" t="n">
        <f aca="false">IFERROR(INDEX(Positions!$D$2:$D$14531,MATCH($A2056&amp;"|13",Positions!$A$2:$A$14531,0)),"-")</f>
        <v>13</v>
      </c>
      <c r="E2056" s="4" t="n">
        <f aca="false">IFERROR(INDEX(Positions!$D$2:$D$14531,MATCH($A2056&amp;"|22",Positions!$A$2:$A$14531,0)),"-")</f>
        <v>22</v>
      </c>
      <c r="F2056" s="4" t="str">
        <f aca="false">IFERROR(INDEX(Positions!$E$2:$E$14531,MATCH($A2056&amp;"|13",Positions!$A$2:$A$14531,0)),"-")</f>
        <v>C</v>
      </c>
      <c r="G2056" s="4" t="str">
        <f aca="false">IFERROR(INDEX(Positions!$E$2:$E$14531,MATCH($A2056&amp;"|22",Positions!$A$2:$A$14531,0)),"-")</f>
        <v>G</v>
      </c>
      <c r="H2056" s="3" t="str">
        <f aca="false">F2056&amp;"-"&amp;G2056</f>
        <v>C-G</v>
      </c>
      <c r="I2056" s="4" t="n">
        <f aca="false">(F2056="G")+(G2056="G")</f>
        <v>1</v>
      </c>
      <c r="J2056" s="4" t="n">
        <f aca="false">(F2056="C")+(G2056="C")</f>
        <v>1</v>
      </c>
      <c r="K2056" s="3" t="n">
        <f aca="false">I2056+J2056</f>
        <v>2</v>
      </c>
    </row>
    <row r="2057" customFormat="false" ht="15" hidden="false" customHeight="false" outlineLevel="0" collapsed="false">
      <c r="A2057" s="4" t="s">
        <v>110</v>
      </c>
      <c r="B2057" s="4" t="s">
        <v>805</v>
      </c>
      <c r="C2057" s="4" t="s">
        <v>673</v>
      </c>
      <c r="D2057" s="4" t="n">
        <f aca="false">IFERROR(INDEX(Positions!$D$2:$D$14531,MATCH($A2057&amp;"|27",Positions!$A$2:$A$14531,0)),"-")</f>
        <v>27</v>
      </c>
      <c r="E2057" s="4" t="n">
        <f aca="false">IFERROR(INDEX(Positions!$D$2:$D$14531,MATCH($A2057&amp;"|43",Positions!$A$2:$A$14531,0)),"-")</f>
        <v>43</v>
      </c>
      <c r="F2057" s="4" t="str">
        <f aca="false">IFERROR(INDEX(Positions!$E$2:$E$14531,MATCH($A2057&amp;"|27",Positions!$A$2:$A$14531,0)),"-")</f>
        <v>A</v>
      </c>
      <c r="G2057" s="4" t="str">
        <f aca="false">IFERROR(INDEX(Positions!$E$2:$E$14531,MATCH($A2057&amp;"|43",Positions!$A$2:$A$14531,0)),"-")</f>
        <v>U</v>
      </c>
      <c r="H2057" s="3" t="str">
        <f aca="false">F2057&amp;"-"&amp;G2057</f>
        <v>A-U</v>
      </c>
      <c r="I2057" s="4" t="n">
        <f aca="false">(F2057="G")+(G2057="G")</f>
        <v>0</v>
      </c>
      <c r="J2057" s="4" t="n">
        <f aca="false">(F2057="C")+(G2057="C")</f>
        <v>0</v>
      </c>
      <c r="K2057" s="3" t="n">
        <f aca="false">I2057+J2057</f>
        <v>0</v>
      </c>
    </row>
    <row r="2058" customFormat="false" ht="15" hidden="false" customHeight="false" outlineLevel="0" collapsed="false">
      <c r="A2058" s="4" t="s">
        <v>110</v>
      </c>
      <c r="B2058" s="4" t="s">
        <v>805</v>
      </c>
      <c r="C2058" s="4" t="s">
        <v>889</v>
      </c>
      <c r="D2058" s="4" t="n">
        <f aca="false">IFERROR(INDEX(Positions!$D$2:$D$14531,MATCH($A2058&amp;"|28",Positions!$A$2:$A$14531,0)),"-")</f>
        <v>28</v>
      </c>
      <c r="E2058" s="4" t="n">
        <f aca="false">IFERROR(INDEX(Positions!$D$2:$D$14531,MATCH($A2058&amp;"|42",Positions!$A$2:$A$14531,0)),"-")</f>
        <v>42</v>
      </c>
      <c r="F2058" s="4" t="str">
        <f aca="false">IFERROR(INDEX(Positions!$E$2:$E$14531,MATCH($A2058&amp;"|28",Positions!$A$2:$A$14531,0)),"-")</f>
        <v>C</v>
      </c>
      <c r="G2058" s="4" t="str">
        <f aca="false">IFERROR(INDEX(Positions!$E$2:$E$14531,MATCH($A2058&amp;"|42",Positions!$A$2:$A$14531,0)),"-")</f>
        <v>G</v>
      </c>
      <c r="H2058" s="3" t="str">
        <f aca="false">F2058&amp;"-"&amp;G2058</f>
        <v>C-G</v>
      </c>
      <c r="I2058" s="4" t="n">
        <f aca="false">(F2058="G")+(G2058="G")</f>
        <v>1</v>
      </c>
      <c r="J2058" s="4" t="n">
        <f aca="false">(F2058="C")+(G2058="C")</f>
        <v>1</v>
      </c>
      <c r="K2058" s="3" t="n">
        <f aca="false">I2058+J2058</f>
        <v>2</v>
      </c>
    </row>
    <row r="2059" customFormat="false" ht="15" hidden="false" customHeight="false" outlineLevel="0" collapsed="false">
      <c r="A2059" s="4" t="s">
        <v>110</v>
      </c>
      <c r="B2059" s="4" t="s">
        <v>805</v>
      </c>
      <c r="C2059" s="4" t="s">
        <v>890</v>
      </c>
      <c r="D2059" s="4" t="n">
        <f aca="false">IFERROR(INDEX(Positions!$D$2:$D$14531,MATCH($A2059&amp;"|29",Positions!$A$2:$A$14531,0)),"-")</f>
        <v>29</v>
      </c>
      <c r="E2059" s="4" t="n">
        <f aca="false">IFERROR(INDEX(Positions!$D$2:$D$14531,MATCH($A2059&amp;"|41",Positions!$A$2:$A$14531,0)),"-")</f>
        <v>41</v>
      </c>
      <c r="F2059" s="4" t="str">
        <f aca="false">IFERROR(INDEX(Positions!$E$2:$E$14531,MATCH($A2059&amp;"|29",Positions!$A$2:$A$14531,0)),"-")</f>
        <v>U</v>
      </c>
      <c r="G2059" s="4" t="str">
        <f aca="false">IFERROR(INDEX(Positions!$E$2:$E$14531,MATCH($A2059&amp;"|41",Positions!$A$2:$A$14531,0)),"-")</f>
        <v>A</v>
      </c>
      <c r="H2059" s="3" t="str">
        <f aca="false">F2059&amp;"-"&amp;G2059</f>
        <v>U-A</v>
      </c>
      <c r="I2059" s="4" t="n">
        <f aca="false">(F2059="G")+(G2059="G")</f>
        <v>0</v>
      </c>
      <c r="J2059" s="4" t="n">
        <f aca="false">(F2059="C")+(G2059="C")</f>
        <v>0</v>
      </c>
      <c r="K2059" s="3" t="n">
        <f aca="false">I2059+J2059</f>
        <v>0</v>
      </c>
    </row>
    <row r="2060" customFormat="false" ht="15" hidden="false" customHeight="false" outlineLevel="0" collapsed="false">
      <c r="A2060" s="4" t="s">
        <v>110</v>
      </c>
      <c r="B2060" s="4" t="s">
        <v>805</v>
      </c>
      <c r="C2060" s="4" t="s">
        <v>694</v>
      </c>
      <c r="D2060" s="4" t="n">
        <f aca="false">IFERROR(INDEX(Positions!$D$2:$D$14531,MATCH($A2060&amp;"|30",Positions!$A$2:$A$14531,0)),"-")</f>
        <v>30</v>
      </c>
      <c r="E2060" s="4" t="n">
        <f aca="false">IFERROR(INDEX(Positions!$D$2:$D$14531,MATCH($A2060&amp;"|40",Positions!$A$2:$A$14531,0)),"-")</f>
        <v>40</v>
      </c>
      <c r="F2060" s="4" t="str">
        <f aca="false">IFERROR(INDEX(Positions!$E$2:$E$14531,MATCH($A2060&amp;"|30",Positions!$A$2:$A$14531,0)),"-")</f>
        <v>G</v>
      </c>
      <c r="G2060" s="4" t="str">
        <f aca="false">IFERROR(INDEX(Positions!$E$2:$E$14531,MATCH($A2060&amp;"|40",Positions!$A$2:$A$14531,0)),"-")</f>
        <v>C</v>
      </c>
      <c r="H2060" s="3" t="str">
        <f aca="false">F2060&amp;"-"&amp;G2060</f>
        <v>G-C</v>
      </c>
      <c r="I2060" s="4" t="n">
        <f aca="false">(F2060="G")+(G2060="G")</f>
        <v>1</v>
      </c>
      <c r="J2060" s="4" t="n">
        <f aca="false">(F2060="C")+(G2060="C")</f>
        <v>1</v>
      </c>
      <c r="K2060" s="3" t="n">
        <f aca="false">I2060+J2060</f>
        <v>2</v>
      </c>
    </row>
    <row r="2061" customFormat="false" ht="15" hidden="false" customHeight="false" outlineLevel="0" collapsed="false">
      <c r="A2061" s="4" t="s">
        <v>110</v>
      </c>
      <c r="B2061" s="4" t="s">
        <v>805</v>
      </c>
      <c r="C2061" s="4" t="s">
        <v>640</v>
      </c>
      <c r="D2061" s="4" t="n">
        <f aca="false">IFERROR(INDEX(Positions!$D$2:$D$14531,MATCH($A2061&amp;"|31",Positions!$A$2:$A$14531,0)),"-")</f>
        <v>31</v>
      </c>
      <c r="E2061" s="4" t="n">
        <f aca="false">IFERROR(INDEX(Positions!$D$2:$D$14531,MATCH($A2061&amp;"|39",Positions!$A$2:$A$14531,0)),"-")</f>
        <v>39</v>
      </c>
      <c r="F2061" s="4" t="str">
        <f aca="false">IFERROR(INDEX(Positions!$E$2:$E$14531,MATCH($A2061&amp;"|31",Positions!$A$2:$A$14531,0)),"-")</f>
        <v>G</v>
      </c>
      <c r="G2061" s="4" t="str">
        <f aca="false">IFERROR(INDEX(Positions!$E$2:$E$14531,MATCH($A2061&amp;"|39",Positions!$A$2:$A$14531,0)),"-")</f>
        <v>C</v>
      </c>
      <c r="H2061" s="3" t="str">
        <f aca="false">F2061&amp;"-"&amp;G2061</f>
        <v>G-C</v>
      </c>
      <c r="I2061" s="4" t="n">
        <f aca="false">(F2061="G")+(G2061="G")</f>
        <v>1</v>
      </c>
      <c r="J2061" s="4" t="n">
        <f aca="false">(F2061="C")+(G2061="C")</f>
        <v>1</v>
      </c>
      <c r="K2061" s="3" t="n">
        <f aca="false">I2061+J2061</f>
        <v>2</v>
      </c>
    </row>
    <row r="2062" customFormat="false" ht="15" hidden="false" customHeight="false" outlineLevel="0" collapsed="false">
      <c r="A2062" s="4" t="s">
        <v>110</v>
      </c>
      <c r="B2062" s="4" t="s">
        <v>830</v>
      </c>
      <c r="C2062" s="4" t="s">
        <v>367</v>
      </c>
      <c r="D2062" s="4" t="n">
        <f aca="false">IFERROR(INDEX(Positions!$D$2:$D$14531,MATCH($A2062&amp;"|49",Positions!$A$2:$A$14531,0)),"-")</f>
        <v>49</v>
      </c>
      <c r="E2062" s="4" t="n">
        <f aca="false">IFERROR(INDEX(Positions!$D$2:$D$14531,MATCH($A2062&amp;"|65",Positions!$A$2:$A$14531,0)),"-")</f>
        <v>65</v>
      </c>
      <c r="F2062" s="4" t="str">
        <f aca="false">IFERROR(INDEX(Positions!$E$2:$E$14531,MATCH($A2062&amp;"|49",Positions!$A$2:$A$14531,0)),"-")</f>
        <v>C</v>
      </c>
      <c r="G2062" s="4" t="str">
        <f aca="false">IFERROR(INDEX(Positions!$E$2:$E$14531,MATCH($A2062&amp;"|65",Positions!$A$2:$A$14531,0)),"-")</f>
        <v>G</v>
      </c>
      <c r="H2062" s="3" t="str">
        <f aca="false">F2062&amp;"-"&amp;G2062</f>
        <v>C-G</v>
      </c>
      <c r="I2062" s="4" t="n">
        <f aca="false">(F2062="G")+(G2062="G")</f>
        <v>1</v>
      </c>
      <c r="J2062" s="4" t="n">
        <f aca="false">(F2062="C")+(G2062="C")</f>
        <v>1</v>
      </c>
      <c r="K2062" s="3" t="n">
        <f aca="false">I2062+J2062</f>
        <v>2</v>
      </c>
    </row>
    <row r="2063" customFormat="false" ht="15" hidden="false" customHeight="false" outlineLevel="0" collapsed="false">
      <c r="A2063" s="4" t="s">
        <v>110</v>
      </c>
      <c r="B2063" s="4" t="s">
        <v>830</v>
      </c>
      <c r="C2063" s="4" t="s">
        <v>891</v>
      </c>
      <c r="D2063" s="4" t="n">
        <f aca="false">IFERROR(INDEX(Positions!$D$2:$D$14531,MATCH($A2063&amp;"|50",Positions!$A$2:$A$14531,0)),"-")</f>
        <v>50</v>
      </c>
      <c r="E2063" s="4" t="n">
        <f aca="false">IFERROR(INDEX(Positions!$D$2:$D$14531,MATCH($A2063&amp;"|64",Positions!$A$2:$A$14531,0)),"-")</f>
        <v>64</v>
      </c>
      <c r="F2063" s="4" t="str">
        <f aca="false">IFERROR(INDEX(Positions!$E$2:$E$14531,MATCH($A2063&amp;"|50",Positions!$A$2:$A$14531,0)),"-")</f>
        <v>G</v>
      </c>
      <c r="G2063" s="4" t="str">
        <f aca="false">IFERROR(INDEX(Positions!$E$2:$E$14531,MATCH($A2063&amp;"|64",Positions!$A$2:$A$14531,0)),"-")</f>
        <v>C</v>
      </c>
      <c r="H2063" s="3" t="str">
        <f aca="false">F2063&amp;"-"&amp;G2063</f>
        <v>G-C</v>
      </c>
      <c r="I2063" s="4" t="n">
        <f aca="false">(F2063="G")+(G2063="G")</f>
        <v>1</v>
      </c>
      <c r="J2063" s="4" t="n">
        <f aca="false">(F2063="C")+(G2063="C")</f>
        <v>1</v>
      </c>
      <c r="K2063" s="3" t="n">
        <f aca="false">I2063+J2063</f>
        <v>2</v>
      </c>
    </row>
    <row r="2064" customFormat="false" ht="15" hidden="false" customHeight="false" outlineLevel="0" collapsed="false">
      <c r="A2064" s="4" t="s">
        <v>110</v>
      </c>
      <c r="B2064" s="4" t="s">
        <v>830</v>
      </c>
      <c r="C2064" s="4" t="s">
        <v>689</v>
      </c>
      <c r="D2064" s="4" t="n">
        <f aca="false">IFERROR(INDEX(Positions!$D$2:$D$14531,MATCH($A2064&amp;"|51",Positions!$A$2:$A$14531,0)),"-")</f>
        <v>51</v>
      </c>
      <c r="E2064" s="4" t="n">
        <f aca="false">IFERROR(INDEX(Positions!$D$2:$D$14531,MATCH($A2064&amp;"|63",Positions!$A$2:$A$14531,0)),"-")</f>
        <v>63</v>
      </c>
      <c r="F2064" s="4" t="str">
        <f aca="false">IFERROR(INDEX(Positions!$E$2:$E$14531,MATCH($A2064&amp;"|51",Positions!$A$2:$A$14531,0)),"-")</f>
        <v>G</v>
      </c>
      <c r="G2064" s="4" t="str">
        <f aca="false">IFERROR(INDEX(Positions!$E$2:$E$14531,MATCH($A2064&amp;"|63",Positions!$A$2:$A$14531,0)),"-")</f>
        <v>C</v>
      </c>
      <c r="H2064" s="3" t="str">
        <f aca="false">F2064&amp;"-"&amp;G2064</f>
        <v>G-C</v>
      </c>
      <c r="I2064" s="4" t="n">
        <f aca="false">(F2064="G")+(G2064="G")</f>
        <v>1</v>
      </c>
      <c r="J2064" s="4" t="n">
        <f aca="false">(F2064="C")+(G2064="C")</f>
        <v>1</v>
      </c>
      <c r="K2064" s="3" t="n">
        <f aca="false">I2064+J2064</f>
        <v>2</v>
      </c>
    </row>
    <row r="2065" customFormat="false" ht="15" hidden="false" customHeight="false" outlineLevel="0" collapsed="false">
      <c r="A2065" s="4" t="s">
        <v>110</v>
      </c>
      <c r="B2065" s="4" t="s">
        <v>830</v>
      </c>
      <c r="C2065" s="4" t="s">
        <v>703</v>
      </c>
      <c r="D2065" s="4" t="n">
        <f aca="false">IFERROR(INDEX(Positions!$D$2:$D$14531,MATCH($A2065&amp;"|52",Positions!$A$2:$A$14531,0)),"-")</f>
        <v>52</v>
      </c>
      <c r="E2065" s="4" t="n">
        <f aca="false">IFERROR(INDEX(Positions!$D$2:$D$14531,MATCH($A2065&amp;"|62",Positions!$A$2:$A$14531,0)),"-")</f>
        <v>62</v>
      </c>
      <c r="F2065" s="4" t="str">
        <f aca="false">IFERROR(INDEX(Positions!$E$2:$E$14531,MATCH($A2065&amp;"|52",Positions!$A$2:$A$14531,0)),"-")</f>
        <v>G</v>
      </c>
      <c r="G2065" s="4" t="str">
        <f aca="false">IFERROR(INDEX(Positions!$E$2:$E$14531,MATCH($A2065&amp;"|62",Positions!$A$2:$A$14531,0)),"-")</f>
        <v>C</v>
      </c>
      <c r="H2065" s="3" t="str">
        <f aca="false">F2065&amp;"-"&amp;G2065</f>
        <v>G-C</v>
      </c>
      <c r="I2065" s="4" t="n">
        <f aca="false">(F2065="G")+(G2065="G")</f>
        <v>1</v>
      </c>
      <c r="J2065" s="4" t="n">
        <f aca="false">(F2065="C")+(G2065="C")</f>
        <v>1</v>
      </c>
      <c r="K2065" s="3" t="n">
        <f aca="false">I2065+J2065</f>
        <v>2</v>
      </c>
    </row>
    <row r="2066" customFormat="false" ht="15" hidden="false" customHeight="false" outlineLevel="0" collapsed="false">
      <c r="A2066" s="4" t="s">
        <v>110</v>
      </c>
      <c r="B2066" s="4" t="s">
        <v>830</v>
      </c>
      <c r="C2066" s="4" t="s">
        <v>892</v>
      </c>
      <c r="D2066" s="4" t="n">
        <f aca="false">IFERROR(INDEX(Positions!$D$2:$D$14531,MATCH($A2066&amp;"|53",Positions!$A$2:$A$14531,0)),"-")</f>
        <v>53</v>
      </c>
      <c r="E2066" s="4" t="n">
        <f aca="false">IFERROR(INDEX(Positions!$D$2:$D$14531,MATCH($A2066&amp;"|61",Positions!$A$2:$A$14531,0)),"-")</f>
        <v>61</v>
      </c>
      <c r="F2066" s="4" t="str">
        <f aca="false">IFERROR(INDEX(Positions!$E$2:$E$14531,MATCH($A2066&amp;"|53",Positions!$A$2:$A$14531,0)),"-")</f>
        <v>G</v>
      </c>
      <c r="G2066" s="4" t="str">
        <f aca="false">IFERROR(INDEX(Positions!$E$2:$E$14531,MATCH($A2066&amp;"|61",Positions!$A$2:$A$14531,0)),"-")</f>
        <v>C</v>
      </c>
      <c r="H2066" s="3" t="str">
        <f aca="false">F2066&amp;"-"&amp;G2066</f>
        <v>G-C</v>
      </c>
      <c r="I2066" s="4" t="n">
        <f aca="false">(F2066="G")+(G2066="G")</f>
        <v>1</v>
      </c>
      <c r="J2066" s="4" t="n">
        <f aca="false">(F2066="C")+(G2066="C")</f>
        <v>1</v>
      </c>
      <c r="K2066" s="3" t="n">
        <f aca="false">I2066+J2066</f>
        <v>2</v>
      </c>
    </row>
    <row r="2067" customFormat="false" ht="15" hidden="false" customHeight="false" outlineLevel="0" collapsed="false">
      <c r="A2067" s="24" t="s">
        <v>110</v>
      </c>
      <c r="B2067" s="24" t="s">
        <v>893</v>
      </c>
      <c r="C2067" s="24" t="s">
        <v>894</v>
      </c>
      <c r="D2067" s="24" t="n">
        <f aca="false">IFERROR(INDEX(Positions!$D$2:$D$14531,MATCH($A2067&amp;"|8",Positions!$A$2:$A$14531,0)),"-")</f>
        <v>8</v>
      </c>
      <c r="E2067" s="24" t="n">
        <f aca="false">IFERROR(INDEX(Positions!$D$2:$D$14531,MATCH($A2067&amp;"|14",Positions!$A$2:$A$14531,0)),"-")</f>
        <v>14</v>
      </c>
      <c r="F2067" s="24" t="str">
        <f aca="false">IFERROR(INDEX(Positions!$E$2:$E$14531,MATCH($A2067&amp;"|8",Positions!$A$2:$A$14531,0)),"-")</f>
        <v>U</v>
      </c>
      <c r="G2067" s="24" t="str">
        <f aca="false">IFERROR(INDEX(Positions!$E$2:$E$14531,MATCH($A2067&amp;"|14",Positions!$A$2:$A$14531,0)),"-")</f>
        <v>A</v>
      </c>
      <c r="H2067" s="25" t="str">
        <f aca="false">F2067&amp;"-"&amp;G2067</f>
        <v>U-A</v>
      </c>
      <c r="I2067" s="24" t="n">
        <f aca="false">(F2067="G")+(G2067="G")</f>
        <v>0</v>
      </c>
      <c r="J2067" s="24" t="n">
        <f aca="false">(F2067="C")+(G2067="C")</f>
        <v>0</v>
      </c>
      <c r="K2067" s="25" t="n">
        <f aca="false">I2067+J2067</f>
        <v>0</v>
      </c>
    </row>
    <row r="2068" customFormat="false" ht="15" hidden="false" customHeight="false" outlineLevel="0" collapsed="false">
      <c r="A2068" s="24" t="s">
        <v>110</v>
      </c>
      <c r="B2068" s="24" t="s">
        <v>893</v>
      </c>
      <c r="C2068" s="24" t="s">
        <v>895</v>
      </c>
      <c r="D2068" s="24" t="n">
        <f aca="false">IFERROR(INDEX(Positions!$D$2:$D$14531,MATCH($A2068&amp;"|15",Positions!$A$2:$A$14531,0)),"-")</f>
        <v>15</v>
      </c>
      <c r="E2068" s="24" t="n">
        <f aca="false">IFERROR(INDEX(Positions!$D$2:$D$14531,MATCH($A2068&amp;"|48",Positions!$A$2:$A$14531,0)),"-")</f>
        <v>48</v>
      </c>
      <c r="F2068" s="24" t="str">
        <f aca="false">IFERROR(INDEX(Positions!$E$2:$E$14531,MATCH($A2068&amp;"|15",Positions!$A$2:$A$14531,0)),"-")</f>
        <v>G</v>
      </c>
      <c r="G2068" s="24" t="str">
        <f aca="false">IFERROR(INDEX(Positions!$E$2:$E$14531,MATCH($A2068&amp;"|48",Positions!$A$2:$A$14531,0)),"-")</f>
        <v>C</v>
      </c>
      <c r="H2068" s="25" t="str">
        <f aca="false">F2068&amp;"-"&amp;G2068</f>
        <v>G-C</v>
      </c>
      <c r="I2068" s="24" t="n">
        <f aca="false">(F2068="G")+(G2068="G")</f>
        <v>1</v>
      </c>
      <c r="J2068" s="24" t="n">
        <f aca="false">(F2068="C")+(G2068="C")</f>
        <v>1</v>
      </c>
      <c r="K2068" s="25" t="n">
        <f aca="false">I2068+J2068</f>
        <v>2</v>
      </c>
    </row>
    <row r="2069" customFormat="false" ht="15" hidden="false" customHeight="false" outlineLevel="0" collapsed="false">
      <c r="A2069" s="24" t="s">
        <v>110</v>
      </c>
      <c r="B2069" s="24" t="s">
        <v>893</v>
      </c>
      <c r="C2069" s="24" t="s">
        <v>896</v>
      </c>
      <c r="D2069" s="24" t="n">
        <f aca="false">IFERROR(INDEX(Positions!$D$2:$D$14531,MATCH($A2069&amp;"|18",Positions!$A$2:$A$14531,0)),"-")</f>
        <v>18</v>
      </c>
      <c r="E2069" s="24" t="n">
        <f aca="false">IFERROR(INDEX(Positions!$D$2:$D$14531,MATCH($A2069&amp;"|55",Positions!$A$2:$A$14531,0)),"-")</f>
        <v>55</v>
      </c>
      <c r="F2069" s="24" t="str">
        <f aca="false">IFERROR(INDEX(Positions!$E$2:$E$14531,MATCH($A2069&amp;"|18",Positions!$A$2:$A$14531,0)),"-")</f>
        <v>G</v>
      </c>
      <c r="G2069" s="24" t="str">
        <f aca="false">IFERROR(INDEX(Positions!$E$2:$E$14531,MATCH($A2069&amp;"|55",Positions!$A$2:$A$14531,0)),"-")</f>
        <v>U</v>
      </c>
      <c r="H2069" s="25" t="str">
        <f aca="false">F2069&amp;"-"&amp;G2069</f>
        <v>G-U</v>
      </c>
      <c r="I2069" s="24" t="n">
        <f aca="false">(F2069="G")+(G2069="G")</f>
        <v>1</v>
      </c>
      <c r="J2069" s="24" t="n">
        <f aca="false">(F2069="C")+(G2069="C")</f>
        <v>0</v>
      </c>
      <c r="K2069" s="25" t="n">
        <f aca="false">I2069+J2069</f>
        <v>1</v>
      </c>
    </row>
    <row r="2070" customFormat="false" ht="15" hidden="false" customHeight="false" outlineLevel="0" collapsed="false">
      <c r="A2070" s="24" t="s">
        <v>110</v>
      </c>
      <c r="B2070" s="24" t="s">
        <v>893</v>
      </c>
      <c r="C2070" s="24" t="s">
        <v>897</v>
      </c>
      <c r="D2070" s="24" t="n">
        <f aca="false">IFERROR(INDEX(Positions!$D$2:$D$14531,MATCH($A2070&amp;"|19",Positions!$A$2:$A$14531,0)),"-")</f>
        <v>19</v>
      </c>
      <c r="E2070" s="24" t="n">
        <f aca="false">IFERROR(INDEX(Positions!$D$2:$D$14531,MATCH($A2070&amp;"|56",Positions!$A$2:$A$14531,0)),"-")</f>
        <v>56</v>
      </c>
      <c r="F2070" s="24" t="str">
        <f aca="false">IFERROR(INDEX(Positions!$E$2:$E$14531,MATCH($A2070&amp;"|19",Positions!$A$2:$A$14531,0)),"-")</f>
        <v>G</v>
      </c>
      <c r="G2070" s="24" t="str">
        <f aca="false">IFERROR(INDEX(Positions!$E$2:$E$14531,MATCH($A2070&amp;"|56",Positions!$A$2:$A$14531,0)),"-")</f>
        <v>C</v>
      </c>
      <c r="H2070" s="25" t="str">
        <f aca="false">F2070&amp;"-"&amp;G2070</f>
        <v>G-C</v>
      </c>
      <c r="I2070" s="24" t="n">
        <f aca="false">(F2070="G")+(G2070="G")</f>
        <v>1</v>
      </c>
      <c r="J2070" s="24" t="n">
        <f aca="false">(F2070="C")+(G2070="C")</f>
        <v>1</v>
      </c>
      <c r="K2070" s="25" t="n">
        <f aca="false">I2070+J2070</f>
        <v>2</v>
      </c>
    </row>
    <row r="2071" customFormat="false" ht="15" hidden="false" customHeight="false" outlineLevel="0" collapsed="false">
      <c r="A2071" s="24" t="s">
        <v>110</v>
      </c>
      <c r="B2071" s="24" t="s">
        <v>893</v>
      </c>
      <c r="C2071" s="24" t="s">
        <v>898</v>
      </c>
      <c r="D2071" s="24" t="n">
        <f aca="false">IFERROR(INDEX(Positions!$D$2:$D$14531,MATCH($A2071&amp;"|26",Positions!$A$2:$A$14531,0)),"-")</f>
        <v>26</v>
      </c>
      <c r="E2071" s="24" t="n">
        <f aca="false">IFERROR(INDEX(Positions!$D$2:$D$14531,MATCH($A2071&amp;"|44",Positions!$A$2:$A$14531,0)),"-")</f>
        <v>44</v>
      </c>
      <c r="F2071" s="24" t="str">
        <f aca="false">IFERROR(INDEX(Positions!$E$2:$E$14531,MATCH($A2071&amp;"|26",Positions!$A$2:$A$14531,0)),"-")</f>
        <v>A</v>
      </c>
      <c r="G2071" s="24" t="str">
        <f aca="false">IFERROR(INDEX(Positions!$E$2:$E$14531,MATCH($A2071&amp;"|44",Positions!$A$2:$A$14531,0)),"-")</f>
        <v>G</v>
      </c>
      <c r="H2071" s="25" t="str">
        <f aca="false">F2071&amp;"-"&amp;G2071</f>
        <v>A-G</v>
      </c>
      <c r="I2071" s="24" t="n">
        <f aca="false">(F2071="G")+(G2071="G")</f>
        <v>1</v>
      </c>
      <c r="J2071" s="24" t="n">
        <f aca="false">(F2071="C")+(G2071="C")</f>
        <v>0</v>
      </c>
      <c r="K2071" s="25" t="n">
        <f aca="false">I2071+J2071</f>
        <v>1</v>
      </c>
    </row>
    <row r="2072" customFormat="false" ht="15" hidden="false" customHeight="false" outlineLevel="0" collapsed="false">
      <c r="A2072" s="24" t="s">
        <v>110</v>
      </c>
      <c r="B2072" s="24" t="s">
        <v>893</v>
      </c>
      <c r="C2072" s="24" t="s">
        <v>899</v>
      </c>
      <c r="D2072" s="24" t="n">
        <f aca="false">IFERROR(INDEX(Positions!$D$2:$D$14531,MATCH($A2072&amp;"|32",Positions!$A$2:$A$14531,0)),"-")</f>
        <v>32</v>
      </c>
      <c r="E2072" s="24" t="n">
        <f aca="false">IFERROR(INDEX(Positions!$D$2:$D$14531,MATCH($A2072&amp;"|38",Positions!$A$2:$A$14531,0)),"-")</f>
        <v>38</v>
      </c>
      <c r="F2072" s="24" t="str">
        <f aca="false">IFERROR(INDEX(Positions!$E$2:$E$14531,MATCH($A2072&amp;"|32",Positions!$A$2:$A$14531,0)),"-")</f>
        <v>C</v>
      </c>
      <c r="G2072" s="24" t="str">
        <f aca="false">IFERROR(INDEX(Positions!$E$2:$E$14531,MATCH($A2072&amp;"|38",Positions!$A$2:$A$14531,0)),"-")</f>
        <v>A</v>
      </c>
      <c r="H2072" s="25" t="str">
        <f aca="false">F2072&amp;"-"&amp;G2072</f>
        <v>C-A</v>
      </c>
      <c r="I2072" s="24" t="n">
        <f aca="false">(F2072="G")+(G2072="G")</f>
        <v>0</v>
      </c>
      <c r="J2072" s="24" t="n">
        <f aca="false">(F2072="C")+(G2072="C")</f>
        <v>1</v>
      </c>
      <c r="K2072" s="25" t="n">
        <f aca="false">I2072+J2072</f>
        <v>1</v>
      </c>
    </row>
    <row r="2073" customFormat="false" ht="15" hidden="false" customHeight="false" outlineLevel="0" collapsed="false">
      <c r="A2073" s="24" t="s">
        <v>110</v>
      </c>
      <c r="B2073" s="24" t="s">
        <v>893</v>
      </c>
      <c r="C2073" s="24" t="s">
        <v>900</v>
      </c>
      <c r="D2073" s="24" t="n">
        <f aca="false">IFERROR(INDEX(Positions!$D$2:$D$14531,MATCH($A2073&amp;"|54",Positions!$A$2:$A$14531,0)),"-")</f>
        <v>54</v>
      </c>
      <c r="E2073" s="24" t="n">
        <f aca="false">IFERROR(INDEX(Positions!$D$2:$D$14531,MATCH($A2073&amp;"|58",Positions!$A$2:$A$14531,0)),"-")</f>
        <v>58</v>
      </c>
      <c r="F2073" s="24" t="str">
        <f aca="false">IFERROR(INDEX(Positions!$E$2:$E$14531,MATCH($A2073&amp;"|54",Positions!$A$2:$A$14531,0)),"-")</f>
        <v>U</v>
      </c>
      <c r="G2073" s="24" t="str">
        <f aca="false">IFERROR(INDEX(Positions!$E$2:$E$14531,MATCH($A2073&amp;"|58",Positions!$A$2:$A$14531,0)),"-")</f>
        <v>A</v>
      </c>
      <c r="H2073" s="25" t="str">
        <f aca="false">F2073&amp;"-"&amp;G2073</f>
        <v>U-A</v>
      </c>
      <c r="I2073" s="24" t="n">
        <f aca="false">(F2073="G")+(G2073="G")</f>
        <v>0</v>
      </c>
      <c r="J2073" s="24" t="n">
        <f aca="false">(F2073="C")+(G2073="C")</f>
        <v>0</v>
      </c>
      <c r="K2073" s="25" t="n">
        <f aca="false">I2073+J2073</f>
        <v>0</v>
      </c>
    </row>
    <row r="2074" customFormat="false" ht="15" hidden="false" customHeight="false" outlineLevel="0" collapsed="false">
      <c r="A2074" s="4" t="s">
        <v>111</v>
      </c>
      <c r="B2074" s="4" t="s">
        <v>768</v>
      </c>
      <c r="C2074" s="4" t="s">
        <v>882</v>
      </c>
      <c r="D2074" s="4" t="n">
        <f aca="false">IFERROR(INDEX(Positions!$D$2:$D$14531,MATCH($A2074&amp;"|1",Positions!$A$2:$A$14531,0)),"-")</f>
        <v>1</v>
      </c>
      <c r="E2074" s="4" t="n">
        <f aca="false">IFERROR(INDEX(Positions!$D$2:$D$14531,MATCH($A2074&amp;"|72",Positions!$A$2:$A$14531,0)),"-")</f>
        <v>72</v>
      </c>
      <c r="F2074" s="4" t="str">
        <f aca="false">IFERROR(INDEX(Positions!$E$2:$E$14531,MATCH($A2074&amp;"|1",Positions!$A$2:$A$14531,0)),"-")</f>
        <v>G</v>
      </c>
      <c r="G2074" s="4" t="str">
        <f aca="false">IFERROR(INDEX(Positions!$E$2:$E$14531,MATCH($A2074&amp;"|72",Positions!$A$2:$A$14531,0)),"-")</f>
        <v>C</v>
      </c>
      <c r="H2074" s="3" t="str">
        <f aca="false">F2074&amp;"-"&amp;G2074</f>
        <v>G-C</v>
      </c>
      <c r="I2074" s="4" t="n">
        <f aca="false">(F2074="G")+(G2074="G")</f>
        <v>1</v>
      </c>
      <c r="J2074" s="4" t="n">
        <f aca="false">(F2074="C")+(G2074="C")</f>
        <v>1</v>
      </c>
      <c r="K2074" s="3" t="n">
        <f aca="false">I2074+J2074</f>
        <v>2</v>
      </c>
    </row>
    <row r="2075" customFormat="false" ht="15" hidden="false" customHeight="false" outlineLevel="0" collapsed="false">
      <c r="A2075" s="4" t="s">
        <v>111</v>
      </c>
      <c r="B2075" s="4" t="s">
        <v>768</v>
      </c>
      <c r="C2075" s="4" t="s">
        <v>883</v>
      </c>
      <c r="D2075" s="4" t="n">
        <f aca="false">IFERROR(INDEX(Positions!$D$2:$D$14531,MATCH($A2075&amp;"|2",Positions!$A$2:$A$14531,0)),"-")</f>
        <v>2</v>
      </c>
      <c r="E2075" s="4" t="n">
        <f aca="false">IFERROR(INDEX(Positions!$D$2:$D$14531,MATCH($A2075&amp;"|71",Positions!$A$2:$A$14531,0)),"-")</f>
        <v>71</v>
      </c>
      <c r="F2075" s="4" t="str">
        <f aca="false">IFERROR(INDEX(Positions!$E$2:$E$14531,MATCH($A2075&amp;"|2",Positions!$A$2:$A$14531,0)),"-")</f>
        <v>U</v>
      </c>
      <c r="G2075" s="4" t="str">
        <f aca="false">IFERROR(INDEX(Positions!$E$2:$E$14531,MATCH($A2075&amp;"|71",Positions!$A$2:$A$14531,0)),"-")</f>
        <v>G</v>
      </c>
      <c r="H2075" s="3" t="str">
        <f aca="false">F2075&amp;"-"&amp;G2075</f>
        <v>U-G</v>
      </c>
      <c r="I2075" s="4" t="n">
        <f aca="false">(F2075="G")+(G2075="G")</f>
        <v>1</v>
      </c>
      <c r="J2075" s="4" t="n">
        <f aca="false">(F2075="C")+(G2075="C")</f>
        <v>0</v>
      </c>
      <c r="K2075" s="3" t="n">
        <f aca="false">I2075+J2075</f>
        <v>1</v>
      </c>
    </row>
    <row r="2076" customFormat="false" ht="15" hidden="false" customHeight="false" outlineLevel="0" collapsed="false">
      <c r="A2076" s="4" t="s">
        <v>111</v>
      </c>
      <c r="B2076" s="4" t="s">
        <v>768</v>
      </c>
      <c r="C2076" s="4" t="s">
        <v>884</v>
      </c>
      <c r="D2076" s="4" t="n">
        <f aca="false">IFERROR(INDEX(Positions!$D$2:$D$14531,MATCH($A2076&amp;"|3",Positions!$A$2:$A$14531,0)),"-")</f>
        <v>3</v>
      </c>
      <c r="E2076" s="4" t="n">
        <f aca="false">IFERROR(INDEX(Positions!$D$2:$D$14531,MATCH($A2076&amp;"|70",Positions!$A$2:$A$14531,0)),"-")</f>
        <v>70</v>
      </c>
      <c r="F2076" s="4" t="str">
        <f aca="false">IFERROR(INDEX(Positions!$E$2:$E$14531,MATCH($A2076&amp;"|3",Positions!$A$2:$A$14531,0)),"-")</f>
        <v>C</v>
      </c>
      <c r="G2076" s="4" t="str">
        <f aca="false">IFERROR(INDEX(Positions!$E$2:$E$14531,MATCH($A2076&amp;"|70",Positions!$A$2:$A$14531,0)),"-")</f>
        <v>G</v>
      </c>
      <c r="H2076" s="3" t="str">
        <f aca="false">F2076&amp;"-"&amp;G2076</f>
        <v>C-G</v>
      </c>
      <c r="I2076" s="4" t="n">
        <f aca="false">(F2076="G")+(G2076="G")</f>
        <v>1</v>
      </c>
      <c r="J2076" s="4" t="n">
        <f aca="false">(F2076="C")+(G2076="C")</f>
        <v>1</v>
      </c>
      <c r="K2076" s="3" t="n">
        <f aca="false">I2076+J2076</f>
        <v>2</v>
      </c>
    </row>
    <row r="2077" customFormat="false" ht="15" hidden="false" customHeight="false" outlineLevel="0" collapsed="false">
      <c r="A2077" s="4" t="s">
        <v>111</v>
      </c>
      <c r="B2077" s="4" t="s">
        <v>768</v>
      </c>
      <c r="C2077" s="4" t="s">
        <v>885</v>
      </c>
      <c r="D2077" s="4" t="n">
        <f aca="false">IFERROR(INDEX(Positions!$D$2:$D$14531,MATCH($A2077&amp;"|4",Positions!$A$2:$A$14531,0)),"-")</f>
        <v>4</v>
      </c>
      <c r="E2077" s="4" t="n">
        <f aca="false">IFERROR(INDEX(Positions!$D$2:$D$14531,MATCH($A2077&amp;"|69",Positions!$A$2:$A$14531,0)),"-")</f>
        <v>69</v>
      </c>
      <c r="F2077" s="4" t="str">
        <f aca="false">IFERROR(INDEX(Positions!$E$2:$E$14531,MATCH($A2077&amp;"|4",Positions!$A$2:$A$14531,0)),"-")</f>
        <v>U</v>
      </c>
      <c r="G2077" s="4" t="str">
        <f aca="false">IFERROR(INDEX(Positions!$E$2:$E$14531,MATCH($A2077&amp;"|69",Positions!$A$2:$A$14531,0)),"-")</f>
        <v>A</v>
      </c>
      <c r="H2077" s="3" t="str">
        <f aca="false">F2077&amp;"-"&amp;G2077</f>
        <v>U-A</v>
      </c>
      <c r="I2077" s="4" t="n">
        <f aca="false">(F2077="G")+(G2077="G")</f>
        <v>0</v>
      </c>
      <c r="J2077" s="4" t="n">
        <f aca="false">(F2077="C")+(G2077="C")</f>
        <v>0</v>
      </c>
      <c r="K2077" s="3" t="n">
        <f aca="false">I2077+J2077</f>
        <v>0</v>
      </c>
    </row>
    <row r="2078" customFormat="false" ht="15" hidden="false" customHeight="false" outlineLevel="0" collapsed="false">
      <c r="A2078" s="4" t="s">
        <v>111</v>
      </c>
      <c r="B2078" s="4" t="s">
        <v>768</v>
      </c>
      <c r="C2078" s="4" t="s">
        <v>542</v>
      </c>
      <c r="D2078" s="4" t="n">
        <f aca="false">IFERROR(INDEX(Positions!$D$2:$D$14531,MATCH($A2078&amp;"|5",Positions!$A$2:$A$14531,0)),"-")</f>
        <v>5</v>
      </c>
      <c r="E2078" s="4" t="n">
        <f aca="false">IFERROR(INDEX(Positions!$D$2:$D$14531,MATCH($A2078&amp;"|68",Positions!$A$2:$A$14531,0)),"-")</f>
        <v>68</v>
      </c>
      <c r="F2078" s="4" t="str">
        <f aca="false">IFERROR(INDEX(Positions!$E$2:$E$14531,MATCH($A2078&amp;"|5",Positions!$A$2:$A$14531,0)),"-")</f>
        <v>G</v>
      </c>
      <c r="G2078" s="4" t="str">
        <f aca="false">IFERROR(INDEX(Positions!$E$2:$E$14531,MATCH($A2078&amp;"|68",Positions!$A$2:$A$14531,0)),"-")</f>
        <v>C</v>
      </c>
      <c r="H2078" s="3" t="str">
        <f aca="false">F2078&amp;"-"&amp;G2078</f>
        <v>G-C</v>
      </c>
      <c r="I2078" s="4" t="n">
        <f aca="false">(F2078="G")+(G2078="G")</f>
        <v>1</v>
      </c>
      <c r="J2078" s="4" t="n">
        <f aca="false">(F2078="C")+(G2078="C")</f>
        <v>1</v>
      </c>
      <c r="K2078" s="3" t="n">
        <f aca="false">I2078+J2078</f>
        <v>2</v>
      </c>
    </row>
    <row r="2079" customFormat="false" ht="15" hidden="false" customHeight="false" outlineLevel="0" collapsed="false">
      <c r="A2079" s="4" t="s">
        <v>111</v>
      </c>
      <c r="B2079" s="4" t="s">
        <v>768</v>
      </c>
      <c r="C2079" s="4" t="s">
        <v>561</v>
      </c>
      <c r="D2079" s="4" t="n">
        <f aca="false">IFERROR(INDEX(Positions!$D$2:$D$14531,MATCH($A2079&amp;"|6",Positions!$A$2:$A$14531,0)),"-")</f>
        <v>6</v>
      </c>
      <c r="E2079" s="4" t="n">
        <f aca="false">IFERROR(INDEX(Positions!$D$2:$D$14531,MATCH($A2079&amp;"|67",Positions!$A$2:$A$14531,0)),"-")</f>
        <v>67</v>
      </c>
      <c r="F2079" s="4" t="str">
        <f aca="false">IFERROR(INDEX(Positions!$E$2:$E$14531,MATCH($A2079&amp;"|6",Positions!$A$2:$A$14531,0)),"-")</f>
        <v>A</v>
      </c>
      <c r="G2079" s="4" t="str">
        <f aca="false">IFERROR(INDEX(Positions!$E$2:$E$14531,MATCH($A2079&amp;"|67",Positions!$A$2:$A$14531,0)),"-")</f>
        <v>U</v>
      </c>
      <c r="H2079" s="3" t="str">
        <f aca="false">F2079&amp;"-"&amp;G2079</f>
        <v>A-U</v>
      </c>
      <c r="I2079" s="4" t="n">
        <f aca="false">(F2079="G")+(G2079="G")</f>
        <v>0</v>
      </c>
      <c r="J2079" s="4" t="n">
        <f aca="false">(F2079="C")+(G2079="C")</f>
        <v>0</v>
      </c>
      <c r="K2079" s="3" t="n">
        <f aca="false">I2079+J2079</f>
        <v>0</v>
      </c>
    </row>
    <row r="2080" customFormat="false" ht="15" hidden="false" customHeight="false" outlineLevel="0" collapsed="false">
      <c r="A2080" s="4" t="s">
        <v>111</v>
      </c>
      <c r="B2080" s="4" t="s">
        <v>768</v>
      </c>
      <c r="C2080" s="4" t="s">
        <v>886</v>
      </c>
      <c r="D2080" s="4" t="n">
        <f aca="false">IFERROR(INDEX(Positions!$D$2:$D$14531,MATCH($A2080&amp;"|7",Positions!$A$2:$A$14531,0)),"-")</f>
        <v>7</v>
      </c>
      <c r="E2080" s="4" t="n">
        <f aca="false">IFERROR(INDEX(Positions!$D$2:$D$14531,MATCH($A2080&amp;"|66",Positions!$A$2:$A$14531,0)),"-")</f>
        <v>66</v>
      </c>
      <c r="F2080" s="4" t="str">
        <f aca="false">IFERROR(INDEX(Positions!$E$2:$E$14531,MATCH($A2080&amp;"|7",Positions!$A$2:$A$14531,0)),"-")</f>
        <v>U</v>
      </c>
      <c r="G2080" s="4" t="str">
        <f aca="false">IFERROR(INDEX(Positions!$E$2:$E$14531,MATCH($A2080&amp;"|66",Positions!$A$2:$A$14531,0)),"-")</f>
        <v>A</v>
      </c>
      <c r="H2080" s="3" t="str">
        <f aca="false">F2080&amp;"-"&amp;G2080</f>
        <v>U-A</v>
      </c>
      <c r="I2080" s="4" t="n">
        <f aca="false">(F2080="G")+(G2080="G")</f>
        <v>0</v>
      </c>
      <c r="J2080" s="4" t="n">
        <f aca="false">(F2080="C")+(G2080="C")</f>
        <v>0</v>
      </c>
      <c r="K2080" s="3" t="n">
        <f aca="false">I2080+J2080</f>
        <v>0</v>
      </c>
    </row>
    <row r="2081" customFormat="false" ht="15" hidden="false" customHeight="false" outlineLevel="0" collapsed="false">
      <c r="A2081" s="4" t="s">
        <v>111</v>
      </c>
      <c r="B2081" s="4" t="s">
        <v>783</v>
      </c>
      <c r="C2081" s="4" t="s">
        <v>887</v>
      </c>
      <c r="D2081" s="4" t="n">
        <f aca="false">IFERROR(INDEX(Positions!$D$2:$D$14531,MATCH($A2081&amp;"|10",Positions!$A$2:$A$14531,0)),"-")</f>
        <v>10</v>
      </c>
      <c r="E2081" s="4" t="n">
        <f aca="false">IFERROR(INDEX(Positions!$D$2:$D$14531,MATCH($A2081&amp;"|25",Positions!$A$2:$A$14531,0)),"-")</f>
        <v>25</v>
      </c>
      <c r="F2081" s="4" t="str">
        <f aca="false">IFERROR(INDEX(Positions!$E$2:$E$14531,MATCH($A2081&amp;"|10",Positions!$A$2:$A$14531,0)),"-")</f>
        <v>G</v>
      </c>
      <c r="G2081" s="4" t="str">
        <f aca="false">IFERROR(INDEX(Positions!$E$2:$E$14531,MATCH($A2081&amp;"|25",Positions!$A$2:$A$14531,0)),"-")</f>
        <v>C</v>
      </c>
      <c r="H2081" s="3" t="str">
        <f aca="false">F2081&amp;"-"&amp;G2081</f>
        <v>G-C</v>
      </c>
      <c r="I2081" s="4" t="n">
        <f aca="false">(F2081="G")+(G2081="G")</f>
        <v>1</v>
      </c>
      <c r="J2081" s="4" t="n">
        <f aca="false">(F2081="C")+(G2081="C")</f>
        <v>1</v>
      </c>
      <c r="K2081" s="3" t="n">
        <f aca="false">I2081+J2081</f>
        <v>2</v>
      </c>
    </row>
    <row r="2082" customFormat="false" ht="15" hidden="false" customHeight="false" outlineLevel="0" collapsed="false">
      <c r="A2082" s="4" t="s">
        <v>111</v>
      </c>
      <c r="B2082" s="4" t="s">
        <v>783</v>
      </c>
      <c r="C2082" s="4" t="s">
        <v>888</v>
      </c>
      <c r="D2082" s="4" t="n">
        <f aca="false">IFERROR(INDEX(Positions!$D$2:$D$14531,MATCH($A2082&amp;"|11",Positions!$A$2:$A$14531,0)),"-")</f>
        <v>11</v>
      </c>
      <c r="E2082" s="4" t="n">
        <f aca="false">IFERROR(INDEX(Positions!$D$2:$D$14531,MATCH($A2082&amp;"|24",Positions!$A$2:$A$14531,0)),"-")</f>
        <v>24</v>
      </c>
      <c r="F2082" s="4" t="str">
        <f aca="false">IFERROR(INDEX(Positions!$E$2:$E$14531,MATCH($A2082&amp;"|11",Positions!$A$2:$A$14531,0)),"-")</f>
        <v>C</v>
      </c>
      <c r="G2082" s="4" t="str">
        <f aca="false">IFERROR(INDEX(Positions!$E$2:$E$14531,MATCH($A2082&amp;"|24",Positions!$A$2:$A$14531,0)),"-")</f>
        <v>G</v>
      </c>
      <c r="H2082" s="3" t="str">
        <f aca="false">F2082&amp;"-"&amp;G2082</f>
        <v>C-G</v>
      </c>
      <c r="I2082" s="4" t="n">
        <f aca="false">(F2082="G")+(G2082="G")</f>
        <v>1</v>
      </c>
      <c r="J2082" s="4" t="n">
        <f aca="false">(F2082="C")+(G2082="C")</f>
        <v>1</v>
      </c>
      <c r="K2082" s="3" t="n">
        <f aca="false">I2082+J2082</f>
        <v>2</v>
      </c>
    </row>
    <row r="2083" customFormat="false" ht="15" hidden="false" customHeight="false" outlineLevel="0" collapsed="false">
      <c r="A2083" s="4" t="s">
        <v>111</v>
      </c>
      <c r="B2083" s="4" t="s">
        <v>783</v>
      </c>
      <c r="C2083" s="4" t="s">
        <v>479</v>
      </c>
      <c r="D2083" s="4" t="n">
        <f aca="false">IFERROR(INDEX(Positions!$D$2:$D$14531,MATCH($A2083&amp;"|12",Positions!$A$2:$A$14531,0)),"-")</f>
        <v>12</v>
      </c>
      <c r="E2083" s="4" t="n">
        <f aca="false">IFERROR(INDEX(Positions!$D$2:$D$14531,MATCH($A2083&amp;"|23",Positions!$A$2:$A$14531,0)),"-")</f>
        <v>23</v>
      </c>
      <c r="F2083" s="4" t="str">
        <f aca="false">IFERROR(INDEX(Positions!$E$2:$E$14531,MATCH($A2083&amp;"|12",Positions!$A$2:$A$14531,0)),"-")</f>
        <v>G</v>
      </c>
      <c r="G2083" s="4" t="str">
        <f aca="false">IFERROR(INDEX(Positions!$E$2:$E$14531,MATCH($A2083&amp;"|23",Positions!$A$2:$A$14531,0)),"-")</f>
        <v>A</v>
      </c>
      <c r="H2083" s="3" t="str">
        <f aca="false">F2083&amp;"-"&amp;G2083</f>
        <v>G-A</v>
      </c>
      <c r="I2083" s="4" t="n">
        <f aca="false">(F2083="G")+(G2083="G")</f>
        <v>1</v>
      </c>
      <c r="J2083" s="4" t="n">
        <f aca="false">(F2083="C")+(G2083="C")</f>
        <v>0</v>
      </c>
      <c r="K2083" s="3" t="n">
        <f aca="false">I2083+J2083</f>
        <v>1</v>
      </c>
    </row>
    <row r="2084" customFormat="false" ht="15" hidden="false" customHeight="false" outlineLevel="0" collapsed="false">
      <c r="A2084" s="4" t="s">
        <v>111</v>
      </c>
      <c r="B2084" s="4" t="s">
        <v>783</v>
      </c>
      <c r="C2084" s="4" t="s">
        <v>267</v>
      </c>
      <c r="D2084" s="4" t="n">
        <f aca="false">IFERROR(INDEX(Positions!$D$2:$D$14531,MATCH($A2084&amp;"|13",Positions!$A$2:$A$14531,0)),"-")</f>
        <v>13</v>
      </c>
      <c r="E2084" s="4" t="n">
        <f aca="false">IFERROR(INDEX(Positions!$D$2:$D$14531,MATCH($A2084&amp;"|22",Positions!$A$2:$A$14531,0)),"-")</f>
        <v>22</v>
      </c>
      <c r="F2084" s="4" t="str">
        <f aca="false">IFERROR(INDEX(Positions!$E$2:$E$14531,MATCH($A2084&amp;"|13",Positions!$A$2:$A$14531,0)),"-")</f>
        <v>C</v>
      </c>
      <c r="G2084" s="4" t="str">
        <f aca="false">IFERROR(INDEX(Positions!$E$2:$E$14531,MATCH($A2084&amp;"|22",Positions!$A$2:$A$14531,0)),"-")</f>
        <v>G</v>
      </c>
      <c r="H2084" s="3" t="str">
        <f aca="false">F2084&amp;"-"&amp;G2084</f>
        <v>C-G</v>
      </c>
      <c r="I2084" s="4" t="n">
        <f aca="false">(F2084="G")+(G2084="G")</f>
        <v>1</v>
      </c>
      <c r="J2084" s="4" t="n">
        <f aca="false">(F2084="C")+(G2084="C")</f>
        <v>1</v>
      </c>
      <c r="K2084" s="3" t="n">
        <f aca="false">I2084+J2084</f>
        <v>2</v>
      </c>
    </row>
    <row r="2085" customFormat="false" ht="15" hidden="false" customHeight="false" outlineLevel="0" collapsed="false">
      <c r="A2085" s="4" t="s">
        <v>111</v>
      </c>
      <c r="B2085" s="4" t="s">
        <v>805</v>
      </c>
      <c r="C2085" s="4" t="s">
        <v>673</v>
      </c>
      <c r="D2085" s="4" t="n">
        <f aca="false">IFERROR(INDEX(Positions!$D$2:$D$14531,MATCH($A2085&amp;"|27",Positions!$A$2:$A$14531,0)),"-")</f>
        <v>27</v>
      </c>
      <c r="E2085" s="4" t="n">
        <f aca="false">IFERROR(INDEX(Positions!$D$2:$D$14531,MATCH($A2085&amp;"|43",Positions!$A$2:$A$14531,0)),"-")</f>
        <v>43</v>
      </c>
      <c r="F2085" s="4" t="str">
        <f aca="false">IFERROR(INDEX(Positions!$E$2:$E$14531,MATCH($A2085&amp;"|27",Positions!$A$2:$A$14531,0)),"-")</f>
        <v>A</v>
      </c>
      <c r="G2085" s="4" t="str">
        <f aca="false">IFERROR(INDEX(Positions!$E$2:$E$14531,MATCH($A2085&amp;"|43",Positions!$A$2:$A$14531,0)),"-")</f>
        <v>U</v>
      </c>
      <c r="H2085" s="3" t="str">
        <f aca="false">F2085&amp;"-"&amp;G2085</f>
        <v>A-U</v>
      </c>
      <c r="I2085" s="4" t="n">
        <f aca="false">(F2085="G")+(G2085="G")</f>
        <v>0</v>
      </c>
      <c r="J2085" s="4" t="n">
        <f aca="false">(F2085="C")+(G2085="C")</f>
        <v>0</v>
      </c>
      <c r="K2085" s="3" t="n">
        <f aca="false">I2085+J2085</f>
        <v>0</v>
      </c>
    </row>
    <row r="2086" customFormat="false" ht="15" hidden="false" customHeight="false" outlineLevel="0" collapsed="false">
      <c r="A2086" s="4" t="s">
        <v>111</v>
      </c>
      <c r="B2086" s="4" t="s">
        <v>805</v>
      </c>
      <c r="C2086" s="4" t="s">
        <v>889</v>
      </c>
      <c r="D2086" s="4" t="n">
        <f aca="false">IFERROR(INDEX(Positions!$D$2:$D$14531,MATCH($A2086&amp;"|28",Positions!$A$2:$A$14531,0)),"-")</f>
        <v>28</v>
      </c>
      <c r="E2086" s="4" t="n">
        <f aca="false">IFERROR(INDEX(Positions!$D$2:$D$14531,MATCH($A2086&amp;"|42",Positions!$A$2:$A$14531,0)),"-")</f>
        <v>42</v>
      </c>
      <c r="F2086" s="4" t="str">
        <f aca="false">IFERROR(INDEX(Positions!$E$2:$E$14531,MATCH($A2086&amp;"|28",Positions!$A$2:$A$14531,0)),"-")</f>
        <v>C</v>
      </c>
      <c r="G2086" s="4" t="str">
        <f aca="false">IFERROR(INDEX(Positions!$E$2:$E$14531,MATCH($A2086&amp;"|42",Positions!$A$2:$A$14531,0)),"-")</f>
        <v>G</v>
      </c>
      <c r="H2086" s="3" t="str">
        <f aca="false">F2086&amp;"-"&amp;G2086</f>
        <v>C-G</v>
      </c>
      <c r="I2086" s="4" t="n">
        <f aca="false">(F2086="G")+(G2086="G")</f>
        <v>1</v>
      </c>
      <c r="J2086" s="4" t="n">
        <f aca="false">(F2086="C")+(G2086="C")</f>
        <v>1</v>
      </c>
      <c r="K2086" s="3" t="n">
        <f aca="false">I2086+J2086</f>
        <v>2</v>
      </c>
    </row>
    <row r="2087" customFormat="false" ht="15" hidden="false" customHeight="false" outlineLevel="0" collapsed="false">
      <c r="A2087" s="4" t="s">
        <v>111</v>
      </c>
      <c r="B2087" s="4" t="s">
        <v>805</v>
      </c>
      <c r="C2087" s="4" t="s">
        <v>890</v>
      </c>
      <c r="D2087" s="4" t="n">
        <f aca="false">IFERROR(INDEX(Positions!$D$2:$D$14531,MATCH($A2087&amp;"|29",Positions!$A$2:$A$14531,0)),"-")</f>
        <v>29</v>
      </c>
      <c r="E2087" s="4" t="n">
        <f aca="false">IFERROR(INDEX(Positions!$D$2:$D$14531,MATCH($A2087&amp;"|41",Positions!$A$2:$A$14531,0)),"-")</f>
        <v>41</v>
      </c>
      <c r="F2087" s="4" t="str">
        <f aca="false">IFERROR(INDEX(Positions!$E$2:$E$14531,MATCH($A2087&amp;"|29",Positions!$A$2:$A$14531,0)),"-")</f>
        <v>U</v>
      </c>
      <c r="G2087" s="4" t="str">
        <f aca="false">IFERROR(INDEX(Positions!$E$2:$E$14531,MATCH($A2087&amp;"|41",Positions!$A$2:$A$14531,0)),"-")</f>
        <v>A</v>
      </c>
      <c r="H2087" s="3" t="str">
        <f aca="false">F2087&amp;"-"&amp;G2087</f>
        <v>U-A</v>
      </c>
      <c r="I2087" s="4" t="n">
        <f aca="false">(F2087="G")+(G2087="G")</f>
        <v>0</v>
      </c>
      <c r="J2087" s="4" t="n">
        <f aca="false">(F2087="C")+(G2087="C")</f>
        <v>0</v>
      </c>
      <c r="K2087" s="3" t="n">
        <f aca="false">I2087+J2087</f>
        <v>0</v>
      </c>
    </row>
    <row r="2088" customFormat="false" ht="15" hidden="false" customHeight="false" outlineLevel="0" collapsed="false">
      <c r="A2088" s="4" t="s">
        <v>111</v>
      </c>
      <c r="B2088" s="4" t="s">
        <v>805</v>
      </c>
      <c r="C2088" s="4" t="s">
        <v>694</v>
      </c>
      <c r="D2088" s="4" t="n">
        <f aca="false">IFERROR(INDEX(Positions!$D$2:$D$14531,MATCH($A2088&amp;"|30",Positions!$A$2:$A$14531,0)),"-")</f>
        <v>30</v>
      </c>
      <c r="E2088" s="4" t="n">
        <f aca="false">IFERROR(INDEX(Positions!$D$2:$D$14531,MATCH($A2088&amp;"|40",Positions!$A$2:$A$14531,0)),"-")</f>
        <v>40</v>
      </c>
      <c r="F2088" s="4" t="str">
        <f aca="false">IFERROR(INDEX(Positions!$E$2:$E$14531,MATCH($A2088&amp;"|30",Positions!$A$2:$A$14531,0)),"-")</f>
        <v>G</v>
      </c>
      <c r="G2088" s="4" t="str">
        <f aca="false">IFERROR(INDEX(Positions!$E$2:$E$14531,MATCH($A2088&amp;"|40",Positions!$A$2:$A$14531,0)),"-")</f>
        <v>C</v>
      </c>
      <c r="H2088" s="3" t="str">
        <f aca="false">F2088&amp;"-"&amp;G2088</f>
        <v>G-C</v>
      </c>
      <c r="I2088" s="4" t="n">
        <f aca="false">(F2088="G")+(G2088="G")</f>
        <v>1</v>
      </c>
      <c r="J2088" s="4" t="n">
        <f aca="false">(F2088="C")+(G2088="C")</f>
        <v>1</v>
      </c>
      <c r="K2088" s="3" t="n">
        <f aca="false">I2088+J2088</f>
        <v>2</v>
      </c>
    </row>
    <row r="2089" customFormat="false" ht="15" hidden="false" customHeight="false" outlineLevel="0" collapsed="false">
      <c r="A2089" s="4" t="s">
        <v>111</v>
      </c>
      <c r="B2089" s="4" t="s">
        <v>805</v>
      </c>
      <c r="C2089" s="4" t="s">
        <v>640</v>
      </c>
      <c r="D2089" s="4" t="n">
        <f aca="false">IFERROR(INDEX(Positions!$D$2:$D$14531,MATCH($A2089&amp;"|31",Positions!$A$2:$A$14531,0)),"-")</f>
        <v>31</v>
      </c>
      <c r="E2089" s="4" t="n">
        <f aca="false">IFERROR(INDEX(Positions!$D$2:$D$14531,MATCH($A2089&amp;"|39",Positions!$A$2:$A$14531,0)),"-")</f>
        <v>39</v>
      </c>
      <c r="F2089" s="4" t="str">
        <f aca="false">IFERROR(INDEX(Positions!$E$2:$E$14531,MATCH($A2089&amp;"|31",Positions!$A$2:$A$14531,0)),"-")</f>
        <v>A</v>
      </c>
      <c r="G2089" s="4" t="str">
        <f aca="false">IFERROR(INDEX(Positions!$E$2:$E$14531,MATCH($A2089&amp;"|39",Positions!$A$2:$A$14531,0)),"-")</f>
        <v>U</v>
      </c>
      <c r="H2089" s="3" t="str">
        <f aca="false">F2089&amp;"-"&amp;G2089</f>
        <v>A-U</v>
      </c>
      <c r="I2089" s="4" t="n">
        <f aca="false">(F2089="G")+(G2089="G")</f>
        <v>0</v>
      </c>
      <c r="J2089" s="4" t="n">
        <f aca="false">(F2089="C")+(G2089="C")</f>
        <v>0</v>
      </c>
      <c r="K2089" s="3" t="n">
        <f aca="false">I2089+J2089</f>
        <v>0</v>
      </c>
    </row>
    <row r="2090" customFormat="false" ht="15" hidden="false" customHeight="false" outlineLevel="0" collapsed="false">
      <c r="A2090" s="4" t="s">
        <v>111</v>
      </c>
      <c r="B2090" s="4" t="s">
        <v>830</v>
      </c>
      <c r="C2090" s="4" t="s">
        <v>367</v>
      </c>
      <c r="D2090" s="4" t="n">
        <f aca="false">IFERROR(INDEX(Positions!$D$2:$D$14531,MATCH($A2090&amp;"|49",Positions!$A$2:$A$14531,0)),"-")</f>
        <v>49</v>
      </c>
      <c r="E2090" s="4" t="n">
        <f aca="false">IFERROR(INDEX(Positions!$D$2:$D$14531,MATCH($A2090&amp;"|65",Positions!$A$2:$A$14531,0)),"-")</f>
        <v>65</v>
      </c>
      <c r="F2090" s="4" t="str">
        <f aca="false">IFERROR(INDEX(Positions!$E$2:$E$14531,MATCH($A2090&amp;"|49",Positions!$A$2:$A$14531,0)),"-")</f>
        <v>G</v>
      </c>
      <c r="G2090" s="4" t="str">
        <f aca="false">IFERROR(INDEX(Positions!$E$2:$E$14531,MATCH($A2090&amp;"|65",Positions!$A$2:$A$14531,0)),"-")</f>
        <v>C</v>
      </c>
      <c r="H2090" s="3" t="str">
        <f aca="false">F2090&amp;"-"&amp;G2090</f>
        <v>G-C</v>
      </c>
      <c r="I2090" s="4" t="n">
        <f aca="false">(F2090="G")+(G2090="G")</f>
        <v>1</v>
      </c>
      <c r="J2090" s="4" t="n">
        <f aca="false">(F2090="C")+(G2090="C")</f>
        <v>1</v>
      </c>
      <c r="K2090" s="3" t="n">
        <f aca="false">I2090+J2090</f>
        <v>2</v>
      </c>
    </row>
    <row r="2091" customFormat="false" ht="15" hidden="false" customHeight="false" outlineLevel="0" collapsed="false">
      <c r="A2091" s="4" t="s">
        <v>111</v>
      </c>
      <c r="B2091" s="4" t="s">
        <v>830</v>
      </c>
      <c r="C2091" s="4" t="s">
        <v>891</v>
      </c>
      <c r="D2091" s="4" t="n">
        <f aca="false">IFERROR(INDEX(Positions!$D$2:$D$14531,MATCH($A2091&amp;"|50",Positions!$A$2:$A$14531,0)),"-")</f>
        <v>50</v>
      </c>
      <c r="E2091" s="4" t="n">
        <f aca="false">IFERROR(INDEX(Positions!$D$2:$D$14531,MATCH($A2091&amp;"|64",Positions!$A$2:$A$14531,0)),"-")</f>
        <v>64</v>
      </c>
      <c r="F2091" s="4" t="str">
        <f aca="false">IFERROR(INDEX(Positions!$E$2:$E$14531,MATCH($A2091&amp;"|50",Positions!$A$2:$A$14531,0)),"-")</f>
        <v>U</v>
      </c>
      <c r="G2091" s="4" t="str">
        <f aca="false">IFERROR(INDEX(Positions!$E$2:$E$14531,MATCH($A2091&amp;"|64",Positions!$A$2:$A$14531,0)),"-")</f>
        <v>A</v>
      </c>
      <c r="H2091" s="3" t="str">
        <f aca="false">F2091&amp;"-"&amp;G2091</f>
        <v>U-A</v>
      </c>
      <c r="I2091" s="4" t="n">
        <f aca="false">(F2091="G")+(G2091="G")</f>
        <v>0</v>
      </c>
      <c r="J2091" s="4" t="n">
        <f aca="false">(F2091="C")+(G2091="C")</f>
        <v>0</v>
      </c>
      <c r="K2091" s="3" t="n">
        <f aca="false">I2091+J2091</f>
        <v>0</v>
      </c>
    </row>
    <row r="2092" customFormat="false" ht="15" hidden="false" customHeight="false" outlineLevel="0" collapsed="false">
      <c r="A2092" s="4" t="s">
        <v>111</v>
      </c>
      <c r="B2092" s="4" t="s">
        <v>830</v>
      </c>
      <c r="C2092" s="4" t="s">
        <v>689</v>
      </c>
      <c r="D2092" s="4" t="n">
        <f aca="false">IFERROR(INDEX(Positions!$D$2:$D$14531,MATCH($A2092&amp;"|51",Positions!$A$2:$A$14531,0)),"-")</f>
        <v>51</v>
      </c>
      <c r="E2092" s="4" t="n">
        <f aca="false">IFERROR(INDEX(Positions!$D$2:$D$14531,MATCH($A2092&amp;"|63",Positions!$A$2:$A$14531,0)),"-")</f>
        <v>63</v>
      </c>
      <c r="F2092" s="4" t="str">
        <f aca="false">IFERROR(INDEX(Positions!$E$2:$E$14531,MATCH($A2092&amp;"|51",Positions!$A$2:$A$14531,0)),"-")</f>
        <v>G</v>
      </c>
      <c r="G2092" s="4" t="str">
        <f aca="false">IFERROR(INDEX(Positions!$E$2:$E$14531,MATCH($A2092&amp;"|63",Positions!$A$2:$A$14531,0)),"-")</f>
        <v>C</v>
      </c>
      <c r="H2092" s="3" t="str">
        <f aca="false">F2092&amp;"-"&amp;G2092</f>
        <v>G-C</v>
      </c>
      <c r="I2092" s="4" t="n">
        <f aca="false">(F2092="G")+(G2092="G")</f>
        <v>1</v>
      </c>
      <c r="J2092" s="4" t="n">
        <f aca="false">(F2092="C")+(G2092="C")</f>
        <v>1</v>
      </c>
      <c r="K2092" s="3" t="n">
        <f aca="false">I2092+J2092</f>
        <v>2</v>
      </c>
    </row>
    <row r="2093" customFormat="false" ht="15" hidden="false" customHeight="false" outlineLevel="0" collapsed="false">
      <c r="A2093" s="4" t="s">
        <v>111</v>
      </c>
      <c r="B2093" s="4" t="s">
        <v>830</v>
      </c>
      <c r="C2093" s="4" t="s">
        <v>703</v>
      </c>
      <c r="D2093" s="4" t="n">
        <f aca="false">IFERROR(INDEX(Positions!$D$2:$D$14531,MATCH($A2093&amp;"|52",Positions!$A$2:$A$14531,0)),"-")</f>
        <v>52</v>
      </c>
      <c r="E2093" s="4" t="n">
        <f aca="false">IFERROR(INDEX(Positions!$D$2:$D$14531,MATCH($A2093&amp;"|62",Positions!$A$2:$A$14531,0)),"-")</f>
        <v>62</v>
      </c>
      <c r="F2093" s="4" t="str">
        <f aca="false">IFERROR(INDEX(Positions!$E$2:$E$14531,MATCH($A2093&amp;"|52",Positions!$A$2:$A$14531,0)),"-")</f>
        <v>G</v>
      </c>
      <c r="G2093" s="4" t="str">
        <f aca="false">IFERROR(INDEX(Positions!$E$2:$E$14531,MATCH($A2093&amp;"|62",Positions!$A$2:$A$14531,0)),"-")</f>
        <v>C</v>
      </c>
      <c r="H2093" s="3" t="str">
        <f aca="false">F2093&amp;"-"&amp;G2093</f>
        <v>G-C</v>
      </c>
      <c r="I2093" s="4" t="n">
        <f aca="false">(F2093="G")+(G2093="G")</f>
        <v>1</v>
      </c>
      <c r="J2093" s="4" t="n">
        <f aca="false">(F2093="C")+(G2093="C")</f>
        <v>1</v>
      </c>
      <c r="K2093" s="3" t="n">
        <f aca="false">I2093+J2093</f>
        <v>2</v>
      </c>
    </row>
    <row r="2094" customFormat="false" ht="15" hidden="false" customHeight="false" outlineLevel="0" collapsed="false">
      <c r="A2094" s="4" t="s">
        <v>111</v>
      </c>
      <c r="B2094" s="4" t="s">
        <v>830</v>
      </c>
      <c r="C2094" s="4" t="s">
        <v>892</v>
      </c>
      <c r="D2094" s="4" t="n">
        <f aca="false">IFERROR(INDEX(Positions!$D$2:$D$14531,MATCH($A2094&amp;"|53",Positions!$A$2:$A$14531,0)),"-")</f>
        <v>53</v>
      </c>
      <c r="E2094" s="4" t="n">
        <f aca="false">IFERROR(INDEX(Positions!$D$2:$D$14531,MATCH($A2094&amp;"|61",Positions!$A$2:$A$14531,0)),"-")</f>
        <v>61</v>
      </c>
      <c r="F2094" s="4" t="str">
        <f aca="false">IFERROR(INDEX(Positions!$E$2:$E$14531,MATCH($A2094&amp;"|53",Positions!$A$2:$A$14531,0)),"-")</f>
        <v>G</v>
      </c>
      <c r="G2094" s="4" t="str">
        <f aca="false">IFERROR(INDEX(Positions!$E$2:$E$14531,MATCH($A2094&amp;"|61",Positions!$A$2:$A$14531,0)),"-")</f>
        <v>C</v>
      </c>
      <c r="H2094" s="3" t="str">
        <f aca="false">F2094&amp;"-"&amp;G2094</f>
        <v>G-C</v>
      </c>
      <c r="I2094" s="4" t="n">
        <f aca="false">(F2094="G")+(G2094="G")</f>
        <v>1</v>
      </c>
      <c r="J2094" s="4" t="n">
        <f aca="false">(F2094="C")+(G2094="C")</f>
        <v>1</v>
      </c>
      <c r="K2094" s="3" t="n">
        <f aca="false">I2094+J2094</f>
        <v>2</v>
      </c>
    </row>
    <row r="2095" customFormat="false" ht="15" hidden="false" customHeight="false" outlineLevel="0" collapsed="false">
      <c r="A2095" s="24" t="s">
        <v>111</v>
      </c>
      <c r="B2095" s="24" t="s">
        <v>893</v>
      </c>
      <c r="C2095" s="24" t="s">
        <v>894</v>
      </c>
      <c r="D2095" s="24" t="n">
        <f aca="false">IFERROR(INDEX(Positions!$D$2:$D$14531,MATCH($A2095&amp;"|8",Positions!$A$2:$A$14531,0)),"-")</f>
        <v>8</v>
      </c>
      <c r="E2095" s="24" t="n">
        <f aca="false">IFERROR(INDEX(Positions!$D$2:$D$14531,MATCH($A2095&amp;"|14",Positions!$A$2:$A$14531,0)),"-")</f>
        <v>14</v>
      </c>
      <c r="F2095" s="24" t="str">
        <f aca="false">IFERROR(INDEX(Positions!$E$2:$E$14531,MATCH($A2095&amp;"|8",Positions!$A$2:$A$14531,0)),"-")</f>
        <v>U</v>
      </c>
      <c r="G2095" s="24" t="str">
        <f aca="false">IFERROR(INDEX(Positions!$E$2:$E$14531,MATCH($A2095&amp;"|14",Positions!$A$2:$A$14531,0)),"-")</f>
        <v>A</v>
      </c>
      <c r="H2095" s="25" t="str">
        <f aca="false">F2095&amp;"-"&amp;G2095</f>
        <v>U-A</v>
      </c>
      <c r="I2095" s="24" t="n">
        <f aca="false">(F2095="G")+(G2095="G")</f>
        <v>0</v>
      </c>
      <c r="J2095" s="24" t="n">
        <f aca="false">(F2095="C")+(G2095="C")</f>
        <v>0</v>
      </c>
      <c r="K2095" s="25" t="n">
        <f aca="false">I2095+J2095</f>
        <v>0</v>
      </c>
    </row>
    <row r="2096" customFormat="false" ht="15" hidden="false" customHeight="false" outlineLevel="0" collapsed="false">
      <c r="A2096" s="24" t="s">
        <v>111</v>
      </c>
      <c r="B2096" s="24" t="s">
        <v>893</v>
      </c>
      <c r="C2096" s="24" t="s">
        <v>895</v>
      </c>
      <c r="D2096" s="24" t="n">
        <f aca="false">IFERROR(INDEX(Positions!$D$2:$D$14531,MATCH($A2096&amp;"|15",Positions!$A$2:$A$14531,0)),"-")</f>
        <v>15</v>
      </c>
      <c r="E2096" s="24" t="n">
        <f aca="false">IFERROR(INDEX(Positions!$D$2:$D$14531,MATCH($A2096&amp;"|48",Positions!$A$2:$A$14531,0)),"-")</f>
        <v>48</v>
      </c>
      <c r="F2096" s="24" t="str">
        <f aca="false">IFERROR(INDEX(Positions!$E$2:$E$14531,MATCH($A2096&amp;"|15",Positions!$A$2:$A$14531,0)),"-")</f>
        <v>A</v>
      </c>
      <c r="G2096" s="24" t="str">
        <f aca="false">IFERROR(INDEX(Positions!$E$2:$E$14531,MATCH($A2096&amp;"|48",Positions!$A$2:$A$14531,0)),"-")</f>
        <v>U</v>
      </c>
      <c r="H2096" s="25" t="str">
        <f aca="false">F2096&amp;"-"&amp;G2096</f>
        <v>A-U</v>
      </c>
      <c r="I2096" s="24" t="n">
        <f aca="false">(F2096="G")+(G2096="G")</f>
        <v>0</v>
      </c>
      <c r="J2096" s="24" t="n">
        <f aca="false">(F2096="C")+(G2096="C")</f>
        <v>0</v>
      </c>
      <c r="K2096" s="25" t="n">
        <f aca="false">I2096+J2096</f>
        <v>0</v>
      </c>
    </row>
    <row r="2097" customFormat="false" ht="15" hidden="false" customHeight="false" outlineLevel="0" collapsed="false">
      <c r="A2097" s="24" t="s">
        <v>111</v>
      </c>
      <c r="B2097" s="24" t="s">
        <v>893</v>
      </c>
      <c r="C2097" s="24" t="s">
        <v>896</v>
      </c>
      <c r="D2097" s="24" t="n">
        <f aca="false">IFERROR(INDEX(Positions!$D$2:$D$14531,MATCH($A2097&amp;"|18",Positions!$A$2:$A$14531,0)),"-")</f>
        <v>18</v>
      </c>
      <c r="E2097" s="24" t="n">
        <f aca="false">IFERROR(INDEX(Positions!$D$2:$D$14531,MATCH($A2097&amp;"|55",Positions!$A$2:$A$14531,0)),"-")</f>
        <v>55</v>
      </c>
      <c r="F2097" s="24" t="str">
        <f aca="false">IFERROR(INDEX(Positions!$E$2:$E$14531,MATCH($A2097&amp;"|18",Positions!$A$2:$A$14531,0)),"-")</f>
        <v>G</v>
      </c>
      <c r="G2097" s="24" t="str">
        <f aca="false">IFERROR(INDEX(Positions!$E$2:$E$14531,MATCH($A2097&amp;"|55",Positions!$A$2:$A$14531,0)),"-")</f>
        <v>U</v>
      </c>
      <c r="H2097" s="25" t="str">
        <f aca="false">F2097&amp;"-"&amp;G2097</f>
        <v>G-U</v>
      </c>
      <c r="I2097" s="24" t="n">
        <f aca="false">(F2097="G")+(G2097="G")</f>
        <v>1</v>
      </c>
      <c r="J2097" s="24" t="n">
        <f aca="false">(F2097="C")+(G2097="C")</f>
        <v>0</v>
      </c>
      <c r="K2097" s="25" t="n">
        <f aca="false">I2097+J2097</f>
        <v>1</v>
      </c>
    </row>
    <row r="2098" customFormat="false" ht="15" hidden="false" customHeight="false" outlineLevel="0" collapsed="false">
      <c r="A2098" s="24" t="s">
        <v>111</v>
      </c>
      <c r="B2098" s="24" t="s">
        <v>893</v>
      </c>
      <c r="C2098" s="24" t="s">
        <v>897</v>
      </c>
      <c r="D2098" s="24" t="n">
        <f aca="false">IFERROR(INDEX(Positions!$D$2:$D$14531,MATCH($A2098&amp;"|19",Positions!$A$2:$A$14531,0)),"-")</f>
        <v>19</v>
      </c>
      <c r="E2098" s="24" t="n">
        <f aca="false">IFERROR(INDEX(Positions!$D$2:$D$14531,MATCH($A2098&amp;"|56",Positions!$A$2:$A$14531,0)),"-")</f>
        <v>56</v>
      </c>
      <c r="F2098" s="24" t="str">
        <f aca="false">IFERROR(INDEX(Positions!$E$2:$E$14531,MATCH($A2098&amp;"|19",Positions!$A$2:$A$14531,0)),"-")</f>
        <v>G</v>
      </c>
      <c r="G2098" s="24" t="str">
        <f aca="false">IFERROR(INDEX(Positions!$E$2:$E$14531,MATCH($A2098&amp;"|56",Positions!$A$2:$A$14531,0)),"-")</f>
        <v>C</v>
      </c>
      <c r="H2098" s="25" t="str">
        <f aca="false">F2098&amp;"-"&amp;G2098</f>
        <v>G-C</v>
      </c>
      <c r="I2098" s="24" t="n">
        <f aca="false">(F2098="G")+(G2098="G")</f>
        <v>1</v>
      </c>
      <c r="J2098" s="24" t="n">
        <f aca="false">(F2098="C")+(G2098="C")</f>
        <v>1</v>
      </c>
      <c r="K2098" s="25" t="n">
        <f aca="false">I2098+J2098</f>
        <v>2</v>
      </c>
    </row>
    <row r="2099" customFormat="false" ht="15" hidden="false" customHeight="false" outlineLevel="0" collapsed="false">
      <c r="A2099" s="24" t="s">
        <v>111</v>
      </c>
      <c r="B2099" s="24" t="s">
        <v>893</v>
      </c>
      <c r="C2099" s="24" t="s">
        <v>898</v>
      </c>
      <c r="D2099" s="24" t="n">
        <f aca="false">IFERROR(INDEX(Positions!$D$2:$D$14531,MATCH($A2099&amp;"|26",Positions!$A$2:$A$14531,0)),"-")</f>
        <v>26</v>
      </c>
      <c r="E2099" s="24" t="n">
        <f aca="false">IFERROR(INDEX(Positions!$D$2:$D$14531,MATCH($A2099&amp;"|44",Positions!$A$2:$A$14531,0)),"-")</f>
        <v>44</v>
      </c>
      <c r="F2099" s="24" t="str">
        <f aca="false">IFERROR(INDEX(Positions!$E$2:$E$14531,MATCH($A2099&amp;"|26",Positions!$A$2:$A$14531,0)),"-")</f>
        <v>A</v>
      </c>
      <c r="G2099" s="24" t="str">
        <f aca="false">IFERROR(INDEX(Positions!$E$2:$E$14531,MATCH($A2099&amp;"|44",Positions!$A$2:$A$14531,0)),"-")</f>
        <v>G</v>
      </c>
      <c r="H2099" s="25" t="str">
        <f aca="false">F2099&amp;"-"&amp;G2099</f>
        <v>A-G</v>
      </c>
      <c r="I2099" s="24" t="n">
        <f aca="false">(F2099="G")+(G2099="G")</f>
        <v>1</v>
      </c>
      <c r="J2099" s="24" t="n">
        <f aca="false">(F2099="C")+(G2099="C")</f>
        <v>0</v>
      </c>
      <c r="K2099" s="25" t="n">
        <f aca="false">I2099+J2099</f>
        <v>1</v>
      </c>
    </row>
    <row r="2100" customFormat="false" ht="15" hidden="false" customHeight="false" outlineLevel="0" collapsed="false">
      <c r="A2100" s="24" t="s">
        <v>111</v>
      </c>
      <c r="B2100" s="24" t="s">
        <v>893</v>
      </c>
      <c r="C2100" s="24" t="s">
        <v>899</v>
      </c>
      <c r="D2100" s="24" t="n">
        <f aca="false">IFERROR(INDEX(Positions!$D$2:$D$14531,MATCH($A2100&amp;"|32",Positions!$A$2:$A$14531,0)),"-")</f>
        <v>32</v>
      </c>
      <c r="E2100" s="24" t="n">
        <f aca="false">IFERROR(INDEX(Positions!$D$2:$D$14531,MATCH($A2100&amp;"|38",Positions!$A$2:$A$14531,0)),"-")</f>
        <v>38</v>
      </c>
      <c r="F2100" s="24" t="str">
        <f aca="false">IFERROR(INDEX(Positions!$E$2:$E$14531,MATCH($A2100&amp;"|32",Positions!$A$2:$A$14531,0)),"-")</f>
        <v>C</v>
      </c>
      <c r="G2100" s="24" t="str">
        <f aca="false">IFERROR(INDEX(Positions!$E$2:$E$14531,MATCH($A2100&amp;"|38",Positions!$A$2:$A$14531,0)),"-")</f>
        <v>A</v>
      </c>
      <c r="H2100" s="25" t="str">
        <f aca="false">F2100&amp;"-"&amp;G2100</f>
        <v>C-A</v>
      </c>
      <c r="I2100" s="24" t="n">
        <f aca="false">(F2100="G")+(G2100="G")</f>
        <v>0</v>
      </c>
      <c r="J2100" s="24" t="n">
        <f aca="false">(F2100="C")+(G2100="C")</f>
        <v>1</v>
      </c>
      <c r="K2100" s="25" t="n">
        <f aca="false">I2100+J2100</f>
        <v>1</v>
      </c>
    </row>
    <row r="2101" customFormat="false" ht="15" hidden="false" customHeight="false" outlineLevel="0" collapsed="false">
      <c r="A2101" s="24" t="s">
        <v>111</v>
      </c>
      <c r="B2101" s="24" t="s">
        <v>893</v>
      </c>
      <c r="C2101" s="24" t="s">
        <v>900</v>
      </c>
      <c r="D2101" s="24" t="n">
        <f aca="false">IFERROR(INDEX(Positions!$D$2:$D$14531,MATCH($A2101&amp;"|54",Positions!$A$2:$A$14531,0)),"-")</f>
        <v>54</v>
      </c>
      <c r="E2101" s="24" t="n">
        <f aca="false">IFERROR(INDEX(Positions!$D$2:$D$14531,MATCH($A2101&amp;"|58",Positions!$A$2:$A$14531,0)),"-")</f>
        <v>58</v>
      </c>
      <c r="F2101" s="24" t="str">
        <f aca="false">IFERROR(INDEX(Positions!$E$2:$E$14531,MATCH($A2101&amp;"|54",Positions!$A$2:$A$14531,0)),"-")</f>
        <v>U</v>
      </c>
      <c r="G2101" s="24" t="str">
        <f aca="false">IFERROR(INDEX(Positions!$E$2:$E$14531,MATCH($A2101&amp;"|58",Positions!$A$2:$A$14531,0)),"-")</f>
        <v>A</v>
      </c>
      <c r="H2101" s="25" t="str">
        <f aca="false">F2101&amp;"-"&amp;G2101</f>
        <v>U-A</v>
      </c>
      <c r="I2101" s="24" t="n">
        <f aca="false">(F2101="G")+(G2101="G")</f>
        <v>0</v>
      </c>
      <c r="J2101" s="24" t="n">
        <f aca="false">(F2101="C")+(G2101="C")</f>
        <v>0</v>
      </c>
      <c r="K2101" s="25" t="n">
        <f aca="false">I2101+J2101</f>
        <v>0</v>
      </c>
    </row>
    <row r="2102" customFormat="false" ht="15" hidden="false" customHeight="false" outlineLevel="0" collapsed="false">
      <c r="A2102" s="4" t="s">
        <v>112</v>
      </c>
      <c r="B2102" s="4" t="s">
        <v>768</v>
      </c>
      <c r="C2102" s="4" t="s">
        <v>882</v>
      </c>
      <c r="D2102" s="4" t="n">
        <f aca="false">IFERROR(INDEX(Positions!$D$2:$D$14531,MATCH($A2102&amp;"|1",Positions!$A$2:$A$14531,0)),"-")</f>
        <v>1</v>
      </c>
      <c r="E2102" s="4" t="n">
        <f aca="false">IFERROR(INDEX(Positions!$D$2:$D$14531,MATCH($A2102&amp;"|72",Positions!$A$2:$A$14531,0)),"-")</f>
        <v>73</v>
      </c>
      <c r="F2102" s="4" t="str">
        <f aca="false">IFERROR(INDEX(Positions!$E$2:$E$14531,MATCH($A2102&amp;"|1",Positions!$A$2:$A$14531,0)),"-")</f>
        <v>G</v>
      </c>
      <c r="G2102" s="4" t="str">
        <f aca="false">IFERROR(INDEX(Positions!$E$2:$E$14531,MATCH($A2102&amp;"|72",Positions!$A$2:$A$14531,0)),"-")</f>
        <v>U</v>
      </c>
      <c r="H2102" s="3" t="str">
        <f aca="false">F2102&amp;"-"&amp;G2102</f>
        <v>G-U</v>
      </c>
      <c r="I2102" s="4" t="n">
        <f aca="false">(F2102="G")+(G2102="G")</f>
        <v>1</v>
      </c>
      <c r="J2102" s="4" t="n">
        <f aca="false">(F2102="C")+(G2102="C")</f>
        <v>0</v>
      </c>
      <c r="K2102" s="3" t="n">
        <f aca="false">I2102+J2102</f>
        <v>1</v>
      </c>
    </row>
    <row r="2103" customFormat="false" ht="15" hidden="false" customHeight="false" outlineLevel="0" collapsed="false">
      <c r="A2103" s="4" t="s">
        <v>112</v>
      </c>
      <c r="B2103" s="4" t="s">
        <v>768</v>
      </c>
      <c r="C2103" s="4" t="s">
        <v>883</v>
      </c>
      <c r="D2103" s="4" t="n">
        <f aca="false">IFERROR(INDEX(Positions!$D$2:$D$14531,MATCH($A2103&amp;"|2",Positions!$A$2:$A$14531,0)),"-")</f>
        <v>2</v>
      </c>
      <c r="E2103" s="4" t="n">
        <f aca="false">IFERROR(INDEX(Positions!$D$2:$D$14531,MATCH($A2103&amp;"|71",Positions!$A$2:$A$14531,0)),"-")</f>
        <v>72</v>
      </c>
      <c r="F2103" s="4" t="str">
        <f aca="false">IFERROR(INDEX(Positions!$E$2:$E$14531,MATCH($A2103&amp;"|2",Positions!$A$2:$A$14531,0)),"-")</f>
        <v>G</v>
      </c>
      <c r="G2103" s="4" t="str">
        <f aca="false">IFERROR(INDEX(Positions!$E$2:$E$14531,MATCH($A2103&amp;"|71",Positions!$A$2:$A$14531,0)),"-")</f>
        <v>C</v>
      </c>
      <c r="H2103" s="3" t="str">
        <f aca="false">F2103&amp;"-"&amp;G2103</f>
        <v>G-C</v>
      </c>
      <c r="I2103" s="4" t="n">
        <f aca="false">(F2103="G")+(G2103="G")</f>
        <v>1</v>
      </c>
      <c r="J2103" s="4" t="n">
        <f aca="false">(F2103="C")+(G2103="C")</f>
        <v>1</v>
      </c>
      <c r="K2103" s="3" t="n">
        <f aca="false">I2103+J2103</f>
        <v>2</v>
      </c>
    </row>
    <row r="2104" customFormat="false" ht="15" hidden="false" customHeight="false" outlineLevel="0" collapsed="false">
      <c r="A2104" s="4" t="s">
        <v>112</v>
      </c>
      <c r="B2104" s="4" t="s">
        <v>768</v>
      </c>
      <c r="C2104" s="4" t="s">
        <v>884</v>
      </c>
      <c r="D2104" s="4" t="n">
        <f aca="false">IFERROR(INDEX(Positions!$D$2:$D$14531,MATCH($A2104&amp;"|3",Positions!$A$2:$A$14531,0)),"-")</f>
        <v>3</v>
      </c>
      <c r="E2104" s="4" t="n">
        <f aca="false">IFERROR(INDEX(Positions!$D$2:$D$14531,MATCH($A2104&amp;"|70",Positions!$A$2:$A$14531,0)),"-")</f>
        <v>71</v>
      </c>
      <c r="F2104" s="4" t="str">
        <f aca="false">IFERROR(INDEX(Positions!$E$2:$E$14531,MATCH($A2104&amp;"|3",Positions!$A$2:$A$14531,0)),"-")</f>
        <v>C</v>
      </c>
      <c r="G2104" s="4" t="str">
        <f aca="false">IFERROR(INDEX(Positions!$E$2:$E$14531,MATCH($A2104&amp;"|70",Positions!$A$2:$A$14531,0)),"-")</f>
        <v>G</v>
      </c>
      <c r="H2104" s="3" t="str">
        <f aca="false">F2104&amp;"-"&amp;G2104</f>
        <v>C-G</v>
      </c>
      <c r="I2104" s="4" t="n">
        <f aca="false">(F2104="G")+(G2104="G")</f>
        <v>1</v>
      </c>
      <c r="J2104" s="4" t="n">
        <f aca="false">(F2104="C")+(G2104="C")</f>
        <v>1</v>
      </c>
      <c r="K2104" s="3" t="n">
        <f aca="false">I2104+J2104</f>
        <v>2</v>
      </c>
    </row>
    <row r="2105" customFormat="false" ht="15" hidden="false" customHeight="false" outlineLevel="0" collapsed="false">
      <c r="A2105" s="4" t="s">
        <v>112</v>
      </c>
      <c r="B2105" s="4" t="s">
        <v>768</v>
      </c>
      <c r="C2105" s="4" t="s">
        <v>885</v>
      </c>
      <c r="D2105" s="4" t="n">
        <f aca="false">IFERROR(INDEX(Positions!$D$2:$D$14531,MATCH($A2105&amp;"|4",Positions!$A$2:$A$14531,0)),"-")</f>
        <v>4</v>
      </c>
      <c r="E2105" s="4" t="n">
        <f aca="false">IFERROR(INDEX(Positions!$D$2:$D$14531,MATCH($A2105&amp;"|69",Positions!$A$2:$A$14531,0)),"-")</f>
        <v>70</v>
      </c>
      <c r="F2105" s="4" t="str">
        <f aca="false">IFERROR(INDEX(Positions!$E$2:$E$14531,MATCH($A2105&amp;"|4",Positions!$A$2:$A$14531,0)),"-")</f>
        <v>G</v>
      </c>
      <c r="G2105" s="4" t="str">
        <f aca="false">IFERROR(INDEX(Positions!$E$2:$E$14531,MATCH($A2105&amp;"|69",Positions!$A$2:$A$14531,0)),"-")</f>
        <v>C</v>
      </c>
      <c r="H2105" s="3" t="str">
        <f aca="false">F2105&amp;"-"&amp;G2105</f>
        <v>G-C</v>
      </c>
      <c r="I2105" s="4" t="n">
        <f aca="false">(F2105="G")+(G2105="G")</f>
        <v>1</v>
      </c>
      <c r="J2105" s="4" t="n">
        <f aca="false">(F2105="C")+(G2105="C")</f>
        <v>1</v>
      </c>
      <c r="K2105" s="3" t="n">
        <f aca="false">I2105+J2105</f>
        <v>2</v>
      </c>
    </row>
    <row r="2106" customFormat="false" ht="15" hidden="false" customHeight="false" outlineLevel="0" collapsed="false">
      <c r="A2106" s="4" t="s">
        <v>112</v>
      </c>
      <c r="B2106" s="4" t="s">
        <v>768</v>
      </c>
      <c r="C2106" s="4" t="s">
        <v>542</v>
      </c>
      <c r="D2106" s="4" t="n">
        <f aca="false">IFERROR(INDEX(Positions!$D$2:$D$14531,MATCH($A2106&amp;"|5",Positions!$A$2:$A$14531,0)),"-")</f>
        <v>5</v>
      </c>
      <c r="E2106" s="4" t="n">
        <f aca="false">IFERROR(INDEX(Positions!$D$2:$D$14531,MATCH($A2106&amp;"|68",Positions!$A$2:$A$14531,0)),"-")</f>
        <v>69</v>
      </c>
      <c r="F2106" s="4" t="str">
        <f aca="false">IFERROR(INDEX(Positions!$E$2:$E$14531,MATCH($A2106&amp;"|5",Positions!$A$2:$A$14531,0)),"-")</f>
        <v>G</v>
      </c>
      <c r="G2106" s="4" t="str">
        <f aca="false">IFERROR(INDEX(Positions!$E$2:$E$14531,MATCH($A2106&amp;"|68",Positions!$A$2:$A$14531,0)),"-")</f>
        <v>C</v>
      </c>
      <c r="H2106" s="3" t="str">
        <f aca="false">F2106&amp;"-"&amp;G2106</f>
        <v>G-C</v>
      </c>
      <c r="I2106" s="4" t="n">
        <f aca="false">(F2106="G")+(G2106="G")</f>
        <v>1</v>
      </c>
      <c r="J2106" s="4" t="n">
        <f aca="false">(F2106="C")+(G2106="C")</f>
        <v>1</v>
      </c>
      <c r="K2106" s="3" t="n">
        <f aca="false">I2106+J2106</f>
        <v>2</v>
      </c>
    </row>
    <row r="2107" customFormat="false" ht="15" hidden="false" customHeight="false" outlineLevel="0" collapsed="false">
      <c r="A2107" s="4" t="s">
        <v>112</v>
      </c>
      <c r="B2107" s="4" t="s">
        <v>768</v>
      </c>
      <c r="C2107" s="4" t="s">
        <v>561</v>
      </c>
      <c r="D2107" s="4" t="n">
        <f aca="false">IFERROR(INDEX(Positions!$D$2:$D$14531,MATCH($A2107&amp;"|6",Positions!$A$2:$A$14531,0)),"-")</f>
        <v>6</v>
      </c>
      <c r="E2107" s="4" t="n">
        <f aca="false">IFERROR(INDEX(Positions!$D$2:$D$14531,MATCH($A2107&amp;"|67",Positions!$A$2:$A$14531,0)),"-")</f>
        <v>68</v>
      </c>
      <c r="F2107" s="4" t="str">
        <f aca="false">IFERROR(INDEX(Positions!$E$2:$E$14531,MATCH($A2107&amp;"|6",Positions!$A$2:$A$14531,0)),"-")</f>
        <v>G</v>
      </c>
      <c r="G2107" s="4" t="str">
        <f aca="false">IFERROR(INDEX(Positions!$E$2:$E$14531,MATCH($A2107&amp;"|67",Positions!$A$2:$A$14531,0)),"-")</f>
        <v>C</v>
      </c>
      <c r="H2107" s="3" t="str">
        <f aca="false">F2107&amp;"-"&amp;G2107</f>
        <v>G-C</v>
      </c>
      <c r="I2107" s="4" t="n">
        <f aca="false">(F2107="G")+(G2107="G")</f>
        <v>1</v>
      </c>
      <c r="J2107" s="4" t="n">
        <f aca="false">(F2107="C")+(G2107="C")</f>
        <v>1</v>
      </c>
      <c r="K2107" s="3" t="n">
        <f aca="false">I2107+J2107</f>
        <v>2</v>
      </c>
    </row>
    <row r="2108" customFormat="false" ht="15" hidden="false" customHeight="false" outlineLevel="0" collapsed="false">
      <c r="A2108" s="4" t="s">
        <v>112</v>
      </c>
      <c r="B2108" s="4" t="s">
        <v>768</v>
      </c>
      <c r="C2108" s="4" t="s">
        <v>886</v>
      </c>
      <c r="D2108" s="4" t="n">
        <f aca="false">IFERROR(INDEX(Positions!$D$2:$D$14531,MATCH($A2108&amp;"|7",Positions!$A$2:$A$14531,0)),"-")</f>
        <v>7</v>
      </c>
      <c r="E2108" s="4" t="n">
        <f aca="false">IFERROR(INDEX(Positions!$D$2:$D$14531,MATCH($A2108&amp;"|66",Positions!$A$2:$A$14531,0)),"-")</f>
        <v>67</v>
      </c>
      <c r="F2108" s="4" t="str">
        <f aca="false">IFERROR(INDEX(Positions!$E$2:$E$14531,MATCH($A2108&amp;"|7",Positions!$A$2:$A$14531,0)),"-")</f>
        <v>G</v>
      </c>
      <c r="G2108" s="4" t="str">
        <f aca="false">IFERROR(INDEX(Positions!$E$2:$E$14531,MATCH($A2108&amp;"|66",Positions!$A$2:$A$14531,0)),"-")</f>
        <v>C</v>
      </c>
      <c r="H2108" s="3" t="str">
        <f aca="false">F2108&amp;"-"&amp;G2108</f>
        <v>G-C</v>
      </c>
      <c r="I2108" s="4" t="n">
        <f aca="false">(F2108="G")+(G2108="G")</f>
        <v>1</v>
      </c>
      <c r="J2108" s="4" t="n">
        <f aca="false">(F2108="C")+(G2108="C")</f>
        <v>1</v>
      </c>
      <c r="K2108" s="3" t="n">
        <f aca="false">I2108+J2108</f>
        <v>2</v>
      </c>
    </row>
    <row r="2109" customFormat="false" ht="15" hidden="false" customHeight="false" outlineLevel="0" collapsed="false">
      <c r="A2109" s="4" t="s">
        <v>112</v>
      </c>
      <c r="B2109" s="4" t="s">
        <v>783</v>
      </c>
      <c r="C2109" s="4" t="s">
        <v>887</v>
      </c>
      <c r="D2109" s="4" t="n">
        <f aca="false">IFERROR(INDEX(Positions!$D$2:$D$14531,MATCH($A2109&amp;"|10",Positions!$A$2:$A$14531,0)),"-")</f>
        <v>10</v>
      </c>
      <c r="E2109" s="4" t="n">
        <f aca="false">IFERROR(INDEX(Positions!$D$2:$D$14531,MATCH($A2109&amp;"|25",Positions!$A$2:$A$14531,0)),"-")</f>
        <v>26</v>
      </c>
      <c r="F2109" s="4" t="str">
        <f aca="false">IFERROR(INDEX(Positions!$E$2:$E$14531,MATCH($A2109&amp;"|10",Positions!$A$2:$A$14531,0)),"-")</f>
        <v>G</v>
      </c>
      <c r="G2109" s="4" t="str">
        <f aca="false">IFERROR(INDEX(Positions!$E$2:$E$14531,MATCH($A2109&amp;"|25",Positions!$A$2:$A$14531,0)),"-")</f>
        <v>C</v>
      </c>
      <c r="H2109" s="3" t="str">
        <f aca="false">F2109&amp;"-"&amp;G2109</f>
        <v>G-C</v>
      </c>
      <c r="I2109" s="4" t="n">
        <f aca="false">(F2109="G")+(G2109="G")</f>
        <v>1</v>
      </c>
      <c r="J2109" s="4" t="n">
        <f aca="false">(F2109="C")+(G2109="C")</f>
        <v>1</v>
      </c>
      <c r="K2109" s="3" t="n">
        <f aca="false">I2109+J2109</f>
        <v>2</v>
      </c>
    </row>
    <row r="2110" customFormat="false" ht="15" hidden="false" customHeight="false" outlineLevel="0" collapsed="false">
      <c r="A2110" s="4" t="s">
        <v>112</v>
      </c>
      <c r="B2110" s="4" t="s">
        <v>783</v>
      </c>
      <c r="C2110" s="4" t="s">
        <v>888</v>
      </c>
      <c r="D2110" s="4" t="n">
        <f aca="false">IFERROR(INDEX(Positions!$D$2:$D$14531,MATCH($A2110&amp;"|11",Positions!$A$2:$A$14531,0)),"-")</f>
        <v>11</v>
      </c>
      <c r="E2110" s="4" t="n">
        <f aca="false">IFERROR(INDEX(Positions!$D$2:$D$14531,MATCH($A2110&amp;"|24",Positions!$A$2:$A$14531,0)),"-")</f>
        <v>25</v>
      </c>
      <c r="F2110" s="4" t="str">
        <f aca="false">IFERROR(INDEX(Positions!$E$2:$E$14531,MATCH($A2110&amp;"|11",Positions!$A$2:$A$14531,0)),"-")</f>
        <v>C</v>
      </c>
      <c r="G2110" s="4" t="str">
        <f aca="false">IFERROR(INDEX(Positions!$E$2:$E$14531,MATCH($A2110&amp;"|24",Positions!$A$2:$A$14531,0)),"-")</f>
        <v>G</v>
      </c>
      <c r="H2110" s="3" t="str">
        <f aca="false">F2110&amp;"-"&amp;G2110</f>
        <v>C-G</v>
      </c>
      <c r="I2110" s="4" t="n">
        <f aca="false">(F2110="G")+(G2110="G")</f>
        <v>1</v>
      </c>
      <c r="J2110" s="4" t="n">
        <f aca="false">(F2110="C")+(G2110="C")</f>
        <v>1</v>
      </c>
      <c r="K2110" s="3" t="n">
        <f aca="false">I2110+J2110</f>
        <v>2</v>
      </c>
    </row>
    <row r="2111" customFormat="false" ht="15" hidden="false" customHeight="false" outlineLevel="0" collapsed="false">
      <c r="A2111" s="4" t="s">
        <v>112</v>
      </c>
      <c r="B2111" s="4" t="s">
        <v>783</v>
      </c>
      <c r="C2111" s="4" t="s">
        <v>479</v>
      </c>
      <c r="D2111" s="4" t="n">
        <f aca="false">IFERROR(INDEX(Positions!$D$2:$D$14531,MATCH($A2111&amp;"|12",Positions!$A$2:$A$14531,0)),"-")</f>
        <v>12</v>
      </c>
      <c r="E2111" s="4" t="n">
        <f aca="false">IFERROR(INDEX(Positions!$D$2:$D$14531,MATCH($A2111&amp;"|23",Positions!$A$2:$A$14531,0)),"-")</f>
        <v>24</v>
      </c>
      <c r="F2111" s="4" t="str">
        <f aca="false">IFERROR(INDEX(Positions!$E$2:$E$14531,MATCH($A2111&amp;"|12",Positions!$A$2:$A$14531,0)),"-")</f>
        <v>U</v>
      </c>
      <c r="G2111" s="4" t="str">
        <f aca="false">IFERROR(INDEX(Positions!$E$2:$E$14531,MATCH($A2111&amp;"|23",Positions!$A$2:$A$14531,0)),"-")</f>
        <v>A</v>
      </c>
      <c r="H2111" s="3" t="str">
        <f aca="false">F2111&amp;"-"&amp;G2111</f>
        <v>U-A</v>
      </c>
      <c r="I2111" s="4" t="n">
        <f aca="false">(F2111="G")+(G2111="G")</f>
        <v>0</v>
      </c>
      <c r="J2111" s="4" t="n">
        <f aca="false">(F2111="C")+(G2111="C")</f>
        <v>0</v>
      </c>
      <c r="K2111" s="3" t="n">
        <f aca="false">I2111+J2111</f>
        <v>0</v>
      </c>
    </row>
    <row r="2112" customFormat="false" ht="15" hidden="false" customHeight="false" outlineLevel="0" collapsed="false">
      <c r="A2112" s="4" t="s">
        <v>112</v>
      </c>
      <c r="B2112" s="4" t="s">
        <v>783</v>
      </c>
      <c r="C2112" s="4" t="s">
        <v>267</v>
      </c>
      <c r="D2112" s="4" t="n">
        <f aca="false">IFERROR(INDEX(Positions!$D$2:$D$14531,MATCH($A2112&amp;"|13",Positions!$A$2:$A$14531,0)),"-")</f>
        <v>13</v>
      </c>
      <c r="E2112" s="4" t="n">
        <f aca="false">IFERROR(INDEX(Positions!$D$2:$D$14531,MATCH($A2112&amp;"|22",Positions!$A$2:$A$14531,0)),"-")</f>
        <v>23</v>
      </c>
      <c r="F2112" s="4" t="str">
        <f aca="false">IFERROR(INDEX(Positions!$E$2:$E$14531,MATCH($A2112&amp;"|13",Positions!$A$2:$A$14531,0)),"-")</f>
        <v>C</v>
      </c>
      <c r="G2112" s="4" t="str">
        <f aca="false">IFERROR(INDEX(Positions!$E$2:$E$14531,MATCH($A2112&amp;"|22",Positions!$A$2:$A$14531,0)),"-")</f>
        <v>G</v>
      </c>
      <c r="H2112" s="3" t="str">
        <f aca="false">F2112&amp;"-"&amp;G2112</f>
        <v>C-G</v>
      </c>
      <c r="I2112" s="4" t="n">
        <f aca="false">(F2112="G")+(G2112="G")</f>
        <v>1</v>
      </c>
      <c r="J2112" s="4" t="n">
        <f aca="false">(F2112="C")+(G2112="C")</f>
        <v>1</v>
      </c>
      <c r="K2112" s="3" t="n">
        <f aca="false">I2112+J2112</f>
        <v>2</v>
      </c>
    </row>
    <row r="2113" customFormat="false" ht="15" hidden="false" customHeight="false" outlineLevel="0" collapsed="false">
      <c r="A2113" s="4" t="s">
        <v>112</v>
      </c>
      <c r="B2113" s="4" t="s">
        <v>805</v>
      </c>
      <c r="C2113" s="4" t="s">
        <v>673</v>
      </c>
      <c r="D2113" s="4" t="n">
        <f aca="false">IFERROR(INDEX(Positions!$D$2:$D$14531,MATCH($A2113&amp;"|27",Positions!$A$2:$A$14531,0)),"-")</f>
        <v>28</v>
      </c>
      <c r="E2113" s="4" t="n">
        <f aca="false">IFERROR(INDEX(Positions!$D$2:$D$14531,MATCH($A2113&amp;"|43",Positions!$A$2:$A$14531,0)),"-")</f>
        <v>44</v>
      </c>
      <c r="F2113" s="4" t="str">
        <f aca="false">IFERROR(INDEX(Positions!$E$2:$E$14531,MATCH($A2113&amp;"|27",Positions!$A$2:$A$14531,0)),"-")</f>
        <v>U</v>
      </c>
      <c r="G2113" s="4" t="str">
        <f aca="false">IFERROR(INDEX(Positions!$E$2:$E$14531,MATCH($A2113&amp;"|43",Positions!$A$2:$A$14531,0)),"-")</f>
        <v>A</v>
      </c>
      <c r="H2113" s="3" t="str">
        <f aca="false">F2113&amp;"-"&amp;G2113</f>
        <v>U-A</v>
      </c>
      <c r="I2113" s="4" t="n">
        <f aca="false">(F2113="G")+(G2113="G")</f>
        <v>0</v>
      </c>
      <c r="J2113" s="4" t="n">
        <f aca="false">(F2113="C")+(G2113="C")</f>
        <v>0</v>
      </c>
      <c r="K2113" s="3" t="n">
        <f aca="false">I2113+J2113</f>
        <v>0</v>
      </c>
    </row>
    <row r="2114" customFormat="false" ht="15" hidden="false" customHeight="false" outlineLevel="0" collapsed="false">
      <c r="A2114" s="4" t="s">
        <v>112</v>
      </c>
      <c r="B2114" s="4" t="s">
        <v>805</v>
      </c>
      <c r="C2114" s="4" t="s">
        <v>889</v>
      </c>
      <c r="D2114" s="4" t="n">
        <f aca="false">IFERROR(INDEX(Positions!$D$2:$D$14531,MATCH($A2114&amp;"|28",Positions!$A$2:$A$14531,0)),"-")</f>
        <v>29</v>
      </c>
      <c r="E2114" s="4" t="n">
        <f aca="false">IFERROR(INDEX(Positions!$D$2:$D$14531,MATCH($A2114&amp;"|42",Positions!$A$2:$A$14531,0)),"-")</f>
        <v>43</v>
      </c>
      <c r="F2114" s="4" t="str">
        <f aca="false">IFERROR(INDEX(Positions!$E$2:$E$14531,MATCH($A2114&amp;"|28",Positions!$A$2:$A$14531,0)),"-")</f>
        <v>U</v>
      </c>
      <c r="G2114" s="4" t="str">
        <f aca="false">IFERROR(INDEX(Positions!$E$2:$E$14531,MATCH($A2114&amp;"|42",Positions!$A$2:$A$14531,0)),"-")</f>
        <v>A</v>
      </c>
      <c r="H2114" s="3" t="str">
        <f aca="false">F2114&amp;"-"&amp;G2114</f>
        <v>U-A</v>
      </c>
      <c r="I2114" s="4" t="n">
        <f aca="false">(F2114="G")+(G2114="G")</f>
        <v>0</v>
      </c>
      <c r="J2114" s="4" t="n">
        <f aca="false">(F2114="C")+(G2114="C")</f>
        <v>0</v>
      </c>
      <c r="K2114" s="3" t="n">
        <f aca="false">I2114+J2114</f>
        <v>0</v>
      </c>
    </row>
    <row r="2115" customFormat="false" ht="15" hidden="false" customHeight="false" outlineLevel="0" collapsed="false">
      <c r="A2115" s="4" t="s">
        <v>112</v>
      </c>
      <c r="B2115" s="4" t="s">
        <v>805</v>
      </c>
      <c r="C2115" s="4" t="s">
        <v>890</v>
      </c>
      <c r="D2115" s="4" t="n">
        <f aca="false">IFERROR(INDEX(Positions!$D$2:$D$14531,MATCH($A2115&amp;"|29",Positions!$A$2:$A$14531,0)),"-")</f>
        <v>30</v>
      </c>
      <c r="E2115" s="4" t="n">
        <f aca="false">IFERROR(INDEX(Positions!$D$2:$D$14531,MATCH($A2115&amp;"|41",Positions!$A$2:$A$14531,0)),"-")</f>
        <v>42</v>
      </c>
      <c r="F2115" s="4" t="str">
        <f aca="false">IFERROR(INDEX(Positions!$E$2:$E$14531,MATCH($A2115&amp;"|29",Positions!$A$2:$A$14531,0)),"-")</f>
        <v>C</v>
      </c>
      <c r="G2115" s="4" t="str">
        <f aca="false">IFERROR(INDEX(Positions!$E$2:$E$14531,MATCH($A2115&amp;"|41",Positions!$A$2:$A$14531,0)),"-")</f>
        <v>G</v>
      </c>
      <c r="H2115" s="3" t="str">
        <f aca="false">F2115&amp;"-"&amp;G2115</f>
        <v>C-G</v>
      </c>
      <c r="I2115" s="4" t="n">
        <f aca="false">(F2115="G")+(G2115="G")</f>
        <v>1</v>
      </c>
      <c r="J2115" s="4" t="n">
        <f aca="false">(F2115="C")+(G2115="C")</f>
        <v>1</v>
      </c>
      <c r="K2115" s="3" t="n">
        <f aca="false">I2115+J2115</f>
        <v>2</v>
      </c>
    </row>
    <row r="2116" customFormat="false" ht="15" hidden="false" customHeight="false" outlineLevel="0" collapsed="false">
      <c r="A2116" s="4" t="s">
        <v>112</v>
      </c>
      <c r="B2116" s="4" t="s">
        <v>805</v>
      </c>
      <c r="C2116" s="4" t="s">
        <v>694</v>
      </c>
      <c r="D2116" s="4" t="n">
        <f aca="false">IFERROR(INDEX(Positions!$D$2:$D$14531,MATCH($A2116&amp;"|30",Positions!$A$2:$A$14531,0)),"-")</f>
        <v>31</v>
      </c>
      <c r="E2116" s="4" t="n">
        <f aca="false">IFERROR(INDEX(Positions!$D$2:$D$14531,MATCH($A2116&amp;"|40",Positions!$A$2:$A$14531,0)),"-")</f>
        <v>41</v>
      </c>
      <c r="F2116" s="4" t="str">
        <f aca="false">IFERROR(INDEX(Positions!$E$2:$E$14531,MATCH($A2116&amp;"|30",Positions!$A$2:$A$14531,0)),"-")</f>
        <v>G</v>
      </c>
      <c r="G2116" s="4" t="str">
        <f aca="false">IFERROR(INDEX(Positions!$E$2:$E$14531,MATCH($A2116&amp;"|40",Positions!$A$2:$A$14531,0)),"-")</f>
        <v>C</v>
      </c>
      <c r="H2116" s="3" t="str">
        <f aca="false">F2116&amp;"-"&amp;G2116</f>
        <v>G-C</v>
      </c>
      <c r="I2116" s="4" t="n">
        <f aca="false">(F2116="G")+(G2116="G")</f>
        <v>1</v>
      </c>
      <c r="J2116" s="4" t="n">
        <f aca="false">(F2116="C")+(G2116="C")</f>
        <v>1</v>
      </c>
      <c r="K2116" s="3" t="n">
        <f aca="false">I2116+J2116</f>
        <v>2</v>
      </c>
    </row>
    <row r="2117" customFormat="false" ht="15" hidden="false" customHeight="false" outlineLevel="0" collapsed="false">
      <c r="A2117" s="4" t="s">
        <v>112</v>
      </c>
      <c r="B2117" s="4" t="s">
        <v>805</v>
      </c>
      <c r="C2117" s="4" t="s">
        <v>640</v>
      </c>
      <c r="D2117" s="4" t="n">
        <f aca="false">IFERROR(INDEX(Positions!$D$2:$D$14531,MATCH($A2117&amp;"|31",Positions!$A$2:$A$14531,0)),"-")</f>
        <v>32</v>
      </c>
      <c r="E2117" s="4" t="n">
        <f aca="false">IFERROR(INDEX(Positions!$D$2:$D$14531,MATCH($A2117&amp;"|39",Positions!$A$2:$A$14531,0)),"-")</f>
        <v>40</v>
      </c>
      <c r="F2117" s="4" t="str">
        <f aca="false">IFERROR(INDEX(Positions!$E$2:$E$14531,MATCH($A2117&amp;"|31",Positions!$A$2:$A$14531,0)),"-")</f>
        <v>G</v>
      </c>
      <c r="G2117" s="4" t="str">
        <f aca="false">IFERROR(INDEX(Positions!$E$2:$E$14531,MATCH($A2117&amp;"|39",Positions!$A$2:$A$14531,0)),"-")</f>
        <v>C</v>
      </c>
      <c r="H2117" s="3" t="str">
        <f aca="false">F2117&amp;"-"&amp;G2117</f>
        <v>G-C</v>
      </c>
      <c r="I2117" s="4" t="n">
        <f aca="false">(F2117="G")+(G2117="G")</f>
        <v>1</v>
      </c>
      <c r="J2117" s="4" t="n">
        <f aca="false">(F2117="C")+(G2117="C")</f>
        <v>1</v>
      </c>
      <c r="K2117" s="3" t="n">
        <f aca="false">I2117+J2117</f>
        <v>2</v>
      </c>
    </row>
    <row r="2118" customFormat="false" ht="15" hidden="false" customHeight="false" outlineLevel="0" collapsed="false">
      <c r="A2118" s="4" t="s">
        <v>112</v>
      </c>
      <c r="B2118" s="4" t="s">
        <v>830</v>
      </c>
      <c r="C2118" s="4" t="s">
        <v>367</v>
      </c>
      <c r="D2118" s="4" t="n">
        <f aca="false">IFERROR(INDEX(Positions!$D$2:$D$14531,MATCH($A2118&amp;"|49",Positions!$A$2:$A$14531,0)),"-")</f>
        <v>50</v>
      </c>
      <c r="E2118" s="4" t="n">
        <f aca="false">IFERROR(INDEX(Positions!$D$2:$D$14531,MATCH($A2118&amp;"|65",Positions!$A$2:$A$14531,0)),"-")</f>
        <v>66</v>
      </c>
      <c r="F2118" s="4" t="str">
        <f aca="false">IFERROR(INDEX(Positions!$E$2:$E$14531,MATCH($A2118&amp;"|49",Positions!$A$2:$A$14531,0)),"-")</f>
        <v>G</v>
      </c>
      <c r="G2118" s="4" t="str">
        <f aca="false">IFERROR(INDEX(Positions!$E$2:$E$14531,MATCH($A2118&amp;"|65",Positions!$A$2:$A$14531,0)),"-")</f>
        <v>C</v>
      </c>
      <c r="H2118" s="3" t="str">
        <f aca="false">F2118&amp;"-"&amp;G2118</f>
        <v>G-C</v>
      </c>
      <c r="I2118" s="4" t="n">
        <f aca="false">(F2118="G")+(G2118="G")</f>
        <v>1</v>
      </c>
      <c r="J2118" s="4" t="n">
        <f aca="false">(F2118="C")+(G2118="C")</f>
        <v>1</v>
      </c>
      <c r="K2118" s="3" t="n">
        <f aca="false">I2118+J2118</f>
        <v>2</v>
      </c>
    </row>
    <row r="2119" customFormat="false" ht="15" hidden="false" customHeight="false" outlineLevel="0" collapsed="false">
      <c r="A2119" s="4" t="s">
        <v>112</v>
      </c>
      <c r="B2119" s="4" t="s">
        <v>830</v>
      </c>
      <c r="C2119" s="4" t="s">
        <v>891</v>
      </c>
      <c r="D2119" s="4" t="n">
        <f aca="false">IFERROR(INDEX(Positions!$D$2:$D$14531,MATCH($A2119&amp;"|50",Positions!$A$2:$A$14531,0)),"-")</f>
        <v>51</v>
      </c>
      <c r="E2119" s="4" t="n">
        <f aca="false">IFERROR(INDEX(Positions!$D$2:$D$14531,MATCH($A2119&amp;"|64",Positions!$A$2:$A$14531,0)),"-")</f>
        <v>65</v>
      </c>
      <c r="F2119" s="4" t="str">
        <f aca="false">IFERROR(INDEX(Positions!$E$2:$E$14531,MATCH($A2119&amp;"|50",Positions!$A$2:$A$14531,0)),"-")</f>
        <v>A</v>
      </c>
      <c r="G2119" s="4" t="str">
        <f aca="false">IFERROR(INDEX(Positions!$E$2:$E$14531,MATCH($A2119&amp;"|64",Positions!$A$2:$A$14531,0)),"-")</f>
        <v>U</v>
      </c>
      <c r="H2119" s="3" t="str">
        <f aca="false">F2119&amp;"-"&amp;G2119</f>
        <v>A-U</v>
      </c>
      <c r="I2119" s="4" t="n">
        <f aca="false">(F2119="G")+(G2119="G")</f>
        <v>0</v>
      </c>
      <c r="J2119" s="4" t="n">
        <f aca="false">(F2119="C")+(G2119="C")</f>
        <v>0</v>
      </c>
      <c r="K2119" s="3" t="n">
        <f aca="false">I2119+J2119</f>
        <v>0</v>
      </c>
    </row>
    <row r="2120" customFormat="false" ht="15" hidden="false" customHeight="false" outlineLevel="0" collapsed="false">
      <c r="A2120" s="4" t="s">
        <v>112</v>
      </c>
      <c r="B2120" s="4" t="s">
        <v>830</v>
      </c>
      <c r="C2120" s="4" t="s">
        <v>689</v>
      </c>
      <c r="D2120" s="4" t="n">
        <f aca="false">IFERROR(INDEX(Positions!$D$2:$D$14531,MATCH($A2120&amp;"|51",Positions!$A$2:$A$14531,0)),"-")</f>
        <v>52</v>
      </c>
      <c r="E2120" s="4" t="n">
        <f aca="false">IFERROR(INDEX(Positions!$D$2:$D$14531,MATCH($A2120&amp;"|63",Positions!$A$2:$A$14531,0)),"-")</f>
        <v>64</v>
      </c>
      <c r="F2120" s="4" t="str">
        <f aca="false">IFERROR(INDEX(Positions!$E$2:$E$14531,MATCH($A2120&amp;"|51",Positions!$A$2:$A$14531,0)),"-")</f>
        <v>G</v>
      </c>
      <c r="G2120" s="4" t="str">
        <f aca="false">IFERROR(INDEX(Positions!$E$2:$E$14531,MATCH($A2120&amp;"|63",Positions!$A$2:$A$14531,0)),"-")</f>
        <v>C</v>
      </c>
      <c r="H2120" s="3" t="str">
        <f aca="false">F2120&amp;"-"&amp;G2120</f>
        <v>G-C</v>
      </c>
      <c r="I2120" s="4" t="n">
        <f aca="false">(F2120="G")+(G2120="G")</f>
        <v>1</v>
      </c>
      <c r="J2120" s="4" t="n">
        <f aca="false">(F2120="C")+(G2120="C")</f>
        <v>1</v>
      </c>
      <c r="K2120" s="3" t="n">
        <f aca="false">I2120+J2120</f>
        <v>2</v>
      </c>
    </row>
    <row r="2121" customFormat="false" ht="15" hidden="false" customHeight="false" outlineLevel="0" collapsed="false">
      <c r="A2121" s="4" t="s">
        <v>112</v>
      </c>
      <c r="B2121" s="4" t="s">
        <v>830</v>
      </c>
      <c r="C2121" s="4" t="s">
        <v>703</v>
      </c>
      <c r="D2121" s="4" t="n">
        <f aca="false">IFERROR(INDEX(Positions!$D$2:$D$14531,MATCH($A2121&amp;"|52",Positions!$A$2:$A$14531,0)),"-")</f>
        <v>53</v>
      </c>
      <c r="E2121" s="4" t="n">
        <f aca="false">IFERROR(INDEX(Positions!$D$2:$D$14531,MATCH($A2121&amp;"|62",Positions!$A$2:$A$14531,0)),"-")</f>
        <v>63</v>
      </c>
      <c r="F2121" s="4" t="str">
        <f aca="false">IFERROR(INDEX(Positions!$E$2:$E$14531,MATCH($A2121&amp;"|52",Positions!$A$2:$A$14531,0)),"-")</f>
        <v>A</v>
      </c>
      <c r="G2121" s="4" t="str">
        <f aca="false">IFERROR(INDEX(Positions!$E$2:$E$14531,MATCH($A2121&amp;"|62",Positions!$A$2:$A$14531,0)),"-")</f>
        <v>U</v>
      </c>
      <c r="H2121" s="3" t="str">
        <f aca="false">F2121&amp;"-"&amp;G2121</f>
        <v>A-U</v>
      </c>
      <c r="I2121" s="4" t="n">
        <f aca="false">(F2121="G")+(G2121="G")</f>
        <v>0</v>
      </c>
      <c r="J2121" s="4" t="n">
        <f aca="false">(F2121="C")+(G2121="C")</f>
        <v>0</v>
      </c>
      <c r="K2121" s="3" t="n">
        <f aca="false">I2121+J2121</f>
        <v>0</v>
      </c>
    </row>
    <row r="2122" customFormat="false" ht="15" hidden="false" customHeight="false" outlineLevel="0" collapsed="false">
      <c r="A2122" s="4" t="s">
        <v>112</v>
      </c>
      <c r="B2122" s="4" t="s">
        <v>830</v>
      </c>
      <c r="C2122" s="4" t="s">
        <v>892</v>
      </c>
      <c r="D2122" s="4" t="n">
        <f aca="false">IFERROR(INDEX(Positions!$D$2:$D$14531,MATCH($A2122&amp;"|53",Positions!$A$2:$A$14531,0)),"-")</f>
        <v>54</v>
      </c>
      <c r="E2122" s="4" t="n">
        <f aca="false">IFERROR(INDEX(Positions!$D$2:$D$14531,MATCH($A2122&amp;"|61",Positions!$A$2:$A$14531,0)),"-")</f>
        <v>62</v>
      </c>
      <c r="F2122" s="4" t="str">
        <f aca="false">IFERROR(INDEX(Positions!$E$2:$E$14531,MATCH($A2122&amp;"|53",Positions!$A$2:$A$14531,0)),"-")</f>
        <v>G</v>
      </c>
      <c r="G2122" s="4" t="str">
        <f aca="false">IFERROR(INDEX(Positions!$E$2:$E$14531,MATCH($A2122&amp;"|61",Positions!$A$2:$A$14531,0)),"-")</f>
        <v>C</v>
      </c>
      <c r="H2122" s="3" t="str">
        <f aca="false">F2122&amp;"-"&amp;G2122</f>
        <v>G-C</v>
      </c>
      <c r="I2122" s="4" t="n">
        <f aca="false">(F2122="G")+(G2122="G")</f>
        <v>1</v>
      </c>
      <c r="J2122" s="4" t="n">
        <f aca="false">(F2122="C")+(G2122="C")</f>
        <v>1</v>
      </c>
      <c r="K2122" s="3" t="n">
        <f aca="false">I2122+J2122</f>
        <v>2</v>
      </c>
    </row>
    <row r="2123" customFormat="false" ht="15" hidden="false" customHeight="false" outlineLevel="0" collapsed="false">
      <c r="A2123" s="24" t="s">
        <v>112</v>
      </c>
      <c r="B2123" s="24" t="s">
        <v>893</v>
      </c>
      <c r="C2123" s="24" t="s">
        <v>894</v>
      </c>
      <c r="D2123" s="24" t="n">
        <f aca="false">IFERROR(INDEX(Positions!$D$2:$D$14531,MATCH($A2123&amp;"|8",Positions!$A$2:$A$14531,0)),"-")</f>
        <v>8</v>
      </c>
      <c r="E2123" s="24" t="n">
        <f aca="false">IFERROR(INDEX(Positions!$D$2:$D$14531,MATCH($A2123&amp;"|14",Positions!$A$2:$A$14531,0)),"-")</f>
        <v>14</v>
      </c>
      <c r="F2123" s="24" t="str">
        <f aca="false">IFERROR(INDEX(Positions!$E$2:$E$14531,MATCH($A2123&amp;"|8",Positions!$A$2:$A$14531,0)),"-")</f>
        <v>U</v>
      </c>
      <c r="G2123" s="24" t="str">
        <f aca="false">IFERROR(INDEX(Positions!$E$2:$E$14531,MATCH($A2123&amp;"|14",Positions!$A$2:$A$14531,0)),"-")</f>
        <v>A</v>
      </c>
      <c r="H2123" s="25" t="str">
        <f aca="false">F2123&amp;"-"&amp;G2123</f>
        <v>U-A</v>
      </c>
      <c r="I2123" s="24" t="n">
        <f aca="false">(F2123="G")+(G2123="G")</f>
        <v>0</v>
      </c>
      <c r="J2123" s="24" t="n">
        <f aca="false">(F2123="C")+(G2123="C")</f>
        <v>0</v>
      </c>
      <c r="K2123" s="25" t="n">
        <f aca="false">I2123+J2123</f>
        <v>0</v>
      </c>
    </row>
    <row r="2124" customFormat="false" ht="15" hidden="false" customHeight="false" outlineLevel="0" collapsed="false">
      <c r="A2124" s="24" t="s">
        <v>112</v>
      </c>
      <c r="B2124" s="24" t="s">
        <v>893</v>
      </c>
      <c r="C2124" s="24" t="s">
        <v>895</v>
      </c>
      <c r="D2124" s="24" t="n">
        <f aca="false">IFERROR(INDEX(Positions!$D$2:$D$14531,MATCH($A2124&amp;"|15",Positions!$A$2:$A$14531,0)),"-")</f>
        <v>15</v>
      </c>
      <c r="E2124" s="24" t="n">
        <f aca="false">IFERROR(INDEX(Positions!$D$2:$D$14531,MATCH($A2124&amp;"|48",Positions!$A$2:$A$14531,0)),"-")</f>
        <v>49</v>
      </c>
      <c r="F2124" s="24" t="str">
        <f aca="false">IFERROR(INDEX(Positions!$E$2:$E$14531,MATCH($A2124&amp;"|15",Positions!$A$2:$A$14531,0)),"-")</f>
        <v>G</v>
      </c>
      <c r="G2124" s="24" t="str">
        <f aca="false">IFERROR(INDEX(Positions!$E$2:$E$14531,MATCH($A2124&amp;"|48",Positions!$A$2:$A$14531,0)),"-")</f>
        <v>C</v>
      </c>
      <c r="H2124" s="25" t="str">
        <f aca="false">F2124&amp;"-"&amp;G2124</f>
        <v>G-C</v>
      </c>
      <c r="I2124" s="24" t="n">
        <f aca="false">(F2124="G")+(G2124="G")</f>
        <v>1</v>
      </c>
      <c r="J2124" s="24" t="n">
        <f aca="false">(F2124="C")+(G2124="C")</f>
        <v>1</v>
      </c>
      <c r="K2124" s="25" t="n">
        <f aca="false">I2124+J2124</f>
        <v>2</v>
      </c>
    </row>
    <row r="2125" customFormat="false" ht="15" hidden="false" customHeight="false" outlineLevel="0" collapsed="false">
      <c r="A2125" s="24" t="s">
        <v>112</v>
      </c>
      <c r="B2125" s="24" t="s">
        <v>893</v>
      </c>
      <c r="C2125" s="24" t="s">
        <v>896</v>
      </c>
      <c r="D2125" s="24" t="n">
        <f aca="false">IFERROR(INDEX(Positions!$D$2:$D$14531,MATCH($A2125&amp;"|18",Positions!$A$2:$A$14531,0)),"-")</f>
        <v>18</v>
      </c>
      <c r="E2125" s="24" t="n">
        <f aca="false">IFERROR(INDEX(Positions!$D$2:$D$14531,MATCH($A2125&amp;"|55",Positions!$A$2:$A$14531,0)),"-")</f>
        <v>56</v>
      </c>
      <c r="F2125" s="24" t="str">
        <f aca="false">IFERROR(INDEX(Positions!$E$2:$E$14531,MATCH($A2125&amp;"|18",Positions!$A$2:$A$14531,0)),"-")</f>
        <v>G</v>
      </c>
      <c r="G2125" s="24" t="str">
        <f aca="false">IFERROR(INDEX(Positions!$E$2:$E$14531,MATCH($A2125&amp;"|55",Positions!$A$2:$A$14531,0)),"-")</f>
        <v>U</v>
      </c>
      <c r="H2125" s="25" t="str">
        <f aca="false">F2125&amp;"-"&amp;G2125</f>
        <v>G-U</v>
      </c>
      <c r="I2125" s="24" t="n">
        <f aca="false">(F2125="G")+(G2125="G")</f>
        <v>1</v>
      </c>
      <c r="J2125" s="24" t="n">
        <f aca="false">(F2125="C")+(G2125="C")</f>
        <v>0</v>
      </c>
      <c r="K2125" s="25" t="n">
        <f aca="false">I2125+J2125</f>
        <v>1</v>
      </c>
    </row>
    <row r="2126" customFormat="false" ht="15" hidden="false" customHeight="false" outlineLevel="0" collapsed="false">
      <c r="A2126" s="24" t="s">
        <v>112</v>
      </c>
      <c r="B2126" s="24" t="s">
        <v>893</v>
      </c>
      <c r="C2126" s="24" t="s">
        <v>897</v>
      </c>
      <c r="D2126" s="24" t="n">
        <f aca="false">IFERROR(INDEX(Positions!$D$2:$D$14531,MATCH($A2126&amp;"|19",Positions!$A$2:$A$14531,0)),"-")</f>
        <v>19</v>
      </c>
      <c r="E2126" s="24" t="n">
        <f aca="false">IFERROR(INDEX(Positions!$D$2:$D$14531,MATCH($A2126&amp;"|56",Positions!$A$2:$A$14531,0)),"-")</f>
        <v>57</v>
      </c>
      <c r="F2126" s="24" t="str">
        <f aca="false">IFERROR(INDEX(Positions!$E$2:$E$14531,MATCH($A2126&amp;"|19",Positions!$A$2:$A$14531,0)),"-")</f>
        <v>G</v>
      </c>
      <c r="G2126" s="24" t="str">
        <f aca="false">IFERROR(INDEX(Positions!$E$2:$E$14531,MATCH($A2126&amp;"|56",Positions!$A$2:$A$14531,0)),"-")</f>
        <v>C</v>
      </c>
      <c r="H2126" s="25" t="str">
        <f aca="false">F2126&amp;"-"&amp;G2126</f>
        <v>G-C</v>
      </c>
      <c r="I2126" s="24" t="n">
        <f aca="false">(F2126="G")+(G2126="G")</f>
        <v>1</v>
      </c>
      <c r="J2126" s="24" t="n">
        <f aca="false">(F2126="C")+(G2126="C")</f>
        <v>1</v>
      </c>
      <c r="K2126" s="25" t="n">
        <f aca="false">I2126+J2126</f>
        <v>2</v>
      </c>
    </row>
    <row r="2127" customFormat="false" ht="15" hidden="false" customHeight="false" outlineLevel="0" collapsed="false">
      <c r="A2127" s="24" t="s">
        <v>112</v>
      </c>
      <c r="B2127" s="24" t="s">
        <v>893</v>
      </c>
      <c r="C2127" s="24" t="s">
        <v>898</v>
      </c>
      <c r="D2127" s="24" t="n">
        <f aca="false">IFERROR(INDEX(Positions!$D$2:$D$14531,MATCH($A2127&amp;"|26",Positions!$A$2:$A$14531,0)),"-")</f>
        <v>27</v>
      </c>
      <c r="E2127" s="24" t="n">
        <f aca="false">IFERROR(INDEX(Positions!$D$2:$D$14531,MATCH($A2127&amp;"|44",Positions!$A$2:$A$14531,0)),"-")</f>
        <v>45</v>
      </c>
      <c r="F2127" s="24" t="str">
        <f aca="false">IFERROR(INDEX(Positions!$E$2:$E$14531,MATCH($A2127&amp;"|26",Positions!$A$2:$A$14531,0)),"-")</f>
        <v>G</v>
      </c>
      <c r="G2127" s="24" t="str">
        <f aca="false">IFERROR(INDEX(Positions!$E$2:$E$14531,MATCH($A2127&amp;"|44",Positions!$A$2:$A$14531,0)),"-")</f>
        <v>A</v>
      </c>
      <c r="H2127" s="25" t="str">
        <f aca="false">F2127&amp;"-"&amp;G2127</f>
        <v>G-A</v>
      </c>
      <c r="I2127" s="24" t="n">
        <f aca="false">(F2127="G")+(G2127="G")</f>
        <v>1</v>
      </c>
      <c r="J2127" s="24" t="n">
        <f aca="false">(F2127="C")+(G2127="C")</f>
        <v>0</v>
      </c>
      <c r="K2127" s="25" t="n">
        <f aca="false">I2127+J2127</f>
        <v>1</v>
      </c>
    </row>
    <row r="2128" customFormat="false" ht="15" hidden="false" customHeight="false" outlineLevel="0" collapsed="false">
      <c r="A2128" s="24" t="s">
        <v>112</v>
      </c>
      <c r="B2128" s="24" t="s">
        <v>893</v>
      </c>
      <c r="C2128" s="24" t="s">
        <v>899</v>
      </c>
      <c r="D2128" s="24" t="n">
        <f aca="false">IFERROR(INDEX(Positions!$D$2:$D$14531,MATCH($A2128&amp;"|32",Positions!$A$2:$A$14531,0)),"-")</f>
        <v>33</v>
      </c>
      <c r="E2128" s="24" t="n">
        <f aca="false">IFERROR(INDEX(Positions!$D$2:$D$14531,MATCH($A2128&amp;"|38",Positions!$A$2:$A$14531,0)),"-")</f>
        <v>39</v>
      </c>
      <c r="F2128" s="24" t="str">
        <f aca="false">IFERROR(INDEX(Positions!$E$2:$E$14531,MATCH($A2128&amp;"|32",Positions!$A$2:$A$14531,0)),"-")</f>
        <v>U</v>
      </c>
      <c r="G2128" s="24" t="str">
        <f aca="false">IFERROR(INDEX(Positions!$E$2:$E$14531,MATCH($A2128&amp;"|38",Positions!$A$2:$A$14531,0)),"-")</f>
        <v>C</v>
      </c>
      <c r="H2128" s="25" t="str">
        <f aca="false">F2128&amp;"-"&amp;G2128</f>
        <v>U-C</v>
      </c>
      <c r="I2128" s="24" t="n">
        <f aca="false">(F2128="G")+(G2128="G")</f>
        <v>0</v>
      </c>
      <c r="J2128" s="24" t="n">
        <f aca="false">(F2128="C")+(G2128="C")</f>
        <v>1</v>
      </c>
      <c r="K2128" s="25" t="n">
        <f aca="false">I2128+J2128</f>
        <v>1</v>
      </c>
    </row>
    <row r="2129" customFormat="false" ht="15" hidden="false" customHeight="false" outlineLevel="0" collapsed="false">
      <c r="A2129" s="24" t="s">
        <v>112</v>
      </c>
      <c r="B2129" s="24" t="s">
        <v>893</v>
      </c>
      <c r="C2129" s="24" t="s">
        <v>900</v>
      </c>
      <c r="D2129" s="24" t="n">
        <f aca="false">IFERROR(INDEX(Positions!$D$2:$D$14531,MATCH($A2129&amp;"|54",Positions!$A$2:$A$14531,0)),"-")</f>
        <v>55</v>
      </c>
      <c r="E2129" s="24" t="n">
        <f aca="false">IFERROR(INDEX(Positions!$D$2:$D$14531,MATCH($A2129&amp;"|58",Positions!$A$2:$A$14531,0)),"-")</f>
        <v>59</v>
      </c>
      <c r="F2129" s="24" t="str">
        <f aca="false">IFERROR(INDEX(Positions!$E$2:$E$14531,MATCH($A2129&amp;"|54",Positions!$A$2:$A$14531,0)),"-")</f>
        <v>U</v>
      </c>
      <c r="G2129" s="24" t="str">
        <f aca="false">IFERROR(INDEX(Positions!$E$2:$E$14531,MATCH($A2129&amp;"|58",Positions!$A$2:$A$14531,0)),"-")</f>
        <v>A</v>
      </c>
      <c r="H2129" s="25" t="str">
        <f aca="false">F2129&amp;"-"&amp;G2129</f>
        <v>U-A</v>
      </c>
      <c r="I2129" s="24" t="n">
        <f aca="false">(F2129="G")+(G2129="G")</f>
        <v>0</v>
      </c>
      <c r="J2129" s="24" t="n">
        <f aca="false">(F2129="C")+(G2129="C")</f>
        <v>0</v>
      </c>
      <c r="K2129" s="25" t="n">
        <f aca="false">I2129+J2129</f>
        <v>0</v>
      </c>
    </row>
    <row r="2130" customFormat="false" ht="15" hidden="false" customHeight="false" outlineLevel="0" collapsed="false">
      <c r="A2130" s="4" t="s">
        <v>113</v>
      </c>
      <c r="B2130" s="4" t="s">
        <v>768</v>
      </c>
      <c r="C2130" s="4" t="s">
        <v>882</v>
      </c>
      <c r="D2130" s="4" t="n">
        <f aca="false">IFERROR(INDEX(Positions!$D$2:$D$14531,MATCH($A2130&amp;"|1",Positions!$A$2:$A$14531,0)),"-")</f>
        <v>1</v>
      </c>
      <c r="E2130" s="4" t="n">
        <f aca="false">IFERROR(INDEX(Positions!$D$2:$D$14531,MATCH($A2130&amp;"|72",Positions!$A$2:$A$14531,0)),"-")</f>
        <v>72</v>
      </c>
      <c r="F2130" s="4" t="str">
        <f aca="false">IFERROR(INDEX(Positions!$E$2:$E$14531,MATCH($A2130&amp;"|1",Positions!$A$2:$A$14531,0)),"-")</f>
        <v>G</v>
      </c>
      <c r="G2130" s="4" t="str">
        <f aca="false">IFERROR(INDEX(Positions!$E$2:$E$14531,MATCH($A2130&amp;"|72",Positions!$A$2:$A$14531,0)),"-")</f>
        <v>C</v>
      </c>
      <c r="H2130" s="3" t="str">
        <f aca="false">F2130&amp;"-"&amp;G2130</f>
        <v>G-C</v>
      </c>
      <c r="I2130" s="4" t="n">
        <f aca="false">(F2130="G")+(G2130="G")</f>
        <v>1</v>
      </c>
      <c r="J2130" s="4" t="n">
        <f aca="false">(F2130="C")+(G2130="C")</f>
        <v>1</v>
      </c>
      <c r="K2130" s="3" t="n">
        <f aca="false">I2130+J2130</f>
        <v>2</v>
      </c>
    </row>
    <row r="2131" customFormat="false" ht="15" hidden="false" customHeight="false" outlineLevel="0" collapsed="false">
      <c r="A2131" s="4" t="s">
        <v>113</v>
      </c>
      <c r="B2131" s="4" t="s">
        <v>768</v>
      </c>
      <c r="C2131" s="4" t="s">
        <v>883</v>
      </c>
      <c r="D2131" s="4" t="n">
        <f aca="false">IFERROR(INDEX(Positions!$D$2:$D$14531,MATCH($A2131&amp;"|2",Positions!$A$2:$A$14531,0)),"-")</f>
        <v>2</v>
      </c>
      <c r="E2131" s="4" t="n">
        <f aca="false">IFERROR(INDEX(Positions!$D$2:$D$14531,MATCH($A2131&amp;"|71",Positions!$A$2:$A$14531,0)),"-")</f>
        <v>71</v>
      </c>
      <c r="F2131" s="4" t="str">
        <f aca="false">IFERROR(INDEX(Positions!$E$2:$E$14531,MATCH($A2131&amp;"|2",Positions!$A$2:$A$14531,0)),"-")</f>
        <v>G</v>
      </c>
      <c r="G2131" s="4" t="str">
        <f aca="false">IFERROR(INDEX(Positions!$E$2:$E$14531,MATCH($A2131&amp;"|71",Positions!$A$2:$A$14531,0)),"-")</f>
        <v>C</v>
      </c>
      <c r="H2131" s="3" t="str">
        <f aca="false">F2131&amp;"-"&amp;G2131</f>
        <v>G-C</v>
      </c>
      <c r="I2131" s="4" t="n">
        <f aca="false">(F2131="G")+(G2131="G")</f>
        <v>1</v>
      </c>
      <c r="J2131" s="4" t="n">
        <f aca="false">(F2131="C")+(G2131="C")</f>
        <v>1</v>
      </c>
      <c r="K2131" s="3" t="n">
        <f aca="false">I2131+J2131</f>
        <v>2</v>
      </c>
    </row>
    <row r="2132" customFormat="false" ht="15" hidden="false" customHeight="false" outlineLevel="0" collapsed="false">
      <c r="A2132" s="4" t="s">
        <v>113</v>
      </c>
      <c r="B2132" s="4" t="s">
        <v>768</v>
      </c>
      <c r="C2132" s="4" t="s">
        <v>884</v>
      </c>
      <c r="D2132" s="4" t="n">
        <f aca="false">IFERROR(INDEX(Positions!$D$2:$D$14531,MATCH($A2132&amp;"|3",Positions!$A$2:$A$14531,0)),"-")</f>
        <v>3</v>
      </c>
      <c r="E2132" s="4" t="n">
        <f aca="false">IFERROR(INDEX(Positions!$D$2:$D$14531,MATCH($A2132&amp;"|70",Positions!$A$2:$A$14531,0)),"-")</f>
        <v>70</v>
      </c>
      <c r="F2132" s="4" t="str">
        <f aca="false">IFERROR(INDEX(Positions!$E$2:$E$14531,MATCH($A2132&amp;"|3",Positions!$A$2:$A$14531,0)),"-")</f>
        <v>U</v>
      </c>
      <c r="G2132" s="4" t="str">
        <f aca="false">IFERROR(INDEX(Positions!$E$2:$E$14531,MATCH($A2132&amp;"|70",Positions!$A$2:$A$14531,0)),"-")</f>
        <v>A</v>
      </c>
      <c r="H2132" s="3" t="str">
        <f aca="false">F2132&amp;"-"&amp;G2132</f>
        <v>U-A</v>
      </c>
      <c r="I2132" s="4" t="n">
        <f aca="false">(F2132="G")+(G2132="G")</f>
        <v>0</v>
      </c>
      <c r="J2132" s="4" t="n">
        <f aca="false">(F2132="C")+(G2132="C")</f>
        <v>0</v>
      </c>
      <c r="K2132" s="3" t="n">
        <f aca="false">I2132+J2132</f>
        <v>0</v>
      </c>
    </row>
    <row r="2133" customFormat="false" ht="15" hidden="false" customHeight="false" outlineLevel="0" collapsed="false">
      <c r="A2133" s="4" t="s">
        <v>113</v>
      </c>
      <c r="B2133" s="4" t="s">
        <v>768</v>
      </c>
      <c r="C2133" s="4" t="s">
        <v>885</v>
      </c>
      <c r="D2133" s="4" t="n">
        <f aca="false">IFERROR(INDEX(Positions!$D$2:$D$14531,MATCH($A2133&amp;"|4",Positions!$A$2:$A$14531,0)),"-")</f>
        <v>4</v>
      </c>
      <c r="E2133" s="4" t="n">
        <f aca="false">IFERROR(INDEX(Positions!$D$2:$D$14531,MATCH($A2133&amp;"|69",Positions!$A$2:$A$14531,0)),"-")</f>
        <v>69</v>
      </c>
      <c r="F2133" s="4" t="str">
        <f aca="false">IFERROR(INDEX(Positions!$E$2:$E$14531,MATCH($A2133&amp;"|4",Positions!$A$2:$A$14531,0)),"-")</f>
        <v>C</v>
      </c>
      <c r="G2133" s="4" t="str">
        <f aca="false">IFERROR(INDEX(Positions!$E$2:$E$14531,MATCH($A2133&amp;"|69",Positions!$A$2:$A$14531,0)),"-")</f>
        <v>G</v>
      </c>
      <c r="H2133" s="3" t="str">
        <f aca="false">F2133&amp;"-"&amp;G2133</f>
        <v>C-G</v>
      </c>
      <c r="I2133" s="4" t="n">
        <f aca="false">(F2133="G")+(G2133="G")</f>
        <v>1</v>
      </c>
      <c r="J2133" s="4" t="n">
        <f aca="false">(F2133="C")+(G2133="C")</f>
        <v>1</v>
      </c>
      <c r="K2133" s="3" t="n">
        <f aca="false">I2133+J2133</f>
        <v>2</v>
      </c>
    </row>
    <row r="2134" customFormat="false" ht="15" hidden="false" customHeight="false" outlineLevel="0" collapsed="false">
      <c r="A2134" s="4" t="s">
        <v>113</v>
      </c>
      <c r="B2134" s="4" t="s">
        <v>768</v>
      </c>
      <c r="C2134" s="4" t="s">
        <v>542</v>
      </c>
      <c r="D2134" s="4" t="n">
        <f aca="false">IFERROR(INDEX(Positions!$D$2:$D$14531,MATCH($A2134&amp;"|5",Positions!$A$2:$A$14531,0)),"-")</f>
        <v>5</v>
      </c>
      <c r="E2134" s="4" t="n">
        <f aca="false">IFERROR(INDEX(Positions!$D$2:$D$14531,MATCH($A2134&amp;"|68",Positions!$A$2:$A$14531,0)),"-")</f>
        <v>68</v>
      </c>
      <c r="F2134" s="4" t="str">
        <f aca="false">IFERROR(INDEX(Positions!$E$2:$E$14531,MATCH($A2134&amp;"|5",Positions!$A$2:$A$14531,0)),"-")</f>
        <v>G</v>
      </c>
      <c r="G2134" s="4" t="str">
        <f aca="false">IFERROR(INDEX(Positions!$E$2:$E$14531,MATCH($A2134&amp;"|68",Positions!$A$2:$A$14531,0)),"-")</f>
        <v>C</v>
      </c>
      <c r="H2134" s="3" t="str">
        <f aca="false">F2134&amp;"-"&amp;G2134</f>
        <v>G-C</v>
      </c>
      <c r="I2134" s="4" t="n">
        <f aca="false">(F2134="G")+(G2134="G")</f>
        <v>1</v>
      </c>
      <c r="J2134" s="4" t="n">
        <f aca="false">(F2134="C")+(G2134="C")</f>
        <v>1</v>
      </c>
      <c r="K2134" s="3" t="n">
        <f aca="false">I2134+J2134</f>
        <v>2</v>
      </c>
    </row>
    <row r="2135" customFormat="false" ht="15" hidden="false" customHeight="false" outlineLevel="0" collapsed="false">
      <c r="A2135" s="4" t="s">
        <v>113</v>
      </c>
      <c r="B2135" s="4" t="s">
        <v>768</v>
      </c>
      <c r="C2135" s="4" t="s">
        <v>561</v>
      </c>
      <c r="D2135" s="4" t="n">
        <f aca="false">IFERROR(INDEX(Positions!$D$2:$D$14531,MATCH($A2135&amp;"|6",Positions!$A$2:$A$14531,0)),"-")</f>
        <v>6</v>
      </c>
      <c r="E2135" s="4" t="n">
        <f aca="false">IFERROR(INDEX(Positions!$D$2:$D$14531,MATCH($A2135&amp;"|67",Positions!$A$2:$A$14531,0)),"-")</f>
        <v>67</v>
      </c>
      <c r="F2135" s="4" t="str">
        <f aca="false">IFERROR(INDEX(Positions!$E$2:$E$14531,MATCH($A2135&amp;"|6",Positions!$A$2:$A$14531,0)),"-")</f>
        <v>U</v>
      </c>
      <c r="G2135" s="4" t="str">
        <f aca="false">IFERROR(INDEX(Positions!$E$2:$E$14531,MATCH($A2135&amp;"|67",Positions!$A$2:$A$14531,0)),"-")</f>
        <v>A</v>
      </c>
      <c r="H2135" s="3" t="str">
        <f aca="false">F2135&amp;"-"&amp;G2135</f>
        <v>U-A</v>
      </c>
      <c r="I2135" s="4" t="n">
        <f aca="false">(F2135="G")+(G2135="G")</f>
        <v>0</v>
      </c>
      <c r="J2135" s="4" t="n">
        <f aca="false">(F2135="C")+(G2135="C")</f>
        <v>0</v>
      </c>
      <c r="K2135" s="3" t="n">
        <f aca="false">I2135+J2135</f>
        <v>0</v>
      </c>
    </row>
    <row r="2136" customFormat="false" ht="15" hidden="false" customHeight="false" outlineLevel="0" collapsed="false">
      <c r="A2136" s="4" t="s">
        <v>113</v>
      </c>
      <c r="B2136" s="4" t="s">
        <v>768</v>
      </c>
      <c r="C2136" s="4" t="s">
        <v>886</v>
      </c>
      <c r="D2136" s="4" t="n">
        <f aca="false">IFERROR(INDEX(Positions!$D$2:$D$14531,MATCH($A2136&amp;"|7",Positions!$A$2:$A$14531,0)),"-")</f>
        <v>7</v>
      </c>
      <c r="E2136" s="4" t="n">
        <f aca="false">IFERROR(INDEX(Positions!$D$2:$D$14531,MATCH($A2136&amp;"|66",Positions!$A$2:$A$14531,0)),"-")</f>
        <v>66</v>
      </c>
      <c r="F2136" s="4" t="str">
        <f aca="false">IFERROR(INDEX(Positions!$E$2:$E$14531,MATCH($A2136&amp;"|7",Positions!$A$2:$A$14531,0)),"-")</f>
        <v>G</v>
      </c>
      <c r="G2136" s="4" t="str">
        <f aca="false">IFERROR(INDEX(Positions!$E$2:$E$14531,MATCH($A2136&amp;"|66",Positions!$A$2:$A$14531,0)),"-")</f>
        <v>C</v>
      </c>
      <c r="H2136" s="3" t="str">
        <f aca="false">F2136&amp;"-"&amp;G2136</f>
        <v>G-C</v>
      </c>
      <c r="I2136" s="4" t="n">
        <f aca="false">(F2136="G")+(G2136="G")</f>
        <v>1</v>
      </c>
      <c r="J2136" s="4" t="n">
        <f aca="false">(F2136="C")+(G2136="C")</f>
        <v>1</v>
      </c>
      <c r="K2136" s="3" t="n">
        <f aca="false">I2136+J2136</f>
        <v>2</v>
      </c>
    </row>
    <row r="2137" customFormat="false" ht="15" hidden="false" customHeight="false" outlineLevel="0" collapsed="false">
      <c r="A2137" s="4" t="s">
        <v>113</v>
      </c>
      <c r="B2137" s="4" t="s">
        <v>783</v>
      </c>
      <c r="C2137" s="4" t="s">
        <v>887</v>
      </c>
      <c r="D2137" s="4" t="n">
        <f aca="false">IFERROR(INDEX(Positions!$D$2:$D$14531,MATCH($A2137&amp;"|10",Positions!$A$2:$A$14531,0)),"-")</f>
        <v>10</v>
      </c>
      <c r="E2137" s="4" t="n">
        <f aca="false">IFERROR(INDEX(Positions!$D$2:$D$14531,MATCH($A2137&amp;"|25",Positions!$A$2:$A$14531,0)),"-")</f>
        <v>25</v>
      </c>
      <c r="F2137" s="4" t="str">
        <f aca="false">IFERROR(INDEX(Positions!$E$2:$E$14531,MATCH($A2137&amp;"|10",Positions!$A$2:$A$14531,0)),"-")</f>
        <v>G</v>
      </c>
      <c r="G2137" s="4" t="str">
        <f aca="false">IFERROR(INDEX(Positions!$E$2:$E$14531,MATCH($A2137&amp;"|25",Positions!$A$2:$A$14531,0)),"-")</f>
        <v>C</v>
      </c>
      <c r="H2137" s="3" t="str">
        <f aca="false">F2137&amp;"-"&amp;G2137</f>
        <v>G-C</v>
      </c>
      <c r="I2137" s="4" t="n">
        <f aca="false">(F2137="G")+(G2137="G")</f>
        <v>1</v>
      </c>
      <c r="J2137" s="4" t="n">
        <f aca="false">(F2137="C")+(G2137="C")</f>
        <v>1</v>
      </c>
      <c r="K2137" s="3" t="n">
        <f aca="false">I2137+J2137</f>
        <v>2</v>
      </c>
    </row>
    <row r="2138" customFormat="false" ht="15" hidden="false" customHeight="false" outlineLevel="0" collapsed="false">
      <c r="A2138" s="4" t="s">
        <v>113</v>
      </c>
      <c r="B2138" s="4" t="s">
        <v>783</v>
      </c>
      <c r="C2138" s="4" t="s">
        <v>888</v>
      </c>
      <c r="D2138" s="4" t="n">
        <f aca="false">IFERROR(INDEX(Positions!$D$2:$D$14531,MATCH($A2138&amp;"|11",Positions!$A$2:$A$14531,0)),"-")</f>
        <v>11</v>
      </c>
      <c r="E2138" s="4" t="n">
        <f aca="false">IFERROR(INDEX(Positions!$D$2:$D$14531,MATCH($A2138&amp;"|24",Positions!$A$2:$A$14531,0)),"-")</f>
        <v>24</v>
      </c>
      <c r="F2138" s="4" t="str">
        <f aca="false">IFERROR(INDEX(Positions!$E$2:$E$14531,MATCH($A2138&amp;"|11",Positions!$A$2:$A$14531,0)),"-")</f>
        <v>C</v>
      </c>
      <c r="G2138" s="4" t="str">
        <f aca="false">IFERROR(INDEX(Positions!$E$2:$E$14531,MATCH($A2138&amp;"|24",Positions!$A$2:$A$14531,0)),"-")</f>
        <v>G</v>
      </c>
      <c r="H2138" s="3" t="str">
        <f aca="false">F2138&amp;"-"&amp;G2138</f>
        <v>C-G</v>
      </c>
      <c r="I2138" s="4" t="n">
        <f aca="false">(F2138="G")+(G2138="G")</f>
        <v>1</v>
      </c>
      <c r="J2138" s="4" t="n">
        <f aca="false">(F2138="C")+(G2138="C")</f>
        <v>1</v>
      </c>
      <c r="K2138" s="3" t="n">
        <f aca="false">I2138+J2138</f>
        <v>2</v>
      </c>
    </row>
    <row r="2139" customFormat="false" ht="15" hidden="false" customHeight="false" outlineLevel="0" collapsed="false">
      <c r="A2139" s="4" t="s">
        <v>113</v>
      </c>
      <c r="B2139" s="4" t="s">
        <v>783</v>
      </c>
      <c r="C2139" s="4" t="s">
        <v>479</v>
      </c>
      <c r="D2139" s="4" t="n">
        <f aca="false">IFERROR(INDEX(Positions!$D$2:$D$14531,MATCH($A2139&amp;"|12",Positions!$A$2:$A$14531,0)),"-")</f>
        <v>12</v>
      </c>
      <c r="E2139" s="4" t="n">
        <f aca="false">IFERROR(INDEX(Positions!$D$2:$D$14531,MATCH($A2139&amp;"|23",Positions!$A$2:$A$14531,0)),"-")</f>
        <v>23</v>
      </c>
      <c r="F2139" s="4" t="str">
        <f aca="false">IFERROR(INDEX(Positions!$E$2:$E$14531,MATCH($A2139&amp;"|12",Positions!$A$2:$A$14531,0)),"-")</f>
        <v>U</v>
      </c>
      <c r="G2139" s="4" t="str">
        <f aca="false">IFERROR(INDEX(Positions!$E$2:$E$14531,MATCH($A2139&amp;"|23",Positions!$A$2:$A$14531,0)),"-")</f>
        <v>A</v>
      </c>
      <c r="H2139" s="3" t="str">
        <f aca="false">F2139&amp;"-"&amp;G2139</f>
        <v>U-A</v>
      </c>
      <c r="I2139" s="4" t="n">
        <f aca="false">(F2139="G")+(G2139="G")</f>
        <v>0</v>
      </c>
      <c r="J2139" s="4" t="n">
        <f aca="false">(F2139="C")+(G2139="C")</f>
        <v>0</v>
      </c>
      <c r="K2139" s="3" t="n">
        <f aca="false">I2139+J2139</f>
        <v>0</v>
      </c>
    </row>
    <row r="2140" customFormat="false" ht="15" hidden="false" customHeight="false" outlineLevel="0" collapsed="false">
      <c r="A2140" s="4" t="s">
        <v>113</v>
      </c>
      <c r="B2140" s="4" t="s">
        <v>783</v>
      </c>
      <c r="C2140" s="4" t="s">
        <v>267</v>
      </c>
      <c r="D2140" s="4" t="n">
        <f aca="false">IFERROR(INDEX(Positions!$D$2:$D$14531,MATCH($A2140&amp;"|13",Positions!$A$2:$A$14531,0)),"-")</f>
        <v>13</v>
      </c>
      <c r="E2140" s="4" t="n">
        <f aca="false">IFERROR(INDEX(Positions!$D$2:$D$14531,MATCH($A2140&amp;"|22",Positions!$A$2:$A$14531,0)),"-")</f>
        <v>22</v>
      </c>
      <c r="F2140" s="4" t="str">
        <f aca="false">IFERROR(INDEX(Positions!$E$2:$E$14531,MATCH($A2140&amp;"|13",Positions!$A$2:$A$14531,0)),"-")</f>
        <v>C</v>
      </c>
      <c r="G2140" s="4" t="str">
        <f aca="false">IFERROR(INDEX(Positions!$E$2:$E$14531,MATCH($A2140&amp;"|22",Positions!$A$2:$A$14531,0)),"-")</f>
        <v>G</v>
      </c>
      <c r="H2140" s="3" t="str">
        <f aca="false">F2140&amp;"-"&amp;G2140</f>
        <v>C-G</v>
      </c>
      <c r="I2140" s="4" t="n">
        <f aca="false">(F2140="G")+(G2140="G")</f>
        <v>1</v>
      </c>
      <c r="J2140" s="4" t="n">
        <f aca="false">(F2140="C")+(G2140="C")</f>
        <v>1</v>
      </c>
      <c r="K2140" s="3" t="n">
        <f aca="false">I2140+J2140</f>
        <v>2</v>
      </c>
    </row>
    <row r="2141" customFormat="false" ht="15" hidden="false" customHeight="false" outlineLevel="0" collapsed="false">
      <c r="A2141" s="4" t="s">
        <v>113</v>
      </c>
      <c r="B2141" s="4" t="s">
        <v>805</v>
      </c>
      <c r="C2141" s="4" t="s">
        <v>673</v>
      </c>
      <c r="D2141" s="4" t="n">
        <f aca="false">IFERROR(INDEX(Positions!$D$2:$D$14531,MATCH($A2141&amp;"|27",Positions!$A$2:$A$14531,0)),"-")</f>
        <v>27</v>
      </c>
      <c r="E2141" s="4" t="n">
        <f aca="false">IFERROR(INDEX(Positions!$D$2:$D$14531,MATCH($A2141&amp;"|43",Positions!$A$2:$A$14531,0)),"-")</f>
        <v>43</v>
      </c>
      <c r="F2141" s="4" t="str">
        <f aca="false">IFERROR(INDEX(Positions!$E$2:$E$14531,MATCH($A2141&amp;"|27",Positions!$A$2:$A$14531,0)),"-")</f>
        <v>G</v>
      </c>
      <c r="G2141" s="4" t="str">
        <f aca="false">IFERROR(INDEX(Positions!$E$2:$E$14531,MATCH($A2141&amp;"|43",Positions!$A$2:$A$14531,0)),"-")</f>
        <v>C</v>
      </c>
      <c r="H2141" s="3" t="str">
        <f aca="false">F2141&amp;"-"&amp;G2141</f>
        <v>G-C</v>
      </c>
      <c r="I2141" s="4" t="n">
        <f aca="false">(F2141="G")+(G2141="G")</f>
        <v>1</v>
      </c>
      <c r="J2141" s="4" t="n">
        <f aca="false">(F2141="C")+(G2141="C")</f>
        <v>1</v>
      </c>
      <c r="K2141" s="3" t="n">
        <f aca="false">I2141+J2141</f>
        <v>2</v>
      </c>
    </row>
    <row r="2142" customFormat="false" ht="15" hidden="false" customHeight="false" outlineLevel="0" collapsed="false">
      <c r="A2142" s="4" t="s">
        <v>113</v>
      </c>
      <c r="B2142" s="4" t="s">
        <v>805</v>
      </c>
      <c r="C2142" s="4" t="s">
        <v>889</v>
      </c>
      <c r="D2142" s="4" t="n">
        <f aca="false">IFERROR(INDEX(Positions!$D$2:$D$14531,MATCH($A2142&amp;"|28",Positions!$A$2:$A$14531,0)),"-")</f>
        <v>28</v>
      </c>
      <c r="E2142" s="4" t="n">
        <f aca="false">IFERROR(INDEX(Positions!$D$2:$D$14531,MATCH($A2142&amp;"|42",Positions!$A$2:$A$14531,0)),"-")</f>
        <v>42</v>
      </c>
      <c r="F2142" s="4" t="str">
        <f aca="false">IFERROR(INDEX(Positions!$E$2:$E$14531,MATCH($A2142&amp;"|28",Positions!$A$2:$A$14531,0)),"-")</f>
        <v>C</v>
      </c>
      <c r="G2142" s="4" t="str">
        <f aca="false">IFERROR(INDEX(Positions!$E$2:$E$14531,MATCH($A2142&amp;"|42",Positions!$A$2:$A$14531,0)),"-")</f>
        <v>G</v>
      </c>
      <c r="H2142" s="3" t="str">
        <f aca="false">F2142&amp;"-"&amp;G2142</f>
        <v>C-G</v>
      </c>
      <c r="I2142" s="4" t="n">
        <f aca="false">(F2142="G")+(G2142="G")</f>
        <v>1</v>
      </c>
      <c r="J2142" s="4" t="n">
        <f aca="false">(F2142="C")+(G2142="C")</f>
        <v>1</v>
      </c>
      <c r="K2142" s="3" t="n">
        <f aca="false">I2142+J2142</f>
        <v>2</v>
      </c>
    </row>
    <row r="2143" customFormat="false" ht="15" hidden="false" customHeight="false" outlineLevel="0" collapsed="false">
      <c r="A2143" s="4" t="s">
        <v>113</v>
      </c>
      <c r="B2143" s="4" t="s">
        <v>805</v>
      </c>
      <c r="C2143" s="4" t="s">
        <v>890</v>
      </c>
      <c r="D2143" s="4" t="n">
        <f aca="false">IFERROR(INDEX(Positions!$D$2:$D$14531,MATCH($A2143&amp;"|29",Positions!$A$2:$A$14531,0)),"-")</f>
        <v>29</v>
      </c>
      <c r="E2143" s="4" t="n">
        <f aca="false">IFERROR(INDEX(Positions!$D$2:$D$14531,MATCH($A2143&amp;"|41",Positions!$A$2:$A$14531,0)),"-")</f>
        <v>41</v>
      </c>
      <c r="F2143" s="4" t="str">
        <f aca="false">IFERROR(INDEX(Positions!$E$2:$E$14531,MATCH($A2143&amp;"|29",Positions!$A$2:$A$14531,0)),"-")</f>
        <v>A</v>
      </c>
      <c r="G2143" s="4" t="str">
        <f aca="false">IFERROR(INDEX(Positions!$E$2:$E$14531,MATCH($A2143&amp;"|41",Positions!$A$2:$A$14531,0)),"-")</f>
        <v>U</v>
      </c>
      <c r="H2143" s="3" t="str">
        <f aca="false">F2143&amp;"-"&amp;G2143</f>
        <v>A-U</v>
      </c>
      <c r="I2143" s="4" t="n">
        <f aca="false">(F2143="G")+(G2143="G")</f>
        <v>0</v>
      </c>
      <c r="J2143" s="4" t="n">
        <f aca="false">(F2143="C")+(G2143="C")</f>
        <v>0</v>
      </c>
      <c r="K2143" s="3" t="n">
        <f aca="false">I2143+J2143</f>
        <v>0</v>
      </c>
    </row>
    <row r="2144" customFormat="false" ht="15" hidden="false" customHeight="false" outlineLevel="0" collapsed="false">
      <c r="A2144" s="4" t="s">
        <v>113</v>
      </c>
      <c r="B2144" s="4" t="s">
        <v>805</v>
      </c>
      <c r="C2144" s="4" t="s">
        <v>694</v>
      </c>
      <c r="D2144" s="4" t="n">
        <f aca="false">IFERROR(INDEX(Positions!$D$2:$D$14531,MATCH($A2144&amp;"|30",Positions!$A$2:$A$14531,0)),"-")</f>
        <v>30</v>
      </c>
      <c r="E2144" s="4" t="n">
        <f aca="false">IFERROR(INDEX(Positions!$D$2:$D$14531,MATCH($A2144&amp;"|40",Positions!$A$2:$A$14531,0)),"-")</f>
        <v>40</v>
      </c>
      <c r="F2144" s="4" t="str">
        <f aca="false">IFERROR(INDEX(Positions!$E$2:$E$14531,MATCH($A2144&amp;"|30",Positions!$A$2:$A$14531,0)),"-")</f>
        <v>G</v>
      </c>
      <c r="G2144" s="4" t="str">
        <f aca="false">IFERROR(INDEX(Positions!$E$2:$E$14531,MATCH($A2144&amp;"|40",Positions!$A$2:$A$14531,0)),"-")</f>
        <v>C</v>
      </c>
      <c r="H2144" s="3" t="str">
        <f aca="false">F2144&amp;"-"&amp;G2144</f>
        <v>G-C</v>
      </c>
      <c r="I2144" s="4" t="n">
        <f aca="false">(F2144="G")+(G2144="G")</f>
        <v>1</v>
      </c>
      <c r="J2144" s="4" t="n">
        <f aca="false">(F2144="C")+(G2144="C")</f>
        <v>1</v>
      </c>
      <c r="K2144" s="3" t="n">
        <f aca="false">I2144+J2144</f>
        <v>2</v>
      </c>
    </row>
    <row r="2145" customFormat="false" ht="15" hidden="false" customHeight="false" outlineLevel="0" collapsed="false">
      <c r="A2145" s="4" t="s">
        <v>113</v>
      </c>
      <c r="B2145" s="4" t="s">
        <v>805</v>
      </c>
      <c r="C2145" s="4" t="s">
        <v>640</v>
      </c>
      <c r="D2145" s="4" t="n">
        <f aca="false">IFERROR(INDEX(Positions!$D$2:$D$14531,MATCH($A2145&amp;"|31",Positions!$A$2:$A$14531,0)),"-")</f>
        <v>31</v>
      </c>
      <c r="E2145" s="4" t="n">
        <f aca="false">IFERROR(INDEX(Positions!$D$2:$D$14531,MATCH($A2145&amp;"|39",Positions!$A$2:$A$14531,0)),"-")</f>
        <v>39</v>
      </c>
      <c r="F2145" s="4" t="str">
        <f aca="false">IFERROR(INDEX(Positions!$E$2:$E$14531,MATCH($A2145&amp;"|31",Positions!$A$2:$A$14531,0)),"-")</f>
        <v>A</v>
      </c>
      <c r="G2145" s="4" t="str">
        <f aca="false">IFERROR(INDEX(Positions!$E$2:$E$14531,MATCH($A2145&amp;"|39",Positions!$A$2:$A$14531,0)),"-")</f>
        <v>U</v>
      </c>
      <c r="H2145" s="3" t="str">
        <f aca="false">F2145&amp;"-"&amp;G2145</f>
        <v>A-U</v>
      </c>
      <c r="I2145" s="4" t="n">
        <f aca="false">(F2145="G")+(G2145="G")</f>
        <v>0</v>
      </c>
      <c r="J2145" s="4" t="n">
        <f aca="false">(F2145="C")+(G2145="C")</f>
        <v>0</v>
      </c>
      <c r="K2145" s="3" t="n">
        <f aca="false">I2145+J2145</f>
        <v>0</v>
      </c>
    </row>
    <row r="2146" customFormat="false" ht="15" hidden="false" customHeight="false" outlineLevel="0" collapsed="false">
      <c r="A2146" s="4" t="s">
        <v>113</v>
      </c>
      <c r="B2146" s="4" t="s">
        <v>830</v>
      </c>
      <c r="C2146" s="4" t="s">
        <v>367</v>
      </c>
      <c r="D2146" s="4" t="n">
        <f aca="false">IFERROR(INDEX(Positions!$D$2:$D$14531,MATCH($A2146&amp;"|49",Positions!$A$2:$A$14531,0)),"-")</f>
        <v>49</v>
      </c>
      <c r="E2146" s="4" t="n">
        <f aca="false">IFERROR(INDEX(Positions!$D$2:$D$14531,MATCH($A2146&amp;"|65",Positions!$A$2:$A$14531,0)),"-")</f>
        <v>65</v>
      </c>
      <c r="F2146" s="4" t="str">
        <f aca="false">IFERROR(INDEX(Positions!$E$2:$E$14531,MATCH($A2146&amp;"|49",Positions!$A$2:$A$14531,0)),"-")</f>
        <v>G</v>
      </c>
      <c r="G2146" s="4" t="str">
        <f aca="false">IFERROR(INDEX(Positions!$E$2:$E$14531,MATCH($A2146&amp;"|65",Positions!$A$2:$A$14531,0)),"-")</f>
        <v>C</v>
      </c>
      <c r="H2146" s="3" t="str">
        <f aca="false">F2146&amp;"-"&amp;G2146</f>
        <v>G-C</v>
      </c>
      <c r="I2146" s="4" t="n">
        <f aca="false">(F2146="G")+(G2146="G")</f>
        <v>1</v>
      </c>
      <c r="J2146" s="4" t="n">
        <f aca="false">(F2146="C")+(G2146="C")</f>
        <v>1</v>
      </c>
      <c r="K2146" s="3" t="n">
        <f aca="false">I2146+J2146</f>
        <v>2</v>
      </c>
    </row>
    <row r="2147" customFormat="false" ht="15" hidden="false" customHeight="false" outlineLevel="0" collapsed="false">
      <c r="A2147" s="4" t="s">
        <v>113</v>
      </c>
      <c r="B2147" s="4" t="s">
        <v>830</v>
      </c>
      <c r="C2147" s="4" t="s">
        <v>891</v>
      </c>
      <c r="D2147" s="4" t="n">
        <f aca="false">IFERROR(INDEX(Positions!$D$2:$D$14531,MATCH($A2147&amp;"|50",Positions!$A$2:$A$14531,0)),"-")</f>
        <v>50</v>
      </c>
      <c r="E2147" s="4" t="n">
        <f aca="false">IFERROR(INDEX(Positions!$D$2:$D$14531,MATCH($A2147&amp;"|64",Positions!$A$2:$A$14531,0)),"-")</f>
        <v>64</v>
      </c>
      <c r="F2147" s="4" t="str">
        <f aca="false">IFERROR(INDEX(Positions!$E$2:$E$14531,MATCH($A2147&amp;"|50",Positions!$A$2:$A$14531,0)),"-")</f>
        <v>G</v>
      </c>
      <c r="G2147" s="4" t="str">
        <f aca="false">IFERROR(INDEX(Positions!$E$2:$E$14531,MATCH($A2147&amp;"|64",Positions!$A$2:$A$14531,0)),"-")</f>
        <v>U</v>
      </c>
      <c r="H2147" s="3" t="str">
        <f aca="false">F2147&amp;"-"&amp;G2147</f>
        <v>G-U</v>
      </c>
      <c r="I2147" s="4" t="n">
        <f aca="false">(F2147="G")+(G2147="G")</f>
        <v>1</v>
      </c>
      <c r="J2147" s="4" t="n">
        <f aca="false">(F2147="C")+(G2147="C")</f>
        <v>0</v>
      </c>
      <c r="K2147" s="3" t="n">
        <f aca="false">I2147+J2147</f>
        <v>1</v>
      </c>
    </row>
    <row r="2148" customFormat="false" ht="15" hidden="false" customHeight="false" outlineLevel="0" collapsed="false">
      <c r="A2148" s="4" t="s">
        <v>113</v>
      </c>
      <c r="B2148" s="4" t="s">
        <v>830</v>
      </c>
      <c r="C2148" s="4" t="s">
        <v>689</v>
      </c>
      <c r="D2148" s="4" t="n">
        <f aca="false">IFERROR(INDEX(Positions!$D$2:$D$14531,MATCH($A2148&amp;"|51",Positions!$A$2:$A$14531,0)),"-")</f>
        <v>51</v>
      </c>
      <c r="E2148" s="4" t="n">
        <f aca="false">IFERROR(INDEX(Positions!$D$2:$D$14531,MATCH($A2148&amp;"|63",Positions!$A$2:$A$14531,0)),"-")</f>
        <v>63</v>
      </c>
      <c r="F2148" s="4" t="str">
        <f aca="false">IFERROR(INDEX(Positions!$E$2:$E$14531,MATCH($A2148&amp;"|51",Positions!$A$2:$A$14531,0)),"-")</f>
        <v>C</v>
      </c>
      <c r="G2148" s="4" t="str">
        <f aca="false">IFERROR(INDEX(Positions!$E$2:$E$14531,MATCH($A2148&amp;"|63",Positions!$A$2:$A$14531,0)),"-")</f>
        <v>G</v>
      </c>
      <c r="H2148" s="3" t="str">
        <f aca="false">F2148&amp;"-"&amp;G2148</f>
        <v>C-G</v>
      </c>
      <c r="I2148" s="4" t="n">
        <f aca="false">(F2148="G")+(G2148="G")</f>
        <v>1</v>
      </c>
      <c r="J2148" s="4" t="n">
        <f aca="false">(F2148="C")+(G2148="C")</f>
        <v>1</v>
      </c>
      <c r="K2148" s="3" t="n">
        <f aca="false">I2148+J2148</f>
        <v>2</v>
      </c>
    </row>
    <row r="2149" customFormat="false" ht="15" hidden="false" customHeight="false" outlineLevel="0" collapsed="false">
      <c r="A2149" s="4" t="s">
        <v>113</v>
      </c>
      <c r="B2149" s="4" t="s">
        <v>830</v>
      </c>
      <c r="C2149" s="4" t="s">
        <v>703</v>
      </c>
      <c r="D2149" s="4" t="n">
        <f aca="false">IFERROR(INDEX(Positions!$D$2:$D$14531,MATCH($A2149&amp;"|52",Positions!$A$2:$A$14531,0)),"-")</f>
        <v>52</v>
      </c>
      <c r="E2149" s="4" t="n">
        <f aca="false">IFERROR(INDEX(Positions!$D$2:$D$14531,MATCH($A2149&amp;"|62",Positions!$A$2:$A$14531,0)),"-")</f>
        <v>62</v>
      </c>
      <c r="F2149" s="4" t="str">
        <f aca="false">IFERROR(INDEX(Positions!$E$2:$E$14531,MATCH($A2149&amp;"|52",Positions!$A$2:$A$14531,0)),"-")</f>
        <v>G</v>
      </c>
      <c r="G2149" s="4" t="str">
        <f aca="false">IFERROR(INDEX(Positions!$E$2:$E$14531,MATCH($A2149&amp;"|62",Positions!$A$2:$A$14531,0)),"-")</f>
        <v>C</v>
      </c>
      <c r="H2149" s="3" t="str">
        <f aca="false">F2149&amp;"-"&amp;G2149</f>
        <v>G-C</v>
      </c>
      <c r="I2149" s="4" t="n">
        <f aca="false">(F2149="G")+(G2149="G")</f>
        <v>1</v>
      </c>
      <c r="J2149" s="4" t="n">
        <f aca="false">(F2149="C")+(G2149="C")</f>
        <v>1</v>
      </c>
      <c r="K2149" s="3" t="n">
        <f aca="false">I2149+J2149</f>
        <v>2</v>
      </c>
    </row>
    <row r="2150" customFormat="false" ht="15" hidden="false" customHeight="false" outlineLevel="0" collapsed="false">
      <c r="A2150" s="4" t="s">
        <v>113</v>
      </c>
      <c r="B2150" s="4" t="s">
        <v>830</v>
      </c>
      <c r="C2150" s="4" t="s">
        <v>892</v>
      </c>
      <c r="D2150" s="4" t="n">
        <f aca="false">IFERROR(INDEX(Positions!$D$2:$D$14531,MATCH($A2150&amp;"|53",Positions!$A$2:$A$14531,0)),"-")</f>
        <v>53</v>
      </c>
      <c r="E2150" s="4" t="n">
        <f aca="false">IFERROR(INDEX(Positions!$D$2:$D$14531,MATCH($A2150&amp;"|61",Positions!$A$2:$A$14531,0)),"-")</f>
        <v>61</v>
      </c>
      <c r="F2150" s="4" t="str">
        <f aca="false">IFERROR(INDEX(Positions!$E$2:$E$14531,MATCH($A2150&amp;"|53",Positions!$A$2:$A$14531,0)),"-")</f>
        <v>G</v>
      </c>
      <c r="G2150" s="4" t="str">
        <f aca="false">IFERROR(INDEX(Positions!$E$2:$E$14531,MATCH($A2150&amp;"|61",Positions!$A$2:$A$14531,0)),"-")</f>
        <v>C</v>
      </c>
      <c r="H2150" s="3" t="str">
        <f aca="false">F2150&amp;"-"&amp;G2150</f>
        <v>G-C</v>
      </c>
      <c r="I2150" s="4" t="n">
        <f aca="false">(F2150="G")+(G2150="G")</f>
        <v>1</v>
      </c>
      <c r="J2150" s="4" t="n">
        <f aca="false">(F2150="C")+(G2150="C")</f>
        <v>1</v>
      </c>
      <c r="K2150" s="3" t="n">
        <f aca="false">I2150+J2150</f>
        <v>2</v>
      </c>
    </row>
    <row r="2151" customFormat="false" ht="15" hidden="false" customHeight="false" outlineLevel="0" collapsed="false">
      <c r="A2151" s="24" t="s">
        <v>113</v>
      </c>
      <c r="B2151" s="24" t="s">
        <v>893</v>
      </c>
      <c r="C2151" s="24" t="s">
        <v>894</v>
      </c>
      <c r="D2151" s="24" t="n">
        <f aca="false">IFERROR(INDEX(Positions!$D$2:$D$14531,MATCH($A2151&amp;"|8",Positions!$A$2:$A$14531,0)),"-")</f>
        <v>8</v>
      </c>
      <c r="E2151" s="24" t="n">
        <f aca="false">IFERROR(INDEX(Positions!$D$2:$D$14531,MATCH($A2151&amp;"|14",Positions!$A$2:$A$14531,0)),"-")</f>
        <v>14</v>
      </c>
      <c r="F2151" s="24" t="str">
        <f aca="false">IFERROR(INDEX(Positions!$E$2:$E$14531,MATCH($A2151&amp;"|8",Positions!$A$2:$A$14531,0)),"-")</f>
        <v>U</v>
      </c>
      <c r="G2151" s="24" t="str">
        <f aca="false">IFERROR(INDEX(Positions!$E$2:$E$14531,MATCH($A2151&amp;"|14",Positions!$A$2:$A$14531,0)),"-")</f>
        <v>A</v>
      </c>
      <c r="H2151" s="25" t="str">
        <f aca="false">F2151&amp;"-"&amp;G2151</f>
        <v>U-A</v>
      </c>
      <c r="I2151" s="24" t="n">
        <f aca="false">(F2151="G")+(G2151="G")</f>
        <v>0</v>
      </c>
      <c r="J2151" s="24" t="n">
        <f aca="false">(F2151="C")+(G2151="C")</f>
        <v>0</v>
      </c>
      <c r="K2151" s="25" t="n">
        <f aca="false">I2151+J2151</f>
        <v>0</v>
      </c>
    </row>
    <row r="2152" customFormat="false" ht="15" hidden="false" customHeight="false" outlineLevel="0" collapsed="false">
      <c r="A2152" s="24" t="s">
        <v>113</v>
      </c>
      <c r="B2152" s="24" t="s">
        <v>893</v>
      </c>
      <c r="C2152" s="24" t="s">
        <v>895</v>
      </c>
      <c r="D2152" s="24" t="n">
        <f aca="false">IFERROR(INDEX(Positions!$D$2:$D$14531,MATCH($A2152&amp;"|15",Positions!$A$2:$A$14531,0)),"-")</f>
        <v>15</v>
      </c>
      <c r="E2152" s="24" t="n">
        <f aca="false">IFERROR(INDEX(Positions!$D$2:$D$14531,MATCH($A2152&amp;"|48",Positions!$A$2:$A$14531,0)),"-")</f>
        <v>48</v>
      </c>
      <c r="F2152" s="24" t="str">
        <f aca="false">IFERROR(INDEX(Positions!$E$2:$E$14531,MATCH($A2152&amp;"|15",Positions!$A$2:$A$14531,0)),"-")</f>
        <v>G</v>
      </c>
      <c r="G2152" s="24" t="str">
        <f aca="false">IFERROR(INDEX(Positions!$E$2:$E$14531,MATCH($A2152&amp;"|48",Positions!$A$2:$A$14531,0)),"-")</f>
        <v>C</v>
      </c>
      <c r="H2152" s="25" t="str">
        <f aca="false">F2152&amp;"-"&amp;G2152</f>
        <v>G-C</v>
      </c>
      <c r="I2152" s="24" t="n">
        <f aca="false">(F2152="G")+(G2152="G")</f>
        <v>1</v>
      </c>
      <c r="J2152" s="24" t="n">
        <f aca="false">(F2152="C")+(G2152="C")</f>
        <v>1</v>
      </c>
      <c r="K2152" s="25" t="n">
        <f aca="false">I2152+J2152</f>
        <v>2</v>
      </c>
    </row>
    <row r="2153" customFormat="false" ht="15" hidden="false" customHeight="false" outlineLevel="0" collapsed="false">
      <c r="A2153" s="24" t="s">
        <v>113</v>
      </c>
      <c r="B2153" s="24" t="s">
        <v>893</v>
      </c>
      <c r="C2153" s="24" t="s">
        <v>896</v>
      </c>
      <c r="D2153" s="24" t="n">
        <f aca="false">IFERROR(INDEX(Positions!$D$2:$D$14531,MATCH($A2153&amp;"|18",Positions!$A$2:$A$14531,0)),"-")</f>
        <v>18</v>
      </c>
      <c r="E2153" s="24" t="n">
        <f aca="false">IFERROR(INDEX(Positions!$D$2:$D$14531,MATCH($A2153&amp;"|55",Positions!$A$2:$A$14531,0)),"-")</f>
        <v>55</v>
      </c>
      <c r="F2153" s="24" t="str">
        <f aca="false">IFERROR(INDEX(Positions!$E$2:$E$14531,MATCH($A2153&amp;"|18",Positions!$A$2:$A$14531,0)),"-")</f>
        <v>G</v>
      </c>
      <c r="G2153" s="24" t="str">
        <f aca="false">IFERROR(INDEX(Positions!$E$2:$E$14531,MATCH($A2153&amp;"|55",Positions!$A$2:$A$14531,0)),"-")</f>
        <v>U</v>
      </c>
      <c r="H2153" s="25" t="str">
        <f aca="false">F2153&amp;"-"&amp;G2153</f>
        <v>G-U</v>
      </c>
      <c r="I2153" s="24" t="n">
        <f aca="false">(F2153="G")+(G2153="G")</f>
        <v>1</v>
      </c>
      <c r="J2153" s="24" t="n">
        <f aca="false">(F2153="C")+(G2153="C")</f>
        <v>0</v>
      </c>
      <c r="K2153" s="25" t="n">
        <f aca="false">I2153+J2153</f>
        <v>1</v>
      </c>
    </row>
    <row r="2154" customFormat="false" ht="15" hidden="false" customHeight="false" outlineLevel="0" collapsed="false">
      <c r="A2154" s="24" t="s">
        <v>113</v>
      </c>
      <c r="B2154" s="24" t="s">
        <v>893</v>
      </c>
      <c r="C2154" s="24" t="s">
        <v>897</v>
      </c>
      <c r="D2154" s="24" t="n">
        <f aca="false">IFERROR(INDEX(Positions!$D$2:$D$14531,MATCH($A2154&amp;"|19",Positions!$A$2:$A$14531,0)),"-")</f>
        <v>19</v>
      </c>
      <c r="E2154" s="24" t="n">
        <f aca="false">IFERROR(INDEX(Positions!$D$2:$D$14531,MATCH($A2154&amp;"|56",Positions!$A$2:$A$14531,0)),"-")</f>
        <v>56</v>
      </c>
      <c r="F2154" s="24" t="str">
        <f aca="false">IFERROR(INDEX(Positions!$E$2:$E$14531,MATCH($A2154&amp;"|19",Positions!$A$2:$A$14531,0)),"-")</f>
        <v>G</v>
      </c>
      <c r="G2154" s="24" t="str">
        <f aca="false">IFERROR(INDEX(Positions!$E$2:$E$14531,MATCH($A2154&amp;"|56",Positions!$A$2:$A$14531,0)),"-")</f>
        <v>C</v>
      </c>
      <c r="H2154" s="25" t="str">
        <f aca="false">F2154&amp;"-"&amp;G2154</f>
        <v>G-C</v>
      </c>
      <c r="I2154" s="24" t="n">
        <f aca="false">(F2154="G")+(G2154="G")</f>
        <v>1</v>
      </c>
      <c r="J2154" s="24" t="n">
        <f aca="false">(F2154="C")+(G2154="C")</f>
        <v>1</v>
      </c>
      <c r="K2154" s="25" t="n">
        <f aca="false">I2154+J2154</f>
        <v>2</v>
      </c>
    </row>
    <row r="2155" customFormat="false" ht="15" hidden="false" customHeight="false" outlineLevel="0" collapsed="false">
      <c r="A2155" s="24" t="s">
        <v>113</v>
      </c>
      <c r="B2155" s="24" t="s">
        <v>893</v>
      </c>
      <c r="C2155" s="24" t="s">
        <v>898</v>
      </c>
      <c r="D2155" s="24" t="n">
        <f aca="false">IFERROR(INDEX(Positions!$D$2:$D$14531,MATCH($A2155&amp;"|26",Positions!$A$2:$A$14531,0)),"-")</f>
        <v>26</v>
      </c>
      <c r="E2155" s="24" t="n">
        <f aca="false">IFERROR(INDEX(Positions!$D$2:$D$14531,MATCH($A2155&amp;"|44",Positions!$A$2:$A$14531,0)),"-")</f>
        <v>44</v>
      </c>
      <c r="F2155" s="24" t="str">
        <f aca="false">IFERROR(INDEX(Positions!$E$2:$E$14531,MATCH($A2155&amp;"|26",Positions!$A$2:$A$14531,0)),"-")</f>
        <v>A</v>
      </c>
      <c r="G2155" s="24" t="str">
        <f aca="false">IFERROR(INDEX(Positions!$E$2:$E$14531,MATCH($A2155&amp;"|44",Positions!$A$2:$A$14531,0)),"-")</f>
        <v>G</v>
      </c>
      <c r="H2155" s="25" t="str">
        <f aca="false">F2155&amp;"-"&amp;G2155</f>
        <v>A-G</v>
      </c>
      <c r="I2155" s="24" t="n">
        <f aca="false">(F2155="G")+(G2155="G")</f>
        <v>1</v>
      </c>
      <c r="J2155" s="24" t="n">
        <f aca="false">(F2155="C")+(G2155="C")</f>
        <v>0</v>
      </c>
      <c r="K2155" s="25" t="n">
        <f aca="false">I2155+J2155</f>
        <v>1</v>
      </c>
    </row>
    <row r="2156" customFormat="false" ht="15" hidden="false" customHeight="false" outlineLevel="0" collapsed="false">
      <c r="A2156" s="24" t="s">
        <v>113</v>
      </c>
      <c r="B2156" s="24" t="s">
        <v>893</v>
      </c>
      <c r="C2156" s="24" t="s">
        <v>899</v>
      </c>
      <c r="D2156" s="24" t="n">
        <f aca="false">IFERROR(INDEX(Positions!$D$2:$D$14531,MATCH($A2156&amp;"|32",Positions!$A$2:$A$14531,0)),"-")</f>
        <v>32</v>
      </c>
      <c r="E2156" s="24" t="n">
        <f aca="false">IFERROR(INDEX(Positions!$D$2:$D$14531,MATCH($A2156&amp;"|38",Positions!$A$2:$A$14531,0)),"-")</f>
        <v>38</v>
      </c>
      <c r="F2156" s="24" t="str">
        <f aca="false">IFERROR(INDEX(Positions!$E$2:$E$14531,MATCH($A2156&amp;"|32",Positions!$A$2:$A$14531,0)),"-")</f>
        <v>C</v>
      </c>
      <c r="G2156" s="24" t="str">
        <f aca="false">IFERROR(INDEX(Positions!$E$2:$E$14531,MATCH($A2156&amp;"|38",Positions!$A$2:$A$14531,0)),"-")</f>
        <v>C</v>
      </c>
      <c r="H2156" s="25" t="str">
        <f aca="false">F2156&amp;"-"&amp;G2156</f>
        <v>C-C</v>
      </c>
      <c r="I2156" s="24" t="n">
        <f aca="false">(F2156="G")+(G2156="G")</f>
        <v>0</v>
      </c>
      <c r="J2156" s="24" t="n">
        <f aca="false">(F2156="C")+(G2156="C")</f>
        <v>2</v>
      </c>
      <c r="K2156" s="25" t="n">
        <f aca="false">I2156+J2156</f>
        <v>2</v>
      </c>
    </row>
    <row r="2157" customFormat="false" ht="15" hidden="false" customHeight="false" outlineLevel="0" collapsed="false">
      <c r="A2157" s="24" t="s">
        <v>113</v>
      </c>
      <c r="B2157" s="24" t="s">
        <v>893</v>
      </c>
      <c r="C2157" s="24" t="s">
        <v>900</v>
      </c>
      <c r="D2157" s="24" t="n">
        <f aca="false">IFERROR(INDEX(Positions!$D$2:$D$14531,MATCH($A2157&amp;"|54",Positions!$A$2:$A$14531,0)),"-")</f>
        <v>54</v>
      </c>
      <c r="E2157" s="24" t="n">
        <f aca="false">IFERROR(INDEX(Positions!$D$2:$D$14531,MATCH($A2157&amp;"|58",Positions!$A$2:$A$14531,0)),"-")</f>
        <v>58</v>
      </c>
      <c r="F2157" s="24" t="str">
        <f aca="false">IFERROR(INDEX(Positions!$E$2:$E$14531,MATCH($A2157&amp;"|54",Positions!$A$2:$A$14531,0)),"-")</f>
        <v>U</v>
      </c>
      <c r="G2157" s="24" t="str">
        <f aca="false">IFERROR(INDEX(Positions!$E$2:$E$14531,MATCH($A2157&amp;"|58",Positions!$A$2:$A$14531,0)),"-")</f>
        <v>A</v>
      </c>
      <c r="H2157" s="25" t="str">
        <f aca="false">F2157&amp;"-"&amp;G2157</f>
        <v>U-A</v>
      </c>
      <c r="I2157" s="24" t="n">
        <f aca="false">(F2157="G")+(G2157="G")</f>
        <v>0</v>
      </c>
      <c r="J2157" s="24" t="n">
        <f aca="false">(F2157="C")+(G2157="C")</f>
        <v>0</v>
      </c>
      <c r="K2157" s="25" t="n">
        <f aca="false">I2157+J2157</f>
        <v>0</v>
      </c>
    </row>
    <row r="2158" customFormat="false" ht="15" hidden="false" customHeight="false" outlineLevel="0" collapsed="false">
      <c r="A2158" s="4" t="s">
        <v>114</v>
      </c>
      <c r="B2158" s="4" t="s">
        <v>768</v>
      </c>
      <c r="C2158" s="4" t="s">
        <v>882</v>
      </c>
      <c r="D2158" s="4" t="n">
        <f aca="false">IFERROR(INDEX(Positions!$D$2:$D$14531,MATCH($A2158&amp;"|1",Positions!$A$2:$A$14531,0)),"-")</f>
        <v>1</v>
      </c>
      <c r="E2158" s="4" t="n">
        <f aca="false">IFERROR(INDEX(Positions!$D$2:$D$14531,MATCH($A2158&amp;"|72",Positions!$A$2:$A$14531,0)),"-")</f>
        <v>73</v>
      </c>
      <c r="F2158" s="4" t="str">
        <f aca="false">IFERROR(INDEX(Positions!$E$2:$E$14531,MATCH($A2158&amp;"|1",Positions!$A$2:$A$14531,0)),"-")</f>
        <v>C</v>
      </c>
      <c r="G2158" s="4" t="str">
        <f aca="false">IFERROR(INDEX(Positions!$E$2:$E$14531,MATCH($A2158&amp;"|72",Positions!$A$2:$A$14531,0)),"-")</f>
        <v>G</v>
      </c>
      <c r="H2158" s="3" t="str">
        <f aca="false">F2158&amp;"-"&amp;G2158</f>
        <v>C-G</v>
      </c>
      <c r="I2158" s="4" t="n">
        <f aca="false">(F2158="G")+(G2158="G")</f>
        <v>1</v>
      </c>
      <c r="J2158" s="4" t="n">
        <f aca="false">(F2158="C")+(G2158="C")</f>
        <v>1</v>
      </c>
      <c r="K2158" s="3" t="n">
        <f aca="false">I2158+J2158</f>
        <v>2</v>
      </c>
    </row>
    <row r="2159" customFormat="false" ht="15" hidden="false" customHeight="false" outlineLevel="0" collapsed="false">
      <c r="A2159" s="4" t="s">
        <v>114</v>
      </c>
      <c r="B2159" s="4" t="s">
        <v>768</v>
      </c>
      <c r="C2159" s="4" t="s">
        <v>883</v>
      </c>
      <c r="D2159" s="4" t="n">
        <f aca="false">IFERROR(INDEX(Positions!$D$2:$D$14531,MATCH($A2159&amp;"|2",Positions!$A$2:$A$14531,0)),"-")</f>
        <v>2</v>
      </c>
      <c r="E2159" s="4" t="n">
        <f aca="false">IFERROR(INDEX(Positions!$D$2:$D$14531,MATCH($A2159&amp;"|71",Positions!$A$2:$A$14531,0)),"-")</f>
        <v>72</v>
      </c>
      <c r="F2159" s="4" t="str">
        <f aca="false">IFERROR(INDEX(Positions!$E$2:$E$14531,MATCH($A2159&amp;"|2",Positions!$A$2:$A$14531,0)),"-")</f>
        <v>G</v>
      </c>
      <c r="G2159" s="4" t="str">
        <f aca="false">IFERROR(INDEX(Positions!$E$2:$E$14531,MATCH($A2159&amp;"|71",Positions!$A$2:$A$14531,0)),"-")</f>
        <v>C</v>
      </c>
      <c r="H2159" s="3" t="str">
        <f aca="false">F2159&amp;"-"&amp;G2159</f>
        <v>G-C</v>
      </c>
      <c r="I2159" s="4" t="n">
        <f aca="false">(F2159="G")+(G2159="G")</f>
        <v>1</v>
      </c>
      <c r="J2159" s="4" t="n">
        <f aca="false">(F2159="C")+(G2159="C")</f>
        <v>1</v>
      </c>
      <c r="K2159" s="3" t="n">
        <f aca="false">I2159+J2159</f>
        <v>2</v>
      </c>
    </row>
    <row r="2160" customFormat="false" ht="15" hidden="false" customHeight="false" outlineLevel="0" collapsed="false">
      <c r="A2160" s="4" t="s">
        <v>114</v>
      </c>
      <c r="B2160" s="4" t="s">
        <v>768</v>
      </c>
      <c r="C2160" s="4" t="s">
        <v>884</v>
      </c>
      <c r="D2160" s="4" t="n">
        <f aca="false">IFERROR(INDEX(Positions!$D$2:$D$14531,MATCH($A2160&amp;"|3",Positions!$A$2:$A$14531,0)),"-")</f>
        <v>3</v>
      </c>
      <c r="E2160" s="4" t="n">
        <f aca="false">IFERROR(INDEX(Positions!$D$2:$D$14531,MATCH($A2160&amp;"|70",Positions!$A$2:$A$14531,0)),"-")</f>
        <v>71</v>
      </c>
      <c r="F2160" s="4" t="str">
        <f aca="false">IFERROR(INDEX(Positions!$E$2:$E$14531,MATCH($A2160&amp;"|3",Positions!$A$2:$A$14531,0)),"-")</f>
        <v>G</v>
      </c>
      <c r="G2160" s="4" t="str">
        <f aca="false">IFERROR(INDEX(Positions!$E$2:$E$14531,MATCH($A2160&amp;"|70",Positions!$A$2:$A$14531,0)),"-")</f>
        <v>C</v>
      </c>
      <c r="H2160" s="3" t="str">
        <f aca="false">F2160&amp;"-"&amp;G2160</f>
        <v>G-C</v>
      </c>
      <c r="I2160" s="4" t="n">
        <f aca="false">(F2160="G")+(G2160="G")</f>
        <v>1</v>
      </c>
      <c r="J2160" s="4" t="n">
        <f aca="false">(F2160="C")+(G2160="C")</f>
        <v>1</v>
      </c>
      <c r="K2160" s="3" t="n">
        <f aca="false">I2160+J2160</f>
        <v>2</v>
      </c>
    </row>
    <row r="2161" customFormat="false" ht="15" hidden="false" customHeight="false" outlineLevel="0" collapsed="false">
      <c r="A2161" s="4" t="s">
        <v>114</v>
      </c>
      <c r="B2161" s="4" t="s">
        <v>768</v>
      </c>
      <c r="C2161" s="4" t="s">
        <v>885</v>
      </c>
      <c r="D2161" s="4" t="n">
        <f aca="false">IFERROR(INDEX(Positions!$D$2:$D$14531,MATCH($A2161&amp;"|4",Positions!$A$2:$A$14531,0)),"-")</f>
        <v>4</v>
      </c>
      <c r="E2161" s="4" t="n">
        <f aca="false">IFERROR(INDEX(Positions!$D$2:$D$14531,MATCH($A2161&amp;"|69",Positions!$A$2:$A$14531,0)),"-")</f>
        <v>70</v>
      </c>
      <c r="F2161" s="4" t="str">
        <f aca="false">IFERROR(INDEX(Positions!$E$2:$E$14531,MATCH($A2161&amp;"|4",Positions!$A$2:$A$14531,0)),"-")</f>
        <v>G</v>
      </c>
      <c r="G2161" s="4" t="str">
        <f aca="false">IFERROR(INDEX(Positions!$E$2:$E$14531,MATCH($A2161&amp;"|69",Positions!$A$2:$A$14531,0)),"-")</f>
        <v>C</v>
      </c>
      <c r="H2161" s="3" t="str">
        <f aca="false">F2161&amp;"-"&amp;G2161</f>
        <v>G-C</v>
      </c>
      <c r="I2161" s="4" t="n">
        <f aca="false">(F2161="G")+(G2161="G")</f>
        <v>1</v>
      </c>
      <c r="J2161" s="4" t="n">
        <f aca="false">(F2161="C")+(G2161="C")</f>
        <v>1</v>
      </c>
      <c r="K2161" s="3" t="n">
        <f aca="false">I2161+J2161</f>
        <v>2</v>
      </c>
    </row>
    <row r="2162" customFormat="false" ht="15" hidden="false" customHeight="false" outlineLevel="0" collapsed="false">
      <c r="A2162" s="4" t="s">
        <v>114</v>
      </c>
      <c r="B2162" s="4" t="s">
        <v>768</v>
      </c>
      <c r="C2162" s="4" t="s">
        <v>542</v>
      </c>
      <c r="D2162" s="4" t="n">
        <f aca="false">IFERROR(INDEX(Positions!$D$2:$D$14531,MATCH($A2162&amp;"|5",Positions!$A$2:$A$14531,0)),"-")</f>
        <v>5</v>
      </c>
      <c r="E2162" s="4" t="n">
        <f aca="false">IFERROR(INDEX(Positions!$D$2:$D$14531,MATCH($A2162&amp;"|68",Positions!$A$2:$A$14531,0)),"-")</f>
        <v>69</v>
      </c>
      <c r="F2162" s="4" t="str">
        <f aca="false">IFERROR(INDEX(Positions!$E$2:$E$14531,MATCH($A2162&amp;"|5",Positions!$A$2:$A$14531,0)),"-")</f>
        <v>A</v>
      </c>
      <c r="G2162" s="4" t="str">
        <f aca="false">IFERROR(INDEX(Positions!$E$2:$E$14531,MATCH($A2162&amp;"|68",Positions!$A$2:$A$14531,0)),"-")</f>
        <v>U</v>
      </c>
      <c r="H2162" s="3" t="str">
        <f aca="false">F2162&amp;"-"&amp;G2162</f>
        <v>A-U</v>
      </c>
      <c r="I2162" s="4" t="n">
        <f aca="false">(F2162="G")+(G2162="G")</f>
        <v>0</v>
      </c>
      <c r="J2162" s="4" t="n">
        <f aca="false">(F2162="C")+(G2162="C")</f>
        <v>0</v>
      </c>
      <c r="K2162" s="3" t="n">
        <f aca="false">I2162+J2162</f>
        <v>0</v>
      </c>
    </row>
    <row r="2163" customFormat="false" ht="15" hidden="false" customHeight="false" outlineLevel="0" collapsed="false">
      <c r="A2163" s="4" t="s">
        <v>114</v>
      </c>
      <c r="B2163" s="4" t="s">
        <v>768</v>
      </c>
      <c r="C2163" s="4" t="s">
        <v>561</v>
      </c>
      <c r="D2163" s="4" t="n">
        <f aca="false">IFERROR(INDEX(Positions!$D$2:$D$14531,MATCH($A2163&amp;"|6",Positions!$A$2:$A$14531,0)),"-")</f>
        <v>6</v>
      </c>
      <c r="E2163" s="4" t="n">
        <f aca="false">IFERROR(INDEX(Positions!$D$2:$D$14531,MATCH($A2163&amp;"|67",Positions!$A$2:$A$14531,0)),"-")</f>
        <v>68</v>
      </c>
      <c r="F2163" s="4" t="str">
        <f aca="false">IFERROR(INDEX(Positions!$E$2:$E$14531,MATCH($A2163&amp;"|6",Positions!$A$2:$A$14531,0)),"-")</f>
        <v>A</v>
      </c>
      <c r="G2163" s="4" t="str">
        <f aca="false">IFERROR(INDEX(Positions!$E$2:$E$14531,MATCH($A2163&amp;"|67",Positions!$A$2:$A$14531,0)),"-")</f>
        <v>U</v>
      </c>
      <c r="H2163" s="3" t="str">
        <f aca="false">F2163&amp;"-"&amp;G2163</f>
        <v>A-U</v>
      </c>
      <c r="I2163" s="4" t="n">
        <f aca="false">(F2163="G")+(G2163="G")</f>
        <v>0</v>
      </c>
      <c r="J2163" s="4" t="n">
        <f aca="false">(F2163="C")+(G2163="C")</f>
        <v>0</v>
      </c>
      <c r="K2163" s="3" t="n">
        <f aca="false">I2163+J2163</f>
        <v>0</v>
      </c>
    </row>
    <row r="2164" customFormat="false" ht="15" hidden="false" customHeight="false" outlineLevel="0" collapsed="false">
      <c r="A2164" s="4" t="s">
        <v>114</v>
      </c>
      <c r="B2164" s="4" t="s">
        <v>768</v>
      </c>
      <c r="C2164" s="4" t="s">
        <v>886</v>
      </c>
      <c r="D2164" s="4" t="n">
        <f aca="false">IFERROR(INDEX(Positions!$D$2:$D$14531,MATCH($A2164&amp;"|7",Positions!$A$2:$A$14531,0)),"-")</f>
        <v>7</v>
      </c>
      <c r="E2164" s="4" t="n">
        <f aca="false">IFERROR(INDEX(Positions!$D$2:$D$14531,MATCH($A2164&amp;"|66",Positions!$A$2:$A$14531,0)),"-")</f>
        <v>67</v>
      </c>
      <c r="F2164" s="4" t="str">
        <f aca="false">IFERROR(INDEX(Positions!$E$2:$E$14531,MATCH($A2164&amp;"|7",Positions!$A$2:$A$14531,0)),"-")</f>
        <v>G</v>
      </c>
      <c r="G2164" s="4" t="str">
        <f aca="false">IFERROR(INDEX(Positions!$E$2:$E$14531,MATCH($A2164&amp;"|66",Positions!$A$2:$A$14531,0)),"-")</f>
        <v>C</v>
      </c>
      <c r="H2164" s="3" t="str">
        <f aca="false">F2164&amp;"-"&amp;G2164</f>
        <v>G-C</v>
      </c>
      <c r="I2164" s="4" t="n">
        <f aca="false">(F2164="G")+(G2164="G")</f>
        <v>1</v>
      </c>
      <c r="J2164" s="4" t="n">
        <f aca="false">(F2164="C")+(G2164="C")</f>
        <v>1</v>
      </c>
      <c r="K2164" s="3" t="n">
        <f aca="false">I2164+J2164</f>
        <v>2</v>
      </c>
    </row>
    <row r="2165" customFormat="false" ht="15" hidden="false" customHeight="false" outlineLevel="0" collapsed="false">
      <c r="A2165" s="4" t="s">
        <v>114</v>
      </c>
      <c r="B2165" s="4" t="s">
        <v>783</v>
      </c>
      <c r="C2165" s="4" t="s">
        <v>887</v>
      </c>
      <c r="D2165" s="4" t="n">
        <f aca="false">IFERROR(INDEX(Positions!$D$2:$D$14531,MATCH($A2165&amp;"|10",Positions!$A$2:$A$14531,0)),"-")</f>
        <v>10</v>
      </c>
      <c r="E2165" s="4" t="n">
        <f aca="false">IFERROR(INDEX(Positions!$D$2:$D$14531,MATCH($A2165&amp;"|25",Positions!$A$2:$A$14531,0)),"-")</f>
        <v>26</v>
      </c>
      <c r="F2165" s="4" t="str">
        <f aca="false">IFERROR(INDEX(Positions!$E$2:$E$14531,MATCH($A2165&amp;"|10",Positions!$A$2:$A$14531,0)),"-")</f>
        <v>G</v>
      </c>
      <c r="G2165" s="4" t="str">
        <f aca="false">IFERROR(INDEX(Positions!$E$2:$E$14531,MATCH($A2165&amp;"|25",Positions!$A$2:$A$14531,0)),"-")</f>
        <v>C</v>
      </c>
      <c r="H2165" s="3" t="str">
        <f aca="false">F2165&amp;"-"&amp;G2165</f>
        <v>G-C</v>
      </c>
      <c r="I2165" s="4" t="n">
        <f aca="false">(F2165="G")+(G2165="G")</f>
        <v>1</v>
      </c>
      <c r="J2165" s="4" t="n">
        <f aca="false">(F2165="C")+(G2165="C")</f>
        <v>1</v>
      </c>
      <c r="K2165" s="3" t="n">
        <f aca="false">I2165+J2165</f>
        <v>2</v>
      </c>
    </row>
    <row r="2166" customFormat="false" ht="15" hidden="false" customHeight="false" outlineLevel="0" collapsed="false">
      <c r="A2166" s="4" t="s">
        <v>114</v>
      </c>
      <c r="B2166" s="4" t="s">
        <v>783</v>
      </c>
      <c r="C2166" s="4" t="s">
        <v>888</v>
      </c>
      <c r="D2166" s="4" t="n">
        <f aca="false">IFERROR(INDEX(Positions!$D$2:$D$14531,MATCH($A2166&amp;"|11",Positions!$A$2:$A$14531,0)),"-")</f>
        <v>11</v>
      </c>
      <c r="E2166" s="4" t="n">
        <f aca="false">IFERROR(INDEX(Positions!$D$2:$D$14531,MATCH($A2166&amp;"|24",Positions!$A$2:$A$14531,0)),"-")</f>
        <v>25</v>
      </c>
      <c r="F2166" s="4" t="str">
        <f aca="false">IFERROR(INDEX(Positions!$E$2:$E$14531,MATCH($A2166&amp;"|11",Positions!$A$2:$A$14531,0)),"-")</f>
        <v>C</v>
      </c>
      <c r="G2166" s="4" t="str">
        <f aca="false">IFERROR(INDEX(Positions!$E$2:$E$14531,MATCH($A2166&amp;"|24",Positions!$A$2:$A$14531,0)),"-")</f>
        <v>G</v>
      </c>
      <c r="H2166" s="3" t="str">
        <f aca="false">F2166&amp;"-"&amp;G2166</f>
        <v>C-G</v>
      </c>
      <c r="I2166" s="4" t="n">
        <f aca="false">(F2166="G")+(G2166="G")</f>
        <v>1</v>
      </c>
      <c r="J2166" s="4" t="n">
        <f aca="false">(F2166="C")+(G2166="C")</f>
        <v>1</v>
      </c>
      <c r="K2166" s="3" t="n">
        <f aca="false">I2166+J2166</f>
        <v>2</v>
      </c>
    </row>
    <row r="2167" customFormat="false" ht="15" hidden="false" customHeight="false" outlineLevel="0" collapsed="false">
      <c r="A2167" s="4" t="s">
        <v>114</v>
      </c>
      <c r="B2167" s="4" t="s">
        <v>783</v>
      </c>
      <c r="C2167" s="4" t="s">
        <v>479</v>
      </c>
      <c r="D2167" s="4" t="n">
        <f aca="false">IFERROR(INDEX(Positions!$D$2:$D$14531,MATCH($A2167&amp;"|12",Positions!$A$2:$A$14531,0)),"-")</f>
        <v>12</v>
      </c>
      <c r="E2167" s="4" t="n">
        <f aca="false">IFERROR(INDEX(Positions!$D$2:$D$14531,MATCH($A2167&amp;"|23",Positions!$A$2:$A$14531,0)),"-")</f>
        <v>24</v>
      </c>
      <c r="F2167" s="4" t="str">
        <f aca="false">IFERROR(INDEX(Positions!$E$2:$E$14531,MATCH($A2167&amp;"|12",Positions!$A$2:$A$14531,0)),"-")</f>
        <v>U</v>
      </c>
      <c r="G2167" s="4" t="str">
        <f aca="false">IFERROR(INDEX(Positions!$E$2:$E$14531,MATCH($A2167&amp;"|23",Positions!$A$2:$A$14531,0)),"-")</f>
        <v>A</v>
      </c>
      <c r="H2167" s="3" t="str">
        <f aca="false">F2167&amp;"-"&amp;G2167</f>
        <v>U-A</v>
      </c>
      <c r="I2167" s="4" t="n">
        <f aca="false">(F2167="G")+(G2167="G")</f>
        <v>0</v>
      </c>
      <c r="J2167" s="4" t="n">
        <f aca="false">(F2167="C")+(G2167="C")</f>
        <v>0</v>
      </c>
      <c r="K2167" s="3" t="n">
        <f aca="false">I2167+J2167</f>
        <v>0</v>
      </c>
    </row>
    <row r="2168" customFormat="false" ht="15" hidden="false" customHeight="false" outlineLevel="0" collapsed="false">
      <c r="A2168" s="4" t="s">
        <v>114</v>
      </c>
      <c r="B2168" s="4" t="s">
        <v>783</v>
      </c>
      <c r="C2168" s="4" t="s">
        <v>267</v>
      </c>
      <c r="D2168" s="4" t="n">
        <f aca="false">IFERROR(INDEX(Positions!$D$2:$D$14531,MATCH($A2168&amp;"|13",Positions!$A$2:$A$14531,0)),"-")</f>
        <v>13</v>
      </c>
      <c r="E2168" s="4" t="n">
        <f aca="false">IFERROR(INDEX(Positions!$D$2:$D$14531,MATCH($A2168&amp;"|22",Positions!$A$2:$A$14531,0)),"-")</f>
        <v>23</v>
      </c>
      <c r="F2168" s="4" t="str">
        <f aca="false">IFERROR(INDEX(Positions!$E$2:$E$14531,MATCH($A2168&amp;"|13",Positions!$A$2:$A$14531,0)),"-")</f>
        <v>C</v>
      </c>
      <c r="G2168" s="4" t="str">
        <f aca="false">IFERROR(INDEX(Positions!$E$2:$E$14531,MATCH($A2168&amp;"|22",Positions!$A$2:$A$14531,0)),"-")</f>
        <v>G</v>
      </c>
      <c r="H2168" s="3" t="str">
        <f aca="false">F2168&amp;"-"&amp;G2168</f>
        <v>C-G</v>
      </c>
      <c r="I2168" s="4" t="n">
        <f aca="false">(F2168="G")+(G2168="G")</f>
        <v>1</v>
      </c>
      <c r="J2168" s="4" t="n">
        <f aca="false">(F2168="C")+(G2168="C")</f>
        <v>1</v>
      </c>
      <c r="K2168" s="3" t="n">
        <f aca="false">I2168+J2168</f>
        <v>2</v>
      </c>
    </row>
    <row r="2169" customFormat="false" ht="15" hidden="false" customHeight="false" outlineLevel="0" collapsed="false">
      <c r="A2169" s="4" t="s">
        <v>114</v>
      </c>
      <c r="B2169" s="4" t="s">
        <v>805</v>
      </c>
      <c r="C2169" s="4" t="s">
        <v>673</v>
      </c>
      <c r="D2169" s="4" t="n">
        <f aca="false">IFERROR(INDEX(Positions!$D$2:$D$14531,MATCH($A2169&amp;"|27",Positions!$A$2:$A$14531,0)),"-")</f>
        <v>28</v>
      </c>
      <c r="E2169" s="4" t="n">
        <f aca="false">IFERROR(INDEX(Positions!$D$2:$D$14531,MATCH($A2169&amp;"|43",Positions!$A$2:$A$14531,0)),"-")</f>
        <v>44</v>
      </c>
      <c r="F2169" s="4" t="str">
        <f aca="false">IFERROR(INDEX(Positions!$E$2:$E$14531,MATCH($A2169&amp;"|27",Positions!$A$2:$A$14531,0)),"-")</f>
        <v>U</v>
      </c>
      <c r="G2169" s="4" t="str">
        <f aca="false">IFERROR(INDEX(Positions!$E$2:$E$14531,MATCH($A2169&amp;"|43",Positions!$A$2:$A$14531,0)),"-")</f>
        <v>A</v>
      </c>
      <c r="H2169" s="3" t="str">
        <f aca="false">F2169&amp;"-"&amp;G2169</f>
        <v>U-A</v>
      </c>
      <c r="I2169" s="4" t="n">
        <f aca="false">(F2169="G")+(G2169="G")</f>
        <v>0</v>
      </c>
      <c r="J2169" s="4" t="n">
        <f aca="false">(F2169="C")+(G2169="C")</f>
        <v>0</v>
      </c>
      <c r="K2169" s="3" t="n">
        <f aca="false">I2169+J2169</f>
        <v>0</v>
      </c>
    </row>
    <row r="2170" customFormat="false" ht="15" hidden="false" customHeight="false" outlineLevel="0" collapsed="false">
      <c r="A2170" s="4" t="s">
        <v>114</v>
      </c>
      <c r="B2170" s="4" t="s">
        <v>805</v>
      </c>
      <c r="C2170" s="4" t="s">
        <v>889</v>
      </c>
      <c r="D2170" s="4" t="n">
        <f aca="false">IFERROR(INDEX(Positions!$D$2:$D$14531,MATCH($A2170&amp;"|28",Positions!$A$2:$A$14531,0)),"-")</f>
        <v>29</v>
      </c>
      <c r="E2170" s="4" t="n">
        <f aca="false">IFERROR(INDEX(Positions!$D$2:$D$14531,MATCH($A2170&amp;"|42",Positions!$A$2:$A$14531,0)),"-")</f>
        <v>43</v>
      </c>
      <c r="F2170" s="4" t="str">
        <f aca="false">IFERROR(INDEX(Positions!$E$2:$E$14531,MATCH($A2170&amp;"|28",Positions!$A$2:$A$14531,0)),"-")</f>
        <v>U</v>
      </c>
      <c r="G2170" s="4" t="str">
        <f aca="false">IFERROR(INDEX(Positions!$E$2:$E$14531,MATCH($A2170&amp;"|42",Positions!$A$2:$A$14531,0)),"-")</f>
        <v>A</v>
      </c>
      <c r="H2170" s="3" t="str">
        <f aca="false">F2170&amp;"-"&amp;G2170</f>
        <v>U-A</v>
      </c>
      <c r="I2170" s="4" t="n">
        <f aca="false">(F2170="G")+(G2170="G")</f>
        <v>0</v>
      </c>
      <c r="J2170" s="4" t="n">
        <f aca="false">(F2170="C")+(G2170="C")</f>
        <v>0</v>
      </c>
      <c r="K2170" s="3" t="n">
        <f aca="false">I2170+J2170</f>
        <v>0</v>
      </c>
    </row>
    <row r="2171" customFormat="false" ht="15" hidden="false" customHeight="false" outlineLevel="0" collapsed="false">
      <c r="A2171" s="4" t="s">
        <v>114</v>
      </c>
      <c r="B2171" s="4" t="s">
        <v>805</v>
      </c>
      <c r="C2171" s="4" t="s">
        <v>890</v>
      </c>
      <c r="D2171" s="4" t="n">
        <f aca="false">IFERROR(INDEX(Positions!$D$2:$D$14531,MATCH($A2171&amp;"|29",Positions!$A$2:$A$14531,0)),"-")</f>
        <v>30</v>
      </c>
      <c r="E2171" s="4" t="n">
        <f aca="false">IFERROR(INDEX(Positions!$D$2:$D$14531,MATCH($A2171&amp;"|41",Positions!$A$2:$A$14531,0)),"-")</f>
        <v>42</v>
      </c>
      <c r="F2171" s="4" t="str">
        <f aca="false">IFERROR(INDEX(Positions!$E$2:$E$14531,MATCH($A2171&amp;"|29",Positions!$A$2:$A$14531,0)),"-")</f>
        <v>C</v>
      </c>
      <c r="G2171" s="4" t="str">
        <f aca="false">IFERROR(INDEX(Positions!$E$2:$E$14531,MATCH($A2171&amp;"|41",Positions!$A$2:$A$14531,0)),"-")</f>
        <v>G</v>
      </c>
      <c r="H2171" s="3" t="str">
        <f aca="false">F2171&amp;"-"&amp;G2171</f>
        <v>C-G</v>
      </c>
      <c r="I2171" s="4" t="n">
        <f aca="false">(F2171="G")+(G2171="G")</f>
        <v>1</v>
      </c>
      <c r="J2171" s="4" t="n">
        <f aca="false">(F2171="C")+(G2171="C")</f>
        <v>1</v>
      </c>
      <c r="K2171" s="3" t="n">
        <f aca="false">I2171+J2171</f>
        <v>2</v>
      </c>
    </row>
    <row r="2172" customFormat="false" ht="15" hidden="false" customHeight="false" outlineLevel="0" collapsed="false">
      <c r="A2172" s="4" t="s">
        <v>114</v>
      </c>
      <c r="B2172" s="4" t="s">
        <v>805</v>
      </c>
      <c r="C2172" s="4" t="s">
        <v>694</v>
      </c>
      <c r="D2172" s="4" t="n">
        <f aca="false">IFERROR(INDEX(Positions!$D$2:$D$14531,MATCH($A2172&amp;"|30",Positions!$A$2:$A$14531,0)),"-")</f>
        <v>31</v>
      </c>
      <c r="E2172" s="4" t="n">
        <f aca="false">IFERROR(INDEX(Positions!$D$2:$D$14531,MATCH($A2172&amp;"|40",Positions!$A$2:$A$14531,0)),"-")</f>
        <v>41</v>
      </c>
      <c r="F2172" s="4" t="str">
        <f aca="false">IFERROR(INDEX(Positions!$E$2:$E$14531,MATCH($A2172&amp;"|30",Positions!$A$2:$A$14531,0)),"-")</f>
        <v>G</v>
      </c>
      <c r="G2172" s="4" t="str">
        <f aca="false">IFERROR(INDEX(Positions!$E$2:$E$14531,MATCH($A2172&amp;"|40",Positions!$A$2:$A$14531,0)),"-")</f>
        <v>C</v>
      </c>
      <c r="H2172" s="3" t="str">
        <f aca="false">F2172&amp;"-"&amp;G2172</f>
        <v>G-C</v>
      </c>
      <c r="I2172" s="4" t="n">
        <f aca="false">(F2172="G")+(G2172="G")</f>
        <v>1</v>
      </c>
      <c r="J2172" s="4" t="n">
        <f aca="false">(F2172="C")+(G2172="C")</f>
        <v>1</v>
      </c>
      <c r="K2172" s="3" t="n">
        <f aca="false">I2172+J2172</f>
        <v>2</v>
      </c>
    </row>
    <row r="2173" customFormat="false" ht="15" hidden="false" customHeight="false" outlineLevel="0" collapsed="false">
      <c r="A2173" s="4" t="s">
        <v>114</v>
      </c>
      <c r="B2173" s="4" t="s">
        <v>805</v>
      </c>
      <c r="C2173" s="4" t="s">
        <v>640</v>
      </c>
      <c r="D2173" s="4" t="n">
        <f aca="false">IFERROR(INDEX(Positions!$D$2:$D$14531,MATCH($A2173&amp;"|31",Positions!$A$2:$A$14531,0)),"-")</f>
        <v>32</v>
      </c>
      <c r="E2173" s="4" t="n">
        <f aca="false">IFERROR(INDEX(Positions!$D$2:$D$14531,MATCH($A2173&amp;"|39",Positions!$A$2:$A$14531,0)),"-")</f>
        <v>40</v>
      </c>
      <c r="F2173" s="4" t="str">
        <f aca="false">IFERROR(INDEX(Positions!$E$2:$E$14531,MATCH($A2173&amp;"|31",Positions!$A$2:$A$14531,0)),"-")</f>
        <v>G</v>
      </c>
      <c r="G2173" s="4" t="str">
        <f aca="false">IFERROR(INDEX(Positions!$E$2:$E$14531,MATCH($A2173&amp;"|39",Positions!$A$2:$A$14531,0)),"-")</f>
        <v>C</v>
      </c>
      <c r="H2173" s="3" t="str">
        <f aca="false">F2173&amp;"-"&amp;G2173</f>
        <v>G-C</v>
      </c>
      <c r="I2173" s="4" t="n">
        <f aca="false">(F2173="G")+(G2173="G")</f>
        <v>1</v>
      </c>
      <c r="J2173" s="4" t="n">
        <f aca="false">(F2173="C")+(G2173="C")</f>
        <v>1</v>
      </c>
      <c r="K2173" s="3" t="n">
        <f aca="false">I2173+J2173</f>
        <v>2</v>
      </c>
    </row>
    <row r="2174" customFormat="false" ht="15" hidden="false" customHeight="false" outlineLevel="0" collapsed="false">
      <c r="A2174" s="4" t="s">
        <v>114</v>
      </c>
      <c r="B2174" s="4" t="s">
        <v>830</v>
      </c>
      <c r="C2174" s="4" t="s">
        <v>367</v>
      </c>
      <c r="D2174" s="4" t="n">
        <f aca="false">IFERROR(INDEX(Positions!$D$2:$D$14531,MATCH($A2174&amp;"|49",Positions!$A$2:$A$14531,0)),"-")</f>
        <v>50</v>
      </c>
      <c r="E2174" s="4" t="n">
        <f aca="false">IFERROR(INDEX(Positions!$D$2:$D$14531,MATCH($A2174&amp;"|65",Positions!$A$2:$A$14531,0)),"-")</f>
        <v>66</v>
      </c>
      <c r="F2174" s="4" t="str">
        <f aca="false">IFERROR(INDEX(Positions!$E$2:$E$14531,MATCH($A2174&amp;"|49",Positions!$A$2:$A$14531,0)),"-")</f>
        <v>G</v>
      </c>
      <c r="G2174" s="4" t="str">
        <f aca="false">IFERROR(INDEX(Positions!$E$2:$E$14531,MATCH($A2174&amp;"|65",Positions!$A$2:$A$14531,0)),"-")</f>
        <v>U</v>
      </c>
      <c r="H2174" s="3" t="str">
        <f aca="false">F2174&amp;"-"&amp;G2174</f>
        <v>G-U</v>
      </c>
      <c r="I2174" s="4" t="n">
        <f aca="false">(F2174="G")+(G2174="G")</f>
        <v>1</v>
      </c>
      <c r="J2174" s="4" t="n">
        <f aca="false">(F2174="C")+(G2174="C")</f>
        <v>0</v>
      </c>
      <c r="K2174" s="3" t="n">
        <f aca="false">I2174+J2174</f>
        <v>1</v>
      </c>
    </row>
    <row r="2175" customFormat="false" ht="15" hidden="false" customHeight="false" outlineLevel="0" collapsed="false">
      <c r="A2175" s="4" t="s">
        <v>114</v>
      </c>
      <c r="B2175" s="4" t="s">
        <v>830</v>
      </c>
      <c r="C2175" s="4" t="s">
        <v>891</v>
      </c>
      <c r="D2175" s="4" t="n">
        <f aca="false">IFERROR(INDEX(Positions!$D$2:$D$14531,MATCH($A2175&amp;"|50",Positions!$A$2:$A$14531,0)),"-")</f>
        <v>51</v>
      </c>
      <c r="E2175" s="4" t="n">
        <f aca="false">IFERROR(INDEX(Positions!$D$2:$D$14531,MATCH($A2175&amp;"|64",Positions!$A$2:$A$14531,0)),"-")</f>
        <v>65</v>
      </c>
      <c r="F2175" s="4" t="str">
        <f aca="false">IFERROR(INDEX(Positions!$E$2:$E$14531,MATCH($A2175&amp;"|50",Positions!$A$2:$A$14531,0)),"-")</f>
        <v>C</v>
      </c>
      <c r="G2175" s="4" t="str">
        <f aca="false">IFERROR(INDEX(Positions!$E$2:$E$14531,MATCH($A2175&amp;"|64",Positions!$A$2:$A$14531,0)),"-")</f>
        <v>G</v>
      </c>
      <c r="H2175" s="3" t="str">
        <f aca="false">F2175&amp;"-"&amp;G2175</f>
        <v>C-G</v>
      </c>
      <c r="I2175" s="4" t="n">
        <f aca="false">(F2175="G")+(G2175="G")</f>
        <v>1</v>
      </c>
      <c r="J2175" s="4" t="n">
        <f aca="false">(F2175="C")+(G2175="C")</f>
        <v>1</v>
      </c>
      <c r="K2175" s="3" t="n">
        <f aca="false">I2175+J2175</f>
        <v>2</v>
      </c>
    </row>
    <row r="2176" customFormat="false" ht="15" hidden="false" customHeight="false" outlineLevel="0" collapsed="false">
      <c r="A2176" s="4" t="s">
        <v>114</v>
      </c>
      <c r="B2176" s="4" t="s">
        <v>830</v>
      </c>
      <c r="C2176" s="4" t="s">
        <v>689</v>
      </c>
      <c r="D2176" s="4" t="n">
        <f aca="false">IFERROR(INDEX(Positions!$D$2:$D$14531,MATCH($A2176&amp;"|51",Positions!$A$2:$A$14531,0)),"-")</f>
        <v>52</v>
      </c>
      <c r="E2176" s="4" t="n">
        <f aca="false">IFERROR(INDEX(Positions!$D$2:$D$14531,MATCH($A2176&amp;"|63",Positions!$A$2:$A$14531,0)),"-")</f>
        <v>64</v>
      </c>
      <c r="F2176" s="4" t="str">
        <f aca="false">IFERROR(INDEX(Positions!$E$2:$E$14531,MATCH($A2176&amp;"|51",Positions!$A$2:$A$14531,0)),"-")</f>
        <v>A</v>
      </c>
      <c r="G2176" s="4" t="str">
        <f aca="false">IFERROR(INDEX(Positions!$E$2:$E$14531,MATCH($A2176&amp;"|63",Positions!$A$2:$A$14531,0)),"-")</f>
        <v>U</v>
      </c>
      <c r="H2176" s="3" t="str">
        <f aca="false">F2176&amp;"-"&amp;G2176</f>
        <v>A-U</v>
      </c>
      <c r="I2176" s="4" t="n">
        <f aca="false">(F2176="G")+(G2176="G")</f>
        <v>0</v>
      </c>
      <c r="J2176" s="4" t="n">
        <f aca="false">(F2176="C")+(G2176="C")</f>
        <v>0</v>
      </c>
      <c r="K2176" s="3" t="n">
        <f aca="false">I2176+J2176</f>
        <v>0</v>
      </c>
    </row>
    <row r="2177" customFormat="false" ht="15" hidden="false" customHeight="false" outlineLevel="0" collapsed="false">
      <c r="A2177" s="4" t="s">
        <v>114</v>
      </c>
      <c r="B2177" s="4" t="s">
        <v>830</v>
      </c>
      <c r="C2177" s="4" t="s">
        <v>703</v>
      </c>
      <c r="D2177" s="4" t="n">
        <f aca="false">IFERROR(INDEX(Positions!$D$2:$D$14531,MATCH($A2177&amp;"|52",Positions!$A$2:$A$14531,0)),"-")</f>
        <v>53</v>
      </c>
      <c r="E2177" s="4" t="n">
        <f aca="false">IFERROR(INDEX(Positions!$D$2:$D$14531,MATCH($A2177&amp;"|62",Positions!$A$2:$A$14531,0)),"-")</f>
        <v>63</v>
      </c>
      <c r="F2177" s="4" t="str">
        <f aca="false">IFERROR(INDEX(Positions!$E$2:$E$14531,MATCH($A2177&amp;"|52",Positions!$A$2:$A$14531,0)),"-")</f>
        <v>G</v>
      </c>
      <c r="G2177" s="4" t="str">
        <f aca="false">IFERROR(INDEX(Positions!$E$2:$E$14531,MATCH($A2177&amp;"|62",Positions!$A$2:$A$14531,0)),"-")</f>
        <v>C</v>
      </c>
      <c r="H2177" s="3" t="str">
        <f aca="false">F2177&amp;"-"&amp;G2177</f>
        <v>G-C</v>
      </c>
      <c r="I2177" s="4" t="n">
        <f aca="false">(F2177="G")+(G2177="G")</f>
        <v>1</v>
      </c>
      <c r="J2177" s="4" t="n">
        <f aca="false">(F2177="C")+(G2177="C")</f>
        <v>1</v>
      </c>
      <c r="K2177" s="3" t="n">
        <f aca="false">I2177+J2177</f>
        <v>2</v>
      </c>
    </row>
    <row r="2178" customFormat="false" ht="15" hidden="false" customHeight="false" outlineLevel="0" collapsed="false">
      <c r="A2178" s="4" t="s">
        <v>114</v>
      </c>
      <c r="B2178" s="4" t="s">
        <v>830</v>
      </c>
      <c r="C2178" s="4" t="s">
        <v>892</v>
      </c>
      <c r="D2178" s="4" t="n">
        <f aca="false">IFERROR(INDEX(Positions!$D$2:$D$14531,MATCH($A2178&amp;"|53",Positions!$A$2:$A$14531,0)),"-")</f>
        <v>54</v>
      </c>
      <c r="E2178" s="4" t="n">
        <f aca="false">IFERROR(INDEX(Positions!$D$2:$D$14531,MATCH($A2178&amp;"|61",Positions!$A$2:$A$14531,0)),"-")</f>
        <v>62</v>
      </c>
      <c r="F2178" s="4" t="str">
        <f aca="false">IFERROR(INDEX(Positions!$E$2:$E$14531,MATCH($A2178&amp;"|53",Positions!$A$2:$A$14531,0)),"-")</f>
        <v>G</v>
      </c>
      <c r="G2178" s="4" t="str">
        <f aca="false">IFERROR(INDEX(Positions!$E$2:$E$14531,MATCH($A2178&amp;"|61",Positions!$A$2:$A$14531,0)),"-")</f>
        <v>C</v>
      </c>
      <c r="H2178" s="3" t="str">
        <f aca="false">F2178&amp;"-"&amp;G2178</f>
        <v>G-C</v>
      </c>
      <c r="I2178" s="4" t="n">
        <f aca="false">(F2178="G")+(G2178="G")</f>
        <v>1</v>
      </c>
      <c r="J2178" s="4" t="n">
        <f aca="false">(F2178="C")+(G2178="C")</f>
        <v>1</v>
      </c>
      <c r="K2178" s="3" t="n">
        <f aca="false">I2178+J2178</f>
        <v>2</v>
      </c>
    </row>
    <row r="2179" customFormat="false" ht="15" hidden="false" customHeight="false" outlineLevel="0" collapsed="false">
      <c r="A2179" s="24" t="s">
        <v>114</v>
      </c>
      <c r="B2179" s="24" t="s">
        <v>893</v>
      </c>
      <c r="C2179" s="24" t="s">
        <v>894</v>
      </c>
      <c r="D2179" s="24" t="n">
        <f aca="false">IFERROR(INDEX(Positions!$D$2:$D$14531,MATCH($A2179&amp;"|8",Positions!$A$2:$A$14531,0)),"-")</f>
        <v>8</v>
      </c>
      <c r="E2179" s="24" t="n">
        <f aca="false">IFERROR(INDEX(Positions!$D$2:$D$14531,MATCH($A2179&amp;"|14",Positions!$A$2:$A$14531,0)),"-")</f>
        <v>14</v>
      </c>
      <c r="F2179" s="24" t="str">
        <f aca="false">IFERROR(INDEX(Positions!$E$2:$E$14531,MATCH($A2179&amp;"|8",Positions!$A$2:$A$14531,0)),"-")</f>
        <v>U</v>
      </c>
      <c r="G2179" s="24" t="str">
        <f aca="false">IFERROR(INDEX(Positions!$E$2:$E$14531,MATCH($A2179&amp;"|14",Positions!$A$2:$A$14531,0)),"-")</f>
        <v>A</v>
      </c>
      <c r="H2179" s="25" t="str">
        <f aca="false">F2179&amp;"-"&amp;G2179</f>
        <v>U-A</v>
      </c>
      <c r="I2179" s="24" t="n">
        <f aca="false">(F2179="G")+(G2179="G")</f>
        <v>0</v>
      </c>
      <c r="J2179" s="24" t="n">
        <f aca="false">(F2179="C")+(G2179="C")</f>
        <v>0</v>
      </c>
      <c r="K2179" s="25" t="n">
        <f aca="false">I2179+J2179</f>
        <v>0</v>
      </c>
    </row>
    <row r="2180" customFormat="false" ht="15" hidden="false" customHeight="false" outlineLevel="0" collapsed="false">
      <c r="A2180" s="24" t="s">
        <v>114</v>
      </c>
      <c r="B2180" s="24" t="s">
        <v>893</v>
      </c>
      <c r="C2180" s="24" t="s">
        <v>895</v>
      </c>
      <c r="D2180" s="24" t="n">
        <f aca="false">IFERROR(INDEX(Positions!$D$2:$D$14531,MATCH($A2180&amp;"|15",Positions!$A$2:$A$14531,0)),"-")</f>
        <v>15</v>
      </c>
      <c r="E2180" s="24" t="n">
        <f aca="false">IFERROR(INDEX(Positions!$D$2:$D$14531,MATCH($A2180&amp;"|48",Positions!$A$2:$A$14531,0)),"-")</f>
        <v>49</v>
      </c>
      <c r="F2180" s="24" t="str">
        <f aca="false">IFERROR(INDEX(Positions!$E$2:$E$14531,MATCH($A2180&amp;"|15",Positions!$A$2:$A$14531,0)),"-")</f>
        <v>G</v>
      </c>
      <c r="G2180" s="24" t="str">
        <f aca="false">IFERROR(INDEX(Positions!$E$2:$E$14531,MATCH($A2180&amp;"|48",Positions!$A$2:$A$14531,0)),"-")</f>
        <v>C</v>
      </c>
      <c r="H2180" s="25" t="str">
        <f aca="false">F2180&amp;"-"&amp;G2180</f>
        <v>G-C</v>
      </c>
      <c r="I2180" s="24" t="n">
        <f aca="false">(F2180="G")+(G2180="G")</f>
        <v>1</v>
      </c>
      <c r="J2180" s="24" t="n">
        <f aca="false">(F2180="C")+(G2180="C")</f>
        <v>1</v>
      </c>
      <c r="K2180" s="25" t="n">
        <f aca="false">I2180+J2180</f>
        <v>2</v>
      </c>
    </row>
    <row r="2181" customFormat="false" ht="15" hidden="false" customHeight="false" outlineLevel="0" collapsed="false">
      <c r="A2181" s="24" t="s">
        <v>114</v>
      </c>
      <c r="B2181" s="24" t="s">
        <v>893</v>
      </c>
      <c r="C2181" s="24" t="s">
        <v>896</v>
      </c>
      <c r="D2181" s="24" t="n">
        <f aca="false">IFERROR(INDEX(Positions!$D$2:$D$14531,MATCH($A2181&amp;"|18",Positions!$A$2:$A$14531,0)),"-")</f>
        <v>19</v>
      </c>
      <c r="E2181" s="24" t="n">
        <f aca="false">IFERROR(INDEX(Positions!$D$2:$D$14531,MATCH($A2181&amp;"|55",Positions!$A$2:$A$14531,0)),"-")</f>
        <v>56</v>
      </c>
      <c r="F2181" s="24" t="str">
        <f aca="false">IFERROR(INDEX(Positions!$E$2:$E$14531,MATCH($A2181&amp;"|18",Positions!$A$2:$A$14531,0)),"-")</f>
        <v>G</v>
      </c>
      <c r="G2181" s="24" t="str">
        <f aca="false">IFERROR(INDEX(Positions!$E$2:$E$14531,MATCH($A2181&amp;"|55",Positions!$A$2:$A$14531,0)),"-")</f>
        <v>U</v>
      </c>
      <c r="H2181" s="25" t="str">
        <f aca="false">F2181&amp;"-"&amp;G2181</f>
        <v>G-U</v>
      </c>
      <c r="I2181" s="24" t="n">
        <f aca="false">(F2181="G")+(G2181="G")</f>
        <v>1</v>
      </c>
      <c r="J2181" s="24" t="n">
        <f aca="false">(F2181="C")+(G2181="C")</f>
        <v>0</v>
      </c>
      <c r="K2181" s="25" t="n">
        <f aca="false">I2181+J2181</f>
        <v>1</v>
      </c>
    </row>
    <row r="2182" customFormat="false" ht="15" hidden="false" customHeight="false" outlineLevel="0" collapsed="false">
      <c r="A2182" s="24" t="s">
        <v>114</v>
      </c>
      <c r="B2182" s="24" t="s">
        <v>893</v>
      </c>
      <c r="C2182" s="24" t="s">
        <v>897</v>
      </c>
      <c r="D2182" s="24" t="n">
        <f aca="false">IFERROR(INDEX(Positions!$D$2:$D$14531,MATCH($A2182&amp;"|19",Positions!$A$2:$A$14531,0)),"-")</f>
        <v>20</v>
      </c>
      <c r="E2182" s="24" t="n">
        <f aca="false">IFERROR(INDEX(Positions!$D$2:$D$14531,MATCH($A2182&amp;"|56",Positions!$A$2:$A$14531,0)),"-")</f>
        <v>57</v>
      </c>
      <c r="F2182" s="24" t="str">
        <f aca="false">IFERROR(INDEX(Positions!$E$2:$E$14531,MATCH($A2182&amp;"|19",Positions!$A$2:$A$14531,0)),"-")</f>
        <v>G</v>
      </c>
      <c r="G2182" s="24" t="str">
        <f aca="false">IFERROR(INDEX(Positions!$E$2:$E$14531,MATCH($A2182&amp;"|56",Positions!$A$2:$A$14531,0)),"-")</f>
        <v>C</v>
      </c>
      <c r="H2182" s="25" t="str">
        <f aca="false">F2182&amp;"-"&amp;G2182</f>
        <v>G-C</v>
      </c>
      <c r="I2182" s="24" t="n">
        <f aca="false">(F2182="G")+(G2182="G")</f>
        <v>1</v>
      </c>
      <c r="J2182" s="24" t="n">
        <f aca="false">(F2182="C")+(G2182="C")</f>
        <v>1</v>
      </c>
      <c r="K2182" s="25" t="n">
        <f aca="false">I2182+J2182</f>
        <v>2</v>
      </c>
    </row>
    <row r="2183" customFormat="false" ht="15" hidden="false" customHeight="false" outlineLevel="0" collapsed="false">
      <c r="A2183" s="24" t="s">
        <v>114</v>
      </c>
      <c r="B2183" s="24" t="s">
        <v>893</v>
      </c>
      <c r="C2183" s="24" t="s">
        <v>898</v>
      </c>
      <c r="D2183" s="24" t="n">
        <f aca="false">IFERROR(INDEX(Positions!$D$2:$D$14531,MATCH($A2183&amp;"|26",Positions!$A$2:$A$14531,0)),"-")</f>
        <v>27</v>
      </c>
      <c r="E2183" s="24" t="n">
        <f aca="false">IFERROR(INDEX(Positions!$D$2:$D$14531,MATCH($A2183&amp;"|44",Positions!$A$2:$A$14531,0)),"-")</f>
        <v>45</v>
      </c>
      <c r="F2183" s="24" t="str">
        <f aca="false">IFERROR(INDEX(Positions!$E$2:$E$14531,MATCH($A2183&amp;"|26",Positions!$A$2:$A$14531,0)),"-")</f>
        <v>A</v>
      </c>
      <c r="G2183" s="24" t="str">
        <f aca="false">IFERROR(INDEX(Positions!$E$2:$E$14531,MATCH($A2183&amp;"|44",Positions!$A$2:$A$14531,0)),"-")</f>
        <v>G</v>
      </c>
      <c r="H2183" s="25" t="str">
        <f aca="false">F2183&amp;"-"&amp;G2183</f>
        <v>A-G</v>
      </c>
      <c r="I2183" s="24" t="n">
        <f aca="false">(F2183="G")+(G2183="G")</f>
        <v>1</v>
      </c>
      <c r="J2183" s="24" t="n">
        <f aca="false">(F2183="C")+(G2183="C")</f>
        <v>0</v>
      </c>
      <c r="K2183" s="25" t="n">
        <f aca="false">I2183+J2183</f>
        <v>1</v>
      </c>
    </row>
    <row r="2184" customFormat="false" ht="15" hidden="false" customHeight="false" outlineLevel="0" collapsed="false">
      <c r="A2184" s="24" t="s">
        <v>114</v>
      </c>
      <c r="B2184" s="24" t="s">
        <v>893</v>
      </c>
      <c r="C2184" s="24" t="s">
        <v>899</v>
      </c>
      <c r="D2184" s="24" t="n">
        <f aca="false">IFERROR(INDEX(Positions!$D$2:$D$14531,MATCH($A2184&amp;"|32",Positions!$A$2:$A$14531,0)),"-")</f>
        <v>33</v>
      </c>
      <c r="E2184" s="24" t="n">
        <f aca="false">IFERROR(INDEX(Positions!$D$2:$D$14531,MATCH($A2184&amp;"|38",Positions!$A$2:$A$14531,0)),"-")</f>
        <v>39</v>
      </c>
      <c r="F2184" s="24" t="str">
        <f aca="false">IFERROR(INDEX(Positions!$E$2:$E$14531,MATCH($A2184&amp;"|32",Positions!$A$2:$A$14531,0)),"-")</f>
        <v>U</v>
      </c>
      <c r="G2184" s="24" t="str">
        <f aca="false">IFERROR(INDEX(Positions!$E$2:$E$14531,MATCH($A2184&amp;"|38",Positions!$A$2:$A$14531,0)),"-")</f>
        <v>A</v>
      </c>
      <c r="H2184" s="25" t="str">
        <f aca="false">F2184&amp;"-"&amp;G2184</f>
        <v>U-A</v>
      </c>
      <c r="I2184" s="24" t="n">
        <f aca="false">(F2184="G")+(G2184="G")</f>
        <v>0</v>
      </c>
      <c r="J2184" s="24" t="n">
        <f aca="false">(F2184="C")+(G2184="C")</f>
        <v>0</v>
      </c>
      <c r="K2184" s="25" t="n">
        <f aca="false">I2184+J2184</f>
        <v>0</v>
      </c>
    </row>
    <row r="2185" customFormat="false" ht="15" hidden="false" customHeight="false" outlineLevel="0" collapsed="false">
      <c r="A2185" s="24" t="s">
        <v>114</v>
      </c>
      <c r="B2185" s="24" t="s">
        <v>893</v>
      </c>
      <c r="C2185" s="24" t="s">
        <v>900</v>
      </c>
      <c r="D2185" s="24" t="n">
        <f aca="false">IFERROR(INDEX(Positions!$D$2:$D$14531,MATCH($A2185&amp;"|54",Positions!$A$2:$A$14531,0)),"-")</f>
        <v>55</v>
      </c>
      <c r="E2185" s="24" t="n">
        <f aca="false">IFERROR(INDEX(Positions!$D$2:$D$14531,MATCH($A2185&amp;"|58",Positions!$A$2:$A$14531,0)),"-")</f>
        <v>59</v>
      </c>
      <c r="F2185" s="24" t="str">
        <f aca="false">IFERROR(INDEX(Positions!$E$2:$E$14531,MATCH($A2185&amp;"|54",Positions!$A$2:$A$14531,0)),"-")</f>
        <v>U</v>
      </c>
      <c r="G2185" s="24" t="str">
        <f aca="false">IFERROR(INDEX(Positions!$E$2:$E$14531,MATCH($A2185&amp;"|58",Positions!$A$2:$A$14531,0)),"-")</f>
        <v>A</v>
      </c>
      <c r="H2185" s="25" t="str">
        <f aca="false">F2185&amp;"-"&amp;G2185</f>
        <v>U-A</v>
      </c>
      <c r="I2185" s="24" t="n">
        <f aca="false">(F2185="G")+(G2185="G")</f>
        <v>0</v>
      </c>
      <c r="J2185" s="24" t="n">
        <f aca="false">(F2185="C")+(G2185="C")</f>
        <v>0</v>
      </c>
      <c r="K2185" s="25" t="n">
        <f aca="false">I2185+J2185</f>
        <v>0</v>
      </c>
    </row>
    <row r="2186" customFormat="false" ht="15" hidden="false" customHeight="false" outlineLevel="0" collapsed="false">
      <c r="A2186" s="4" t="s">
        <v>115</v>
      </c>
      <c r="B2186" s="4" t="s">
        <v>768</v>
      </c>
      <c r="C2186" s="4" t="s">
        <v>882</v>
      </c>
      <c r="D2186" s="4" t="n">
        <f aca="false">IFERROR(INDEX(Positions!$D$2:$D$14531,MATCH($A2186&amp;"|1",Positions!$A$2:$A$14531,0)),"-")</f>
        <v>1</v>
      </c>
      <c r="E2186" s="4" t="n">
        <f aca="false">IFERROR(INDEX(Positions!$D$2:$D$14531,MATCH($A2186&amp;"|72",Positions!$A$2:$A$14531,0)),"-")</f>
        <v>88</v>
      </c>
      <c r="F2186" s="4" t="str">
        <f aca="false">IFERROR(INDEX(Positions!$E$2:$E$14531,MATCH($A2186&amp;"|1",Positions!$A$2:$A$14531,0)),"-")</f>
        <v>G</v>
      </c>
      <c r="G2186" s="4" t="str">
        <f aca="false">IFERROR(INDEX(Positions!$E$2:$E$14531,MATCH($A2186&amp;"|72",Positions!$A$2:$A$14531,0)),"-")</f>
        <v>C</v>
      </c>
      <c r="H2186" s="3" t="str">
        <f aca="false">F2186&amp;"-"&amp;G2186</f>
        <v>G-C</v>
      </c>
      <c r="I2186" s="4" t="n">
        <f aca="false">(F2186="G")+(G2186="G")</f>
        <v>1</v>
      </c>
      <c r="J2186" s="4" t="n">
        <f aca="false">(F2186="C")+(G2186="C")</f>
        <v>1</v>
      </c>
      <c r="K2186" s="3" t="n">
        <f aca="false">I2186+J2186</f>
        <v>2</v>
      </c>
    </row>
    <row r="2187" customFormat="false" ht="15" hidden="false" customHeight="false" outlineLevel="0" collapsed="false">
      <c r="A2187" s="4" t="s">
        <v>115</v>
      </c>
      <c r="B2187" s="4" t="s">
        <v>768</v>
      </c>
      <c r="C2187" s="4" t="s">
        <v>883</v>
      </c>
      <c r="D2187" s="4" t="n">
        <f aca="false">IFERROR(INDEX(Positions!$D$2:$D$14531,MATCH($A2187&amp;"|2",Positions!$A$2:$A$14531,0)),"-")</f>
        <v>2</v>
      </c>
      <c r="E2187" s="4" t="n">
        <f aca="false">IFERROR(INDEX(Positions!$D$2:$D$14531,MATCH($A2187&amp;"|71",Positions!$A$2:$A$14531,0)),"-")</f>
        <v>87</v>
      </c>
      <c r="F2187" s="4" t="str">
        <f aca="false">IFERROR(INDEX(Positions!$E$2:$E$14531,MATCH($A2187&amp;"|2",Positions!$A$2:$A$14531,0)),"-")</f>
        <v>G</v>
      </c>
      <c r="G2187" s="4" t="str">
        <f aca="false">IFERROR(INDEX(Positions!$E$2:$E$14531,MATCH($A2187&amp;"|71",Positions!$A$2:$A$14531,0)),"-")</f>
        <v>C</v>
      </c>
      <c r="H2187" s="3" t="str">
        <f aca="false">F2187&amp;"-"&amp;G2187</f>
        <v>G-C</v>
      </c>
      <c r="I2187" s="4" t="n">
        <f aca="false">(F2187="G")+(G2187="G")</f>
        <v>1</v>
      </c>
      <c r="J2187" s="4" t="n">
        <f aca="false">(F2187="C")+(G2187="C")</f>
        <v>1</v>
      </c>
      <c r="K2187" s="3" t="n">
        <f aca="false">I2187+J2187</f>
        <v>2</v>
      </c>
    </row>
    <row r="2188" customFormat="false" ht="15" hidden="false" customHeight="false" outlineLevel="0" collapsed="false">
      <c r="A2188" s="4" t="s">
        <v>115</v>
      </c>
      <c r="B2188" s="4" t="s">
        <v>768</v>
      </c>
      <c r="C2188" s="4" t="s">
        <v>884</v>
      </c>
      <c r="D2188" s="4" t="n">
        <f aca="false">IFERROR(INDEX(Positions!$D$2:$D$14531,MATCH($A2188&amp;"|3",Positions!$A$2:$A$14531,0)),"-")</f>
        <v>3</v>
      </c>
      <c r="E2188" s="4" t="n">
        <f aca="false">IFERROR(INDEX(Positions!$D$2:$D$14531,MATCH($A2188&amp;"|70",Positions!$A$2:$A$14531,0)),"-")</f>
        <v>86</v>
      </c>
      <c r="F2188" s="4" t="str">
        <f aca="false">IFERROR(INDEX(Positions!$E$2:$E$14531,MATCH($A2188&amp;"|3",Positions!$A$2:$A$14531,0)),"-")</f>
        <v>A</v>
      </c>
      <c r="G2188" s="4" t="str">
        <f aca="false">IFERROR(INDEX(Positions!$E$2:$E$14531,MATCH($A2188&amp;"|70",Positions!$A$2:$A$14531,0)),"-")</f>
        <v>U</v>
      </c>
      <c r="H2188" s="3" t="str">
        <f aca="false">F2188&amp;"-"&amp;G2188</f>
        <v>A-U</v>
      </c>
      <c r="I2188" s="4" t="n">
        <f aca="false">(F2188="G")+(G2188="G")</f>
        <v>0</v>
      </c>
      <c r="J2188" s="4" t="n">
        <f aca="false">(F2188="C")+(G2188="C")</f>
        <v>0</v>
      </c>
      <c r="K2188" s="3" t="n">
        <f aca="false">I2188+J2188</f>
        <v>0</v>
      </c>
    </row>
    <row r="2189" customFormat="false" ht="15" hidden="false" customHeight="false" outlineLevel="0" collapsed="false">
      <c r="A2189" s="4" t="s">
        <v>115</v>
      </c>
      <c r="B2189" s="4" t="s">
        <v>768</v>
      </c>
      <c r="C2189" s="4" t="s">
        <v>885</v>
      </c>
      <c r="D2189" s="4" t="n">
        <f aca="false">IFERROR(INDEX(Positions!$D$2:$D$14531,MATCH($A2189&amp;"|4",Positions!$A$2:$A$14531,0)),"-")</f>
        <v>4</v>
      </c>
      <c r="E2189" s="4" t="n">
        <f aca="false">IFERROR(INDEX(Positions!$D$2:$D$14531,MATCH($A2189&amp;"|69",Positions!$A$2:$A$14531,0)),"-")</f>
        <v>85</v>
      </c>
      <c r="F2189" s="4" t="str">
        <f aca="false">IFERROR(INDEX(Positions!$E$2:$E$14531,MATCH($A2189&amp;"|4",Positions!$A$2:$A$14531,0)),"-")</f>
        <v>A</v>
      </c>
      <c r="G2189" s="4" t="str">
        <f aca="false">IFERROR(INDEX(Positions!$E$2:$E$14531,MATCH($A2189&amp;"|69",Positions!$A$2:$A$14531,0)),"-")</f>
        <v>U</v>
      </c>
      <c r="H2189" s="3" t="str">
        <f aca="false">F2189&amp;"-"&amp;G2189</f>
        <v>A-U</v>
      </c>
      <c r="I2189" s="4" t="n">
        <f aca="false">(F2189="G")+(G2189="G")</f>
        <v>0</v>
      </c>
      <c r="J2189" s="4" t="n">
        <f aca="false">(F2189="C")+(G2189="C")</f>
        <v>0</v>
      </c>
      <c r="K2189" s="3" t="n">
        <f aca="false">I2189+J2189</f>
        <v>0</v>
      </c>
    </row>
    <row r="2190" customFormat="false" ht="15" hidden="false" customHeight="false" outlineLevel="0" collapsed="false">
      <c r="A2190" s="4" t="s">
        <v>115</v>
      </c>
      <c r="B2190" s="4" t="s">
        <v>768</v>
      </c>
      <c r="C2190" s="4" t="s">
        <v>542</v>
      </c>
      <c r="D2190" s="4" t="n">
        <f aca="false">IFERROR(INDEX(Positions!$D$2:$D$14531,MATCH($A2190&amp;"|5",Positions!$A$2:$A$14531,0)),"-")</f>
        <v>5</v>
      </c>
      <c r="E2190" s="4" t="n">
        <f aca="false">IFERROR(INDEX(Positions!$D$2:$D$14531,MATCH($A2190&amp;"|68",Positions!$A$2:$A$14531,0)),"-")</f>
        <v>84</v>
      </c>
      <c r="F2190" s="4" t="str">
        <f aca="false">IFERROR(INDEX(Positions!$E$2:$E$14531,MATCH($A2190&amp;"|5",Positions!$A$2:$A$14531,0)),"-")</f>
        <v>G</v>
      </c>
      <c r="G2190" s="4" t="str">
        <f aca="false">IFERROR(INDEX(Positions!$E$2:$E$14531,MATCH($A2190&amp;"|68",Positions!$A$2:$A$14531,0)),"-")</f>
        <v>C</v>
      </c>
      <c r="H2190" s="3" t="str">
        <f aca="false">F2190&amp;"-"&amp;G2190</f>
        <v>G-C</v>
      </c>
      <c r="I2190" s="4" t="n">
        <f aca="false">(F2190="G")+(G2190="G")</f>
        <v>1</v>
      </c>
      <c r="J2190" s="4" t="n">
        <f aca="false">(F2190="C")+(G2190="C")</f>
        <v>1</v>
      </c>
      <c r="K2190" s="3" t="n">
        <f aca="false">I2190+J2190</f>
        <v>2</v>
      </c>
    </row>
    <row r="2191" customFormat="false" ht="15" hidden="false" customHeight="false" outlineLevel="0" collapsed="false">
      <c r="A2191" s="4" t="s">
        <v>115</v>
      </c>
      <c r="B2191" s="4" t="s">
        <v>768</v>
      </c>
      <c r="C2191" s="4" t="s">
        <v>561</v>
      </c>
      <c r="D2191" s="4" t="n">
        <f aca="false">IFERROR(INDEX(Positions!$D$2:$D$14531,MATCH($A2191&amp;"|6",Positions!$A$2:$A$14531,0)),"-")</f>
        <v>6</v>
      </c>
      <c r="E2191" s="4" t="n">
        <f aca="false">IFERROR(INDEX(Positions!$D$2:$D$14531,MATCH($A2191&amp;"|67",Positions!$A$2:$A$14531,0)),"-")</f>
        <v>83</v>
      </c>
      <c r="F2191" s="4" t="str">
        <f aca="false">IFERROR(INDEX(Positions!$E$2:$E$14531,MATCH($A2191&amp;"|6",Positions!$A$2:$A$14531,0)),"-")</f>
        <v>A</v>
      </c>
      <c r="G2191" s="4" t="str">
        <f aca="false">IFERROR(INDEX(Positions!$E$2:$E$14531,MATCH($A2191&amp;"|67",Positions!$A$2:$A$14531,0)),"-")</f>
        <v>U</v>
      </c>
      <c r="H2191" s="3" t="str">
        <f aca="false">F2191&amp;"-"&amp;G2191</f>
        <v>A-U</v>
      </c>
      <c r="I2191" s="4" t="n">
        <f aca="false">(F2191="G")+(G2191="G")</f>
        <v>0</v>
      </c>
      <c r="J2191" s="4" t="n">
        <f aca="false">(F2191="C")+(G2191="C")</f>
        <v>0</v>
      </c>
      <c r="K2191" s="3" t="n">
        <f aca="false">I2191+J2191</f>
        <v>0</v>
      </c>
    </row>
    <row r="2192" customFormat="false" ht="15" hidden="false" customHeight="false" outlineLevel="0" collapsed="false">
      <c r="A2192" s="4" t="s">
        <v>115</v>
      </c>
      <c r="B2192" s="4" t="s">
        <v>768</v>
      </c>
      <c r="C2192" s="4" t="s">
        <v>886</v>
      </c>
      <c r="D2192" s="4" t="n">
        <f aca="false">IFERROR(INDEX(Positions!$D$2:$D$14531,MATCH($A2192&amp;"|7",Positions!$A$2:$A$14531,0)),"-")</f>
        <v>7</v>
      </c>
      <c r="E2192" s="4" t="n">
        <f aca="false">IFERROR(INDEX(Positions!$D$2:$D$14531,MATCH($A2192&amp;"|66",Positions!$A$2:$A$14531,0)),"-")</f>
        <v>82</v>
      </c>
      <c r="F2192" s="4" t="str">
        <f aca="false">IFERROR(INDEX(Positions!$E$2:$E$14531,MATCH($A2192&amp;"|7",Positions!$A$2:$A$14531,0)),"-")</f>
        <v>U</v>
      </c>
      <c r="G2192" s="4" t="str">
        <f aca="false">IFERROR(INDEX(Positions!$E$2:$E$14531,MATCH($A2192&amp;"|66",Positions!$A$2:$A$14531,0)),"-")</f>
        <v>A</v>
      </c>
      <c r="H2192" s="3" t="str">
        <f aca="false">F2192&amp;"-"&amp;G2192</f>
        <v>U-A</v>
      </c>
      <c r="I2192" s="4" t="n">
        <f aca="false">(F2192="G")+(G2192="G")</f>
        <v>0</v>
      </c>
      <c r="J2192" s="4" t="n">
        <f aca="false">(F2192="C")+(G2192="C")</f>
        <v>0</v>
      </c>
      <c r="K2192" s="3" t="n">
        <f aca="false">I2192+J2192</f>
        <v>0</v>
      </c>
    </row>
    <row r="2193" customFormat="false" ht="15" hidden="false" customHeight="false" outlineLevel="0" collapsed="false">
      <c r="A2193" s="4" t="s">
        <v>115</v>
      </c>
      <c r="B2193" s="4" t="s">
        <v>783</v>
      </c>
      <c r="C2193" s="4" t="s">
        <v>887</v>
      </c>
      <c r="D2193" s="4" t="n">
        <f aca="false">IFERROR(INDEX(Positions!$D$2:$D$14531,MATCH($A2193&amp;"|10",Positions!$A$2:$A$14531,0)),"-")</f>
        <v>10</v>
      </c>
      <c r="E2193" s="4" t="n">
        <f aca="false">IFERROR(INDEX(Positions!$D$2:$D$14531,MATCH($A2193&amp;"|25",Positions!$A$2:$A$14531,0)),"-")</f>
        <v>28</v>
      </c>
      <c r="F2193" s="4" t="str">
        <f aca="false">IFERROR(INDEX(Positions!$E$2:$E$14531,MATCH($A2193&amp;"|10",Positions!$A$2:$A$14531,0)),"-")</f>
        <v>C</v>
      </c>
      <c r="G2193" s="4" t="str">
        <f aca="false">IFERROR(INDEX(Positions!$E$2:$E$14531,MATCH($A2193&amp;"|25",Positions!$A$2:$A$14531,0)),"-")</f>
        <v>G</v>
      </c>
      <c r="H2193" s="3" t="str">
        <f aca="false">F2193&amp;"-"&amp;G2193</f>
        <v>C-G</v>
      </c>
      <c r="I2193" s="4" t="n">
        <f aca="false">(F2193="G")+(G2193="G")</f>
        <v>1</v>
      </c>
      <c r="J2193" s="4" t="n">
        <f aca="false">(F2193="C")+(G2193="C")</f>
        <v>1</v>
      </c>
      <c r="K2193" s="3" t="n">
        <f aca="false">I2193+J2193</f>
        <v>2</v>
      </c>
    </row>
    <row r="2194" customFormat="false" ht="15" hidden="false" customHeight="false" outlineLevel="0" collapsed="false">
      <c r="A2194" s="4" t="s">
        <v>115</v>
      </c>
      <c r="B2194" s="4" t="s">
        <v>783</v>
      </c>
      <c r="C2194" s="4" t="s">
        <v>888</v>
      </c>
      <c r="D2194" s="4" t="n">
        <f aca="false">IFERROR(INDEX(Positions!$D$2:$D$14531,MATCH($A2194&amp;"|11",Positions!$A$2:$A$14531,0)),"-")</f>
        <v>11</v>
      </c>
      <c r="E2194" s="4" t="n">
        <f aca="false">IFERROR(INDEX(Positions!$D$2:$D$14531,MATCH($A2194&amp;"|24",Positions!$A$2:$A$14531,0)),"-")</f>
        <v>27</v>
      </c>
      <c r="F2194" s="4" t="str">
        <f aca="false">IFERROR(INDEX(Positions!$E$2:$E$14531,MATCH($A2194&amp;"|11",Positions!$A$2:$A$14531,0)),"-")</f>
        <v>C</v>
      </c>
      <c r="G2194" s="4" t="str">
        <f aca="false">IFERROR(INDEX(Positions!$E$2:$E$14531,MATCH($A2194&amp;"|24",Positions!$A$2:$A$14531,0)),"-")</f>
        <v>G</v>
      </c>
      <c r="H2194" s="3" t="str">
        <f aca="false">F2194&amp;"-"&amp;G2194</f>
        <v>C-G</v>
      </c>
      <c r="I2194" s="4" t="n">
        <f aca="false">(F2194="G")+(G2194="G")</f>
        <v>1</v>
      </c>
      <c r="J2194" s="4" t="n">
        <f aca="false">(F2194="C")+(G2194="C")</f>
        <v>1</v>
      </c>
      <c r="K2194" s="3" t="n">
        <f aca="false">I2194+J2194</f>
        <v>2</v>
      </c>
    </row>
    <row r="2195" customFormat="false" ht="15" hidden="false" customHeight="false" outlineLevel="0" collapsed="false">
      <c r="A2195" s="4" t="s">
        <v>115</v>
      </c>
      <c r="B2195" s="4" t="s">
        <v>783</v>
      </c>
      <c r="C2195" s="4" t="s">
        <v>479</v>
      </c>
      <c r="D2195" s="4" t="n">
        <f aca="false">IFERROR(INDEX(Positions!$D$2:$D$14531,MATCH($A2195&amp;"|12",Positions!$A$2:$A$14531,0)),"-")</f>
        <v>12</v>
      </c>
      <c r="E2195" s="4" t="n">
        <f aca="false">IFERROR(INDEX(Positions!$D$2:$D$14531,MATCH($A2195&amp;"|23",Positions!$A$2:$A$14531,0)),"-")</f>
        <v>26</v>
      </c>
      <c r="F2195" s="4" t="str">
        <f aca="false">IFERROR(INDEX(Positions!$E$2:$E$14531,MATCH($A2195&amp;"|12",Positions!$A$2:$A$14531,0)),"-")</f>
        <v>C</v>
      </c>
      <c r="G2195" s="4" t="str">
        <f aca="false">IFERROR(INDEX(Positions!$E$2:$E$14531,MATCH($A2195&amp;"|23",Positions!$A$2:$A$14531,0)),"-")</f>
        <v>G</v>
      </c>
      <c r="H2195" s="3" t="str">
        <f aca="false">F2195&amp;"-"&amp;G2195</f>
        <v>C-G</v>
      </c>
      <c r="I2195" s="4" t="n">
        <f aca="false">(F2195="G")+(G2195="G")</f>
        <v>1</v>
      </c>
      <c r="J2195" s="4" t="n">
        <f aca="false">(F2195="C")+(G2195="C")</f>
        <v>1</v>
      </c>
      <c r="K2195" s="3" t="n">
        <f aca="false">I2195+J2195</f>
        <v>2</v>
      </c>
    </row>
    <row r="2196" customFormat="false" ht="15" hidden="false" customHeight="false" outlineLevel="0" collapsed="false">
      <c r="A2196" s="4" t="s">
        <v>115</v>
      </c>
      <c r="B2196" s="4" t="s">
        <v>783</v>
      </c>
      <c r="C2196" s="4" t="s">
        <v>267</v>
      </c>
      <c r="D2196" s="4" t="n">
        <f aca="false">IFERROR(INDEX(Positions!$D$2:$D$14531,MATCH($A2196&amp;"|13",Positions!$A$2:$A$14531,0)),"-")</f>
        <v>13</v>
      </c>
      <c r="E2196" s="4" t="n">
        <f aca="false">IFERROR(INDEX(Positions!$D$2:$D$14531,MATCH($A2196&amp;"|22",Positions!$A$2:$A$14531,0)),"-")</f>
        <v>25</v>
      </c>
      <c r="F2196" s="4" t="str">
        <f aca="false">IFERROR(INDEX(Positions!$E$2:$E$14531,MATCH($A2196&amp;"|13",Positions!$A$2:$A$14531,0)),"-")</f>
        <v>A</v>
      </c>
      <c r="G2196" s="4" t="str">
        <f aca="false">IFERROR(INDEX(Positions!$E$2:$E$14531,MATCH($A2196&amp;"|22",Positions!$A$2:$A$14531,0)),"-")</f>
        <v>A</v>
      </c>
      <c r="H2196" s="3" t="str">
        <f aca="false">F2196&amp;"-"&amp;G2196</f>
        <v>A-A</v>
      </c>
      <c r="I2196" s="4" t="n">
        <f aca="false">(F2196="G")+(G2196="G")</f>
        <v>0</v>
      </c>
      <c r="J2196" s="4" t="n">
        <f aca="false">(F2196="C")+(G2196="C")</f>
        <v>0</v>
      </c>
      <c r="K2196" s="3" t="n">
        <f aca="false">I2196+J2196</f>
        <v>0</v>
      </c>
    </row>
    <row r="2197" customFormat="false" ht="15" hidden="false" customHeight="false" outlineLevel="0" collapsed="false">
      <c r="A2197" s="4" t="s">
        <v>115</v>
      </c>
      <c r="B2197" s="4" t="s">
        <v>805</v>
      </c>
      <c r="C2197" s="4" t="s">
        <v>673</v>
      </c>
      <c r="D2197" s="4" t="n">
        <f aca="false">IFERROR(INDEX(Positions!$D$2:$D$14531,MATCH($A2197&amp;"|27",Positions!$A$2:$A$14531,0)),"-")</f>
        <v>30</v>
      </c>
      <c r="E2197" s="4" t="n">
        <f aca="false">IFERROR(INDEX(Positions!$D$2:$D$14531,MATCH($A2197&amp;"|43",Positions!$A$2:$A$14531,0)),"-")</f>
        <v>46</v>
      </c>
      <c r="F2197" s="4" t="str">
        <f aca="false">IFERROR(INDEX(Positions!$E$2:$E$14531,MATCH($A2197&amp;"|27",Positions!$A$2:$A$14531,0)),"-")</f>
        <v>U</v>
      </c>
      <c r="G2197" s="4" t="str">
        <f aca="false">IFERROR(INDEX(Positions!$E$2:$E$14531,MATCH($A2197&amp;"|43",Positions!$A$2:$A$14531,0)),"-")</f>
        <v>A</v>
      </c>
      <c r="H2197" s="3" t="str">
        <f aca="false">F2197&amp;"-"&amp;G2197</f>
        <v>U-A</v>
      </c>
      <c r="I2197" s="4" t="n">
        <f aca="false">(F2197="G")+(G2197="G")</f>
        <v>0</v>
      </c>
      <c r="J2197" s="4" t="n">
        <f aca="false">(F2197="C")+(G2197="C")</f>
        <v>0</v>
      </c>
      <c r="K2197" s="3" t="n">
        <f aca="false">I2197+J2197</f>
        <v>0</v>
      </c>
    </row>
    <row r="2198" customFormat="false" ht="15" hidden="false" customHeight="false" outlineLevel="0" collapsed="false">
      <c r="A2198" s="4" t="s">
        <v>115</v>
      </c>
      <c r="B2198" s="4" t="s">
        <v>805</v>
      </c>
      <c r="C2198" s="4" t="s">
        <v>889</v>
      </c>
      <c r="D2198" s="4" t="n">
        <f aca="false">IFERROR(INDEX(Positions!$D$2:$D$14531,MATCH($A2198&amp;"|28",Positions!$A$2:$A$14531,0)),"-")</f>
        <v>31</v>
      </c>
      <c r="E2198" s="4" t="n">
        <f aca="false">IFERROR(INDEX(Positions!$D$2:$D$14531,MATCH($A2198&amp;"|42",Positions!$A$2:$A$14531,0)),"-")</f>
        <v>45</v>
      </c>
      <c r="F2198" s="4" t="str">
        <f aca="false">IFERROR(INDEX(Positions!$E$2:$E$14531,MATCH($A2198&amp;"|28",Positions!$A$2:$A$14531,0)),"-")</f>
        <v>C</v>
      </c>
      <c r="G2198" s="4" t="str">
        <f aca="false">IFERROR(INDEX(Positions!$E$2:$E$14531,MATCH($A2198&amp;"|42",Positions!$A$2:$A$14531,0)),"-")</f>
        <v>G</v>
      </c>
      <c r="H2198" s="3" t="str">
        <f aca="false">F2198&amp;"-"&amp;G2198</f>
        <v>C-G</v>
      </c>
      <c r="I2198" s="4" t="n">
        <f aca="false">(F2198="G")+(G2198="G")</f>
        <v>1</v>
      </c>
      <c r="J2198" s="4" t="n">
        <f aca="false">(F2198="C")+(G2198="C")</f>
        <v>1</v>
      </c>
      <c r="K2198" s="3" t="n">
        <f aca="false">I2198+J2198</f>
        <v>2</v>
      </c>
    </row>
    <row r="2199" customFormat="false" ht="15" hidden="false" customHeight="false" outlineLevel="0" collapsed="false">
      <c r="A2199" s="4" t="s">
        <v>115</v>
      </c>
      <c r="B2199" s="4" t="s">
        <v>805</v>
      </c>
      <c r="C2199" s="4" t="s">
        <v>890</v>
      </c>
      <c r="D2199" s="4" t="n">
        <f aca="false">IFERROR(INDEX(Positions!$D$2:$D$14531,MATCH($A2199&amp;"|29",Positions!$A$2:$A$14531,0)),"-")</f>
        <v>32</v>
      </c>
      <c r="E2199" s="4" t="n">
        <f aca="false">IFERROR(INDEX(Positions!$D$2:$D$14531,MATCH($A2199&amp;"|41",Positions!$A$2:$A$14531,0)),"-")</f>
        <v>44</v>
      </c>
      <c r="F2199" s="4" t="str">
        <f aca="false">IFERROR(INDEX(Positions!$E$2:$E$14531,MATCH($A2199&amp;"|29",Positions!$A$2:$A$14531,0)),"-")</f>
        <v>G</v>
      </c>
      <c r="G2199" s="4" t="str">
        <f aca="false">IFERROR(INDEX(Positions!$E$2:$E$14531,MATCH($A2199&amp;"|41",Positions!$A$2:$A$14531,0)),"-")</f>
        <v>C</v>
      </c>
      <c r="H2199" s="3" t="str">
        <f aca="false">F2199&amp;"-"&amp;G2199</f>
        <v>G-C</v>
      </c>
      <c r="I2199" s="4" t="n">
        <f aca="false">(F2199="G")+(G2199="G")</f>
        <v>1</v>
      </c>
      <c r="J2199" s="4" t="n">
        <f aca="false">(F2199="C")+(G2199="C")</f>
        <v>1</v>
      </c>
      <c r="K2199" s="3" t="n">
        <f aca="false">I2199+J2199</f>
        <v>2</v>
      </c>
    </row>
    <row r="2200" customFormat="false" ht="15" hidden="false" customHeight="false" outlineLevel="0" collapsed="false">
      <c r="A2200" s="4" t="s">
        <v>115</v>
      </c>
      <c r="B2200" s="4" t="s">
        <v>805</v>
      </c>
      <c r="C2200" s="4" t="s">
        <v>694</v>
      </c>
      <c r="D2200" s="4" t="n">
        <f aca="false">IFERROR(INDEX(Positions!$D$2:$D$14531,MATCH($A2200&amp;"|30",Positions!$A$2:$A$14531,0)),"-")</f>
        <v>33</v>
      </c>
      <c r="E2200" s="4" t="n">
        <f aca="false">IFERROR(INDEX(Positions!$D$2:$D$14531,MATCH($A2200&amp;"|40",Positions!$A$2:$A$14531,0)),"-")</f>
        <v>43</v>
      </c>
      <c r="F2200" s="4" t="str">
        <f aca="false">IFERROR(INDEX(Positions!$E$2:$E$14531,MATCH($A2200&amp;"|30",Positions!$A$2:$A$14531,0)),"-")</f>
        <v>G</v>
      </c>
      <c r="G2200" s="4" t="str">
        <f aca="false">IFERROR(INDEX(Positions!$E$2:$E$14531,MATCH($A2200&amp;"|40",Positions!$A$2:$A$14531,0)),"-")</f>
        <v>C</v>
      </c>
      <c r="H2200" s="3" t="str">
        <f aca="false">F2200&amp;"-"&amp;G2200</f>
        <v>G-C</v>
      </c>
      <c r="I2200" s="4" t="n">
        <f aca="false">(F2200="G")+(G2200="G")</f>
        <v>1</v>
      </c>
      <c r="J2200" s="4" t="n">
        <f aca="false">(F2200="C")+(G2200="C")</f>
        <v>1</v>
      </c>
      <c r="K2200" s="3" t="n">
        <f aca="false">I2200+J2200</f>
        <v>2</v>
      </c>
    </row>
    <row r="2201" customFormat="false" ht="15" hidden="false" customHeight="false" outlineLevel="0" collapsed="false">
      <c r="A2201" s="4" t="s">
        <v>115</v>
      </c>
      <c r="B2201" s="4" t="s">
        <v>805</v>
      </c>
      <c r="C2201" s="4" t="s">
        <v>640</v>
      </c>
      <c r="D2201" s="4" t="n">
        <f aca="false">IFERROR(INDEX(Positions!$D$2:$D$14531,MATCH($A2201&amp;"|31",Positions!$A$2:$A$14531,0)),"-")</f>
        <v>34</v>
      </c>
      <c r="E2201" s="4" t="n">
        <f aca="false">IFERROR(INDEX(Positions!$D$2:$D$14531,MATCH($A2201&amp;"|39",Positions!$A$2:$A$14531,0)),"-")</f>
        <v>42</v>
      </c>
      <c r="F2201" s="4" t="str">
        <f aca="false">IFERROR(INDEX(Positions!$E$2:$E$14531,MATCH($A2201&amp;"|31",Positions!$A$2:$A$14531,0)),"-")</f>
        <v>U</v>
      </c>
      <c r="G2201" s="4" t="str">
        <f aca="false">IFERROR(INDEX(Positions!$E$2:$E$14531,MATCH($A2201&amp;"|39",Positions!$A$2:$A$14531,0)),"-")</f>
        <v>A</v>
      </c>
      <c r="H2201" s="3" t="str">
        <f aca="false">F2201&amp;"-"&amp;G2201</f>
        <v>U-A</v>
      </c>
      <c r="I2201" s="4" t="n">
        <f aca="false">(F2201="G")+(G2201="G")</f>
        <v>0</v>
      </c>
      <c r="J2201" s="4" t="n">
        <f aca="false">(F2201="C")+(G2201="C")</f>
        <v>0</v>
      </c>
      <c r="K2201" s="3" t="n">
        <f aca="false">I2201+J2201</f>
        <v>0</v>
      </c>
    </row>
    <row r="2202" customFormat="false" ht="15" hidden="false" customHeight="false" outlineLevel="0" collapsed="false">
      <c r="A2202" s="4" t="s">
        <v>115</v>
      </c>
      <c r="B2202" s="4" t="s">
        <v>830</v>
      </c>
      <c r="C2202" s="4" t="s">
        <v>367</v>
      </c>
      <c r="D2202" s="4" t="n">
        <f aca="false">IFERROR(INDEX(Positions!$D$2:$D$14531,MATCH($A2202&amp;"|49",Positions!$A$2:$A$14531,0)),"-")</f>
        <v>65</v>
      </c>
      <c r="E2202" s="4" t="n">
        <f aca="false">IFERROR(INDEX(Positions!$D$2:$D$14531,MATCH($A2202&amp;"|65",Positions!$A$2:$A$14531,0)),"-")</f>
        <v>81</v>
      </c>
      <c r="F2202" s="4" t="str">
        <f aca="false">IFERROR(INDEX(Positions!$E$2:$E$14531,MATCH($A2202&amp;"|49",Positions!$A$2:$A$14531,0)),"-")</f>
        <v>G</v>
      </c>
      <c r="G2202" s="4" t="str">
        <f aca="false">IFERROR(INDEX(Positions!$E$2:$E$14531,MATCH($A2202&amp;"|65",Positions!$A$2:$A$14531,0)),"-")</f>
        <v>C</v>
      </c>
      <c r="H2202" s="3" t="str">
        <f aca="false">F2202&amp;"-"&amp;G2202</f>
        <v>G-C</v>
      </c>
      <c r="I2202" s="4" t="n">
        <f aca="false">(F2202="G")+(G2202="G")</f>
        <v>1</v>
      </c>
      <c r="J2202" s="4" t="n">
        <f aca="false">(F2202="C")+(G2202="C")</f>
        <v>1</v>
      </c>
      <c r="K2202" s="3" t="n">
        <f aca="false">I2202+J2202</f>
        <v>2</v>
      </c>
    </row>
    <row r="2203" customFormat="false" ht="15" hidden="false" customHeight="false" outlineLevel="0" collapsed="false">
      <c r="A2203" s="4" t="s">
        <v>115</v>
      </c>
      <c r="B2203" s="4" t="s">
        <v>830</v>
      </c>
      <c r="C2203" s="4" t="s">
        <v>891</v>
      </c>
      <c r="D2203" s="4" t="n">
        <f aca="false">IFERROR(INDEX(Positions!$D$2:$D$14531,MATCH($A2203&amp;"|50",Positions!$A$2:$A$14531,0)),"-")</f>
        <v>66</v>
      </c>
      <c r="E2203" s="4" t="n">
        <f aca="false">IFERROR(INDEX(Positions!$D$2:$D$14531,MATCH($A2203&amp;"|64",Positions!$A$2:$A$14531,0)),"-")</f>
        <v>80</v>
      </c>
      <c r="F2203" s="4" t="str">
        <f aca="false">IFERROR(INDEX(Positions!$E$2:$E$14531,MATCH($A2203&amp;"|50",Positions!$A$2:$A$14531,0)),"-")</f>
        <v>G</v>
      </c>
      <c r="G2203" s="4" t="str">
        <f aca="false">IFERROR(INDEX(Positions!$E$2:$E$14531,MATCH($A2203&amp;"|64",Positions!$A$2:$A$14531,0)),"-")</f>
        <v>U</v>
      </c>
      <c r="H2203" s="3" t="str">
        <f aca="false">F2203&amp;"-"&amp;G2203</f>
        <v>G-U</v>
      </c>
      <c r="I2203" s="4" t="n">
        <f aca="false">(F2203="G")+(G2203="G")</f>
        <v>1</v>
      </c>
      <c r="J2203" s="4" t="n">
        <f aca="false">(F2203="C")+(G2203="C")</f>
        <v>0</v>
      </c>
      <c r="K2203" s="3" t="n">
        <f aca="false">I2203+J2203</f>
        <v>1</v>
      </c>
    </row>
    <row r="2204" customFormat="false" ht="15" hidden="false" customHeight="false" outlineLevel="0" collapsed="false">
      <c r="A2204" s="4" t="s">
        <v>115</v>
      </c>
      <c r="B2204" s="4" t="s">
        <v>830</v>
      </c>
      <c r="C2204" s="4" t="s">
        <v>689</v>
      </c>
      <c r="D2204" s="4" t="n">
        <f aca="false">IFERROR(INDEX(Positions!$D$2:$D$14531,MATCH($A2204&amp;"|51",Positions!$A$2:$A$14531,0)),"-")</f>
        <v>67</v>
      </c>
      <c r="E2204" s="4" t="n">
        <f aca="false">IFERROR(INDEX(Positions!$D$2:$D$14531,MATCH($A2204&amp;"|63",Positions!$A$2:$A$14531,0)),"-")</f>
        <v>79</v>
      </c>
      <c r="F2204" s="4" t="str">
        <f aca="false">IFERROR(INDEX(Positions!$E$2:$E$14531,MATCH($A2204&amp;"|51",Positions!$A$2:$A$14531,0)),"-")</f>
        <v>G</v>
      </c>
      <c r="G2204" s="4" t="str">
        <f aca="false">IFERROR(INDEX(Positions!$E$2:$E$14531,MATCH($A2204&amp;"|63",Positions!$A$2:$A$14531,0)),"-")</f>
        <v>C</v>
      </c>
      <c r="H2204" s="3" t="str">
        <f aca="false">F2204&amp;"-"&amp;G2204</f>
        <v>G-C</v>
      </c>
      <c r="I2204" s="4" t="n">
        <f aca="false">(F2204="G")+(G2204="G")</f>
        <v>1</v>
      </c>
      <c r="J2204" s="4" t="n">
        <f aca="false">(F2204="C")+(G2204="C")</f>
        <v>1</v>
      </c>
      <c r="K2204" s="3" t="n">
        <f aca="false">I2204+J2204</f>
        <v>2</v>
      </c>
    </row>
    <row r="2205" customFormat="false" ht="15" hidden="false" customHeight="false" outlineLevel="0" collapsed="false">
      <c r="A2205" s="4" t="s">
        <v>115</v>
      </c>
      <c r="B2205" s="4" t="s">
        <v>830</v>
      </c>
      <c r="C2205" s="4" t="s">
        <v>703</v>
      </c>
      <c r="D2205" s="4" t="n">
        <f aca="false">IFERROR(INDEX(Positions!$D$2:$D$14531,MATCH($A2205&amp;"|52",Positions!$A$2:$A$14531,0)),"-")</f>
        <v>68</v>
      </c>
      <c r="E2205" s="4" t="n">
        <f aca="false">IFERROR(INDEX(Positions!$D$2:$D$14531,MATCH($A2205&amp;"|62",Positions!$A$2:$A$14531,0)),"-")</f>
        <v>78</v>
      </c>
      <c r="F2205" s="4" t="str">
        <f aca="false">IFERROR(INDEX(Positions!$E$2:$E$14531,MATCH($A2205&amp;"|52",Positions!$A$2:$A$14531,0)),"-")</f>
        <v>G</v>
      </c>
      <c r="G2205" s="4" t="str">
        <f aca="false">IFERROR(INDEX(Positions!$E$2:$E$14531,MATCH($A2205&amp;"|62",Positions!$A$2:$A$14531,0)),"-")</f>
        <v>C</v>
      </c>
      <c r="H2205" s="3" t="str">
        <f aca="false">F2205&amp;"-"&amp;G2205</f>
        <v>G-C</v>
      </c>
      <c r="I2205" s="4" t="n">
        <f aca="false">(F2205="G")+(G2205="G")</f>
        <v>1</v>
      </c>
      <c r="J2205" s="4" t="n">
        <f aca="false">(F2205="C")+(G2205="C")</f>
        <v>1</v>
      </c>
      <c r="K2205" s="3" t="n">
        <f aca="false">I2205+J2205</f>
        <v>2</v>
      </c>
    </row>
    <row r="2206" customFormat="false" ht="15" hidden="false" customHeight="false" outlineLevel="0" collapsed="false">
      <c r="A2206" s="4" t="s">
        <v>115</v>
      </c>
      <c r="B2206" s="4" t="s">
        <v>830</v>
      </c>
      <c r="C2206" s="4" t="s">
        <v>892</v>
      </c>
      <c r="D2206" s="4" t="n">
        <f aca="false">IFERROR(INDEX(Positions!$D$2:$D$14531,MATCH($A2206&amp;"|53",Positions!$A$2:$A$14531,0)),"-")</f>
        <v>69</v>
      </c>
      <c r="E2206" s="4" t="n">
        <f aca="false">IFERROR(INDEX(Positions!$D$2:$D$14531,MATCH($A2206&amp;"|61",Positions!$A$2:$A$14531,0)),"-")</f>
        <v>77</v>
      </c>
      <c r="F2206" s="4" t="str">
        <f aca="false">IFERROR(INDEX(Positions!$E$2:$E$14531,MATCH($A2206&amp;"|53",Positions!$A$2:$A$14531,0)),"-")</f>
        <v>G</v>
      </c>
      <c r="G2206" s="4" t="str">
        <f aca="false">IFERROR(INDEX(Positions!$E$2:$E$14531,MATCH($A2206&amp;"|61",Positions!$A$2:$A$14531,0)),"-")</f>
        <v>C</v>
      </c>
      <c r="H2206" s="3" t="str">
        <f aca="false">F2206&amp;"-"&amp;G2206</f>
        <v>G-C</v>
      </c>
      <c r="I2206" s="4" t="n">
        <f aca="false">(F2206="G")+(G2206="G")</f>
        <v>1</v>
      </c>
      <c r="J2206" s="4" t="n">
        <f aca="false">(F2206="C")+(G2206="C")</f>
        <v>1</v>
      </c>
      <c r="K2206" s="3" t="n">
        <f aca="false">I2206+J2206</f>
        <v>2</v>
      </c>
    </row>
    <row r="2207" customFormat="false" ht="15" hidden="false" customHeight="false" outlineLevel="0" collapsed="false">
      <c r="A2207" s="24" t="s">
        <v>115</v>
      </c>
      <c r="B2207" s="24" t="s">
        <v>893</v>
      </c>
      <c r="C2207" s="24" t="s">
        <v>894</v>
      </c>
      <c r="D2207" s="24" t="n">
        <f aca="false">IFERROR(INDEX(Positions!$D$2:$D$14531,MATCH($A2207&amp;"|8",Positions!$A$2:$A$14531,0)),"-")</f>
        <v>8</v>
      </c>
      <c r="E2207" s="24" t="n">
        <f aca="false">IFERROR(INDEX(Positions!$D$2:$D$14531,MATCH($A2207&amp;"|14",Positions!$A$2:$A$14531,0)),"-")</f>
        <v>14</v>
      </c>
      <c r="F2207" s="24" t="str">
        <f aca="false">IFERROR(INDEX(Positions!$E$2:$E$14531,MATCH($A2207&amp;"|8",Positions!$A$2:$A$14531,0)),"-")</f>
        <v>U</v>
      </c>
      <c r="G2207" s="24" t="str">
        <f aca="false">IFERROR(INDEX(Positions!$E$2:$E$14531,MATCH($A2207&amp;"|14",Positions!$A$2:$A$14531,0)),"-")</f>
        <v>A</v>
      </c>
      <c r="H2207" s="25" t="str">
        <f aca="false">F2207&amp;"-"&amp;G2207</f>
        <v>U-A</v>
      </c>
      <c r="I2207" s="24" t="n">
        <f aca="false">(F2207="G")+(G2207="G")</f>
        <v>0</v>
      </c>
      <c r="J2207" s="24" t="n">
        <f aca="false">(F2207="C")+(G2207="C")</f>
        <v>0</v>
      </c>
      <c r="K2207" s="25" t="n">
        <f aca="false">I2207+J2207</f>
        <v>0</v>
      </c>
    </row>
    <row r="2208" customFormat="false" ht="15" hidden="false" customHeight="false" outlineLevel="0" collapsed="false">
      <c r="A2208" s="24" t="s">
        <v>115</v>
      </c>
      <c r="B2208" s="24" t="s">
        <v>893</v>
      </c>
      <c r="C2208" s="24" t="s">
        <v>895</v>
      </c>
      <c r="D2208" s="24" t="n">
        <f aca="false">IFERROR(INDEX(Positions!$D$2:$D$14531,MATCH($A2208&amp;"|15",Positions!$A$2:$A$14531,0)),"-")</f>
        <v>15</v>
      </c>
      <c r="E2208" s="24" t="n">
        <f aca="false">IFERROR(INDEX(Positions!$D$2:$D$14531,MATCH($A2208&amp;"|48",Positions!$A$2:$A$14531,0)),"-")</f>
        <v>64</v>
      </c>
      <c r="F2208" s="24" t="str">
        <f aca="false">IFERROR(INDEX(Positions!$E$2:$E$14531,MATCH($A2208&amp;"|15",Positions!$A$2:$A$14531,0)),"-")</f>
        <v>G</v>
      </c>
      <c r="G2208" s="24" t="str">
        <f aca="false">IFERROR(INDEX(Positions!$E$2:$E$14531,MATCH($A2208&amp;"|48",Positions!$A$2:$A$14531,0)),"-")</f>
        <v>C</v>
      </c>
      <c r="H2208" s="25" t="str">
        <f aca="false">F2208&amp;"-"&amp;G2208</f>
        <v>G-C</v>
      </c>
      <c r="I2208" s="24" t="n">
        <f aca="false">(F2208="G")+(G2208="G")</f>
        <v>1</v>
      </c>
      <c r="J2208" s="24" t="n">
        <f aca="false">(F2208="C")+(G2208="C")</f>
        <v>1</v>
      </c>
      <c r="K2208" s="25" t="n">
        <f aca="false">I2208+J2208</f>
        <v>2</v>
      </c>
    </row>
    <row r="2209" customFormat="false" ht="15" hidden="false" customHeight="false" outlineLevel="0" collapsed="false">
      <c r="A2209" s="24" t="s">
        <v>115</v>
      </c>
      <c r="B2209" s="24" t="s">
        <v>893</v>
      </c>
      <c r="C2209" s="24" t="s">
        <v>896</v>
      </c>
      <c r="D2209" s="24" t="n">
        <f aca="false">IFERROR(INDEX(Positions!$D$2:$D$14531,MATCH($A2209&amp;"|18",Positions!$A$2:$A$14531,0)),"-")</f>
        <v>19</v>
      </c>
      <c r="E2209" s="24" t="n">
        <f aca="false">IFERROR(INDEX(Positions!$D$2:$D$14531,MATCH($A2209&amp;"|55",Positions!$A$2:$A$14531,0)),"-")</f>
        <v>71</v>
      </c>
      <c r="F2209" s="24" t="str">
        <f aca="false">IFERROR(INDEX(Positions!$E$2:$E$14531,MATCH($A2209&amp;"|18",Positions!$A$2:$A$14531,0)),"-")</f>
        <v>G</v>
      </c>
      <c r="G2209" s="24" t="str">
        <f aca="false">IFERROR(INDEX(Positions!$E$2:$E$14531,MATCH($A2209&amp;"|55",Positions!$A$2:$A$14531,0)),"-")</f>
        <v>U</v>
      </c>
      <c r="H2209" s="25" t="str">
        <f aca="false">F2209&amp;"-"&amp;G2209</f>
        <v>G-U</v>
      </c>
      <c r="I2209" s="24" t="n">
        <f aca="false">(F2209="G")+(G2209="G")</f>
        <v>1</v>
      </c>
      <c r="J2209" s="24" t="n">
        <f aca="false">(F2209="C")+(G2209="C")</f>
        <v>0</v>
      </c>
      <c r="K2209" s="25" t="n">
        <f aca="false">I2209+J2209</f>
        <v>1</v>
      </c>
    </row>
    <row r="2210" customFormat="false" ht="15" hidden="false" customHeight="false" outlineLevel="0" collapsed="false">
      <c r="A2210" s="24" t="s">
        <v>115</v>
      </c>
      <c r="B2210" s="24" t="s">
        <v>893</v>
      </c>
      <c r="C2210" s="24" t="s">
        <v>897</v>
      </c>
      <c r="D2210" s="24" t="n">
        <f aca="false">IFERROR(INDEX(Positions!$D$2:$D$14531,MATCH($A2210&amp;"|19",Positions!$A$2:$A$14531,0)),"-")</f>
        <v>20</v>
      </c>
      <c r="E2210" s="24" t="n">
        <f aca="false">IFERROR(INDEX(Positions!$D$2:$D$14531,MATCH($A2210&amp;"|56",Positions!$A$2:$A$14531,0)),"-")</f>
        <v>72</v>
      </c>
      <c r="F2210" s="24" t="str">
        <f aca="false">IFERROR(INDEX(Positions!$E$2:$E$14531,MATCH($A2210&amp;"|19",Positions!$A$2:$A$14531,0)),"-")</f>
        <v>G</v>
      </c>
      <c r="G2210" s="24" t="str">
        <f aca="false">IFERROR(INDEX(Positions!$E$2:$E$14531,MATCH($A2210&amp;"|56",Positions!$A$2:$A$14531,0)),"-")</f>
        <v>C</v>
      </c>
      <c r="H2210" s="25" t="str">
        <f aca="false">F2210&amp;"-"&amp;G2210</f>
        <v>G-C</v>
      </c>
      <c r="I2210" s="24" t="n">
        <f aca="false">(F2210="G")+(G2210="G")</f>
        <v>1</v>
      </c>
      <c r="J2210" s="24" t="n">
        <f aca="false">(F2210="C")+(G2210="C")</f>
        <v>1</v>
      </c>
      <c r="K2210" s="25" t="n">
        <f aca="false">I2210+J2210</f>
        <v>2</v>
      </c>
    </row>
    <row r="2211" customFormat="false" ht="15" hidden="false" customHeight="false" outlineLevel="0" collapsed="false">
      <c r="A2211" s="24" t="s">
        <v>115</v>
      </c>
      <c r="B2211" s="24" t="s">
        <v>893</v>
      </c>
      <c r="C2211" s="24" t="s">
        <v>898</v>
      </c>
      <c r="D2211" s="24" t="n">
        <f aca="false">IFERROR(INDEX(Positions!$D$2:$D$14531,MATCH($A2211&amp;"|26",Positions!$A$2:$A$14531,0)),"-")</f>
        <v>29</v>
      </c>
      <c r="E2211" s="24" t="n">
        <f aca="false">IFERROR(INDEX(Positions!$D$2:$D$14531,MATCH($A2211&amp;"|44",Positions!$A$2:$A$14531,0)),"-")</f>
        <v>47</v>
      </c>
      <c r="F2211" s="24" t="str">
        <f aca="false">IFERROR(INDEX(Positions!$E$2:$E$14531,MATCH($A2211&amp;"|26",Positions!$A$2:$A$14531,0)),"-")</f>
        <v>A</v>
      </c>
      <c r="G2211" s="24" t="str">
        <f aca="false">IFERROR(INDEX(Positions!$E$2:$E$14531,MATCH($A2211&amp;"|44",Positions!$A$2:$A$14531,0)),"-")</f>
        <v>G</v>
      </c>
      <c r="H2211" s="25" t="str">
        <f aca="false">F2211&amp;"-"&amp;G2211</f>
        <v>A-G</v>
      </c>
      <c r="I2211" s="24" t="n">
        <f aca="false">(F2211="G")+(G2211="G")</f>
        <v>1</v>
      </c>
      <c r="J2211" s="24" t="n">
        <f aca="false">(F2211="C")+(G2211="C")</f>
        <v>0</v>
      </c>
      <c r="K2211" s="25" t="n">
        <f aca="false">I2211+J2211</f>
        <v>1</v>
      </c>
    </row>
    <row r="2212" customFormat="false" ht="15" hidden="false" customHeight="false" outlineLevel="0" collapsed="false">
      <c r="A2212" s="24" t="s">
        <v>115</v>
      </c>
      <c r="B2212" s="24" t="s">
        <v>893</v>
      </c>
      <c r="C2212" s="24" t="s">
        <v>899</v>
      </c>
      <c r="D2212" s="24" t="n">
        <f aca="false">IFERROR(INDEX(Positions!$D$2:$D$14531,MATCH($A2212&amp;"|32",Positions!$A$2:$A$14531,0)),"-")</f>
        <v>35</v>
      </c>
      <c r="E2212" s="24" t="n">
        <f aca="false">IFERROR(INDEX(Positions!$D$2:$D$14531,MATCH($A2212&amp;"|38",Positions!$A$2:$A$14531,0)),"-")</f>
        <v>41</v>
      </c>
      <c r="F2212" s="24" t="str">
        <f aca="false">IFERROR(INDEX(Positions!$E$2:$E$14531,MATCH($A2212&amp;"|32",Positions!$A$2:$A$14531,0)),"-")</f>
        <v>C</v>
      </c>
      <c r="G2212" s="24" t="str">
        <f aca="false">IFERROR(INDEX(Positions!$E$2:$E$14531,MATCH($A2212&amp;"|38",Positions!$A$2:$A$14531,0)),"-")</f>
        <v>A</v>
      </c>
      <c r="H2212" s="25" t="str">
        <f aca="false">F2212&amp;"-"&amp;G2212</f>
        <v>C-A</v>
      </c>
      <c r="I2212" s="24" t="n">
        <f aca="false">(F2212="G")+(G2212="G")</f>
        <v>0</v>
      </c>
      <c r="J2212" s="24" t="n">
        <f aca="false">(F2212="C")+(G2212="C")</f>
        <v>1</v>
      </c>
      <c r="K2212" s="25" t="n">
        <f aca="false">I2212+J2212</f>
        <v>1</v>
      </c>
    </row>
    <row r="2213" customFormat="false" ht="15" hidden="false" customHeight="false" outlineLevel="0" collapsed="false">
      <c r="A2213" s="24" t="s">
        <v>115</v>
      </c>
      <c r="B2213" s="24" t="s">
        <v>893</v>
      </c>
      <c r="C2213" s="24" t="s">
        <v>900</v>
      </c>
      <c r="D2213" s="24" t="n">
        <f aca="false">IFERROR(INDEX(Positions!$D$2:$D$14531,MATCH($A2213&amp;"|54",Positions!$A$2:$A$14531,0)),"-")</f>
        <v>70</v>
      </c>
      <c r="E2213" s="24" t="n">
        <f aca="false">IFERROR(INDEX(Positions!$D$2:$D$14531,MATCH($A2213&amp;"|58",Positions!$A$2:$A$14531,0)),"-")</f>
        <v>74</v>
      </c>
      <c r="F2213" s="24" t="str">
        <f aca="false">IFERROR(INDEX(Positions!$E$2:$E$14531,MATCH($A2213&amp;"|54",Positions!$A$2:$A$14531,0)),"-")</f>
        <v>U</v>
      </c>
      <c r="G2213" s="24" t="str">
        <f aca="false">IFERROR(INDEX(Positions!$E$2:$E$14531,MATCH($A2213&amp;"|58",Positions!$A$2:$A$14531,0)),"-")</f>
        <v>A</v>
      </c>
      <c r="H2213" s="25" t="str">
        <f aca="false">F2213&amp;"-"&amp;G2213</f>
        <v>U-A</v>
      </c>
      <c r="I2213" s="24" t="n">
        <f aca="false">(F2213="G")+(G2213="G")</f>
        <v>0</v>
      </c>
      <c r="J2213" s="24" t="n">
        <f aca="false">(F2213="C")+(G2213="C")</f>
        <v>0</v>
      </c>
      <c r="K2213" s="25" t="n">
        <f aca="false">I2213+J2213</f>
        <v>0</v>
      </c>
    </row>
    <row r="2214" customFormat="false" ht="15" hidden="false" customHeight="false" outlineLevel="0" collapsed="false">
      <c r="A2214" s="4" t="s">
        <v>116</v>
      </c>
      <c r="B2214" s="4" t="s">
        <v>768</v>
      </c>
      <c r="C2214" s="4" t="s">
        <v>882</v>
      </c>
      <c r="D2214" s="4" t="n">
        <f aca="false">IFERROR(INDEX(Positions!$D$2:$D$14531,MATCH($A2214&amp;"|1",Positions!$A$2:$A$14531,0)),"-")</f>
        <v>1</v>
      </c>
      <c r="E2214" s="4" t="n">
        <f aca="false">IFERROR(INDEX(Positions!$D$2:$D$14531,MATCH($A2214&amp;"|72",Positions!$A$2:$A$14531,0)),"-")</f>
        <v>72</v>
      </c>
      <c r="F2214" s="4" t="str">
        <f aca="false">IFERROR(INDEX(Positions!$E$2:$E$14531,MATCH($A2214&amp;"|1",Positions!$A$2:$A$14531,0)),"-")</f>
        <v>G</v>
      </c>
      <c r="G2214" s="4" t="str">
        <f aca="false">IFERROR(INDEX(Positions!$E$2:$E$14531,MATCH($A2214&amp;"|72",Positions!$A$2:$A$14531,0)),"-")</f>
        <v>C</v>
      </c>
      <c r="H2214" s="3" t="str">
        <f aca="false">F2214&amp;"-"&amp;G2214</f>
        <v>G-C</v>
      </c>
      <c r="I2214" s="4" t="n">
        <f aca="false">(F2214="G")+(G2214="G")</f>
        <v>1</v>
      </c>
      <c r="J2214" s="4" t="n">
        <f aca="false">(F2214="C")+(G2214="C")</f>
        <v>1</v>
      </c>
      <c r="K2214" s="3" t="n">
        <f aca="false">I2214+J2214</f>
        <v>2</v>
      </c>
    </row>
    <row r="2215" customFormat="false" ht="15" hidden="false" customHeight="false" outlineLevel="0" collapsed="false">
      <c r="A2215" s="4" t="s">
        <v>116</v>
      </c>
      <c r="B2215" s="4" t="s">
        <v>768</v>
      </c>
      <c r="C2215" s="4" t="s">
        <v>883</v>
      </c>
      <c r="D2215" s="4" t="n">
        <f aca="false">IFERROR(INDEX(Positions!$D$2:$D$14531,MATCH($A2215&amp;"|2",Positions!$A$2:$A$14531,0)),"-")</f>
        <v>2</v>
      </c>
      <c r="E2215" s="4" t="n">
        <f aca="false">IFERROR(INDEX(Positions!$D$2:$D$14531,MATCH($A2215&amp;"|71",Positions!$A$2:$A$14531,0)),"-")</f>
        <v>71</v>
      </c>
      <c r="F2215" s="4" t="str">
        <f aca="false">IFERROR(INDEX(Positions!$E$2:$E$14531,MATCH($A2215&amp;"|2",Positions!$A$2:$A$14531,0)),"-")</f>
        <v>C</v>
      </c>
      <c r="G2215" s="4" t="str">
        <f aca="false">IFERROR(INDEX(Positions!$E$2:$E$14531,MATCH($A2215&amp;"|71",Positions!$A$2:$A$14531,0)),"-")</f>
        <v>G</v>
      </c>
      <c r="H2215" s="3" t="str">
        <f aca="false">F2215&amp;"-"&amp;G2215</f>
        <v>C-G</v>
      </c>
      <c r="I2215" s="4" t="n">
        <f aca="false">(F2215="G")+(G2215="G")</f>
        <v>1</v>
      </c>
      <c r="J2215" s="4" t="n">
        <f aca="false">(F2215="C")+(G2215="C")</f>
        <v>1</v>
      </c>
      <c r="K2215" s="3" t="n">
        <f aca="false">I2215+J2215</f>
        <v>2</v>
      </c>
    </row>
    <row r="2216" customFormat="false" ht="15" hidden="false" customHeight="false" outlineLevel="0" collapsed="false">
      <c r="A2216" s="4" t="s">
        <v>116</v>
      </c>
      <c r="B2216" s="4" t="s">
        <v>768</v>
      </c>
      <c r="C2216" s="4" t="s">
        <v>884</v>
      </c>
      <c r="D2216" s="4" t="n">
        <f aca="false">IFERROR(INDEX(Positions!$D$2:$D$14531,MATCH($A2216&amp;"|3",Positions!$A$2:$A$14531,0)),"-")</f>
        <v>3</v>
      </c>
      <c r="E2216" s="4" t="n">
        <f aca="false">IFERROR(INDEX(Positions!$D$2:$D$14531,MATCH($A2216&amp;"|70",Positions!$A$2:$A$14531,0)),"-")</f>
        <v>70</v>
      </c>
      <c r="F2216" s="4" t="str">
        <f aca="false">IFERROR(INDEX(Positions!$E$2:$E$14531,MATCH($A2216&amp;"|3",Positions!$A$2:$A$14531,0)),"-")</f>
        <v>U</v>
      </c>
      <c r="G2216" s="4" t="str">
        <f aca="false">IFERROR(INDEX(Positions!$E$2:$E$14531,MATCH($A2216&amp;"|70",Positions!$A$2:$A$14531,0)),"-")</f>
        <v>A</v>
      </c>
      <c r="H2216" s="3" t="str">
        <f aca="false">F2216&amp;"-"&amp;G2216</f>
        <v>U-A</v>
      </c>
      <c r="I2216" s="4" t="n">
        <f aca="false">(F2216="G")+(G2216="G")</f>
        <v>0</v>
      </c>
      <c r="J2216" s="4" t="n">
        <f aca="false">(F2216="C")+(G2216="C")</f>
        <v>0</v>
      </c>
      <c r="K2216" s="3" t="n">
        <f aca="false">I2216+J2216</f>
        <v>0</v>
      </c>
    </row>
    <row r="2217" customFormat="false" ht="15" hidden="false" customHeight="false" outlineLevel="0" collapsed="false">
      <c r="A2217" s="4" t="s">
        <v>116</v>
      </c>
      <c r="B2217" s="4" t="s">
        <v>768</v>
      </c>
      <c r="C2217" s="4" t="s">
        <v>885</v>
      </c>
      <c r="D2217" s="4" t="n">
        <f aca="false">IFERROR(INDEX(Positions!$D$2:$D$14531,MATCH($A2217&amp;"|4",Positions!$A$2:$A$14531,0)),"-")</f>
        <v>4</v>
      </c>
      <c r="E2217" s="4" t="n">
        <f aca="false">IFERROR(INDEX(Positions!$D$2:$D$14531,MATCH($A2217&amp;"|69",Positions!$A$2:$A$14531,0)),"-")</f>
        <v>69</v>
      </c>
      <c r="F2217" s="4" t="str">
        <f aca="false">IFERROR(INDEX(Positions!$E$2:$E$14531,MATCH($A2217&amp;"|4",Positions!$A$2:$A$14531,0)),"-")</f>
        <v>G</v>
      </c>
      <c r="G2217" s="4" t="str">
        <f aca="false">IFERROR(INDEX(Positions!$E$2:$E$14531,MATCH($A2217&amp;"|69",Positions!$A$2:$A$14531,0)),"-")</f>
        <v>C</v>
      </c>
      <c r="H2217" s="3" t="str">
        <f aca="false">F2217&amp;"-"&amp;G2217</f>
        <v>G-C</v>
      </c>
      <c r="I2217" s="4" t="n">
        <f aca="false">(F2217="G")+(G2217="G")</f>
        <v>1</v>
      </c>
      <c r="J2217" s="4" t="n">
        <f aca="false">(F2217="C")+(G2217="C")</f>
        <v>1</v>
      </c>
      <c r="K2217" s="3" t="n">
        <f aca="false">I2217+J2217</f>
        <v>2</v>
      </c>
    </row>
    <row r="2218" customFormat="false" ht="15" hidden="false" customHeight="false" outlineLevel="0" collapsed="false">
      <c r="A2218" s="4" t="s">
        <v>116</v>
      </c>
      <c r="B2218" s="4" t="s">
        <v>768</v>
      </c>
      <c r="C2218" s="4" t="s">
        <v>542</v>
      </c>
      <c r="D2218" s="4" t="n">
        <f aca="false">IFERROR(INDEX(Positions!$D$2:$D$14531,MATCH($A2218&amp;"|5",Positions!$A$2:$A$14531,0)),"-")</f>
        <v>5</v>
      </c>
      <c r="E2218" s="4" t="n">
        <f aca="false">IFERROR(INDEX(Positions!$D$2:$D$14531,MATCH($A2218&amp;"|68",Positions!$A$2:$A$14531,0)),"-")</f>
        <v>68</v>
      </c>
      <c r="F2218" s="4" t="str">
        <f aca="false">IFERROR(INDEX(Positions!$E$2:$E$14531,MATCH($A2218&amp;"|5",Positions!$A$2:$A$14531,0)),"-")</f>
        <v>A</v>
      </c>
      <c r="G2218" s="4" t="str">
        <f aca="false">IFERROR(INDEX(Positions!$E$2:$E$14531,MATCH($A2218&amp;"|68",Positions!$A$2:$A$14531,0)),"-")</f>
        <v>U</v>
      </c>
      <c r="H2218" s="3" t="str">
        <f aca="false">F2218&amp;"-"&amp;G2218</f>
        <v>A-U</v>
      </c>
      <c r="I2218" s="4" t="n">
        <f aca="false">(F2218="G")+(G2218="G")</f>
        <v>0</v>
      </c>
      <c r="J2218" s="4" t="n">
        <f aca="false">(F2218="C")+(G2218="C")</f>
        <v>0</v>
      </c>
      <c r="K2218" s="3" t="n">
        <f aca="false">I2218+J2218</f>
        <v>0</v>
      </c>
    </row>
    <row r="2219" customFormat="false" ht="15" hidden="false" customHeight="false" outlineLevel="0" collapsed="false">
      <c r="A2219" s="4" t="s">
        <v>116</v>
      </c>
      <c r="B2219" s="4" t="s">
        <v>768</v>
      </c>
      <c r="C2219" s="4" t="s">
        <v>561</v>
      </c>
      <c r="D2219" s="4" t="n">
        <f aca="false">IFERROR(INDEX(Positions!$D$2:$D$14531,MATCH($A2219&amp;"|6",Positions!$A$2:$A$14531,0)),"-")</f>
        <v>6</v>
      </c>
      <c r="E2219" s="4" t="n">
        <f aca="false">IFERROR(INDEX(Positions!$D$2:$D$14531,MATCH($A2219&amp;"|67",Positions!$A$2:$A$14531,0)),"-")</f>
        <v>67</v>
      </c>
      <c r="F2219" s="4" t="str">
        <f aca="false">IFERROR(INDEX(Positions!$E$2:$E$14531,MATCH($A2219&amp;"|6",Positions!$A$2:$A$14531,0)),"-")</f>
        <v>C</v>
      </c>
      <c r="G2219" s="4" t="str">
        <f aca="false">IFERROR(INDEX(Positions!$E$2:$E$14531,MATCH($A2219&amp;"|67",Positions!$A$2:$A$14531,0)),"-")</f>
        <v>G</v>
      </c>
      <c r="H2219" s="3" t="str">
        <f aca="false">F2219&amp;"-"&amp;G2219</f>
        <v>C-G</v>
      </c>
      <c r="I2219" s="4" t="n">
        <f aca="false">(F2219="G")+(G2219="G")</f>
        <v>1</v>
      </c>
      <c r="J2219" s="4" t="n">
        <f aca="false">(F2219="C")+(G2219="C")</f>
        <v>1</v>
      </c>
      <c r="K2219" s="3" t="n">
        <f aca="false">I2219+J2219</f>
        <v>2</v>
      </c>
    </row>
    <row r="2220" customFormat="false" ht="15" hidden="false" customHeight="false" outlineLevel="0" collapsed="false">
      <c r="A2220" s="4" t="s">
        <v>116</v>
      </c>
      <c r="B2220" s="4" t="s">
        <v>768</v>
      </c>
      <c r="C2220" s="4" t="s">
        <v>886</v>
      </c>
      <c r="D2220" s="4" t="n">
        <f aca="false">IFERROR(INDEX(Positions!$D$2:$D$14531,MATCH($A2220&amp;"|7",Positions!$A$2:$A$14531,0)),"-")</f>
        <v>7</v>
      </c>
      <c r="E2220" s="4" t="n">
        <f aca="false">IFERROR(INDEX(Positions!$D$2:$D$14531,MATCH($A2220&amp;"|66",Positions!$A$2:$A$14531,0)),"-")</f>
        <v>66</v>
      </c>
      <c r="F2220" s="4" t="str">
        <f aca="false">IFERROR(INDEX(Positions!$E$2:$E$14531,MATCH($A2220&amp;"|7",Positions!$A$2:$A$14531,0)),"-")</f>
        <v>U</v>
      </c>
      <c r="G2220" s="4" t="str">
        <f aca="false">IFERROR(INDEX(Positions!$E$2:$E$14531,MATCH($A2220&amp;"|66",Positions!$A$2:$A$14531,0)),"-")</f>
        <v>A</v>
      </c>
      <c r="H2220" s="3" t="str">
        <f aca="false">F2220&amp;"-"&amp;G2220</f>
        <v>U-A</v>
      </c>
      <c r="I2220" s="4" t="n">
        <f aca="false">(F2220="G")+(G2220="G")</f>
        <v>0</v>
      </c>
      <c r="J2220" s="4" t="n">
        <f aca="false">(F2220="C")+(G2220="C")</f>
        <v>0</v>
      </c>
      <c r="K2220" s="3" t="n">
        <f aca="false">I2220+J2220</f>
        <v>0</v>
      </c>
    </row>
    <row r="2221" customFormat="false" ht="15" hidden="false" customHeight="false" outlineLevel="0" collapsed="false">
      <c r="A2221" s="4" t="s">
        <v>116</v>
      </c>
      <c r="B2221" s="4" t="s">
        <v>783</v>
      </c>
      <c r="C2221" s="4" t="s">
        <v>887</v>
      </c>
      <c r="D2221" s="4" t="n">
        <f aca="false">IFERROR(INDEX(Positions!$D$2:$D$14531,MATCH($A2221&amp;"|10",Positions!$A$2:$A$14531,0)),"-")</f>
        <v>10</v>
      </c>
      <c r="E2221" s="4" t="n">
        <f aca="false">IFERROR(INDEX(Positions!$D$2:$D$14531,MATCH($A2221&amp;"|25",Positions!$A$2:$A$14531,0)),"-")</f>
        <v>25</v>
      </c>
      <c r="F2221" s="4" t="str">
        <f aca="false">IFERROR(INDEX(Positions!$E$2:$E$14531,MATCH($A2221&amp;"|10",Positions!$A$2:$A$14531,0)),"-")</f>
        <v>G</v>
      </c>
      <c r="G2221" s="4" t="str">
        <f aca="false">IFERROR(INDEX(Positions!$E$2:$E$14531,MATCH($A2221&amp;"|25",Positions!$A$2:$A$14531,0)),"-")</f>
        <v>C</v>
      </c>
      <c r="H2221" s="3" t="str">
        <f aca="false">F2221&amp;"-"&amp;G2221</f>
        <v>G-C</v>
      </c>
      <c r="I2221" s="4" t="n">
        <f aca="false">(F2221="G")+(G2221="G")</f>
        <v>1</v>
      </c>
      <c r="J2221" s="4" t="n">
        <f aca="false">(F2221="C")+(G2221="C")</f>
        <v>1</v>
      </c>
      <c r="K2221" s="3" t="n">
        <f aca="false">I2221+J2221</f>
        <v>2</v>
      </c>
    </row>
    <row r="2222" customFormat="false" ht="15" hidden="false" customHeight="false" outlineLevel="0" collapsed="false">
      <c r="A2222" s="4" t="s">
        <v>116</v>
      </c>
      <c r="B2222" s="4" t="s">
        <v>783</v>
      </c>
      <c r="C2222" s="4" t="s">
        <v>888</v>
      </c>
      <c r="D2222" s="4" t="n">
        <f aca="false">IFERROR(INDEX(Positions!$D$2:$D$14531,MATCH($A2222&amp;"|11",Positions!$A$2:$A$14531,0)),"-")</f>
        <v>11</v>
      </c>
      <c r="E2222" s="4" t="n">
        <f aca="false">IFERROR(INDEX(Positions!$D$2:$D$14531,MATCH($A2222&amp;"|24",Positions!$A$2:$A$14531,0)),"-")</f>
        <v>24</v>
      </c>
      <c r="F2222" s="4" t="str">
        <f aca="false">IFERROR(INDEX(Positions!$E$2:$E$14531,MATCH($A2222&amp;"|11",Positions!$A$2:$A$14531,0)),"-")</f>
        <v>C</v>
      </c>
      <c r="G2222" s="4" t="str">
        <f aca="false">IFERROR(INDEX(Positions!$E$2:$E$14531,MATCH($A2222&amp;"|24",Positions!$A$2:$A$14531,0)),"-")</f>
        <v>G</v>
      </c>
      <c r="H2222" s="3" t="str">
        <f aca="false">F2222&amp;"-"&amp;G2222</f>
        <v>C-G</v>
      </c>
      <c r="I2222" s="4" t="n">
        <f aca="false">(F2222="G")+(G2222="G")</f>
        <v>1</v>
      </c>
      <c r="J2222" s="4" t="n">
        <f aca="false">(F2222="C")+(G2222="C")</f>
        <v>1</v>
      </c>
      <c r="K2222" s="3" t="n">
        <f aca="false">I2222+J2222</f>
        <v>2</v>
      </c>
    </row>
    <row r="2223" customFormat="false" ht="15" hidden="false" customHeight="false" outlineLevel="0" collapsed="false">
      <c r="A2223" s="4" t="s">
        <v>116</v>
      </c>
      <c r="B2223" s="4" t="s">
        <v>783</v>
      </c>
      <c r="C2223" s="4" t="s">
        <v>479</v>
      </c>
      <c r="D2223" s="4" t="n">
        <f aca="false">IFERROR(INDEX(Positions!$D$2:$D$14531,MATCH($A2223&amp;"|12",Positions!$A$2:$A$14531,0)),"-")</f>
        <v>12</v>
      </c>
      <c r="E2223" s="4" t="n">
        <f aca="false">IFERROR(INDEX(Positions!$D$2:$D$14531,MATCH($A2223&amp;"|23",Positions!$A$2:$A$14531,0)),"-")</f>
        <v>23</v>
      </c>
      <c r="F2223" s="4" t="str">
        <f aca="false">IFERROR(INDEX(Positions!$E$2:$E$14531,MATCH($A2223&amp;"|12",Positions!$A$2:$A$14531,0)),"-")</f>
        <v>U</v>
      </c>
      <c r="G2223" s="4" t="str">
        <f aca="false">IFERROR(INDEX(Positions!$E$2:$E$14531,MATCH($A2223&amp;"|23",Positions!$A$2:$A$14531,0)),"-")</f>
        <v>A</v>
      </c>
      <c r="H2223" s="3" t="str">
        <f aca="false">F2223&amp;"-"&amp;G2223</f>
        <v>U-A</v>
      </c>
      <c r="I2223" s="4" t="n">
        <f aca="false">(F2223="G")+(G2223="G")</f>
        <v>0</v>
      </c>
      <c r="J2223" s="4" t="n">
        <f aca="false">(F2223="C")+(G2223="C")</f>
        <v>0</v>
      </c>
      <c r="K2223" s="3" t="n">
        <f aca="false">I2223+J2223</f>
        <v>0</v>
      </c>
    </row>
    <row r="2224" customFormat="false" ht="15" hidden="false" customHeight="false" outlineLevel="0" collapsed="false">
      <c r="A2224" s="4" t="s">
        <v>116</v>
      </c>
      <c r="B2224" s="4" t="s">
        <v>783</v>
      </c>
      <c r="C2224" s="4" t="s">
        <v>267</v>
      </c>
      <c r="D2224" s="4" t="n">
        <f aca="false">IFERROR(INDEX(Positions!$D$2:$D$14531,MATCH($A2224&amp;"|13",Positions!$A$2:$A$14531,0)),"-")</f>
        <v>13</v>
      </c>
      <c r="E2224" s="4" t="n">
        <f aca="false">IFERROR(INDEX(Positions!$D$2:$D$14531,MATCH($A2224&amp;"|22",Positions!$A$2:$A$14531,0)),"-")</f>
        <v>22</v>
      </c>
      <c r="F2224" s="4" t="str">
        <f aca="false">IFERROR(INDEX(Positions!$E$2:$E$14531,MATCH($A2224&amp;"|13",Positions!$A$2:$A$14531,0)),"-")</f>
        <v>C</v>
      </c>
      <c r="G2224" s="4" t="str">
        <f aca="false">IFERROR(INDEX(Positions!$E$2:$E$14531,MATCH($A2224&amp;"|22",Positions!$A$2:$A$14531,0)),"-")</f>
        <v>G</v>
      </c>
      <c r="H2224" s="3" t="str">
        <f aca="false">F2224&amp;"-"&amp;G2224</f>
        <v>C-G</v>
      </c>
      <c r="I2224" s="4" t="n">
        <f aca="false">(F2224="G")+(G2224="G")</f>
        <v>1</v>
      </c>
      <c r="J2224" s="4" t="n">
        <f aca="false">(F2224="C")+(G2224="C")</f>
        <v>1</v>
      </c>
      <c r="K2224" s="3" t="n">
        <f aca="false">I2224+J2224</f>
        <v>2</v>
      </c>
    </row>
    <row r="2225" customFormat="false" ht="15" hidden="false" customHeight="false" outlineLevel="0" collapsed="false">
      <c r="A2225" s="4" t="s">
        <v>116</v>
      </c>
      <c r="B2225" s="4" t="s">
        <v>805</v>
      </c>
      <c r="C2225" s="4" t="s">
        <v>673</v>
      </c>
      <c r="D2225" s="4" t="n">
        <f aca="false">IFERROR(INDEX(Positions!$D$2:$D$14531,MATCH($A2225&amp;"|27",Positions!$A$2:$A$14531,0)),"-")</f>
        <v>27</v>
      </c>
      <c r="E2225" s="4" t="n">
        <f aca="false">IFERROR(INDEX(Positions!$D$2:$D$14531,MATCH($A2225&amp;"|43",Positions!$A$2:$A$14531,0)),"-")</f>
        <v>43</v>
      </c>
      <c r="F2225" s="4" t="str">
        <f aca="false">IFERROR(INDEX(Positions!$E$2:$E$14531,MATCH($A2225&amp;"|27",Positions!$A$2:$A$14531,0)),"-")</f>
        <v>A</v>
      </c>
      <c r="G2225" s="4" t="str">
        <f aca="false">IFERROR(INDEX(Positions!$E$2:$E$14531,MATCH($A2225&amp;"|43",Positions!$A$2:$A$14531,0)),"-")</f>
        <v>U</v>
      </c>
      <c r="H2225" s="3" t="str">
        <f aca="false">F2225&amp;"-"&amp;G2225</f>
        <v>A-U</v>
      </c>
      <c r="I2225" s="4" t="n">
        <f aca="false">(F2225="G")+(G2225="G")</f>
        <v>0</v>
      </c>
      <c r="J2225" s="4" t="n">
        <f aca="false">(F2225="C")+(G2225="C")</f>
        <v>0</v>
      </c>
      <c r="K2225" s="3" t="n">
        <f aca="false">I2225+J2225</f>
        <v>0</v>
      </c>
    </row>
    <row r="2226" customFormat="false" ht="15" hidden="false" customHeight="false" outlineLevel="0" collapsed="false">
      <c r="A2226" s="4" t="s">
        <v>116</v>
      </c>
      <c r="B2226" s="4" t="s">
        <v>805</v>
      </c>
      <c r="C2226" s="4" t="s">
        <v>889</v>
      </c>
      <c r="D2226" s="4" t="n">
        <f aca="false">IFERROR(INDEX(Positions!$D$2:$D$14531,MATCH($A2226&amp;"|28",Positions!$A$2:$A$14531,0)),"-")</f>
        <v>28</v>
      </c>
      <c r="E2226" s="4" t="n">
        <f aca="false">IFERROR(INDEX(Positions!$D$2:$D$14531,MATCH($A2226&amp;"|42",Positions!$A$2:$A$14531,0)),"-")</f>
        <v>42</v>
      </c>
      <c r="F2226" s="4" t="str">
        <f aca="false">IFERROR(INDEX(Positions!$E$2:$E$14531,MATCH($A2226&amp;"|28",Positions!$A$2:$A$14531,0)),"-")</f>
        <v>U</v>
      </c>
      <c r="G2226" s="4" t="str">
        <f aca="false">IFERROR(INDEX(Positions!$E$2:$E$14531,MATCH($A2226&amp;"|42",Positions!$A$2:$A$14531,0)),"-")</f>
        <v>A</v>
      </c>
      <c r="H2226" s="3" t="str">
        <f aca="false">F2226&amp;"-"&amp;G2226</f>
        <v>U-A</v>
      </c>
      <c r="I2226" s="4" t="n">
        <f aca="false">(F2226="G")+(G2226="G")</f>
        <v>0</v>
      </c>
      <c r="J2226" s="4" t="n">
        <f aca="false">(F2226="C")+(G2226="C")</f>
        <v>0</v>
      </c>
      <c r="K2226" s="3" t="n">
        <f aca="false">I2226+J2226</f>
        <v>0</v>
      </c>
    </row>
    <row r="2227" customFormat="false" ht="15" hidden="false" customHeight="false" outlineLevel="0" collapsed="false">
      <c r="A2227" s="4" t="s">
        <v>116</v>
      </c>
      <c r="B2227" s="4" t="s">
        <v>805</v>
      </c>
      <c r="C2227" s="4" t="s">
        <v>890</v>
      </c>
      <c r="D2227" s="4" t="n">
        <f aca="false">IFERROR(INDEX(Positions!$D$2:$D$14531,MATCH($A2227&amp;"|29",Positions!$A$2:$A$14531,0)),"-")</f>
        <v>29</v>
      </c>
      <c r="E2227" s="4" t="n">
        <f aca="false">IFERROR(INDEX(Positions!$D$2:$D$14531,MATCH($A2227&amp;"|41",Positions!$A$2:$A$14531,0)),"-")</f>
        <v>41</v>
      </c>
      <c r="F2227" s="4" t="str">
        <f aca="false">IFERROR(INDEX(Positions!$E$2:$E$14531,MATCH($A2227&amp;"|29",Positions!$A$2:$A$14531,0)),"-")</f>
        <v>U</v>
      </c>
      <c r="G2227" s="4" t="str">
        <f aca="false">IFERROR(INDEX(Positions!$E$2:$E$14531,MATCH($A2227&amp;"|41",Positions!$A$2:$A$14531,0)),"-")</f>
        <v>A</v>
      </c>
      <c r="H2227" s="3" t="str">
        <f aca="false">F2227&amp;"-"&amp;G2227</f>
        <v>U-A</v>
      </c>
      <c r="I2227" s="4" t="n">
        <f aca="false">(F2227="G")+(G2227="G")</f>
        <v>0</v>
      </c>
      <c r="J2227" s="4" t="n">
        <f aca="false">(F2227="C")+(G2227="C")</f>
        <v>0</v>
      </c>
      <c r="K2227" s="3" t="n">
        <f aca="false">I2227+J2227</f>
        <v>0</v>
      </c>
    </row>
    <row r="2228" customFormat="false" ht="15" hidden="false" customHeight="false" outlineLevel="0" collapsed="false">
      <c r="A2228" s="4" t="s">
        <v>116</v>
      </c>
      <c r="B2228" s="4" t="s">
        <v>805</v>
      </c>
      <c r="C2228" s="4" t="s">
        <v>694</v>
      </c>
      <c r="D2228" s="4" t="n">
        <f aca="false">IFERROR(INDEX(Positions!$D$2:$D$14531,MATCH($A2228&amp;"|30",Positions!$A$2:$A$14531,0)),"-")</f>
        <v>30</v>
      </c>
      <c r="E2228" s="4" t="n">
        <f aca="false">IFERROR(INDEX(Positions!$D$2:$D$14531,MATCH($A2228&amp;"|40",Positions!$A$2:$A$14531,0)),"-")</f>
        <v>40</v>
      </c>
      <c r="F2228" s="4" t="str">
        <f aca="false">IFERROR(INDEX(Positions!$E$2:$E$14531,MATCH($A2228&amp;"|30",Positions!$A$2:$A$14531,0)),"-")</f>
        <v>G</v>
      </c>
      <c r="G2228" s="4" t="str">
        <f aca="false">IFERROR(INDEX(Positions!$E$2:$E$14531,MATCH($A2228&amp;"|40",Positions!$A$2:$A$14531,0)),"-")</f>
        <v>C</v>
      </c>
      <c r="H2228" s="3" t="str">
        <f aca="false">F2228&amp;"-"&amp;G2228</f>
        <v>G-C</v>
      </c>
      <c r="I2228" s="4" t="n">
        <f aca="false">(F2228="G")+(G2228="G")</f>
        <v>1</v>
      </c>
      <c r="J2228" s="4" t="n">
        <f aca="false">(F2228="C")+(G2228="C")</f>
        <v>1</v>
      </c>
      <c r="K2228" s="3" t="n">
        <f aca="false">I2228+J2228</f>
        <v>2</v>
      </c>
    </row>
    <row r="2229" customFormat="false" ht="15" hidden="false" customHeight="false" outlineLevel="0" collapsed="false">
      <c r="A2229" s="4" t="s">
        <v>116</v>
      </c>
      <c r="B2229" s="4" t="s">
        <v>805</v>
      </c>
      <c r="C2229" s="4" t="s">
        <v>640</v>
      </c>
      <c r="D2229" s="4" t="n">
        <f aca="false">IFERROR(INDEX(Positions!$D$2:$D$14531,MATCH($A2229&amp;"|31",Positions!$A$2:$A$14531,0)),"-")</f>
        <v>31</v>
      </c>
      <c r="E2229" s="4" t="n">
        <f aca="false">IFERROR(INDEX(Positions!$D$2:$D$14531,MATCH($A2229&amp;"|39",Positions!$A$2:$A$14531,0)),"-")</f>
        <v>39</v>
      </c>
      <c r="F2229" s="4" t="str">
        <f aca="false">IFERROR(INDEX(Positions!$E$2:$E$14531,MATCH($A2229&amp;"|31",Positions!$A$2:$A$14531,0)),"-")</f>
        <v>A</v>
      </c>
      <c r="G2229" s="4" t="str">
        <f aca="false">IFERROR(INDEX(Positions!$E$2:$E$14531,MATCH($A2229&amp;"|39",Positions!$A$2:$A$14531,0)),"-")</f>
        <v>U</v>
      </c>
      <c r="H2229" s="3" t="str">
        <f aca="false">F2229&amp;"-"&amp;G2229</f>
        <v>A-U</v>
      </c>
      <c r="I2229" s="4" t="n">
        <f aca="false">(F2229="G")+(G2229="G")</f>
        <v>0</v>
      </c>
      <c r="J2229" s="4" t="n">
        <f aca="false">(F2229="C")+(G2229="C")</f>
        <v>0</v>
      </c>
      <c r="K2229" s="3" t="n">
        <f aca="false">I2229+J2229</f>
        <v>0</v>
      </c>
    </row>
    <row r="2230" customFormat="false" ht="15" hidden="false" customHeight="false" outlineLevel="0" collapsed="false">
      <c r="A2230" s="4" t="s">
        <v>116</v>
      </c>
      <c r="B2230" s="4" t="s">
        <v>830</v>
      </c>
      <c r="C2230" s="4" t="s">
        <v>367</v>
      </c>
      <c r="D2230" s="4" t="n">
        <f aca="false">IFERROR(INDEX(Positions!$D$2:$D$14531,MATCH($A2230&amp;"|49",Positions!$A$2:$A$14531,0)),"-")</f>
        <v>49</v>
      </c>
      <c r="E2230" s="4" t="n">
        <f aca="false">IFERROR(INDEX(Positions!$D$2:$D$14531,MATCH($A2230&amp;"|65",Positions!$A$2:$A$14531,0)),"-")</f>
        <v>65</v>
      </c>
      <c r="F2230" s="4" t="str">
        <f aca="false">IFERROR(INDEX(Positions!$E$2:$E$14531,MATCH($A2230&amp;"|49",Positions!$A$2:$A$14531,0)),"-")</f>
        <v>G</v>
      </c>
      <c r="G2230" s="4" t="str">
        <f aca="false">IFERROR(INDEX(Positions!$E$2:$E$14531,MATCH($A2230&amp;"|65",Positions!$A$2:$A$14531,0)),"-")</f>
        <v>U</v>
      </c>
      <c r="H2230" s="3" t="str">
        <f aca="false">F2230&amp;"-"&amp;G2230</f>
        <v>G-U</v>
      </c>
      <c r="I2230" s="4" t="n">
        <f aca="false">(F2230="G")+(G2230="G")</f>
        <v>1</v>
      </c>
      <c r="J2230" s="4" t="n">
        <f aca="false">(F2230="C")+(G2230="C")</f>
        <v>0</v>
      </c>
      <c r="K2230" s="3" t="n">
        <f aca="false">I2230+J2230</f>
        <v>1</v>
      </c>
    </row>
    <row r="2231" customFormat="false" ht="15" hidden="false" customHeight="false" outlineLevel="0" collapsed="false">
      <c r="A2231" s="4" t="s">
        <v>116</v>
      </c>
      <c r="B2231" s="4" t="s">
        <v>830</v>
      </c>
      <c r="C2231" s="4" t="s">
        <v>891</v>
      </c>
      <c r="D2231" s="4" t="n">
        <f aca="false">IFERROR(INDEX(Positions!$D$2:$D$14531,MATCH($A2231&amp;"|50",Positions!$A$2:$A$14531,0)),"-")</f>
        <v>50</v>
      </c>
      <c r="E2231" s="4" t="n">
        <f aca="false">IFERROR(INDEX(Positions!$D$2:$D$14531,MATCH($A2231&amp;"|64",Positions!$A$2:$A$14531,0)),"-")</f>
        <v>64</v>
      </c>
      <c r="F2231" s="4" t="str">
        <f aca="false">IFERROR(INDEX(Positions!$E$2:$E$14531,MATCH($A2231&amp;"|50",Positions!$A$2:$A$14531,0)),"-")</f>
        <v>A</v>
      </c>
      <c r="G2231" s="4" t="str">
        <f aca="false">IFERROR(INDEX(Positions!$E$2:$E$14531,MATCH($A2231&amp;"|64",Positions!$A$2:$A$14531,0)),"-")</f>
        <v>U</v>
      </c>
      <c r="H2231" s="3" t="str">
        <f aca="false">F2231&amp;"-"&amp;G2231</f>
        <v>A-U</v>
      </c>
      <c r="I2231" s="4" t="n">
        <f aca="false">(F2231="G")+(G2231="G")</f>
        <v>0</v>
      </c>
      <c r="J2231" s="4" t="n">
        <f aca="false">(F2231="C")+(G2231="C")</f>
        <v>0</v>
      </c>
      <c r="K2231" s="3" t="n">
        <f aca="false">I2231+J2231</f>
        <v>0</v>
      </c>
    </row>
    <row r="2232" customFormat="false" ht="15" hidden="false" customHeight="false" outlineLevel="0" collapsed="false">
      <c r="A2232" s="4" t="s">
        <v>116</v>
      </c>
      <c r="B2232" s="4" t="s">
        <v>830</v>
      </c>
      <c r="C2232" s="4" t="s">
        <v>689</v>
      </c>
      <c r="D2232" s="4" t="n">
        <f aca="false">IFERROR(INDEX(Positions!$D$2:$D$14531,MATCH($A2232&amp;"|51",Positions!$A$2:$A$14531,0)),"-")</f>
        <v>51</v>
      </c>
      <c r="E2232" s="4" t="n">
        <f aca="false">IFERROR(INDEX(Positions!$D$2:$D$14531,MATCH($A2232&amp;"|63",Positions!$A$2:$A$14531,0)),"-")</f>
        <v>63</v>
      </c>
      <c r="F2232" s="4" t="str">
        <f aca="false">IFERROR(INDEX(Positions!$E$2:$E$14531,MATCH($A2232&amp;"|51",Positions!$A$2:$A$14531,0)),"-")</f>
        <v>A</v>
      </c>
      <c r="G2232" s="4" t="str">
        <f aca="false">IFERROR(INDEX(Positions!$E$2:$E$14531,MATCH($A2232&amp;"|63",Positions!$A$2:$A$14531,0)),"-")</f>
        <v>U</v>
      </c>
      <c r="H2232" s="3" t="str">
        <f aca="false">F2232&amp;"-"&amp;G2232</f>
        <v>A-U</v>
      </c>
      <c r="I2232" s="4" t="n">
        <f aca="false">(F2232="G")+(G2232="G")</f>
        <v>0</v>
      </c>
      <c r="J2232" s="4" t="n">
        <f aca="false">(F2232="C")+(G2232="C")</f>
        <v>0</v>
      </c>
      <c r="K2232" s="3" t="n">
        <f aca="false">I2232+J2232</f>
        <v>0</v>
      </c>
    </row>
    <row r="2233" customFormat="false" ht="15" hidden="false" customHeight="false" outlineLevel="0" collapsed="false">
      <c r="A2233" s="4" t="s">
        <v>116</v>
      </c>
      <c r="B2233" s="4" t="s">
        <v>830</v>
      </c>
      <c r="C2233" s="4" t="s">
        <v>703</v>
      </c>
      <c r="D2233" s="4" t="n">
        <f aca="false">IFERROR(INDEX(Positions!$D$2:$D$14531,MATCH($A2233&amp;"|52",Positions!$A$2:$A$14531,0)),"-")</f>
        <v>52</v>
      </c>
      <c r="E2233" s="4" t="n">
        <f aca="false">IFERROR(INDEX(Positions!$D$2:$D$14531,MATCH($A2233&amp;"|62",Positions!$A$2:$A$14531,0)),"-")</f>
        <v>62</v>
      </c>
      <c r="F2233" s="4" t="str">
        <f aca="false">IFERROR(INDEX(Positions!$E$2:$E$14531,MATCH($A2233&amp;"|52",Positions!$A$2:$A$14531,0)),"-")</f>
        <v>G</v>
      </c>
      <c r="G2233" s="4" t="str">
        <f aca="false">IFERROR(INDEX(Positions!$E$2:$E$14531,MATCH($A2233&amp;"|62",Positions!$A$2:$A$14531,0)),"-")</f>
        <v>C</v>
      </c>
      <c r="H2233" s="3" t="str">
        <f aca="false">F2233&amp;"-"&amp;G2233</f>
        <v>G-C</v>
      </c>
      <c r="I2233" s="4" t="n">
        <f aca="false">(F2233="G")+(G2233="G")</f>
        <v>1</v>
      </c>
      <c r="J2233" s="4" t="n">
        <f aca="false">(F2233="C")+(G2233="C")</f>
        <v>1</v>
      </c>
      <c r="K2233" s="3" t="n">
        <f aca="false">I2233+J2233</f>
        <v>2</v>
      </c>
    </row>
    <row r="2234" customFormat="false" ht="15" hidden="false" customHeight="false" outlineLevel="0" collapsed="false">
      <c r="A2234" s="4" t="s">
        <v>116</v>
      </c>
      <c r="B2234" s="4" t="s">
        <v>830</v>
      </c>
      <c r="C2234" s="4" t="s">
        <v>892</v>
      </c>
      <c r="D2234" s="4" t="n">
        <f aca="false">IFERROR(INDEX(Positions!$D$2:$D$14531,MATCH($A2234&amp;"|53",Positions!$A$2:$A$14531,0)),"-")</f>
        <v>53</v>
      </c>
      <c r="E2234" s="4" t="n">
        <f aca="false">IFERROR(INDEX(Positions!$D$2:$D$14531,MATCH($A2234&amp;"|61",Positions!$A$2:$A$14531,0)),"-")</f>
        <v>61</v>
      </c>
      <c r="F2234" s="4" t="str">
        <f aca="false">IFERROR(INDEX(Positions!$E$2:$E$14531,MATCH($A2234&amp;"|53",Positions!$A$2:$A$14531,0)),"-")</f>
        <v>G</v>
      </c>
      <c r="G2234" s="4" t="str">
        <f aca="false">IFERROR(INDEX(Positions!$E$2:$E$14531,MATCH($A2234&amp;"|61",Positions!$A$2:$A$14531,0)),"-")</f>
        <v>C</v>
      </c>
      <c r="H2234" s="3" t="str">
        <f aca="false">F2234&amp;"-"&amp;G2234</f>
        <v>G-C</v>
      </c>
      <c r="I2234" s="4" t="n">
        <f aca="false">(F2234="G")+(G2234="G")</f>
        <v>1</v>
      </c>
      <c r="J2234" s="4" t="n">
        <f aca="false">(F2234="C")+(G2234="C")</f>
        <v>1</v>
      </c>
      <c r="K2234" s="3" t="n">
        <f aca="false">I2234+J2234</f>
        <v>2</v>
      </c>
    </row>
    <row r="2235" customFormat="false" ht="15" hidden="false" customHeight="false" outlineLevel="0" collapsed="false">
      <c r="A2235" s="24" t="s">
        <v>116</v>
      </c>
      <c r="B2235" s="24" t="s">
        <v>893</v>
      </c>
      <c r="C2235" s="24" t="s">
        <v>894</v>
      </c>
      <c r="D2235" s="24" t="n">
        <f aca="false">IFERROR(INDEX(Positions!$D$2:$D$14531,MATCH($A2235&amp;"|8",Positions!$A$2:$A$14531,0)),"-")</f>
        <v>8</v>
      </c>
      <c r="E2235" s="24" t="n">
        <f aca="false">IFERROR(INDEX(Positions!$D$2:$D$14531,MATCH($A2235&amp;"|14",Positions!$A$2:$A$14531,0)),"-")</f>
        <v>14</v>
      </c>
      <c r="F2235" s="24" t="str">
        <f aca="false">IFERROR(INDEX(Positions!$E$2:$E$14531,MATCH($A2235&amp;"|8",Positions!$A$2:$A$14531,0)),"-")</f>
        <v>U</v>
      </c>
      <c r="G2235" s="24" t="str">
        <f aca="false">IFERROR(INDEX(Positions!$E$2:$E$14531,MATCH($A2235&amp;"|14",Positions!$A$2:$A$14531,0)),"-")</f>
        <v>A</v>
      </c>
      <c r="H2235" s="25" t="str">
        <f aca="false">F2235&amp;"-"&amp;G2235</f>
        <v>U-A</v>
      </c>
      <c r="I2235" s="24" t="n">
        <f aca="false">(F2235="G")+(G2235="G")</f>
        <v>0</v>
      </c>
      <c r="J2235" s="24" t="n">
        <f aca="false">(F2235="C")+(G2235="C")</f>
        <v>0</v>
      </c>
      <c r="K2235" s="25" t="n">
        <f aca="false">I2235+J2235</f>
        <v>0</v>
      </c>
    </row>
    <row r="2236" customFormat="false" ht="15" hidden="false" customHeight="false" outlineLevel="0" collapsed="false">
      <c r="A2236" s="24" t="s">
        <v>116</v>
      </c>
      <c r="B2236" s="24" t="s">
        <v>893</v>
      </c>
      <c r="C2236" s="24" t="s">
        <v>895</v>
      </c>
      <c r="D2236" s="24" t="n">
        <f aca="false">IFERROR(INDEX(Positions!$D$2:$D$14531,MATCH($A2236&amp;"|15",Positions!$A$2:$A$14531,0)),"-")</f>
        <v>15</v>
      </c>
      <c r="E2236" s="24" t="n">
        <f aca="false">IFERROR(INDEX(Positions!$D$2:$D$14531,MATCH($A2236&amp;"|48",Positions!$A$2:$A$14531,0)),"-")</f>
        <v>48</v>
      </c>
      <c r="F2236" s="24" t="str">
        <f aca="false">IFERROR(INDEX(Positions!$E$2:$E$14531,MATCH($A2236&amp;"|15",Positions!$A$2:$A$14531,0)),"-")</f>
        <v>G</v>
      </c>
      <c r="G2236" s="24" t="str">
        <f aca="false">IFERROR(INDEX(Positions!$E$2:$E$14531,MATCH($A2236&amp;"|48",Positions!$A$2:$A$14531,0)),"-")</f>
        <v>C</v>
      </c>
      <c r="H2236" s="25" t="str">
        <f aca="false">F2236&amp;"-"&amp;G2236</f>
        <v>G-C</v>
      </c>
      <c r="I2236" s="24" t="n">
        <f aca="false">(F2236="G")+(G2236="G")</f>
        <v>1</v>
      </c>
      <c r="J2236" s="24" t="n">
        <f aca="false">(F2236="C")+(G2236="C")</f>
        <v>1</v>
      </c>
      <c r="K2236" s="25" t="n">
        <f aca="false">I2236+J2236</f>
        <v>2</v>
      </c>
    </row>
    <row r="2237" customFormat="false" ht="15" hidden="false" customHeight="false" outlineLevel="0" collapsed="false">
      <c r="A2237" s="24" t="s">
        <v>116</v>
      </c>
      <c r="B2237" s="24" t="s">
        <v>893</v>
      </c>
      <c r="C2237" s="24" t="s">
        <v>896</v>
      </c>
      <c r="D2237" s="24" t="n">
        <f aca="false">IFERROR(INDEX(Positions!$D$2:$D$14531,MATCH($A2237&amp;"|18",Positions!$A$2:$A$14531,0)),"-")</f>
        <v>18</v>
      </c>
      <c r="E2237" s="24" t="n">
        <f aca="false">IFERROR(INDEX(Positions!$D$2:$D$14531,MATCH($A2237&amp;"|55",Positions!$A$2:$A$14531,0)),"-")</f>
        <v>55</v>
      </c>
      <c r="F2237" s="24" t="str">
        <f aca="false">IFERROR(INDEX(Positions!$E$2:$E$14531,MATCH($A2237&amp;"|18",Positions!$A$2:$A$14531,0)),"-")</f>
        <v>G</v>
      </c>
      <c r="G2237" s="24" t="str">
        <f aca="false">IFERROR(INDEX(Positions!$E$2:$E$14531,MATCH($A2237&amp;"|55",Positions!$A$2:$A$14531,0)),"-")</f>
        <v>U</v>
      </c>
      <c r="H2237" s="25" t="str">
        <f aca="false">F2237&amp;"-"&amp;G2237</f>
        <v>G-U</v>
      </c>
      <c r="I2237" s="24" t="n">
        <f aca="false">(F2237="G")+(G2237="G")</f>
        <v>1</v>
      </c>
      <c r="J2237" s="24" t="n">
        <f aca="false">(F2237="C")+(G2237="C")</f>
        <v>0</v>
      </c>
      <c r="K2237" s="25" t="n">
        <f aca="false">I2237+J2237</f>
        <v>1</v>
      </c>
    </row>
    <row r="2238" customFormat="false" ht="15" hidden="false" customHeight="false" outlineLevel="0" collapsed="false">
      <c r="A2238" s="24" t="s">
        <v>116</v>
      </c>
      <c r="B2238" s="24" t="s">
        <v>893</v>
      </c>
      <c r="C2238" s="24" t="s">
        <v>897</v>
      </c>
      <c r="D2238" s="24" t="n">
        <f aca="false">IFERROR(INDEX(Positions!$D$2:$D$14531,MATCH($A2238&amp;"|19",Positions!$A$2:$A$14531,0)),"-")</f>
        <v>19</v>
      </c>
      <c r="E2238" s="24" t="n">
        <f aca="false">IFERROR(INDEX(Positions!$D$2:$D$14531,MATCH($A2238&amp;"|56",Positions!$A$2:$A$14531,0)),"-")</f>
        <v>56</v>
      </c>
      <c r="F2238" s="24" t="str">
        <f aca="false">IFERROR(INDEX(Positions!$E$2:$E$14531,MATCH($A2238&amp;"|19",Positions!$A$2:$A$14531,0)),"-")</f>
        <v>G</v>
      </c>
      <c r="G2238" s="24" t="str">
        <f aca="false">IFERROR(INDEX(Positions!$E$2:$E$14531,MATCH($A2238&amp;"|56",Positions!$A$2:$A$14531,0)),"-")</f>
        <v>C</v>
      </c>
      <c r="H2238" s="25" t="str">
        <f aca="false">F2238&amp;"-"&amp;G2238</f>
        <v>G-C</v>
      </c>
      <c r="I2238" s="24" t="n">
        <f aca="false">(F2238="G")+(G2238="G")</f>
        <v>1</v>
      </c>
      <c r="J2238" s="24" t="n">
        <f aca="false">(F2238="C")+(G2238="C")</f>
        <v>1</v>
      </c>
      <c r="K2238" s="25" t="n">
        <f aca="false">I2238+J2238</f>
        <v>2</v>
      </c>
    </row>
    <row r="2239" customFormat="false" ht="15" hidden="false" customHeight="false" outlineLevel="0" collapsed="false">
      <c r="A2239" s="24" t="s">
        <v>116</v>
      </c>
      <c r="B2239" s="24" t="s">
        <v>893</v>
      </c>
      <c r="C2239" s="24" t="s">
        <v>898</v>
      </c>
      <c r="D2239" s="24" t="n">
        <f aca="false">IFERROR(INDEX(Positions!$D$2:$D$14531,MATCH($A2239&amp;"|26",Positions!$A$2:$A$14531,0)),"-")</f>
        <v>26</v>
      </c>
      <c r="E2239" s="24" t="n">
        <f aca="false">IFERROR(INDEX(Positions!$D$2:$D$14531,MATCH($A2239&amp;"|44",Positions!$A$2:$A$14531,0)),"-")</f>
        <v>44</v>
      </c>
      <c r="F2239" s="24" t="str">
        <f aca="false">IFERROR(INDEX(Positions!$E$2:$E$14531,MATCH($A2239&amp;"|26",Positions!$A$2:$A$14531,0)),"-")</f>
        <v>A</v>
      </c>
      <c r="G2239" s="24" t="str">
        <f aca="false">IFERROR(INDEX(Positions!$E$2:$E$14531,MATCH($A2239&amp;"|44",Positions!$A$2:$A$14531,0)),"-")</f>
        <v>A</v>
      </c>
      <c r="H2239" s="25" t="str">
        <f aca="false">F2239&amp;"-"&amp;G2239</f>
        <v>A-A</v>
      </c>
      <c r="I2239" s="24" t="n">
        <f aca="false">(F2239="G")+(G2239="G")</f>
        <v>0</v>
      </c>
      <c r="J2239" s="24" t="n">
        <f aca="false">(F2239="C")+(G2239="C")</f>
        <v>0</v>
      </c>
      <c r="K2239" s="25" t="n">
        <f aca="false">I2239+J2239</f>
        <v>0</v>
      </c>
    </row>
    <row r="2240" customFormat="false" ht="15" hidden="false" customHeight="false" outlineLevel="0" collapsed="false">
      <c r="A2240" s="24" t="s">
        <v>116</v>
      </c>
      <c r="B2240" s="24" t="s">
        <v>893</v>
      </c>
      <c r="C2240" s="24" t="s">
        <v>899</v>
      </c>
      <c r="D2240" s="24" t="n">
        <f aca="false">IFERROR(INDEX(Positions!$D$2:$D$14531,MATCH($A2240&amp;"|32",Positions!$A$2:$A$14531,0)),"-")</f>
        <v>32</v>
      </c>
      <c r="E2240" s="24" t="n">
        <f aca="false">IFERROR(INDEX(Positions!$D$2:$D$14531,MATCH($A2240&amp;"|38",Positions!$A$2:$A$14531,0)),"-")</f>
        <v>38</v>
      </c>
      <c r="F2240" s="24" t="str">
        <f aca="false">IFERROR(INDEX(Positions!$E$2:$E$14531,MATCH($A2240&amp;"|32",Positions!$A$2:$A$14531,0)),"-")</f>
        <v>C</v>
      </c>
      <c r="G2240" s="24" t="str">
        <f aca="false">IFERROR(INDEX(Positions!$E$2:$E$14531,MATCH($A2240&amp;"|38",Positions!$A$2:$A$14531,0)),"-")</f>
        <v>A</v>
      </c>
      <c r="H2240" s="25" t="str">
        <f aca="false">F2240&amp;"-"&amp;G2240</f>
        <v>C-A</v>
      </c>
      <c r="I2240" s="24" t="n">
        <f aca="false">(F2240="G")+(G2240="G")</f>
        <v>0</v>
      </c>
      <c r="J2240" s="24" t="n">
        <f aca="false">(F2240="C")+(G2240="C")</f>
        <v>1</v>
      </c>
      <c r="K2240" s="25" t="n">
        <f aca="false">I2240+J2240</f>
        <v>1</v>
      </c>
    </row>
    <row r="2241" customFormat="false" ht="15" hidden="false" customHeight="false" outlineLevel="0" collapsed="false">
      <c r="A2241" s="24" t="s">
        <v>116</v>
      </c>
      <c r="B2241" s="24" t="s">
        <v>893</v>
      </c>
      <c r="C2241" s="24" t="s">
        <v>900</v>
      </c>
      <c r="D2241" s="24" t="n">
        <f aca="false">IFERROR(INDEX(Positions!$D$2:$D$14531,MATCH($A2241&amp;"|54",Positions!$A$2:$A$14531,0)),"-")</f>
        <v>54</v>
      </c>
      <c r="E2241" s="24" t="n">
        <f aca="false">IFERROR(INDEX(Positions!$D$2:$D$14531,MATCH($A2241&amp;"|58",Positions!$A$2:$A$14531,0)),"-")</f>
        <v>58</v>
      </c>
      <c r="F2241" s="24" t="str">
        <f aca="false">IFERROR(INDEX(Positions!$E$2:$E$14531,MATCH($A2241&amp;"|54",Positions!$A$2:$A$14531,0)),"-")</f>
        <v>U</v>
      </c>
      <c r="G2241" s="24" t="str">
        <f aca="false">IFERROR(INDEX(Positions!$E$2:$E$14531,MATCH($A2241&amp;"|58",Positions!$A$2:$A$14531,0)),"-")</f>
        <v>A</v>
      </c>
      <c r="H2241" s="25" t="str">
        <f aca="false">F2241&amp;"-"&amp;G2241</f>
        <v>U-A</v>
      </c>
      <c r="I2241" s="24" t="n">
        <f aca="false">(F2241="G")+(G2241="G")</f>
        <v>0</v>
      </c>
      <c r="J2241" s="24" t="n">
        <f aca="false">(F2241="C")+(G2241="C")</f>
        <v>0</v>
      </c>
      <c r="K2241" s="25" t="n">
        <f aca="false">I2241+J2241</f>
        <v>0</v>
      </c>
    </row>
    <row r="2242" customFormat="false" ht="15" hidden="false" customHeight="false" outlineLevel="0" collapsed="false">
      <c r="A2242" s="4" t="s">
        <v>117</v>
      </c>
      <c r="B2242" s="4" t="s">
        <v>768</v>
      </c>
      <c r="C2242" s="4" t="s">
        <v>882</v>
      </c>
      <c r="D2242" s="4" t="n">
        <f aca="false">IFERROR(INDEX(Positions!$D$2:$D$14531,MATCH($A2242&amp;"|1",Positions!$A$2:$A$14531,0)),"-")</f>
        <v>1</v>
      </c>
      <c r="E2242" s="4" t="n">
        <f aca="false">IFERROR(INDEX(Positions!$D$2:$D$14531,MATCH($A2242&amp;"|72",Positions!$A$2:$A$14531,0)),"-")</f>
        <v>72</v>
      </c>
      <c r="F2242" s="4" t="str">
        <f aca="false">IFERROR(INDEX(Positions!$E$2:$E$14531,MATCH($A2242&amp;"|1",Positions!$A$2:$A$14531,0)),"-")</f>
        <v>G</v>
      </c>
      <c r="G2242" s="4" t="str">
        <f aca="false">IFERROR(INDEX(Positions!$E$2:$E$14531,MATCH($A2242&amp;"|72",Positions!$A$2:$A$14531,0)),"-")</f>
        <v>C</v>
      </c>
      <c r="H2242" s="3" t="str">
        <f aca="false">F2242&amp;"-"&amp;G2242</f>
        <v>G-C</v>
      </c>
      <c r="I2242" s="4" t="n">
        <f aca="false">(F2242="G")+(G2242="G")</f>
        <v>1</v>
      </c>
      <c r="J2242" s="4" t="n">
        <f aca="false">(F2242="C")+(G2242="C")</f>
        <v>1</v>
      </c>
      <c r="K2242" s="3" t="n">
        <f aca="false">I2242+J2242</f>
        <v>2</v>
      </c>
    </row>
    <row r="2243" customFormat="false" ht="15" hidden="false" customHeight="false" outlineLevel="0" collapsed="false">
      <c r="A2243" s="4" t="s">
        <v>117</v>
      </c>
      <c r="B2243" s="4" t="s">
        <v>768</v>
      </c>
      <c r="C2243" s="4" t="s">
        <v>883</v>
      </c>
      <c r="D2243" s="4" t="n">
        <f aca="false">IFERROR(INDEX(Positions!$D$2:$D$14531,MATCH($A2243&amp;"|2",Positions!$A$2:$A$14531,0)),"-")</f>
        <v>2</v>
      </c>
      <c r="E2243" s="4" t="n">
        <f aca="false">IFERROR(INDEX(Positions!$D$2:$D$14531,MATCH($A2243&amp;"|71",Positions!$A$2:$A$14531,0)),"-")</f>
        <v>71</v>
      </c>
      <c r="F2243" s="4" t="str">
        <f aca="false">IFERROR(INDEX(Positions!$E$2:$E$14531,MATCH($A2243&amp;"|2",Positions!$A$2:$A$14531,0)),"-")</f>
        <v>C</v>
      </c>
      <c r="G2243" s="4" t="str">
        <f aca="false">IFERROR(INDEX(Positions!$E$2:$E$14531,MATCH($A2243&amp;"|71",Positions!$A$2:$A$14531,0)),"-")</f>
        <v>G</v>
      </c>
      <c r="H2243" s="3" t="str">
        <f aca="false">F2243&amp;"-"&amp;G2243</f>
        <v>C-G</v>
      </c>
      <c r="I2243" s="4" t="n">
        <f aca="false">(F2243="G")+(G2243="G")</f>
        <v>1</v>
      </c>
      <c r="J2243" s="4" t="n">
        <f aca="false">(F2243="C")+(G2243="C")</f>
        <v>1</v>
      </c>
      <c r="K2243" s="3" t="n">
        <f aca="false">I2243+J2243</f>
        <v>2</v>
      </c>
    </row>
    <row r="2244" customFormat="false" ht="15" hidden="false" customHeight="false" outlineLevel="0" collapsed="false">
      <c r="A2244" s="4" t="s">
        <v>117</v>
      </c>
      <c r="B2244" s="4" t="s">
        <v>768</v>
      </c>
      <c r="C2244" s="4" t="s">
        <v>884</v>
      </c>
      <c r="D2244" s="4" t="n">
        <f aca="false">IFERROR(INDEX(Positions!$D$2:$D$14531,MATCH($A2244&amp;"|3",Positions!$A$2:$A$14531,0)),"-")</f>
        <v>3</v>
      </c>
      <c r="E2244" s="4" t="n">
        <f aca="false">IFERROR(INDEX(Positions!$D$2:$D$14531,MATCH($A2244&amp;"|70",Positions!$A$2:$A$14531,0)),"-")</f>
        <v>70</v>
      </c>
      <c r="F2244" s="4" t="str">
        <f aca="false">IFERROR(INDEX(Positions!$E$2:$E$14531,MATCH($A2244&amp;"|3",Positions!$A$2:$A$14531,0)),"-")</f>
        <v>U</v>
      </c>
      <c r="G2244" s="4" t="str">
        <f aca="false">IFERROR(INDEX(Positions!$E$2:$E$14531,MATCH($A2244&amp;"|70",Positions!$A$2:$A$14531,0)),"-")</f>
        <v>A</v>
      </c>
      <c r="H2244" s="3" t="str">
        <f aca="false">F2244&amp;"-"&amp;G2244</f>
        <v>U-A</v>
      </c>
      <c r="I2244" s="4" t="n">
        <f aca="false">(F2244="G")+(G2244="G")</f>
        <v>0</v>
      </c>
      <c r="J2244" s="4" t="n">
        <f aca="false">(F2244="C")+(G2244="C")</f>
        <v>0</v>
      </c>
      <c r="K2244" s="3" t="n">
        <f aca="false">I2244+J2244</f>
        <v>0</v>
      </c>
    </row>
    <row r="2245" customFormat="false" ht="15" hidden="false" customHeight="false" outlineLevel="0" collapsed="false">
      <c r="A2245" s="4" t="s">
        <v>117</v>
      </c>
      <c r="B2245" s="4" t="s">
        <v>768</v>
      </c>
      <c r="C2245" s="4" t="s">
        <v>885</v>
      </c>
      <c r="D2245" s="4" t="n">
        <f aca="false">IFERROR(INDEX(Positions!$D$2:$D$14531,MATCH($A2245&amp;"|4",Positions!$A$2:$A$14531,0)),"-")</f>
        <v>4</v>
      </c>
      <c r="E2245" s="4" t="n">
        <f aca="false">IFERROR(INDEX(Positions!$D$2:$D$14531,MATCH($A2245&amp;"|69",Positions!$A$2:$A$14531,0)),"-")</f>
        <v>69</v>
      </c>
      <c r="F2245" s="4" t="str">
        <f aca="false">IFERROR(INDEX(Positions!$E$2:$E$14531,MATCH($A2245&amp;"|4",Positions!$A$2:$A$14531,0)),"-")</f>
        <v>G</v>
      </c>
      <c r="G2245" s="4" t="str">
        <f aca="false">IFERROR(INDEX(Positions!$E$2:$E$14531,MATCH($A2245&amp;"|69",Positions!$A$2:$A$14531,0)),"-")</f>
        <v>C</v>
      </c>
      <c r="H2245" s="3" t="str">
        <f aca="false">F2245&amp;"-"&amp;G2245</f>
        <v>G-C</v>
      </c>
      <c r="I2245" s="4" t="n">
        <f aca="false">(F2245="G")+(G2245="G")</f>
        <v>1</v>
      </c>
      <c r="J2245" s="4" t="n">
        <f aca="false">(F2245="C")+(G2245="C")</f>
        <v>1</v>
      </c>
      <c r="K2245" s="3" t="n">
        <f aca="false">I2245+J2245</f>
        <v>2</v>
      </c>
    </row>
    <row r="2246" customFormat="false" ht="15" hidden="false" customHeight="false" outlineLevel="0" collapsed="false">
      <c r="A2246" s="4" t="s">
        <v>117</v>
      </c>
      <c r="B2246" s="4" t="s">
        <v>768</v>
      </c>
      <c r="C2246" s="4" t="s">
        <v>542</v>
      </c>
      <c r="D2246" s="4" t="n">
        <f aca="false">IFERROR(INDEX(Positions!$D$2:$D$14531,MATCH($A2246&amp;"|5",Positions!$A$2:$A$14531,0)),"-")</f>
        <v>5</v>
      </c>
      <c r="E2246" s="4" t="n">
        <f aca="false">IFERROR(INDEX(Positions!$D$2:$D$14531,MATCH($A2246&amp;"|68",Positions!$A$2:$A$14531,0)),"-")</f>
        <v>68</v>
      </c>
      <c r="F2246" s="4" t="str">
        <f aca="false">IFERROR(INDEX(Positions!$E$2:$E$14531,MATCH($A2246&amp;"|5",Positions!$A$2:$A$14531,0)),"-")</f>
        <v>A</v>
      </c>
      <c r="G2246" s="4" t="str">
        <f aca="false">IFERROR(INDEX(Positions!$E$2:$E$14531,MATCH($A2246&amp;"|68",Positions!$A$2:$A$14531,0)),"-")</f>
        <v>U</v>
      </c>
      <c r="H2246" s="3" t="str">
        <f aca="false">F2246&amp;"-"&amp;G2246</f>
        <v>A-U</v>
      </c>
      <c r="I2246" s="4" t="n">
        <f aca="false">(F2246="G")+(G2246="G")</f>
        <v>0</v>
      </c>
      <c r="J2246" s="4" t="n">
        <f aca="false">(F2246="C")+(G2246="C")</f>
        <v>0</v>
      </c>
      <c r="K2246" s="3" t="n">
        <f aca="false">I2246+J2246</f>
        <v>0</v>
      </c>
    </row>
    <row r="2247" customFormat="false" ht="15" hidden="false" customHeight="false" outlineLevel="0" collapsed="false">
      <c r="A2247" s="4" t="s">
        <v>117</v>
      </c>
      <c r="B2247" s="4" t="s">
        <v>768</v>
      </c>
      <c r="C2247" s="4" t="s">
        <v>561</v>
      </c>
      <c r="D2247" s="4" t="n">
        <f aca="false">IFERROR(INDEX(Positions!$D$2:$D$14531,MATCH($A2247&amp;"|6",Positions!$A$2:$A$14531,0)),"-")</f>
        <v>6</v>
      </c>
      <c r="E2247" s="4" t="n">
        <f aca="false">IFERROR(INDEX(Positions!$D$2:$D$14531,MATCH($A2247&amp;"|67",Positions!$A$2:$A$14531,0)),"-")</f>
        <v>67</v>
      </c>
      <c r="F2247" s="4" t="str">
        <f aca="false">IFERROR(INDEX(Positions!$E$2:$E$14531,MATCH($A2247&amp;"|6",Positions!$A$2:$A$14531,0)),"-")</f>
        <v>C</v>
      </c>
      <c r="G2247" s="4" t="str">
        <f aca="false">IFERROR(INDEX(Positions!$E$2:$E$14531,MATCH($A2247&amp;"|67",Positions!$A$2:$A$14531,0)),"-")</f>
        <v>G</v>
      </c>
      <c r="H2247" s="3" t="str">
        <f aca="false">F2247&amp;"-"&amp;G2247</f>
        <v>C-G</v>
      </c>
      <c r="I2247" s="4" t="n">
        <f aca="false">(F2247="G")+(G2247="G")</f>
        <v>1</v>
      </c>
      <c r="J2247" s="4" t="n">
        <f aca="false">(F2247="C")+(G2247="C")</f>
        <v>1</v>
      </c>
      <c r="K2247" s="3" t="n">
        <f aca="false">I2247+J2247</f>
        <v>2</v>
      </c>
    </row>
    <row r="2248" customFormat="false" ht="15" hidden="false" customHeight="false" outlineLevel="0" collapsed="false">
      <c r="A2248" s="4" t="s">
        <v>117</v>
      </c>
      <c r="B2248" s="4" t="s">
        <v>768</v>
      </c>
      <c r="C2248" s="4" t="s">
        <v>886</v>
      </c>
      <c r="D2248" s="4" t="n">
        <f aca="false">IFERROR(INDEX(Positions!$D$2:$D$14531,MATCH($A2248&amp;"|7",Positions!$A$2:$A$14531,0)),"-")</f>
        <v>7</v>
      </c>
      <c r="E2248" s="4" t="n">
        <f aca="false">IFERROR(INDEX(Positions!$D$2:$D$14531,MATCH($A2248&amp;"|66",Positions!$A$2:$A$14531,0)),"-")</f>
        <v>66</v>
      </c>
      <c r="F2248" s="4" t="str">
        <f aca="false">IFERROR(INDEX(Positions!$E$2:$E$14531,MATCH($A2248&amp;"|7",Positions!$A$2:$A$14531,0)),"-")</f>
        <v>U</v>
      </c>
      <c r="G2248" s="4" t="str">
        <f aca="false">IFERROR(INDEX(Positions!$E$2:$E$14531,MATCH($A2248&amp;"|66",Positions!$A$2:$A$14531,0)),"-")</f>
        <v>A</v>
      </c>
      <c r="H2248" s="3" t="str">
        <f aca="false">F2248&amp;"-"&amp;G2248</f>
        <v>U-A</v>
      </c>
      <c r="I2248" s="4" t="n">
        <f aca="false">(F2248="G")+(G2248="G")</f>
        <v>0</v>
      </c>
      <c r="J2248" s="4" t="n">
        <f aca="false">(F2248="C")+(G2248="C")</f>
        <v>0</v>
      </c>
      <c r="K2248" s="3" t="n">
        <f aca="false">I2248+J2248</f>
        <v>0</v>
      </c>
    </row>
    <row r="2249" customFormat="false" ht="15" hidden="false" customHeight="false" outlineLevel="0" collapsed="false">
      <c r="A2249" s="4" t="s">
        <v>117</v>
      </c>
      <c r="B2249" s="4" t="s">
        <v>783</v>
      </c>
      <c r="C2249" s="4" t="s">
        <v>887</v>
      </c>
      <c r="D2249" s="4" t="n">
        <f aca="false">IFERROR(INDEX(Positions!$D$2:$D$14531,MATCH($A2249&amp;"|10",Positions!$A$2:$A$14531,0)),"-")</f>
        <v>10</v>
      </c>
      <c r="E2249" s="4" t="n">
        <f aca="false">IFERROR(INDEX(Positions!$D$2:$D$14531,MATCH($A2249&amp;"|25",Positions!$A$2:$A$14531,0)),"-")</f>
        <v>25</v>
      </c>
      <c r="F2249" s="4" t="str">
        <f aca="false">IFERROR(INDEX(Positions!$E$2:$E$14531,MATCH($A2249&amp;"|10",Positions!$A$2:$A$14531,0)),"-")</f>
        <v>G</v>
      </c>
      <c r="G2249" s="4" t="str">
        <f aca="false">IFERROR(INDEX(Positions!$E$2:$E$14531,MATCH($A2249&amp;"|25",Positions!$A$2:$A$14531,0)),"-")</f>
        <v>C</v>
      </c>
      <c r="H2249" s="3" t="str">
        <f aca="false">F2249&amp;"-"&amp;G2249</f>
        <v>G-C</v>
      </c>
      <c r="I2249" s="4" t="n">
        <f aca="false">(F2249="G")+(G2249="G")</f>
        <v>1</v>
      </c>
      <c r="J2249" s="4" t="n">
        <f aca="false">(F2249="C")+(G2249="C")</f>
        <v>1</v>
      </c>
      <c r="K2249" s="3" t="n">
        <f aca="false">I2249+J2249</f>
        <v>2</v>
      </c>
    </row>
    <row r="2250" customFormat="false" ht="15" hidden="false" customHeight="false" outlineLevel="0" collapsed="false">
      <c r="A2250" s="4" t="s">
        <v>117</v>
      </c>
      <c r="B2250" s="4" t="s">
        <v>783</v>
      </c>
      <c r="C2250" s="4" t="s">
        <v>888</v>
      </c>
      <c r="D2250" s="4" t="n">
        <f aca="false">IFERROR(INDEX(Positions!$D$2:$D$14531,MATCH($A2250&amp;"|11",Positions!$A$2:$A$14531,0)),"-")</f>
        <v>11</v>
      </c>
      <c r="E2250" s="4" t="n">
        <f aca="false">IFERROR(INDEX(Positions!$D$2:$D$14531,MATCH($A2250&amp;"|24",Positions!$A$2:$A$14531,0)),"-")</f>
        <v>24</v>
      </c>
      <c r="F2250" s="4" t="str">
        <f aca="false">IFERROR(INDEX(Positions!$E$2:$E$14531,MATCH($A2250&amp;"|11",Positions!$A$2:$A$14531,0)),"-")</f>
        <v>C</v>
      </c>
      <c r="G2250" s="4" t="str">
        <f aca="false">IFERROR(INDEX(Positions!$E$2:$E$14531,MATCH($A2250&amp;"|24",Positions!$A$2:$A$14531,0)),"-")</f>
        <v>G</v>
      </c>
      <c r="H2250" s="3" t="str">
        <f aca="false">F2250&amp;"-"&amp;G2250</f>
        <v>C-G</v>
      </c>
      <c r="I2250" s="4" t="n">
        <f aca="false">(F2250="G")+(G2250="G")</f>
        <v>1</v>
      </c>
      <c r="J2250" s="4" t="n">
        <f aca="false">(F2250="C")+(G2250="C")</f>
        <v>1</v>
      </c>
      <c r="K2250" s="3" t="n">
        <f aca="false">I2250+J2250</f>
        <v>2</v>
      </c>
    </row>
    <row r="2251" customFormat="false" ht="15" hidden="false" customHeight="false" outlineLevel="0" collapsed="false">
      <c r="A2251" s="4" t="s">
        <v>117</v>
      </c>
      <c r="B2251" s="4" t="s">
        <v>783</v>
      </c>
      <c r="C2251" s="4" t="s">
        <v>479</v>
      </c>
      <c r="D2251" s="4" t="n">
        <f aca="false">IFERROR(INDEX(Positions!$D$2:$D$14531,MATCH($A2251&amp;"|12",Positions!$A$2:$A$14531,0)),"-")</f>
        <v>12</v>
      </c>
      <c r="E2251" s="4" t="n">
        <f aca="false">IFERROR(INDEX(Positions!$D$2:$D$14531,MATCH($A2251&amp;"|23",Positions!$A$2:$A$14531,0)),"-")</f>
        <v>23</v>
      </c>
      <c r="F2251" s="4" t="str">
        <f aca="false">IFERROR(INDEX(Positions!$E$2:$E$14531,MATCH($A2251&amp;"|12",Positions!$A$2:$A$14531,0)),"-")</f>
        <v>U</v>
      </c>
      <c r="G2251" s="4" t="str">
        <f aca="false">IFERROR(INDEX(Positions!$E$2:$E$14531,MATCH($A2251&amp;"|23",Positions!$A$2:$A$14531,0)),"-")</f>
        <v>A</v>
      </c>
      <c r="H2251" s="3" t="str">
        <f aca="false">F2251&amp;"-"&amp;G2251</f>
        <v>U-A</v>
      </c>
      <c r="I2251" s="4" t="n">
        <f aca="false">(F2251="G")+(G2251="G")</f>
        <v>0</v>
      </c>
      <c r="J2251" s="4" t="n">
        <f aca="false">(F2251="C")+(G2251="C")</f>
        <v>0</v>
      </c>
      <c r="K2251" s="3" t="n">
        <f aca="false">I2251+J2251</f>
        <v>0</v>
      </c>
    </row>
    <row r="2252" customFormat="false" ht="15" hidden="false" customHeight="false" outlineLevel="0" collapsed="false">
      <c r="A2252" s="4" t="s">
        <v>117</v>
      </c>
      <c r="B2252" s="4" t="s">
        <v>783</v>
      </c>
      <c r="C2252" s="4" t="s">
        <v>267</v>
      </c>
      <c r="D2252" s="4" t="n">
        <f aca="false">IFERROR(INDEX(Positions!$D$2:$D$14531,MATCH($A2252&amp;"|13",Positions!$A$2:$A$14531,0)),"-")</f>
        <v>13</v>
      </c>
      <c r="E2252" s="4" t="n">
        <f aca="false">IFERROR(INDEX(Positions!$D$2:$D$14531,MATCH($A2252&amp;"|22",Positions!$A$2:$A$14531,0)),"-")</f>
        <v>22</v>
      </c>
      <c r="F2252" s="4" t="str">
        <f aca="false">IFERROR(INDEX(Positions!$E$2:$E$14531,MATCH($A2252&amp;"|13",Positions!$A$2:$A$14531,0)),"-")</f>
        <v>C</v>
      </c>
      <c r="G2252" s="4" t="str">
        <f aca="false">IFERROR(INDEX(Positions!$E$2:$E$14531,MATCH($A2252&amp;"|22",Positions!$A$2:$A$14531,0)),"-")</f>
        <v>G</v>
      </c>
      <c r="H2252" s="3" t="str">
        <f aca="false">F2252&amp;"-"&amp;G2252</f>
        <v>C-G</v>
      </c>
      <c r="I2252" s="4" t="n">
        <f aca="false">(F2252="G")+(G2252="G")</f>
        <v>1</v>
      </c>
      <c r="J2252" s="4" t="n">
        <f aca="false">(F2252="C")+(G2252="C")</f>
        <v>1</v>
      </c>
      <c r="K2252" s="3" t="n">
        <f aca="false">I2252+J2252</f>
        <v>2</v>
      </c>
    </row>
    <row r="2253" customFormat="false" ht="15" hidden="false" customHeight="false" outlineLevel="0" collapsed="false">
      <c r="A2253" s="4" t="s">
        <v>117</v>
      </c>
      <c r="B2253" s="4" t="s">
        <v>805</v>
      </c>
      <c r="C2253" s="4" t="s">
        <v>673</v>
      </c>
      <c r="D2253" s="4" t="n">
        <f aca="false">IFERROR(INDEX(Positions!$D$2:$D$14531,MATCH($A2253&amp;"|27",Positions!$A$2:$A$14531,0)),"-")</f>
        <v>27</v>
      </c>
      <c r="E2253" s="4" t="n">
        <f aca="false">IFERROR(INDEX(Positions!$D$2:$D$14531,MATCH($A2253&amp;"|43",Positions!$A$2:$A$14531,0)),"-")</f>
        <v>43</v>
      </c>
      <c r="F2253" s="4" t="str">
        <f aca="false">IFERROR(INDEX(Positions!$E$2:$E$14531,MATCH($A2253&amp;"|27",Positions!$A$2:$A$14531,0)),"-")</f>
        <v>A</v>
      </c>
      <c r="G2253" s="4" t="str">
        <f aca="false">IFERROR(INDEX(Positions!$E$2:$E$14531,MATCH($A2253&amp;"|43",Positions!$A$2:$A$14531,0)),"-")</f>
        <v>U</v>
      </c>
      <c r="H2253" s="3" t="str">
        <f aca="false">F2253&amp;"-"&amp;G2253</f>
        <v>A-U</v>
      </c>
      <c r="I2253" s="4" t="n">
        <f aca="false">(F2253="G")+(G2253="G")</f>
        <v>0</v>
      </c>
      <c r="J2253" s="4" t="n">
        <f aca="false">(F2253="C")+(G2253="C")</f>
        <v>0</v>
      </c>
      <c r="K2253" s="3" t="n">
        <f aca="false">I2253+J2253</f>
        <v>0</v>
      </c>
    </row>
    <row r="2254" customFormat="false" ht="15" hidden="false" customHeight="false" outlineLevel="0" collapsed="false">
      <c r="A2254" s="4" t="s">
        <v>117</v>
      </c>
      <c r="B2254" s="4" t="s">
        <v>805</v>
      </c>
      <c r="C2254" s="4" t="s">
        <v>889</v>
      </c>
      <c r="D2254" s="4" t="n">
        <f aca="false">IFERROR(INDEX(Positions!$D$2:$D$14531,MATCH($A2254&amp;"|28",Positions!$A$2:$A$14531,0)),"-")</f>
        <v>28</v>
      </c>
      <c r="E2254" s="4" t="n">
        <f aca="false">IFERROR(INDEX(Positions!$D$2:$D$14531,MATCH($A2254&amp;"|42",Positions!$A$2:$A$14531,0)),"-")</f>
        <v>42</v>
      </c>
      <c r="F2254" s="4" t="str">
        <f aca="false">IFERROR(INDEX(Positions!$E$2:$E$14531,MATCH($A2254&amp;"|28",Positions!$A$2:$A$14531,0)),"-")</f>
        <v>C</v>
      </c>
      <c r="G2254" s="4" t="str">
        <f aca="false">IFERROR(INDEX(Positions!$E$2:$E$14531,MATCH($A2254&amp;"|42",Positions!$A$2:$A$14531,0)),"-")</f>
        <v>G</v>
      </c>
      <c r="H2254" s="3" t="str">
        <f aca="false">F2254&amp;"-"&amp;G2254</f>
        <v>C-G</v>
      </c>
      <c r="I2254" s="4" t="n">
        <f aca="false">(F2254="G")+(G2254="G")</f>
        <v>1</v>
      </c>
      <c r="J2254" s="4" t="n">
        <f aca="false">(F2254="C")+(G2254="C")</f>
        <v>1</v>
      </c>
      <c r="K2254" s="3" t="n">
        <f aca="false">I2254+J2254</f>
        <v>2</v>
      </c>
    </row>
    <row r="2255" customFormat="false" ht="15" hidden="false" customHeight="false" outlineLevel="0" collapsed="false">
      <c r="A2255" s="4" t="s">
        <v>117</v>
      </c>
      <c r="B2255" s="4" t="s">
        <v>805</v>
      </c>
      <c r="C2255" s="4" t="s">
        <v>890</v>
      </c>
      <c r="D2255" s="4" t="n">
        <f aca="false">IFERROR(INDEX(Positions!$D$2:$D$14531,MATCH($A2255&amp;"|29",Positions!$A$2:$A$14531,0)),"-")</f>
        <v>29</v>
      </c>
      <c r="E2255" s="4" t="n">
        <f aca="false">IFERROR(INDEX(Positions!$D$2:$D$14531,MATCH($A2255&amp;"|41",Positions!$A$2:$A$14531,0)),"-")</f>
        <v>41</v>
      </c>
      <c r="F2255" s="4" t="str">
        <f aca="false">IFERROR(INDEX(Positions!$E$2:$E$14531,MATCH($A2255&amp;"|29",Positions!$A$2:$A$14531,0)),"-")</f>
        <v>U</v>
      </c>
      <c r="G2255" s="4" t="str">
        <f aca="false">IFERROR(INDEX(Positions!$E$2:$E$14531,MATCH($A2255&amp;"|41",Positions!$A$2:$A$14531,0)),"-")</f>
        <v>A</v>
      </c>
      <c r="H2255" s="3" t="str">
        <f aca="false">F2255&amp;"-"&amp;G2255</f>
        <v>U-A</v>
      </c>
      <c r="I2255" s="4" t="n">
        <f aca="false">(F2255="G")+(G2255="G")</f>
        <v>0</v>
      </c>
      <c r="J2255" s="4" t="n">
        <f aca="false">(F2255="C")+(G2255="C")</f>
        <v>0</v>
      </c>
      <c r="K2255" s="3" t="n">
        <f aca="false">I2255+J2255</f>
        <v>0</v>
      </c>
    </row>
    <row r="2256" customFormat="false" ht="15" hidden="false" customHeight="false" outlineLevel="0" collapsed="false">
      <c r="A2256" s="4" t="s">
        <v>117</v>
      </c>
      <c r="B2256" s="4" t="s">
        <v>805</v>
      </c>
      <c r="C2256" s="4" t="s">
        <v>694</v>
      </c>
      <c r="D2256" s="4" t="n">
        <f aca="false">IFERROR(INDEX(Positions!$D$2:$D$14531,MATCH($A2256&amp;"|30",Positions!$A$2:$A$14531,0)),"-")</f>
        <v>30</v>
      </c>
      <c r="E2256" s="4" t="n">
        <f aca="false">IFERROR(INDEX(Positions!$D$2:$D$14531,MATCH($A2256&amp;"|40",Positions!$A$2:$A$14531,0)),"-")</f>
        <v>40</v>
      </c>
      <c r="F2256" s="4" t="str">
        <f aca="false">IFERROR(INDEX(Positions!$E$2:$E$14531,MATCH($A2256&amp;"|30",Positions!$A$2:$A$14531,0)),"-")</f>
        <v>G</v>
      </c>
      <c r="G2256" s="4" t="str">
        <f aca="false">IFERROR(INDEX(Positions!$E$2:$E$14531,MATCH($A2256&amp;"|40",Positions!$A$2:$A$14531,0)),"-")</f>
        <v>C</v>
      </c>
      <c r="H2256" s="3" t="str">
        <f aca="false">F2256&amp;"-"&amp;G2256</f>
        <v>G-C</v>
      </c>
      <c r="I2256" s="4" t="n">
        <f aca="false">(F2256="G")+(G2256="G")</f>
        <v>1</v>
      </c>
      <c r="J2256" s="4" t="n">
        <f aca="false">(F2256="C")+(G2256="C")</f>
        <v>1</v>
      </c>
      <c r="K2256" s="3" t="n">
        <f aca="false">I2256+J2256</f>
        <v>2</v>
      </c>
    </row>
    <row r="2257" customFormat="false" ht="15" hidden="false" customHeight="false" outlineLevel="0" collapsed="false">
      <c r="A2257" s="4" t="s">
        <v>117</v>
      </c>
      <c r="B2257" s="4" t="s">
        <v>805</v>
      </c>
      <c r="C2257" s="4" t="s">
        <v>640</v>
      </c>
      <c r="D2257" s="4" t="n">
        <f aca="false">IFERROR(INDEX(Positions!$D$2:$D$14531,MATCH($A2257&amp;"|31",Positions!$A$2:$A$14531,0)),"-")</f>
        <v>31</v>
      </c>
      <c r="E2257" s="4" t="n">
        <f aca="false">IFERROR(INDEX(Positions!$D$2:$D$14531,MATCH($A2257&amp;"|39",Positions!$A$2:$A$14531,0)),"-")</f>
        <v>39</v>
      </c>
      <c r="F2257" s="4" t="str">
        <f aca="false">IFERROR(INDEX(Positions!$E$2:$E$14531,MATCH($A2257&amp;"|31",Positions!$A$2:$A$14531,0)),"-")</f>
        <v>A</v>
      </c>
      <c r="G2257" s="4" t="str">
        <f aca="false">IFERROR(INDEX(Positions!$E$2:$E$14531,MATCH($A2257&amp;"|39",Positions!$A$2:$A$14531,0)),"-")</f>
        <v>U</v>
      </c>
      <c r="H2257" s="3" t="str">
        <f aca="false">F2257&amp;"-"&amp;G2257</f>
        <v>A-U</v>
      </c>
      <c r="I2257" s="4" t="n">
        <f aca="false">(F2257="G")+(G2257="G")</f>
        <v>0</v>
      </c>
      <c r="J2257" s="4" t="n">
        <f aca="false">(F2257="C")+(G2257="C")</f>
        <v>0</v>
      </c>
      <c r="K2257" s="3" t="n">
        <f aca="false">I2257+J2257</f>
        <v>0</v>
      </c>
    </row>
    <row r="2258" customFormat="false" ht="15" hidden="false" customHeight="false" outlineLevel="0" collapsed="false">
      <c r="A2258" s="4" t="s">
        <v>117</v>
      </c>
      <c r="B2258" s="4" t="s">
        <v>830</v>
      </c>
      <c r="C2258" s="4" t="s">
        <v>367</v>
      </c>
      <c r="D2258" s="4" t="n">
        <f aca="false">IFERROR(INDEX(Positions!$D$2:$D$14531,MATCH($A2258&amp;"|49",Positions!$A$2:$A$14531,0)),"-")</f>
        <v>49</v>
      </c>
      <c r="E2258" s="4" t="n">
        <f aca="false">IFERROR(INDEX(Positions!$D$2:$D$14531,MATCH($A2258&amp;"|65",Positions!$A$2:$A$14531,0)),"-")</f>
        <v>65</v>
      </c>
      <c r="F2258" s="4" t="str">
        <f aca="false">IFERROR(INDEX(Positions!$E$2:$E$14531,MATCH($A2258&amp;"|49",Positions!$A$2:$A$14531,0)),"-")</f>
        <v>G</v>
      </c>
      <c r="G2258" s="4" t="str">
        <f aca="false">IFERROR(INDEX(Positions!$E$2:$E$14531,MATCH($A2258&amp;"|65",Positions!$A$2:$A$14531,0)),"-")</f>
        <v>U</v>
      </c>
      <c r="H2258" s="3" t="str">
        <f aca="false">F2258&amp;"-"&amp;G2258</f>
        <v>G-U</v>
      </c>
      <c r="I2258" s="4" t="n">
        <f aca="false">(F2258="G")+(G2258="G")</f>
        <v>1</v>
      </c>
      <c r="J2258" s="4" t="n">
        <f aca="false">(F2258="C")+(G2258="C")</f>
        <v>0</v>
      </c>
      <c r="K2258" s="3" t="n">
        <f aca="false">I2258+J2258</f>
        <v>1</v>
      </c>
    </row>
    <row r="2259" customFormat="false" ht="15" hidden="false" customHeight="false" outlineLevel="0" collapsed="false">
      <c r="A2259" s="4" t="s">
        <v>117</v>
      </c>
      <c r="B2259" s="4" t="s">
        <v>830</v>
      </c>
      <c r="C2259" s="4" t="s">
        <v>891</v>
      </c>
      <c r="D2259" s="4" t="n">
        <f aca="false">IFERROR(INDEX(Positions!$D$2:$D$14531,MATCH($A2259&amp;"|50",Positions!$A$2:$A$14531,0)),"-")</f>
        <v>50</v>
      </c>
      <c r="E2259" s="4" t="n">
        <f aca="false">IFERROR(INDEX(Positions!$D$2:$D$14531,MATCH($A2259&amp;"|64",Positions!$A$2:$A$14531,0)),"-")</f>
        <v>64</v>
      </c>
      <c r="F2259" s="4" t="str">
        <f aca="false">IFERROR(INDEX(Positions!$E$2:$E$14531,MATCH($A2259&amp;"|50",Positions!$A$2:$A$14531,0)),"-")</f>
        <v>U</v>
      </c>
      <c r="G2259" s="4" t="str">
        <f aca="false">IFERROR(INDEX(Positions!$E$2:$E$14531,MATCH($A2259&amp;"|64",Positions!$A$2:$A$14531,0)),"-")</f>
        <v>A</v>
      </c>
      <c r="H2259" s="3" t="str">
        <f aca="false">F2259&amp;"-"&amp;G2259</f>
        <v>U-A</v>
      </c>
      <c r="I2259" s="4" t="n">
        <f aca="false">(F2259="G")+(G2259="G")</f>
        <v>0</v>
      </c>
      <c r="J2259" s="4" t="n">
        <f aca="false">(F2259="C")+(G2259="C")</f>
        <v>0</v>
      </c>
      <c r="K2259" s="3" t="n">
        <f aca="false">I2259+J2259</f>
        <v>0</v>
      </c>
    </row>
    <row r="2260" customFormat="false" ht="15" hidden="false" customHeight="false" outlineLevel="0" collapsed="false">
      <c r="A2260" s="4" t="s">
        <v>117</v>
      </c>
      <c r="B2260" s="4" t="s">
        <v>830</v>
      </c>
      <c r="C2260" s="4" t="s">
        <v>689</v>
      </c>
      <c r="D2260" s="4" t="n">
        <f aca="false">IFERROR(INDEX(Positions!$D$2:$D$14531,MATCH($A2260&amp;"|51",Positions!$A$2:$A$14531,0)),"-")</f>
        <v>51</v>
      </c>
      <c r="E2260" s="4" t="n">
        <f aca="false">IFERROR(INDEX(Positions!$D$2:$D$14531,MATCH($A2260&amp;"|63",Positions!$A$2:$A$14531,0)),"-")</f>
        <v>63</v>
      </c>
      <c r="F2260" s="4" t="str">
        <f aca="false">IFERROR(INDEX(Positions!$E$2:$E$14531,MATCH($A2260&amp;"|51",Positions!$A$2:$A$14531,0)),"-")</f>
        <v>A</v>
      </c>
      <c r="G2260" s="4" t="str">
        <f aca="false">IFERROR(INDEX(Positions!$E$2:$E$14531,MATCH($A2260&amp;"|63",Positions!$A$2:$A$14531,0)),"-")</f>
        <v>U</v>
      </c>
      <c r="H2260" s="3" t="str">
        <f aca="false">F2260&amp;"-"&amp;G2260</f>
        <v>A-U</v>
      </c>
      <c r="I2260" s="4" t="n">
        <f aca="false">(F2260="G")+(G2260="G")</f>
        <v>0</v>
      </c>
      <c r="J2260" s="4" t="n">
        <f aca="false">(F2260="C")+(G2260="C")</f>
        <v>0</v>
      </c>
      <c r="K2260" s="3" t="n">
        <f aca="false">I2260+J2260</f>
        <v>0</v>
      </c>
    </row>
    <row r="2261" customFormat="false" ht="15" hidden="false" customHeight="false" outlineLevel="0" collapsed="false">
      <c r="A2261" s="4" t="s">
        <v>117</v>
      </c>
      <c r="B2261" s="4" t="s">
        <v>830</v>
      </c>
      <c r="C2261" s="4" t="s">
        <v>703</v>
      </c>
      <c r="D2261" s="4" t="n">
        <f aca="false">IFERROR(INDEX(Positions!$D$2:$D$14531,MATCH($A2261&amp;"|52",Positions!$A$2:$A$14531,0)),"-")</f>
        <v>52</v>
      </c>
      <c r="E2261" s="4" t="n">
        <f aca="false">IFERROR(INDEX(Positions!$D$2:$D$14531,MATCH($A2261&amp;"|62",Positions!$A$2:$A$14531,0)),"-")</f>
        <v>62</v>
      </c>
      <c r="F2261" s="4" t="str">
        <f aca="false">IFERROR(INDEX(Positions!$E$2:$E$14531,MATCH($A2261&amp;"|52",Positions!$A$2:$A$14531,0)),"-")</f>
        <v>G</v>
      </c>
      <c r="G2261" s="4" t="str">
        <f aca="false">IFERROR(INDEX(Positions!$E$2:$E$14531,MATCH($A2261&amp;"|62",Positions!$A$2:$A$14531,0)),"-")</f>
        <v>C</v>
      </c>
      <c r="H2261" s="3" t="str">
        <f aca="false">F2261&amp;"-"&amp;G2261</f>
        <v>G-C</v>
      </c>
      <c r="I2261" s="4" t="n">
        <f aca="false">(F2261="G")+(G2261="G")</f>
        <v>1</v>
      </c>
      <c r="J2261" s="4" t="n">
        <f aca="false">(F2261="C")+(G2261="C")</f>
        <v>1</v>
      </c>
      <c r="K2261" s="3" t="n">
        <f aca="false">I2261+J2261</f>
        <v>2</v>
      </c>
    </row>
    <row r="2262" customFormat="false" ht="15" hidden="false" customHeight="false" outlineLevel="0" collapsed="false">
      <c r="A2262" s="4" t="s">
        <v>117</v>
      </c>
      <c r="B2262" s="4" t="s">
        <v>830</v>
      </c>
      <c r="C2262" s="4" t="s">
        <v>892</v>
      </c>
      <c r="D2262" s="4" t="n">
        <f aca="false">IFERROR(INDEX(Positions!$D$2:$D$14531,MATCH($A2262&amp;"|53",Positions!$A$2:$A$14531,0)),"-")</f>
        <v>53</v>
      </c>
      <c r="E2262" s="4" t="n">
        <f aca="false">IFERROR(INDEX(Positions!$D$2:$D$14531,MATCH($A2262&amp;"|61",Positions!$A$2:$A$14531,0)),"-")</f>
        <v>61</v>
      </c>
      <c r="F2262" s="4" t="str">
        <f aca="false">IFERROR(INDEX(Positions!$E$2:$E$14531,MATCH($A2262&amp;"|53",Positions!$A$2:$A$14531,0)),"-")</f>
        <v>G</v>
      </c>
      <c r="G2262" s="4" t="str">
        <f aca="false">IFERROR(INDEX(Positions!$E$2:$E$14531,MATCH($A2262&amp;"|61",Positions!$A$2:$A$14531,0)),"-")</f>
        <v>C</v>
      </c>
      <c r="H2262" s="3" t="str">
        <f aca="false">F2262&amp;"-"&amp;G2262</f>
        <v>G-C</v>
      </c>
      <c r="I2262" s="4" t="n">
        <f aca="false">(F2262="G")+(G2262="G")</f>
        <v>1</v>
      </c>
      <c r="J2262" s="4" t="n">
        <f aca="false">(F2262="C")+(G2262="C")</f>
        <v>1</v>
      </c>
      <c r="K2262" s="3" t="n">
        <f aca="false">I2262+J2262</f>
        <v>2</v>
      </c>
    </row>
    <row r="2263" customFormat="false" ht="15" hidden="false" customHeight="false" outlineLevel="0" collapsed="false">
      <c r="A2263" s="24" t="s">
        <v>117</v>
      </c>
      <c r="B2263" s="24" t="s">
        <v>893</v>
      </c>
      <c r="C2263" s="24" t="s">
        <v>894</v>
      </c>
      <c r="D2263" s="24" t="n">
        <f aca="false">IFERROR(INDEX(Positions!$D$2:$D$14531,MATCH($A2263&amp;"|8",Positions!$A$2:$A$14531,0)),"-")</f>
        <v>8</v>
      </c>
      <c r="E2263" s="24" t="n">
        <f aca="false">IFERROR(INDEX(Positions!$D$2:$D$14531,MATCH($A2263&amp;"|14",Positions!$A$2:$A$14531,0)),"-")</f>
        <v>14</v>
      </c>
      <c r="F2263" s="24" t="str">
        <f aca="false">IFERROR(INDEX(Positions!$E$2:$E$14531,MATCH($A2263&amp;"|8",Positions!$A$2:$A$14531,0)),"-")</f>
        <v>U</v>
      </c>
      <c r="G2263" s="24" t="str">
        <f aca="false">IFERROR(INDEX(Positions!$E$2:$E$14531,MATCH($A2263&amp;"|14",Positions!$A$2:$A$14531,0)),"-")</f>
        <v>A</v>
      </c>
      <c r="H2263" s="25" t="str">
        <f aca="false">F2263&amp;"-"&amp;G2263</f>
        <v>U-A</v>
      </c>
      <c r="I2263" s="24" t="n">
        <f aca="false">(F2263="G")+(G2263="G")</f>
        <v>0</v>
      </c>
      <c r="J2263" s="24" t="n">
        <f aca="false">(F2263="C")+(G2263="C")</f>
        <v>0</v>
      </c>
      <c r="K2263" s="25" t="n">
        <f aca="false">I2263+J2263</f>
        <v>0</v>
      </c>
    </row>
    <row r="2264" customFormat="false" ht="15" hidden="false" customHeight="false" outlineLevel="0" collapsed="false">
      <c r="A2264" s="24" t="s">
        <v>117</v>
      </c>
      <c r="B2264" s="24" t="s">
        <v>893</v>
      </c>
      <c r="C2264" s="24" t="s">
        <v>895</v>
      </c>
      <c r="D2264" s="24" t="n">
        <f aca="false">IFERROR(INDEX(Positions!$D$2:$D$14531,MATCH($A2264&amp;"|15",Positions!$A$2:$A$14531,0)),"-")</f>
        <v>15</v>
      </c>
      <c r="E2264" s="24" t="n">
        <f aca="false">IFERROR(INDEX(Positions!$D$2:$D$14531,MATCH($A2264&amp;"|48",Positions!$A$2:$A$14531,0)),"-")</f>
        <v>48</v>
      </c>
      <c r="F2264" s="24" t="str">
        <f aca="false">IFERROR(INDEX(Positions!$E$2:$E$14531,MATCH($A2264&amp;"|15",Positions!$A$2:$A$14531,0)),"-")</f>
        <v>G</v>
      </c>
      <c r="G2264" s="24" t="str">
        <f aca="false">IFERROR(INDEX(Positions!$E$2:$E$14531,MATCH($A2264&amp;"|48",Positions!$A$2:$A$14531,0)),"-")</f>
        <v>C</v>
      </c>
      <c r="H2264" s="25" t="str">
        <f aca="false">F2264&amp;"-"&amp;G2264</f>
        <v>G-C</v>
      </c>
      <c r="I2264" s="24" t="n">
        <f aca="false">(F2264="G")+(G2264="G")</f>
        <v>1</v>
      </c>
      <c r="J2264" s="24" t="n">
        <f aca="false">(F2264="C")+(G2264="C")</f>
        <v>1</v>
      </c>
      <c r="K2264" s="25" t="n">
        <f aca="false">I2264+J2264</f>
        <v>2</v>
      </c>
    </row>
    <row r="2265" customFormat="false" ht="15" hidden="false" customHeight="false" outlineLevel="0" collapsed="false">
      <c r="A2265" s="24" t="s">
        <v>117</v>
      </c>
      <c r="B2265" s="24" t="s">
        <v>893</v>
      </c>
      <c r="C2265" s="24" t="s">
        <v>896</v>
      </c>
      <c r="D2265" s="24" t="n">
        <f aca="false">IFERROR(INDEX(Positions!$D$2:$D$14531,MATCH($A2265&amp;"|18",Positions!$A$2:$A$14531,0)),"-")</f>
        <v>18</v>
      </c>
      <c r="E2265" s="24" t="n">
        <f aca="false">IFERROR(INDEX(Positions!$D$2:$D$14531,MATCH($A2265&amp;"|55",Positions!$A$2:$A$14531,0)),"-")</f>
        <v>55</v>
      </c>
      <c r="F2265" s="24" t="str">
        <f aca="false">IFERROR(INDEX(Positions!$E$2:$E$14531,MATCH($A2265&amp;"|18",Positions!$A$2:$A$14531,0)),"-")</f>
        <v>G</v>
      </c>
      <c r="G2265" s="24" t="str">
        <f aca="false">IFERROR(INDEX(Positions!$E$2:$E$14531,MATCH($A2265&amp;"|55",Positions!$A$2:$A$14531,0)),"-")</f>
        <v>U</v>
      </c>
      <c r="H2265" s="25" t="str">
        <f aca="false">F2265&amp;"-"&amp;G2265</f>
        <v>G-U</v>
      </c>
      <c r="I2265" s="24" t="n">
        <f aca="false">(F2265="G")+(G2265="G")</f>
        <v>1</v>
      </c>
      <c r="J2265" s="24" t="n">
        <f aca="false">(F2265="C")+(G2265="C")</f>
        <v>0</v>
      </c>
      <c r="K2265" s="25" t="n">
        <f aca="false">I2265+J2265</f>
        <v>1</v>
      </c>
    </row>
    <row r="2266" customFormat="false" ht="15" hidden="false" customHeight="false" outlineLevel="0" collapsed="false">
      <c r="A2266" s="24" t="s">
        <v>117</v>
      </c>
      <c r="B2266" s="24" t="s">
        <v>893</v>
      </c>
      <c r="C2266" s="24" t="s">
        <v>897</v>
      </c>
      <c r="D2266" s="24" t="n">
        <f aca="false">IFERROR(INDEX(Positions!$D$2:$D$14531,MATCH($A2266&amp;"|19",Positions!$A$2:$A$14531,0)),"-")</f>
        <v>19</v>
      </c>
      <c r="E2266" s="24" t="n">
        <f aca="false">IFERROR(INDEX(Positions!$D$2:$D$14531,MATCH($A2266&amp;"|56",Positions!$A$2:$A$14531,0)),"-")</f>
        <v>56</v>
      </c>
      <c r="F2266" s="24" t="str">
        <f aca="false">IFERROR(INDEX(Positions!$E$2:$E$14531,MATCH($A2266&amp;"|19",Positions!$A$2:$A$14531,0)),"-")</f>
        <v>G</v>
      </c>
      <c r="G2266" s="24" t="str">
        <f aca="false">IFERROR(INDEX(Positions!$E$2:$E$14531,MATCH($A2266&amp;"|56",Positions!$A$2:$A$14531,0)),"-")</f>
        <v>C</v>
      </c>
      <c r="H2266" s="25" t="str">
        <f aca="false">F2266&amp;"-"&amp;G2266</f>
        <v>G-C</v>
      </c>
      <c r="I2266" s="24" t="n">
        <f aca="false">(F2266="G")+(G2266="G")</f>
        <v>1</v>
      </c>
      <c r="J2266" s="24" t="n">
        <f aca="false">(F2266="C")+(G2266="C")</f>
        <v>1</v>
      </c>
      <c r="K2266" s="25" t="n">
        <f aca="false">I2266+J2266</f>
        <v>2</v>
      </c>
    </row>
    <row r="2267" customFormat="false" ht="15" hidden="false" customHeight="false" outlineLevel="0" collapsed="false">
      <c r="A2267" s="24" t="s">
        <v>117</v>
      </c>
      <c r="B2267" s="24" t="s">
        <v>893</v>
      </c>
      <c r="C2267" s="24" t="s">
        <v>898</v>
      </c>
      <c r="D2267" s="24" t="n">
        <f aca="false">IFERROR(INDEX(Positions!$D$2:$D$14531,MATCH($A2267&amp;"|26",Positions!$A$2:$A$14531,0)),"-")</f>
        <v>26</v>
      </c>
      <c r="E2267" s="24" t="n">
        <f aca="false">IFERROR(INDEX(Positions!$D$2:$D$14531,MATCH($A2267&amp;"|44",Positions!$A$2:$A$14531,0)),"-")</f>
        <v>44</v>
      </c>
      <c r="F2267" s="24" t="str">
        <f aca="false">IFERROR(INDEX(Positions!$E$2:$E$14531,MATCH($A2267&amp;"|26",Positions!$A$2:$A$14531,0)),"-")</f>
        <v>A</v>
      </c>
      <c r="G2267" s="24" t="str">
        <f aca="false">IFERROR(INDEX(Positions!$E$2:$E$14531,MATCH($A2267&amp;"|44",Positions!$A$2:$A$14531,0)),"-")</f>
        <v>A</v>
      </c>
      <c r="H2267" s="25" t="str">
        <f aca="false">F2267&amp;"-"&amp;G2267</f>
        <v>A-A</v>
      </c>
      <c r="I2267" s="24" t="n">
        <f aca="false">(F2267="G")+(G2267="G")</f>
        <v>0</v>
      </c>
      <c r="J2267" s="24" t="n">
        <f aca="false">(F2267="C")+(G2267="C")</f>
        <v>0</v>
      </c>
      <c r="K2267" s="25" t="n">
        <f aca="false">I2267+J2267</f>
        <v>0</v>
      </c>
    </row>
    <row r="2268" customFormat="false" ht="15" hidden="false" customHeight="false" outlineLevel="0" collapsed="false">
      <c r="A2268" s="24" t="s">
        <v>117</v>
      </c>
      <c r="B2268" s="24" t="s">
        <v>893</v>
      </c>
      <c r="C2268" s="24" t="s">
        <v>899</v>
      </c>
      <c r="D2268" s="24" t="n">
        <f aca="false">IFERROR(INDEX(Positions!$D$2:$D$14531,MATCH($A2268&amp;"|32",Positions!$A$2:$A$14531,0)),"-")</f>
        <v>32</v>
      </c>
      <c r="E2268" s="24" t="n">
        <f aca="false">IFERROR(INDEX(Positions!$D$2:$D$14531,MATCH($A2268&amp;"|38",Positions!$A$2:$A$14531,0)),"-")</f>
        <v>38</v>
      </c>
      <c r="F2268" s="24" t="str">
        <f aca="false">IFERROR(INDEX(Positions!$E$2:$E$14531,MATCH($A2268&amp;"|32",Positions!$A$2:$A$14531,0)),"-")</f>
        <v>C</v>
      </c>
      <c r="G2268" s="24" t="str">
        <f aca="false">IFERROR(INDEX(Positions!$E$2:$E$14531,MATCH($A2268&amp;"|38",Positions!$A$2:$A$14531,0)),"-")</f>
        <v>A</v>
      </c>
      <c r="H2268" s="25" t="str">
        <f aca="false">F2268&amp;"-"&amp;G2268</f>
        <v>C-A</v>
      </c>
      <c r="I2268" s="24" t="n">
        <f aca="false">(F2268="G")+(G2268="G")</f>
        <v>0</v>
      </c>
      <c r="J2268" s="24" t="n">
        <f aca="false">(F2268="C")+(G2268="C")</f>
        <v>1</v>
      </c>
      <c r="K2268" s="25" t="n">
        <f aca="false">I2268+J2268</f>
        <v>1</v>
      </c>
    </row>
    <row r="2269" customFormat="false" ht="15" hidden="false" customHeight="false" outlineLevel="0" collapsed="false">
      <c r="A2269" s="24" t="s">
        <v>117</v>
      </c>
      <c r="B2269" s="24" t="s">
        <v>893</v>
      </c>
      <c r="C2269" s="24" t="s">
        <v>900</v>
      </c>
      <c r="D2269" s="24" t="n">
        <f aca="false">IFERROR(INDEX(Positions!$D$2:$D$14531,MATCH($A2269&amp;"|54",Positions!$A$2:$A$14531,0)),"-")</f>
        <v>54</v>
      </c>
      <c r="E2269" s="24" t="n">
        <f aca="false">IFERROR(INDEX(Positions!$D$2:$D$14531,MATCH($A2269&amp;"|58",Positions!$A$2:$A$14531,0)),"-")</f>
        <v>58</v>
      </c>
      <c r="F2269" s="24" t="str">
        <f aca="false">IFERROR(INDEX(Positions!$E$2:$E$14531,MATCH($A2269&amp;"|54",Positions!$A$2:$A$14531,0)),"-")</f>
        <v>U</v>
      </c>
      <c r="G2269" s="24" t="str">
        <f aca="false">IFERROR(INDEX(Positions!$E$2:$E$14531,MATCH($A2269&amp;"|58",Positions!$A$2:$A$14531,0)),"-")</f>
        <v>A</v>
      </c>
      <c r="H2269" s="25" t="str">
        <f aca="false">F2269&amp;"-"&amp;G2269</f>
        <v>U-A</v>
      </c>
      <c r="I2269" s="24" t="n">
        <f aca="false">(F2269="G")+(G2269="G")</f>
        <v>0</v>
      </c>
      <c r="J2269" s="24" t="n">
        <f aca="false">(F2269="C")+(G2269="C")</f>
        <v>0</v>
      </c>
      <c r="K2269" s="25" t="n">
        <f aca="false">I2269+J2269</f>
        <v>0</v>
      </c>
    </row>
    <row r="2270" customFormat="false" ht="15" hidden="false" customHeight="false" outlineLevel="0" collapsed="false">
      <c r="A2270" s="4" t="s">
        <v>118</v>
      </c>
      <c r="B2270" s="4" t="s">
        <v>768</v>
      </c>
      <c r="C2270" s="4" t="s">
        <v>882</v>
      </c>
      <c r="D2270" s="4" t="n">
        <f aca="false">IFERROR(INDEX(Positions!$D$2:$D$14531,MATCH($A2270&amp;"|1",Positions!$A$2:$A$14531,0)),"-")</f>
        <v>1</v>
      </c>
      <c r="E2270" s="4" t="n">
        <f aca="false">IFERROR(INDEX(Positions!$D$2:$D$14531,MATCH($A2270&amp;"|72",Positions!$A$2:$A$14531,0)),"-")</f>
        <v>72</v>
      </c>
      <c r="F2270" s="4" t="str">
        <f aca="false">IFERROR(INDEX(Positions!$E$2:$E$14531,MATCH($A2270&amp;"|1",Positions!$A$2:$A$14531,0)),"-")</f>
        <v>A</v>
      </c>
      <c r="G2270" s="4" t="str">
        <f aca="false">IFERROR(INDEX(Positions!$E$2:$E$14531,MATCH($A2270&amp;"|72",Positions!$A$2:$A$14531,0)),"-")</f>
        <v>U</v>
      </c>
      <c r="H2270" s="3" t="str">
        <f aca="false">F2270&amp;"-"&amp;G2270</f>
        <v>A-U</v>
      </c>
      <c r="I2270" s="4" t="n">
        <f aca="false">(F2270="G")+(G2270="G")</f>
        <v>0</v>
      </c>
      <c r="J2270" s="4" t="n">
        <f aca="false">(F2270="C")+(G2270="C")</f>
        <v>0</v>
      </c>
      <c r="K2270" s="3" t="n">
        <f aca="false">I2270+J2270</f>
        <v>0</v>
      </c>
    </row>
    <row r="2271" customFormat="false" ht="15" hidden="false" customHeight="false" outlineLevel="0" collapsed="false">
      <c r="A2271" s="4" t="s">
        <v>118</v>
      </c>
      <c r="B2271" s="4" t="s">
        <v>768</v>
      </c>
      <c r="C2271" s="4" t="s">
        <v>883</v>
      </c>
      <c r="D2271" s="4" t="n">
        <f aca="false">IFERROR(INDEX(Positions!$D$2:$D$14531,MATCH($A2271&amp;"|2",Positions!$A$2:$A$14531,0)),"-")</f>
        <v>2</v>
      </c>
      <c r="E2271" s="4" t="n">
        <f aca="false">IFERROR(INDEX(Positions!$D$2:$D$14531,MATCH($A2271&amp;"|71",Positions!$A$2:$A$14531,0)),"-")</f>
        <v>71</v>
      </c>
      <c r="F2271" s="4" t="str">
        <f aca="false">IFERROR(INDEX(Positions!$E$2:$E$14531,MATCH($A2271&amp;"|2",Positions!$A$2:$A$14531,0)),"-")</f>
        <v>G</v>
      </c>
      <c r="G2271" s="4" t="str">
        <f aca="false">IFERROR(INDEX(Positions!$E$2:$E$14531,MATCH($A2271&amp;"|71",Positions!$A$2:$A$14531,0)),"-")</f>
        <v>C</v>
      </c>
      <c r="H2271" s="3" t="str">
        <f aca="false">F2271&amp;"-"&amp;G2271</f>
        <v>G-C</v>
      </c>
      <c r="I2271" s="4" t="n">
        <f aca="false">(F2271="G")+(G2271="G")</f>
        <v>1</v>
      </c>
      <c r="J2271" s="4" t="n">
        <f aca="false">(F2271="C")+(G2271="C")</f>
        <v>1</v>
      </c>
      <c r="K2271" s="3" t="n">
        <f aca="false">I2271+J2271</f>
        <v>2</v>
      </c>
    </row>
    <row r="2272" customFormat="false" ht="15" hidden="false" customHeight="false" outlineLevel="0" collapsed="false">
      <c r="A2272" s="4" t="s">
        <v>118</v>
      </c>
      <c r="B2272" s="4" t="s">
        <v>768</v>
      </c>
      <c r="C2272" s="4" t="s">
        <v>884</v>
      </c>
      <c r="D2272" s="4" t="n">
        <f aca="false">IFERROR(INDEX(Positions!$D$2:$D$14531,MATCH($A2272&amp;"|3",Positions!$A$2:$A$14531,0)),"-")</f>
        <v>3</v>
      </c>
      <c r="E2272" s="4" t="n">
        <f aca="false">IFERROR(INDEX(Positions!$D$2:$D$14531,MATCH($A2272&amp;"|70",Positions!$A$2:$A$14531,0)),"-")</f>
        <v>70</v>
      </c>
      <c r="F2272" s="4" t="str">
        <f aca="false">IFERROR(INDEX(Positions!$E$2:$E$14531,MATCH($A2272&amp;"|3",Positions!$A$2:$A$14531,0)),"-")</f>
        <v>G</v>
      </c>
      <c r="G2272" s="4" t="str">
        <f aca="false">IFERROR(INDEX(Positions!$E$2:$E$14531,MATCH($A2272&amp;"|70",Positions!$A$2:$A$14531,0)),"-")</f>
        <v>C</v>
      </c>
      <c r="H2272" s="3" t="str">
        <f aca="false">F2272&amp;"-"&amp;G2272</f>
        <v>G-C</v>
      </c>
      <c r="I2272" s="4" t="n">
        <f aca="false">(F2272="G")+(G2272="G")</f>
        <v>1</v>
      </c>
      <c r="J2272" s="4" t="n">
        <f aca="false">(F2272="C")+(G2272="C")</f>
        <v>1</v>
      </c>
      <c r="K2272" s="3" t="n">
        <f aca="false">I2272+J2272</f>
        <v>2</v>
      </c>
    </row>
    <row r="2273" customFormat="false" ht="15" hidden="false" customHeight="false" outlineLevel="0" collapsed="false">
      <c r="A2273" s="4" t="s">
        <v>118</v>
      </c>
      <c r="B2273" s="4" t="s">
        <v>768</v>
      </c>
      <c r="C2273" s="4" t="s">
        <v>885</v>
      </c>
      <c r="D2273" s="4" t="n">
        <f aca="false">IFERROR(INDEX(Positions!$D$2:$D$14531,MATCH($A2273&amp;"|4",Positions!$A$2:$A$14531,0)),"-")</f>
        <v>4</v>
      </c>
      <c r="E2273" s="4" t="n">
        <f aca="false">IFERROR(INDEX(Positions!$D$2:$D$14531,MATCH($A2273&amp;"|69",Positions!$A$2:$A$14531,0)),"-")</f>
        <v>69</v>
      </c>
      <c r="F2273" s="4" t="str">
        <f aca="false">IFERROR(INDEX(Positions!$E$2:$E$14531,MATCH($A2273&amp;"|4",Positions!$A$2:$A$14531,0)),"-")</f>
        <v>G</v>
      </c>
      <c r="G2273" s="4" t="str">
        <f aca="false">IFERROR(INDEX(Positions!$E$2:$E$14531,MATCH($A2273&amp;"|69",Positions!$A$2:$A$14531,0)),"-")</f>
        <v>C</v>
      </c>
      <c r="H2273" s="3" t="str">
        <f aca="false">F2273&amp;"-"&amp;G2273</f>
        <v>G-C</v>
      </c>
      <c r="I2273" s="4" t="n">
        <f aca="false">(F2273="G")+(G2273="G")</f>
        <v>1</v>
      </c>
      <c r="J2273" s="4" t="n">
        <f aca="false">(F2273="C")+(G2273="C")</f>
        <v>1</v>
      </c>
      <c r="K2273" s="3" t="n">
        <f aca="false">I2273+J2273</f>
        <v>2</v>
      </c>
    </row>
    <row r="2274" customFormat="false" ht="15" hidden="false" customHeight="false" outlineLevel="0" collapsed="false">
      <c r="A2274" s="4" t="s">
        <v>118</v>
      </c>
      <c r="B2274" s="4" t="s">
        <v>768</v>
      </c>
      <c r="C2274" s="4" t="s">
        <v>542</v>
      </c>
      <c r="D2274" s="4" t="n">
        <f aca="false">IFERROR(INDEX(Positions!$D$2:$D$14531,MATCH($A2274&amp;"|5",Positions!$A$2:$A$14531,0)),"-")</f>
        <v>5</v>
      </c>
      <c r="E2274" s="4" t="n">
        <f aca="false">IFERROR(INDEX(Positions!$D$2:$D$14531,MATCH($A2274&amp;"|68",Positions!$A$2:$A$14531,0)),"-")</f>
        <v>68</v>
      </c>
      <c r="F2274" s="4" t="str">
        <f aca="false">IFERROR(INDEX(Positions!$E$2:$E$14531,MATCH($A2274&amp;"|5",Positions!$A$2:$A$14531,0)),"-")</f>
        <v>G</v>
      </c>
      <c r="G2274" s="4" t="str">
        <f aca="false">IFERROR(INDEX(Positions!$E$2:$E$14531,MATCH($A2274&amp;"|68",Positions!$A$2:$A$14531,0)),"-")</f>
        <v>C</v>
      </c>
      <c r="H2274" s="3" t="str">
        <f aca="false">F2274&amp;"-"&amp;G2274</f>
        <v>G-C</v>
      </c>
      <c r="I2274" s="4" t="n">
        <f aca="false">(F2274="G")+(G2274="G")</f>
        <v>1</v>
      </c>
      <c r="J2274" s="4" t="n">
        <f aca="false">(F2274="C")+(G2274="C")</f>
        <v>1</v>
      </c>
      <c r="K2274" s="3" t="n">
        <f aca="false">I2274+J2274</f>
        <v>2</v>
      </c>
    </row>
    <row r="2275" customFormat="false" ht="15" hidden="false" customHeight="false" outlineLevel="0" collapsed="false">
      <c r="A2275" s="4" t="s">
        <v>118</v>
      </c>
      <c r="B2275" s="4" t="s">
        <v>768</v>
      </c>
      <c r="C2275" s="4" t="s">
        <v>561</v>
      </c>
      <c r="D2275" s="4" t="n">
        <f aca="false">IFERROR(INDEX(Positions!$D$2:$D$14531,MATCH($A2275&amp;"|6",Positions!$A$2:$A$14531,0)),"-")</f>
        <v>6</v>
      </c>
      <c r="E2275" s="4" t="n">
        <f aca="false">IFERROR(INDEX(Positions!$D$2:$D$14531,MATCH($A2275&amp;"|67",Positions!$A$2:$A$14531,0)),"-")</f>
        <v>67</v>
      </c>
      <c r="F2275" s="4" t="str">
        <f aca="false">IFERROR(INDEX(Positions!$E$2:$E$14531,MATCH($A2275&amp;"|6",Positions!$A$2:$A$14531,0)),"-")</f>
        <v>C</v>
      </c>
      <c r="G2275" s="4" t="str">
        <f aca="false">IFERROR(INDEX(Positions!$E$2:$E$14531,MATCH($A2275&amp;"|67",Positions!$A$2:$A$14531,0)),"-")</f>
        <v>G</v>
      </c>
      <c r="H2275" s="3" t="str">
        <f aca="false">F2275&amp;"-"&amp;G2275</f>
        <v>C-G</v>
      </c>
      <c r="I2275" s="4" t="n">
        <f aca="false">(F2275="G")+(G2275="G")</f>
        <v>1</v>
      </c>
      <c r="J2275" s="4" t="n">
        <f aca="false">(F2275="C")+(G2275="C")</f>
        <v>1</v>
      </c>
      <c r="K2275" s="3" t="n">
        <f aca="false">I2275+J2275</f>
        <v>2</v>
      </c>
    </row>
    <row r="2276" customFormat="false" ht="15" hidden="false" customHeight="false" outlineLevel="0" collapsed="false">
      <c r="A2276" s="4" t="s">
        <v>118</v>
      </c>
      <c r="B2276" s="4" t="s">
        <v>768</v>
      </c>
      <c r="C2276" s="4" t="s">
        <v>886</v>
      </c>
      <c r="D2276" s="4" t="n">
        <f aca="false">IFERROR(INDEX(Positions!$D$2:$D$14531,MATCH($A2276&amp;"|7",Positions!$A$2:$A$14531,0)),"-")</f>
        <v>7</v>
      </c>
      <c r="E2276" s="4" t="n">
        <f aca="false">IFERROR(INDEX(Positions!$D$2:$D$14531,MATCH($A2276&amp;"|66",Positions!$A$2:$A$14531,0)),"-")</f>
        <v>66</v>
      </c>
      <c r="F2276" s="4" t="str">
        <f aca="false">IFERROR(INDEX(Positions!$E$2:$E$14531,MATCH($A2276&amp;"|7",Positions!$A$2:$A$14531,0)),"-")</f>
        <v>A</v>
      </c>
      <c r="G2276" s="4" t="str">
        <f aca="false">IFERROR(INDEX(Positions!$E$2:$E$14531,MATCH($A2276&amp;"|66",Positions!$A$2:$A$14531,0)),"-")</f>
        <v>U</v>
      </c>
      <c r="H2276" s="3" t="str">
        <f aca="false">F2276&amp;"-"&amp;G2276</f>
        <v>A-U</v>
      </c>
      <c r="I2276" s="4" t="n">
        <f aca="false">(F2276="G")+(G2276="G")</f>
        <v>0</v>
      </c>
      <c r="J2276" s="4" t="n">
        <f aca="false">(F2276="C")+(G2276="C")</f>
        <v>0</v>
      </c>
      <c r="K2276" s="3" t="n">
        <f aca="false">I2276+J2276</f>
        <v>0</v>
      </c>
    </row>
    <row r="2277" customFormat="false" ht="15" hidden="false" customHeight="false" outlineLevel="0" collapsed="false">
      <c r="A2277" s="4" t="s">
        <v>118</v>
      </c>
      <c r="B2277" s="4" t="s">
        <v>783</v>
      </c>
      <c r="C2277" s="4" t="s">
        <v>887</v>
      </c>
      <c r="D2277" s="4" t="n">
        <f aca="false">IFERROR(INDEX(Positions!$D$2:$D$14531,MATCH($A2277&amp;"|10",Positions!$A$2:$A$14531,0)),"-")</f>
        <v>10</v>
      </c>
      <c r="E2277" s="4" t="n">
        <f aca="false">IFERROR(INDEX(Positions!$D$2:$D$14531,MATCH($A2277&amp;"|25",Positions!$A$2:$A$14531,0)),"-")</f>
        <v>25</v>
      </c>
      <c r="F2277" s="4" t="str">
        <f aca="false">IFERROR(INDEX(Positions!$E$2:$E$14531,MATCH($A2277&amp;"|10",Positions!$A$2:$A$14531,0)),"-")</f>
        <v>G</v>
      </c>
      <c r="G2277" s="4" t="str">
        <f aca="false">IFERROR(INDEX(Positions!$E$2:$E$14531,MATCH($A2277&amp;"|25",Positions!$A$2:$A$14531,0)),"-")</f>
        <v>C</v>
      </c>
      <c r="H2277" s="3" t="str">
        <f aca="false">F2277&amp;"-"&amp;G2277</f>
        <v>G-C</v>
      </c>
      <c r="I2277" s="4" t="n">
        <f aca="false">(F2277="G")+(G2277="G")</f>
        <v>1</v>
      </c>
      <c r="J2277" s="4" t="n">
        <f aca="false">(F2277="C")+(G2277="C")</f>
        <v>1</v>
      </c>
      <c r="K2277" s="3" t="n">
        <f aca="false">I2277+J2277</f>
        <v>2</v>
      </c>
    </row>
    <row r="2278" customFormat="false" ht="15" hidden="false" customHeight="false" outlineLevel="0" collapsed="false">
      <c r="A2278" s="4" t="s">
        <v>118</v>
      </c>
      <c r="B2278" s="4" t="s">
        <v>783</v>
      </c>
      <c r="C2278" s="4" t="s">
        <v>888</v>
      </c>
      <c r="D2278" s="4" t="n">
        <f aca="false">IFERROR(INDEX(Positions!$D$2:$D$14531,MATCH($A2278&amp;"|11",Positions!$A$2:$A$14531,0)),"-")</f>
        <v>11</v>
      </c>
      <c r="E2278" s="4" t="n">
        <f aca="false">IFERROR(INDEX(Positions!$D$2:$D$14531,MATCH($A2278&amp;"|24",Positions!$A$2:$A$14531,0)),"-")</f>
        <v>24</v>
      </c>
      <c r="F2278" s="4" t="str">
        <f aca="false">IFERROR(INDEX(Positions!$E$2:$E$14531,MATCH($A2278&amp;"|11",Positions!$A$2:$A$14531,0)),"-")</f>
        <v>U</v>
      </c>
      <c r="G2278" s="4" t="str">
        <f aca="false">IFERROR(INDEX(Positions!$E$2:$E$14531,MATCH($A2278&amp;"|24",Positions!$A$2:$A$14531,0)),"-")</f>
        <v>A</v>
      </c>
      <c r="H2278" s="3" t="str">
        <f aca="false">F2278&amp;"-"&amp;G2278</f>
        <v>U-A</v>
      </c>
      <c r="I2278" s="4" t="n">
        <f aca="false">(F2278="G")+(G2278="G")</f>
        <v>0</v>
      </c>
      <c r="J2278" s="4" t="n">
        <f aca="false">(F2278="C")+(G2278="C")</f>
        <v>0</v>
      </c>
      <c r="K2278" s="3" t="n">
        <f aca="false">I2278+J2278</f>
        <v>0</v>
      </c>
    </row>
    <row r="2279" customFormat="false" ht="15" hidden="false" customHeight="false" outlineLevel="0" collapsed="false">
      <c r="A2279" s="4" t="s">
        <v>118</v>
      </c>
      <c r="B2279" s="4" t="s">
        <v>783</v>
      </c>
      <c r="C2279" s="4" t="s">
        <v>479</v>
      </c>
      <c r="D2279" s="4" t="n">
        <f aca="false">IFERROR(INDEX(Positions!$D$2:$D$14531,MATCH($A2279&amp;"|12",Positions!$A$2:$A$14531,0)),"-")</f>
        <v>12</v>
      </c>
      <c r="E2279" s="4" t="n">
        <f aca="false">IFERROR(INDEX(Positions!$D$2:$D$14531,MATCH($A2279&amp;"|23",Positions!$A$2:$A$14531,0)),"-")</f>
        <v>23</v>
      </c>
      <c r="F2279" s="4" t="str">
        <f aca="false">IFERROR(INDEX(Positions!$E$2:$E$14531,MATCH($A2279&amp;"|12",Positions!$A$2:$A$14531,0)),"-")</f>
        <v>U</v>
      </c>
      <c r="G2279" s="4" t="str">
        <f aca="false">IFERROR(INDEX(Positions!$E$2:$E$14531,MATCH($A2279&amp;"|23",Positions!$A$2:$A$14531,0)),"-")</f>
        <v>A</v>
      </c>
      <c r="H2279" s="3" t="str">
        <f aca="false">F2279&amp;"-"&amp;G2279</f>
        <v>U-A</v>
      </c>
      <c r="I2279" s="4" t="n">
        <f aca="false">(F2279="G")+(G2279="G")</f>
        <v>0</v>
      </c>
      <c r="J2279" s="4" t="n">
        <f aca="false">(F2279="C")+(G2279="C")</f>
        <v>0</v>
      </c>
      <c r="K2279" s="3" t="n">
        <f aca="false">I2279+J2279</f>
        <v>0</v>
      </c>
    </row>
    <row r="2280" customFormat="false" ht="15" hidden="false" customHeight="false" outlineLevel="0" collapsed="false">
      <c r="A2280" s="4" t="s">
        <v>118</v>
      </c>
      <c r="B2280" s="4" t="s">
        <v>783</v>
      </c>
      <c r="C2280" s="4" t="s">
        <v>267</v>
      </c>
      <c r="D2280" s="4" t="n">
        <f aca="false">IFERROR(INDEX(Positions!$D$2:$D$14531,MATCH($A2280&amp;"|13",Positions!$A$2:$A$14531,0)),"-")</f>
        <v>13</v>
      </c>
      <c r="E2280" s="4" t="n">
        <f aca="false">IFERROR(INDEX(Positions!$D$2:$D$14531,MATCH($A2280&amp;"|22",Positions!$A$2:$A$14531,0)),"-")</f>
        <v>22</v>
      </c>
      <c r="F2280" s="4" t="str">
        <f aca="false">IFERROR(INDEX(Positions!$E$2:$E$14531,MATCH($A2280&amp;"|13",Positions!$A$2:$A$14531,0)),"-")</f>
        <v>C</v>
      </c>
      <c r="G2280" s="4" t="str">
        <f aca="false">IFERROR(INDEX(Positions!$E$2:$E$14531,MATCH($A2280&amp;"|22",Positions!$A$2:$A$14531,0)),"-")</f>
        <v>G</v>
      </c>
      <c r="H2280" s="3" t="str">
        <f aca="false">F2280&amp;"-"&amp;G2280</f>
        <v>C-G</v>
      </c>
      <c r="I2280" s="4" t="n">
        <f aca="false">(F2280="G")+(G2280="G")</f>
        <v>1</v>
      </c>
      <c r="J2280" s="4" t="n">
        <f aca="false">(F2280="C")+(G2280="C")</f>
        <v>1</v>
      </c>
      <c r="K2280" s="3" t="n">
        <f aca="false">I2280+J2280</f>
        <v>2</v>
      </c>
    </row>
    <row r="2281" customFormat="false" ht="15" hidden="false" customHeight="false" outlineLevel="0" collapsed="false">
      <c r="A2281" s="4" t="s">
        <v>118</v>
      </c>
      <c r="B2281" s="4" t="s">
        <v>805</v>
      </c>
      <c r="C2281" s="4" t="s">
        <v>673</v>
      </c>
      <c r="D2281" s="4" t="n">
        <f aca="false">IFERROR(INDEX(Positions!$D$2:$D$14531,MATCH($A2281&amp;"|27",Positions!$A$2:$A$14531,0)),"-")</f>
        <v>27</v>
      </c>
      <c r="E2281" s="4" t="n">
        <f aca="false">IFERROR(INDEX(Positions!$D$2:$D$14531,MATCH($A2281&amp;"|43",Positions!$A$2:$A$14531,0)),"-")</f>
        <v>43</v>
      </c>
      <c r="F2281" s="4" t="str">
        <f aca="false">IFERROR(INDEX(Positions!$E$2:$E$14531,MATCH($A2281&amp;"|27",Positions!$A$2:$A$14531,0)),"-")</f>
        <v>U</v>
      </c>
      <c r="G2281" s="4" t="str">
        <f aca="false">IFERROR(INDEX(Positions!$E$2:$E$14531,MATCH($A2281&amp;"|43",Positions!$A$2:$A$14531,0)),"-")</f>
        <v>A</v>
      </c>
      <c r="H2281" s="3" t="str">
        <f aca="false">F2281&amp;"-"&amp;G2281</f>
        <v>U-A</v>
      </c>
      <c r="I2281" s="4" t="n">
        <f aca="false">(F2281="G")+(G2281="G")</f>
        <v>0</v>
      </c>
      <c r="J2281" s="4" t="n">
        <f aca="false">(F2281="C")+(G2281="C")</f>
        <v>0</v>
      </c>
      <c r="K2281" s="3" t="n">
        <f aca="false">I2281+J2281</f>
        <v>0</v>
      </c>
    </row>
    <row r="2282" customFormat="false" ht="15" hidden="false" customHeight="false" outlineLevel="0" collapsed="false">
      <c r="A2282" s="4" t="s">
        <v>118</v>
      </c>
      <c r="B2282" s="4" t="s">
        <v>805</v>
      </c>
      <c r="C2282" s="4" t="s">
        <v>889</v>
      </c>
      <c r="D2282" s="4" t="n">
        <f aca="false">IFERROR(INDEX(Positions!$D$2:$D$14531,MATCH($A2282&amp;"|28",Positions!$A$2:$A$14531,0)),"-")</f>
        <v>28</v>
      </c>
      <c r="E2282" s="4" t="n">
        <f aca="false">IFERROR(INDEX(Positions!$D$2:$D$14531,MATCH($A2282&amp;"|42",Positions!$A$2:$A$14531,0)),"-")</f>
        <v>42</v>
      </c>
      <c r="F2282" s="4" t="str">
        <f aca="false">IFERROR(INDEX(Positions!$E$2:$E$14531,MATCH($A2282&amp;"|28",Positions!$A$2:$A$14531,0)),"-")</f>
        <v>C</v>
      </c>
      <c r="G2282" s="4" t="str">
        <f aca="false">IFERROR(INDEX(Positions!$E$2:$E$14531,MATCH($A2282&amp;"|42",Positions!$A$2:$A$14531,0)),"-")</f>
        <v>G</v>
      </c>
      <c r="H2282" s="3" t="str">
        <f aca="false">F2282&amp;"-"&amp;G2282</f>
        <v>C-G</v>
      </c>
      <c r="I2282" s="4" t="n">
        <f aca="false">(F2282="G")+(G2282="G")</f>
        <v>1</v>
      </c>
      <c r="J2282" s="4" t="n">
        <f aca="false">(F2282="C")+(G2282="C")</f>
        <v>1</v>
      </c>
      <c r="K2282" s="3" t="n">
        <f aca="false">I2282+J2282</f>
        <v>2</v>
      </c>
    </row>
    <row r="2283" customFormat="false" ht="15" hidden="false" customHeight="false" outlineLevel="0" collapsed="false">
      <c r="A2283" s="4" t="s">
        <v>118</v>
      </c>
      <c r="B2283" s="4" t="s">
        <v>805</v>
      </c>
      <c r="C2283" s="4" t="s">
        <v>890</v>
      </c>
      <c r="D2283" s="4" t="n">
        <f aca="false">IFERROR(INDEX(Positions!$D$2:$D$14531,MATCH($A2283&amp;"|29",Positions!$A$2:$A$14531,0)),"-")</f>
        <v>29</v>
      </c>
      <c r="E2283" s="4" t="n">
        <f aca="false">IFERROR(INDEX(Positions!$D$2:$D$14531,MATCH($A2283&amp;"|41",Positions!$A$2:$A$14531,0)),"-")</f>
        <v>41</v>
      </c>
      <c r="F2283" s="4" t="str">
        <f aca="false">IFERROR(INDEX(Positions!$E$2:$E$14531,MATCH($A2283&amp;"|29",Positions!$A$2:$A$14531,0)),"-")</f>
        <v>G</v>
      </c>
      <c r="G2283" s="4" t="str">
        <f aca="false">IFERROR(INDEX(Positions!$E$2:$E$14531,MATCH($A2283&amp;"|41",Positions!$A$2:$A$14531,0)),"-")</f>
        <v>C</v>
      </c>
      <c r="H2283" s="3" t="str">
        <f aca="false">F2283&amp;"-"&amp;G2283</f>
        <v>G-C</v>
      </c>
      <c r="I2283" s="4" t="n">
        <f aca="false">(F2283="G")+(G2283="G")</f>
        <v>1</v>
      </c>
      <c r="J2283" s="4" t="n">
        <f aca="false">(F2283="C")+(G2283="C")</f>
        <v>1</v>
      </c>
      <c r="K2283" s="3" t="n">
        <f aca="false">I2283+J2283</f>
        <v>2</v>
      </c>
    </row>
    <row r="2284" customFormat="false" ht="15" hidden="false" customHeight="false" outlineLevel="0" collapsed="false">
      <c r="A2284" s="4" t="s">
        <v>118</v>
      </c>
      <c r="B2284" s="4" t="s">
        <v>805</v>
      </c>
      <c r="C2284" s="4" t="s">
        <v>694</v>
      </c>
      <c r="D2284" s="4" t="n">
        <f aca="false">IFERROR(INDEX(Positions!$D$2:$D$14531,MATCH($A2284&amp;"|30",Positions!$A$2:$A$14531,0)),"-")</f>
        <v>30</v>
      </c>
      <c r="E2284" s="4" t="n">
        <f aca="false">IFERROR(INDEX(Positions!$D$2:$D$14531,MATCH($A2284&amp;"|40",Positions!$A$2:$A$14531,0)),"-")</f>
        <v>40</v>
      </c>
      <c r="F2284" s="4" t="str">
        <f aca="false">IFERROR(INDEX(Positions!$E$2:$E$14531,MATCH($A2284&amp;"|30",Positions!$A$2:$A$14531,0)),"-")</f>
        <v>G</v>
      </c>
      <c r="G2284" s="4" t="str">
        <f aca="false">IFERROR(INDEX(Positions!$E$2:$E$14531,MATCH($A2284&amp;"|40",Positions!$A$2:$A$14531,0)),"-")</f>
        <v>C</v>
      </c>
      <c r="H2284" s="3" t="str">
        <f aca="false">F2284&amp;"-"&amp;G2284</f>
        <v>G-C</v>
      </c>
      <c r="I2284" s="4" t="n">
        <f aca="false">(F2284="G")+(G2284="G")</f>
        <v>1</v>
      </c>
      <c r="J2284" s="4" t="n">
        <f aca="false">(F2284="C")+(G2284="C")</f>
        <v>1</v>
      </c>
      <c r="K2284" s="3" t="n">
        <f aca="false">I2284+J2284</f>
        <v>2</v>
      </c>
    </row>
    <row r="2285" customFormat="false" ht="15" hidden="false" customHeight="false" outlineLevel="0" collapsed="false">
      <c r="A2285" s="4" t="s">
        <v>118</v>
      </c>
      <c r="B2285" s="4" t="s">
        <v>805</v>
      </c>
      <c r="C2285" s="4" t="s">
        <v>640</v>
      </c>
      <c r="D2285" s="4" t="n">
        <f aca="false">IFERROR(INDEX(Positions!$D$2:$D$14531,MATCH($A2285&amp;"|31",Positions!$A$2:$A$14531,0)),"-")</f>
        <v>31</v>
      </c>
      <c r="E2285" s="4" t="n">
        <f aca="false">IFERROR(INDEX(Positions!$D$2:$D$14531,MATCH($A2285&amp;"|39",Positions!$A$2:$A$14531,0)),"-")</f>
        <v>39</v>
      </c>
      <c r="F2285" s="4" t="str">
        <f aca="false">IFERROR(INDEX(Positions!$E$2:$E$14531,MATCH($A2285&amp;"|31",Positions!$A$2:$A$14531,0)),"-")</f>
        <v>U</v>
      </c>
      <c r="G2285" s="4" t="str">
        <f aca="false">IFERROR(INDEX(Positions!$E$2:$E$14531,MATCH($A2285&amp;"|39",Positions!$A$2:$A$14531,0)),"-")</f>
        <v>A</v>
      </c>
      <c r="H2285" s="3" t="str">
        <f aca="false">F2285&amp;"-"&amp;G2285</f>
        <v>U-A</v>
      </c>
      <c r="I2285" s="4" t="n">
        <f aca="false">(F2285="G")+(G2285="G")</f>
        <v>0</v>
      </c>
      <c r="J2285" s="4" t="n">
        <f aca="false">(F2285="C")+(G2285="C")</f>
        <v>0</v>
      </c>
      <c r="K2285" s="3" t="n">
        <f aca="false">I2285+J2285</f>
        <v>0</v>
      </c>
    </row>
    <row r="2286" customFormat="false" ht="15" hidden="false" customHeight="false" outlineLevel="0" collapsed="false">
      <c r="A2286" s="4" t="s">
        <v>118</v>
      </c>
      <c r="B2286" s="4" t="s">
        <v>830</v>
      </c>
      <c r="C2286" s="4" t="s">
        <v>367</v>
      </c>
      <c r="D2286" s="4" t="n">
        <f aca="false">IFERROR(INDEX(Positions!$D$2:$D$14531,MATCH($A2286&amp;"|49",Positions!$A$2:$A$14531,0)),"-")</f>
        <v>49</v>
      </c>
      <c r="E2286" s="4" t="n">
        <f aca="false">IFERROR(INDEX(Positions!$D$2:$D$14531,MATCH($A2286&amp;"|65",Positions!$A$2:$A$14531,0)),"-")</f>
        <v>65</v>
      </c>
      <c r="F2286" s="4" t="str">
        <f aca="false">IFERROR(INDEX(Positions!$E$2:$E$14531,MATCH($A2286&amp;"|49",Positions!$A$2:$A$14531,0)),"-")</f>
        <v>A</v>
      </c>
      <c r="G2286" s="4" t="str">
        <f aca="false">IFERROR(INDEX(Positions!$E$2:$E$14531,MATCH($A2286&amp;"|65",Positions!$A$2:$A$14531,0)),"-")</f>
        <v>U</v>
      </c>
      <c r="H2286" s="3" t="str">
        <f aca="false">F2286&amp;"-"&amp;G2286</f>
        <v>A-U</v>
      </c>
      <c r="I2286" s="4" t="n">
        <f aca="false">(F2286="G")+(G2286="G")</f>
        <v>0</v>
      </c>
      <c r="J2286" s="4" t="n">
        <f aca="false">(F2286="C")+(G2286="C")</f>
        <v>0</v>
      </c>
      <c r="K2286" s="3" t="n">
        <f aca="false">I2286+J2286</f>
        <v>0</v>
      </c>
    </row>
    <row r="2287" customFormat="false" ht="15" hidden="false" customHeight="false" outlineLevel="0" collapsed="false">
      <c r="A2287" s="4" t="s">
        <v>118</v>
      </c>
      <c r="B2287" s="4" t="s">
        <v>830</v>
      </c>
      <c r="C2287" s="4" t="s">
        <v>891</v>
      </c>
      <c r="D2287" s="4" t="n">
        <f aca="false">IFERROR(INDEX(Positions!$D$2:$D$14531,MATCH($A2287&amp;"|50",Positions!$A$2:$A$14531,0)),"-")</f>
        <v>50</v>
      </c>
      <c r="E2287" s="4" t="n">
        <f aca="false">IFERROR(INDEX(Positions!$D$2:$D$14531,MATCH($A2287&amp;"|64",Positions!$A$2:$A$14531,0)),"-")</f>
        <v>64</v>
      </c>
      <c r="F2287" s="4" t="str">
        <f aca="false">IFERROR(INDEX(Positions!$E$2:$E$14531,MATCH($A2287&amp;"|50",Positions!$A$2:$A$14531,0)),"-")</f>
        <v>C</v>
      </c>
      <c r="G2287" s="4" t="str">
        <f aca="false">IFERROR(INDEX(Positions!$E$2:$E$14531,MATCH($A2287&amp;"|64",Positions!$A$2:$A$14531,0)),"-")</f>
        <v>G</v>
      </c>
      <c r="H2287" s="3" t="str">
        <f aca="false">F2287&amp;"-"&amp;G2287</f>
        <v>C-G</v>
      </c>
      <c r="I2287" s="4" t="n">
        <f aca="false">(F2287="G")+(G2287="G")</f>
        <v>1</v>
      </c>
      <c r="J2287" s="4" t="n">
        <f aca="false">(F2287="C")+(G2287="C")</f>
        <v>1</v>
      </c>
      <c r="K2287" s="3" t="n">
        <f aca="false">I2287+J2287</f>
        <v>2</v>
      </c>
    </row>
    <row r="2288" customFormat="false" ht="15" hidden="false" customHeight="false" outlineLevel="0" collapsed="false">
      <c r="A2288" s="4" t="s">
        <v>118</v>
      </c>
      <c r="B2288" s="4" t="s">
        <v>830</v>
      </c>
      <c r="C2288" s="4" t="s">
        <v>689</v>
      </c>
      <c r="D2288" s="4" t="n">
        <f aca="false">IFERROR(INDEX(Positions!$D$2:$D$14531,MATCH($A2288&amp;"|51",Positions!$A$2:$A$14531,0)),"-")</f>
        <v>51</v>
      </c>
      <c r="E2288" s="4" t="n">
        <f aca="false">IFERROR(INDEX(Positions!$D$2:$D$14531,MATCH($A2288&amp;"|63",Positions!$A$2:$A$14531,0)),"-")</f>
        <v>63</v>
      </c>
      <c r="F2288" s="4" t="str">
        <f aca="false">IFERROR(INDEX(Positions!$E$2:$E$14531,MATCH($A2288&amp;"|51",Positions!$A$2:$A$14531,0)),"-")</f>
        <v>G</v>
      </c>
      <c r="G2288" s="4" t="str">
        <f aca="false">IFERROR(INDEX(Positions!$E$2:$E$14531,MATCH($A2288&amp;"|63",Positions!$A$2:$A$14531,0)),"-")</f>
        <v>U</v>
      </c>
      <c r="H2288" s="3" t="str">
        <f aca="false">F2288&amp;"-"&amp;G2288</f>
        <v>G-U</v>
      </c>
      <c r="I2288" s="4" t="n">
        <f aca="false">(F2288="G")+(G2288="G")</f>
        <v>1</v>
      </c>
      <c r="J2288" s="4" t="n">
        <f aca="false">(F2288="C")+(G2288="C")</f>
        <v>0</v>
      </c>
      <c r="K2288" s="3" t="n">
        <f aca="false">I2288+J2288</f>
        <v>1</v>
      </c>
    </row>
    <row r="2289" customFormat="false" ht="15" hidden="false" customHeight="false" outlineLevel="0" collapsed="false">
      <c r="A2289" s="4" t="s">
        <v>118</v>
      </c>
      <c r="B2289" s="4" t="s">
        <v>830</v>
      </c>
      <c r="C2289" s="4" t="s">
        <v>703</v>
      </c>
      <c r="D2289" s="4" t="n">
        <f aca="false">IFERROR(INDEX(Positions!$D$2:$D$14531,MATCH($A2289&amp;"|52",Positions!$A$2:$A$14531,0)),"-")</f>
        <v>52</v>
      </c>
      <c r="E2289" s="4" t="n">
        <f aca="false">IFERROR(INDEX(Positions!$D$2:$D$14531,MATCH($A2289&amp;"|62",Positions!$A$2:$A$14531,0)),"-")</f>
        <v>62</v>
      </c>
      <c r="F2289" s="4" t="str">
        <f aca="false">IFERROR(INDEX(Positions!$E$2:$E$14531,MATCH($A2289&amp;"|52",Positions!$A$2:$A$14531,0)),"-")</f>
        <v>A</v>
      </c>
      <c r="G2289" s="4" t="str">
        <f aca="false">IFERROR(INDEX(Positions!$E$2:$E$14531,MATCH($A2289&amp;"|62",Positions!$A$2:$A$14531,0)),"-")</f>
        <v>U</v>
      </c>
      <c r="H2289" s="3" t="str">
        <f aca="false">F2289&amp;"-"&amp;G2289</f>
        <v>A-U</v>
      </c>
      <c r="I2289" s="4" t="n">
        <f aca="false">(F2289="G")+(G2289="G")</f>
        <v>0</v>
      </c>
      <c r="J2289" s="4" t="n">
        <f aca="false">(F2289="C")+(G2289="C")</f>
        <v>0</v>
      </c>
      <c r="K2289" s="3" t="n">
        <f aca="false">I2289+J2289</f>
        <v>0</v>
      </c>
    </row>
    <row r="2290" customFormat="false" ht="15" hidden="false" customHeight="false" outlineLevel="0" collapsed="false">
      <c r="A2290" s="4" t="s">
        <v>118</v>
      </c>
      <c r="B2290" s="4" t="s">
        <v>830</v>
      </c>
      <c r="C2290" s="4" t="s">
        <v>892</v>
      </c>
      <c r="D2290" s="4" t="n">
        <f aca="false">IFERROR(INDEX(Positions!$D$2:$D$14531,MATCH($A2290&amp;"|53",Positions!$A$2:$A$14531,0)),"-")</f>
        <v>53</v>
      </c>
      <c r="E2290" s="4" t="n">
        <f aca="false">IFERROR(INDEX(Positions!$D$2:$D$14531,MATCH($A2290&amp;"|61",Positions!$A$2:$A$14531,0)),"-")</f>
        <v>61</v>
      </c>
      <c r="F2290" s="4" t="str">
        <f aca="false">IFERROR(INDEX(Positions!$E$2:$E$14531,MATCH($A2290&amp;"|53",Positions!$A$2:$A$14531,0)),"-")</f>
        <v>G</v>
      </c>
      <c r="G2290" s="4" t="str">
        <f aca="false">IFERROR(INDEX(Positions!$E$2:$E$14531,MATCH($A2290&amp;"|61",Positions!$A$2:$A$14531,0)),"-")</f>
        <v>C</v>
      </c>
      <c r="H2290" s="3" t="str">
        <f aca="false">F2290&amp;"-"&amp;G2290</f>
        <v>G-C</v>
      </c>
      <c r="I2290" s="4" t="n">
        <f aca="false">(F2290="G")+(G2290="G")</f>
        <v>1</v>
      </c>
      <c r="J2290" s="4" t="n">
        <f aca="false">(F2290="C")+(G2290="C")</f>
        <v>1</v>
      </c>
      <c r="K2290" s="3" t="n">
        <f aca="false">I2290+J2290</f>
        <v>2</v>
      </c>
    </row>
    <row r="2291" customFormat="false" ht="15" hidden="false" customHeight="false" outlineLevel="0" collapsed="false">
      <c r="A2291" s="24" t="s">
        <v>118</v>
      </c>
      <c r="B2291" s="24" t="s">
        <v>893</v>
      </c>
      <c r="C2291" s="24" t="s">
        <v>894</v>
      </c>
      <c r="D2291" s="24" t="n">
        <f aca="false">IFERROR(INDEX(Positions!$D$2:$D$14531,MATCH($A2291&amp;"|8",Positions!$A$2:$A$14531,0)),"-")</f>
        <v>8</v>
      </c>
      <c r="E2291" s="24" t="n">
        <f aca="false">IFERROR(INDEX(Positions!$D$2:$D$14531,MATCH($A2291&amp;"|14",Positions!$A$2:$A$14531,0)),"-")</f>
        <v>14</v>
      </c>
      <c r="F2291" s="24" t="str">
        <f aca="false">IFERROR(INDEX(Positions!$E$2:$E$14531,MATCH($A2291&amp;"|8",Positions!$A$2:$A$14531,0)),"-")</f>
        <v>U</v>
      </c>
      <c r="G2291" s="24" t="str">
        <f aca="false">IFERROR(INDEX(Positions!$E$2:$E$14531,MATCH($A2291&amp;"|14",Positions!$A$2:$A$14531,0)),"-")</f>
        <v>A</v>
      </c>
      <c r="H2291" s="25" t="str">
        <f aca="false">F2291&amp;"-"&amp;G2291</f>
        <v>U-A</v>
      </c>
      <c r="I2291" s="24" t="n">
        <f aca="false">(F2291="G")+(G2291="G")</f>
        <v>0</v>
      </c>
      <c r="J2291" s="24" t="n">
        <f aca="false">(F2291="C")+(G2291="C")</f>
        <v>0</v>
      </c>
      <c r="K2291" s="25" t="n">
        <f aca="false">I2291+J2291</f>
        <v>0</v>
      </c>
    </row>
    <row r="2292" customFormat="false" ht="15" hidden="false" customHeight="false" outlineLevel="0" collapsed="false">
      <c r="A2292" s="24" t="s">
        <v>118</v>
      </c>
      <c r="B2292" s="24" t="s">
        <v>893</v>
      </c>
      <c r="C2292" s="24" t="s">
        <v>895</v>
      </c>
      <c r="D2292" s="24" t="n">
        <f aca="false">IFERROR(INDEX(Positions!$D$2:$D$14531,MATCH($A2292&amp;"|15",Positions!$A$2:$A$14531,0)),"-")</f>
        <v>15</v>
      </c>
      <c r="E2292" s="24" t="n">
        <f aca="false">IFERROR(INDEX(Positions!$D$2:$D$14531,MATCH($A2292&amp;"|48",Positions!$A$2:$A$14531,0)),"-")</f>
        <v>48</v>
      </c>
      <c r="F2292" s="24" t="str">
        <f aca="false">IFERROR(INDEX(Positions!$E$2:$E$14531,MATCH($A2292&amp;"|15",Positions!$A$2:$A$14531,0)),"-")</f>
        <v>G</v>
      </c>
      <c r="G2292" s="24" t="str">
        <f aca="false">IFERROR(INDEX(Positions!$E$2:$E$14531,MATCH($A2292&amp;"|48",Positions!$A$2:$A$14531,0)),"-")</f>
        <v>C</v>
      </c>
      <c r="H2292" s="25" t="str">
        <f aca="false">F2292&amp;"-"&amp;G2292</f>
        <v>G-C</v>
      </c>
      <c r="I2292" s="24" t="n">
        <f aca="false">(F2292="G")+(G2292="G")</f>
        <v>1</v>
      </c>
      <c r="J2292" s="24" t="n">
        <f aca="false">(F2292="C")+(G2292="C")</f>
        <v>1</v>
      </c>
      <c r="K2292" s="25" t="n">
        <f aca="false">I2292+J2292</f>
        <v>2</v>
      </c>
    </row>
    <row r="2293" customFormat="false" ht="15" hidden="false" customHeight="false" outlineLevel="0" collapsed="false">
      <c r="A2293" s="24" t="s">
        <v>118</v>
      </c>
      <c r="B2293" s="24" t="s">
        <v>893</v>
      </c>
      <c r="C2293" s="24" t="s">
        <v>896</v>
      </c>
      <c r="D2293" s="24" t="n">
        <f aca="false">IFERROR(INDEX(Positions!$D$2:$D$14531,MATCH($A2293&amp;"|18",Positions!$A$2:$A$14531,0)),"-")</f>
        <v>18</v>
      </c>
      <c r="E2293" s="24" t="n">
        <f aca="false">IFERROR(INDEX(Positions!$D$2:$D$14531,MATCH($A2293&amp;"|55",Positions!$A$2:$A$14531,0)),"-")</f>
        <v>55</v>
      </c>
      <c r="F2293" s="24" t="str">
        <f aca="false">IFERROR(INDEX(Positions!$E$2:$E$14531,MATCH($A2293&amp;"|18",Positions!$A$2:$A$14531,0)),"-")</f>
        <v>G</v>
      </c>
      <c r="G2293" s="24" t="str">
        <f aca="false">IFERROR(INDEX(Positions!$E$2:$E$14531,MATCH($A2293&amp;"|55",Positions!$A$2:$A$14531,0)),"-")</f>
        <v>U</v>
      </c>
      <c r="H2293" s="25" t="str">
        <f aca="false">F2293&amp;"-"&amp;G2293</f>
        <v>G-U</v>
      </c>
      <c r="I2293" s="24" t="n">
        <f aca="false">(F2293="G")+(G2293="G")</f>
        <v>1</v>
      </c>
      <c r="J2293" s="24" t="n">
        <f aca="false">(F2293="C")+(G2293="C")</f>
        <v>0</v>
      </c>
      <c r="K2293" s="25" t="n">
        <f aca="false">I2293+J2293</f>
        <v>1</v>
      </c>
    </row>
    <row r="2294" customFormat="false" ht="15" hidden="false" customHeight="false" outlineLevel="0" collapsed="false">
      <c r="A2294" s="24" t="s">
        <v>118</v>
      </c>
      <c r="B2294" s="24" t="s">
        <v>893</v>
      </c>
      <c r="C2294" s="24" t="s">
        <v>897</v>
      </c>
      <c r="D2294" s="24" t="n">
        <f aca="false">IFERROR(INDEX(Positions!$D$2:$D$14531,MATCH($A2294&amp;"|19",Positions!$A$2:$A$14531,0)),"-")</f>
        <v>19</v>
      </c>
      <c r="E2294" s="24" t="n">
        <f aca="false">IFERROR(INDEX(Positions!$D$2:$D$14531,MATCH($A2294&amp;"|56",Positions!$A$2:$A$14531,0)),"-")</f>
        <v>56</v>
      </c>
      <c r="F2294" s="24" t="str">
        <f aca="false">IFERROR(INDEX(Positions!$E$2:$E$14531,MATCH($A2294&amp;"|19",Positions!$A$2:$A$14531,0)),"-")</f>
        <v>G</v>
      </c>
      <c r="G2294" s="24" t="str">
        <f aca="false">IFERROR(INDEX(Positions!$E$2:$E$14531,MATCH($A2294&amp;"|56",Positions!$A$2:$A$14531,0)),"-")</f>
        <v>C</v>
      </c>
      <c r="H2294" s="25" t="str">
        <f aca="false">F2294&amp;"-"&amp;G2294</f>
        <v>G-C</v>
      </c>
      <c r="I2294" s="24" t="n">
        <f aca="false">(F2294="G")+(G2294="G")</f>
        <v>1</v>
      </c>
      <c r="J2294" s="24" t="n">
        <f aca="false">(F2294="C")+(G2294="C")</f>
        <v>1</v>
      </c>
      <c r="K2294" s="25" t="n">
        <f aca="false">I2294+J2294</f>
        <v>2</v>
      </c>
    </row>
    <row r="2295" customFormat="false" ht="15" hidden="false" customHeight="false" outlineLevel="0" collapsed="false">
      <c r="A2295" s="24" t="s">
        <v>118</v>
      </c>
      <c r="B2295" s="24" t="s">
        <v>893</v>
      </c>
      <c r="C2295" s="24" t="s">
        <v>898</v>
      </c>
      <c r="D2295" s="24" t="n">
        <f aca="false">IFERROR(INDEX(Positions!$D$2:$D$14531,MATCH($A2295&amp;"|26",Positions!$A$2:$A$14531,0)),"-")</f>
        <v>26</v>
      </c>
      <c r="E2295" s="24" t="n">
        <f aca="false">IFERROR(INDEX(Positions!$D$2:$D$14531,MATCH($A2295&amp;"|44",Positions!$A$2:$A$14531,0)),"-")</f>
        <v>44</v>
      </c>
      <c r="F2295" s="24" t="str">
        <f aca="false">IFERROR(INDEX(Positions!$E$2:$E$14531,MATCH($A2295&amp;"|26",Positions!$A$2:$A$14531,0)),"-")</f>
        <v>A</v>
      </c>
      <c r="G2295" s="24" t="str">
        <f aca="false">IFERROR(INDEX(Positions!$E$2:$E$14531,MATCH($A2295&amp;"|44",Positions!$A$2:$A$14531,0)),"-")</f>
        <v>G</v>
      </c>
      <c r="H2295" s="25" t="str">
        <f aca="false">F2295&amp;"-"&amp;G2295</f>
        <v>A-G</v>
      </c>
      <c r="I2295" s="24" t="n">
        <f aca="false">(F2295="G")+(G2295="G")</f>
        <v>1</v>
      </c>
      <c r="J2295" s="24" t="n">
        <f aca="false">(F2295="C")+(G2295="C")</f>
        <v>0</v>
      </c>
      <c r="K2295" s="25" t="n">
        <f aca="false">I2295+J2295</f>
        <v>1</v>
      </c>
    </row>
    <row r="2296" customFormat="false" ht="15" hidden="false" customHeight="false" outlineLevel="0" collapsed="false">
      <c r="A2296" s="24" t="s">
        <v>118</v>
      </c>
      <c r="B2296" s="24" t="s">
        <v>893</v>
      </c>
      <c r="C2296" s="24" t="s">
        <v>899</v>
      </c>
      <c r="D2296" s="24" t="n">
        <f aca="false">IFERROR(INDEX(Positions!$D$2:$D$14531,MATCH($A2296&amp;"|32",Positions!$A$2:$A$14531,0)),"-")</f>
        <v>32</v>
      </c>
      <c r="E2296" s="24" t="n">
        <f aca="false">IFERROR(INDEX(Positions!$D$2:$D$14531,MATCH($A2296&amp;"|38",Positions!$A$2:$A$14531,0)),"-")</f>
        <v>38</v>
      </c>
      <c r="F2296" s="24" t="str">
        <f aca="false">IFERROR(INDEX(Positions!$E$2:$E$14531,MATCH($A2296&amp;"|32",Positions!$A$2:$A$14531,0)),"-")</f>
        <v>C</v>
      </c>
      <c r="G2296" s="24" t="str">
        <f aca="false">IFERROR(INDEX(Positions!$E$2:$E$14531,MATCH($A2296&amp;"|38",Positions!$A$2:$A$14531,0)),"-")</f>
        <v>A</v>
      </c>
      <c r="H2296" s="25" t="str">
        <f aca="false">F2296&amp;"-"&amp;G2296</f>
        <v>C-A</v>
      </c>
      <c r="I2296" s="24" t="n">
        <f aca="false">(F2296="G")+(G2296="G")</f>
        <v>0</v>
      </c>
      <c r="J2296" s="24" t="n">
        <f aca="false">(F2296="C")+(G2296="C")</f>
        <v>1</v>
      </c>
      <c r="K2296" s="25" t="n">
        <f aca="false">I2296+J2296</f>
        <v>1</v>
      </c>
    </row>
    <row r="2297" customFormat="false" ht="15" hidden="false" customHeight="false" outlineLevel="0" collapsed="false">
      <c r="A2297" s="24" t="s">
        <v>118</v>
      </c>
      <c r="B2297" s="24" t="s">
        <v>893</v>
      </c>
      <c r="C2297" s="24" t="s">
        <v>900</v>
      </c>
      <c r="D2297" s="24" t="n">
        <f aca="false">IFERROR(INDEX(Positions!$D$2:$D$14531,MATCH($A2297&amp;"|54",Positions!$A$2:$A$14531,0)),"-")</f>
        <v>54</v>
      </c>
      <c r="E2297" s="24" t="n">
        <f aca="false">IFERROR(INDEX(Positions!$D$2:$D$14531,MATCH($A2297&amp;"|58",Positions!$A$2:$A$14531,0)),"-")</f>
        <v>58</v>
      </c>
      <c r="F2297" s="24" t="str">
        <f aca="false">IFERROR(INDEX(Positions!$E$2:$E$14531,MATCH($A2297&amp;"|54",Positions!$A$2:$A$14531,0)),"-")</f>
        <v>U</v>
      </c>
      <c r="G2297" s="24" t="str">
        <f aca="false">IFERROR(INDEX(Positions!$E$2:$E$14531,MATCH($A2297&amp;"|58",Positions!$A$2:$A$14531,0)),"-")</f>
        <v>A</v>
      </c>
      <c r="H2297" s="25" t="str">
        <f aca="false">F2297&amp;"-"&amp;G2297</f>
        <v>U-A</v>
      </c>
      <c r="I2297" s="24" t="n">
        <f aca="false">(F2297="G")+(G2297="G")</f>
        <v>0</v>
      </c>
      <c r="J2297" s="24" t="n">
        <f aca="false">(F2297="C")+(G2297="C")</f>
        <v>0</v>
      </c>
      <c r="K2297" s="25" t="n">
        <f aca="false">I2297+J2297</f>
        <v>0</v>
      </c>
    </row>
    <row r="2298" customFormat="false" ht="15" hidden="false" customHeight="false" outlineLevel="0" collapsed="false">
      <c r="A2298" s="4" t="s">
        <v>119</v>
      </c>
      <c r="B2298" s="4" t="s">
        <v>768</v>
      </c>
      <c r="C2298" s="4" t="s">
        <v>882</v>
      </c>
      <c r="D2298" s="4" t="n">
        <f aca="false">IFERROR(INDEX(Positions!$D$2:$D$14531,MATCH($A2298&amp;"|1",Positions!$A$2:$A$14531,0)),"-")</f>
        <v>1</v>
      </c>
      <c r="E2298" s="4" t="n">
        <f aca="false">IFERROR(INDEX(Positions!$D$2:$D$14531,MATCH($A2298&amp;"|72",Positions!$A$2:$A$14531,0)),"-")</f>
        <v>71</v>
      </c>
      <c r="F2298" s="4" t="str">
        <f aca="false">IFERROR(INDEX(Positions!$E$2:$E$14531,MATCH($A2298&amp;"|1",Positions!$A$2:$A$14531,0)),"-")</f>
        <v>A</v>
      </c>
      <c r="G2298" s="4" t="str">
        <f aca="false">IFERROR(INDEX(Positions!$E$2:$E$14531,MATCH($A2298&amp;"|72",Positions!$A$2:$A$14531,0)),"-")</f>
        <v>U</v>
      </c>
      <c r="H2298" s="3" t="str">
        <f aca="false">F2298&amp;"-"&amp;G2298</f>
        <v>A-U</v>
      </c>
      <c r="I2298" s="4" t="n">
        <f aca="false">(F2298="G")+(G2298="G")</f>
        <v>0</v>
      </c>
      <c r="J2298" s="4" t="n">
        <f aca="false">(F2298="C")+(G2298="C")</f>
        <v>0</v>
      </c>
      <c r="K2298" s="3" t="n">
        <f aca="false">I2298+J2298</f>
        <v>0</v>
      </c>
    </row>
    <row r="2299" customFormat="false" ht="15" hidden="false" customHeight="false" outlineLevel="0" collapsed="false">
      <c r="A2299" s="4" t="s">
        <v>119</v>
      </c>
      <c r="B2299" s="4" t="s">
        <v>768</v>
      </c>
      <c r="C2299" s="4" t="s">
        <v>883</v>
      </c>
      <c r="D2299" s="4" t="n">
        <f aca="false">IFERROR(INDEX(Positions!$D$2:$D$14531,MATCH($A2299&amp;"|2",Positions!$A$2:$A$14531,0)),"-")</f>
        <v>2</v>
      </c>
      <c r="E2299" s="4" t="n">
        <f aca="false">IFERROR(INDEX(Positions!$D$2:$D$14531,MATCH($A2299&amp;"|71",Positions!$A$2:$A$14531,0)),"-")</f>
        <v>70</v>
      </c>
      <c r="F2299" s="4" t="str">
        <f aca="false">IFERROR(INDEX(Positions!$E$2:$E$14531,MATCH($A2299&amp;"|2",Positions!$A$2:$A$14531,0)),"-")</f>
        <v>G</v>
      </c>
      <c r="G2299" s="4" t="str">
        <f aca="false">IFERROR(INDEX(Positions!$E$2:$E$14531,MATCH($A2299&amp;"|71",Positions!$A$2:$A$14531,0)),"-")</f>
        <v>C</v>
      </c>
      <c r="H2299" s="3" t="str">
        <f aca="false">F2299&amp;"-"&amp;G2299</f>
        <v>G-C</v>
      </c>
      <c r="I2299" s="4" t="n">
        <f aca="false">(F2299="G")+(G2299="G")</f>
        <v>1</v>
      </c>
      <c r="J2299" s="4" t="n">
        <f aca="false">(F2299="C")+(G2299="C")</f>
        <v>1</v>
      </c>
      <c r="K2299" s="3" t="n">
        <f aca="false">I2299+J2299</f>
        <v>2</v>
      </c>
    </row>
    <row r="2300" customFormat="false" ht="15" hidden="false" customHeight="false" outlineLevel="0" collapsed="false">
      <c r="A2300" s="4" t="s">
        <v>119</v>
      </c>
      <c r="B2300" s="4" t="s">
        <v>768</v>
      </c>
      <c r="C2300" s="4" t="s">
        <v>884</v>
      </c>
      <c r="D2300" s="4" t="n">
        <f aca="false">IFERROR(INDEX(Positions!$D$2:$D$14531,MATCH($A2300&amp;"|3",Positions!$A$2:$A$14531,0)),"-")</f>
        <v>3</v>
      </c>
      <c r="E2300" s="4" t="n">
        <f aca="false">IFERROR(INDEX(Positions!$D$2:$D$14531,MATCH($A2300&amp;"|70",Positions!$A$2:$A$14531,0)),"-")</f>
        <v>69</v>
      </c>
      <c r="F2300" s="4" t="str">
        <f aca="false">IFERROR(INDEX(Positions!$E$2:$E$14531,MATCH($A2300&amp;"|3",Positions!$A$2:$A$14531,0)),"-")</f>
        <v>G</v>
      </c>
      <c r="G2300" s="4" t="str">
        <f aca="false">IFERROR(INDEX(Positions!$E$2:$E$14531,MATCH($A2300&amp;"|70",Positions!$A$2:$A$14531,0)),"-")</f>
        <v>C</v>
      </c>
      <c r="H2300" s="3" t="str">
        <f aca="false">F2300&amp;"-"&amp;G2300</f>
        <v>G-C</v>
      </c>
      <c r="I2300" s="4" t="n">
        <f aca="false">(F2300="G")+(G2300="G")</f>
        <v>1</v>
      </c>
      <c r="J2300" s="4" t="n">
        <f aca="false">(F2300="C")+(G2300="C")</f>
        <v>1</v>
      </c>
      <c r="K2300" s="3" t="n">
        <f aca="false">I2300+J2300</f>
        <v>2</v>
      </c>
    </row>
    <row r="2301" customFormat="false" ht="15" hidden="false" customHeight="false" outlineLevel="0" collapsed="false">
      <c r="A2301" s="4" t="s">
        <v>119</v>
      </c>
      <c r="B2301" s="4" t="s">
        <v>768</v>
      </c>
      <c r="C2301" s="4" t="s">
        <v>885</v>
      </c>
      <c r="D2301" s="4" t="n">
        <f aca="false">IFERROR(INDEX(Positions!$D$2:$D$14531,MATCH($A2301&amp;"|4",Positions!$A$2:$A$14531,0)),"-")</f>
        <v>4</v>
      </c>
      <c r="E2301" s="4" t="n">
        <f aca="false">IFERROR(INDEX(Positions!$D$2:$D$14531,MATCH($A2301&amp;"|69",Positions!$A$2:$A$14531,0)),"-")</f>
        <v>68</v>
      </c>
      <c r="F2301" s="4" t="str">
        <f aca="false">IFERROR(INDEX(Positions!$E$2:$E$14531,MATCH($A2301&amp;"|4",Positions!$A$2:$A$14531,0)),"-")</f>
        <v>A</v>
      </c>
      <c r="G2301" s="4" t="str">
        <f aca="false">IFERROR(INDEX(Positions!$E$2:$E$14531,MATCH($A2301&amp;"|69",Positions!$A$2:$A$14531,0)),"-")</f>
        <v>U</v>
      </c>
      <c r="H2301" s="3" t="str">
        <f aca="false">F2301&amp;"-"&amp;G2301</f>
        <v>A-U</v>
      </c>
      <c r="I2301" s="4" t="n">
        <f aca="false">(F2301="G")+(G2301="G")</f>
        <v>0</v>
      </c>
      <c r="J2301" s="4" t="n">
        <f aca="false">(F2301="C")+(G2301="C")</f>
        <v>0</v>
      </c>
      <c r="K2301" s="3" t="n">
        <f aca="false">I2301+J2301</f>
        <v>0</v>
      </c>
    </row>
    <row r="2302" customFormat="false" ht="15" hidden="false" customHeight="false" outlineLevel="0" collapsed="false">
      <c r="A2302" s="4" t="s">
        <v>119</v>
      </c>
      <c r="B2302" s="4" t="s">
        <v>768</v>
      </c>
      <c r="C2302" s="4" t="s">
        <v>542</v>
      </c>
      <c r="D2302" s="4" t="n">
        <f aca="false">IFERROR(INDEX(Positions!$D$2:$D$14531,MATCH($A2302&amp;"|5",Positions!$A$2:$A$14531,0)),"-")</f>
        <v>5</v>
      </c>
      <c r="E2302" s="4" t="n">
        <f aca="false">IFERROR(INDEX(Positions!$D$2:$D$14531,MATCH($A2302&amp;"|68",Positions!$A$2:$A$14531,0)),"-")</f>
        <v>67</v>
      </c>
      <c r="F2302" s="4" t="str">
        <f aca="false">IFERROR(INDEX(Positions!$E$2:$E$14531,MATCH($A2302&amp;"|5",Positions!$A$2:$A$14531,0)),"-")</f>
        <v>G</v>
      </c>
      <c r="G2302" s="4" t="str">
        <f aca="false">IFERROR(INDEX(Positions!$E$2:$E$14531,MATCH($A2302&amp;"|68",Positions!$A$2:$A$14531,0)),"-")</f>
        <v>C</v>
      </c>
      <c r="H2302" s="3" t="str">
        <f aca="false">F2302&amp;"-"&amp;G2302</f>
        <v>G-C</v>
      </c>
      <c r="I2302" s="4" t="n">
        <f aca="false">(F2302="G")+(G2302="G")</f>
        <v>1</v>
      </c>
      <c r="J2302" s="4" t="n">
        <f aca="false">(F2302="C")+(G2302="C")</f>
        <v>1</v>
      </c>
      <c r="K2302" s="3" t="n">
        <f aca="false">I2302+J2302</f>
        <v>2</v>
      </c>
    </row>
    <row r="2303" customFormat="false" ht="15" hidden="false" customHeight="false" outlineLevel="0" collapsed="false">
      <c r="A2303" s="4" t="s">
        <v>119</v>
      </c>
      <c r="B2303" s="4" t="s">
        <v>768</v>
      </c>
      <c r="C2303" s="4" t="s">
        <v>561</v>
      </c>
      <c r="D2303" s="4" t="n">
        <f aca="false">IFERROR(INDEX(Positions!$D$2:$D$14531,MATCH($A2303&amp;"|6",Positions!$A$2:$A$14531,0)),"-")</f>
        <v>6</v>
      </c>
      <c r="E2303" s="4" t="n">
        <f aca="false">IFERROR(INDEX(Positions!$D$2:$D$14531,MATCH($A2303&amp;"|67",Positions!$A$2:$A$14531,0)),"-")</f>
        <v>66</v>
      </c>
      <c r="F2303" s="4" t="str">
        <f aca="false">IFERROR(INDEX(Positions!$E$2:$E$14531,MATCH($A2303&amp;"|6",Positions!$A$2:$A$14531,0)),"-")</f>
        <v>A</v>
      </c>
      <c r="G2303" s="4" t="str">
        <f aca="false">IFERROR(INDEX(Positions!$E$2:$E$14531,MATCH($A2303&amp;"|67",Positions!$A$2:$A$14531,0)),"-")</f>
        <v>U</v>
      </c>
      <c r="H2303" s="3" t="str">
        <f aca="false">F2303&amp;"-"&amp;G2303</f>
        <v>A-U</v>
      </c>
      <c r="I2303" s="4" t="n">
        <f aca="false">(F2303="G")+(G2303="G")</f>
        <v>0</v>
      </c>
      <c r="J2303" s="4" t="n">
        <f aca="false">(F2303="C")+(G2303="C")</f>
        <v>0</v>
      </c>
      <c r="K2303" s="3" t="n">
        <f aca="false">I2303+J2303</f>
        <v>0</v>
      </c>
    </row>
    <row r="2304" customFormat="false" ht="15" hidden="false" customHeight="false" outlineLevel="0" collapsed="false">
      <c r="A2304" s="4" t="s">
        <v>119</v>
      </c>
      <c r="B2304" s="4" t="s">
        <v>768</v>
      </c>
      <c r="C2304" s="4" t="s">
        <v>886</v>
      </c>
      <c r="D2304" s="4" t="n">
        <f aca="false">IFERROR(INDEX(Positions!$D$2:$D$14531,MATCH($A2304&amp;"|7",Positions!$A$2:$A$14531,0)),"-")</f>
        <v>7</v>
      </c>
      <c r="E2304" s="4" t="n">
        <f aca="false">IFERROR(INDEX(Positions!$D$2:$D$14531,MATCH($A2304&amp;"|66",Positions!$A$2:$A$14531,0)),"-")</f>
        <v>65</v>
      </c>
      <c r="F2304" s="4" t="str">
        <f aca="false">IFERROR(INDEX(Positions!$E$2:$E$14531,MATCH($A2304&amp;"|7",Positions!$A$2:$A$14531,0)),"-")</f>
        <v>G</v>
      </c>
      <c r="G2304" s="4" t="str">
        <f aca="false">IFERROR(INDEX(Positions!$E$2:$E$14531,MATCH($A2304&amp;"|66",Positions!$A$2:$A$14531,0)),"-")</f>
        <v>C</v>
      </c>
      <c r="H2304" s="3" t="str">
        <f aca="false">F2304&amp;"-"&amp;G2304</f>
        <v>G-C</v>
      </c>
      <c r="I2304" s="4" t="n">
        <f aca="false">(F2304="G")+(G2304="G")</f>
        <v>1</v>
      </c>
      <c r="J2304" s="4" t="n">
        <f aca="false">(F2304="C")+(G2304="C")</f>
        <v>1</v>
      </c>
      <c r="K2304" s="3" t="n">
        <f aca="false">I2304+J2304</f>
        <v>2</v>
      </c>
    </row>
    <row r="2305" customFormat="false" ht="15" hidden="false" customHeight="false" outlineLevel="0" collapsed="false">
      <c r="A2305" s="4" t="s">
        <v>119</v>
      </c>
      <c r="B2305" s="4" t="s">
        <v>783</v>
      </c>
      <c r="C2305" s="4" t="s">
        <v>887</v>
      </c>
      <c r="D2305" s="4" t="n">
        <f aca="false">IFERROR(INDEX(Positions!$D$2:$D$14531,MATCH($A2305&amp;"|10",Positions!$A$2:$A$14531,0)),"-")</f>
        <v>10</v>
      </c>
      <c r="E2305" s="4" t="n">
        <f aca="false">IFERROR(INDEX(Positions!$D$2:$D$14531,MATCH($A2305&amp;"|25",Positions!$A$2:$A$14531,0)),"-")</f>
        <v>24</v>
      </c>
      <c r="F2305" s="4" t="str">
        <f aca="false">IFERROR(INDEX(Positions!$E$2:$E$14531,MATCH($A2305&amp;"|10",Positions!$A$2:$A$14531,0)),"-")</f>
        <v>G</v>
      </c>
      <c r="G2305" s="4" t="str">
        <f aca="false">IFERROR(INDEX(Positions!$E$2:$E$14531,MATCH($A2305&amp;"|25",Positions!$A$2:$A$14531,0)),"-")</f>
        <v>C</v>
      </c>
      <c r="H2305" s="3" t="str">
        <f aca="false">F2305&amp;"-"&amp;G2305</f>
        <v>G-C</v>
      </c>
      <c r="I2305" s="4" t="n">
        <f aca="false">(F2305="G")+(G2305="G")</f>
        <v>1</v>
      </c>
      <c r="J2305" s="4" t="n">
        <f aca="false">(F2305="C")+(G2305="C")</f>
        <v>1</v>
      </c>
      <c r="K2305" s="3" t="n">
        <f aca="false">I2305+J2305</f>
        <v>2</v>
      </c>
    </row>
    <row r="2306" customFormat="false" ht="15" hidden="false" customHeight="false" outlineLevel="0" collapsed="false">
      <c r="A2306" s="4" t="s">
        <v>119</v>
      </c>
      <c r="B2306" s="4" t="s">
        <v>783</v>
      </c>
      <c r="C2306" s="4" t="s">
        <v>888</v>
      </c>
      <c r="D2306" s="4" t="n">
        <f aca="false">IFERROR(INDEX(Positions!$D$2:$D$14531,MATCH($A2306&amp;"|11",Positions!$A$2:$A$14531,0)),"-")</f>
        <v>11</v>
      </c>
      <c r="E2306" s="4" t="n">
        <f aca="false">IFERROR(INDEX(Positions!$D$2:$D$14531,MATCH($A2306&amp;"|24",Positions!$A$2:$A$14531,0)),"-")</f>
        <v>23</v>
      </c>
      <c r="F2306" s="4" t="str">
        <f aca="false">IFERROR(INDEX(Positions!$E$2:$E$14531,MATCH($A2306&amp;"|11",Positions!$A$2:$A$14531,0)),"-")</f>
        <v>U</v>
      </c>
      <c r="G2306" s="4" t="str">
        <f aca="false">IFERROR(INDEX(Positions!$E$2:$E$14531,MATCH($A2306&amp;"|24",Positions!$A$2:$A$14531,0)),"-")</f>
        <v>A</v>
      </c>
      <c r="H2306" s="3" t="str">
        <f aca="false">F2306&amp;"-"&amp;G2306</f>
        <v>U-A</v>
      </c>
      <c r="I2306" s="4" t="n">
        <f aca="false">(F2306="G")+(G2306="G")</f>
        <v>0</v>
      </c>
      <c r="J2306" s="4" t="n">
        <f aca="false">(F2306="C")+(G2306="C")</f>
        <v>0</v>
      </c>
      <c r="K2306" s="3" t="n">
        <f aca="false">I2306+J2306</f>
        <v>0</v>
      </c>
    </row>
    <row r="2307" customFormat="false" ht="15" hidden="false" customHeight="false" outlineLevel="0" collapsed="false">
      <c r="A2307" s="4" t="s">
        <v>119</v>
      </c>
      <c r="B2307" s="4" t="s">
        <v>783</v>
      </c>
      <c r="C2307" s="4" t="s">
        <v>479</v>
      </c>
      <c r="D2307" s="4" t="n">
        <f aca="false">IFERROR(INDEX(Positions!$D$2:$D$14531,MATCH($A2307&amp;"|12",Positions!$A$2:$A$14531,0)),"-")</f>
        <v>12</v>
      </c>
      <c r="E2307" s="4" t="n">
        <f aca="false">IFERROR(INDEX(Positions!$D$2:$D$14531,MATCH($A2307&amp;"|23",Positions!$A$2:$A$14531,0)),"-")</f>
        <v>22</v>
      </c>
      <c r="F2307" s="4" t="str">
        <f aca="false">IFERROR(INDEX(Positions!$E$2:$E$14531,MATCH($A2307&amp;"|12",Positions!$A$2:$A$14531,0)),"-")</f>
        <v>U</v>
      </c>
      <c r="G2307" s="4" t="str">
        <f aca="false">IFERROR(INDEX(Positions!$E$2:$E$14531,MATCH($A2307&amp;"|23",Positions!$A$2:$A$14531,0)),"-")</f>
        <v>A</v>
      </c>
      <c r="H2307" s="3" t="str">
        <f aca="false">F2307&amp;"-"&amp;G2307</f>
        <v>U-A</v>
      </c>
      <c r="I2307" s="4" t="n">
        <f aca="false">(F2307="G")+(G2307="G")</f>
        <v>0</v>
      </c>
      <c r="J2307" s="4" t="n">
        <f aca="false">(F2307="C")+(G2307="C")</f>
        <v>0</v>
      </c>
      <c r="K2307" s="3" t="n">
        <f aca="false">I2307+J2307</f>
        <v>0</v>
      </c>
    </row>
    <row r="2308" customFormat="false" ht="15" hidden="false" customHeight="false" outlineLevel="0" collapsed="false">
      <c r="A2308" s="4" t="s">
        <v>119</v>
      </c>
      <c r="B2308" s="4" t="s">
        <v>783</v>
      </c>
      <c r="C2308" s="4" t="s">
        <v>267</v>
      </c>
      <c r="D2308" s="4" t="n">
        <f aca="false">IFERROR(INDEX(Positions!$D$2:$D$14531,MATCH($A2308&amp;"|13",Positions!$A$2:$A$14531,0)),"-")</f>
        <v>13</v>
      </c>
      <c r="E2308" s="4" t="n">
        <f aca="false">IFERROR(INDEX(Positions!$D$2:$D$14531,MATCH($A2308&amp;"|22",Positions!$A$2:$A$14531,0)),"-")</f>
        <v>21</v>
      </c>
      <c r="F2308" s="4" t="str">
        <f aca="false">IFERROR(INDEX(Positions!$E$2:$E$14531,MATCH($A2308&amp;"|13",Positions!$A$2:$A$14531,0)),"-")</f>
        <v>C</v>
      </c>
      <c r="G2308" s="4" t="str">
        <f aca="false">IFERROR(INDEX(Positions!$E$2:$E$14531,MATCH($A2308&amp;"|22",Positions!$A$2:$A$14531,0)),"-")</f>
        <v>G</v>
      </c>
      <c r="H2308" s="3" t="str">
        <f aca="false">F2308&amp;"-"&amp;G2308</f>
        <v>C-G</v>
      </c>
      <c r="I2308" s="4" t="n">
        <f aca="false">(F2308="G")+(G2308="G")</f>
        <v>1</v>
      </c>
      <c r="J2308" s="4" t="n">
        <f aca="false">(F2308="C")+(G2308="C")</f>
        <v>1</v>
      </c>
      <c r="K2308" s="3" t="n">
        <f aca="false">I2308+J2308</f>
        <v>2</v>
      </c>
    </row>
    <row r="2309" customFormat="false" ht="15" hidden="false" customHeight="false" outlineLevel="0" collapsed="false">
      <c r="A2309" s="4" t="s">
        <v>119</v>
      </c>
      <c r="B2309" s="4" t="s">
        <v>805</v>
      </c>
      <c r="C2309" s="4" t="s">
        <v>673</v>
      </c>
      <c r="D2309" s="4" t="n">
        <f aca="false">IFERROR(INDEX(Positions!$D$2:$D$14531,MATCH($A2309&amp;"|27",Positions!$A$2:$A$14531,0)),"-")</f>
        <v>26</v>
      </c>
      <c r="E2309" s="4" t="n">
        <f aca="false">IFERROR(INDEX(Positions!$D$2:$D$14531,MATCH($A2309&amp;"|43",Positions!$A$2:$A$14531,0)),"-")</f>
        <v>42</v>
      </c>
      <c r="F2309" s="4" t="str">
        <f aca="false">IFERROR(INDEX(Positions!$E$2:$E$14531,MATCH($A2309&amp;"|27",Positions!$A$2:$A$14531,0)),"-")</f>
        <v>U</v>
      </c>
      <c r="G2309" s="4" t="str">
        <f aca="false">IFERROR(INDEX(Positions!$E$2:$E$14531,MATCH($A2309&amp;"|43",Positions!$A$2:$A$14531,0)),"-")</f>
        <v>A</v>
      </c>
      <c r="H2309" s="3" t="str">
        <f aca="false">F2309&amp;"-"&amp;G2309</f>
        <v>U-A</v>
      </c>
      <c r="I2309" s="4" t="n">
        <f aca="false">(F2309="G")+(G2309="G")</f>
        <v>0</v>
      </c>
      <c r="J2309" s="4" t="n">
        <f aca="false">(F2309="C")+(G2309="C")</f>
        <v>0</v>
      </c>
      <c r="K2309" s="3" t="n">
        <f aca="false">I2309+J2309</f>
        <v>0</v>
      </c>
    </row>
    <row r="2310" customFormat="false" ht="15" hidden="false" customHeight="false" outlineLevel="0" collapsed="false">
      <c r="A2310" s="4" t="s">
        <v>119</v>
      </c>
      <c r="B2310" s="4" t="s">
        <v>805</v>
      </c>
      <c r="C2310" s="4" t="s">
        <v>889</v>
      </c>
      <c r="D2310" s="4" t="n">
        <f aca="false">IFERROR(INDEX(Positions!$D$2:$D$14531,MATCH($A2310&amp;"|28",Positions!$A$2:$A$14531,0)),"-")</f>
        <v>27</v>
      </c>
      <c r="E2310" s="4" t="n">
        <f aca="false">IFERROR(INDEX(Positions!$D$2:$D$14531,MATCH($A2310&amp;"|42",Positions!$A$2:$A$14531,0)),"-")</f>
        <v>41</v>
      </c>
      <c r="F2310" s="4" t="str">
        <f aca="false">IFERROR(INDEX(Positions!$E$2:$E$14531,MATCH($A2310&amp;"|28",Positions!$A$2:$A$14531,0)),"-")</f>
        <v>C</v>
      </c>
      <c r="G2310" s="4" t="str">
        <f aca="false">IFERROR(INDEX(Positions!$E$2:$E$14531,MATCH($A2310&amp;"|42",Positions!$A$2:$A$14531,0)),"-")</f>
        <v>G</v>
      </c>
      <c r="H2310" s="3" t="str">
        <f aca="false">F2310&amp;"-"&amp;G2310</f>
        <v>C-G</v>
      </c>
      <c r="I2310" s="4" t="n">
        <f aca="false">(F2310="G")+(G2310="G")</f>
        <v>1</v>
      </c>
      <c r="J2310" s="4" t="n">
        <f aca="false">(F2310="C")+(G2310="C")</f>
        <v>1</v>
      </c>
      <c r="K2310" s="3" t="n">
        <f aca="false">I2310+J2310</f>
        <v>2</v>
      </c>
    </row>
    <row r="2311" customFormat="false" ht="15" hidden="false" customHeight="false" outlineLevel="0" collapsed="false">
      <c r="A2311" s="4" t="s">
        <v>119</v>
      </c>
      <c r="B2311" s="4" t="s">
        <v>805</v>
      </c>
      <c r="C2311" s="4" t="s">
        <v>890</v>
      </c>
      <c r="D2311" s="4" t="n">
        <f aca="false">IFERROR(INDEX(Positions!$D$2:$D$14531,MATCH($A2311&amp;"|29",Positions!$A$2:$A$14531,0)),"-")</f>
        <v>28</v>
      </c>
      <c r="E2311" s="4" t="n">
        <f aca="false">IFERROR(INDEX(Positions!$D$2:$D$14531,MATCH($A2311&amp;"|41",Positions!$A$2:$A$14531,0)),"-")</f>
        <v>40</v>
      </c>
      <c r="F2311" s="4" t="str">
        <f aca="false">IFERROR(INDEX(Positions!$E$2:$E$14531,MATCH($A2311&amp;"|29",Positions!$A$2:$A$14531,0)),"-")</f>
        <v>G</v>
      </c>
      <c r="G2311" s="4" t="str">
        <f aca="false">IFERROR(INDEX(Positions!$E$2:$E$14531,MATCH($A2311&amp;"|41",Positions!$A$2:$A$14531,0)),"-")</f>
        <v>C</v>
      </c>
      <c r="H2311" s="3" t="str">
        <f aca="false">F2311&amp;"-"&amp;G2311</f>
        <v>G-C</v>
      </c>
      <c r="I2311" s="4" t="n">
        <f aca="false">(F2311="G")+(G2311="G")</f>
        <v>1</v>
      </c>
      <c r="J2311" s="4" t="n">
        <f aca="false">(F2311="C")+(G2311="C")</f>
        <v>1</v>
      </c>
      <c r="K2311" s="3" t="n">
        <f aca="false">I2311+J2311</f>
        <v>2</v>
      </c>
    </row>
    <row r="2312" customFormat="false" ht="15" hidden="false" customHeight="false" outlineLevel="0" collapsed="false">
      <c r="A2312" s="4" t="s">
        <v>119</v>
      </c>
      <c r="B2312" s="4" t="s">
        <v>805</v>
      </c>
      <c r="C2312" s="4" t="s">
        <v>694</v>
      </c>
      <c r="D2312" s="4" t="n">
        <f aca="false">IFERROR(INDEX(Positions!$D$2:$D$14531,MATCH($A2312&amp;"|30",Positions!$A$2:$A$14531,0)),"-")</f>
        <v>29</v>
      </c>
      <c r="E2312" s="4" t="n">
        <f aca="false">IFERROR(INDEX(Positions!$D$2:$D$14531,MATCH($A2312&amp;"|40",Positions!$A$2:$A$14531,0)),"-")</f>
        <v>39</v>
      </c>
      <c r="F2312" s="4" t="str">
        <f aca="false">IFERROR(INDEX(Positions!$E$2:$E$14531,MATCH($A2312&amp;"|30",Positions!$A$2:$A$14531,0)),"-")</f>
        <v>G</v>
      </c>
      <c r="G2312" s="4" t="str">
        <f aca="false">IFERROR(INDEX(Positions!$E$2:$E$14531,MATCH($A2312&amp;"|40",Positions!$A$2:$A$14531,0)),"-")</f>
        <v>C</v>
      </c>
      <c r="H2312" s="3" t="str">
        <f aca="false">F2312&amp;"-"&amp;G2312</f>
        <v>G-C</v>
      </c>
      <c r="I2312" s="4" t="n">
        <f aca="false">(F2312="G")+(G2312="G")</f>
        <v>1</v>
      </c>
      <c r="J2312" s="4" t="n">
        <f aca="false">(F2312="C")+(G2312="C")</f>
        <v>1</v>
      </c>
      <c r="K2312" s="3" t="n">
        <f aca="false">I2312+J2312</f>
        <v>2</v>
      </c>
    </row>
    <row r="2313" customFormat="false" ht="15" hidden="false" customHeight="false" outlineLevel="0" collapsed="false">
      <c r="A2313" s="4" t="s">
        <v>119</v>
      </c>
      <c r="B2313" s="4" t="s">
        <v>805</v>
      </c>
      <c r="C2313" s="4" t="s">
        <v>640</v>
      </c>
      <c r="D2313" s="4" t="n">
        <f aca="false">IFERROR(INDEX(Positions!$D$2:$D$14531,MATCH($A2313&amp;"|31",Positions!$A$2:$A$14531,0)),"-")</f>
        <v>30</v>
      </c>
      <c r="E2313" s="4" t="n">
        <f aca="false">IFERROR(INDEX(Positions!$D$2:$D$14531,MATCH($A2313&amp;"|39",Positions!$A$2:$A$14531,0)),"-")</f>
        <v>38</v>
      </c>
      <c r="F2313" s="4" t="str">
        <f aca="false">IFERROR(INDEX(Positions!$E$2:$E$14531,MATCH($A2313&amp;"|31",Positions!$A$2:$A$14531,0)),"-")</f>
        <v>U</v>
      </c>
      <c r="G2313" s="4" t="str">
        <f aca="false">IFERROR(INDEX(Positions!$E$2:$E$14531,MATCH($A2313&amp;"|39",Positions!$A$2:$A$14531,0)),"-")</f>
        <v>A</v>
      </c>
      <c r="H2313" s="3" t="str">
        <f aca="false">F2313&amp;"-"&amp;G2313</f>
        <v>U-A</v>
      </c>
      <c r="I2313" s="4" t="n">
        <f aca="false">(F2313="G")+(G2313="G")</f>
        <v>0</v>
      </c>
      <c r="J2313" s="4" t="n">
        <f aca="false">(F2313="C")+(G2313="C")</f>
        <v>0</v>
      </c>
      <c r="K2313" s="3" t="n">
        <f aca="false">I2313+J2313</f>
        <v>0</v>
      </c>
    </row>
    <row r="2314" customFormat="false" ht="15" hidden="false" customHeight="false" outlineLevel="0" collapsed="false">
      <c r="A2314" s="4" t="s">
        <v>119</v>
      </c>
      <c r="B2314" s="4" t="s">
        <v>830</v>
      </c>
      <c r="C2314" s="4" t="s">
        <v>367</v>
      </c>
      <c r="D2314" s="4" t="n">
        <f aca="false">IFERROR(INDEX(Positions!$D$2:$D$14531,MATCH($A2314&amp;"|49",Positions!$A$2:$A$14531,0)),"-")</f>
        <v>48</v>
      </c>
      <c r="E2314" s="4" t="n">
        <f aca="false">IFERROR(INDEX(Positions!$D$2:$D$14531,MATCH($A2314&amp;"|65",Positions!$A$2:$A$14531,0)),"-")</f>
        <v>64</v>
      </c>
      <c r="F2314" s="4" t="str">
        <f aca="false">IFERROR(INDEX(Positions!$E$2:$E$14531,MATCH($A2314&amp;"|49",Positions!$A$2:$A$14531,0)),"-")</f>
        <v>G</v>
      </c>
      <c r="G2314" s="4" t="str">
        <f aca="false">IFERROR(INDEX(Positions!$E$2:$E$14531,MATCH($A2314&amp;"|65",Positions!$A$2:$A$14531,0)),"-")</f>
        <v>U</v>
      </c>
      <c r="H2314" s="3" t="str">
        <f aca="false">F2314&amp;"-"&amp;G2314</f>
        <v>G-U</v>
      </c>
      <c r="I2314" s="4" t="n">
        <f aca="false">(F2314="G")+(G2314="G")</f>
        <v>1</v>
      </c>
      <c r="J2314" s="4" t="n">
        <f aca="false">(F2314="C")+(G2314="C")</f>
        <v>0</v>
      </c>
      <c r="K2314" s="3" t="n">
        <f aca="false">I2314+J2314</f>
        <v>1</v>
      </c>
    </row>
    <row r="2315" customFormat="false" ht="15" hidden="false" customHeight="false" outlineLevel="0" collapsed="false">
      <c r="A2315" s="4" t="s">
        <v>119</v>
      </c>
      <c r="B2315" s="4" t="s">
        <v>830</v>
      </c>
      <c r="C2315" s="4" t="s">
        <v>891</v>
      </c>
      <c r="D2315" s="4" t="n">
        <f aca="false">IFERROR(INDEX(Positions!$D$2:$D$14531,MATCH($A2315&amp;"|50",Positions!$A$2:$A$14531,0)),"-")</f>
        <v>49</v>
      </c>
      <c r="E2315" s="4" t="n">
        <f aca="false">IFERROR(INDEX(Positions!$D$2:$D$14531,MATCH($A2315&amp;"|64",Positions!$A$2:$A$14531,0)),"-")</f>
        <v>63</v>
      </c>
      <c r="F2315" s="4" t="str">
        <f aca="false">IFERROR(INDEX(Positions!$E$2:$E$14531,MATCH($A2315&amp;"|50",Positions!$A$2:$A$14531,0)),"-")</f>
        <v>A</v>
      </c>
      <c r="G2315" s="4" t="str">
        <f aca="false">IFERROR(INDEX(Positions!$E$2:$E$14531,MATCH($A2315&amp;"|64",Positions!$A$2:$A$14531,0)),"-")</f>
        <v>U</v>
      </c>
      <c r="H2315" s="3" t="str">
        <f aca="false">F2315&amp;"-"&amp;G2315</f>
        <v>A-U</v>
      </c>
      <c r="I2315" s="4" t="n">
        <f aca="false">(F2315="G")+(G2315="G")</f>
        <v>0</v>
      </c>
      <c r="J2315" s="4" t="n">
        <f aca="false">(F2315="C")+(G2315="C")</f>
        <v>0</v>
      </c>
      <c r="K2315" s="3" t="n">
        <f aca="false">I2315+J2315</f>
        <v>0</v>
      </c>
    </row>
    <row r="2316" customFormat="false" ht="15" hidden="false" customHeight="false" outlineLevel="0" collapsed="false">
      <c r="A2316" s="4" t="s">
        <v>119</v>
      </c>
      <c r="B2316" s="4" t="s">
        <v>830</v>
      </c>
      <c r="C2316" s="4" t="s">
        <v>689</v>
      </c>
      <c r="D2316" s="4" t="n">
        <f aca="false">IFERROR(INDEX(Positions!$D$2:$D$14531,MATCH($A2316&amp;"|51",Positions!$A$2:$A$14531,0)),"-")</f>
        <v>50</v>
      </c>
      <c r="E2316" s="4" t="n">
        <f aca="false">IFERROR(INDEX(Positions!$D$2:$D$14531,MATCH($A2316&amp;"|63",Positions!$A$2:$A$14531,0)),"-")</f>
        <v>62</v>
      </c>
      <c r="F2316" s="4" t="str">
        <f aca="false">IFERROR(INDEX(Positions!$E$2:$E$14531,MATCH($A2316&amp;"|51",Positions!$A$2:$A$14531,0)),"-")</f>
        <v>G</v>
      </c>
      <c r="G2316" s="4" t="str">
        <f aca="false">IFERROR(INDEX(Positions!$E$2:$E$14531,MATCH($A2316&amp;"|63",Positions!$A$2:$A$14531,0)),"-")</f>
        <v>U</v>
      </c>
      <c r="H2316" s="3" t="str">
        <f aca="false">F2316&amp;"-"&amp;G2316</f>
        <v>G-U</v>
      </c>
      <c r="I2316" s="4" t="n">
        <f aca="false">(F2316="G")+(G2316="G")</f>
        <v>1</v>
      </c>
      <c r="J2316" s="4" t="n">
        <f aca="false">(F2316="C")+(G2316="C")</f>
        <v>0</v>
      </c>
      <c r="K2316" s="3" t="n">
        <f aca="false">I2316+J2316</f>
        <v>1</v>
      </c>
    </row>
    <row r="2317" customFormat="false" ht="15" hidden="false" customHeight="false" outlineLevel="0" collapsed="false">
      <c r="A2317" s="4" t="s">
        <v>119</v>
      </c>
      <c r="B2317" s="4" t="s">
        <v>830</v>
      </c>
      <c r="C2317" s="4" t="s">
        <v>703</v>
      </c>
      <c r="D2317" s="4" t="n">
        <f aca="false">IFERROR(INDEX(Positions!$D$2:$D$14531,MATCH($A2317&amp;"|52",Positions!$A$2:$A$14531,0)),"-")</f>
        <v>51</v>
      </c>
      <c r="E2317" s="4" t="n">
        <f aca="false">IFERROR(INDEX(Positions!$D$2:$D$14531,MATCH($A2317&amp;"|62",Positions!$A$2:$A$14531,0)),"-")</f>
        <v>61</v>
      </c>
      <c r="F2317" s="4" t="str">
        <f aca="false">IFERROR(INDEX(Positions!$E$2:$E$14531,MATCH($A2317&amp;"|52",Positions!$A$2:$A$14531,0)),"-")</f>
        <v>G</v>
      </c>
      <c r="G2317" s="4" t="str">
        <f aca="false">IFERROR(INDEX(Positions!$E$2:$E$14531,MATCH($A2317&amp;"|62",Positions!$A$2:$A$14531,0)),"-")</f>
        <v>C</v>
      </c>
      <c r="H2317" s="3" t="str">
        <f aca="false">F2317&amp;"-"&amp;G2317</f>
        <v>G-C</v>
      </c>
      <c r="I2317" s="4" t="n">
        <f aca="false">(F2317="G")+(G2317="G")</f>
        <v>1</v>
      </c>
      <c r="J2317" s="4" t="n">
        <f aca="false">(F2317="C")+(G2317="C")</f>
        <v>1</v>
      </c>
      <c r="K2317" s="3" t="n">
        <f aca="false">I2317+J2317</f>
        <v>2</v>
      </c>
    </row>
    <row r="2318" customFormat="false" ht="15" hidden="false" customHeight="false" outlineLevel="0" collapsed="false">
      <c r="A2318" s="4" t="s">
        <v>119</v>
      </c>
      <c r="B2318" s="4" t="s">
        <v>830</v>
      </c>
      <c r="C2318" s="4" t="s">
        <v>892</v>
      </c>
      <c r="D2318" s="4" t="n">
        <f aca="false">IFERROR(INDEX(Positions!$D$2:$D$14531,MATCH($A2318&amp;"|53",Positions!$A$2:$A$14531,0)),"-")</f>
        <v>52</v>
      </c>
      <c r="E2318" s="4" t="n">
        <f aca="false">IFERROR(INDEX(Positions!$D$2:$D$14531,MATCH($A2318&amp;"|61",Positions!$A$2:$A$14531,0)),"-")</f>
        <v>60</v>
      </c>
      <c r="F2318" s="4" t="str">
        <f aca="false">IFERROR(INDEX(Positions!$E$2:$E$14531,MATCH($A2318&amp;"|53",Positions!$A$2:$A$14531,0)),"-")</f>
        <v>G</v>
      </c>
      <c r="G2318" s="4" t="str">
        <f aca="false">IFERROR(INDEX(Positions!$E$2:$E$14531,MATCH($A2318&amp;"|61",Positions!$A$2:$A$14531,0)),"-")</f>
        <v>C</v>
      </c>
      <c r="H2318" s="3" t="str">
        <f aca="false">F2318&amp;"-"&amp;G2318</f>
        <v>G-C</v>
      </c>
      <c r="I2318" s="4" t="n">
        <f aca="false">(F2318="G")+(G2318="G")</f>
        <v>1</v>
      </c>
      <c r="J2318" s="4" t="n">
        <f aca="false">(F2318="C")+(G2318="C")</f>
        <v>1</v>
      </c>
      <c r="K2318" s="3" t="n">
        <f aca="false">I2318+J2318</f>
        <v>2</v>
      </c>
    </row>
    <row r="2319" customFormat="false" ht="15" hidden="false" customHeight="false" outlineLevel="0" collapsed="false">
      <c r="A2319" s="24" t="s">
        <v>119</v>
      </c>
      <c r="B2319" s="24" t="s">
        <v>893</v>
      </c>
      <c r="C2319" s="24" t="s">
        <v>894</v>
      </c>
      <c r="D2319" s="24" t="n">
        <f aca="false">IFERROR(INDEX(Positions!$D$2:$D$14531,MATCH($A2319&amp;"|8",Positions!$A$2:$A$14531,0)),"-")</f>
        <v>8</v>
      </c>
      <c r="E2319" s="24" t="n">
        <f aca="false">IFERROR(INDEX(Positions!$D$2:$D$14531,MATCH($A2319&amp;"|14",Positions!$A$2:$A$14531,0)),"-")</f>
        <v>14</v>
      </c>
      <c r="F2319" s="24" t="str">
        <f aca="false">IFERROR(INDEX(Positions!$E$2:$E$14531,MATCH($A2319&amp;"|8",Positions!$A$2:$A$14531,0)),"-")</f>
        <v>U</v>
      </c>
      <c r="G2319" s="24" t="str">
        <f aca="false">IFERROR(INDEX(Positions!$E$2:$E$14531,MATCH($A2319&amp;"|14",Positions!$A$2:$A$14531,0)),"-")</f>
        <v>A</v>
      </c>
      <c r="H2319" s="25" t="str">
        <f aca="false">F2319&amp;"-"&amp;G2319</f>
        <v>U-A</v>
      </c>
      <c r="I2319" s="24" t="n">
        <f aca="false">(F2319="G")+(G2319="G")</f>
        <v>0</v>
      </c>
      <c r="J2319" s="24" t="n">
        <f aca="false">(F2319="C")+(G2319="C")</f>
        <v>0</v>
      </c>
      <c r="K2319" s="25" t="n">
        <f aca="false">I2319+J2319</f>
        <v>0</v>
      </c>
    </row>
    <row r="2320" customFormat="false" ht="15" hidden="false" customHeight="false" outlineLevel="0" collapsed="false">
      <c r="A2320" s="24" t="s">
        <v>119</v>
      </c>
      <c r="B2320" s="24" t="s">
        <v>893</v>
      </c>
      <c r="C2320" s="24" t="s">
        <v>895</v>
      </c>
      <c r="D2320" s="24" t="n">
        <f aca="false">IFERROR(INDEX(Positions!$D$2:$D$14531,MATCH($A2320&amp;"|15",Positions!$A$2:$A$14531,0)),"-")</f>
        <v>15</v>
      </c>
      <c r="E2320" s="24" t="n">
        <f aca="false">IFERROR(INDEX(Positions!$D$2:$D$14531,MATCH($A2320&amp;"|48",Positions!$A$2:$A$14531,0)),"-")</f>
        <v>47</v>
      </c>
      <c r="F2320" s="24" t="str">
        <f aca="false">IFERROR(INDEX(Positions!$E$2:$E$14531,MATCH($A2320&amp;"|15",Positions!$A$2:$A$14531,0)),"-")</f>
        <v>A</v>
      </c>
      <c r="G2320" s="24" t="str">
        <f aca="false">IFERROR(INDEX(Positions!$E$2:$E$14531,MATCH($A2320&amp;"|48",Positions!$A$2:$A$14531,0)),"-")</f>
        <v>U</v>
      </c>
      <c r="H2320" s="25" t="str">
        <f aca="false">F2320&amp;"-"&amp;G2320</f>
        <v>A-U</v>
      </c>
      <c r="I2320" s="24" t="n">
        <f aca="false">(F2320="G")+(G2320="G")</f>
        <v>0</v>
      </c>
      <c r="J2320" s="24" t="n">
        <f aca="false">(F2320="C")+(G2320="C")</f>
        <v>0</v>
      </c>
      <c r="K2320" s="25" t="n">
        <f aca="false">I2320+J2320</f>
        <v>0</v>
      </c>
    </row>
    <row r="2321" customFormat="false" ht="15" hidden="false" customHeight="false" outlineLevel="0" collapsed="false">
      <c r="A2321" s="24" t="s">
        <v>119</v>
      </c>
      <c r="B2321" s="24" t="s">
        <v>893</v>
      </c>
      <c r="C2321" s="24" t="s">
        <v>896</v>
      </c>
      <c r="D2321" s="24" t="n">
        <f aca="false">IFERROR(INDEX(Positions!$D$2:$D$14531,MATCH($A2321&amp;"|18",Positions!$A$2:$A$14531,0)),"-")</f>
        <v>17</v>
      </c>
      <c r="E2321" s="24" t="n">
        <f aca="false">IFERROR(INDEX(Positions!$D$2:$D$14531,MATCH($A2321&amp;"|55",Positions!$A$2:$A$14531,0)),"-")</f>
        <v>54</v>
      </c>
      <c r="F2321" s="24" t="str">
        <f aca="false">IFERROR(INDEX(Positions!$E$2:$E$14531,MATCH($A2321&amp;"|18",Positions!$A$2:$A$14531,0)),"-")</f>
        <v>G</v>
      </c>
      <c r="G2321" s="24" t="str">
        <f aca="false">IFERROR(INDEX(Positions!$E$2:$E$14531,MATCH($A2321&amp;"|55",Positions!$A$2:$A$14531,0)),"-")</f>
        <v>U</v>
      </c>
      <c r="H2321" s="25" t="str">
        <f aca="false">F2321&amp;"-"&amp;G2321</f>
        <v>G-U</v>
      </c>
      <c r="I2321" s="24" t="n">
        <f aca="false">(F2321="G")+(G2321="G")</f>
        <v>1</v>
      </c>
      <c r="J2321" s="24" t="n">
        <f aca="false">(F2321="C")+(G2321="C")</f>
        <v>0</v>
      </c>
      <c r="K2321" s="25" t="n">
        <f aca="false">I2321+J2321</f>
        <v>1</v>
      </c>
    </row>
    <row r="2322" customFormat="false" ht="15" hidden="false" customHeight="false" outlineLevel="0" collapsed="false">
      <c r="A2322" s="24" t="s">
        <v>119</v>
      </c>
      <c r="B2322" s="24" t="s">
        <v>893</v>
      </c>
      <c r="C2322" s="24" t="s">
        <v>897</v>
      </c>
      <c r="D2322" s="24" t="n">
        <f aca="false">IFERROR(INDEX(Positions!$D$2:$D$14531,MATCH($A2322&amp;"|19",Positions!$A$2:$A$14531,0)),"-")</f>
        <v>18</v>
      </c>
      <c r="E2322" s="24" t="n">
        <f aca="false">IFERROR(INDEX(Positions!$D$2:$D$14531,MATCH($A2322&amp;"|56",Positions!$A$2:$A$14531,0)),"-")</f>
        <v>55</v>
      </c>
      <c r="F2322" s="24" t="str">
        <f aca="false">IFERROR(INDEX(Positions!$E$2:$E$14531,MATCH($A2322&amp;"|19",Positions!$A$2:$A$14531,0)),"-")</f>
        <v>G</v>
      </c>
      <c r="G2322" s="24" t="str">
        <f aca="false">IFERROR(INDEX(Positions!$E$2:$E$14531,MATCH($A2322&amp;"|56",Positions!$A$2:$A$14531,0)),"-")</f>
        <v>C</v>
      </c>
      <c r="H2322" s="25" t="str">
        <f aca="false">F2322&amp;"-"&amp;G2322</f>
        <v>G-C</v>
      </c>
      <c r="I2322" s="24" t="n">
        <f aca="false">(F2322="G")+(G2322="G")</f>
        <v>1</v>
      </c>
      <c r="J2322" s="24" t="n">
        <f aca="false">(F2322="C")+(G2322="C")</f>
        <v>1</v>
      </c>
      <c r="K2322" s="25" t="n">
        <f aca="false">I2322+J2322</f>
        <v>2</v>
      </c>
    </row>
    <row r="2323" customFormat="false" ht="15" hidden="false" customHeight="false" outlineLevel="0" collapsed="false">
      <c r="A2323" s="24" t="s">
        <v>119</v>
      </c>
      <c r="B2323" s="24" t="s">
        <v>893</v>
      </c>
      <c r="C2323" s="24" t="s">
        <v>898</v>
      </c>
      <c r="D2323" s="24" t="n">
        <f aca="false">IFERROR(INDEX(Positions!$D$2:$D$14531,MATCH($A2323&amp;"|26",Positions!$A$2:$A$14531,0)),"-")</f>
        <v>25</v>
      </c>
      <c r="E2323" s="24" t="n">
        <f aca="false">IFERROR(INDEX(Positions!$D$2:$D$14531,MATCH($A2323&amp;"|44",Positions!$A$2:$A$14531,0)),"-")</f>
        <v>43</v>
      </c>
      <c r="F2323" s="24" t="str">
        <f aca="false">IFERROR(INDEX(Positions!$E$2:$E$14531,MATCH($A2323&amp;"|26",Positions!$A$2:$A$14531,0)),"-")</f>
        <v>G</v>
      </c>
      <c r="G2323" s="24" t="str">
        <f aca="false">IFERROR(INDEX(Positions!$E$2:$E$14531,MATCH($A2323&amp;"|44",Positions!$A$2:$A$14531,0)),"-")</f>
        <v>G</v>
      </c>
      <c r="H2323" s="25" t="str">
        <f aca="false">F2323&amp;"-"&amp;G2323</f>
        <v>G-G</v>
      </c>
      <c r="I2323" s="24" t="n">
        <f aca="false">(F2323="G")+(G2323="G")</f>
        <v>2</v>
      </c>
      <c r="J2323" s="24" t="n">
        <f aca="false">(F2323="C")+(G2323="C")</f>
        <v>0</v>
      </c>
      <c r="K2323" s="25" t="n">
        <f aca="false">I2323+J2323</f>
        <v>2</v>
      </c>
    </row>
    <row r="2324" customFormat="false" ht="15" hidden="false" customHeight="false" outlineLevel="0" collapsed="false">
      <c r="A2324" s="24" t="s">
        <v>119</v>
      </c>
      <c r="B2324" s="24" t="s">
        <v>893</v>
      </c>
      <c r="C2324" s="24" t="s">
        <v>899</v>
      </c>
      <c r="D2324" s="24" t="n">
        <f aca="false">IFERROR(INDEX(Positions!$D$2:$D$14531,MATCH($A2324&amp;"|32",Positions!$A$2:$A$14531,0)),"-")</f>
        <v>31</v>
      </c>
      <c r="E2324" s="24" t="n">
        <f aca="false">IFERROR(INDEX(Positions!$D$2:$D$14531,MATCH($A2324&amp;"|38",Positions!$A$2:$A$14531,0)),"-")</f>
        <v>37</v>
      </c>
      <c r="F2324" s="24" t="str">
        <f aca="false">IFERROR(INDEX(Positions!$E$2:$E$14531,MATCH($A2324&amp;"|32",Positions!$A$2:$A$14531,0)),"-")</f>
        <v>C</v>
      </c>
      <c r="G2324" s="24" t="str">
        <f aca="false">IFERROR(INDEX(Positions!$E$2:$E$14531,MATCH($A2324&amp;"|38",Positions!$A$2:$A$14531,0)),"-")</f>
        <v>A</v>
      </c>
      <c r="H2324" s="25" t="str">
        <f aca="false">F2324&amp;"-"&amp;G2324</f>
        <v>C-A</v>
      </c>
      <c r="I2324" s="24" t="n">
        <f aca="false">(F2324="G")+(G2324="G")</f>
        <v>0</v>
      </c>
      <c r="J2324" s="24" t="n">
        <f aca="false">(F2324="C")+(G2324="C")</f>
        <v>1</v>
      </c>
      <c r="K2324" s="25" t="n">
        <f aca="false">I2324+J2324</f>
        <v>1</v>
      </c>
    </row>
    <row r="2325" customFormat="false" ht="15" hidden="false" customHeight="false" outlineLevel="0" collapsed="false">
      <c r="A2325" s="24" t="s">
        <v>119</v>
      </c>
      <c r="B2325" s="24" t="s">
        <v>893</v>
      </c>
      <c r="C2325" s="24" t="s">
        <v>900</v>
      </c>
      <c r="D2325" s="24" t="n">
        <f aca="false">IFERROR(INDEX(Positions!$D$2:$D$14531,MATCH($A2325&amp;"|54",Positions!$A$2:$A$14531,0)),"-")</f>
        <v>53</v>
      </c>
      <c r="E2325" s="24" t="n">
        <f aca="false">IFERROR(INDEX(Positions!$D$2:$D$14531,MATCH($A2325&amp;"|58",Positions!$A$2:$A$14531,0)),"-")</f>
        <v>57</v>
      </c>
      <c r="F2325" s="24" t="str">
        <f aca="false">IFERROR(INDEX(Positions!$E$2:$E$14531,MATCH($A2325&amp;"|54",Positions!$A$2:$A$14531,0)),"-")</f>
        <v>U</v>
      </c>
      <c r="G2325" s="24" t="str">
        <f aca="false">IFERROR(INDEX(Positions!$E$2:$E$14531,MATCH($A2325&amp;"|58",Positions!$A$2:$A$14531,0)),"-")</f>
        <v>A</v>
      </c>
      <c r="H2325" s="25" t="str">
        <f aca="false">F2325&amp;"-"&amp;G2325</f>
        <v>U-A</v>
      </c>
      <c r="I2325" s="24" t="n">
        <f aca="false">(F2325="G")+(G2325="G")</f>
        <v>0</v>
      </c>
      <c r="J2325" s="24" t="n">
        <f aca="false">(F2325="C")+(G2325="C")</f>
        <v>0</v>
      </c>
      <c r="K2325" s="25" t="n">
        <f aca="false">I2325+J2325</f>
        <v>0</v>
      </c>
    </row>
    <row r="2326" customFormat="false" ht="15" hidden="false" customHeight="false" outlineLevel="0" collapsed="false">
      <c r="A2326" s="4" t="s">
        <v>120</v>
      </c>
      <c r="B2326" s="4" t="s">
        <v>768</v>
      </c>
      <c r="C2326" s="4" t="s">
        <v>882</v>
      </c>
      <c r="D2326" s="4" t="n">
        <f aca="false">IFERROR(INDEX(Positions!$D$2:$D$14531,MATCH($A2326&amp;"|1",Positions!$A$2:$A$14531,0)),"-")</f>
        <v>1</v>
      </c>
      <c r="E2326" s="4" t="n">
        <f aca="false">IFERROR(INDEX(Positions!$D$2:$D$14531,MATCH($A2326&amp;"|72",Positions!$A$2:$A$14531,0)),"-")</f>
        <v>72</v>
      </c>
      <c r="F2326" s="4" t="str">
        <f aca="false">IFERROR(INDEX(Positions!$E$2:$E$14531,MATCH($A2326&amp;"|1",Positions!$A$2:$A$14531,0)),"-")</f>
        <v>G</v>
      </c>
      <c r="G2326" s="4" t="str">
        <f aca="false">IFERROR(INDEX(Positions!$E$2:$E$14531,MATCH($A2326&amp;"|72",Positions!$A$2:$A$14531,0)),"-")</f>
        <v>C</v>
      </c>
      <c r="H2326" s="3" t="str">
        <f aca="false">F2326&amp;"-"&amp;G2326</f>
        <v>G-C</v>
      </c>
      <c r="I2326" s="4" t="n">
        <f aca="false">(F2326="G")+(G2326="G")</f>
        <v>1</v>
      </c>
      <c r="J2326" s="4" t="n">
        <f aca="false">(F2326="C")+(G2326="C")</f>
        <v>1</v>
      </c>
      <c r="K2326" s="3" t="n">
        <f aca="false">I2326+J2326</f>
        <v>2</v>
      </c>
    </row>
    <row r="2327" customFormat="false" ht="15" hidden="false" customHeight="false" outlineLevel="0" collapsed="false">
      <c r="A2327" s="4" t="s">
        <v>120</v>
      </c>
      <c r="B2327" s="4" t="s">
        <v>768</v>
      </c>
      <c r="C2327" s="4" t="s">
        <v>883</v>
      </c>
      <c r="D2327" s="4" t="n">
        <f aca="false">IFERROR(INDEX(Positions!$D$2:$D$14531,MATCH($A2327&amp;"|2",Positions!$A$2:$A$14531,0)),"-")</f>
        <v>2</v>
      </c>
      <c r="E2327" s="4" t="n">
        <f aca="false">IFERROR(INDEX(Positions!$D$2:$D$14531,MATCH($A2327&amp;"|71",Positions!$A$2:$A$14531,0)),"-")</f>
        <v>71</v>
      </c>
      <c r="F2327" s="4" t="str">
        <f aca="false">IFERROR(INDEX(Positions!$E$2:$E$14531,MATCH($A2327&amp;"|2",Positions!$A$2:$A$14531,0)),"-")</f>
        <v>G</v>
      </c>
      <c r="G2327" s="4" t="str">
        <f aca="false">IFERROR(INDEX(Positions!$E$2:$E$14531,MATCH($A2327&amp;"|71",Positions!$A$2:$A$14531,0)),"-")</f>
        <v>C</v>
      </c>
      <c r="H2327" s="3" t="str">
        <f aca="false">F2327&amp;"-"&amp;G2327</f>
        <v>G-C</v>
      </c>
      <c r="I2327" s="4" t="n">
        <f aca="false">(F2327="G")+(G2327="G")</f>
        <v>1</v>
      </c>
      <c r="J2327" s="4" t="n">
        <f aca="false">(F2327="C")+(G2327="C")</f>
        <v>1</v>
      </c>
      <c r="K2327" s="3" t="n">
        <f aca="false">I2327+J2327</f>
        <v>2</v>
      </c>
    </row>
    <row r="2328" customFormat="false" ht="15" hidden="false" customHeight="false" outlineLevel="0" collapsed="false">
      <c r="A2328" s="4" t="s">
        <v>120</v>
      </c>
      <c r="B2328" s="4" t="s">
        <v>768</v>
      </c>
      <c r="C2328" s="4" t="s">
        <v>884</v>
      </c>
      <c r="D2328" s="4" t="n">
        <f aca="false">IFERROR(INDEX(Positions!$D$2:$D$14531,MATCH($A2328&amp;"|3",Positions!$A$2:$A$14531,0)),"-")</f>
        <v>3</v>
      </c>
      <c r="E2328" s="4" t="n">
        <f aca="false">IFERROR(INDEX(Positions!$D$2:$D$14531,MATCH($A2328&amp;"|70",Positions!$A$2:$A$14531,0)),"-")</f>
        <v>70</v>
      </c>
      <c r="F2328" s="4" t="str">
        <f aca="false">IFERROR(INDEX(Positions!$E$2:$E$14531,MATCH($A2328&amp;"|3",Positions!$A$2:$A$14531,0)),"-")</f>
        <v>A</v>
      </c>
      <c r="G2328" s="4" t="str">
        <f aca="false">IFERROR(INDEX(Positions!$E$2:$E$14531,MATCH($A2328&amp;"|70",Positions!$A$2:$A$14531,0)),"-")</f>
        <v>U</v>
      </c>
      <c r="H2328" s="3" t="str">
        <f aca="false">F2328&amp;"-"&amp;G2328</f>
        <v>A-U</v>
      </c>
      <c r="I2328" s="4" t="n">
        <f aca="false">(F2328="G")+(G2328="G")</f>
        <v>0</v>
      </c>
      <c r="J2328" s="4" t="n">
        <f aca="false">(F2328="C")+(G2328="C")</f>
        <v>0</v>
      </c>
      <c r="K2328" s="3" t="n">
        <f aca="false">I2328+J2328</f>
        <v>0</v>
      </c>
    </row>
    <row r="2329" customFormat="false" ht="15" hidden="false" customHeight="false" outlineLevel="0" collapsed="false">
      <c r="A2329" s="4" t="s">
        <v>120</v>
      </c>
      <c r="B2329" s="4" t="s">
        <v>768</v>
      </c>
      <c r="C2329" s="4" t="s">
        <v>885</v>
      </c>
      <c r="D2329" s="4" t="n">
        <f aca="false">IFERROR(INDEX(Positions!$D$2:$D$14531,MATCH($A2329&amp;"|4",Positions!$A$2:$A$14531,0)),"-")</f>
        <v>4</v>
      </c>
      <c r="E2329" s="4" t="n">
        <f aca="false">IFERROR(INDEX(Positions!$D$2:$D$14531,MATCH($A2329&amp;"|69",Positions!$A$2:$A$14531,0)),"-")</f>
        <v>69</v>
      </c>
      <c r="F2329" s="4" t="str">
        <f aca="false">IFERROR(INDEX(Positions!$E$2:$E$14531,MATCH($A2329&amp;"|4",Positions!$A$2:$A$14531,0)),"-")</f>
        <v>G</v>
      </c>
      <c r="G2329" s="4" t="str">
        <f aca="false">IFERROR(INDEX(Positions!$E$2:$E$14531,MATCH($A2329&amp;"|69",Positions!$A$2:$A$14531,0)),"-")</f>
        <v>C</v>
      </c>
      <c r="H2329" s="3" t="str">
        <f aca="false">F2329&amp;"-"&amp;G2329</f>
        <v>G-C</v>
      </c>
      <c r="I2329" s="4" t="n">
        <f aca="false">(F2329="G")+(G2329="G")</f>
        <v>1</v>
      </c>
      <c r="J2329" s="4" t="n">
        <f aca="false">(F2329="C")+(G2329="C")</f>
        <v>1</v>
      </c>
      <c r="K2329" s="3" t="n">
        <f aca="false">I2329+J2329</f>
        <v>2</v>
      </c>
    </row>
    <row r="2330" customFormat="false" ht="15" hidden="false" customHeight="false" outlineLevel="0" collapsed="false">
      <c r="A2330" s="4" t="s">
        <v>120</v>
      </c>
      <c r="B2330" s="4" t="s">
        <v>768</v>
      </c>
      <c r="C2330" s="4" t="s">
        <v>542</v>
      </c>
      <c r="D2330" s="4" t="n">
        <f aca="false">IFERROR(INDEX(Positions!$D$2:$D$14531,MATCH($A2330&amp;"|5",Positions!$A$2:$A$14531,0)),"-")</f>
        <v>5</v>
      </c>
      <c r="E2330" s="4" t="n">
        <f aca="false">IFERROR(INDEX(Positions!$D$2:$D$14531,MATCH($A2330&amp;"|68",Positions!$A$2:$A$14531,0)),"-")</f>
        <v>68</v>
      </c>
      <c r="F2330" s="4" t="str">
        <f aca="false">IFERROR(INDEX(Positions!$E$2:$E$14531,MATCH($A2330&amp;"|5",Positions!$A$2:$A$14531,0)),"-")</f>
        <v>U</v>
      </c>
      <c r="G2330" s="4" t="str">
        <f aca="false">IFERROR(INDEX(Positions!$E$2:$E$14531,MATCH($A2330&amp;"|68",Positions!$A$2:$A$14531,0)),"-")</f>
        <v>A</v>
      </c>
      <c r="H2330" s="3" t="str">
        <f aca="false">F2330&amp;"-"&amp;G2330</f>
        <v>U-A</v>
      </c>
      <c r="I2330" s="4" t="n">
        <f aca="false">(F2330="G")+(G2330="G")</f>
        <v>0</v>
      </c>
      <c r="J2330" s="4" t="n">
        <f aca="false">(F2330="C")+(G2330="C")</f>
        <v>0</v>
      </c>
      <c r="K2330" s="3" t="n">
        <f aca="false">I2330+J2330</f>
        <v>0</v>
      </c>
    </row>
    <row r="2331" customFormat="false" ht="15" hidden="false" customHeight="false" outlineLevel="0" collapsed="false">
      <c r="A2331" s="4" t="s">
        <v>120</v>
      </c>
      <c r="B2331" s="4" t="s">
        <v>768</v>
      </c>
      <c r="C2331" s="4" t="s">
        <v>561</v>
      </c>
      <c r="D2331" s="4" t="n">
        <f aca="false">IFERROR(INDEX(Positions!$D$2:$D$14531,MATCH($A2331&amp;"|6",Positions!$A$2:$A$14531,0)),"-")</f>
        <v>6</v>
      </c>
      <c r="E2331" s="4" t="n">
        <f aca="false">IFERROR(INDEX(Positions!$D$2:$D$14531,MATCH($A2331&amp;"|67",Positions!$A$2:$A$14531,0)),"-")</f>
        <v>67</v>
      </c>
      <c r="F2331" s="4" t="str">
        <f aca="false">IFERROR(INDEX(Positions!$E$2:$E$14531,MATCH($A2331&amp;"|6",Positions!$A$2:$A$14531,0)),"-")</f>
        <v>G</v>
      </c>
      <c r="G2331" s="4" t="str">
        <f aca="false">IFERROR(INDEX(Positions!$E$2:$E$14531,MATCH($A2331&amp;"|67",Positions!$A$2:$A$14531,0)),"-")</f>
        <v>C</v>
      </c>
      <c r="H2331" s="3" t="str">
        <f aca="false">F2331&amp;"-"&amp;G2331</f>
        <v>G-C</v>
      </c>
      <c r="I2331" s="4" t="n">
        <f aca="false">(F2331="G")+(G2331="G")</f>
        <v>1</v>
      </c>
      <c r="J2331" s="4" t="n">
        <f aca="false">(F2331="C")+(G2331="C")</f>
        <v>1</v>
      </c>
      <c r="K2331" s="3" t="n">
        <f aca="false">I2331+J2331</f>
        <v>2</v>
      </c>
    </row>
    <row r="2332" customFormat="false" ht="15" hidden="false" customHeight="false" outlineLevel="0" collapsed="false">
      <c r="A2332" s="4" t="s">
        <v>120</v>
      </c>
      <c r="B2332" s="4" t="s">
        <v>768</v>
      </c>
      <c r="C2332" s="4" t="s">
        <v>886</v>
      </c>
      <c r="D2332" s="4" t="n">
        <f aca="false">IFERROR(INDEX(Positions!$D$2:$D$14531,MATCH($A2332&amp;"|7",Positions!$A$2:$A$14531,0)),"-")</f>
        <v>7</v>
      </c>
      <c r="E2332" s="4" t="n">
        <f aca="false">IFERROR(INDEX(Positions!$D$2:$D$14531,MATCH($A2332&amp;"|66",Positions!$A$2:$A$14531,0)),"-")</f>
        <v>66</v>
      </c>
      <c r="F2332" s="4" t="str">
        <f aca="false">IFERROR(INDEX(Positions!$E$2:$E$14531,MATCH($A2332&amp;"|7",Positions!$A$2:$A$14531,0)),"-")</f>
        <v>U</v>
      </c>
      <c r="G2332" s="4" t="str">
        <f aca="false">IFERROR(INDEX(Positions!$E$2:$E$14531,MATCH($A2332&amp;"|66",Positions!$A$2:$A$14531,0)),"-")</f>
        <v>A</v>
      </c>
      <c r="H2332" s="3" t="str">
        <f aca="false">F2332&amp;"-"&amp;G2332</f>
        <v>U-A</v>
      </c>
      <c r="I2332" s="4" t="n">
        <f aca="false">(F2332="G")+(G2332="G")</f>
        <v>0</v>
      </c>
      <c r="J2332" s="4" t="n">
        <f aca="false">(F2332="C")+(G2332="C")</f>
        <v>0</v>
      </c>
      <c r="K2332" s="3" t="n">
        <f aca="false">I2332+J2332</f>
        <v>0</v>
      </c>
    </row>
    <row r="2333" customFormat="false" ht="15" hidden="false" customHeight="false" outlineLevel="0" collapsed="false">
      <c r="A2333" s="4" t="s">
        <v>120</v>
      </c>
      <c r="B2333" s="4" t="s">
        <v>783</v>
      </c>
      <c r="C2333" s="4" t="s">
        <v>887</v>
      </c>
      <c r="D2333" s="4" t="n">
        <f aca="false">IFERROR(INDEX(Positions!$D$2:$D$14531,MATCH($A2333&amp;"|10",Positions!$A$2:$A$14531,0)),"-")</f>
        <v>10</v>
      </c>
      <c r="E2333" s="4" t="n">
        <f aca="false">IFERROR(INDEX(Positions!$D$2:$D$14531,MATCH($A2333&amp;"|25",Positions!$A$2:$A$14531,0)),"-")</f>
        <v>25</v>
      </c>
      <c r="F2333" s="4" t="str">
        <f aca="false">IFERROR(INDEX(Positions!$E$2:$E$14531,MATCH($A2333&amp;"|10",Positions!$A$2:$A$14531,0)),"-")</f>
        <v>G</v>
      </c>
      <c r="G2333" s="4" t="str">
        <f aca="false">IFERROR(INDEX(Positions!$E$2:$E$14531,MATCH($A2333&amp;"|25",Positions!$A$2:$A$14531,0)),"-")</f>
        <v>C</v>
      </c>
      <c r="H2333" s="3" t="str">
        <f aca="false">F2333&amp;"-"&amp;G2333</f>
        <v>G-C</v>
      </c>
      <c r="I2333" s="4" t="n">
        <f aca="false">(F2333="G")+(G2333="G")</f>
        <v>1</v>
      </c>
      <c r="J2333" s="4" t="n">
        <f aca="false">(F2333="C")+(G2333="C")</f>
        <v>1</v>
      </c>
      <c r="K2333" s="3" t="n">
        <f aca="false">I2333+J2333</f>
        <v>2</v>
      </c>
    </row>
    <row r="2334" customFormat="false" ht="15" hidden="false" customHeight="false" outlineLevel="0" collapsed="false">
      <c r="A2334" s="4" t="s">
        <v>120</v>
      </c>
      <c r="B2334" s="4" t="s">
        <v>783</v>
      </c>
      <c r="C2334" s="4" t="s">
        <v>888</v>
      </c>
      <c r="D2334" s="4" t="n">
        <f aca="false">IFERROR(INDEX(Positions!$D$2:$D$14531,MATCH($A2334&amp;"|11",Positions!$A$2:$A$14531,0)),"-")</f>
        <v>11</v>
      </c>
      <c r="E2334" s="4" t="n">
        <f aca="false">IFERROR(INDEX(Positions!$D$2:$D$14531,MATCH($A2334&amp;"|24",Positions!$A$2:$A$14531,0)),"-")</f>
        <v>24</v>
      </c>
      <c r="F2334" s="4" t="str">
        <f aca="false">IFERROR(INDEX(Positions!$E$2:$E$14531,MATCH($A2334&amp;"|11",Positions!$A$2:$A$14531,0)),"-")</f>
        <v>C</v>
      </c>
      <c r="G2334" s="4" t="str">
        <f aca="false">IFERROR(INDEX(Positions!$E$2:$E$14531,MATCH($A2334&amp;"|24",Positions!$A$2:$A$14531,0)),"-")</f>
        <v>G</v>
      </c>
      <c r="H2334" s="3" t="str">
        <f aca="false">F2334&amp;"-"&amp;G2334</f>
        <v>C-G</v>
      </c>
      <c r="I2334" s="4" t="n">
        <f aca="false">(F2334="G")+(G2334="G")</f>
        <v>1</v>
      </c>
      <c r="J2334" s="4" t="n">
        <f aca="false">(F2334="C")+(G2334="C")</f>
        <v>1</v>
      </c>
      <c r="K2334" s="3" t="n">
        <f aca="false">I2334+J2334</f>
        <v>2</v>
      </c>
    </row>
    <row r="2335" customFormat="false" ht="15" hidden="false" customHeight="false" outlineLevel="0" collapsed="false">
      <c r="A2335" s="4" t="s">
        <v>120</v>
      </c>
      <c r="B2335" s="4" t="s">
        <v>783</v>
      </c>
      <c r="C2335" s="4" t="s">
        <v>479</v>
      </c>
      <c r="D2335" s="4" t="n">
        <f aca="false">IFERROR(INDEX(Positions!$D$2:$D$14531,MATCH($A2335&amp;"|12",Positions!$A$2:$A$14531,0)),"-")</f>
        <v>12</v>
      </c>
      <c r="E2335" s="4" t="n">
        <f aca="false">IFERROR(INDEX(Positions!$D$2:$D$14531,MATCH($A2335&amp;"|23",Positions!$A$2:$A$14531,0)),"-")</f>
        <v>23</v>
      </c>
      <c r="F2335" s="4" t="str">
        <f aca="false">IFERROR(INDEX(Positions!$E$2:$E$14531,MATCH($A2335&amp;"|12",Positions!$A$2:$A$14531,0)),"-")</f>
        <v>U</v>
      </c>
      <c r="G2335" s="4" t="str">
        <f aca="false">IFERROR(INDEX(Positions!$E$2:$E$14531,MATCH($A2335&amp;"|23",Positions!$A$2:$A$14531,0)),"-")</f>
        <v>A</v>
      </c>
      <c r="H2335" s="3" t="str">
        <f aca="false">F2335&amp;"-"&amp;G2335</f>
        <v>U-A</v>
      </c>
      <c r="I2335" s="4" t="n">
        <f aca="false">(F2335="G")+(G2335="G")</f>
        <v>0</v>
      </c>
      <c r="J2335" s="4" t="n">
        <f aca="false">(F2335="C")+(G2335="C")</f>
        <v>0</v>
      </c>
      <c r="K2335" s="3" t="n">
        <f aca="false">I2335+J2335</f>
        <v>0</v>
      </c>
    </row>
    <row r="2336" customFormat="false" ht="15" hidden="false" customHeight="false" outlineLevel="0" collapsed="false">
      <c r="A2336" s="4" t="s">
        <v>120</v>
      </c>
      <c r="B2336" s="4" t="s">
        <v>783</v>
      </c>
      <c r="C2336" s="4" t="s">
        <v>267</v>
      </c>
      <c r="D2336" s="4" t="n">
        <f aca="false">IFERROR(INDEX(Positions!$D$2:$D$14531,MATCH($A2336&amp;"|13",Positions!$A$2:$A$14531,0)),"-")</f>
        <v>13</v>
      </c>
      <c r="E2336" s="4" t="n">
        <f aca="false">IFERROR(INDEX(Positions!$D$2:$D$14531,MATCH($A2336&amp;"|22",Positions!$A$2:$A$14531,0)),"-")</f>
        <v>22</v>
      </c>
      <c r="F2336" s="4" t="str">
        <f aca="false">IFERROR(INDEX(Positions!$E$2:$E$14531,MATCH($A2336&amp;"|13",Positions!$A$2:$A$14531,0)),"-")</f>
        <v>C</v>
      </c>
      <c r="G2336" s="4" t="str">
        <f aca="false">IFERROR(INDEX(Positions!$E$2:$E$14531,MATCH($A2336&amp;"|22",Positions!$A$2:$A$14531,0)),"-")</f>
        <v>G</v>
      </c>
      <c r="H2336" s="3" t="str">
        <f aca="false">F2336&amp;"-"&amp;G2336</f>
        <v>C-G</v>
      </c>
      <c r="I2336" s="4" t="n">
        <f aca="false">(F2336="G")+(G2336="G")</f>
        <v>1</v>
      </c>
      <c r="J2336" s="4" t="n">
        <f aca="false">(F2336="C")+(G2336="C")</f>
        <v>1</v>
      </c>
      <c r="K2336" s="3" t="n">
        <f aca="false">I2336+J2336</f>
        <v>2</v>
      </c>
    </row>
    <row r="2337" customFormat="false" ht="15" hidden="false" customHeight="false" outlineLevel="0" collapsed="false">
      <c r="A2337" s="4" t="s">
        <v>120</v>
      </c>
      <c r="B2337" s="4" t="s">
        <v>805</v>
      </c>
      <c r="C2337" s="4" t="s">
        <v>673</v>
      </c>
      <c r="D2337" s="4" t="n">
        <f aca="false">IFERROR(INDEX(Positions!$D$2:$D$14531,MATCH($A2337&amp;"|27",Positions!$A$2:$A$14531,0)),"-")</f>
        <v>27</v>
      </c>
      <c r="E2337" s="4" t="n">
        <f aca="false">IFERROR(INDEX(Positions!$D$2:$D$14531,MATCH($A2337&amp;"|43",Positions!$A$2:$A$14531,0)),"-")</f>
        <v>43</v>
      </c>
      <c r="F2337" s="4" t="str">
        <f aca="false">IFERROR(INDEX(Positions!$E$2:$E$14531,MATCH($A2337&amp;"|27",Positions!$A$2:$A$14531,0)),"-")</f>
        <v>C</v>
      </c>
      <c r="G2337" s="4" t="str">
        <f aca="false">IFERROR(INDEX(Positions!$E$2:$E$14531,MATCH($A2337&amp;"|43",Positions!$A$2:$A$14531,0)),"-")</f>
        <v>G</v>
      </c>
      <c r="H2337" s="3" t="str">
        <f aca="false">F2337&amp;"-"&amp;G2337</f>
        <v>C-G</v>
      </c>
      <c r="I2337" s="4" t="n">
        <f aca="false">(F2337="G")+(G2337="G")</f>
        <v>1</v>
      </c>
      <c r="J2337" s="4" t="n">
        <f aca="false">(F2337="C")+(G2337="C")</f>
        <v>1</v>
      </c>
      <c r="K2337" s="3" t="n">
        <f aca="false">I2337+J2337</f>
        <v>2</v>
      </c>
    </row>
    <row r="2338" customFormat="false" ht="15" hidden="false" customHeight="false" outlineLevel="0" collapsed="false">
      <c r="A2338" s="4" t="s">
        <v>120</v>
      </c>
      <c r="B2338" s="4" t="s">
        <v>805</v>
      </c>
      <c r="C2338" s="4" t="s">
        <v>889</v>
      </c>
      <c r="D2338" s="4" t="n">
        <f aca="false">IFERROR(INDEX(Positions!$D$2:$D$14531,MATCH($A2338&amp;"|28",Positions!$A$2:$A$14531,0)),"-")</f>
        <v>28</v>
      </c>
      <c r="E2338" s="4" t="n">
        <f aca="false">IFERROR(INDEX(Positions!$D$2:$D$14531,MATCH($A2338&amp;"|42",Positions!$A$2:$A$14531,0)),"-")</f>
        <v>42</v>
      </c>
      <c r="F2338" s="4" t="str">
        <f aca="false">IFERROR(INDEX(Positions!$E$2:$E$14531,MATCH($A2338&amp;"|28",Positions!$A$2:$A$14531,0)),"-")</f>
        <v>C</v>
      </c>
      <c r="G2338" s="4" t="str">
        <f aca="false">IFERROR(INDEX(Positions!$E$2:$E$14531,MATCH($A2338&amp;"|42",Positions!$A$2:$A$14531,0)),"-")</f>
        <v>G</v>
      </c>
      <c r="H2338" s="3" t="str">
        <f aca="false">F2338&amp;"-"&amp;G2338</f>
        <v>C-G</v>
      </c>
      <c r="I2338" s="4" t="n">
        <f aca="false">(F2338="G")+(G2338="G")</f>
        <v>1</v>
      </c>
      <c r="J2338" s="4" t="n">
        <f aca="false">(F2338="C")+(G2338="C")</f>
        <v>1</v>
      </c>
      <c r="K2338" s="3" t="n">
        <f aca="false">I2338+J2338</f>
        <v>2</v>
      </c>
    </row>
    <row r="2339" customFormat="false" ht="15" hidden="false" customHeight="false" outlineLevel="0" collapsed="false">
      <c r="A2339" s="4" t="s">
        <v>120</v>
      </c>
      <c r="B2339" s="4" t="s">
        <v>805</v>
      </c>
      <c r="C2339" s="4" t="s">
        <v>890</v>
      </c>
      <c r="D2339" s="4" t="n">
        <f aca="false">IFERROR(INDEX(Positions!$D$2:$D$14531,MATCH($A2339&amp;"|29",Positions!$A$2:$A$14531,0)),"-")</f>
        <v>29</v>
      </c>
      <c r="E2339" s="4" t="n">
        <f aca="false">IFERROR(INDEX(Positions!$D$2:$D$14531,MATCH($A2339&amp;"|41",Positions!$A$2:$A$14531,0)),"-")</f>
        <v>41</v>
      </c>
      <c r="F2339" s="4" t="str">
        <f aca="false">IFERROR(INDEX(Positions!$E$2:$E$14531,MATCH($A2339&amp;"|29",Positions!$A$2:$A$14531,0)),"-")</f>
        <v>U</v>
      </c>
      <c r="G2339" s="4" t="str">
        <f aca="false">IFERROR(INDEX(Positions!$E$2:$E$14531,MATCH($A2339&amp;"|41",Positions!$A$2:$A$14531,0)),"-")</f>
        <v>A</v>
      </c>
      <c r="H2339" s="3" t="str">
        <f aca="false">F2339&amp;"-"&amp;G2339</f>
        <v>U-A</v>
      </c>
      <c r="I2339" s="4" t="n">
        <f aca="false">(F2339="G")+(G2339="G")</f>
        <v>0</v>
      </c>
      <c r="J2339" s="4" t="n">
        <f aca="false">(F2339="C")+(G2339="C")</f>
        <v>0</v>
      </c>
      <c r="K2339" s="3" t="n">
        <f aca="false">I2339+J2339</f>
        <v>0</v>
      </c>
    </row>
    <row r="2340" customFormat="false" ht="15" hidden="false" customHeight="false" outlineLevel="0" collapsed="false">
      <c r="A2340" s="4" t="s">
        <v>120</v>
      </c>
      <c r="B2340" s="4" t="s">
        <v>805</v>
      </c>
      <c r="C2340" s="4" t="s">
        <v>694</v>
      </c>
      <c r="D2340" s="4" t="n">
        <f aca="false">IFERROR(INDEX(Positions!$D$2:$D$14531,MATCH($A2340&amp;"|30",Positions!$A$2:$A$14531,0)),"-")</f>
        <v>30</v>
      </c>
      <c r="E2340" s="4" t="n">
        <f aca="false">IFERROR(INDEX(Positions!$D$2:$D$14531,MATCH($A2340&amp;"|40",Positions!$A$2:$A$14531,0)),"-")</f>
        <v>40</v>
      </c>
      <c r="F2340" s="4" t="str">
        <f aca="false">IFERROR(INDEX(Positions!$E$2:$E$14531,MATCH($A2340&amp;"|30",Positions!$A$2:$A$14531,0)),"-")</f>
        <v>G</v>
      </c>
      <c r="G2340" s="4" t="str">
        <f aca="false">IFERROR(INDEX(Positions!$E$2:$E$14531,MATCH($A2340&amp;"|40",Positions!$A$2:$A$14531,0)),"-")</f>
        <v>C</v>
      </c>
      <c r="H2340" s="3" t="str">
        <f aca="false">F2340&amp;"-"&amp;G2340</f>
        <v>G-C</v>
      </c>
      <c r="I2340" s="4" t="n">
        <f aca="false">(F2340="G")+(G2340="G")</f>
        <v>1</v>
      </c>
      <c r="J2340" s="4" t="n">
        <f aca="false">(F2340="C")+(G2340="C")</f>
        <v>1</v>
      </c>
      <c r="K2340" s="3" t="n">
        <f aca="false">I2340+J2340</f>
        <v>2</v>
      </c>
    </row>
    <row r="2341" customFormat="false" ht="15" hidden="false" customHeight="false" outlineLevel="0" collapsed="false">
      <c r="A2341" s="4" t="s">
        <v>120</v>
      </c>
      <c r="B2341" s="4" t="s">
        <v>805</v>
      </c>
      <c r="C2341" s="4" t="s">
        <v>640</v>
      </c>
      <c r="D2341" s="4" t="n">
        <f aca="false">IFERROR(INDEX(Positions!$D$2:$D$14531,MATCH($A2341&amp;"|31",Positions!$A$2:$A$14531,0)),"-")</f>
        <v>31</v>
      </c>
      <c r="E2341" s="4" t="n">
        <f aca="false">IFERROR(INDEX(Positions!$D$2:$D$14531,MATCH($A2341&amp;"|39",Positions!$A$2:$A$14531,0)),"-")</f>
        <v>39</v>
      </c>
      <c r="F2341" s="4" t="str">
        <f aca="false">IFERROR(INDEX(Positions!$E$2:$E$14531,MATCH($A2341&amp;"|31",Positions!$A$2:$A$14531,0)),"-")</f>
        <v>C</v>
      </c>
      <c r="G2341" s="4" t="str">
        <f aca="false">IFERROR(INDEX(Positions!$E$2:$E$14531,MATCH($A2341&amp;"|39",Positions!$A$2:$A$14531,0)),"-")</f>
        <v>G</v>
      </c>
      <c r="H2341" s="3" t="str">
        <f aca="false">F2341&amp;"-"&amp;G2341</f>
        <v>C-G</v>
      </c>
      <c r="I2341" s="4" t="n">
        <f aca="false">(F2341="G")+(G2341="G")</f>
        <v>1</v>
      </c>
      <c r="J2341" s="4" t="n">
        <f aca="false">(F2341="C")+(G2341="C")</f>
        <v>1</v>
      </c>
      <c r="K2341" s="3" t="n">
        <f aca="false">I2341+J2341</f>
        <v>2</v>
      </c>
    </row>
    <row r="2342" customFormat="false" ht="15" hidden="false" customHeight="false" outlineLevel="0" collapsed="false">
      <c r="A2342" s="4" t="s">
        <v>120</v>
      </c>
      <c r="B2342" s="4" t="s">
        <v>830</v>
      </c>
      <c r="C2342" s="4" t="s">
        <v>367</v>
      </c>
      <c r="D2342" s="4" t="n">
        <f aca="false">IFERROR(INDEX(Positions!$D$2:$D$14531,MATCH($A2342&amp;"|49",Positions!$A$2:$A$14531,0)),"-")</f>
        <v>49</v>
      </c>
      <c r="E2342" s="4" t="n">
        <f aca="false">IFERROR(INDEX(Positions!$D$2:$D$14531,MATCH($A2342&amp;"|65",Positions!$A$2:$A$14531,0)),"-")</f>
        <v>65</v>
      </c>
      <c r="F2342" s="4" t="str">
        <f aca="false">IFERROR(INDEX(Positions!$E$2:$E$14531,MATCH($A2342&amp;"|49",Positions!$A$2:$A$14531,0)),"-")</f>
        <v>A</v>
      </c>
      <c r="G2342" s="4" t="str">
        <f aca="false">IFERROR(INDEX(Positions!$E$2:$E$14531,MATCH($A2342&amp;"|65",Positions!$A$2:$A$14531,0)),"-")</f>
        <v>U</v>
      </c>
      <c r="H2342" s="3" t="str">
        <f aca="false">F2342&amp;"-"&amp;G2342</f>
        <v>A-U</v>
      </c>
      <c r="I2342" s="4" t="n">
        <f aca="false">(F2342="G")+(G2342="G")</f>
        <v>0</v>
      </c>
      <c r="J2342" s="4" t="n">
        <f aca="false">(F2342="C")+(G2342="C")</f>
        <v>0</v>
      </c>
      <c r="K2342" s="3" t="n">
        <f aca="false">I2342+J2342</f>
        <v>0</v>
      </c>
    </row>
    <row r="2343" customFormat="false" ht="15" hidden="false" customHeight="false" outlineLevel="0" collapsed="false">
      <c r="A2343" s="4" t="s">
        <v>120</v>
      </c>
      <c r="B2343" s="4" t="s">
        <v>830</v>
      </c>
      <c r="C2343" s="4" t="s">
        <v>891</v>
      </c>
      <c r="D2343" s="4" t="n">
        <f aca="false">IFERROR(INDEX(Positions!$D$2:$D$14531,MATCH($A2343&amp;"|50",Positions!$A$2:$A$14531,0)),"-")</f>
        <v>50</v>
      </c>
      <c r="E2343" s="4" t="n">
        <f aca="false">IFERROR(INDEX(Positions!$D$2:$D$14531,MATCH($A2343&amp;"|64",Positions!$A$2:$A$14531,0)),"-")</f>
        <v>64</v>
      </c>
      <c r="F2343" s="4" t="str">
        <f aca="false">IFERROR(INDEX(Positions!$E$2:$E$14531,MATCH($A2343&amp;"|50",Positions!$A$2:$A$14531,0)),"-")</f>
        <v>U</v>
      </c>
      <c r="G2343" s="4" t="str">
        <f aca="false">IFERROR(INDEX(Positions!$E$2:$E$14531,MATCH($A2343&amp;"|64",Positions!$A$2:$A$14531,0)),"-")</f>
        <v>A</v>
      </c>
      <c r="H2343" s="3" t="str">
        <f aca="false">F2343&amp;"-"&amp;G2343</f>
        <v>U-A</v>
      </c>
      <c r="I2343" s="4" t="n">
        <f aca="false">(F2343="G")+(G2343="G")</f>
        <v>0</v>
      </c>
      <c r="J2343" s="4" t="n">
        <f aca="false">(F2343="C")+(G2343="C")</f>
        <v>0</v>
      </c>
      <c r="K2343" s="3" t="n">
        <f aca="false">I2343+J2343</f>
        <v>0</v>
      </c>
    </row>
    <row r="2344" customFormat="false" ht="15" hidden="false" customHeight="false" outlineLevel="0" collapsed="false">
      <c r="A2344" s="4" t="s">
        <v>120</v>
      </c>
      <c r="B2344" s="4" t="s">
        <v>830</v>
      </c>
      <c r="C2344" s="4" t="s">
        <v>689</v>
      </c>
      <c r="D2344" s="4" t="n">
        <f aca="false">IFERROR(INDEX(Positions!$D$2:$D$14531,MATCH($A2344&amp;"|51",Positions!$A$2:$A$14531,0)),"-")</f>
        <v>51</v>
      </c>
      <c r="E2344" s="4" t="n">
        <f aca="false">IFERROR(INDEX(Positions!$D$2:$D$14531,MATCH($A2344&amp;"|63",Positions!$A$2:$A$14531,0)),"-")</f>
        <v>63</v>
      </c>
      <c r="F2344" s="4" t="str">
        <f aca="false">IFERROR(INDEX(Positions!$E$2:$E$14531,MATCH($A2344&amp;"|51",Positions!$A$2:$A$14531,0)),"-")</f>
        <v>A</v>
      </c>
      <c r="G2344" s="4" t="str">
        <f aca="false">IFERROR(INDEX(Positions!$E$2:$E$14531,MATCH($A2344&amp;"|63",Positions!$A$2:$A$14531,0)),"-")</f>
        <v>U</v>
      </c>
      <c r="H2344" s="3" t="str">
        <f aca="false">F2344&amp;"-"&amp;G2344</f>
        <v>A-U</v>
      </c>
      <c r="I2344" s="4" t="n">
        <f aca="false">(F2344="G")+(G2344="G")</f>
        <v>0</v>
      </c>
      <c r="J2344" s="4" t="n">
        <f aca="false">(F2344="C")+(G2344="C")</f>
        <v>0</v>
      </c>
      <c r="K2344" s="3" t="n">
        <f aca="false">I2344+J2344</f>
        <v>0</v>
      </c>
    </row>
    <row r="2345" customFormat="false" ht="15" hidden="false" customHeight="false" outlineLevel="0" collapsed="false">
      <c r="A2345" s="4" t="s">
        <v>120</v>
      </c>
      <c r="B2345" s="4" t="s">
        <v>830</v>
      </c>
      <c r="C2345" s="4" t="s">
        <v>703</v>
      </c>
      <c r="D2345" s="4" t="n">
        <f aca="false">IFERROR(INDEX(Positions!$D$2:$D$14531,MATCH($A2345&amp;"|52",Positions!$A$2:$A$14531,0)),"-")</f>
        <v>52</v>
      </c>
      <c r="E2345" s="4" t="n">
        <f aca="false">IFERROR(INDEX(Positions!$D$2:$D$14531,MATCH($A2345&amp;"|62",Positions!$A$2:$A$14531,0)),"-")</f>
        <v>62</v>
      </c>
      <c r="F2345" s="4" t="str">
        <f aca="false">IFERROR(INDEX(Positions!$E$2:$E$14531,MATCH($A2345&amp;"|52",Positions!$A$2:$A$14531,0)),"-")</f>
        <v>G</v>
      </c>
      <c r="G2345" s="4" t="str">
        <f aca="false">IFERROR(INDEX(Positions!$E$2:$E$14531,MATCH($A2345&amp;"|62",Positions!$A$2:$A$14531,0)),"-")</f>
        <v>C</v>
      </c>
      <c r="H2345" s="3" t="str">
        <f aca="false">F2345&amp;"-"&amp;G2345</f>
        <v>G-C</v>
      </c>
      <c r="I2345" s="4" t="n">
        <f aca="false">(F2345="G")+(G2345="G")</f>
        <v>1</v>
      </c>
      <c r="J2345" s="4" t="n">
        <f aca="false">(F2345="C")+(G2345="C")</f>
        <v>1</v>
      </c>
      <c r="K2345" s="3" t="n">
        <f aca="false">I2345+J2345</f>
        <v>2</v>
      </c>
    </row>
    <row r="2346" customFormat="false" ht="15" hidden="false" customHeight="false" outlineLevel="0" collapsed="false">
      <c r="A2346" s="4" t="s">
        <v>120</v>
      </c>
      <c r="B2346" s="4" t="s">
        <v>830</v>
      </c>
      <c r="C2346" s="4" t="s">
        <v>892</v>
      </c>
      <c r="D2346" s="4" t="n">
        <f aca="false">IFERROR(INDEX(Positions!$D$2:$D$14531,MATCH($A2346&amp;"|53",Positions!$A$2:$A$14531,0)),"-")</f>
        <v>53</v>
      </c>
      <c r="E2346" s="4" t="n">
        <f aca="false">IFERROR(INDEX(Positions!$D$2:$D$14531,MATCH($A2346&amp;"|61",Positions!$A$2:$A$14531,0)),"-")</f>
        <v>61</v>
      </c>
      <c r="F2346" s="4" t="str">
        <f aca="false">IFERROR(INDEX(Positions!$E$2:$E$14531,MATCH($A2346&amp;"|53",Positions!$A$2:$A$14531,0)),"-")</f>
        <v>G</v>
      </c>
      <c r="G2346" s="4" t="str">
        <f aca="false">IFERROR(INDEX(Positions!$E$2:$E$14531,MATCH($A2346&amp;"|61",Positions!$A$2:$A$14531,0)),"-")</f>
        <v>C</v>
      </c>
      <c r="H2346" s="3" t="str">
        <f aca="false">F2346&amp;"-"&amp;G2346</f>
        <v>G-C</v>
      </c>
      <c r="I2346" s="4" t="n">
        <f aca="false">(F2346="G")+(G2346="G")</f>
        <v>1</v>
      </c>
      <c r="J2346" s="4" t="n">
        <f aca="false">(F2346="C")+(G2346="C")</f>
        <v>1</v>
      </c>
      <c r="K2346" s="3" t="n">
        <f aca="false">I2346+J2346</f>
        <v>2</v>
      </c>
    </row>
    <row r="2347" customFormat="false" ht="15" hidden="false" customHeight="false" outlineLevel="0" collapsed="false">
      <c r="A2347" s="24" t="s">
        <v>120</v>
      </c>
      <c r="B2347" s="24" t="s">
        <v>893</v>
      </c>
      <c r="C2347" s="24" t="s">
        <v>894</v>
      </c>
      <c r="D2347" s="24" t="n">
        <f aca="false">IFERROR(INDEX(Positions!$D$2:$D$14531,MATCH($A2347&amp;"|8",Positions!$A$2:$A$14531,0)),"-")</f>
        <v>8</v>
      </c>
      <c r="E2347" s="24" t="n">
        <f aca="false">IFERROR(INDEX(Positions!$D$2:$D$14531,MATCH($A2347&amp;"|14",Positions!$A$2:$A$14531,0)),"-")</f>
        <v>14</v>
      </c>
      <c r="F2347" s="24" t="str">
        <f aca="false">IFERROR(INDEX(Positions!$E$2:$E$14531,MATCH($A2347&amp;"|8",Positions!$A$2:$A$14531,0)),"-")</f>
        <v>U</v>
      </c>
      <c r="G2347" s="24" t="str">
        <f aca="false">IFERROR(INDEX(Positions!$E$2:$E$14531,MATCH($A2347&amp;"|14",Positions!$A$2:$A$14531,0)),"-")</f>
        <v>A</v>
      </c>
      <c r="H2347" s="25" t="str">
        <f aca="false">F2347&amp;"-"&amp;G2347</f>
        <v>U-A</v>
      </c>
      <c r="I2347" s="24" t="n">
        <f aca="false">(F2347="G")+(G2347="G")</f>
        <v>0</v>
      </c>
      <c r="J2347" s="24" t="n">
        <f aca="false">(F2347="C")+(G2347="C")</f>
        <v>0</v>
      </c>
      <c r="K2347" s="25" t="n">
        <f aca="false">I2347+J2347</f>
        <v>0</v>
      </c>
    </row>
    <row r="2348" customFormat="false" ht="15" hidden="false" customHeight="false" outlineLevel="0" collapsed="false">
      <c r="A2348" s="24" t="s">
        <v>120</v>
      </c>
      <c r="B2348" s="24" t="s">
        <v>893</v>
      </c>
      <c r="C2348" s="24" t="s">
        <v>895</v>
      </c>
      <c r="D2348" s="24" t="n">
        <f aca="false">IFERROR(INDEX(Positions!$D$2:$D$14531,MATCH($A2348&amp;"|15",Positions!$A$2:$A$14531,0)),"-")</f>
        <v>15</v>
      </c>
      <c r="E2348" s="24" t="n">
        <f aca="false">IFERROR(INDEX(Positions!$D$2:$D$14531,MATCH($A2348&amp;"|48",Positions!$A$2:$A$14531,0)),"-")</f>
        <v>48</v>
      </c>
      <c r="F2348" s="24" t="str">
        <f aca="false">IFERROR(INDEX(Positions!$E$2:$E$14531,MATCH($A2348&amp;"|15",Positions!$A$2:$A$14531,0)),"-")</f>
        <v>G</v>
      </c>
      <c r="G2348" s="24" t="str">
        <f aca="false">IFERROR(INDEX(Positions!$E$2:$E$14531,MATCH($A2348&amp;"|48",Positions!$A$2:$A$14531,0)),"-")</f>
        <v>C</v>
      </c>
      <c r="H2348" s="25" t="str">
        <f aca="false">F2348&amp;"-"&amp;G2348</f>
        <v>G-C</v>
      </c>
      <c r="I2348" s="24" t="n">
        <f aca="false">(F2348="G")+(G2348="G")</f>
        <v>1</v>
      </c>
      <c r="J2348" s="24" t="n">
        <f aca="false">(F2348="C")+(G2348="C")</f>
        <v>1</v>
      </c>
      <c r="K2348" s="25" t="n">
        <f aca="false">I2348+J2348</f>
        <v>2</v>
      </c>
    </row>
    <row r="2349" customFormat="false" ht="15" hidden="false" customHeight="false" outlineLevel="0" collapsed="false">
      <c r="A2349" s="24" t="s">
        <v>120</v>
      </c>
      <c r="B2349" s="24" t="s">
        <v>893</v>
      </c>
      <c r="C2349" s="24" t="s">
        <v>896</v>
      </c>
      <c r="D2349" s="24" t="n">
        <f aca="false">IFERROR(INDEX(Positions!$D$2:$D$14531,MATCH($A2349&amp;"|18",Positions!$A$2:$A$14531,0)),"-")</f>
        <v>18</v>
      </c>
      <c r="E2349" s="24" t="n">
        <f aca="false">IFERROR(INDEX(Positions!$D$2:$D$14531,MATCH($A2349&amp;"|55",Positions!$A$2:$A$14531,0)),"-")</f>
        <v>55</v>
      </c>
      <c r="F2349" s="24" t="str">
        <f aca="false">IFERROR(INDEX(Positions!$E$2:$E$14531,MATCH($A2349&amp;"|18",Positions!$A$2:$A$14531,0)),"-")</f>
        <v>G</v>
      </c>
      <c r="G2349" s="24" t="str">
        <f aca="false">IFERROR(INDEX(Positions!$E$2:$E$14531,MATCH($A2349&amp;"|55",Positions!$A$2:$A$14531,0)),"-")</f>
        <v>U</v>
      </c>
      <c r="H2349" s="25" t="str">
        <f aca="false">F2349&amp;"-"&amp;G2349</f>
        <v>G-U</v>
      </c>
      <c r="I2349" s="24" t="n">
        <f aca="false">(F2349="G")+(G2349="G")</f>
        <v>1</v>
      </c>
      <c r="J2349" s="24" t="n">
        <f aca="false">(F2349="C")+(G2349="C")</f>
        <v>0</v>
      </c>
      <c r="K2349" s="25" t="n">
        <f aca="false">I2349+J2349</f>
        <v>1</v>
      </c>
    </row>
    <row r="2350" customFormat="false" ht="15" hidden="false" customHeight="false" outlineLevel="0" collapsed="false">
      <c r="A2350" s="24" t="s">
        <v>120</v>
      </c>
      <c r="B2350" s="24" t="s">
        <v>893</v>
      </c>
      <c r="C2350" s="24" t="s">
        <v>897</v>
      </c>
      <c r="D2350" s="24" t="n">
        <f aca="false">IFERROR(INDEX(Positions!$D$2:$D$14531,MATCH($A2350&amp;"|19",Positions!$A$2:$A$14531,0)),"-")</f>
        <v>19</v>
      </c>
      <c r="E2350" s="24" t="n">
        <f aca="false">IFERROR(INDEX(Positions!$D$2:$D$14531,MATCH($A2350&amp;"|56",Positions!$A$2:$A$14531,0)),"-")</f>
        <v>56</v>
      </c>
      <c r="F2350" s="24" t="str">
        <f aca="false">IFERROR(INDEX(Positions!$E$2:$E$14531,MATCH($A2350&amp;"|19",Positions!$A$2:$A$14531,0)),"-")</f>
        <v>G</v>
      </c>
      <c r="G2350" s="24" t="str">
        <f aca="false">IFERROR(INDEX(Positions!$E$2:$E$14531,MATCH($A2350&amp;"|56",Positions!$A$2:$A$14531,0)),"-")</f>
        <v>C</v>
      </c>
      <c r="H2350" s="25" t="str">
        <f aca="false">F2350&amp;"-"&amp;G2350</f>
        <v>G-C</v>
      </c>
      <c r="I2350" s="24" t="n">
        <f aca="false">(F2350="G")+(G2350="G")</f>
        <v>1</v>
      </c>
      <c r="J2350" s="24" t="n">
        <f aca="false">(F2350="C")+(G2350="C")</f>
        <v>1</v>
      </c>
      <c r="K2350" s="25" t="n">
        <f aca="false">I2350+J2350</f>
        <v>2</v>
      </c>
    </row>
    <row r="2351" customFormat="false" ht="15" hidden="false" customHeight="false" outlineLevel="0" collapsed="false">
      <c r="A2351" s="24" t="s">
        <v>120</v>
      </c>
      <c r="B2351" s="24" t="s">
        <v>893</v>
      </c>
      <c r="C2351" s="24" t="s">
        <v>898</v>
      </c>
      <c r="D2351" s="24" t="n">
        <f aca="false">IFERROR(INDEX(Positions!$D$2:$D$14531,MATCH($A2351&amp;"|26",Positions!$A$2:$A$14531,0)),"-")</f>
        <v>26</v>
      </c>
      <c r="E2351" s="24" t="n">
        <f aca="false">IFERROR(INDEX(Positions!$D$2:$D$14531,MATCH($A2351&amp;"|44",Positions!$A$2:$A$14531,0)),"-")</f>
        <v>44</v>
      </c>
      <c r="F2351" s="24" t="str">
        <f aca="false">IFERROR(INDEX(Positions!$E$2:$E$14531,MATCH($A2351&amp;"|26",Positions!$A$2:$A$14531,0)),"-")</f>
        <v>U</v>
      </c>
      <c r="G2351" s="24" t="str">
        <f aca="false">IFERROR(INDEX(Positions!$E$2:$E$14531,MATCH($A2351&amp;"|44",Positions!$A$2:$A$14531,0)),"-")</f>
        <v>C</v>
      </c>
      <c r="H2351" s="25" t="str">
        <f aca="false">F2351&amp;"-"&amp;G2351</f>
        <v>U-C</v>
      </c>
      <c r="I2351" s="24" t="n">
        <f aca="false">(F2351="G")+(G2351="G")</f>
        <v>0</v>
      </c>
      <c r="J2351" s="24" t="n">
        <f aca="false">(F2351="C")+(G2351="C")</f>
        <v>1</v>
      </c>
      <c r="K2351" s="25" t="n">
        <f aca="false">I2351+J2351</f>
        <v>1</v>
      </c>
    </row>
    <row r="2352" customFormat="false" ht="15" hidden="false" customHeight="false" outlineLevel="0" collapsed="false">
      <c r="A2352" s="24" t="s">
        <v>120</v>
      </c>
      <c r="B2352" s="24" t="s">
        <v>893</v>
      </c>
      <c r="C2352" s="24" t="s">
        <v>899</v>
      </c>
      <c r="D2352" s="24" t="n">
        <f aca="false">IFERROR(INDEX(Positions!$D$2:$D$14531,MATCH($A2352&amp;"|32",Positions!$A$2:$A$14531,0)),"-")</f>
        <v>32</v>
      </c>
      <c r="E2352" s="24" t="n">
        <f aca="false">IFERROR(INDEX(Positions!$D$2:$D$14531,MATCH($A2352&amp;"|38",Positions!$A$2:$A$14531,0)),"-")</f>
        <v>38</v>
      </c>
      <c r="F2352" s="24" t="str">
        <f aca="false">IFERROR(INDEX(Positions!$E$2:$E$14531,MATCH($A2352&amp;"|32",Positions!$A$2:$A$14531,0)),"-")</f>
        <v>C</v>
      </c>
      <c r="G2352" s="24" t="str">
        <f aca="false">IFERROR(INDEX(Positions!$E$2:$E$14531,MATCH($A2352&amp;"|38",Positions!$A$2:$A$14531,0)),"-")</f>
        <v>A</v>
      </c>
      <c r="H2352" s="25" t="str">
        <f aca="false">F2352&amp;"-"&amp;G2352</f>
        <v>C-A</v>
      </c>
      <c r="I2352" s="24" t="n">
        <f aca="false">(F2352="G")+(G2352="G")</f>
        <v>0</v>
      </c>
      <c r="J2352" s="24" t="n">
        <f aca="false">(F2352="C")+(G2352="C")</f>
        <v>1</v>
      </c>
      <c r="K2352" s="25" t="n">
        <f aca="false">I2352+J2352</f>
        <v>1</v>
      </c>
    </row>
    <row r="2353" customFormat="false" ht="15" hidden="false" customHeight="false" outlineLevel="0" collapsed="false">
      <c r="A2353" s="24" t="s">
        <v>120</v>
      </c>
      <c r="B2353" s="24" t="s">
        <v>893</v>
      </c>
      <c r="C2353" s="24" t="s">
        <v>900</v>
      </c>
      <c r="D2353" s="24" t="n">
        <f aca="false">IFERROR(INDEX(Positions!$D$2:$D$14531,MATCH($A2353&amp;"|54",Positions!$A$2:$A$14531,0)),"-")</f>
        <v>54</v>
      </c>
      <c r="E2353" s="24" t="n">
        <f aca="false">IFERROR(INDEX(Positions!$D$2:$D$14531,MATCH($A2353&amp;"|58",Positions!$A$2:$A$14531,0)),"-")</f>
        <v>58</v>
      </c>
      <c r="F2353" s="24" t="str">
        <f aca="false">IFERROR(INDEX(Positions!$E$2:$E$14531,MATCH($A2353&amp;"|54",Positions!$A$2:$A$14531,0)),"-")</f>
        <v>U</v>
      </c>
      <c r="G2353" s="24" t="str">
        <f aca="false">IFERROR(INDEX(Positions!$E$2:$E$14531,MATCH($A2353&amp;"|58",Positions!$A$2:$A$14531,0)),"-")</f>
        <v>A</v>
      </c>
      <c r="H2353" s="25" t="str">
        <f aca="false">F2353&amp;"-"&amp;G2353</f>
        <v>U-A</v>
      </c>
      <c r="I2353" s="24" t="n">
        <f aca="false">(F2353="G")+(G2353="G")</f>
        <v>0</v>
      </c>
      <c r="J2353" s="24" t="n">
        <f aca="false">(F2353="C")+(G2353="C")</f>
        <v>0</v>
      </c>
      <c r="K2353" s="25" t="n">
        <f aca="false">I2353+J2353</f>
        <v>0</v>
      </c>
    </row>
    <row r="2354" customFormat="false" ht="15" hidden="false" customHeight="false" outlineLevel="0" collapsed="false">
      <c r="A2354" s="4" t="s">
        <v>121</v>
      </c>
      <c r="B2354" s="4" t="s">
        <v>768</v>
      </c>
      <c r="C2354" s="4" t="s">
        <v>882</v>
      </c>
      <c r="D2354" s="4" t="n">
        <f aca="false">IFERROR(INDEX(Positions!$D$2:$D$14531,MATCH($A2354&amp;"|1",Positions!$A$2:$A$14531,0)),"-")</f>
        <v>1</v>
      </c>
      <c r="E2354" s="4" t="n">
        <f aca="false">IFERROR(INDEX(Positions!$D$2:$D$14531,MATCH($A2354&amp;"|72",Positions!$A$2:$A$14531,0)),"-")</f>
        <v>72</v>
      </c>
      <c r="F2354" s="4" t="str">
        <f aca="false">IFERROR(INDEX(Positions!$E$2:$E$14531,MATCH($A2354&amp;"|1",Positions!$A$2:$A$14531,0)),"-")</f>
        <v>G</v>
      </c>
      <c r="G2354" s="4" t="str">
        <f aca="false">IFERROR(INDEX(Positions!$E$2:$E$14531,MATCH($A2354&amp;"|72",Positions!$A$2:$A$14531,0)),"-")</f>
        <v>C</v>
      </c>
      <c r="H2354" s="3" t="str">
        <f aca="false">F2354&amp;"-"&amp;G2354</f>
        <v>G-C</v>
      </c>
      <c r="I2354" s="4" t="n">
        <f aca="false">(F2354="G")+(G2354="G")</f>
        <v>1</v>
      </c>
      <c r="J2354" s="4" t="n">
        <f aca="false">(F2354="C")+(G2354="C")</f>
        <v>1</v>
      </c>
      <c r="K2354" s="3" t="n">
        <f aca="false">I2354+J2354</f>
        <v>2</v>
      </c>
    </row>
    <row r="2355" customFormat="false" ht="15" hidden="false" customHeight="false" outlineLevel="0" collapsed="false">
      <c r="A2355" s="4" t="s">
        <v>121</v>
      </c>
      <c r="B2355" s="4" t="s">
        <v>768</v>
      </c>
      <c r="C2355" s="4" t="s">
        <v>883</v>
      </c>
      <c r="D2355" s="4" t="n">
        <f aca="false">IFERROR(INDEX(Positions!$D$2:$D$14531,MATCH($A2355&amp;"|2",Positions!$A$2:$A$14531,0)),"-")</f>
        <v>2</v>
      </c>
      <c r="E2355" s="4" t="n">
        <f aca="false">IFERROR(INDEX(Positions!$D$2:$D$14531,MATCH($A2355&amp;"|71",Positions!$A$2:$A$14531,0)),"-")</f>
        <v>71</v>
      </c>
      <c r="F2355" s="4" t="str">
        <f aca="false">IFERROR(INDEX(Positions!$E$2:$E$14531,MATCH($A2355&amp;"|2",Positions!$A$2:$A$14531,0)),"-")</f>
        <v>G</v>
      </c>
      <c r="G2355" s="4" t="str">
        <f aca="false">IFERROR(INDEX(Positions!$E$2:$E$14531,MATCH($A2355&amp;"|71",Positions!$A$2:$A$14531,0)),"-")</f>
        <v>C</v>
      </c>
      <c r="H2355" s="3" t="str">
        <f aca="false">F2355&amp;"-"&amp;G2355</f>
        <v>G-C</v>
      </c>
      <c r="I2355" s="4" t="n">
        <f aca="false">(F2355="G")+(G2355="G")</f>
        <v>1</v>
      </c>
      <c r="J2355" s="4" t="n">
        <f aca="false">(F2355="C")+(G2355="C")</f>
        <v>1</v>
      </c>
      <c r="K2355" s="3" t="n">
        <f aca="false">I2355+J2355</f>
        <v>2</v>
      </c>
    </row>
    <row r="2356" customFormat="false" ht="15" hidden="false" customHeight="false" outlineLevel="0" collapsed="false">
      <c r="A2356" s="4" t="s">
        <v>121</v>
      </c>
      <c r="B2356" s="4" t="s">
        <v>768</v>
      </c>
      <c r="C2356" s="4" t="s">
        <v>884</v>
      </c>
      <c r="D2356" s="4" t="n">
        <f aca="false">IFERROR(INDEX(Positions!$D$2:$D$14531,MATCH($A2356&amp;"|3",Positions!$A$2:$A$14531,0)),"-")</f>
        <v>3</v>
      </c>
      <c r="E2356" s="4" t="n">
        <f aca="false">IFERROR(INDEX(Positions!$D$2:$D$14531,MATCH($A2356&amp;"|70",Positions!$A$2:$A$14531,0)),"-")</f>
        <v>70</v>
      </c>
      <c r="F2356" s="4" t="str">
        <f aca="false">IFERROR(INDEX(Positions!$E$2:$E$14531,MATCH($A2356&amp;"|3",Positions!$A$2:$A$14531,0)),"-")</f>
        <v>G</v>
      </c>
      <c r="G2356" s="4" t="str">
        <f aca="false">IFERROR(INDEX(Positions!$E$2:$E$14531,MATCH($A2356&amp;"|70",Positions!$A$2:$A$14531,0)),"-")</f>
        <v>U</v>
      </c>
      <c r="H2356" s="3" t="str">
        <f aca="false">F2356&amp;"-"&amp;G2356</f>
        <v>G-U</v>
      </c>
      <c r="I2356" s="4" t="n">
        <f aca="false">(F2356="G")+(G2356="G")</f>
        <v>1</v>
      </c>
      <c r="J2356" s="4" t="n">
        <f aca="false">(F2356="C")+(G2356="C")</f>
        <v>0</v>
      </c>
      <c r="K2356" s="3" t="n">
        <f aca="false">I2356+J2356</f>
        <v>1</v>
      </c>
    </row>
    <row r="2357" customFormat="false" ht="15" hidden="false" customHeight="false" outlineLevel="0" collapsed="false">
      <c r="A2357" s="4" t="s">
        <v>121</v>
      </c>
      <c r="B2357" s="4" t="s">
        <v>768</v>
      </c>
      <c r="C2357" s="4" t="s">
        <v>885</v>
      </c>
      <c r="D2357" s="4" t="n">
        <f aca="false">IFERROR(INDEX(Positions!$D$2:$D$14531,MATCH($A2357&amp;"|4",Positions!$A$2:$A$14531,0)),"-")</f>
        <v>4</v>
      </c>
      <c r="E2357" s="4" t="n">
        <f aca="false">IFERROR(INDEX(Positions!$D$2:$D$14531,MATCH($A2357&amp;"|69",Positions!$A$2:$A$14531,0)),"-")</f>
        <v>69</v>
      </c>
      <c r="F2357" s="4" t="str">
        <f aca="false">IFERROR(INDEX(Positions!$E$2:$E$14531,MATCH($A2357&amp;"|4",Positions!$A$2:$A$14531,0)),"-")</f>
        <v>C</v>
      </c>
      <c r="G2357" s="4" t="str">
        <f aca="false">IFERROR(INDEX(Positions!$E$2:$E$14531,MATCH($A2357&amp;"|69",Positions!$A$2:$A$14531,0)),"-")</f>
        <v>G</v>
      </c>
      <c r="H2357" s="3" t="str">
        <f aca="false">F2357&amp;"-"&amp;G2357</f>
        <v>C-G</v>
      </c>
      <c r="I2357" s="4" t="n">
        <f aca="false">(F2357="G")+(G2357="G")</f>
        <v>1</v>
      </c>
      <c r="J2357" s="4" t="n">
        <f aca="false">(F2357="C")+(G2357="C")</f>
        <v>1</v>
      </c>
      <c r="K2357" s="3" t="n">
        <f aca="false">I2357+J2357</f>
        <v>2</v>
      </c>
    </row>
    <row r="2358" customFormat="false" ht="15" hidden="false" customHeight="false" outlineLevel="0" collapsed="false">
      <c r="A2358" s="4" t="s">
        <v>121</v>
      </c>
      <c r="B2358" s="4" t="s">
        <v>768</v>
      </c>
      <c r="C2358" s="4" t="s">
        <v>542</v>
      </c>
      <c r="D2358" s="4" t="n">
        <f aca="false">IFERROR(INDEX(Positions!$D$2:$D$14531,MATCH($A2358&amp;"|5",Positions!$A$2:$A$14531,0)),"-")</f>
        <v>5</v>
      </c>
      <c r="E2358" s="4" t="n">
        <f aca="false">IFERROR(INDEX(Positions!$D$2:$D$14531,MATCH($A2358&amp;"|68",Positions!$A$2:$A$14531,0)),"-")</f>
        <v>68</v>
      </c>
      <c r="F2358" s="4" t="str">
        <f aca="false">IFERROR(INDEX(Positions!$E$2:$E$14531,MATCH($A2358&amp;"|5",Positions!$A$2:$A$14531,0)),"-")</f>
        <v>C</v>
      </c>
      <c r="G2358" s="4" t="str">
        <f aca="false">IFERROR(INDEX(Positions!$E$2:$E$14531,MATCH($A2358&amp;"|68",Positions!$A$2:$A$14531,0)),"-")</f>
        <v>G</v>
      </c>
      <c r="H2358" s="3" t="str">
        <f aca="false">F2358&amp;"-"&amp;G2358</f>
        <v>C-G</v>
      </c>
      <c r="I2358" s="4" t="n">
        <f aca="false">(F2358="G")+(G2358="G")</f>
        <v>1</v>
      </c>
      <c r="J2358" s="4" t="n">
        <f aca="false">(F2358="C")+(G2358="C")</f>
        <v>1</v>
      </c>
      <c r="K2358" s="3" t="n">
        <f aca="false">I2358+J2358</f>
        <v>2</v>
      </c>
    </row>
    <row r="2359" customFormat="false" ht="15" hidden="false" customHeight="false" outlineLevel="0" collapsed="false">
      <c r="A2359" s="4" t="s">
        <v>121</v>
      </c>
      <c r="B2359" s="4" t="s">
        <v>768</v>
      </c>
      <c r="C2359" s="4" t="s">
        <v>561</v>
      </c>
      <c r="D2359" s="4" t="n">
        <f aca="false">IFERROR(INDEX(Positions!$D$2:$D$14531,MATCH($A2359&amp;"|6",Positions!$A$2:$A$14531,0)),"-")</f>
        <v>6</v>
      </c>
      <c r="E2359" s="4" t="n">
        <f aca="false">IFERROR(INDEX(Positions!$D$2:$D$14531,MATCH($A2359&amp;"|67",Positions!$A$2:$A$14531,0)),"-")</f>
        <v>67</v>
      </c>
      <c r="F2359" s="4" t="str">
        <f aca="false">IFERROR(INDEX(Positions!$E$2:$E$14531,MATCH($A2359&amp;"|6",Positions!$A$2:$A$14531,0)),"-")</f>
        <v>C</v>
      </c>
      <c r="G2359" s="4" t="str">
        <f aca="false">IFERROR(INDEX(Positions!$E$2:$E$14531,MATCH($A2359&amp;"|67",Positions!$A$2:$A$14531,0)),"-")</f>
        <v>G</v>
      </c>
      <c r="H2359" s="3" t="str">
        <f aca="false">F2359&amp;"-"&amp;G2359</f>
        <v>C-G</v>
      </c>
      <c r="I2359" s="4" t="n">
        <f aca="false">(F2359="G")+(G2359="G")</f>
        <v>1</v>
      </c>
      <c r="J2359" s="4" t="n">
        <f aca="false">(F2359="C")+(G2359="C")</f>
        <v>1</v>
      </c>
      <c r="K2359" s="3" t="n">
        <f aca="false">I2359+J2359</f>
        <v>2</v>
      </c>
    </row>
    <row r="2360" customFormat="false" ht="15" hidden="false" customHeight="false" outlineLevel="0" collapsed="false">
      <c r="A2360" s="4" t="s">
        <v>121</v>
      </c>
      <c r="B2360" s="4" t="s">
        <v>768</v>
      </c>
      <c r="C2360" s="4" t="s">
        <v>886</v>
      </c>
      <c r="D2360" s="4" t="n">
        <f aca="false">IFERROR(INDEX(Positions!$D$2:$D$14531,MATCH($A2360&amp;"|7",Positions!$A$2:$A$14531,0)),"-")</f>
        <v>7</v>
      </c>
      <c r="E2360" s="4" t="n">
        <f aca="false">IFERROR(INDEX(Positions!$D$2:$D$14531,MATCH($A2360&amp;"|66",Positions!$A$2:$A$14531,0)),"-")</f>
        <v>66</v>
      </c>
      <c r="F2360" s="4" t="str">
        <f aca="false">IFERROR(INDEX(Positions!$E$2:$E$14531,MATCH($A2360&amp;"|7",Positions!$A$2:$A$14531,0)),"-")</f>
        <v>U</v>
      </c>
      <c r="G2360" s="4" t="str">
        <f aca="false">IFERROR(INDEX(Positions!$E$2:$E$14531,MATCH($A2360&amp;"|66",Positions!$A$2:$A$14531,0)),"-")</f>
        <v>A</v>
      </c>
      <c r="H2360" s="3" t="str">
        <f aca="false">F2360&amp;"-"&amp;G2360</f>
        <v>U-A</v>
      </c>
      <c r="I2360" s="4" t="n">
        <f aca="false">(F2360="G")+(G2360="G")</f>
        <v>0</v>
      </c>
      <c r="J2360" s="4" t="n">
        <f aca="false">(F2360="C")+(G2360="C")</f>
        <v>0</v>
      </c>
      <c r="K2360" s="3" t="n">
        <f aca="false">I2360+J2360</f>
        <v>0</v>
      </c>
    </row>
    <row r="2361" customFormat="false" ht="15" hidden="false" customHeight="false" outlineLevel="0" collapsed="false">
      <c r="A2361" s="4" t="s">
        <v>121</v>
      </c>
      <c r="B2361" s="4" t="s">
        <v>783</v>
      </c>
      <c r="C2361" s="4" t="s">
        <v>887</v>
      </c>
      <c r="D2361" s="4" t="n">
        <f aca="false">IFERROR(INDEX(Positions!$D$2:$D$14531,MATCH($A2361&amp;"|10",Positions!$A$2:$A$14531,0)),"-")</f>
        <v>10</v>
      </c>
      <c r="E2361" s="4" t="n">
        <f aca="false">IFERROR(INDEX(Positions!$D$2:$D$14531,MATCH($A2361&amp;"|25",Positions!$A$2:$A$14531,0)),"-")</f>
        <v>25</v>
      </c>
      <c r="F2361" s="4" t="str">
        <f aca="false">IFERROR(INDEX(Positions!$E$2:$E$14531,MATCH($A2361&amp;"|10",Positions!$A$2:$A$14531,0)),"-")</f>
        <v>G</v>
      </c>
      <c r="G2361" s="4" t="str">
        <f aca="false">IFERROR(INDEX(Positions!$E$2:$E$14531,MATCH($A2361&amp;"|25",Positions!$A$2:$A$14531,0)),"-")</f>
        <v>C</v>
      </c>
      <c r="H2361" s="3" t="str">
        <f aca="false">F2361&amp;"-"&amp;G2361</f>
        <v>G-C</v>
      </c>
      <c r="I2361" s="4" t="n">
        <f aca="false">(F2361="G")+(G2361="G")</f>
        <v>1</v>
      </c>
      <c r="J2361" s="4" t="n">
        <f aca="false">(F2361="C")+(G2361="C")</f>
        <v>1</v>
      </c>
      <c r="K2361" s="3" t="n">
        <f aca="false">I2361+J2361</f>
        <v>2</v>
      </c>
    </row>
    <row r="2362" customFormat="false" ht="15" hidden="false" customHeight="false" outlineLevel="0" collapsed="false">
      <c r="A2362" s="4" t="s">
        <v>121</v>
      </c>
      <c r="B2362" s="4" t="s">
        <v>783</v>
      </c>
      <c r="C2362" s="4" t="s">
        <v>888</v>
      </c>
      <c r="D2362" s="4" t="n">
        <f aca="false">IFERROR(INDEX(Positions!$D$2:$D$14531,MATCH($A2362&amp;"|11",Positions!$A$2:$A$14531,0)),"-")</f>
        <v>11</v>
      </c>
      <c r="E2362" s="4" t="n">
        <f aca="false">IFERROR(INDEX(Positions!$D$2:$D$14531,MATCH($A2362&amp;"|24",Positions!$A$2:$A$14531,0)),"-")</f>
        <v>24</v>
      </c>
      <c r="F2362" s="4" t="str">
        <f aca="false">IFERROR(INDEX(Positions!$E$2:$E$14531,MATCH($A2362&amp;"|11",Positions!$A$2:$A$14531,0)),"-")</f>
        <v>C</v>
      </c>
      <c r="G2362" s="4" t="str">
        <f aca="false">IFERROR(INDEX(Positions!$E$2:$E$14531,MATCH($A2362&amp;"|24",Positions!$A$2:$A$14531,0)),"-")</f>
        <v>G</v>
      </c>
      <c r="H2362" s="3" t="str">
        <f aca="false">F2362&amp;"-"&amp;G2362</f>
        <v>C-G</v>
      </c>
      <c r="I2362" s="4" t="n">
        <f aca="false">(F2362="G")+(G2362="G")</f>
        <v>1</v>
      </c>
      <c r="J2362" s="4" t="n">
        <f aca="false">(F2362="C")+(G2362="C")</f>
        <v>1</v>
      </c>
      <c r="K2362" s="3" t="n">
        <f aca="false">I2362+J2362</f>
        <v>2</v>
      </c>
    </row>
    <row r="2363" customFormat="false" ht="15" hidden="false" customHeight="false" outlineLevel="0" collapsed="false">
      <c r="A2363" s="4" t="s">
        <v>121</v>
      </c>
      <c r="B2363" s="4" t="s">
        <v>783</v>
      </c>
      <c r="C2363" s="4" t="s">
        <v>479</v>
      </c>
      <c r="D2363" s="4" t="n">
        <f aca="false">IFERROR(INDEX(Positions!$D$2:$D$14531,MATCH($A2363&amp;"|12",Positions!$A$2:$A$14531,0)),"-")</f>
        <v>12</v>
      </c>
      <c r="E2363" s="4" t="n">
        <f aca="false">IFERROR(INDEX(Positions!$D$2:$D$14531,MATCH($A2363&amp;"|23",Positions!$A$2:$A$14531,0)),"-")</f>
        <v>23</v>
      </c>
      <c r="F2363" s="4" t="str">
        <f aca="false">IFERROR(INDEX(Positions!$E$2:$E$14531,MATCH($A2363&amp;"|12",Positions!$A$2:$A$14531,0)),"-")</f>
        <v>U</v>
      </c>
      <c r="G2363" s="4" t="str">
        <f aca="false">IFERROR(INDEX(Positions!$E$2:$E$14531,MATCH($A2363&amp;"|23",Positions!$A$2:$A$14531,0)),"-")</f>
        <v>A</v>
      </c>
      <c r="H2363" s="3" t="str">
        <f aca="false">F2363&amp;"-"&amp;G2363</f>
        <v>U-A</v>
      </c>
      <c r="I2363" s="4" t="n">
        <f aca="false">(F2363="G")+(G2363="G")</f>
        <v>0</v>
      </c>
      <c r="J2363" s="4" t="n">
        <f aca="false">(F2363="C")+(G2363="C")</f>
        <v>0</v>
      </c>
      <c r="K2363" s="3" t="n">
        <f aca="false">I2363+J2363</f>
        <v>0</v>
      </c>
    </row>
    <row r="2364" customFormat="false" ht="15" hidden="false" customHeight="false" outlineLevel="0" collapsed="false">
      <c r="A2364" s="4" t="s">
        <v>121</v>
      </c>
      <c r="B2364" s="4" t="s">
        <v>783</v>
      </c>
      <c r="C2364" s="4" t="s">
        <v>267</v>
      </c>
      <c r="D2364" s="4" t="n">
        <f aca="false">IFERROR(INDEX(Positions!$D$2:$D$14531,MATCH($A2364&amp;"|13",Positions!$A$2:$A$14531,0)),"-")</f>
        <v>13</v>
      </c>
      <c r="E2364" s="4" t="n">
        <f aca="false">IFERROR(INDEX(Positions!$D$2:$D$14531,MATCH($A2364&amp;"|22",Positions!$A$2:$A$14531,0)),"-")</f>
        <v>22</v>
      </c>
      <c r="F2364" s="4" t="str">
        <f aca="false">IFERROR(INDEX(Positions!$E$2:$E$14531,MATCH($A2364&amp;"|13",Positions!$A$2:$A$14531,0)),"-")</f>
        <v>C</v>
      </c>
      <c r="G2364" s="4" t="str">
        <f aca="false">IFERROR(INDEX(Positions!$E$2:$E$14531,MATCH($A2364&amp;"|22",Positions!$A$2:$A$14531,0)),"-")</f>
        <v>G</v>
      </c>
      <c r="H2364" s="3" t="str">
        <f aca="false">F2364&amp;"-"&amp;G2364</f>
        <v>C-G</v>
      </c>
      <c r="I2364" s="4" t="n">
        <f aca="false">(F2364="G")+(G2364="G")</f>
        <v>1</v>
      </c>
      <c r="J2364" s="4" t="n">
        <f aca="false">(F2364="C")+(G2364="C")</f>
        <v>1</v>
      </c>
      <c r="K2364" s="3" t="n">
        <f aca="false">I2364+J2364</f>
        <v>2</v>
      </c>
    </row>
    <row r="2365" customFormat="false" ht="15" hidden="false" customHeight="false" outlineLevel="0" collapsed="false">
      <c r="A2365" s="4" t="s">
        <v>121</v>
      </c>
      <c r="B2365" s="4" t="s">
        <v>805</v>
      </c>
      <c r="C2365" s="4" t="s">
        <v>673</v>
      </c>
      <c r="D2365" s="4" t="n">
        <f aca="false">IFERROR(INDEX(Positions!$D$2:$D$14531,MATCH($A2365&amp;"|27",Positions!$A$2:$A$14531,0)),"-")</f>
        <v>27</v>
      </c>
      <c r="E2365" s="4" t="n">
        <f aca="false">IFERROR(INDEX(Positions!$D$2:$D$14531,MATCH($A2365&amp;"|43",Positions!$A$2:$A$14531,0)),"-")</f>
        <v>43</v>
      </c>
      <c r="F2365" s="4" t="str">
        <f aca="false">IFERROR(INDEX(Positions!$E$2:$E$14531,MATCH($A2365&amp;"|27",Positions!$A$2:$A$14531,0)),"-")</f>
        <v>C</v>
      </c>
      <c r="G2365" s="4" t="str">
        <f aca="false">IFERROR(INDEX(Positions!$E$2:$E$14531,MATCH($A2365&amp;"|43",Positions!$A$2:$A$14531,0)),"-")</f>
        <v>G</v>
      </c>
      <c r="H2365" s="3" t="str">
        <f aca="false">F2365&amp;"-"&amp;G2365</f>
        <v>C-G</v>
      </c>
      <c r="I2365" s="4" t="n">
        <f aca="false">(F2365="G")+(G2365="G")</f>
        <v>1</v>
      </c>
      <c r="J2365" s="4" t="n">
        <f aca="false">(F2365="C")+(G2365="C")</f>
        <v>1</v>
      </c>
      <c r="K2365" s="3" t="n">
        <f aca="false">I2365+J2365</f>
        <v>2</v>
      </c>
    </row>
    <row r="2366" customFormat="false" ht="15" hidden="false" customHeight="false" outlineLevel="0" collapsed="false">
      <c r="A2366" s="4" t="s">
        <v>121</v>
      </c>
      <c r="B2366" s="4" t="s">
        <v>805</v>
      </c>
      <c r="C2366" s="4" t="s">
        <v>889</v>
      </c>
      <c r="D2366" s="4" t="n">
        <f aca="false">IFERROR(INDEX(Positions!$D$2:$D$14531,MATCH($A2366&amp;"|28",Positions!$A$2:$A$14531,0)),"-")</f>
        <v>28</v>
      </c>
      <c r="E2366" s="4" t="n">
        <f aca="false">IFERROR(INDEX(Positions!$D$2:$D$14531,MATCH($A2366&amp;"|42",Positions!$A$2:$A$14531,0)),"-")</f>
        <v>42</v>
      </c>
      <c r="F2366" s="4" t="str">
        <f aca="false">IFERROR(INDEX(Positions!$E$2:$E$14531,MATCH($A2366&amp;"|28",Positions!$A$2:$A$14531,0)),"-")</f>
        <v>C</v>
      </c>
      <c r="G2366" s="4" t="str">
        <f aca="false">IFERROR(INDEX(Positions!$E$2:$E$14531,MATCH($A2366&amp;"|42",Positions!$A$2:$A$14531,0)),"-")</f>
        <v>G</v>
      </c>
      <c r="H2366" s="3" t="str">
        <f aca="false">F2366&amp;"-"&amp;G2366</f>
        <v>C-G</v>
      </c>
      <c r="I2366" s="4" t="n">
        <f aca="false">(F2366="G")+(G2366="G")</f>
        <v>1</v>
      </c>
      <c r="J2366" s="4" t="n">
        <f aca="false">(F2366="C")+(G2366="C")</f>
        <v>1</v>
      </c>
      <c r="K2366" s="3" t="n">
        <f aca="false">I2366+J2366</f>
        <v>2</v>
      </c>
    </row>
    <row r="2367" customFormat="false" ht="15" hidden="false" customHeight="false" outlineLevel="0" collapsed="false">
      <c r="A2367" s="4" t="s">
        <v>121</v>
      </c>
      <c r="B2367" s="4" t="s">
        <v>805</v>
      </c>
      <c r="C2367" s="4" t="s">
        <v>890</v>
      </c>
      <c r="D2367" s="4" t="n">
        <f aca="false">IFERROR(INDEX(Positions!$D$2:$D$14531,MATCH($A2367&amp;"|29",Positions!$A$2:$A$14531,0)),"-")</f>
        <v>29</v>
      </c>
      <c r="E2367" s="4" t="n">
        <f aca="false">IFERROR(INDEX(Positions!$D$2:$D$14531,MATCH($A2367&amp;"|41",Positions!$A$2:$A$14531,0)),"-")</f>
        <v>41</v>
      </c>
      <c r="F2367" s="4" t="str">
        <f aca="false">IFERROR(INDEX(Positions!$E$2:$E$14531,MATCH($A2367&amp;"|29",Positions!$A$2:$A$14531,0)),"-")</f>
        <v>U</v>
      </c>
      <c r="G2367" s="4" t="str">
        <f aca="false">IFERROR(INDEX(Positions!$E$2:$E$14531,MATCH($A2367&amp;"|41",Positions!$A$2:$A$14531,0)),"-")</f>
        <v>A</v>
      </c>
      <c r="H2367" s="3" t="str">
        <f aca="false">F2367&amp;"-"&amp;G2367</f>
        <v>U-A</v>
      </c>
      <c r="I2367" s="4" t="n">
        <f aca="false">(F2367="G")+(G2367="G")</f>
        <v>0</v>
      </c>
      <c r="J2367" s="4" t="n">
        <f aca="false">(F2367="C")+(G2367="C")</f>
        <v>0</v>
      </c>
      <c r="K2367" s="3" t="n">
        <f aca="false">I2367+J2367</f>
        <v>0</v>
      </c>
    </row>
    <row r="2368" customFormat="false" ht="15" hidden="false" customHeight="false" outlineLevel="0" collapsed="false">
      <c r="A2368" s="4" t="s">
        <v>121</v>
      </c>
      <c r="B2368" s="4" t="s">
        <v>805</v>
      </c>
      <c r="C2368" s="4" t="s">
        <v>694</v>
      </c>
      <c r="D2368" s="4" t="n">
        <f aca="false">IFERROR(INDEX(Positions!$D$2:$D$14531,MATCH($A2368&amp;"|30",Positions!$A$2:$A$14531,0)),"-")</f>
        <v>30</v>
      </c>
      <c r="E2368" s="4" t="n">
        <f aca="false">IFERROR(INDEX(Positions!$D$2:$D$14531,MATCH($A2368&amp;"|40",Positions!$A$2:$A$14531,0)),"-")</f>
        <v>40</v>
      </c>
      <c r="F2368" s="4" t="str">
        <f aca="false">IFERROR(INDEX(Positions!$E$2:$E$14531,MATCH($A2368&amp;"|30",Positions!$A$2:$A$14531,0)),"-")</f>
        <v>G</v>
      </c>
      <c r="G2368" s="4" t="str">
        <f aca="false">IFERROR(INDEX(Positions!$E$2:$E$14531,MATCH($A2368&amp;"|40",Positions!$A$2:$A$14531,0)),"-")</f>
        <v>C</v>
      </c>
      <c r="H2368" s="3" t="str">
        <f aca="false">F2368&amp;"-"&amp;G2368</f>
        <v>G-C</v>
      </c>
      <c r="I2368" s="4" t="n">
        <f aca="false">(F2368="G")+(G2368="G")</f>
        <v>1</v>
      </c>
      <c r="J2368" s="4" t="n">
        <f aca="false">(F2368="C")+(G2368="C")</f>
        <v>1</v>
      </c>
      <c r="K2368" s="3" t="n">
        <f aca="false">I2368+J2368</f>
        <v>2</v>
      </c>
    </row>
    <row r="2369" customFormat="false" ht="15" hidden="false" customHeight="false" outlineLevel="0" collapsed="false">
      <c r="A2369" s="4" t="s">
        <v>121</v>
      </c>
      <c r="B2369" s="4" t="s">
        <v>805</v>
      </c>
      <c r="C2369" s="4" t="s">
        <v>640</v>
      </c>
      <c r="D2369" s="4" t="n">
        <f aca="false">IFERROR(INDEX(Positions!$D$2:$D$14531,MATCH($A2369&amp;"|31",Positions!$A$2:$A$14531,0)),"-")</f>
        <v>31</v>
      </c>
      <c r="E2369" s="4" t="n">
        <f aca="false">IFERROR(INDEX(Positions!$D$2:$D$14531,MATCH($A2369&amp;"|39",Positions!$A$2:$A$14531,0)),"-")</f>
        <v>39</v>
      </c>
      <c r="F2369" s="4" t="str">
        <f aca="false">IFERROR(INDEX(Positions!$E$2:$E$14531,MATCH($A2369&amp;"|31",Positions!$A$2:$A$14531,0)),"-")</f>
        <v>C</v>
      </c>
      <c r="G2369" s="4" t="str">
        <f aca="false">IFERROR(INDEX(Positions!$E$2:$E$14531,MATCH($A2369&amp;"|39",Positions!$A$2:$A$14531,0)),"-")</f>
        <v>G</v>
      </c>
      <c r="H2369" s="3" t="str">
        <f aca="false">F2369&amp;"-"&amp;G2369</f>
        <v>C-G</v>
      </c>
      <c r="I2369" s="4" t="n">
        <f aca="false">(F2369="G")+(G2369="G")</f>
        <v>1</v>
      </c>
      <c r="J2369" s="4" t="n">
        <f aca="false">(F2369="C")+(G2369="C")</f>
        <v>1</v>
      </c>
      <c r="K2369" s="3" t="n">
        <f aca="false">I2369+J2369</f>
        <v>2</v>
      </c>
    </row>
    <row r="2370" customFormat="false" ht="15" hidden="false" customHeight="false" outlineLevel="0" collapsed="false">
      <c r="A2370" s="4" t="s">
        <v>121</v>
      </c>
      <c r="B2370" s="4" t="s">
        <v>830</v>
      </c>
      <c r="C2370" s="4" t="s">
        <v>367</v>
      </c>
      <c r="D2370" s="4" t="n">
        <f aca="false">IFERROR(INDEX(Positions!$D$2:$D$14531,MATCH($A2370&amp;"|49",Positions!$A$2:$A$14531,0)),"-")</f>
        <v>49</v>
      </c>
      <c r="E2370" s="4" t="n">
        <f aca="false">IFERROR(INDEX(Positions!$D$2:$D$14531,MATCH($A2370&amp;"|65",Positions!$A$2:$A$14531,0)),"-")</f>
        <v>65</v>
      </c>
      <c r="F2370" s="4" t="str">
        <f aca="false">IFERROR(INDEX(Positions!$E$2:$E$14531,MATCH($A2370&amp;"|49",Positions!$A$2:$A$14531,0)),"-")</f>
        <v>G</v>
      </c>
      <c r="G2370" s="4" t="str">
        <f aca="false">IFERROR(INDEX(Positions!$E$2:$E$14531,MATCH($A2370&amp;"|65",Positions!$A$2:$A$14531,0)),"-")</f>
        <v>U</v>
      </c>
      <c r="H2370" s="3" t="str">
        <f aca="false">F2370&amp;"-"&amp;G2370</f>
        <v>G-U</v>
      </c>
      <c r="I2370" s="4" t="n">
        <f aca="false">(F2370="G")+(G2370="G")</f>
        <v>1</v>
      </c>
      <c r="J2370" s="4" t="n">
        <f aca="false">(F2370="C")+(G2370="C")</f>
        <v>0</v>
      </c>
      <c r="K2370" s="3" t="n">
        <f aca="false">I2370+J2370</f>
        <v>1</v>
      </c>
    </row>
    <row r="2371" customFormat="false" ht="15" hidden="false" customHeight="false" outlineLevel="0" collapsed="false">
      <c r="A2371" s="4" t="s">
        <v>121</v>
      </c>
      <c r="B2371" s="4" t="s">
        <v>830</v>
      </c>
      <c r="C2371" s="4" t="s">
        <v>891</v>
      </c>
      <c r="D2371" s="4" t="n">
        <f aca="false">IFERROR(INDEX(Positions!$D$2:$D$14531,MATCH($A2371&amp;"|50",Positions!$A$2:$A$14531,0)),"-")</f>
        <v>50</v>
      </c>
      <c r="E2371" s="4" t="n">
        <f aca="false">IFERROR(INDEX(Positions!$D$2:$D$14531,MATCH($A2371&amp;"|64",Positions!$A$2:$A$14531,0)),"-")</f>
        <v>64</v>
      </c>
      <c r="F2371" s="4" t="str">
        <f aca="false">IFERROR(INDEX(Positions!$E$2:$E$14531,MATCH($A2371&amp;"|50",Positions!$A$2:$A$14531,0)),"-")</f>
        <v>A</v>
      </c>
      <c r="G2371" s="4" t="str">
        <f aca="false">IFERROR(INDEX(Positions!$E$2:$E$14531,MATCH($A2371&amp;"|64",Positions!$A$2:$A$14531,0)),"-")</f>
        <v>U</v>
      </c>
      <c r="H2371" s="3" t="str">
        <f aca="false">F2371&amp;"-"&amp;G2371</f>
        <v>A-U</v>
      </c>
      <c r="I2371" s="4" t="n">
        <f aca="false">(F2371="G")+(G2371="G")</f>
        <v>0</v>
      </c>
      <c r="J2371" s="4" t="n">
        <f aca="false">(F2371="C")+(G2371="C")</f>
        <v>0</v>
      </c>
      <c r="K2371" s="3" t="n">
        <f aca="false">I2371+J2371</f>
        <v>0</v>
      </c>
    </row>
    <row r="2372" customFormat="false" ht="15" hidden="false" customHeight="false" outlineLevel="0" collapsed="false">
      <c r="A2372" s="4" t="s">
        <v>121</v>
      </c>
      <c r="B2372" s="4" t="s">
        <v>830</v>
      </c>
      <c r="C2372" s="4" t="s">
        <v>689</v>
      </c>
      <c r="D2372" s="4" t="n">
        <f aca="false">IFERROR(INDEX(Positions!$D$2:$D$14531,MATCH($A2372&amp;"|51",Positions!$A$2:$A$14531,0)),"-")</f>
        <v>51</v>
      </c>
      <c r="E2372" s="4" t="n">
        <f aca="false">IFERROR(INDEX(Positions!$D$2:$D$14531,MATCH($A2372&amp;"|63",Positions!$A$2:$A$14531,0)),"-")</f>
        <v>63</v>
      </c>
      <c r="F2372" s="4" t="str">
        <f aca="false">IFERROR(INDEX(Positions!$E$2:$E$14531,MATCH($A2372&amp;"|51",Positions!$A$2:$A$14531,0)),"-")</f>
        <v>C</v>
      </c>
      <c r="G2372" s="4" t="str">
        <f aca="false">IFERROR(INDEX(Positions!$E$2:$E$14531,MATCH($A2372&amp;"|63",Positions!$A$2:$A$14531,0)),"-")</f>
        <v>G</v>
      </c>
      <c r="H2372" s="3" t="str">
        <f aca="false">F2372&amp;"-"&amp;G2372</f>
        <v>C-G</v>
      </c>
      <c r="I2372" s="4" t="n">
        <f aca="false">(F2372="G")+(G2372="G")</f>
        <v>1</v>
      </c>
      <c r="J2372" s="4" t="n">
        <f aca="false">(F2372="C")+(G2372="C")</f>
        <v>1</v>
      </c>
      <c r="K2372" s="3" t="n">
        <f aca="false">I2372+J2372</f>
        <v>2</v>
      </c>
    </row>
    <row r="2373" customFormat="false" ht="15" hidden="false" customHeight="false" outlineLevel="0" collapsed="false">
      <c r="A2373" s="4" t="s">
        <v>121</v>
      </c>
      <c r="B2373" s="4" t="s">
        <v>830</v>
      </c>
      <c r="C2373" s="4" t="s">
        <v>703</v>
      </c>
      <c r="D2373" s="4" t="n">
        <f aca="false">IFERROR(INDEX(Positions!$D$2:$D$14531,MATCH($A2373&amp;"|52",Positions!$A$2:$A$14531,0)),"-")</f>
        <v>52</v>
      </c>
      <c r="E2373" s="4" t="n">
        <f aca="false">IFERROR(INDEX(Positions!$D$2:$D$14531,MATCH($A2373&amp;"|62",Positions!$A$2:$A$14531,0)),"-")</f>
        <v>62</v>
      </c>
      <c r="F2373" s="4" t="str">
        <f aca="false">IFERROR(INDEX(Positions!$E$2:$E$14531,MATCH($A2373&amp;"|52",Positions!$A$2:$A$14531,0)),"-")</f>
        <v>G</v>
      </c>
      <c r="G2373" s="4" t="str">
        <f aca="false">IFERROR(INDEX(Positions!$E$2:$E$14531,MATCH($A2373&amp;"|62",Positions!$A$2:$A$14531,0)),"-")</f>
        <v>C</v>
      </c>
      <c r="H2373" s="3" t="str">
        <f aca="false">F2373&amp;"-"&amp;G2373</f>
        <v>G-C</v>
      </c>
      <c r="I2373" s="4" t="n">
        <f aca="false">(F2373="G")+(G2373="G")</f>
        <v>1</v>
      </c>
      <c r="J2373" s="4" t="n">
        <f aca="false">(F2373="C")+(G2373="C")</f>
        <v>1</v>
      </c>
      <c r="K2373" s="3" t="n">
        <f aca="false">I2373+J2373</f>
        <v>2</v>
      </c>
    </row>
    <row r="2374" customFormat="false" ht="15" hidden="false" customHeight="false" outlineLevel="0" collapsed="false">
      <c r="A2374" s="4" t="s">
        <v>121</v>
      </c>
      <c r="B2374" s="4" t="s">
        <v>830</v>
      </c>
      <c r="C2374" s="4" t="s">
        <v>892</v>
      </c>
      <c r="D2374" s="4" t="n">
        <f aca="false">IFERROR(INDEX(Positions!$D$2:$D$14531,MATCH($A2374&amp;"|53",Positions!$A$2:$A$14531,0)),"-")</f>
        <v>53</v>
      </c>
      <c r="E2374" s="4" t="n">
        <f aca="false">IFERROR(INDEX(Positions!$D$2:$D$14531,MATCH($A2374&amp;"|61",Positions!$A$2:$A$14531,0)),"-")</f>
        <v>61</v>
      </c>
      <c r="F2374" s="4" t="str">
        <f aca="false">IFERROR(INDEX(Positions!$E$2:$E$14531,MATCH($A2374&amp;"|53",Positions!$A$2:$A$14531,0)),"-")</f>
        <v>G</v>
      </c>
      <c r="G2374" s="4" t="str">
        <f aca="false">IFERROR(INDEX(Positions!$E$2:$E$14531,MATCH($A2374&amp;"|61",Positions!$A$2:$A$14531,0)),"-")</f>
        <v>C</v>
      </c>
      <c r="H2374" s="3" t="str">
        <f aca="false">F2374&amp;"-"&amp;G2374</f>
        <v>G-C</v>
      </c>
      <c r="I2374" s="4" t="n">
        <f aca="false">(F2374="G")+(G2374="G")</f>
        <v>1</v>
      </c>
      <c r="J2374" s="4" t="n">
        <f aca="false">(F2374="C")+(G2374="C")</f>
        <v>1</v>
      </c>
      <c r="K2374" s="3" t="n">
        <f aca="false">I2374+J2374</f>
        <v>2</v>
      </c>
    </row>
    <row r="2375" customFormat="false" ht="15" hidden="false" customHeight="false" outlineLevel="0" collapsed="false">
      <c r="A2375" s="24" t="s">
        <v>121</v>
      </c>
      <c r="B2375" s="24" t="s">
        <v>893</v>
      </c>
      <c r="C2375" s="24" t="s">
        <v>894</v>
      </c>
      <c r="D2375" s="24" t="n">
        <f aca="false">IFERROR(INDEX(Positions!$D$2:$D$14531,MATCH($A2375&amp;"|8",Positions!$A$2:$A$14531,0)),"-")</f>
        <v>8</v>
      </c>
      <c r="E2375" s="24" t="n">
        <f aca="false">IFERROR(INDEX(Positions!$D$2:$D$14531,MATCH($A2375&amp;"|14",Positions!$A$2:$A$14531,0)),"-")</f>
        <v>14</v>
      </c>
      <c r="F2375" s="24" t="str">
        <f aca="false">IFERROR(INDEX(Positions!$E$2:$E$14531,MATCH($A2375&amp;"|8",Positions!$A$2:$A$14531,0)),"-")</f>
        <v>U</v>
      </c>
      <c r="G2375" s="24" t="str">
        <f aca="false">IFERROR(INDEX(Positions!$E$2:$E$14531,MATCH($A2375&amp;"|14",Positions!$A$2:$A$14531,0)),"-")</f>
        <v>A</v>
      </c>
      <c r="H2375" s="25" t="str">
        <f aca="false">F2375&amp;"-"&amp;G2375</f>
        <v>U-A</v>
      </c>
      <c r="I2375" s="24" t="n">
        <f aca="false">(F2375="G")+(G2375="G")</f>
        <v>0</v>
      </c>
      <c r="J2375" s="24" t="n">
        <f aca="false">(F2375="C")+(G2375="C")</f>
        <v>0</v>
      </c>
      <c r="K2375" s="25" t="n">
        <f aca="false">I2375+J2375</f>
        <v>0</v>
      </c>
    </row>
    <row r="2376" customFormat="false" ht="15" hidden="false" customHeight="false" outlineLevel="0" collapsed="false">
      <c r="A2376" s="24" t="s">
        <v>121</v>
      </c>
      <c r="B2376" s="24" t="s">
        <v>893</v>
      </c>
      <c r="C2376" s="24" t="s">
        <v>895</v>
      </c>
      <c r="D2376" s="24" t="n">
        <f aca="false">IFERROR(INDEX(Positions!$D$2:$D$14531,MATCH($A2376&amp;"|15",Positions!$A$2:$A$14531,0)),"-")</f>
        <v>15</v>
      </c>
      <c r="E2376" s="24" t="n">
        <f aca="false">IFERROR(INDEX(Positions!$D$2:$D$14531,MATCH($A2376&amp;"|48",Positions!$A$2:$A$14531,0)),"-")</f>
        <v>48</v>
      </c>
      <c r="F2376" s="24" t="str">
        <f aca="false">IFERROR(INDEX(Positions!$E$2:$E$14531,MATCH($A2376&amp;"|15",Positions!$A$2:$A$14531,0)),"-")</f>
        <v>G</v>
      </c>
      <c r="G2376" s="24" t="str">
        <f aca="false">IFERROR(INDEX(Positions!$E$2:$E$14531,MATCH($A2376&amp;"|48",Positions!$A$2:$A$14531,0)),"-")</f>
        <v>C</v>
      </c>
      <c r="H2376" s="25" t="str">
        <f aca="false">F2376&amp;"-"&amp;G2376</f>
        <v>G-C</v>
      </c>
      <c r="I2376" s="24" t="n">
        <f aca="false">(F2376="G")+(G2376="G")</f>
        <v>1</v>
      </c>
      <c r="J2376" s="24" t="n">
        <f aca="false">(F2376="C")+(G2376="C")</f>
        <v>1</v>
      </c>
      <c r="K2376" s="25" t="n">
        <f aca="false">I2376+J2376</f>
        <v>2</v>
      </c>
    </row>
    <row r="2377" customFormat="false" ht="15" hidden="false" customHeight="false" outlineLevel="0" collapsed="false">
      <c r="A2377" s="24" t="s">
        <v>121</v>
      </c>
      <c r="B2377" s="24" t="s">
        <v>893</v>
      </c>
      <c r="C2377" s="24" t="s">
        <v>896</v>
      </c>
      <c r="D2377" s="24" t="n">
        <f aca="false">IFERROR(INDEX(Positions!$D$2:$D$14531,MATCH($A2377&amp;"|18",Positions!$A$2:$A$14531,0)),"-")</f>
        <v>18</v>
      </c>
      <c r="E2377" s="24" t="n">
        <f aca="false">IFERROR(INDEX(Positions!$D$2:$D$14531,MATCH($A2377&amp;"|55",Positions!$A$2:$A$14531,0)),"-")</f>
        <v>55</v>
      </c>
      <c r="F2377" s="24" t="str">
        <f aca="false">IFERROR(INDEX(Positions!$E$2:$E$14531,MATCH($A2377&amp;"|18",Positions!$A$2:$A$14531,0)),"-")</f>
        <v>G</v>
      </c>
      <c r="G2377" s="24" t="str">
        <f aca="false">IFERROR(INDEX(Positions!$E$2:$E$14531,MATCH($A2377&amp;"|55",Positions!$A$2:$A$14531,0)),"-")</f>
        <v>U</v>
      </c>
      <c r="H2377" s="25" t="str">
        <f aca="false">F2377&amp;"-"&amp;G2377</f>
        <v>G-U</v>
      </c>
      <c r="I2377" s="24" t="n">
        <f aca="false">(F2377="G")+(G2377="G")</f>
        <v>1</v>
      </c>
      <c r="J2377" s="24" t="n">
        <f aca="false">(F2377="C")+(G2377="C")</f>
        <v>0</v>
      </c>
      <c r="K2377" s="25" t="n">
        <f aca="false">I2377+J2377</f>
        <v>1</v>
      </c>
    </row>
    <row r="2378" customFormat="false" ht="15" hidden="false" customHeight="false" outlineLevel="0" collapsed="false">
      <c r="A2378" s="24" t="s">
        <v>121</v>
      </c>
      <c r="B2378" s="24" t="s">
        <v>893</v>
      </c>
      <c r="C2378" s="24" t="s">
        <v>897</v>
      </c>
      <c r="D2378" s="24" t="n">
        <f aca="false">IFERROR(INDEX(Positions!$D$2:$D$14531,MATCH($A2378&amp;"|19",Positions!$A$2:$A$14531,0)),"-")</f>
        <v>19</v>
      </c>
      <c r="E2378" s="24" t="n">
        <f aca="false">IFERROR(INDEX(Positions!$D$2:$D$14531,MATCH($A2378&amp;"|56",Positions!$A$2:$A$14531,0)),"-")</f>
        <v>56</v>
      </c>
      <c r="F2378" s="24" t="str">
        <f aca="false">IFERROR(INDEX(Positions!$E$2:$E$14531,MATCH($A2378&amp;"|19",Positions!$A$2:$A$14531,0)),"-")</f>
        <v>G</v>
      </c>
      <c r="G2378" s="24" t="str">
        <f aca="false">IFERROR(INDEX(Positions!$E$2:$E$14531,MATCH($A2378&amp;"|56",Positions!$A$2:$A$14531,0)),"-")</f>
        <v>C</v>
      </c>
      <c r="H2378" s="25" t="str">
        <f aca="false">F2378&amp;"-"&amp;G2378</f>
        <v>G-C</v>
      </c>
      <c r="I2378" s="24" t="n">
        <f aca="false">(F2378="G")+(G2378="G")</f>
        <v>1</v>
      </c>
      <c r="J2378" s="24" t="n">
        <f aca="false">(F2378="C")+(G2378="C")</f>
        <v>1</v>
      </c>
      <c r="K2378" s="25" t="n">
        <f aca="false">I2378+J2378</f>
        <v>2</v>
      </c>
    </row>
    <row r="2379" customFormat="false" ht="15" hidden="false" customHeight="false" outlineLevel="0" collapsed="false">
      <c r="A2379" s="24" t="s">
        <v>121</v>
      </c>
      <c r="B2379" s="24" t="s">
        <v>893</v>
      </c>
      <c r="C2379" s="24" t="s">
        <v>898</v>
      </c>
      <c r="D2379" s="24" t="n">
        <f aca="false">IFERROR(INDEX(Positions!$D$2:$D$14531,MATCH($A2379&amp;"|26",Positions!$A$2:$A$14531,0)),"-")</f>
        <v>26</v>
      </c>
      <c r="E2379" s="24" t="n">
        <f aca="false">IFERROR(INDEX(Positions!$D$2:$D$14531,MATCH($A2379&amp;"|44",Positions!$A$2:$A$14531,0)),"-")</f>
        <v>44</v>
      </c>
      <c r="F2379" s="24" t="str">
        <f aca="false">IFERROR(INDEX(Positions!$E$2:$E$14531,MATCH($A2379&amp;"|26",Positions!$A$2:$A$14531,0)),"-")</f>
        <v>A</v>
      </c>
      <c r="G2379" s="24" t="str">
        <f aca="false">IFERROR(INDEX(Positions!$E$2:$E$14531,MATCH($A2379&amp;"|44",Positions!$A$2:$A$14531,0)),"-")</f>
        <v>G</v>
      </c>
      <c r="H2379" s="25" t="str">
        <f aca="false">F2379&amp;"-"&amp;G2379</f>
        <v>A-G</v>
      </c>
      <c r="I2379" s="24" t="n">
        <f aca="false">(F2379="G")+(G2379="G")</f>
        <v>1</v>
      </c>
      <c r="J2379" s="24" t="n">
        <f aca="false">(F2379="C")+(G2379="C")</f>
        <v>0</v>
      </c>
      <c r="K2379" s="25" t="n">
        <f aca="false">I2379+J2379</f>
        <v>1</v>
      </c>
    </row>
    <row r="2380" customFormat="false" ht="15" hidden="false" customHeight="false" outlineLevel="0" collapsed="false">
      <c r="A2380" s="24" t="s">
        <v>121</v>
      </c>
      <c r="B2380" s="24" t="s">
        <v>893</v>
      </c>
      <c r="C2380" s="24" t="s">
        <v>899</v>
      </c>
      <c r="D2380" s="24" t="n">
        <f aca="false">IFERROR(INDEX(Positions!$D$2:$D$14531,MATCH($A2380&amp;"|32",Positions!$A$2:$A$14531,0)),"-")</f>
        <v>32</v>
      </c>
      <c r="E2380" s="24" t="n">
        <f aca="false">IFERROR(INDEX(Positions!$D$2:$D$14531,MATCH($A2380&amp;"|38",Positions!$A$2:$A$14531,0)),"-")</f>
        <v>38</v>
      </c>
      <c r="F2380" s="24" t="str">
        <f aca="false">IFERROR(INDEX(Positions!$E$2:$E$14531,MATCH($A2380&amp;"|32",Positions!$A$2:$A$14531,0)),"-")</f>
        <v>C</v>
      </c>
      <c r="G2380" s="24" t="str">
        <f aca="false">IFERROR(INDEX(Positions!$E$2:$E$14531,MATCH($A2380&amp;"|38",Positions!$A$2:$A$14531,0)),"-")</f>
        <v>C</v>
      </c>
      <c r="H2380" s="25" t="str">
        <f aca="false">F2380&amp;"-"&amp;G2380</f>
        <v>C-C</v>
      </c>
      <c r="I2380" s="24" t="n">
        <f aca="false">(F2380="G")+(G2380="G")</f>
        <v>0</v>
      </c>
      <c r="J2380" s="24" t="n">
        <f aca="false">(F2380="C")+(G2380="C")</f>
        <v>2</v>
      </c>
      <c r="K2380" s="25" t="n">
        <f aca="false">I2380+J2380</f>
        <v>2</v>
      </c>
    </row>
    <row r="2381" customFormat="false" ht="15" hidden="false" customHeight="false" outlineLevel="0" collapsed="false">
      <c r="A2381" s="24" t="s">
        <v>121</v>
      </c>
      <c r="B2381" s="24" t="s">
        <v>893</v>
      </c>
      <c r="C2381" s="24" t="s">
        <v>900</v>
      </c>
      <c r="D2381" s="24" t="n">
        <f aca="false">IFERROR(INDEX(Positions!$D$2:$D$14531,MATCH($A2381&amp;"|54",Positions!$A$2:$A$14531,0)),"-")</f>
        <v>54</v>
      </c>
      <c r="E2381" s="24" t="n">
        <f aca="false">IFERROR(INDEX(Positions!$D$2:$D$14531,MATCH($A2381&amp;"|58",Positions!$A$2:$A$14531,0)),"-")</f>
        <v>58</v>
      </c>
      <c r="F2381" s="24" t="str">
        <f aca="false">IFERROR(INDEX(Positions!$E$2:$E$14531,MATCH($A2381&amp;"|54",Positions!$A$2:$A$14531,0)),"-")</f>
        <v>U</v>
      </c>
      <c r="G2381" s="24" t="str">
        <f aca="false">IFERROR(INDEX(Positions!$E$2:$E$14531,MATCH($A2381&amp;"|58",Positions!$A$2:$A$14531,0)),"-")</f>
        <v>A</v>
      </c>
      <c r="H2381" s="25" t="str">
        <f aca="false">F2381&amp;"-"&amp;G2381</f>
        <v>U-A</v>
      </c>
      <c r="I2381" s="24" t="n">
        <f aca="false">(F2381="G")+(G2381="G")</f>
        <v>0</v>
      </c>
      <c r="J2381" s="24" t="n">
        <f aca="false">(F2381="C")+(G2381="C")</f>
        <v>0</v>
      </c>
      <c r="K2381" s="25" t="n">
        <f aca="false">I2381+J2381</f>
        <v>0</v>
      </c>
    </row>
    <row r="2382" customFormat="false" ht="15" hidden="false" customHeight="false" outlineLevel="0" collapsed="false">
      <c r="A2382" s="4" t="s">
        <v>122</v>
      </c>
      <c r="B2382" s="4" t="s">
        <v>768</v>
      </c>
      <c r="C2382" s="4" t="s">
        <v>882</v>
      </c>
      <c r="D2382" s="4" t="n">
        <f aca="false">IFERROR(INDEX(Positions!$D$2:$D$14531,MATCH($A2382&amp;"|1",Positions!$A$2:$A$14531,0)),"-")</f>
        <v>1</v>
      </c>
      <c r="E2382" s="4" t="n">
        <f aca="false">IFERROR(INDEX(Positions!$D$2:$D$14531,MATCH($A2382&amp;"|72",Positions!$A$2:$A$14531,0)),"-")</f>
        <v>70</v>
      </c>
      <c r="F2382" s="4" t="str">
        <f aca="false">IFERROR(INDEX(Positions!$E$2:$E$14531,MATCH($A2382&amp;"|1",Positions!$A$2:$A$14531,0)),"-")</f>
        <v>G</v>
      </c>
      <c r="G2382" s="4" t="str">
        <f aca="false">IFERROR(INDEX(Positions!$E$2:$E$14531,MATCH($A2382&amp;"|72",Positions!$A$2:$A$14531,0)),"-")</f>
        <v>C</v>
      </c>
      <c r="H2382" s="3" t="str">
        <f aca="false">F2382&amp;"-"&amp;G2382</f>
        <v>G-C</v>
      </c>
      <c r="I2382" s="4" t="n">
        <f aca="false">(F2382="G")+(G2382="G")</f>
        <v>1</v>
      </c>
      <c r="J2382" s="4" t="n">
        <f aca="false">(F2382="C")+(G2382="C")</f>
        <v>1</v>
      </c>
      <c r="K2382" s="3" t="n">
        <f aca="false">I2382+J2382</f>
        <v>2</v>
      </c>
    </row>
    <row r="2383" customFormat="false" ht="15" hidden="false" customHeight="false" outlineLevel="0" collapsed="false">
      <c r="A2383" s="4" t="s">
        <v>122</v>
      </c>
      <c r="B2383" s="4" t="s">
        <v>768</v>
      </c>
      <c r="C2383" s="4" t="s">
        <v>883</v>
      </c>
      <c r="D2383" s="4" t="n">
        <f aca="false">IFERROR(INDEX(Positions!$D$2:$D$14531,MATCH($A2383&amp;"|2",Positions!$A$2:$A$14531,0)),"-")</f>
        <v>2</v>
      </c>
      <c r="E2383" s="4" t="n">
        <f aca="false">IFERROR(INDEX(Positions!$D$2:$D$14531,MATCH($A2383&amp;"|71",Positions!$A$2:$A$14531,0)),"-")</f>
        <v>69</v>
      </c>
      <c r="F2383" s="4" t="str">
        <f aca="false">IFERROR(INDEX(Positions!$E$2:$E$14531,MATCH($A2383&amp;"|2",Positions!$A$2:$A$14531,0)),"-")</f>
        <v>C</v>
      </c>
      <c r="G2383" s="4" t="str">
        <f aca="false">IFERROR(INDEX(Positions!$E$2:$E$14531,MATCH($A2383&amp;"|71",Positions!$A$2:$A$14531,0)),"-")</f>
        <v>G</v>
      </c>
      <c r="H2383" s="3" t="str">
        <f aca="false">F2383&amp;"-"&amp;G2383</f>
        <v>C-G</v>
      </c>
      <c r="I2383" s="4" t="n">
        <f aca="false">(F2383="G")+(G2383="G")</f>
        <v>1</v>
      </c>
      <c r="J2383" s="4" t="n">
        <f aca="false">(F2383="C")+(G2383="C")</f>
        <v>1</v>
      </c>
      <c r="K2383" s="3" t="n">
        <f aca="false">I2383+J2383</f>
        <v>2</v>
      </c>
    </row>
    <row r="2384" customFormat="false" ht="15" hidden="false" customHeight="false" outlineLevel="0" collapsed="false">
      <c r="A2384" s="4" t="s">
        <v>122</v>
      </c>
      <c r="B2384" s="4" t="s">
        <v>768</v>
      </c>
      <c r="C2384" s="4" t="s">
        <v>884</v>
      </c>
      <c r="D2384" s="4" t="n">
        <f aca="false">IFERROR(INDEX(Positions!$D$2:$D$14531,MATCH($A2384&amp;"|3",Positions!$A$2:$A$14531,0)),"-")</f>
        <v>3</v>
      </c>
      <c r="E2384" s="4" t="n">
        <f aca="false">IFERROR(INDEX(Positions!$D$2:$D$14531,MATCH($A2384&amp;"|70",Positions!$A$2:$A$14531,0)),"-")</f>
        <v>68</v>
      </c>
      <c r="F2384" s="4" t="str">
        <f aca="false">IFERROR(INDEX(Positions!$E$2:$E$14531,MATCH($A2384&amp;"|3",Positions!$A$2:$A$14531,0)),"-")</f>
        <v>A</v>
      </c>
      <c r="G2384" s="4" t="str">
        <f aca="false">IFERROR(INDEX(Positions!$E$2:$E$14531,MATCH($A2384&amp;"|70",Positions!$A$2:$A$14531,0)),"-")</f>
        <v>U</v>
      </c>
      <c r="H2384" s="3" t="str">
        <f aca="false">F2384&amp;"-"&amp;G2384</f>
        <v>A-U</v>
      </c>
      <c r="I2384" s="4" t="n">
        <f aca="false">(F2384="G")+(G2384="G")</f>
        <v>0</v>
      </c>
      <c r="J2384" s="4" t="n">
        <f aca="false">(F2384="C")+(G2384="C")</f>
        <v>0</v>
      </c>
      <c r="K2384" s="3" t="n">
        <f aca="false">I2384+J2384</f>
        <v>0</v>
      </c>
    </row>
    <row r="2385" customFormat="false" ht="15" hidden="false" customHeight="false" outlineLevel="0" collapsed="false">
      <c r="A2385" s="4" t="s">
        <v>122</v>
      </c>
      <c r="B2385" s="4" t="s">
        <v>768</v>
      </c>
      <c r="C2385" s="4" t="s">
        <v>885</v>
      </c>
      <c r="D2385" s="4" t="n">
        <f aca="false">IFERROR(INDEX(Positions!$D$2:$D$14531,MATCH($A2385&amp;"|4",Positions!$A$2:$A$14531,0)),"-")</f>
        <v>4</v>
      </c>
      <c r="E2385" s="4" t="n">
        <f aca="false">IFERROR(INDEX(Positions!$D$2:$D$14531,MATCH($A2385&amp;"|69",Positions!$A$2:$A$14531,0)),"-")</f>
        <v>67</v>
      </c>
      <c r="F2385" s="4" t="str">
        <f aca="false">IFERROR(INDEX(Positions!$E$2:$E$14531,MATCH($A2385&amp;"|4",Positions!$A$2:$A$14531,0)),"-")</f>
        <v>G</v>
      </c>
      <c r="G2385" s="4" t="str">
        <f aca="false">IFERROR(INDEX(Positions!$E$2:$E$14531,MATCH($A2385&amp;"|69",Positions!$A$2:$A$14531,0)),"-")</f>
        <v>C</v>
      </c>
      <c r="H2385" s="3" t="str">
        <f aca="false">F2385&amp;"-"&amp;G2385</f>
        <v>G-C</v>
      </c>
      <c r="I2385" s="4" t="n">
        <f aca="false">(F2385="G")+(G2385="G")</f>
        <v>1</v>
      </c>
      <c r="J2385" s="4" t="n">
        <f aca="false">(F2385="C")+(G2385="C")</f>
        <v>1</v>
      </c>
      <c r="K2385" s="3" t="n">
        <f aca="false">I2385+J2385</f>
        <v>2</v>
      </c>
    </row>
    <row r="2386" customFormat="false" ht="15" hidden="false" customHeight="false" outlineLevel="0" collapsed="false">
      <c r="A2386" s="4" t="s">
        <v>122</v>
      </c>
      <c r="B2386" s="4" t="s">
        <v>768</v>
      </c>
      <c r="C2386" s="4" t="s">
        <v>542</v>
      </c>
      <c r="D2386" s="4" t="n">
        <f aca="false">IFERROR(INDEX(Positions!$D$2:$D$14531,MATCH($A2386&amp;"|5",Positions!$A$2:$A$14531,0)),"-")</f>
        <v>5</v>
      </c>
      <c r="E2386" s="4" t="n">
        <f aca="false">IFERROR(INDEX(Positions!$D$2:$D$14531,MATCH($A2386&amp;"|68",Positions!$A$2:$A$14531,0)),"-")</f>
        <v>66</v>
      </c>
      <c r="F2386" s="4" t="str">
        <f aca="false">IFERROR(INDEX(Positions!$E$2:$E$14531,MATCH($A2386&amp;"|5",Positions!$A$2:$A$14531,0)),"-")</f>
        <v>G</v>
      </c>
      <c r="G2386" s="4" t="str">
        <f aca="false">IFERROR(INDEX(Positions!$E$2:$E$14531,MATCH($A2386&amp;"|68",Positions!$A$2:$A$14531,0)),"-")</f>
        <v>C</v>
      </c>
      <c r="H2386" s="3" t="str">
        <f aca="false">F2386&amp;"-"&amp;G2386</f>
        <v>G-C</v>
      </c>
      <c r="I2386" s="4" t="n">
        <f aca="false">(F2386="G")+(G2386="G")</f>
        <v>1</v>
      </c>
      <c r="J2386" s="4" t="n">
        <f aca="false">(F2386="C")+(G2386="C")</f>
        <v>1</v>
      </c>
      <c r="K2386" s="3" t="n">
        <f aca="false">I2386+J2386</f>
        <v>2</v>
      </c>
    </row>
    <row r="2387" customFormat="false" ht="15" hidden="false" customHeight="false" outlineLevel="0" collapsed="false">
      <c r="A2387" s="4" t="s">
        <v>122</v>
      </c>
      <c r="B2387" s="4" t="s">
        <v>768</v>
      </c>
      <c r="C2387" s="4" t="s">
        <v>561</v>
      </c>
      <c r="D2387" s="4" t="n">
        <f aca="false">IFERROR(INDEX(Positions!$D$2:$D$14531,MATCH($A2387&amp;"|6",Positions!$A$2:$A$14531,0)),"-")</f>
        <v>6</v>
      </c>
      <c r="E2387" s="4" t="n">
        <f aca="false">IFERROR(INDEX(Positions!$D$2:$D$14531,MATCH($A2387&amp;"|67",Positions!$A$2:$A$14531,0)),"-")</f>
        <v>65</v>
      </c>
      <c r="F2387" s="4" t="str">
        <f aca="false">IFERROR(INDEX(Positions!$E$2:$E$14531,MATCH($A2387&amp;"|6",Positions!$A$2:$A$14531,0)),"-")</f>
        <v>U</v>
      </c>
      <c r="G2387" s="4" t="str">
        <f aca="false">IFERROR(INDEX(Positions!$E$2:$E$14531,MATCH($A2387&amp;"|67",Positions!$A$2:$A$14531,0)),"-")</f>
        <v>A</v>
      </c>
      <c r="H2387" s="3" t="str">
        <f aca="false">F2387&amp;"-"&amp;G2387</f>
        <v>U-A</v>
      </c>
      <c r="I2387" s="4" t="n">
        <f aca="false">(F2387="G")+(G2387="G")</f>
        <v>0</v>
      </c>
      <c r="J2387" s="4" t="n">
        <f aca="false">(F2387="C")+(G2387="C")</f>
        <v>0</v>
      </c>
      <c r="K2387" s="3" t="n">
        <f aca="false">I2387+J2387</f>
        <v>0</v>
      </c>
    </row>
    <row r="2388" customFormat="false" ht="15" hidden="false" customHeight="false" outlineLevel="0" collapsed="false">
      <c r="A2388" s="4" t="s">
        <v>122</v>
      </c>
      <c r="B2388" s="4" t="s">
        <v>768</v>
      </c>
      <c r="C2388" s="4" t="s">
        <v>886</v>
      </c>
      <c r="D2388" s="4" t="n">
        <f aca="false">IFERROR(INDEX(Positions!$D$2:$D$14531,MATCH($A2388&amp;"|7",Positions!$A$2:$A$14531,0)),"-")</f>
        <v>7</v>
      </c>
      <c r="E2388" s="4" t="n">
        <f aca="false">IFERROR(INDEX(Positions!$D$2:$D$14531,MATCH($A2388&amp;"|66",Positions!$A$2:$A$14531,0)),"-")</f>
        <v>64</v>
      </c>
      <c r="F2388" s="4" t="str">
        <f aca="false">IFERROR(INDEX(Positions!$E$2:$E$14531,MATCH($A2388&amp;"|7",Positions!$A$2:$A$14531,0)),"-")</f>
        <v>G</v>
      </c>
      <c r="G2388" s="4" t="str">
        <f aca="false">IFERROR(INDEX(Positions!$E$2:$E$14531,MATCH($A2388&amp;"|66",Positions!$A$2:$A$14531,0)),"-")</f>
        <v>C</v>
      </c>
      <c r="H2388" s="3" t="str">
        <f aca="false">F2388&amp;"-"&amp;G2388</f>
        <v>G-C</v>
      </c>
      <c r="I2388" s="4" t="n">
        <f aca="false">(F2388="G")+(G2388="G")</f>
        <v>1</v>
      </c>
      <c r="J2388" s="4" t="n">
        <f aca="false">(F2388="C")+(G2388="C")</f>
        <v>1</v>
      </c>
      <c r="K2388" s="3" t="n">
        <f aca="false">I2388+J2388</f>
        <v>2</v>
      </c>
    </row>
    <row r="2389" customFormat="false" ht="15" hidden="false" customHeight="false" outlineLevel="0" collapsed="false">
      <c r="A2389" s="4" t="s">
        <v>122</v>
      </c>
      <c r="B2389" s="4" t="s">
        <v>783</v>
      </c>
      <c r="C2389" s="4" t="s">
        <v>887</v>
      </c>
      <c r="D2389" s="4" t="n">
        <f aca="false">IFERROR(INDEX(Positions!$D$2:$D$14531,MATCH($A2389&amp;"|10",Positions!$A$2:$A$14531,0)),"-")</f>
        <v>10</v>
      </c>
      <c r="E2389" s="4" t="n">
        <f aca="false">IFERROR(INDEX(Positions!$D$2:$D$14531,MATCH($A2389&amp;"|25",Positions!$A$2:$A$14531,0)),"-")</f>
        <v>24</v>
      </c>
      <c r="F2389" s="4" t="str">
        <f aca="false">IFERROR(INDEX(Positions!$E$2:$E$14531,MATCH($A2389&amp;"|10",Positions!$A$2:$A$14531,0)),"-")</f>
        <v>G</v>
      </c>
      <c r="G2389" s="4" t="str">
        <f aca="false">IFERROR(INDEX(Positions!$E$2:$E$14531,MATCH($A2389&amp;"|25",Positions!$A$2:$A$14531,0)),"-")</f>
        <v>C</v>
      </c>
      <c r="H2389" s="3" t="str">
        <f aca="false">F2389&amp;"-"&amp;G2389</f>
        <v>G-C</v>
      </c>
      <c r="I2389" s="4" t="n">
        <f aca="false">(F2389="G")+(G2389="G")</f>
        <v>1</v>
      </c>
      <c r="J2389" s="4" t="n">
        <f aca="false">(F2389="C")+(G2389="C")</f>
        <v>1</v>
      </c>
      <c r="K2389" s="3" t="n">
        <f aca="false">I2389+J2389</f>
        <v>2</v>
      </c>
    </row>
    <row r="2390" customFormat="false" ht="15" hidden="false" customHeight="false" outlineLevel="0" collapsed="false">
      <c r="A2390" s="4" t="s">
        <v>122</v>
      </c>
      <c r="B2390" s="4" t="s">
        <v>783</v>
      </c>
      <c r="C2390" s="4" t="s">
        <v>888</v>
      </c>
      <c r="D2390" s="4" t="n">
        <f aca="false">IFERROR(INDEX(Positions!$D$2:$D$14531,MATCH($A2390&amp;"|11",Positions!$A$2:$A$14531,0)),"-")</f>
        <v>11</v>
      </c>
      <c r="E2390" s="4" t="n">
        <f aca="false">IFERROR(INDEX(Positions!$D$2:$D$14531,MATCH($A2390&amp;"|24",Positions!$A$2:$A$14531,0)),"-")</f>
        <v>23</v>
      </c>
      <c r="F2390" s="4" t="str">
        <f aca="false">IFERROR(INDEX(Positions!$E$2:$E$14531,MATCH($A2390&amp;"|11",Positions!$A$2:$A$14531,0)),"-")</f>
        <v>U</v>
      </c>
      <c r="G2390" s="4" t="str">
        <f aca="false">IFERROR(INDEX(Positions!$E$2:$E$14531,MATCH($A2390&amp;"|24",Positions!$A$2:$A$14531,0)),"-")</f>
        <v>A</v>
      </c>
      <c r="H2390" s="3" t="str">
        <f aca="false">F2390&amp;"-"&amp;G2390</f>
        <v>U-A</v>
      </c>
      <c r="I2390" s="4" t="n">
        <f aca="false">(F2390="G")+(G2390="G")</f>
        <v>0</v>
      </c>
      <c r="J2390" s="4" t="n">
        <f aca="false">(F2390="C")+(G2390="C")</f>
        <v>0</v>
      </c>
      <c r="K2390" s="3" t="n">
        <f aca="false">I2390+J2390</f>
        <v>0</v>
      </c>
    </row>
    <row r="2391" customFormat="false" ht="15" hidden="false" customHeight="false" outlineLevel="0" collapsed="false">
      <c r="A2391" s="4" t="s">
        <v>122</v>
      </c>
      <c r="B2391" s="4" t="s">
        <v>783</v>
      </c>
      <c r="C2391" s="4" t="s">
        <v>479</v>
      </c>
      <c r="D2391" s="4" t="n">
        <f aca="false">IFERROR(INDEX(Positions!$D$2:$D$14531,MATCH($A2391&amp;"|12",Positions!$A$2:$A$14531,0)),"-")</f>
        <v>12</v>
      </c>
      <c r="E2391" s="4" t="n">
        <f aca="false">IFERROR(INDEX(Positions!$D$2:$D$14531,MATCH($A2391&amp;"|23",Positions!$A$2:$A$14531,0)),"-")</f>
        <v>22</v>
      </c>
      <c r="F2391" s="4" t="str">
        <f aca="false">IFERROR(INDEX(Positions!$E$2:$E$14531,MATCH($A2391&amp;"|12",Positions!$A$2:$A$14531,0)),"-")</f>
        <v>U</v>
      </c>
      <c r="G2391" s="4" t="str">
        <f aca="false">IFERROR(INDEX(Positions!$E$2:$E$14531,MATCH($A2391&amp;"|23",Positions!$A$2:$A$14531,0)),"-")</f>
        <v>A</v>
      </c>
      <c r="H2391" s="3" t="str">
        <f aca="false">F2391&amp;"-"&amp;G2391</f>
        <v>U-A</v>
      </c>
      <c r="I2391" s="4" t="n">
        <f aca="false">(F2391="G")+(G2391="G")</f>
        <v>0</v>
      </c>
      <c r="J2391" s="4" t="n">
        <f aca="false">(F2391="C")+(G2391="C")</f>
        <v>0</v>
      </c>
      <c r="K2391" s="3" t="n">
        <f aca="false">I2391+J2391</f>
        <v>0</v>
      </c>
    </row>
    <row r="2392" customFormat="false" ht="15" hidden="false" customHeight="false" outlineLevel="0" collapsed="false">
      <c r="A2392" s="4" t="s">
        <v>122</v>
      </c>
      <c r="B2392" s="4" t="s">
        <v>783</v>
      </c>
      <c r="C2392" s="4" t="s">
        <v>267</v>
      </c>
      <c r="D2392" s="4" t="n">
        <f aca="false">IFERROR(INDEX(Positions!$D$2:$D$14531,MATCH($A2392&amp;"|13",Positions!$A$2:$A$14531,0)),"-")</f>
        <v>13</v>
      </c>
      <c r="E2392" s="4" t="n">
        <f aca="false">IFERROR(INDEX(Positions!$D$2:$D$14531,MATCH($A2392&amp;"|22",Positions!$A$2:$A$14531,0)),"-")</f>
        <v>21</v>
      </c>
      <c r="F2392" s="4" t="str">
        <f aca="false">IFERROR(INDEX(Positions!$E$2:$E$14531,MATCH($A2392&amp;"|13",Positions!$A$2:$A$14531,0)),"-")</f>
        <v>U</v>
      </c>
      <c r="G2392" s="4" t="str">
        <f aca="false">IFERROR(INDEX(Positions!$E$2:$E$14531,MATCH($A2392&amp;"|22",Positions!$A$2:$A$14531,0)),"-")</f>
        <v>G</v>
      </c>
      <c r="H2392" s="3" t="str">
        <f aca="false">F2392&amp;"-"&amp;G2392</f>
        <v>U-G</v>
      </c>
      <c r="I2392" s="4" t="n">
        <f aca="false">(F2392="G")+(G2392="G")</f>
        <v>1</v>
      </c>
      <c r="J2392" s="4" t="n">
        <f aca="false">(F2392="C")+(G2392="C")</f>
        <v>0</v>
      </c>
      <c r="K2392" s="3" t="n">
        <f aca="false">I2392+J2392</f>
        <v>1</v>
      </c>
    </row>
    <row r="2393" customFormat="false" ht="15" hidden="false" customHeight="false" outlineLevel="0" collapsed="false">
      <c r="A2393" s="4" t="s">
        <v>122</v>
      </c>
      <c r="B2393" s="4" t="s">
        <v>805</v>
      </c>
      <c r="C2393" s="4" t="s">
        <v>673</v>
      </c>
      <c r="D2393" s="4" t="n">
        <f aca="false">IFERROR(INDEX(Positions!$D$2:$D$14531,MATCH($A2393&amp;"|27",Positions!$A$2:$A$14531,0)),"-")</f>
        <v>26</v>
      </c>
      <c r="E2393" s="4" t="n">
        <f aca="false">IFERROR(INDEX(Positions!$D$2:$D$14531,MATCH($A2393&amp;"|43",Positions!$A$2:$A$14531,0)),"-")</f>
        <v>42</v>
      </c>
      <c r="F2393" s="4" t="str">
        <f aca="false">IFERROR(INDEX(Positions!$E$2:$E$14531,MATCH($A2393&amp;"|27",Positions!$A$2:$A$14531,0)),"-")</f>
        <v>U</v>
      </c>
      <c r="G2393" s="4" t="str">
        <f aca="false">IFERROR(INDEX(Positions!$E$2:$E$14531,MATCH($A2393&amp;"|43",Positions!$A$2:$A$14531,0)),"-")</f>
        <v>A</v>
      </c>
      <c r="H2393" s="3" t="str">
        <f aca="false">F2393&amp;"-"&amp;G2393</f>
        <v>U-A</v>
      </c>
      <c r="I2393" s="4" t="n">
        <f aca="false">(F2393="G")+(G2393="G")</f>
        <v>0</v>
      </c>
      <c r="J2393" s="4" t="n">
        <f aca="false">(F2393="C")+(G2393="C")</f>
        <v>0</v>
      </c>
      <c r="K2393" s="3" t="n">
        <f aca="false">I2393+J2393</f>
        <v>0</v>
      </c>
    </row>
    <row r="2394" customFormat="false" ht="15" hidden="false" customHeight="false" outlineLevel="0" collapsed="false">
      <c r="A2394" s="4" t="s">
        <v>122</v>
      </c>
      <c r="B2394" s="4" t="s">
        <v>805</v>
      </c>
      <c r="C2394" s="4" t="s">
        <v>889</v>
      </c>
      <c r="D2394" s="4" t="n">
        <f aca="false">IFERROR(INDEX(Positions!$D$2:$D$14531,MATCH($A2394&amp;"|28",Positions!$A$2:$A$14531,0)),"-")</f>
        <v>27</v>
      </c>
      <c r="E2394" s="4" t="n">
        <f aca="false">IFERROR(INDEX(Positions!$D$2:$D$14531,MATCH($A2394&amp;"|42",Positions!$A$2:$A$14531,0)),"-")</f>
        <v>41</v>
      </c>
      <c r="F2394" s="4" t="str">
        <f aca="false">IFERROR(INDEX(Positions!$E$2:$E$14531,MATCH($A2394&amp;"|28",Positions!$A$2:$A$14531,0)),"-")</f>
        <v>C</v>
      </c>
      <c r="G2394" s="4" t="str">
        <f aca="false">IFERROR(INDEX(Positions!$E$2:$E$14531,MATCH($A2394&amp;"|42",Positions!$A$2:$A$14531,0)),"-")</f>
        <v>G</v>
      </c>
      <c r="H2394" s="3" t="str">
        <f aca="false">F2394&amp;"-"&amp;G2394</f>
        <v>C-G</v>
      </c>
      <c r="I2394" s="4" t="n">
        <f aca="false">(F2394="G")+(G2394="G")</f>
        <v>1</v>
      </c>
      <c r="J2394" s="4" t="n">
        <f aca="false">(F2394="C")+(G2394="C")</f>
        <v>1</v>
      </c>
      <c r="K2394" s="3" t="n">
        <f aca="false">I2394+J2394</f>
        <v>2</v>
      </c>
    </row>
    <row r="2395" customFormat="false" ht="15" hidden="false" customHeight="false" outlineLevel="0" collapsed="false">
      <c r="A2395" s="4" t="s">
        <v>122</v>
      </c>
      <c r="B2395" s="4" t="s">
        <v>805</v>
      </c>
      <c r="C2395" s="4" t="s">
        <v>890</v>
      </c>
      <c r="D2395" s="4" t="n">
        <f aca="false">IFERROR(INDEX(Positions!$D$2:$D$14531,MATCH($A2395&amp;"|29",Positions!$A$2:$A$14531,0)),"-")</f>
        <v>28</v>
      </c>
      <c r="E2395" s="4" t="n">
        <f aca="false">IFERROR(INDEX(Positions!$D$2:$D$14531,MATCH($A2395&amp;"|41",Positions!$A$2:$A$14531,0)),"-")</f>
        <v>40</v>
      </c>
      <c r="F2395" s="4" t="str">
        <f aca="false">IFERROR(INDEX(Positions!$E$2:$E$14531,MATCH($A2395&amp;"|29",Positions!$A$2:$A$14531,0)),"-")</f>
        <v>A</v>
      </c>
      <c r="G2395" s="4" t="str">
        <f aca="false">IFERROR(INDEX(Positions!$E$2:$E$14531,MATCH($A2395&amp;"|41",Positions!$A$2:$A$14531,0)),"-")</f>
        <v>U</v>
      </c>
      <c r="H2395" s="3" t="str">
        <f aca="false">F2395&amp;"-"&amp;G2395</f>
        <v>A-U</v>
      </c>
      <c r="I2395" s="4" t="n">
        <f aca="false">(F2395="G")+(G2395="G")</f>
        <v>0</v>
      </c>
      <c r="J2395" s="4" t="n">
        <f aca="false">(F2395="C")+(G2395="C")</f>
        <v>0</v>
      </c>
      <c r="K2395" s="3" t="n">
        <f aca="false">I2395+J2395</f>
        <v>0</v>
      </c>
    </row>
    <row r="2396" customFormat="false" ht="15" hidden="false" customHeight="false" outlineLevel="0" collapsed="false">
      <c r="A2396" s="4" t="s">
        <v>122</v>
      </c>
      <c r="B2396" s="4" t="s">
        <v>805</v>
      </c>
      <c r="C2396" s="4" t="s">
        <v>694</v>
      </c>
      <c r="D2396" s="4" t="n">
        <f aca="false">IFERROR(INDEX(Positions!$D$2:$D$14531,MATCH($A2396&amp;"|30",Positions!$A$2:$A$14531,0)),"-")</f>
        <v>29</v>
      </c>
      <c r="E2396" s="4" t="n">
        <f aca="false">IFERROR(INDEX(Positions!$D$2:$D$14531,MATCH($A2396&amp;"|40",Positions!$A$2:$A$14531,0)),"-")</f>
        <v>39</v>
      </c>
      <c r="F2396" s="4" t="str">
        <f aca="false">IFERROR(INDEX(Positions!$E$2:$E$14531,MATCH($A2396&amp;"|30",Positions!$A$2:$A$14531,0)),"-")</f>
        <v>G</v>
      </c>
      <c r="G2396" s="4" t="str">
        <f aca="false">IFERROR(INDEX(Positions!$E$2:$E$14531,MATCH($A2396&amp;"|40",Positions!$A$2:$A$14531,0)),"-")</f>
        <v>C</v>
      </c>
      <c r="H2396" s="3" t="str">
        <f aca="false">F2396&amp;"-"&amp;G2396</f>
        <v>G-C</v>
      </c>
      <c r="I2396" s="4" t="n">
        <f aca="false">(F2396="G")+(G2396="G")</f>
        <v>1</v>
      </c>
      <c r="J2396" s="4" t="n">
        <f aca="false">(F2396="C")+(G2396="C")</f>
        <v>1</v>
      </c>
      <c r="K2396" s="3" t="n">
        <f aca="false">I2396+J2396</f>
        <v>2</v>
      </c>
    </row>
    <row r="2397" customFormat="false" ht="15" hidden="false" customHeight="false" outlineLevel="0" collapsed="false">
      <c r="A2397" s="4" t="s">
        <v>122</v>
      </c>
      <c r="B2397" s="4" t="s">
        <v>805</v>
      </c>
      <c r="C2397" s="4" t="s">
        <v>640</v>
      </c>
      <c r="D2397" s="4" t="n">
        <f aca="false">IFERROR(INDEX(Positions!$D$2:$D$14531,MATCH($A2397&amp;"|31",Positions!$A$2:$A$14531,0)),"-")</f>
        <v>30</v>
      </c>
      <c r="E2397" s="4" t="n">
        <f aca="false">IFERROR(INDEX(Positions!$D$2:$D$14531,MATCH($A2397&amp;"|39",Positions!$A$2:$A$14531,0)),"-")</f>
        <v>38</v>
      </c>
      <c r="F2397" s="4" t="str">
        <f aca="false">IFERROR(INDEX(Positions!$E$2:$E$14531,MATCH($A2397&amp;"|31",Positions!$A$2:$A$14531,0)),"-")</f>
        <v>C</v>
      </c>
      <c r="G2397" s="4" t="str">
        <f aca="false">IFERROR(INDEX(Positions!$E$2:$E$14531,MATCH($A2397&amp;"|39",Positions!$A$2:$A$14531,0)),"-")</f>
        <v>G</v>
      </c>
      <c r="H2397" s="3" t="str">
        <f aca="false">F2397&amp;"-"&amp;G2397</f>
        <v>C-G</v>
      </c>
      <c r="I2397" s="4" t="n">
        <f aca="false">(F2397="G")+(G2397="G")</f>
        <v>1</v>
      </c>
      <c r="J2397" s="4" t="n">
        <f aca="false">(F2397="C")+(G2397="C")</f>
        <v>1</v>
      </c>
      <c r="K2397" s="3" t="n">
        <f aca="false">I2397+J2397</f>
        <v>2</v>
      </c>
    </row>
    <row r="2398" customFormat="false" ht="15" hidden="false" customHeight="false" outlineLevel="0" collapsed="false">
      <c r="A2398" s="4" t="s">
        <v>122</v>
      </c>
      <c r="B2398" s="4" t="s">
        <v>830</v>
      </c>
      <c r="C2398" s="4" t="s">
        <v>367</v>
      </c>
      <c r="D2398" s="4" t="n">
        <f aca="false">IFERROR(INDEX(Positions!$D$2:$D$14531,MATCH($A2398&amp;"|49",Positions!$A$2:$A$14531,0)),"-")</f>
        <v>47</v>
      </c>
      <c r="E2398" s="4" t="n">
        <f aca="false">IFERROR(INDEX(Positions!$D$2:$D$14531,MATCH($A2398&amp;"|65",Positions!$A$2:$A$14531,0)),"-")</f>
        <v>63</v>
      </c>
      <c r="F2398" s="4" t="str">
        <f aca="false">IFERROR(INDEX(Positions!$E$2:$E$14531,MATCH($A2398&amp;"|49",Positions!$A$2:$A$14531,0)),"-")</f>
        <v>G</v>
      </c>
      <c r="G2398" s="4" t="str">
        <f aca="false">IFERROR(INDEX(Positions!$E$2:$E$14531,MATCH($A2398&amp;"|65",Positions!$A$2:$A$14531,0)),"-")</f>
        <v>U</v>
      </c>
      <c r="H2398" s="3" t="str">
        <f aca="false">F2398&amp;"-"&amp;G2398</f>
        <v>G-U</v>
      </c>
      <c r="I2398" s="4" t="n">
        <f aca="false">(F2398="G")+(G2398="G")</f>
        <v>1</v>
      </c>
      <c r="J2398" s="4" t="n">
        <f aca="false">(F2398="C")+(G2398="C")</f>
        <v>0</v>
      </c>
      <c r="K2398" s="3" t="n">
        <f aca="false">I2398+J2398</f>
        <v>1</v>
      </c>
    </row>
    <row r="2399" customFormat="false" ht="15" hidden="false" customHeight="false" outlineLevel="0" collapsed="false">
      <c r="A2399" s="4" t="s">
        <v>122</v>
      </c>
      <c r="B2399" s="4" t="s">
        <v>830</v>
      </c>
      <c r="C2399" s="4" t="s">
        <v>891</v>
      </c>
      <c r="D2399" s="4" t="n">
        <f aca="false">IFERROR(INDEX(Positions!$D$2:$D$14531,MATCH($A2399&amp;"|50",Positions!$A$2:$A$14531,0)),"-")</f>
        <v>48</v>
      </c>
      <c r="E2399" s="4" t="n">
        <f aca="false">IFERROR(INDEX(Positions!$D$2:$D$14531,MATCH($A2399&amp;"|64",Positions!$A$2:$A$14531,0)),"-")</f>
        <v>62</v>
      </c>
      <c r="F2399" s="4" t="str">
        <f aca="false">IFERROR(INDEX(Positions!$E$2:$E$14531,MATCH($A2399&amp;"|50",Positions!$A$2:$A$14531,0)),"-")</f>
        <v>A</v>
      </c>
      <c r="G2399" s="4" t="str">
        <f aca="false">IFERROR(INDEX(Positions!$E$2:$E$14531,MATCH($A2399&amp;"|64",Positions!$A$2:$A$14531,0)),"-")</f>
        <v>U</v>
      </c>
      <c r="H2399" s="3" t="str">
        <f aca="false">F2399&amp;"-"&amp;G2399</f>
        <v>A-U</v>
      </c>
      <c r="I2399" s="4" t="n">
        <f aca="false">(F2399="G")+(G2399="G")</f>
        <v>0</v>
      </c>
      <c r="J2399" s="4" t="n">
        <f aca="false">(F2399="C")+(G2399="C")</f>
        <v>0</v>
      </c>
      <c r="K2399" s="3" t="n">
        <f aca="false">I2399+J2399</f>
        <v>0</v>
      </c>
    </row>
    <row r="2400" customFormat="false" ht="15" hidden="false" customHeight="false" outlineLevel="0" collapsed="false">
      <c r="A2400" s="4" t="s">
        <v>122</v>
      </c>
      <c r="B2400" s="4" t="s">
        <v>830</v>
      </c>
      <c r="C2400" s="4" t="s">
        <v>689</v>
      </c>
      <c r="D2400" s="4" t="n">
        <f aca="false">IFERROR(INDEX(Positions!$D$2:$D$14531,MATCH($A2400&amp;"|51",Positions!$A$2:$A$14531,0)),"-")</f>
        <v>49</v>
      </c>
      <c r="E2400" s="4" t="n">
        <f aca="false">IFERROR(INDEX(Positions!$D$2:$D$14531,MATCH($A2400&amp;"|63",Positions!$A$2:$A$14531,0)),"-")</f>
        <v>61</v>
      </c>
      <c r="F2400" s="4" t="str">
        <f aca="false">IFERROR(INDEX(Positions!$E$2:$E$14531,MATCH($A2400&amp;"|51",Positions!$A$2:$A$14531,0)),"-")</f>
        <v>G</v>
      </c>
      <c r="G2400" s="4" t="str">
        <f aca="false">IFERROR(INDEX(Positions!$E$2:$E$14531,MATCH($A2400&amp;"|63",Positions!$A$2:$A$14531,0)),"-")</f>
        <v>C</v>
      </c>
      <c r="H2400" s="3" t="str">
        <f aca="false">F2400&amp;"-"&amp;G2400</f>
        <v>G-C</v>
      </c>
      <c r="I2400" s="4" t="n">
        <f aca="false">(F2400="G")+(G2400="G")</f>
        <v>1</v>
      </c>
      <c r="J2400" s="4" t="n">
        <f aca="false">(F2400="C")+(G2400="C")</f>
        <v>1</v>
      </c>
      <c r="K2400" s="3" t="n">
        <f aca="false">I2400+J2400</f>
        <v>2</v>
      </c>
    </row>
    <row r="2401" customFormat="false" ht="15" hidden="false" customHeight="false" outlineLevel="0" collapsed="false">
      <c r="A2401" s="4" t="s">
        <v>122</v>
      </c>
      <c r="B2401" s="4" t="s">
        <v>830</v>
      </c>
      <c r="C2401" s="4" t="s">
        <v>703</v>
      </c>
      <c r="D2401" s="4" t="n">
        <f aca="false">IFERROR(INDEX(Positions!$D$2:$D$14531,MATCH($A2401&amp;"|52",Positions!$A$2:$A$14531,0)),"-")</f>
        <v>50</v>
      </c>
      <c r="E2401" s="4" t="n">
        <f aca="false">IFERROR(INDEX(Positions!$D$2:$D$14531,MATCH($A2401&amp;"|62",Positions!$A$2:$A$14531,0)),"-")</f>
        <v>60</v>
      </c>
      <c r="F2401" s="4" t="str">
        <f aca="false">IFERROR(INDEX(Positions!$E$2:$E$14531,MATCH($A2401&amp;"|52",Positions!$A$2:$A$14531,0)),"-")</f>
        <v>G</v>
      </c>
      <c r="G2401" s="4" t="str">
        <f aca="false">IFERROR(INDEX(Positions!$E$2:$E$14531,MATCH($A2401&amp;"|62",Positions!$A$2:$A$14531,0)),"-")</f>
        <v>C</v>
      </c>
      <c r="H2401" s="3" t="str">
        <f aca="false">F2401&amp;"-"&amp;G2401</f>
        <v>G-C</v>
      </c>
      <c r="I2401" s="4" t="n">
        <f aca="false">(F2401="G")+(G2401="G")</f>
        <v>1</v>
      </c>
      <c r="J2401" s="4" t="n">
        <f aca="false">(F2401="C")+(G2401="C")</f>
        <v>1</v>
      </c>
      <c r="K2401" s="3" t="n">
        <f aca="false">I2401+J2401</f>
        <v>2</v>
      </c>
    </row>
    <row r="2402" customFormat="false" ht="15" hidden="false" customHeight="false" outlineLevel="0" collapsed="false">
      <c r="A2402" s="4" t="s">
        <v>122</v>
      </c>
      <c r="B2402" s="4" t="s">
        <v>830</v>
      </c>
      <c r="C2402" s="4" t="s">
        <v>892</v>
      </c>
      <c r="D2402" s="4" t="n">
        <f aca="false">IFERROR(INDEX(Positions!$D$2:$D$14531,MATCH($A2402&amp;"|53",Positions!$A$2:$A$14531,0)),"-")</f>
        <v>51</v>
      </c>
      <c r="E2402" s="4" t="n">
        <f aca="false">IFERROR(INDEX(Positions!$D$2:$D$14531,MATCH($A2402&amp;"|61",Positions!$A$2:$A$14531,0)),"-")</f>
        <v>59</v>
      </c>
      <c r="F2402" s="4" t="str">
        <f aca="false">IFERROR(INDEX(Positions!$E$2:$E$14531,MATCH($A2402&amp;"|53",Positions!$A$2:$A$14531,0)),"-")</f>
        <v>G</v>
      </c>
      <c r="G2402" s="4" t="str">
        <f aca="false">IFERROR(INDEX(Positions!$E$2:$E$14531,MATCH($A2402&amp;"|61",Positions!$A$2:$A$14531,0)),"-")</f>
        <v>C</v>
      </c>
      <c r="H2402" s="3" t="str">
        <f aca="false">F2402&amp;"-"&amp;G2402</f>
        <v>G-C</v>
      </c>
      <c r="I2402" s="4" t="n">
        <f aca="false">(F2402="G")+(G2402="G")</f>
        <v>1</v>
      </c>
      <c r="J2402" s="4" t="n">
        <f aca="false">(F2402="C")+(G2402="C")</f>
        <v>1</v>
      </c>
      <c r="K2402" s="3" t="n">
        <f aca="false">I2402+J2402</f>
        <v>2</v>
      </c>
    </row>
    <row r="2403" customFormat="false" ht="15" hidden="false" customHeight="false" outlineLevel="0" collapsed="false">
      <c r="A2403" s="24" t="s">
        <v>122</v>
      </c>
      <c r="B2403" s="24" t="s">
        <v>893</v>
      </c>
      <c r="C2403" s="24" t="s">
        <v>894</v>
      </c>
      <c r="D2403" s="24" t="n">
        <f aca="false">IFERROR(INDEX(Positions!$D$2:$D$14531,MATCH($A2403&amp;"|8",Positions!$A$2:$A$14531,0)),"-")</f>
        <v>8</v>
      </c>
      <c r="E2403" s="24" t="n">
        <f aca="false">IFERROR(INDEX(Positions!$D$2:$D$14531,MATCH($A2403&amp;"|14",Positions!$A$2:$A$14531,0)),"-")</f>
        <v>14</v>
      </c>
      <c r="F2403" s="24" t="str">
        <f aca="false">IFERROR(INDEX(Positions!$E$2:$E$14531,MATCH($A2403&amp;"|8",Positions!$A$2:$A$14531,0)),"-")</f>
        <v>U</v>
      </c>
      <c r="G2403" s="24" t="str">
        <f aca="false">IFERROR(INDEX(Positions!$E$2:$E$14531,MATCH($A2403&amp;"|14",Positions!$A$2:$A$14531,0)),"-")</f>
        <v>A</v>
      </c>
      <c r="H2403" s="25" t="str">
        <f aca="false">F2403&amp;"-"&amp;G2403</f>
        <v>U-A</v>
      </c>
      <c r="I2403" s="24" t="n">
        <f aca="false">(F2403="G")+(G2403="G")</f>
        <v>0</v>
      </c>
      <c r="J2403" s="24" t="n">
        <f aca="false">(F2403="C")+(G2403="C")</f>
        <v>0</v>
      </c>
      <c r="K2403" s="25" t="n">
        <f aca="false">I2403+J2403</f>
        <v>0</v>
      </c>
    </row>
    <row r="2404" customFormat="false" ht="15" hidden="false" customHeight="false" outlineLevel="0" collapsed="false">
      <c r="A2404" s="24" t="s">
        <v>122</v>
      </c>
      <c r="B2404" s="24" t="s">
        <v>893</v>
      </c>
      <c r="C2404" s="24" t="s">
        <v>895</v>
      </c>
      <c r="D2404" s="24" t="n">
        <f aca="false">IFERROR(INDEX(Positions!$D$2:$D$14531,MATCH($A2404&amp;"|15",Positions!$A$2:$A$14531,0)),"-")</f>
        <v>15</v>
      </c>
      <c r="E2404" s="24" t="n">
        <f aca="false">IFERROR(INDEX(Positions!$D$2:$D$14531,MATCH($A2404&amp;"|48",Positions!$A$2:$A$14531,0)),"-")</f>
        <v>46</v>
      </c>
      <c r="F2404" s="24" t="str">
        <f aca="false">IFERROR(INDEX(Positions!$E$2:$E$14531,MATCH($A2404&amp;"|15",Positions!$A$2:$A$14531,0)),"-")</f>
        <v>A</v>
      </c>
      <c r="G2404" s="24" t="str">
        <f aca="false">IFERROR(INDEX(Positions!$E$2:$E$14531,MATCH($A2404&amp;"|48",Positions!$A$2:$A$14531,0)),"-")</f>
        <v>U</v>
      </c>
      <c r="H2404" s="25" t="str">
        <f aca="false">F2404&amp;"-"&amp;G2404</f>
        <v>A-U</v>
      </c>
      <c r="I2404" s="24" t="n">
        <f aca="false">(F2404="G")+(G2404="G")</f>
        <v>0</v>
      </c>
      <c r="J2404" s="24" t="n">
        <f aca="false">(F2404="C")+(G2404="C")</f>
        <v>0</v>
      </c>
      <c r="K2404" s="25" t="n">
        <f aca="false">I2404+J2404</f>
        <v>0</v>
      </c>
    </row>
    <row r="2405" customFormat="false" ht="15" hidden="false" customHeight="false" outlineLevel="0" collapsed="false">
      <c r="A2405" s="24" t="s">
        <v>122</v>
      </c>
      <c r="B2405" s="24" t="s">
        <v>893</v>
      </c>
      <c r="C2405" s="24" t="s">
        <v>896</v>
      </c>
      <c r="D2405" s="24" t="n">
        <f aca="false">IFERROR(INDEX(Positions!$D$2:$D$14531,MATCH($A2405&amp;"|18",Positions!$A$2:$A$14531,0)),"-")</f>
        <v>17</v>
      </c>
      <c r="E2405" s="24" t="n">
        <f aca="false">IFERROR(INDEX(Positions!$D$2:$D$14531,MATCH($A2405&amp;"|55",Positions!$A$2:$A$14531,0)),"-")</f>
        <v>53</v>
      </c>
      <c r="F2405" s="24" t="str">
        <f aca="false">IFERROR(INDEX(Positions!$E$2:$E$14531,MATCH($A2405&amp;"|18",Positions!$A$2:$A$14531,0)),"-")</f>
        <v>G</v>
      </c>
      <c r="G2405" s="24" t="str">
        <f aca="false">IFERROR(INDEX(Positions!$E$2:$E$14531,MATCH($A2405&amp;"|55",Positions!$A$2:$A$14531,0)),"-")</f>
        <v>U</v>
      </c>
      <c r="H2405" s="25" t="str">
        <f aca="false">F2405&amp;"-"&amp;G2405</f>
        <v>G-U</v>
      </c>
      <c r="I2405" s="24" t="n">
        <f aca="false">(F2405="G")+(G2405="G")</f>
        <v>1</v>
      </c>
      <c r="J2405" s="24" t="n">
        <f aca="false">(F2405="C")+(G2405="C")</f>
        <v>0</v>
      </c>
      <c r="K2405" s="25" t="n">
        <f aca="false">I2405+J2405</f>
        <v>1</v>
      </c>
    </row>
    <row r="2406" customFormat="false" ht="15" hidden="false" customHeight="false" outlineLevel="0" collapsed="false">
      <c r="A2406" s="24" t="s">
        <v>122</v>
      </c>
      <c r="B2406" s="24" t="s">
        <v>893</v>
      </c>
      <c r="C2406" s="24" t="s">
        <v>897</v>
      </c>
      <c r="D2406" s="24" t="n">
        <f aca="false">IFERROR(INDEX(Positions!$D$2:$D$14531,MATCH($A2406&amp;"|19",Positions!$A$2:$A$14531,0)),"-")</f>
        <v>18</v>
      </c>
      <c r="E2406" s="24" t="n">
        <f aca="false">IFERROR(INDEX(Positions!$D$2:$D$14531,MATCH($A2406&amp;"|56",Positions!$A$2:$A$14531,0)),"-")</f>
        <v>54</v>
      </c>
      <c r="F2406" s="24" t="str">
        <f aca="false">IFERROR(INDEX(Positions!$E$2:$E$14531,MATCH($A2406&amp;"|19",Positions!$A$2:$A$14531,0)),"-")</f>
        <v>G</v>
      </c>
      <c r="G2406" s="24" t="str">
        <f aca="false">IFERROR(INDEX(Positions!$E$2:$E$14531,MATCH($A2406&amp;"|56",Positions!$A$2:$A$14531,0)),"-")</f>
        <v>C</v>
      </c>
      <c r="H2406" s="25" t="str">
        <f aca="false">F2406&amp;"-"&amp;G2406</f>
        <v>G-C</v>
      </c>
      <c r="I2406" s="24" t="n">
        <f aca="false">(F2406="G")+(G2406="G")</f>
        <v>1</v>
      </c>
      <c r="J2406" s="24" t="n">
        <f aca="false">(F2406="C")+(G2406="C")</f>
        <v>1</v>
      </c>
      <c r="K2406" s="25" t="n">
        <f aca="false">I2406+J2406</f>
        <v>2</v>
      </c>
    </row>
    <row r="2407" customFormat="false" ht="15" hidden="false" customHeight="false" outlineLevel="0" collapsed="false">
      <c r="A2407" s="24" t="s">
        <v>122</v>
      </c>
      <c r="B2407" s="24" t="s">
        <v>893</v>
      </c>
      <c r="C2407" s="24" t="s">
        <v>898</v>
      </c>
      <c r="D2407" s="24" t="n">
        <f aca="false">IFERROR(INDEX(Positions!$D$2:$D$14531,MATCH($A2407&amp;"|26",Positions!$A$2:$A$14531,0)),"-")</f>
        <v>25</v>
      </c>
      <c r="E2407" s="24" t="n">
        <f aca="false">IFERROR(INDEX(Positions!$D$2:$D$14531,MATCH($A2407&amp;"|44",Positions!$A$2:$A$14531,0)),"-")</f>
        <v>43</v>
      </c>
      <c r="F2407" s="24" t="str">
        <f aca="false">IFERROR(INDEX(Positions!$E$2:$E$14531,MATCH($A2407&amp;"|26",Positions!$A$2:$A$14531,0)),"-")</f>
        <v>U</v>
      </c>
      <c r="G2407" s="24" t="str">
        <f aca="false">IFERROR(INDEX(Positions!$E$2:$E$14531,MATCH($A2407&amp;"|44",Positions!$A$2:$A$14531,0)),"-")</f>
        <v>U</v>
      </c>
      <c r="H2407" s="25" t="str">
        <f aca="false">F2407&amp;"-"&amp;G2407</f>
        <v>U-U</v>
      </c>
      <c r="I2407" s="24" t="n">
        <f aca="false">(F2407="G")+(G2407="G")</f>
        <v>0</v>
      </c>
      <c r="J2407" s="24" t="n">
        <f aca="false">(F2407="C")+(G2407="C")</f>
        <v>0</v>
      </c>
      <c r="K2407" s="25" t="n">
        <f aca="false">I2407+J2407</f>
        <v>0</v>
      </c>
    </row>
    <row r="2408" customFormat="false" ht="15" hidden="false" customHeight="false" outlineLevel="0" collapsed="false">
      <c r="A2408" s="24" t="s">
        <v>122</v>
      </c>
      <c r="B2408" s="24" t="s">
        <v>893</v>
      </c>
      <c r="C2408" s="24" t="s">
        <v>899</v>
      </c>
      <c r="D2408" s="24" t="n">
        <f aca="false">IFERROR(INDEX(Positions!$D$2:$D$14531,MATCH($A2408&amp;"|32",Positions!$A$2:$A$14531,0)),"-")</f>
        <v>31</v>
      </c>
      <c r="E2408" s="24" t="n">
        <f aca="false">IFERROR(INDEX(Positions!$D$2:$D$14531,MATCH($A2408&amp;"|38",Positions!$A$2:$A$14531,0)),"-")</f>
        <v>37</v>
      </c>
      <c r="F2408" s="24" t="str">
        <f aca="false">IFERROR(INDEX(Positions!$E$2:$E$14531,MATCH($A2408&amp;"|32",Positions!$A$2:$A$14531,0)),"-")</f>
        <v>C</v>
      </c>
      <c r="G2408" s="24" t="str">
        <f aca="false">IFERROR(INDEX(Positions!$E$2:$E$14531,MATCH($A2408&amp;"|38",Positions!$A$2:$A$14531,0)),"-")</f>
        <v>A</v>
      </c>
      <c r="H2408" s="25" t="str">
        <f aca="false">F2408&amp;"-"&amp;G2408</f>
        <v>C-A</v>
      </c>
      <c r="I2408" s="24" t="n">
        <f aca="false">(F2408="G")+(G2408="G")</f>
        <v>0</v>
      </c>
      <c r="J2408" s="24" t="n">
        <f aca="false">(F2408="C")+(G2408="C")</f>
        <v>1</v>
      </c>
      <c r="K2408" s="25" t="n">
        <f aca="false">I2408+J2408</f>
        <v>1</v>
      </c>
    </row>
    <row r="2409" customFormat="false" ht="15" hidden="false" customHeight="false" outlineLevel="0" collapsed="false">
      <c r="A2409" s="24" t="s">
        <v>122</v>
      </c>
      <c r="B2409" s="24" t="s">
        <v>893</v>
      </c>
      <c r="C2409" s="24" t="s">
        <v>900</v>
      </c>
      <c r="D2409" s="24" t="n">
        <f aca="false">IFERROR(INDEX(Positions!$D$2:$D$14531,MATCH($A2409&amp;"|54",Positions!$A$2:$A$14531,0)),"-")</f>
        <v>52</v>
      </c>
      <c r="E2409" s="24" t="n">
        <f aca="false">IFERROR(INDEX(Positions!$D$2:$D$14531,MATCH($A2409&amp;"|58",Positions!$A$2:$A$14531,0)),"-")</f>
        <v>56</v>
      </c>
      <c r="F2409" s="24" t="str">
        <f aca="false">IFERROR(INDEX(Positions!$E$2:$E$14531,MATCH($A2409&amp;"|54",Positions!$A$2:$A$14531,0)),"-")</f>
        <v>U</v>
      </c>
      <c r="G2409" s="24" t="str">
        <f aca="false">IFERROR(INDEX(Positions!$E$2:$E$14531,MATCH($A2409&amp;"|58",Positions!$A$2:$A$14531,0)),"-")</f>
        <v>A</v>
      </c>
      <c r="H2409" s="25" t="str">
        <f aca="false">F2409&amp;"-"&amp;G2409</f>
        <v>U-A</v>
      </c>
      <c r="I2409" s="24" t="n">
        <f aca="false">(F2409="G")+(G2409="G")</f>
        <v>0</v>
      </c>
      <c r="J2409" s="24" t="n">
        <f aca="false">(F2409="C")+(G2409="C")</f>
        <v>0</v>
      </c>
      <c r="K2409" s="25" t="n">
        <f aca="false">I2409+J2409</f>
        <v>0</v>
      </c>
    </row>
    <row r="2410" customFormat="false" ht="15" hidden="false" customHeight="false" outlineLevel="0" collapsed="false">
      <c r="A2410" s="4" t="s">
        <v>123</v>
      </c>
      <c r="B2410" s="4" t="s">
        <v>768</v>
      </c>
      <c r="C2410" s="4" t="s">
        <v>882</v>
      </c>
      <c r="D2410" s="4" t="n">
        <f aca="false">IFERROR(INDEX(Positions!$D$2:$D$14531,MATCH($A2410&amp;"|1",Positions!$A$2:$A$14531,0)),"-")</f>
        <v>1</v>
      </c>
      <c r="E2410" s="4" t="n">
        <f aca="false">IFERROR(INDEX(Positions!$D$2:$D$14531,MATCH($A2410&amp;"|72",Positions!$A$2:$A$14531,0)),"-")</f>
        <v>73</v>
      </c>
      <c r="F2410" s="4" t="str">
        <f aca="false">IFERROR(INDEX(Positions!$E$2:$E$14531,MATCH($A2410&amp;"|1",Positions!$A$2:$A$14531,0)),"-")</f>
        <v>C</v>
      </c>
      <c r="G2410" s="4" t="str">
        <f aca="false">IFERROR(INDEX(Positions!$E$2:$E$14531,MATCH($A2410&amp;"|72",Positions!$A$2:$A$14531,0)),"-")</f>
        <v>G</v>
      </c>
      <c r="H2410" s="3" t="str">
        <f aca="false">F2410&amp;"-"&amp;G2410</f>
        <v>C-G</v>
      </c>
      <c r="I2410" s="4" t="n">
        <f aca="false">(F2410="G")+(G2410="G")</f>
        <v>1</v>
      </c>
      <c r="J2410" s="4" t="n">
        <f aca="false">(F2410="C")+(G2410="C")</f>
        <v>1</v>
      </c>
      <c r="K2410" s="3" t="n">
        <f aca="false">I2410+J2410</f>
        <v>2</v>
      </c>
    </row>
    <row r="2411" customFormat="false" ht="15" hidden="false" customHeight="false" outlineLevel="0" collapsed="false">
      <c r="A2411" s="4" t="s">
        <v>123</v>
      </c>
      <c r="B2411" s="4" t="s">
        <v>768</v>
      </c>
      <c r="C2411" s="4" t="s">
        <v>883</v>
      </c>
      <c r="D2411" s="4" t="n">
        <f aca="false">IFERROR(INDEX(Positions!$D$2:$D$14531,MATCH($A2411&amp;"|2",Positions!$A$2:$A$14531,0)),"-")</f>
        <v>2</v>
      </c>
      <c r="E2411" s="4" t="n">
        <f aca="false">IFERROR(INDEX(Positions!$D$2:$D$14531,MATCH($A2411&amp;"|71",Positions!$A$2:$A$14531,0)),"-")</f>
        <v>72</v>
      </c>
      <c r="F2411" s="4" t="str">
        <f aca="false">IFERROR(INDEX(Positions!$E$2:$E$14531,MATCH($A2411&amp;"|2",Positions!$A$2:$A$14531,0)),"-")</f>
        <v>G</v>
      </c>
      <c r="G2411" s="4" t="str">
        <f aca="false">IFERROR(INDEX(Positions!$E$2:$E$14531,MATCH($A2411&amp;"|71",Positions!$A$2:$A$14531,0)),"-")</f>
        <v>C</v>
      </c>
      <c r="H2411" s="3" t="str">
        <f aca="false">F2411&amp;"-"&amp;G2411</f>
        <v>G-C</v>
      </c>
      <c r="I2411" s="4" t="n">
        <f aca="false">(F2411="G")+(G2411="G")</f>
        <v>1</v>
      </c>
      <c r="J2411" s="4" t="n">
        <f aca="false">(F2411="C")+(G2411="C")</f>
        <v>1</v>
      </c>
      <c r="K2411" s="3" t="n">
        <f aca="false">I2411+J2411</f>
        <v>2</v>
      </c>
    </row>
    <row r="2412" customFormat="false" ht="15" hidden="false" customHeight="false" outlineLevel="0" collapsed="false">
      <c r="A2412" s="4" t="s">
        <v>123</v>
      </c>
      <c r="B2412" s="4" t="s">
        <v>768</v>
      </c>
      <c r="C2412" s="4" t="s">
        <v>884</v>
      </c>
      <c r="D2412" s="4" t="n">
        <f aca="false">IFERROR(INDEX(Positions!$D$2:$D$14531,MATCH($A2412&amp;"|3",Positions!$A$2:$A$14531,0)),"-")</f>
        <v>3</v>
      </c>
      <c r="E2412" s="4" t="n">
        <f aca="false">IFERROR(INDEX(Positions!$D$2:$D$14531,MATCH($A2412&amp;"|70",Positions!$A$2:$A$14531,0)),"-")</f>
        <v>71</v>
      </c>
      <c r="F2412" s="4" t="str">
        <f aca="false">IFERROR(INDEX(Positions!$E$2:$E$14531,MATCH($A2412&amp;"|3",Positions!$A$2:$A$14531,0)),"-")</f>
        <v>G</v>
      </c>
      <c r="G2412" s="4" t="str">
        <f aca="false">IFERROR(INDEX(Positions!$E$2:$E$14531,MATCH($A2412&amp;"|70",Positions!$A$2:$A$14531,0)),"-")</f>
        <v>C</v>
      </c>
      <c r="H2412" s="3" t="str">
        <f aca="false">F2412&amp;"-"&amp;G2412</f>
        <v>G-C</v>
      </c>
      <c r="I2412" s="4" t="n">
        <f aca="false">(F2412="G")+(G2412="G")</f>
        <v>1</v>
      </c>
      <c r="J2412" s="4" t="n">
        <f aca="false">(F2412="C")+(G2412="C")</f>
        <v>1</v>
      </c>
      <c r="K2412" s="3" t="n">
        <f aca="false">I2412+J2412</f>
        <v>2</v>
      </c>
    </row>
    <row r="2413" customFormat="false" ht="15" hidden="false" customHeight="false" outlineLevel="0" collapsed="false">
      <c r="A2413" s="4" t="s">
        <v>123</v>
      </c>
      <c r="B2413" s="4" t="s">
        <v>768</v>
      </c>
      <c r="C2413" s="4" t="s">
        <v>885</v>
      </c>
      <c r="D2413" s="4" t="n">
        <f aca="false">IFERROR(INDEX(Positions!$D$2:$D$14531,MATCH($A2413&amp;"|4",Positions!$A$2:$A$14531,0)),"-")</f>
        <v>4</v>
      </c>
      <c r="E2413" s="4" t="n">
        <f aca="false">IFERROR(INDEX(Positions!$D$2:$D$14531,MATCH($A2413&amp;"|69",Positions!$A$2:$A$14531,0)),"-")</f>
        <v>70</v>
      </c>
      <c r="F2413" s="4" t="str">
        <f aca="false">IFERROR(INDEX(Positions!$E$2:$E$14531,MATCH($A2413&amp;"|4",Positions!$A$2:$A$14531,0)),"-")</f>
        <v>A</v>
      </c>
      <c r="G2413" s="4" t="str">
        <f aca="false">IFERROR(INDEX(Positions!$E$2:$E$14531,MATCH($A2413&amp;"|69",Positions!$A$2:$A$14531,0)),"-")</f>
        <v>U</v>
      </c>
      <c r="H2413" s="3" t="str">
        <f aca="false">F2413&amp;"-"&amp;G2413</f>
        <v>A-U</v>
      </c>
      <c r="I2413" s="4" t="n">
        <f aca="false">(F2413="G")+(G2413="G")</f>
        <v>0</v>
      </c>
      <c r="J2413" s="4" t="n">
        <f aca="false">(F2413="C")+(G2413="C")</f>
        <v>0</v>
      </c>
      <c r="K2413" s="3" t="n">
        <f aca="false">I2413+J2413</f>
        <v>0</v>
      </c>
    </row>
    <row r="2414" customFormat="false" ht="15" hidden="false" customHeight="false" outlineLevel="0" collapsed="false">
      <c r="A2414" s="4" t="s">
        <v>123</v>
      </c>
      <c r="B2414" s="4" t="s">
        <v>768</v>
      </c>
      <c r="C2414" s="4" t="s">
        <v>542</v>
      </c>
      <c r="D2414" s="4" t="n">
        <f aca="false">IFERROR(INDEX(Positions!$D$2:$D$14531,MATCH($A2414&amp;"|5",Positions!$A$2:$A$14531,0)),"-")</f>
        <v>5</v>
      </c>
      <c r="E2414" s="4" t="n">
        <f aca="false">IFERROR(INDEX(Positions!$D$2:$D$14531,MATCH($A2414&amp;"|68",Positions!$A$2:$A$14531,0)),"-")</f>
        <v>69</v>
      </c>
      <c r="F2414" s="4" t="str">
        <f aca="false">IFERROR(INDEX(Positions!$E$2:$E$14531,MATCH($A2414&amp;"|5",Positions!$A$2:$A$14531,0)),"-")</f>
        <v>A</v>
      </c>
      <c r="G2414" s="4" t="str">
        <f aca="false">IFERROR(INDEX(Positions!$E$2:$E$14531,MATCH($A2414&amp;"|68",Positions!$A$2:$A$14531,0)),"-")</f>
        <v>U</v>
      </c>
      <c r="H2414" s="3" t="str">
        <f aca="false">F2414&amp;"-"&amp;G2414</f>
        <v>A-U</v>
      </c>
      <c r="I2414" s="4" t="n">
        <f aca="false">(F2414="G")+(G2414="G")</f>
        <v>0</v>
      </c>
      <c r="J2414" s="4" t="n">
        <f aca="false">(F2414="C")+(G2414="C")</f>
        <v>0</v>
      </c>
      <c r="K2414" s="3" t="n">
        <f aca="false">I2414+J2414</f>
        <v>0</v>
      </c>
    </row>
    <row r="2415" customFormat="false" ht="15" hidden="false" customHeight="false" outlineLevel="0" collapsed="false">
      <c r="A2415" s="4" t="s">
        <v>123</v>
      </c>
      <c r="B2415" s="4" t="s">
        <v>768</v>
      </c>
      <c r="C2415" s="4" t="s">
        <v>561</v>
      </c>
      <c r="D2415" s="4" t="n">
        <f aca="false">IFERROR(INDEX(Positions!$D$2:$D$14531,MATCH($A2415&amp;"|6",Positions!$A$2:$A$14531,0)),"-")</f>
        <v>6</v>
      </c>
      <c r="E2415" s="4" t="n">
        <f aca="false">IFERROR(INDEX(Positions!$D$2:$D$14531,MATCH($A2415&amp;"|67",Positions!$A$2:$A$14531,0)),"-")</f>
        <v>68</v>
      </c>
      <c r="F2415" s="4" t="str">
        <f aca="false">IFERROR(INDEX(Positions!$E$2:$E$14531,MATCH($A2415&amp;"|6",Positions!$A$2:$A$14531,0)),"-")</f>
        <v>U</v>
      </c>
      <c r="G2415" s="4" t="str">
        <f aca="false">IFERROR(INDEX(Positions!$E$2:$E$14531,MATCH($A2415&amp;"|67",Positions!$A$2:$A$14531,0)),"-")</f>
        <v>A</v>
      </c>
      <c r="H2415" s="3" t="str">
        <f aca="false">F2415&amp;"-"&amp;G2415</f>
        <v>U-A</v>
      </c>
      <c r="I2415" s="4" t="n">
        <f aca="false">(F2415="G")+(G2415="G")</f>
        <v>0</v>
      </c>
      <c r="J2415" s="4" t="n">
        <f aca="false">(F2415="C")+(G2415="C")</f>
        <v>0</v>
      </c>
      <c r="K2415" s="3" t="n">
        <f aca="false">I2415+J2415</f>
        <v>0</v>
      </c>
    </row>
    <row r="2416" customFormat="false" ht="15" hidden="false" customHeight="false" outlineLevel="0" collapsed="false">
      <c r="A2416" s="4" t="s">
        <v>123</v>
      </c>
      <c r="B2416" s="4" t="s">
        <v>768</v>
      </c>
      <c r="C2416" s="4" t="s">
        <v>886</v>
      </c>
      <c r="D2416" s="4" t="n">
        <f aca="false">IFERROR(INDEX(Positions!$D$2:$D$14531,MATCH($A2416&amp;"|7",Positions!$A$2:$A$14531,0)),"-")</f>
        <v>7</v>
      </c>
      <c r="E2416" s="4" t="n">
        <f aca="false">IFERROR(INDEX(Positions!$D$2:$D$14531,MATCH($A2416&amp;"|66",Positions!$A$2:$A$14531,0)),"-")</f>
        <v>67</v>
      </c>
      <c r="F2416" s="4" t="str">
        <f aca="false">IFERROR(INDEX(Positions!$E$2:$E$14531,MATCH($A2416&amp;"|7",Positions!$A$2:$A$14531,0)),"-")</f>
        <v>A</v>
      </c>
      <c r="G2416" s="4" t="str">
        <f aca="false">IFERROR(INDEX(Positions!$E$2:$E$14531,MATCH($A2416&amp;"|66",Positions!$A$2:$A$14531,0)),"-")</f>
        <v>U</v>
      </c>
      <c r="H2416" s="3" t="str">
        <f aca="false">F2416&amp;"-"&amp;G2416</f>
        <v>A-U</v>
      </c>
      <c r="I2416" s="4" t="n">
        <f aca="false">(F2416="G")+(G2416="G")</f>
        <v>0</v>
      </c>
      <c r="J2416" s="4" t="n">
        <f aca="false">(F2416="C")+(G2416="C")</f>
        <v>0</v>
      </c>
      <c r="K2416" s="3" t="n">
        <f aca="false">I2416+J2416</f>
        <v>0</v>
      </c>
    </row>
    <row r="2417" customFormat="false" ht="15" hidden="false" customHeight="false" outlineLevel="0" collapsed="false">
      <c r="A2417" s="4" t="s">
        <v>123</v>
      </c>
      <c r="B2417" s="4" t="s">
        <v>783</v>
      </c>
      <c r="C2417" s="4" t="s">
        <v>887</v>
      </c>
      <c r="D2417" s="4" t="n">
        <f aca="false">IFERROR(INDEX(Positions!$D$2:$D$14531,MATCH($A2417&amp;"|10",Positions!$A$2:$A$14531,0)),"-")</f>
        <v>10</v>
      </c>
      <c r="E2417" s="4" t="n">
        <f aca="false">IFERROR(INDEX(Positions!$D$2:$D$14531,MATCH($A2417&amp;"|25",Positions!$A$2:$A$14531,0)),"-")</f>
        <v>26</v>
      </c>
      <c r="F2417" s="4" t="str">
        <f aca="false">IFERROR(INDEX(Positions!$E$2:$E$14531,MATCH($A2417&amp;"|10",Positions!$A$2:$A$14531,0)),"-")</f>
        <v>G</v>
      </c>
      <c r="G2417" s="4" t="str">
        <f aca="false">IFERROR(INDEX(Positions!$E$2:$E$14531,MATCH($A2417&amp;"|25",Positions!$A$2:$A$14531,0)),"-")</f>
        <v>C</v>
      </c>
      <c r="H2417" s="3" t="str">
        <f aca="false">F2417&amp;"-"&amp;G2417</f>
        <v>G-C</v>
      </c>
      <c r="I2417" s="4" t="n">
        <f aca="false">(F2417="G")+(G2417="G")</f>
        <v>1</v>
      </c>
      <c r="J2417" s="4" t="n">
        <f aca="false">(F2417="C")+(G2417="C")</f>
        <v>1</v>
      </c>
      <c r="K2417" s="3" t="n">
        <f aca="false">I2417+J2417</f>
        <v>2</v>
      </c>
    </row>
    <row r="2418" customFormat="false" ht="15" hidden="false" customHeight="false" outlineLevel="0" collapsed="false">
      <c r="A2418" s="4" t="s">
        <v>123</v>
      </c>
      <c r="B2418" s="4" t="s">
        <v>783</v>
      </c>
      <c r="C2418" s="4" t="s">
        <v>888</v>
      </c>
      <c r="D2418" s="4" t="n">
        <f aca="false">IFERROR(INDEX(Positions!$D$2:$D$14531,MATCH($A2418&amp;"|11",Positions!$A$2:$A$14531,0)),"-")</f>
        <v>11</v>
      </c>
      <c r="E2418" s="4" t="n">
        <f aca="false">IFERROR(INDEX(Positions!$D$2:$D$14531,MATCH($A2418&amp;"|24",Positions!$A$2:$A$14531,0)),"-")</f>
        <v>25</v>
      </c>
      <c r="F2418" s="4" t="str">
        <f aca="false">IFERROR(INDEX(Positions!$E$2:$E$14531,MATCH($A2418&amp;"|11",Positions!$A$2:$A$14531,0)),"-")</f>
        <v>C</v>
      </c>
      <c r="G2418" s="4" t="str">
        <f aca="false">IFERROR(INDEX(Positions!$E$2:$E$14531,MATCH($A2418&amp;"|24",Positions!$A$2:$A$14531,0)),"-")</f>
        <v>G</v>
      </c>
      <c r="H2418" s="3" t="str">
        <f aca="false">F2418&amp;"-"&amp;G2418</f>
        <v>C-G</v>
      </c>
      <c r="I2418" s="4" t="n">
        <f aca="false">(F2418="G")+(G2418="G")</f>
        <v>1</v>
      </c>
      <c r="J2418" s="4" t="n">
        <f aca="false">(F2418="C")+(G2418="C")</f>
        <v>1</v>
      </c>
      <c r="K2418" s="3" t="n">
        <f aca="false">I2418+J2418</f>
        <v>2</v>
      </c>
    </row>
    <row r="2419" customFormat="false" ht="15" hidden="false" customHeight="false" outlineLevel="0" collapsed="false">
      <c r="A2419" s="4" t="s">
        <v>123</v>
      </c>
      <c r="B2419" s="4" t="s">
        <v>783</v>
      </c>
      <c r="C2419" s="4" t="s">
        <v>479</v>
      </c>
      <c r="D2419" s="4" t="n">
        <f aca="false">IFERROR(INDEX(Positions!$D$2:$D$14531,MATCH($A2419&amp;"|12",Positions!$A$2:$A$14531,0)),"-")</f>
        <v>12</v>
      </c>
      <c r="E2419" s="4" t="n">
        <f aca="false">IFERROR(INDEX(Positions!$D$2:$D$14531,MATCH($A2419&amp;"|23",Positions!$A$2:$A$14531,0)),"-")</f>
        <v>24</v>
      </c>
      <c r="F2419" s="4" t="str">
        <f aca="false">IFERROR(INDEX(Positions!$E$2:$E$14531,MATCH($A2419&amp;"|12",Positions!$A$2:$A$14531,0)),"-")</f>
        <v>U</v>
      </c>
      <c r="G2419" s="4" t="str">
        <f aca="false">IFERROR(INDEX(Positions!$E$2:$E$14531,MATCH($A2419&amp;"|23",Positions!$A$2:$A$14531,0)),"-")</f>
        <v>A</v>
      </c>
      <c r="H2419" s="3" t="str">
        <f aca="false">F2419&amp;"-"&amp;G2419</f>
        <v>U-A</v>
      </c>
      <c r="I2419" s="4" t="n">
        <f aca="false">(F2419="G")+(G2419="G")</f>
        <v>0</v>
      </c>
      <c r="J2419" s="4" t="n">
        <f aca="false">(F2419="C")+(G2419="C")</f>
        <v>0</v>
      </c>
      <c r="K2419" s="3" t="n">
        <f aca="false">I2419+J2419</f>
        <v>0</v>
      </c>
    </row>
    <row r="2420" customFormat="false" ht="15" hidden="false" customHeight="false" outlineLevel="0" collapsed="false">
      <c r="A2420" s="4" t="s">
        <v>123</v>
      </c>
      <c r="B2420" s="4" t="s">
        <v>783</v>
      </c>
      <c r="C2420" s="4" t="s">
        <v>267</v>
      </c>
      <c r="D2420" s="4" t="n">
        <f aca="false">IFERROR(INDEX(Positions!$D$2:$D$14531,MATCH($A2420&amp;"|13",Positions!$A$2:$A$14531,0)),"-")</f>
        <v>13</v>
      </c>
      <c r="E2420" s="4" t="n">
        <f aca="false">IFERROR(INDEX(Positions!$D$2:$D$14531,MATCH($A2420&amp;"|22",Positions!$A$2:$A$14531,0)),"-")</f>
        <v>23</v>
      </c>
      <c r="F2420" s="4" t="str">
        <f aca="false">IFERROR(INDEX(Positions!$E$2:$E$14531,MATCH($A2420&amp;"|13",Positions!$A$2:$A$14531,0)),"-")</f>
        <v>C</v>
      </c>
      <c r="G2420" s="4" t="str">
        <f aca="false">IFERROR(INDEX(Positions!$E$2:$E$14531,MATCH($A2420&amp;"|22",Positions!$A$2:$A$14531,0)),"-")</f>
        <v>G</v>
      </c>
      <c r="H2420" s="3" t="str">
        <f aca="false">F2420&amp;"-"&amp;G2420</f>
        <v>C-G</v>
      </c>
      <c r="I2420" s="4" t="n">
        <f aca="false">(F2420="G")+(G2420="G")</f>
        <v>1</v>
      </c>
      <c r="J2420" s="4" t="n">
        <f aca="false">(F2420="C")+(G2420="C")</f>
        <v>1</v>
      </c>
      <c r="K2420" s="3" t="n">
        <f aca="false">I2420+J2420</f>
        <v>2</v>
      </c>
    </row>
    <row r="2421" customFormat="false" ht="15" hidden="false" customHeight="false" outlineLevel="0" collapsed="false">
      <c r="A2421" s="4" t="s">
        <v>123</v>
      </c>
      <c r="B2421" s="4" t="s">
        <v>805</v>
      </c>
      <c r="C2421" s="4" t="s">
        <v>673</v>
      </c>
      <c r="D2421" s="4" t="n">
        <f aca="false">IFERROR(INDEX(Positions!$D$2:$D$14531,MATCH($A2421&amp;"|27",Positions!$A$2:$A$14531,0)),"-")</f>
        <v>28</v>
      </c>
      <c r="E2421" s="4" t="n">
        <f aca="false">IFERROR(INDEX(Positions!$D$2:$D$14531,MATCH($A2421&amp;"|43",Positions!$A$2:$A$14531,0)),"-")</f>
        <v>44</v>
      </c>
      <c r="F2421" s="4" t="str">
        <f aca="false">IFERROR(INDEX(Positions!$E$2:$E$14531,MATCH($A2421&amp;"|27",Positions!$A$2:$A$14531,0)),"-")</f>
        <v>U</v>
      </c>
      <c r="G2421" s="4" t="str">
        <f aca="false">IFERROR(INDEX(Positions!$E$2:$E$14531,MATCH($A2421&amp;"|43",Positions!$A$2:$A$14531,0)),"-")</f>
        <v>G</v>
      </c>
      <c r="H2421" s="3" t="str">
        <f aca="false">F2421&amp;"-"&amp;G2421</f>
        <v>U-G</v>
      </c>
      <c r="I2421" s="4" t="n">
        <f aca="false">(F2421="G")+(G2421="G")</f>
        <v>1</v>
      </c>
      <c r="J2421" s="4" t="n">
        <f aca="false">(F2421="C")+(G2421="C")</f>
        <v>0</v>
      </c>
      <c r="K2421" s="3" t="n">
        <f aca="false">I2421+J2421</f>
        <v>1</v>
      </c>
    </row>
    <row r="2422" customFormat="false" ht="15" hidden="false" customHeight="false" outlineLevel="0" collapsed="false">
      <c r="A2422" s="4" t="s">
        <v>123</v>
      </c>
      <c r="B2422" s="4" t="s">
        <v>805</v>
      </c>
      <c r="C2422" s="4" t="s">
        <v>889</v>
      </c>
      <c r="D2422" s="4" t="n">
        <f aca="false">IFERROR(INDEX(Positions!$D$2:$D$14531,MATCH($A2422&amp;"|28",Positions!$A$2:$A$14531,0)),"-")</f>
        <v>29</v>
      </c>
      <c r="E2422" s="4" t="n">
        <f aca="false">IFERROR(INDEX(Positions!$D$2:$D$14531,MATCH($A2422&amp;"|42",Positions!$A$2:$A$14531,0)),"-")</f>
        <v>43</v>
      </c>
      <c r="F2422" s="4" t="str">
        <f aca="false">IFERROR(INDEX(Positions!$E$2:$E$14531,MATCH($A2422&amp;"|28",Positions!$A$2:$A$14531,0)),"-")</f>
        <v>U</v>
      </c>
      <c r="G2422" s="4" t="str">
        <f aca="false">IFERROR(INDEX(Positions!$E$2:$E$14531,MATCH($A2422&amp;"|42",Positions!$A$2:$A$14531,0)),"-")</f>
        <v>A</v>
      </c>
      <c r="H2422" s="3" t="str">
        <f aca="false">F2422&amp;"-"&amp;G2422</f>
        <v>U-A</v>
      </c>
      <c r="I2422" s="4" t="n">
        <f aca="false">(F2422="G")+(G2422="G")</f>
        <v>0</v>
      </c>
      <c r="J2422" s="4" t="n">
        <f aca="false">(F2422="C")+(G2422="C")</f>
        <v>0</v>
      </c>
      <c r="K2422" s="3" t="n">
        <f aca="false">I2422+J2422</f>
        <v>0</v>
      </c>
    </row>
    <row r="2423" customFormat="false" ht="15" hidden="false" customHeight="false" outlineLevel="0" collapsed="false">
      <c r="A2423" s="4" t="s">
        <v>123</v>
      </c>
      <c r="B2423" s="4" t="s">
        <v>805</v>
      </c>
      <c r="C2423" s="4" t="s">
        <v>890</v>
      </c>
      <c r="D2423" s="4" t="n">
        <f aca="false">IFERROR(INDEX(Positions!$D$2:$D$14531,MATCH($A2423&amp;"|29",Positions!$A$2:$A$14531,0)),"-")</f>
        <v>30</v>
      </c>
      <c r="E2423" s="4" t="n">
        <f aca="false">IFERROR(INDEX(Positions!$D$2:$D$14531,MATCH($A2423&amp;"|41",Positions!$A$2:$A$14531,0)),"-")</f>
        <v>42</v>
      </c>
      <c r="F2423" s="4" t="str">
        <f aca="false">IFERROR(INDEX(Positions!$E$2:$E$14531,MATCH($A2423&amp;"|29",Positions!$A$2:$A$14531,0)),"-")</f>
        <v>C</v>
      </c>
      <c r="G2423" s="4" t="str">
        <f aca="false">IFERROR(INDEX(Positions!$E$2:$E$14531,MATCH($A2423&amp;"|41",Positions!$A$2:$A$14531,0)),"-")</f>
        <v>G</v>
      </c>
      <c r="H2423" s="3" t="str">
        <f aca="false">F2423&amp;"-"&amp;G2423</f>
        <v>C-G</v>
      </c>
      <c r="I2423" s="4" t="n">
        <f aca="false">(F2423="G")+(G2423="G")</f>
        <v>1</v>
      </c>
      <c r="J2423" s="4" t="n">
        <f aca="false">(F2423="C")+(G2423="C")</f>
        <v>1</v>
      </c>
      <c r="K2423" s="3" t="n">
        <f aca="false">I2423+J2423</f>
        <v>2</v>
      </c>
    </row>
    <row r="2424" customFormat="false" ht="15" hidden="false" customHeight="false" outlineLevel="0" collapsed="false">
      <c r="A2424" s="4" t="s">
        <v>123</v>
      </c>
      <c r="B2424" s="4" t="s">
        <v>805</v>
      </c>
      <c r="C2424" s="4" t="s">
        <v>694</v>
      </c>
      <c r="D2424" s="4" t="n">
        <f aca="false">IFERROR(INDEX(Positions!$D$2:$D$14531,MATCH($A2424&amp;"|30",Positions!$A$2:$A$14531,0)),"-")</f>
        <v>31</v>
      </c>
      <c r="E2424" s="4" t="n">
        <f aca="false">IFERROR(INDEX(Positions!$D$2:$D$14531,MATCH($A2424&amp;"|40",Positions!$A$2:$A$14531,0)),"-")</f>
        <v>41</v>
      </c>
      <c r="F2424" s="4" t="str">
        <f aca="false">IFERROR(INDEX(Positions!$E$2:$E$14531,MATCH($A2424&amp;"|30",Positions!$A$2:$A$14531,0)),"-")</f>
        <v>C</v>
      </c>
      <c r="G2424" s="4" t="str">
        <f aca="false">IFERROR(INDEX(Positions!$E$2:$E$14531,MATCH($A2424&amp;"|40",Positions!$A$2:$A$14531,0)),"-")</f>
        <v>G</v>
      </c>
      <c r="H2424" s="3" t="str">
        <f aca="false">F2424&amp;"-"&amp;G2424</f>
        <v>C-G</v>
      </c>
      <c r="I2424" s="4" t="n">
        <f aca="false">(F2424="G")+(G2424="G")</f>
        <v>1</v>
      </c>
      <c r="J2424" s="4" t="n">
        <f aca="false">(F2424="C")+(G2424="C")</f>
        <v>1</v>
      </c>
      <c r="K2424" s="3" t="n">
        <f aca="false">I2424+J2424</f>
        <v>2</v>
      </c>
    </row>
    <row r="2425" customFormat="false" ht="15" hidden="false" customHeight="false" outlineLevel="0" collapsed="false">
      <c r="A2425" s="4" t="s">
        <v>123</v>
      </c>
      <c r="B2425" s="4" t="s">
        <v>805</v>
      </c>
      <c r="C2425" s="4" t="s">
        <v>640</v>
      </c>
      <c r="D2425" s="4" t="n">
        <f aca="false">IFERROR(INDEX(Positions!$D$2:$D$14531,MATCH($A2425&amp;"|31",Positions!$A$2:$A$14531,0)),"-")</f>
        <v>32</v>
      </c>
      <c r="E2425" s="4" t="n">
        <f aca="false">IFERROR(INDEX(Positions!$D$2:$D$14531,MATCH($A2425&amp;"|39",Positions!$A$2:$A$14531,0)),"-")</f>
        <v>40</v>
      </c>
      <c r="F2425" s="4" t="str">
        <f aca="false">IFERROR(INDEX(Positions!$E$2:$E$14531,MATCH($A2425&amp;"|31",Positions!$A$2:$A$14531,0)),"-")</f>
        <v>G</v>
      </c>
      <c r="G2425" s="4" t="str">
        <f aca="false">IFERROR(INDEX(Positions!$E$2:$E$14531,MATCH($A2425&amp;"|39",Positions!$A$2:$A$14531,0)),"-")</f>
        <v>C</v>
      </c>
      <c r="H2425" s="3" t="str">
        <f aca="false">F2425&amp;"-"&amp;G2425</f>
        <v>G-C</v>
      </c>
      <c r="I2425" s="4" t="n">
        <f aca="false">(F2425="G")+(G2425="G")</f>
        <v>1</v>
      </c>
      <c r="J2425" s="4" t="n">
        <f aca="false">(F2425="C")+(G2425="C")</f>
        <v>1</v>
      </c>
      <c r="K2425" s="3" t="n">
        <f aca="false">I2425+J2425</f>
        <v>2</v>
      </c>
    </row>
    <row r="2426" customFormat="false" ht="15" hidden="false" customHeight="false" outlineLevel="0" collapsed="false">
      <c r="A2426" s="4" t="s">
        <v>123</v>
      </c>
      <c r="B2426" s="4" t="s">
        <v>830</v>
      </c>
      <c r="C2426" s="4" t="s">
        <v>367</v>
      </c>
      <c r="D2426" s="4" t="n">
        <f aca="false">IFERROR(INDEX(Positions!$D$2:$D$14531,MATCH($A2426&amp;"|49",Positions!$A$2:$A$14531,0)),"-")</f>
        <v>50</v>
      </c>
      <c r="E2426" s="4" t="n">
        <f aca="false">IFERROR(INDEX(Positions!$D$2:$D$14531,MATCH($A2426&amp;"|65",Positions!$A$2:$A$14531,0)),"-")</f>
        <v>66</v>
      </c>
      <c r="F2426" s="4" t="str">
        <f aca="false">IFERROR(INDEX(Positions!$E$2:$E$14531,MATCH($A2426&amp;"|49",Positions!$A$2:$A$14531,0)),"-")</f>
        <v>G</v>
      </c>
      <c r="G2426" s="4" t="str">
        <f aca="false">IFERROR(INDEX(Positions!$E$2:$E$14531,MATCH($A2426&amp;"|65",Positions!$A$2:$A$14531,0)),"-")</f>
        <v>U</v>
      </c>
      <c r="H2426" s="3" t="str">
        <f aca="false">F2426&amp;"-"&amp;G2426</f>
        <v>G-U</v>
      </c>
      <c r="I2426" s="4" t="n">
        <f aca="false">(F2426="G")+(G2426="G")</f>
        <v>1</v>
      </c>
      <c r="J2426" s="4" t="n">
        <f aca="false">(F2426="C")+(G2426="C")</f>
        <v>0</v>
      </c>
      <c r="K2426" s="3" t="n">
        <f aca="false">I2426+J2426</f>
        <v>1</v>
      </c>
    </row>
    <row r="2427" customFormat="false" ht="15" hidden="false" customHeight="false" outlineLevel="0" collapsed="false">
      <c r="A2427" s="4" t="s">
        <v>123</v>
      </c>
      <c r="B2427" s="4" t="s">
        <v>830</v>
      </c>
      <c r="C2427" s="4" t="s">
        <v>891</v>
      </c>
      <c r="D2427" s="4" t="n">
        <f aca="false">IFERROR(INDEX(Positions!$D$2:$D$14531,MATCH($A2427&amp;"|50",Positions!$A$2:$A$14531,0)),"-")</f>
        <v>51</v>
      </c>
      <c r="E2427" s="4" t="n">
        <f aca="false">IFERROR(INDEX(Positions!$D$2:$D$14531,MATCH($A2427&amp;"|64",Positions!$A$2:$A$14531,0)),"-")</f>
        <v>65</v>
      </c>
      <c r="F2427" s="4" t="str">
        <f aca="false">IFERROR(INDEX(Positions!$E$2:$E$14531,MATCH($A2427&amp;"|50",Positions!$A$2:$A$14531,0)),"-")</f>
        <v>U</v>
      </c>
      <c r="G2427" s="4" t="str">
        <f aca="false">IFERROR(INDEX(Positions!$E$2:$E$14531,MATCH($A2427&amp;"|64",Positions!$A$2:$A$14531,0)),"-")</f>
        <v>A</v>
      </c>
      <c r="H2427" s="3" t="str">
        <f aca="false">F2427&amp;"-"&amp;G2427</f>
        <v>U-A</v>
      </c>
      <c r="I2427" s="4" t="n">
        <f aca="false">(F2427="G")+(G2427="G")</f>
        <v>0</v>
      </c>
      <c r="J2427" s="4" t="n">
        <f aca="false">(F2427="C")+(G2427="C")</f>
        <v>0</v>
      </c>
      <c r="K2427" s="3" t="n">
        <f aca="false">I2427+J2427</f>
        <v>0</v>
      </c>
    </row>
    <row r="2428" customFormat="false" ht="15" hidden="false" customHeight="false" outlineLevel="0" collapsed="false">
      <c r="A2428" s="4" t="s">
        <v>123</v>
      </c>
      <c r="B2428" s="4" t="s">
        <v>830</v>
      </c>
      <c r="C2428" s="4" t="s">
        <v>689</v>
      </c>
      <c r="D2428" s="4" t="n">
        <f aca="false">IFERROR(INDEX(Positions!$D$2:$D$14531,MATCH($A2428&amp;"|51",Positions!$A$2:$A$14531,0)),"-")</f>
        <v>52</v>
      </c>
      <c r="E2428" s="4" t="n">
        <f aca="false">IFERROR(INDEX(Positions!$D$2:$D$14531,MATCH($A2428&amp;"|63",Positions!$A$2:$A$14531,0)),"-")</f>
        <v>64</v>
      </c>
      <c r="F2428" s="4" t="str">
        <f aca="false">IFERROR(INDEX(Positions!$E$2:$E$14531,MATCH($A2428&amp;"|51",Positions!$A$2:$A$14531,0)),"-")</f>
        <v>U</v>
      </c>
      <c r="G2428" s="4" t="str">
        <f aca="false">IFERROR(INDEX(Positions!$E$2:$E$14531,MATCH($A2428&amp;"|63",Positions!$A$2:$A$14531,0)),"-")</f>
        <v>A</v>
      </c>
      <c r="H2428" s="3" t="str">
        <f aca="false">F2428&amp;"-"&amp;G2428</f>
        <v>U-A</v>
      </c>
      <c r="I2428" s="4" t="n">
        <f aca="false">(F2428="G")+(G2428="G")</f>
        <v>0</v>
      </c>
      <c r="J2428" s="4" t="n">
        <f aca="false">(F2428="C")+(G2428="C")</f>
        <v>0</v>
      </c>
      <c r="K2428" s="3" t="n">
        <f aca="false">I2428+J2428</f>
        <v>0</v>
      </c>
    </row>
    <row r="2429" customFormat="false" ht="15" hidden="false" customHeight="false" outlineLevel="0" collapsed="false">
      <c r="A2429" s="4" t="s">
        <v>123</v>
      </c>
      <c r="B2429" s="4" t="s">
        <v>830</v>
      </c>
      <c r="C2429" s="4" t="s">
        <v>703</v>
      </c>
      <c r="D2429" s="4" t="n">
        <f aca="false">IFERROR(INDEX(Positions!$D$2:$D$14531,MATCH($A2429&amp;"|52",Positions!$A$2:$A$14531,0)),"-")</f>
        <v>53</v>
      </c>
      <c r="E2429" s="4" t="n">
        <f aca="false">IFERROR(INDEX(Positions!$D$2:$D$14531,MATCH($A2429&amp;"|62",Positions!$A$2:$A$14531,0)),"-")</f>
        <v>63</v>
      </c>
      <c r="F2429" s="4" t="str">
        <f aca="false">IFERROR(INDEX(Positions!$E$2:$E$14531,MATCH($A2429&amp;"|52",Positions!$A$2:$A$14531,0)),"-")</f>
        <v>G</v>
      </c>
      <c r="G2429" s="4" t="str">
        <f aca="false">IFERROR(INDEX(Positions!$E$2:$E$14531,MATCH($A2429&amp;"|62",Positions!$A$2:$A$14531,0)),"-")</f>
        <v>C</v>
      </c>
      <c r="H2429" s="3" t="str">
        <f aca="false">F2429&amp;"-"&amp;G2429</f>
        <v>G-C</v>
      </c>
      <c r="I2429" s="4" t="n">
        <f aca="false">(F2429="G")+(G2429="G")</f>
        <v>1</v>
      </c>
      <c r="J2429" s="4" t="n">
        <f aca="false">(F2429="C")+(G2429="C")</f>
        <v>1</v>
      </c>
      <c r="K2429" s="3" t="n">
        <f aca="false">I2429+J2429</f>
        <v>2</v>
      </c>
    </row>
    <row r="2430" customFormat="false" ht="15" hidden="false" customHeight="false" outlineLevel="0" collapsed="false">
      <c r="A2430" s="4" t="s">
        <v>123</v>
      </c>
      <c r="B2430" s="4" t="s">
        <v>830</v>
      </c>
      <c r="C2430" s="4" t="s">
        <v>892</v>
      </c>
      <c r="D2430" s="4" t="n">
        <f aca="false">IFERROR(INDEX(Positions!$D$2:$D$14531,MATCH($A2430&amp;"|53",Positions!$A$2:$A$14531,0)),"-")</f>
        <v>54</v>
      </c>
      <c r="E2430" s="4" t="n">
        <f aca="false">IFERROR(INDEX(Positions!$D$2:$D$14531,MATCH($A2430&amp;"|61",Positions!$A$2:$A$14531,0)),"-")</f>
        <v>62</v>
      </c>
      <c r="F2430" s="4" t="str">
        <f aca="false">IFERROR(INDEX(Positions!$E$2:$E$14531,MATCH($A2430&amp;"|53",Positions!$A$2:$A$14531,0)),"-")</f>
        <v>G</v>
      </c>
      <c r="G2430" s="4" t="str">
        <f aca="false">IFERROR(INDEX(Positions!$E$2:$E$14531,MATCH($A2430&amp;"|61",Positions!$A$2:$A$14531,0)),"-")</f>
        <v>C</v>
      </c>
      <c r="H2430" s="3" t="str">
        <f aca="false">F2430&amp;"-"&amp;G2430</f>
        <v>G-C</v>
      </c>
      <c r="I2430" s="4" t="n">
        <f aca="false">(F2430="G")+(G2430="G")</f>
        <v>1</v>
      </c>
      <c r="J2430" s="4" t="n">
        <f aca="false">(F2430="C")+(G2430="C")</f>
        <v>1</v>
      </c>
      <c r="K2430" s="3" t="n">
        <f aca="false">I2430+J2430</f>
        <v>2</v>
      </c>
    </row>
    <row r="2431" customFormat="false" ht="15" hidden="false" customHeight="false" outlineLevel="0" collapsed="false">
      <c r="A2431" s="24" t="s">
        <v>123</v>
      </c>
      <c r="B2431" s="24" t="s">
        <v>893</v>
      </c>
      <c r="C2431" s="24" t="s">
        <v>894</v>
      </c>
      <c r="D2431" s="24" t="n">
        <f aca="false">IFERROR(INDEX(Positions!$D$2:$D$14531,MATCH($A2431&amp;"|8",Positions!$A$2:$A$14531,0)),"-")</f>
        <v>8</v>
      </c>
      <c r="E2431" s="24" t="n">
        <f aca="false">IFERROR(INDEX(Positions!$D$2:$D$14531,MATCH($A2431&amp;"|14",Positions!$A$2:$A$14531,0)),"-")</f>
        <v>14</v>
      </c>
      <c r="F2431" s="24" t="str">
        <f aca="false">IFERROR(INDEX(Positions!$E$2:$E$14531,MATCH($A2431&amp;"|8",Positions!$A$2:$A$14531,0)),"-")</f>
        <v>U</v>
      </c>
      <c r="G2431" s="24" t="str">
        <f aca="false">IFERROR(INDEX(Positions!$E$2:$E$14531,MATCH($A2431&amp;"|14",Positions!$A$2:$A$14531,0)),"-")</f>
        <v>A</v>
      </c>
      <c r="H2431" s="25" t="str">
        <f aca="false">F2431&amp;"-"&amp;G2431</f>
        <v>U-A</v>
      </c>
      <c r="I2431" s="24" t="n">
        <f aca="false">(F2431="G")+(G2431="G")</f>
        <v>0</v>
      </c>
      <c r="J2431" s="24" t="n">
        <f aca="false">(F2431="C")+(G2431="C")</f>
        <v>0</v>
      </c>
      <c r="K2431" s="25" t="n">
        <f aca="false">I2431+J2431</f>
        <v>0</v>
      </c>
    </row>
    <row r="2432" customFormat="false" ht="15" hidden="false" customHeight="false" outlineLevel="0" collapsed="false">
      <c r="A2432" s="24" t="s">
        <v>123</v>
      </c>
      <c r="B2432" s="24" t="s">
        <v>893</v>
      </c>
      <c r="C2432" s="24" t="s">
        <v>895</v>
      </c>
      <c r="D2432" s="24" t="n">
        <f aca="false">IFERROR(INDEX(Positions!$D$2:$D$14531,MATCH($A2432&amp;"|15",Positions!$A$2:$A$14531,0)),"-")</f>
        <v>15</v>
      </c>
      <c r="E2432" s="24" t="n">
        <f aca="false">IFERROR(INDEX(Positions!$D$2:$D$14531,MATCH($A2432&amp;"|48",Positions!$A$2:$A$14531,0)),"-")</f>
        <v>49</v>
      </c>
      <c r="F2432" s="24" t="str">
        <f aca="false">IFERROR(INDEX(Positions!$E$2:$E$14531,MATCH($A2432&amp;"|15",Positions!$A$2:$A$14531,0)),"-")</f>
        <v>G</v>
      </c>
      <c r="G2432" s="24" t="str">
        <f aca="false">IFERROR(INDEX(Positions!$E$2:$E$14531,MATCH($A2432&amp;"|48",Positions!$A$2:$A$14531,0)),"-")</f>
        <v>C</v>
      </c>
      <c r="H2432" s="25" t="str">
        <f aca="false">F2432&amp;"-"&amp;G2432</f>
        <v>G-C</v>
      </c>
      <c r="I2432" s="24" t="n">
        <f aca="false">(F2432="G")+(G2432="G")</f>
        <v>1</v>
      </c>
      <c r="J2432" s="24" t="n">
        <f aca="false">(F2432="C")+(G2432="C")</f>
        <v>1</v>
      </c>
      <c r="K2432" s="25" t="n">
        <f aca="false">I2432+J2432</f>
        <v>2</v>
      </c>
    </row>
    <row r="2433" customFormat="false" ht="15" hidden="false" customHeight="false" outlineLevel="0" collapsed="false">
      <c r="A2433" s="24" t="s">
        <v>123</v>
      </c>
      <c r="B2433" s="24" t="s">
        <v>893</v>
      </c>
      <c r="C2433" s="24" t="s">
        <v>896</v>
      </c>
      <c r="D2433" s="24" t="n">
        <f aca="false">IFERROR(INDEX(Positions!$D$2:$D$14531,MATCH($A2433&amp;"|18",Positions!$A$2:$A$14531,0)),"-")</f>
        <v>18</v>
      </c>
      <c r="E2433" s="24" t="n">
        <f aca="false">IFERROR(INDEX(Positions!$D$2:$D$14531,MATCH($A2433&amp;"|55",Positions!$A$2:$A$14531,0)),"-")</f>
        <v>56</v>
      </c>
      <c r="F2433" s="24" t="str">
        <f aca="false">IFERROR(INDEX(Positions!$E$2:$E$14531,MATCH($A2433&amp;"|18",Positions!$A$2:$A$14531,0)),"-")</f>
        <v>G</v>
      </c>
      <c r="G2433" s="24" t="str">
        <f aca="false">IFERROR(INDEX(Positions!$E$2:$E$14531,MATCH($A2433&amp;"|55",Positions!$A$2:$A$14531,0)),"-")</f>
        <v>U</v>
      </c>
      <c r="H2433" s="25" t="str">
        <f aca="false">F2433&amp;"-"&amp;G2433</f>
        <v>G-U</v>
      </c>
      <c r="I2433" s="24" t="n">
        <f aca="false">(F2433="G")+(G2433="G")</f>
        <v>1</v>
      </c>
      <c r="J2433" s="24" t="n">
        <f aca="false">(F2433="C")+(G2433="C")</f>
        <v>0</v>
      </c>
      <c r="K2433" s="25" t="n">
        <f aca="false">I2433+J2433</f>
        <v>1</v>
      </c>
    </row>
    <row r="2434" customFormat="false" ht="15" hidden="false" customHeight="false" outlineLevel="0" collapsed="false">
      <c r="A2434" s="24" t="s">
        <v>123</v>
      </c>
      <c r="B2434" s="24" t="s">
        <v>893</v>
      </c>
      <c r="C2434" s="24" t="s">
        <v>897</v>
      </c>
      <c r="D2434" s="24" t="n">
        <f aca="false">IFERROR(INDEX(Positions!$D$2:$D$14531,MATCH($A2434&amp;"|19",Positions!$A$2:$A$14531,0)),"-")</f>
        <v>19</v>
      </c>
      <c r="E2434" s="24" t="n">
        <f aca="false">IFERROR(INDEX(Positions!$D$2:$D$14531,MATCH($A2434&amp;"|56",Positions!$A$2:$A$14531,0)),"-")</f>
        <v>57</v>
      </c>
      <c r="F2434" s="24" t="str">
        <f aca="false">IFERROR(INDEX(Positions!$E$2:$E$14531,MATCH($A2434&amp;"|19",Positions!$A$2:$A$14531,0)),"-")</f>
        <v>G</v>
      </c>
      <c r="G2434" s="24" t="str">
        <f aca="false">IFERROR(INDEX(Positions!$E$2:$E$14531,MATCH($A2434&amp;"|56",Positions!$A$2:$A$14531,0)),"-")</f>
        <v>C</v>
      </c>
      <c r="H2434" s="25" t="str">
        <f aca="false">F2434&amp;"-"&amp;G2434</f>
        <v>G-C</v>
      </c>
      <c r="I2434" s="24" t="n">
        <f aca="false">(F2434="G")+(G2434="G")</f>
        <v>1</v>
      </c>
      <c r="J2434" s="24" t="n">
        <f aca="false">(F2434="C")+(G2434="C")</f>
        <v>1</v>
      </c>
      <c r="K2434" s="25" t="n">
        <f aca="false">I2434+J2434</f>
        <v>2</v>
      </c>
    </row>
    <row r="2435" customFormat="false" ht="15" hidden="false" customHeight="false" outlineLevel="0" collapsed="false">
      <c r="A2435" s="24" t="s">
        <v>123</v>
      </c>
      <c r="B2435" s="24" t="s">
        <v>893</v>
      </c>
      <c r="C2435" s="24" t="s">
        <v>898</v>
      </c>
      <c r="D2435" s="24" t="n">
        <f aca="false">IFERROR(INDEX(Positions!$D$2:$D$14531,MATCH($A2435&amp;"|26",Positions!$A$2:$A$14531,0)),"-")</f>
        <v>27</v>
      </c>
      <c r="E2435" s="24" t="n">
        <f aca="false">IFERROR(INDEX(Positions!$D$2:$D$14531,MATCH($A2435&amp;"|44",Positions!$A$2:$A$14531,0)),"-")</f>
        <v>45</v>
      </c>
      <c r="F2435" s="24" t="str">
        <f aca="false">IFERROR(INDEX(Positions!$E$2:$E$14531,MATCH($A2435&amp;"|26",Positions!$A$2:$A$14531,0)),"-")</f>
        <v>A</v>
      </c>
      <c r="G2435" s="24" t="str">
        <f aca="false">IFERROR(INDEX(Positions!$E$2:$E$14531,MATCH($A2435&amp;"|44",Positions!$A$2:$A$14531,0)),"-")</f>
        <v>A</v>
      </c>
      <c r="H2435" s="25" t="str">
        <f aca="false">F2435&amp;"-"&amp;G2435</f>
        <v>A-A</v>
      </c>
      <c r="I2435" s="24" t="n">
        <f aca="false">(F2435="G")+(G2435="G")</f>
        <v>0</v>
      </c>
      <c r="J2435" s="24" t="n">
        <f aca="false">(F2435="C")+(G2435="C")</f>
        <v>0</v>
      </c>
      <c r="K2435" s="25" t="n">
        <f aca="false">I2435+J2435</f>
        <v>0</v>
      </c>
    </row>
    <row r="2436" customFormat="false" ht="15" hidden="false" customHeight="false" outlineLevel="0" collapsed="false">
      <c r="A2436" s="24" t="s">
        <v>123</v>
      </c>
      <c r="B2436" s="24" t="s">
        <v>893</v>
      </c>
      <c r="C2436" s="24" t="s">
        <v>899</v>
      </c>
      <c r="D2436" s="24" t="n">
        <f aca="false">IFERROR(INDEX(Positions!$D$2:$D$14531,MATCH($A2436&amp;"|32",Positions!$A$2:$A$14531,0)),"-")</f>
        <v>33</v>
      </c>
      <c r="E2436" s="24" t="n">
        <f aca="false">IFERROR(INDEX(Positions!$D$2:$D$14531,MATCH($A2436&amp;"|38",Positions!$A$2:$A$14531,0)),"-")</f>
        <v>39</v>
      </c>
      <c r="F2436" s="24" t="str">
        <f aca="false">IFERROR(INDEX(Positions!$E$2:$E$14531,MATCH($A2436&amp;"|32",Positions!$A$2:$A$14531,0)),"-")</f>
        <v>C</v>
      </c>
      <c r="G2436" s="24" t="str">
        <f aca="false">IFERROR(INDEX(Positions!$E$2:$E$14531,MATCH($A2436&amp;"|38",Positions!$A$2:$A$14531,0)),"-")</f>
        <v>A</v>
      </c>
      <c r="H2436" s="25" t="str">
        <f aca="false">F2436&amp;"-"&amp;G2436</f>
        <v>C-A</v>
      </c>
      <c r="I2436" s="24" t="n">
        <f aca="false">(F2436="G")+(G2436="G")</f>
        <v>0</v>
      </c>
      <c r="J2436" s="24" t="n">
        <f aca="false">(F2436="C")+(G2436="C")</f>
        <v>1</v>
      </c>
      <c r="K2436" s="25" t="n">
        <f aca="false">I2436+J2436</f>
        <v>1</v>
      </c>
    </row>
    <row r="2437" customFormat="false" ht="15" hidden="false" customHeight="false" outlineLevel="0" collapsed="false">
      <c r="A2437" s="24" t="s">
        <v>123</v>
      </c>
      <c r="B2437" s="24" t="s">
        <v>893</v>
      </c>
      <c r="C2437" s="24" t="s">
        <v>900</v>
      </c>
      <c r="D2437" s="24" t="n">
        <f aca="false">IFERROR(INDEX(Positions!$D$2:$D$14531,MATCH($A2437&amp;"|54",Positions!$A$2:$A$14531,0)),"-")</f>
        <v>55</v>
      </c>
      <c r="E2437" s="24" t="n">
        <f aca="false">IFERROR(INDEX(Positions!$D$2:$D$14531,MATCH($A2437&amp;"|58",Positions!$A$2:$A$14531,0)),"-")</f>
        <v>59</v>
      </c>
      <c r="F2437" s="24" t="str">
        <f aca="false">IFERROR(INDEX(Positions!$E$2:$E$14531,MATCH($A2437&amp;"|54",Positions!$A$2:$A$14531,0)),"-")</f>
        <v>U</v>
      </c>
      <c r="G2437" s="24" t="str">
        <f aca="false">IFERROR(INDEX(Positions!$E$2:$E$14531,MATCH($A2437&amp;"|58",Positions!$A$2:$A$14531,0)),"-")</f>
        <v>A</v>
      </c>
      <c r="H2437" s="25" t="str">
        <f aca="false">F2437&amp;"-"&amp;G2437</f>
        <v>U-A</v>
      </c>
      <c r="I2437" s="24" t="n">
        <f aca="false">(F2437="G")+(G2437="G")</f>
        <v>0</v>
      </c>
      <c r="J2437" s="24" t="n">
        <f aca="false">(F2437="C")+(G2437="C")</f>
        <v>0</v>
      </c>
      <c r="K2437" s="25" t="n">
        <f aca="false">I2437+J2437</f>
        <v>0</v>
      </c>
    </row>
    <row r="2438" customFormat="false" ht="15" hidden="false" customHeight="false" outlineLevel="0" collapsed="false">
      <c r="A2438" s="4" t="s">
        <v>124</v>
      </c>
      <c r="B2438" s="4" t="s">
        <v>768</v>
      </c>
      <c r="C2438" s="4" t="s">
        <v>882</v>
      </c>
      <c r="D2438" s="4" t="n">
        <f aca="false">IFERROR(INDEX(Positions!$D$2:$D$14531,MATCH($A2438&amp;"|1",Positions!$A$2:$A$14531,0)),"-")</f>
        <v>1</v>
      </c>
      <c r="E2438" s="4" t="n">
        <f aca="false">IFERROR(INDEX(Positions!$D$2:$D$14531,MATCH($A2438&amp;"|72",Positions!$A$2:$A$14531,0)),"-")</f>
        <v>72</v>
      </c>
      <c r="F2438" s="4" t="str">
        <f aca="false">IFERROR(INDEX(Positions!$E$2:$E$14531,MATCH($A2438&amp;"|1",Positions!$A$2:$A$14531,0)),"-")</f>
        <v>C</v>
      </c>
      <c r="G2438" s="4" t="str">
        <f aca="false">IFERROR(INDEX(Positions!$E$2:$E$14531,MATCH($A2438&amp;"|72",Positions!$A$2:$A$14531,0)),"-")</f>
        <v>A</v>
      </c>
      <c r="H2438" s="3" t="str">
        <f aca="false">F2438&amp;"-"&amp;G2438</f>
        <v>C-A</v>
      </c>
      <c r="I2438" s="4" t="n">
        <f aca="false">(F2438="G")+(G2438="G")</f>
        <v>0</v>
      </c>
      <c r="J2438" s="4" t="n">
        <f aca="false">(F2438="C")+(G2438="C")</f>
        <v>1</v>
      </c>
      <c r="K2438" s="3" t="n">
        <f aca="false">I2438+J2438</f>
        <v>1</v>
      </c>
    </row>
    <row r="2439" customFormat="false" ht="15" hidden="false" customHeight="false" outlineLevel="0" collapsed="false">
      <c r="A2439" s="4" t="s">
        <v>124</v>
      </c>
      <c r="B2439" s="4" t="s">
        <v>768</v>
      </c>
      <c r="C2439" s="4" t="s">
        <v>883</v>
      </c>
      <c r="D2439" s="4" t="n">
        <f aca="false">IFERROR(INDEX(Positions!$D$2:$D$14531,MATCH($A2439&amp;"|2",Positions!$A$2:$A$14531,0)),"-")</f>
        <v>2</v>
      </c>
      <c r="E2439" s="4" t="n">
        <f aca="false">IFERROR(INDEX(Positions!$D$2:$D$14531,MATCH($A2439&amp;"|71",Positions!$A$2:$A$14531,0)),"-")</f>
        <v>71</v>
      </c>
      <c r="F2439" s="4" t="str">
        <f aca="false">IFERROR(INDEX(Positions!$E$2:$E$14531,MATCH($A2439&amp;"|2",Positions!$A$2:$A$14531,0)),"-")</f>
        <v>G</v>
      </c>
      <c r="G2439" s="4" t="str">
        <f aca="false">IFERROR(INDEX(Positions!$E$2:$E$14531,MATCH($A2439&amp;"|71",Positions!$A$2:$A$14531,0)),"-")</f>
        <v>C</v>
      </c>
      <c r="H2439" s="3" t="str">
        <f aca="false">F2439&amp;"-"&amp;G2439</f>
        <v>G-C</v>
      </c>
      <c r="I2439" s="4" t="n">
        <f aca="false">(F2439="G")+(G2439="G")</f>
        <v>1</v>
      </c>
      <c r="J2439" s="4" t="n">
        <f aca="false">(F2439="C")+(G2439="C")</f>
        <v>1</v>
      </c>
      <c r="K2439" s="3" t="n">
        <f aca="false">I2439+J2439</f>
        <v>2</v>
      </c>
    </row>
    <row r="2440" customFormat="false" ht="15" hidden="false" customHeight="false" outlineLevel="0" collapsed="false">
      <c r="A2440" s="4" t="s">
        <v>124</v>
      </c>
      <c r="B2440" s="4" t="s">
        <v>768</v>
      </c>
      <c r="C2440" s="4" t="s">
        <v>884</v>
      </c>
      <c r="D2440" s="4" t="n">
        <f aca="false">IFERROR(INDEX(Positions!$D$2:$D$14531,MATCH($A2440&amp;"|3",Positions!$A$2:$A$14531,0)),"-")</f>
        <v>3</v>
      </c>
      <c r="E2440" s="4" t="n">
        <f aca="false">IFERROR(INDEX(Positions!$D$2:$D$14531,MATCH($A2440&amp;"|70",Positions!$A$2:$A$14531,0)),"-")</f>
        <v>70</v>
      </c>
      <c r="F2440" s="4" t="str">
        <f aca="false">IFERROR(INDEX(Positions!$E$2:$E$14531,MATCH($A2440&amp;"|3",Positions!$A$2:$A$14531,0)),"-")</f>
        <v>C</v>
      </c>
      <c r="G2440" s="4" t="str">
        <f aca="false">IFERROR(INDEX(Positions!$E$2:$E$14531,MATCH($A2440&amp;"|70",Positions!$A$2:$A$14531,0)),"-")</f>
        <v>G</v>
      </c>
      <c r="H2440" s="3" t="str">
        <f aca="false">F2440&amp;"-"&amp;G2440</f>
        <v>C-G</v>
      </c>
      <c r="I2440" s="4" t="n">
        <f aca="false">(F2440="G")+(G2440="G")</f>
        <v>1</v>
      </c>
      <c r="J2440" s="4" t="n">
        <f aca="false">(F2440="C")+(G2440="C")</f>
        <v>1</v>
      </c>
      <c r="K2440" s="3" t="n">
        <f aca="false">I2440+J2440</f>
        <v>2</v>
      </c>
    </row>
    <row r="2441" customFormat="false" ht="15" hidden="false" customHeight="false" outlineLevel="0" collapsed="false">
      <c r="A2441" s="4" t="s">
        <v>124</v>
      </c>
      <c r="B2441" s="4" t="s">
        <v>768</v>
      </c>
      <c r="C2441" s="4" t="s">
        <v>885</v>
      </c>
      <c r="D2441" s="4" t="n">
        <f aca="false">IFERROR(INDEX(Positions!$D$2:$D$14531,MATCH($A2441&amp;"|4",Positions!$A$2:$A$14531,0)),"-")</f>
        <v>4</v>
      </c>
      <c r="E2441" s="4" t="n">
        <f aca="false">IFERROR(INDEX(Positions!$D$2:$D$14531,MATCH($A2441&amp;"|69",Positions!$A$2:$A$14531,0)),"-")</f>
        <v>69</v>
      </c>
      <c r="F2441" s="4" t="str">
        <f aca="false">IFERROR(INDEX(Positions!$E$2:$E$14531,MATCH($A2441&amp;"|4",Positions!$A$2:$A$14531,0)),"-")</f>
        <v>G</v>
      </c>
      <c r="G2441" s="4" t="str">
        <f aca="false">IFERROR(INDEX(Positions!$E$2:$E$14531,MATCH($A2441&amp;"|69",Positions!$A$2:$A$14531,0)),"-")</f>
        <v>C</v>
      </c>
      <c r="H2441" s="3" t="str">
        <f aca="false">F2441&amp;"-"&amp;G2441</f>
        <v>G-C</v>
      </c>
      <c r="I2441" s="4" t="n">
        <f aca="false">(F2441="G")+(G2441="G")</f>
        <v>1</v>
      </c>
      <c r="J2441" s="4" t="n">
        <f aca="false">(F2441="C")+(G2441="C")</f>
        <v>1</v>
      </c>
      <c r="K2441" s="3" t="n">
        <f aca="false">I2441+J2441</f>
        <v>2</v>
      </c>
    </row>
    <row r="2442" customFormat="false" ht="15" hidden="false" customHeight="false" outlineLevel="0" collapsed="false">
      <c r="A2442" s="4" t="s">
        <v>124</v>
      </c>
      <c r="B2442" s="4" t="s">
        <v>768</v>
      </c>
      <c r="C2442" s="4" t="s">
        <v>542</v>
      </c>
      <c r="D2442" s="4" t="n">
        <f aca="false">IFERROR(INDEX(Positions!$D$2:$D$14531,MATCH($A2442&amp;"|5",Positions!$A$2:$A$14531,0)),"-")</f>
        <v>5</v>
      </c>
      <c r="E2442" s="4" t="n">
        <f aca="false">IFERROR(INDEX(Positions!$D$2:$D$14531,MATCH($A2442&amp;"|68",Positions!$A$2:$A$14531,0)),"-")</f>
        <v>68</v>
      </c>
      <c r="F2442" s="4" t="str">
        <f aca="false">IFERROR(INDEX(Positions!$E$2:$E$14531,MATCH($A2442&amp;"|5",Positions!$A$2:$A$14531,0)),"-")</f>
        <v>G</v>
      </c>
      <c r="G2442" s="4" t="str">
        <f aca="false">IFERROR(INDEX(Positions!$E$2:$E$14531,MATCH($A2442&amp;"|68",Positions!$A$2:$A$14531,0)),"-")</f>
        <v>C</v>
      </c>
      <c r="H2442" s="3" t="str">
        <f aca="false">F2442&amp;"-"&amp;G2442</f>
        <v>G-C</v>
      </c>
      <c r="I2442" s="4" t="n">
        <f aca="false">(F2442="G")+(G2442="G")</f>
        <v>1</v>
      </c>
      <c r="J2442" s="4" t="n">
        <f aca="false">(F2442="C")+(G2442="C")</f>
        <v>1</v>
      </c>
      <c r="K2442" s="3" t="n">
        <f aca="false">I2442+J2442</f>
        <v>2</v>
      </c>
    </row>
    <row r="2443" customFormat="false" ht="15" hidden="false" customHeight="false" outlineLevel="0" collapsed="false">
      <c r="A2443" s="4" t="s">
        <v>124</v>
      </c>
      <c r="B2443" s="4" t="s">
        <v>768</v>
      </c>
      <c r="C2443" s="4" t="s">
        <v>561</v>
      </c>
      <c r="D2443" s="4" t="n">
        <f aca="false">IFERROR(INDEX(Positions!$D$2:$D$14531,MATCH($A2443&amp;"|6",Positions!$A$2:$A$14531,0)),"-")</f>
        <v>6</v>
      </c>
      <c r="E2443" s="4" t="n">
        <f aca="false">IFERROR(INDEX(Positions!$D$2:$D$14531,MATCH($A2443&amp;"|67",Positions!$A$2:$A$14531,0)),"-")</f>
        <v>67</v>
      </c>
      <c r="F2443" s="4" t="str">
        <f aca="false">IFERROR(INDEX(Positions!$E$2:$E$14531,MATCH($A2443&amp;"|6",Positions!$A$2:$A$14531,0)),"-")</f>
        <v>G</v>
      </c>
      <c r="G2443" s="4" t="str">
        <f aca="false">IFERROR(INDEX(Positions!$E$2:$E$14531,MATCH($A2443&amp;"|67",Positions!$A$2:$A$14531,0)),"-")</f>
        <v>C</v>
      </c>
      <c r="H2443" s="3" t="str">
        <f aca="false">F2443&amp;"-"&amp;G2443</f>
        <v>G-C</v>
      </c>
      <c r="I2443" s="4" t="n">
        <f aca="false">(F2443="G")+(G2443="G")</f>
        <v>1</v>
      </c>
      <c r="J2443" s="4" t="n">
        <f aca="false">(F2443="C")+(G2443="C")</f>
        <v>1</v>
      </c>
      <c r="K2443" s="3" t="n">
        <f aca="false">I2443+J2443</f>
        <v>2</v>
      </c>
    </row>
    <row r="2444" customFormat="false" ht="15" hidden="false" customHeight="false" outlineLevel="0" collapsed="false">
      <c r="A2444" s="4" t="s">
        <v>124</v>
      </c>
      <c r="B2444" s="4" t="s">
        <v>768</v>
      </c>
      <c r="C2444" s="4" t="s">
        <v>886</v>
      </c>
      <c r="D2444" s="4" t="n">
        <f aca="false">IFERROR(INDEX(Positions!$D$2:$D$14531,MATCH($A2444&amp;"|7",Positions!$A$2:$A$14531,0)),"-")</f>
        <v>7</v>
      </c>
      <c r="E2444" s="4" t="n">
        <f aca="false">IFERROR(INDEX(Positions!$D$2:$D$14531,MATCH($A2444&amp;"|66",Positions!$A$2:$A$14531,0)),"-")</f>
        <v>66</v>
      </c>
      <c r="F2444" s="4" t="str">
        <f aca="false">IFERROR(INDEX(Positions!$E$2:$E$14531,MATCH($A2444&amp;"|7",Positions!$A$2:$A$14531,0)),"-")</f>
        <v>G</v>
      </c>
      <c r="G2444" s="4" t="str">
        <f aca="false">IFERROR(INDEX(Positions!$E$2:$E$14531,MATCH($A2444&amp;"|66",Positions!$A$2:$A$14531,0)),"-")</f>
        <v>C</v>
      </c>
      <c r="H2444" s="3" t="str">
        <f aca="false">F2444&amp;"-"&amp;G2444</f>
        <v>G-C</v>
      </c>
      <c r="I2444" s="4" t="n">
        <f aca="false">(F2444="G")+(G2444="G")</f>
        <v>1</v>
      </c>
      <c r="J2444" s="4" t="n">
        <f aca="false">(F2444="C")+(G2444="C")</f>
        <v>1</v>
      </c>
      <c r="K2444" s="3" t="n">
        <f aca="false">I2444+J2444</f>
        <v>2</v>
      </c>
    </row>
    <row r="2445" customFormat="false" ht="15" hidden="false" customHeight="false" outlineLevel="0" collapsed="false">
      <c r="A2445" s="4" t="s">
        <v>124</v>
      </c>
      <c r="B2445" s="4" t="s">
        <v>783</v>
      </c>
      <c r="C2445" s="4" t="s">
        <v>887</v>
      </c>
      <c r="D2445" s="4" t="n">
        <f aca="false">IFERROR(INDEX(Positions!$D$2:$D$14531,MATCH($A2445&amp;"|10",Positions!$A$2:$A$14531,0)),"-")</f>
        <v>10</v>
      </c>
      <c r="E2445" s="4" t="n">
        <f aca="false">IFERROR(INDEX(Positions!$D$2:$D$14531,MATCH($A2445&amp;"|25",Positions!$A$2:$A$14531,0)),"-")</f>
        <v>25</v>
      </c>
      <c r="F2445" s="4" t="str">
        <f aca="false">IFERROR(INDEX(Positions!$E$2:$E$14531,MATCH($A2445&amp;"|10",Positions!$A$2:$A$14531,0)),"-")</f>
        <v>G</v>
      </c>
      <c r="G2445" s="4" t="str">
        <f aca="false">IFERROR(INDEX(Positions!$E$2:$E$14531,MATCH($A2445&amp;"|25",Positions!$A$2:$A$14531,0)),"-")</f>
        <v>C</v>
      </c>
      <c r="H2445" s="3" t="str">
        <f aca="false">F2445&amp;"-"&amp;G2445</f>
        <v>G-C</v>
      </c>
      <c r="I2445" s="4" t="n">
        <f aca="false">(F2445="G")+(G2445="G")</f>
        <v>1</v>
      </c>
      <c r="J2445" s="4" t="n">
        <f aca="false">(F2445="C")+(G2445="C")</f>
        <v>1</v>
      </c>
      <c r="K2445" s="3" t="n">
        <f aca="false">I2445+J2445</f>
        <v>2</v>
      </c>
    </row>
    <row r="2446" customFormat="false" ht="15" hidden="false" customHeight="false" outlineLevel="0" collapsed="false">
      <c r="A2446" s="4" t="s">
        <v>124</v>
      </c>
      <c r="B2446" s="4" t="s">
        <v>783</v>
      </c>
      <c r="C2446" s="4" t="s">
        <v>888</v>
      </c>
      <c r="D2446" s="4" t="n">
        <f aca="false">IFERROR(INDEX(Positions!$D$2:$D$14531,MATCH($A2446&amp;"|11",Positions!$A$2:$A$14531,0)),"-")</f>
        <v>11</v>
      </c>
      <c r="E2446" s="4" t="n">
        <f aca="false">IFERROR(INDEX(Positions!$D$2:$D$14531,MATCH($A2446&amp;"|24",Positions!$A$2:$A$14531,0)),"-")</f>
        <v>24</v>
      </c>
      <c r="F2446" s="4" t="str">
        <f aca="false">IFERROR(INDEX(Positions!$E$2:$E$14531,MATCH($A2446&amp;"|11",Positions!$A$2:$A$14531,0)),"-")</f>
        <v>A</v>
      </c>
      <c r="G2446" s="4" t="str">
        <f aca="false">IFERROR(INDEX(Positions!$E$2:$E$14531,MATCH($A2446&amp;"|24",Positions!$A$2:$A$14531,0)),"-")</f>
        <v>U</v>
      </c>
      <c r="H2446" s="3" t="str">
        <f aca="false">F2446&amp;"-"&amp;G2446</f>
        <v>A-U</v>
      </c>
      <c r="I2446" s="4" t="n">
        <f aca="false">(F2446="G")+(G2446="G")</f>
        <v>0</v>
      </c>
      <c r="J2446" s="4" t="n">
        <f aca="false">(F2446="C")+(G2446="C")</f>
        <v>0</v>
      </c>
      <c r="K2446" s="3" t="n">
        <f aca="false">I2446+J2446</f>
        <v>0</v>
      </c>
    </row>
    <row r="2447" customFormat="false" ht="15" hidden="false" customHeight="false" outlineLevel="0" collapsed="false">
      <c r="A2447" s="4" t="s">
        <v>124</v>
      </c>
      <c r="B2447" s="4" t="s">
        <v>783</v>
      </c>
      <c r="C2447" s="4" t="s">
        <v>479</v>
      </c>
      <c r="D2447" s="4" t="n">
        <f aca="false">IFERROR(INDEX(Positions!$D$2:$D$14531,MATCH($A2447&amp;"|12",Positions!$A$2:$A$14531,0)),"-")</f>
        <v>12</v>
      </c>
      <c r="E2447" s="4" t="n">
        <f aca="false">IFERROR(INDEX(Positions!$D$2:$D$14531,MATCH($A2447&amp;"|23",Positions!$A$2:$A$14531,0)),"-")</f>
        <v>23</v>
      </c>
      <c r="F2447" s="4" t="str">
        <f aca="false">IFERROR(INDEX(Positions!$E$2:$E$14531,MATCH($A2447&amp;"|12",Positions!$A$2:$A$14531,0)),"-")</f>
        <v>G</v>
      </c>
      <c r="G2447" s="4" t="str">
        <f aca="false">IFERROR(INDEX(Positions!$E$2:$E$14531,MATCH($A2447&amp;"|23",Positions!$A$2:$A$14531,0)),"-")</f>
        <v>C</v>
      </c>
      <c r="H2447" s="3" t="str">
        <f aca="false">F2447&amp;"-"&amp;G2447</f>
        <v>G-C</v>
      </c>
      <c r="I2447" s="4" t="n">
        <f aca="false">(F2447="G")+(G2447="G")</f>
        <v>1</v>
      </c>
      <c r="J2447" s="4" t="n">
        <f aca="false">(F2447="C")+(G2447="C")</f>
        <v>1</v>
      </c>
      <c r="K2447" s="3" t="n">
        <f aca="false">I2447+J2447</f>
        <v>2</v>
      </c>
    </row>
    <row r="2448" customFormat="false" ht="15" hidden="false" customHeight="false" outlineLevel="0" collapsed="false">
      <c r="A2448" s="4" t="s">
        <v>124</v>
      </c>
      <c r="B2448" s="4" t="s">
        <v>783</v>
      </c>
      <c r="C2448" s="4" t="s">
        <v>267</v>
      </c>
      <c r="D2448" s="4" t="n">
        <f aca="false">IFERROR(INDEX(Positions!$D$2:$D$14531,MATCH($A2448&amp;"|13",Positions!$A$2:$A$14531,0)),"-")</f>
        <v>13</v>
      </c>
      <c r="E2448" s="4" t="n">
        <f aca="false">IFERROR(INDEX(Positions!$D$2:$D$14531,MATCH($A2448&amp;"|22",Positions!$A$2:$A$14531,0)),"-")</f>
        <v>22</v>
      </c>
      <c r="F2448" s="4" t="str">
        <f aca="false">IFERROR(INDEX(Positions!$E$2:$E$14531,MATCH($A2448&amp;"|13",Positions!$A$2:$A$14531,0)),"-")</f>
        <v>C</v>
      </c>
      <c r="G2448" s="4" t="str">
        <f aca="false">IFERROR(INDEX(Positions!$E$2:$E$14531,MATCH($A2448&amp;"|22",Positions!$A$2:$A$14531,0)),"-")</f>
        <v>G</v>
      </c>
      <c r="H2448" s="3" t="str">
        <f aca="false">F2448&amp;"-"&amp;G2448</f>
        <v>C-G</v>
      </c>
      <c r="I2448" s="4" t="n">
        <f aca="false">(F2448="G")+(G2448="G")</f>
        <v>1</v>
      </c>
      <c r="J2448" s="4" t="n">
        <f aca="false">(F2448="C")+(G2448="C")</f>
        <v>1</v>
      </c>
      <c r="K2448" s="3" t="n">
        <f aca="false">I2448+J2448</f>
        <v>2</v>
      </c>
    </row>
    <row r="2449" customFormat="false" ht="15" hidden="false" customHeight="false" outlineLevel="0" collapsed="false">
      <c r="A2449" s="4" t="s">
        <v>124</v>
      </c>
      <c r="B2449" s="4" t="s">
        <v>805</v>
      </c>
      <c r="C2449" s="4" t="s">
        <v>673</v>
      </c>
      <c r="D2449" s="4" t="n">
        <f aca="false">IFERROR(INDEX(Positions!$D$2:$D$14531,MATCH($A2449&amp;"|27",Positions!$A$2:$A$14531,0)),"-")</f>
        <v>27</v>
      </c>
      <c r="E2449" s="4" t="n">
        <f aca="false">IFERROR(INDEX(Positions!$D$2:$D$14531,MATCH($A2449&amp;"|43",Positions!$A$2:$A$14531,0)),"-")</f>
        <v>43</v>
      </c>
      <c r="F2449" s="4" t="str">
        <f aca="false">IFERROR(INDEX(Positions!$E$2:$E$14531,MATCH($A2449&amp;"|27",Positions!$A$2:$A$14531,0)),"-")</f>
        <v>C</v>
      </c>
      <c r="G2449" s="4" t="str">
        <f aca="false">IFERROR(INDEX(Positions!$E$2:$E$14531,MATCH($A2449&amp;"|43",Positions!$A$2:$A$14531,0)),"-")</f>
        <v>G</v>
      </c>
      <c r="H2449" s="3" t="str">
        <f aca="false">F2449&amp;"-"&amp;G2449</f>
        <v>C-G</v>
      </c>
      <c r="I2449" s="4" t="n">
        <f aca="false">(F2449="G")+(G2449="G")</f>
        <v>1</v>
      </c>
      <c r="J2449" s="4" t="n">
        <f aca="false">(F2449="C")+(G2449="C")</f>
        <v>1</v>
      </c>
      <c r="K2449" s="3" t="n">
        <f aca="false">I2449+J2449</f>
        <v>2</v>
      </c>
    </row>
    <row r="2450" customFormat="false" ht="15" hidden="false" customHeight="false" outlineLevel="0" collapsed="false">
      <c r="A2450" s="4" t="s">
        <v>124</v>
      </c>
      <c r="B2450" s="4" t="s">
        <v>805</v>
      </c>
      <c r="C2450" s="4" t="s">
        <v>889</v>
      </c>
      <c r="D2450" s="4" t="n">
        <f aca="false">IFERROR(INDEX(Positions!$D$2:$D$14531,MATCH($A2450&amp;"|28",Positions!$A$2:$A$14531,0)),"-")</f>
        <v>28</v>
      </c>
      <c r="E2450" s="4" t="n">
        <f aca="false">IFERROR(INDEX(Positions!$D$2:$D$14531,MATCH($A2450&amp;"|42",Positions!$A$2:$A$14531,0)),"-")</f>
        <v>42</v>
      </c>
      <c r="F2450" s="4" t="str">
        <f aca="false">IFERROR(INDEX(Positions!$E$2:$E$14531,MATCH($A2450&amp;"|28",Positions!$A$2:$A$14531,0)),"-")</f>
        <v>C</v>
      </c>
      <c r="G2450" s="4" t="str">
        <f aca="false">IFERROR(INDEX(Positions!$E$2:$E$14531,MATCH($A2450&amp;"|42",Positions!$A$2:$A$14531,0)),"-")</f>
        <v>G</v>
      </c>
      <c r="H2450" s="3" t="str">
        <f aca="false">F2450&amp;"-"&amp;G2450</f>
        <v>C-G</v>
      </c>
      <c r="I2450" s="4" t="n">
        <f aca="false">(F2450="G")+(G2450="G")</f>
        <v>1</v>
      </c>
      <c r="J2450" s="4" t="n">
        <f aca="false">(F2450="C")+(G2450="C")</f>
        <v>1</v>
      </c>
      <c r="K2450" s="3" t="n">
        <f aca="false">I2450+J2450</f>
        <v>2</v>
      </c>
    </row>
    <row r="2451" customFormat="false" ht="15" hidden="false" customHeight="false" outlineLevel="0" collapsed="false">
      <c r="A2451" s="4" t="s">
        <v>124</v>
      </c>
      <c r="B2451" s="4" t="s">
        <v>805</v>
      </c>
      <c r="C2451" s="4" t="s">
        <v>890</v>
      </c>
      <c r="D2451" s="4" t="n">
        <f aca="false">IFERROR(INDEX(Positions!$D$2:$D$14531,MATCH($A2451&amp;"|29",Positions!$A$2:$A$14531,0)),"-")</f>
        <v>29</v>
      </c>
      <c r="E2451" s="4" t="n">
        <f aca="false">IFERROR(INDEX(Positions!$D$2:$D$14531,MATCH($A2451&amp;"|41",Positions!$A$2:$A$14531,0)),"-")</f>
        <v>41</v>
      </c>
      <c r="F2451" s="4" t="str">
        <f aca="false">IFERROR(INDEX(Positions!$E$2:$E$14531,MATCH($A2451&amp;"|29",Positions!$A$2:$A$14531,0)),"-")</f>
        <v>G</v>
      </c>
      <c r="G2451" s="4" t="str">
        <f aca="false">IFERROR(INDEX(Positions!$E$2:$E$14531,MATCH($A2451&amp;"|41",Positions!$A$2:$A$14531,0)),"-")</f>
        <v>C</v>
      </c>
      <c r="H2451" s="3" t="str">
        <f aca="false">F2451&amp;"-"&amp;G2451</f>
        <v>G-C</v>
      </c>
      <c r="I2451" s="4" t="n">
        <f aca="false">(F2451="G")+(G2451="G")</f>
        <v>1</v>
      </c>
      <c r="J2451" s="4" t="n">
        <f aca="false">(F2451="C")+(G2451="C")</f>
        <v>1</v>
      </c>
      <c r="K2451" s="3" t="n">
        <f aca="false">I2451+J2451</f>
        <v>2</v>
      </c>
    </row>
    <row r="2452" customFormat="false" ht="15" hidden="false" customHeight="false" outlineLevel="0" collapsed="false">
      <c r="A2452" s="4" t="s">
        <v>124</v>
      </c>
      <c r="B2452" s="4" t="s">
        <v>805</v>
      </c>
      <c r="C2452" s="4" t="s">
        <v>694</v>
      </c>
      <c r="D2452" s="4" t="n">
        <f aca="false">IFERROR(INDEX(Positions!$D$2:$D$14531,MATCH($A2452&amp;"|30",Positions!$A$2:$A$14531,0)),"-")</f>
        <v>30</v>
      </c>
      <c r="E2452" s="4" t="n">
        <f aca="false">IFERROR(INDEX(Positions!$D$2:$D$14531,MATCH($A2452&amp;"|40",Positions!$A$2:$A$14531,0)),"-")</f>
        <v>40</v>
      </c>
      <c r="F2452" s="4" t="str">
        <f aca="false">IFERROR(INDEX(Positions!$E$2:$E$14531,MATCH($A2452&amp;"|30",Positions!$A$2:$A$14531,0)),"-")</f>
        <v>G</v>
      </c>
      <c r="G2452" s="4" t="str">
        <f aca="false">IFERROR(INDEX(Positions!$E$2:$E$14531,MATCH($A2452&amp;"|40",Positions!$A$2:$A$14531,0)),"-")</f>
        <v>C</v>
      </c>
      <c r="H2452" s="3" t="str">
        <f aca="false">F2452&amp;"-"&amp;G2452</f>
        <v>G-C</v>
      </c>
      <c r="I2452" s="4" t="n">
        <f aca="false">(F2452="G")+(G2452="G")</f>
        <v>1</v>
      </c>
      <c r="J2452" s="4" t="n">
        <f aca="false">(F2452="C")+(G2452="C")</f>
        <v>1</v>
      </c>
      <c r="K2452" s="3" t="n">
        <f aca="false">I2452+J2452</f>
        <v>2</v>
      </c>
    </row>
    <row r="2453" customFormat="false" ht="15" hidden="false" customHeight="false" outlineLevel="0" collapsed="false">
      <c r="A2453" s="4" t="s">
        <v>124</v>
      </c>
      <c r="B2453" s="4" t="s">
        <v>805</v>
      </c>
      <c r="C2453" s="4" t="s">
        <v>640</v>
      </c>
      <c r="D2453" s="4" t="n">
        <f aca="false">IFERROR(INDEX(Positions!$D$2:$D$14531,MATCH($A2453&amp;"|31",Positions!$A$2:$A$14531,0)),"-")</f>
        <v>31</v>
      </c>
      <c r="E2453" s="4" t="n">
        <f aca="false">IFERROR(INDEX(Positions!$D$2:$D$14531,MATCH($A2453&amp;"|39",Positions!$A$2:$A$14531,0)),"-")</f>
        <v>39</v>
      </c>
      <c r="F2453" s="4" t="str">
        <f aca="false">IFERROR(INDEX(Positions!$E$2:$E$14531,MATCH($A2453&amp;"|31",Positions!$A$2:$A$14531,0)),"-")</f>
        <v>G</v>
      </c>
      <c r="G2453" s="4" t="str">
        <f aca="false">IFERROR(INDEX(Positions!$E$2:$E$14531,MATCH($A2453&amp;"|39",Positions!$A$2:$A$14531,0)),"-")</f>
        <v>C</v>
      </c>
      <c r="H2453" s="3" t="str">
        <f aca="false">F2453&amp;"-"&amp;G2453</f>
        <v>G-C</v>
      </c>
      <c r="I2453" s="4" t="n">
        <f aca="false">(F2453="G")+(G2453="G")</f>
        <v>1</v>
      </c>
      <c r="J2453" s="4" t="n">
        <f aca="false">(F2453="C")+(G2453="C")</f>
        <v>1</v>
      </c>
      <c r="K2453" s="3" t="n">
        <f aca="false">I2453+J2453</f>
        <v>2</v>
      </c>
    </row>
    <row r="2454" customFormat="false" ht="15" hidden="false" customHeight="false" outlineLevel="0" collapsed="false">
      <c r="A2454" s="4" t="s">
        <v>124</v>
      </c>
      <c r="B2454" s="4" t="s">
        <v>830</v>
      </c>
      <c r="C2454" s="4" t="s">
        <v>367</v>
      </c>
      <c r="D2454" s="4" t="n">
        <f aca="false">IFERROR(INDEX(Positions!$D$2:$D$14531,MATCH($A2454&amp;"|49",Positions!$A$2:$A$14531,0)),"-")</f>
        <v>49</v>
      </c>
      <c r="E2454" s="4" t="n">
        <f aca="false">IFERROR(INDEX(Positions!$D$2:$D$14531,MATCH($A2454&amp;"|65",Positions!$A$2:$A$14531,0)),"-")</f>
        <v>65</v>
      </c>
      <c r="F2454" s="4" t="str">
        <f aca="false">IFERROR(INDEX(Positions!$E$2:$E$14531,MATCH($A2454&amp;"|49",Positions!$A$2:$A$14531,0)),"-")</f>
        <v>G</v>
      </c>
      <c r="G2454" s="4" t="str">
        <f aca="false">IFERROR(INDEX(Positions!$E$2:$E$14531,MATCH($A2454&amp;"|65",Positions!$A$2:$A$14531,0)),"-")</f>
        <v>C</v>
      </c>
      <c r="H2454" s="3" t="str">
        <f aca="false">F2454&amp;"-"&amp;G2454</f>
        <v>G-C</v>
      </c>
      <c r="I2454" s="4" t="n">
        <f aca="false">(F2454="G")+(G2454="G")</f>
        <v>1</v>
      </c>
      <c r="J2454" s="4" t="n">
        <f aca="false">(F2454="C")+(G2454="C")</f>
        <v>1</v>
      </c>
      <c r="K2454" s="3" t="n">
        <f aca="false">I2454+J2454</f>
        <v>2</v>
      </c>
    </row>
    <row r="2455" customFormat="false" ht="15" hidden="false" customHeight="false" outlineLevel="0" collapsed="false">
      <c r="A2455" s="4" t="s">
        <v>124</v>
      </c>
      <c r="B2455" s="4" t="s">
        <v>830</v>
      </c>
      <c r="C2455" s="4" t="s">
        <v>891</v>
      </c>
      <c r="D2455" s="4" t="n">
        <f aca="false">IFERROR(INDEX(Positions!$D$2:$D$14531,MATCH($A2455&amp;"|50",Positions!$A$2:$A$14531,0)),"-")</f>
        <v>50</v>
      </c>
      <c r="E2455" s="4" t="n">
        <f aca="false">IFERROR(INDEX(Positions!$D$2:$D$14531,MATCH($A2455&amp;"|64",Positions!$A$2:$A$14531,0)),"-")</f>
        <v>64</v>
      </c>
      <c r="F2455" s="4" t="str">
        <f aca="false">IFERROR(INDEX(Positions!$E$2:$E$14531,MATCH($A2455&amp;"|50",Positions!$A$2:$A$14531,0)),"-")</f>
        <v>C</v>
      </c>
      <c r="G2455" s="4" t="str">
        <f aca="false">IFERROR(INDEX(Positions!$E$2:$E$14531,MATCH($A2455&amp;"|64",Positions!$A$2:$A$14531,0)),"-")</f>
        <v>G</v>
      </c>
      <c r="H2455" s="3" t="str">
        <f aca="false">F2455&amp;"-"&amp;G2455</f>
        <v>C-G</v>
      </c>
      <c r="I2455" s="4" t="n">
        <f aca="false">(F2455="G")+(G2455="G")</f>
        <v>1</v>
      </c>
      <c r="J2455" s="4" t="n">
        <f aca="false">(F2455="C")+(G2455="C")</f>
        <v>1</v>
      </c>
      <c r="K2455" s="3" t="n">
        <f aca="false">I2455+J2455</f>
        <v>2</v>
      </c>
    </row>
    <row r="2456" customFormat="false" ht="15" hidden="false" customHeight="false" outlineLevel="0" collapsed="false">
      <c r="A2456" s="4" t="s">
        <v>124</v>
      </c>
      <c r="B2456" s="4" t="s">
        <v>830</v>
      </c>
      <c r="C2456" s="4" t="s">
        <v>689</v>
      </c>
      <c r="D2456" s="4" t="n">
        <f aca="false">IFERROR(INDEX(Positions!$D$2:$D$14531,MATCH($A2456&amp;"|51",Positions!$A$2:$A$14531,0)),"-")</f>
        <v>51</v>
      </c>
      <c r="E2456" s="4" t="n">
        <f aca="false">IFERROR(INDEX(Positions!$D$2:$D$14531,MATCH($A2456&amp;"|63",Positions!$A$2:$A$14531,0)),"-")</f>
        <v>63</v>
      </c>
      <c r="F2456" s="4" t="str">
        <f aca="false">IFERROR(INDEX(Positions!$E$2:$E$14531,MATCH($A2456&amp;"|51",Positions!$A$2:$A$14531,0)),"-")</f>
        <v>A</v>
      </c>
      <c r="G2456" s="4" t="str">
        <f aca="false">IFERROR(INDEX(Positions!$E$2:$E$14531,MATCH($A2456&amp;"|63",Positions!$A$2:$A$14531,0)),"-")</f>
        <v>U</v>
      </c>
      <c r="H2456" s="3" t="str">
        <f aca="false">F2456&amp;"-"&amp;G2456</f>
        <v>A-U</v>
      </c>
      <c r="I2456" s="4" t="n">
        <f aca="false">(F2456="G")+(G2456="G")</f>
        <v>0</v>
      </c>
      <c r="J2456" s="4" t="n">
        <f aca="false">(F2456="C")+(G2456="C")</f>
        <v>0</v>
      </c>
      <c r="K2456" s="3" t="n">
        <f aca="false">I2456+J2456</f>
        <v>0</v>
      </c>
    </row>
    <row r="2457" customFormat="false" ht="15" hidden="false" customHeight="false" outlineLevel="0" collapsed="false">
      <c r="A2457" s="4" t="s">
        <v>124</v>
      </c>
      <c r="B2457" s="4" t="s">
        <v>830</v>
      </c>
      <c r="C2457" s="4" t="s">
        <v>703</v>
      </c>
      <c r="D2457" s="4" t="n">
        <f aca="false">IFERROR(INDEX(Positions!$D$2:$D$14531,MATCH($A2457&amp;"|52",Positions!$A$2:$A$14531,0)),"-")</f>
        <v>52</v>
      </c>
      <c r="E2457" s="4" t="n">
        <f aca="false">IFERROR(INDEX(Positions!$D$2:$D$14531,MATCH($A2457&amp;"|62",Positions!$A$2:$A$14531,0)),"-")</f>
        <v>62</v>
      </c>
      <c r="F2457" s="4" t="str">
        <f aca="false">IFERROR(INDEX(Positions!$E$2:$E$14531,MATCH($A2457&amp;"|52",Positions!$A$2:$A$14531,0)),"-")</f>
        <v>G</v>
      </c>
      <c r="G2457" s="4" t="str">
        <f aca="false">IFERROR(INDEX(Positions!$E$2:$E$14531,MATCH($A2457&amp;"|62",Positions!$A$2:$A$14531,0)),"-")</f>
        <v>C</v>
      </c>
      <c r="H2457" s="3" t="str">
        <f aca="false">F2457&amp;"-"&amp;G2457</f>
        <v>G-C</v>
      </c>
      <c r="I2457" s="4" t="n">
        <f aca="false">(F2457="G")+(G2457="G")</f>
        <v>1</v>
      </c>
      <c r="J2457" s="4" t="n">
        <f aca="false">(F2457="C")+(G2457="C")</f>
        <v>1</v>
      </c>
      <c r="K2457" s="3" t="n">
        <f aca="false">I2457+J2457</f>
        <v>2</v>
      </c>
    </row>
    <row r="2458" customFormat="false" ht="15" hidden="false" customHeight="false" outlineLevel="0" collapsed="false">
      <c r="A2458" s="4" t="s">
        <v>124</v>
      </c>
      <c r="B2458" s="4" t="s">
        <v>830</v>
      </c>
      <c r="C2458" s="4" t="s">
        <v>892</v>
      </c>
      <c r="D2458" s="4" t="n">
        <f aca="false">IFERROR(INDEX(Positions!$D$2:$D$14531,MATCH($A2458&amp;"|53",Positions!$A$2:$A$14531,0)),"-")</f>
        <v>53</v>
      </c>
      <c r="E2458" s="4" t="n">
        <f aca="false">IFERROR(INDEX(Positions!$D$2:$D$14531,MATCH($A2458&amp;"|61",Positions!$A$2:$A$14531,0)),"-")</f>
        <v>61</v>
      </c>
      <c r="F2458" s="4" t="str">
        <f aca="false">IFERROR(INDEX(Positions!$E$2:$E$14531,MATCH($A2458&amp;"|53",Positions!$A$2:$A$14531,0)),"-")</f>
        <v>G</v>
      </c>
      <c r="G2458" s="4" t="str">
        <f aca="false">IFERROR(INDEX(Positions!$E$2:$E$14531,MATCH($A2458&amp;"|61",Positions!$A$2:$A$14531,0)),"-")</f>
        <v>C</v>
      </c>
      <c r="H2458" s="3" t="str">
        <f aca="false">F2458&amp;"-"&amp;G2458</f>
        <v>G-C</v>
      </c>
      <c r="I2458" s="4" t="n">
        <f aca="false">(F2458="G")+(G2458="G")</f>
        <v>1</v>
      </c>
      <c r="J2458" s="4" t="n">
        <f aca="false">(F2458="C")+(G2458="C")</f>
        <v>1</v>
      </c>
      <c r="K2458" s="3" t="n">
        <f aca="false">I2458+J2458</f>
        <v>2</v>
      </c>
    </row>
    <row r="2459" customFormat="false" ht="15" hidden="false" customHeight="false" outlineLevel="0" collapsed="false">
      <c r="A2459" s="24" t="s">
        <v>124</v>
      </c>
      <c r="B2459" s="24" t="s">
        <v>893</v>
      </c>
      <c r="C2459" s="24" t="s">
        <v>894</v>
      </c>
      <c r="D2459" s="24" t="n">
        <f aca="false">IFERROR(INDEX(Positions!$D$2:$D$14531,MATCH($A2459&amp;"|8",Positions!$A$2:$A$14531,0)),"-")</f>
        <v>8</v>
      </c>
      <c r="E2459" s="24" t="n">
        <f aca="false">IFERROR(INDEX(Positions!$D$2:$D$14531,MATCH($A2459&amp;"|14",Positions!$A$2:$A$14531,0)),"-")</f>
        <v>14</v>
      </c>
      <c r="F2459" s="24" t="str">
        <f aca="false">IFERROR(INDEX(Positions!$E$2:$E$14531,MATCH($A2459&amp;"|8",Positions!$A$2:$A$14531,0)),"-")</f>
        <v>U</v>
      </c>
      <c r="G2459" s="24" t="str">
        <f aca="false">IFERROR(INDEX(Positions!$E$2:$E$14531,MATCH($A2459&amp;"|14",Positions!$A$2:$A$14531,0)),"-")</f>
        <v>A</v>
      </c>
      <c r="H2459" s="25" t="str">
        <f aca="false">F2459&amp;"-"&amp;G2459</f>
        <v>U-A</v>
      </c>
      <c r="I2459" s="24" t="n">
        <f aca="false">(F2459="G")+(G2459="G")</f>
        <v>0</v>
      </c>
      <c r="J2459" s="24" t="n">
        <f aca="false">(F2459="C")+(G2459="C")</f>
        <v>0</v>
      </c>
      <c r="K2459" s="25" t="n">
        <f aca="false">I2459+J2459</f>
        <v>0</v>
      </c>
    </row>
    <row r="2460" customFormat="false" ht="15" hidden="false" customHeight="false" outlineLevel="0" collapsed="false">
      <c r="A2460" s="24" t="s">
        <v>124</v>
      </c>
      <c r="B2460" s="24" t="s">
        <v>893</v>
      </c>
      <c r="C2460" s="24" t="s">
        <v>895</v>
      </c>
      <c r="D2460" s="24" t="n">
        <f aca="false">IFERROR(INDEX(Positions!$D$2:$D$14531,MATCH($A2460&amp;"|15",Positions!$A$2:$A$14531,0)),"-")</f>
        <v>15</v>
      </c>
      <c r="E2460" s="24" t="n">
        <f aca="false">IFERROR(INDEX(Positions!$D$2:$D$14531,MATCH($A2460&amp;"|48",Positions!$A$2:$A$14531,0)),"-")</f>
        <v>48</v>
      </c>
      <c r="F2460" s="24" t="str">
        <f aca="false">IFERROR(INDEX(Positions!$E$2:$E$14531,MATCH($A2460&amp;"|15",Positions!$A$2:$A$14531,0)),"-")</f>
        <v>G</v>
      </c>
      <c r="G2460" s="24" t="str">
        <f aca="false">IFERROR(INDEX(Positions!$E$2:$E$14531,MATCH($A2460&amp;"|48",Positions!$A$2:$A$14531,0)),"-")</f>
        <v>C</v>
      </c>
      <c r="H2460" s="25" t="str">
        <f aca="false">F2460&amp;"-"&amp;G2460</f>
        <v>G-C</v>
      </c>
      <c r="I2460" s="24" t="n">
        <f aca="false">(F2460="G")+(G2460="G")</f>
        <v>1</v>
      </c>
      <c r="J2460" s="24" t="n">
        <f aca="false">(F2460="C")+(G2460="C")</f>
        <v>1</v>
      </c>
      <c r="K2460" s="25" t="n">
        <f aca="false">I2460+J2460</f>
        <v>2</v>
      </c>
    </row>
    <row r="2461" customFormat="false" ht="15" hidden="false" customHeight="false" outlineLevel="0" collapsed="false">
      <c r="A2461" s="24" t="s">
        <v>124</v>
      </c>
      <c r="B2461" s="24" t="s">
        <v>893</v>
      </c>
      <c r="C2461" s="24" t="s">
        <v>896</v>
      </c>
      <c r="D2461" s="24" t="n">
        <f aca="false">IFERROR(INDEX(Positions!$D$2:$D$14531,MATCH($A2461&amp;"|18",Positions!$A$2:$A$14531,0)),"-")</f>
        <v>18</v>
      </c>
      <c r="E2461" s="24" t="n">
        <f aca="false">IFERROR(INDEX(Positions!$D$2:$D$14531,MATCH($A2461&amp;"|55",Positions!$A$2:$A$14531,0)),"-")</f>
        <v>55</v>
      </c>
      <c r="F2461" s="24" t="str">
        <f aca="false">IFERROR(INDEX(Positions!$E$2:$E$14531,MATCH($A2461&amp;"|18",Positions!$A$2:$A$14531,0)),"-")</f>
        <v>G</v>
      </c>
      <c r="G2461" s="24" t="str">
        <f aca="false">IFERROR(INDEX(Positions!$E$2:$E$14531,MATCH($A2461&amp;"|55",Positions!$A$2:$A$14531,0)),"-")</f>
        <v>U</v>
      </c>
      <c r="H2461" s="25" t="str">
        <f aca="false">F2461&amp;"-"&amp;G2461</f>
        <v>G-U</v>
      </c>
      <c r="I2461" s="24" t="n">
        <f aca="false">(F2461="G")+(G2461="G")</f>
        <v>1</v>
      </c>
      <c r="J2461" s="24" t="n">
        <f aca="false">(F2461="C")+(G2461="C")</f>
        <v>0</v>
      </c>
      <c r="K2461" s="25" t="n">
        <f aca="false">I2461+J2461</f>
        <v>1</v>
      </c>
    </row>
    <row r="2462" customFormat="false" ht="15" hidden="false" customHeight="false" outlineLevel="0" collapsed="false">
      <c r="A2462" s="24" t="s">
        <v>124</v>
      </c>
      <c r="B2462" s="24" t="s">
        <v>893</v>
      </c>
      <c r="C2462" s="24" t="s">
        <v>897</v>
      </c>
      <c r="D2462" s="24" t="n">
        <f aca="false">IFERROR(INDEX(Positions!$D$2:$D$14531,MATCH($A2462&amp;"|19",Positions!$A$2:$A$14531,0)),"-")</f>
        <v>19</v>
      </c>
      <c r="E2462" s="24" t="n">
        <f aca="false">IFERROR(INDEX(Positions!$D$2:$D$14531,MATCH($A2462&amp;"|56",Positions!$A$2:$A$14531,0)),"-")</f>
        <v>56</v>
      </c>
      <c r="F2462" s="24" t="str">
        <f aca="false">IFERROR(INDEX(Positions!$E$2:$E$14531,MATCH($A2462&amp;"|19",Positions!$A$2:$A$14531,0)),"-")</f>
        <v>G</v>
      </c>
      <c r="G2462" s="24" t="str">
        <f aca="false">IFERROR(INDEX(Positions!$E$2:$E$14531,MATCH($A2462&amp;"|56",Positions!$A$2:$A$14531,0)),"-")</f>
        <v>C</v>
      </c>
      <c r="H2462" s="25" t="str">
        <f aca="false">F2462&amp;"-"&amp;G2462</f>
        <v>G-C</v>
      </c>
      <c r="I2462" s="24" t="n">
        <f aca="false">(F2462="G")+(G2462="G")</f>
        <v>1</v>
      </c>
      <c r="J2462" s="24" t="n">
        <f aca="false">(F2462="C")+(G2462="C")</f>
        <v>1</v>
      </c>
      <c r="K2462" s="25" t="n">
        <f aca="false">I2462+J2462</f>
        <v>2</v>
      </c>
    </row>
    <row r="2463" customFormat="false" ht="15" hidden="false" customHeight="false" outlineLevel="0" collapsed="false">
      <c r="A2463" s="24" t="s">
        <v>124</v>
      </c>
      <c r="B2463" s="24" t="s">
        <v>893</v>
      </c>
      <c r="C2463" s="24" t="s">
        <v>898</v>
      </c>
      <c r="D2463" s="24" t="n">
        <f aca="false">IFERROR(INDEX(Positions!$D$2:$D$14531,MATCH($A2463&amp;"|26",Positions!$A$2:$A$14531,0)),"-")</f>
        <v>26</v>
      </c>
      <c r="E2463" s="24" t="n">
        <f aca="false">IFERROR(INDEX(Positions!$D$2:$D$14531,MATCH($A2463&amp;"|44",Positions!$A$2:$A$14531,0)),"-")</f>
        <v>44</v>
      </c>
      <c r="F2463" s="24" t="str">
        <f aca="false">IFERROR(INDEX(Positions!$E$2:$E$14531,MATCH($A2463&amp;"|26",Positions!$A$2:$A$14531,0)),"-")</f>
        <v>G</v>
      </c>
      <c r="G2463" s="24" t="str">
        <f aca="false">IFERROR(INDEX(Positions!$E$2:$E$14531,MATCH($A2463&amp;"|44",Positions!$A$2:$A$14531,0)),"-")</f>
        <v>A</v>
      </c>
      <c r="H2463" s="25" t="str">
        <f aca="false">F2463&amp;"-"&amp;G2463</f>
        <v>G-A</v>
      </c>
      <c r="I2463" s="24" t="n">
        <f aca="false">(F2463="G")+(G2463="G")</f>
        <v>1</v>
      </c>
      <c r="J2463" s="24" t="n">
        <f aca="false">(F2463="C")+(G2463="C")</f>
        <v>0</v>
      </c>
      <c r="K2463" s="25" t="n">
        <f aca="false">I2463+J2463</f>
        <v>1</v>
      </c>
    </row>
    <row r="2464" customFormat="false" ht="15" hidden="false" customHeight="false" outlineLevel="0" collapsed="false">
      <c r="A2464" s="24" t="s">
        <v>124</v>
      </c>
      <c r="B2464" s="24" t="s">
        <v>893</v>
      </c>
      <c r="C2464" s="24" t="s">
        <v>899</v>
      </c>
      <c r="D2464" s="24" t="n">
        <f aca="false">IFERROR(INDEX(Positions!$D$2:$D$14531,MATCH($A2464&amp;"|32",Positions!$A$2:$A$14531,0)),"-")</f>
        <v>32</v>
      </c>
      <c r="E2464" s="24" t="n">
        <f aca="false">IFERROR(INDEX(Positions!$D$2:$D$14531,MATCH($A2464&amp;"|38",Positions!$A$2:$A$14531,0)),"-")</f>
        <v>38</v>
      </c>
      <c r="F2464" s="24" t="str">
        <f aca="false">IFERROR(INDEX(Positions!$E$2:$E$14531,MATCH($A2464&amp;"|32",Positions!$A$2:$A$14531,0)),"-")</f>
        <v>C</v>
      </c>
      <c r="G2464" s="24" t="str">
        <f aca="false">IFERROR(INDEX(Positions!$E$2:$E$14531,MATCH($A2464&amp;"|38",Positions!$A$2:$A$14531,0)),"-")</f>
        <v>A</v>
      </c>
      <c r="H2464" s="25" t="str">
        <f aca="false">F2464&amp;"-"&amp;G2464</f>
        <v>C-A</v>
      </c>
      <c r="I2464" s="24" t="n">
        <f aca="false">(F2464="G")+(G2464="G")</f>
        <v>0</v>
      </c>
      <c r="J2464" s="24" t="n">
        <f aca="false">(F2464="C")+(G2464="C")</f>
        <v>1</v>
      </c>
      <c r="K2464" s="25" t="n">
        <f aca="false">I2464+J2464</f>
        <v>1</v>
      </c>
    </row>
    <row r="2465" customFormat="false" ht="15" hidden="false" customHeight="false" outlineLevel="0" collapsed="false">
      <c r="A2465" s="24" t="s">
        <v>124</v>
      </c>
      <c r="B2465" s="24" t="s">
        <v>893</v>
      </c>
      <c r="C2465" s="24" t="s">
        <v>900</v>
      </c>
      <c r="D2465" s="24" t="n">
        <f aca="false">IFERROR(INDEX(Positions!$D$2:$D$14531,MATCH($A2465&amp;"|54",Positions!$A$2:$A$14531,0)),"-")</f>
        <v>54</v>
      </c>
      <c r="E2465" s="24" t="n">
        <f aca="false">IFERROR(INDEX(Positions!$D$2:$D$14531,MATCH($A2465&amp;"|58",Positions!$A$2:$A$14531,0)),"-")</f>
        <v>58</v>
      </c>
      <c r="F2465" s="24" t="str">
        <f aca="false">IFERROR(INDEX(Positions!$E$2:$E$14531,MATCH($A2465&amp;"|54",Positions!$A$2:$A$14531,0)),"-")</f>
        <v>U</v>
      </c>
      <c r="G2465" s="24" t="str">
        <f aca="false">IFERROR(INDEX(Positions!$E$2:$E$14531,MATCH($A2465&amp;"|58",Positions!$A$2:$A$14531,0)),"-")</f>
        <v>A</v>
      </c>
      <c r="H2465" s="25" t="str">
        <f aca="false">F2465&amp;"-"&amp;G2465</f>
        <v>U-A</v>
      </c>
      <c r="I2465" s="24" t="n">
        <f aca="false">(F2465="G")+(G2465="G")</f>
        <v>0</v>
      </c>
      <c r="J2465" s="24" t="n">
        <f aca="false">(F2465="C")+(G2465="C")</f>
        <v>0</v>
      </c>
      <c r="K2465" s="25" t="n">
        <f aca="false">I2465+J2465</f>
        <v>0</v>
      </c>
    </row>
    <row r="2466" customFormat="false" ht="15" hidden="false" customHeight="false" outlineLevel="0" collapsed="false">
      <c r="A2466" s="4" t="s">
        <v>125</v>
      </c>
      <c r="B2466" s="4" t="s">
        <v>768</v>
      </c>
      <c r="C2466" s="4" t="s">
        <v>882</v>
      </c>
      <c r="D2466" s="4" t="n">
        <f aca="false">IFERROR(INDEX(Positions!$D$2:$D$14531,MATCH($A2466&amp;"|1",Positions!$A$2:$A$14531,0)),"-")</f>
        <v>1</v>
      </c>
      <c r="E2466" s="4" t="n">
        <f aca="false">IFERROR(INDEX(Positions!$D$2:$D$14531,MATCH($A2466&amp;"|72",Positions!$A$2:$A$14531,0)),"-")</f>
        <v>73</v>
      </c>
      <c r="F2466" s="4" t="str">
        <f aca="false">IFERROR(INDEX(Positions!$E$2:$E$14531,MATCH($A2466&amp;"|1",Positions!$A$2:$A$14531,0)),"-")</f>
        <v>C</v>
      </c>
      <c r="G2466" s="4" t="str">
        <f aca="false">IFERROR(INDEX(Positions!$E$2:$E$14531,MATCH($A2466&amp;"|72",Positions!$A$2:$A$14531,0)),"-")</f>
        <v>G</v>
      </c>
      <c r="H2466" s="3" t="str">
        <f aca="false">F2466&amp;"-"&amp;G2466</f>
        <v>C-G</v>
      </c>
      <c r="I2466" s="4" t="n">
        <f aca="false">(F2466="G")+(G2466="G")</f>
        <v>1</v>
      </c>
      <c r="J2466" s="4" t="n">
        <f aca="false">(F2466="C")+(G2466="C")</f>
        <v>1</v>
      </c>
      <c r="K2466" s="3" t="n">
        <f aca="false">I2466+J2466</f>
        <v>2</v>
      </c>
    </row>
    <row r="2467" customFormat="false" ht="15" hidden="false" customHeight="false" outlineLevel="0" collapsed="false">
      <c r="A2467" s="4" t="s">
        <v>125</v>
      </c>
      <c r="B2467" s="4" t="s">
        <v>768</v>
      </c>
      <c r="C2467" s="4" t="s">
        <v>883</v>
      </c>
      <c r="D2467" s="4" t="n">
        <f aca="false">IFERROR(INDEX(Positions!$D$2:$D$14531,MATCH($A2467&amp;"|2",Positions!$A$2:$A$14531,0)),"-")</f>
        <v>2</v>
      </c>
      <c r="E2467" s="4" t="n">
        <f aca="false">IFERROR(INDEX(Positions!$D$2:$D$14531,MATCH($A2467&amp;"|71",Positions!$A$2:$A$14531,0)),"-")</f>
        <v>72</v>
      </c>
      <c r="F2467" s="4" t="str">
        <f aca="false">IFERROR(INDEX(Positions!$E$2:$E$14531,MATCH($A2467&amp;"|2",Positions!$A$2:$A$14531,0)),"-")</f>
        <v>G</v>
      </c>
      <c r="G2467" s="4" t="str">
        <f aca="false">IFERROR(INDEX(Positions!$E$2:$E$14531,MATCH($A2467&amp;"|71",Positions!$A$2:$A$14531,0)),"-")</f>
        <v>C</v>
      </c>
      <c r="H2467" s="3" t="str">
        <f aca="false">F2467&amp;"-"&amp;G2467</f>
        <v>G-C</v>
      </c>
      <c r="I2467" s="4" t="n">
        <f aca="false">(F2467="G")+(G2467="G")</f>
        <v>1</v>
      </c>
      <c r="J2467" s="4" t="n">
        <f aca="false">(F2467="C")+(G2467="C")</f>
        <v>1</v>
      </c>
      <c r="K2467" s="3" t="n">
        <f aca="false">I2467+J2467</f>
        <v>2</v>
      </c>
    </row>
    <row r="2468" customFormat="false" ht="15" hidden="false" customHeight="false" outlineLevel="0" collapsed="false">
      <c r="A2468" s="4" t="s">
        <v>125</v>
      </c>
      <c r="B2468" s="4" t="s">
        <v>768</v>
      </c>
      <c r="C2468" s="4" t="s">
        <v>884</v>
      </c>
      <c r="D2468" s="4" t="n">
        <f aca="false">IFERROR(INDEX(Positions!$D$2:$D$14531,MATCH($A2468&amp;"|3",Positions!$A$2:$A$14531,0)),"-")</f>
        <v>3</v>
      </c>
      <c r="E2468" s="4" t="n">
        <f aca="false">IFERROR(INDEX(Positions!$D$2:$D$14531,MATCH($A2468&amp;"|70",Positions!$A$2:$A$14531,0)),"-")</f>
        <v>71</v>
      </c>
      <c r="F2468" s="4" t="str">
        <f aca="false">IFERROR(INDEX(Positions!$E$2:$E$14531,MATCH($A2468&amp;"|3",Positions!$A$2:$A$14531,0)),"-")</f>
        <v>G</v>
      </c>
      <c r="G2468" s="4" t="str">
        <f aca="false">IFERROR(INDEX(Positions!$E$2:$E$14531,MATCH($A2468&amp;"|70",Positions!$A$2:$A$14531,0)),"-")</f>
        <v>C</v>
      </c>
      <c r="H2468" s="3" t="str">
        <f aca="false">F2468&amp;"-"&amp;G2468</f>
        <v>G-C</v>
      </c>
      <c r="I2468" s="4" t="n">
        <f aca="false">(F2468="G")+(G2468="G")</f>
        <v>1</v>
      </c>
      <c r="J2468" s="4" t="n">
        <f aca="false">(F2468="C")+(G2468="C")</f>
        <v>1</v>
      </c>
      <c r="K2468" s="3" t="n">
        <f aca="false">I2468+J2468</f>
        <v>2</v>
      </c>
    </row>
    <row r="2469" customFormat="false" ht="15" hidden="false" customHeight="false" outlineLevel="0" collapsed="false">
      <c r="A2469" s="4" t="s">
        <v>125</v>
      </c>
      <c r="B2469" s="4" t="s">
        <v>768</v>
      </c>
      <c r="C2469" s="4" t="s">
        <v>885</v>
      </c>
      <c r="D2469" s="4" t="n">
        <f aca="false">IFERROR(INDEX(Positions!$D$2:$D$14531,MATCH($A2469&amp;"|4",Positions!$A$2:$A$14531,0)),"-")</f>
        <v>4</v>
      </c>
      <c r="E2469" s="4" t="n">
        <f aca="false">IFERROR(INDEX(Positions!$D$2:$D$14531,MATCH($A2469&amp;"|69",Positions!$A$2:$A$14531,0)),"-")</f>
        <v>70</v>
      </c>
      <c r="F2469" s="4" t="str">
        <f aca="false">IFERROR(INDEX(Positions!$E$2:$E$14531,MATCH($A2469&amp;"|4",Positions!$A$2:$A$14531,0)),"-")</f>
        <v>G</v>
      </c>
      <c r="G2469" s="4" t="str">
        <f aca="false">IFERROR(INDEX(Positions!$E$2:$E$14531,MATCH($A2469&amp;"|69",Positions!$A$2:$A$14531,0)),"-")</f>
        <v>C</v>
      </c>
      <c r="H2469" s="3" t="str">
        <f aca="false">F2469&amp;"-"&amp;G2469</f>
        <v>G-C</v>
      </c>
      <c r="I2469" s="4" t="n">
        <f aca="false">(F2469="G")+(G2469="G")</f>
        <v>1</v>
      </c>
      <c r="J2469" s="4" t="n">
        <f aca="false">(F2469="C")+(G2469="C")</f>
        <v>1</v>
      </c>
      <c r="K2469" s="3" t="n">
        <f aca="false">I2469+J2469</f>
        <v>2</v>
      </c>
    </row>
    <row r="2470" customFormat="false" ht="15" hidden="false" customHeight="false" outlineLevel="0" collapsed="false">
      <c r="A2470" s="4" t="s">
        <v>125</v>
      </c>
      <c r="B2470" s="4" t="s">
        <v>768</v>
      </c>
      <c r="C2470" s="4" t="s">
        <v>542</v>
      </c>
      <c r="D2470" s="4" t="n">
        <f aca="false">IFERROR(INDEX(Positions!$D$2:$D$14531,MATCH($A2470&amp;"|5",Positions!$A$2:$A$14531,0)),"-")</f>
        <v>5</v>
      </c>
      <c r="E2470" s="4" t="n">
        <f aca="false">IFERROR(INDEX(Positions!$D$2:$D$14531,MATCH($A2470&amp;"|68",Positions!$A$2:$A$14531,0)),"-")</f>
        <v>69</v>
      </c>
      <c r="F2470" s="4" t="str">
        <f aca="false">IFERROR(INDEX(Positions!$E$2:$E$14531,MATCH($A2470&amp;"|5",Positions!$A$2:$A$14531,0)),"-")</f>
        <v>A</v>
      </c>
      <c r="G2470" s="4" t="str">
        <f aca="false">IFERROR(INDEX(Positions!$E$2:$E$14531,MATCH($A2470&amp;"|68",Positions!$A$2:$A$14531,0)),"-")</f>
        <v>U</v>
      </c>
      <c r="H2470" s="3" t="str">
        <f aca="false">F2470&amp;"-"&amp;G2470</f>
        <v>A-U</v>
      </c>
      <c r="I2470" s="4" t="n">
        <f aca="false">(F2470="G")+(G2470="G")</f>
        <v>0</v>
      </c>
      <c r="J2470" s="4" t="n">
        <f aca="false">(F2470="C")+(G2470="C")</f>
        <v>0</v>
      </c>
      <c r="K2470" s="3" t="n">
        <f aca="false">I2470+J2470</f>
        <v>0</v>
      </c>
    </row>
    <row r="2471" customFormat="false" ht="15" hidden="false" customHeight="false" outlineLevel="0" collapsed="false">
      <c r="A2471" s="4" t="s">
        <v>125</v>
      </c>
      <c r="B2471" s="4" t="s">
        <v>768</v>
      </c>
      <c r="C2471" s="4" t="s">
        <v>561</v>
      </c>
      <c r="D2471" s="4" t="n">
        <f aca="false">IFERROR(INDEX(Positions!$D$2:$D$14531,MATCH($A2471&amp;"|6",Positions!$A$2:$A$14531,0)),"-")</f>
        <v>6</v>
      </c>
      <c r="E2471" s="4" t="n">
        <f aca="false">IFERROR(INDEX(Positions!$D$2:$D$14531,MATCH($A2471&amp;"|67",Positions!$A$2:$A$14531,0)),"-")</f>
        <v>68</v>
      </c>
      <c r="F2471" s="4" t="str">
        <f aca="false">IFERROR(INDEX(Positions!$E$2:$E$14531,MATCH($A2471&amp;"|6",Positions!$A$2:$A$14531,0)),"-")</f>
        <v>A</v>
      </c>
      <c r="G2471" s="4" t="str">
        <f aca="false">IFERROR(INDEX(Positions!$E$2:$E$14531,MATCH($A2471&amp;"|67",Positions!$A$2:$A$14531,0)),"-")</f>
        <v>U</v>
      </c>
      <c r="H2471" s="3" t="str">
        <f aca="false">F2471&amp;"-"&amp;G2471</f>
        <v>A-U</v>
      </c>
      <c r="I2471" s="4" t="n">
        <f aca="false">(F2471="G")+(G2471="G")</f>
        <v>0</v>
      </c>
      <c r="J2471" s="4" t="n">
        <f aca="false">(F2471="C")+(G2471="C")</f>
        <v>0</v>
      </c>
      <c r="K2471" s="3" t="n">
        <f aca="false">I2471+J2471</f>
        <v>0</v>
      </c>
    </row>
    <row r="2472" customFormat="false" ht="15" hidden="false" customHeight="false" outlineLevel="0" collapsed="false">
      <c r="A2472" s="4" t="s">
        <v>125</v>
      </c>
      <c r="B2472" s="4" t="s">
        <v>768</v>
      </c>
      <c r="C2472" s="4" t="s">
        <v>886</v>
      </c>
      <c r="D2472" s="4" t="n">
        <f aca="false">IFERROR(INDEX(Positions!$D$2:$D$14531,MATCH($A2472&amp;"|7",Positions!$A$2:$A$14531,0)),"-")</f>
        <v>7</v>
      </c>
      <c r="E2472" s="4" t="n">
        <f aca="false">IFERROR(INDEX(Positions!$D$2:$D$14531,MATCH($A2472&amp;"|66",Positions!$A$2:$A$14531,0)),"-")</f>
        <v>67</v>
      </c>
      <c r="F2472" s="4" t="str">
        <f aca="false">IFERROR(INDEX(Positions!$E$2:$E$14531,MATCH($A2472&amp;"|7",Positions!$A$2:$A$14531,0)),"-")</f>
        <v>G</v>
      </c>
      <c r="G2472" s="4" t="str">
        <f aca="false">IFERROR(INDEX(Positions!$E$2:$E$14531,MATCH($A2472&amp;"|66",Positions!$A$2:$A$14531,0)),"-")</f>
        <v>C</v>
      </c>
      <c r="H2472" s="3" t="str">
        <f aca="false">F2472&amp;"-"&amp;G2472</f>
        <v>G-C</v>
      </c>
      <c r="I2472" s="4" t="n">
        <f aca="false">(F2472="G")+(G2472="G")</f>
        <v>1</v>
      </c>
      <c r="J2472" s="4" t="n">
        <f aca="false">(F2472="C")+(G2472="C")</f>
        <v>1</v>
      </c>
      <c r="K2472" s="3" t="n">
        <f aca="false">I2472+J2472</f>
        <v>2</v>
      </c>
    </row>
    <row r="2473" customFormat="false" ht="15" hidden="false" customHeight="false" outlineLevel="0" collapsed="false">
      <c r="A2473" s="4" t="s">
        <v>125</v>
      </c>
      <c r="B2473" s="4" t="s">
        <v>783</v>
      </c>
      <c r="C2473" s="4" t="s">
        <v>887</v>
      </c>
      <c r="D2473" s="4" t="n">
        <f aca="false">IFERROR(INDEX(Positions!$D$2:$D$14531,MATCH($A2473&amp;"|10",Positions!$A$2:$A$14531,0)),"-")</f>
        <v>10</v>
      </c>
      <c r="E2473" s="4" t="n">
        <f aca="false">IFERROR(INDEX(Positions!$D$2:$D$14531,MATCH($A2473&amp;"|25",Positions!$A$2:$A$14531,0)),"-")</f>
        <v>26</v>
      </c>
      <c r="F2473" s="4" t="str">
        <f aca="false">IFERROR(INDEX(Positions!$E$2:$E$14531,MATCH($A2473&amp;"|10",Positions!$A$2:$A$14531,0)),"-")</f>
        <v>G</v>
      </c>
      <c r="G2473" s="4" t="str">
        <f aca="false">IFERROR(INDEX(Positions!$E$2:$E$14531,MATCH($A2473&amp;"|25",Positions!$A$2:$A$14531,0)),"-")</f>
        <v>C</v>
      </c>
      <c r="H2473" s="3" t="str">
        <f aca="false">F2473&amp;"-"&amp;G2473</f>
        <v>G-C</v>
      </c>
      <c r="I2473" s="4" t="n">
        <f aca="false">(F2473="G")+(G2473="G")</f>
        <v>1</v>
      </c>
      <c r="J2473" s="4" t="n">
        <f aca="false">(F2473="C")+(G2473="C")</f>
        <v>1</v>
      </c>
      <c r="K2473" s="3" t="n">
        <f aca="false">I2473+J2473</f>
        <v>2</v>
      </c>
    </row>
    <row r="2474" customFormat="false" ht="15" hidden="false" customHeight="false" outlineLevel="0" collapsed="false">
      <c r="A2474" s="4" t="s">
        <v>125</v>
      </c>
      <c r="B2474" s="4" t="s">
        <v>783</v>
      </c>
      <c r="C2474" s="4" t="s">
        <v>888</v>
      </c>
      <c r="D2474" s="4" t="n">
        <f aca="false">IFERROR(INDEX(Positions!$D$2:$D$14531,MATCH($A2474&amp;"|11",Positions!$A$2:$A$14531,0)),"-")</f>
        <v>11</v>
      </c>
      <c r="E2474" s="4" t="n">
        <f aca="false">IFERROR(INDEX(Positions!$D$2:$D$14531,MATCH($A2474&amp;"|24",Positions!$A$2:$A$14531,0)),"-")</f>
        <v>25</v>
      </c>
      <c r="F2474" s="4" t="str">
        <f aca="false">IFERROR(INDEX(Positions!$E$2:$E$14531,MATCH($A2474&amp;"|11",Positions!$A$2:$A$14531,0)),"-")</f>
        <v>C</v>
      </c>
      <c r="G2474" s="4" t="str">
        <f aca="false">IFERROR(INDEX(Positions!$E$2:$E$14531,MATCH($A2474&amp;"|24",Positions!$A$2:$A$14531,0)),"-")</f>
        <v>G</v>
      </c>
      <c r="H2474" s="3" t="str">
        <f aca="false">F2474&amp;"-"&amp;G2474</f>
        <v>C-G</v>
      </c>
      <c r="I2474" s="4" t="n">
        <f aca="false">(F2474="G")+(G2474="G")</f>
        <v>1</v>
      </c>
      <c r="J2474" s="4" t="n">
        <f aca="false">(F2474="C")+(G2474="C")</f>
        <v>1</v>
      </c>
      <c r="K2474" s="3" t="n">
        <f aca="false">I2474+J2474</f>
        <v>2</v>
      </c>
    </row>
    <row r="2475" customFormat="false" ht="15" hidden="false" customHeight="false" outlineLevel="0" collapsed="false">
      <c r="A2475" s="4" t="s">
        <v>125</v>
      </c>
      <c r="B2475" s="4" t="s">
        <v>783</v>
      </c>
      <c r="C2475" s="4" t="s">
        <v>479</v>
      </c>
      <c r="D2475" s="4" t="n">
        <f aca="false">IFERROR(INDEX(Positions!$D$2:$D$14531,MATCH($A2475&amp;"|12",Positions!$A$2:$A$14531,0)),"-")</f>
        <v>12</v>
      </c>
      <c r="E2475" s="4" t="n">
        <f aca="false">IFERROR(INDEX(Positions!$D$2:$D$14531,MATCH($A2475&amp;"|23",Positions!$A$2:$A$14531,0)),"-")</f>
        <v>24</v>
      </c>
      <c r="F2475" s="4" t="str">
        <f aca="false">IFERROR(INDEX(Positions!$E$2:$E$14531,MATCH($A2475&amp;"|12",Positions!$A$2:$A$14531,0)),"-")</f>
        <v>U</v>
      </c>
      <c r="G2475" s="4" t="str">
        <f aca="false">IFERROR(INDEX(Positions!$E$2:$E$14531,MATCH($A2475&amp;"|23",Positions!$A$2:$A$14531,0)),"-")</f>
        <v>A</v>
      </c>
      <c r="H2475" s="3" t="str">
        <f aca="false">F2475&amp;"-"&amp;G2475</f>
        <v>U-A</v>
      </c>
      <c r="I2475" s="4" t="n">
        <f aca="false">(F2475="G")+(G2475="G")</f>
        <v>0</v>
      </c>
      <c r="J2475" s="4" t="n">
        <f aca="false">(F2475="C")+(G2475="C")</f>
        <v>0</v>
      </c>
      <c r="K2475" s="3" t="n">
        <f aca="false">I2475+J2475</f>
        <v>0</v>
      </c>
    </row>
    <row r="2476" customFormat="false" ht="15" hidden="false" customHeight="false" outlineLevel="0" collapsed="false">
      <c r="A2476" s="4" t="s">
        <v>125</v>
      </c>
      <c r="B2476" s="4" t="s">
        <v>783</v>
      </c>
      <c r="C2476" s="4" t="s">
        <v>267</v>
      </c>
      <c r="D2476" s="4" t="n">
        <f aca="false">IFERROR(INDEX(Positions!$D$2:$D$14531,MATCH($A2476&amp;"|13",Positions!$A$2:$A$14531,0)),"-")</f>
        <v>13</v>
      </c>
      <c r="E2476" s="4" t="n">
        <f aca="false">IFERROR(INDEX(Positions!$D$2:$D$14531,MATCH($A2476&amp;"|22",Positions!$A$2:$A$14531,0)),"-")</f>
        <v>23</v>
      </c>
      <c r="F2476" s="4" t="str">
        <f aca="false">IFERROR(INDEX(Positions!$E$2:$E$14531,MATCH($A2476&amp;"|13",Positions!$A$2:$A$14531,0)),"-")</f>
        <v>C</v>
      </c>
      <c r="G2476" s="4" t="str">
        <f aca="false">IFERROR(INDEX(Positions!$E$2:$E$14531,MATCH($A2476&amp;"|22",Positions!$A$2:$A$14531,0)),"-")</f>
        <v>G</v>
      </c>
      <c r="H2476" s="3" t="str">
        <f aca="false">F2476&amp;"-"&amp;G2476</f>
        <v>C-G</v>
      </c>
      <c r="I2476" s="4" t="n">
        <f aca="false">(F2476="G")+(G2476="G")</f>
        <v>1</v>
      </c>
      <c r="J2476" s="4" t="n">
        <f aca="false">(F2476="C")+(G2476="C")</f>
        <v>1</v>
      </c>
      <c r="K2476" s="3" t="n">
        <f aca="false">I2476+J2476</f>
        <v>2</v>
      </c>
    </row>
    <row r="2477" customFormat="false" ht="15" hidden="false" customHeight="false" outlineLevel="0" collapsed="false">
      <c r="A2477" s="4" t="s">
        <v>125</v>
      </c>
      <c r="B2477" s="4" t="s">
        <v>805</v>
      </c>
      <c r="C2477" s="4" t="s">
        <v>673</v>
      </c>
      <c r="D2477" s="4" t="n">
        <f aca="false">IFERROR(INDEX(Positions!$D$2:$D$14531,MATCH($A2477&amp;"|27",Positions!$A$2:$A$14531,0)),"-")</f>
        <v>28</v>
      </c>
      <c r="E2477" s="4" t="n">
        <f aca="false">IFERROR(INDEX(Positions!$D$2:$D$14531,MATCH($A2477&amp;"|43",Positions!$A$2:$A$14531,0)),"-")</f>
        <v>44</v>
      </c>
      <c r="F2477" s="4" t="str">
        <f aca="false">IFERROR(INDEX(Positions!$E$2:$E$14531,MATCH($A2477&amp;"|27",Positions!$A$2:$A$14531,0)),"-")</f>
        <v>U</v>
      </c>
      <c r="G2477" s="4" t="str">
        <f aca="false">IFERROR(INDEX(Positions!$E$2:$E$14531,MATCH($A2477&amp;"|43",Positions!$A$2:$A$14531,0)),"-")</f>
        <v>A</v>
      </c>
      <c r="H2477" s="3" t="str">
        <f aca="false">F2477&amp;"-"&amp;G2477</f>
        <v>U-A</v>
      </c>
      <c r="I2477" s="4" t="n">
        <f aca="false">(F2477="G")+(G2477="G")</f>
        <v>0</v>
      </c>
      <c r="J2477" s="4" t="n">
        <f aca="false">(F2477="C")+(G2477="C")</f>
        <v>0</v>
      </c>
      <c r="K2477" s="3" t="n">
        <f aca="false">I2477+J2477</f>
        <v>0</v>
      </c>
    </row>
    <row r="2478" customFormat="false" ht="15" hidden="false" customHeight="false" outlineLevel="0" collapsed="false">
      <c r="A2478" s="4" t="s">
        <v>125</v>
      </c>
      <c r="B2478" s="4" t="s">
        <v>805</v>
      </c>
      <c r="C2478" s="4" t="s">
        <v>889</v>
      </c>
      <c r="D2478" s="4" t="n">
        <f aca="false">IFERROR(INDEX(Positions!$D$2:$D$14531,MATCH($A2478&amp;"|28",Positions!$A$2:$A$14531,0)),"-")</f>
        <v>29</v>
      </c>
      <c r="E2478" s="4" t="n">
        <f aca="false">IFERROR(INDEX(Positions!$D$2:$D$14531,MATCH($A2478&amp;"|42",Positions!$A$2:$A$14531,0)),"-")</f>
        <v>43</v>
      </c>
      <c r="F2478" s="4" t="str">
        <f aca="false">IFERROR(INDEX(Positions!$E$2:$E$14531,MATCH($A2478&amp;"|28",Positions!$A$2:$A$14531,0)),"-")</f>
        <v>U</v>
      </c>
      <c r="G2478" s="4" t="str">
        <f aca="false">IFERROR(INDEX(Positions!$E$2:$E$14531,MATCH($A2478&amp;"|42",Positions!$A$2:$A$14531,0)),"-")</f>
        <v>A</v>
      </c>
      <c r="H2478" s="3" t="str">
        <f aca="false">F2478&amp;"-"&amp;G2478</f>
        <v>U-A</v>
      </c>
      <c r="I2478" s="4" t="n">
        <f aca="false">(F2478="G")+(G2478="G")</f>
        <v>0</v>
      </c>
      <c r="J2478" s="4" t="n">
        <f aca="false">(F2478="C")+(G2478="C")</f>
        <v>0</v>
      </c>
      <c r="K2478" s="3" t="n">
        <f aca="false">I2478+J2478</f>
        <v>0</v>
      </c>
    </row>
    <row r="2479" customFormat="false" ht="15" hidden="false" customHeight="false" outlineLevel="0" collapsed="false">
      <c r="A2479" s="4" t="s">
        <v>125</v>
      </c>
      <c r="B2479" s="4" t="s">
        <v>805</v>
      </c>
      <c r="C2479" s="4" t="s">
        <v>890</v>
      </c>
      <c r="D2479" s="4" t="n">
        <f aca="false">IFERROR(INDEX(Positions!$D$2:$D$14531,MATCH($A2479&amp;"|29",Positions!$A$2:$A$14531,0)),"-")</f>
        <v>30</v>
      </c>
      <c r="E2479" s="4" t="n">
        <f aca="false">IFERROR(INDEX(Positions!$D$2:$D$14531,MATCH($A2479&amp;"|41",Positions!$A$2:$A$14531,0)),"-")</f>
        <v>42</v>
      </c>
      <c r="F2479" s="4" t="str">
        <f aca="false">IFERROR(INDEX(Positions!$E$2:$E$14531,MATCH($A2479&amp;"|29",Positions!$A$2:$A$14531,0)),"-")</f>
        <v>C</v>
      </c>
      <c r="G2479" s="4" t="str">
        <f aca="false">IFERROR(INDEX(Positions!$E$2:$E$14531,MATCH($A2479&amp;"|41",Positions!$A$2:$A$14531,0)),"-")</f>
        <v>G</v>
      </c>
      <c r="H2479" s="3" t="str">
        <f aca="false">F2479&amp;"-"&amp;G2479</f>
        <v>C-G</v>
      </c>
      <c r="I2479" s="4" t="n">
        <f aca="false">(F2479="G")+(G2479="G")</f>
        <v>1</v>
      </c>
      <c r="J2479" s="4" t="n">
        <f aca="false">(F2479="C")+(G2479="C")</f>
        <v>1</v>
      </c>
      <c r="K2479" s="3" t="n">
        <f aca="false">I2479+J2479</f>
        <v>2</v>
      </c>
    </row>
    <row r="2480" customFormat="false" ht="15" hidden="false" customHeight="false" outlineLevel="0" collapsed="false">
      <c r="A2480" s="4" t="s">
        <v>125</v>
      </c>
      <c r="B2480" s="4" t="s">
        <v>805</v>
      </c>
      <c r="C2480" s="4" t="s">
        <v>694</v>
      </c>
      <c r="D2480" s="4" t="n">
        <f aca="false">IFERROR(INDEX(Positions!$D$2:$D$14531,MATCH($A2480&amp;"|30",Positions!$A$2:$A$14531,0)),"-")</f>
        <v>31</v>
      </c>
      <c r="E2480" s="4" t="n">
        <f aca="false">IFERROR(INDEX(Positions!$D$2:$D$14531,MATCH($A2480&amp;"|40",Positions!$A$2:$A$14531,0)),"-")</f>
        <v>41</v>
      </c>
      <c r="F2480" s="4" t="str">
        <f aca="false">IFERROR(INDEX(Positions!$E$2:$E$14531,MATCH($A2480&amp;"|30",Positions!$A$2:$A$14531,0)),"-")</f>
        <v>G</v>
      </c>
      <c r="G2480" s="4" t="str">
        <f aca="false">IFERROR(INDEX(Positions!$E$2:$E$14531,MATCH($A2480&amp;"|40",Positions!$A$2:$A$14531,0)),"-")</f>
        <v>C</v>
      </c>
      <c r="H2480" s="3" t="str">
        <f aca="false">F2480&amp;"-"&amp;G2480</f>
        <v>G-C</v>
      </c>
      <c r="I2480" s="4" t="n">
        <f aca="false">(F2480="G")+(G2480="G")</f>
        <v>1</v>
      </c>
      <c r="J2480" s="4" t="n">
        <f aca="false">(F2480="C")+(G2480="C")</f>
        <v>1</v>
      </c>
      <c r="K2480" s="3" t="n">
        <f aca="false">I2480+J2480</f>
        <v>2</v>
      </c>
    </row>
    <row r="2481" customFormat="false" ht="15" hidden="false" customHeight="false" outlineLevel="0" collapsed="false">
      <c r="A2481" s="4" t="s">
        <v>125</v>
      </c>
      <c r="B2481" s="4" t="s">
        <v>805</v>
      </c>
      <c r="C2481" s="4" t="s">
        <v>640</v>
      </c>
      <c r="D2481" s="4" t="n">
        <f aca="false">IFERROR(INDEX(Positions!$D$2:$D$14531,MATCH($A2481&amp;"|31",Positions!$A$2:$A$14531,0)),"-")</f>
        <v>32</v>
      </c>
      <c r="E2481" s="4" t="n">
        <f aca="false">IFERROR(INDEX(Positions!$D$2:$D$14531,MATCH($A2481&amp;"|39",Positions!$A$2:$A$14531,0)),"-")</f>
        <v>40</v>
      </c>
      <c r="F2481" s="4" t="str">
        <f aca="false">IFERROR(INDEX(Positions!$E$2:$E$14531,MATCH($A2481&amp;"|31",Positions!$A$2:$A$14531,0)),"-")</f>
        <v>G</v>
      </c>
      <c r="G2481" s="4" t="str">
        <f aca="false">IFERROR(INDEX(Positions!$E$2:$E$14531,MATCH($A2481&amp;"|39",Positions!$A$2:$A$14531,0)),"-")</f>
        <v>C</v>
      </c>
      <c r="H2481" s="3" t="str">
        <f aca="false">F2481&amp;"-"&amp;G2481</f>
        <v>G-C</v>
      </c>
      <c r="I2481" s="4" t="n">
        <f aca="false">(F2481="G")+(G2481="G")</f>
        <v>1</v>
      </c>
      <c r="J2481" s="4" t="n">
        <f aca="false">(F2481="C")+(G2481="C")</f>
        <v>1</v>
      </c>
      <c r="K2481" s="3" t="n">
        <f aca="false">I2481+J2481</f>
        <v>2</v>
      </c>
    </row>
    <row r="2482" customFormat="false" ht="15" hidden="false" customHeight="false" outlineLevel="0" collapsed="false">
      <c r="A2482" s="4" t="s">
        <v>125</v>
      </c>
      <c r="B2482" s="4" t="s">
        <v>830</v>
      </c>
      <c r="C2482" s="4" t="s">
        <v>367</v>
      </c>
      <c r="D2482" s="4" t="n">
        <f aca="false">IFERROR(INDEX(Positions!$D$2:$D$14531,MATCH($A2482&amp;"|49",Positions!$A$2:$A$14531,0)),"-")</f>
        <v>50</v>
      </c>
      <c r="E2482" s="4" t="n">
        <f aca="false">IFERROR(INDEX(Positions!$D$2:$D$14531,MATCH($A2482&amp;"|65",Positions!$A$2:$A$14531,0)),"-")</f>
        <v>66</v>
      </c>
      <c r="F2482" s="4" t="str">
        <f aca="false">IFERROR(INDEX(Positions!$E$2:$E$14531,MATCH($A2482&amp;"|49",Positions!$A$2:$A$14531,0)),"-")</f>
        <v>G</v>
      </c>
      <c r="G2482" s="4" t="str">
        <f aca="false">IFERROR(INDEX(Positions!$E$2:$E$14531,MATCH($A2482&amp;"|65",Positions!$A$2:$A$14531,0)),"-")</f>
        <v>U</v>
      </c>
      <c r="H2482" s="3" t="str">
        <f aca="false">F2482&amp;"-"&amp;G2482</f>
        <v>G-U</v>
      </c>
      <c r="I2482" s="4" t="n">
        <f aca="false">(F2482="G")+(G2482="G")</f>
        <v>1</v>
      </c>
      <c r="J2482" s="4" t="n">
        <f aca="false">(F2482="C")+(G2482="C")</f>
        <v>0</v>
      </c>
      <c r="K2482" s="3" t="n">
        <f aca="false">I2482+J2482</f>
        <v>1</v>
      </c>
    </row>
    <row r="2483" customFormat="false" ht="15" hidden="false" customHeight="false" outlineLevel="0" collapsed="false">
      <c r="A2483" s="4" t="s">
        <v>125</v>
      </c>
      <c r="B2483" s="4" t="s">
        <v>830</v>
      </c>
      <c r="C2483" s="4" t="s">
        <v>891</v>
      </c>
      <c r="D2483" s="4" t="n">
        <f aca="false">IFERROR(INDEX(Positions!$D$2:$D$14531,MATCH($A2483&amp;"|50",Positions!$A$2:$A$14531,0)),"-")</f>
        <v>51</v>
      </c>
      <c r="E2483" s="4" t="n">
        <f aca="false">IFERROR(INDEX(Positions!$D$2:$D$14531,MATCH($A2483&amp;"|64",Positions!$A$2:$A$14531,0)),"-")</f>
        <v>65</v>
      </c>
      <c r="F2483" s="4" t="str">
        <f aca="false">IFERROR(INDEX(Positions!$E$2:$E$14531,MATCH($A2483&amp;"|50",Positions!$A$2:$A$14531,0)),"-")</f>
        <v>C</v>
      </c>
      <c r="G2483" s="4" t="str">
        <f aca="false">IFERROR(INDEX(Positions!$E$2:$E$14531,MATCH($A2483&amp;"|64",Positions!$A$2:$A$14531,0)),"-")</f>
        <v>G</v>
      </c>
      <c r="H2483" s="3" t="str">
        <f aca="false">F2483&amp;"-"&amp;G2483</f>
        <v>C-G</v>
      </c>
      <c r="I2483" s="4" t="n">
        <f aca="false">(F2483="G")+(G2483="G")</f>
        <v>1</v>
      </c>
      <c r="J2483" s="4" t="n">
        <f aca="false">(F2483="C")+(G2483="C")</f>
        <v>1</v>
      </c>
      <c r="K2483" s="3" t="n">
        <f aca="false">I2483+J2483</f>
        <v>2</v>
      </c>
    </row>
    <row r="2484" customFormat="false" ht="15" hidden="false" customHeight="false" outlineLevel="0" collapsed="false">
      <c r="A2484" s="4" t="s">
        <v>125</v>
      </c>
      <c r="B2484" s="4" t="s">
        <v>830</v>
      </c>
      <c r="C2484" s="4" t="s">
        <v>689</v>
      </c>
      <c r="D2484" s="4" t="n">
        <f aca="false">IFERROR(INDEX(Positions!$D$2:$D$14531,MATCH($A2484&amp;"|51",Positions!$A$2:$A$14531,0)),"-")</f>
        <v>52</v>
      </c>
      <c r="E2484" s="4" t="n">
        <f aca="false">IFERROR(INDEX(Positions!$D$2:$D$14531,MATCH($A2484&amp;"|63",Positions!$A$2:$A$14531,0)),"-")</f>
        <v>64</v>
      </c>
      <c r="F2484" s="4" t="str">
        <f aca="false">IFERROR(INDEX(Positions!$E$2:$E$14531,MATCH($A2484&amp;"|51",Positions!$A$2:$A$14531,0)),"-")</f>
        <v>A</v>
      </c>
      <c r="G2484" s="4" t="str">
        <f aca="false">IFERROR(INDEX(Positions!$E$2:$E$14531,MATCH($A2484&amp;"|63",Positions!$A$2:$A$14531,0)),"-")</f>
        <v>U</v>
      </c>
      <c r="H2484" s="3" t="str">
        <f aca="false">F2484&amp;"-"&amp;G2484</f>
        <v>A-U</v>
      </c>
      <c r="I2484" s="4" t="n">
        <f aca="false">(F2484="G")+(G2484="G")</f>
        <v>0</v>
      </c>
      <c r="J2484" s="4" t="n">
        <f aca="false">(F2484="C")+(G2484="C")</f>
        <v>0</v>
      </c>
      <c r="K2484" s="3" t="n">
        <f aca="false">I2484+J2484</f>
        <v>0</v>
      </c>
    </row>
    <row r="2485" customFormat="false" ht="15" hidden="false" customHeight="false" outlineLevel="0" collapsed="false">
      <c r="A2485" s="4" t="s">
        <v>125</v>
      </c>
      <c r="B2485" s="4" t="s">
        <v>830</v>
      </c>
      <c r="C2485" s="4" t="s">
        <v>703</v>
      </c>
      <c r="D2485" s="4" t="n">
        <f aca="false">IFERROR(INDEX(Positions!$D$2:$D$14531,MATCH($A2485&amp;"|52",Positions!$A$2:$A$14531,0)),"-")</f>
        <v>53</v>
      </c>
      <c r="E2485" s="4" t="n">
        <f aca="false">IFERROR(INDEX(Positions!$D$2:$D$14531,MATCH($A2485&amp;"|62",Positions!$A$2:$A$14531,0)),"-")</f>
        <v>63</v>
      </c>
      <c r="F2485" s="4" t="str">
        <f aca="false">IFERROR(INDEX(Positions!$E$2:$E$14531,MATCH($A2485&amp;"|52",Positions!$A$2:$A$14531,0)),"-")</f>
        <v>G</v>
      </c>
      <c r="G2485" s="4" t="str">
        <f aca="false">IFERROR(INDEX(Positions!$E$2:$E$14531,MATCH($A2485&amp;"|62",Positions!$A$2:$A$14531,0)),"-")</f>
        <v>C</v>
      </c>
      <c r="H2485" s="3" t="str">
        <f aca="false">F2485&amp;"-"&amp;G2485</f>
        <v>G-C</v>
      </c>
      <c r="I2485" s="4" t="n">
        <f aca="false">(F2485="G")+(G2485="G")</f>
        <v>1</v>
      </c>
      <c r="J2485" s="4" t="n">
        <f aca="false">(F2485="C")+(G2485="C")</f>
        <v>1</v>
      </c>
      <c r="K2485" s="3" t="n">
        <f aca="false">I2485+J2485</f>
        <v>2</v>
      </c>
    </row>
    <row r="2486" customFormat="false" ht="15" hidden="false" customHeight="false" outlineLevel="0" collapsed="false">
      <c r="A2486" s="4" t="s">
        <v>125</v>
      </c>
      <c r="B2486" s="4" t="s">
        <v>830</v>
      </c>
      <c r="C2486" s="4" t="s">
        <v>892</v>
      </c>
      <c r="D2486" s="4" t="n">
        <f aca="false">IFERROR(INDEX(Positions!$D$2:$D$14531,MATCH($A2486&amp;"|53",Positions!$A$2:$A$14531,0)),"-")</f>
        <v>54</v>
      </c>
      <c r="E2486" s="4" t="n">
        <f aca="false">IFERROR(INDEX(Positions!$D$2:$D$14531,MATCH($A2486&amp;"|61",Positions!$A$2:$A$14531,0)),"-")</f>
        <v>62</v>
      </c>
      <c r="F2486" s="4" t="str">
        <f aca="false">IFERROR(INDEX(Positions!$E$2:$E$14531,MATCH($A2486&amp;"|53",Positions!$A$2:$A$14531,0)),"-")</f>
        <v>G</v>
      </c>
      <c r="G2486" s="4" t="str">
        <f aca="false">IFERROR(INDEX(Positions!$E$2:$E$14531,MATCH($A2486&amp;"|61",Positions!$A$2:$A$14531,0)),"-")</f>
        <v>C</v>
      </c>
      <c r="H2486" s="3" t="str">
        <f aca="false">F2486&amp;"-"&amp;G2486</f>
        <v>G-C</v>
      </c>
      <c r="I2486" s="4" t="n">
        <f aca="false">(F2486="G")+(G2486="G")</f>
        <v>1</v>
      </c>
      <c r="J2486" s="4" t="n">
        <f aca="false">(F2486="C")+(G2486="C")</f>
        <v>1</v>
      </c>
      <c r="K2486" s="3" t="n">
        <f aca="false">I2486+J2486</f>
        <v>2</v>
      </c>
    </row>
    <row r="2487" customFormat="false" ht="15" hidden="false" customHeight="false" outlineLevel="0" collapsed="false">
      <c r="A2487" s="24" t="s">
        <v>125</v>
      </c>
      <c r="B2487" s="24" t="s">
        <v>893</v>
      </c>
      <c r="C2487" s="24" t="s">
        <v>894</v>
      </c>
      <c r="D2487" s="24" t="n">
        <f aca="false">IFERROR(INDEX(Positions!$D$2:$D$14531,MATCH($A2487&amp;"|8",Positions!$A$2:$A$14531,0)),"-")</f>
        <v>8</v>
      </c>
      <c r="E2487" s="24" t="n">
        <f aca="false">IFERROR(INDEX(Positions!$D$2:$D$14531,MATCH($A2487&amp;"|14",Positions!$A$2:$A$14531,0)),"-")</f>
        <v>14</v>
      </c>
      <c r="F2487" s="24" t="str">
        <f aca="false">IFERROR(INDEX(Positions!$E$2:$E$14531,MATCH($A2487&amp;"|8",Positions!$A$2:$A$14531,0)),"-")</f>
        <v>U</v>
      </c>
      <c r="G2487" s="24" t="str">
        <f aca="false">IFERROR(INDEX(Positions!$E$2:$E$14531,MATCH($A2487&amp;"|14",Positions!$A$2:$A$14531,0)),"-")</f>
        <v>A</v>
      </c>
      <c r="H2487" s="25" t="str">
        <f aca="false">F2487&amp;"-"&amp;G2487</f>
        <v>U-A</v>
      </c>
      <c r="I2487" s="24" t="n">
        <f aca="false">(F2487="G")+(G2487="G")</f>
        <v>0</v>
      </c>
      <c r="J2487" s="24" t="n">
        <f aca="false">(F2487="C")+(G2487="C")</f>
        <v>0</v>
      </c>
      <c r="K2487" s="25" t="n">
        <f aca="false">I2487+J2487</f>
        <v>0</v>
      </c>
    </row>
    <row r="2488" customFormat="false" ht="15" hidden="false" customHeight="false" outlineLevel="0" collapsed="false">
      <c r="A2488" s="24" t="s">
        <v>125</v>
      </c>
      <c r="B2488" s="24" t="s">
        <v>893</v>
      </c>
      <c r="C2488" s="24" t="s">
        <v>895</v>
      </c>
      <c r="D2488" s="24" t="n">
        <f aca="false">IFERROR(INDEX(Positions!$D$2:$D$14531,MATCH($A2488&amp;"|15",Positions!$A$2:$A$14531,0)),"-")</f>
        <v>15</v>
      </c>
      <c r="E2488" s="24" t="n">
        <f aca="false">IFERROR(INDEX(Positions!$D$2:$D$14531,MATCH($A2488&amp;"|48",Positions!$A$2:$A$14531,0)),"-")</f>
        <v>49</v>
      </c>
      <c r="F2488" s="24" t="str">
        <f aca="false">IFERROR(INDEX(Positions!$E$2:$E$14531,MATCH($A2488&amp;"|15",Positions!$A$2:$A$14531,0)),"-")</f>
        <v>G</v>
      </c>
      <c r="G2488" s="24" t="str">
        <f aca="false">IFERROR(INDEX(Positions!$E$2:$E$14531,MATCH($A2488&amp;"|48",Positions!$A$2:$A$14531,0)),"-")</f>
        <v>C</v>
      </c>
      <c r="H2488" s="25" t="str">
        <f aca="false">F2488&amp;"-"&amp;G2488</f>
        <v>G-C</v>
      </c>
      <c r="I2488" s="24" t="n">
        <f aca="false">(F2488="G")+(G2488="G")</f>
        <v>1</v>
      </c>
      <c r="J2488" s="24" t="n">
        <f aca="false">(F2488="C")+(G2488="C")</f>
        <v>1</v>
      </c>
      <c r="K2488" s="25" t="n">
        <f aca="false">I2488+J2488</f>
        <v>2</v>
      </c>
    </row>
    <row r="2489" customFormat="false" ht="15" hidden="false" customHeight="false" outlineLevel="0" collapsed="false">
      <c r="A2489" s="24" t="s">
        <v>125</v>
      </c>
      <c r="B2489" s="24" t="s">
        <v>893</v>
      </c>
      <c r="C2489" s="24" t="s">
        <v>896</v>
      </c>
      <c r="D2489" s="24" t="n">
        <f aca="false">IFERROR(INDEX(Positions!$D$2:$D$14531,MATCH($A2489&amp;"|18",Positions!$A$2:$A$14531,0)),"-")</f>
        <v>19</v>
      </c>
      <c r="E2489" s="24" t="n">
        <f aca="false">IFERROR(INDEX(Positions!$D$2:$D$14531,MATCH($A2489&amp;"|55",Positions!$A$2:$A$14531,0)),"-")</f>
        <v>56</v>
      </c>
      <c r="F2489" s="24" t="str">
        <f aca="false">IFERROR(INDEX(Positions!$E$2:$E$14531,MATCH($A2489&amp;"|18",Positions!$A$2:$A$14531,0)),"-")</f>
        <v>G</v>
      </c>
      <c r="G2489" s="24" t="str">
        <f aca="false">IFERROR(INDEX(Positions!$E$2:$E$14531,MATCH($A2489&amp;"|55",Positions!$A$2:$A$14531,0)),"-")</f>
        <v>U</v>
      </c>
      <c r="H2489" s="25" t="str">
        <f aca="false">F2489&amp;"-"&amp;G2489</f>
        <v>G-U</v>
      </c>
      <c r="I2489" s="24" t="n">
        <f aca="false">(F2489="G")+(G2489="G")</f>
        <v>1</v>
      </c>
      <c r="J2489" s="24" t="n">
        <f aca="false">(F2489="C")+(G2489="C")</f>
        <v>0</v>
      </c>
      <c r="K2489" s="25" t="n">
        <f aca="false">I2489+J2489</f>
        <v>1</v>
      </c>
    </row>
    <row r="2490" customFormat="false" ht="15" hidden="false" customHeight="false" outlineLevel="0" collapsed="false">
      <c r="A2490" s="24" t="s">
        <v>125</v>
      </c>
      <c r="B2490" s="24" t="s">
        <v>893</v>
      </c>
      <c r="C2490" s="24" t="s">
        <v>897</v>
      </c>
      <c r="D2490" s="24" t="n">
        <f aca="false">IFERROR(INDEX(Positions!$D$2:$D$14531,MATCH($A2490&amp;"|19",Positions!$A$2:$A$14531,0)),"-")</f>
        <v>20</v>
      </c>
      <c r="E2490" s="24" t="n">
        <f aca="false">IFERROR(INDEX(Positions!$D$2:$D$14531,MATCH($A2490&amp;"|56",Positions!$A$2:$A$14531,0)),"-")</f>
        <v>57</v>
      </c>
      <c r="F2490" s="24" t="str">
        <f aca="false">IFERROR(INDEX(Positions!$E$2:$E$14531,MATCH($A2490&amp;"|19",Positions!$A$2:$A$14531,0)),"-")</f>
        <v>G</v>
      </c>
      <c r="G2490" s="24" t="str">
        <f aca="false">IFERROR(INDEX(Positions!$E$2:$E$14531,MATCH($A2490&amp;"|56",Positions!$A$2:$A$14531,0)),"-")</f>
        <v>C</v>
      </c>
      <c r="H2490" s="25" t="str">
        <f aca="false">F2490&amp;"-"&amp;G2490</f>
        <v>G-C</v>
      </c>
      <c r="I2490" s="24" t="n">
        <f aca="false">(F2490="G")+(G2490="G")</f>
        <v>1</v>
      </c>
      <c r="J2490" s="24" t="n">
        <f aca="false">(F2490="C")+(G2490="C")</f>
        <v>1</v>
      </c>
      <c r="K2490" s="25" t="n">
        <f aca="false">I2490+J2490</f>
        <v>2</v>
      </c>
    </row>
    <row r="2491" customFormat="false" ht="15" hidden="false" customHeight="false" outlineLevel="0" collapsed="false">
      <c r="A2491" s="24" t="s">
        <v>125</v>
      </c>
      <c r="B2491" s="24" t="s">
        <v>893</v>
      </c>
      <c r="C2491" s="24" t="s">
        <v>898</v>
      </c>
      <c r="D2491" s="24" t="n">
        <f aca="false">IFERROR(INDEX(Positions!$D$2:$D$14531,MATCH($A2491&amp;"|26",Positions!$A$2:$A$14531,0)),"-")</f>
        <v>27</v>
      </c>
      <c r="E2491" s="24" t="n">
        <f aca="false">IFERROR(INDEX(Positions!$D$2:$D$14531,MATCH($A2491&amp;"|44",Positions!$A$2:$A$14531,0)),"-")</f>
        <v>45</v>
      </c>
      <c r="F2491" s="24" t="str">
        <f aca="false">IFERROR(INDEX(Positions!$E$2:$E$14531,MATCH($A2491&amp;"|26",Positions!$A$2:$A$14531,0)),"-")</f>
        <v>A</v>
      </c>
      <c r="G2491" s="24" t="str">
        <f aca="false">IFERROR(INDEX(Positions!$E$2:$E$14531,MATCH($A2491&amp;"|44",Positions!$A$2:$A$14531,0)),"-")</f>
        <v>G</v>
      </c>
      <c r="H2491" s="25" t="str">
        <f aca="false">F2491&amp;"-"&amp;G2491</f>
        <v>A-G</v>
      </c>
      <c r="I2491" s="24" t="n">
        <f aca="false">(F2491="G")+(G2491="G")</f>
        <v>1</v>
      </c>
      <c r="J2491" s="24" t="n">
        <f aca="false">(F2491="C")+(G2491="C")</f>
        <v>0</v>
      </c>
      <c r="K2491" s="25" t="n">
        <f aca="false">I2491+J2491</f>
        <v>1</v>
      </c>
    </row>
    <row r="2492" customFormat="false" ht="15" hidden="false" customHeight="false" outlineLevel="0" collapsed="false">
      <c r="A2492" s="24" t="s">
        <v>125</v>
      </c>
      <c r="B2492" s="24" t="s">
        <v>893</v>
      </c>
      <c r="C2492" s="24" t="s">
        <v>899</v>
      </c>
      <c r="D2492" s="24" t="n">
        <f aca="false">IFERROR(INDEX(Positions!$D$2:$D$14531,MATCH($A2492&amp;"|32",Positions!$A$2:$A$14531,0)),"-")</f>
        <v>33</v>
      </c>
      <c r="E2492" s="24" t="n">
        <f aca="false">IFERROR(INDEX(Positions!$D$2:$D$14531,MATCH($A2492&amp;"|38",Positions!$A$2:$A$14531,0)),"-")</f>
        <v>39</v>
      </c>
      <c r="F2492" s="24" t="str">
        <f aca="false">IFERROR(INDEX(Positions!$E$2:$E$14531,MATCH($A2492&amp;"|32",Positions!$A$2:$A$14531,0)),"-")</f>
        <v>U</v>
      </c>
      <c r="G2492" s="24" t="str">
        <f aca="false">IFERROR(INDEX(Positions!$E$2:$E$14531,MATCH($A2492&amp;"|38",Positions!$A$2:$A$14531,0)),"-")</f>
        <v>A</v>
      </c>
      <c r="H2492" s="25" t="str">
        <f aca="false">F2492&amp;"-"&amp;G2492</f>
        <v>U-A</v>
      </c>
      <c r="I2492" s="24" t="n">
        <f aca="false">(F2492="G")+(G2492="G")</f>
        <v>0</v>
      </c>
      <c r="J2492" s="24" t="n">
        <f aca="false">(F2492="C")+(G2492="C")</f>
        <v>0</v>
      </c>
      <c r="K2492" s="25" t="n">
        <f aca="false">I2492+J2492</f>
        <v>0</v>
      </c>
    </row>
    <row r="2493" customFormat="false" ht="15" hidden="false" customHeight="false" outlineLevel="0" collapsed="false">
      <c r="A2493" s="24" t="s">
        <v>125</v>
      </c>
      <c r="B2493" s="24" t="s">
        <v>893</v>
      </c>
      <c r="C2493" s="24" t="s">
        <v>900</v>
      </c>
      <c r="D2493" s="24" t="n">
        <f aca="false">IFERROR(INDEX(Positions!$D$2:$D$14531,MATCH($A2493&amp;"|54",Positions!$A$2:$A$14531,0)),"-")</f>
        <v>55</v>
      </c>
      <c r="E2493" s="24" t="n">
        <f aca="false">IFERROR(INDEX(Positions!$D$2:$D$14531,MATCH($A2493&amp;"|58",Positions!$A$2:$A$14531,0)),"-")</f>
        <v>59</v>
      </c>
      <c r="F2493" s="24" t="str">
        <f aca="false">IFERROR(INDEX(Positions!$E$2:$E$14531,MATCH($A2493&amp;"|54",Positions!$A$2:$A$14531,0)),"-")</f>
        <v>U</v>
      </c>
      <c r="G2493" s="24" t="str">
        <f aca="false">IFERROR(INDEX(Positions!$E$2:$E$14531,MATCH($A2493&amp;"|58",Positions!$A$2:$A$14531,0)),"-")</f>
        <v>A</v>
      </c>
      <c r="H2493" s="25" t="str">
        <f aca="false">F2493&amp;"-"&amp;G2493</f>
        <v>U-A</v>
      </c>
      <c r="I2493" s="24" t="n">
        <f aca="false">(F2493="G")+(G2493="G")</f>
        <v>0</v>
      </c>
      <c r="J2493" s="24" t="n">
        <f aca="false">(F2493="C")+(G2493="C")</f>
        <v>0</v>
      </c>
      <c r="K2493" s="25" t="n">
        <f aca="false">I2493+J2493</f>
        <v>0</v>
      </c>
    </row>
    <row r="2494" customFormat="false" ht="15" hidden="false" customHeight="false" outlineLevel="0" collapsed="false">
      <c r="A2494" s="4" t="s">
        <v>126</v>
      </c>
      <c r="B2494" s="4" t="s">
        <v>768</v>
      </c>
      <c r="C2494" s="4" t="s">
        <v>882</v>
      </c>
      <c r="D2494" s="4" t="n">
        <f aca="false">IFERROR(INDEX(Positions!$D$2:$D$14531,MATCH($A2494&amp;"|1",Positions!$A$2:$A$14531,0)),"-")</f>
        <v>1</v>
      </c>
      <c r="E2494" s="4" t="n">
        <f aca="false">IFERROR(INDEX(Positions!$D$2:$D$14531,MATCH($A2494&amp;"|72",Positions!$A$2:$A$14531,0)),"-")</f>
        <v>72</v>
      </c>
      <c r="F2494" s="4" t="str">
        <f aca="false">IFERROR(INDEX(Positions!$E$2:$E$14531,MATCH($A2494&amp;"|1",Positions!$A$2:$A$14531,0)),"-")</f>
        <v>G</v>
      </c>
      <c r="G2494" s="4" t="str">
        <f aca="false">IFERROR(INDEX(Positions!$E$2:$E$14531,MATCH($A2494&amp;"|72",Positions!$A$2:$A$14531,0)),"-")</f>
        <v>C</v>
      </c>
      <c r="H2494" s="3" t="str">
        <f aca="false">F2494&amp;"-"&amp;G2494</f>
        <v>G-C</v>
      </c>
      <c r="I2494" s="4" t="n">
        <f aca="false">(F2494="G")+(G2494="G")</f>
        <v>1</v>
      </c>
      <c r="J2494" s="4" t="n">
        <f aca="false">(F2494="C")+(G2494="C")</f>
        <v>1</v>
      </c>
      <c r="K2494" s="3" t="n">
        <f aca="false">I2494+J2494</f>
        <v>2</v>
      </c>
    </row>
    <row r="2495" customFormat="false" ht="15" hidden="false" customHeight="false" outlineLevel="0" collapsed="false">
      <c r="A2495" s="4" t="s">
        <v>126</v>
      </c>
      <c r="B2495" s="4" t="s">
        <v>768</v>
      </c>
      <c r="C2495" s="4" t="s">
        <v>883</v>
      </c>
      <c r="D2495" s="4" t="n">
        <f aca="false">IFERROR(INDEX(Positions!$D$2:$D$14531,MATCH($A2495&amp;"|2",Positions!$A$2:$A$14531,0)),"-")</f>
        <v>2</v>
      </c>
      <c r="E2495" s="4" t="n">
        <f aca="false">IFERROR(INDEX(Positions!$D$2:$D$14531,MATCH($A2495&amp;"|71",Positions!$A$2:$A$14531,0)),"-")</f>
        <v>71</v>
      </c>
      <c r="F2495" s="4" t="str">
        <f aca="false">IFERROR(INDEX(Positions!$E$2:$E$14531,MATCH($A2495&amp;"|2",Positions!$A$2:$A$14531,0)),"-")</f>
        <v>G</v>
      </c>
      <c r="G2495" s="4" t="str">
        <f aca="false">IFERROR(INDEX(Positions!$E$2:$E$14531,MATCH($A2495&amp;"|71",Positions!$A$2:$A$14531,0)),"-")</f>
        <v>C</v>
      </c>
      <c r="H2495" s="3" t="str">
        <f aca="false">F2495&amp;"-"&amp;G2495</f>
        <v>G-C</v>
      </c>
      <c r="I2495" s="4" t="n">
        <f aca="false">(F2495="G")+(G2495="G")</f>
        <v>1</v>
      </c>
      <c r="J2495" s="4" t="n">
        <f aca="false">(F2495="C")+(G2495="C")</f>
        <v>1</v>
      </c>
      <c r="K2495" s="3" t="n">
        <f aca="false">I2495+J2495</f>
        <v>2</v>
      </c>
    </row>
    <row r="2496" customFormat="false" ht="15" hidden="false" customHeight="false" outlineLevel="0" collapsed="false">
      <c r="A2496" s="4" t="s">
        <v>126</v>
      </c>
      <c r="B2496" s="4" t="s">
        <v>768</v>
      </c>
      <c r="C2496" s="4" t="s">
        <v>884</v>
      </c>
      <c r="D2496" s="4" t="n">
        <f aca="false">IFERROR(INDEX(Positions!$D$2:$D$14531,MATCH($A2496&amp;"|3",Positions!$A$2:$A$14531,0)),"-")</f>
        <v>3</v>
      </c>
      <c r="E2496" s="4" t="n">
        <f aca="false">IFERROR(INDEX(Positions!$D$2:$D$14531,MATCH($A2496&amp;"|70",Positions!$A$2:$A$14531,0)),"-")</f>
        <v>70</v>
      </c>
      <c r="F2496" s="4" t="str">
        <f aca="false">IFERROR(INDEX(Positions!$E$2:$E$14531,MATCH($A2496&amp;"|3",Positions!$A$2:$A$14531,0)),"-")</f>
        <v>A</v>
      </c>
      <c r="G2496" s="4" t="str">
        <f aca="false">IFERROR(INDEX(Positions!$E$2:$E$14531,MATCH($A2496&amp;"|70",Positions!$A$2:$A$14531,0)),"-")</f>
        <v>U</v>
      </c>
      <c r="H2496" s="3" t="str">
        <f aca="false">F2496&amp;"-"&amp;G2496</f>
        <v>A-U</v>
      </c>
      <c r="I2496" s="4" t="n">
        <f aca="false">(F2496="G")+(G2496="G")</f>
        <v>0</v>
      </c>
      <c r="J2496" s="4" t="n">
        <f aca="false">(F2496="C")+(G2496="C")</f>
        <v>0</v>
      </c>
      <c r="K2496" s="3" t="n">
        <f aca="false">I2496+J2496</f>
        <v>0</v>
      </c>
    </row>
    <row r="2497" customFormat="false" ht="15" hidden="false" customHeight="false" outlineLevel="0" collapsed="false">
      <c r="A2497" s="4" t="s">
        <v>126</v>
      </c>
      <c r="B2497" s="4" t="s">
        <v>768</v>
      </c>
      <c r="C2497" s="4" t="s">
        <v>885</v>
      </c>
      <c r="D2497" s="4" t="n">
        <f aca="false">IFERROR(INDEX(Positions!$D$2:$D$14531,MATCH($A2497&amp;"|4",Positions!$A$2:$A$14531,0)),"-")</f>
        <v>4</v>
      </c>
      <c r="E2497" s="4" t="n">
        <f aca="false">IFERROR(INDEX(Positions!$D$2:$D$14531,MATCH($A2497&amp;"|69",Positions!$A$2:$A$14531,0)),"-")</f>
        <v>69</v>
      </c>
      <c r="F2497" s="4" t="str">
        <f aca="false">IFERROR(INDEX(Positions!$E$2:$E$14531,MATCH($A2497&amp;"|4",Positions!$A$2:$A$14531,0)),"-")</f>
        <v>G</v>
      </c>
      <c r="G2497" s="4" t="str">
        <f aca="false">IFERROR(INDEX(Positions!$E$2:$E$14531,MATCH($A2497&amp;"|69",Positions!$A$2:$A$14531,0)),"-")</f>
        <v>C</v>
      </c>
      <c r="H2497" s="3" t="str">
        <f aca="false">F2497&amp;"-"&amp;G2497</f>
        <v>G-C</v>
      </c>
      <c r="I2497" s="4" t="n">
        <f aca="false">(F2497="G")+(G2497="G")</f>
        <v>1</v>
      </c>
      <c r="J2497" s="4" t="n">
        <f aca="false">(F2497="C")+(G2497="C")</f>
        <v>1</v>
      </c>
      <c r="K2497" s="3" t="n">
        <f aca="false">I2497+J2497</f>
        <v>2</v>
      </c>
    </row>
    <row r="2498" customFormat="false" ht="15" hidden="false" customHeight="false" outlineLevel="0" collapsed="false">
      <c r="A2498" s="4" t="s">
        <v>126</v>
      </c>
      <c r="B2498" s="4" t="s">
        <v>768</v>
      </c>
      <c r="C2498" s="4" t="s">
        <v>542</v>
      </c>
      <c r="D2498" s="4" t="n">
        <f aca="false">IFERROR(INDEX(Positions!$D$2:$D$14531,MATCH($A2498&amp;"|5",Positions!$A$2:$A$14531,0)),"-")</f>
        <v>5</v>
      </c>
      <c r="E2498" s="4" t="n">
        <f aca="false">IFERROR(INDEX(Positions!$D$2:$D$14531,MATCH($A2498&amp;"|68",Positions!$A$2:$A$14531,0)),"-")</f>
        <v>68</v>
      </c>
      <c r="F2498" s="4" t="str">
        <f aca="false">IFERROR(INDEX(Positions!$E$2:$E$14531,MATCH($A2498&amp;"|5",Positions!$A$2:$A$14531,0)),"-")</f>
        <v>U</v>
      </c>
      <c r="G2498" s="4" t="str">
        <f aca="false">IFERROR(INDEX(Positions!$E$2:$E$14531,MATCH($A2498&amp;"|68",Positions!$A$2:$A$14531,0)),"-")</f>
        <v>A</v>
      </c>
      <c r="H2498" s="3" t="str">
        <f aca="false">F2498&amp;"-"&amp;G2498</f>
        <v>U-A</v>
      </c>
      <c r="I2498" s="4" t="n">
        <f aca="false">(F2498="G")+(G2498="G")</f>
        <v>0</v>
      </c>
      <c r="J2498" s="4" t="n">
        <f aca="false">(F2498="C")+(G2498="C")</f>
        <v>0</v>
      </c>
      <c r="K2498" s="3" t="n">
        <f aca="false">I2498+J2498</f>
        <v>0</v>
      </c>
    </row>
    <row r="2499" customFormat="false" ht="15" hidden="false" customHeight="false" outlineLevel="0" collapsed="false">
      <c r="A2499" s="4" t="s">
        <v>126</v>
      </c>
      <c r="B2499" s="4" t="s">
        <v>768</v>
      </c>
      <c r="C2499" s="4" t="s">
        <v>561</v>
      </c>
      <c r="D2499" s="4" t="n">
        <f aca="false">IFERROR(INDEX(Positions!$D$2:$D$14531,MATCH($A2499&amp;"|6",Positions!$A$2:$A$14531,0)),"-")</f>
        <v>6</v>
      </c>
      <c r="E2499" s="4" t="n">
        <f aca="false">IFERROR(INDEX(Positions!$D$2:$D$14531,MATCH($A2499&amp;"|67",Positions!$A$2:$A$14531,0)),"-")</f>
        <v>67</v>
      </c>
      <c r="F2499" s="4" t="str">
        <f aca="false">IFERROR(INDEX(Positions!$E$2:$E$14531,MATCH($A2499&amp;"|6",Positions!$A$2:$A$14531,0)),"-")</f>
        <v>G</v>
      </c>
      <c r="G2499" s="4" t="str">
        <f aca="false">IFERROR(INDEX(Positions!$E$2:$E$14531,MATCH($A2499&amp;"|67",Positions!$A$2:$A$14531,0)),"-")</f>
        <v>C</v>
      </c>
      <c r="H2499" s="3" t="str">
        <f aca="false">F2499&amp;"-"&amp;G2499</f>
        <v>G-C</v>
      </c>
      <c r="I2499" s="4" t="n">
        <f aca="false">(F2499="G")+(G2499="G")</f>
        <v>1</v>
      </c>
      <c r="J2499" s="4" t="n">
        <f aca="false">(F2499="C")+(G2499="C")</f>
        <v>1</v>
      </c>
      <c r="K2499" s="3" t="n">
        <f aca="false">I2499+J2499</f>
        <v>2</v>
      </c>
    </row>
    <row r="2500" customFormat="false" ht="15" hidden="false" customHeight="false" outlineLevel="0" collapsed="false">
      <c r="A2500" s="4" t="s">
        <v>126</v>
      </c>
      <c r="B2500" s="4" t="s">
        <v>768</v>
      </c>
      <c r="C2500" s="4" t="s">
        <v>886</v>
      </c>
      <c r="D2500" s="4" t="n">
        <f aca="false">IFERROR(INDEX(Positions!$D$2:$D$14531,MATCH($A2500&amp;"|7",Positions!$A$2:$A$14531,0)),"-")</f>
        <v>7</v>
      </c>
      <c r="E2500" s="4" t="n">
        <f aca="false">IFERROR(INDEX(Positions!$D$2:$D$14531,MATCH($A2500&amp;"|66",Positions!$A$2:$A$14531,0)),"-")</f>
        <v>66</v>
      </c>
      <c r="F2500" s="4" t="str">
        <f aca="false">IFERROR(INDEX(Positions!$E$2:$E$14531,MATCH($A2500&amp;"|7",Positions!$A$2:$A$14531,0)),"-")</f>
        <v>U</v>
      </c>
      <c r="G2500" s="4" t="str">
        <f aca="false">IFERROR(INDEX(Positions!$E$2:$E$14531,MATCH($A2500&amp;"|66",Positions!$A$2:$A$14531,0)),"-")</f>
        <v>A</v>
      </c>
      <c r="H2500" s="3" t="str">
        <f aca="false">F2500&amp;"-"&amp;G2500</f>
        <v>U-A</v>
      </c>
      <c r="I2500" s="4" t="n">
        <f aca="false">(F2500="G")+(G2500="G")</f>
        <v>0</v>
      </c>
      <c r="J2500" s="4" t="n">
        <f aca="false">(F2500="C")+(G2500="C")</f>
        <v>0</v>
      </c>
      <c r="K2500" s="3" t="n">
        <f aca="false">I2500+J2500</f>
        <v>0</v>
      </c>
    </row>
    <row r="2501" customFormat="false" ht="15" hidden="false" customHeight="false" outlineLevel="0" collapsed="false">
      <c r="A2501" s="4" t="s">
        <v>126</v>
      </c>
      <c r="B2501" s="4" t="s">
        <v>783</v>
      </c>
      <c r="C2501" s="4" t="s">
        <v>887</v>
      </c>
      <c r="D2501" s="4" t="n">
        <f aca="false">IFERROR(INDEX(Positions!$D$2:$D$14531,MATCH($A2501&amp;"|10",Positions!$A$2:$A$14531,0)),"-")</f>
        <v>10</v>
      </c>
      <c r="E2501" s="4" t="n">
        <f aca="false">IFERROR(INDEX(Positions!$D$2:$D$14531,MATCH($A2501&amp;"|25",Positions!$A$2:$A$14531,0)),"-")</f>
        <v>25</v>
      </c>
      <c r="F2501" s="4" t="str">
        <f aca="false">IFERROR(INDEX(Positions!$E$2:$E$14531,MATCH($A2501&amp;"|10",Positions!$A$2:$A$14531,0)),"-")</f>
        <v>G</v>
      </c>
      <c r="G2501" s="4" t="str">
        <f aca="false">IFERROR(INDEX(Positions!$E$2:$E$14531,MATCH($A2501&amp;"|25",Positions!$A$2:$A$14531,0)),"-")</f>
        <v>C</v>
      </c>
      <c r="H2501" s="3" t="str">
        <f aca="false">F2501&amp;"-"&amp;G2501</f>
        <v>G-C</v>
      </c>
      <c r="I2501" s="4" t="n">
        <f aca="false">(F2501="G")+(G2501="G")</f>
        <v>1</v>
      </c>
      <c r="J2501" s="4" t="n">
        <f aca="false">(F2501="C")+(G2501="C")</f>
        <v>1</v>
      </c>
      <c r="K2501" s="3" t="n">
        <f aca="false">I2501+J2501</f>
        <v>2</v>
      </c>
    </row>
    <row r="2502" customFormat="false" ht="15" hidden="false" customHeight="false" outlineLevel="0" collapsed="false">
      <c r="A2502" s="4" t="s">
        <v>126</v>
      </c>
      <c r="B2502" s="4" t="s">
        <v>783</v>
      </c>
      <c r="C2502" s="4" t="s">
        <v>888</v>
      </c>
      <c r="D2502" s="4" t="n">
        <f aca="false">IFERROR(INDEX(Positions!$D$2:$D$14531,MATCH($A2502&amp;"|11",Positions!$A$2:$A$14531,0)),"-")</f>
        <v>11</v>
      </c>
      <c r="E2502" s="4" t="n">
        <f aca="false">IFERROR(INDEX(Positions!$D$2:$D$14531,MATCH($A2502&amp;"|24",Positions!$A$2:$A$14531,0)),"-")</f>
        <v>24</v>
      </c>
      <c r="F2502" s="4" t="str">
        <f aca="false">IFERROR(INDEX(Positions!$E$2:$E$14531,MATCH($A2502&amp;"|11",Positions!$A$2:$A$14531,0)),"-")</f>
        <v>C</v>
      </c>
      <c r="G2502" s="4" t="str">
        <f aca="false">IFERROR(INDEX(Positions!$E$2:$E$14531,MATCH($A2502&amp;"|24",Positions!$A$2:$A$14531,0)),"-")</f>
        <v>G</v>
      </c>
      <c r="H2502" s="3" t="str">
        <f aca="false">F2502&amp;"-"&amp;G2502</f>
        <v>C-G</v>
      </c>
      <c r="I2502" s="4" t="n">
        <f aca="false">(F2502="G")+(G2502="G")</f>
        <v>1</v>
      </c>
      <c r="J2502" s="4" t="n">
        <f aca="false">(F2502="C")+(G2502="C")</f>
        <v>1</v>
      </c>
      <c r="K2502" s="3" t="n">
        <f aca="false">I2502+J2502</f>
        <v>2</v>
      </c>
    </row>
    <row r="2503" customFormat="false" ht="15" hidden="false" customHeight="false" outlineLevel="0" collapsed="false">
      <c r="A2503" s="4" t="s">
        <v>126</v>
      </c>
      <c r="B2503" s="4" t="s">
        <v>783</v>
      </c>
      <c r="C2503" s="4" t="s">
        <v>479</v>
      </c>
      <c r="D2503" s="4" t="n">
        <f aca="false">IFERROR(INDEX(Positions!$D$2:$D$14531,MATCH($A2503&amp;"|12",Positions!$A$2:$A$14531,0)),"-")</f>
        <v>12</v>
      </c>
      <c r="E2503" s="4" t="n">
        <f aca="false">IFERROR(INDEX(Positions!$D$2:$D$14531,MATCH($A2503&amp;"|23",Positions!$A$2:$A$14531,0)),"-")</f>
        <v>23</v>
      </c>
      <c r="F2503" s="4" t="str">
        <f aca="false">IFERROR(INDEX(Positions!$E$2:$E$14531,MATCH($A2503&amp;"|12",Positions!$A$2:$A$14531,0)),"-")</f>
        <v>U</v>
      </c>
      <c r="G2503" s="4" t="str">
        <f aca="false">IFERROR(INDEX(Positions!$E$2:$E$14531,MATCH($A2503&amp;"|23",Positions!$A$2:$A$14531,0)),"-")</f>
        <v>A</v>
      </c>
      <c r="H2503" s="3" t="str">
        <f aca="false">F2503&amp;"-"&amp;G2503</f>
        <v>U-A</v>
      </c>
      <c r="I2503" s="4" t="n">
        <f aca="false">(F2503="G")+(G2503="G")</f>
        <v>0</v>
      </c>
      <c r="J2503" s="4" t="n">
        <f aca="false">(F2503="C")+(G2503="C")</f>
        <v>0</v>
      </c>
      <c r="K2503" s="3" t="n">
        <f aca="false">I2503+J2503</f>
        <v>0</v>
      </c>
    </row>
    <row r="2504" customFormat="false" ht="15" hidden="false" customHeight="false" outlineLevel="0" collapsed="false">
      <c r="A2504" s="4" t="s">
        <v>126</v>
      </c>
      <c r="B2504" s="4" t="s">
        <v>783</v>
      </c>
      <c r="C2504" s="4" t="s">
        <v>267</v>
      </c>
      <c r="D2504" s="4" t="n">
        <f aca="false">IFERROR(INDEX(Positions!$D$2:$D$14531,MATCH($A2504&amp;"|13",Positions!$A$2:$A$14531,0)),"-")</f>
        <v>13</v>
      </c>
      <c r="E2504" s="4" t="n">
        <f aca="false">IFERROR(INDEX(Positions!$D$2:$D$14531,MATCH($A2504&amp;"|22",Positions!$A$2:$A$14531,0)),"-")</f>
        <v>22</v>
      </c>
      <c r="F2504" s="4" t="str">
        <f aca="false">IFERROR(INDEX(Positions!$E$2:$E$14531,MATCH($A2504&amp;"|13",Positions!$A$2:$A$14531,0)),"-")</f>
        <v>C</v>
      </c>
      <c r="G2504" s="4" t="str">
        <f aca="false">IFERROR(INDEX(Positions!$E$2:$E$14531,MATCH($A2504&amp;"|22",Positions!$A$2:$A$14531,0)),"-")</f>
        <v>G</v>
      </c>
      <c r="H2504" s="3" t="str">
        <f aca="false">F2504&amp;"-"&amp;G2504</f>
        <v>C-G</v>
      </c>
      <c r="I2504" s="4" t="n">
        <f aca="false">(F2504="G")+(G2504="G")</f>
        <v>1</v>
      </c>
      <c r="J2504" s="4" t="n">
        <f aca="false">(F2504="C")+(G2504="C")</f>
        <v>1</v>
      </c>
      <c r="K2504" s="3" t="n">
        <f aca="false">I2504+J2504</f>
        <v>2</v>
      </c>
    </row>
    <row r="2505" customFormat="false" ht="15" hidden="false" customHeight="false" outlineLevel="0" collapsed="false">
      <c r="A2505" s="4" t="s">
        <v>126</v>
      </c>
      <c r="B2505" s="4" t="s">
        <v>805</v>
      </c>
      <c r="C2505" s="4" t="s">
        <v>673</v>
      </c>
      <c r="D2505" s="4" t="n">
        <f aca="false">IFERROR(INDEX(Positions!$D$2:$D$14531,MATCH($A2505&amp;"|27",Positions!$A$2:$A$14531,0)),"-")</f>
        <v>27</v>
      </c>
      <c r="E2505" s="4" t="n">
        <f aca="false">IFERROR(INDEX(Positions!$D$2:$D$14531,MATCH($A2505&amp;"|43",Positions!$A$2:$A$14531,0)),"-")</f>
        <v>43</v>
      </c>
      <c r="F2505" s="4" t="str">
        <f aca="false">IFERROR(INDEX(Positions!$E$2:$E$14531,MATCH($A2505&amp;"|27",Positions!$A$2:$A$14531,0)),"-")</f>
        <v>C</v>
      </c>
      <c r="G2505" s="4" t="str">
        <f aca="false">IFERROR(INDEX(Positions!$E$2:$E$14531,MATCH($A2505&amp;"|43",Positions!$A$2:$A$14531,0)),"-")</f>
        <v>G</v>
      </c>
      <c r="H2505" s="3" t="str">
        <f aca="false">F2505&amp;"-"&amp;G2505</f>
        <v>C-G</v>
      </c>
      <c r="I2505" s="4" t="n">
        <f aca="false">(F2505="G")+(G2505="G")</f>
        <v>1</v>
      </c>
      <c r="J2505" s="4" t="n">
        <f aca="false">(F2505="C")+(G2505="C")</f>
        <v>1</v>
      </c>
      <c r="K2505" s="3" t="n">
        <f aca="false">I2505+J2505</f>
        <v>2</v>
      </c>
    </row>
    <row r="2506" customFormat="false" ht="15" hidden="false" customHeight="false" outlineLevel="0" collapsed="false">
      <c r="A2506" s="4" t="s">
        <v>126</v>
      </c>
      <c r="B2506" s="4" t="s">
        <v>805</v>
      </c>
      <c r="C2506" s="4" t="s">
        <v>889</v>
      </c>
      <c r="D2506" s="4" t="n">
        <f aca="false">IFERROR(INDEX(Positions!$D$2:$D$14531,MATCH($A2506&amp;"|28",Positions!$A$2:$A$14531,0)),"-")</f>
        <v>28</v>
      </c>
      <c r="E2506" s="4" t="n">
        <f aca="false">IFERROR(INDEX(Positions!$D$2:$D$14531,MATCH($A2506&amp;"|42",Positions!$A$2:$A$14531,0)),"-")</f>
        <v>42</v>
      </c>
      <c r="F2506" s="4" t="str">
        <f aca="false">IFERROR(INDEX(Positions!$E$2:$E$14531,MATCH($A2506&amp;"|28",Positions!$A$2:$A$14531,0)),"-")</f>
        <v>C</v>
      </c>
      <c r="G2506" s="4" t="str">
        <f aca="false">IFERROR(INDEX(Positions!$E$2:$E$14531,MATCH($A2506&amp;"|42",Positions!$A$2:$A$14531,0)),"-")</f>
        <v>G</v>
      </c>
      <c r="H2506" s="3" t="str">
        <f aca="false">F2506&amp;"-"&amp;G2506</f>
        <v>C-G</v>
      </c>
      <c r="I2506" s="4" t="n">
        <f aca="false">(F2506="G")+(G2506="G")</f>
        <v>1</v>
      </c>
      <c r="J2506" s="4" t="n">
        <f aca="false">(F2506="C")+(G2506="C")</f>
        <v>1</v>
      </c>
      <c r="K2506" s="3" t="n">
        <f aca="false">I2506+J2506</f>
        <v>2</v>
      </c>
    </row>
    <row r="2507" customFormat="false" ht="15" hidden="false" customHeight="false" outlineLevel="0" collapsed="false">
      <c r="A2507" s="4" t="s">
        <v>126</v>
      </c>
      <c r="B2507" s="4" t="s">
        <v>805</v>
      </c>
      <c r="C2507" s="4" t="s">
        <v>890</v>
      </c>
      <c r="D2507" s="4" t="n">
        <f aca="false">IFERROR(INDEX(Positions!$D$2:$D$14531,MATCH($A2507&amp;"|29",Positions!$A$2:$A$14531,0)),"-")</f>
        <v>29</v>
      </c>
      <c r="E2507" s="4" t="n">
        <f aca="false">IFERROR(INDEX(Positions!$D$2:$D$14531,MATCH($A2507&amp;"|41",Positions!$A$2:$A$14531,0)),"-")</f>
        <v>41</v>
      </c>
      <c r="F2507" s="4" t="str">
        <f aca="false">IFERROR(INDEX(Positions!$E$2:$E$14531,MATCH($A2507&amp;"|29",Positions!$A$2:$A$14531,0)),"-")</f>
        <v>U</v>
      </c>
      <c r="G2507" s="4" t="str">
        <f aca="false">IFERROR(INDEX(Positions!$E$2:$E$14531,MATCH($A2507&amp;"|41",Positions!$A$2:$A$14531,0)),"-")</f>
        <v>A</v>
      </c>
      <c r="H2507" s="3" t="str">
        <f aca="false">F2507&amp;"-"&amp;G2507</f>
        <v>U-A</v>
      </c>
      <c r="I2507" s="4" t="n">
        <f aca="false">(F2507="G")+(G2507="G")</f>
        <v>0</v>
      </c>
      <c r="J2507" s="4" t="n">
        <f aca="false">(F2507="C")+(G2507="C")</f>
        <v>0</v>
      </c>
      <c r="K2507" s="3" t="n">
        <f aca="false">I2507+J2507</f>
        <v>0</v>
      </c>
    </row>
    <row r="2508" customFormat="false" ht="15" hidden="false" customHeight="false" outlineLevel="0" collapsed="false">
      <c r="A2508" s="4" t="s">
        <v>126</v>
      </c>
      <c r="B2508" s="4" t="s">
        <v>805</v>
      </c>
      <c r="C2508" s="4" t="s">
        <v>694</v>
      </c>
      <c r="D2508" s="4" t="n">
        <f aca="false">IFERROR(INDEX(Positions!$D$2:$D$14531,MATCH($A2508&amp;"|30",Positions!$A$2:$A$14531,0)),"-")</f>
        <v>30</v>
      </c>
      <c r="E2508" s="4" t="n">
        <f aca="false">IFERROR(INDEX(Positions!$D$2:$D$14531,MATCH($A2508&amp;"|40",Positions!$A$2:$A$14531,0)),"-")</f>
        <v>40</v>
      </c>
      <c r="F2508" s="4" t="str">
        <f aca="false">IFERROR(INDEX(Positions!$E$2:$E$14531,MATCH($A2508&amp;"|30",Positions!$A$2:$A$14531,0)),"-")</f>
        <v>G</v>
      </c>
      <c r="G2508" s="4" t="str">
        <f aca="false">IFERROR(INDEX(Positions!$E$2:$E$14531,MATCH($A2508&amp;"|40",Positions!$A$2:$A$14531,0)),"-")</f>
        <v>C</v>
      </c>
      <c r="H2508" s="3" t="str">
        <f aca="false">F2508&amp;"-"&amp;G2508</f>
        <v>G-C</v>
      </c>
      <c r="I2508" s="4" t="n">
        <f aca="false">(F2508="G")+(G2508="G")</f>
        <v>1</v>
      </c>
      <c r="J2508" s="4" t="n">
        <f aca="false">(F2508="C")+(G2508="C")</f>
        <v>1</v>
      </c>
      <c r="K2508" s="3" t="n">
        <f aca="false">I2508+J2508</f>
        <v>2</v>
      </c>
    </row>
    <row r="2509" customFormat="false" ht="15" hidden="false" customHeight="false" outlineLevel="0" collapsed="false">
      <c r="A2509" s="4" t="s">
        <v>126</v>
      </c>
      <c r="B2509" s="4" t="s">
        <v>805</v>
      </c>
      <c r="C2509" s="4" t="s">
        <v>640</v>
      </c>
      <c r="D2509" s="4" t="n">
        <f aca="false">IFERROR(INDEX(Positions!$D$2:$D$14531,MATCH($A2509&amp;"|31",Positions!$A$2:$A$14531,0)),"-")</f>
        <v>31</v>
      </c>
      <c r="E2509" s="4" t="n">
        <f aca="false">IFERROR(INDEX(Positions!$D$2:$D$14531,MATCH($A2509&amp;"|39",Positions!$A$2:$A$14531,0)),"-")</f>
        <v>39</v>
      </c>
      <c r="F2509" s="4" t="str">
        <f aca="false">IFERROR(INDEX(Positions!$E$2:$E$14531,MATCH($A2509&amp;"|31",Positions!$A$2:$A$14531,0)),"-")</f>
        <v>C</v>
      </c>
      <c r="G2509" s="4" t="str">
        <f aca="false">IFERROR(INDEX(Positions!$E$2:$E$14531,MATCH($A2509&amp;"|39",Positions!$A$2:$A$14531,0)),"-")</f>
        <v>G</v>
      </c>
      <c r="H2509" s="3" t="str">
        <f aca="false">F2509&amp;"-"&amp;G2509</f>
        <v>C-G</v>
      </c>
      <c r="I2509" s="4" t="n">
        <f aca="false">(F2509="G")+(G2509="G")</f>
        <v>1</v>
      </c>
      <c r="J2509" s="4" t="n">
        <f aca="false">(F2509="C")+(G2509="C")</f>
        <v>1</v>
      </c>
      <c r="K2509" s="3" t="n">
        <f aca="false">I2509+J2509</f>
        <v>2</v>
      </c>
    </row>
    <row r="2510" customFormat="false" ht="15" hidden="false" customHeight="false" outlineLevel="0" collapsed="false">
      <c r="A2510" s="4" t="s">
        <v>126</v>
      </c>
      <c r="B2510" s="4" t="s">
        <v>830</v>
      </c>
      <c r="C2510" s="4" t="s">
        <v>367</v>
      </c>
      <c r="D2510" s="4" t="n">
        <f aca="false">IFERROR(INDEX(Positions!$D$2:$D$14531,MATCH($A2510&amp;"|49",Positions!$A$2:$A$14531,0)),"-")</f>
        <v>49</v>
      </c>
      <c r="E2510" s="4" t="n">
        <f aca="false">IFERROR(INDEX(Positions!$D$2:$D$14531,MATCH($A2510&amp;"|65",Positions!$A$2:$A$14531,0)),"-")</f>
        <v>65</v>
      </c>
      <c r="F2510" s="4" t="str">
        <f aca="false">IFERROR(INDEX(Positions!$E$2:$E$14531,MATCH($A2510&amp;"|49",Positions!$A$2:$A$14531,0)),"-")</f>
        <v>A</v>
      </c>
      <c r="G2510" s="4" t="str">
        <f aca="false">IFERROR(INDEX(Positions!$E$2:$E$14531,MATCH($A2510&amp;"|65",Positions!$A$2:$A$14531,0)),"-")</f>
        <v>U</v>
      </c>
      <c r="H2510" s="3" t="str">
        <f aca="false">F2510&amp;"-"&amp;G2510</f>
        <v>A-U</v>
      </c>
      <c r="I2510" s="4" t="n">
        <f aca="false">(F2510="G")+(G2510="G")</f>
        <v>0</v>
      </c>
      <c r="J2510" s="4" t="n">
        <f aca="false">(F2510="C")+(G2510="C")</f>
        <v>0</v>
      </c>
      <c r="K2510" s="3" t="n">
        <f aca="false">I2510+J2510</f>
        <v>0</v>
      </c>
    </row>
    <row r="2511" customFormat="false" ht="15" hidden="false" customHeight="false" outlineLevel="0" collapsed="false">
      <c r="A2511" s="4" t="s">
        <v>126</v>
      </c>
      <c r="B2511" s="4" t="s">
        <v>830</v>
      </c>
      <c r="C2511" s="4" t="s">
        <v>891</v>
      </c>
      <c r="D2511" s="4" t="n">
        <f aca="false">IFERROR(INDEX(Positions!$D$2:$D$14531,MATCH($A2511&amp;"|50",Positions!$A$2:$A$14531,0)),"-")</f>
        <v>50</v>
      </c>
      <c r="E2511" s="4" t="n">
        <f aca="false">IFERROR(INDEX(Positions!$D$2:$D$14531,MATCH($A2511&amp;"|64",Positions!$A$2:$A$14531,0)),"-")</f>
        <v>64</v>
      </c>
      <c r="F2511" s="4" t="str">
        <f aca="false">IFERROR(INDEX(Positions!$E$2:$E$14531,MATCH($A2511&amp;"|50",Positions!$A$2:$A$14531,0)),"-")</f>
        <v>U</v>
      </c>
      <c r="G2511" s="4" t="str">
        <f aca="false">IFERROR(INDEX(Positions!$E$2:$E$14531,MATCH($A2511&amp;"|64",Positions!$A$2:$A$14531,0)),"-")</f>
        <v>A</v>
      </c>
      <c r="H2511" s="3" t="str">
        <f aca="false">F2511&amp;"-"&amp;G2511</f>
        <v>U-A</v>
      </c>
      <c r="I2511" s="4" t="n">
        <f aca="false">(F2511="G")+(G2511="G")</f>
        <v>0</v>
      </c>
      <c r="J2511" s="4" t="n">
        <f aca="false">(F2511="C")+(G2511="C")</f>
        <v>0</v>
      </c>
      <c r="K2511" s="3" t="n">
        <f aca="false">I2511+J2511</f>
        <v>0</v>
      </c>
    </row>
    <row r="2512" customFormat="false" ht="15" hidden="false" customHeight="false" outlineLevel="0" collapsed="false">
      <c r="A2512" s="4" t="s">
        <v>126</v>
      </c>
      <c r="B2512" s="4" t="s">
        <v>830</v>
      </c>
      <c r="C2512" s="4" t="s">
        <v>689</v>
      </c>
      <c r="D2512" s="4" t="n">
        <f aca="false">IFERROR(INDEX(Positions!$D$2:$D$14531,MATCH($A2512&amp;"|51",Positions!$A$2:$A$14531,0)),"-")</f>
        <v>51</v>
      </c>
      <c r="E2512" s="4" t="n">
        <f aca="false">IFERROR(INDEX(Positions!$D$2:$D$14531,MATCH($A2512&amp;"|63",Positions!$A$2:$A$14531,0)),"-")</f>
        <v>63</v>
      </c>
      <c r="F2512" s="4" t="str">
        <f aca="false">IFERROR(INDEX(Positions!$E$2:$E$14531,MATCH($A2512&amp;"|51",Positions!$A$2:$A$14531,0)),"-")</f>
        <v>A</v>
      </c>
      <c r="G2512" s="4" t="str">
        <f aca="false">IFERROR(INDEX(Positions!$E$2:$E$14531,MATCH($A2512&amp;"|63",Positions!$A$2:$A$14531,0)),"-")</f>
        <v>U</v>
      </c>
      <c r="H2512" s="3" t="str">
        <f aca="false">F2512&amp;"-"&amp;G2512</f>
        <v>A-U</v>
      </c>
      <c r="I2512" s="4" t="n">
        <f aca="false">(F2512="G")+(G2512="G")</f>
        <v>0</v>
      </c>
      <c r="J2512" s="4" t="n">
        <f aca="false">(F2512="C")+(G2512="C")</f>
        <v>0</v>
      </c>
      <c r="K2512" s="3" t="n">
        <f aca="false">I2512+J2512</f>
        <v>0</v>
      </c>
    </row>
    <row r="2513" customFormat="false" ht="15" hidden="false" customHeight="false" outlineLevel="0" collapsed="false">
      <c r="A2513" s="4" t="s">
        <v>126</v>
      </c>
      <c r="B2513" s="4" t="s">
        <v>830</v>
      </c>
      <c r="C2513" s="4" t="s">
        <v>703</v>
      </c>
      <c r="D2513" s="4" t="n">
        <f aca="false">IFERROR(INDEX(Positions!$D$2:$D$14531,MATCH($A2513&amp;"|52",Positions!$A$2:$A$14531,0)),"-")</f>
        <v>52</v>
      </c>
      <c r="E2513" s="4" t="n">
        <f aca="false">IFERROR(INDEX(Positions!$D$2:$D$14531,MATCH($A2513&amp;"|62",Positions!$A$2:$A$14531,0)),"-")</f>
        <v>62</v>
      </c>
      <c r="F2513" s="4" t="str">
        <f aca="false">IFERROR(INDEX(Positions!$E$2:$E$14531,MATCH($A2513&amp;"|52",Positions!$A$2:$A$14531,0)),"-")</f>
        <v>G</v>
      </c>
      <c r="G2513" s="4" t="str">
        <f aca="false">IFERROR(INDEX(Positions!$E$2:$E$14531,MATCH($A2513&amp;"|62",Positions!$A$2:$A$14531,0)),"-")</f>
        <v>C</v>
      </c>
      <c r="H2513" s="3" t="str">
        <f aca="false">F2513&amp;"-"&amp;G2513</f>
        <v>G-C</v>
      </c>
      <c r="I2513" s="4" t="n">
        <f aca="false">(F2513="G")+(G2513="G")</f>
        <v>1</v>
      </c>
      <c r="J2513" s="4" t="n">
        <f aca="false">(F2513="C")+(G2513="C")</f>
        <v>1</v>
      </c>
      <c r="K2513" s="3" t="n">
        <f aca="false">I2513+J2513</f>
        <v>2</v>
      </c>
    </row>
    <row r="2514" customFormat="false" ht="15" hidden="false" customHeight="false" outlineLevel="0" collapsed="false">
      <c r="A2514" s="4" t="s">
        <v>126</v>
      </c>
      <c r="B2514" s="4" t="s">
        <v>830</v>
      </c>
      <c r="C2514" s="4" t="s">
        <v>892</v>
      </c>
      <c r="D2514" s="4" t="n">
        <f aca="false">IFERROR(INDEX(Positions!$D$2:$D$14531,MATCH($A2514&amp;"|53",Positions!$A$2:$A$14531,0)),"-")</f>
        <v>53</v>
      </c>
      <c r="E2514" s="4" t="n">
        <f aca="false">IFERROR(INDEX(Positions!$D$2:$D$14531,MATCH($A2514&amp;"|61",Positions!$A$2:$A$14531,0)),"-")</f>
        <v>61</v>
      </c>
      <c r="F2514" s="4" t="str">
        <f aca="false">IFERROR(INDEX(Positions!$E$2:$E$14531,MATCH($A2514&amp;"|53",Positions!$A$2:$A$14531,0)),"-")</f>
        <v>G</v>
      </c>
      <c r="G2514" s="4" t="str">
        <f aca="false">IFERROR(INDEX(Positions!$E$2:$E$14531,MATCH($A2514&amp;"|61",Positions!$A$2:$A$14531,0)),"-")</f>
        <v>C</v>
      </c>
      <c r="H2514" s="3" t="str">
        <f aca="false">F2514&amp;"-"&amp;G2514</f>
        <v>G-C</v>
      </c>
      <c r="I2514" s="4" t="n">
        <f aca="false">(F2514="G")+(G2514="G")</f>
        <v>1</v>
      </c>
      <c r="J2514" s="4" t="n">
        <f aca="false">(F2514="C")+(G2514="C")</f>
        <v>1</v>
      </c>
      <c r="K2514" s="3" t="n">
        <f aca="false">I2514+J2514</f>
        <v>2</v>
      </c>
    </row>
    <row r="2515" customFormat="false" ht="15" hidden="false" customHeight="false" outlineLevel="0" collapsed="false">
      <c r="A2515" s="24" t="s">
        <v>126</v>
      </c>
      <c r="B2515" s="24" t="s">
        <v>893</v>
      </c>
      <c r="C2515" s="24" t="s">
        <v>894</v>
      </c>
      <c r="D2515" s="24" t="n">
        <f aca="false">IFERROR(INDEX(Positions!$D$2:$D$14531,MATCH($A2515&amp;"|8",Positions!$A$2:$A$14531,0)),"-")</f>
        <v>8</v>
      </c>
      <c r="E2515" s="24" t="n">
        <f aca="false">IFERROR(INDEX(Positions!$D$2:$D$14531,MATCH($A2515&amp;"|14",Positions!$A$2:$A$14531,0)),"-")</f>
        <v>14</v>
      </c>
      <c r="F2515" s="24" t="str">
        <f aca="false">IFERROR(INDEX(Positions!$E$2:$E$14531,MATCH($A2515&amp;"|8",Positions!$A$2:$A$14531,0)),"-")</f>
        <v>U</v>
      </c>
      <c r="G2515" s="24" t="str">
        <f aca="false">IFERROR(INDEX(Positions!$E$2:$E$14531,MATCH($A2515&amp;"|14",Positions!$A$2:$A$14531,0)),"-")</f>
        <v>A</v>
      </c>
      <c r="H2515" s="25" t="str">
        <f aca="false">F2515&amp;"-"&amp;G2515</f>
        <v>U-A</v>
      </c>
      <c r="I2515" s="24" t="n">
        <f aca="false">(F2515="G")+(G2515="G")</f>
        <v>0</v>
      </c>
      <c r="J2515" s="24" t="n">
        <f aca="false">(F2515="C")+(G2515="C")</f>
        <v>0</v>
      </c>
      <c r="K2515" s="25" t="n">
        <f aca="false">I2515+J2515</f>
        <v>0</v>
      </c>
    </row>
    <row r="2516" customFormat="false" ht="15" hidden="false" customHeight="false" outlineLevel="0" collapsed="false">
      <c r="A2516" s="24" t="s">
        <v>126</v>
      </c>
      <c r="B2516" s="24" t="s">
        <v>893</v>
      </c>
      <c r="C2516" s="24" t="s">
        <v>895</v>
      </c>
      <c r="D2516" s="24" t="n">
        <f aca="false">IFERROR(INDEX(Positions!$D$2:$D$14531,MATCH($A2516&amp;"|15",Positions!$A$2:$A$14531,0)),"-")</f>
        <v>15</v>
      </c>
      <c r="E2516" s="24" t="n">
        <f aca="false">IFERROR(INDEX(Positions!$D$2:$D$14531,MATCH($A2516&amp;"|48",Positions!$A$2:$A$14531,0)),"-")</f>
        <v>48</v>
      </c>
      <c r="F2516" s="24" t="str">
        <f aca="false">IFERROR(INDEX(Positions!$E$2:$E$14531,MATCH($A2516&amp;"|15",Positions!$A$2:$A$14531,0)),"-")</f>
        <v>G</v>
      </c>
      <c r="G2516" s="24" t="str">
        <f aca="false">IFERROR(INDEX(Positions!$E$2:$E$14531,MATCH($A2516&amp;"|48",Positions!$A$2:$A$14531,0)),"-")</f>
        <v>C</v>
      </c>
      <c r="H2516" s="25" t="str">
        <f aca="false">F2516&amp;"-"&amp;G2516</f>
        <v>G-C</v>
      </c>
      <c r="I2516" s="24" t="n">
        <f aca="false">(F2516="G")+(G2516="G")</f>
        <v>1</v>
      </c>
      <c r="J2516" s="24" t="n">
        <f aca="false">(F2516="C")+(G2516="C")</f>
        <v>1</v>
      </c>
      <c r="K2516" s="25" t="n">
        <f aca="false">I2516+J2516</f>
        <v>2</v>
      </c>
    </row>
    <row r="2517" customFormat="false" ht="15" hidden="false" customHeight="false" outlineLevel="0" collapsed="false">
      <c r="A2517" s="24" t="s">
        <v>126</v>
      </c>
      <c r="B2517" s="24" t="s">
        <v>893</v>
      </c>
      <c r="C2517" s="24" t="s">
        <v>896</v>
      </c>
      <c r="D2517" s="24" t="n">
        <f aca="false">IFERROR(INDEX(Positions!$D$2:$D$14531,MATCH($A2517&amp;"|18",Positions!$A$2:$A$14531,0)),"-")</f>
        <v>18</v>
      </c>
      <c r="E2517" s="24" t="n">
        <f aca="false">IFERROR(INDEX(Positions!$D$2:$D$14531,MATCH($A2517&amp;"|55",Positions!$A$2:$A$14531,0)),"-")</f>
        <v>55</v>
      </c>
      <c r="F2517" s="24" t="str">
        <f aca="false">IFERROR(INDEX(Positions!$E$2:$E$14531,MATCH($A2517&amp;"|18",Positions!$A$2:$A$14531,0)),"-")</f>
        <v>G</v>
      </c>
      <c r="G2517" s="24" t="str">
        <f aca="false">IFERROR(INDEX(Positions!$E$2:$E$14531,MATCH($A2517&amp;"|55",Positions!$A$2:$A$14531,0)),"-")</f>
        <v>U</v>
      </c>
      <c r="H2517" s="25" t="str">
        <f aca="false">F2517&amp;"-"&amp;G2517</f>
        <v>G-U</v>
      </c>
      <c r="I2517" s="24" t="n">
        <f aca="false">(F2517="G")+(G2517="G")</f>
        <v>1</v>
      </c>
      <c r="J2517" s="24" t="n">
        <f aca="false">(F2517="C")+(G2517="C")</f>
        <v>0</v>
      </c>
      <c r="K2517" s="25" t="n">
        <f aca="false">I2517+J2517</f>
        <v>1</v>
      </c>
    </row>
    <row r="2518" customFormat="false" ht="15" hidden="false" customHeight="false" outlineLevel="0" collapsed="false">
      <c r="A2518" s="24" t="s">
        <v>126</v>
      </c>
      <c r="B2518" s="24" t="s">
        <v>893</v>
      </c>
      <c r="C2518" s="24" t="s">
        <v>897</v>
      </c>
      <c r="D2518" s="24" t="n">
        <f aca="false">IFERROR(INDEX(Positions!$D$2:$D$14531,MATCH($A2518&amp;"|19",Positions!$A$2:$A$14531,0)),"-")</f>
        <v>19</v>
      </c>
      <c r="E2518" s="24" t="n">
        <f aca="false">IFERROR(INDEX(Positions!$D$2:$D$14531,MATCH($A2518&amp;"|56",Positions!$A$2:$A$14531,0)),"-")</f>
        <v>56</v>
      </c>
      <c r="F2518" s="24" t="str">
        <f aca="false">IFERROR(INDEX(Positions!$E$2:$E$14531,MATCH($A2518&amp;"|19",Positions!$A$2:$A$14531,0)),"-")</f>
        <v>G</v>
      </c>
      <c r="G2518" s="24" t="str">
        <f aca="false">IFERROR(INDEX(Positions!$E$2:$E$14531,MATCH($A2518&amp;"|56",Positions!$A$2:$A$14531,0)),"-")</f>
        <v>C</v>
      </c>
      <c r="H2518" s="25" t="str">
        <f aca="false">F2518&amp;"-"&amp;G2518</f>
        <v>G-C</v>
      </c>
      <c r="I2518" s="24" t="n">
        <f aca="false">(F2518="G")+(G2518="G")</f>
        <v>1</v>
      </c>
      <c r="J2518" s="24" t="n">
        <f aca="false">(F2518="C")+(G2518="C")</f>
        <v>1</v>
      </c>
      <c r="K2518" s="25" t="n">
        <f aca="false">I2518+J2518</f>
        <v>2</v>
      </c>
    </row>
    <row r="2519" customFormat="false" ht="15" hidden="false" customHeight="false" outlineLevel="0" collapsed="false">
      <c r="A2519" s="24" t="s">
        <v>126</v>
      </c>
      <c r="B2519" s="24" t="s">
        <v>893</v>
      </c>
      <c r="C2519" s="24" t="s">
        <v>898</v>
      </c>
      <c r="D2519" s="24" t="n">
        <f aca="false">IFERROR(INDEX(Positions!$D$2:$D$14531,MATCH($A2519&amp;"|26",Positions!$A$2:$A$14531,0)),"-")</f>
        <v>26</v>
      </c>
      <c r="E2519" s="24" t="n">
        <f aca="false">IFERROR(INDEX(Positions!$D$2:$D$14531,MATCH($A2519&amp;"|44",Positions!$A$2:$A$14531,0)),"-")</f>
        <v>44</v>
      </c>
      <c r="F2519" s="24" t="str">
        <f aca="false">IFERROR(INDEX(Positions!$E$2:$E$14531,MATCH($A2519&amp;"|26",Positions!$A$2:$A$14531,0)),"-")</f>
        <v>U</v>
      </c>
      <c r="G2519" s="24" t="str">
        <f aca="false">IFERROR(INDEX(Positions!$E$2:$E$14531,MATCH($A2519&amp;"|44",Positions!$A$2:$A$14531,0)),"-")</f>
        <v>C</v>
      </c>
      <c r="H2519" s="25" t="str">
        <f aca="false">F2519&amp;"-"&amp;G2519</f>
        <v>U-C</v>
      </c>
      <c r="I2519" s="24" t="n">
        <f aca="false">(F2519="G")+(G2519="G")</f>
        <v>0</v>
      </c>
      <c r="J2519" s="24" t="n">
        <f aca="false">(F2519="C")+(G2519="C")</f>
        <v>1</v>
      </c>
      <c r="K2519" s="25" t="n">
        <f aca="false">I2519+J2519</f>
        <v>1</v>
      </c>
    </row>
    <row r="2520" customFormat="false" ht="15" hidden="false" customHeight="false" outlineLevel="0" collapsed="false">
      <c r="A2520" s="24" t="s">
        <v>126</v>
      </c>
      <c r="B2520" s="24" t="s">
        <v>893</v>
      </c>
      <c r="C2520" s="24" t="s">
        <v>899</v>
      </c>
      <c r="D2520" s="24" t="n">
        <f aca="false">IFERROR(INDEX(Positions!$D$2:$D$14531,MATCH($A2520&amp;"|32",Positions!$A$2:$A$14531,0)),"-")</f>
        <v>32</v>
      </c>
      <c r="E2520" s="24" t="n">
        <f aca="false">IFERROR(INDEX(Positions!$D$2:$D$14531,MATCH($A2520&amp;"|38",Positions!$A$2:$A$14531,0)),"-")</f>
        <v>38</v>
      </c>
      <c r="F2520" s="24" t="str">
        <f aca="false">IFERROR(INDEX(Positions!$E$2:$E$14531,MATCH($A2520&amp;"|32",Positions!$A$2:$A$14531,0)),"-")</f>
        <v>C</v>
      </c>
      <c r="G2520" s="24" t="str">
        <f aca="false">IFERROR(INDEX(Positions!$E$2:$E$14531,MATCH($A2520&amp;"|38",Positions!$A$2:$A$14531,0)),"-")</f>
        <v>A</v>
      </c>
      <c r="H2520" s="25" t="str">
        <f aca="false">F2520&amp;"-"&amp;G2520</f>
        <v>C-A</v>
      </c>
      <c r="I2520" s="24" t="n">
        <f aca="false">(F2520="G")+(G2520="G")</f>
        <v>0</v>
      </c>
      <c r="J2520" s="24" t="n">
        <f aca="false">(F2520="C")+(G2520="C")</f>
        <v>1</v>
      </c>
      <c r="K2520" s="25" t="n">
        <f aca="false">I2520+J2520</f>
        <v>1</v>
      </c>
    </row>
    <row r="2521" customFormat="false" ht="15" hidden="false" customHeight="false" outlineLevel="0" collapsed="false">
      <c r="A2521" s="24" t="s">
        <v>126</v>
      </c>
      <c r="B2521" s="24" t="s">
        <v>893</v>
      </c>
      <c r="C2521" s="24" t="s">
        <v>900</v>
      </c>
      <c r="D2521" s="24" t="n">
        <f aca="false">IFERROR(INDEX(Positions!$D$2:$D$14531,MATCH($A2521&amp;"|54",Positions!$A$2:$A$14531,0)),"-")</f>
        <v>54</v>
      </c>
      <c r="E2521" s="24" t="n">
        <f aca="false">IFERROR(INDEX(Positions!$D$2:$D$14531,MATCH($A2521&amp;"|58",Positions!$A$2:$A$14531,0)),"-")</f>
        <v>58</v>
      </c>
      <c r="F2521" s="24" t="str">
        <f aca="false">IFERROR(INDEX(Positions!$E$2:$E$14531,MATCH($A2521&amp;"|54",Positions!$A$2:$A$14531,0)),"-")</f>
        <v>U</v>
      </c>
      <c r="G2521" s="24" t="str">
        <f aca="false">IFERROR(INDEX(Positions!$E$2:$E$14531,MATCH($A2521&amp;"|58",Positions!$A$2:$A$14531,0)),"-")</f>
        <v>A</v>
      </c>
      <c r="H2521" s="25" t="str">
        <f aca="false">F2521&amp;"-"&amp;G2521</f>
        <v>U-A</v>
      </c>
      <c r="I2521" s="24" t="n">
        <f aca="false">(F2521="G")+(G2521="G")</f>
        <v>0</v>
      </c>
      <c r="J2521" s="24" t="n">
        <f aca="false">(F2521="C")+(G2521="C")</f>
        <v>0</v>
      </c>
      <c r="K2521" s="25" t="n">
        <f aca="false">I2521+J2521</f>
        <v>0</v>
      </c>
    </row>
    <row r="2522" customFormat="false" ht="15" hidden="false" customHeight="false" outlineLevel="0" collapsed="false">
      <c r="A2522" s="4" t="s">
        <v>127</v>
      </c>
      <c r="B2522" s="4" t="s">
        <v>768</v>
      </c>
      <c r="C2522" s="4" t="s">
        <v>882</v>
      </c>
      <c r="D2522" s="4" t="n">
        <f aca="false">IFERROR(INDEX(Positions!$D$2:$D$14531,MATCH($A2522&amp;"|1",Positions!$A$2:$A$14531,0)),"-")</f>
        <v>1</v>
      </c>
      <c r="E2522" s="4" t="n">
        <f aca="false">IFERROR(INDEX(Positions!$D$2:$D$14531,MATCH($A2522&amp;"|72",Positions!$A$2:$A$14531,0)),"-")</f>
        <v>72</v>
      </c>
      <c r="F2522" s="4" t="str">
        <f aca="false">IFERROR(INDEX(Positions!$E$2:$E$14531,MATCH($A2522&amp;"|1",Positions!$A$2:$A$14531,0)),"-")</f>
        <v>A</v>
      </c>
      <c r="G2522" s="4" t="str">
        <f aca="false">IFERROR(INDEX(Positions!$E$2:$E$14531,MATCH($A2522&amp;"|72",Positions!$A$2:$A$14531,0)),"-")</f>
        <v>U</v>
      </c>
      <c r="H2522" s="3" t="str">
        <f aca="false">F2522&amp;"-"&amp;G2522</f>
        <v>A-U</v>
      </c>
      <c r="I2522" s="4" t="n">
        <f aca="false">(F2522="G")+(G2522="G")</f>
        <v>0</v>
      </c>
      <c r="J2522" s="4" t="n">
        <f aca="false">(F2522="C")+(G2522="C")</f>
        <v>0</v>
      </c>
      <c r="K2522" s="3" t="n">
        <f aca="false">I2522+J2522</f>
        <v>0</v>
      </c>
    </row>
    <row r="2523" customFormat="false" ht="15" hidden="false" customHeight="false" outlineLevel="0" collapsed="false">
      <c r="A2523" s="4" t="s">
        <v>127</v>
      </c>
      <c r="B2523" s="4" t="s">
        <v>768</v>
      </c>
      <c r="C2523" s="4" t="s">
        <v>883</v>
      </c>
      <c r="D2523" s="4" t="n">
        <f aca="false">IFERROR(INDEX(Positions!$D$2:$D$14531,MATCH($A2523&amp;"|2",Positions!$A$2:$A$14531,0)),"-")</f>
        <v>2</v>
      </c>
      <c r="E2523" s="4" t="n">
        <f aca="false">IFERROR(INDEX(Positions!$D$2:$D$14531,MATCH($A2523&amp;"|71",Positions!$A$2:$A$14531,0)),"-")</f>
        <v>71</v>
      </c>
      <c r="F2523" s="4" t="str">
        <f aca="false">IFERROR(INDEX(Positions!$E$2:$E$14531,MATCH($A2523&amp;"|2",Positions!$A$2:$A$14531,0)),"-")</f>
        <v>G</v>
      </c>
      <c r="G2523" s="4" t="str">
        <f aca="false">IFERROR(INDEX(Positions!$E$2:$E$14531,MATCH($A2523&amp;"|71",Positions!$A$2:$A$14531,0)),"-")</f>
        <v>C</v>
      </c>
      <c r="H2523" s="3" t="str">
        <f aca="false">F2523&amp;"-"&amp;G2523</f>
        <v>G-C</v>
      </c>
      <c r="I2523" s="4" t="n">
        <f aca="false">(F2523="G")+(G2523="G")</f>
        <v>1</v>
      </c>
      <c r="J2523" s="4" t="n">
        <f aca="false">(F2523="C")+(G2523="C")</f>
        <v>1</v>
      </c>
      <c r="K2523" s="3" t="n">
        <f aca="false">I2523+J2523</f>
        <v>2</v>
      </c>
    </row>
    <row r="2524" customFormat="false" ht="15" hidden="false" customHeight="false" outlineLevel="0" collapsed="false">
      <c r="A2524" s="4" t="s">
        <v>127</v>
      </c>
      <c r="B2524" s="4" t="s">
        <v>768</v>
      </c>
      <c r="C2524" s="4" t="s">
        <v>884</v>
      </c>
      <c r="D2524" s="4" t="n">
        <f aca="false">IFERROR(INDEX(Positions!$D$2:$D$14531,MATCH($A2524&amp;"|3",Positions!$A$2:$A$14531,0)),"-")</f>
        <v>3</v>
      </c>
      <c r="E2524" s="4" t="n">
        <f aca="false">IFERROR(INDEX(Positions!$D$2:$D$14531,MATCH($A2524&amp;"|70",Positions!$A$2:$A$14531,0)),"-")</f>
        <v>70</v>
      </c>
      <c r="F2524" s="4" t="str">
        <f aca="false">IFERROR(INDEX(Positions!$E$2:$E$14531,MATCH($A2524&amp;"|3",Positions!$A$2:$A$14531,0)),"-")</f>
        <v>C</v>
      </c>
      <c r="G2524" s="4" t="str">
        <f aca="false">IFERROR(INDEX(Positions!$E$2:$E$14531,MATCH($A2524&amp;"|70",Positions!$A$2:$A$14531,0)),"-")</f>
        <v>G</v>
      </c>
      <c r="H2524" s="3" t="str">
        <f aca="false">F2524&amp;"-"&amp;G2524</f>
        <v>C-G</v>
      </c>
      <c r="I2524" s="4" t="n">
        <f aca="false">(F2524="G")+(G2524="G")</f>
        <v>1</v>
      </c>
      <c r="J2524" s="4" t="n">
        <f aca="false">(F2524="C")+(G2524="C")</f>
        <v>1</v>
      </c>
      <c r="K2524" s="3" t="n">
        <f aca="false">I2524+J2524</f>
        <v>2</v>
      </c>
    </row>
    <row r="2525" customFormat="false" ht="15" hidden="false" customHeight="false" outlineLevel="0" collapsed="false">
      <c r="A2525" s="4" t="s">
        <v>127</v>
      </c>
      <c r="B2525" s="4" t="s">
        <v>768</v>
      </c>
      <c r="C2525" s="4" t="s">
        <v>885</v>
      </c>
      <c r="D2525" s="4" t="n">
        <f aca="false">IFERROR(INDEX(Positions!$D$2:$D$14531,MATCH($A2525&amp;"|4",Positions!$A$2:$A$14531,0)),"-")</f>
        <v>4</v>
      </c>
      <c r="E2525" s="4" t="n">
        <f aca="false">IFERROR(INDEX(Positions!$D$2:$D$14531,MATCH($A2525&amp;"|69",Positions!$A$2:$A$14531,0)),"-")</f>
        <v>69</v>
      </c>
      <c r="F2525" s="4" t="str">
        <f aca="false">IFERROR(INDEX(Positions!$E$2:$E$14531,MATCH($A2525&amp;"|4",Positions!$A$2:$A$14531,0)),"-")</f>
        <v>C</v>
      </c>
      <c r="G2525" s="4" t="str">
        <f aca="false">IFERROR(INDEX(Positions!$E$2:$E$14531,MATCH($A2525&amp;"|69",Positions!$A$2:$A$14531,0)),"-")</f>
        <v>G</v>
      </c>
      <c r="H2525" s="3" t="str">
        <f aca="false">F2525&amp;"-"&amp;G2525</f>
        <v>C-G</v>
      </c>
      <c r="I2525" s="4" t="n">
        <f aca="false">(F2525="G")+(G2525="G")</f>
        <v>1</v>
      </c>
      <c r="J2525" s="4" t="n">
        <f aca="false">(F2525="C")+(G2525="C")</f>
        <v>1</v>
      </c>
      <c r="K2525" s="3" t="n">
        <f aca="false">I2525+J2525</f>
        <v>2</v>
      </c>
    </row>
    <row r="2526" customFormat="false" ht="15" hidden="false" customHeight="false" outlineLevel="0" collapsed="false">
      <c r="A2526" s="4" t="s">
        <v>127</v>
      </c>
      <c r="B2526" s="4" t="s">
        <v>768</v>
      </c>
      <c r="C2526" s="4" t="s">
        <v>542</v>
      </c>
      <c r="D2526" s="4" t="n">
        <f aca="false">IFERROR(INDEX(Positions!$D$2:$D$14531,MATCH($A2526&amp;"|5",Positions!$A$2:$A$14531,0)),"-")</f>
        <v>5</v>
      </c>
      <c r="E2526" s="4" t="n">
        <f aca="false">IFERROR(INDEX(Positions!$D$2:$D$14531,MATCH($A2526&amp;"|68",Positions!$A$2:$A$14531,0)),"-")</f>
        <v>68</v>
      </c>
      <c r="F2526" s="4" t="str">
        <f aca="false">IFERROR(INDEX(Positions!$E$2:$E$14531,MATCH($A2526&amp;"|5",Positions!$A$2:$A$14531,0)),"-")</f>
        <v>C</v>
      </c>
      <c r="G2526" s="4" t="str">
        <f aca="false">IFERROR(INDEX(Positions!$E$2:$E$14531,MATCH($A2526&amp;"|68",Positions!$A$2:$A$14531,0)),"-")</f>
        <v>G</v>
      </c>
      <c r="H2526" s="3" t="str">
        <f aca="false">F2526&amp;"-"&amp;G2526</f>
        <v>C-G</v>
      </c>
      <c r="I2526" s="4" t="n">
        <f aca="false">(F2526="G")+(G2526="G")</f>
        <v>1</v>
      </c>
      <c r="J2526" s="4" t="n">
        <f aca="false">(F2526="C")+(G2526="C")</f>
        <v>1</v>
      </c>
      <c r="K2526" s="3" t="n">
        <f aca="false">I2526+J2526</f>
        <v>2</v>
      </c>
    </row>
    <row r="2527" customFormat="false" ht="15" hidden="false" customHeight="false" outlineLevel="0" collapsed="false">
      <c r="A2527" s="4" t="s">
        <v>127</v>
      </c>
      <c r="B2527" s="4" t="s">
        <v>768</v>
      </c>
      <c r="C2527" s="4" t="s">
        <v>561</v>
      </c>
      <c r="D2527" s="4" t="n">
        <f aca="false">IFERROR(INDEX(Positions!$D$2:$D$14531,MATCH($A2527&amp;"|6",Positions!$A$2:$A$14531,0)),"-")</f>
        <v>6</v>
      </c>
      <c r="E2527" s="4" t="n">
        <f aca="false">IFERROR(INDEX(Positions!$D$2:$D$14531,MATCH($A2527&amp;"|67",Positions!$A$2:$A$14531,0)),"-")</f>
        <v>67</v>
      </c>
      <c r="F2527" s="4" t="str">
        <f aca="false">IFERROR(INDEX(Positions!$E$2:$E$14531,MATCH($A2527&amp;"|6",Positions!$A$2:$A$14531,0)),"-")</f>
        <v>C</v>
      </c>
      <c r="G2527" s="4" t="str">
        <f aca="false">IFERROR(INDEX(Positions!$E$2:$E$14531,MATCH($A2527&amp;"|67",Positions!$A$2:$A$14531,0)),"-")</f>
        <v>G</v>
      </c>
      <c r="H2527" s="3" t="str">
        <f aca="false">F2527&amp;"-"&amp;G2527</f>
        <v>C-G</v>
      </c>
      <c r="I2527" s="4" t="n">
        <f aca="false">(F2527="G")+(G2527="G")</f>
        <v>1</v>
      </c>
      <c r="J2527" s="4" t="n">
        <f aca="false">(F2527="C")+(G2527="C")</f>
        <v>1</v>
      </c>
      <c r="K2527" s="3" t="n">
        <f aca="false">I2527+J2527</f>
        <v>2</v>
      </c>
    </row>
    <row r="2528" customFormat="false" ht="15" hidden="false" customHeight="false" outlineLevel="0" collapsed="false">
      <c r="A2528" s="4" t="s">
        <v>127</v>
      </c>
      <c r="B2528" s="4" t="s">
        <v>768</v>
      </c>
      <c r="C2528" s="4" t="s">
        <v>886</v>
      </c>
      <c r="D2528" s="4" t="n">
        <f aca="false">IFERROR(INDEX(Positions!$D$2:$D$14531,MATCH($A2528&amp;"|7",Positions!$A$2:$A$14531,0)),"-")</f>
        <v>7</v>
      </c>
      <c r="E2528" s="4" t="n">
        <f aca="false">IFERROR(INDEX(Positions!$D$2:$D$14531,MATCH($A2528&amp;"|66",Positions!$A$2:$A$14531,0)),"-")</f>
        <v>66</v>
      </c>
      <c r="F2528" s="4" t="str">
        <f aca="false">IFERROR(INDEX(Positions!$E$2:$E$14531,MATCH($A2528&amp;"|7",Positions!$A$2:$A$14531,0)),"-")</f>
        <v>G</v>
      </c>
      <c r="G2528" s="4" t="str">
        <f aca="false">IFERROR(INDEX(Positions!$E$2:$E$14531,MATCH($A2528&amp;"|66",Positions!$A$2:$A$14531,0)),"-")</f>
        <v>C</v>
      </c>
      <c r="H2528" s="3" t="str">
        <f aca="false">F2528&amp;"-"&amp;G2528</f>
        <v>G-C</v>
      </c>
      <c r="I2528" s="4" t="n">
        <f aca="false">(F2528="G")+(G2528="G")</f>
        <v>1</v>
      </c>
      <c r="J2528" s="4" t="n">
        <f aca="false">(F2528="C")+(G2528="C")</f>
        <v>1</v>
      </c>
      <c r="K2528" s="3" t="n">
        <f aca="false">I2528+J2528</f>
        <v>2</v>
      </c>
    </row>
    <row r="2529" customFormat="false" ht="15" hidden="false" customHeight="false" outlineLevel="0" collapsed="false">
      <c r="A2529" s="4" t="s">
        <v>127</v>
      </c>
      <c r="B2529" s="4" t="s">
        <v>783</v>
      </c>
      <c r="C2529" s="4" t="s">
        <v>887</v>
      </c>
      <c r="D2529" s="4" t="n">
        <f aca="false">IFERROR(INDEX(Positions!$D$2:$D$14531,MATCH($A2529&amp;"|10",Positions!$A$2:$A$14531,0)),"-")</f>
        <v>10</v>
      </c>
      <c r="E2529" s="4" t="n">
        <f aca="false">IFERROR(INDEX(Positions!$D$2:$D$14531,MATCH($A2529&amp;"|25",Positions!$A$2:$A$14531,0)),"-")</f>
        <v>26</v>
      </c>
      <c r="F2529" s="4" t="str">
        <f aca="false">IFERROR(INDEX(Positions!$E$2:$E$14531,MATCH($A2529&amp;"|10",Positions!$A$2:$A$14531,0)),"-")</f>
        <v>G</v>
      </c>
      <c r="G2529" s="4" t="str">
        <f aca="false">IFERROR(INDEX(Positions!$E$2:$E$14531,MATCH($A2529&amp;"|25",Positions!$A$2:$A$14531,0)),"-")</f>
        <v>U</v>
      </c>
      <c r="H2529" s="3" t="str">
        <f aca="false">F2529&amp;"-"&amp;G2529</f>
        <v>G-U</v>
      </c>
      <c r="I2529" s="4" t="n">
        <f aca="false">(F2529="G")+(G2529="G")</f>
        <v>1</v>
      </c>
      <c r="J2529" s="4" t="n">
        <f aca="false">(F2529="C")+(G2529="C")</f>
        <v>0</v>
      </c>
      <c r="K2529" s="3" t="n">
        <f aca="false">I2529+J2529</f>
        <v>1</v>
      </c>
    </row>
    <row r="2530" customFormat="false" ht="15" hidden="false" customHeight="false" outlineLevel="0" collapsed="false">
      <c r="A2530" s="4" t="s">
        <v>127</v>
      </c>
      <c r="B2530" s="4" t="s">
        <v>783</v>
      </c>
      <c r="C2530" s="4" t="s">
        <v>888</v>
      </c>
      <c r="D2530" s="4" t="n">
        <f aca="false">IFERROR(INDEX(Positions!$D$2:$D$14531,MATCH($A2530&amp;"|11",Positions!$A$2:$A$14531,0)),"-")</f>
        <v>11</v>
      </c>
      <c r="E2530" s="4" t="n">
        <f aca="false">IFERROR(INDEX(Positions!$D$2:$D$14531,MATCH($A2530&amp;"|24",Positions!$A$2:$A$14531,0)),"-")</f>
        <v>25</v>
      </c>
      <c r="F2530" s="4" t="str">
        <f aca="false">IFERROR(INDEX(Positions!$E$2:$E$14531,MATCH($A2530&amp;"|11",Positions!$A$2:$A$14531,0)),"-")</f>
        <v>U</v>
      </c>
      <c r="G2530" s="4" t="str">
        <f aca="false">IFERROR(INDEX(Positions!$E$2:$E$14531,MATCH($A2530&amp;"|24",Positions!$A$2:$A$14531,0)),"-")</f>
        <v>A</v>
      </c>
      <c r="H2530" s="3" t="str">
        <f aca="false">F2530&amp;"-"&amp;G2530</f>
        <v>U-A</v>
      </c>
      <c r="I2530" s="4" t="n">
        <f aca="false">(F2530="G")+(G2530="G")</f>
        <v>0</v>
      </c>
      <c r="J2530" s="4" t="n">
        <f aca="false">(F2530="C")+(G2530="C")</f>
        <v>0</v>
      </c>
      <c r="K2530" s="3" t="n">
        <f aca="false">I2530+J2530</f>
        <v>0</v>
      </c>
    </row>
    <row r="2531" customFormat="false" ht="15" hidden="false" customHeight="false" outlineLevel="0" collapsed="false">
      <c r="A2531" s="4" t="s">
        <v>127</v>
      </c>
      <c r="B2531" s="4" t="s">
        <v>783</v>
      </c>
      <c r="C2531" s="4" t="s">
        <v>479</v>
      </c>
      <c r="D2531" s="4" t="n">
        <f aca="false">IFERROR(INDEX(Positions!$D$2:$D$14531,MATCH($A2531&amp;"|12",Positions!$A$2:$A$14531,0)),"-")</f>
        <v>12</v>
      </c>
      <c r="E2531" s="4" t="n">
        <f aca="false">IFERROR(INDEX(Positions!$D$2:$D$14531,MATCH($A2531&amp;"|23",Positions!$A$2:$A$14531,0)),"-")</f>
        <v>24</v>
      </c>
      <c r="F2531" s="4" t="str">
        <f aca="false">IFERROR(INDEX(Positions!$E$2:$E$14531,MATCH($A2531&amp;"|12",Positions!$A$2:$A$14531,0)),"-")</f>
        <v>G</v>
      </c>
      <c r="G2531" s="4" t="str">
        <f aca="false">IFERROR(INDEX(Positions!$E$2:$E$14531,MATCH($A2531&amp;"|23",Positions!$A$2:$A$14531,0)),"-")</f>
        <v>C</v>
      </c>
      <c r="H2531" s="3" t="str">
        <f aca="false">F2531&amp;"-"&amp;G2531</f>
        <v>G-C</v>
      </c>
      <c r="I2531" s="4" t="n">
        <f aca="false">(F2531="G")+(G2531="G")</f>
        <v>1</v>
      </c>
      <c r="J2531" s="4" t="n">
        <f aca="false">(F2531="C")+(G2531="C")</f>
        <v>1</v>
      </c>
      <c r="K2531" s="3" t="n">
        <f aca="false">I2531+J2531</f>
        <v>2</v>
      </c>
    </row>
    <row r="2532" customFormat="false" ht="15" hidden="false" customHeight="false" outlineLevel="0" collapsed="false">
      <c r="A2532" s="4" t="s">
        <v>127</v>
      </c>
      <c r="B2532" s="4" t="s">
        <v>783</v>
      </c>
      <c r="C2532" s="4" t="s">
        <v>267</v>
      </c>
      <c r="D2532" s="4" t="n">
        <f aca="false">IFERROR(INDEX(Positions!$D$2:$D$14531,MATCH($A2532&amp;"|13",Positions!$A$2:$A$14531,0)),"-")</f>
        <v>13</v>
      </c>
      <c r="E2532" s="4" t="n">
        <f aca="false">IFERROR(INDEX(Positions!$D$2:$D$14531,MATCH($A2532&amp;"|22",Positions!$A$2:$A$14531,0)),"-")</f>
        <v>23</v>
      </c>
      <c r="F2532" s="4" t="str">
        <f aca="false">IFERROR(INDEX(Positions!$E$2:$E$14531,MATCH($A2532&amp;"|13",Positions!$A$2:$A$14531,0)),"-")</f>
        <v>U</v>
      </c>
      <c r="G2532" s="4" t="str">
        <f aca="false">IFERROR(INDEX(Positions!$E$2:$E$14531,MATCH($A2532&amp;"|22",Positions!$A$2:$A$14531,0)),"-")</f>
        <v>G</v>
      </c>
      <c r="H2532" s="3" t="str">
        <f aca="false">F2532&amp;"-"&amp;G2532</f>
        <v>U-G</v>
      </c>
      <c r="I2532" s="4" t="n">
        <f aca="false">(F2532="G")+(G2532="G")</f>
        <v>1</v>
      </c>
      <c r="J2532" s="4" t="n">
        <f aca="false">(F2532="C")+(G2532="C")</f>
        <v>0</v>
      </c>
      <c r="K2532" s="3" t="n">
        <f aca="false">I2532+J2532</f>
        <v>1</v>
      </c>
    </row>
    <row r="2533" customFormat="false" ht="15" hidden="false" customHeight="false" outlineLevel="0" collapsed="false">
      <c r="A2533" s="4" t="s">
        <v>127</v>
      </c>
      <c r="B2533" s="4" t="s">
        <v>805</v>
      </c>
      <c r="C2533" s="4" t="s">
        <v>673</v>
      </c>
      <c r="D2533" s="4" t="n">
        <f aca="false">IFERROR(INDEX(Positions!$D$2:$D$14531,MATCH($A2533&amp;"|27",Positions!$A$2:$A$14531,0)),"-")</f>
        <v>28</v>
      </c>
      <c r="E2533" s="4" t="n">
        <f aca="false">IFERROR(INDEX(Positions!$D$2:$D$14531,MATCH($A2533&amp;"|43",Positions!$A$2:$A$14531,0)),"-")</f>
        <v>44</v>
      </c>
      <c r="F2533" s="4" t="str">
        <f aca="false">IFERROR(INDEX(Positions!$E$2:$E$14531,MATCH($A2533&amp;"|27",Positions!$A$2:$A$14531,0)),"-")</f>
        <v>C</v>
      </c>
      <c r="G2533" s="4" t="str">
        <f aca="false">IFERROR(INDEX(Positions!$E$2:$E$14531,MATCH($A2533&amp;"|43",Positions!$A$2:$A$14531,0)),"-")</f>
        <v>G</v>
      </c>
      <c r="H2533" s="3" t="str">
        <f aca="false">F2533&amp;"-"&amp;G2533</f>
        <v>C-G</v>
      </c>
      <c r="I2533" s="4" t="n">
        <f aca="false">(F2533="G")+(G2533="G")</f>
        <v>1</v>
      </c>
      <c r="J2533" s="4" t="n">
        <f aca="false">(F2533="C")+(G2533="C")</f>
        <v>1</v>
      </c>
      <c r="K2533" s="3" t="n">
        <f aca="false">I2533+J2533</f>
        <v>2</v>
      </c>
    </row>
    <row r="2534" customFormat="false" ht="15" hidden="false" customHeight="false" outlineLevel="0" collapsed="false">
      <c r="A2534" s="4" t="s">
        <v>127</v>
      </c>
      <c r="B2534" s="4" t="s">
        <v>805</v>
      </c>
      <c r="C2534" s="4" t="s">
        <v>889</v>
      </c>
      <c r="D2534" s="4" t="n">
        <f aca="false">IFERROR(INDEX(Positions!$D$2:$D$14531,MATCH($A2534&amp;"|28",Positions!$A$2:$A$14531,0)),"-")</f>
        <v>29</v>
      </c>
      <c r="E2534" s="4" t="n">
        <f aca="false">IFERROR(INDEX(Positions!$D$2:$D$14531,MATCH($A2534&amp;"|42",Positions!$A$2:$A$14531,0)),"-")</f>
        <v>43</v>
      </c>
      <c r="F2534" s="4" t="str">
        <f aca="false">IFERROR(INDEX(Positions!$E$2:$E$14531,MATCH($A2534&amp;"|28",Positions!$A$2:$A$14531,0)),"-")</f>
        <v>G</v>
      </c>
      <c r="G2534" s="4" t="str">
        <f aca="false">IFERROR(INDEX(Positions!$E$2:$E$14531,MATCH($A2534&amp;"|42",Positions!$A$2:$A$14531,0)),"-")</f>
        <v>C</v>
      </c>
      <c r="H2534" s="3" t="str">
        <f aca="false">F2534&amp;"-"&amp;G2534</f>
        <v>G-C</v>
      </c>
      <c r="I2534" s="4" t="n">
        <f aca="false">(F2534="G")+(G2534="G")</f>
        <v>1</v>
      </c>
      <c r="J2534" s="4" t="n">
        <f aca="false">(F2534="C")+(G2534="C")</f>
        <v>1</v>
      </c>
      <c r="K2534" s="3" t="n">
        <f aca="false">I2534+J2534</f>
        <v>2</v>
      </c>
    </row>
    <row r="2535" customFormat="false" ht="15" hidden="false" customHeight="false" outlineLevel="0" collapsed="false">
      <c r="A2535" s="4" t="s">
        <v>127</v>
      </c>
      <c r="B2535" s="4" t="s">
        <v>805</v>
      </c>
      <c r="C2535" s="4" t="s">
        <v>890</v>
      </c>
      <c r="D2535" s="4" t="n">
        <f aca="false">IFERROR(INDEX(Positions!$D$2:$D$14531,MATCH($A2535&amp;"|29",Positions!$A$2:$A$14531,0)),"-")</f>
        <v>30</v>
      </c>
      <c r="E2535" s="4" t="n">
        <f aca="false">IFERROR(INDEX(Positions!$D$2:$D$14531,MATCH($A2535&amp;"|41",Positions!$A$2:$A$14531,0)),"-")</f>
        <v>42</v>
      </c>
      <c r="F2535" s="4" t="str">
        <f aca="false">IFERROR(INDEX(Positions!$E$2:$E$14531,MATCH($A2535&amp;"|29",Positions!$A$2:$A$14531,0)),"-")</f>
        <v>G</v>
      </c>
      <c r="G2535" s="4" t="str">
        <f aca="false">IFERROR(INDEX(Positions!$E$2:$E$14531,MATCH($A2535&amp;"|41",Positions!$A$2:$A$14531,0)),"-")</f>
        <v>C</v>
      </c>
      <c r="H2535" s="3" t="str">
        <f aca="false">F2535&amp;"-"&amp;G2535</f>
        <v>G-C</v>
      </c>
      <c r="I2535" s="4" t="n">
        <f aca="false">(F2535="G")+(G2535="G")</f>
        <v>1</v>
      </c>
      <c r="J2535" s="4" t="n">
        <f aca="false">(F2535="C")+(G2535="C")</f>
        <v>1</v>
      </c>
      <c r="K2535" s="3" t="n">
        <f aca="false">I2535+J2535</f>
        <v>2</v>
      </c>
    </row>
    <row r="2536" customFormat="false" ht="15" hidden="false" customHeight="false" outlineLevel="0" collapsed="false">
      <c r="A2536" s="4" t="s">
        <v>127</v>
      </c>
      <c r="B2536" s="4" t="s">
        <v>805</v>
      </c>
      <c r="C2536" s="4" t="s">
        <v>694</v>
      </c>
      <c r="D2536" s="4" t="n">
        <f aca="false">IFERROR(INDEX(Positions!$D$2:$D$14531,MATCH($A2536&amp;"|30",Positions!$A$2:$A$14531,0)),"-")</f>
        <v>31</v>
      </c>
      <c r="E2536" s="4" t="n">
        <f aca="false">IFERROR(INDEX(Positions!$D$2:$D$14531,MATCH($A2536&amp;"|40",Positions!$A$2:$A$14531,0)),"-")</f>
        <v>41</v>
      </c>
      <c r="F2536" s="4" t="str">
        <f aca="false">IFERROR(INDEX(Positions!$E$2:$E$14531,MATCH($A2536&amp;"|30",Positions!$A$2:$A$14531,0)),"-")</f>
        <v>G</v>
      </c>
      <c r="G2536" s="4" t="str">
        <f aca="false">IFERROR(INDEX(Positions!$E$2:$E$14531,MATCH($A2536&amp;"|40",Positions!$A$2:$A$14531,0)),"-")</f>
        <v>C</v>
      </c>
      <c r="H2536" s="3" t="str">
        <f aca="false">F2536&amp;"-"&amp;G2536</f>
        <v>G-C</v>
      </c>
      <c r="I2536" s="4" t="n">
        <f aca="false">(F2536="G")+(G2536="G")</f>
        <v>1</v>
      </c>
      <c r="J2536" s="4" t="n">
        <f aca="false">(F2536="C")+(G2536="C")</f>
        <v>1</v>
      </c>
      <c r="K2536" s="3" t="n">
        <f aca="false">I2536+J2536</f>
        <v>2</v>
      </c>
    </row>
    <row r="2537" customFormat="false" ht="15" hidden="false" customHeight="false" outlineLevel="0" collapsed="false">
      <c r="A2537" s="4" t="s">
        <v>127</v>
      </c>
      <c r="B2537" s="4" t="s">
        <v>805</v>
      </c>
      <c r="C2537" s="4" t="s">
        <v>640</v>
      </c>
      <c r="D2537" s="4" t="n">
        <f aca="false">IFERROR(INDEX(Positions!$D$2:$D$14531,MATCH($A2537&amp;"|31",Positions!$A$2:$A$14531,0)),"-")</f>
        <v>32</v>
      </c>
      <c r="E2537" s="4" t="n">
        <f aca="false">IFERROR(INDEX(Positions!$D$2:$D$14531,MATCH($A2537&amp;"|39",Positions!$A$2:$A$14531,0)),"-")</f>
        <v>40</v>
      </c>
      <c r="F2537" s="4" t="str">
        <f aca="false">IFERROR(INDEX(Positions!$E$2:$E$14531,MATCH($A2537&amp;"|31",Positions!$A$2:$A$14531,0)),"-")</f>
        <v>G</v>
      </c>
      <c r="G2537" s="4" t="str">
        <f aca="false">IFERROR(INDEX(Positions!$E$2:$E$14531,MATCH($A2537&amp;"|39",Positions!$A$2:$A$14531,0)),"-")</f>
        <v>C</v>
      </c>
      <c r="H2537" s="3" t="str">
        <f aca="false">F2537&amp;"-"&amp;G2537</f>
        <v>G-C</v>
      </c>
      <c r="I2537" s="4" t="n">
        <f aca="false">(F2537="G")+(G2537="G")</f>
        <v>1</v>
      </c>
      <c r="J2537" s="4" t="n">
        <f aca="false">(F2537="C")+(G2537="C")</f>
        <v>1</v>
      </c>
      <c r="K2537" s="3" t="n">
        <f aca="false">I2537+J2537</f>
        <v>2</v>
      </c>
    </row>
    <row r="2538" customFormat="false" ht="15" hidden="false" customHeight="false" outlineLevel="0" collapsed="false">
      <c r="A2538" s="4" t="s">
        <v>127</v>
      </c>
      <c r="B2538" s="4" t="s">
        <v>830</v>
      </c>
      <c r="C2538" s="4" t="s">
        <v>367</v>
      </c>
      <c r="D2538" s="4" t="n">
        <f aca="false">IFERROR(INDEX(Positions!$D$2:$D$14531,MATCH($A2538&amp;"|49",Positions!$A$2:$A$14531,0)),"-")</f>
        <v>49</v>
      </c>
      <c r="E2538" s="4" t="n">
        <f aca="false">IFERROR(INDEX(Positions!$D$2:$D$14531,MATCH($A2538&amp;"|65",Positions!$A$2:$A$14531,0)),"-")</f>
        <v>65</v>
      </c>
      <c r="F2538" s="4" t="str">
        <f aca="false">IFERROR(INDEX(Positions!$E$2:$E$14531,MATCH($A2538&amp;"|49",Positions!$A$2:$A$14531,0)),"-")</f>
        <v>C</v>
      </c>
      <c r="G2538" s="4" t="str">
        <f aca="false">IFERROR(INDEX(Positions!$E$2:$E$14531,MATCH($A2538&amp;"|65",Positions!$A$2:$A$14531,0)),"-")</f>
        <v>G</v>
      </c>
      <c r="H2538" s="3" t="str">
        <f aca="false">F2538&amp;"-"&amp;G2538</f>
        <v>C-G</v>
      </c>
      <c r="I2538" s="4" t="n">
        <f aca="false">(F2538="G")+(G2538="G")</f>
        <v>1</v>
      </c>
      <c r="J2538" s="4" t="n">
        <f aca="false">(F2538="C")+(G2538="C")</f>
        <v>1</v>
      </c>
      <c r="K2538" s="3" t="n">
        <f aca="false">I2538+J2538</f>
        <v>2</v>
      </c>
    </row>
    <row r="2539" customFormat="false" ht="15" hidden="false" customHeight="false" outlineLevel="0" collapsed="false">
      <c r="A2539" s="4" t="s">
        <v>127</v>
      </c>
      <c r="B2539" s="4" t="s">
        <v>830</v>
      </c>
      <c r="C2539" s="4" t="s">
        <v>891</v>
      </c>
      <c r="D2539" s="4" t="n">
        <f aca="false">IFERROR(INDEX(Positions!$D$2:$D$14531,MATCH($A2539&amp;"|50",Positions!$A$2:$A$14531,0)),"-")</f>
        <v>50</v>
      </c>
      <c r="E2539" s="4" t="n">
        <f aca="false">IFERROR(INDEX(Positions!$D$2:$D$14531,MATCH($A2539&amp;"|64",Positions!$A$2:$A$14531,0)),"-")</f>
        <v>64</v>
      </c>
      <c r="F2539" s="4" t="str">
        <f aca="false">IFERROR(INDEX(Positions!$E$2:$E$14531,MATCH($A2539&amp;"|50",Positions!$A$2:$A$14531,0)),"-")</f>
        <v>C</v>
      </c>
      <c r="G2539" s="4" t="str">
        <f aca="false">IFERROR(INDEX(Positions!$E$2:$E$14531,MATCH($A2539&amp;"|64",Positions!$A$2:$A$14531,0)),"-")</f>
        <v>G</v>
      </c>
      <c r="H2539" s="3" t="str">
        <f aca="false">F2539&amp;"-"&amp;G2539</f>
        <v>C-G</v>
      </c>
      <c r="I2539" s="4" t="n">
        <f aca="false">(F2539="G")+(G2539="G")</f>
        <v>1</v>
      </c>
      <c r="J2539" s="4" t="n">
        <f aca="false">(F2539="C")+(G2539="C")</f>
        <v>1</v>
      </c>
      <c r="K2539" s="3" t="n">
        <f aca="false">I2539+J2539</f>
        <v>2</v>
      </c>
    </row>
    <row r="2540" customFormat="false" ht="15" hidden="false" customHeight="false" outlineLevel="0" collapsed="false">
      <c r="A2540" s="4" t="s">
        <v>127</v>
      </c>
      <c r="B2540" s="4" t="s">
        <v>830</v>
      </c>
      <c r="C2540" s="4" t="s">
        <v>689</v>
      </c>
      <c r="D2540" s="4" t="n">
        <f aca="false">IFERROR(INDEX(Positions!$D$2:$D$14531,MATCH($A2540&amp;"|51",Positions!$A$2:$A$14531,0)),"-")</f>
        <v>51</v>
      </c>
      <c r="E2540" s="4" t="n">
        <f aca="false">IFERROR(INDEX(Positions!$D$2:$D$14531,MATCH($A2540&amp;"|63",Positions!$A$2:$A$14531,0)),"-")</f>
        <v>63</v>
      </c>
      <c r="F2540" s="4" t="str">
        <f aca="false">IFERROR(INDEX(Positions!$E$2:$E$14531,MATCH($A2540&amp;"|51",Positions!$A$2:$A$14531,0)),"-")</f>
        <v>C</v>
      </c>
      <c r="G2540" s="4" t="str">
        <f aca="false">IFERROR(INDEX(Positions!$E$2:$E$14531,MATCH($A2540&amp;"|63",Positions!$A$2:$A$14531,0)),"-")</f>
        <v>G</v>
      </c>
      <c r="H2540" s="3" t="str">
        <f aca="false">F2540&amp;"-"&amp;G2540</f>
        <v>C-G</v>
      </c>
      <c r="I2540" s="4" t="n">
        <f aca="false">(F2540="G")+(G2540="G")</f>
        <v>1</v>
      </c>
      <c r="J2540" s="4" t="n">
        <f aca="false">(F2540="C")+(G2540="C")</f>
        <v>1</v>
      </c>
      <c r="K2540" s="3" t="n">
        <f aca="false">I2540+J2540</f>
        <v>2</v>
      </c>
    </row>
    <row r="2541" customFormat="false" ht="15" hidden="false" customHeight="false" outlineLevel="0" collapsed="false">
      <c r="A2541" s="4" t="s">
        <v>127</v>
      </c>
      <c r="B2541" s="4" t="s">
        <v>830</v>
      </c>
      <c r="C2541" s="4" t="s">
        <v>703</v>
      </c>
      <c r="D2541" s="4" t="n">
        <f aca="false">IFERROR(INDEX(Positions!$D$2:$D$14531,MATCH($A2541&amp;"|52",Positions!$A$2:$A$14531,0)),"-")</f>
        <v>52</v>
      </c>
      <c r="E2541" s="4" t="n">
        <f aca="false">IFERROR(INDEX(Positions!$D$2:$D$14531,MATCH($A2541&amp;"|62",Positions!$A$2:$A$14531,0)),"-")</f>
        <v>62</v>
      </c>
      <c r="F2541" s="4" t="str">
        <f aca="false">IFERROR(INDEX(Positions!$E$2:$E$14531,MATCH($A2541&amp;"|52",Positions!$A$2:$A$14531,0)),"-")</f>
        <v>G</v>
      </c>
      <c r="G2541" s="4" t="str">
        <f aca="false">IFERROR(INDEX(Positions!$E$2:$E$14531,MATCH($A2541&amp;"|62",Positions!$A$2:$A$14531,0)),"-")</f>
        <v>C</v>
      </c>
      <c r="H2541" s="3" t="str">
        <f aca="false">F2541&amp;"-"&amp;G2541</f>
        <v>G-C</v>
      </c>
      <c r="I2541" s="4" t="n">
        <f aca="false">(F2541="G")+(G2541="G")</f>
        <v>1</v>
      </c>
      <c r="J2541" s="4" t="n">
        <f aca="false">(F2541="C")+(G2541="C")</f>
        <v>1</v>
      </c>
      <c r="K2541" s="3" t="n">
        <f aca="false">I2541+J2541</f>
        <v>2</v>
      </c>
    </row>
    <row r="2542" customFormat="false" ht="15" hidden="false" customHeight="false" outlineLevel="0" collapsed="false">
      <c r="A2542" s="4" t="s">
        <v>127</v>
      </c>
      <c r="B2542" s="4" t="s">
        <v>830</v>
      </c>
      <c r="C2542" s="4" t="s">
        <v>892</v>
      </c>
      <c r="D2542" s="4" t="n">
        <f aca="false">IFERROR(INDEX(Positions!$D$2:$D$14531,MATCH($A2542&amp;"|53",Positions!$A$2:$A$14531,0)),"-")</f>
        <v>53</v>
      </c>
      <c r="E2542" s="4" t="n">
        <f aca="false">IFERROR(INDEX(Positions!$D$2:$D$14531,MATCH($A2542&amp;"|61",Positions!$A$2:$A$14531,0)),"-")</f>
        <v>61</v>
      </c>
      <c r="F2542" s="4" t="str">
        <f aca="false">IFERROR(INDEX(Positions!$E$2:$E$14531,MATCH($A2542&amp;"|53",Positions!$A$2:$A$14531,0)),"-")</f>
        <v>G</v>
      </c>
      <c r="G2542" s="4" t="str">
        <f aca="false">IFERROR(INDEX(Positions!$E$2:$E$14531,MATCH($A2542&amp;"|61",Positions!$A$2:$A$14531,0)),"-")</f>
        <v>C</v>
      </c>
      <c r="H2542" s="3" t="str">
        <f aca="false">F2542&amp;"-"&amp;G2542</f>
        <v>G-C</v>
      </c>
      <c r="I2542" s="4" t="n">
        <f aca="false">(F2542="G")+(G2542="G")</f>
        <v>1</v>
      </c>
      <c r="J2542" s="4" t="n">
        <f aca="false">(F2542="C")+(G2542="C")</f>
        <v>1</v>
      </c>
      <c r="K2542" s="3" t="n">
        <f aca="false">I2542+J2542</f>
        <v>2</v>
      </c>
    </row>
    <row r="2543" customFormat="false" ht="15" hidden="false" customHeight="false" outlineLevel="0" collapsed="false">
      <c r="A2543" s="24" t="s">
        <v>127</v>
      </c>
      <c r="B2543" s="24" t="s">
        <v>893</v>
      </c>
      <c r="C2543" s="24" t="s">
        <v>894</v>
      </c>
      <c r="D2543" s="24" t="n">
        <f aca="false">IFERROR(INDEX(Positions!$D$2:$D$14531,MATCH($A2543&amp;"|8",Positions!$A$2:$A$14531,0)),"-")</f>
        <v>8</v>
      </c>
      <c r="E2543" s="24" t="n">
        <f aca="false">IFERROR(INDEX(Positions!$D$2:$D$14531,MATCH($A2543&amp;"|14",Positions!$A$2:$A$14531,0)),"-")</f>
        <v>14</v>
      </c>
      <c r="F2543" s="24" t="str">
        <f aca="false">IFERROR(INDEX(Positions!$E$2:$E$14531,MATCH($A2543&amp;"|8",Positions!$A$2:$A$14531,0)),"-")</f>
        <v>U</v>
      </c>
      <c r="G2543" s="24" t="str">
        <f aca="false">IFERROR(INDEX(Positions!$E$2:$E$14531,MATCH($A2543&amp;"|14",Positions!$A$2:$A$14531,0)),"-")</f>
        <v>A</v>
      </c>
      <c r="H2543" s="25" t="str">
        <f aca="false">F2543&amp;"-"&amp;G2543</f>
        <v>U-A</v>
      </c>
      <c r="I2543" s="24" t="n">
        <f aca="false">(F2543="G")+(G2543="G")</f>
        <v>0</v>
      </c>
      <c r="J2543" s="24" t="n">
        <f aca="false">(F2543="C")+(G2543="C")</f>
        <v>0</v>
      </c>
      <c r="K2543" s="25" t="n">
        <f aca="false">I2543+J2543</f>
        <v>0</v>
      </c>
    </row>
    <row r="2544" customFormat="false" ht="15" hidden="false" customHeight="false" outlineLevel="0" collapsed="false">
      <c r="A2544" s="24" t="s">
        <v>127</v>
      </c>
      <c r="B2544" s="24" t="s">
        <v>893</v>
      </c>
      <c r="C2544" s="24" t="s">
        <v>895</v>
      </c>
      <c r="D2544" s="24" t="n">
        <f aca="false">IFERROR(INDEX(Positions!$D$2:$D$14531,MATCH($A2544&amp;"|15",Positions!$A$2:$A$14531,0)),"-")</f>
        <v>15</v>
      </c>
      <c r="E2544" s="24" t="n">
        <f aca="false">IFERROR(INDEX(Positions!$D$2:$D$14531,MATCH($A2544&amp;"|48",Positions!$A$2:$A$14531,0)),"-")</f>
        <v>48</v>
      </c>
      <c r="F2544" s="24" t="str">
        <f aca="false">IFERROR(INDEX(Positions!$E$2:$E$14531,MATCH($A2544&amp;"|15",Positions!$A$2:$A$14531,0)),"-")</f>
        <v>G</v>
      </c>
      <c r="G2544" s="24" t="str">
        <f aca="false">IFERROR(INDEX(Positions!$E$2:$E$14531,MATCH($A2544&amp;"|48",Positions!$A$2:$A$14531,0)),"-")</f>
        <v>C</v>
      </c>
      <c r="H2544" s="25" t="str">
        <f aca="false">F2544&amp;"-"&amp;G2544</f>
        <v>G-C</v>
      </c>
      <c r="I2544" s="24" t="n">
        <f aca="false">(F2544="G")+(G2544="G")</f>
        <v>1</v>
      </c>
      <c r="J2544" s="24" t="n">
        <f aca="false">(F2544="C")+(G2544="C")</f>
        <v>1</v>
      </c>
      <c r="K2544" s="25" t="n">
        <f aca="false">I2544+J2544</f>
        <v>2</v>
      </c>
    </row>
    <row r="2545" customFormat="false" ht="15" hidden="false" customHeight="false" outlineLevel="0" collapsed="false">
      <c r="A2545" s="24" t="s">
        <v>127</v>
      </c>
      <c r="B2545" s="24" t="s">
        <v>893</v>
      </c>
      <c r="C2545" s="24" t="s">
        <v>896</v>
      </c>
      <c r="D2545" s="24" t="n">
        <f aca="false">IFERROR(INDEX(Positions!$D$2:$D$14531,MATCH($A2545&amp;"|18",Positions!$A$2:$A$14531,0)),"-")</f>
        <v>17</v>
      </c>
      <c r="E2545" s="24" t="n">
        <f aca="false">IFERROR(INDEX(Positions!$D$2:$D$14531,MATCH($A2545&amp;"|55",Positions!$A$2:$A$14531,0)),"-")</f>
        <v>55</v>
      </c>
      <c r="F2545" s="24" t="str">
        <f aca="false">IFERROR(INDEX(Positions!$E$2:$E$14531,MATCH($A2545&amp;"|18",Positions!$A$2:$A$14531,0)),"-")</f>
        <v>G</v>
      </c>
      <c r="G2545" s="24" t="str">
        <f aca="false">IFERROR(INDEX(Positions!$E$2:$E$14531,MATCH($A2545&amp;"|55",Positions!$A$2:$A$14531,0)),"-")</f>
        <v>U</v>
      </c>
      <c r="H2545" s="25" t="str">
        <f aca="false">F2545&amp;"-"&amp;G2545</f>
        <v>G-U</v>
      </c>
      <c r="I2545" s="24" t="n">
        <f aca="false">(F2545="G")+(G2545="G")</f>
        <v>1</v>
      </c>
      <c r="J2545" s="24" t="n">
        <f aca="false">(F2545="C")+(G2545="C")</f>
        <v>0</v>
      </c>
      <c r="K2545" s="25" t="n">
        <f aca="false">I2545+J2545</f>
        <v>1</v>
      </c>
    </row>
    <row r="2546" customFormat="false" ht="15" hidden="false" customHeight="false" outlineLevel="0" collapsed="false">
      <c r="A2546" s="24" t="s">
        <v>127</v>
      </c>
      <c r="B2546" s="24" t="s">
        <v>893</v>
      </c>
      <c r="C2546" s="24" t="s">
        <v>897</v>
      </c>
      <c r="D2546" s="24" t="n">
        <f aca="false">IFERROR(INDEX(Positions!$D$2:$D$14531,MATCH($A2546&amp;"|19",Positions!$A$2:$A$14531,0)),"-")</f>
        <v>18</v>
      </c>
      <c r="E2546" s="24" t="n">
        <f aca="false">IFERROR(INDEX(Positions!$D$2:$D$14531,MATCH($A2546&amp;"|56",Positions!$A$2:$A$14531,0)),"-")</f>
        <v>56</v>
      </c>
      <c r="F2546" s="24" t="str">
        <f aca="false">IFERROR(INDEX(Positions!$E$2:$E$14531,MATCH($A2546&amp;"|19",Positions!$A$2:$A$14531,0)),"-")</f>
        <v>G</v>
      </c>
      <c r="G2546" s="24" t="str">
        <f aca="false">IFERROR(INDEX(Positions!$E$2:$E$14531,MATCH($A2546&amp;"|56",Positions!$A$2:$A$14531,0)),"-")</f>
        <v>C</v>
      </c>
      <c r="H2546" s="25" t="str">
        <f aca="false">F2546&amp;"-"&amp;G2546</f>
        <v>G-C</v>
      </c>
      <c r="I2546" s="24" t="n">
        <f aca="false">(F2546="G")+(G2546="G")</f>
        <v>1</v>
      </c>
      <c r="J2546" s="24" t="n">
        <f aca="false">(F2546="C")+(G2546="C")</f>
        <v>1</v>
      </c>
      <c r="K2546" s="25" t="n">
        <f aca="false">I2546+J2546</f>
        <v>2</v>
      </c>
    </row>
    <row r="2547" customFormat="false" ht="15" hidden="false" customHeight="false" outlineLevel="0" collapsed="false">
      <c r="A2547" s="24" t="s">
        <v>127</v>
      </c>
      <c r="B2547" s="24" t="s">
        <v>893</v>
      </c>
      <c r="C2547" s="24" t="s">
        <v>898</v>
      </c>
      <c r="D2547" s="24" t="n">
        <f aca="false">IFERROR(INDEX(Positions!$D$2:$D$14531,MATCH($A2547&amp;"|26",Positions!$A$2:$A$14531,0)),"-")</f>
        <v>27</v>
      </c>
      <c r="E2547" s="24" t="n">
        <f aca="false">IFERROR(INDEX(Positions!$D$2:$D$14531,MATCH($A2547&amp;"|44",Positions!$A$2:$A$14531,0)),"-")</f>
        <v>45</v>
      </c>
      <c r="F2547" s="24" t="str">
        <f aca="false">IFERROR(INDEX(Positions!$E$2:$E$14531,MATCH($A2547&amp;"|26",Positions!$A$2:$A$14531,0)),"-")</f>
        <v>G</v>
      </c>
      <c r="G2547" s="24" t="str">
        <f aca="false">IFERROR(INDEX(Positions!$E$2:$E$14531,MATCH($A2547&amp;"|44",Positions!$A$2:$A$14531,0)),"-")</f>
        <v>U</v>
      </c>
      <c r="H2547" s="25" t="str">
        <f aca="false">F2547&amp;"-"&amp;G2547</f>
        <v>G-U</v>
      </c>
      <c r="I2547" s="24" t="n">
        <f aca="false">(F2547="G")+(G2547="G")</f>
        <v>1</v>
      </c>
      <c r="J2547" s="24" t="n">
        <f aca="false">(F2547="C")+(G2547="C")</f>
        <v>0</v>
      </c>
      <c r="K2547" s="25" t="n">
        <f aca="false">I2547+J2547</f>
        <v>1</v>
      </c>
    </row>
    <row r="2548" customFormat="false" ht="15" hidden="false" customHeight="false" outlineLevel="0" collapsed="false">
      <c r="A2548" s="24" t="s">
        <v>127</v>
      </c>
      <c r="B2548" s="24" t="s">
        <v>893</v>
      </c>
      <c r="C2548" s="24" t="s">
        <v>899</v>
      </c>
      <c r="D2548" s="24" t="n">
        <f aca="false">IFERROR(INDEX(Positions!$D$2:$D$14531,MATCH($A2548&amp;"|32",Positions!$A$2:$A$14531,0)),"-")</f>
        <v>33</v>
      </c>
      <c r="E2548" s="24" t="n">
        <f aca="false">IFERROR(INDEX(Positions!$D$2:$D$14531,MATCH($A2548&amp;"|38",Positions!$A$2:$A$14531,0)),"-")</f>
        <v>39</v>
      </c>
      <c r="F2548" s="24" t="str">
        <f aca="false">IFERROR(INDEX(Positions!$E$2:$E$14531,MATCH($A2548&amp;"|32",Positions!$A$2:$A$14531,0)),"-")</f>
        <v>U</v>
      </c>
      <c r="G2548" s="24" t="str">
        <f aca="false">IFERROR(INDEX(Positions!$E$2:$E$14531,MATCH($A2548&amp;"|38",Positions!$A$2:$A$14531,0)),"-")</f>
        <v>U</v>
      </c>
      <c r="H2548" s="25" t="str">
        <f aca="false">F2548&amp;"-"&amp;G2548</f>
        <v>U-U</v>
      </c>
      <c r="I2548" s="24" t="n">
        <f aca="false">(F2548="G")+(G2548="G")</f>
        <v>0</v>
      </c>
      <c r="J2548" s="24" t="n">
        <f aca="false">(F2548="C")+(G2548="C")</f>
        <v>0</v>
      </c>
      <c r="K2548" s="25" t="n">
        <f aca="false">I2548+J2548</f>
        <v>0</v>
      </c>
    </row>
    <row r="2549" customFormat="false" ht="15" hidden="false" customHeight="false" outlineLevel="0" collapsed="false">
      <c r="A2549" s="24" t="s">
        <v>127</v>
      </c>
      <c r="B2549" s="24" t="s">
        <v>893</v>
      </c>
      <c r="C2549" s="24" t="s">
        <v>900</v>
      </c>
      <c r="D2549" s="24" t="n">
        <f aca="false">IFERROR(INDEX(Positions!$D$2:$D$14531,MATCH($A2549&amp;"|54",Positions!$A$2:$A$14531,0)),"-")</f>
        <v>54</v>
      </c>
      <c r="E2549" s="24" t="n">
        <f aca="false">IFERROR(INDEX(Positions!$D$2:$D$14531,MATCH($A2549&amp;"|58",Positions!$A$2:$A$14531,0)),"-")</f>
        <v>58</v>
      </c>
      <c r="F2549" s="24" t="str">
        <f aca="false">IFERROR(INDEX(Positions!$E$2:$E$14531,MATCH($A2549&amp;"|54",Positions!$A$2:$A$14531,0)),"-")</f>
        <v>U</v>
      </c>
      <c r="G2549" s="24" t="str">
        <f aca="false">IFERROR(INDEX(Positions!$E$2:$E$14531,MATCH($A2549&amp;"|58",Positions!$A$2:$A$14531,0)),"-")</f>
        <v>A</v>
      </c>
      <c r="H2549" s="25" t="str">
        <f aca="false">F2549&amp;"-"&amp;G2549</f>
        <v>U-A</v>
      </c>
      <c r="I2549" s="24" t="n">
        <f aca="false">(F2549="G")+(G2549="G")</f>
        <v>0</v>
      </c>
      <c r="J2549" s="24" t="n">
        <f aca="false">(F2549="C")+(G2549="C")</f>
        <v>0</v>
      </c>
      <c r="K2549" s="25" t="n">
        <f aca="false">I2549+J2549</f>
        <v>0</v>
      </c>
    </row>
    <row r="2550" customFormat="false" ht="15" hidden="false" customHeight="false" outlineLevel="0" collapsed="false">
      <c r="A2550" s="4" t="s">
        <v>128</v>
      </c>
      <c r="B2550" s="4" t="s">
        <v>768</v>
      </c>
      <c r="C2550" s="4" t="s">
        <v>882</v>
      </c>
      <c r="D2550" s="4" t="n">
        <f aca="false">IFERROR(INDEX(Positions!$D$2:$D$14531,MATCH($A2550&amp;"|1",Positions!$A$2:$A$14531,0)),"-")</f>
        <v>1</v>
      </c>
      <c r="E2550" s="4" t="n">
        <f aca="false">IFERROR(INDEX(Positions!$D$2:$D$14531,MATCH($A2550&amp;"|72",Positions!$A$2:$A$14531,0)),"-")</f>
        <v>74</v>
      </c>
      <c r="F2550" s="4" t="str">
        <f aca="false">IFERROR(INDEX(Positions!$E$2:$E$14531,MATCH($A2550&amp;"|1",Positions!$A$2:$A$14531,0)),"-")</f>
        <v>G</v>
      </c>
      <c r="G2550" s="4" t="str">
        <f aca="false">IFERROR(INDEX(Positions!$E$2:$E$14531,MATCH($A2550&amp;"|72",Positions!$A$2:$A$14531,0)),"-")</f>
        <v>C</v>
      </c>
      <c r="H2550" s="3" t="str">
        <f aca="false">F2550&amp;"-"&amp;G2550</f>
        <v>G-C</v>
      </c>
      <c r="I2550" s="4" t="n">
        <f aca="false">(F2550="G")+(G2550="G")</f>
        <v>1</v>
      </c>
      <c r="J2550" s="4" t="n">
        <f aca="false">(F2550="C")+(G2550="C")</f>
        <v>1</v>
      </c>
      <c r="K2550" s="3" t="n">
        <f aca="false">I2550+J2550</f>
        <v>2</v>
      </c>
    </row>
    <row r="2551" customFormat="false" ht="15" hidden="false" customHeight="false" outlineLevel="0" collapsed="false">
      <c r="A2551" s="4" t="s">
        <v>128</v>
      </c>
      <c r="B2551" s="4" t="s">
        <v>768</v>
      </c>
      <c r="C2551" s="4" t="s">
        <v>883</v>
      </c>
      <c r="D2551" s="4" t="n">
        <f aca="false">IFERROR(INDEX(Positions!$D$2:$D$14531,MATCH($A2551&amp;"|2",Positions!$A$2:$A$14531,0)),"-")</f>
        <v>2</v>
      </c>
      <c r="E2551" s="4" t="n">
        <f aca="false">IFERROR(INDEX(Positions!$D$2:$D$14531,MATCH($A2551&amp;"|71",Positions!$A$2:$A$14531,0)),"-")</f>
        <v>73</v>
      </c>
      <c r="F2551" s="4" t="str">
        <f aca="false">IFERROR(INDEX(Positions!$E$2:$E$14531,MATCH($A2551&amp;"|2",Positions!$A$2:$A$14531,0)),"-")</f>
        <v>C</v>
      </c>
      <c r="G2551" s="4" t="str">
        <f aca="false">IFERROR(INDEX(Positions!$E$2:$E$14531,MATCH($A2551&amp;"|71",Positions!$A$2:$A$14531,0)),"-")</f>
        <v>G</v>
      </c>
      <c r="H2551" s="3" t="str">
        <f aca="false">F2551&amp;"-"&amp;G2551</f>
        <v>C-G</v>
      </c>
      <c r="I2551" s="4" t="n">
        <f aca="false">(F2551="G")+(G2551="G")</f>
        <v>1</v>
      </c>
      <c r="J2551" s="4" t="n">
        <f aca="false">(F2551="C")+(G2551="C")</f>
        <v>1</v>
      </c>
      <c r="K2551" s="3" t="n">
        <f aca="false">I2551+J2551</f>
        <v>2</v>
      </c>
    </row>
    <row r="2552" customFormat="false" ht="15" hidden="false" customHeight="false" outlineLevel="0" collapsed="false">
      <c r="A2552" s="4" t="s">
        <v>128</v>
      </c>
      <c r="B2552" s="4" t="s">
        <v>768</v>
      </c>
      <c r="C2552" s="4" t="s">
        <v>884</v>
      </c>
      <c r="D2552" s="4" t="n">
        <f aca="false">IFERROR(INDEX(Positions!$D$2:$D$14531,MATCH($A2552&amp;"|3",Positions!$A$2:$A$14531,0)),"-")</f>
        <v>3</v>
      </c>
      <c r="E2552" s="4" t="n">
        <f aca="false">IFERROR(INDEX(Positions!$D$2:$D$14531,MATCH($A2552&amp;"|70",Positions!$A$2:$A$14531,0)),"-")</f>
        <v>72</v>
      </c>
      <c r="F2552" s="4" t="str">
        <f aca="false">IFERROR(INDEX(Positions!$E$2:$E$14531,MATCH($A2552&amp;"|3",Positions!$A$2:$A$14531,0)),"-")</f>
        <v>C</v>
      </c>
      <c r="G2552" s="4" t="str">
        <f aca="false">IFERROR(INDEX(Positions!$E$2:$E$14531,MATCH($A2552&amp;"|70",Positions!$A$2:$A$14531,0)),"-")</f>
        <v>G</v>
      </c>
      <c r="H2552" s="3" t="str">
        <f aca="false">F2552&amp;"-"&amp;G2552</f>
        <v>C-G</v>
      </c>
      <c r="I2552" s="4" t="n">
        <f aca="false">(F2552="G")+(G2552="G")</f>
        <v>1</v>
      </c>
      <c r="J2552" s="4" t="n">
        <f aca="false">(F2552="C")+(G2552="C")</f>
        <v>1</v>
      </c>
      <c r="K2552" s="3" t="n">
        <f aca="false">I2552+J2552</f>
        <v>2</v>
      </c>
    </row>
    <row r="2553" customFormat="false" ht="15" hidden="false" customHeight="false" outlineLevel="0" collapsed="false">
      <c r="A2553" s="4" t="s">
        <v>128</v>
      </c>
      <c r="B2553" s="4" t="s">
        <v>768</v>
      </c>
      <c r="C2553" s="4" t="s">
        <v>885</v>
      </c>
      <c r="D2553" s="4" t="n">
        <f aca="false">IFERROR(INDEX(Positions!$D$2:$D$14531,MATCH($A2553&amp;"|4",Positions!$A$2:$A$14531,0)),"-")</f>
        <v>4</v>
      </c>
      <c r="E2553" s="4" t="n">
        <f aca="false">IFERROR(INDEX(Positions!$D$2:$D$14531,MATCH($A2553&amp;"|69",Positions!$A$2:$A$14531,0)),"-")</f>
        <v>71</v>
      </c>
      <c r="F2553" s="4" t="str">
        <f aca="false">IFERROR(INDEX(Positions!$E$2:$E$14531,MATCH($A2553&amp;"|4",Positions!$A$2:$A$14531,0)),"-")</f>
        <v>C</v>
      </c>
      <c r="G2553" s="4" t="str">
        <f aca="false">IFERROR(INDEX(Positions!$E$2:$E$14531,MATCH($A2553&amp;"|69",Positions!$A$2:$A$14531,0)),"-")</f>
        <v>G</v>
      </c>
      <c r="H2553" s="3" t="str">
        <f aca="false">F2553&amp;"-"&amp;G2553</f>
        <v>C-G</v>
      </c>
      <c r="I2553" s="4" t="n">
        <f aca="false">(F2553="G")+(G2553="G")</f>
        <v>1</v>
      </c>
      <c r="J2553" s="4" t="n">
        <f aca="false">(F2553="C")+(G2553="C")</f>
        <v>1</v>
      </c>
      <c r="K2553" s="3" t="n">
        <f aca="false">I2553+J2553</f>
        <v>2</v>
      </c>
    </row>
    <row r="2554" customFormat="false" ht="15" hidden="false" customHeight="false" outlineLevel="0" collapsed="false">
      <c r="A2554" s="4" t="s">
        <v>128</v>
      </c>
      <c r="B2554" s="4" t="s">
        <v>768</v>
      </c>
      <c r="C2554" s="4" t="s">
        <v>542</v>
      </c>
      <c r="D2554" s="4" t="n">
        <f aca="false">IFERROR(INDEX(Positions!$D$2:$D$14531,MATCH($A2554&amp;"|5",Positions!$A$2:$A$14531,0)),"-")</f>
        <v>5</v>
      </c>
      <c r="E2554" s="4" t="n">
        <f aca="false">IFERROR(INDEX(Positions!$D$2:$D$14531,MATCH($A2554&amp;"|68",Positions!$A$2:$A$14531,0)),"-")</f>
        <v>70</v>
      </c>
      <c r="F2554" s="4" t="str">
        <f aca="false">IFERROR(INDEX(Positions!$E$2:$E$14531,MATCH($A2554&amp;"|5",Positions!$A$2:$A$14531,0)),"-")</f>
        <v>C</v>
      </c>
      <c r="G2554" s="4" t="str">
        <f aca="false">IFERROR(INDEX(Positions!$E$2:$E$14531,MATCH($A2554&amp;"|68",Positions!$A$2:$A$14531,0)),"-")</f>
        <v>G</v>
      </c>
      <c r="H2554" s="3" t="str">
        <f aca="false">F2554&amp;"-"&amp;G2554</f>
        <v>C-G</v>
      </c>
      <c r="I2554" s="4" t="n">
        <f aca="false">(F2554="G")+(G2554="G")</f>
        <v>1</v>
      </c>
      <c r="J2554" s="4" t="n">
        <f aca="false">(F2554="C")+(G2554="C")</f>
        <v>1</v>
      </c>
      <c r="K2554" s="3" t="n">
        <f aca="false">I2554+J2554</f>
        <v>2</v>
      </c>
    </row>
    <row r="2555" customFormat="false" ht="15" hidden="false" customHeight="false" outlineLevel="0" collapsed="false">
      <c r="A2555" s="4" t="s">
        <v>128</v>
      </c>
      <c r="B2555" s="4" t="s">
        <v>768</v>
      </c>
      <c r="C2555" s="4" t="s">
        <v>561</v>
      </c>
      <c r="D2555" s="4" t="n">
        <f aca="false">IFERROR(INDEX(Positions!$D$2:$D$14531,MATCH($A2555&amp;"|6",Positions!$A$2:$A$14531,0)),"-")</f>
        <v>6</v>
      </c>
      <c r="E2555" s="4" t="n">
        <f aca="false">IFERROR(INDEX(Positions!$D$2:$D$14531,MATCH($A2555&amp;"|67",Positions!$A$2:$A$14531,0)),"-")</f>
        <v>69</v>
      </c>
      <c r="F2555" s="4" t="str">
        <f aca="false">IFERROR(INDEX(Positions!$E$2:$E$14531,MATCH($A2555&amp;"|6",Positions!$A$2:$A$14531,0)),"-")</f>
        <v>C</v>
      </c>
      <c r="G2555" s="4" t="str">
        <f aca="false">IFERROR(INDEX(Positions!$E$2:$E$14531,MATCH($A2555&amp;"|67",Positions!$A$2:$A$14531,0)),"-")</f>
        <v>G</v>
      </c>
      <c r="H2555" s="3" t="str">
        <f aca="false">F2555&amp;"-"&amp;G2555</f>
        <v>C-G</v>
      </c>
      <c r="I2555" s="4" t="n">
        <f aca="false">(F2555="G")+(G2555="G")</f>
        <v>1</v>
      </c>
      <c r="J2555" s="4" t="n">
        <f aca="false">(F2555="C")+(G2555="C")</f>
        <v>1</v>
      </c>
      <c r="K2555" s="3" t="n">
        <f aca="false">I2555+J2555</f>
        <v>2</v>
      </c>
    </row>
    <row r="2556" customFormat="false" ht="15" hidden="false" customHeight="false" outlineLevel="0" collapsed="false">
      <c r="A2556" s="4" t="s">
        <v>128</v>
      </c>
      <c r="B2556" s="4" t="s">
        <v>768</v>
      </c>
      <c r="C2556" s="4" t="s">
        <v>886</v>
      </c>
      <c r="D2556" s="4" t="n">
        <f aca="false">IFERROR(INDEX(Positions!$D$2:$D$14531,MATCH($A2556&amp;"|7",Positions!$A$2:$A$14531,0)),"-")</f>
        <v>7</v>
      </c>
      <c r="E2556" s="4" t="n">
        <f aca="false">IFERROR(INDEX(Positions!$D$2:$D$14531,MATCH($A2556&amp;"|66",Positions!$A$2:$A$14531,0)),"-")</f>
        <v>68</v>
      </c>
      <c r="F2556" s="4" t="str">
        <f aca="false">IFERROR(INDEX(Positions!$E$2:$E$14531,MATCH($A2556&amp;"|7",Positions!$A$2:$A$14531,0)),"-")</f>
        <v>G</v>
      </c>
      <c r="G2556" s="4" t="str">
        <f aca="false">IFERROR(INDEX(Positions!$E$2:$E$14531,MATCH($A2556&amp;"|66",Positions!$A$2:$A$14531,0)),"-")</f>
        <v>C</v>
      </c>
      <c r="H2556" s="3" t="str">
        <f aca="false">F2556&amp;"-"&amp;G2556</f>
        <v>G-C</v>
      </c>
      <c r="I2556" s="4" t="n">
        <f aca="false">(F2556="G")+(G2556="G")</f>
        <v>1</v>
      </c>
      <c r="J2556" s="4" t="n">
        <f aca="false">(F2556="C")+(G2556="C")</f>
        <v>1</v>
      </c>
      <c r="K2556" s="3" t="n">
        <f aca="false">I2556+J2556</f>
        <v>2</v>
      </c>
    </row>
    <row r="2557" customFormat="false" ht="15" hidden="false" customHeight="false" outlineLevel="0" collapsed="false">
      <c r="A2557" s="4" t="s">
        <v>128</v>
      </c>
      <c r="B2557" s="4" t="s">
        <v>783</v>
      </c>
      <c r="C2557" s="4" t="s">
        <v>887</v>
      </c>
      <c r="D2557" s="4" t="n">
        <f aca="false">IFERROR(INDEX(Positions!$D$2:$D$14531,MATCH($A2557&amp;"|10",Positions!$A$2:$A$14531,0)),"-")</f>
        <v>10</v>
      </c>
      <c r="E2557" s="4" t="n">
        <f aca="false">IFERROR(INDEX(Positions!$D$2:$D$14531,MATCH($A2557&amp;"|25",Positions!$A$2:$A$14531,0)),"-")</f>
        <v>28</v>
      </c>
      <c r="F2557" s="4" t="str">
        <f aca="false">IFERROR(INDEX(Positions!$E$2:$E$14531,MATCH($A2557&amp;"|10",Positions!$A$2:$A$14531,0)),"-")</f>
        <v>G</v>
      </c>
      <c r="G2557" s="4" t="str">
        <f aca="false">IFERROR(INDEX(Positions!$E$2:$E$14531,MATCH($A2557&amp;"|25",Positions!$A$2:$A$14531,0)),"-")</f>
        <v>U</v>
      </c>
      <c r="H2557" s="3" t="str">
        <f aca="false">F2557&amp;"-"&amp;G2557</f>
        <v>G-U</v>
      </c>
      <c r="I2557" s="4" t="n">
        <f aca="false">(F2557="G")+(G2557="G")</f>
        <v>1</v>
      </c>
      <c r="J2557" s="4" t="n">
        <f aca="false">(F2557="C")+(G2557="C")</f>
        <v>0</v>
      </c>
      <c r="K2557" s="3" t="n">
        <f aca="false">I2557+J2557</f>
        <v>1</v>
      </c>
    </row>
    <row r="2558" customFormat="false" ht="15" hidden="false" customHeight="false" outlineLevel="0" collapsed="false">
      <c r="A2558" s="4" t="s">
        <v>128</v>
      </c>
      <c r="B2558" s="4" t="s">
        <v>783</v>
      </c>
      <c r="C2558" s="4" t="s">
        <v>888</v>
      </c>
      <c r="D2558" s="4" t="n">
        <f aca="false">IFERROR(INDEX(Positions!$D$2:$D$14531,MATCH($A2558&amp;"|11",Positions!$A$2:$A$14531,0)),"-")</f>
        <v>11</v>
      </c>
      <c r="E2558" s="4" t="n">
        <f aca="false">IFERROR(INDEX(Positions!$D$2:$D$14531,MATCH($A2558&amp;"|24",Positions!$A$2:$A$14531,0)),"-")</f>
        <v>27</v>
      </c>
      <c r="F2558" s="4" t="str">
        <f aca="false">IFERROR(INDEX(Positions!$E$2:$E$14531,MATCH($A2558&amp;"|11",Positions!$A$2:$A$14531,0)),"-")</f>
        <v>U</v>
      </c>
      <c r="G2558" s="4" t="str">
        <f aca="false">IFERROR(INDEX(Positions!$E$2:$E$14531,MATCH($A2558&amp;"|24",Positions!$A$2:$A$14531,0)),"-")</f>
        <v>A</v>
      </c>
      <c r="H2558" s="3" t="str">
        <f aca="false">F2558&amp;"-"&amp;G2558</f>
        <v>U-A</v>
      </c>
      <c r="I2558" s="4" t="n">
        <f aca="false">(F2558="G")+(G2558="G")</f>
        <v>0</v>
      </c>
      <c r="J2558" s="4" t="n">
        <f aca="false">(F2558="C")+(G2558="C")</f>
        <v>0</v>
      </c>
      <c r="K2558" s="3" t="n">
        <f aca="false">I2558+J2558</f>
        <v>0</v>
      </c>
    </row>
    <row r="2559" customFormat="false" ht="15" hidden="false" customHeight="false" outlineLevel="0" collapsed="false">
      <c r="A2559" s="4" t="s">
        <v>128</v>
      </c>
      <c r="B2559" s="4" t="s">
        <v>783</v>
      </c>
      <c r="C2559" s="4" t="s">
        <v>479</v>
      </c>
      <c r="D2559" s="4" t="n">
        <f aca="false">IFERROR(INDEX(Positions!$D$2:$D$14531,MATCH($A2559&amp;"|12",Positions!$A$2:$A$14531,0)),"-")</f>
        <v>12</v>
      </c>
      <c r="E2559" s="4" t="n">
        <f aca="false">IFERROR(INDEX(Positions!$D$2:$D$14531,MATCH($A2559&amp;"|23",Positions!$A$2:$A$14531,0)),"-")</f>
        <v>26</v>
      </c>
      <c r="F2559" s="4" t="str">
        <f aca="false">IFERROR(INDEX(Positions!$E$2:$E$14531,MATCH($A2559&amp;"|12",Positions!$A$2:$A$14531,0)),"-")</f>
        <v>G</v>
      </c>
      <c r="G2559" s="4" t="str">
        <f aca="false">IFERROR(INDEX(Positions!$E$2:$E$14531,MATCH($A2559&amp;"|23",Positions!$A$2:$A$14531,0)),"-")</f>
        <v>C</v>
      </c>
      <c r="H2559" s="3" t="str">
        <f aca="false">F2559&amp;"-"&amp;G2559</f>
        <v>G-C</v>
      </c>
      <c r="I2559" s="4" t="n">
        <f aca="false">(F2559="G")+(G2559="G")</f>
        <v>1</v>
      </c>
      <c r="J2559" s="4" t="n">
        <f aca="false">(F2559="C")+(G2559="C")</f>
        <v>1</v>
      </c>
      <c r="K2559" s="3" t="n">
        <f aca="false">I2559+J2559</f>
        <v>2</v>
      </c>
    </row>
    <row r="2560" customFormat="false" ht="15" hidden="false" customHeight="false" outlineLevel="0" collapsed="false">
      <c r="A2560" s="4" t="s">
        <v>128</v>
      </c>
      <c r="B2560" s="4" t="s">
        <v>783</v>
      </c>
      <c r="C2560" s="4" t="s">
        <v>267</v>
      </c>
      <c r="D2560" s="4" t="n">
        <f aca="false">IFERROR(INDEX(Positions!$D$2:$D$14531,MATCH($A2560&amp;"|13",Positions!$A$2:$A$14531,0)),"-")</f>
        <v>13</v>
      </c>
      <c r="E2560" s="4" t="n">
        <f aca="false">IFERROR(INDEX(Positions!$D$2:$D$14531,MATCH($A2560&amp;"|22",Positions!$A$2:$A$14531,0)),"-")</f>
        <v>25</v>
      </c>
      <c r="F2560" s="4" t="str">
        <f aca="false">IFERROR(INDEX(Positions!$E$2:$E$14531,MATCH($A2560&amp;"|13",Positions!$A$2:$A$14531,0)),"-")</f>
        <v>U</v>
      </c>
      <c r="G2560" s="4" t="str">
        <f aca="false">IFERROR(INDEX(Positions!$E$2:$E$14531,MATCH($A2560&amp;"|22",Positions!$A$2:$A$14531,0)),"-")</f>
        <v>G</v>
      </c>
      <c r="H2560" s="3" t="str">
        <f aca="false">F2560&amp;"-"&amp;G2560</f>
        <v>U-G</v>
      </c>
      <c r="I2560" s="4" t="n">
        <f aca="false">(F2560="G")+(G2560="G")</f>
        <v>1</v>
      </c>
      <c r="J2560" s="4" t="n">
        <f aca="false">(F2560="C")+(G2560="C")</f>
        <v>0</v>
      </c>
      <c r="K2560" s="3" t="n">
        <f aca="false">I2560+J2560</f>
        <v>1</v>
      </c>
    </row>
    <row r="2561" customFormat="false" ht="15" hidden="false" customHeight="false" outlineLevel="0" collapsed="false">
      <c r="A2561" s="4" t="s">
        <v>128</v>
      </c>
      <c r="B2561" s="4" t="s">
        <v>805</v>
      </c>
      <c r="C2561" s="4" t="s">
        <v>673</v>
      </c>
      <c r="D2561" s="4" t="n">
        <f aca="false">IFERROR(INDEX(Positions!$D$2:$D$14531,MATCH($A2561&amp;"|27",Positions!$A$2:$A$14531,0)),"-")</f>
        <v>30</v>
      </c>
      <c r="E2561" s="4" t="n">
        <f aca="false">IFERROR(INDEX(Positions!$D$2:$D$14531,MATCH($A2561&amp;"|43",Positions!$A$2:$A$14531,0)),"-")</f>
        <v>46</v>
      </c>
      <c r="F2561" s="4" t="str">
        <f aca="false">IFERROR(INDEX(Positions!$E$2:$E$14531,MATCH($A2561&amp;"|27",Positions!$A$2:$A$14531,0)),"-")</f>
        <v>C</v>
      </c>
      <c r="G2561" s="4" t="str">
        <f aca="false">IFERROR(INDEX(Positions!$E$2:$E$14531,MATCH($A2561&amp;"|43",Positions!$A$2:$A$14531,0)),"-")</f>
        <v>G</v>
      </c>
      <c r="H2561" s="3" t="str">
        <f aca="false">F2561&amp;"-"&amp;G2561</f>
        <v>C-G</v>
      </c>
      <c r="I2561" s="4" t="n">
        <f aca="false">(F2561="G")+(G2561="G")</f>
        <v>1</v>
      </c>
      <c r="J2561" s="4" t="n">
        <f aca="false">(F2561="C")+(G2561="C")</f>
        <v>1</v>
      </c>
      <c r="K2561" s="3" t="n">
        <f aca="false">I2561+J2561</f>
        <v>2</v>
      </c>
    </row>
    <row r="2562" customFormat="false" ht="15" hidden="false" customHeight="false" outlineLevel="0" collapsed="false">
      <c r="A2562" s="4" t="s">
        <v>128</v>
      </c>
      <c r="B2562" s="4" t="s">
        <v>805</v>
      </c>
      <c r="C2562" s="4" t="s">
        <v>889</v>
      </c>
      <c r="D2562" s="4" t="n">
        <f aca="false">IFERROR(INDEX(Positions!$D$2:$D$14531,MATCH($A2562&amp;"|28",Positions!$A$2:$A$14531,0)),"-")</f>
        <v>31</v>
      </c>
      <c r="E2562" s="4" t="n">
        <f aca="false">IFERROR(INDEX(Positions!$D$2:$D$14531,MATCH($A2562&amp;"|42",Positions!$A$2:$A$14531,0)),"-")</f>
        <v>45</v>
      </c>
      <c r="F2562" s="4" t="str">
        <f aca="false">IFERROR(INDEX(Positions!$E$2:$E$14531,MATCH($A2562&amp;"|28",Positions!$A$2:$A$14531,0)),"-")</f>
        <v>G</v>
      </c>
      <c r="G2562" s="4" t="str">
        <f aca="false">IFERROR(INDEX(Positions!$E$2:$E$14531,MATCH($A2562&amp;"|42",Positions!$A$2:$A$14531,0)),"-")</f>
        <v>C</v>
      </c>
      <c r="H2562" s="3" t="str">
        <f aca="false">F2562&amp;"-"&amp;G2562</f>
        <v>G-C</v>
      </c>
      <c r="I2562" s="4" t="n">
        <f aca="false">(F2562="G")+(G2562="G")</f>
        <v>1</v>
      </c>
      <c r="J2562" s="4" t="n">
        <f aca="false">(F2562="C")+(G2562="C")</f>
        <v>1</v>
      </c>
      <c r="K2562" s="3" t="n">
        <f aca="false">I2562+J2562</f>
        <v>2</v>
      </c>
    </row>
    <row r="2563" customFormat="false" ht="15" hidden="false" customHeight="false" outlineLevel="0" collapsed="false">
      <c r="A2563" s="4" t="s">
        <v>128</v>
      </c>
      <c r="B2563" s="4" t="s">
        <v>805</v>
      </c>
      <c r="C2563" s="4" t="s">
        <v>890</v>
      </c>
      <c r="D2563" s="4" t="n">
        <f aca="false">IFERROR(INDEX(Positions!$D$2:$D$14531,MATCH($A2563&amp;"|29",Positions!$A$2:$A$14531,0)),"-")</f>
        <v>32</v>
      </c>
      <c r="E2563" s="4" t="n">
        <f aca="false">IFERROR(INDEX(Positions!$D$2:$D$14531,MATCH($A2563&amp;"|41",Positions!$A$2:$A$14531,0)),"-")</f>
        <v>44</v>
      </c>
      <c r="F2563" s="4" t="str">
        <f aca="false">IFERROR(INDEX(Positions!$E$2:$E$14531,MATCH($A2563&amp;"|29",Positions!$A$2:$A$14531,0)),"-")</f>
        <v>G</v>
      </c>
      <c r="G2563" s="4" t="str">
        <f aca="false">IFERROR(INDEX(Positions!$E$2:$E$14531,MATCH($A2563&amp;"|41",Positions!$A$2:$A$14531,0)),"-")</f>
        <v>C</v>
      </c>
      <c r="H2563" s="3" t="str">
        <f aca="false">F2563&amp;"-"&amp;G2563</f>
        <v>G-C</v>
      </c>
      <c r="I2563" s="4" t="n">
        <f aca="false">(F2563="G")+(G2563="G")</f>
        <v>1</v>
      </c>
      <c r="J2563" s="4" t="n">
        <f aca="false">(F2563="C")+(G2563="C")</f>
        <v>1</v>
      </c>
      <c r="K2563" s="3" t="n">
        <f aca="false">I2563+J2563</f>
        <v>2</v>
      </c>
    </row>
    <row r="2564" customFormat="false" ht="15" hidden="false" customHeight="false" outlineLevel="0" collapsed="false">
      <c r="A2564" s="4" t="s">
        <v>128</v>
      </c>
      <c r="B2564" s="4" t="s">
        <v>805</v>
      </c>
      <c r="C2564" s="4" t="s">
        <v>694</v>
      </c>
      <c r="D2564" s="4" t="n">
        <f aca="false">IFERROR(INDEX(Positions!$D$2:$D$14531,MATCH($A2564&amp;"|30",Positions!$A$2:$A$14531,0)),"-")</f>
        <v>33</v>
      </c>
      <c r="E2564" s="4" t="n">
        <f aca="false">IFERROR(INDEX(Positions!$D$2:$D$14531,MATCH($A2564&amp;"|40",Positions!$A$2:$A$14531,0)),"-")</f>
        <v>43</v>
      </c>
      <c r="F2564" s="4" t="str">
        <f aca="false">IFERROR(INDEX(Positions!$E$2:$E$14531,MATCH($A2564&amp;"|30",Positions!$A$2:$A$14531,0)),"-")</f>
        <v>G</v>
      </c>
      <c r="G2564" s="4" t="str">
        <f aca="false">IFERROR(INDEX(Positions!$E$2:$E$14531,MATCH($A2564&amp;"|40",Positions!$A$2:$A$14531,0)),"-")</f>
        <v>C</v>
      </c>
      <c r="H2564" s="3" t="str">
        <f aca="false">F2564&amp;"-"&amp;G2564</f>
        <v>G-C</v>
      </c>
      <c r="I2564" s="4" t="n">
        <f aca="false">(F2564="G")+(G2564="G")</f>
        <v>1</v>
      </c>
      <c r="J2564" s="4" t="n">
        <f aca="false">(F2564="C")+(G2564="C")</f>
        <v>1</v>
      </c>
      <c r="K2564" s="3" t="n">
        <f aca="false">I2564+J2564</f>
        <v>2</v>
      </c>
    </row>
    <row r="2565" customFormat="false" ht="15" hidden="false" customHeight="false" outlineLevel="0" collapsed="false">
      <c r="A2565" s="4" t="s">
        <v>128</v>
      </c>
      <c r="B2565" s="4" t="s">
        <v>805</v>
      </c>
      <c r="C2565" s="4" t="s">
        <v>640</v>
      </c>
      <c r="D2565" s="4" t="n">
        <f aca="false">IFERROR(INDEX(Positions!$D$2:$D$14531,MATCH($A2565&amp;"|31",Positions!$A$2:$A$14531,0)),"-")</f>
        <v>34</v>
      </c>
      <c r="E2565" s="4" t="n">
        <f aca="false">IFERROR(INDEX(Positions!$D$2:$D$14531,MATCH($A2565&amp;"|39",Positions!$A$2:$A$14531,0)),"-")</f>
        <v>42</v>
      </c>
      <c r="F2565" s="4" t="str">
        <f aca="false">IFERROR(INDEX(Positions!$E$2:$E$14531,MATCH($A2565&amp;"|31",Positions!$A$2:$A$14531,0)),"-")</f>
        <v>G</v>
      </c>
      <c r="G2565" s="4" t="str">
        <f aca="false">IFERROR(INDEX(Positions!$E$2:$E$14531,MATCH($A2565&amp;"|39",Positions!$A$2:$A$14531,0)),"-")</f>
        <v>C</v>
      </c>
      <c r="H2565" s="3" t="str">
        <f aca="false">F2565&amp;"-"&amp;G2565</f>
        <v>G-C</v>
      </c>
      <c r="I2565" s="4" t="n">
        <f aca="false">(F2565="G")+(G2565="G")</f>
        <v>1</v>
      </c>
      <c r="J2565" s="4" t="n">
        <f aca="false">(F2565="C")+(G2565="C")</f>
        <v>1</v>
      </c>
      <c r="K2565" s="3" t="n">
        <f aca="false">I2565+J2565</f>
        <v>2</v>
      </c>
    </row>
    <row r="2566" customFormat="false" ht="15" hidden="false" customHeight="false" outlineLevel="0" collapsed="false">
      <c r="A2566" s="4" t="s">
        <v>128</v>
      </c>
      <c r="B2566" s="4" t="s">
        <v>830</v>
      </c>
      <c r="C2566" s="4" t="s">
        <v>367</v>
      </c>
      <c r="D2566" s="4" t="n">
        <f aca="false">IFERROR(INDEX(Positions!$D$2:$D$14531,MATCH($A2566&amp;"|49",Positions!$A$2:$A$14531,0)),"-")</f>
        <v>51</v>
      </c>
      <c r="E2566" s="4" t="n">
        <f aca="false">IFERROR(INDEX(Positions!$D$2:$D$14531,MATCH($A2566&amp;"|65",Positions!$A$2:$A$14531,0)),"-")</f>
        <v>67</v>
      </c>
      <c r="F2566" s="4" t="str">
        <f aca="false">IFERROR(INDEX(Positions!$E$2:$E$14531,MATCH($A2566&amp;"|49",Positions!$A$2:$A$14531,0)),"-")</f>
        <v>C</v>
      </c>
      <c r="G2566" s="4" t="str">
        <f aca="false">IFERROR(INDEX(Positions!$E$2:$E$14531,MATCH($A2566&amp;"|65",Positions!$A$2:$A$14531,0)),"-")</f>
        <v>G</v>
      </c>
      <c r="H2566" s="3" t="str">
        <f aca="false">F2566&amp;"-"&amp;G2566</f>
        <v>C-G</v>
      </c>
      <c r="I2566" s="4" t="n">
        <f aca="false">(F2566="G")+(G2566="G")</f>
        <v>1</v>
      </c>
      <c r="J2566" s="4" t="n">
        <f aca="false">(F2566="C")+(G2566="C")</f>
        <v>1</v>
      </c>
      <c r="K2566" s="3" t="n">
        <f aca="false">I2566+J2566</f>
        <v>2</v>
      </c>
    </row>
    <row r="2567" customFormat="false" ht="15" hidden="false" customHeight="false" outlineLevel="0" collapsed="false">
      <c r="A2567" s="4" t="s">
        <v>128</v>
      </c>
      <c r="B2567" s="4" t="s">
        <v>830</v>
      </c>
      <c r="C2567" s="4" t="s">
        <v>891</v>
      </c>
      <c r="D2567" s="4" t="n">
        <f aca="false">IFERROR(INDEX(Positions!$D$2:$D$14531,MATCH($A2567&amp;"|50",Positions!$A$2:$A$14531,0)),"-")</f>
        <v>52</v>
      </c>
      <c r="E2567" s="4" t="n">
        <f aca="false">IFERROR(INDEX(Positions!$D$2:$D$14531,MATCH($A2567&amp;"|64",Positions!$A$2:$A$14531,0)),"-")</f>
        <v>66</v>
      </c>
      <c r="F2567" s="4" t="str">
        <f aca="false">IFERROR(INDEX(Positions!$E$2:$E$14531,MATCH($A2567&amp;"|50",Positions!$A$2:$A$14531,0)),"-")</f>
        <v>C</v>
      </c>
      <c r="G2567" s="4" t="str">
        <f aca="false">IFERROR(INDEX(Positions!$E$2:$E$14531,MATCH($A2567&amp;"|64",Positions!$A$2:$A$14531,0)),"-")</f>
        <v>G</v>
      </c>
      <c r="H2567" s="3" t="str">
        <f aca="false">F2567&amp;"-"&amp;G2567</f>
        <v>C-G</v>
      </c>
      <c r="I2567" s="4" t="n">
        <f aca="false">(F2567="G")+(G2567="G")</f>
        <v>1</v>
      </c>
      <c r="J2567" s="4" t="n">
        <f aca="false">(F2567="C")+(G2567="C")</f>
        <v>1</v>
      </c>
      <c r="K2567" s="3" t="n">
        <f aca="false">I2567+J2567</f>
        <v>2</v>
      </c>
    </row>
    <row r="2568" customFormat="false" ht="15" hidden="false" customHeight="false" outlineLevel="0" collapsed="false">
      <c r="A2568" s="4" t="s">
        <v>128</v>
      </c>
      <c r="B2568" s="4" t="s">
        <v>830</v>
      </c>
      <c r="C2568" s="4" t="s">
        <v>689</v>
      </c>
      <c r="D2568" s="4" t="n">
        <f aca="false">IFERROR(INDEX(Positions!$D$2:$D$14531,MATCH($A2568&amp;"|51",Positions!$A$2:$A$14531,0)),"-")</f>
        <v>53</v>
      </c>
      <c r="E2568" s="4" t="n">
        <f aca="false">IFERROR(INDEX(Positions!$D$2:$D$14531,MATCH($A2568&amp;"|63",Positions!$A$2:$A$14531,0)),"-")</f>
        <v>65</v>
      </c>
      <c r="F2568" s="4" t="str">
        <f aca="false">IFERROR(INDEX(Positions!$E$2:$E$14531,MATCH($A2568&amp;"|51",Positions!$A$2:$A$14531,0)),"-")</f>
        <v>G</v>
      </c>
      <c r="G2568" s="4" t="str">
        <f aca="false">IFERROR(INDEX(Positions!$E$2:$E$14531,MATCH($A2568&amp;"|63",Positions!$A$2:$A$14531,0)),"-")</f>
        <v>C</v>
      </c>
      <c r="H2568" s="3" t="str">
        <f aca="false">F2568&amp;"-"&amp;G2568</f>
        <v>G-C</v>
      </c>
      <c r="I2568" s="4" t="n">
        <f aca="false">(F2568="G")+(G2568="G")</f>
        <v>1</v>
      </c>
      <c r="J2568" s="4" t="n">
        <f aca="false">(F2568="C")+(G2568="C")</f>
        <v>1</v>
      </c>
      <c r="K2568" s="3" t="n">
        <f aca="false">I2568+J2568</f>
        <v>2</v>
      </c>
    </row>
    <row r="2569" customFormat="false" ht="15" hidden="false" customHeight="false" outlineLevel="0" collapsed="false">
      <c r="A2569" s="4" t="s">
        <v>128</v>
      </c>
      <c r="B2569" s="4" t="s">
        <v>830</v>
      </c>
      <c r="C2569" s="4" t="s">
        <v>703</v>
      </c>
      <c r="D2569" s="4" t="n">
        <f aca="false">IFERROR(INDEX(Positions!$D$2:$D$14531,MATCH($A2569&amp;"|52",Positions!$A$2:$A$14531,0)),"-")</f>
        <v>54</v>
      </c>
      <c r="E2569" s="4" t="n">
        <f aca="false">IFERROR(INDEX(Positions!$D$2:$D$14531,MATCH($A2569&amp;"|62",Positions!$A$2:$A$14531,0)),"-")</f>
        <v>64</v>
      </c>
      <c r="F2569" s="4" t="str">
        <f aca="false">IFERROR(INDEX(Positions!$E$2:$E$14531,MATCH($A2569&amp;"|52",Positions!$A$2:$A$14531,0)),"-")</f>
        <v>G</v>
      </c>
      <c r="G2569" s="4" t="str">
        <f aca="false">IFERROR(INDEX(Positions!$E$2:$E$14531,MATCH($A2569&amp;"|62",Positions!$A$2:$A$14531,0)),"-")</f>
        <v>C</v>
      </c>
      <c r="H2569" s="3" t="str">
        <f aca="false">F2569&amp;"-"&amp;G2569</f>
        <v>G-C</v>
      </c>
      <c r="I2569" s="4" t="n">
        <f aca="false">(F2569="G")+(G2569="G")</f>
        <v>1</v>
      </c>
      <c r="J2569" s="4" t="n">
        <f aca="false">(F2569="C")+(G2569="C")</f>
        <v>1</v>
      </c>
      <c r="K2569" s="3" t="n">
        <f aca="false">I2569+J2569</f>
        <v>2</v>
      </c>
    </row>
    <row r="2570" customFormat="false" ht="15" hidden="false" customHeight="false" outlineLevel="0" collapsed="false">
      <c r="A2570" s="4" t="s">
        <v>128</v>
      </c>
      <c r="B2570" s="4" t="s">
        <v>830</v>
      </c>
      <c r="C2570" s="4" t="s">
        <v>892</v>
      </c>
      <c r="D2570" s="4" t="n">
        <f aca="false">IFERROR(INDEX(Positions!$D$2:$D$14531,MATCH($A2570&amp;"|53",Positions!$A$2:$A$14531,0)),"-")</f>
        <v>55</v>
      </c>
      <c r="E2570" s="4" t="n">
        <f aca="false">IFERROR(INDEX(Positions!$D$2:$D$14531,MATCH($A2570&amp;"|61",Positions!$A$2:$A$14531,0)),"-")</f>
        <v>63</v>
      </c>
      <c r="F2570" s="4" t="str">
        <f aca="false">IFERROR(INDEX(Positions!$E$2:$E$14531,MATCH($A2570&amp;"|53",Positions!$A$2:$A$14531,0)),"-")</f>
        <v>G</v>
      </c>
      <c r="G2570" s="4" t="str">
        <f aca="false">IFERROR(INDEX(Positions!$E$2:$E$14531,MATCH($A2570&amp;"|61",Positions!$A$2:$A$14531,0)),"-")</f>
        <v>C</v>
      </c>
      <c r="H2570" s="3" t="str">
        <f aca="false">F2570&amp;"-"&amp;G2570</f>
        <v>G-C</v>
      </c>
      <c r="I2570" s="4" t="n">
        <f aca="false">(F2570="G")+(G2570="G")</f>
        <v>1</v>
      </c>
      <c r="J2570" s="4" t="n">
        <f aca="false">(F2570="C")+(G2570="C")</f>
        <v>1</v>
      </c>
      <c r="K2570" s="3" t="n">
        <f aca="false">I2570+J2570</f>
        <v>2</v>
      </c>
    </row>
    <row r="2571" customFormat="false" ht="15" hidden="false" customHeight="false" outlineLevel="0" collapsed="false">
      <c r="A2571" s="24" t="s">
        <v>128</v>
      </c>
      <c r="B2571" s="24" t="s">
        <v>893</v>
      </c>
      <c r="C2571" s="24" t="s">
        <v>894</v>
      </c>
      <c r="D2571" s="24" t="n">
        <f aca="false">IFERROR(INDEX(Positions!$D$2:$D$14531,MATCH($A2571&amp;"|8",Positions!$A$2:$A$14531,0)),"-")</f>
        <v>8</v>
      </c>
      <c r="E2571" s="24" t="n">
        <f aca="false">IFERROR(INDEX(Positions!$D$2:$D$14531,MATCH($A2571&amp;"|14",Positions!$A$2:$A$14531,0)),"-")</f>
        <v>14</v>
      </c>
      <c r="F2571" s="24" t="str">
        <f aca="false">IFERROR(INDEX(Positions!$E$2:$E$14531,MATCH($A2571&amp;"|8",Positions!$A$2:$A$14531,0)),"-")</f>
        <v>U</v>
      </c>
      <c r="G2571" s="24" t="str">
        <f aca="false">IFERROR(INDEX(Positions!$E$2:$E$14531,MATCH($A2571&amp;"|14",Positions!$A$2:$A$14531,0)),"-")</f>
        <v>A</v>
      </c>
      <c r="H2571" s="25" t="str">
        <f aca="false">F2571&amp;"-"&amp;G2571</f>
        <v>U-A</v>
      </c>
      <c r="I2571" s="24" t="n">
        <f aca="false">(F2571="G")+(G2571="G")</f>
        <v>0</v>
      </c>
      <c r="J2571" s="24" t="n">
        <f aca="false">(F2571="C")+(G2571="C")</f>
        <v>0</v>
      </c>
      <c r="K2571" s="25" t="n">
        <f aca="false">I2571+J2571</f>
        <v>0</v>
      </c>
    </row>
    <row r="2572" customFormat="false" ht="15" hidden="false" customHeight="false" outlineLevel="0" collapsed="false">
      <c r="A2572" s="24" t="s">
        <v>128</v>
      </c>
      <c r="B2572" s="24" t="s">
        <v>893</v>
      </c>
      <c r="C2572" s="24" t="s">
        <v>895</v>
      </c>
      <c r="D2572" s="24" t="n">
        <f aca="false">IFERROR(INDEX(Positions!$D$2:$D$14531,MATCH($A2572&amp;"|15",Positions!$A$2:$A$14531,0)),"-")</f>
        <v>15</v>
      </c>
      <c r="E2572" s="24" t="n">
        <f aca="false">IFERROR(INDEX(Positions!$D$2:$D$14531,MATCH($A2572&amp;"|48",Positions!$A$2:$A$14531,0)),"-")</f>
        <v>50</v>
      </c>
      <c r="F2572" s="24" t="str">
        <f aca="false">IFERROR(INDEX(Positions!$E$2:$E$14531,MATCH($A2572&amp;"|15",Positions!$A$2:$A$14531,0)),"-")</f>
        <v>G</v>
      </c>
      <c r="G2572" s="24" t="str">
        <f aca="false">IFERROR(INDEX(Positions!$E$2:$E$14531,MATCH($A2572&amp;"|48",Positions!$A$2:$A$14531,0)),"-")</f>
        <v>C</v>
      </c>
      <c r="H2572" s="25" t="str">
        <f aca="false">F2572&amp;"-"&amp;G2572</f>
        <v>G-C</v>
      </c>
      <c r="I2572" s="24" t="n">
        <f aca="false">(F2572="G")+(G2572="G")</f>
        <v>1</v>
      </c>
      <c r="J2572" s="24" t="n">
        <f aca="false">(F2572="C")+(G2572="C")</f>
        <v>1</v>
      </c>
      <c r="K2572" s="25" t="n">
        <f aca="false">I2572+J2572</f>
        <v>2</v>
      </c>
    </row>
    <row r="2573" customFormat="false" ht="15" hidden="false" customHeight="false" outlineLevel="0" collapsed="false">
      <c r="A2573" s="24" t="s">
        <v>128</v>
      </c>
      <c r="B2573" s="24" t="s">
        <v>893</v>
      </c>
      <c r="C2573" s="24" t="s">
        <v>896</v>
      </c>
      <c r="D2573" s="24" t="n">
        <f aca="false">IFERROR(INDEX(Positions!$D$2:$D$14531,MATCH($A2573&amp;"|18",Positions!$A$2:$A$14531,0)),"-")</f>
        <v>19</v>
      </c>
      <c r="E2573" s="24" t="n">
        <f aca="false">IFERROR(INDEX(Positions!$D$2:$D$14531,MATCH($A2573&amp;"|55",Positions!$A$2:$A$14531,0)),"-")</f>
        <v>57</v>
      </c>
      <c r="F2573" s="24" t="str">
        <f aca="false">IFERROR(INDEX(Positions!$E$2:$E$14531,MATCH($A2573&amp;"|18",Positions!$A$2:$A$14531,0)),"-")</f>
        <v>G</v>
      </c>
      <c r="G2573" s="24" t="str">
        <f aca="false">IFERROR(INDEX(Positions!$E$2:$E$14531,MATCH($A2573&amp;"|55",Positions!$A$2:$A$14531,0)),"-")</f>
        <v>U</v>
      </c>
      <c r="H2573" s="25" t="str">
        <f aca="false">F2573&amp;"-"&amp;G2573</f>
        <v>G-U</v>
      </c>
      <c r="I2573" s="24" t="n">
        <f aca="false">(F2573="G")+(G2573="G")</f>
        <v>1</v>
      </c>
      <c r="J2573" s="24" t="n">
        <f aca="false">(F2573="C")+(G2573="C")</f>
        <v>0</v>
      </c>
      <c r="K2573" s="25" t="n">
        <f aca="false">I2573+J2573</f>
        <v>1</v>
      </c>
    </row>
    <row r="2574" customFormat="false" ht="15" hidden="false" customHeight="false" outlineLevel="0" collapsed="false">
      <c r="A2574" s="24" t="s">
        <v>128</v>
      </c>
      <c r="B2574" s="24" t="s">
        <v>893</v>
      </c>
      <c r="C2574" s="24" t="s">
        <v>897</v>
      </c>
      <c r="D2574" s="24" t="n">
        <f aca="false">IFERROR(INDEX(Positions!$D$2:$D$14531,MATCH($A2574&amp;"|19",Positions!$A$2:$A$14531,0)),"-")</f>
        <v>20</v>
      </c>
      <c r="E2574" s="24" t="n">
        <f aca="false">IFERROR(INDEX(Positions!$D$2:$D$14531,MATCH($A2574&amp;"|56",Positions!$A$2:$A$14531,0)),"-")</f>
        <v>58</v>
      </c>
      <c r="F2574" s="24" t="str">
        <f aca="false">IFERROR(INDEX(Positions!$E$2:$E$14531,MATCH($A2574&amp;"|19",Positions!$A$2:$A$14531,0)),"-")</f>
        <v>G</v>
      </c>
      <c r="G2574" s="24" t="str">
        <f aca="false">IFERROR(INDEX(Positions!$E$2:$E$14531,MATCH($A2574&amp;"|56",Positions!$A$2:$A$14531,0)),"-")</f>
        <v>C</v>
      </c>
      <c r="H2574" s="25" t="str">
        <f aca="false">F2574&amp;"-"&amp;G2574</f>
        <v>G-C</v>
      </c>
      <c r="I2574" s="24" t="n">
        <f aca="false">(F2574="G")+(G2574="G")</f>
        <v>1</v>
      </c>
      <c r="J2574" s="24" t="n">
        <f aca="false">(F2574="C")+(G2574="C")</f>
        <v>1</v>
      </c>
      <c r="K2574" s="25" t="n">
        <f aca="false">I2574+J2574</f>
        <v>2</v>
      </c>
    </row>
    <row r="2575" customFormat="false" ht="15" hidden="false" customHeight="false" outlineLevel="0" collapsed="false">
      <c r="A2575" s="24" t="s">
        <v>128</v>
      </c>
      <c r="B2575" s="24" t="s">
        <v>893</v>
      </c>
      <c r="C2575" s="24" t="s">
        <v>898</v>
      </c>
      <c r="D2575" s="24" t="n">
        <f aca="false">IFERROR(INDEX(Positions!$D$2:$D$14531,MATCH($A2575&amp;"|26",Positions!$A$2:$A$14531,0)),"-")</f>
        <v>29</v>
      </c>
      <c r="E2575" s="24" t="n">
        <f aca="false">IFERROR(INDEX(Positions!$D$2:$D$14531,MATCH($A2575&amp;"|44",Positions!$A$2:$A$14531,0)),"-")</f>
        <v>47</v>
      </c>
      <c r="F2575" s="24" t="str">
        <f aca="false">IFERROR(INDEX(Positions!$E$2:$E$14531,MATCH($A2575&amp;"|26",Positions!$A$2:$A$14531,0)),"-")</f>
        <v>A</v>
      </c>
      <c r="G2575" s="24" t="str">
        <f aca="false">IFERROR(INDEX(Positions!$E$2:$E$14531,MATCH($A2575&amp;"|44",Positions!$A$2:$A$14531,0)),"-")</f>
        <v>U</v>
      </c>
      <c r="H2575" s="25" t="str">
        <f aca="false">F2575&amp;"-"&amp;G2575</f>
        <v>A-U</v>
      </c>
      <c r="I2575" s="24" t="n">
        <f aca="false">(F2575="G")+(G2575="G")</f>
        <v>0</v>
      </c>
      <c r="J2575" s="24" t="n">
        <f aca="false">(F2575="C")+(G2575="C")</f>
        <v>0</v>
      </c>
      <c r="K2575" s="25" t="n">
        <f aca="false">I2575+J2575</f>
        <v>0</v>
      </c>
    </row>
    <row r="2576" customFormat="false" ht="15" hidden="false" customHeight="false" outlineLevel="0" collapsed="false">
      <c r="A2576" s="24" t="s">
        <v>128</v>
      </c>
      <c r="B2576" s="24" t="s">
        <v>893</v>
      </c>
      <c r="C2576" s="24" t="s">
        <v>899</v>
      </c>
      <c r="D2576" s="24" t="n">
        <f aca="false">IFERROR(INDEX(Positions!$D$2:$D$14531,MATCH($A2576&amp;"|32",Positions!$A$2:$A$14531,0)),"-")</f>
        <v>35</v>
      </c>
      <c r="E2576" s="24" t="n">
        <f aca="false">IFERROR(INDEX(Positions!$D$2:$D$14531,MATCH($A2576&amp;"|38",Positions!$A$2:$A$14531,0)),"-")</f>
        <v>41</v>
      </c>
      <c r="F2576" s="24" t="str">
        <f aca="false">IFERROR(INDEX(Positions!$E$2:$E$14531,MATCH($A2576&amp;"|32",Positions!$A$2:$A$14531,0)),"-")</f>
        <v>U</v>
      </c>
      <c r="G2576" s="24" t="str">
        <f aca="false">IFERROR(INDEX(Positions!$E$2:$E$14531,MATCH($A2576&amp;"|38",Positions!$A$2:$A$14531,0)),"-")</f>
        <v>U</v>
      </c>
      <c r="H2576" s="25" t="str">
        <f aca="false">F2576&amp;"-"&amp;G2576</f>
        <v>U-U</v>
      </c>
      <c r="I2576" s="24" t="n">
        <f aca="false">(F2576="G")+(G2576="G")</f>
        <v>0</v>
      </c>
      <c r="J2576" s="24" t="n">
        <f aca="false">(F2576="C")+(G2576="C")</f>
        <v>0</v>
      </c>
      <c r="K2576" s="25" t="n">
        <f aca="false">I2576+J2576</f>
        <v>0</v>
      </c>
    </row>
    <row r="2577" customFormat="false" ht="15" hidden="false" customHeight="false" outlineLevel="0" collapsed="false">
      <c r="A2577" s="24" t="s">
        <v>128</v>
      </c>
      <c r="B2577" s="24" t="s">
        <v>893</v>
      </c>
      <c r="C2577" s="24" t="s">
        <v>900</v>
      </c>
      <c r="D2577" s="24" t="n">
        <f aca="false">IFERROR(INDEX(Positions!$D$2:$D$14531,MATCH($A2577&amp;"|54",Positions!$A$2:$A$14531,0)),"-")</f>
        <v>56</v>
      </c>
      <c r="E2577" s="24" t="n">
        <f aca="false">IFERROR(INDEX(Positions!$D$2:$D$14531,MATCH($A2577&amp;"|58",Positions!$A$2:$A$14531,0)),"-")</f>
        <v>60</v>
      </c>
      <c r="F2577" s="24" t="str">
        <f aca="false">IFERROR(INDEX(Positions!$E$2:$E$14531,MATCH($A2577&amp;"|54",Positions!$A$2:$A$14531,0)),"-")</f>
        <v>U</v>
      </c>
      <c r="G2577" s="24" t="str">
        <f aca="false">IFERROR(INDEX(Positions!$E$2:$E$14531,MATCH($A2577&amp;"|58",Positions!$A$2:$A$14531,0)),"-")</f>
        <v>A</v>
      </c>
      <c r="H2577" s="25" t="str">
        <f aca="false">F2577&amp;"-"&amp;G2577</f>
        <v>U-A</v>
      </c>
      <c r="I2577" s="24" t="n">
        <f aca="false">(F2577="G")+(G2577="G")</f>
        <v>0</v>
      </c>
      <c r="J2577" s="24" t="n">
        <f aca="false">(F2577="C")+(G2577="C")</f>
        <v>0</v>
      </c>
      <c r="K2577" s="25" t="n">
        <f aca="false">I2577+J2577</f>
        <v>0</v>
      </c>
    </row>
    <row r="2578" customFormat="false" ht="15" hidden="false" customHeight="false" outlineLevel="0" collapsed="false">
      <c r="A2578" s="4" t="s">
        <v>129</v>
      </c>
      <c r="B2578" s="4" t="s">
        <v>768</v>
      </c>
      <c r="C2578" s="4" t="s">
        <v>882</v>
      </c>
      <c r="D2578" s="4" t="n">
        <f aca="false">IFERROR(INDEX(Positions!$D$2:$D$14531,MATCH($A2578&amp;"|1",Positions!$A$2:$A$14531,0)),"-")</f>
        <v>1</v>
      </c>
      <c r="E2578" s="4" t="n">
        <f aca="false">IFERROR(INDEX(Positions!$D$2:$D$14531,MATCH($A2578&amp;"|72",Positions!$A$2:$A$14531,0)),"-")</f>
        <v>74</v>
      </c>
      <c r="F2578" s="4" t="str">
        <f aca="false">IFERROR(INDEX(Positions!$E$2:$E$14531,MATCH($A2578&amp;"|1",Positions!$A$2:$A$14531,0)),"-")</f>
        <v>C</v>
      </c>
      <c r="G2578" s="4" t="str">
        <f aca="false">IFERROR(INDEX(Positions!$E$2:$E$14531,MATCH($A2578&amp;"|72",Positions!$A$2:$A$14531,0)),"-")</f>
        <v>G</v>
      </c>
      <c r="H2578" s="3" t="str">
        <f aca="false">F2578&amp;"-"&amp;G2578</f>
        <v>C-G</v>
      </c>
      <c r="I2578" s="4" t="n">
        <f aca="false">(F2578="G")+(G2578="G")</f>
        <v>1</v>
      </c>
      <c r="J2578" s="4" t="n">
        <f aca="false">(F2578="C")+(G2578="C")</f>
        <v>1</v>
      </c>
      <c r="K2578" s="3" t="n">
        <f aca="false">I2578+J2578</f>
        <v>2</v>
      </c>
    </row>
    <row r="2579" customFormat="false" ht="15" hidden="false" customHeight="false" outlineLevel="0" collapsed="false">
      <c r="A2579" s="4" t="s">
        <v>129</v>
      </c>
      <c r="B2579" s="4" t="s">
        <v>768</v>
      </c>
      <c r="C2579" s="4" t="s">
        <v>883</v>
      </c>
      <c r="D2579" s="4" t="n">
        <f aca="false">IFERROR(INDEX(Positions!$D$2:$D$14531,MATCH($A2579&amp;"|2",Positions!$A$2:$A$14531,0)),"-")</f>
        <v>2</v>
      </c>
      <c r="E2579" s="4" t="n">
        <f aca="false">IFERROR(INDEX(Positions!$D$2:$D$14531,MATCH($A2579&amp;"|71",Positions!$A$2:$A$14531,0)),"-")</f>
        <v>73</v>
      </c>
      <c r="F2579" s="4" t="str">
        <f aca="false">IFERROR(INDEX(Positions!$E$2:$E$14531,MATCH($A2579&amp;"|2",Positions!$A$2:$A$14531,0)),"-")</f>
        <v>G</v>
      </c>
      <c r="G2579" s="4" t="str">
        <f aca="false">IFERROR(INDEX(Positions!$E$2:$E$14531,MATCH($A2579&amp;"|71",Positions!$A$2:$A$14531,0)),"-")</f>
        <v>C</v>
      </c>
      <c r="H2579" s="3" t="str">
        <f aca="false">F2579&amp;"-"&amp;G2579</f>
        <v>G-C</v>
      </c>
      <c r="I2579" s="4" t="n">
        <f aca="false">(F2579="G")+(G2579="G")</f>
        <v>1</v>
      </c>
      <c r="J2579" s="4" t="n">
        <f aca="false">(F2579="C")+(G2579="C")</f>
        <v>1</v>
      </c>
      <c r="K2579" s="3" t="n">
        <f aca="false">I2579+J2579</f>
        <v>2</v>
      </c>
    </row>
    <row r="2580" customFormat="false" ht="15" hidden="false" customHeight="false" outlineLevel="0" collapsed="false">
      <c r="A2580" s="4" t="s">
        <v>129</v>
      </c>
      <c r="B2580" s="4" t="s">
        <v>768</v>
      </c>
      <c r="C2580" s="4" t="s">
        <v>884</v>
      </c>
      <c r="D2580" s="4" t="n">
        <f aca="false">IFERROR(INDEX(Positions!$D$2:$D$14531,MATCH($A2580&amp;"|3",Positions!$A$2:$A$14531,0)),"-")</f>
        <v>3</v>
      </c>
      <c r="E2580" s="4" t="n">
        <f aca="false">IFERROR(INDEX(Positions!$D$2:$D$14531,MATCH($A2580&amp;"|70",Positions!$A$2:$A$14531,0)),"-")</f>
        <v>72</v>
      </c>
      <c r="F2580" s="4" t="str">
        <f aca="false">IFERROR(INDEX(Positions!$E$2:$E$14531,MATCH($A2580&amp;"|3",Positions!$A$2:$A$14531,0)),"-")</f>
        <v>C</v>
      </c>
      <c r="G2580" s="4" t="str">
        <f aca="false">IFERROR(INDEX(Positions!$E$2:$E$14531,MATCH($A2580&amp;"|70",Positions!$A$2:$A$14531,0)),"-")</f>
        <v>G</v>
      </c>
      <c r="H2580" s="3" t="str">
        <f aca="false">F2580&amp;"-"&amp;G2580</f>
        <v>C-G</v>
      </c>
      <c r="I2580" s="4" t="n">
        <f aca="false">(F2580="G")+(G2580="G")</f>
        <v>1</v>
      </c>
      <c r="J2580" s="4" t="n">
        <f aca="false">(F2580="C")+(G2580="C")</f>
        <v>1</v>
      </c>
      <c r="K2580" s="3" t="n">
        <f aca="false">I2580+J2580</f>
        <v>2</v>
      </c>
    </row>
    <row r="2581" customFormat="false" ht="15" hidden="false" customHeight="false" outlineLevel="0" collapsed="false">
      <c r="A2581" s="4" t="s">
        <v>129</v>
      </c>
      <c r="B2581" s="4" t="s">
        <v>768</v>
      </c>
      <c r="C2581" s="4" t="s">
        <v>885</v>
      </c>
      <c r="D2581" s="4" t="n">
        <f aca="false">IFERROR(INDEX(Positions!$D$2:$D$14531,MATCH($A2581&amp;"|4",Positions!$A$2:$A$14531,0)),"-")</f>
        <v>4</v>
      </c>
      <c r="E2581" s="4" t="n">
        <f aca="false">IFERROR(INDEX(Positions!$D$2:$D$14531,MATCH($A2581&amp;"|69",Positions!$A$2:$A$14531,0)),"-")</f>
        <v>71</v>
      </c>
      <c r="F2581" s="4" t="str">
        <f aca="false">IFERROR(INDEX(Positions!$E$2:$E$14531,MATCH($A2581&amp;"|4",Positions!$A$2:$A$14531,0)),"-")</f>
        <v>G</v>
      </c>
      <c r="G2581" s="4" t="str">
        <f aca="false">IFERROR(INDEX(Positions!$E$2:$E$14531,MATCH($A2581&amp;"|69",Positions!$A$2:$A$14531,0)),"-")</f>
        <v>C</v>
      </c>
      <c r="H2581" s="3" t="str">
        <f aca="false">F2581&amp;"-"&amp;G2581</f>
        <v>G-C</v>
      </c>
      <c r="I2581" s="4" t="n">
        <f aca="false">(F2581="G")+(G2581="G")</f>
        <v>1</v>
      </c>
      <c r="J2581" s="4" t="n">
        <f aca="false">(F2581="C")+(G2581="C")</f>
        <v>1</v>
      </c>
      <c r="K2581" s="3" t="n">
        <f aca="false">I2581+J2581</f>
        <v>2</v>
      </c>
    </row>
    <row r="2582" customFormat="false" ht="15" hidden="false" customHeight="false" outlineLevel="0" collapsed="false">
      <c r="A2582" s="4" t="s">
        <v>129</v>
      </c>
      <c r="B2582" s="4" t="s">
        <v>768</v>
      </c>
      <c r="C2582" s="4" t="s">
        <v>542</v>
      </c>
      <c r="D2582" s="4" t="n">
        <f aca="false">IFERROR(INDEX(Positions!$D$2:$D$14531,MATCH($A2582&amp;"|5",Positions!$A$2:$A$14531,0)),"-")</f>
        <v>5</v>
      </c>
      <c r="E2582" s="4" t="n">
        <f aca="false">IFERROR(INDEX(Positions!$D$2:$D$14531,MATCH($A2582&amp;"|68",Positions!$A$2:$A$14531,0)),"-")</f>
        <v>70</v>
      </c>
      <c r="F2582" s="4" t="str">
        <f aca="false">IFERROR(INDEX(Positions!$E$2:$E$14531,MATCH($A2582&amp;"|5",Positions!$A$2:$A$14531,0)),"-")</f>
        <v>G</v>
      </c>
      <c r="G2582" s="4" t="str">
        <f aca="false">IFERROR(INDEX(Positions!$E$2:$E$14531,MATCH($A2582&amp;"|68",Positions!$A$2:$A$14531,0)),"-")</f>
        <v>C</v>
      </c>
      <c r="H2582" s="3" t="str">
        <f aca="false">F2582&amp;"-"&amp;G2582</f>
        <v>G-C</v>
      </c>
      <c r="I2582" s="4" t="n">
        <f aca="false">(F2582="G")+(G2582="G")</f>
        <v>1</v>
      </c>
      <c r="J2582" s="4" t="n">
        <f aca="false">(F2582="C")+(G2582="C")</f>
        <v>1</v>
      </c>
      <c r="K2582" s="3" t="n">
        <f aca="false">I2582+J2582</f>
        <v>2</v>
      </c>
    </row>
    <row r="2583" customFormat="false" ht="15" hidden="false" customHeight="false" outlineLevel="0" collapsed="false">
      <c r="A2583" s="4" t="s">
        <v>129</v>
      </c>
      <c r="B2583" s="4" t="s">
        <v>768</v>
      </c>
      <c r="C2583" s="4" t="s">
        <v>561</v>
      </c>
      <c r="D2583" s="4" t="n">
        <f aca="false">IFERROR(INDEX(Positions!$D$2:$D$14531,MATCH($A2583&amp;"|6",Positions!$A$2:$A$14531,0)),"-")</f>
        <v>6</v>
      </c>
      <c r="E2583" s="4" t="n">
        <f aca="false">IFERROR(INDEX(Positions!$D$2:$D$14531,MATCH($A2583&amp;"|67",Positions!$A$2:$A$14531,0)),"-")</f>
        <v>69</v>
      </c>
      <c r="F2583" s="4" t="str">
        <f aca="false">IFERROR(INDEX(Positions!$E$2:$E$14531,MATCH($A2583&amp;"|6",Positions!$A$2:$A$14531,0)),"-")</f>
        <v>G</v>
      </c>
      <c r="G2583" s="4" t="str">
        <f aca="false">IFERROR(INDEX(Positions!$E$2:$E$14531,MATCH($A2583&amp;"|67",Positions!$A$2:$A$14531,0)),"-")</f>
        <v>C</v>
      </c>
      <c r="H2583" s="3" t="str">
        <f aca="false">F2583&amp;"-"&amp;G2583</f>
        <v>G-C</v>
      </c>
      <c r="I2583" s="4" t="n">
        <f aca="false">(F2583="G")+(G2583="G")</f>
        <v>1</v>
      </c>
      <c r="J2583" s="4" t="n">
        <f aca="false">(F2583="C")+(G2583="C")</f>
        <v>1</v>
      </c>
      <c r="K2583" s="3" t="n">
        <f aca="false">I2583+J2583</f>
        <v>2</v>
      </c>
    </row>
    <row r="2584" customFormat="false" ht="15" hidden="false" customHeight="false" outlineLevel="0" collapsed="false">
      <c r="A2584" s="4" t="s">
        <v>129</v>
      </c>
      <c r="B2584" s="4" t="s">
        <v>768</v>
      </c>
      <c r="C2584" s="4" t="s">
        <v>886</v>
      </c>
      <c r="D2584" s="4" t="n">
        <f aca="false">IFERROR(INDEX(Positions!$D$2:$D$14531,MATCH($A2584&amp;"|7",Positions!$A$2:$A$14531,0)),"-")</f>
        <v>7</v>
      </c>
      <c r="E2584" s="4" t="n">
        <f aca="false">IFERROR(INDEX(Positions!$D$2:$D$14531,MATCH($A2584&amp;"|66",Positions!$A$2:$A$14531,0)),"-")</f>
        <v>68</v>
      </c>
      <c r="F2584" s="4" t="str">
        <f aca="false">IFERROR(INDEX(Positions!$E$2:$E$14531,MATCH($A2584&amp;"|7",Positions!$A$2:$A$14531,0)),"-")</f>
        <v>G</v>
      </c>
      <c r="G2584" s="4" t="str">
        <f aca="false">IFERROR(INDEX(Positions!$E$2:$E$14531,MATCH($A2584&amp;"|66",Positions!$A$2:$A$14531,0)),"-")</f>
        <v>C</v>
      </c>
      <c r="H2584" s="3" t="str">
        <f aca="false">F2584&amp;"-"&amp;G2584</f>
        <v>G-C</v>
      </c>
      <c r="I2584" s="4" t="n">
        <f aca="false">(F2584="G")+(G2584="G")</f>
        <v>1</v>
      </c>
      <c r="J2584" s="4" t="n">
        <f aca="false">(F2584="C")+(G2584="C")</f>
        <v>1</v>
      </c>
      <c r="K2584" s="3" t="n">
        <f aca="false">I2584+J2584</f>
        <v>2</v>
      </c>
    </row>
    <row r="2585" customFormat="false" ht="15" hidden="false" customHeight="false" outlineLevel="0" collapsed="false">
      <c r="A2585" s="4" t="s">
        <v>129</v>
      </c>
      <c r="B2585" s="4" t="s">
        <v>783</v>
      </c>
      <c r="C2585" s="4" t="s">
        <v>887</v>
      </c>
      <c r="D2585" s="4" t="n">
        <f aca="false">IFERROR(INDEX(Positions!$D$2:$D$14531,MATCH($A2585&amp;"|10",Positions!$A$2:$A$14531,0)),"-")</f>
        <v>10</v>
      </c>
      <c r="E2585" s="4" t="n">
        <f aca="false">IFERROR(INDEX(Positions!$D$2:$D$14531,MATCH($A2585&amp;"|25",Positions!$A$2:$A$14531,0)),"-")</f>
        <v>27</v>
      </c>
      <c r="F2585" s="4" t="str">
        <f aca="false">IFERROR(INDEX(Positions!$E$2:$E$14531,MATCH($A2585&amp;"|10",Positions!$A$2:$A$14531,0)),"-")</f>
        <v>G</v>
      </c>
      <c r="G2585" s="4" t="str">
        <f aca="false">IFERROR(INDEX(Positions!$E$2:$E$14531,MATCH($A2585&amp;"|25",Positions!$A$2:$A$14531,0)),"-")</f>
        <v>C</v>
      </c>
      <c r="H2585" s="3" t="str">
        <f aca="false">F2585&amp;"-"&amp;G2585</f>
        <v>G-C</v>
      </c>
      <c r="I2585" s="4" t="n">
        <f aca="false">(F2585="G")+(G2585="G")</f>
        <v>1</v>
      </c>
      <c r="J2585" s="4" t="n">
        <f aca="false">(F2585="C")+(G2585="C")</f>
        <v>1</v>
      </c>
      <c r="K2585" s="3" t="n">
        <f aca="false">I2585+J2585</f>
        <v>2</v>
      </c>
    </row>
    <row r="2586" customFormat="false" ht="15" hidden="false" customHeight="false" outlineLevel="0" collapsed="false">
      <c r="A2586" s="4" t="s">
        <v>129</v>
      </c>
      <c r="B2586" s="4" t="s">
        <v>783</v>
      </c>
      <c r="C2586" s="4" t="s">
        <v>888</v>
      </c>
      <c r="D2586" s="4" t="n">
        <f aca="false">IFERROR(INDEX(Positions!$D$2:$D$14531,MATCH($A2586&amp;"|11",Positions!$A$2:$A$14531,0)),"-")</f>
        <v>11</v>
      </c>
      <c r="E2586" s="4" t="n">
        <f aca="false">IFERROR(INDEX(Positions!$D$2:$D$14531,MATCH($A2586&amp;"|24",Positions!$A$2:$A$14531,0)),"-")</f>
        <v>26</v>
      </c>
      <c r="F2586" s="4" t="str">
        <f aca="false">IFERROR(INDEX(Positions!$E$2:$E$14531,MATCH($A2586&amp;"|11",Positions!$A$2:$A$14531,0)),"-")</f>
        <v>G</v>
      </c>
      <c r="G2586" s="4" t="str">
        <f aca="false">IFERROR(INDEX(Positions!$E$2:$E$14531,MATCH($A2586&amp;"|24",Positions!$A$2:$A$14531,0)),"-")</f>
        <v>C</v>
      </c>
      <c r="H2586" s="3" t="str">
        <f aca="false">F2586&amp;"-"&amp;G2586</f>
        <v>G-C</v>
      </c>
      <c r="I2586" s="4" t="n">
        <f aca="false">(F2586="G")+(G2586="G")</f>
        <v>1</v>
      </c>
      <c r="J2586" s="4" t="n">
        <f aca="false">(F2586="C")+(G2586="C")</f>
        <v>1</v>
      </c>
      <c r="K2586" s="3" t="n">
        <f aca="false">I2586+J2586</f>
        <v>2</v>
      </c>
    </row>
    <row r="2587" customFormat="false" ht="15" hidden="false" customHeight="false" outlineLevel="0" collapsed="false">
      <c r="A2587" s="4" t="s">
        <v>129</v>
      </c>
      <c r="B2587" s="4" t="s">
        <v>783</v>
      </c>
      <c r="C2587" s="4" t="s">
        <v>479</v>
      </c>
      <c r="D2587" s="4" t="n">
        <f aca="false">IFERROR(INDEX(Positions!$D$2:$D$14531,MATCH($A2587&amp;"|12",Positions!$A$2:$A$14531,0)),"-")</f>
        <v>12</v>
      </c>
      <c r="E2587" s="4" t="n">
        <f aca="false">IFERROR(INDEX(Positions!$D$2:$D$14531,MATCH($A2587&amp;"|23",Positions!$A$2:$A$14531,0)),"-")</f>
        <v>25</v>
      </c>
      <c r="F2587" s="4" t="str">
        <f aca="false">IFERROR(INDEX(Positions!$E$2:$E$14531,MATCH($A2587&amp;"|12",Positions!$A$2:$A$14531,0)),"-")</f>
        <v>G</v>
      </c>
      <c r="G2587" s="4" t="str">
        <f aca="false">IFERROR(INDEX(Positions!$E$2:$E$14531,MATCH($A2587&amp;"|23",Positions!$A$2:$A$14531,0)),"-")</f>
        <v>C</v>
      </c>
      <c r="H2587" s="3" t="str">
        <f aca="false">F2587&amp;"-"&amp;G2587</f>
        <v>G-C</v>
      </c>
      <c r="I2587" s="4" t="n">
        <f aca="false">(F2587="G")+(G2587="G")</f>
        <v>1</v>
      </c>
      <c r="J2587" s="4" t="n">
        <f aca="false">(F2587="C")+(G2587="C")</f>
        <v>1</v>
      </c>
      <c r="K2587" s="3" t="n">
        <f aca="false">I2587+J2587</f>
        <v>2</v>
      </c>
    </row>
    <row r="2588" customFormat="false" ht="15" hidden="false" customHeight="false" outlineLevel="0" collapsed="false">
      <c r="A2588" s="4" t="s">
        <v>129</v>
      </c>
      <c r="B2588" s="4" t="s">
        <v>783</v>
      </c>
      <c r="C2588" s="4" t="s">
        <v>267</v>
      </c>
      <c r="D2588" s="4" t="n">
        <f aca="false">IFERROR(INDEX(Positions!$D$2:$D$14531,MATCH($A2588&amp;"|13",Positions!$A$2:$A$14531,0)),"-")</f>
        <v>13</v>
      </c>
      <c r="E2588" s="4" t="n">
        <f aca="false">IFERROR(INDEX(Positions!$D$2:$D$14531,MATCH($A2588&amp;"|22",Positions!$A$2:$A$14531,0)),"-")</f>
        <v>24</v>
      </c>
      <c r="F2588" s="4" t="str">
        <f aca="false">IFERROR(INDEX(Positions!$E$2:$E$14531,MATCH($A2588&amp;"|13",Positions!$A$2:$A$14531,0)),"-")</f>
        <v>C</v>
      </c>
      <c r="G2588" s="4" t="str">
        <f aca="false">IFERROR(INDEX(Positions!$E$2:$E$14531,MATCH($A2588&amp;"|22",Positions!$A$2:$A$14531,0)),"-")</f>
        <v>G</v>
      </c>
      <c r="H2588" s="3" t="str">
        <f aca="false">F2588&amp;"-"&amp;G2588</f>
        <v>C-G</v>
      </c>
      <c r="I2588" s="4" t="n">
        <f aca="false">(F2588="G")+(G2588="G")</f>
        <v>1</v>
      </c>
      <c r="J2588" s="4" t="n">
        <f aca="false">(F2588="C")+(G2588="C")</f>
        <v>1</v>
      </c>
      <c r="K2588" s="3" t="n">
        <f aca="false">I2588+J2588</f>
        <v>2</v>
      </c>
    </row>
    <row r="2589" customFormat="false" ht="15" hidden="false" customHeight="false" outlineLevel="0" collapsed="false">
      <c r="A2589" s="4" t="s">
        <v>129</v>
      </c>
      <c r="B2589" s="4" t="s">
        <v>805</v>
      </c>
      <c r="C2589" s="4" t="s">
        <v>673</v>
      </c>
      <c r="D2589" s="4" t="n">
        <f aca="false">IFERROR(INDEX(Positions!$D$2:$D$14531,MATCH($A2589&amp;"|27",Positions!$A$2:$A$14531,0)),"-")</f>
        <v>29</v>
      </c>
      <c r="E2589" s="4" t="n">
        <f aca="false">IFERROR(INDEX(Positions!$D$2:$D$14531,MATCH($A2589&amp;"|43",Positions!$A$2:$A$14531,0)),"-")</f>
        <v>45</v>
      </c>
      <c r="F2589" s="4" t="str">
        <f aca="false">IFERROR(INDEX(Positions!$E$2:$E$14531,MATCH($A2589&amp;"|27",Positions!$A$2:$A$14531,0)),"-")</f>
        <v>G</v>
      </c>
      <c r="G2589" s="4" t="str">
        <f aca="false">IFERROR(INDEX(Positions!$E$2:$E$14531,MATCH($A2589&amp;"|43",Positions!$A$2:$A$14531,0)),"-")</f>
        <v>C</v>
      </c>
      <c r="H2589" s="3" t="str">
        <f aca="false">F2589&amp;"-"&amp;G2589</f>
        <v>G-C</v>
      </c>
      <c r="I2589" s="4" t="n">
        <f aca="false">(F2589="G")+(G2589="G")</f>
        <v>1</v>
      </c>
      <c r="J2589" s="4" t="n">
        <f aca="false">(F2589="C")+(G2589="C")</f>
        <v>1</v>
      </c>
      <c r="K2589" s="3" t="n">
        <f aca="false">I2589+J2589</f>
        <v>2</v>
      </c>
    </row>
    <row r="2590" customFormat="false" ht="15" hidden="false" customHeight="false" outlineLevel="0" collapsed="false">
      <c r="A2590" s="4" t="s">
        <v>129</v>
      </c>
      <c r="B2590" s="4" t="s">
        <v>805</v>
      </c>
      <c r="C2590" s="4" t="s">
        <v>889</v>
      </c>
      <c r="D2590" s="4" t="n">
        <f aca="false">IFERROR(INDEX(Positions!$D$2:$D$14531,MATCH($A2590&amp;"|28",Positions!$A$2:$A$14531,0)),"-")</f>
        <v>30</v>
      </c>
      <c r="E2590" s="4" t="n">
        <f aca="false">IFERROR(INDEX(Positions!$D$2:$D$14531,MATCH($A2590&amp;"|42",Positions!$A$2:$A$14531,0)),"-")</f>
        <v>44</v>
      </c>
      <c r="F2590" s="4" t="str">
        <f aca="false">IFERROR(INDEX(Positions!$E$2:$E$14531,MATCH($A2590&amp;"|28",Positions!$A$2:$A$14531,0)),"-")</f>
        <v>G</v>
      </c>
      <c r="G2590" s="4" t="str">
        <f aca="false">IFERROR(INDEX(Positions!$E$2:$E$14531,MATCH($A2590&amp;"|42",Positions!$A$2:$A$14531,0)),"-")</f>
        <v>C</v>
      </c>
      <c r="H2590" s="3" t="str">
        <f aca="false">F2590&amp;"-"&amp;G2590</f>
        <v>G-C</v>
      </c>
      <c r="I2590" s="4" t="n">
        <f aca="false">(F2590="G")+(G2590="G")</f>
        <v>1</v>
      </c>
      <c r="J2590" s="4" t="n">
        <f aca="false">(F2590="C")+(G2590="C")</f>
        <v>1</v>
      </c>
      <c r="K2590" s="3" t="n">
        <f aca="false">I2590+J2590</f>
        <v>2</v>
      </c>
    </row>
    <row r="2591" customFormat="false" ht="15" hidden="false" customHeight="false" outlineLevel="0" collapsed="false">
      <c r="A2591" s="4" t="s">
        <v>129</v>
      </c>
      <c r="B2591" s="4" t="s">
        <v>805</v>
      </c>
      <c r="C2591" s="4" t="s">
        <v>890</v>
      </c>
      <c r="D2591" s="4" t="n">
        <f aca="false">IFERROR(INDEX(Positions!$D$2:$D$14531,MATCH($A2591&amp;"|29",Positions!$A$2:$A$14531,0)),"-")</f>
        <v>31</v>
      </c>
      <c r="E2591" s="4" t="n">
        <f aca="false">IFERROR(INDEX(Positions!$D$2:$D$14531,MATCH($A2591&amp;"|41",Positions!$A$2:$A$14531,0)),"-")</f>
        <v>43</v>
      </c>
      <c r="F2591" s="4" t="str">
        <f aca="false">IFERROR(INDEX(Positions!$E$2:$E$14531,MATCH($A2591&amp;"|29",Positions!$A$2:$A$14531,0)),"-")</f>
        <v>G</v>
      </c>
      <c r="G2591" s="4" t="str">
        <f aca="false">IFERROR(INDEX(Positions!$E$2:$E$14531,MATCH($A2591&amp;"|41",Positions!$A$2:$A$14531,0)),"-")</f>
        <v>C</v>
      </c>
      <c r="H2591" s="3" t="str">
        <f aca="false">F2591&amp;"-"&amp;G2591</f>
        <v>G-C</v>
      </c>
      <c r="I2591" s="4" t="n">
        <f aca="false">(F2591="G")+(G2591="G")</f>
        <v>1</v>
      </c>
      <c r="J2591" s="4" t="n">
        <f aca="false">(F2591="C")+(G2591="C")</f>
        <v>1</v>
      </c>
      <c r="K2591" s="3" t="n">
        <f aca="false">I2591+J2591</f>
        <v>2</v>
      </c>
    </row>
    <row r="2592" customFormat="false" ht="15" hidden="false" customHeight="false" outlineLevel="0" collapsed="false">
      <c r="A2592" s="4" t="s">
        <v>129</v>
      </c>
      <c r="B2592" s="4" t="s">
        <v>805</v>
      </c>
      <c r="C2592" s="4" t="s">
        <v>694</v>
      </c>
      <c r="D2592" s="4" t="n">
        <f aca="false">IFERROR(INDEX(Positions!$D$2:$D$14531,MATCH($A2592&amp;"|30",Positions!$A$2:$A$14531,0)),"-")</f>
        <v>32</v>
      </c>
      <c r="E2592" s="4" t="n">
        <f aca="false">IFERROR(INDEX(Positions!$D$2:$D$14531,MATCH($A2592&amp;"|40",Positions!$A$2:$A$14531,0)),"-")</f>
        <v>42</v>
      </c>
      <c r="F2592" s="4" t="str">
        <f aca="false">IFERROR(INDEX(Positions!$E$2:$E$14531,MATCH($A2592&amp;"|30",Positions!$A$2:$A$14531,0)),"-")</f>
        <v>G</v>
      </c>
      <c r="G2592" s="4" t="str">
        <f aca="false">IFERROR(INDEX(Positions!$E$2:$E$14531,MATCH($A2592&amp;"|40",Positions!$A$2:$A$14531,0)),"-")</f>
        <v>C</v>
      </c>
      <c r="H2592" s="3" t="str">
        <f aca="false">F2592&amp;"-"&amp;G2592</f>
        <v>G-C</v>
      </c>
      <c r="I2592" s="4" t="n">
        <f aca="false">(F2592="G")+(G2592="G")</f>
        <v>1</v>
      </c>
      <c r="J2592" s="4" t="n">
        <f aca="false">(F2592="C")+(G2592="C")</f>
        <v>1</v>
      </c>
      <c r="K2592" s="3" t="n">
        <f aca="false">I2592+J2592</f>
        <v>2</v>
      </c>
    </row>
    <row r="2593" customFormat="false" ht="15" hidden="false" customHeight="false" outlineLevel="0" collapsed="false">
      <c r="A2593" s="4" t="s">
        <v>129</v>
      </c>
      <c r="B2593" s="4" t="s">
        <v>805</v>
      </c>
      <c r="C2593" s="4" t="s">
        <v>640</v>
      </c>
      <c r="D2593" s="4" t="n">
        <f aca="false">IFERROR(INDEX(Positions!$D$2:$D$14531,MATCH($A2593&amp;"|31",Positions!$A$2:$A$14531,0)),"-")</f>
        <v>33</v>
      </c>
      <c r="E2593" s="4" t="n">
        <f aca="false">IFERROR(INDEX(Positions!$D$2:$D$14531,MATCH($A2593&amp;"|39",Positions!$A$2:$A$14531,0)),"-")</f>
        <v>41</v>
      </c>
      <c r="F2593" s="4" t="str">
        <f aca="false">IFERROR(INDEX(Positions!$E$2:$E$14531,MATCH($A2593&amp;"|31",Positions!$A$2:$A$14531,0)),"-")</f>
        <v>G</v>
      </c>
      <c r="G2593" s="4" t="str">
        <f aca="false">IFERROR(INDEX(Positions!$E$2:$E$14531,MATCH($A2593&amp;"|39",Positions!$A$2:$A$14531,0)),"-")</f>
        <v>C</v>
      </c>
      <c r="H2593" s="3" t="str">
        <f aca="false">F2593&amp;"-"&amp;G2593</f>
        <v>G-C</v>
      </c>
      <c r="I2593" s="4" t="n">
        <f aca="false">(F2593="G")+(G2593="G")</f>
        <v>1</v>
      </c>
      <c r="J2593" s="4" t="n">
        <f aca="false">(F2593="C")+(G2593="C")</f>
        <v>1</v>
      </c>
      <c r="K2593" s="3" t="n">
        <f aca="false">I2593+J2593</f>
        <v>2</v>
      </c>
    </row>
    <row r="2594" customFormat="false" ht="15" hidden="false" customHeight="false" outlineLevel="0" collapsed="false">
      <c r="A2594" s="4" t="s">
        <v>129</v>
      </c>
      <c r="B2594" s="4" t="s">
        <v>830</v>
      </c>
      <c r="C2594" s="4" t="s">
        <v>367</v>
      </c>
      <c r="D2594" s="4" t="n">
        <f aca="false">IFERROR(INDEX(Positions!$D$2:$D$14531,MATCH($A2594&amp;"|49",Positions!$A$2:$A$14531,0)),"-")</f>
        <v>51</v>
      </c>
      <c r="E2594" s="4" t="n">
        <f aca="false">IFERROR(INDEX(Positions!$D$2:$D$14531,MATCH($A2594&amp;"|65",Positions!$A$2:$A$14531,0)),"-")</f>
        <v>67</v>
      </c>
      <c r="F2594" s="4" t="str">
        <f aca="false">IFERROR(INDEX(Positions!$E$2:$E$14531,MATCH($A2594&amp;"|49",Positions!$A$2:$A$14531,0)),"-")</f>
        <v>C</v>
      </c>
      <c r="G2594" s="4" t="str">
        <f aca="false">IFERROR(INDEX(Positions!$E$2:$E$14531,MATCH($A2594&amp;"|65",Positions!$A$2:$A$14531,0)),"-")</f>
        <v>G</v>
      </c>
      <c r="H2594" s="3" t="str">
        <f aca="false">F2594&amp;"-"&amp;G2594</f>
        <v>C-G</v>
      </c>
      <c r="I2594" s="4" t="n">
        <f aca="false">(F2594="G")+(G2594="G")</f>
        <v>1</v>
      </c>
      <c r="J2594" s="4" t="n">
        <f aca="false">(F2594="C")+(G2594="C")</f>
        <v>1</v>
      </c>
      <c r="K2594" s="3" t="n">
        <f aca="false">I2594+J2594</f>
        <v>2</v>
      </c>
    </row>
    <row r="2595" customFormat="false" ht="15" hidden="false" customHeight="false" outlineLevel="0" collapsed="false">
      <c r="A2595" s="4" t="s">
        <v>129</v>
      </c>
      <c r="B2595" s="4" t="s">
        <v>830</v>
      </c>
      <c r="C2595" s="4" t="s">
        <v>891</v>
      </c>
      <c r="D2595" s="4" t="n">
        <f aca="false">IFERROR(INDEX(Positions!$D$2:$D$14531,MATCH($A2595&amp;"|50",Positions!$A$2:$A$14531,0)),"-")</f>
        <v>52</v>
      </c>
      <c r="E2595" s="4" t="n">
        <f aca="false">IFERROR(INDEX(Positions!$D$2:$D$14531,MATCH($A2595&amp;"|64",Positions!$A$2:$A$14531,0)),"-")</f>
        <v>66</v>
      </c>
      <c r="F2595" s="4" t="str">
        <f aca="false">IFERROR(INDEX(Positions!$E$2:$E$14531,MATCH($A2595&amp;"|50",Positions!$A$2:$A$14531,0)),"-")</f>
        <v>C</v>
      </c>
      <c r="G2595" s="4" t="str">
        <f aca="false">IFERROR(INDEX(Positions!$E$2:$E$14531,MATCH($A2595&amp;"|64",Positions!$A$2:$A$14531,0)),"-")</f>
        <v>G</v>
      </c>
      <c r="H2595" s="3" t="str">
        <f aca="false">F2595&amp;"-"&amp;G2595</f>
        <v>C-G</v>
      </c>
      <c r="I2595" s="4" t="n">
        <f aca="false">(F2595="G")+(G2595="G")</f>
        <v>1</v>
      </c>
      <c r="J2595" s="4" t="n">
        <f aca="false">(F2595="C")+(G2595="C")</f>
        <v>1</v>
      </c>
      <c r="K2595" s="3" t="n">
        <f aca="false">I2595+J2595</f>
        <v>2</v>
      </c>
    </row>
    <row r="2596" customFormat="false" ht="15" hidden="false" customHeight="false" outlineLevel="0" collapsed="false">
      <c r="A2596" s="4" t="s">
        <v>129</v>
      </c>
      <c r="B2596" s="4" t="s">
        <v>830</v>
      </c>
      <c r="C2596" s="4" t="s">
        <v>689</v>
      </c>
      <c r="D2596" s="4" t="n">
        <f aca="false">IFERROR(INDEX(Positions!$D$2:$D$14531,MATCH($A2596&amp;"|51",Positions!$A$2:$A$14531,0)),"-")</f>
        <v>53</v>
      </c>
      <c r="E2596" s="4" t="n">
        <f aca="false">IFERROR(INDEX(Positions!$D$2:$D$14531,MATCH($A2596&amp;"|63",Positions!$A$2:$A$14531,0)),"-")</f>
        <v>65</v>
      </c>
      <c r="F2596" s="4" t="str">
        <f aca="false">IFERROR(INDEX(Positions!$E$2:$E$14531,MATCH($A2596&amp;"|51",Positions!$A$2:$A$14531,0)),"-")</f>
        <v>C</v>
      </c>
      <c r="G2596" s="4" t="str">
        <f aca="false">IFERROR(INDEX(Positions!$E$2:$E$14531,MATCH($A2596&amp;"|63",Positions!$A$2:$A$14531,0)),"-")</f>
        <v>G</v>
      </c>
      <c r="H2596" s="3" t="str">
        <f aca="false">F2596&amp;"-"&amp;G2596</f>
        <v>C-G</v>
      </c>
      <c r="I2596" s="4" t="n">
        <f aca="false">(F2596="G")+(G2596="G")</f>
        <v>1</v>
      </c>
      <c r="J2596" s="4" t="n">
        <f aca="false">(F2596="C")+(G2596="C")</f>
        <v>1</v>
      </c>
      <c r="K2596" s="3" t="n">
        <f aca="false">I2596+J2596</f>
        <v>2</v>
      </c>
    </row>
    <row r="2597" customFormat="false" ht="15" hidden="false" customHeight="false" outlineLevel="0" collapsed="false">
      <c r="A2597" s="4" t="s">
        <v>129</v>
      </c>
      <c r="B2597" s="4" t="s">
        <v>830</v>
      </c>
      <c r="C2597" s="4" t="s">
        <v>703</v>
      </c>
      <c r="D2597" s="4" t="n">
        <f aca="false">IFERROR(INDEX(Positions!$D$2:$D$14531,MATCH($A2597&amp;"|52",Positions!$A$2:$A$14531,0)),"-")</f>
        <v>54</v>
      </c>
      <c r="E2597" s="4" t="n">
        <f aca="false">IFERROR(INDEX(Positions!$D$2:$D$14531,MATCH($A2597&amp;"|62",Positions!$A$2:$A$14531,0)),"-")</f>
        <v>64</v>
      </c>
      <c r="F2597" s="4" t="str">
        <f aca="false">IFERROR(INDEX(Positions!$E$2:$E$14531,MATCH($A2597&amp;"|52",Positions!$A$2:$A$14531,0)),"-")</f>
        <v>G</v>
      </c>
      <c r="G2597" s="4" t="str">
        <f aca="false">IFERROR(INDEX(Positions!$E$2:$E$14531,MATCH($A2597&amp;"|62",Positions!$A$2:$A$14531,0)),"-")</f>
        <v>C</v>
      </c>
      <c r="H2597" s="3" t="str">
        <f aca="false">F2597&amp;"-"&amp;G2597</f>
        <v>G-C</v>
      </c>
      <c r="I2597" s="4" t="n">
        <f aca="false">(F2597="G")+(G2597="G")</f>
        <v>1</v>
      </c>
      <c r="J2597" s="4" t="n">
        <f aca="false">(F2597="C")+(G2597="C")</f>
        <v>1</v>
      </c>
      <c r="K2597" s="3" t="n">
        <f aca="false">I2597+J2597</f>
        <v>2</v>
      </c>
    </row>
    <row r="2598" customFormat="false" ht="15" hidden="false" customHeight="false" outlineLevel="0" collapsed="false">
      <c r="A2598" s="4" t="s">
        <v>129</v>
      </c>
      <c r="B2598" s="4" t="s">
        <v>830</v>
      </c>
      <c r="C2598" s="4" t="s">
        <v>892</v>
      </c>
      <c r="D2598" s="4" t="n">
        <f aca="false">IFERROR(INDEX(Positions!$D$2:$D$14531,MATCH($A2598&amp;"|53",Positions!$A$2:$A$14531,0)),"-")</f>
        <v>55</v>
      </c>
      <c r="E2598" s="4" t="n">
        <f aca="false">IFERROR(INDEX(Positions!$D$2:$D$14531,MATCH($A2598&amp;"|61",Positions!$A$2:$A$14531,0)),"-")</f>
        <v>63</v>
      </c>
      <c r="F2598" s="4" t="str">
        <f aca="false">IFERROR(INDEX(Positions!$E$2:$E$14531,MATCH($A2598&amp;"|53",Positions!$A$2:$A$14531,0)),"-")</f>
        <v>G</v>
      </c>
      <c r="G2598" s="4" t="str">
        <f aca="false">IFERROR(INDEX(Positions!$E$2:$E$14531,MATCH($A2598&amp;"|61",Positions!$A$2:$A$14531,0)),"-")</f>
        <v>C</v>
      </c>
      <c r="H2598" s="3" t="str">
        <f aca="false">F2598&amp;"-"&amp;G2598</f>
        <v>G-C</v>
      </c>
      <c r="I2598" s="4" t="n">
        <f aca="false">(F2598="G")+(G2598="G")</f>
        <v>1</v>
      </c>
      <c r="J2598" s="4" t="n">
        <f aca="false">(F2598="C")+(G2598="C")</f>
        <v>1</v>
      </c>
      <c r="K2598" s="3" t="n">
        <f aca="false">I2598+J2598</f>
        <v>2</v>
      </c>
    </row>
    <row r="2599" customFormat="false" ht="15" hidden="false" customHeight="false" outlineLevel="0" collapsed="false">
      <c r="A2599" s="24" t="s">
        <v>129</v>
      </c>
      <c r="B2599" s="24" t="s">
        <v>893</v>
      </c>
      <c r="C2599" s="24" t="s">
        <v>894</v>
      </c>
      <c r="D2599" s="24" t="n">
        <f aca="false">IFERROR(INDEX(Positions!$D$2:$D$14531,MATCH($A2599&amp;"|8",Positions!$A$2:$A$14531,0)),"-")</f>
        <v>8</v>
      </c>
      <c r="E2599" s="24" t="n">
        <f aca="false">IFERROR(INDEX(Positions!$D$2:$D$14531,MATCH($A2599&amp;"|14",Positions!$A$2:$A$14531,0)),"-")</f>
        <v>14</v>
      </c>
      <c r="F2599" s="24" t="str">
        <f aca="false">IFERROR(INDEX(Positions!$E$2:$E$14531,MATCH($A2599&amp;"|8",Positions!$A$2:$A$14531,0)),"-")</f>
        <v>U</v>
      </c>
      <c r="G2599" s="24" t="str">
        <f aca="false">IFERROR(INDEX(Positions!$E$2:$E$14531,MATCH($A2599&amp;"|14",Positions!$A$2:$A$14531,0)),"-")</f>
        <v>A</v>
      </c>
      <c r="H2599" s="25" t="str">
        <f aca="false">F2599&amp;"-"&amp;G2599</f>
        <v>U-A</v>
      </c>
      <c r="I2599" s="24" t="n">
        <f aca="false">(F2599="G")+(G2599="G")</f>
        <v>0</v>
      </c>
      <c r="J2599" s="24" t="n">
        <f aca="false">(F2599="C")+(G2599="C")</f>
        <v>0</v>
      </c>
      <c r="K2599" s="25" t="n">
        <f aca="false">I2599+J2599</f>
        <v>0</v>
      </c>
    </row>
    <row r="2600" customFormat="false" ht="15" hidden="false" customHeight="false" outlineLevel="0" collapsed="false">
      <c r="A2600" s="24" t="s">
        <v>129</v>
      </c>
      <c r="B2600" s="24" t="s">
        <v>893</v>
      </c>
      <c r="C2600" s="24" t="s">
        <v>895</v>
      </c>
      <c r="D2600" s="24" t="n">
        <f aca="false">IFERROR(INDEX(Positions!$D$2:$D$14531,MATCH($A2600&amp;"|15",Positions!$A$2:$A$14531,0)),"-")</f>
        <v>15</v>
      </c>
      <c r="E2600" s="24" t="n">
        <f aca="false">IFERROR(INDEX(Positions!$D$2:$D$14531,MATCH($A2600&amp;"|48",Positions!$A$2:$A$14531,0)),"-")</f>
        <v>50</v>
      </c>
      <c r="F2600" s="24" t="str">
        <f aca="false">IFERROR(INDEX(Positions!$E$2:$E$14531,MATCH($A2600&amp;"|15",Positions!$A$2:$A$14531,0)),"-")</f>
        <v>G</v>
      </c>
      <c r="G2600" s="24" t="str">
        <f aca="false">IFERROR(INDEX(Positions!$E$2:$E$14531,MATCH($A2600&amp;"|48",Positions!$A$2:$A$14531,0)),"-")</f>
        <v>C</v>
      </c>
      <c r="H2600" s="25" t="str">
        <f aca="false">F2600&amp;"-"&amp;G2600</f>
        <v>G-C</v>
      </c>
      <c r="I2600" s="24" t="n">
        <f aca="false">(F2600="G")+(G2600="G")</f>
        <v>1</v>
      </c>
      <c r="J2600" s="24" t="n">
        <f aca="false">(F2600="C")+(G2600="C")</f>
        <v>1</v>
      </c>
      <c r="K2600" s="25" t="n">
        <f aca="false">I2600+J2600</f>
        <v>2</v>
      </c>
    </row>
    <row r="2601" customFormat="false" ht="15" hidden="false" customHeight="false" outlineLevel="0" collapsed="false">
      <c r="A2601" s="24" t="s">
        <v>129</v>
      </c>
      <c r="B2601" s="24" t="s">
        <v>893</v>
      </c>
      <c r="C2601" s="24" t="s">
        <v>896</v>
      </c>
      <c r="D2601" s="24" t="n">
        <f aca="false">IFERROR(INDEX(Positions!$D$2:$D$14531,MATCH($A2601&amp;"|18",Positions!$A$2:$A$14531,0)),"-")</f>
        <v>19</v>
      </c>
      <c r="E2601" s="24" t="n">
        <f aca="false">IFERROR(INDEX(Positions!$D$2:$D$14531,MATCH($A2601&amp;"|55",Positions!$A$2:$A$14531,0)),"-")</f>
        <v>57</v>
      </c>
      <c r="F2601" s="24" t="str">
        <f aca="false">IFERROR(INDEX(Positions!$E$2:$E$14531,MATCH($A2601&amp;"|18",Positions!$A$2:$A$14531,0)),"-")</f>
        <v>G</v>
      </c>
      <c r="G2601" s="24" t="str">
        <f aca="false">IFERROR(INDEX(Positions!$E$2:$E$14531,MATCH($A2601&amp;"|55",Positions!$A$2:$A$14531,0)),"-")</f>
        <v>U</v>
      </c>
      <c r="H2601" s="25" t="str">
        <f aca="false">F2601&amp;"-"&amp;G2601</f>
        <v>G-U</v>
      </c>
      <c r="I2601" s="24" t="n">
        <f aca="false">(F2601="G")+(G2601="G")</f>
        <v>1</v>
      </c>
      <c r="J2601" s="24" t="n">
        <f aca="false">(F2601="C")+(G2601="C")</f>
        <v>0</v>
      </c>
      <c r="K2601" s="25" t="n">
        <f aca="false">I2601+J2601</f>
        <v>1</v>
      </c>
    </row>
    <row r="2602" customFormat="false" ht="15" hidden="false" customHeight="false" outlineLevel="0" collapsed="false">
      <c r="A2602" s="24" t="s">
        <v>129</v>
      </c>
      <c r="B2602" s="24" t="s">
        <v>893</v>
      </c>
      <c r="C2602" s="24" t="s">
        <v>897</v>
      </c>
      <c r="D2602" s="24" t="n">
        <f aca="false">IFERROR(INDEX(Positions!$D$2:$D$14531,MATCH($A2602&amp;"|19",Positions!$A$2:$A$14531,0)),"-")</f>
        <v>20</v>
      </c>
      <c r="E2602" s="24" t="n">
        <f aca="false">IFERROR(INDEX(Positions!$D$2:$D$14531,MATCH($A2602&amp;"|56",Positions!$A$2:$A$14531,0)),"-")</f>
        <v>58</v>
      </c>
      <c r="F2602" s="24" t="str">
        <f aca="false">IFERROR(INDEX(Positions!$E$2:$E$14531,MATCH($A2602&amp;"|19",Positions!$A$2:$A$14531,0)),"-")</f>
        <v>G</v>
      </c>
      <c r="G2602" s="24" t="str">
        <f aca="false">IFERROR(INDEX(Positions!$E$2:$E$14531,MATCH($A2602&amp;"|56",Positions!$A$2:$A$14531,0)),"-")</f>
        <v>C</v>
      </c>
      <c r="H2602" s="25" t="str">
        <f aca="false">F2602&amp;"-"&amp;G2602</f>
        <v>G-C</v>
      </c>
      <c r="I2602" s="24" t="n">
        <f aca="false">(F2602="G")+(G2602="G")</f>
        <v>1</v>
      </c>
      <c r="J2602" s="24" t="n">
        <f aca="false">(F2602="C")+(G2602="C")</f>
        <v>1</v>
      </c>
      <c r="K2602" s="25" t="n">
        <f aca="false">I2602+J2602</f>
        <v>2</v>
      </c>
    </row>
    <row r="2603" customFormat="false" ht="15" hidden="false" customHeight="false" outlineLevel="0" collapsed="false">
      <c r="A2603" s="24" t="s">
        <v>129</v>
      </c>
      <c r="B2603" s="24" t="s">
        <v>893</v>
      </c>
      <c r="C2603" s="24" t="s">
        <v>898</v>
      </c>
      <c r="D2603" s="24" t="n">
        <f aca="false">IFERROR(INDEX(Positions!$D$2:$D$14531,MATCH($A2603&amp;"|26",Positions!$A$2:$A$14531,0)),"-")</f>
        <v>28</v>
      </c>
      <c r="E2603" s="24" t="n">
        <f aca="false">IFERROR(INDEX(Positions!$D$2:$D$14531,MATCH($A2603&amp;"|44",Positions!$A$2:$A$14531,0)),"-")</f>
        <v>46</v>
      </c>
      <c r="F2603" s="24" t="str">
        <f aca="false">IFERROR(INDEX(Positions!$E$2:$E$14531,MATCH($A2603&amp;"|26",Positions!$A$2:$A$14531,0)),"-")</f>
        <v>G</v>
      </c>
      <c r="G2603" s="24" t="str">
        <f aca="false">IFERROR(INDEX(Positions!$E$2:$E$14531,MATCH($A2603&amp;"|44",Positions!$A$2:$A$14531,0)),"-")</f>
        <v>A</v>
      </c>
      <c r="H2603" s="25" t="str">
        <f aca="false">F2603&amp;"-"&amp;G2603</f>
        <v>G-A</v>
      </c>
      <c r="I2603" s="24" t="n">
        <f aca="false">(F2603="G")+(G2603="G")</f>
        <v>1</v>
      </c>
      <c r="J2603" s="24" t="n">
        <f aca="false">(F2603="C")+(G2603="C")</f>
        <v>0</v>
      </c>
      <c r="K2603" s="25" t="n">
        <f aca="false">I2603+J2603</f>
        <v>1</v>
      </c>
    </row>
    <row r="2604" customFormat="false" ht="15" hidden="false" customHeight="false" outlineLevel="0" collapsed="false">
      <c r="A2604" s="24" t="s">
        <v>129</v>
      </c>
      <c r="B2604" s="24" t="s">
        <v>893</v>
      </c>
      <c r="C2604" s="24" t="s">
        <v>899</v>
      </c>
      <c r="D2604" s="24" t="n">
        <f aca="false">IFERROR(INDEX(Positions!$D$2:$D$14531,MATCH($A2604&amp;"|32",Positions!$A$2:$A$14531,0)),"-")</f>
        <v>34</v>
      </c>
      <c r="E2604" s="24" t="n">
        <f aca="false">IFERROR(INDEX(Positions!$D$2:$D$14531,MATCH($A2604&amp;"|38",Positions!$A$2:$A$14531,0)),"-")</f>
        <v>40</v>
      </c>
      <c r="F2604" s="24" t="str">
        <f aca="false">IFERROR(INDEX(Positions!$E$2:$E$14531,MATCH($A2604&amp;"|32",Positions!$A$2:$A$14531,0)),"-")</f>
        <v>C</v>
      </c>
      <c r="G2604" s="24" t="str">
        <f aca="false">IFERROR(INDEX(Positions!$E$2:$E$14531,MATCH($A2604&amp;"|38",Positions!$A$2:$A$14531,0)),"-")</f>
        <v>A</v>
      </c>
      <c r="H2604" s="25" t="str">
        <f aca="false">F2604&amp;"-"&amp;G2604</f>
        <v>C-A</v>
      </c>
      <c r="I2604" s="24" t="n">
        <f aca="false">(F2604="G")+(G2604="G")</f>
        <v>0</v>
      </c>
      <c r="J2604" s="24" t="n">
        <f aca="false">(F2604="C")+(G2604="C")</f>
        <v>1</v>
      </c>
      <c r="K2604" s="25" t="n">
        <f aca="false">I2604+J2604</f>
        <v>1</v>
      </c>
    </row>
    <row r="2605" customFormat="false" ht="15" hidden="false" customHeight="false" outlineLevel="0" collapsed="false">
      <c r="A2605" s="24" t="s">
        <v>129</v>
      </c>
      <c r="B2605" s="24" t="s">
        <v>893</v>
      </c>
      <c r="C2605" s="24" t="s">
        <v>900</v>
      </c>
      <c r="D2605" s="24" t="n">
        <f aca="false">IFERROR(INDEX(Positions!$D$2:$D$14531,MATCH($A2605&amp;"|54",Positions!$A$2:$A$14531,0)),"-")</f>
        <v>56</v>
      </c>
      <c r="E2605" s="24" t="n">
        <f aca="false">IFERROR(INDEX(Positions!$D$2:$D$14531,MATCH($A2605&amp;"|58",Positions!$A$2:$A$14531,0)),"-")</f>
        <v>60</v>
      </c>
      <c r="F2605" s="24" t="str">
        <f aca="false">IFERROR(INDEX(Positions!$E$2:$E$14531,MATCH($A2605&amp;"|54",Positions!$A$2:$A$14531,0)),"-")</f>
        <v>U</v>
      </c>
      <c r="G2605" s="24" t="str">
        <f aca="false">IFERROR(INDEX(Positions!$E$2:$E$14531,MATCH($A2605&amp;"|58",Positions!$A$2:$A$14531,0)),"-")</f>
        <v>A</v>
      </c>
      <c r="H2605" s="25" t="str">
        <f aca="false">F2605&amp;"-"&amp;G2605</f>
        <v>U-A</v>
      </c>
      <c r="I2605" s="24" t="n">
        <f aca="false">(F2605="G")+(G2605="G")</f>
        <v>0</v>
      </c>
      <c r="J2605" s="24" t="n">
        <f aca="false">(F2605="C")+(G2605="C")</f>
        <v>0</v>
      </c>
      <c r="K2605" s="25" t="n">
        <f aca="false">I2605+J2605</f>
        <v>0</v>
      </c>
    </row>
    <row r="2606" customFormat="false" ht="15" hidden="false" customHeight="false" outlineLevel="0" collapsed="false">
      <c r="A2606" s="4" t="s">
        <v>130</v>
      </c>
      <c r="B2606" s="4" t="s">
        <v>768</v>
      </c>
      <c r="C2606" s="4" t="s">
        <v>882</v>
      </c>
      <c r="D2606" s="4" t="n">
        <f aca="false">IFERROR(INDEX(Positions!$D$2:$D$14531,MATCH($A2606&amp;"|1",Positions!$A$2:$A$14531,0)),"-")</f>
        <v>1</v>
      </c>
      <c r="E2606" s="4" t="n">
        <f aca="false">IFERROR(INDEX(Positions!$D$2:$D$14531,MATCH($A2606&amp;"|72",Positions!$A$2:$A$14531,0)),"-")</f>
        <v>74</v>
      </c>
      <c r="F2606" s="4" t="str">
        <f aca="false">IFERROR(INDEX(Positions!$E$2:$E$14531,MATCH($A2606&amp;"|1",Positions!$A$2:$A$14531,0)),"-")</f>
        <v>G</v>
      </c>
      <c r="G2606" s="4" t="str">
        <f aca="false">IFERROR(INDEX(Positions!$E$2:$E$14531,MATCH($A2606&amp;"|72",Positions!$A$2:$A$14531,0)),"-")</f>
        <v>C</v>
      </c>
      <c r="H2606" s="3" t="str">
        <f aca="false">F2606&amp;"-"&amp;G2606</f>
        <v>G-C</v>
      </c>
      <c r="I2606" s="4" t="n">
        <f aca="false">(F2606="G")+(G2606="G")</f>
        <v>1</v>
      </c>
      <c r="J2606" s="4" t="n">
        <f aca="false">(F2606="C")+(G2606="C")</f>
        <v>1</v>
      </c>
      <c r="K2606" s="3" t="n">
        <f aca="false">I2606+J2606</f>
        <v>2</v>
      </c>
    </row>
    <row r="2607" customFormat="false" ht="15" hidden="false" customHeight="false" outlineLevel="0" collapsed="false">
      <c r="A2607" s="4" t="s">
        <v>130</v>
      </c>
      <c r="B2607" s="4" t="s">
        <v>768</v>
      </c>
      <c r="C2607" s="4" t="s">
        <v>883</v>
      </c>
      <c r="D2607" s="4" t="n">
        <f aca="false">IFERROR(INDEX(Positions!$D$2:$D$14531,MATCH($A2607&amp;"|2",Positions!$A$2:$A$14531,0)),"-")</f>
        <v>2</v>
      </c>
      <c r="E2607" s="4" t="n">
        <f aca="false">IFERROR(INDEX(Positions!$D$2:$D$14531,MATCH($A2607&amp;"|71",Positions!$A$2:$A$14531,0)),"-")</f>
        <v>73</v>
      </c>
      <c r="F2607" s="4" t="str">
        <f aca="false">IFERROR(INDEX(Positions!$E$2:$E$14531,MATCH($A2607&amp;"|2",Positions!$A$2:$A$14531,0)),"-")</f>
        <v>G</v>
      </c>
      <c r="G2607" s="4" t="str">
        <f aca="false">IFERROR(INDEX(Positions!$E$2:$E$14531,MATCH($A2607&amp;"|71",Positions!$A$2:$A$14531,0)),"-")</f>
        <v>C</v>
      </c>
      <c r="H2607" s="3" t="str">
        <f aca="false">F2607&amp;"-"&amp;G2607</f>
        <v>G-C</v>
      </c>
      <c r="I2607" s="4" t="n">
        <f aca="false">(F2607="G")+(G2607="G")</f>
        <v>1</v>
      </c>
      <c r="J2607" s="4" t="n">
        <f aca="false">(F2607="C")+(G2607="C")</f>
        <v>1</v>
      </c>
      <c r="K2607" s="3" t="n">
        <f aca="false">I2607+J2607</f>
        <v>2</v>
      </c>
    </row>
    <row r="2608" customFormat="false" ht="15" hidden="false" customHeight="false" outlineLevel="0" collapsed="false">
      <c r="A2608" s="4" t="s">
        <v>130</v>
      </c>
      <c r="B2608" s="4" t="s">
        <v>768</v>
      </c>
      <c r="C2608" s="4" t="s">
        <v>884</v>
      </c>
      <c r="D2608" s="4" t="n">
        <f aca="false">IFERROR(INDEX(Positions!$D$2:$D$14531,MATCH($A2608&amp;"|3",Positions!$A$2:$A$14531,0)),"-")</f>
        <v>3</v>
      </c>
      <c r="E2608" s="4" t="n">
        <f aca="false">IFERROR(INDEX(Positions!$D$2:$D$14531,MATCH($A2608&amp;"|70",Positions!$A$2:$A$14531,0)),"-")</f>
        <v>72</v>
      </c>
      <c r="F2608" s="4" t="str">
        <f aca="false">IFERROR(INDEX(Positions!$E$2:$E$14531,MATCH($A2608&amp;"|3",Positions!$A$2:$A$14531,0)),"-")</f>
        <v>G</v>
      </c>
      <c r="G2608" s="4" t="str">
        <f aca="false">IFERROR(INDEX(Positions!$E$2:$E$14531,MATCH($A2608&amp;"|70",Positions!$A$2:$A$14531,0)),"-")</f>
        <v>C</v>
      </c>
      <c r="H2608" s="3" t="str">
        <f aca="false">F2608&amp;"-"&amp;G2608</f>
        <v>G-C</v>
      </c>
      <c r="I2608" s="4" t="n">
        <f aca="false">(F2608="G")+(G2608="G")</f>
        <v>1</v>
      </c>
      <c r="J2608" s="4" t="n">
        <f aca="false">(F2608="C")+(G2608="C")</f>
        <v>1</v>
      </c>
      <c r="K2608" s="3" t="n">
        <f aca="false">I2608+J2608</f>
        <v>2</v>
      </c>
    </row>
    <row r="2609" customFormat="false" ht="15" hidden="false" customHeight="false" outlineLevel="0" collapsed="false">
      <c r="A2609" s="4" t="s">
        <v>130</v>
      </c>
      <c r="B2609" s="4" t="s">
        <v>768</v>
      </c>
      <c r="C2609" s="4" t="s">
        <v>885</v>
      </c>
      <c r="D2609" s="4" t="n">
        <f aca="false">IFERROR(INDEX(Positions!$D$2:$D$14531,MATCH($A2609&amp;"|4",Positions!$A$2:$A$14531,0)),"-")</f>
        <v>4</v>
      </c>
      <c r="E2609" s="4" t="n">
        <f aca="false">IFERROR(INDEX(Positions!$D$2:$D$14531,MATCH($A2609&amp;"|69",Positions!$A$2:$A$14531,0)),"-")</f>
        <v>71</v>
      </c>
      <c r="F2609" s="4" t="str">
        <f aca="false">IFERROR(INDEX(Positions!$E$2:$E$14531,MATCH($A2609&amp;"|4",Positions!$A$2:$A$14531,0)),"-")</f>
        <v>C</v>
      </c>
      <c r="G2609" s="4" t="str">
        <f aca="false">IFERROR(INDEX(Positions!$E$2:$E$14531,MATCH($A2609&amp;"|69",Positions!$A$2:$A$14531,0)),"-")</f>
        <v>G</v>
      </c>
      <c r="H2609" s="3" t="str">
        <f aca="false">F2609&amp;"-"&amp;G2609</f>
        <v>C-G</v>
      </c>
      <c r="I2609" s="4" t="n">
        <f aca="false">(F2609="G")+(G2609="G")</f>
        <v>1</v>
      </c>
      <c r="J2609" s="4" t="n">
        <f aca="false">(F2609="C")+(G2609="C")</f>
        <v>1</v>
      </c>
      <c r="K2609" s="3" t="n">
        <f aca="false">I2609+J2609</f>
        <v>2</v>
      </c>
    </row>
    <row r="2610" customFormat="false" ht="15" hidden="false" customHeight="false" outlineLevel="0" collapsed="false">
      <c r="A2610" s="4" t="s">
        <v>130</v>
      </c>
      <c r="B2610" s="4" t="s">
        <v>768</v>
      </c>
      <c r="C2610" s="4" t="s">
        <v>542</v>
      </c>
      <c r="D2610" s="4" t="n">
        <f aca="false">IFERROR(INDEX(Positions!$D$2:$D$14531,MATCH($A2610&amp;"|5",Positions!$A$2:$A$14531,0)),"-")</f>
        <v>5</v>
      </c>
      <c r="E2610" s="4" t="n">
        <f aca="false">IFERROR(INDEX(Positions!$D$2:$D$14531,MATCH($A2610&amp;"|68",Positions!$A$2:$A$14531,0)),"-")</f>
        <v>70</v>
      </c>
      <c r="F2610" s="4" t="str">
        <f aca="false">IFERROR(INDEX(Positions!$E$2:$E$14531,MATCH($A2610&amp;"|5",Positions!$A$2:$A$14531,0)),"-")</f>
        <v>C</v>
      </c>
      <c r="G2610" s="4" t="str">
        <f aca="false">IFERROR(INDEX(Positions!$E$2:$E$14531,MATCH($A2610&amp;"|68",Positions!$A$2:$A$14531,0)),"-")</f>
        <v>G</v>
      </c>
      <c r="H2610" s="3" t="str">
        <f aca="false">F2610&amp;"-"&amp;G2610</f>
        <v>C-G</v>
      </c>
      <c r="I2610" s="4" t="n">
        <f aca="false">(F2610="G")+(G2610="G")</f>
        <v>1</v>
      </c>
      <c r="J2610" s="4" t="n">
        <f aca="false">(F2610="C")+(G2610="C")</f>
        <v>1</v>
      </c>
      <c r="K2610" s="3" t="n">
        <f aca="false">I2610+J2610</f>
        <v>2</v>
      </c>
    </row>
    <row r="2611" customFormat="false" ht="15" hidden="false" customHeight="false" outlineLevel="0" collapsed="false">
      <c r="A2611" s="4" t="s">
        <v>130</v>
      </c>
      <c r="B2611" s="4" t="s">
        <v>768</v>
      </c>
      <c r="C2611" s="4" t="s">
        <v>561</v>
      </c>
      <c r="D2611" s="4" t="n">
        <f aca="false">IFERROR(INDEX(Positions!$D$2:$D$14531,MATCH($A2611&amp;"|6",Positions!$A$2:$A$14531,0)),"-")</f>
        <v>6</v>
      </c>
      <c r="E2611" s="4" t="n">
        <f aca="false">IFERROR(INDEX(Positions!$D$2:$D$14531,MATCH($A2611&amp;"|67",Positions!$A$2:$A$14531,0)),"-")</f>
        <v>69</v>
      </c>
      <c r="F2611" s="4" t="str">
        <f aca="false">IFERROR(INDEX(Positions!$E$2:$E$14531,MATCH($A2611&amp;"|6",Positions!$A$2:$A$14531,0)),"-")</f>
        <v>G</v>
      </c>
      <c r="G2611" s="4" t="str">
        <f aca="false">IFERROR(INDEX(Positions!$E$2:$E$14531,MATCH($A2611&amp;"|67",Positions!$A$2:$A$14531,0)),"-")</f>
        <v>C</v>
      </c>
      <c r="H2611" s="3" t="str">
        <f aca="false">F2611&amp;"-"&amp;G2611</f>
        <v>G-C</v>
      </c>
      <c r="I2611" s="4" t="n">
        <f aca="false">(F2611="G")+(G2611="G")</f>
        <v>1</v>
      </c>
      <c r="J2611" s="4" t="n">
        <f aca="false">(F2611="C")+(G2611="C")</f>
        <v>1</v>
      </c>
      <c r="K2611" s="3" t="n">
        <f aca="false">I2611+J2611</f>
        <v>2</v>
      </c>
    </row>
    <row r="2612" customFormat="false" ht="15" hidden="false" customHeight="false" outlineLevel="0" collapsed="false">
      <c r="A2612" s="4" t="s">
        <v>130</v>
      </c>
      <c r="B2612" s="4" t="s">
        <v>768</v>
      </c>
      <c r="C2612" s="4" t="s">
        <v>886</v>
      </c>
      <c r="D2612" s="4" t="n">
        <f aca="false">IFERROR(INDEX(Positions!$D$2:$D$14531,MATCH($A2612&amp;"|7",Positions!$A$2:$A$14531,0)),"-")</f>
        <v>7</v>
      </c>
      <c r="E2612" s="4" t="n">
        <f aca="false">IFERROR(INDEX(Positions!$D$2:$D$14531,MATCH($A2612&amp;"|66",Positions!$A$2:$A$14531,0)),"-")</f>
        <v>68</v>
      </c>
      <c r="F2612" s="4" t="str">
        <f aca="false">IFERROR(INDEX(Positions!$E$2:$E$14531,MATCH($A2612&amp;"|7",Positions!$A$2:$A$14531,0)),"-")</f>
        <v>G</v>
      </c>
      <c r="G2612" s="4" t="str">
        <f aca="false">IFERROR(INDEX(Positions!$E$2:$E$14531,MATCH($A2612&amp;"|66",Positions!$A$2:$A$14531,0)),"-")</f>
        <v>C</v>
      </c>
      <c r="H2612" s="3" t="str">
        <f aca="false">F2612&amp;"-"&amp;G2612</f>
        <v>G-C</v>
      </c>
      <c r="I2612" s="4" t="n">
        <f aca="false">(F2612="G")+(G2612="G")</f>
        <v>1</v>
      </c>
      <c r="J2612" s="4" t="n">
        <f aca="false">(F2612="C")+(G2612="C")</f>
        <v>1</v>
      </c>
      <c r="K2612" s="3" t="n">
        <f aca="false">I2612+J2612</f>
        <v>2</v>
      </c>
    </row>
    <row r="2613" customFormat="false" ht="15" hidden="false" customHeight="false" outlineLevel="0" collapsed="false">
      <c r="A2613" s="4" t="s">
        <v>130</v>
      </c>
      <c r="B2613" s="4" t="s">
        <v>783</v>
      </c>
      <c r="C2613" s="4" t="s">
        <v>887</v>
      </c>
      <c r="D2613" s="4" t="n">
        <f aca="false">IFERROR(INDEX(Positions!$D$2:$D$14531,MATCH($A2613&amp;"|10",Positions!$A$2:$A$14531,0)),"-")</f>
        <v>10</v>
      </c>
      <c r="E2613" s="4" t="n">
        <f aca="false">IFERROR(INDEX(Positions!$D$2:$D$14531,MATCH($A2613&amp;"|25",Positions!$A$2:$A$14531,0)),"-")</f>
        <v>27</v>
      </c>
      <c r="F2613" s="4" t="str">
        <f aca="false">IFERROR(INDEX(Positions!$E$2:$E$14531,MATCH($A2613&amp;"|10",Positions!$A$2:$A$14531,0)),"-")</f>
        <v>G</v>
      </c>
      <c r="G2613" s="4" t="str">
        <f aca="false">IFERROR(INDEX(Positions!$E$2:$E$14531,MATCH($A2613&amp;"|25",Positions!$A$2:$A$14531,0)),"-")</f>
        <v>C</v>
      </c>
      <c r="H2613" s="3" t="str">
        <f aca="false">F2613&amp;"-"&amp;G2613</f>
        <v>G-C</v>
      </c>
      <c r="I2613" s="4" t="n">
        <f aca="false">(F2613="G")+(G2613="G")</f>
        <v>1</v>
      </c>
      <c r="J2613" s="4" t="n">
        <f aca="false">(F2613="C")+(G2613="C")</f>
        <v>1</v>
      </c>
      <c r="K2613" s="3" t="n">
        <f aca="false">I2613+J2613</f>
        <v>2</v>
      </c>
    </row>
    <row r="2614" customFormat="false" ht="15" hidden="false" customHeight="false" outlineLevel="0" collapsed="false">
      <c r="A2614" s="4" t="s">
        <v>130</v>
      </c>
      <c r="B2614" s="4" t="s">
        <v>783</v>
      </c>
      <c r="C2614" s="4" t="s">
        <v>888</v>
      </c>
      <c r="D2614" s="4" t="n">
        <f aca="false">IFERROR(INDEX(Positions!$D$2:$D$14531,MATCH($A2614&amp;"|11",Positions!$A$2:$A$14531,0)),"-")</f>
        <v>11</v>
      </c>
      <c r="E2614" s="4" t="n">
        <f aca="false">IFERROR(INDEX(Positions!$D$2:$D$14531,MATCH($A2614&amp;"|24",Positions!$A$2:$A$14531,0)),"-")</f>
        <v>26</v>
      </c>
      <c r="F2614" s="4" t="str">
        <f aca="false">IFERROR(INDEX(Positions!$E$2:$E$14531,MATCH($A2614&amp;"|11",Positions!$A$2:$A$14531,0)),"-")</f>
        <v>C</v>
      </c>
      <c r="G2614" s="4" t="str">
        <f aca="false">IFERROR(INDEX(Positions!$E$2:$E$14531,MATCH($A2614&amp;"|24",Positions!$A$2:$A$14531,0)),"-")</f>
        <v>G</v>
      </c>
      <c r="H2614" s="3" t="str">
        <f aca="false">F2614&amp;"-"&amp;G2614</f>
        <v>C-G</v>
      </c>
      <c r="I2614" s="4" t="n">
        <f aca="false">(F2614="G")+(G2614="G")</f>
        <v>1</v>
      </c>
      <c r="J2614" s="4" t="n">
        <f aca="false">(F2614="C")+(G2614="C")</f>
        <v>1</v>
      </c>
      <c r="K2614" s="3" t="n">
        <f aca="false">I2614+J2614</f>
        <v>2</v>
      </c>
    </row>
    <row r="2615" customFormat="false" ht="15" hidden="false" customHeight="false" outlineLevel="0" collapsed="false">
      <c r="A2615" s="4" t="s">
        <v>130</v>
      </c>
      <c r="B2615" s="4" t="s">
        <v>783</v>
      </c>
      <c r="C2615" s="4" t="s">
        <v>479</v>
      </c>
      <c r="D2615" s="4" t="n">
        <f aca="false">IFERROR(INDEX(Positions!$D$2:$D$14531,MATCH($A2615&amp;"|12",Positions!$A$2:$A$14531,0)),"-")</f>
        <v>12</v>
      </c>
      <c r="E2615" s="4" t="n">
        <f aca="false">IFERROR(INDEX(Positions!$D$2:$D$14531,MATCH($A2615&amp;"|23",Positions!$A$2:$A$14531,0)),"-")</f>
        <v>25</v>
      </c>
      <c r="F2615" s="4" t="str">
        <f aca="false">IFERROR(INDEX(Positions!$E$2:$E$14531,MATCH($A2615&amp;"|12",Positions!$A$2:$A$14531,0)),"-")</f>
        <v>U</v>
      </c>
      <c r="G2615" s="4" t="str">
        <f aca="false">IFERROR(INDEX(Positions!$E$2:$E$14531,MATCH($A2615&amp;"|23",Positions!$A$2:$A$14531,0)),"-")</f>
        <v>A</v>
      </c>
      <c r="H2615" s="3" t="str">
        <f aca="false">F2615&amp;"-"&amp;G2615</f>
        <v>U-A</v>
      </c>
      <c r="I2615" s="4" t="n">
        <f aca="false">(F2615="G")+(G2615="G")</f>
        <v>0</v>
      </c>
      <c r="J2615" s="4" t="n">
        <f aca="false">(F2615="C")+(G2615="C")</f>
        <v>0</v>
      </c>
      <c r="K2615" s="3" t="n">
        <f aca="false">I2615+J2615</f>
        <v>0</v>
      </c>
    </row>
    <row r="2616" customFormat="false" ht="15" hidden="false" customHeight="false" outlineLevel="0" collapsed="false">
      <c r="A2616" s="4" t="s">
        <v>130</v>
      </c>
      <c r="B2616" s="4" t="s">
        <v>783</v>
      </c>
      <c r="C2616" s="4" t="s">
        <v>267</v>
      </c>
      <c r="D2616" s="4" t="n">
        <f aca="false">IFERROR(INDEX(Positions!$D$2:$D$14531,MATCH($A2616&amp;"|13",Positions!$A$2:$A$14531,0)),"-")</f>
        <v>13</v>
      </c>
      <c r="E2616" s="4" t="n">
        <f aca="false">IFERROR(INDEX(Positions!$D$2:$D$14531,MATCH($A2616&amp;"|22",Positions!$A$2:$A$14531,0)),"-")</f>
        <v>24</v>
      </c>
      <c r="F2616" s="4" t="str">
        <f aca="false">IFERROR(INDEX(Positions!$E$2:$E$14531,MATCH($A2616&amp;"|13",Positions!$A$2:$A$14531,0)),"-")</f>
        <v>C</v>
      </c>
      <c r="G2616" s="4" t="str">
        <f aca="false">IFERROR(INDEX(Positions!$E$2:$E$14531,MATCH($A2616&amp;"|22",Positions!$A$2:$A$14531,0)),"-")</f>
        <v>G</v>
      </c>
      <c r="H2616" s="3" t="str">
        <f aca="false">F2616&amp;"-"&amp;G2616</f>
        <v>C-G</v>
      </c>
      <c r="I2616" s="4" t="n">
        <f aca="false">(F2616="G")+(G2616="G")</f>
        <v>1</v>
      </c>
      <c r="J2616" s="4" t="n">
        <f aca="false">(F2616="C")+(G2616="C")</f>
        <v>1</v>
      </c>
      <c r="K2616" s="3" t="n">
        <f aca="false">I2616+J2616</f>
        <v>2</v>
      </c>
    </row>
    <row r="2617" customFormat="false" ht="15" hidden="false" customHeight="false" outlineLevel="0" collapsed="false">
      <c r="A2617" s="4" t="s">
        <v>130</v>
      </c>
      <c r="B2617" s="4" t="s">
        <v>805</v>
      </c>
      <c r="C2617" s="4" t="s">
        <v>673</v>
      </c>
      <c r="D2617" s="4" t="n">
        <f aca="false">IFERROR(INDEX(Positions!$D$2:$D$14531,MATCH($A2617&amp;"|27",Positions!$A$2:$A$14531,0)),"-")</f>
        <v>29</v>
      </c>
      <c r="E2617" s="4" t="n">
        <f aca="false">IFERROR(INDEX(Positions!$D$2:$D$14531,MATCH($A2617&amp;"|43",Positions!$A$2:$A$14531,0)),"-")</f>
        <v>45</v>
      </c>
      <c r="F2617" s="4" t="str">
        <f aca="false">IFERROR(INDEX(Positions!$E$2:$E$14531,MATCH($A2617&amp;"|27",Positions!$A$2:$A$14531,0)),"-")</f>
        <v>G</v>
      </c>
      <c r="G2617" s="4" t="str">
        <f aca="false">IFERROR(INDEX(Positions!$E$2:$E$14531,MATCH($A2617&amp;"|43",Positions!$A$2:$A$14531,0)),"-")</f>
        <v>C</v>
      </c>
      <c r="H2617" s="3" t="str">
        <f aca="false">F2617&amp;"-"&amp;G2617</f>
        <v>G-C</v>
      </c>
      <c r="I2617" s="4" t="n">
        <f aca="false">(F2617="G")+(G2617="G")</f>
        <v>1</v>
      </c>
      <c r="J2617" s="4" t="n">
        <f aca="false">(F2617="C")+(G2617="C")</f>
        <v>1</v>
      </c>
      <c r="K2617" s="3" t="n">
        <f aca="false">I2617+J2617</f>
        <v>2</v>
      </c>
    </row>
    <row r="2618" customFormat="false" ht="15" hidden="false" customHeight="false" outlineLevel="0" collapsed="false">
      <c r="A2618" s="4" t="s">
        <v>130</v>
      </c>
      <c r="B2618" s="4" t="s">
        <v>805</v>
      </c>
      <c r="C2618" s="4" t="s">
        <v>889</v>
      </c>
      <c r="D2618" s="4" t="n">
        <f aca="false">IFERROR(INDEX(Positions!$D$2:$D$14531,MATCH($A2618&amp;"|28",Positions!$A$2:$A$14531,0)),"-")</f>
        <v>30</v>
      </c>
      <c r="E2618" s="4" t="n">
        <f aca="false">IFERROR(INDEX(Positions!$D$2:$D$14531,MATCH($A2618&amp;"|42",Positions!$A$2:$A$14531,0)),"-")</f>
        <v>44</v>
      </c>
      <c r="F2618" s="4" t="str">
        <f aca="false">IFERROR(INDEX(Positions!$E$2:$E$14531,MATCH($A2618&amp;"|28",Positions!$A$2:$A$14531,0)),"-")</f>
        <v>C</v>
      </c>
      <c r="G2618" s="4" t="str">
        <f aca="false">IFERROR(INDEX(Positions!$E$2:$E$14531,MATCH($A2618&amp;"|42",Positions!$A$2:$A$14531,0)),"-")</f>
        <v>G</v>
      </c>
      <c r="H2618" s="3" t="str">
        <f aca="false">F2618&amp;"-"&amp;G2618</f>
        <v>C-G</v>
      </c>
      <c r="I2618" s="4" t="n">
        <f aca="false">(F2618="G")+(G2618="G")</f>
        <v>1</v>
      </c>
      <c r="J2618" s="4" t="n">
        <f aca="false">(F2618="C")+(G2618="C")</f>
        <v>1</v>
      </c>
      <c r="K2618" s="3" t="n">
        <f aca="false">I2618+J2618</f>
        <v>2</v>
      </c>
    </row>
    <row r="2619" customFormat="false" ht="15" hidden="false" customHeight="false" outlineLevel="0" collapsed="false">
      <c r="A2619" s="4" t="s">
        <v>130</v>
      </c>
      <c r="B2619" s="4" t="s">
        <v>805</v>
      </c>
      <c r="C2619" s="4" t="s">
        <v>890</v>
      </c>
      <c r="D2619" s="4" t="n">
        <f aca="false">IFERROR(INDEX(Positions!$D$2:$D$14531,MATCH($A2619&amp;"|29",Positions!$A$2:$A$14531,0)),"-")</f>
        <v>31</v>
      </c>
      <c r="E2619" s="4" t="n">
        <f aca="false">IFERROR(INDEX(Positions!$D$2:$D$14531,MATCH($A2619&amp;"|41",Positions!$A$2:$A$14531,0)),"-")</f>
        <v>43</v>
      </c>
      <c r="F2619" s="4" t="str">
        <f aca="false">IFERROR(INDEX(Positions!$E$2:$E$14531,MATCH($A2619&amp;"|29",Positions!$A$2:$A$14531,0)),"-")</f>
        <v>G</v>
      </c>
      <c r="G2619" s="4" t="str">
        <f aca="false">IFERROR(INDEX(Positions!$E$2:$E$14531,MATCH($A2619&amp;"|41",Positions!$A$2:$A$14531,0)),"-")</f>
        <v>C</v>
      </c>
      <c r="H2619" s="3" t="str">
        <f aca="false">F2619&amp;"-"&amp;G2619</f>
        <v>G-C</v>
      </c>
      <c r="I2619" s="4" t="n">
        <f aca="false">(F2619="G")+(G2619="G")</f>
        <v>1</v>
      </c>
      <c r="J2619" s="4" t="n">
        <f aca="false">(F2619="C")+(G2619="C")</f>
        <v>1</v>
      </c>
      <c r="K2619" s="3" t="n">
        <f aca="false">I2619+J2619</f>
        <v>2</v>
      </c>
    </row>
    <row r="2620" customFormat="false" ht="15" hidden="false" customHeight="false" outlineLevel="0" collapsed="false">
      <c r="A2620" s="4" t="s">
        <v>130</v>
      </c>
      <c r="B2620" s="4" t="s">
        <v>805</v>
      </c>
      <c r="C2620" s="4" t="s">
        <v>694</v>
      </c>
      <c r="D2620" s="4" t="n">
        <f aca="false">IFERROR(INDEX(Positions!$D$2:$D$14531,MATCH($A2620&amp;"|30",Positions!$A$2:$A$14531,0)),"-")</f>
        <v>32</v>
      </c>
      <c r="E2620" s="4" t="n">
        <f aca="false">IFERROR(INDEX(Positions!$D$2:$D$14531,MATCH($A2620&amp;"|40",Positions!$A$2:$A$14531,0)),"-")</f>
        <v>42</v>
      </c>
      <c r="F2620" s="4" t="str">
        <f aca="false">IFERROR(INDEX(Positions!$E$2:$E$14531,MATCH($A2620&amp;"|30",Positions!$A$2:$A$14531,0)),"-")</f>
        <v>G</v>
      </c>
      <c r="G2620" s="4" t="str">
        <f aca="false">IFERROR(INDEX(Positions!$E$2:$E$14531,MATCH($A2620&amp;"|40",Positions!$A$2:$A$14531,0)),"-")</f>
        <v>C</v>
      </c>
      <c r="H2620" s="3" t="str">
        <f aca="false">F2620&amp;"-"&amp;G2620</f>
        <v>G-C</v>
      </c>
      <c r="I2620" s="4" t="n">
        <f aca="false">(F2620="G")+(G2620="G")</f>
        <v>1</v>
      </c>
      <c r="J2620" s="4" t="n">
        <f aca="false">(F2620="C")+(G2620="C")</f>
        <v>1</v>
      </c>
      <c r="K2620" s="3" t="n">
        <f aca="false">I2620+J2620</f>
        <v>2</v>
      </c>
    </row>
    <row r="2621" customFormat="false" ht="15" hidden="false" customHeight="false" outlineLevel="0" collapsed="false">
      <c r="A2621" s="4" t="s">
        <v>130</v>
      </c>
      <c r="B2621" s="4" t="s">
        <v>805</v>
      </c>
      <c r="C2621" s="4" t="s">
        <v>640</v>
      </c>
      <c r="D2621" s="4" t="n">
        <f aca="false">IFERROR(INDEX(Positions!$D$2:$D$14531,MATCH($A2621&amp;"|31",Positions!$A$2:$A$14531,0)),"-")</f>
        <v>33</v>
      </c>
      <c r="E2621" s="4" t="n">
        <f aca="false">IFERROR(INDEX(Positions!$D$2:$D$14531,MATCH($A2621&amp;"|39",Positions!$A$2:$A$14531,0)),"-")</f>
        <v>41</v>
      </c>
      <c r="F2621" s="4" t="str">
        <f aca="false">IFERROR(INDEX(Positions!$E$2:$E$14531,MATCH($A2621&amp;"|31",Positions!$A$2:$A$14531,0)),"-")</f>
        <v>G</v>
      </c>
      <c r="G2621" s="4" t="str">
        <f aca="false">IFERROR(INDEX(Positions!$E$2:$E$14531,MATCH($A2621&amp;"|39",Positions!$A$2:$A$14531,0)),"-")</f>
        <v>C</v>
      </c>
      <c r="H2621" s="3" t="str">
        <f aca="false">F2621&amp;"-"&amp;G2621</f>
        <v>G-C</v>
      </c>
      <c r="I2621" s="4" t="n">
        <f aca="false">(F2621="G")+(G2621="G")</f>
        <v>1</v>
      </c>
      <c r="J2621" s="4" t="n">
        <f aca="false">(F2621="C")+(G2621="C")</f>
        <v>1</v>
      </c>
      <c r="K2621" s="3" t="n">
        <f aca="false">I2621+J2621</f>
        <v>2</v>
      </c>
    </row>
    <row r="2622" customFormat="false" ht="15" hidden="false" customHeight="false" outlineLevel="0" collapsed="false">
      <c r="A2622" s="4" t="s">
        <v>130</v>
      </c>
      <c r="B2622" s="4" t="s">
        <v>830</v>
      </c>
      <c r="C2622" s="4" t="s">
        <v>367</v>
      </c>
      <c r="D2622" s="4" t="n">
        <f aca="false">IFERROR(INDEX(Positions!$D$2:$D$14531,MATCH($A2622&amp;"|49",Positions!$A$2:$A$14531,0)),"-")</f>
        <v>51</v>
      </c>
      <c r="E2622" s="4" t="n">
        <f aca="false">IFERROR(INDEX(Positions!$D$2:$D$14531,MATCH($A2622&amp;"|65",Positions!$A$2:$A$14531,0)),"-")</f>
        <v>67</v>
      </c>
      <c r="F2622" s="4" t="str">
        <f aca="false">IFERROR(INDEX(Positions!$E$2:$E$14531,MATCH($A2622&amp;"|49",Positions!$A$2:$A$14531,0)),"-")</f>
        <v>C</v>
      </c>
      <c r="G2622" s="4" t="str">
        <f aca="false">IFERROR(INDEX(Positions!$E$2:$E$14531,MATCH($A2622&amp;"|65",Positions!$A$2:$A$14531,0)),"-")</f>
        <v>G</v>
      </c>
      <c r="H2622" s="3" t="str">
        <f aca="false">F2622&amp;"-"&amp;G2622</f>
        <v>C-G</v>
      </c>
      <c r="I2622" s="4" t="n">
        <f aca="false">(F2622="G")+(G2622="G")</f>
        <v>1</v>
      </c>
      <c r="J2622" s="4" t="n">
        <f aca="false">(F2622="C")+(G2622="C")</f>
        <v>1</v>
      </c>
      <c r="K2622" s="3" t="n">
        <f aca="false">I2622+J2622</f>
        <v>2</v>
      </c>
    </row>
    <row r="2623" customFormat="false" ht="15" hidden="false" customHeight="false" outlineLevel="0" collapsed="false">
      <c r="A2623" s="4" t="s">
        <v>130</v>
      </c>
      <c r="B2623" s="4" t="s">
        <v>830</v>
      </c>
      <c r="C2623" s="4" t="s">
        <v>891</v>
      </c>
      <c r="D2623" s="4" t="n">
        <f aca="false">IFERROR(INDEX(Positions!$D$2:$D$14531,MATCH($A2623&amp;"|50",Positions!$A$2:$A$14531,0)),"-")</f>
        <v>52</v>
      </c>
      <c r="E2623" s="4" t="n">
        <f aca="false">IFERROR(INDEX(Positions!$D$2:$D$14531,MATCH($A2623&amp;"|64",Positions!$A$2:$A$14531,0)),"-")</f>
        <v>66</v>
      </c>
      <c r="F2623" s="4" t="str">
        <f aca="false">IFERROR(INDEX(Positions!$E$2:$E$14531,MATCH($A2623&amp;"|50",Positions!$A$2:$A$14531,0)),"-")</f>
        <v>G</v>
      </c>
      <c r="G2623" s="4" t="str">
        <f aca="false">IFERROR(INDEX(Positions!$E$2:$E$14531,MATCH($A2623&amp;"|64",Positions!$A$2:$A$14531,0)),"-")</f>
        <v>C</v>
      </c>
      <c r="H2623" s="3" t="str">
        <f aca="false">F2623&amp;"-"&amp;G2623</f>
        <v>G-C</v>
      </c>
      <c r="I2623" s="4" t="n">
        <f aca="false">(F2623="G")+(G2623="G")</f>
        <v>1</v>
      </c>
      <c r="J2623" s="4" t="n">
        <f aca="false">(F2623="C")+(G2623="C")</f>
        <v>1</v>
      </c>
      <c r="K2623" s="3" t="n">
        <f aca="false">I2623+J2623</f>
        <v>2</v>
      </c>
    </row>
    <row r="2624" customFormat="false" ht="15" hidden="false" customHeight="false" outlineLevel="0" collapsed="false">
      <c r="A2624" s="4" t="s">
        <v>130</v>
      </c>
      <c r="B2624" s="4" t="s">
        <v>830</v>
      </c>
      <c r="C2624" s="4" t="s">
        <v>689</v>
      </c>
      <c r="D2624" s="4" t="n">
        <f aca="false">IFERROR(INDEX(Positions!$D$2:$D$14531,MATCH($A2624&amp;"|51",Positions!$A$2:$A$14531,0)),"-")</f>
        <v>53</v>
      </c>
      <c r="E2624" s="4" t="n">
        <f aca="false">IFERROR(INDEX(Positions!$D$2:$D$14531,MATCH($A2624&amp;"|63",Positions!$A$2:$A$14531,0)),"-")</f>
        <v>65</v>
      </c>
      <c r="F2624" s="4" t="str">
        <f aca="false">IFERROR(INDEX(Positions!$E$2:$E$14531,MATCH($A2624&amp;"|51",Positions!$A$2:$A$14531,0)),"-")</f>
        <v>G</v>
      </c>
      <c r="G2624" s="4" t="str">
        <f aca="false">IFERROR(INDEX(Positions!$E$2:$E$14531,MATCH($A2624&amp;"|63",Positions!$A$2:$A$14531,0)),"-")</f>
        <v>C</v>
      </c>
      <c r="H2624" s="3" t="str">
        <f aca="false">F2624&amp;"-"&amp;G2624</f>
        <v>G-C</v>
      </c>
      <c r="I2624" s="4" t="n">
        <f aca="false">(F2624="G")+(G2624="G")</f>
        <v>1</v>
      </c>
      <c r="J2624" s="4" t="n">
        <f aca="false">(F2624="C")+(G2624="C")</f>
        <v>1</v>
      </c>
      <c r="K2624" s="3" t="n">
        <f aca="false">I2624+J2624</f>
        <v>2</v>
      </c>
    </row>
    <row r="2625" customFormat="false" ht="15" hidden="false" customHeight="false" outlineLevel="0" collapsed="false">
      <c r="A2625" s="4" t="s">
        <v>130</v>
      </c>
      <c r="B2625" s="4" t="s">
        <v>830</v>
      </c>
      <c r="C2625" s="4" t="s">
        <v>703</v>
      </c>
      <c r="D2625" s="4" t="n">
        <f aca="false">IFERROR(INDEX(Positions!$D$2:$D$14531,MATCH($A2625&amp;"|52",Positions!$A$2:$A$14531,0)),"-")</f>
        <v>54</v>
      </c>
      <c r="E2625" s="4" t="n">
        <f aca="false">IFERROR(INDEX(Positions!$D$2:$D$14531,MATCH($A2625&amp;"|62",Positions!$A$2:$A$14531,0)),"-")</f>
        <v>64</v>
      </c>
      <c r="F2625" s="4" t="str">
        <f aca="false">IFERROR(INDEX(Positions!$E$2:$E$14531,MATCH($A2625&amp;"|52",Positions!$A$2:$A$14531,0)),"-")</f>
        <v>G</v>
      </c>
      <c r="G2625" s="4" t="str">
        <f aca="false">IFERROR(INDEX(Positions!$E$2:$E$14531,MATCH($A2625&amp;"|62",Positions!$A$2:$A$14531,0)),"-")</f>
        <v>C</v>
      </c>
      <c r="H2625" s="3" t="str">
        <f aca="false">F2625&amp;"-"&amp;G2625</f>
        <v>G-C</v>
      </c>
      <c r="I2625" s="4" t="n">
        <f aca="false">(F2625="G")+(G2625="G")</f>
        <v>1</v>
      </c>
      <c r="J2625" s="4" t="n">
        <f aca="false">(F2625="C")+(G2625="C")</f>
        <v>1</v>
      </c>
      <c r="K2625" s="3" t="n">
        <f aca="false">I2625+J2625</f>
        <v>2</v>
      </c>
    </row>
    <row r="2626" customFormat="false" ht="15" hidden="false" customHeight="false" outlineLevel="0" collapsed="false">
      <c r="A2626" s="4" t="s">
        <v>130</v>
      </c>
      <c r="B2626" s="4" t="s">
        <v>830</v>
      </c>
      <c r="C2626" s="4" t="s">
        <v>892</v>
      </c>
      <c r="D2626" s="4" t="n">
        <f aca="false">IFERROR(INDEX(Positions!$D$2:$D$14531,MATCH($A2626&amp;"|53",Positions!$A$2:$A$14531,0)),"-")</f>
        <v>55</v>
      </c>
      <c r="E2626" s="4" t="n">
        <f aca="false">IFERROR(INDEX(Positions!$D$2:$D$14531,MATCH($A2626&amp;"|61",Positions!$A$2:$A$14531,0)),"-")</f>
        <v>63</v>
      </c>
      <c r="F2626" s="4" t="str">
        <f aca="false">IFERROR(INDEX(Positions!$E$2:$E$14531,MATCH($A2626&amp;"|53",Positions!$A$2:$A$14531,0)),"-")</f>
        <v>G</v>
      </c>
      <c r="G2626" s="4" t="str">
        <f aca="false">IFERROR(INDEX(Positions!$E$2:$E$14531,MATCH($A2626&amp;"|61",Positions!$A$2:$A$14531,0)),"-")</f>
        <v>C</v>
      </c>
      <c r="H2626" s="3" t="str">
        <f aca="false">F2626&amp;"-"&amp;G2626</f>
        <v>G-C</v>
      </c>
      <c r="I2626" s="4" t="n">
        <f aca="false">(F2626="G")+(G2626="G")</f>
        <v>1</v>
      </c>
      <c r="J2626" s="4" t="n">
        <f aca="false">(F2626="C")+(G2626="C")</f>
        <v>1</v>
      </c>
      <c r="K2626" s="3" t="n">
        <f aca="false">I2626+J2626</f>
        <v>2</v>
      </c>
    </row>
    <row r="2627" customFormat="false" ht="15" hidden="false" customHeight="false" outlineLevel="0" collapsed="false">
      <c r="A2627" s="24" t="s">
        <v>130</v>
      </c>
      <c r="B2627" s="24" t="s">
        <v>893</v>
      </c>
      <c r="C2627" s="24" t="s">
        <v>894</v>
      </c>
      <c r="D2627" s="24" t="n">
        <f aca="false">IFERROR(INDEX(Positions!$D$2:$D$14531,MATCH($A2627&amp;"|8",Positions!$A$2:$A$14531,0)),"-")</f>
        <v>8</v>
      </c>
      <c r="E2627" s="24" t="n">
        <f aca="false">IFERROR(INDEX(Positions!$D$2:$D$14531,MATCH($A2627&amp;"|14",Positions!$A$2:$A$14531,0)),"-")</f>
        <v>14</v>
      </c>
      <c r="F2627" s="24" t="str">
        <f aca="false">IFERROR(INDEX(Positions!$E$2:$E$14531,MATCH($A2627&amp;"|8",Positions!$A$2:$A$14531,0)),"-")</f>
        <v>U</v>
      </c>
      <c r="G2627" s="24" t="str">
        <f aca="false">IFERROR(INDEX(Positions!$E$2:$E$14531,MATCH($A2627&amp;"|14",Positions!$A$2:$A$14531,0)),"-")</f>
        <v>A</v>
      </c>
      <c r="H2627" s="25" t="str">
        <f aca="false">F2627&amp;"-"&amp;G2627</f>
        <v>U-A</v>
      </c>
      <c r="I2627" s="24" t="n">
        <f aca="false">(F2627="G")+(G2627="G")</f>
        <v>0</v>
      </c>
      <c r="J2627" s="24" t="n">
        <f aca="false">(F2627="C")+(G2627="C")</f>
        <v>0</v>
      </c>
      <c r="K2627" s="25" t="n">
        <f aca="false">I2627+J2627</f>
        <v>0</v>
      </c>
    </row>
    <row r="2628" customFormat="false" ht="15" hidden="false" customHeight="false" outlineLevel="0" collapsed="false">
      <c r="A2628" s="24" t="s">
        <v>130</v>
      </c>
      <c r="B2628" s="24" t="s">
        <v>893</v>
      </c>
      <c r="C2628" s="24" t="s">
        <v>895</v>
      </c>
      <c r="D2628" s="24" t="n">
        <f aca="false">IFERROR(INDEX(Positions!$D$2:$D$14531,MATCH($A2628&amp;"|15",Positions!$A$2:$A$14531,0)),"-")</f>
        <v>15</v>
      </c>
      <c r="E2628" s="24" t="n">
        <f aca="false">IFERROR(INDEX(Positions!$D$2:$D$14531,MATCH($A2628&amp;"|48",Positions!$A$2:$A$14531,0)),"-")</f>
        <v>50</v>
      </c>
      <c r="F2628" s="24" t="str">
        <f aca="false">IFERROR(INDEX(Positions!$E$2:$E$14531,MATCH($A2628&amp;"|15",Positions!$A$2:$A$14531,0)),"-")</f>
        <v>G</v>
      </c>
      <c r="G2628" s="24" t="str">
        <f aca="false">IFERROR(INDEX(Positions!$E$2:$E$14531,MATCH($A2628&amp;"|48",Positions!$A$2:$A$14531,0)),"-")</f>
        <v>C</v>
      </c>
      <c r="H2628" s="25" t="str">
        <f aca="false">F2628&amp;"-"&amp;G2628</f>
        <v>G-C</v>
      </c>
      <c r="I2628" s="24" t="n">
        <f aca="false">(F2628="G")+(G2628="G")</f>
        <v>1</v>
      </c>
      <c r="J2628" s="24" t="n">
        <f aca="false">(F2628="C")+(G2628="C")</f>
        <v>1</v>
      </c>
      <c r="K2628" s="25" t="n">
        <f aca="false">I2628+J2628</f>
        <v>2</v>
      </c>
    </row>
    <row r="2629" customFormat="false" ht="15" hidden="false" customHeight="false" outlineLevel="0" collapsed="false">
      <c r="A2629" s="24" t="s">
        <v>130</v>
      </c>
      <c r="B2629" s="24" t="s">
        <v>893</v>
      </c>
      <c r="C2629" s="24" t="s">
        <v>896</v>
      </c>
      <c r="D2629" s="24" t="n">
        <f aca="false">IFERROR(INDEX(Positions!$D$2:$D$14531,MATCH($A2629&amp;"|18",Positions!$A$2:$A$14531,0)),"-")</f>
        <v>19</v>
      </c>
      <c r="E2629" s="24" t="n">
        <f aca="false">IFERROR(INDEX(Positions!$D$2:$D$14531,MATCH($A2629&amp;"|55",Positions!$A$2:$A$14531,0)),"-")</f>
        <v>57</v>
      </c>
      <c r="F2629" s="24" t="str">
        <f aca="false">IFERROR(INDEX(Positions!$E$2:$E$14531,MATCH($A2629&amp;"|18",Positions!$A$2:$A$14531,0)),"-")</f>
        <v>G</v>
      </c>
      <c r="G2629" s="24" t="str">
        <f aca="false">IFERROR(INDEX(Positions!$E$2:$E$14531,MATCH($A2629&amp;"|55",Positions!$A$2:$A$14531,0)),"-")</f>
        <v>U</v>
      </c>
      <c r="H2629" s="25" t="str">
        <f aca="false">F2629&amp;"-"&amp;G2629</f>
        <v>G-U</v>
      </c>
      <c r="I2629" s="24" t="n">
        <f aca="false">(F2629="G")+(G2629="G")</f>
        <v>1</v>
      </c>
      <c r="J2629" s="24" t="n">
        <f aca="false">(F2629="C")+(G2629="C")</f>
        <v>0</v>
      </c>
      <c r="K2629" s="25" t="n">
        <f aca="false">I2629+J2629</f>
        <v>1</v>
      </c>
    </row>
    <row r="2630" customFormat="false" ht="15" hidden="false" customHeight="false" outlineLevel="0" collapsed="false">
      <c r="A2630" s="24" t="s">
        <v>130</v>
      </c>
      <c r="B2630" s="24" t="s">
        <v>893</v>
      </c>
      <c r="C2630" s="24" t="s">
        <v>897</v>
      </c>
      <c r="D2630" s="24" t="n">
        <f aca="false">IFERROR(INDEX(Positions!$D$2:$D$14531,MATCH($A2630&amp;"|19",Positions!$A$2:$A$14531,0)),"-")</f>
        <v>20</v>
      </c>
      <c r="E2630" s="24" t="n">
        <f aca="false">IFERROR(INDEX(Positions!$D$2:$D$14531,MATCH($A2630&amp;"|56",Positions!$A$2:$A$14531,0)),"-")</f>
        <v>58</v>
      </c>
      <c r="F2630" s="24" t="str">
        <f aca="false">IFERROR(INDEX(Positions!$E$2:$E$14531,MATCH($A2630&amp;"|19",Positions!$A$2:$A$14531,0)),"-")</f>
        <v>G</v>
      </c>
      <c r="G2630" s="24" t="str">
        <f aca="false">IFERROR(INDEX(Positions!$E$2:$E$14531,MATCH($A2630&amp;"|56",Positions!$A$2:$A$14531,0)),"-")</f>
        <v>C</v>
      </c>
      <c r="H2630" s="25" t="str">
        <f aca="false">F2630&amp;"-"&amp;G2630</f>
        <v>G-C</v>
      </c>
      <c r="I2630" s="24" t="n">
        <f aca="false">(F2630="G")+(G2630="G")</f>
        <v>1</v>
      </c>
      <c r="J2630" s="24" t="n">
        <f aca="false">(F2630="C")+(G2630="C")</f>
        <v>1</v>
      </c>
      <c r="K2630" s="25" t="n">
        <f aca="false">I2630+J2630</f>
        <v>2</v>
      </c>
    </row>
    <row r="2631" customFormat="false" ht="15" hidden="false" customHeight="false" outlineLevel="0" collapsed="false">
      <c r="A2631" s="24" t="s">
        <v>130</v>
      </c>
      <c r="B2631" s="24" t="s">
        <v>893</v>
      </c>
      <c r="C2631" s="24" t="s">
        <v>898</v>
      </c>
      <c r="D2631" s="24" t="n">
        <f aca="false">IFERROR(INDEX(Positions!$D$2:$D$14531,MATCH($A2631&amp;"|26",Positions!$A$2:$A$14531,0)),"-")</f>
        <v>28</v>
      </c>
      <c r="E2631" s="24" t="n">
        <f aca="false">IFERROR(INDEX(Positions!$D$2:$D$14531,MATCH($A2631&amp;"|44",Positions!$A$2:$A$14531,0)),"-")</f>
        <v>46</v>
      </c>
      <c r="F2631" s="24" t="str">
        <f aca="false">IFERROR(INDEX(Positions!$E$2:$E$14531,MATCH($A2631&amp;"|26",Positions!$A$2:$A$14531,0)),"-")</f>
        <v>G</v>
      </c>
      <c r="G2631" s="24" t="str">
        <f aca="false">IFERROR(INDEX(Positions!$E$2:$E$14531,MATCH($A2631&amp;"|44",Positions!$A$2:$A$14531,0)),"-")</f>
        <v>A</v>
      </c>
      <c r="H2631" s="25" t="str">
        <f aca="false">F2631&amp;"-"&amp;G2631</f>
        <v>G-A</v>
      </c>
      <c r="I2631" s="24" t="n">
        <f aca="false">(F2631="G")+(G2631="G")</f>
        <v>1</v>
      </c>
      <c r="J2631" s="24" t="n">
        <f aca="false">(F2631="C")+(G2631="C")</f>
        <v>0</v>
      </c>
      <c r="K2631" s="25" t="n">
        <f aca="false">I2631+J2631</f>
        <v>1</v>
      </c>
    </row>
    <row r="2632" customFormat="false" ht="15" hidden="false" customHeight="false" outlineLevel="0" collapsed="false">
      <c r="A2632" s="24" t="s">
        <v>130</v>
      </c>
      <c r="B2632" s="24" t="s">
        <v>893</v>
      </c>
      <c r="C2632" s="24" t="s">
        <v>899</v>
      </c>
      <c r="D2632" s="24" t="n">
        <f aca="false">IFERROR(INDEX(Positions!$D$2:$D$14531,MATCH($A2632&amp;"|32",Positions!$A$2:$A$14531,0)),"-")</f>
        <v>34</v>
      </c>
      <c r="E2632" s="24" t="n">
        <f aca="false">IFERROR(INDEX(Positions!$D$2:$D$14531,MATCH($A2632&amp;"|38",Positions!$A$2:$A$14531,0)),"-")</f>
        <v>40</v>
      </c>
      <c r="F2632" s="24" t="str">
        <f aca="false">IFERROR(INDEX(Positions!$E$2:$E$14531,MATCH($A2632&amp;"|32",Positions!$A$2:$A$14531,0)),"-")</f>
        <v>C</v>
      </c>
      <c r="G2632" s="24" t="str">
        <f aca="false">IFERROR(INDEX(Positions!$E$2:$E$14531,MATCH($A2632&amp;"|38",Positions!$A$2:$A$14531,0)),"-")</f>
        <v>A</v>
      </c>
      <c r="H2632" s="25" t="str">
        <f aca="false">F2632&amp;"-"&amp;G2632</f>
        <v>C-A</v>
      </c>
      <c r="I2632" s="24" t="n">
        <f aca="false">(F2632="G")+(G2632="G")</f>
        <v>0</v>
      </c>
      <c r="J2632" s="24" t="n">
        <f aca="false">(F2632="C")+(G2632="C")</f>
        <v>1</v>
      </c>
      <c r="K2632" s="25" t="n">
        <f aca="false">I2632+J2632</f>
        <v>1</v>
      </c>
    </row>
    <row r="2633" customFormat="false" ht="15" hidden="false" customHeight="false" outlineLevel="0" collapsed="false">
      <c r="A2633" s="24" t="s">
        <v>130</v>
      </c>
      <c r="B2633" s="24" t="s">
        <v>893</v>
      </c>
      <c r="C2633" s="24" t="s">
        <v>900</v>
      </c>
      <c r="D2633" s="24" t="n">
        <f aca="false">IFERROR(INDEX(Positions!$D$2:$D$14531,MATCH($A2633&amp;"|54",Positions!$A$2:$A$14531,0)),"-")</f>
        <v>56</v>
      </c>
      <c r="E2633" s="24" t="n">
        <f aca="false">IFERROR(INDEX(Positions!$D$2:$D$14531,MATCH($A2633&amp;"|58",Positions!$A$2:$A$14531,0)),"-")</f>
        <v>60</v>
      </c>
      <c r="F2633" s="24" t="str">
        <f aca="false">IFERROR(INDEX(Positions!$E$2:$E$14531,MATCH($A2633&amp;"|54",Positions!$A$2:$A$14531,0)),"-")</f>
        <v>U</v>
      </c>
      <c r="G2633" s="24" t="str">
        <f aca="false">IFERROR(INDEX(Positions!$E$2:$E$14531,MATCH($A2633&amp;"|58",Positions!$A$2:$A$14531,0)),"-")</f>
        <v>A</v>
      </c>
      <c r="H2633" s="25" t="str">
        <f aca="false">F2633&amp;"-"&amp;G2633</f>
        <v>U-A</v>
      </c>
      <c r="I2633" s="24" t="n">
        <f aca="false">(F2633="G")+(G2633="G")</f>
        <v>0</v>
      </c>
      <c r="J2633" s="24" t="n">
        <f aca="false">(F2633="C")+(G2633="C")</f>
        <v>0</v>
      </c>
      <c r="K2633" s="25" t="n">
        <f aca="false">I2633+J2633</f>
        <v>0</v>
      </c>
    </row>
    <row r="2634" customFormat="false" ht="15" hidden="false" customHeight="false" outlineLevel="0" collapsed="false">
      <c r="A2634" s="4" t="s">
        <v>131</v>
      </c>
      <c r="B2634" s="4" t="s">
        <v>768</v>
      </c>
      <c r="C2634" s="4" t="s">
        <v>882</v>
      </c>
      <c r="D2634" s="4" t="n">
        <f aca="false">IFERROR(INDEX(Positions!$D$2:$D$14531,MATCH($A2634&amp;"|1",Positions!$A$2:$A$14531,0)),"-")</f>
        <v>1</v>
      </c>
      <c r="E2634" s="4" t="n">
        <f aca="false">IFERROR(INDEX(Positions!$D$2:$D$14531,MATCH($A2634&amp;"|72",Positions!$A$2:$A$14531,0)),"-")</f>
        <v>73</v>
      </c>
      <c r="F2634" s="4" t="str">
        <f aca="false">IFERROR(INDEX(Positions!$E$2:$E$14531,MATCH($A2634&amp;"|1",Positions!$A$2:$A$14531,0)),"-")</f>
        <v>G</v>
      </c>
      <c r="G2634" s="4" t="str">
        <f aca="false">IFERROR(INDEX(Positions!$E$2:$E$14531,MATCH($A2634&amp;"|72",Positions!$A$2:$A$14531,0)),"-")</f>
        <v>C</v>
      </c>
      <c r="H2634" s="3" t="str">
        <f aca="false">F2634&amp;"-"&amp;G2634</f>
        <v>G-C</v>
      </c>
      <c r="I2634" s="4" t="n">
        <f aca="false">(F2634="G")+(G2634="G")</f>
        <v>1</v>
      </c>
      <c r="J2634" s="4" t="n">
        <f aca="false">(F2634="C")+(G2634="C")</f>
        <v>1</v>
      </c>
      <c r="K2634" s="3" t="n">
        <f aca="false">I2634+J2634</f>
        <v>2</v>
      </c>
    </row>
    <row r="2635" customFormat="false" ht="15" hidden="false" customHeight="false" outlineLevel="0" collapsed="false">
      <c r="A2635" s="4" t="s">
        <v>131</v>
      </c>
      <c r="B2635" s="4" t="s">
        <v>768</v>
      </c>
      <c r="C2635" s="4" t="s">
        <v>883</v>
      </c>
      <c r="D2635" s="4" t="n">
        <f aca="false">IFERROR(INDEX(Positions!$D$2:$D$14531,MATCH($A2635&amp;"|2",Positions!$A$2:$A$14531,0)),"-")</f>
        <v>2</v>
      </c>
      <c r="E2635" s="4" t="n">
        <f aca="false">IFERROR(INDEX(Positions!$D$2:$D$14531,MATCH($A2635&amp;"|71",Positions!$A$2:$A$14531,0)),"-")</f>
        <v>72</v>
      </c>
      <c r="F2635" s="4" t="str">
        <f aca="false">IFERROR(INDEX(Positions!$E$2:$E$14531,MATCH($A2635&amp;"|2",Positions!$A$2:$A$14531,0)),"-")</f>
        <v>G</v>
      </c>
      <c r="G2635" s="4" t="str">
        <f aca="false">IFERROR(INDEX(Positions!$E$2:$E$14531,MATCH($A2635&amp;"|71",Positions!$A$2:$A$14531,0)),"-")</f>
        <v>C</v>
      </c>
      <c r="H2635" s="3" t="str">
        <f aca="false">F2635&amp;"-"&amp;G2635</f>
        <v>G-C</v>
      </c>
      <c r="I2635" s="4" t="n">
        <f aca="false">(F2635="G")+(G2635="G")</f>
        <v>1</v>
      </c>
      <c r="J2635" s="4" t="n">
        <f aca="false">(F2635="C")+(G2635="C")</f>
        <v>1</v>
      </c>
      <c r="K2635" s="3" t="n">
        <f aca="false">I2635+J2635</f>
        <v>2</v>
      </c>
    </row>
    <row r="2636" customFormat="false" ht="15" hidden="false" customHeight="false" outlineLevel="0" collapsed="false">
      <c r="A2636" s="4" t="s">
        <v>131</v>
      </c>
      <c r="B2636" s="4" t="s">
        <v>768</v>
      </c>
      <c r="C2636" s="4" t="s">
        <v>884</v>
      </c>
      <c r="D2636" s="4" t="n">
        <f aca="false">IFERROR(INDEX(Positions!$D$2:$D$14531,MATCH($A2636&amp;"|3",Positions!$A$2:$A$14531,0)),"-")</f>
        <v>3</v>
      </c>
      <c r="E2636" s="4" t="n">
        <f aca="false">IFERROR(INDEX(Positions!$D$2:$D$14531,MATCH($A2636&amp;"|70",Positions!$A$2:$A$14531,0)),"-")</f>
        <v>71</v>
      </c>
      <c r="F2636" s="4" t="str">
        <f aca="false">IFERROR(INDEX(Positions!$E$2:$E$14531,MATCH($A2636&amp;"|3",Positions!$A$2:$A$14531,0)),"-")</f>
        <v>G</v>
      </c>
      <c r="G2636" s="4" t="str">
        <f aca="false">IFERROR(INDEX(Positions!$E$2:$E$14531,MATCH($A2636&amp;"|70",Positions!$A$2:$A$14531,0)),"-")</f>
        <v>C</v>
      </c>
      <c r="H2636" s="3" t="str">
        <f aca="false">F2636&amp;"-"&amp;G2636</f>
        <v>G-C</v>
      </c>
      <c r="I2636" s="4" t="n">
        <f aca="false">(F2636="G")+(G2636="G")</f>
        <v>1</v>
      </c>
      <c r="J2636" s="4" t="n">
        <f aca="false">(F2636="C")+(G2636="C")</f>
        <v>1</v>
      </c>
      <c r="K2636" s="3" t="n">
        <f aca="false">I2636+J2636</f>
        <v>2</v>
      </c>
    </row>
    <row r="2637" customFormat="false" ht="15" hidden="false" customHeight="false" outlineLevel="0" collapsed="false">
      <c r="A2637" s="4" t="s">
        <v>131</v>
      </c>
      <c r="B2637" s="4" t="s">
        <v>768</v>
      </c>
      <c r="C2637" s="4" t="s">
        <v>885</v>
      </c>
      <c r="D2637" s="4" t="n">
        <f aca="false">IFERROR(INDEX(Positions!$D$2:$D$14531,MATCH($A2637&amp;"|4",Positions!$A$2:$A$14531,0)),"-")</f>
        <v>4</v>
      </c>
      <c r="E2637" s="4" t="n">
        <f aca="false">IFERROR(INDEX(Positions!$D$2:$D$14531,MATCH($A2637&amp;"|69",Positions!$A$2:$A$14531,0)),"-")</f>
        <v>70</v>
      </c>
      <c r="F2637" s="4" t="str">
        <f aca="false">IFERROR(INDEX(Positions!$E$2:$E$14531,MATCH($A2637&amp;"|4",Positions!$A$2:$A$14531,0)),"-")</f>
        <v>G</v>
      </c>
      <c r="G2637" s="4" t="str">
        <f aca="false">IFERROR(INDEX(Positions!$E$2:$E$14531,MATCH($A2637&amp;"|69",Positions!$A$2:$A$14531,0)),"-")</f>
        <v>C</v>
      </c>
      <c r="H2637" s="3" t="str">
        <f aca="false">F2637&amp;"-"&amp;G2637</f>
        <v>G-C</v>
      </c>
      <c r="I2637" s="4" t="n">
        <f aca="false">(F2637="G")+(G2637="G")</f>
        <v>1</v>
      </c>
      <c r="J2637" s="4" t="n">
        <f aca="false">(F2637="C")+(G2637="C")</f>
        <v>1</v>
      </c>
      <c r="K2637" s="3" t="n">
        <f aca="false">I2637+J2637</f>
        <v>2</v>
      </c>
    </row>
    <row r="2638" customFormat="false" ht="15" hidden="false" customHeight="false" outlineLevel="0" collapsed="false">
      <c r="A2638" s="4" t="s">
        <v>131</v>
      </c>
      <c r="B2638" s="4" t="s">
        <v>768</v>
      </c>
      <c r="C2638" s="4" t="s">
        <v>542</v>
      </c>
      <c r="D2638" s="4" t="n">
        <f aca="false">IFERROR(INDEX(Positions!$D$2:$D$14531,MATCH($A2638&amp;"|5",Positions!$A$2:$A$14531,0)),"-")</f>
        <v>5</v>
      </c>
      <c r="E2638" s="4" t="n">
        <f aca="false">IFERROR(INDEX(Positions!$D$2:$D$14531,MATCH($A2638&amp;"|68",Positions!$A$2:$A$14531,0)),"-")</f>
        <v>69</v>
      </c>
      <c r="F2638" s="4" t="str">
        <f aca="false">IFERROR(INDEX(Positions!$E$2:$E$14531,MATCH($A2638&amp;"|5",Positions!$A$2:$A$14531,0)),"-")</f>
        <v>C</v>
      </c>
      <c r="G2638" s="4" t="str">
        <f aca="false">IFERROR(INDEX(Positions!$E$2:$E$14531,MATCH($A2638&amp;"|68",Positions!$A$2:$A$14531,0)),"-")</f>
        <v>G</v>
      </c>
      <c r="H2638" s="3" t="str">
        <f aca="false">F2638&amp;"-"&amp;G2638</f>
        <v>C-G</v>
      </c>
      <c r="I2638" s="4" t="n">
        <f aca="false">(F2638="G")+(G2638="G")</f>
        <v>1</v>
      </c>
      <c r="J2638" s="4" t="n">
        <f aca="false">(F2638="C")+(G2638="C")</f>
        <v>1</v>
      </c>
      <c r="K2638" s="3" t="n">
        <f aca="false">I2638+J2638</f>
        <v>2</v>
      </c>
    </row>
    <row r="2639" customFormat="false" ht="15" hidden="false" customHeight="false" outlineLevel="0" collapsed="false">
      <c r="A2639" s="4" t="s">
        <v>131</v>
      </c>
      <c r="B2639" s="4" t="s">
        <v>768</v>
      </c>
      <c r="C2639" s="4" t="s">
        <v>561</v>
      </c>
      <c r="D2639" s="4" t="n">
        <f aca="false">IFERROR(INDEX(Positions!$D$2:$D$14531,MATCH($A2639&amp;"|6",Positions!$A$2:$A$14531,0)),"-")</f>
        <v>6</v>
      </c>
      <c r="E2639" s="4" t="n">
        <f aca="false">IFERROR(INDEX(Positions!$D$2:$D$14531,MATCH($A2639&amp;"|67",Positions!$A$2:$A$14531,0)),"-")</f>
        <v>68</v>
      </c>
      <c r="F2639" s="4" t="str">
        <f aca="false">IFERROR(INDEX(Positions!$E$2:$E$14531,MATCH($A2639&amp;"|6",Positions!$A$2:$A$14531,0)),"-")</f>
        <v>C</v>
      </c>
      <c r="G2639" s="4" t="str">
        <f aca="false">IFERROR(INDEX(Positions!$E$2:$E$14531,MATCH($A2639&amp;"|67",Positions!$A$2:$A$14531,0)),"-")</f>
        <v>G</v>
      </c>
      <c r="H2639" s="3" t="str">
        <f aca="false">F2639&amp;"-"&amp;G2639</f>
        <v>C-G</v>
      </c>
      <c r="I2639" s="4" t="n">
        <f aca="false">(F2639="G")+(G2639="G")</f>
        <v>1</v>
      </c>
      <c r="J2639" s="4" t="n">
        <f aca="false">(F2639="C")+(G2639="C")</f>
        <v>1</v>
      </c>
      <c r="K2639" s="3" t="n">
        <f aca="false">I2639+J2639</f>
        <v>2</v>
      </c>
    </row>
    <row r="2640" customFormat="false" ht="15" hidden="false" customHeight="false" outlineLevel="0" collapsed="false">
      <c r="A2640" s="4" t="s">
        <v>131</v>
      </c>
      <c r="B2640" s="4" t="s">
        <v>768</v>
      </c>
      <c r="C2640" s="4" t="s">
        <v>886</v>
      </c>
      <c r="D2640" s="4" t="n">
        <f aca="false">IFERROR(INDEX(Positions!$D$2:$D$14531,MATCH($A2640&amp;"|7",Positions!$A$2:$A$14531,0)),"-")</f>
        <v>7</v>
      </c>
      <c r="E2640" s="4" t="n">
        <f aca="false">IFERROR(INDEX(Positions!$D$2:$D$14531,MATCH($A2640&amp;"|66",Positions!$A$2:$A$14531,0)),"-")</f>
        <v>67</v>
      </c>
      <c r="F2640" s="4" t="str">
        <f aca="false">IFERROR(INDEX(Positions!$E$2:$E$14531,MATCH($A2640&amp;"|7",Positions!$A$2:$A$14531,0)),"-")</f>
        <v>G</v>
      </c>
      <c r="G2640" s="4" t="str">
        <f aca="false">IFERROR(INDEX(Positions!$E$2:$E$14531,MATCH($A2640&amp;"|66",Positions!$A$2:$A$14531,0)),"-")</f>
        <v>C</v>
      </c>
      <c r="H2640" s="3" t="str">
        <f aca="false">F2640&amp;"-"&amp;G2640</f>
        <v>G-C</v>
      </c>
      <c r="I2640" s="4" t="n">
        <f aca="false">(F2640="G")+(G2640="G")</f>
        <v>1</v>
      </c>
      <c r="J2640" s="4" t="n">
        <f aca="false">(F2640="C")+(G2640="C")</f>
        <v>1</v>
      </c>
      <c r="K2640" s="3" t="n">
        <f aca="false">I2640+J2640</f>
        <v>2</v>
      </c>
    </row>
    <row r="2641" customFormat="false" ht="15" hidden="false" customHeight="false" outlineLevel="0" collapsed="false">
      <c r="A2641" s="4" t="s">
        <v>131</v>
      </c>
      <c r="B2641" s="4" t="s">
        <v>783</v>
      </c>
      <c r="C2641" s="4" t="s">
        <v>887</v>
      </c>
      <c r="D2641" s="4" t="n">
        <f aca="false">IFERROR(INDEX(Positions!$D$2:$D$14531,MATCH($A2641&amp;"|10",Positions!$A$2:$A$14531,0)),"-")</f>
        <v>10</v>
      </c>
      <c r="E2641" s="4" t="n">
        <f aca="false">IFERROR(INDEX(Positions!$D$2:$D$14531,MATCH($A2641&amp;"|25",Positions!$A$2:$A$14531,0)),"-")</f>
        <v>26</v>
      </c>
      <c r="F2641" s="4" t="str">
        <f aca="false">IFERROR(INDEX(Positions!$E$2:$E$14531,MATCH($A2641&amp;"|10",Positions!$A$2:$A$14531,0)),"-")</f>
        <v>G</v>
      </c>
      <c r="G2641" s="4" t="str">
        <f aca="false">IFERROR(INDEX(Positions!$E$2:$E$14531,MATCH($A2641&amp;"|25",Positions!$A$2:$A$14531,0)),"-")</f>
        <v>C</v>
      </c>
      <c r="H2641" s="3" t="str">
        <f aca="false">F2641&amp;"-"&amp;G2641</f>
        <v>G-C</v>
      </c>
      <c r="I2641" s="4" t="n">
        <f aca="false">(F2641="G")+(G2641="G")</f>
        <v>1</v>
      </c>
      <c r="J2641" s="4" t="n">
        <f aca="false">(F2641="C")+(G2641="C")</f>
        <v>1</v>
      </c>
      <c r="K2641" s="3" t="n">
        <f aca="false">I2641+J2641</f>
        <v>2</v>
      </c>
    </row>
    <row r="2642" customFormat="false" ht="15" hidden="false" customHeight="false" outlineLevel="0" collapsed="false">
      <c r="A2642" s="4" t="s">
        <v>131</v>
      </c>
      <c r="B2642" s="4" t="s">
        <v>783</v>
      </c>
      <c r="C2642" s="4" t="s">
        <v>888</v>
      </c>
      <c r="D2642" s="4" t="n">
        <f aca="false">IFERROR(INDEX(Positions!$D$2:$D$14531,MATCH($A2642&amp;"|11",Positions!$A$2:$A$14531,0)),"-")</f>
        <v>11</v>
      </c>
      <c r="E2642" s="4" t="n">
        <f aca="false">IFERROR(INDEX(Positions!$D$2:$D$14531,MATCH($A2642&amp;"|24",Positions!$A$2:$A$14531,0)),"-")</f>
        <v>25</v>
      </c>
      <c r="F2642" s="4" t="str">
        <f aca="false">IFERROR(INDEX(Positions!$E$2:$E$14531,MATCH($A2642&amp;"|11",Positions!$A$2:$A$14531,0)),"-")</f>
        <v>C</v>
      </c>
      <c r="G2642" s="4" t="str">
        <f aca="false">IFERROR(INDEX(Positions!$E$2:$E$14531,MATCH($A2642&amp;"|24",Positions!$A$2:$A$14531,0)),"-")</f>
        <v>G</v>
      </c>
      <c r="H2642" s="3" t="str">
        <f aca="false">F2642&amp;"-"&amp;G2642</f>
        <v>C-G</v>
      </c>
      <c r="I2642" s="4" t="n">
        <f aca="false">(F2642="G")+(G2642="G")</f>
        <v>1</v>
      </c>
      <c r="J2642" s="4" t="n">
        <f aca="false">(F2642="C")+(G2642="C")</f>
        <v>1</v>
      </c>
      <c r="K2642" s="3" t="n">
        <f aca="false">I2642+J2642</f>
        <v>2</v>
      </c>
    </row>
    <row r="2643" customFormat="false" ht="15" hidden="false" customHeight="false" outlineLevel="0" collapsed="false">
      <c r="A2643" s="4" t="s">
        <v>131</v>
      </c>
      <c r="B2643" s="4" t="s">
        <v>783</v>
      </c>
      <c r="C2643" s="4" t="s">
        <v>479</v>
      </c>
      <c r="D2643" s="4" t="n">
        <f aca="false">IFERROR(INDEX(Positions!$D$2:$D$14531,MATCH($A2643&amp;"|12",Positions!$A$2:$A$14531,0)),"-")</f>
        <v>12</v>
      </c>
      <c r="E2643" s="4" t="n">
        <f aca="false">IFERROR(INDEX(Positions!$D$2:$D$14531,MATCH($A2643&amp;"|23",Positions!$A$2:$A$14531,0)),"-")</f>
        <v>24</v>
      </c>
      <c r="F2643" s="4" t="str">
        <f aca="false">IFERROR(INDEX(Positions!$E$2:$E$14531,MATCH($A2643&amp;"|12",Positions!$A$2:$A$14531,0)),"-")</f>
        <v>U</v>
      </c>
      <c r="G2643" s="4" t="str">
        <f aca="false">IFERROR(INDEX(Positions!$E$2:$E$14531,MATCH($A2643&amp;"|23",Positions!$A$2:$A$14531,0)),"-")</f>
        <v>A</v>
      </c>
      <c r="H2643" s="3" t="str">
        <f aca="false">F2643&amp;"-"&amp;G2643</f>
        <v>U-A</v>
      </c>
      <c r="I2643" s="4" t="n">
        <f aca="false">(F2643="G")+(G2643="G")</f>
        <v>0</v>
      </c>
      <c r="J2643" s="4" t="n">
        <f aca="false">(F2643="C")+(G2643="C")</f>
        <v>0</v>
      </c>
      <c r="K2643" s="3" t="n">
        <f aca="false">I2643+J2643</f>
        <v>0</v>
      </c>
    </row>
    <row r="2644" customFormat="false" ht="15" hidden="false" customHeight="false" outlineLevel="0" collapsed="false">
      <c r="A2644" s="4" t="s">
        <v>131</v>
      </c>
      <c r="B2644" s="4" t="s">
        <v>783</v>
      </c>
      <c r="C2644" s="4" t="s">
        <v>267</v>
      </c>
      <c r="D2644" s="4" t="n">
        <f aca="false">IFERROR(INDEX(Positions!$D$2:$D$14531,MATCH($A2644&amp;"|13",Positions!$A$2:$A$14531,0)),"-")</f>
        <v>13</v>
      </c>
      <c r="E2644" s="4" t="n">
        <f aca="false">IFERROR(INDEX(Positions!$D$2:$D$14531,MATCH($A2644&amp;"|22",Positions!$A$2:$A$14531,0)),"-")</f>
        <v>23</v>
      </c>
      <c r="F2644" s="4" t="str">
        <f aca="false">IFERROR(INDEX(Positions!$E$2:$E$14531,MATCH($A2644&amp;"|13",Positions!$A$2:$A$14531,0)),"-")</f>
        <v>C</v>
      </c>
      <c r="G2644" s="4" t="str">
        <f aca="false">IFERROR(INDEX(Positions!$E$2:$E$14531,MATCH($A2644&amp;"|22",Positions!$A$2:$A$14531,0)),"-")</f>
        <v>G</v>
      </c>
      <c r="H2644" s="3" t="str">
        <f aca="false">F2644&amp;"-"&amp;G2644</f>
        <v>C-G</v>
      </c>
      <c r="I2644" s="4" t="n">
        <f aca="false">(F2644="G")+(G2644="G")</f>
        <v>1</v>
      </c>
      <c r="J2644" s="4" t="n">
        <f aca="false">(F2644="C")+(G2644="C")</f>
        <v>1</v>
      </c>
      <c r="K2644" s="3" t="n">
        <f aca="false">I2644+J2644</f>
        <v>2</v>
      </c>
    </row>
    <row r="2645" customFormat="false" ht="15" hidden="false" customHeight="false" outlineLevel="0" collapsed="false">
      <c r="A2645" s="4" t="s">
        <v>131</v>
      </c>
      <c r="B2645" s="4" t="s">
        <v>805</v>
      </c>
      <c r="C2645" s="4" t="s">
        <v>673</v>
      </c>
      <c r="D2645" s="4" t="n">
        <f aca="false">IFERROR(INDEX(Positions!$D$2:$D$14531,MATCH($A2645&amp;"|27",Positions!$A$2:$A$14531,0)),"-")</f>
        <v>28</v>
      </c>
      <c r="E2645" s="4" t="n">
        <f aca="false">IFERROR(INDEX(Positions!$D$2:$D$14531,MATCH($A2645&amp;"|43",Positions!$A$2:$A$14531,0)),"-")</f>
        <v>44</v>
      </c>
      <c r="F2645" s="4" t="str">
        <f aca="false">IFERROR(INDEX(Positions!$E$2:$E$14531,MATCH($A2645&amp;"|27",Positions!$A$2:$A$14531,0)),"-")</f>
        <v>G</v>
      </c>
      <c r="G2645" s="4" t="str">
        <f aca="false">IFERROR(INDEX(Positions!$E$2:$E$14531,MATCH($A2645&amp;"|43",Positions!$A$2:$A$14531,0)),"-")</f>
        <v>U</v>
      </c>
      <c r="H2645" s="3" t="str">
        <f aca="false">F2645&amp;"-"&amp;G2645</f>
        <v>G-U</v>
      </c>
      <c r="I2645" s="4" t="n">
        <f aca="false">(F2645="G")+(G2645="G")</f>
        <v>1</v>
      </c>
      <c r="J2645" s="4" t="n">
        <f aca="false">(F2645="C")+(G2645="C")</f>
        <v>0</v>
      </c>
      <c r="K2645" s="3" t="n">
        <f aca="false">I2645+J2645</f>
        <v>1</v>
      </c>
    </row>
    <row r="2646" customFormat="false" ht="15" hidden="false" customHeight="false" outlineLevel="0" collapsed="false">
      <c r="A2646" s="4" t="s">
        <v>131</v>
      </c>
      <c r="B2646" s="4" t="s">
        <v>805</v>
      </c>
      <c r="C2646" s="4" t="s">
        <v>889</v>
      </c>
      <c r="D2646" s="4" t="n">
        <f aca="false">IFERROR(INDEX(Positions!$D$2:$D$14531,MATCH($A2646&amp;"|28",Positions!$A$2:$A$14531,0)),"-")</f>
        <v>29</v>
      </c>
      <c r="E2646" s="4" t="n">
        <f aca="false">IFERROR(INDEX(Positions!$D$2:$D$14531,MATCH($A2646&amp;"|42",Positions!$A$2:$A$14531,0)),"-")</f>
        <v>43</v>
      </c>
      <c r="F2646" s="4" t="str">
        <f aca="false">IFERROR(INDEX(Positions!$E$2:$E$14531,MATCH($A2646&amp;"|28",Positions!$A$2:$A$14531,0)),"-")</f>
        <v>C</v>
      </c>
      <c r="G2646" s="4" t="str">
        <f aca="false">IFERROR(INDEX(Positions!$E$2:$E$14531,MATCH($A2646&amp;"|42",Positions!$A$2:$A$14531,0)),"-")</f>
        <v>G</v>
      </c>
      <c r="H2646" s="3" t="str">
        <f aca="false">F2646&amp;"-"&amp;G2646</f>
        <v>C-G</v>
      </c>
      <c r="I2646" s="4" t="n">
        <f aca="false">(F2646="G")+(G2646="G")</f>
        <v>1</v>
      </c>
      <c r="J2646" s="4" t="n">
        <f aca="false">(F2646="C")+(G2646="C")</f>
        <v>1</v>
      </c>
      <c r="K2646" s="3" t="n">
        <f aca="false">I2646+J2646</f>
        <v>2</v>
      </c>
    </row>
    <row r="2647" customFormat="false" ht="15" hidden="false" customHeight="false" outlineLevel="0" collapsed="false">
      <c r="A2647" s="4" t="s">
        <v>131</v>
      </c>
      <c r="B2647" s="4" t="s">
        <v>805</v>
      </c>
      <c r="C2647" s="4" t="s">
        <v>890</v>
      </c>
      <c r="D2647" s="4" t="n">
        <f aca="false">IFERROR(INDEX(Positions!$D$2:$D$14531,MATCH($A2647&amp;"|29",Positions!$A$2:$A$14531,0)),"-")</f>
        <v>30</v>
      </c>
      <c r="E2647" s="4" t="n">
        <f aca="false">IFERROR(INDEX(Positions!$D$2:$D$14531,MATCH($A2647&amp;"|41",Positions!$A$2:$A$14531,0)),"-")</f>
        <v>42</v>
      </c>
      <c r="F2647" s="4" t="str">
        <f aca="false">IFERROR(INDEX(Positions!$E$2:$E$14531,MATCH($A2647&amp;"|29",Positions!$A$2:$A$14531,0)),"-")</f>
        <v>G</v>
      </c>
      <c r="G2647" s="4" t="str">
        <f aca="false">IFERROR(INDEX(Positions!$E$2:$E$14531,MATCH($A2647&amp;"|41",Positions!$A$2:$A$14531,0)),"-")</f>
        <v>C</v>
      </c>
      <c r="H2647" s="3" t="str">
        <f aca="false">F2647&amp;"-"&amp;G2647</f>
        <v>G-C</v>
      </c>
      <c r="I2647" s="4" t="n">
        <f aca="false">(F2647="G")+(G2647="G")</f>
        <v>1</v>
      </c>
      <c r="J2647" s="4" t="n">
        <f aca="false">(F2647="C")+(G2647="C")</f>
        <v>1</v>
      </c>
      <c r="K2647" s="3" t="n">
        <f aca="false">I2647+J2647</f>
        <v>2</v>
      </c>
    </row>
    <row r="2648" customFormat="false" ht="15" hidden="false" customHeight="false" outlineLevel="0" collapsed="false">
      <c r="A2648" s="4" t="s">
        <v>131</v>
      </c>
      <c r="B2648" s="4" t="s">
        <v>805</v>
      </c>
      <c r="C2648" s="4" t="s">
        <v>694</v>
      </c>
      <c r="D2648" s="4" t="n">
        <f aca="false">IFERROR(INDEX(Positions!$D$2:$D$14531,MATCH($A2648&amp;"|30",Positions!$A$2:$A$14531,0)),"-")</f>
        <v>31</v>
      </c>
      <c r="E2648" s="4" t="n">
        <f aca="false">IFERROR(INDEX(Positions!$D$2:$D$14531,MATCH($A2648&amp;"|40",Positions!$A$2:$A$14531,0)),"-")</f>
        <v>41</v>
      </c>
      <c r="F2648" s="4" t="str">
        <f aca="false">IFERROR(INDEX(Positions!$E$2:$E$14531,MATCH($A2648&amp;"|30",Positions!$A$2:$A$14531,0)),"-")</f>
        <v>G</v>
      </c>
      <c r="G2648" s="4" t="str">
        <f aca="false">IFERROR(INDEX(Positions!$E$2:$E$14531,MATCH($A2648&amp;"|40",Positions!$A$2:$A$14531,0)),"-")</f>
        <v>C</v>
      </c>
      <c r="H2648" s="3" t="str">
        <f aca="false">F2648&amp;"-"&amp;G2648</f>
        <v>G-C</v>
      </c>
      <c r="I2648" s="4" t="n">
        <f aca="false">(F2648="G")+(G2648="G")</f>
        <v>1</v>
      </c>
      <c r="J2648" s="4" t="n">
        <f aca="false">(F2648="C")+(G2648="C")</f>
        <v>1</v>
      </c>
      <c r="K2648" s="3" t="n">
        <f aca="false">I2648+J2648</f>
        <v>2</v>
      </c>
    </row>
    <row r="2649" customFormat="false" ht="15" hidden="false" customHeight="false" outlineLevel="0" collapsed="false">
      <c r="A2649" s="4" t="s">
        <v>131</v>
      </c>
      <c r="B2649" s="4" t="s">
        <v>805</v>
      </c>
      <c r="C2649" s="4" t="s">
        <v>640</v>
      </c>
      <c r="D2649" s="4" t="n">
        <f aca="false">IFERROR(INDEX(Positions!$D$2:$D$14531,MATCH($A2649&amp;"|31",Positions!$A$2:$A$14531,0)),"-")</f>
        <v>32</v>
      </c>
      <c r="E2649" s="4" t="n">
        <f aca="false">IFERROR(INDEX(Positions!$D$2:$D$14531,MATCH($A2649&amp;"|39",Positions!$A$2:$A$14531,0)),"-")</f>
        <v>40</v>
      </c>
      <c r="F2649" s="4" t="str">
        <f aca="false">IFERROR(INDEX(Positions!$E$2:$E$14531,MATCH($A2649&amp;"|31",Positions!$A$2:$A$14531,0)),"-")</f>
        <v>G</v>
      </c>
      <c r="G2649" s="4" t="str">
        <f aca="false">IFERROR(INDEX(Positions!$E$2:$E$14531,MATCH($A2649&amp;"|39",Positions!$A$2:$A$14531,0)),"-")</f>
        <v>C</v>
      </c>
      <c r="H2649" s="3" t="str">
        <f aca="false">F2649&amp;"-"&amp;G2649</f>
        <v>G-C</v>
      </c>
      <c r="I2649" s="4" t="n">
        <f aca="false">(F2649="G")+(G2649="G")</f>
        <v>1</v>
      </c>
      <c r="J2649" s="4" t="n">
        <f aca="false">(F2649="C")+(G2649="C")</f>
        <v>1</v>
      </c>
      <c r="K2649" s="3" t="n">
        <f aca="false">I2649+J2649</f>
        <v>2</v>
      </c>
    </row>
    <row r="2650" customFormat="false" ht="15" hidden="false" customHeight="false" outlineLevel="0" collapsed="false">
      <c r="A2650" s="4" t="s">
        <v>131</v>
      </c>
      <c r="B2650" s="4" t="s">
        <v>830</v>
      </c>
      <c r="C2650" s="4" t="s">
        <v>367</v>
      </c>
      <c r="D2650" s="4" t="n">
        <f aca="false">IFERROR(INDEX(Positions!$D$2:$D$14531,MATCH($A2650&amp;"|49",Positions!$A$2:$A$14531,0)),"-")</f>
        <v>50</v>
      </c>
      <c r="E2650" s="4" t="n">
        <f aca="false">IFERROR(INDEX(Positions!$D$2:$D$14531,MATCH($A2650&amp;"|65",Positions!$A$2:$A$14531,0)),"-")</f>
        <v>66</v>
      </c>
      <c r="F2650" s="4" t="str">
        <f aca="false">IFERROR(INDEX(Positions!$E$2:$E$14531,MATCH($A2650&amp;"|49",Positions!$A$2:$A$14531,0)),"-")</f>
        <v>G</v>
      </c>
      <c r="G2650" s="4" t="str">
        <f aca="false">IFERROR(INDEX(Positions!$E$2:$E$14531,MATCH($A2650&amp;"|65",Positions!$A$2:$A$14531,0)),"-")</f>
        <v>C</v>
      </c>
      <c r="H2650" s="3" t="str">
        <f aca="false">F2650&amp;"-"&amp;G2650</f>
        <v>G-C</v>
      </c>
      <c r="I2650" s="4" t="n">
        <f aca="false">(F2650="G")+(G2650="G")</f>
        <v>1</v>
      </c>
      <c r="J2650" s="4" t="n">
        <f aca="false">(F2650="C")+(G2650="C")</f>
        <v>1</v>
      </c>
      <c r="K2650" s="3" t="n">
        <f aca="false">I2650+J2650</f>
        <v>2</v>
      </c>
    </row>
    <row r="2651" customFormat="false" ht="15" hidden="false" customHeight="false" outlineLevel="0" collapsed="false">
      <c r="A2651" s="4" t="s">
        <v>131</v>
      </c>
      <c r="B2651" s="4" t="s">
        <v>830</v>
      </c>
      <c r="C2651" s="4" t="s">
        <v>891</v>
      </c>
      <c r="D2651" s="4" t="n">
        <f aca="false">IFERROR(INDEX(Positions!$D$2:$D$14531,MATCH($A2651&amp;"|50",Positions!$A$2:$A$14531,0)),"-")</f>
        <v>51</v>
      </c>
      <c r="E2651" s="4" t="n">
        <f aca="false">IFERROR(INDEX(Positions!$D$2:$D$14531,MATCH($A2651&amp;"|64",Positions!$A$2:$A$14531,0)),"-")</f>
        <v>65</v>
      </c>
      <c r="F2651" s="4" t="str">
        <f aca="false">IFERROR(INDEX(Positions!$E$2:$E$14531,MATCH($A2651&amp;"|50",Positions!$A$2:$A$14531,0)),"-")</f>
        <v>G</v>
      </c>
      <c r="G2651" s="4" t="str">
        <f aca="false">IFERROR(INDEX(Positions!$E$2:$E$14531,MATCH($A2651&amp;"|64",Positions!$A$2:$A$14531,0)),"-")</f>
        <v>C</v>
      </c>
      <c r="H2651" s="3" t="str">
        <f aca="false">F2651&amp;"-"&amp;G2651</f>
        <v>G-C</v>
      </c>
      <c r="I2651" s="4" t="n">
        <f aca="false">(F2651="G")+(G2651="G")</f>
        <v>1</v>
      </c>
      <c r="J2651" s="4" t="n">
        <f aca="false">(F2651="C")+(G2651="C")</f>
        <v>1</v>
      </c>
      <c r="K2651" s="3" t="n">
        <f aca="false">I2651+J2651</f>
        <v>2</v>
      </c>
    </row>
    <row r="2652" customFormat="false" ht="15" hidden="false" customHeight="false" outlineLevel="0" collapsed="false">
      <c r="A2652" s="4" t="s">
        <v>131</v>
      </c>
      <c r="B2652" s="4" t="s">
        <v>830</v>
      </c>
      <c r="C2652" s="4" t="s">
        <v>689</v>
      </c>
      <c r="D2652" s="4" t="n">
        <f aca="false">IFERROR(INDEX(Positions!$D$2:$D$14531,MATCH($A2652&amp;"|51",Positions!$A$2:$A$14531,0)),"-")</f>
        <v>52</v>
      </c>
      <c r="E2652" s="4" t="n">
        <f aca="false">IFERROR(INDEX(Positions!$D$2:$D$14531,MATCH($A2652&amp;"|63",Positions!$A$2:$A$14531,0)),"-")</f>
        <v>64</v>
      </c>
      <c r="F2652" s="4" t="str">
        <f aca="false">IFERROR(INDEX(Positions!$E$2:$E$14531,MATCH($A2652&amp;"|51",Positions!$A$2:$A$14531,0)),"-")</f>
        <v>G</v>
      </c>
      <c r="G2652" s="4" t="str">
        <f aca="false">IFERROR(INDEX(Positions!$E$2:$E$14531,MATCH($A2652&amp;"|63",Positions!$A$2:$A$14531,0)),"-")</f>
        <v>C</v>
      </c>
      <c r="H2652" s="3" t="str">
        <f aca="false">F2652&amp;"-"&amp;G2652</f>
        <v>G-C</v>
      </c>
      <c r="I2652" s="4" t="n">
        <f aca="false">(F2652="G")+(G2652="G")</f>
        <v>1</v>
      </c>
      <c r="J2652" s="4" t="n">
        <f aca="false">(F2652="C")+(G2652="C")</f>
        <v>1</v>
      </c>
      <c r="K2652" s="3" t="n">
        <f aca="false">I2652+J2652</f>
        <v>2</v>
      </c>
    </row>
    <row r="2653" customFormat="false" ht="15" hidden="false" customHeight="false" outlineLevel="0" collapsed="false">
      <c r="A2653" s="4" t="s">
        <v>131</v>
      </c>
      <c r="B2653" s="4" t="s">
        <v>830</v>
      </c>
      <c r="C2653" s="4" t="s">
        <v>703</v>
      </c>
      <c r="D2653" s="4" t="n">
        <f aca="false">IFERROR(INDEX(Positions!$D$2:$D$14531,MATCH($A2653&amp;"|52",Positions!$A$2:$A$14531,0)),"-")</f>
        <v>53</v>
      </c>
      <c r="E2653" s="4" t="n">
        <f aca="false">IFERROR(INDEX(Positions!$D$2:$D$14531,MATCH($A2653&amp;"|62",Positions!$A$2:$A$14531,0)),"-")</f>
        <v>63</v>
      </c>
      <c r="F2653" s="4" t="str">
        <f aca="false">IFERROR(INDEX(Positions!$E$2:$E$14531,MATCH($A2653&amp;"|52",Positions!$A$2:$A$14531,0)),"-")</f>
        <v>G</v>
      </c>
      <c r="G2653" s="4" t="str">
        <f aca="false">IFERROR(INDEX(Positions!$E$2:$E$14531,MATCH($A2653&amp;"|62",Positions!$A$2:$A$14531,0)),"-")</f>
        <v>C</v>
      </c>
      <c r="H2653" s="3" t="str">
        <f aca="false">F2653&amp;"-"&amp;G2653</f>
        <v>G-C</v>
      </c>
      <c r="I2653" s="4" t="n">
        <f aca="false">(F2653="G")+(G2653="G")</f>
        <v>1</v>
      </c>
      <c r="J2653" s="4" t="n">
        <f aca="false">(F2653="C")+(G2653="C")</f>
        <v>1</v>
      </c>
      <c r="K2653" s="3" t="n">
        <f aca="false">I2653+J2653</f>
        <v>2</v>
      </c>
    </row>
    <row r="2654" customFormat="false" ht="15" hidden="false" customHeight="false" outlineLevel="0" collapsed="false">
      <c r="A2654" s="4" t="s">
        <v>131</v>
      </c>
      <c r="B2654" s="4" t="s">
        <v>830</v>
      </c>
      <c r="C2654" s="4" t="s">
        <v>892</v>
      </c>
      <c r="D2654" s="4" t="n">
        <f aca="false">IFERROR(INDEX(Positions!$D$2:$D$14531,MATCH($A2654&amp;"|53",Positions!$A$2:$A$14531,0)),"-")</f>
        <v>54</v>
      </c>
      <c r="E2654" s="4" t="n">
        <f aca="false">IFERROR(INDEX(Positions!$D$2:$D$14531,MATCH($A2654&amp;"|61",Positions!$A$2:$A$14531,0)),"-")</f>
        <v>62</v>
      </c>
      <c r="F2654" s="4" t="str">
        <f aca="false">IFERROR(INDEX(Positions!$E$2:$E$14531,MATCH($A2654&amp;"|53",Positions!$A$2:$A$14531,0)),"-")</f>
        <v>G</v>
      </c>
      <c r="G2654" s="4" t="str">
        <f aca="false">IFERROR(INDEX(Positions!$E$2:$E$14531,MATCH($A2654&amp;"|61",Positions!$A$2:$A$14531,0)),"-")</f>
        <v>C</v>
      </c>
      <c r="H2654" s="3" t="str">
        <f aca="false">F2654&amp;"-"&amp;G2654</f>
        <v>G-C</v>
      </c>
      <c r="I2654" s="4" t="n">
        <f aca="false">(F2654="G")+(G2654="G")</f>
        <v>1</v>
      </c>
      <c r="J2654" s="4" t="n">
        <f aca="false">(F2654="C")+(G2654="C")</f>
        <v>1</v>
      </c>
      <c r="K2654" s="3" t="n">
        <f aca="false">I2654+J2654</f>
        <v>2</v>
      </c>
    </row>
    <row r="2655" customFormat="false" ht="15" hidden="false" customHeight="false" outlineLevel="0" collapsed="false">
      <c r="A2655" s="24" t="s">
        <v>131</v>
      </c>
      <c r="B2655" s="24" t="s">
        <v>893</v>
      </c>
      <c r="C2655" s="24" t="s">
        <v>894</v>
      </c>
      <c r="D2655" s="24" t="n">
        <f aca="false">IFERROR(INDEX(Positions!$D$2:$D$14531,MATCH($A2655&amp;"|8",Positions!$A$2:$A$14531,0)),"-")</f>
        <v>8</v>
      </c>
      <c r="E2655" s="24" t="n">
        <f aca="false">IFERROR(INDEX(Positions!$D$2:$D$14531,MATCH($A2655&amp;"|14",Positions!$A$2:$A$14531,0)),"-")</f>
        <v>14</v>
      </c>
      <c r="F2655" s="24" t="str">
        <f aca="false">IFERROR(INDEX(Positions!$E$2:$E$14531,MATCH($A2655&amp;"|8",Positions!$A$2:$A$14531,0)),"-")</f>
        <v>U</v>
      </c>
      <c r="G2655" s="24" t="str">
        <f aca="false">IFERROR(INDEX(Positions!$E$2:$E$14531,MATCH($A2655&amp;"|14",Positions!$A$2:$A$14531,0)),"-")</f>
        <v>A</v>
      </c>
      <c r="H2655" s="25" t="str">
        <f aca="false">F2655&amp;"-"&amp;G2655</f>
        <v>U-A</v>
      </c>
      <c r="I2655" s="24" t="n">
        <f aca="false">(F2655="G")+(G2655="G")</f>
        <v>0</v>
      </c>
      <c r="J2655" s="24" t="n">
        <f aca="false">(F2655="C")+(G2655="C")</f>
        <v>0</v>
      </c>
      <c r="K2655" s="25" t="n">
        <f aca="false">I2655+J2655</f>
        <v>0</v>
      </c>
    </row>
    <row r="2656" customFormat="false" ht="15" hidden="false" customHeight="false" outlineLevel="0" collapsed="false">
      <c r="A2656" s="24" t="s">
        <v>131</v>
      </c>
      <c r="B2656" s="24" t="s">
        <v>893</v>
      </c>
      <c r="C2656" s="24" t="s">
        <v>895</v>
      </c>
      <c r="D2656" s="24" t="n">
        <f aca="false">IFERROR(INDEX(Positions!$D$2:$D$14531,MATCH($A2656&amp;"|15",Positions!$A$2:$A$14531,0)),"-")</f>
        <v>15</v>
      </c>
      <c r="E2656" s="24" t="n">
        <f aca="false">IFERROR(INDEX(Positions!$D$2:$D$14531,MATCH($A2656&amp;"|48",Positions!$A$2:$A$14531,0)),"-")</f>
        <v>49</v>
      </c>
      <c r="F2656" s="24" t="str">
        <f aca="false">IFERROR(INDEX(Positions!$E$2:$E$14531,MATCH($A2656&amp;"|15",Positions!$A$2:$A$14531,0)),"-")</f>
        <v>G</v>
      </c>
      <c r="G2656" s="24" t="str">
        <f aca="false">IFERROR(INDEX(Positions!$E$2:$E$14531,MATCH($A2656&amp;"|48",Positions!$A$2:$A$14531,0)),"-")</f>
        <v>C</v>
      </c>
      <c r="H2656" s="25" t="str">
        <f aca="false">F2656&amp;"-"&amp;G2656</f>
        <v>G-C</v>
      </c>
      <c r="I2656" s="24" t="n">
        <f aca="false">(F2656="G")+(G2656="G")</f>
        <v>1</v>
      </c>
      <c r="J2656" s="24" t="n">
        <f aca="false">(F2656="C")+(G2656="C")</f>
        <v>1</v>
      </c>
      <c r="K2656" s="25" t="n">
        <f aca="false">I2656+J2656</f>
        <v>2</v>
      </c>
    </row>
    <row r="2657" customFormat="false" ht="15" hidden="false" customHeight="false" outlineLevel="0" collapsed="false">
      <c r="A2657" s="24" t="s">
        <v>131</v>
      </c>
      <c r="B2657" s="24" t="s">
        <v>893</v>
      </c>
      <c r="C2657" s="24" t="s">
        <v>896</v>
      </c>
      <c r="D2657" s="24" t="n">
        <f aca="false">IFERROR(INDEX(Positions!$D$2:$D$14531,MATCH($A2657&amp;"|18",Positions!$A$2:$A$14531,0)),"-")</f>
        <v>19</v>
      </c>
      <c r="E2657" s="24" t="n">
        <f aca="false">IFERROR(INDEX(Positions!$D$2:$D$14531,MATCH($A2657&amp;"|55",Positions!$A$2:$A$14531,0)),"-")</f>
        <v>56</v>
      </c>
      <c r="F2657" s="24" t="str">
        <f aca="false">IFERROR(INDEX(Positions!$E$2:$E$14531,MATCH($A2657&amp;"|18",Positions!$A$2:$A$14531,0)),"-")</f>
        <v>G</v>
      </c>
      <c r="G2657" s="24" t="str">
        <f aca="false">IFERROR(INDEX(Positions!$E$2:$E$14531,MATCH($A2657&amp;"|55",Positions!$A$2:$A$14531,0)),"-")</f>
        <v>U</v>
      </c>
      <c r="H2657" s="25" t="str">
        <f aca="false">F2657&amp;"-"&amp;G2657</f>
        <v>G-U</v>
      </c>
      <c r="I2657" s="24" t="n">
        <f aca="false">(F2657="G")+(G2657="G")</f>
        <v>1</v>
      </c>
      <c r="J2657" s="24" t="n">
        <f aca="false">(F2657="C")+(G2657="C")</f>
        <v>0</v>
      </c>
      <c r="K2657" s="25" t="n">
        <f aca="false">I2657+J2657</f>
        <v>1</v>
      </c>
    </row>
    <row r="2658" customFormat="false" ht="15" hidden="false" customHeight="false" outlineLevel="0" collapsed="false">
      <c r="A2658" s="24" t="s">
        <v>131</v>
      </c>
      <c r="B2658" s="24" t="s">
        <v>893</v>
      </c>
      <c r="C2658" s="24" t="s">
        <v>897</v>
      </c>
      <c r="D2658" s="24" t="n">
        <f aca="false">IFERROR(INDEX(Positions!$D$2:$D$14531,MATCH($A2658&amp;"|19",Positions!$A$2:$A$14531,0)),"-")</f>
        <v>20</v>
      </c>
      <c r="E2658" s="24" t="n">
        <f aca="false">IFERROR(INDEX(Positions!$D$2:$D$14531,MATCH($A2658&amp;"|56",Positions!$A$2:$A$14531,0)),"-")</f>
        <v>57</v>
      </c>
      <c r="F2658" s="24" t="str">
        <f aca="false">IFERROR(INDEX(Positions!$E$2:$E$14531,MATCH($A2658&amp;"|19",Positions!$A$2:$A$14531,0)),"-")</f>
        <v>G</v>
      </c>
      <c r="G2658" s="24" t="str">
        <f aca="false">IFERROR(INDEX(Positions!$E$2:$E$14531,MATCH($A2658&amp;"|56",Positions!$A$2:$A$14531,0)),"-")</f>
        <v>C</v>
      </c>
      <c r="H2658" s="25" t="str">
        <f aca="false">F2658&amp;"-"&amp;G2658</f>
        <v>G-C</v>
      </c>
      <c r="I2658" s="24" t="n">
        <f aca="false">(F2658="G")+(G2658="G")</f>
        <v>1</v>
      </c>
      <c r="J2658" s="24" t="n">
        <f aca="false">(F2658="C")+(G2658="C")</f>
        <v>1</v>
      </c>
      <c r="K2658" s="25" t="n">
        <f aca="false">I2658+J2658</f>
        <v>2</v>
      </c>
    </row>
    <row r="2659" customFormat="false" ht="15" hidden="false" customHeight="false" outlineLevel="0" collapsed="false">
      <c r="A2659" s="24" t="s">
        <v>131</v>
      </c>
      <c r="B2659" s="24" t="s">
        <v>893</v>
      </c>
      <c r="C2659" s="24" t="s">
        <v>898</v>
      </c>
      <c r="D2659" s="24" t="n">
        <f aca="false">IFERROR(INDEX(Positions!$D$2:$D$14531,MATCH($A2659&amp;"|26",Positions!$A$2:$A$14531,0)),"-")</f>
        <v>27</v>
      </c>
      <c r="E2659" s="24" t="n">
        <f aca="false">IFERROR(INDEX(Positions!$D$2:$D$14531,MATCH($A2659&amp;"|44",Positions!$A$2:$A$14531,0)),"-")</f>
        <v>45</v>
      </c>
      <c r="F2659" s="24" t="str">
        <f aca="false">IFERROR(INDEX(Positions!$E$2:$E$14531,MATCH($A2659&amp;"|26",Positions!$A$2:$A$14531,0)),"-")</f>
        <v>G</v>
      </c>
      <c r="G2659" s="24" t="str">
        <f aca="false">IFERROR(INDEX(Positions!$E$2:$E$14531,MATCH($A2659&amp;"|44",Positions!$A$2:$A$14531,0)),"-")</f>
        <v>A</v>
      </c>
      <c r="H2659" s="25" t="str">
        <f aca="false">F2659&amp;"-"&amp;G2659</f>
        <v>G-A</v>
      </c>
      <c r="I2659" s="24" t="n">
        <f aca="false">(F2659="G")+(G2659="G")</f>
        <v>1</v>
      </c>
      <c r="J2659" s="24" t="n">
        <f aca="false">(F2659="C")+(G2659="C")</f>
        <v>0</v>
      </c>
      <c r="K2659" s="25" t="n">
        <f aca="false">I2659+J2659</f>
        <v>1</v>
      </c>
    </row>
    <row r="2660" customFormat="false" ht="15" hidden="false" customHeight="false" outlineLevel="0" collapsed="false">
      <c r="A2660" s="24" t="s">
        <v>131</v>
      </c>
      <c r="B2660" s="24" t="s">
        <v>893</v>
      </c>
      <c r="C2660" s="24" t="s">
        <v>899</v>
      </c>
      <c r="D2660" s="24" t="n">
        <f aca="false">IFERROR(INDEX(Positions!$D$2:$D$14531,MATCH($A2660&amp;"|32",Positions!$A$2:$A$14531,0)),"-")</f>
        <v>33</v>
      </c>
      <c r="E2660" s="24" t="n">
        <f aca="false">IFERROR(INDEX(Positions!$D$2:$D$14531,MATCH($A2660&amp;"|38",Positions!$A$2:$A$14531,0)),"-")</f>
        <v>39</v>
      </c>
      <c r="F2660" s="24" t="str">
        <f aca="false">IFERROR(INDEX(Positions!$E$2:$E$14531,MATCH($A2660&amp;"|32",Positions!$A$2:$A$14531,0)),"-")</f>
        <v>C</v>
      </c>
      <c r="G2660" s="24" t="str">
        <f aca="false">IFERROR(INDEX(Positions!$E$2:$E$14531,MATCH($A2660&amp;"|38",Positions!$A$2:$A$14531,0)),"-")</f>
        <v>A</v>
      </c>
      <c r="H2660" s="25" t="str">
        <f aca="false">F2660&amp;"-"&amp;G2660</f>
        <v>C-A</v>
      </c>
      <c r="I2660" s="24" t="n">
        <f aca="false">(F2660="G")+(G2660="G")</f>
        <v>0</v>
      </c>
      <c r="J2660" s="24" t="n">
        <f aca="false">(F2660="C")+(G2660="C")</f>
        <v>1</v>
      </c>
      <c r="K2660" s="25" t="n">
        <f aca="false">I2660+J2660</f>
        <v>1</v>
      </c>
    </row>
    <row r="2661" customFormat="false" ht="15" hidden="false" customHeight="false" outlineLevel="0" collapsed="false">
      <c r="A2661" s="24" t="s">
        <v>131</v>
      </c>
      <c r="B2661" s="24" t="s">
        <v>893</v>
      </c>
      <c r="C2661" s="24" t="s">
        <v>900</v>
      </c>
      <c r="D2661" s="24" t="n">
        <f aca="false">IFERROR(INDEX(Positions!$D$2:$D$14531,MATCH($A2661&amp;"|54",Positions!$A$2:$A$14531,0)),"-")</f>
        <v>55</v>
      </c>
      <c r="E2661" s="24" t="n">
        <f aca="false">IFERROR(INDEX(Positions!$D$2:$D$14531,MATCH($A2661&amp;"|58",Positions!$A$2:$A$14531,0)),"-")</f>
        <v>59</v>
      </c>
      <c r="F2661" s="24" t="str">
        <f aca="false">IFERROR(INDEX(Positions!$E$2:$E$14531,MATCH($A2661&amp;"|54",Positions!$A$2:$A$14531,0)),"-")</f>
        <v>U</v>
      </c>
      <c r="G2661" s="24" t="str">
        <f aca="false">IFERROR(INDEX(Positions!$E$2:$E$14531,MATCH($A2661&amp;"|58",Positions!$A$2:$A$14531,0)),"-")</f>
        <v>A</v>
      </c>
      <c r="H2661" s="25" t="str">
        <f aca="false">F2661&amp;"-"&amp;G2661</f>
        <v>U-A</v>
      </c>
      <c r="I2661" s="24" t="n">
        <f aca="false">(F2661="G")+(G2661="G")</f>
        <v>0</v>
      </c>
      <c r="J2661" s="24" t="n">
        <f aca="false">(F2661="C")+(G2661="C")</f>
        <v>0</v>
      </c>
      <c r="K2661" s="25" t="n">
        <f aca="false">I2661+J2661</f>
        <v>0</v>
      </c>
    </row>
    <row r="2662" customFormat="false" ht="15" hidden="false" customHeight="false" outlineLevel="0" collapsed="false">
      <c r="A2662" s="4" t="s">
        <v>132</v>
      </c>
      <c r="B2662" s="4" t="s">
        <v>768</v>
      </c>
      <c r="C2662" s="4" t="s">
        <v>882</v>
      </c>
      <c r="D2662" s="4" t="n">
        <f aca="false">IFERROR(INDEX(Positions!$D$2:$D$14531,MATCH($A2662&amp;"|1",Positions!$A$2:$A$14531,0)),"-")</f>
        <v>1</v>
      </c>
      <c r="E2662" s="4" t="n">
        <f aca="false">IFERROR(INDEX(Positions!$D$2:$D$14531,MATCH($A2662&amp;"|72",Positions!$A$2:$A$14531,0)),"-")</f>
        <v>70</v>
      </c>
      <c r="F2662" s="4" t="str">
        <f aca="false">IFERROR(INDEX(Positions!$E$2:$E$14531,MATCH($A2662&amp;"|1",Positions!$A$2:$A$14531,0)),"-")</f>
        <v>G</v>
      </c>
      <c r="G2662" s="4" t="str">
        <f aca="false">IFERROR(INDEX(Positions!$E$2:$E$14531,MATCH($A2662&amp;"|72",Positions!$A$2:$A$14531,0)),"-")</f>
        <v>C</v>
      </c>
      <c r="H2662" s="3" t="str">
        <f aca="false">F2662&amp;"-"&amp;G2662</f>
        <v>G-C</v>
      </c>
      <c r="I2662" s="4" t="n">
        <f aca="false">(F2662="G")+(G2662="G")</f>
        <v>1</v>
      </c>
      <c r="J2662" s="4" t="n">
        <f aca="false">(F2662="C")+(G2662="C")</f>
        <v>1</v>
      </c>
      <c r="K2662" s="3" t="n">
        <f aca="false">I2662+J2662</f>
        <v>2</v>
      </c>
    </row>
    <row r="2663" customFormat="false" ht="15" hidden="false" customHeight="false" outlineLevel="0" collapsed="false">
      <c r="A2663" s="4" t="s">
        <v>132</v>
      </c>
      <c r="B2663" s="4" t="s">
        <v>768</v>
      </c>
      <c r="C2663" s="4" t="s">
        <v>883</v>
      </c>
      <c r="D2663" s="4" t="n">
        <f aca="false">IFERROR(INDEX(Positions!$D$2:$D$14531,MATCH($A2663&amp;"|2",Positions!$A$2:$A$14531,0)),"-")</f>
        <v>2</v>
      </c>
      <c r="E2663" s="4" t="n">
        <f aca="false">IFERROR(INDEX(Positions!$D$2:$D$14531,MATCH($A2663&amp;"|71",Positions!$A$2:$A$14531,0)),"-")</f>
        <v>69</v>
      </c>
      <c r="F2663" s="4" t="str">
        <f aca="false">IFERROR(INDEX(Positions!$E$2:$E$14531,MATCH($A2663&amp;"|2",Positions!$A$2:$A$14531,0)),"-")</f>
        <v>G</v>
      </c>
      <c r="G2663" s="4" t="str">
        <f aca="false">IFERROR(INDEX(Positions!$E$2:$E$14531,MATCH($A2663&amp;"|71",Positions!$A$2:$A$14531,0)),"-")</f>
        <v>C</v>
      </c>
      <c r="H2663" s="3" t="str">
        <f aca="false">F2663&amp;"-"&amp;G2663</f>
        <v>G-C</v>
      </c>
      <c r="I2663" s="4" t="n">
        <f aca="false">(F2663="G")+(G2663="G")</f>
        <v>1</v>
      </c>
      <c r="J2663" s="4" t="n">
        <f aca="false">(F2663="C")+(G2663="C")</f>
        <v>1</v>
      </c>
      <c r="K2663" s="3" t="n">
        <f aca="false">I2663+J2663</f>
        <v>2</v>
      </c>
    </row>
    <row r="2664" customFormat="false" ht="15" hidden="false" customHeight="false" outlineLevel="0" collapsed="false">
      <c r="A2664" s="4" t="s">
        <v>132</v>
      </c>
      <c r="B2664" s="4" t="s">
        <v>768</v>
      </c>
      <c r="C2664" s="4" t="s">
        <v>884</v>
      </c>
      <c r="D2664" s="4" t="n">
        <f aca="false">IFERROR(INDEX(Positions!$D$2:$D$14531,MATCH($A2664&amp;"|3",Positions!$A$2:$A$14531,0)),"-")</f>
        <v>3</v>
      </c>
      <c r="E2664" s="4" t="n">
        <f aca="false">IFERROR(INDEX(Positions!$D$2:$D$14531,MATCH($A2664&amp;"|70",Positions!$A$2:$A$14531,0)),"-")</f>
        <v>68</v>
      </c>
      <c r="F2664" s="4" t="str">
        <f aca="false">IFERROR(INDEX(Positions!$E$2:$E$14531,MATCH($A2664&amp;"|3",Positions!$A$2:$A$14531,0)),"-")</f>
        <v>G</v>
      </c>
      <c r="G2664" s="4" t="str">
        <f aca="false">IFERROR(INDEX(Positions!$E$2:$E$14531,MATCH($A2664&amp;"|70",Positions!$A$2:$A$14531,0)),"-")</f>
        <v>U</v>
      </c>
      <c r="H2664" s="3" t="str">
        <f aca="false">F2664&amp;"-"&amp;G2664</f>
        <v>G-U</v>
      </c>
      <c r="I2664" s="4" t="n">
        <f aca="false">(F2664="G")+(G2664="G")</f>
        <v>1</v>
      </c>
      <c r="J2664" s="4" t="n">
        <f aca="false">(F2664="C")+(G2664="C")</f>
        <v>0</v>
      </c>
      <c r="K2664" s="3" t="n">
        <f aca="false">I2664+J2664</f>
        <v>1</v>
      </c>
    </row>
    <row r="2665" customFormat="false" ht="15" hidden="false" customHeight="false" outlineLevel="0" collapsed="false">
      <c r="A2665" s="4" t="s">
        <v>132</v>
      </c>
      <c r="B2665" s="4" t="s">
        <v>768</v>
      </c>
      <c r="C2665" s="4" t="s">
        <v>885</v>
      </c>
      <c r="D2665" s="4" t="n">
        <f aca="false">IFERROR(INDEX(Positions!$D$2:$D$14531,MATCH($A2665&amp;"|4",Positions!$A$2:$A$14531,0)),"-")</f>
        <v>4</v>
      </c>
      <c r="E2665" s="4" t="n">
        <f aca="false">IFERROR(INDEX(Positions!$D$2:$D$14531,MATCH($A2665&amp;"|69",Positions!$A$2:$A$14531,0)),"-")</f>
        <v>67</v>
      </c>
      <c r="F2665" s="4" t="str">
        <f aca="false">IFERROR(INDEX(Positions!$E$2:$E$14531,MATCH($A2665&amp;"|4",Positions!$A$2:$A$14531,0)),"-")</f>
        <v>G</v>
      </c>
      <c r="G2665" s="4" t="str">
        <f aca="false">IFERROR(INDEX(Positions!$E$2:$E$14531,MATCH($A2665&amp;"|69",Positions!$A$2:$A$14531,0)),"-")</f>
        <v>C</v>
      </c>
      <c r="H2665" s="3" t="str">
        <f aca="false">F2665&amp;"-"&amp;G2665</f>
        <v>G-C</v>
      </c>
      <c r="I2665" s="4" t="n">
        <f aca="false">(F2665="G")+(G2665="G")</f>
        <v>1</v>
      </c>
      <c r="J2665" s="4" t="n">
        <f aca="false">(F2665="C")+(G2665="C")</f>
        <v>1</v>
      </c>
      <c r="K2665" s="3" t="n">
        <f aca="false">I2665+J2665</f>
        <v>2</v>
      </c>
    </row>
    <row r="2666" customFormat="false" ht="15" hidden="false" customHeight="false" outlineLevel="0" collapsed="false">
      <c r="A2666" s="4" t="s">
        <v>132</v>
      </c>
      <c r="B2666" s="4" t="s">
        <v>768</v>
      </c>
      <c r="C2666" s="4" t="s">
        <v>542</v>
      </c>
      <c r="D2666" s="4" t="n">
        <f aca="false">IFERROR(INDEX(Positions!$D$2:$D$14531,MATCH($A2666&amp;"|5",Positions!$A$2:$A$14531,0)),"-")</f>
        <v>5</v>
      </c>
      <c r="E2666" s="4" t="n">
        <f aca="false">IFERROR(INDEX(Positions!$D$2:$D$14531,MATCH($A2666&amp;"|68",Positions!$A$2:$A$14531,0)),"-")</f>
        <v>66</v>
      </c>
      <c r="F2666" s="4" t="str">
        <f aca="false">IFERROR(INDEX(Positions!$E$2:$E$14531,MATCH($A2666&amp;"|5",Positions!$A$2:$A$14531,0)),"-")</f>
        <v>G</v>
      </c>
      <c r="G2666" s="4" t="str">
        <f aca="false">IFERROR(INDEX(Positions!$E$2:$E$14531,MATCH($A2666&amp;"|68",Positions!$A$2:$A$14531,0)),"-")</f>
        <v>C</v>
      </c>
      <c r="H2666" s="3" t="str">
        <f aca="false">F2666&amp;"-"&amp;G2666</f>
        <v>G-C</v>
      </c>
      <c r="I2666" s="4" t="n">
        <f aca="false">(F2666="G")+(G2666="G")</f>
        <v>1</v>
      </c>
      <c r="J2666" s="4" t="n">
        <f aca="false">(F2666="C")+(G2666="C")</f>
        <v>1</v>
      </c>
      <c r="K2666" s="3" t="n">
        <f aca="false">I2666+J2666</f>
        <v>2</v>
      </c>
    </row>
    <row r="2667" customFormat="false" ht="15" hidden="false" customHeight="false" outlineLevel="0" collapsed="false">
      <c r="A2667" s="4" t="s">
        <v>132</v>
      </c>
      <c r="B2667" s="4" t="s">
        <v>768</v>
      </c>
      <c r="C2667" s="4" t="s">
        <v>561</v>
      </c>
      <c r="D2667" s="4" t="n">
        <f aca="false">IFERROR(INDEX(Positions!$D$2:$D$14531,MATCH($A2667&amp;"|6",Positions!$A$2:$A$14531,0)),"-")</f>
        <v>6</v>
      </c>
      <c r="E2667" s="4" t="n">
        <f aca="false">IFERROR(INDEX(Positions!$D$2:$D$14531,MATCH($A2667&amp;"|67",Positions!$A$2:$A$14531,0)),"-")</f>
        <v>65</v>
      </c>
      <c r="F2667" s="4" t="str">
        <f aca="false">IFERROR(INDEX(Positions!$E$2:$E$14531,MATCH($A2667&amp;"|6",Positions!$A$2:$A$14531,0)),"-")</f>
        <v>U</v>
      </c>
      <c r="G2667" s="4" t="str">
        <f aca="false">IFERROR(INDEX(Positions!$E$2:$E$14531,MATCH($A2667&amp;"|67",Positions!$A$2:$A$14531,0)),"-")</f>
        <v>A</v>
      </c>
      <c r="H2667" s="3" t="str">
        <f aca="false">F2667&amp;"-"&amp;G2667</f>
        <v>U-A</v>
      </c>
      <c r="I2667" s="4" t="n">
        <f aca="false">(F2667="G")+(G2667="G")</f>
        <v>0</v>
      </c>
      <c r="J2667" s="4" t="n">
        <f aca="false">(F2667="C")+(G2667="C")</f>
        <v>0</v>
      </c>
      <c r="K2667" s="3" t="n">
        <f aca="false">I2667+J2667</f>
        <v>0</v>
      </c>
    </row>
    <row r="2668" customFormat="false" ht="15" hidden="false" customHeight="false" outlineLevel="0" collapsed="false">
      <c r="A2668" s="4" t="s">
        <v>132</v>
      </c>
      <c r="B2668" s="4" t="s">
        <v>768</v>
      </c>
      <c r="C2668" s="4" t="s">
        <v>886</v>
      </c>
      <c r="D2668" s="4" t="n">
        <f aca="false">IFERROR(INDEX(Positions!$D$2:$D$14531,MATCH($A2668&amp;"|7",Positions!$A$2:$A$14531,0)),"-")</f>
        <v>7</v>
      </c>
      <c r="E2668" s="4" t="n">
        <f aca="false">IFERROR(INDEX(Positions!$D$2:$D$14531,MATCH($A2668&amp;"|66",Positions!$A$2:$A$14531,0)),"-")</f>
        <v>64</v>
      </c>
      <c r="F2668" s="4" t="str">
        <f aca="false">IFERROR(INDEX(Positions!$E$2:$E$14531,MATCH($A2668&amp;"|7",Positions!$A$2:$A$14531,0)),"-")</f>
        <v>G</v>
      </c>
      <c r="G2668" s="4" t="str">
        <f aca="false">IFERROR(INDEX(Positions!$E$2:$E$14531,MATCH($A2668&amp;"|66",Positions!$A$2:$A$14531,0)),"-")</f>
        <v>C</v>
      </c>
      <c r="H2668" s="3" t="str">
        <f aca="false">F2668&amp;"-"&amp;G2668</f>
        <v>G-C</v>
      </c>
      <c r="I2668" s="4" t="n">
        <f aca="false">(F2668="G")+(G2668="G")</f>
        <v>1</v>
      </c>
      <c r="J2668" s="4" t="n">
        <f aca="false">(F2668="C")+(G2668="C")</f>
        <v>1</v>
      </c>
      <c r="K2668" s="3" t="n">
        <f aca="false">I2668+J2668</f>
        <v>2</v>
      </c>
    </row>
    <row r="2669" customFormat="false" ht="15" hidden="false" customHeight="false" outlineLevel="0" collapsed="false">
      <c r="A2669" s="4" t="s">
        <v>132</v>
      </c>
      <c r="B2669" s="4" t="s">
        <v>783</v>
      </c>
      <c r="C2669" s="4" t="s">
        <v>887</v>
      </c>
      <c r="D2669" s="4" t="n">
        <f aca="false">IFERROR(INDEX(Positions!$D$2:$D$14531,MATCH($A2669&amp;"|10",Positions!$A$2:$A$14531,0)),"-")</f>
        <v>10</v>
      </c>
      <c r="E2669" s="4" t="n">
        <f aca="false">IFERROR(INDEX(Positions!$D$2:$D$14531,MATCH($A2669&amp;"|25",Positions!$A$2:$A$14531,0)),"-")</f>
        <v>24</v>
      </c>
      <c r="F2669" s="4" t="str">
        <f aca="false">IFERROR(INDEX(Positions!$E$2:$E$14531,MATCH($A2669&amp;"|10",Positions!$A$2:$A$14531,0)),"-")</f>
        <v>G</v>
      </c>
      <c r="G2669" s="4" t="str">
        <f aca="false">IFERROR(INDEX(Positions!$E$2:$E$14531,MATCH($A2669&amp;"|25",Positions!$A$2:$A$14531,0)),"-")</f>
        <v>C</v>
      </c>
      <c r="H2669" s="3" t="str">
        <f aca="false">F2669&amp;"-"&amp;G2669</f>
        <v>G-C</v>
      </c>
      <c r="I2669" s="4" t="n">
        <f aca="false">(F2669="G")+(G2669="G")</f>
        <v>1</v>
      </c>
      <c r="J2669" s="4" t="n">
        <f aca="false">(F2669="C")+(G2669="C")</f>
        <v>1</v>
      </c>
      <c r="K2669" s="3" t="n">
        <f aca="false">I2669+J2669</f>
        <v>2</v>
      </c>
    </row>
    <row r="2670" customFormat="false" ht="15" hidden="false" customHeight="false" outlineLevel="0" collapsed="false">
      <c r="A2670" s="4" t="s">
        <v>132</v>
      </c>
      <c r="B2670" s="4" t="s">
        <v>783</v>
      </c>
      <c r="C2670" s="4" t="s">
        <v>888</v>
      </c>
      <c r="D2670" s="4" t="n">
        <f aca="false">IFERROR(INDEX(Positions!$D$2:$D$14531,MATCH($A2670&amp;"|11",Positions!$A$2:$A$14531,0)),"-")</f>
        <v>11</v>
      </c>
      <c r="E2670" s="4" t="n">
        <f aca="false">IFERROR(INDEX(Positions!$D$2:$D$14531,MATCH($A2670&amp;"|24",Positions!$A$2:$A$14531,0)),"-")</f>
        <v>23</v>
      </c>
      <c r="F2670" s="4" t="str">
        <f aca="false">IFERROR(INDEX(Positions!$E$2:$E$14531,MATCH($A2670&amp;"|11",Positions!$A$2:$A$14531,0)),"-")</f>
        <v>C</v>
      </c>
      <c r="G2670" s="4" t="str">
        <f aca="false">IFERROR(INDEX(Positions!$E$2:$E$14531,MATCH($A2670&amp;"|24",Positions!$A$2:$A$14531,0)),"-")</f>
        <v>G</v>
      </c>
      <c r="H2670" s="3" t="str">
        <f aca="false">F2670&amp;"-"&amp;G2670</f>
        <v>C-G</v>
      </c>
      <c r="I2670" s="4" t="n">
        <f aca="false">(F2670="G")+(G2670="G")</f>
        <v>1</v>
      </c>
      <c r="J2670" s="4" t="n">
        <f aca="false">(F2670="C")+(G2670="C")</f>
        <v>1</v>
      </c>
      <c r="K2670" s="3" t="n">
        <f aca="false">I2670+J2670</f>
        <v>2</v>
      </c>
    </row>
    <row r="2671" customFormat="false" ht="15" hidden="false" customHeight="false" outlineLevel="0" collapsed="false">
      <c r="A2671" s="4" t="s">
        <v>132</v>
      </c>
      <c r="B2671" s="4" t="s">
        <v>783</v>
      </c>
      <c r="C2671" s="4" t="s">
        <v>479</v>
      </c>
      <c r="D2671" s="4" t="n">
        <f aca="false">IFERROR(INDEX(Positions!$D$2:$D$14531,MATCH($A2671&amp;"|12",Positions!$A$2:$A$14531,0)),"-")</f>
        <v>12</v>
      </c>
      <c r="E2671" s="4" t="n">
        <f aca="false">IFERROR(INDEX(Positions!$D$2:$D$14531,MATCH($A2671&amp;"|23",Positions!$A$2:$A$14531,0)),"-")</f>
        <v>22</v>
      </c>
      <c r="F2671" s="4" t="str">
        <f aca="false">IFERROR(INDEX(Positions!$E$2:$E$14531,MATCH($A2671&amp;"|12",Positions!$A$2:$A$14531,0)),"-")</f>
        <v>U</v>
      </c>
      <c r="G2671" s="4" t="str">
        <f aca="false">IFERROR(INDEX(Positions!$E$2:$E$14531,MATCH($A2671&amp;"|23",Positions!$A$2:$A$14531,0)),"-")</f>
        <v>A</v>
      </c>
      <c r="H2671" s="3" t="str">
        <f aca="false">F2671&amp;"-"&amp;G2671</f>
        <v>U-A</v>
      </c>
      <c r="I2671" s="4" t="n">
        <f aca="false">(F2671="G")+(G2671="G")</f>
        <v>0</v>
      </c>
      <c r="J2671" s="4" t="n">
        <f aca="false">(F2671="C")+(G2671="C")</f>
        <v>0</v>
      </c>
      <c r="K2671" s="3" t="n">
        <f aca="false">I2671+J2671</f>
        <v>0</v>
      </c>
    </row>
    <row r="2672" customFormat="false" ht="15" hidden="false" customHeight="false" outlineLevel="0" collapsed="false">
      <c r="A2672" s="4" t="s">
        <v>132</v>
      </c>
      <c r="B2672" s="4" t="s">
        <v>783</v>
      </c>
      <c r="C2672" s="4" t="s">
        <v>267</v>
      </c>
      <c r="D2672" s="4" t="n">
        <f aca="false">IFERROR(INDEX(Positions!$D$2:$D$14531,MATCH($A2672&amp;"|13",Positions!$A$2:$A$14531,0)),"-")</f>
        <v>13</v>
      </c>
      <c r="E2672" s="4" t="n">
        <f aca="false">IFERROR(INDEX(Positions!$D$2:$D$14531,MATCH($A2672&amp;"|22",Positions!$A$2:$A$14531,0)),"-")</f>
        <v>21</v>
      </c>
      <c r="F2672" s="4" t="str">
        <f aca="false">IFERROR(INDEX(Positions!$E$2:$E$14531,MATCH($A2672&amp;"|13",Positions!$A$2:$A$14531,0)),"-")</f>
        <v>C</v>
      </c>
      <c r="G2672" s="4" t="str">
        <f aca="false">IFERROR(INDEX(Positions!$E$2:$E$14531,MATCH($A2672&amp;"|22",Positions!$A$2:$A$14531,0)),"-")</f>
        <v>G</v>
      </c>
      <c r="H2672" s="3" t="str">
        <f aca="false">F2672&amp;"-"&amp;G2672</f>
        <v>C-G</v>
      </c>
      <c r="I2672" s="4" t="n">
        <f aca="false">(F2672="G")+(G2672="G")</f>
        <v>1</v>
      </c>
      <c r="J2672" s="4" t="n">
        <f aca="false">(F2672="C")+(G2672="C")</f>
        <v>1</v>
      </c>
      <c r="K2672" s="3" t="n">
        <f aca="false">I2672+J2672</f>
        <v>2</v>
      </c>
    </row>
    <row r="2673" customFormat="false" ht="15" hidden="false" customHeight="false" outlineLevel="0" collapsed="false">
      <c r="A2673" s="4" t="s">
        <v>132</v>
      </c>
      <c r="B2673" s="4" t="s">
        <v>805</v>
      </c>
      <c r="C2673" s="4" t="s">
        <v>673</v>
      </c>
      <c r="D2673" s="4" t="n">
        <f aca="false">IFERROR(INDEX(Positions!$D$2:$D$14531,MATCH($A2673&amp;"|27",Positions!$A$2:$A$14531,0)),"-")</f>
        <v>26</v>
      </c>
      <c r="E2673" s="4" t="n">
        <f aca="false">IFERROR(INDEX(Positions!$D$2:$D$14531,MATCH($A2673&amp;"|43",Positions!$A$2:$A$14531,0)),"-")</f>
        <v>42</v>
      </c>
      <c r="F2673" s="4" t="str">
        <f aca="false">IFERROR(INDEX(Positions!$E$2:$E$14531,MATCH($A2673&amp;"|27",Positions!$A$2:$A$14531,0)),"-")</f>
        <v>C</v>
      </c>
      <c r="G2673" s="4" t="str">
        <f aca="false">IFERROR(INDEX(Positions!$E$2:$E$14531,MATCH($A2673&amp;"|43",Positions!$A$2:$A$14531,0)),"-")</f>
        <v>G</v>
      </c>
      <c r="H2673" s="3" t="str">
        <f aca="false">F2673&amp;"-"&amp;G2673</f>
        <v>C-G</v>
      </c>
      <c r="I2673" s="4" t="n">
        <f aca="false">(F2673="G")+(G2673="G")</f>
        <v>1</v>
      </c>
      <c r="J2673" s="4" t="n">
        <f aca="false">(F2673="C")+(G2673="C")</f>
        <v>1</v>
      </c>
      <c r="K2673" s="3" t="n">
        <f aca="false">I2673+J2673</f>
        <v>2</v>
      </c>
    </row>
    <row r="2674" customFormat="false" ht="15" hidden="false" customHeight="false" outlineLevel="0" collapsed="false">
      <c r="A2674" s="4" t="s">
        <v>132</v>
      </c>
      <c r="B2674" s="4" t="s">
        <v>805</v>
      </c>
      <c r="C2674" s="4" t="s">
        <v>889</v>
      </c>
      <c r="D2674" s="4" t="n">
        <f aca="false">IFERROR(INDEX(Positions!$D$2:$D$14531,MATCH($A2674&amp;"|28",Positions!$A$2:$A$14531,0)),"-")</f>
        <v>27</v>
      </c>
      <c r="E2674" s="4" t="n">
        <f aca="false">IFERROR(INDEX(Positions!$D$2:$D$14531,MATCH($A2674&amp;"|42",Positions!$A$2:$A$14531,0)),"-")</f>
        <v>41</v>
      </c>
      <c r="F2674" s="4" t="str">
        <f aca="false">IFERROR(INDEX(Positions!$E$2:$E$14531,MATCH($A2674&amp;"|28",Positions!$A$2:$A$14531,0)),"-")</f>
        <v>A</v>
      </c>
      <c r="G2674" s="4" t="str">
        <f aca="false">IFERROR(INDEX(Positions!$E$2:$E$14531,MATCH($A2674&amp;"|42",Positions!$A$2:$A$14531,0)),"-")</f>
        <v>U</v>
      </c>
      <c r="H2674" s="3" t="str">
        <f aca="false">F2674&amp;"-"&amp;G2674</f>
        <v>A-U</v>
      </c>
      <c r="I2674" s="4" t="n">
        <f aca="false">(F2674="G")+(G2674="G")</f>
        <v>0</v>
      </c>
      <c r="J2674" s="4" t="n">
        <f aca="false">(F2674="C")+(G2674="C")</f>
        <v>0</v>
      </c>
      <c r="K2674" s="3" t="n">
        <f aca="false">I2674+J2674</f>
        <v>0</v>
      </c>
    </row>
    <row r="2675" customFormat="false" ht="15" hidden="false" customHeight="false" outlineLevel="0" collapsed="false">
      <c r="A2675" s="4" t="s">
        <v>132</v>
      </c>
      <c r="B2675" s="4" t="s">
        <v>805</v>
      </c>
      <c r="C2675" s="4" t="s">
        <v>890</v>
      </c>
      <c r="D2675" s="4" t="n">
        <f aca="false">IFERROR(INDEX(Positions!$D$2:$D$14531,MATCH($A2675&amp;"|29",Positions!$A$2:$A$14531,0)),"-")</f>
        <v>28</v>
      </c>
      <c r="E2675" s="4" t="n">
        <f aca="false">IFERROR(INDEX(Positions!$D$2:$D$14531,MATCH($A2675&amp;"|41",Positions!$A$2:$A$14531,0)),"-")</f>
        <v>40</v>
      </c>
      <c r="F2675" s="4" t="str">
        <f aca="false">IFERROR(INDEX(Positions!$E$2:$E$14531,MATCH($A2675&amp;"|29",Positions!$A$2:$A$14531,0)),"-")</f>
        <v>U</v>
      </c>
      <c r="G2675" s="4" t="str">
        <f aca="false">IFERROR(INDEX(Positions!$E$2:$E$14531,MATCH($A2675&amp;"|41",Positions!$A$2:$A$14531,0)),"-")</f>
        <v>A</v>
      </c>
      <c r="H2675" s="3" t="str">
        <f aca="false">F2675&amp;"-"&amp;G2675</f>
        <v>U-A</v>
      </c>
      <c r="I2675" s="4" t="n">
        <f aca="false">(F2675="G")+(G2675="G")</f>
        <v>0</v>
      </c>
      <c r="J2675" s="4" t="n">
        <f aca="false">(F2675="C")+(G2675="C")</f>
        <v>0</v>
      </c>
      <c r="K2675" s="3" t="n">
        <f aca="false">I2675+J2675</f>
        <v>0</v>
      </c>
    </row>
    <row r="2676" customFormat="false" ht="15" hidden="false" customHeight="false" outlineLevel="0" collapsed="false">
      <c r="A2676" s="4" t="s">
        <v>132</v>
      </c>
      <c r="B2676" s="4" t="s">
        <v>805</v>
      </c>
      <c r="C2676" s="4" t="s">
        <v>694</v>
      </c>
      <c r="D2676" s="4" t="n">
        <f aca="false">IFERROR(INDEX(Positions!$D$2:$D$14531,MATCH($A2676&amp;"|30",Positions!$A$2:$A$14531,0)),"-")</f>
        <v>29</v>
      </c>
      <c r="E2676" s="4" t="n">
        <f aca="false">IFERROR(INDEX(Positions!$D$2:$D$14531,MATCH($A2676&amp;"|40",Positions!$A$2:$A$14531,0)),"-")</f>
        <v>39</v>
      </c>
      <c r="F2676" s="4" t="str">
        <f aca="false">IFERROR(INDEX(Positions!$E$2:$E$14531,MATCH($A2676&amp;"|30",Positions!$A$2:$A$14531,0)),"-")</f>
        <v>G</v>
      </c>
      <c r="G2676" s="4" t="str">
        <f aca="false">IFERROR(INDEX(Positions!$E$2:$E$14531,MATCH($A2676&amp;"|40",Positions!$A$2:$A$14531,0)),"-")</f>
        <v>U</v>
      </c>
      <c r="H2676" s="3" t="str">
        <f aca="false">F2676&amp;"-"&amp;G2676</f>
        <v>G-U</v>
      </c>
      <c r="I2676" s="4" t="n">
        <f aca="false">(F2676="G")+(G2676="G")</f>
        <v>1</v>
      </c>
      <c r="J2676" s="4" t="n">
        <f aca="false">(F2676="C")+(G2676="C")</f>
        <v>0</v>
      </c>
      <c r="K2676" s="3" t="n">
        <f aca="false">I2676+J2676</f>
        <v>1</v>
      </c>
    </row>
    <row r="2677" customFormat="false" ht="15" hidden="false" customHeight="false" outlineLevel="0" collapsed="false">
      <c r="A2677" s="4" t="s">
        <v>132</v>
      </c>
      <c r="B2677" s="4" t="s">
        <v>805</v>
      </c>
      <c r="C2677" s="4" t="s">
        <v>640</v>
      </c>
      <c r="D2677" s="4" t="n">
        <f aca="false">IFERROR(INDEX(Positions!$D$2:$D$14531,MATCH($A2677&amp;"|31",Positions!$A$2:$A$14531,0)),"-")</f>
        <v>30</v>
      </c>
      <c r="E2677" s="4" t="n">
        <f aca="false">IFERROR(INDEX(Positions!$D$2:$D$14531,MATCH($A2677&amp;"|39",Positions!$A$2:$A$14531,0)),"-")</f>
        <v>38</v>
      </c>
      <c r="F2677" s="4" t="str">
        <f aca="false">IFERROR(INDEX(Positions!$E$2:$E$14531,MATCH($A2677&amp;"|31",Positions!$A$2:$A$14531,0)),"-")</f>
        <v>C</v>
      </c>
      <c r="G2677" s="4" t="str">
        <f aca="false">IFERROR(INDEX(Positions!$E$2:$E$14531,MATCH($A2677&amp;"|39",Positions!$A$2:$A$14531,0)),"-")</f>
        <v>G</v>
      </c>
      <c r="H2677" s="3" t="str">
        <f aca="false">F2677&amp;"-"&amp;G2677</f>
        <v>C-G</v>
      </c>
      <c r="I2677" s="4" t="n">
        <f aca="false">(F2677="G")+(G2677="G")</f>
        <v>1</v>
      </c>
      <c r="J2677" s="4" t="n">
        <f aca="false">(F2677="C")+(G2677="C")</f>
        <v>1</v>
      </c>
      <c r="K2677" s="3" t="n">
        <f aca="false">I2677+J2677</f>
        <v>2</v>
      </c>
    </row>
    <row r="2678" customFormat="false" ht="15" hidden="false" customHeight="false" outlineLevel="0" collapsed="false">
      <c r="A2678" s="4" t="s">
        <v>132</v>
      </c>
      <c r="B2678" s="4" t="s">
        <v>830</v>
      </c>
      <c r="C2678" s="4" t="s">
        <v>367</v>
      </c>
      <c r="D2678" s="4" t="n">
        <f aca="false">IFERROR(INDEX(Positions!$D$2:$D$14531,MATCH($A2678&amp;"|49",Positions!$A$2:$A$14531,0)),"-")</f>
        <v>47</v>
      </c>
      <c r="E2678" s="4" t="n">
        <f aca="false">IFERROR(INDEX(Positions!$D$2:$D$14531,MATCH($A2678&amp;"|65",Positions!$A$2:$A$14531,0)),"-")</f>
        <v>63</v>
      </c>
      <c r="F2678" s="4" t="str">
        <f aca="false">IFERROR(INDEX(Positions!$E$2:$E$14531,MATCH($A2678&amp;"|49",Positions!$A$2:$A$14531,0)),"-")</f>
        <v>C</v>
      </c>
      <c r="G2678" s="4" t="str">
        <f aca="false">IFERROR(INDEX(Positions!$E$2:$E$14531,MATCH($A2678&amp;"|65",Positions!$A$2:$A$14531,0)),"-")</f>
        <v>A</v>
      </c>
      <c r="H2678" s="3" t="str">
        <f aca="false">F2678&amp;"-"&amp;G2678</f>
        <v>C-A</v>
      </c>
      <c r="I2678" s="4" t="n">
        <f aca="false">(F2678="G")+(G2678="G")</f>
        <v>0</v>
      </c>
      <c r="J2678" s="4" t="n">
        <f aca="false">(F2678="C")+(G2678="C")</f>
        <v>1</v>
      </c>
      <c r="K2678" s="3" t="n">
        <f aca="false">I2678+J2678</f>
        <v>1</v>
      </c>
    </row>
    <row r="2679" customFormat="false" ht="15" hidden="false" customHeight="false" outlineLevel="0" collapsed="false">
      <c r="A2679" s="4" t="s">
        <v>132</v>
      </c>
      <c r="B2679" s="4" t="s">
        <v>830</v>
      </c>
      <c r="C2679" s="4" t="s">
        <v>891</v>
      </c>
      <c r="D2679" s="4" t="n">
        <f aca="false">IFERROR(INDEX(Positions!$D$2:$D$14531,MATCH($A2679&amp;"|50",Positions!$A$2:$A$14531,0)),"-")</f>
        <v>48</v>
      </c>
      <c r="E2679" s="4" t="n">
        <f aca="false">IFERROR(INDEX(Positions!$D$2:$D$14531,MATCH($A2679&amp;"|64",Positions!$A$2:$A$14531,0)),"-")</f>
        <v>62</v>
      </c>
      <c r="F2679" s="4" t="str">
        <f aca="false">IFERROR(INDEX(Positions!$E$2:$E$14531,MATCH($A2679&amp;"|50",Positions!$A$2:$A$14531,0)),"-")</f>
        <v>U</v>
      </c>
      <c r="G2679" s="4" t="str">
        <f aca="false">IFERROR(INDEX(Positions!$E$2:$E$14531,MATCH($A2679&amp;"|64",Positions!$A$2:$A$14531,0)),"-")</f>
        <v>G</v>
      </c>
      <c r="H2679" s="3" t="str">
        <f aca="false">F2679&amp;"-"&amp;G2679</f>
        <v>U-G</v>
      </c>
      <c r="I2679" s="4" t="n">
        <f aca="false">(F2679="G")+(G2679="G")</f>
        <v>1</v>
      </c>
      <c r="J2679" s="4" t="n">
        <f aca="false">(F2679="C")+(G2679="C")</f>
        <v>0</v>
      </c>
      <c r="K2679" s="3" t="n">
        <f aca="false">I2679+J2679</f>
        <v>1</v>
      </c>
    </row>
    <row r="2680" customFormat="false" ht="15" hidden="false" customHeight="false" outlineLevel="0" collapsed="false">
      <c r="A2680" s="4" t="s">
        <v>132</v>
      </c>
      <c r="B2680" s="4" t="s">
        <v>830</v>
      </c>
      <c r="C2680" s="4" t="s">
        <v>689</v>
      </c>
      <c r="D2680" s="4" t="n">
        <f aca="false">IFERROR(INDEX(Positions!$D$2:$D$14531,MATCH($A2680&amp;"|51",Positions!$A$2:$A$14531,0)),"-")</f>
        <v>49</v>
      </c>
      <c r="E2680" s="4" t="n">
        <f aca="false">IFERROR(INDEX(Positions!$D$2:$D$14531,MATCH($A2680&amp;"|63",Positions!$A$2:$A$14531,0)),"-")</f>
        <v>61</v>
      </c>
      <c r="F2680" s="4" t="str">
        <f aca="false">IFERROR(INDEX(Positions!$E$2:$E$14531,MATCH($A2680&amp;"|51",Positions!$A$2:$A$14531,0)),"-")</f>
        <v>C</v>
      </c>
      <c r="G2680" s="4" t="str">
        <f aca="false">IFERROR(INDEX(Positions!$E$2:$E$14531,MATCH($A2680&amp;"|63",Positions!$A$2:$A$14531,0)),"-")</f>
        <v>C</v>
      </c>
      <c r="H2680" s="3" t="str">
        <f aca="false">F2680&amp;"-"&amp;G2680</f>
        <v>C-C</v>
      </c>
      <c r="I2680" s="4" t="n">
        <f aca="false">(F2680="G")+(G2680="G")</f>
        <v>0</v>
      </c>
      <c r="J2680" s="4" t="n">
        <f aca="false">(F2680="C")+(G2680="C")</f>
        <v>2</v>
      </c>
      <c r="K2680" s="3" t="n">
        <f aca="false">I2680+J2680</f>
        <v>2</v>
      </c>
    </row>
    <row r="2681" customFormat="false" ht="15" hidden="false" customHeight="false" outlineLevel="0" collapsed="false">
      <c r="A2681" s="4" t="s">
        <v>132</v>
      </c>
      <c r="B2681" s="4" t="s">
        <v>830</v>
      </c>
      <c r="C2681" s="4" t="s">
        <v>703</v>
      </c>
      <c r="D2681" s="4" t="n">
        <f aca="false">IFERROR(INDEX(Positions!$D$2:$D$14531,MATCH($A2681&amp;"|52",Positions!$A$2:$A$14531,0)),"-")</f>
        <v>50</v>
      </c>
      <c r="E2681" s="4" t="n">
        <f aca="false">IFERROR(INDEX(Positions!$D$2:$D$14531,MATCH($A2681&amp;"|62",Positions!$A$2:$A$14531,0)),"-")</f>
        <v>60</v>
      </c>
      <c r="F2681" s="4" t="str">
        <f aca="false">IFERROR(INDEX(Positions!$E$2:$E$14531,MATCH($A2681&amp;"|52",Positions!$A$2:$A$14531,0)),"-")</f>
        <v>G</v>
      </c>
      <c r="G2681" s="4" t="str">
        <f aca="false">IFERROR(INDEX(Positions!$E$2:$E$14531,MATCH($A2681&amp;"|62",Positions!$A$2:$A$14531,0)),"-")</f>
        <v>C</v>
      </c>
      <c r="H2681" s="3" t="str">
        <f aca="false">F2681&amp;"-"&amp;G2681</f>
        <v>G-C</v>
      </c>
      <c r="I2681" s="4" t="n">
        <f aca="false">(F2681="G")+(G2681="G")</f>
        <v>1</v>
      </c>
      <c r="J2681" s="4" t="n">
        <f aca="false">(F2681="C")+(G2681="C")</f>
        <v>1</v>
      </c>
      <c r="K2681" s="3" t="n">
        <f aca="false">I2681+J2681</f>
        <v>2</v>
      </c>
    </row>
    <row r="2682" customFormat="false" ht="15" hidden="false" customHeight="false" outlineLevel="0" collapsed="false">
      <c r="A2682" s="4" t="s">
        <v>132</v>
      </c>
      <c r="B2682" s="4" t="s">
        <v>830</v>
      </c>
      <c r="C2682" s="4" t="s">
        <v>892</v>
      </c>
      <c r="D2682" s="4" t="n">
        <f aca="false">IFERROR(INDEX(Positions!$D$2:$D$14531,MATCH($A2682&amp;"|53",Positions!$A$2:$A$14531,0)),"-")</f>
        <v>51</v>
      </c>
      <c r="E2682" s="4" t="n">
        <f aca="false">IFERROR(INDEX(Positions!$D$2:$D$14531,MATCH($A2682&amp;"|61",Positions!$A$2:$A$14531,0)),"-")</f>
        <v>59</v>
      </c>
      <c r="F2682" s="4" t="str">
        <f aca="false">IFERROR(INDEX(Positions!$E$2:$E$14531,MATCH($A2682&amp;"|53",Positions!$A$2:$A$14531,0)),"-")</f>
        <v>G</v>
      </c>
      <c r="G2682" s="4" t="str">
        <f aca="false">IFERROR(INDEX(Positions!$E$2:$E$14531,MATCH($A2682&amp;"|61",Positions!$A$2:$A$14531,0)),"-")</f>
        <v>C</v>
      </c>
      <c r="H2682" s="3" t="str">
        <f aca="false">F2682&amp;"-"&amp;G2682</f>
        <v>G-C</v>
      </c>
      <c r="I2682" s="4" t="n">
        <f aca="false">(F2682="G")+(G2682="G")</f>
        <v>1</v>
      </c>
      <c r="J2682" s="4" t="n">
        <f aca="false">(F2682="C")+(G2682="C")</f>
        <v>1</v>
      </c>
      <c r="K2682" s="3" t="n">
        <f aca="false">I2682+J2682</f>
        <v>2</v>
      </c>
    </row>
    <row r="2683" customFormat="false" ht="15" hidden="false" customHeight="false" outlineLevel="0" collapsed="false">
      <c r="A2683" s="24" t="s">
        <v>132</v>
      </c>
      <c r="B2683" s="24" t="s">
        <v>893</v>
      </c>
      <c r="C2683" s="24" t="s">
        <v>894</v>
      </c>
      <c r="D2683" s="24" t="n">
        <f aca="false">IFERROR(INDEX(Positions!$D$2:$D$14531,MATCH($A2683&amp;"|8",Positions!$A$2:$A$14531,0)),"-")</f>
        <v>8</v>
      </c>
      <c r="E2683" s="24" t="n">
        <f aca="false">IFERROR(INDEX(Positions!$D$2:$D$14531,MATCH($A2683&amp;"|14",Positions!$A$2:$A$14531,0)),"-")</f>
        <v>14</v>
      </c>
      <c r="F2683" s="24" t="str">
        <f aca="false">IFERROR(INDEX(Positions!$E$2:$E$14531,MATCH($A2683&amp;"|8",Positions!$A$2:$A$14531,0)),"-")</f>
        <v>U</v>
      </c>
      <c r="G2683" s="24" t="str">
        <f aca="false">IFERROR(INDEX(Positions!$E$2:$E$14531,MATCH($A2683&amp;"|14",Positions!$A$2:$A$14531,0)),"-")</f>
        <v>A</v>
      </c>
      <c r="H2683" s="25" t="str">
        <f aca="false">F2683&amp;"-"&amp;G2683</f>
        <v>U-A</v>
      </c>
      <c r="I2683" s="24" t="n">
        <f aca="false">(F2683="G")+(G2683="G")</f>
        <v>0</v>
      </c>
      <c r="J2683" s="24" t="n">
        <f aca="false">(F2683="C")+(G2683="C")</f>
        <v>0</v>
      </c>
      <c r="K2683" s="25" t="n">
        <f aca="false">I2683+J2683</f>
        <v>0</v>
      </c>
    </row>
    <row r="2684" customFormat="false" ht="15" hidden="false" customHeight="false" outlineLevel="0" collapsed="false">
      <c r="A2684" s="24" t="s">
        <v>132</v>
      </c>
      <c r="B2684" s="24" t="s">
        <v>893</v>
      </c>
      <c r="C2684" s="24" t="s">
        <v>895</v>
      </c>
      <c r="D2684" s="24" t="n">
        <f aca="false">IFERROR(INDEX(Positions!$D$2:$D$14531,MATCH($A2684&amp;"|15",Positions!$A$2:$A$14531,0)),"-")</f>
        <v>15</v>
      </c>
      <c r="E2684" s="24" t="n">
        <f aca="false">IFERROR(INDEX(Positions!$D$2:$D$14531,MATCH($A2684&amp;"|48",Positions!$A$2:$A$14531,0)),"-")</f>
        <v>46</v>
      </c>
      <c r="F2684" s="24" t="str">
        <f aca="false">IFERROR(INDEX(Positions!$E$2:$E$14531,MATCH($A2684&amp;"|15",Positions!$A$2:$A$14531,0)),"-")</f>
        <v>G</v>
      </c>
      <c r="G2684" s="24" t="str">
        <f aca="false">IFERROR(INDEX(Positions!$E$2:$E$14531,MATCH($A2684&amp;"|48",Positions!$A$2:$A$14531,0)),"-")</f>
        <v>C</v>
      </c>
      <c r="H2684" s="25" t="str">
        <f aca="false">F2684&amp;"-"&amp;G2684</f>
        <v>G-C</v>
      </c>
      <c r="I2684" s="24" t="n">
        <f aca="false">(F2684="G")+(G2684="G")</f>
        <v>1</v>
      </c>
      <c r="J2684" s="24" t="n">
        <f aca="false">(F2684="C")+(G2684="C")</f>
        <v>1</v>
      </c>
      <c r="K2684" s="25" t="n">
        <f aca="false">I2684+J2684</f>
        <v>2</v>
      </c>
    </row>
    <row r="2685" customFormat="false" ht="15" hidden="false" customHeight="false" outlineLevel="0" collapsed="false">
      <c r="A2685" s="24" t="s">
        <v>132</v>
      </c>
      <c r="B2685" s="24" t="s">
        <v>893</v>
      </c>
      <c r="C2685" s="24" t="s">
        <v>896</v>
      </c>
      <c r="D2685" s="24" t="n">
        <f aca="false">IFERROR(INDEX(Positions!$D$2:$D$14531,MATCH($A2685&amp;"|18",Positions!$A$2:$A$14531,0)),"-")</f>
        <v>17</v>
      </c>
      <c r="E2685" s="24" t="n">
        <f aca="false">IFERROR(INDEX(Positions!$D$2:$D$14531,MATCH($A2685&amp;"|55",Positions!$A$2:$A$14531,0)),"-")</f>
        <v>53</v>
      </c>
      <c r="F2685" s="24" t="str">
        <f aca="false">IFERROR(INDEX(Positions!$E$2:$E$14531,MATCH($A2685&amp;"|18",Positions!$A$2:$A$14531,0)),"-")</f>
        <v>G</v>
      </c>
      <c r="G2685" s="24" t="str">
        <f aca="false">IFERROR(INDEX(Positions!$E$2:$E$14531,MATCH($A2685&amp;"|55",Positions!$A$2:$A$14531,0)),"-")</f>
        <v>U</v>
      </c>
      <c r="H2685" s="25" t="str">
        <f aca="false">F2685&amp;"-"&amp;G2685</f>
        <v>G-U</v>
      </c>
      <c r="I2685" s="24" t="n">
        <f aca="false">(F2685="G")+(G2685="G")</f>
        <v>1</v>
      </c>
      <c r="J2685" s="24" t="n">
        <f aca="false">(F2685="C")+(G2685="C")</f>
        <v>0</v>
      </c>
      <c r="K2685" s="25" t="n">
        <f aca="false">I2685+J2685</f>
        <v>1</v>
      </c>
    </row>
    <row r="2686" customFormat="false" ht="15" hidden="false" customHeight="false" outlineLevel="0" collapsed="false">
      <c r="A2686" s="24" t="s">
        <v>132</v>
      </c>
      <c r="B2686" s="24" t="s">
        <v>893</v>
      </c>
      <c r="C2686" s="24" t="s">
        <v>897</v>
      </c>
      <c r="D2686" s="24" t="n">
        <f aca="false">IFERROR(INDEX(Positions!$D$2:$D$14531,MATCH($A2686&amp;"|19",Positions!$A$2:$A$14531,0)),"-")</f>
        <v>18</v>
      </c>
      <c r="E2686" s="24" t="n">
        <f aca="false">IFERROR(INDEX(Positions!$D$2:$D$14531,MATCH($A2686&amp;"|56",Positions!$A$2:$A$14531,0)),"-")</f>
        <v>54</v>
      </c>
      <c r="F2686" s="24" t="str">
        <f aca="false">IFERROR(INDEX(Positions!$E$2:$E$14531,MATCH($A2686&amp;"|19",Positions!$A$2:$A$14531,0)),"-")</f>
        <v>G</v>
      </c>
      <c r="G2686" s="24" t="str">
        <f aca="false">IFERROR(INDEX(Positions!$E$2:$E$14531,MATCH($A2686&amp;"|56",Positions!$A$2:$A$14531,0)),"-")</f>
        <v>C</v>
      </c>
      <c r="H2686" s="25" t="str">
        <f aca="false">F2686&amp;"-"&amp;G2686</f>
        <v>G-C</v>
      </c>
      <c r="I2686" s="24" t="n">
        <f aca="false">(F2686="G")+(G2686="G")</f>
        <v>1</v>
      </c>
      <c r="J2686" s="24" t="n">
        <f aca="false">(F2686="C")+(G2686="C")</f>
        <v>1</v>
      </c>
      <c r="K2686" s="25" t="n">
        <f aca="false">I2686+J2686</f>
        <v>2</v>
      </c>
    </row>
    <row r="2687" customFormat="false" ht="15" hidden="false" customHeight="false" outlineLevel="0" collapsed="false">
      <c r="A2687" s="24" t="s">
        <v>132</v>
      </c>
      <c r="B2687" s="24" t="s">
        <v>893</v>
      </c>
      <c r="C2687" s="24" t="s">
        <v>898</v>
      </c>
      <c r="D2687" s="24" t="n">
        <f aca="false">IFERROR(INDEX(Positions!$D$2:$D$14531,MATCH($A2687&amp;"|26",Positions!$A$2:$A$14531,0)),"-")</f>
        <v>25</v>
      </c>
      <c r="E2687" s="24" t="n">
        <f aca="false">IFERROR(INDEX(Positions!$D$2:$D$14531,MATCH($A2687&amp;"|44",Positions!$A$2:$A$14531,0)),"-")</f>
        <v>43</v>
      </c>
      <c r="F2687" s="24" t="str">
        <f aca="false">IFERROR(INDEX(Positions!$E$2:$E$14531,MATCH($A2687&amp;"|26",Positions!$A$2:$A$14531,0)),"-")</f>
        <v>G</v>
      </c>
      <c r="G2687" s="24" t="str">
        <f aca="false">IFERROR(INDEX(Positions!$E$2:$E$14531,MATCH($A2687&amp;"|44",Positions!$A$2:$A$14531,0)),"-")</f>
        <v>A</v>
      </c>
      <c r="H2687" s="25" t="str">
        <f aca="false">F2687&amp;"-"&amp;G2687</f>
        <v>G-A</v>
      </c>
      <c r="I2687" s="24" t="n">
        <f aca="false">(F2687="G")+(G2687="G")</f>
        <v>1</v>
      </c>
      <c r="J2687" s="24" t="n">
        <f aca="false">(F2687="C")+(G2687="C")</f>
        <v>0</v>
      </c>
      <c r="K2687" s="25" t="n">
        <f aca="false">I2687+J2687</f>
        <v>1</v>
      </c>
    </row>
    <row r="2688" customFormat="false" ht="15" hidden="false" customHeight="false" outlineLevel="0" collapsed="false">
      <c r="A2688" s="24" t="s">
        <v>132</v>
      </c>
      <c r="B2688" s="24" t="s">
        <v>893</v>
      </c>
      <c r="C2688" s="24" t="s">
        <v>899</v>
      </c>
      <c r="D2688" s="24" t="n">
        <f aca="false">IFERROR(INDEX(Positions!$D$2:$D$14531,MATCH($A2688&amp;"|32",Positions!$A$2:$A$14531,0)),"-")</f>
        <v>31</v>
      </c>
      <c r="E2688" s="24" t="n">
        <f aca="false">IFERROR(INDEX(Positions!$D$2:$D$14531,MATCH($A2688&amp;"|38",Positions!$A$2:$A$14531,0)),"-")</f>
        <v>37</v>
      </c>
      <c r="F2688" s="24" t="str">
        <f aca="false">IFERROR(INDEX(Positions!$E$2:$E$14531,MATCH($A2688&amp;"|32",Positions!$A$2:$A$14531,0)),"-")</f>
        <v>U</v>
      </c>
      <c r="G2688" s="24" t="str">
        <f aca="false">IFERROR(INDEX(Positions!$E$2:$E$14531,MATCH($A2688&amp;"|38",Positions!$A$2:$A$14531,0)),"-")</f>
        <v>U</v>
      </c>
      <c r="H2688" s="25" t="str">
        <f aca="false">F2688&amp;"-"&amp;G2688</f>
        <v>U-U</v>
      </c>
      <c r="I2688" s="24" t="n">
        <f aca="false">(F2688="G")+(G2688="G")</f>
        <v>0</v>
      </c>
      <c r="J2688" s="24" t="n">
        <f aca="false">(F2688="C")+(G2688="C")</f>
        <v>0</v>
      </c>
      <c r="K2688" s="25" t="n">
        <f aca="false">I2688+J2688</f>
        <v>0</v>
      </c>
    </row>
    <row r="2689" customFormat="false" ht="15" hidden="false" customHeight="false" outlineLevel="0" collapsed="false">
      <c r="A2689" s="24" t="s">
        <v>132</v>
      </c>
      <c r="B2689" s="24" t="s">
        <v>893</v>
      </c>
      <c r="C2689" s="24" t="s">
        <v>900</v>
      </c>
      <c r="D2689" s="24" t="n">
        <f aca="false">IFERROR(INDEX(Positions!$D$2:$D$14531,MATCH($A2689&amp;"|54",Positions!$A$2:$A$14531,0)),"-")</f>
        <v>52</v>
      </c>
      <c r="E2689" s="24" t="n">
        <f aca="false">IFERROR(INDEX(Positions!$D$2:$D$14531,MATCH($A2689&amp;"|58",Positions!$A$2:$A$14531,0)),"-")</f>
        <v>56</v>
      </c>
      <c r="F2689" s="24" t="str">
        <f aca="false">IFERROR(INDEX(Positions!$E$2:$E$14531,MATCH($A2689&amp;"|54",Positions!$A$2:$A$14531,0)),"-")</f>
        <v>U</v>
      </c>
      <c r="G2689" s="24" t="str">
        <f aca="false">IFERROR(INDEX(Positions!$E$2:$E$14531,MATCH($A2689&amp;"|58",Positions!$A$2:$A$14531,0)),"-")</f>
        <v>A</v>
      </c>
      <c r="H2689" s="25" t="str">
        <f aca="false">F2689&amp;"-"&amp;G2689</f>
        <v>U-A</v>
      </c>
      <c r="I2689" s="24" t="n">
        <f aca="false">(F2689="G")+(G2689="G")</f>
        <v>0</v>
      </c>
      <c r="J2689" s="24" t="n">
        <f aca="false">(F2689="C")+(G2689="C")</f>
        <v>0</v>
      </c>
      <c r="K2689" s="25" t="n">
        <f aca="false">I2689+J2689</f>
        <v>0</v>
      </c>
    </row>
    <row r="2690" customFormat="false" ht="15" hidden="false" customHeight="false" outlineLevel="0" collapsed="false">
      <c r="A2690" s="4" t="s">
        <v>133</v>
      </c>
      <c r="B2690" s="4" t="s">
        <v>768</v>
      </c>
      <c r="C2690" s="4" t="s">
        <v>882</v>
      </c>
      <c r="D2690" s="4" t="n">
        <f aca="false">IFERROR(INDEX(Positions!$D$2:$D$14531,MATCH($A2690&amp;"|1",Positions!$A$2:$A$14531,0)),"-")</f>
        <v>1</v>
      </c>
      <c r="E2690" s="4" t="n">
        <f aca="false">IFERROR(INDEX(Positions!$D$2:$D$14531,MATCH($A2690&amp;"|72",Positions!$A$2:$A$14531,0)),"-")</f>
        <v>71</v>
      </c>
      <c r="F2690" s="4" t="str">
        <f aca="false">IFERROR(INDEX(Positions!$E$2:$E$14531,MATCH($A2690&amp;"|1",Positions!$A$2:$A$14531,0)),"-")</f>
        <v>G</v>
      </c>
      <c r="G2690" s="4" t="str">
        <f aca="false">IFERROR(INDEX(Positions!$E$2:$E$14531,MATCH($A2690&amp;"|72",Positions!$A$2:$A$14531,0)),"-")</f>
        <v>C</v>
      </c>
      <c r="H2690" s="3" t="str">
        <f aca="false">F2690&amp;"-"&amp;G2690</f>
        <v>G-C</v>
      </c>
      <c r="I2690" s="4" t="n">
        <f aca="false">(F2690="G")+(G2690="G")</f>
        <v>1</v>
      </c>
      <c r="J2690" s="4" t="n">
        <f aca="false">(F2690="C")+(G2690="C")</f>
        <v>1</v>
      </c>
      <c r="K2690" s="3" t="n">
        <f aca="false">I2690+J2690</f>
        <v>2</v>
      </c>
    </row>
    <row r="2691" customFormat="false" ht="15" hidden="false" customHeight="false" outlineLevel="0" collapsed="false">
      <c r="A2691" s="4" t="s">
        <v>133</v>
      </c>
      <c r="B2691" s="4" t="s">
        <v>768</v>
      </c>
      <c r="C2691" s="4" t="s">
        <v>883</v>
      </c>
      <c r="D2691" s="4" t="n">
        <f aca="false">IFERROR(INDEX(Positions!$D$2:$D$14531,MATCH($A2691&amp;"|2",Positions!$A$2:$A$14531,0)),"-")</f>
        <v>2</v>
      </c>
      <c r="E2691" s="4" t="n">
        <f aca="false">IFERROR(INDEX(Positions!$D$2:$D$14531,MATCH($A2691&amp;"|71",Positions!$A$2:$A$14531,0)),"-")</f>
        <v>70</v>
      </c>
      <c r="F2691" s="4" t="str">
        <f aca="false">IFERROR(INDEX(Positions!$E$2:$E$14531,MATCH($A2691&amp;"|2",Positions!$A$2:$A$14531,0)),"-")</f>
        <v>G</v>
      </c>
      <c r="G2691" s="4" t="str">
        <f aca="false">IFERROR(INDEX(Positions!$E$2:$E$14531,MATCH($A2691&amp;"|71",Positions!$A$2:$A$14531,0)),"-")</f>
        <v>C</v>
      </c>
      <c r="H2691" s="3" t="str">
        <f aca="false">F2691&amp;"-"&amp;G2691</f>
        <v>G-C</v>
      </c>
      <c r="I2691" s="4" t="n">
        <f aca="false">(F2691="G")+(G2691="G")</f>
        <v>1</v>
      </c>
      <c r="J2691" s="4" t="n">
        <f aca="false">(F2691="C")+(G2691="C")</f>
        <v>1</v>
      </c>
      <c r="K2691" s="3" t="n">
        <f aca="false">I2691+J2691</f>
        <v>2</v>
      </c>
    </row>
    <row r="2692" customFormat="false" ht="15" hidden="false" customHeight="false" outlineLevel="0" collapsed="false">
      <c r="A2692" s="4" t="s">
        <v>133</v>
      </c>
      <c r="B2692" s="4" t="s">
        <v>768</v>
      </c>
      <c r="C2692" s="4" t="s">
        <v>884</v>
      </c>
      <c r="D2692" s="4" t="n">
        <f aca="false">IFERROR(INDEX(Positions!$D$2:$D$14531,MATCH($A2692&amp;"|3",Positions!$A$2:$A$14531,0)),"-")</f>
        <v>3</v>
      </c>
      <c r="E2692" s="4" t="n">
        <f aca="false">IFERROR(INDEX(Positions!$D$2:$D$14531,MATCH($A2692&amp;"|70",Positions!$A$2:$A$14531,0)),"-")</f>
        <v>69</v>
      </c>
      <c r="F2692" s="4" t="str">
        <f aca="false">IFERROR(INDEX(Positions!$E$2:$E$14531,MATCH($A2692&amp;"|3",Positions!$A$2:$A$14531,0)),"-")</f>
        <v>G</v>
      </c>
      <c r="G2692" s="4" t="str">
        <f aca="false">IFERROR(INDEX(Positions!$E$2:$E$14531,MATCH($A2692&amp;"|70",Positions!$A$2:$A$14531,0)),"-")</f>
        <v>U</v>
      </c>
      <c r="H2692" s="3" t="str">
        <f aca="false">F2692&amp;"-"&amp;G2692</f>
        <v>G-U</v>
      </c>
      <c r="I2692" s="4" t="n">
        <f aca="false">(F2692="G")+(G2692="G")</f>
        <v>1</v>
      </c>
      <c r="J2692" s="4" t="n">
        <f aca="false">(F2692="C")+(G2692="C")</f>
        <v>0</v>
      </c>
      <c r="K2692" s="3" t="n">
        <f aca="false">I2692+J2692</f>
        <v>1</v>
      </c>
    </row>
    <row r="2693" customFormat="false" ht="15" hidden="false" customHeight="false" outlineLevel="0" collapsed="false">
      <c r="A2693" s="4" t="s">
        <v>133</v>
      </c>
      <c r="B2693" s="4" t="s">
        <v>768</v>
      </c>
      <c r="C2693" s="4" t="s">
        <v>885</v>
      </c>
      <c r="D2693" s="4" t="n">
        <f aca="false">IFERROR(INDEX(Positions!$D$2:$D$14531,MATCH($A2693&amp;"|4",Positions!$A$2:$A$14531,0)),"-")</f>
        <v>4</v>
      </c>
      <c r="E2693" s="4" t="n">
        <f aca="false">IFERROR(INDEX(Positions!$D$2:$D$14531,MATCH($A2693&amp;"|69",Positions!$A$2:$A$14531,0)),"-")</f>
        <v>68</v>
      </c>
      <c r="F2693" s="4" t="str">
        <f aca="false">IFERROR(INDEX(Positions!$E$2:$E$14531,MATCH($A2693&amp;"|4",Positions!$A$2:$A$14531,0)),"-")</f>
        <v>G</v>
      </c>
      <c r="G2693" s="4" t="str">
        <f aca="false">IFERROR(INDEX(Positions!$E$2:$E$14531,MATCH($A2693&amp;"|69",Positions!$A$2:$A$14531,0)),"-")</f>
        <v>C</v>
      </c>
      <c r="H2693" s="3" t="str">
        <f aca="false">F2693&amp;"-"&amp;G2693</f>
        <v>G-C</v>
      </c>
      <c r="I2693" s="4" t="n">
        <f aca="false">(F2693="G")+(G2693="G")</f>
        <v>1</v>
      </c>
      <c r="J2693" s="4" t="n">
        <f aca="false">(F2693="C")+(G2693="C")</f>
        <v>1</v>
      </c>
      <c r="K2693" s="3" t="n">
        <f aca="false">I2693+J2693</f>
        <v>2</v>
      </c>
    </row>
    <row r="2694" customFormat="false" ht="15" hidden="false" customHeight="false" outlineLevel="0" collapsed="false">
      <c r="A2694" s="4" t="s">
        <v>133</v>
      </c>
      <c r="B2694" s="4" t="s">
        <v>768</v>
      </c>
      <c r="C2694" s="4" t="s">
        <v>542</v>
      </c>
      <c r="D2694" s="4" t="n">
        <f aca="false">IFERROR(INDEX(Positions!$D$2:$D$14531,MATCH($A2694&amp;"|5",Positions!$A$2:$A$14531,0)),"-")</f>
        <v>5</v>
      </c>
      <c r="E2694" s="4" t="n">
        <f aca="false">IFERROR(INDEX(Positions!$D$2:$D$14531,MATCH($A2694&amp;"|68",Positions!$A$2:$A$14531,0)),"-")</f>
        <v>67</v>
      </c>
      <c r="F2694" s="4" t="str">
        <f aca="false">IFERROR(INDEX(Positions!$E$2:$E$14531,MATCH($A2694&amp;"|5",Positions!$A$2:$A$14531,0)),"-")</f>
        <v>G</v>
      </c>
      <c r="G2694" s="4" t="str">
        <f aca="false">IFERROR(INDEX(Positions!$E$2:$E$14531,MATCH($A2694&amp;"|68",Positions!$A$2:$A$14531,0)),"-")</f>
        <v>C</v>
      </c>
      <c r="H2694" s="3" t="str">
        <f aca="false">F2694&amp;"-"&amp;G2694</f>
        <v>G-C</v>
      </c>
      <c r="I2694" s="4" t="n">
        <f aca="false">(F2694="G")+(G2694="G")</f>
        <v>1</v>
      </c>
      <c r="J2694" s="4" t="n">
        <f aca="false">(F2694="C")+(G2694="C")</f>
        <v>1</v>
      </c>
      <c r="K2694" s="3" t="n">
        <f aca="false">I2694+J2694</f>
        <v>2</v>
      </c>
    </row>
    <row r="2695" customFormat="false" ht="15" hidden="false" customHeight="false" outlineLevel="0" collapsed="false">
      <c r="A2695" s="4" t="s">
        <v>133</v>
      </c>
      <c r="B2695" s="4" t="s">
        <v>768</v>
      </c>
      <c r="C2695" s="4" t="s">
        <v>561</v>
      </c>
      <c r="D2695" s="4" t="n">
        <f aca="false">IFERROR(INDEX(Positions!$D$2:$D$14531,MATCH($A2695&amp;"|6",Positions!$A$2:$A$14531,0)),"-")</f>
        <v>6</v>
      </c>
      <c r="E2695" s="4" t="n">
        <f aca="false">IFERROR(INDEX(Positions!$D$2:$D$14531,MATCH($A2695&amp;"|67",Positions!$A$2:$A$14531,0)),"-")</f>
        <v>66</v>
      </c>
      <c r="F2695" s="4" t="str">
        <f aca="false">IFERROR(INDEX(Positions!$E$2:$E$14531,MATCH($A2695&amp;"|6",Positions!$A$2:$A$14531,0)),"-")</f>
        <v>U</v>
      </c>
      <c r="G2695" s="4" t="str">
        <f aca="false">IFERROR(INDEX(Positions!$E$2:$E$14531,MATCH($A2695&amp;"|67",Positions!$A$2:$A$14531,0)),"-")</f>
        <v>A</v>
      </c>
      <c r="H2695" s="3" t="str">
        <f aca="false">F2695&amp;"-"&amp;G2695</f>
        <v>U-A</v>
      </c>
      <c r="I2695" s="4" t="n">
        <f aca="false">(F2695="G")+(G2695="G")</f>
        <v>0</v>
      </c>
      <c r="J2695" s="4" t="n">
        <f aca="false">(F2695="C")+(G2695="C")</f>
        <v>0</v>
      </c>
      <c r="K2695" s="3" t="n">
        <f aca="false">I2695+J2695</f>
        <v>0</v>
      </c>
    </row>
    <row r="2696" customFormat="false" ht="15" hidden="false" customHeight="false" outlineLevel="0" collapsed="false">
      <c r="A2696" s="4" t="s">
        <v>133</v>
      </c>
      <c r="B2696" s="4" t="s">
        <v>768</v>
      </c>
      <c r="C2696" s="4" t="s">
        <v>886</v>
      </c>
      <c r="D2696" s="4" t="n">
        <f aca="false">IFERROR(INDEX(Positions!$D$2:$D$14531,MATCH($A2696&amp;"|7",Positions!$A$2:$A$14531,0)),"-")</f>
        <v>7</v>
      </c>
      <c r="E2696" s="4" t="n">
        <f aca="false">IFERROR(INDEX(Positions!$D$2:$D$14531,MATCH($A2696&amp;"|66",Positions!$A$2:$A$14531,0)),"-")</f>
        <v>65</v>
      </c>
      <c r="F2696" s="4" t="str">
        <f aca="false">IFERROR(INDEX(Positions!$E$2:$E$14531,MATCH($A2696&amp;"|7",Positions!$A$2:$A$14531,0)),"-")</f>
        <v>G</v>
      </c>
      <c r="G2696" s="4" t="str">
        <f aca="false">IFERROR(INDEX(Positions!$E$2:$E$14531,MATCH($A2696&amp;"|66",Positions!$A$2:$A$14531,0)),"-")</f>
        <v>C</v>
      </c>
      <c r="H2696" s="3" t="str">
        <f aca="false">F2696&amp;"-"&amp;G2696</f>
        <v>G-C</v>
      </c>
      <c r="I2696" s="4" t="n">
        <f aca="false">(F2696="G")+(G2696="G")</f>
        <v>1</v>
      </c>
      <c r="J2696" s="4" t="n">
        <f aca="false">(F2696="C")+(G2696="C")</f>
        <v>1</v>
      </c>
      <c r="K2696" s="3" t="n">
        <f aca="false">I2696+J2696</f>
        <v>2</v>
      </c>
    </row>
    <row r="2697" customFormat="false" ht="15" hidden="false" customHeight="false" outlineLevel="0" collapsed="false">
      <c r="A2697" s="4" t="s">
        <v>133</v>
      </c>
      <c r="B2697" s="4" t="s">
        <v>783</v>
      </c>
      <c r="C2697" s="4" t="s">
        <v>887</v>
      </c>
      <c r="D2697" s="4" t="n">
        <f aca="false">IFERROR(INDEX(Positions!$D$2:$D$14531,MATCH($A2697&amp;"|10",Positions!$A$2:$A$14531,0)),"-")</f>
        <v>10</v>
      </c>
      <c r="E2697" s="4" t="n">
        <f aca="false">IFERROR(INDEX(Positions!$D$2:$D$14531,MATCH($A2697&amp;"|25",Positions!$A$2:$A$14531,0)),"-")</f>
        <v>24</v>
      </c>
      <c r="F2697" s="4" t="str">
        <f aca="false">IFERROR(INDEX(Positions!$E$2:$E$14531,MATCH($A2697&amp;"|10",Positions!$A$2:$A$14531,0)),"-")</f>
        <v>G</v>
      </c>
      <c r="G2697" s="4" t="str">
        <f aca="false">IFERROR(INDEX(Positions!$E$2:$E$14531,MATCH($A2697&amp;"|25",Positions!$A$2:$A$14531,0)),"-")</f>
        <v>C</v>
      </c>
      <c r="H2697" s="3" t="str">
        <f aca="false">F2697&amp;"-"&amp;G2697</f>
        <v>G-C</v>
      </c>
      <c r="I2697" s="4" t="n">
        <f aca="false">(F2697="G")+(G2697="G")</f>
        <v>1</v>
      </c>
      <c r="J2697" s="4" t="n">
        <f aca="false">(F2697="C")+(G2697="C")</f>
        <v>1</v>
      </c>
      <c r="K2697" s="3" t="n">
        <f aca="false">I2697+J2697</f>
        <v>2</v>
      </c>
    </row>
    <row r="2698" customFormat="false" ht="15" hidden="false" customHeight="false" outlineLevel="0" collapsed="false">
      <c r="A2698" s="4" t="s">
        <v>133</v>
      </c>
      <c r="B2698" s="4" t="s">
        <v>783</v>
      </c>
      <c r="C2698" s="4" t="s">
        <v>888</v>
      </c>
      <c r="D2698" s="4" t="n">
        <f aca="false">IFERROR(INDEX(Positions!$D$2:$D$14531,MATCH($A2698&amp;"|11",Positions!$A$2:$A$14531,0)),"-")</f>
        <v>11</v>
      </c>
      <c r="E2698" s="4" t="n">
        <f aca="false">IFERROR(INDEX(Positions!$D$2:$D$14531,MATCH($A2698&amp;"|24",Positions!$A$2:$A$14531,0)),"-")</f>
        <v>23</v>
      </c>
      <c r="F2698" s="4" t="str">
        <f aca="false">IFERROR(INDEX(Positions!$E$2:$E$14531,MATCH($A2698&amp;"|11",Positions!$A$2:$A$14531,0)),"-")</f>
        <v>C</v>
      </c>
      <c r="G2698" s="4" t="str">
        <f aca="false">IFERROR(INDEX(Positions!$E$2:$E$14531,MATCH($A2698&amp;"|24",Positions!$A$2:$A$14531,0)),"-")</f>
        <v>G</v>
      </c>
      <c r="H2698" s="3" t="str">
        <f aca="false">F2698&amp;"-"&amp;G2698</f>
        <v>C-G</v>
      </c>
      <c r="I2698" s="4" t="n">
        <f aca="false">(F2698="G")+(G2698="G")</f>
        <v>1</v>
      </c>
      <c r="J2698" s="4" t="n">
        <f aca="false">(F2698="C")+(G2698="C")</f>
        <v>1</v>
      </c>
      <c r="K2698" s="3" t="n">
        <f aca="false">I2698+J2698</f>
        <v>2</v>
      </c>
    </row>
    <row r="2699" customFormat="false" ht="15" hidden="false" customHeight="false" outlineLevel="0" collapsed="false">
      <c r="A2699" s="4" t="s">
        <v>133</v>
      </c>
      <c r="B2699" s="4" t="s">
        <v>783</v>
      </c>
      <c r="C2699" s="4" t="s">
        <v>479</v>
      </c>
      <c r="D2699" s="4" t="n">
        <f aca="false">IFERROR(INDEX(Positions!$D$2:$D$14531,MATCH($A2699&amp;"|12",Positions!$A$2:$A$14531,0)),"-")</f>
        <v>12</v>
      </c>
      <c r="E2699" s="4" t="n">
        <f aca="false">IFERROR(INDEX(Positions!$D$2:$D$14531,MATCH($A2699&amp;"|23",Positions!$A$2:$A$14531,0)),"-")</f>
        <v>22</v>
      </c>
      <c r="F2699" s="4" t="str">
        <f aca="false">IFERROR(INDEX(Positions!$E$2:$E$14531,MATCH($A2699&amp;"|12",Positions!$A$2:$A$14531,0)),"-")</f>
        <v>U</v>
      </c>
      <c r="G2699" s="4" t="str">
        <f aca="false">IFERROR(INDEX(Positions!$E$2:$E$14531,MATCH($A2699&amp;"|23",Positions!$A$2:$A$14531,0)),"-")</f>
        <v>A</v>
      </c>
      <c r="H2699" s="3" t="str">
        <f aca="false">F2699&amp;"-"&amp;G2699</f>
        <v>U-A</v>
      </c>
      <c r="I2699" s="4" t="n">
        <f aca="false">(F2699="G")+(G2699="G")</f>
        <v>0</v>
      </c>
      <c r="J2699" s="4" t="n">
        <f aca="false">(F2699="C")+(G2699="C")</f>
        <v>0</v>
      </c>
      <c r="K2699" s="3" t="n">
        <f aca="false">I2699+J2699</f>
        <v>0</v>
      </c>
    </row>
    <row r="2700" customFormat="false" ht="15" hidden="false" customHeight="false" outlineLevel="0" collapsed="false">
      <c r="A2700" s="4" t="s">
        <v>133</v>
      </c>
      <c r="B2700" s="4" t="s">
        <v>783</v>
      </c>
      <c r="C2700" s="4" t="s">
        <v>267</v>
      </c>
      <c r="D2700" s="4" t="n">
        <f aca="false">IFERROR(INDEX(Positions!$D$2:$D$14531,MATCH($A2700&amp;"|13",Positions!$A$2:$A$14531,0)),"-")</f>
        <v>13</v>
      </c>
      <c r="E2700" s="4" t="n">
        <f aca="false">IFERROR(INDEX(Positions!$D$2:$D$14531,MATCH($A2700&amp;"|22",Positions!$A$2:$A$14531,0)),"-")</f>
        <v>21</v>
      </c>
      <c r="F2700" s="4" t="str">
        <f aca="false">IFERROR(INDEX(Positions!$E$2:$E$14531,MATCH($A2700&amp;"|13",Positions!$A$2:$A$14531,0)),"-")</f>
        <v>C</v>
      </c>
      <c r="G2700" s="4" t="str">
        <f aca="false">IFERROR(INDEX(Positions!$E$2:$E$14531,MATCH($A2700&amp;"|22",Positions!$A$2:$A$14531,0)),"-")</f>
        <v>G</v>
      </c>
      <c r="H2700" s="3" t="str">
        <f aca="false">F2700&amp;"-"&amp;G2700</f>
        <v>C-G</v>
      </c>
      <c r="I2700" s="4" t="n">
        <f aca="false">(F2700="G")+(G2700="G")</f>
        <v>1</v>
      </c>
      <c r="J2700" s="4" t="n">
        <f aca="false">(F2700="C")+(G2700="C")</f>
        <v>1</v>
      </c>
      <c r="K2700" s="3" t="n">
        <f aca="false">I2700+J2700</f>
        <v>2</v>
      </c>
    </row>
    <row r="2701" customFormat="false" ht="15" hidden="false" customHeight="false" outlineLevel="0" collapsed="false">
      <c r="A2701" s="4" t="s">
        <v>133</v>
      </c>
      <c r="B2701" s="4" t="s">
        <v>805</v>
      </c>
      <c r="C2701" s="4" t="s">
        <v>673</v>
      </c>
      <c r="D2701" s="4" t="n">
        <f aca="false">IFERROR(INDEX(Positions!$D$2:$D$14531,MATCH($A2701&amp;"|27",Positions!$A$2:$A$14531,0)),"-")</f>
        <v>26</v>
      </c>
      <c r="E2701" s="4" t="n">
        <f aca="false">IFERROR(INDEX(Positions!$D$2:$D$14531,MATCH($A2701&amp;"|43",Positions!$A$2:$A$14531,0)),"-")</f>
        <v>42</v>
      </c>
      <c r="F2701" s="4" t="str">
        <f aca="false">IFERROR(INDEX(Positions!$E$2:$E$14531,MATCH($A2701&amp;"|27",Positions!$A$2:$A$14531,0)),"-")</f>
        <v>C</v>
      </c>
      <c r="G2701" s="4" t="str">
        <f aca="false">IFERROR(INDEX(Positions!$E$2:$E$14531,MATCH($A2701&amp;"|43",Positions!$A$2:$A$14531,0)),"-")</f>
        <v>G</v>
      </c>
      <c r="H2701" s="3" t="str">
        <f aca="false">F2701&amp;"-"&amp;G2701</f>
        <v>C-G</v>
      </c>
      <c r="I2701" s="4" t="n">
        <f aca="false">(F2701="G")+(G2701="G")</f>
        <v>1</v>
      </c>
      <c r="J2701" s="4" t="n">
        <f aca="false">(F2701="C")+(G2701="C")</f>
        <v>1</v>
      </c>
      <c r="K2701" s="3" t="n">
        <f aca="false">I2701+J2701</f>
        <v>2</v>
      </c>
    </row>
    <row r="2702" customFormat="false" ht="15" hidden="false" customHeight="false" outlineLevel="0" collapsed="false">
      <c r="A2702" s="4" t="s">
        <v>133</v>
      </c>
      <c r="B2702" s="4" t="s">
        <v>805</v>
      </c>
      <c r="C2702" s="4" t="s">
        <v>889</v>
      </c>
      <c r="D2702" s="4" t="n">
        <f aca="false">IFERROR(INDEX(Positions!$D$2:$D$14531,MATCH($A2702&amp;"|28",Positions!$A$2:$A$14531,0)),"-")</f>
        <v>27</v>
      </c>
      <c r="E2702" s="4" t="n">
        <f aca="false">IFERROR(INDEX(Positions!$D$2:$D$14531,MATCH($A2702&amp;"|42",Positions!$A$2:$A$14531,0)),"-")</f>
        <v>41</v>
      </c>
      <c r="F2702" s="4" t="str">
        <f aca="false">IFERROR(INDEX(Positions!$E$2:$E$14531,MATCH($A2702&amp;"|28",Positions!$A$2:$A$14531,0)),"-")</f>
        <v>A</v>
      </c>
      <c r="G2702" s="4" t="str">
        <f aca="false">IFERROR(INDEX(Positions!$E$2:$E$14531,MATCH($A2702&amp;"|42",Positions!$A$2:$A$14531,0)),"-")</f>
        <v>U</v>
      </c>
      <c r="H2702" s="3" t="str">
        <f aca="false">F2702&amp;"-"&amp;G2702</f>
        <v>A-U</v>
      </c>
      <c r="I2702" s="4" t="n">
        <f aca="false">(F2702="G")+(G2702="G")</f>
        <v>0</v>
      </c>
      <c r="J2702" s="4" t="n">
        <f aca="false">(F2702="C")+(G2702="C")</f>
        <v>0</v>
      </c>
      <c r="K2702" s="3" t="n">
        <f aca="false">I2702+J2702</f>
        <v>0</v>
      </c>
    </row>
    <row r="2703" customFormat="false" ht="15" hidden="false" customHeight="false" outlineLevel="0" collapsed="false">
      <c r="A2703" s="4" t="s">
        <v>133</v>
      </c>
      <c r="B2703" s="4" t="s">
        <v>805</v>
      </c>
      <c r="C2703" s="4" t="s">
        <v>890</v>
      </c>
      <c r="D2703" s="4" t="n">
        <f aca="false">IFERROR(INDEX(Positions!$D$2:$D$14531,MATCH($A2703&amp;"|29",Positions!$A$2:$A$14531,0)),"-")</f>
        <v>28</v>
      </c>
      <c r="E2703" s="4" t="n">
        <f aca="false">IFERROR(INDEX(Positions!$D$2:$D$14531,MATCH($A2703&amp;"|41",Positions!$A$2:$A$14531,0)),"-")</f>
        <v>40</v>
      </c>
      <c r="F2703" s="4" t="str">
        <f aca="false">IFERROR(INDEX(Positions!$E$2:$E$14531,MATCH($A2703&amp;"|29",Positions!$A$2:$A$14531,0)),"-")</f>
        <v>U</v>
      </c>
      <c r="G2703" s="4" t="str">
        <f aca="false">IFERROR(INDEX(Positions!$E$2:$E$14531,MATCH($A2703&amp;"|41",Positions!$A$2:$A$14531,0)),"-")</f>
        <v>A</v>
      </c>
      <c r="H2703" s="3" t="str">
        <f aca="false">F2703&amp;"-"&amp;G2703</f>
        <v>U-A</v>
      </c>
      <c r="I2703" s="4" t="n">
        <f aca="false">(F2703="G")+(G2703="G")</f>
        <v>0</v>
      </c>
      <c r="J2703" s="4" t="n">
        <f aca="false">(F2703="C")+(G2703="C")</f>
        <v>0</v>
      </c>
      <c r="K2703" s="3" t="n">
        <f aca="false">I2703+J2703</f>
        <v>0</v>
      </c>
    </row>
    <row r="2704" customFormat="false" ht="15" hidden="false" customHeight="false" outlineLevel="0" collapsed="false">
      <c r="A2704" s="4" t="s">
        <v>133</v>
      </c>
      <c r="B2704" s="4" t="s">
        <v>805</v>
      </c>
      <c r="C2704" s="4" t="s">
        <v>694</v>
      </c>
      <c r="D2704" s="4" t="n">
        <f aca="false">IFERROR(INDEX(Positions!$D$2:$D$14531,MATCH($A2704&amp;"|30",Positions!$A$2:$A$14531,0)),"-")</f>
        <v>29</v>
      </c>
      <c r="E2704" s="4" t="n">
        <f aca="false">IFERROR(INDEX(Positions!$D$2:$D$14531,MATCH($A2704&amp;"|40",Positions!$A$2:$A$14531,0)),"-")</f>
        <v>39</v>
      </c>
      <c r="F2704" s="4" t="str">
        <f aca="false">IFERROR(INDEX(Positions!$E$2:$E$14531,MATCH($A2704&amp;"|30",Positions!$A$2:$A$14531,0)),"-")</f>
        <v>G</v>
      </c>
      <c r="G2704" s="4" t="str">
        <f aca="false">IFERROR(INDEX(Positions!$E$2:$E$14531,MATCH($A2704&amp;"|40",Positions!$A$2:$A$14531,0)),"-")</f>
        <v>U</v>
      </c>
      <c r="H2704" s="3" t="str">
        <f aca="false">F2704&amp;"-"&amp;G2704</f>
        <v>G-U</v>
      </c>
      <c r="I2704" s="4" t="n">
        <f aca="false">(F2704="G")+(G2704="G")</f>
        <v>1</v>
      </c>
      <c r="J2704" s="4" t="n">
        <f aca="false">(F2704="C")+(G2704="C")</f>
        <v>0</v>
      </c>
      <c r="K2704" s="3" t="n">
        <f aca="false">I2704+J2704</f>
        <v>1</v>
      </c>
    </row>
    <row r="2705" customFormat="false" ht="15" hidden="false" customHeight="false" outlineLevel="0" collapsed="false">
      <c r="A2705" s="4" t="s">
        <v>133</v>
      </c>
      <c r="B2705" s="4" t="s">
        <v>805</v>
      </c>
      <c r="C2705" s="4" t="s">
        <v>640</v>
      </c>
      <c r="D2705" s="4" t="n">
        <f aca="false">IFERROR(INDEX(Positions!$D$2:$D$14531,MATCH($A2705&amp;"|31",Positions!$A$2:$A$14531,0)),"-")</f>
        <v>30</v>
      </c>
      <c r="E2705" s="4" t="n">
        <f aca="false">IFERROR(INDEX(Positions!$D$2:$D$14531,MATCH($A2705&amp;"|39",Positions!$A$2:$A$14531,0)),"-")</f>
        <v>38</v>
      </c>
      <c r="F2705" s="4" t="str">
        <f aca="false">IFERROR(INDEX(Positions!$E$2:$E$14531,MATCH($A2705&amp;"|31",Positions!$A$2:$A$14531,0)),"-")</f>
        <v>C</v>
      </c>
      <c r="G2705" s="4" t="str">
        <f aca="false">IFERROR(INDEX(Positions!$E$2:$E$14531,MATCH($A2705&amp;"|39",Positions!$A$2:$A$14531,0)),"-")</f>
        <v>G</v>
      </c>
      <c r="H2705" s="3" t="str">
        <f aca="false">F2705&amp;"-"&amp;G2705</f>
        <v>C-G</v>
      </c>
      <c r="I2705" s="4" t="n">
        <f aca="false">(F2705="G")+(G2705="G")</f>
        <v>1</v>
      </c>
      <c r="J2705" s="4" t="n">
        <f aca="false">(F2705="C")+(G2705="C")</f>
        <v>1</v>
      </c>
      <c r="K2705" s="3" t="n">
        <f aca="false">I2705+J2705</f>
        <v>2</v>
      </c>
    </row>
    <row r="2706" customFormat="false" ht="15" hidden="false" customHeight="false" outlineLevel="0" collapsed="false">
      <c r="A2706" s="4" t="s">
        <v>133</v>
      </c>
      <c r="B2706" s="4" t="s">
        <v>830</v>
      </c>
      <c r="C2706" s="4" t="s">
        <v>367</v>
      </c>
      <c r="D2706" s="4" t="n">
        <f aca="false">IFERROR(INDEX(Positions!$D$2:$D$14531,MATCH($A2706&amp;"|49",Positions!$A$2:$A$14531,0)),"-")</f>
        <v>48</v>
      </c>
      <c r="E2706" s="4" t="n">
        <f aca="false">IFERROR(INDEX(Positions!$D$2:$D$14531,MATCH($A2706&amp;"|65",Positions!$A$2:$A$14531,0)),"-")</f>
        <v>64</v>
      </c>
      <c r="F2706" s="4" t="str">
        <f aca="false">IFERROR(INDEX(Positions!$E$2:$E$14531,MATCH($A2706&amp;"|49",Positions!$A$2:$A$14531,0)),"-")</f>
        <v>U</v>
      </c>
      <c r="G2706" s="4" t="str">
        <f aca="false">IFERROR(INDEX(Positions!$E$2:$E$14531,MATCH($A2706&amp;"|65",Positions!$A$2:$A$14531,0)),"-")</f>
        <v>A</v>
      </c>
      <c r="H2706" s="3" t="str">
        <f aca="false">F2706&amp;"-"&amp;G2706</f>
        <v>U-A</v>
      </c>
      <c r="I2706" s="4" t="n">
        <f aca="false">(F2706="G")+(G2706="G")</f>
        <v>0</v>
      </c>
      <c r="J2706" s="4" t="n">
        <f aca="false">(F2706="C")+(G2706="C")</f>
        <v>0</v>
      </c>
      <c r="K2706" s="3" t="n">
        <f aca="false">I2706+J2706</f>
        <v>0</v>
      </c>
    </row>
    <row r="2707" customFormat="false" ht="15" hidden="false" customHeight="false" outlineLevel="0" collapsed="false">
      <c r="A2707" s="4" t="s">
        <v>133</v>
      </c>
      <c r="B2707" s="4" t="s">
        <v>830</v>
      </c>
      <c r="C2707" s="4" t="s">
        <v>891</v>
      </c>
      <c r="D2707" s="4" t="n">
        <f aca="false">IFERROR(INDEX(Positions!$D$2:$D$14531,MATCH($A2707&amp;"|50",Positions!$A$2:$A$14531,0)),"-")</f>
        <v>49</v>
      </c>
      <c r="E2707" s="4" t="n">
        <f aca="false">IFERROR(INDEX(Positions!$D$2:$D$14531,MATCH($A2707&amp;"|64",Positions!$A$2:$A$14531,0)),"-")</f>
        <v>63</v>
      </c>
      <c r="F2707" s="4" t="str">
        <f aca="false">IFERROR(INDEX(Positions!$E$2:$E$14531,MATCH($A2707&amp;"|50",Positions!$A$2:$A$14531,0)),"-")</f>
        <v>C</v>
      </c>
      <c r="G2707" s="4" t="str">
        <f aca="false">IFERROR(INDEX(Positions!$E$2:$E$14531,MATCH($A2707&amp;"|64",Positions!$A$2:$A$14531,0)),"-")</f>
        <v>G</v>
      </c>
      <c r="H2707" s="3" t="str">
        <f aca="false">F2707&amp;"-"&amp;G2707</f>
        <v>C-G</v>
      </c>
      <c r="I2707" s="4" t="n">
        <f aca="false">(F2707="G")+(G2707="G")</f>
        <v>1</v>
      </c>
      <c r="J2707" s="4" t="n">
        <f aca="false">(F2707="C")+(G2707="C")</f>
        <v>1</v>
      </c>
      <c r="K2707" s="3" t="n">
        <f aca="false">I2707+J2707</f>
        <v>2</v>
      </c>
    </row>
    <row r="2708" customFormat="false" ht="15" hidden="false" customHeight="false" outlineLevel="0" collapsed="false">
      <c r="A2708" s="4" t="s">
        <v>133</v>
      </c>
      <c r="B2708" s="4" t="s">
        <v>830</v>
      </c>
      <c r="C2708" s="4" t="s">
        <v>689</v>
      </c>
      <c r="D2708" s="4" t="n">
        <f aca="false">IFERROR(INDEX(Positions!$D$2:$D$14531,MATCH($A2708&amp;"|51",Positions!$A$2:$A$14531,0)),"-")</f>
        <v>50</v>
      </c>
      <c r="E2708" s="4" t="n">
        <f aca="false">IFERROR(INDEX(Positions!$D$2:$D$14531,MATCH($A2708&amp;"|63",Positions!$A$2:$A$14531,0)),"-")</f>
        <v>62</v>
      </c>
      <c r="F2708" s="4" t="str">
        <f aca="false">IFERROR(INDEX(Positions!$E$2:$E$14531,MATCH($A2708&amp;"|51",Positions!$A$2:$A$14531,0)),"-")</f>
        <v>G</v>
      </c>
      <c r="G2708" s="4" t="str">
        <f aca="false">IFERROR(INDEX(Positions!$E$2:$E$14531,MATCH($A2708&amp;"|63",Positions!$A$2:$A$14531,0)),"-")</f>
        <v>C</v>
      </c>
      <c r="H2708" s="3" t="str">
        <f aca="false">F2708&amp;"-"&amp;G2708</f>
        <v>G-C</v>
      </c>
      <c r="I2708" s="4" t="n">
        <f aca="false">(F2708="G")+(G2708="G")</f>
        <v>1</v>
      </c>
      <c r="J2708" s="4" t="n">
        <f aca="false">(F2708="C")+(G2708="C")</f>
        <v>1</v>
      </c>
      <c r="K2708" s="3" t="n">
        <f aca="false">I2708+J2708</f>
        <v>2</v>
      </c>
    </row>
    <row r="2709" customFormat="false" ht="15" hidden="false" customHeight="false" outlineLevel="0" collapsed="false">
      <c r="A2709" s="4" t="s">
        <v>133</v>
      </c>
      <c r="B2709" s="4" t="s">
        <v>830</v>
      </c>
      <c r="C2709" s="4" t="s">
        <v>703</v>
      </c>
      <c r="D2709" s="4" t="n">
        <f aca="false">IFERROR(INDEX(Positions!$D$2:$D$14531,MATCH($A2709&amp;"|52",Positions!$A$2:$A$14531,0)),"-")</f>
        <v>51</v>
      </c>
      <c r="E2709" s="4" t="n">
        <f aca="false">IFERROR(INDEX(Positions!$D$2:$D$14531,MATCH($A2709&amp;"|62",Positions!$A$2:$A$14531,0)),"-")</f>
        <v>61</v>
      </c>
      <c r="F2709" s="4" t="str">
        <f aca="false">IFERROR(INDEX(Positions!$E$2:$E$14531,MATCH($A2709&amp;"|52",Positions!$A$2:$A$14531,0)),"-")</f>
        <v>G</v>
      </c>
      <c r="G2709" s="4" t="str">
        <f aca="false">IFERROR(INDEX(Positions!$E$2:$E$14531,MATCH($A2709&amp;"|62",Positions!$A$2:$A$14531,0)),"-")</f>
        <v>C</v>
      </c>
      <c r="H2709" s="3" t="str">
        <f aca="false">F2709&amp;"-"&amp;G2709</f>
        <v>G-C</v>
      </c>
      <c r="I2709" s="4" t="n">
        <f aca="false">(F2709="G")+(G2709="G")</f>
        <v>1</v>
      </c>
      <c r="J2709" s="4" t="n">
        <f aca="false">(F2709="C")+(G2709="C")</f>
        <v>1</v>
      </c>
      <c r="K2709" s="3" t="n">
        <f aca="false">I2709+J2709</f>
        <v>2</v>
      </c>
    </row>
    <row r="2710" customFormat="false" ht="15" hidden="false" customHeight="false" outlineLevel="0" collapsed="false">
      <c r="A2710" s="4" t="s">
        <v>133</v>
      </c>
      <c r="B2710" s="4" t="s">
        <v>830</v>
      </c>
      <c r="C2710" s="4" t="s">
        <v>892</v>
      </c>
      <c r="D2710" s="4" t="n">
        <f aca="false">IFERROR(INDEX(Positions!$D$2:$D$14531,MATCH($A2710&amp;"|53",Positions!$A$2:$A$14531,0)),"-")</f>
        <v>52</v>
      </c>
      <c r="E2710" s="4" t="n">
        <f aca="false">IFERROR(INDEX(Positions!$D$2:$D$14531,MATCH($A2710&amp;"|61",Positions!$A$2:$A$14531,0)),"-")</f>
        <v>60</v>
      </c>
      <c r="F2710" s="4" t="str">
        <f aca="false">IFERROR(INDEX(Positions!$E$2:$E$14531,MATCH($A2710&amp;"|53",Positions!$A$2:$A$14531,0)),"-")</f>
        <v>G</v>
      </c>
      <c r="G2710" s="4" t="str">
        <f aca="false">IFERROR(INDEX(Positions!$E$2:$E$14531,MATCH($A2710&amp;"|61",Positions!$A$2:$A$14531,0)),"-")</f>
        <v>C</v>
      </c>
      <c r="H2710" s="3" t="str">
        <f aca="false">F2710&amp;"-"&amp;G2710</f>
        <v>G-C</v>
      </c>
      <c r="I2710" s="4" t="n">
        <f aca="false">(F2710="G")+(G2710="G")</f>
        <v>1</v>
      </c>
      <c r="J2710" s="4" t="n">
        <f aca="false">(F2710="C")+(G2710="C")</f>
        <v>1</v>
      </c>
      <c r="K2710" s="3" t="n">
        <f aca="false">I2710+J2710</f>
        <v>2</v>
      </c>
    </row>
    <row r="2711" customFormat="false" ht="15" hidden="false" customHeight="false" outlineLevel="0" collapsed="false">
      <c r="A2711" s="24" t="s">
        <v>133</v>
      </c>
      <c r="B2711" s="24" t="s">
        <v>893</v>
      </c>
      <c r="C2711" s="24" t="s">
        <v>894</v>
      </c>
      <c r="D2711" s="24" t="n">
        <f aca="false">IFERROR(INDEX(Positions!$D$2:$D$14531,MATCH($A2711&amp;"|8",Positions!$A$2:$A$14531,0)),"-")</f>
        <v>8</v>
      </c>
      <c r="E2711" s="24" t="n">
        <f aca="false">IFERROR(INDEX(Positions!$D$2:$D$14531,MATCH($A2711&amp;"|14",Positions!$A$2:$A$14531,0)),"-")</f>
        <v>14</v>
      </c>
      <c r="F2711" s="24" t="str">
        <f aca="false">IFERROR(INDEX(Positions!$E$2:$E$14531,MATCH($A2711&amp;"|8",Positions!$A$2:$A$14531,0)),"-")</f>
        <v>U</v>
      </c>
      <c r="G2711" s="24" t="str">
        <f aca="false">IFERROR(INDEX(Positions!$E$2:$E$14531,MATCH($A2711&amp;"|14",Positions!$A$2:$A$14531,0)),"-")</f>
        <v>A</v>
      </c>
      <c r="H2711" s="25" t="str">
        <f aca="false">F2711&amp;"-"&amp;G2711</f>
        <v>U-A</v>
      </c>
      <c r="I2711" s="24" t="n">
        <f aca="false">(F2711="G")+(G2711="G")</f>
        <v>0</v>
      </c>
      <c r="J2711" s="24" t="n">
        <f aca="false">(F2711="C")+(G2711="C")</f>
        <v>0</v>
      </c>
      <c r="K2711" s="25" t="n">
        <f aca="false">I2711+J2711</f>
        <v>0</v>
      </c>
    </row>
    <row r="2712" customFormat="false" ht="15" hidden="false" customHeight="false" outlineLevel="0" collapsed="false">
      <c r="A2712" s="24" t="s">
        <v>133</v>
      </c>
      <c r="B2712" s="24" t="s">
        <v>893</v>
      </c>
      <c r="C2712" s="24" t="s">
        <v>895</v>
      </c>
      <c r="D2712" s="24" t="n">
        <f aca="false">IFERROR(INDEX(Positions!$D$2:$D$14531,MATCH($A2712&amp;"|15",Positions!$A$2:$A$14531,0)),"-")</f>
        <v>15</v>
      </c>
      <c r="E2712" s="24" t="n">
        <f aca="false">IFERROR(INDEX(Positions!$D$2:$D$14531,MATCH($A2712&amp;"|48",Positions!$A$2:$A$14531,0)),"-")</f>
        <v>47</v>
      </c>
      <c r="F2712" s="24" t="str">
        <f aca="false">IFERROR(INDEX(Positions!$E$2:$E$14531,MATCH($A2712&amp;"|15",Positions!$A$2:$A$14531,0)),"-")</f>
        <v>G</v>
      </c>
      <c r="G2712" s="24" t="str">
        <f aca="false">IFERROR(INDEX(Positions!$E$2:$E$14531,MATCH($A2712&amp;"|48",Positions!$A$2:$A$14531,0)),"-")</f>
        <v>C</v>
      </c>
      <c r="H2712" s="25" t="str">
        <f aca="false">F2712&amp;"-"&amp;G2712</f>
        <v>G-C</v>
      </c>
      <c r="I2712" s="24" t="n">
        <f aca="false">(F2712="G")+(G2712="G")</f>
        <v>1</v>
      </c>
      <c r="J2712" s="24" t="n">
        <f aca="false">(F2712="C")+(G2712="C")</f>
        <v>1</v>
      </c>
      <c r="K2712" s="25" t="n">
        <f aca="false">I2712+J2712</f>
        <v>2</v>
      </c>
    </row>
    <row r="2713" customFormat="false" ht="15" hidden="false" customHeight="false" outlineLevel="0" collapsed="false">
      <c r="A2713" s="24" t="s">
        <v>133</v>
      </c>
      <c r="B2713" s="24" t="s">
        <v>893</v>
      </c>
      <c r="C2713" s="24" t="s">
        <v>896</v>
      </c>
      <c r="D2713" s="24" t="n">
        <f aca="false">IFERROR(INDEX(Positions!$D$2:$D$14531,MATCH($A2713&amp;"|18",Positions!$A$2:$A$14531,0)),"-")</f>
        <v>17</v>
      </c>
      <c r="E2713" s="24" t="n">
        <f aca="false">IFERROR(INDEX(Positions!$D$2:$D$14531,MATCH($A2713&amp;"|55",Positions!$A$2:$A$14531,0)),"-")</f>
        <v>54</v>
      </c>
      <c r="F2713" s="24" t="str">
        <f aca="false">IFERROR(INDEX(Positions!$E$2:$E$14531,MATCH($A2713&amp;"|18",Positions!$A$2:$A$14531,0)),"-")</f>
        <v>G</v>
      </c>
      <c r="G2713" s="24" t="str">
        <f aca="false">IFERROR(INDEX(Positions!$E$2:$E$14531,MATCH($A2713&amp;"|55",Positions!$A$2:$A$14531,0)),"-")</f>
        <v>U</v>
      </c>
      <c r="H2713" s="25" t="str">
        <f aca="false">F2713&amp;"-"&amp;G2713</f>
        <v>G-U</v>
      </c>
      <c r="I2713" s="24" t="n">
        <f aca="false">(F2713="G")+(G2713="G")</f>
        <v>1</v>
      </c>
      <c r="J2713" s="24" t="n">
        <f aca="false">(F2713="C")+(G2713="C")</f>
        <v>0</v>
      </c>
      <c r="K2713" s="25" t="n">
        <f aca="false">I2713+J2713</f>
        <v>1</v>
      </c>
    </row>
    <row r="2714" customFormat="false" ht="15" hidden="false" customHeight="false" outlineLevel="0" collapsed="false">
      <c r="A2714" s="24" t="s">
        <v>133</v>
      </c>
      <c r="B2714" s="24" t="s">
        <v>893</v>
      </c>
      <c r="C2714" s="24" t="s">
        <v>897</v>
      </c>
      <c r="D2714" s="24" t="n">
        <f aca="false">IFERROR(INDEX(Positions!$D$2:$D$14531,MATCH($A2714&amp;"|19",Positions!$A$2:$A$14531,0)),"-")</f>
        <v>18</v>
      </c>
      <c r="E2714" s="24" t="n">
        <f aca="false">IFERROR(INDEX(Positions!$D$2:$D$14531,MATCH($A2714&amp;"|56",Positions!$A$2:$A$14531,0)),"-")</f>
        <v>55</v>
      </c>
      <c r="F2714" s="24" t="str">
        <f aca="false">IFERROR(INDEX(Positions!$E$2:$E$14531,MATCH($A2714&amp;"|19",Positions!$A$2:$A$14531,0)),"-")</f>
        <v>G</v>
      </c>
      <c r="G2714" s="24" t="str">
        <f aca="false">IFERROR(INDEX(Positions!$E$2:$E$14531,MATCH($A2714&amp;"|56",Positions!$A$2:$A$14531,0)),"-")</f>
        <v>C</v>
      </c>
      <c r="H2714" s="25" t="str">
        <f aca="false">F2714&amp;"-"&amp;G2714</f>
        <v>G-C</v>
      </c>
      <c r="I2714" s="24" t="n">
        <f aca="false">(F2714="G")+(G2714="G")</f>
        <v>1</v>
      </c>
      <c r="J2714" s="24" t="n">
        <f aca="false">(F2714="C")+(G2714="C")</f>
        <v>1</v>
      </c>
      <c r="K2714" s="25" t="n">
        <f aca="false">I2714+J2714</f>
        <v>2</v>
      </c>
    </row>
    <row r="2715" customFormat="false" ht="15" hidden="false" customHeight="false" outlineLevel="0" collapsed="false">
      <c r="A2715" s="24" t="s">
        <v>133</v>
      </c>
      <c r="B2715" s="24" t="s">
        <v>893</v>
      </c>
      <c r="C2715" s="24" t="s">
        <v>898</v>
      </c>
      <c r="D2715" s="24" t="n">
        <f aca="false">IFERROR(INDEX(Positions!$D$2:$D$14531,MATCH($A2715&amp;"|26",Positions!$A$2:$A$14531,0)),"-")</f>
        <v>25</v>
      </c>
      <c r="E2715" s="24" t="n">
        <f aca="false">IFERROR(INDEX(Positions!$D$2:$D$14531,MATCH($A2715&amp;"|44",Positions!$A$2:$A$14531,0)),"-")</f>
        <v>43</v>
      </c>
      <c r="F2715" s="24" t="str">
        <f aca="false">IFERROR(INDEX(Positions!$E$2:$E$14531,MATCH($A2715&amp;"|26",Positions!$A$2:$A$14531,0)),"-")</f>
        <v>G</v>
      </c>
      <c r="G2715" s="24" t="str">
        <f aca="false">IFERROR(INDEX(Positions!$E$2:$E$14531,MATCH($A2715&amp;"|44",Positions!$A$2:$A$14531,0)),"-")</f>
        <v>A</v>
      </c>
      <c r="H2715" s="25" t="str">
        <f aca="false">F2715&amp;"-"&amp;G2715</f>
        <v>G-A</v>
      </c>
      <c r="I2715" s="24" t="n">
        <f aca="false">(F2715="G")+(G2715="G")</f>
        <v>1</v>
      </c>
      <c r="J2715" s="24" t="n">
        <f aca="false">(F2715="C")+(G2715="C")</f>
        <v>0</v>
      </c>
      <c r="K2715" s="25" t="n">
        <f aca="false">I2715+J2715</f>
        <v>1</v>
      </c>
    </row>
    <row r="2716" customFormat="false" ht="15" hidden="false" customHeight="false" outlineLevel="0" collapsed="false">
      <c r="A2716" s="24" t="s">
        <v>133</v>
      </c>
      <c r="B2716" s="24" t="s">
        <v>893</v>
      </c>
      <c r="C2716" s="24" t="s">
        <v>899</v>
      </c>
      <c r="D2716" s="24" t="n">
        <f aca="false">IFERROR(INDEX(Positions!$D$2:$D$14531,MATCH($A2716&amp;"|32",Positions!$A$2:$A$14531,0)),"-")</f>
        <v>31</v>
      </c>
      <c r="E2716" s="24" t="n">
        <f aca="false">IFERROR(INDEX(Positions!$D$2:$D$14531,MATCH($A2716&amp;"|38",Positions!$A$2:$A$14531,0)),"-")</f>
        <v>37</v>
      </c>
      <c r="F2716" s="24" t="str">
        <f aca="false">IFERROR(INDEX(Positions!$E$2:$E$14531,MATCH($A2716&amp;"|32",Positions!$A$2:$A$14531,0)),"-")</f>
        <v>U</v>
      </c>
      <c r="G2716" s="24" t="str">
        <f aca="false">IFERROR(INDEX(Positions!$E$2:$E$14531,MATCH($A2716&amp;"|38",Positions!$A$2:$A$14531,0)),"-")</f>
        <v>U</v>
      </c>
      <c r="H2716" s="25" t="str">
        <f aca="false">F2716&amp;"-"&amp;G2716</f>
        <v>U-U</v>
      </c>
      <c r="I2716" s="24" t="n">
        <f aca="false">(F2716="G")+(G2716="G")</f>
        <v>0</v>
      </c>
      <c r="J2716" s="24" t="n">
        <f aca="false">(F2716="C")+(G2716="C")</f>
        <v>0</v>
      </c>
      <c r="K2716" s="25" t="n">
        <f aca="false">I2716+J2716</f>
        <v>0</v>
      </c>
    </row>
    <row r="2717" customFormat="false" ht="15" hidden="false" customHeight="false" outlineLevel="0" collapsed="false">
      <c r="A2717" s="24" t="s">
        <v>133</v>
      </c>
      <c r="B2717" s="24" t="s">
        <v>893</v>
      </c>
      <c r="C2717" s="24" t="s">
        <v>900</v>
      </c>
      <c r="D2717" s="24" t="n">
        <f aca="false">IFERROR(INDEX(Positions!$D$2:$D$14531,MATCH($A2717&amp;"|54",Positions!$A$2:$A$14531,0)),"-")</f>
        <v>53</v>
      </c>
      <c r="E2717" s="24" t="n">
        <f aca="false">IFERROR(INDEX(Positions!$D$2:$D$14531,MATCH($A2717&amp;"|58",Positions!$A$2:$A$14531,0)),"-")</f>
        <v>57</v>
      </c>
      <c r="F2717" s="24" t="str">
        <f aca="false">IFERROR(INDEX(Positions!$E$2:$E$14531,MATCH($A2717&amp;"|54",Positions!$A$2:$A$14531,0)),"-")</f>
        <v>U</v>
      </c>
      <c r="G2717" s="24" t="str">
        <f aca="false">IFERROR(INDEX(Positions!$E$2:$E$14531,MATCH($A2717&amp;"|58",Positions!$A$2:$A$14531,0)),"-")</f>
        <v>A</v>
      </c>
      <c r="H2717" s="25" t="str">
        <f aca="false">F2717&amp;"-"&amp;G2717</f>
        <v>U-A</v>
      </c>
      <c r="I2717" s="24" t="n">
        <f aca="false">(F2717="G")+(G2717="G")</f>
        <v>0</v>
      </c>
      <c r="J2717" s="24" t="n">
        <f aca="false">(F2717="C")+(G2717="C")</f>
        <v>0</v>
      </c>
      <c r="K2717" s="25" t="n">
        <f aca="false">I2717+J2717</f>
        <v>0</v>
      </c>
    </row>
    <row r="2718" customFormat="false" ht="15" hidden="false" customHeight="false" outlineLevel="0" collapsed="false">
      <c r="A2718" s="4" t="s">
        <v>134</v>
      </c>
      <c r="B2718" s="4" t="s">
        <v>768</v>
      </c>
      <c r="C2718" s="4" t="s">
        <v>882</v>
      </c>
      <c r="D2718" s="4" t="n">
        <f aca="false">IFERROR(INDEX(Positions!$D$2:$D$14531,MATCH($A2718&amp;"|1",Positions!$A$2:$A$14531,0)),"-")</f>
        <v>1</v>
      </c>
      <c r="E2718" s="4" t="n">
        <f aca="false">IFERROR(INDEX(Positions!$D$2:$D$14531,MATCH($A2718&amp;"|72",Positions!$A$2:$A$14531,0)),"-")</f>
        <v>71</v>
      </c>
      <c r="F2718" s="4" t="str">
        <f aca="false">IFERROR(INDEX(Positions!$E$2:$E$14531,MATCH($A2718&amp;"|1",Positions!$A$2:$A$14531,0)),"-")</f>
        <v>G</v>
      </c>
      <c r="G2718" s="4" t="str">
        <f aca="false">IFERROR(INDEX(Positions!$E$2:$E$14531,MATCH($A2718&amp;"|72",Positions!$A$2:$A$14531,0)),"-")</f>
        <v>C</v>
      </c>
      <c r="H2718" s="3" t="str">
        <f aca="false">F2718&amp;"-"&amp;G2718</f>
        <v>G-C</v>
      </c>
      <c r="I2718" s="4" t="n">
        <f aca="false">(F2718="G")+(G2718="G")</f>
        <v>1</v>
      </c>
      <c r="J2718" s="4" t="n">
        <f aca="false">(F2718="C")+(G2718="C")</f>
        <v>1</v>
      </c>
      <c r="K2718" s="3" t="n">
        <f aca="false">I2718+J2718</f>
        <v>2</v>
      </c>
    </row>
    <row r="2719" customFormat="false" ht="15" hidden="false" customHeight="false" outlineLevel="0" collapsed="false">
      <c r="A2719" s="4" t="s">
        <v>134</v>
      </c>
      <c r="B2719" s="4" t="s">
        <v>768</v>
      </c>
      <c r="C2719" s="4" t="s">
        <v>883</v>
      </c>
      <c r="D2719" s="4" t="n">
        <f aca="false">IFERROR(INDEX(Positions!$D$2:$D$14531,MATCH($A2719&amp;"|2",Positions!$A$2:$A$14531,0)),"-")</f>
        <v>2</v>
      </c>
      <c r="E2719" s="4" t="n">
        <f aca="false">IFERROR(INDEX(Positions!$D$2:$D$14531,MATCH($A2719&amp;"|71",Positions!$A$2:$A$14531,0)),"-")</f>
        <v>70</v>
      </c>
      <c r="F2719" s="4" t="str">
        <f aca="false">IFERROR(INDEX(Positions!$E$2:$E$14531,MATCH($A2719&amp;"|2",Positions!$A$2:$A$14531,0)),"-")</f>
        <v>G</v>
      </c>
      <c r="G2719" s="4" t="str">
        <f aca="false">IFERROR(INDEX(Positions!$E$2:$E$14531,MATCH($A2719&amp;"|71",Positions!$A$2:$A$14531,0)),"-")</f>
        <v>C</v>
      </c>
      <c r="H2719" s="3" t="str">
        <f aca="false">F2719&amp;"-"&amp;G2719</f>
        <v>G-C</v>
      </c>
      <c r="I2719" s="4" t="n">
        <f aca="false">(F2719="G")+(G2719="G")</f>
        <v>1</v>
      </c>
      <c r="J2719" s="4" t="n">
        <f aca="false">(F2719="C")+(G2719="C")</f>
        <v>1</v>
      </c>
      <c r="K2719" s="3" t="n">
        <f aca="false">I2719+J2719</f>
        <v>2</v>
      </c>
    </row>
    <row r="2720" customFormat="false" ht="15" hidden="false" customHeight="false" outlineLevel="0" collapsed="false">
      <c r="A2720" s="4" t="s">
        <v>134</v>
      </c>
      <c r="B2720" s="4" t="s">
        <v>768</v>
      </c>
      <c r="C2720" s="4" t="s">
        <v>884</v>
      </c>
      <c r="D2720" s="4" t="n">
        <f aca="false">IFERROR(INDEX(Positions!$D$2:$D$14531,MATCH($A2720&amp;"|3",Positions!$A$2:$A$14531,0)),"-")</f>
        <v>3</v>
      </c>
      <c r="E2720" s="4" t="n">
        <f aca="false">IFERROR(INDEX(Positions!$D$2:$D$14531,MATCH($A2720&amp;"|70",Positions!$A$2:$A$14531,0)),"-")</f>
        <v>69</v>
      </c>
      <c r="F2720" s="4" t="str">
        <f aca="false">IFERROR(INDEX(Positions!$E$2:$E$14531,MATCH($A2720&amp;"|3",Positions!$A$2:$A$14531,0)),"-")</f>
        <v>G</v>
      </c>
      <c r="G2720" s="4" t="str">
        <f aca="false">IFERROR(INDEX(Positions!$E$2:$E$14531,MATCH($A2720&amp;"|70",Positions!$A$2:$A$14531,0)),"-")</f>
        <v>C</v>
      </c>
      <c r="H2720" s="3" t="str">
        <f aca="false">F2720&amp;"-"&amp;G2720</f>
        <v>G-C</v>
      </c>
      <c r="I2720" s="4" t="n">
        <f aca="false">(F2720="G")+(G2720="G")</f>
        <v>1</v>
      </c>
      <c r="J2720" s="4" t="n">
        <f aca="false">(F2720="C")+(G2720="C")</f>
        <v>1</v>
      </c>
      <c r="K2720" s="3" t="n">
        <f aca="false">I2720+J2720</f>
        <v>2</v>
      </c>
    </row>
    <row r="2721" customFormat="false" ht="15" hidden="false" customHeight="false" outlineLevel="0" collapsed="false">
      <c r="A2721" s="4" t="s">
        <v>134</v>
      </c>
      <c r="B2721" s="4" t="s">
        <v>768</v>
      </c>
      <c r="C2721" s="4" t="s">
        <v>885</v>
      </c>
      <c r="D2721" s="4" t="n">
        <f aca="false">IFERROR(INDEX(Positions!$D$2:$D$14531,MATCH($A2721&amp;"|4",Positions!$A$2:$A$14531,0)),"-")</f>
        <v>4</v>
      </c>
      <c r="E2721" s="4" t="n">
        <f aca="false">IFERROR(INDEX(Positions!$D$2:$D$14531,MATCH($A2721&amp;"|69",Positions!$A$2:$A$14531,0)),"-")</f>
        <v>68</v>
      </c>
      <c r="F2721" s="4" t="str">
        <f aca="false">IFERROR(INDEX(Positions!$E$2:$E$14531,MATCH($A2721&amp;"|4",Positions!$A$2:$A$14531,0)),"-")</f>
        <v>G</v>
      </c>
      <c r="G2721" s="4" t="str">
        <f aca="false">IFERROR(INDEX(Positions!$E$2:$E$14531,MATCH($A2721&amp;"|69",Positions!$A$2:$A$14531,0)),"-")</f>
        <v>C</v>
      </c>
      <c r="H2721" s="3" t="str">
        <f aca="false">F2721&amp;"-"&amp;G2721</f>
        <v>G-C</v>
      </c>
      <c r="I2721" s="4" t="n">
        <f aca="false">(F2721="G")+(G2721="G")</f>
        <v>1</v>
      </c>
      <c r="J2721" s="4" t="n">
        <f aca="false">(F2721="C")+(G2721="C")</f>
        <v>1</v>
      </c>
      <c r="K2721" s="3" t="n">
        <f aca="false">I2721+J2721</f>
        <v>2</v>
      </c>
    </row>
    <row r="2722" customFormat="false" ht="15" hidden="false" customHeight="false" outlineLevel="0" collapsed="false">
      <c r="A2722" s="4" t="s">
        <v>134</v>
      </c>
      <c r="B2722" s="4" t="s">
        <v>768</v>
      </c>
      <c r="C2722" s="4" t="s">
        <v>542</v>
      </c>
      <c r="D2722" s="4" t="n">
        <f aca="false">IFERROR(INDEX(Positions!$D$2:$D$14531,MATCH($A2722&amp;"|5",Positions!$A$2:$A$14531,0)),"-")</f>
        <v>5</v>
      </c>
      <c r="E2722" s="4" t="n">
        <f aca="false">IFERROR(INDEX(Positions!$D$2:$D$14531,MATCH($A2722&amp;"|68",Positions!$A$2:$A$14531,0)),"-")</f>
        <v>67</v>
      </c>
      <c r="F2722" s="4" t="str">
        <f aca="false">IFERROR(INDEX(Positions!$E$2:$E$14531,MATCH($A2722&amp;"|5",Positions!$A$2:$A$14531,0)),"-")</f>
        <v>G</v>
      </c>
      <c r="G2722" s="4" t="str">
        <f aca="false">IFERROR(INDEX(Positions!$E$2:$E$14531,MATCH($A2722&amp;"|68",Positions!$A$2:$A$14531,0)),"-")</f>
        <v>C</v>
      </c>
      <c r="H2722" s="3" t="str">
        <f aca="false">F2722&amp;"-"&amp;G2722</f>
        <v>G-C</v>
      </c>
      <c r="I2722" s="4" t="n">
        <f aca="false">(F2722="G")+(G2722="G")</f>
        <v>1</v>
      </c>
      <c r="J2722" s="4" t="n">
        <f aca="false">(F2722="C")+(G2722="C")</f>
        <v>1</v>
      </c>
      <c r="K2722" s="3" t="n">
        <f aca="false">I2722+J2722</f>
        <v>2</v>
      </c>
    </row>
    <row r="2723" customFormat="false" ht="15" hidden="false" customHeight="false" outlineLevel="0" collapsed="false">
      <c r="A2723" s="4" t="s">
        <v>134</v>
      </c>
      <c r="B2723" s="4" t="s">
        <v>768</v>
      </c>
      <c r="C2723" s="4" t="s">
        <v>561</v>
      </c>
      <c r="D2723" s="4" t="n">
        <f aca="false">IFERROR(INDEX(Positions!$D$2:$D$14531,MATCH($A2723&amp;"|6",Positions!$A$2:$A$14531,0)),"-")</f>
        <v>6</v>
      </c>
      <c r="E2723" s="4" t="n">
        <f aca="false">IFERROR(INDEX(Positions!$D$2:$D$14531,MATCH($A2723&amp;"|67",Positions!$A$2:$A$14531,0)),"-")</f>
        <v>66</v>
      </c>
      <c r="F2723" s="4" t="str">
        <f aca="false">IFERROR(INDEX(Positions!$E$2:$E$14531,MATCH($A2723&amp;"|6",Positions!$A$2:$A$14531,0)),"-")</f>
        <v>C</v>
      </c>
      <c r="G2723" s="4" t="str">
        <f aca="false">IFERROR(INDEX(Positions!$E$2:$E$14531,MATCH($A2723&amp;"|67",Positions!$A$2:$A$14531,0)),"-")</f>
        <v>G</v>
      </c>
      <c r="H2723" s="3" t="str">
        <f aca="false">F2723&amp;"-"&amp;G2723</f>
        <v>C-G</v>
      </c>
      <c r="I2723" s="4" t="n">
        <f aca="false">(F2723="G")+(G2723="G")</f>
        <v>1</v>
      </c>
      <c r="J2723" s="4" t="n">
        <f aca="false">(F2723="C")+(G2723="C")</f>
        <v>1</v>
      </c>
      <c r="K2723" s="3" t="n">
        <f aca="false">I2723+J2723</f>
        <v>2</v>
      </c>
    </row>
    <row r="2724" customFormat="false" ht="15" hidden="false" customHeight="false" outlineLevel="0" collapsed="false">
      <c r="A2724" s="4" t="s">
        <v>134</v>
      </c>
      <c r="B2724" s="4" t="s">
        <v>768</v>
      </c>
      <c r="C2724" s="4" t="s">
        <v>886</v>
      </c>
      <c r="D2724" s="4" t="n">
        <f aca="false">IFERROR(INDEX(Positions!$D$2:$D$14531,MATCH($A2724&amp;"|7",Positions!$A$2:$A$14531,0)),"-")</f>
        <v>7</v>
      </c>
      <c r="E2724" s="4" t="n">
        <f aca="false">IFERROR(INDEX(Positions!$D$2:$D$14531,MATCH($A2724&amp;"|66",Positions!$A$2:$A$14531,0)),"-")</f>
        <v>65</v>
      </c>
      <c r="F2724" s="4" t="str">
        <f aca="false">IFERROR(INDEX(Positions!$E$2:$E$14531,MATCH($A2724&amp;"|7",Positions!$A$2:$A$14531,0)),"-")</f>
        <v>A</v>
      </c>
      <c r="G2724" s="4" t="str">
        <f aca="false">IFERROR(INDEX(Positions!$E$2:$E$14531,MATCH($A2724&amp;"|66",Positions!$A$2:$A$14531,0)),"-")</f>
        <v>U</v>
      </c>
      <c r="H2724" s="3" t="str">
        <f aca="false">F2724&amp;"-"&amp;G2724</f>
        <v>A-U</v>
      </c>
      <c r="I2724" s="4" t="n">
        <f aca="false">(F2724="G")+(G2724="G")</f>
        <v>0</v>
      </c>
      <c r="J2724" s="4" t="n">
        <f aca="false">(F2724="C")+(G2724="C")</f>
        <v>0</v>
      </c>
      <c r="K2724" s="3" t="n">
        <f aca="false">I2724+J2724</f>
        <v>0</v>
      </c>
    </row>
    <row r="2725" customFormat="false" ht="15" hidden="false" customHeight="false" outlineLevel="0" collapsed="false">
      <c r="A2725" s="4" t="s">
        <v>134</v>
      </c>
      <c r="B2725" s="4" t="s">
        <v>783</v>
      </c>
      <c r="C2725" s="4" t="s">
        <v>887</v>
      </c>
      <c r="D2725" s="4" t="n">
        <f aca="false">IFERROR(INDEX(Positions!$D$2:$D$14531,MATCH($A2725&amp;"|10",Positions!$A$2:$A$14531,0)),"-")</f>
        <v>10</v>
      </c>
      <c r="E2725" s="4" t="n">
        <f aca="false">IFERROR(INDEX(Positions!$D$2:$D$14531,MATCH($A2725&amp;"|25",Positions!$A$2:$A$14531,0)),"-")</f>
        <v>24</v>
      </c>
      <c r="F2725" s="4" t="str">
        <f aca="false">IFERROR(INDEX(Positions!$E$2:$E$14531,MATCH($A2725&amp;"|10",Positions!$A$2:$A$14531,0)),"-")</f>
        <v>G</v>
      </c>
      <c r="G2725" s="4" t="str">
        <f aca="false">IFERROR(INDEX(Positions!$E$2:$E$14531,MATCH($A2725&amp;"|25",Positions!$A$2:$A$14531,0)),"-")</f>
        <v>C</v>
      </c>
      <c r="H2725" s="3" t="str">
        <f aca="false">F2725&amp;"-"&amp;G2725</f>
        <v>G-C</v>
      </c>
      <c r="I2725" s="4" t="n">
        <f aca="false">(F2725="G")+(G2725="G")</f>
        <v>1</v>
      </c>
      <c r="J2725" s="4" t="n">
        <f aca="false">(F2725="C")+(G2725="C")</f>
        <v>1</v>
      </c>
      <c r="K2725" s="3" t="n">
        <f aca="false">I2725+J2725</f>
        <v>2</v>
      </c>
    </row>
    <row r="2726" customFormat="false" ht="15" hidden="false" customHeight="false" outlineLevel="0" collapsed="false">
      <c r="A2726" s="4" t="s">
        <v>134</v>
      </c>
      <c r="B2726" s="4" t="s">
        <v>783</v>
      </c>
      <c r="C2726" s="4" t="s">
        <v>888</v>
      </c>
      <c r="D2726" s="4" t="n">
        <f aca="false">IFERROR(INDEX(Positions!$D$2:$D$14531,MATCH($A2726&amp;"|11",Positions!$A$2:$A$14531,0)),"-")</f>
        <v>11</v>
      </c>
      <c r="E2726" s="4" t="n">
        <f aca="false">IFERROR(INDEX(Positions!$D$2:$D$14531,MATCH($A2726&amp;"|24",Positions!$A$2:$A$14531,0)),"-")</f>
        <v>23</v>
      </c>
      <c r="F2726" s="4" t="str">
        <f aca="false">IFERROR(INDEX(Positions!$E$2:$E$14531,MATCH($A2726&amp;"|11",Positions!$A$2:$A$14531,0)),"-")</f>
        <v>C</v>
      </c>
      <c r="G2726" s="4" t="str">
        <f aca="false">IFERROR(INDEX(Positions!$E$2:$E$14531,MATCH($A2726&amp;"|24",Positions!$A$2:$A$14531,0)),"-")</f>
        <v>G</v>
      </c>
      <c r="H2726" s="3" t="str">
        <f aca="false">F2726&amp;"-"&amp;G2726</f>
        <v>C-G</v>
      </c>
      <c r="I2726" s="4" t="n">
        <f aca="false">(F2726="G")+(G2726="G")</f>
        <v>1</v>
      </c>
      <c r="J2726" s="4" t="n">
        <f aca="false">(F2726="C")+(G2726="C")</f>
        <v>1</v>
      </c>
      <c r="K2726" s="3" t="n">
        <f aca="false">I2726+J2726</f>
        <v>2</v>
      </c>
    </row>
    <row r="2727" customFormat="false" ht="15" hidden="false" customHeight="false" outlineLevel="0" collapsed="false">
      <c r="A2727" s="4" t="s">
        <v>134</v>
      </c>
      <c r="B2727" s="4" t="s">
        <v>783</v>
      </c>
      <c r="C2727" s="4" t="s">
        <v>479</v>
      </c>
      <c r="D2727" s="4" t="n">
        <f aca="false">IFERROR(INDEX(Positions!$D$2:$D$14531,MATCH($A2727&amp;"|12",Positions!$A$2:$A$14531,0)),"-")</f>
        <v>12</v>
      </c>
      <c r="E2727" s="4" t="n">
        <f aca="false">IFERROR(INDEX(Positions!$D$2:$D$14531,MATCH($A2727&amp;"|23",Positions!$A$2:$A$14531,0)),"-")</f>
        <v>22</v>
      </c>
      <c r="F2727" s="4" t="str">
        <f aca="false">IFERROR(INDEX(Positions!$E$2:$E$14531,MATCH($A2727&amp;"|12",Positions!$A$2:$A$14531,0)),"-")</f>
        <v>U</v>
      </c>
      <c r="G2727" s="4" t="str">
        <f aca="false">IFERROR(INDEX(Positions!$E$2:$E$14531,MATCH($A2727&amp;"|23",Positions!$A$2:$A$14531,0)),"-")</f>
        <v>A</v>
      </c>
      <c r="H2727" s="3" t="str">
        <f aca="false">F2727&amp;"-"&amp;G2727</f>
        <v>U-A</v>
      </c>
      <c r="I2727" s="4" t="n">
        <f aca="false">(F2727="G")+(G2727="G")</f>
        <v>0</v>
      </c>
      <c r="J2727" s="4" t="n">
        <f aca="false">(F2727="C")+(G2727="C")</f>
        <v>0</v>
      </c>
      <c r="K2727" s="3" t="n">
        <f aca="false">I2727+J2727</f>
        <v>0</v>
      </c>
    </row>
    <row r="2728" customFormat="false" ht="15" hidden="false" customHeight="false" outlineLevel="0" collapsed="false">
      <c r="A2728" s="4" t="s">
        <v>134</v>
      </c>
      <c r="B2728" s="4" t="s">
        <v>783</v>
      </c>
      <c r="C2728" s="4" t="s">
        <v>267</v>
      </c>
      <c r="D2728" s="4" t="n">
        <f aca="false">IFERROR(INDEX(Positions!$D$2:$D$14531,MATCH($A2728&amp;"|13",Positions!$A$2:$A$14531,0)),"-")</f>
        <v>13</v>
      </c>
      <c r="E2728" s="4" t="n">
        <f aca="false">IFERROR(INDEX(Positions!$D$2:$D$14531,MATCH($A2728&amp;"|22",Positions!$A$2:$A$14531,0)),"-")</f>
        <v>21</v>
      </c>
      <c r="F2728" s="4" t="str">
        <f aca="false">IFERROR(INDEX(Positions!$E$2:$E$14531,MATCH($A2728&amp;"|13",Positions!$A$2:$A$14531,0)),"-")</f>
        <v>C</v>
      </c>
      <c r="G2728" s="4" t="str">
        <f aca="false">IFERROR(INDEX(Positions!$E$2:$E$14531,MATCH($A2728&amp;"|22",Positions!$A$2:$A$14531,0)),"-")</f>
        <v>G</v>
      </c>
      <c r="H2728" s="3" t="str">
        <f aca="false">F2728&amp;"-"&amp;G2728</f>
        <v>C-G</v>
      </c>
      <c r="I2728" s="4" t="n">
        <f aca="false">(F2728="G")+(G2728="G")</f>
        <v>1</v>
      </c>
      <c r="J2728" s="4" t="n">
        <f aca="false">(F2728="C")+(G2728="C")</f>
        <v>1</v>
      </c>
      <c r="K2728" s="3" t="n">
        <f aca="false">I2728+J2728</f>
        <v>2</v>
      </c>
    </row>
    <row r="2729" customFormat="false" ht="15" hidden="false" customHeight="false" outlineLevel="0" collapsed="false">
      <c r="A2729" s="4" t="s">
        <v>134</v>
      </c>
      <c r="B2729" s="4" t="s">
        <v>805</v>
      </c>
      <c r="C2729" s="4" t="s">
        <v>673</v>
      </c>
      <c r="D2729" s="4" t="n">
        <f aca="false">IFERROR(INDEX(Positions!$D$2:$D$14531,MATCH($A2729&amp;"|27",Positions!$A$2:$A$14531,0)),"-")</f>
        <v>26</v>
      </c>
      <c r="E2729" s="4" t="n">
        <f aca="false">IFERROR(INDEX(Positions!$D$2:$D$14531,MATCH($A2729&amp;"|43",Positions!$A$2:$A$14531,0)),"-")</f>
        <v>42</v>
      </c>
      <c r="F2729" s="4" t="str">
        <f aca="false">IFERROR(INDEX(Positions!$E$2:$E$14531,MATCH($A2729&amp;"|27",Positions!$A$2:$A$14531,0)),"-")</f>
        <v>U</v>
      </c>
      <c r="G2729" s="4" t="str">
        <f aca="false">IFERROR(INDEX(Positions!$E$2:$E$14531,MATCH($A2729&amp;"|43",Positions!$A$2:$A$14531,0)),"-")</f>
        <v>G</v>
      </c>
      <c r="H2729" s="3" t="str">
        <f aca="false">F2729&amp;"-"&amp;G2729</f>
        <v>U-G</v>
      </c>
      <c r="I2729" s="4" t="n">
        <f aca="false">(F2729="G")+(G2729="G")</f>
        <v>1</v>
      </c>
      <c r="J2729" s="4" t="n">
        <f aca="false">(F2729="C")+(G2729="C")</f>
        <v>0</v>
      </c>
      <c r="K2729" s="3" t="n">
        <f aca="false">I2729+J2729</f>
        <v>1</v>
      </c>
    </row>
    <row r="2730" customFormat="false" ht="15" hidden="false" customHeight="false" outlineLevel="0" collapsed="false">
      <c r="A2730" s="4" t="s">
        <v>134</v>
      </c>
      <c r="B2730" s="4" t="s">
        <v>805</v>
      </c>
      <c r="C2730" s="4" t="s">
        <v>889</v>
      </c>
      <c r="D2730" s="4" t="n">
        <f aca="false">IFERROR(INDEX(Positions!$D$2:$D$14531,MATCH($A2730&amp;"|28",Positions!$A$2:$A$14531,0)),"-")</f>
        <v>27</v>
      </c>
      <c r="E2730" s="4" t="n">
        <f aca="false">IFERROR(INDEX(Positions!$D$2:$D$14531,MATCH($A2730&amp;"|42",Positions!$A$2:$A$14531,0)),"-")</f>
        <v>41</v>
      </c>
      <c r="F2730" s="4" t="str">
        <f aca="false">IFERROR(INDEX(Positions!$E$2:$E$14531,MATCH($A2730&amp;"|28",Positions!$A$2:$A$14531,0)),"-")</f>
        <v>U</v>
      </c>
      <c r="G2730" s="4" t="str">
        <f aca="false">IFERROR(INDEX(Positions!$E$2:$E$14531,MATCH($A2730&amp;"|42",Positions!$A$2:$A$14531,0)),"-")</f>
        <v>A</v>
      </c>
      <c r="H2730" s="3" t="str">
        <f aca="false">F2730&amp;"-"&amp;G2730</f>
        <v>U-A</v>
      </c>
      <c r="I2730" s="4" t="n">
        <f aca="false">(F2730="G")+(G2730="G")</f>
        <v>0</v>
      </c>
      <c r="J2730" s="4" t="n">
        <f aca="false">(F2730="C")+(G2730="C")</f>
        <v>0</v>
      </c>
      <c r="K2730" s="3" t="n">
        <f aca="false">I2730+J2730</f>
        <v>0</v>
      </c>
    </row>
    <row r="2731" customFormat="false" ht="15" hidden="false" customHeight="false" outlineLevel="0" collapsed="false">
      <c r="A2731" s="4" t="s">
        <v>134</v>
      </c>
      <c r="B2731" s="4" t="s">
        <v>805</v>
      </c>
      <c r="C2731" s="4" t="s">
        <v>890</v>
      </c>
      <c r="D2731" s="4" t="n">
        <f aca="false">IFERROR(INDEX(Positions!$D$2:$D$14531,MATCH($A2731&amp;"|29",Positions!$A$2:$A$14531,0)),"-")</f>
        <v>28</v>
      </c>
      <c r="E2731" s="4" t="n">
        <f aca="false">IFERROR(INDEX(Positions!$D$2:$D$14531,MATCH($A2731&amp;"|41",Positions!$A$2:$A$14531,0)),"-")</f>
        <v>40</v>
      </c>
      <c r="F2731" s="4" t="str">
        <f aca="false">IFERROR(INDEX(Positions!$E$2:$E$14531,MATCH($A2731&amp;"|29",Positions!$A$2:$A$14531,0)),"-")</f>
        <v>U</v>
      </c>
      <c r="G2731" s="4" t="str">
        <f aca="false">IFERROR(INDEX(Positions!$E$2:$E$14531,MATCH($A2731&amp;"|41",Positions!$A$2:$A$14531,0)),"-")</f>
        <v>A</v>
      </c>
      <c r="H2731" s="3" t="str">
        <f aca="false">F2731&amp;"-"&amp;G2731</f>
        <v>U-A</v>
      </c>
      <c r="I2731" s="4" t="n">
        <f aca="false">(F2731="G")+(G2731="G")</f>
        <v>0</v>
      </c>
      <c r="J2731" s="4" t="n">
        <f aca="false">(F2731="C")+(G2731="C")</f>
        <v>0</v>
      </c>
      <c r="K2731" s="3" t="n">
        <f aca="false">I2731+J2731</f>
        <v>0</v>
      </c>
    </row>
    <row r="2732" customFormat="false" ht="15" hidden="false" customHeight="false" outlineLevel="0" collapsed="false">
      <c r="A2732" s="4" t="s">
        <v>134</v>
      </c>
      <c r="B2732" s="4" t="s">
        <v>805</v>
      </c>
      <c r="C2732" s="4" t="s">
        <v>694</v>
      </c>
      <c r="D2732" s="4" t="n">
        <f aca="false">IFERROR(INDEX(Positions!$D$2:$D$14531,MATCH($A2732&amp;"|30",Positions!$A$2:$A$14531,0)),"-")</f>
        <v>29</v>
      </c>
      <c r="E2732" s="4" t="n">
        <f aca="false">IFERROR(INDEX(Positions!$D$2:$D$14531,MATCH($A2732&amp;"|40",Positions!$A$2:$A$14531,0)),"-")</f>
        <v>39</v>
      </c>
      <c r="F2732" s="4" t="str">
        <f aca="false">IFERROR(INDEX(Positions!$E$2:$E$14531,MATCH($A2732&amp;"|30",Positions!$A$2:$A$14531,0)),"-")</f>
        <v>G</v>
      </c>
      <c r="G2732" s="4" t="str">
        <f aca="false">IFERROR(INDEX(Positions!$E$2:$E$14531,MATCH($A2732&amp;"|40",Positions!$A$2:$A$14531,0)),"-")</f>
        <v>C</v>
      </c>
      <c r="H2732" s="3" t="str">
        <f aca="false">F2732&amp;"-"&amp;G2732</f>
        <v>G-C</v>
      </c>
      <c r="I2732" s="4" t="n">
        <f aca="false">(F2732="G")+(G2732="G")</f>
        <v>1</v>
      </c>
      <c r="J2732" s="4" t="n">
        <f aca="false">(F2732="C")+(G2732="C")</f>
        <v>1</v>
      </c>
      <c r="K2732" s="3" t="n">
        <f aca="false">I2732+J2732</f>
        <v>2</v>
      </c>
    </row>
    <row r="2733" customFormat="false" ht="15" hidden="false" customHeight="false" outlineLevel="0" collapsed="false">
      <c r="A2733" s="4" t="s">
        <v>134</v>
      </c>
      <c r="B2733" s="4" t="s">
        <v>805</v>
      </c>
      <c r="C2733" s="4" t="s">
        <v>640</v>
      </c>
      <c r="D2733" s="4" t="n">
        <f aca="false">IFERROR(INDEX(Positions!$D$2:$D$14531,MATCH($A2733&amp;"|31",Positions!$A$2:$A$14531,0)),"-")</f>
        <v>30</v>
      </c>
      <c r="E2733" s="4" t="n">
        <f aca="false">IFERROR(INDEX(Positions!$D$2:$D$14531,MATCH($A2733&amp;"|39",Positions!$A$2:$A$14531,0)),"-")</f>
        <v>38</v>
      </c>
      <c r="F2733" s="4" t="str">
        <f aca="false">IFERROR(INDEX(Positions!$E$2:$E$14531,MATCH($A2733&amp;"|31",Positions!$A$2:$A$14531,0)),"-")</f>
        <v>A</v>
      </c>
      <c r="G2733" s="4" t="str">
        <f aca="false">IFERROR(INDEX(Positions!$E$2:$E$14531,MATCH($A2733&amp;"|39",Positions!$A$2:$A$14531,0)),"-")</f>
        <v>U</v>
      </c>
      <c r="H2733" s="3" t="str">
        <f aca="false">F2733&amp;"-"&amp;G2733</f>
        <v>A-U</v>
      </c>
      <c r="I2733" s="4" t="n">
        <f aca="false">(F2733="G")+(G2733="G")</f>
        <v>0</v>
      </c>
      <c r="J2733" s="4" t="n">
        <f aca="false">(F2733="C")+(G2733="C")</f>
        <v>0</v>
      </c>
      <c r="K2733" s="3" t="n">
        <f aca="false">I2733+J2733</f>
        <v>0</v>
      </c>
    </row>
    <row r="2734" customFormat="false" ht="15" hidden="false" customHeight="false" outlineLevel="0" collapsed="false">
      <c r="A2734" s="4" t="s">
        <v>134</v>
      </c>
      <c r="B2734" s="4" t="s">
        <v>830</v>
      </c>
      <c r="C2734" s="4" t="s">
        <v>367</v>
      </c>
      <c r="D2734" s="4" t="n">
        <f aca="false">IFERROR(INDEX(Positions!$D$2:$D$14531,MATCH($A2734&amp;"|49",Positions!$A$2:$A$14531,0)),"-")</f>
        <v>48</v>
      </c>
      <c r="E2734" s="4" t="n">
        <f aca="false">IFERROR(INDEX(Positions!$D$2:$D$14531,MATCH($A2734&amp;"|65",Positions!$A$2:$A$14531,0)),"-")</f>
        <v>64</v>
      </c>
      <c r="F2734" s="4" t="str">
        <f aca="false">IFERROR(INDEX(Positions!$E$2:$E$14531,MATCH($A2734&amp;"|49",Positions!$A$2:$A$14531,0)),"-")</f>
        <v>C</v>
      </c>
      <c r="G2734" s="4" t="str">
        <f aca="false">IFERROR(INDEX(Positions!$E$2:$E$14531,MATCH($A2734&amp;"|65",Positions!$A$2:$A$14531,0)),"-")</f>
        <v>G</v>
      </c>
      <c r="H2734" s="3" t="str">
        <f aca="false">F2734&amp;"-"&amp;G2734</f>
        <v>C-G</v>
      </c>
      <c r="I2734" s="4" t="n">
        <f aca="false">(F2734="G")+(G2734="G")</f>
        <v>1</v>
      </c>
      <c r="J2734" s="4" t="n">
        <f aca="false">(F2734="C")+(G2734="C")</f>
        <v>1</v>
      </c>
      <c r="K2734" s="3" t="n">
        <f aca="false">I2734+J2734</f>
        <v>2</v>
      </c>
    </row>
    <row r="2735" customFormat="false" ht="15" hidden="false" customHeight="false" outlineLevel="0" collapsed="false">
      <c r="A2735" s="4" t="s">
        <v>134</v>
      </c>
      <c r="B2735" s="4" t="s">
        <v>830</v>
      </c>
      <c r="C2735" s="4" t="s">
        <v>891</v>
      </c>
      <c r="D2735" s="4" t="n">
        <f aca="false">IFERROR(INDEX(Positions!$D$2:$D$14531,MATCH($A2735&amp;"|50",Positions!$A$2:$A$14531,0)),"-")</f>
        <v>49</v>
      </c>
      <c r="E2735" s="4" t="n">
        <f aca="false">IFERROR(INDEX(Positions!$D$2:$D$14531,MATCH($A2735&amp;"|64",Positions!$A$2:$A$14531,0)),"-")</f>
        <v>63</v>
      </c>
      <c r="F2735" s="4" t="str">
        <f aca="false">IFERROR(INDEX(Positions!$E$2:$E$14531,MATCH($A2735&amp;"|50",Positions!$A$2:$A$14531,0)),"-")</f>
        <v>C</v>
      </c>
      <c r="G2735" s="4" t="str">
        <f aca="false">IFERROR(INDEX(Positions!$E$2:$E$14531,MATCH($A2735&amp;"|64",Positions!$A$2:$A$14531,0)),"-")</f>
        <v>G</v>
      </c>
      <c r="H2735" s="3" t="str">
        <f aca="false">F2735&amp;"-"&amp;G2735</f>
        <v>C-G</v>
      </c>
      <c r="I2735" s="4" t="n">
        <f aca="false">(F2735="G")+(G2735="G")</f>
        <v>1</v>
      </c>
      <c r="J2735" s="4" t="n">
        <f aca="false">(F2735="C")+(G2735="C")</f>
        <v>1</v>
      </c>
      <c r="K2735" s="3" t="n">
        <f aca="false">I2735+J2735</f>
        <v>2</v>
      </c>
    </row>
    <row r="2736" customFormat="false" ht="15" hidden="false" customHeight="false" outlineLevel="0" collapsed="false">
      <c r="A2736" s="4" t="s">
        <v>134</v>
      </c>
      <c r="B2736" s="4" t="s">
        <v>830</v>
      </c>
      <c r="C2736" s="4" t="s">
        <v>689</v>
      </c>
      <c r="D2736" s="4" t="n">
        <f aca="false">IFERROR(INDEX(Positions!$D$2:$D$14531,MATCH($A2736&amp;"|51",Positions!$A$2:$A$14531,0)),"-")</f>
        <v>50</v>
      </c>
      <c r="E2736" s="4" t="n">
        <f aca="false">IFERROR(INDEX(Positions!$D$2:$D$14531,MATCH($A2736&amp;"|63",Positions!$A$2:$A$14531,0)),"-")</f>
        <v>62</v>
      </c>
      <c r="F2736" s="4" t="str">
        <f aca="false">IFERROR(INDEX(Positions!$E$2:$E$14531,MATCH($A2736&amp;"|51",Positions!$A$2:$A$14531,0)),"-")</f>
        <v>U</v>
      </c>
      <c r="G2736" s="4" t="str">
        <f aca="false">IFERROR(INDEX(Positions!$E$2:$E$14531,MATCH($A2736&amp;"|63",Positions!$A$2:$A$14531,0)),"-")</f>
        <v>A</v>
      </c>
      <c r="H2736" s="3" t="str">
        <f aca="false">F2736&amp;"-"&amp;G2736</f>
        <v>U-A</v>
      </c>
      <c r="I2736" s="4" t="n">
        <f aca="false">(F2736="G")+(G2736="G")</f>
        <v>0</v>
      </c>
      <c r="J2736" s="4" t="n">
        <f aca="false">(F2736="C")+(G2736="C")</f>
        <v>0</v>
      </c>
      <c r="K2736" s="3" t="n">
        <f aca="false">I2736+J2736</f>
        <v>0</v>
      </c>
    </row>
    <row r="2737" customFormat="false" ht="15" hidden="false" customHeight="false" outlineLevel="0" collapsed="false">
      <c r="A2737" s="4" t="s">
        <v>134</v>
      </c>
      <c r="B2737" s="4" t="s">
        <v>830</v>
      </c>
      <c r="C2737" s="4" t="s">
        <v>703</v>
      </c>
      <c r="D2737" s="4" t="n">
        <f aca="false">IFERROR(INDEX(Positions!$D$2:$D$14531,MATCH($A2737&amp;"|52",Positions!$A$2:$A$14531,0)),"-")</f>
        <v>51</v>
      </c>
      <c r="E2737" s="4" t="n">
        <f aca="false">IFERROR(INDEX(Positions!$D$2:$D$14531,MATCH($A2737&amp;"|62",Positions!$A$2:$A$14531,0)),"-")</f>
        <v>61</v>
      </c>
      <c r="F2737" s="4" t="str">
        <f aca="false">IFERROR(INDEX(Positions!$E$2:$E$14531,MATCH($A2737&amp;"|52",Positions!$A$2:$A$14531,0)),"-")</f>
        <v>G</v>
      </c>
      <c r="G2737" s="4" t="str">
        <f aca="false">IFERROR(INDEX(Positions!$E$2:$E$14531,MATCH($A2737&amp;"|62",Positions!$A$2:$A$14531,0)),"-")</f>
        <v>C</v>
      </c>
      <c r="H2737" s="3" t="str">
        <f aca="false">F2737&amp;"-"&amp;G2737</f>
        <v>G-C</v>
      </c>
      <c r="I2737" s="4" t="n">
        <f aca="false">(F2737="G")+(G2737="G")</f>
        <v>1</v>
      </c>
      <c r="J2737" s="4" t="n">
        <f aca="false">(F2737="C")+(G2737="C")</f>
        <v>1</v>
      </c>
      <c r="K2737" s="3" t="n">
        <f aca="false">I2737+J2737</f>
        <v>2</v>
      </c>
    </row>
    <row r="2738" customFormat="false" ht="15" hidden="false" customHeight="false" outlineLevel="0" collapsed="false">
      <c r="A2738" s="4" t="s">
        <v>134</v>
      </c>
      <c r="B2738" s="4" t="s">
        <v>830</v>
      </c>
      <c r="C2738" s="4" t="s">
        <v>892</v>
      </c>
      <c r="D2738" s="4" t="n">
        <f aca="false">IFERROR(INDEX(Positions!$D$2:$D$14531,MATCH($A2738&amp;"|53",Positions!$A$2:$A$14531,0)),"-")</f>
        <v>52</v>
      </c>
      <c r="E2738" s="4" t="n">
        <f aca="false">IFERROR(INDEX(Positions!$D$2:$D$14531,MATCH($A2738&amp;"|61",Positions!$A$2:$A$14531,0)),"-")</f>
        <v>60</v>
      </c>
      <c r="F2738" s="4" t="str">
        <f aca="false">IFERROR(INDEX(Positions!$E$2:$E$14531,MATCH($A2738&amp;"|53",Positions!$A$2:$A$14531,0)),"-")</f>
        <v>G</v>
      </c>
      <c r="G2738" s="4" t="str">
        <f aca="false">IFERROR(INDEX(Positions!$E$2:$E$14531,MATCH($A2738&amp;"|61",Positions!$A$2:$A$14531,0)),"-")</f>
        <v>C</v>
      </c>
      <c r="H2738" s="3" t="str">
        <f aca="false">F2738&amp;"-"&amp;G2738</f>
        <v>G-C</v>
      </c>
      <c r="I2738" s="4" t="n">
        <f aca="false">(F2738="G")+(G2738="G")</f>
        <v>1</v>
      </c>
      <c r="J2738" s="4" t="n">
        <f aca="false">(F2738="C")+(G2738="C")</f>
        <v>1</v>
      </c>
      <c r="K2738" s="3" t="n">
        <f aca="false">I2738+J2738</f>
        <v>2</v>
      </c>
    </row>
    <row r="2739" customFormat="false" ht="15" hidden="false" customHeight="false" outlineLevel="0" collapsed="false">
      <c r="A2739" s="24" t="s">
        <v>134</v>
      </c>
      <c r="B2739" s="24" t="s">
        <v>893</v>
      </c>
      <c r="C2739" s="24" t="s">
        <v>894</v>
      </c>
      <c r="D2739" s="24" t="n">
        <f aca="false">IFERROR(INDEX(Positions!$D$2:$D$14531,MATCH($A2739&amp;"|8",Positions!$A$2:$A$14531,0)),"-")</f>
        <v>8</v>
      </c>
      <c r="E2739" s="24" t="n">
        <f aca="false">IFERROR(INDEX(Positions!$D$2:$D$14531,MATCH($A2739&amp;"|14",Positions!$A$2:$A$14531,0)),"-")</f>
        <v>14</v>
      </c>
      <c r="F2739" s="24" t="str">
        <f aca="false">IFERROR(INDEX(Positions!$E$2:$E$14531,MATCH($A2739&amp;"|8",Positions!$A$2:$A$14531,0)),"-")</f>
        <v>U</v>
      </c>
      <c r="G2739" s="24" t="str">
        <f aca="false">IFERROR(INDEX(Positions!$E$2:$E$14531,MATCH($A2739&amp;"|14",Positions!$A$2:$A$14531,0)),"-")</f>
        <v>A</v>
      </c>
      <c r="H2739" s="25" t="str">
        <f aca="false">F2739&amp;"-"&amp;G2739</f>
        <v>U-A</v>
      </c>
      <c r="I2739" s="24" t="n">
        <f aca="false">(F2739="G")+(G2739="G")</f>
        <v>0</v>
      </c>
      <c r="J2739" s="24" t="n">
        <f aca="false">(F2739="C")+(G2739="C")</f>
        <v>0</v>
      </c>
      <c r="K2739" s="25" t="n">
        <f aca="false">I2739+J2739</f>
        <v>0</v>
      </c>
    </row>
    <row r="2740" customFormat="false" ht="15" hidden="false" customHeight="false" outlineLevel="0" collapsed="false">
      <c r="A2740" s="24" t="s">
        <v>134</v>
      </c>
      <c r="B2740" s="24" t="s">
        <v>893</v>
      </c>
      <c r="C2740" s="24" t="s">
        <v>895</v>
      </c>
      <c r="D2740" s="24" t="n">
        <f aca="false">IFERROR(INDEX(Positions!$D$2:$D$14531,MATCH($A2740&amp;"|15",Positions!$A$2:$A$14531,0)),"-")</f>
        <v>15</v>
      </c>
      <c r="E2740" s="24" t="n">
        <f aca="false">IFERROR(INDEX(Positions!$D$2:$D$14531,MATCH($A2740&amp;"|48",Positions!$A$2:$A$14531,0)),"-")</f>
        <v>47</v>
      </c>
      <c r="F2740" s="24" t="str">
        <f aca="false">IFERROR(INDEX(Positions!$E$2:$E$14531,MATCH($A2740&amp;"|15",Positions!$A$2:$A$14531,0)),"-")</f>
        <v>G</v>
      </c>
      <c r="G2740" s="24" t="str">
        <f aca="false">IFERROR(INDEX(Positions!$E$2:$E$14531,MATCH($A2740&amp;"|48",Positions!$A$2:$A$14531,0)),"-")</f>
        <v>C</v>
      </c>
      <c r="H2740" s="25" t="str">
        <f aca="false">F2740&amp;"-"&amp;G2740</f>
        <v>G-C</v>
      </c>
      <c r="I2740" s="24" t="n">
        <f aca="false">(F2740="G")+(G2740="G")</f>
        <v>1</v>
      </c>
      <c r="J2740" s="24" t="n">
        <f aca="false">(F2740="C")+(G2740="C")</f>
        <v>1</v>
      </c>
      <c r="K2740" s="25" t="n">
        <f aca="false">I2740+J2740</f>
        <v>2</v>
      </c>
    </row>
    <row r="2741" customFormat="false" ht="15" hidden="false" customHeight="false" outlineLevel="0" collapsed="false">
      <c r="A2741" s="24" t="s">
        <v>134</v>
      </c>
      <c r="B2741" s="24" t="s">
        <v>893</v>
      </c>
      <c r="C2741" s="24" t="s">
        <v>896</v>
      </c>
      <c r="D2741" s="24" t="n">
        <f aca="false">IFERROR(INDEX(Positions!$D$2:$D$14531,MATCH($A2741&amp;"|18",Positions!$A$2:$A$14531,0)),"-")</f>
        <v>17</v>
      </c>
      <c r="E2741" s="24" t="n">
        <f aca="false">IFERROR(INDEX(Positions!$D$2:$D$14531,MATCH($A2741&amp;"|55",Positions!$A$2:$A$14531,0)),"-")</f>
        <v>54</v>
      </c>
      <c r="F2741" s="24" t="str">
        <f aca="false">IFERROR(INDEX(Positions!$E$2:$E$14531,MATCH($A2741&amp;"|18",Positions!$A$2:$A$14531,0)),"-")</f>
        <v>G</v>
      </c>
      <c r="G2741" s="24" t="str">
        <f aca="false">IFERROR(INDEX(Positions!$E$2:$E$14531,MATCH($A2741&amp;"|55",Positions!$A$2:$A$14531,0)),"-")</f>
        <v>U</v>
      </c>
      <c r="H2741" s="25" t="str">
        <f aca="false">F2741&amp;"-"&amp;G2741</f>
        <v>G-U</v>
      </c>
      <c r="I2741" s="24" t="n">
        <f aca="false">(F2741="G")+(G2741="G")</f>
        <v>1</v>
      </c>
      <c r="J2741" s="24" t="n">
        <f aca="false">(F2741="C")+(G2741="C")</f>
        <v>0</v>
      </c>
      <c r="K2741" s="25" t="n">
        <f aca="false">I2741+J2741</f>
        <v>1</v>
      </c>
    </row>
    <row r="2742" customFormat="false" ht="15" hidden="false" customHeight="false" outlineLevel="0" collapsed="false">
      <c r="A2742" s="24" t="s">
        <v>134</v>
      </c>
      <c r="B2742" s="24" t="s">
        <v>893</v>
      </c>
      <c r="C2742" s="24" t="s">
        <v>897</v>
      </c>
      <c r="D2742" s="24" t="n">
        <f aca="false">IFERROR(INDEX(Positions!$D$2:$D$14531,MATCH($A2742&amp;"|19",Positions!$A$2:$A$14531,0)),"-")</f>
        <v>18</v>
      </c>
      <c r="E2742" s="24" t="n">
        <f aca="false">IFERROR(INDEX(Positions!$D$2:$D$14531,MATCH($A2742&amp;"|56",Positions!$A$2:$A$14531,0)),"-")</f>
        <v>55</v>
      </c>
      <c r="F2742" s="24" t="str">
        <f aca="false">IFERROR(INDEX(Positions!$E$2:$E$14531,MATCH($A2742&amp;"|19",Positions!$A$2:$A$14531,0)),"-")</f>
        <v>G</v>
      </c>
      <c r="G2742" s="24" t="str">
        <f aca="false">IFERROR(INDEX(Positions!$E$2:$E$14531,MATCH($A2742&amp;"|56",Positions!$A$2:$A$14531,0)),"-")</f>
        <v>C</v>
      </c>
      <c r="H2742" s="25" t="str">
        <f aca="false">F2742&amp;"-"&amp;G2742</f>
        <v>G-C</v>
      </c>
      <c r="I2742" s="24" t="n">
        <f aca="false">(F2742="G")+(G2742="G")</f>
        <v>1</v>
      </c>
      <c r="J2742" s="24" t="n">
        <f aca="false">(F2742="C")+(G2742="C")</f>
        <v>1</v>
      </c>
      <c r="K2742" s="25" t="n">
        <f aca="false">I2742+J2742</f>
        <v>2</v>
      </c>
    </row>
    <row r="2743" customFormat="false" ht="15" hidden="false" customHeight="false" outlineLevel="0" collapsed="false">
      <c r="A2743" s="24" t="s">
        <v>134</v>
      </c>
      <c r="B2743" s="24" t="s">
        <v>893</v>
      </c>
      <c r="C2743" s="24" t="s">
        <v>898</v>
      </c>
      <c r="D2743" s="24" t="n">
        <f aca="false">IFERROR(INDEX(Positions!$D$2:$D$14531,MATCH($A2743&amp;"|26",Positions!$A$2:$A$14531,0)),"-")</f>
        <v>25</v>
      </c>
      <c r="E2743" s="24" t="n">
        <f aca="false">IFERROR(INDEX(Positions!$D$2:$D$14531,MATCH($A2743&amp;"|44",Positions!$A$2:$A$14531,0)),"-")</f>
        <v>43</v>
      </c>
      <c r="F2743" s="24" t="str">
        <f aca="false">IFERROR(INDEX(Positions!$E$2:$E$14531,MATCH($A2743&amp;"|26",Positions!$A$2:$A$14531,0)),"-")</f>
        <v>A</v>
      </c>
      <c r="G2743" s="24" t="str">
        <f aca="false">IFERROR(INDEX(Positions!$E$2:$E$14531,MATCH($A2743&amp;"|44",Positions!$A$2:$A$14531,0)),"-")</f>
        <v>A</v>
      </c>
      <c r="H2743" s="25" t="str">
        <f aca="false">F2743&amp;"-"&amp;G2743</f>
        <v>A-A</v>
      </c>
      <c r="I2743" s="24" t="n">
        <f aca="false">(F2743="G")+(G2743="G")</f>
        <v>0</v>
      </c>
      <c r="J2743" s="24" t="n">
        <f aca="false">(F2743="C")+(G2743="C")</f>
        <v>0</v>
      </c>
      <c r="K2743" s="25" t="n">
        <f aca="false">I2743+J2743</f>
        <v>0</v>
      </c>
    </row>
    <row r="2744" customFormat="false" ht="15" hidden="false" customHeight="false" outlineLevel="0" collapsed="false">
      <c r="A2744" s="24" t="s">
        <v>134</v>
      </c>
      <c r="B2744" s="24" t="s">
        <v>893</v>
      </c>
      <c r="C2744" s="24" t="s">
        <v>899</v>
      </c>
      <c r="D2744" s="24" t="n">
        <f aca="false">IFERROR(INDEX(Positions!$D$2:$D$14531,MATCH($A2744&amp;"|32",Positions!$A$2:$A$14531,0)),"-")</f>
        <v>31</v>
      </c>
      <c r="E2744" s="24" t="n">
        <f aca="false">IFERROR(INDEX(Positions!$D$2:$D$14531,MATCH($A2744&amp;"|38",Positions!$A$2:$A$14531,0)),"-")</f>
        <v>37</v>
      </c>
      <c r="F2744" s="24" t="str">
        <f aca="false">IFERROR(INDEX(Positions!$E$2:$E$14531,MATCH($A2744&amp;"|32",Positions!$A$2:$A$14531,0)),"-")</f>
        <v>C</v>
      </c>
      <c r="G2744" s="24" t="str">
        <f aca="false">IFERROR(INDEX(Positions!$E$2:$E$14531,MATCH($A2744&amp;"|38",Positions!$A$2:$A$14531,0)),"-")</f>
        <v>A</v>
      </c>
      <c r="H2744" s="25" t="str">
        <f aca="false">F2744&amp;"-"&amp;G2744</f>
        <v>C-A</v>
      </c>
      <c r="I2744" s="24" t="n">
        <f aca="false">(F2744="G")+(G2744="G")</f>
        <v>0</v>
      </c>
      <c r="J2744" s="24" t="n">
        <f aca="false">(F2744="C")+(G2744="C")</f>
        <v>1</v>
      </c>
      <c r="K2744" s="25" t="n">
        <f aca="false">I2744+J2744</f>
        <v>1</v>
      </c>
    </row>
    <row r="2745" customFormat="false" ht="15" hidden="false" customHeight="false" outlineLevel="0" collapsed="false">
      <c r="A2745" s="24" t="s">
        <v>134</v>
      </c>
      <c r="B2745" s="24" t="s">
        <v>893</v>
      </c>
      <c r="C2745" s="24" t="s">
        <v>900</v>
      </c>
      <c r="D2745" s="24" t="n">
        <f aca="false">IFERROR(INDEX(Positions!$D$2:$D$14531,MATCH($A2745&amp;"|54",Positions!$A$2:$A$14531,0)),"-")</f>
        <v>53</v>
      </c>
      <c r="E2745" s="24" t="n">
        <f aca="false">IFERROR(INDEX(Positions!$D$2:$D$14531,MATCH($A2745&amp;"|58",Positions!$A$2:$A$14531,0)),"-")</f>
        <v>57</v>
      </c>
      <c r="F2745" s="24" t="str">
        <f aca="false">IFERROR(INDEX(Positions!$E$2:$E$14531,MATCH($A2745&amp;"|54",Positions!$A$2:$A$14531,0)),"-")</f>
        <v>U</v>
      </c>
      <c r="G2745" s="24" t="str">
        <f aca="false">IFERROR(INDEX(Positions!$E$2:$E$14531,MATCH($A2745&amp;"|58",Positions!$A$2:$A$14531,0)),"-")</f>
        <v>A</v>
      </c>
      <c r="H2745" s="25" t="str">
        <f aca="false">F2745&amp;"-"&amp;G2745</f>
        <v>U-A</v>
      </c>
      <c r="I2745" s="24" t="n">
        <f aca="false">(F2745="G")+(G2745="G")</f>
        <v>0</v>
      </c>
      <c r="J2745" s="24" t="n">
        <f aca="false">(F2745="C")+(G2745="C")</f>
        <v>0</v>
      </c>
      <c r="K2745" s="25" t="n">
        <f aca="false">I2745+J2745</f>
        <v>0</v>
      </c>
    </row>
    <row r="2746" customFormat="false" ht="15" hidden="false" customHeight="false" outlineLevel="0" collapsed="false">
      <c r="A2746" s="4" t="s">
        <v>135</v>
      </c>
      <c r="B2746" s="4" t="s">
        <v>768</v>
      </c>
      <c r="C2746" s="4" t="s">
        <v>882</v>
      </c>
      <c r="D2746" s="4" t="n">
        <f aca="false">IFERROR(INDEX(Positions!$D$2:$D$14531,MATCH($A2746&amp;"|1",Positions!$A$2:$A$14531,0)),"-")</f>
        <v>1</v>
      </c>
      <c r="E2746" s="4" t="n">
        <f aca="false">IFERROR(INDEX(Positions!$D$2:$D$14531,MATCH($A2746&amp;"|72",Positions!$A$2:$A$14531,0)),"-")</f>
        <v>71</v>
      </c>
      <c r="F2746" s="4" t="str">
        <f aca="false">IFERROR(INDEX(Positions!$E$2:$E$14531,MATCH($A2746&amp;"|1",Positions!$A$2:$A$14531,0)),"-")</f>
        <v>U</v>
      </c>
      <c r="G2746" s="4" t="str">
        <f aca="false">IFERROR(INDEX(Positions!$E$2:$E$14531,MATCH($A2746&amp;"|72",Positions!$A$2:$A$14531,0)),"-")</f>
        <v>A</v>
      </c>
      <c r="H2746" s="3" t="str">
        <f aca="false">F2746&amp;"-"&amp;G2746</f>
        <v>U-A</v>
      </c>
      <c r="I2746" s="4" t="n">
        <f aca="false">(F2746="G")+(G2746="G")</f>
        <v>0</v>
      </c>
      <c r="J2746" s="4" t="n">
        <f aca="false">(F2746="C")+(G2746="C")</f>
        <v>0</v>
      </c>
      <c r="K2746" s="3" t="n">
        <f aca="false">I2746+J2746</f>
        <v>0</v>
      </c>
    </row>
    <row r="2747" customFormat="false" ht="15" hidden="false" customHeight="false" outlineLevel="0" collapsed="false">
      <c r="A2747" s="4" t="s">
        <v>135</v>
      </c>
      <c r="B2747" s="4" t="s">
        <v>768</v>
      </c>
      <c r="C2747" s="4" t="s">
        <v>883</v>
      </c>
      <c r="D2747" s="4" t="n">
        <f aca="false">IFERROR(INDEX(Positions!$D$2:$D$14531,MATCH($A2747&amp;"|2",Positions!$A$2:$A$14531,0)),"-")</f>
        <v>2</v>
      </c>
      <c r="E2747" s="4" t="n">
        <f aca="false">IFERROR(INDEX(Positions!$D$2:$D$14531,MATCH($A2747&amp;"|71",Positions!$A$2:$A$14531,0)),"-")</f>
        <v>70</v>
      </c>
      <c r="F2747" s="4" t="str">
        <f aca="false">IFERROR(INDEX(Positions!$E$2:$E$14531,MATCH($A2747&amp;"|2",Positions!$A$2:$A$14531,0)),"-")</f>
        <v>C</v>
      </c>
      <c r="G2747" s="4" t="str">
        <f aca="false">IFERROR(INDEX(Positions!$E$2:$E$14531,MATCH($A2747&amp;"|71",Positions!$A$2:$A$14531,0)),"-")</f>
        <v>G</v>
      </c>
      <c r="H2747" s="3" t="str">
        <f aca="false">F2747&amp;"-"&amp;G2747</f>
        <v>C-G</v>
      </c>
      <c r="I2747" s="4" t="n">
        <f aca="false">(F2747="G")+(G2747="G")</f>
        <v>1</v>
      </c>
      <c r="J2747" s="4" t="n">
        <f aca="false">(F2747="C")+(G2747="C")</f>
        <v>1</v>
      </c>
      <c r="K2747" s="3" t="n">
        <f aca="false">I2747+J2747</f>
        <v>2</v>
      </c>
    </row>
    <row r="2748" customFormat="false" ht="15" hidden="false" customHeight="false" outlineLevel="0" collapsed="false">
      <c r="A2748" s="4" t="s">
        <v>135</v>
      </c>
      <c r="B2748" s="4" t="s">
        <v>768</v>
      </c>
      <c r="C2748" s="4" t="s">
        <v>884</v>
      </c>
      <c r="D2748" s="4" t="n">
        <f aca="false">IFERROR(INDEX(Positions!$D$2:$D$14531,MATCH($A2748&amp;"|3",Positions!$A$2:$A$14531,0)),"-")</f>
        <v>3</v>
      </c>
      <c r="E2748" s="4" t="n">
        <f aca="false">IFERROR(INDEX(Positions!$D$2:$D$14531,MATCH($A2748&amp;"|70",Positions!$A$2:$A$14531,0)),"-")</f>
        <v>69</v>
      </c>
      <c r="F2748" s="4" t="str">
        <f aca="false">IFERROR(INDEX(Positions!$E$2:$E$14531,MATCH($A2748&amp;"|3",Positions!$A$2:$A$14531,0)),"-")</f>
        <v>C</v>
      </c>
      <c r="G2748" s="4" t="str">
        <f aca="false">IFERROR(INDEX(Positions!$E$2:$E$14531,MATCH($A2748&amp;"|70",Positions!$A$2:$A$14531,0)),"-")</f>
        <v>G</v>
      </c>
      <c r="H2748" s="3" t="str">
        <f aca="false">F2748&amp;"-"&amp;G2748</f>
        <v>C-G</v>
      </c>
      <c r="I2748" s="4" t="n">
        <f aca="false">(F2748="G")+(G2748="G")</f>
        <v>1</v>
      </c>
      <c r="J2748" s="4" t="n">
        <f aca="false">(F2748="C")+(G2748="C")</f>
        <v>1</v>
      </c>
      <c r="K2748" s="3" t="n">
        <f aca="false">I2748+J2748</f>
        <v>2</v>
      </c>
    </row>
    <row r="2749" customFormat="false" ht="15" hidden="false" customHeight="false" outlineLevel="0" collapsed="false">
      <c r="A2749" s="4" t="s">
        <v>135</v>
      </c>
      <c r="B2749" s="4" t="s">
        <v>768</v>
      </c>
      <c r="C2749" s="4" t="s">
        <v>885</v>
      </c>
      <c r="D2749" s="4" t="n">
        <f aca="false">IFERROR(INDEX(Positions!$D$2:$D$14531,MATCH($A2749&amp;"|4",Positions!$A$2:$A$14531,0)),"-")</f>
        <v>4</v>
      </c>
      <c r="E2749" s="4" t="n">
        <f aca="false">IFERROR(INDEX(Positions!$D$2:$D$14531,MATCH($A2749&amp;"|69",Positions!$A$2:$A$14531,0)),"-")</f>
        <v>68</v>
      </c>
      <c r="F2749" s="4" t="str">
        <f aca="false">IFERROR(INDEX(Positions!$E$2:$E$14531,MATCH($A2749&amp;"|4",Positions!$A$2:$A$14531,0)),"-")</f>
        <v>U</v>
      </c>
      <c r="G2749" s="4" t="str">
        <f aca="false">IFERROR(INDEX(Positions!$E$2:$E$14531,MATCH($A2749&amp;"|69",Positions!$A$2:$A$14531,0)),"-")</f>
        <v>G</v>
      </c>
      <c r="H2749" s="3" t="str">
        <f aca="false">F2749&amp;"-"&amp;G2749</f>
        <v>U-G</v>
      </c>
      <c r="I2749" s="4" t="n">
        <f aca="false">(F2749="G")+(G2749="G")</f>
        <v>1</v>
      </c>
      <c r="J2749" s="4" t="n">
        <f aca="false">(F2749="C")+(G2749="C")</f>
        <v>0</v>
      </c>
      <c r="K2749" s="3" t="n">
        <f aca="false">I2749+J2749</f>
        <v>1</v>
      </c>
    </row>
    <row r="2750" customFormat="false" ht="15" hidden="false" customHeight="false" outlineLevel="0" collapsed="false">
      <c r="A2750" s="4" t="s">
        <v>135</v>
      </c>
      <c r="B2750" s="4" t="s">
        <v>768</v>
      </c>
      <c r="C2750" s="4" t="s">
        <v>542</v>
      </c>
      <c r="D2750" s="4" t="n">
        <f aca="false">IFERROR(INDEX(Positions!$D$2:$D$14531,MATCH($A2750&amp;"|5",Positions!$A$2:$A$14531,0)),"-")</f>
        <v>5</v>
      </c>
      <c r="E2750" s="4" t="n">
        <f aca="false">IFERROR(INDEX(Positions!$D$2:$D$14531,MATCH($A2750&amp;"|68",Positions!$A$2:$A$14531,0)),"-")</f>
        <v>67</v>
      </c>
      <c r="F2750" s="4" t="str">
        <f aca="false">IFERROR(INDEX(Positions!$E$2:$E$14531,MATCH($A2750&amp;"|5",Positions!$A$2:$A$14531,0)),"-")</f>
        <v>C</v>
      </c>
      <c r="G2750" s="4" t="str">
        <f aca="false">IFERROR(INDEX(Positions!$E$2:$E$14531,MATCH($A2750&amp;"|68",Positions!$A$2:$A$14531,0)),"-")</f>
        <v>G</v>
      </c>
      <c r="H2750" s="3" t="str">
        <f aca="false">F2750&amp;"-"&amp;G2750</f>
        <v>C-G</v>
      </c>
      <c r="I2750" s="4" t="n">
        <f aca="false">(F2750="G")+(G2750="G")</f>
        <v>1</v>
      </c>
      <c r="J2750" s="4" t="n">
        <f aca="false">(F2750="C")+(G2750="C")</f>
        <v>1</v>
      </c>
      <c r="K2750" s="3" t="n">
        <f aca="false">I2750+J2750</f>
        <v>2</v>
      </c>
    </row>
    <row r="2751" customFormat="false" ht="15" hidden="false" customHeight="false" outlineLevel="0" collapsed="false">
      <c r="A2751" s="4" t="s">
        <v>135</v>
      </c>
      <c r="B2751" s="4" t="s">
        <v>768</v>
      </c>
      <c r="C2751" s="4" t="s">
        <v>561</v>
      </c>
      <c r="D2751" s="4" t="n">
        <f aca="false">IFERROR(INDEX(Positions!$D$2:$D$14531,MATCH($A2751&amp;"|6",Positions!$A$2:$A$14531,0)),"-")</f>
        <v>6</v>
      </c>
      <c r="E2751" s="4" t="n">
        <f aca="false">IFERROR(INDEX(Positions!$D$2:$D$14531,MATCH($A2751&amp;"|67",Positions!$A$2:$A$14531,0)),"-")</f>
        <v>66</v>
      </c>
      <c r="F2751" s="4" t="str">
        <f aca="false">IFERROR(INDEX(Positions!$E$2:$E$14531,MATCH($A2751&amp;"|6",Positions!$A$2:$A$14531,0)),"-")</f>
        <v>G</v>
      </c>
      <c r="G2751" s="4" t="str">
        <f aca="false">IFERROR(INDEX(Positions!$E$2:$E$14531,MATCH($A2751&amp;"|67",Positions!$A$2:$A$14531,0)),"-")</f>
        <v>C</v>
      </c>
      <c r="H2751" s="3" t="str">
        <f aca="false">F2751&amp;"-"&amp;G2751</f>
        <v>G-C</v>
      </c>
      <c r="I2751" s="4" t="n">
        <f aca="false">(F2751="G")+(G2751="G")</f>
        <v>1</v>
      </c>
      <c r="J2751" s="4" t="n">
        <f aca="false">(F2751="C")+(G2751="C")</f>
        <v>1</v>
      </c>
      <c r="K2751" s="3" t="n">
        <f aca="false">I2751+J2751</f>
        <v>2</v>
      </c>
    </row>
    <row r="2752" customFormat="false" ht="15" hidden="false" customHeight="false" outlineLevel="0" collapsed="false">
      <c r="A2752" s="4" t="s">
        <v>135</v>
      </c>
      <c r="B2752" s="4" t="s">
        <v>768</v>
      </c>
      <c r="C2752" s="4" t="s">
        <v>886</v>
      </c>
      <c r="D2752" s="4" t="n">
        <f aca="false">IFERROR(INDEX(Positions!$D$2:$D$14531,MATCH($A2752&amp;"|7",Positions!$A$2:$A$14531,0)),"-")</f>
        <v>7</v>
      </c>
      <c r="E2752" s="4" t="n">
        <f aca="false">IFERROR(INDEX(Positions!$D$2:$D$14531,MATCH($A2752&amp;"|66",Positions!$A$2:$A$14531,0)),"-")</f>
        <v>65</v>
      </c>
      <c r="F2752" s="4" t="str">
        <f aca="false">IFERROR(INDEX(Positions!$E$2:$E$14531,MATCH($A2752&amp;"|7",Positions!$A$2:$A$14531,0)),"-")</f>
        <v>U</v>
      </c>
      <c r="G2752" s="4" t="str">
        <f aca="false">IFERROR(INDEX(Positions!$E$2:$E$14531,MATCH($A2752&amp;"|66",Positions!$A$2:$A$14531,0)),"-")</f>
        <v>A</v>
      </c>
      <c r="H2752" s="3" t="str">
        <f aca="false">F2752&amp;"-"&amp;G2752</f>
        <v>U-A</v>
      </c>
      <c r="I2752" s="4" t="n">
        <f aca="false">(F2752="G")+(G2752="G")</f>
        <v>0</v>
      </c>
      <c r="J2752" s="4" t="n">
        <f aca="false">(F2752="C")+(G2752="C")</f>
        <v>0</v>
      </c>
      <c r="K2752" s="3" t="n">
        <f aca="false">I2752+J2752</f>
        <v>0</v>
      </c>
    </row>
    <row r="2753" customFormat="false" ht="15" hidden="false" customHeight="false" outlineLevel="0" collapsed="false">
      <c r="A2753" s="4" t="s">
        <v>135</v>
      </c>
      <c r="B2753" s="4" t="s">
        <v>783</v>
      </c>
      <c r="C2753" s="4" t="s">
        <v>887</v>
      </c>
      <c r="D2753" s="4" t="n">
        <f aca="false">IFERROR(INDEX(Positions!$D$2:$D$14531,MATCH($A2753&amp;"|10",Positions!$A$2:$A$14531,0)),"-")</f>
        <v>10</v>
      </c>
      <c r="E2753" s="4" t="n">
        <f aca="false">IFERROR(INDEX(Positions!$D$2:$D$14531,MATCH($A2753&amp;"|25",Positions!$A$2:$A$14531,0)),"-")</f>
        <v>25</v>
      </c>
      <c r="F2753" s="4" t="str">
        <f aca="false">IFERROR(INDEX(Positions!$E$2:$E$14531,MATCH($A2753&amp;"|10",Positions!$A$2:$A$14531,0)),"-")</f>
        <v>G</v>
      </c>
      <c r="G2753" s="4" t="str">
        <f aca="false">IFERROR(INDEX(Positions!$E$2:$E$14531,MATCH($A2753&amp;"|25",Positions!$A$2:$A$14531,0)),"-")</f>
        <v>U</v>
      </c>
      <c r="H2753" s="3" t="str">
        <f aca="false">F2753&amp;"-"&amp;G2753</f>
        <v>G-U</v>
      </c>
      <c r="I2753" s="4" t="n">
        <f aca="false">(F2753="G")+(G2753="G")</f>
        <v>1</v>
      </c>
      <c r="J2753" s="4" t="n">
        <f aca="false">(F2753="C")+(G2753="C")</f>
        <v>0</v>
      </c>
      <c r="K2753" s="3" t="n">
        <f aca="false">I2753+J2753</f>
        <v>1</v>
      </c>
    </row>
    <row r="2754" customFormat="false" ht="15" hidden="false" customHeight="false" outlineLevel="0" collapsed="false">
      <c r="A2754" s="4" t="s">
        <v>135</v>
      </c>
      <c r="B2754" s="4" t="s">
        <v>783</v>
      </c>
      <c r="C2754" s="4" t="s">
        <v>888</v>
      </c>
      <c r="D2754" s="4" t="n">
        <f aca="false">IFERROR(INDEX(Positions!$D$2:$D$14531,MATCH($A2754&amp;"|11",Positions!$A$2:$A$14531,0)),"-")</f>
        <v>11</v>
      </c>
      <c r="E2754" s="4" t="n">
        <f aca="false">IFERROR(INDEX(Positions!$D$2:$D$14531,MATCH($A2754&amp;"|24",Positions!$A$2:$A$14531,0)),"-")</f>
        <v>24</v>
      </c>
      <c r="F2754" s="4" t="str">
        <f aca="false">IFERROR(INDEX(Positions!$E$2:$E$14531,MATCH($A2754&amp;"|11",Positions!$A$2:$A$14531,0)),"-")</f>
        <v>U</v>
      </c>
      <c r="G2754" s="4" t="str">
        <f aca="false">IFERROR(INDEX(Positions!$E$2:$E$14531,MATCH($A2754&amp;"|24",Positions!$A$2:$A$14531,0)),"-")</f>
        <v>A</v>
      </c>
      <c r="H2754" s="3" t="str">
        <f aca="false">F2754&amp;"-"&amp;G2754</f>
        <v>U-A</v>
      </c>
      <c r="I2754" s="4" t="n">
        <f aca="false">(F2754="G")+(G2754="G")</f>
        <v>0</v>
      </c>
      <c r="J2754" s="4" t="n">
        <f aca="false">(F2754="C")+(G2754="C")</f>
        <v>0</v>
      </c>
      <c r="K2754" s="3" t="n">
        <f aca="false">I2754+J2754</f>
        <v>0</v>
      </c>
    </row>
    <row r="2755" customFormat="false" ht="15" hidden="false" customHeight="false" outlineLevel="0" collapsed="false">
      <c r="A2755" s="4" t="s">
        <v>135</v>
      </c>
      <c r="B2755" s="4" t="s">
        <v>783</v>
      </c>
      <c r="C2755" s="4" t="s">
        <v>479</v>
      </c>
      <c r="D2755" s="4" t="n">
        <f aca="false">IFERROR(INDEX(Positions!$D$2:$D$14531,MATCH($A2755&amp;"|12",Positions!$A$2:$A$14531,0)),"-")</f>
        <v>12</v>
      </c>
      <c r="E2755" s="4" t="n">
        <f aca="false">IFERROR(INDEX(Positions!$D$2:$D$14531,MATCH($A2755&amp;"|23",Positions!$A$2:$A$14531,0)),"-")</f>
        <v>23</v>
      </c>
      <c r="F2755" s="4" t="str">
        <f aca="false">IFERROR(INDEX(Positions!$E$2:$E$14531,MATCH($A2755&amp;"|12",Positions!$A$2:$A$14531,0)),"-")</f>
        <v>A</v>
      </c>
      <c r="G2755" s="4" t="str">
        <f aca="false">IFERROR(INDEX(Positions!$E$2:$E$14531,MATCH($A2755&amp;"|23",Positions!$A$2:$A$14531,0)),"-")</f>
        <v>U</v>
      </c>
      <c r="H2755" s="3" t="str">
        <f aca="false">F2755&amp;"-"&amp;G2755</f>
        <v>A-U</v>
      </c>
      <c r="I2755" s="4" t="n">
        <f aca="false">(F2755="G")+(G2755="G")</f>
        <v>0</v>
      </c>
      <c r="J2755" s="4" t="n">
        <f aca="false">(F2755="C")+(G2755="C")</f>
        <v>0</v>
      </c>
      <c r="K2755" s="3" t="n">
        <f aca="false">I2755+J2755</f>
        <v>0</v>
      </c>
    </row>
    <row r="2756" customFormat="false" ht="15" hidden="false" customHeight="false" outlineLevel="0" collapsed="false">
      <c r="A2756" s="4" t="s">
        <v>135</v>
      </c>
      <c r="B2756" s="4" t="s">
        <v>783</v>
      </c>
      <c r="C2756" s="4" t="s">
        <v>267</v>
      </c>
      <c r="D2756" s="4" t="n">
        <f aca="false">IFERROR(INDEX(Positions!$D$2:$D$14531,MATCH($A2756&amp;"|13",Positions!$A$2:$A$14531,0)),"-")</f>
        <v>13</v>
      </c>
      <c r="E2756" s="4" t="n">
        <f aca="false">IFERROR(INDEX(Positions!$D$2:$D$14531,MATCH($A2756&amp;"|22",Positions!$A$2:$A$14531,0)),"-")</f>
        <v>22</v>
      </c>
      <c r="F2756" s="4" t="str">
        <f aca="false">IFERROR(INDEX(Positions!$E$2:$E$14531,MATCH($A2756&amp;"|13",Positions!$A$2:$A$14531,0)),"-")</f>
        <v>U</v>
      </c>
      <c r="G2756" s="4" t="str">
        <f aca="false">IFERROR(INDEX(Positions!$E$2:$E$14531,MATCH($A2756&amp;"|22",Positions!$A$2:$A$14531,0)),"-")</f>
        <v>G</v>
      </c>
      <c r="H2756" s="3" t="str">
        <f aca="false">F2756&amp;"-"&amp;G2756</f>
        <v>U-G</v>
      </c>
      <c r="I2756" s="4" t="n">
        <f aca="false">(F2756="G")+(G2756="G")</f>
        <v>1</v>
      </c>
      <c r="J2756" s="4" t="n">
        <f aca="false">(F2756="C")+(G2756="C")</f>
        <v>0</v>
      </c>
      <c r="K2756" s="3" t="n">
        <f aca="false">I2756+J2756</f>
        <v>1</v>
      </c>
    </row>
    <row r="2757" customFormat="false" ht="15" hidden="false" customHeight="false" outlineLevel="0" collapsed="false">
      <c r="A2757" s="4" t="s">
        <v>135</v>
      </c>
      <c r="B2757" s="4" t="s">
        <v>805</v>
      </c>
      <c r="C2757" s="4" t="s">
        <v>673</v>
      </c>
      <c r="D2757" s="4" t="n">
        <f aca="false">IFERROR(INDEX(Positions!$D$2:$D$14531,MATCH($A2757&amp;"|27",Positions!$A$2:$A$14531,0)),"-")</f>
        <v>27</v>
      </c>
      <c r="E2757" s="4" t="n">
        <f aca="false">IFERROR(INDEX(Positions!$D$2:$D$14531,MATCH($A2757&amp;"|43",Positions!$A$2:$A$14531,0)),"-")</f>
        <v>43</v>
      </c>
      <c r="F2757" s="4" t="str">
        <f aca="false">IFERROR(INDEX(Positions!$E$2:$E$14531,MATCH($A2757&amp;"|27",Positions!$A$2:$A$14531,0)),"-")</f>
        <v>C</v>
      </c>
      <c r="G2757" s="4" t="str">
        <f aca="false">IFERROR(INDEX(Positions!$E$2:$E$14531,MATCH($A2757&amp;"|43",Positions!$A$2:$A$14531,0)),"-")</f>
        <v>G</v>
      </c>
      <c r="H2757" s="3" t="str">
        <f aca="false">F2757&amp;"-"&amp;G2757</f>
        <v>C-G</v>
      </c>
      <c r="I2757" s="4" t="n">
        <f aca="false">(F2757="G")+(G2757="G")</f>
        <v>1</v>
      </c>
      <c r="J2757" s="4" t="n">
        <f aca="false">(F2757="C")+(G2757="C")</f>
        <v>1</v>
      </c>
      <c r="K2757" s="3" t="n">
        <f aca="false">I2757+J2757</f>
        <v>2</v>
      </c>
    </row>
    <row r="2758" customFormat="false" ht="15" hidden="false" customHeight="false" outlineLevel="0" collapsed="false">
      <c r="A2758" s="4" t="s">
        <v>135</v>
      </c>
      <c r="B2758" s="4" t="s">
        <v>805</v>
      </c>
      <c r="C2758" s="4" t="s">
        <v>889</v>
      </c>
      <c r="D2758" s="4" t="n">
        <f aca="false">IFERROR(INDEX(Positions!$D$2:$D$14531,MATCH($A2758&amp;"|28",Positions!$A$2:$A$14531,0)),"-")</f>
        <v>28</v>
      </c>
      <c r="E2758" s="4" t="n">
        <f aca="false">IFERROR(INDEX(Positions!$D$2:$D$14531,MATCH($A2758&amp;"|42",Positions!$A$2:$A$14531,0)),"-")</f>
        <v>42</v>
      </c>
      <c r="F2758" s="4" t="str">
        <f aca="false">IFERROR(INDEX(Positions!$E$2:$E$14531,MATCH($A2758&amp;"|28",Positions!$A$2:$A$14531,0)),"-")</f>
        <v>C</v>
      </c>
      <c r="G2758" s="4" t="str">
        <f aca="false">IFERROR(INDEX(Positions!$E$2:$E$14531,MATCH($A2758&amp;"|42",Positions!$A$2:$A$14531,0)),"-")</f>
        <v>G</v>
      </c>
      <c r="H2758" s="3" t="str">
        <f aca="false">F2758&amp;"-"&amp;G2758</f>
        <v>C-G</v>
      </c>
      <c r="I2758" s="4" t="n">
        <f aca="false">(F2758="G")+(G2758="G")</f>
        <v>1</v>
      </c>
      <c r="J2758" s="4" t="n">
        <f aca="false">(F2758="C")+(G2758="C")</f>
        <v>1</v>
      </c>
      <c r="K2758" s="3" t="n">
        <f aca="false">I2758+J2758</f>
        <v>2</v>
      </c>
    </row>
    <row r="2759" customFormat="false" ht="15" hidden="false" customHeight="false" outlineLevel="0" collapsed="false">
      <c r="A2759" s="4" t="s">
        <v>135</v>
      </c>
      <c r="B2759" s="4" t="s">
        <v>805</v>
      </c>
      <c r="C2759" s="4" t="s">
        <v>890</v>
      </c>
      <c r="D2759" s="4" t="n">
        <f aca="false">IFERROR(INDEX(Positions!$D$2:$D$14531,MATCH($A2759&amp;"|29",Positions!$A$2:$A$14531,0)),"-")</f>
        <v>29</v>
      </c>
      <c r="E2759" s="4" t="n">
        <f aca="false">IFERROR(INDEX(Positions!$D$2:$D$14531,MATCH($A2759&amp;"|41",Positions!$A$2:$A$14531,0)),"-")</f>
        <v>41</v>
      </c>
      <c r="F2759" s="4" t="str">
        <f aca="false">IFERROR(INDEX(Positions!$E$2:$E$14531,MATCH($A2759&amp;"|29",Positions!$A$2:$A$14531,0)),"-")</f>
        <v>C</v>
      </c>
      <c r="G2759" s="4" t="str">
        <f aca="false">IFERROR(INDEX(Positions!$E$2:$E$14531,MATCH($A2759&amp;"|41",Positions!$A$2:$A$14531,0)),"-")</f>
        <v>G</v>
      </c>
      <c r="H2759" s="3" t="str">
        <f aca="false">F2759&amp;"-"&amp;G2759</f>
        <v>C-G</v>
      </c>
      <c r="I2759" s="4" t="n">
        <f aca="false">(F2759="G")+(G2759="G")</f>
        <v>1</v>
      </c>
      <c r="J2759" s="4" t="n">
        <f aca="false">(F2759="C")+(G2759="C")</f>
        <v>1</v>
      </c>
      <c r="K2759" s="3" t="n">
        <f aca="false">I2759+J2759</f>
        <v>2</v>
      </c>
    </row>
    <row r="2760" customFormat="false" ht="15" hidden="false" customHeight="false" outlineLevel="0" collapsed="false">
      <c r="A2760" s="4" t="s">
        <v>135</v>
      </c>
      <c r="B2760" s="4" t="s">
        <v>805</v>
      </c>
      <c r="C2760" s="4" t="s">
        <v>694</v>
      </c>
      <c r="D2760" s="4" t="n">
        <f aca="false">IFERROR(INDEX(Positions!$D$2:$D$14531,MATCH($A2760&amp;"|30",Positions!$A$2:$A$14531,0)),"-")</f>
        <v>30</v>
      </c>
      <c r="E2760" s="4" t="n">
        <f aca="false">IFERROR(INDEX(Positions!$D$2:$D$14531,MATCH($A2760&amp;"|40",Positions!$A$2:$A$14531,0)),"-")</f>
        <v>40</v>
      </c>
      <c r="F2760" s="4" t="str">
        <f aca="false">IFERROR(INDEX(Positions!$E$2:$E$14531,MATCH($A2760&amp;"|30",Positions!$A$2:$A$14531,0)),"-")</f>
        <v>G</v>
      </c>
      <c r="G2760" s="4" t="str">
        <f aca="false">IFERROR(INDEX(Positions!$E$2:$E$14531,MATCH($A2760&amp;"|40",Positions!$A$2:$A$14531,0)),"-")</f>
        <v>C</v>
      </c>
      <c r="H2760" s="3" t="str">
        <f aca="false">F2760&amp;"-"&amp;G2760</f>
        <v>G-C</v>
      </c>
      <c r="I2760" s="4" t="n">
        <f aca="false">(F2760="G")+(G2760="G")</f>
        <v>1</v>
      </c>
      <c r="J2760" s="4" t="n">
        <f aca="false">(F2760="C")+(G2760="C")</f>
        <v>1</v>
      </c>
      <c r="K2760" s="3" t="n">
        <f aca="false">I2760+J2760</f>
        <v>2</v>
      </c>
    </row>
    <row r="2761" customFormat="false" ht="15" hidden="false" customHeight="false" outlineLevel="0" collapsed="false">
      <c r="A2761" s="4" t="s">
        <v>135</v>
      </c>
      <c r="B2761" s="4" t="s">
        <v>805</v>
      </c>
      <c r="C2761" s="4" t="s">
        <v>640</v>
      </c>
      <c r="D2761" s="4" t="n">
        <f aca="false">IFERROR(INDEX(Positions!$D$2:$D$14531,MATCH($A2761&amp;"|31",Positions!$A$2:$A$14531,0)),"-")</f>
        <v>31</v>
      </c>
      <c r="E2761" s="4" t="n">
        <f aca="false">IFERROR(INDEX(Positions!$D$2:$D$14531,MATCH($A2761&amp;"|39",Positions!$A$2:$A$14531,0)),"-")</f>
        <v>39</v>
      </c>
      <c r="F2761" s="4" t="str">
        <f aca="false">IFERROR(INDEX(Positions!$E$2:$E$14531,MATCH($A2761&amp;"|31",Positions!$A$2:$A$14531,0)),"-")</f>
        <v>C</v>
      </c>
      <c r="G2761" s="4" t="str">
        <f aca="false">IFERROR(INDEX(Positions!$E$2:$E$14531,MATCH($A2761&amp;"|39",Positions!$A$2:$A$14531,0)),"-")</f>
        <v>G</v>
      </c>
      <c r="H2761" s="3" t="str">
        <f aca="false">F2761&amp;"-"&amp;G2761</f>
        <v>C-G</v>
      </c>
      <c r="I2761" s="4" t="n">
        <f aca="false">(F2761="G")+(G2761="G")</f>
        <v>1</v>
      </c>
      <c r="J2761" s="4" t="n">
        <f aca="false">(F2761="C")+(G2761="C")</f>
        <v>1</v>
      </c>
      <c r="K2761" s="3" t="n">
        <f aca="false">I2761+J2761</f>
        <v>2</v>
      </c>
    </row>
    <row r="2762" customFormat="false" ht="15" hidden="false" customHeight="false" outlineLevel="0" collapsed="false">
      <c r="A2762" s="4" t="s">
        <v>135</v>
      </c>
      <c r="B2762" s="4" t="s">
        <v>830</v>
      </c>
      <c r="C2762" s="4" t="s">
        <v>367</v>
      </c>
      <c r="D2762" s="4" t="n">
        <f aca="false">IFERROR(INDEX(Positions!$D$2:$D$14531,MATCH($A2762&amp;"|49",Positions!$A$2:$A$14531,0)),"-")</f>
        <v>48</v>
      </c>
      <c r="E2762" s="4" t="n">
        <f aca="false">IFERROR(INDEX(Positions!$D$2:$D$14531,MATCH($A2762&amp;"|65",Positions!$A$2:$A$14531,0)),"-")</f>
        <v>64</v>
      </c>
      <c r="F2762" s="4" t="str">
        <f aca="false">IFERROR(INDEX(Positions!$E$2:$E$14531,MATCH($A2762&amp;"|49",Positions!$A$2:$A$14531,0)),"-")</f>
        <v>C</v>
      </c>
      <c r="G2762" s="4" t="str">
        <f aca="false">IFERROR(INDEX(Positions!$E$2:$E$14531,MATCH($A2762&amp;"|65",Positions!$A$2:$A$14531,0)),"-")</f>
        <v>G</v>
      </c>
      <c r="H2762" s="3" t="str">
        <f aca="false">F2762&amp;"-"&amp;G2762</f>
        <v>C-G</v>
      </c>
      <c r="I2762" s="4" t="n">
        <f aca="false">(F2762="G")+(G2762="G")</f>
        <v>1</v>
      </c>
      <c r="J2762" s="4" t="n">
        <f aca="false">(F2762="C")+(G2762="C")</f>
        <v>1</v>
      </c>
      <c r="K2762" s="3" t="n">
        <f aca="false">I2762+J2762</f>
        <v>2</v>
      </c>
    </row>
    <row r="2763" customFormat="false" ht="15" hidden="false" customHeight="false" outlineLevel="0" collapsed="false">
      <c r="A2763" s="4" t="s">
        <v>135</v>
      </c>
      <c r="B2763" s="4" t="s">
        <v>830</v>
      </c>
      <c r="C2763" s="4" t="s">
        <v>891</v>
      </c>
      <c r="D2763" s="4" t="n">
        <f aca="false">IFERROR(INDEX(Positions!$D$2:$D$14531,MATCH($A2763&amp;"|50",Positions!$A$2:$A$14531,0)),"-")</f>
        <v>49</v>
      </c>
      <c r="E2763" s="4" t="n">
        <f aca="false">IFERROR(INDEX(Positions!$D$2:$D$14531,MATCH($A2763&amp;"|64",Positions!$A$2:$A$14531,0)),"-")</f>
        <v>63</v>
      </c>
      <c r="F2763" s="4" t="str">
        <f aca="false">IFERROR(INDEX(Positions!$E$2:$E$14531,MATCH($A2763&amp;"|50",Positions!$A$2:$A$14531,0)),"-")</f>
        <v>G</v>
      </c>
      <c r="G2763" s="4" t="str">
        <f aca="false">IFERROR(INDEX(Positions!$E$2:$E$14531,MATCH($A2763&amp;"|64",Positions!$A$2:$A$14531,0)),"-")</f>
        <v>C</v>
      </c>
      <c r="H2763" s="3" t="str">
        <f aca="false">F2763&amp;"-"&amp;G2763</f>
        <v>G-C</v>
      </c>
      <c r="I2763" s="4" t="n">
        <f aca="false">(F2763="G")+(G2763="G")</f>
        <v>1</v>
      </c>
      <c r="J2763" s="4" t="n">
        <f aca="false">(F2763="C")+(G2763="C")</f>
        <v>1</v>
      </c>
      <c r="K2763" s="3" t="n">
        <f aca="false">I2763+J2763</f>
        <v>2</v>
      </c>
    </row>
    <row r="2764" customFormat="false" ht="15" hidden="false" customHeight="false" outlineLevel="0" collapsed="false">
      <c r="A2764" s="4" t="s">
        <v>135</v>
      </c>
      <c r="B2764" s="4" t="s">
        <v>830</v>
      </c>
      <c r="C2764" s="4" t="s">
        <v>689</v>
      </c>
      <c r="D2764" s="4" t="n">
        <f aca="false">IFERROR(INDEX(Positions!$D$2:$D$14531,MATCH($A2764&amp;"|51",Positions!$A$2:$A$14531,0)),"-")</f>
        <v>50</v>
      </c>
      <c r="E2764" s="4" t="n">
        <f aca="false">IFERROR(INDEX(Positions!$D$2:$D$14531,MATCH($A2764&amp;"|63",Positions!$A$2:$A$14531,0)),"-")</f>
        <v>62</v>
      </c>
      <c r="F2764" s="4" t="str">
        <f aca="false">IFERROR(INDEX(Positions!$E$2:$E$14531,MATCH($A2764&amp;"|51",Positions!$A$2:$A$14531,0)),"-")</f>
        <v>G</v>
      </c>
      <c r="G2764" s="4" t="str">
        <f aca="false">IFERROR(INDEX(Positions!$E$2:$E$14531,MATCH($A2764&amp;"|63",Positions!$A$2:$A$14531,0)),"-")</f>
        <v>C</v>
      </c>
      <c r="H2764" s="3" t="str">
        <f aca="false">F2764&amp;"-"&amp;G2764</f>
        <v>G-C</v>
      </c>
      <c r="I2764" s="4" t="n">
        <f aca="false">(F2764="G")+(G2764="G")</f>
        <v>1</v>
      </c>
      <c r="J2764" s="4" t="n">
        <f aca="false">(F2764="C")+(G2764="C")</f>
        <v>1</v>
      </c>
      <c r="K2764" s="3" t="n">
        <f aca="false">I2764+J2764</f>
        <v>2</v>
      </c>
    </row>
    <row r="2765" customFormat="false" ht="15" hidden="false" customHeight="false" outlineLevel="0" collapsed="false">
      <c r="A2765" s="4" t="s">
        <v>135</v>
      </c>
      <c r="B2765" s="4" t="s">
        <v>830</v>
      </c>
      <c r="C2765" s="4" t="s">
        <v>703</v>
      </c>
      <c r="D2765" s="4" t="n">
        <f aca="false">IFERROR(INDEX(Positions!$D$2:$D$14531,MATCH($A2765&amp;"|52",Positions!$A$2:$A$14531,0)),"-")</f>
        <v>51</v>
      </c>
      <c r="E2765" s="4" t="n">
        <f aca="false">IFERROR(INDEX(Positions!$D$2:$D$14531,MATCH($A2765&amp;"|62",Positions!$A$2:$A$14531,0)),"-")</f>
        <v>61</v>
      </c>
      <c r="F2765" s="4" t="str">
        <f aca="false">IFERROR(INDEX(Positions!$E$2:$E$14531,MATCH($A2765&amp;"|52",Positions!$A$2:$A$14531,0)),"-")</f>
        <v>G</v>
      </c>
      <c r="G2765" s="4" t="str">
        <f aca="false">IFERROR(INDEX(Positions!$E$2:$E$14531,MATCH($A2765&amp;"|62",Positions!$A$2:$A$14531,0)),"-")</f>
        <v>C</v>
      </c>
      <c r="H2765" s="3" t="str">
        <f aca="false">F2765&amp;"-"&amp;G2765</f>
        <v>G-C</v>
      </c>
      <c r="I2765" s="4" t="n">
        <f aca="false">(F2765="G")+(G2765="G")</f>
        <v>1</v>
      </c>
      <c r="J2765" s="4" t="n">
        <f aca="false">(F2765="C")+(G2765="C")</f>
        <v>1</v>
      </c>
      <c r="K2765" s="3" t="n">
        <f aca="false">I2765+J2765</f>
        <v>2</v>
      </c>
    </row>
    <row r="2766" customFormat="false" ht="15" hidden="false" customHeight="false" outlineLevel="0" collapsed="false">
      <c r="A2766" s="4" t="s">
        <v>135</v>
      </c>
      <c r="B2766" s="4" t="s">
        <v>830</v>
      </c>
      <c r="C2766" s="4" t="s">
        <v>892</v>
      </c>
      <c r="D2766" s="4" t="n">
        <f aca="false">IFERROR(INDEX(Positions!$D$2:$D$14531,MATCH($A2766&amp;"|53",Positions!$A$2:$A$14531,0)),"-")</f>
        <v>52</v>
      </c>
      <c r="E2766" s="4" t="n">
        <f aca="false">IFERROR(INDEX(Positions!$D$2:$D$14531,MATCH($A2766&amp;"|61",Positions!$A$2:$A$14531,0)),"-")</f>
        <v>60</v>
      </c>
      <c r="F2766" s="4" t="str">
        <f aca="false">IFERROR(INDEX(Positions!$E$2:$E$14531,MATCH($A2766&amp;"|53",Positions!$A$2:$A$14531,0)),"-")</f>
        <v>G</v>
      </c>
      <c r="G2766" s="4" t="str">
        <f aca="false">IFERROR(INDEX(Positions!$E$2:$E$14531,MATCH($A2766&amp;"|61",Positions!$A$2:$A$14531,0)),"-")</f>
        <v>C</v>
      </c>
      <c r="H2766" s="3" t="str">
        <f aca="false">F2766&amp;"-"&amp;G2766</f>
        <v>G-C</v>
      </c>
      <c r="I2766" s="4" t="n">
        <f aca="false">(F2766="G")+(G2766="G")</f>
        <v>1</v>
      </c>
      <c r="J2766" s="4" t="n">
        <f aca="false">(F2766="C")+(G2766="C")</f>
        <v>1</v>
      </c>
      <c r="K2766" s="3" t="n">
        <f aca="false">I2766+J2766</f>
        <v>2</v>
      </c>
    </row>
    <row r="2767" customFormat="false" ht="15" hidden="false" customHeight="false" outlineLevel="0" collapsed="false">
      <c r="A2767" s="24" t="s">
        <v>135</v>
      </c>
      <c r="B2767" s="24" t="s">
        <v>893</v>
      </c>
      <c r="C2767" s="24" t="s">
        <v>894</v>
      </c>
      <c r="D2767" s="24" t="n">
        <f aca="false">IFERROR(INDEX(Positions!$D$2:$D$14531,MATCH($A2767&amp;"|8",Positions!$A$2:$A$14531,0)),"-")</f>
        <v>8</v>
      </c>
      <c r="E2767" s="24" t="n">
        <f aca="false">IFERROR(INDEX(Positions!$D$2:$D$14531,MATCH($A2767&amp;"|14",Positions!$A$2:$A$14531,0)),"-")</f>
        <v>14</v>
      </c>
      <c r="F2767" s="24" t="str">
        <f aca="false">IFERROR(INDEX(Positions!$E$2:$E$14531,MATCH($A2767&amp;"|8",Positions!$A$2:$A$14531,0)),"-")</f>
        <v>U</v>
      </c>
      <c r="G2767" s="24" t="str">
        <f aca="false">IFERROR(INDEX(Positions!$E$2:$E$14531,MATCH($A2767&amp;"|14",Positions!$A$2:$A$14531,0)),"-")</f>
        <v>A</v>
      </c>
      <c r="H2767" s="25" t="str">
        <f aca="false">F2767&amp;"-"&amp;G2767</f>
        <v>U-A</v>
      </c>
      <c r="I2767" s="24" t="n">
        <f aca="false">(F2767="G")+(G2767="G")</f>
        <v>0</v>
      </c>
      <c r="J2767" s="24" t="n">
        <f aca="false">(F2767="C")+(G2767="C")</f>
        <v>0</v>
      </c>
      <c r="K2767" s="25" t="n">
        <f aca="false">I2767+J2767</f>
        <v>0</v>
      </c>
    </row>
    <row r="2768" customFormat="false" ht="15" hidden="false" customHeight="false" outlineLevel="0" collapsed="false">
      <c r="A2768" s="24" t="s">
        <v>135</v>
      </c>
      <c r="B2768" s="24" t="s">
        <v>893</v>
      </c>
      <c r="C2768" s="24" t="s">
        <v>895</v>
      </c>
      <c r="D2768" s="24" t="n">
        <f aca="false">IFERROR(INDEX(Positions!$D$2:$D$14531,MATCH($A2768&amp;"|15",Positions!$A$2:$A$14531,0)),"-")</f>
        <v>15</v>
      </c>
      <c r="E2768" s="24" t="n">
        <f aca="false">IFERROR(INDEX(Positions!$D$2:$D$14531,MATCH($A2768&amp;"|48",Positions!$A$2:$A$14531,0)),"-")</f>
        <v>47</v>
      </c>
      <c r="F2768" s="24" t="str">
        <f aca="false">IFERROR(INDEX(Positions!$E$2:$E$14531,MATCH($A2768&amp;"|15",Positions!$A$2:$A$14531,0)),"-")</f>
        <v>G</v>
      </c>
      <c r="G2768" s="24" t="str">
        <f aca="false">IFERROR(INDEX(Positions!$E$2:$E$14531,MATCH($A2768&amp;"|48",Positions!$A$2:$A$14531,0)),"-")</f>
        <v>C</v>
      </c>
      <c r="H2768" s="25" t="str">
        <f aca="false">F2768&amp;"-"&amp;G2768</f>
        <v>G-C</v>
      </c>
      <c r="I2768" s="24" t="n">
        <f aca="false">(F2768="G")+(G2768="G")</f>
        <v>1</v>
      </c>
      <c r="J2768" s="24" t="n">
        <f aca="false">(F2768="C")+(G2768="C")</f>
        <v>1</v>
      </c>
      <c r="K2768" s="25" t="n">
        <f aca="false">I2768+J2768</f>
        <v>2</v>
      </c>
    </row>
    <row r="2769" customFormat="false" ht="15" hidden="false" customHeight="false" outlineLevel="0" collapsed="false">
      <c r="A2769" s="24" t="s">
        <v>135</v>
      </c>
      <c r="B2769" s="24" t="s">
        <v>893</v>
      </c>
      <c r="C2769" s="24" t="s">
        <v>896</v>
      </c>
      <c r="D2769" s="24" t="n">
        <f aca="false">IFERROR(INDEX(Positions!$D$2:$D$14531,MATCH($A2769&amp;"|18",Positions!$A$2:$A$14531,0)),"-")</f>
        <v>17</v>
      </c>
      <c r="E2769" s="24" t="n">
        <f aca="false">IFERROR(INDEX(Positions!$D$2:$D$14531,MATCH($A2769&amp;"|55",Positions!$A$2:$A$14531,0)),"-")</f>
        <v>54</v>
      </c>
      <c r="F2769" s="24" t="str">
        <f aca="false">IFERROR(INDEX(Positions!$E$2:$E$14531,MATCH($A2769&amp;"|18",Positions!$A$2:$A$14531,0)),"-")</f>
        <v>G</v>
      </c>
      <c r="G2769" s="24" t="str">
        <f aca="false">IFERROR(INDEX(Positions!$E$2:$E$14531,MATCH($A2769&amp;"|55",Positions!$A$2:$A$14531,0)),"-")</f>
        <v>U</v>
      </c>
      <c r="H2769" s="25" t="str">
        <f aca="false">F2769&amp;"-"&amp;G2769</f>
        <v>G-U</v>
      </c>
      <c r="I2769" s="24" t="n">
        <f aca="false">(F2769="G")+(G2769="G")</f>
        <v>1</v>
      </c>
      <c r="J2769" s="24" t="n">
        <f aca="false">(F2769="C")+(G2769="C")</f>
        <v>0</v>
      </c>
      <c r="K2769" s="25" t="n">
        <f aca="false">I2769+J2769</f>
        <v>1</v>
      </c>
    </row>
    <row r="2770" customFormat="false" ht="15" hidden="false" customHeight="false" outlineLevel="0" collapsed="false">
      <c r="A2770" s="24" t="s">
        <v>135</v>
      </c>
      <c r="B2770" s="24" t="s">
        <v>893</v>
      </c>
      <c r="C2770" s="24" t="s">
        <v>897</v>
      </c>
      <c r="D2770" s="24" t="n">
        <f aca="false">IFERROR(INDEX(Positions!$D$2:$D$14531,MATCH($A2770&amp;"|19",Positions!$A$2:$A$14531,0)),"-")</f>
        <v>18</v>
      </c>
      <c r="E2770" s="24" t="n">
        <f aca="false">IFERROR(INDEX(Positions!$D$2:$D$14531,MATCH($A2770&amp;"|56",Positions!$A$2:$A$14531,0)),"-")</f>
        <v>55</v>
      </c>
      <c r="F2770" s="24" t="str">
        <f aca="false">IFERROR(INDEX(Positions!$E$2:$E$14531,MATCH($A2770&amp;"|19",Positions!$A$2:$A$14531,0)),"-")</f>
        <v>G</v>
      </c>
      <c r="G2770" s="24" t="str">
        <f aca="false">IFERROR(INDEX(Positions!$E$2:$E$14531,MATCH($A2770&amp;"|56",Positions!$A$2:$A$14531,0)),"-")</f>
        <v>C</v>
      </c>
      <c r="H2770" s="25" t="str">
        <f aca="false">F2770&amp;"-"&amp;G2770</f>
        <v>G-C</v>
      </c>
      <c r="I2770" s="24" t="n">
        <f aca="false">(F2770="G")+(G2770="G")</f>
        <v>1</v>
      </c>
      <c r="J2770" s="24" t="n">
        <f aca="false">(F2770="C")+(G2770="C")</f>
        <v>1</v>
      </c>
      <c r="K2770" s="25" t="n">
        <f aca="false">I2770+J2770</f>
        <v>2</v>
      </c>
    </row>
    <row r="2771" customFormat="false" ht="15" hidden="false" customHeight="false" outlineLevel="0" collapsed="false">
      <c r="A2771" s="24" t="s">
        <v>135</v>
      </c>
      <c r="B2771" s="24" t="s">
        <v>893</v>
      </c>
      <c r="C2771" s="24" t="s">
        <v>898</v>
      </c>
      <c r="D2771" s="24" t="n">
        <f aca="false">IFERROR(INDEX(Positions!$D$2:$D$14531,MATCH($A2771&amp;"|26",Positions!$A$2:$A$14531,0)),"-")</f>
        <v>26</v>
      </c>
      <c r="E2771" s="24" t="n">
        <f aca="false">IFERROR(INDEX(Positions!$D$2:$D$14531,MATCH($A2771&amp;"|44",Positions!$A$2:$A$14531,0)),"-")</f>
        <v>44</v>
      </c>
      <c r="F2771" s="24" t="str">
        <f aca="false">IFERROR(INDEX(Positions!$E$2:$E$14531,MATCH($A2771&amp;"|26",Positions!$A$2:$A$14531,0)),"-")</f>
        <v>C</v>
      </c>
      <c r="G2771" s="24" t="str">
        <f aca="false">IFERROR(INDEX(Positions!$E$2:$E$14531,MATCH($A2771&amp;"|44",Positions!$A$2:$A$14531,0)),"-")</f>
        <v>A</v>
      </c>
      <c r="H2771" s="25" t="str">
        <f aca="false">F2771&amp;"-"&amp;G2771</f>
        <v>C-A</v>
      </c>
      <c r="I2771" s="24" t="n">
        <f aca="false">(F2771="G")+(G2771="G")</f>
        <v>0</v>
      </c>
      <c r="J2771" s="24" t="n">
        <f aca="false">(F2771="C")+(G2771="C")</f>
        <v>1</v>
      </c>
      <c r="K2771" s="25" t="n">
        <f aca="false">I2771+J2771</f>
        <v>1</v>
      </c>
    </row>
    <row r="2772" customFormat="false" ht="15" hidden="false" customHeight="false" outlineLevel="0" collapsed="false">
      <c r="A2772" s="24" t="s">
        <v>135</v>
      </c>
      <c r="B2772" s="24" t="s">
        <v>893</v>
      </c>
      <c r="C2772" s="24" t="s">
        <v>899</v>
      </c>
      <c r="D2772" s="24" t="n">
        <f aca="false">IFERROR(INDEX(Positions!$D$2:$D$14531,MATCH($A2772&amp;"|32",Positions!$A$2:$A$14531,0)),"-")</f>
        <v>32</v>
      </c>
      <c r="E2772" s="24" t="n">
        <f aca="false">IFERROR(INDEX(Positions!$D$2:$D$14531,MATCH($A2772&amp;"|38",Positions!$A$2:$A$14531,0)),"-")</f>
        <v>38</v>
      </c>
      <c r="F2772" s="24" t="str">
        <f aca="false">IFERROR(INDEX(Positions!$E$2:$E$14531,MATCH($A2772&amp;"|32",Positions!$A$2:$A$14531,0)),"-")</f>
        <v>C</v>
      </c>
      <c r="G2772" s="24" t="str">
        <f aca="false">IFERROR(INDEX(Positions!$E$2:$E$14531,MATCH($A2772&amp;"|38",Positions!$A$2:$A$14531,0)),"-")</f>
        <v>C</v>
      </c>
      <c r="H2772" s="25" t="str">
        <f aca="false">F2772&amp;"-"&amp;G2772</f>
        <v>C-C</v>
      </c>
      <c r="I2772" s="24" t="n">
        <f aca="false">(F2772="G")+(G2772="G")</f>
        <v>0</v>
      </c>
      <c r="J2772" s="24" t="n">
        <f aca="false">(F2772="C")+(G2772="C")</f>
        <v>2</v>
      </c>
      <c r="K2772" s="25" t="n">
        <f aca="false">I2772+J2772</f>
        <v>2</v>
      </c>
    </row>
    <row r="2773" customFormat="false" ht="15" hidden="false" customHeight="false" outlineLevel="0" collapsed="false">
      <c r="A2773" s="24" t="s">
        <v>135</v>
      </c>
      <c r="B2773" s="24" t="s">
        <v>893</v>
      </c>
      <c r="C2773" s="24" t="s">
        <v>900</v>
      </c>
      <c r="D2773" s="24" t="n">
        <f aca="false">IFERROR(INDEX(Positions!$D$2:$D$14531,MATCH($A2773&amp;"|54",Positions!$A$2:$A$14531,0)),"-")</f>
        <v>53</v>
      </c>
      <c r="E2773" s="24" t="n">
        <f aca="false">IFERROR(INDEX(Positions!$D$2:$D$14531,MATCH($A2773&amp;"|58",Positions!$A$2:$A$14531,0)),"-")</f>
        <v>57</v>
      </c>
      <c r="F2773" s="24" t="str">
        <f aca="false">IFERROR(INDEX(Positions!$E$2:$E$14531,MATCH($A2773&amp;"|54",Positions!$A$2:$A$14531,0)),"-")</f>
        <v>U</v>
      </c>
      <c r="G2773" s="24" t="str">
        <f aca="false">IFERROR(INDEX(Positions!$E$2:$E$14531,MATCH($A2773&amp;"|58",Positions!$A$2:$A$14531,0)),"-")</f>
        <v>A</v>
      </c>
      <c r="H2773" s="25" t="str">
        <f aca="false">F2773&amp;"-"&amp;G2773</f>
        <v>U-A</v>
      </c>
      <c r="I2773" s="24" t="n">
        <f aca="false">(F2773="G")+(G2773="G")</f>
        <v>0</v>
      </c>
      <c r="J2773" s="24" t="n">
        <f aca="false">(F2773="C")+(G2773="C")</f>
        <v>0</v>
      </c>
      <c r="K2773" s="25" t="n">
        <f aca="false">I2773+J2773</f>
        <v>0</v>
      </c>
    </row>
    <row r="2774" customFormat="false" ht="15" hidden="false" customHeight="false" outlineLevel="0" collapsed="false">
      <c r="A2774" s="4" t="s">
        <v>136</v>
      </c>
      <c r="B2774" s="4" t="s">
        <v>768</v>
      </c>
      <c r="C2774" s="4" t="s">
        <v>882</v>
      </c>
      <c r="D2774" s="4" t="n">
        <f aca="false">IFERROR(INDEX(Positions!$D$2:$D$14531,MATCH($A2774&amp;"|1",Positions!$A$2:$A$14531,0)),"-")</f>
        <v>1</v>
      </c>
      <c r="E2774" s="4" t="n">
        <f aca="false">IFERROR(INDEX(Positions!$D$2:$D$14531,MATCH($A2774&amp;"|72",Positions!$A$2:$A$14531,0)),"-")</f>
        <v>71</v>
      </c>
      <c r="F2774" s="4" t="str">
        <f aca="false">IFERROR(INDEX(Positions!$E$2:$E$14531,MATCH($A2774&amp;"|1",Positions!$A$2:$A$14531,0)),"-")</f>
        <v>U</v>
      </c>
      <c r="G2774" s="4" t="str">
        <f aca="false">IFERROR(INDEX(Positions!$E$2:$E$14531,MATCH($A2774&amp;"|72",Positions!$A$2:$A$14531,0)),"-")</f>
        <v>A</v>
      </c>
      <c r="H2774" s="3" t="str">
        <f aca="false">F2774&amp;"-"&amp;G2774</f>
        <v>U-A</v>
      </c>
      <c r="I2774" s="4" t="n">
        <f aca="false">(F2774="G")+(G2774="G")</f>
        <v>0</v>
      </c>
      <c r="J2774" s="4" t="n">
        <f aca="false">(F2774="C")+(G2774="C")</f>
        <v>0</v>
      </c>
      <c r="K2774" s="3" t="n">
        <f aca="false">I2774+J2774</f>
        <v>0</v>
      </c>
    </row>
    <row r="2775" customFormat="false" ht="15" hidden="false" customHeight="false" outlineLevel="0" collapsed="false">
      <c r="A2775" s="4" t="s">
        <v>136</v>
      </c>
      <c r="B2775" s="4" t="s">
        <v>768</v>
      </c>
      <c r="C2775" s="4" t="s">
        <v>883</v>
      </c>
      <c r="D2775" s="4" t="n">
        <f aca="false">IFERROR(INDEX(Positions!$D$2:$D$14531,MATCH($A2775&amp;"|2",Positions!$A$2:$A$14531,0)),"-")</f>
        <v>2</v>
      </c>
      <c r="E2775" s="4" t="n">
        <f aca="false">IFERROR(INDEX(Positions!$D$2:$D$14531,MATCH($A2775&amp;"|71",Positions!$A$2:$A$14531,0)),"-")</f>
        <v>70</v>
      </c>
      <c r="F2775" s="4" t="str">
        <f aca="false">IFERROR(INDEX(Positions!$E$2:$E$14531,MATCH($A2775&amp;"|2",Positions!$A$2:$A$14531,0)),"-")</f>
        <v>C</v>
      </c>
      <c r="G2775" s="4" t="str">
        <f aca="false">IFERROR(INDEX(Positions!$E$2:$E$14531,MATCH($A2775&amp;"|71",Positions!$A$2:$A$14531,0)),"-")</f>
        <v>G</v>
      </c>
      <c r="H2775" s="3" t="str">
        <f aca="false">F2775&amp;"-"&amp;G2775</f>
        <v>C-G</v>
      </c>
      <c r="I2775" s="4" t="n">
        <f aca="false">(F2775="G")+(G2775="G")</f>
        <v>1</v>
      </c>
      <c r="J2775" s="4" t="n">
        <f aca="false">(F2775="C")+(G2775="C")</f>
        <v>1</v>
      </c>
      <c r="K2775" s="3" t="n">
        <f aca="false">I2775+J2775</f>
        <v>2</v>
      </c>
    </row>
    <row r="2776" customFormat="false" ht="15" hidden="false" customHeight="false" outlineLevel="0" collapsed="false">
      <c r="A2776" s="4" t="s">
        <v>136</v>
      </c>
      <c r="B2776" s="4" t="s">
        <v>768</v>
      </c>
      <c r="C2776" s="4" t="s">
        <v>884</v>
      </c>
      <c r="D2776" s="4" t="n">
        <f aca="false">IFERROR(INDEX(Positions!$D$2:$D$14531,MATCH($A2776&amp;"|3",Positions!$A$2:$A$14531,0)),"-")</f>
        <v>3</v>
      </c>
      <c r="E2776" s="4" t="n">
        <f aca="false">IFERROR(INDEX(Positions!$D$2:$D$14531,MATCH($A2776&amp;"|70",Positions!$A$2:$A$14531,0)),"-")</f>
        <v>69</v>
      </c>
      <c r="F2776" s="4" t="str">
        <f aca="false">IFERROR(INDEX(Positions!$E$2:$E$14531,MATCH($A2776&amp;"|3",Positions!$A$2:$A$14531,0)),"-")</f>
        <v>C</v>
      </c>
      <c r="G2776" s="4" t="str">
        <f aca="false">IFERROR(INDEX(Positions!$E$2:$E$14531,MATCH($A2776&amp;"|70",Positions!$A$2:$A$14531,0)),"-")</f>
        <v>G</v>
      </c>
      <c r="H2776" s="3" t="str">
        <f aca="false">F2776&amp;"-"&amp;G2776</f>
        <v>C-G</v>
      </c>
      <c r="I2776" s="4" t="n">
        <f aca="false">(F2776="G")+(G2776="G")</f>
        <v>1</v>
      </c>
      <c r="J2776" s="4" t="n">
        <f aca="false">(F2776="C")+(G2776="C")</f>
        <v>1</v>
      </c>
      <c r="K2776" s="3" t="n">
        <f aca="false">I2776+J2776</f>
        <v>2</v>
      </c>
    </row>
    <row r="2777" customFormat="false" ht="15" hidden="false" customHeight="false" outlineLevel="0" collapsed="false">
      <c r="A2777" s="4" t="s">
        <v>136</v>
      </c>
      <c r="B2777" s="4" t="s">
        <v>768</v>
      </c>
      <c r="C2777" s="4" t="s">
        <v>885</v>
      </c>
      <c r="D2777" s="4" t="n">
        <f aca="false">IFERROR(INDEX(Positions!$D$2:$D$14531,MATCH($A2777&amp;"|4",Positions!$A$2:$A$14531,0)),"-")</f>
        <v>4</v>
      </c>
      <c r="E2777" s="4" t="n">
        <f aca="false">IFERROR(INDEX(Positions!$D$2:$D$14531,MATCH($A2777&amp;"|69",Positions!$A$2:$A$14531,0)),"-")</f>
        <v>68</v>
      </c>
      <c r="F2777" s="4" t="str">
        <f aca="false">IFERROR(INDEX(Positions!$E$2:$E$14531,MATCH($A2777&amp;"|4",Positions!$A$2:$A$14531,0)),"-")</f>
        <v>C</v>
      </c>
      <c r="G2777" s="4" t="str">
        <f aca="false">IFERROR(INDEX(Positions!$E$2:$E$14531,MATCH($A2777&amp;"|69",Positions!$A$2:$A$14531,0)),"-")</f>
        <v>G</v>
      </c>
      <c r="H2777" s="3" t="str">
        <f aca="false">F2777&amp;"-"&amp;G2777</f>
        <v>C-G</v>
      </c>
      <c r="I2777" s="4" t="n">
        <f aca="false">(F2777="G")+(G2777="G")</f>
        <v>1</v>
      </c>
      <c r="J2777" s="4" t="n">
        <f aca="false">(F2777="C")+(G2777="C")</f>
        <v>1</v>
      </c>
      <c r="K2777" s="3" t="n">
        <f aca="false">I2777+J2777</f>
        <v>2</v>
      </c>
    </row>
    <row r="2778" customFormat="false" ht="15" hidden="false" customHeight="false" outlineLevel="0" collapsed="false">
      <c r="A2778" s="4" t="s">
        <v>136</v>
      </c>
      <c r="B2778" s="4" t="s">
        <v>768</v>
      </c>
      <c r="C2778" s="4" t="s">
        <v>542</v>
      </c>
      <c r="D2778" s="4" t="n">
        <f aca="false">IFERROR(INDEX(Positions!$D$2:$D$14531,MATCH($A2778&amp;"|5",Positions!$A$2:$A$14531,0)),"-")</f>
        <v>5</v>
      </c>
      <c r="E2778" s="4" t="n">
        <f aca="false">IFERROR(INDEX(Positions!$D$2:$D$14531,MATCH($A2778&amp;"|68",Positions!$A$2:$A$14531,0)),"-")</f>
        <v>67</v>
      </c>
      <c r="F2778" s="4" t="str">
        <f aca="false">IFERROR(INDEX(Positions!$E$2:$E$14531,MATCH($A2778&amp;"|5",Positions!$A$2:$A$14531,0)),"-")</f>
        <v>A</v>
      </c>
      <c r="G2778" s="4" t="str">
        <f aca="false">IFERROR(INDEX(Positions!$E$2:$E$14531,MATCH($A2778&amp;"|68",Positions!$A$2:$A$14531,0)),"-")</f>
        <v>U</v>
      </c>
      <c r="H2778" s="3" t="str">
        <f aca="false">F2778&amp;"-"&amp;G2778</f>
        <v>A-U</v>
      </c>
      <c r="I2778" s="4" t="n">
        <f aca="false">(F2778="G")+(G2778="G")</f>
        <v>0</v>
      </c>
      <c r="J2778" s="4" t="n">
        <f aca="false">(F2778="C")+(G2778="C")</f>
        <v>0</v>
      </c>
      <c r="K2778" s="3" t="n">
        <f aca="false">I2778+J2778</f>
        <v>0</v>
      </c>
    </row>
    <row r="2779" customFormat="false" ht="15" hidden="false" customHeight="false" outlineLevel="0" collapsed="false">
      <c r="A2779" s="4" t="s">
        <v>136</v>
      </c>
      <c r="B2779" s="4" t="s">
        <v>768</v>
      </c>
      <c r="C2779" s="4" t="s">
        <v>561</v>
      </c>
      <c r="D2779" s="4" t="n">
        <f aca="false">IFERROR(INDEX(Positions!$D$2:$D$14531,MATCH($A2779&amp;"|6",Positions!$A$2:$A$14531,0)),"-")</f>
        <v>6</v>
      </c>
      <c r="E2779" s="4" t="n">
        <f aca="false">IFERROR(INDEX(Positions!$D$2:$D$14531,MATCH($A2779&amp;"|67",Positions!$A$2:$A$14531,0)),"-")</f>
        <v>66</v>
      </c>
      <c r="F2779" s="4" t="str">
        <f aca="false">IFERROR(INDEX(Positions!$E$2:$E$14531,MATCH($A2779&amp;"|6",Positions!$A$2:$A$14531,0)),"-")</f>
        <v>U</v>
      </c>
      <c r="G2779" s="4" t="str">
        <f aca="false">IFERROR(INDEX(Positions!$E$2:$E$14531,MATCH($A2779&amp;"|67",Positions!$A$2:$A$14531,0)),"-")</f>
        <v>A</v>
      </c>
      <c r="H2779" s="3" t="str">
        <f aca="false">F2779&amp;"-"&amp;G2779</f>
        <v>U-A</v>
      </c>
      <c r="I2779" s="4" t="n">
        <f aca="false">(F2779="G")+(G2779="G")</f>
        <v>0</v>
      </c>
      <c r="J2779" s="4" t="n">
        <f aca="false">(F2779="C")+(G2779="C")</f>
        <v>0</v>
      </c>
      <c r="K2779" s="3" t="n">
        <f aca="false">I2779+J2779</f>
        <v>0</v>
      </c>
    </row>
    <row r="2780" customFormat="false" ht="15" hidden="false" customHeight="false" outlineLevel="0" collapsed="false">
      <c r="A2780" s="4" t="s">
        <v>136</v>
      </c>
      <c r="B2780" s="4" t="s">
        <v>768</v>
      </c>
      <c r="C2780" s="4" t="s">
        <v>886</v>
      </c>
      <c r="D2780" s="4" t="n">
        <f aca="false">IFERROR(INDEX(Positions!$D$2:$D$14531,MATCH($A2780&amp;"|7",Positions!$A$2:$A$14531,0)),"-")</f>
        <v>7</v>
      </c>
      <c r="E2780" s="4" t="n">
        <f aca="false">IFERROR(INDEX(Positions!$D$2:$D$14531,MATCH($A2780&amp;"|66",Positions!$A$2:$A$14531,0)),"-")</f>
        <v>65</v>
      </c>
      <c r="F2780" s="4" t="str">
        <f aca="false">IFERROR(INDEX(Positions!$E$2:$E$14531,MATCH($A2780&amp;"|7",Positions!$A$2:$A$14531,0)),"-")</f>
        <v>A</v>
      </c>
      <c r="G2780" s="4" t="str">
        <f aca="false">IFERROR(INDEX(Positions!$E$2:$E$14531,MATCH($A2780&amp;"|66",Positions!$A$2:$A$14531,0)),"-")</f>
        <v>U</v>
      </c>
      <c r="H2780" s="3" t="str">
        <f aca="false">F2780&amp;"-"&amp;G2780</f>
        <v>A-U</v>
      </c>
      <c r="I2780" s="4" t="n">
        <f aca="false">(F2780="G")+(G2780="G")</f>
        <v>0</v>
      </c>
      <c r="J2780" s="4" t="n">
        <f aca="false">(F2780="C")+(G2780="C")</f>
        <v>0</v>
      </c>
      <c r="K2780" s="3" t="n">
        <f aca="false">I2780+J2780</f>
        <v>0</v>
      </c>
    </row>
    <row r="2781" customFormat="false" ht="15" hidden="false" customHeight="false" outlineLevel="0" collapsed="false">
      <c r="A2781" s="4" t="s">
        <v>136</v>
      </c>
      <c r="B2781" s="4" t="s">
        <v>783</v>
      </c>
      <c r="C2781" s="4" t="s">
        <v>887</v>
      </c>
      <c r="D2781" s="4" t="n">
        <f aca="false">IFERROR(INDEX(Positions!$D$2:$D$14531,MATCH($A2781&amp;"|10",Positions!$A$2:$A$14531,0)),"-")</f>
        <v>10</v>
      </c>
      <c r="E2781" s="4" t="n">
        <f aca="false">IFERROR(INDEX(Positions!$D$2:$D$14531,MATCH($A2781&amp;"|25",Positions!$A$2:$A$14531,0)),"-")</f>
        <v>25</v>
      </c>
      <c r="F2781" s="4" t="str">
        <f aca="false">IFERROR(INDEX(Positions!$E$2:$E$14531,MATCH($A2781&amp;"|10",Positions!$A$2:$A$14531,0)),"-")</f>
        <v>G</v>
      </c>
      <c r="G2781" s="4" t="str">
        <f aca="false">IFERROR(INDEX(Positions!$E$2:$E$14531,MATCH($A2781&amp;"|25",Positions!$A$2:$A$14531,0)),"-")</f>
        <v>U</v>
      </c>
      <c r="H2781" s="3" t="str">
        <f aca="false">F2781&amp;"-"&amp;G2781</f>
        <v>G-U</v>
      </c>
      <c r="I2781" s="4" t="n">
        <f aca="false">(F2781="G")+(G2781="G")</f>
        <v>1</v>
      </c>
      <c r="J2781" s="4" t="n">
        <f aca="false">(F2781="C")+(G2781="C")</f>
        <v>0</v>
      </c>
      <c r="K2781" s="3" t="n">
        <f aca="false">I2781+J2781</f>
        <v>1</v>
      </c>
    </row>
    <row r="2782" customFormat="false" ht="15" hidden="false" customHeight="false" outlineLevel="0" collapsed="false">
      <c r="A2782" s="4" t="s">
        <v>136</v>
      </c>
      <c r="B2782" s="4" t="s">
        <v>783</v>
      </c>
      <c r="C2782" s="4" t="s">
        <v>888</v>
      </c>
      <c r="D2782" s="4" t="n">
        <f aca="false">IFERROR(INDEX(Positions!$D$2:$D$14531,MATCH($A2782&amp;"|11",Positions!$A$2:$A$14531,0)),"-")</f>
        <v>11</v>
      </c>
      <c r="E2782" s="4" t="n">
        <f aca="false">IFERROR(INDEX(Positions!$D$2:$D$14531,MATCH($A2782&amp;"|24",Positions!$A$2:$A$14531,0)),"-")</f>
        <v>24</v>
      </c>
      <c r="F2782" s="4" t="str">
        <f aca="false">IFERROR(INDEX(Positions!$E$2:$E$14531,MATCH($A2782&amp;"|11",Positions!$A$2:$A$14531,0)),"-")</f>
        <v>U</v>
      </c>
      <c r="G2782" s="4" t="str">
        <f aca="false">IFERROR(INDEX(Positions!$E$2:$E$14531,MATCH($A2782&amp;"|24",Positions!$A$2:$A$14531,0)),"-")</f>
        <v>A</v>
      </c>
      <c r="H2782" s="3" t="str">
        <f aca="false">F2782&amp;"-"&amp;G2782</f>
        <v>U-A</v>
      </c>
      <c r="I2782" s="4" t="n">
        <f aca="false">(F2782="G")+(G2782="G")</f>
        <v>0</v>
      </c>
      <c r="J2782" s="4" t="n">
        <f aca="false">(F2782="C")+(G2782="C")</f>
        <v>0</v>
      </c>
      <c r="K2782" s="3" t="n">
        <f aca="false">I2782+J2782</f>
        <v>0</v>
      </c>
    </row>
    <row r="2783" customFormat="false" ht="15" hidden="false" customHeight="false" outlineLevel="0" collapsed="false">
      <c r="A2783" s="4" t="s">
        <v>136</v>
      </c>
      <c r="B2783" s="4" t="s">
        <v>783</v>
      </c>
      <c r="C2783" s="4" t="s">
        <v>479</v>
      </c>
      <c r="D2783" s="4" t="n">
        <f aca="false">IFERROR(INDEX(Positions!$D$2:$D$14531,MATCH($A2783&amp;"|12",Positions!$A$2:$A$14531,0)),"-")</f>
        <v>12</v>
      </c>
      <c r="E2783" s="4" t="n">
        <f aca="false">IFERROR(INDEX(Positions!$D$2:$D$14531,MATCH($A2783&amp;"|23",Positions!$A$2:$A$14531,0)),"-")</f>
        <v>23</v>
      </c>
      <c r="F2783" s="4" t="str">
        <f aca="false">IFERROR(INDEX(Positions!$E$2:$E$14531,MATCH($A2783&amp;"|12",Positions!$A$2:$A$14531,0)),"-")</f>
        <v>C</v>
      </c>
      <c r="G2783" s="4" t="str">
        <f aca="false">IFERROR(INDEX(Positions!$E$2:$E$14531,MATCH($A2783&amp;"|23",Positions!$A$2:$A$14531,0)),"-")</f>
        <v>G</v>
      </c>
      <c r="H2783" s="3" t="str">
        <f aca="false">F2783&amp;"-"&amp;G2783</f>
        <v>C-G</v>
      </c>
      <c r="I2783" s="4" t="n">
        <f aca="false">(F2783="G")+(G2783="G")</f>
        <v>1</v>
      </c>
      <c r="J2783" s="4" t="n">
        <f aca="false">(F2783="C")+(G2783="C")</f>
        <v>1</v>
      </c>
      <c r="K2783" s="3" t="n">
        <f aca="false">I2783+J2783</f>
        <v>2</v>
      </c>
    </row>
    <row r="2784" customFormat="false" ht="15" hidden="false" customHeight="false" outlineLevel="0" collapsed="false">
      <c r="A2784" s="4" t="s">
        <v>136</v>
      </c>
      <c r="B2784" s="4" t="s">
        <v>783</v>
      </c>
      <c r="C2784" s="4" t="s">
        <v>267</v>
      </c>
      <c r="D2784" s="4" t="n">
        <f aca="false">IFERROR(INDEX(Positions!$D$2:$D$14531,MATCH($A2784&amp;"|13",Positions!$A$2:$A$14531,0)),"-")</f>
        <v>13</v>
      </c>
      <c r="E2784" s="4" t="n">
        <f aca="false">IFERROR(INDEX(Positions!$D$2:$D$14531,MATCH($A2784&amp;"|22",Positions!$A$2:$A$14531,0)),"-")</f>
        <v>22</v>
      </c>
      <c r="F2784" s="4" t="str">
        <f aca="false">IFERROR(INDEX(Positions!$E$2:$E$14531,MATCH($A2784&amp;"|13",Positions!$A$2:$A$14531,0)),"-")</f>
        <v>U</v>
      </c>
      <c r="G2784" s="4" t="str">
        <f aca="false">IFERROR(INDEX(Positions!$E$2:$E$14531,MATCH($A2784&amp;"|22",Positions!$A$2:$A$14531,0)),"-")</f>
        <v>G</v>
      </c>
      <c r="H2784" s="3" t="str">
        <f aca="false">F2784&amp;"-"&amp;G2784</f>
        <v>U-G</v>
      </c>
      <c r="I2784" s="4" t="n">
        <f aca="false">(F2784="G")+(G2784="G")</f>
        <v>1</v>
      </c>
      <c r="J2784" s="4" t="n">
        <f aca="false">(F2784="C")+(G2784="C")</f>
        <v>0</v>
      </c>
      <c r="K2784" s="3" t="n">
        <f aca="false">I2784+J2784</f>
        <v>1</v>
      </c>
    </row>
    <row r="2785" customFormat="false" ht="15" hidden="false" customHeight="false" outlineLevel="0" collapsed="false">
      <c r="A2785" s="4" t="s">
        <v>136</v>
      </c>
      <c r="B2785" s="4" t="s">
        <v>805</v>
      </c>
      <c r="C2785" s="4" t="s">
        <v>673</v>
      </c>
      <c r="D2785" s="4" t="n">
        <f aca="false">IFERROR(INDEX(Positions!$D$2:$D$14531,MATCH($A2785&amp;"|27",Positions!$A$2:$A$14531,0)),"-")</f>
        <v>27</v>
      </c>
      <c r="E2785" s="4" t="n">
        <f aca="false">IFERROR(INDEX(Positions!$D$2:$D$14531,MATCH($A2785&amp;"|43",Positions!$A$2:$A$14531,0)),"-")</f>
        <v>43</v>
      </c>
      <c r="F2785" s="4" t="str">
        <f aca="false">IFERROR(INDEX(Positions!$E$2:$E$14531,MATCH($A2785&amp;"|27",Positions!$A$2:$A$14531,0)),"-")</f>
        <v>C</v>
      </c>
      <c r="G2785" s="4" t="str">
        <f aca="false">IFERROR(INDEX(Positions!$E$2:$E$14531,MATCH($A2785&amp;"|43",Positions!$A$2:$A$14531,0)),"-")</f>
        <v>G</v>
      </c>
      <c r="H2785" s="3" t="str">
        <f aca="false">F2785&amp;"-"&amp;G2785</f>
        <v>C-G</v>
      </c>
      <c r="I2785" s="4" t="n">
        <f aca="false">(F2785="G")+(G2785="G")</f>
        <v>1</v>
      </c>
      <c r="J2785" s="4" t="n">
        <f aca="false">(F2785="C")+(G2785="C")</f>
        <v>1</v>
      </c>
      <c r="K2785" s="3" t="n">
        <f aca="false">I2785+J2785</f>
        <v>2</v>
      </c>
    </row>
    <row r="2786" customFormat="false" ht="15" hidden="false" customHeight="false" outlineLevel="0" collapsed="false">
      <c r="A2786" s="4" t="s">
        <v>136</v>
      </c>
      <c r="B2786" s="4" t="s">
        <v>805</v>
      </c>
      <c r="C2786" s="4" t="s">
        <v>889</v>
      </c>
      <c r="D2786" s="4" t="n">
        <f aca="false">IFERROR(INDEX(Positions!$D$2:$D$14531,MATCH($A2786&amp;"|28",Positions!$A$2:$A$14531,0)),"-")</f>
        <v>28</v>
      </c>
      <c r="E2786" s="4" t="n">
        <f aca="false">IFERROR(INDEX(Positions!$D$2:$D$14531,MATCH($A2786&amp;"|42",Positions!$A$2:$A$14531,0)),"-")</f>
        <v>42</v>
      </c>
      <c r="F2786" s="4" t="str">
        <f aca="false">IFERROR(INDEX(Positions!$E$2:$E$14531,MATCH($A2786&amp;"|28",Positions!$A$2:$A$14531,0)),"-")</f>
        <v>C</v>
      </c>
      <c r="G2786" s="4" t="str">
        <f aca="false">IFERROR(INDEX(Positions!$E$2:$E$14531,MATCH($A2786&amp;"|42",Positions!$A$2:$A$14531,0)),"-")</f>
        <v>G</v>
      </c>
      <c r="H2786" s="3" t="str">
        <f aca="false">F2786&amp;"-"&amp;G2786</f>
        <v>C-G</v>
      </c>
      <c r="I2786" s="4" t="n">
        <f aca="false">(F2786="G")+(G2786="G")</f>
        <v>1</v>
      </c>
      <c r="J2786" s="4" t="n">
        <f aca="false">(F2786="C")+(G2786="C")</f>
        <v>1</v>
      </c>
      <c r="K2786" s="3" t="n">
        <f aca="false">I2786+J2786</f>
        <v>2</v>
      </c>
    </row>
    <row r="2787" customFormat="false" ht="15" hidden="false" customHeight="false" outlineLevel="0" collapsed="false">
      <c r="A2787" s="4" t="s">
        <v>136</v>
      </c>
      <c r="B2787" s="4" t="s">
        <v>805</v>
      </c>
      <c r="C2787" s="4" t="s">
        <v>890</v>
      </c>
      <c r="D2787" s="4" t="n">
        <f aca="false">IFERROR(INDEX(Positions!$D$2:$D$14531,MATCH($A2787&amp;"|29",Positions!$A$2:$A$14531,0)),"-")</f>
        <v>29</v>
      </c>
      <c r="E2787" s="4" t="n">
        <f aca="false">IFERROR(INDEX(Positions!$D$2:$D$14531,MATCH($A2787&amp;"|41",Positions!$A$2:$A$14531,0)),"-")</f>
        <v>41</v>
      </c>
      <c r="F2787" s="4" t="str">
        <f aca="false">IFERROR(INDEX(Positions!$E$2:$E$14531,MATCH($A2787&amp;"|29",Positions!$A$2:$A$14531,0)),"-")</f>
        <v>U</v>
      </c>
      <c r="G2787" s="4" t="str">
        <f aca="false">IFERROR(INDEX(Positions!$E$2:$E$14531,MATCH($A2787&amp;"|41",Positions!$A$2:$A$14531,0)),"-")</f>
        <v>A</v>
      </c>
      <c r="H2787" s="3" t="str">
        <f aca="false">F2787&amp;"-"&amp;G2787</f>
        <v>U-A</v>
      </c>
      <c r="I2787" s="4" t="n">
        <f aca="false">(F2787="G")+(G2787="G")</f>
        <v>0</v>
      </c>
      <c r="J2787" s="4" t="n">
        <f aca="false">(F2787="C")+(G2787="C")</f>
        <v>0</v>
      </c>
      <c r="K2787" s="3" t="n">
        <f aca="false">I2787+J2787</f>
        <v>0</v>
      </c>
    </row>
    <row r="2788" customFormat="false" ht="15" hidden="false" customHeight="false" outlineLevel="0" collapsed="false">
      <c r="A2788" s="4" t="s">
        <v>136</v>
      </c>
      <c r="B2788" s="4" t="s">
        <v>805</v>
      </c>
      <c r="C2788" s="4" t="s">
        <v>694</v>
      </c>
      <c r="D2788" s="4" t="n">
        <f aca="false">IFERROR(INDEX(Positions!$D$2:$D$14531,MATCH($A2788&amp;"|30",Positions!$A$2:$A$14531,0)),"-")</f>
        <v>30</v>
      </c>
      <c r="E2788" s="4" t="n">
        <f aca="false">IFERROR(INDEX(Positions!$D$2:$D$14531,MATCH($A2788&amp;"|40",Positions!$A$2:$A$14531,0)),"-")</f>
        <v>40</v>
      </c>
      <c r="F2788" s="4" t="str">
        <f aca="false">IFERROR(INDEX(Positions!$E$2:$E$14531,MATCH($A2788&amp;"|30",Positions!$A$2:$A$14531,0)),"-")</f>
        <v>G</v>
      </c>
      <c r="G2788" s="4" t="str">
        <f aca="false">IFERROR(INDEX(Positions!$E$2:$E$14531,MATCH($A2788&amp;"|40",Positions!$A$2:$A$14531,0)),"-")</f>
        <v>C</v>
      </c>
      <c r="H2788" s="3" t="str">
        <f aca="false">F2788&amp;"-"&amp;G2788</f>
        <v>G-C</v>
      </c>
      <c r="I2788" s="4" t="n">
        <f aca="false">(F2788="G")+(G2788="G")</f>
        <v>1</v>
      </c>
      <c r="J2788" s="4" t="n">
        <f aca="false">(F2788="C")+(G2788="C")</f>
        <v>1</v>
      </c>
      <c r="K2788" s="3" t="n">
        <f aca="false">I2788+J2788</f>
        <v>2</v>
      </c>
    </row>
    <row r="2789" customFormat="false" ht="15" hidden="false" customHeight="false" outlineLevel="0" collapsed="false">
      <c r="A2789" s="4" t="s">
        <v>136</v>
      </c>
      <c r="B2789" s="4" t="s">
        <v>805</v>
      </c>
      <c r="C2789" s="4" t="s">
        <v>640</v>
      </c>
      <c r="D2789" s="4" t="n">
        <f aca="false">IFERROR(INDEX(Positions!$D$2:$D$14531,MATCH($A2789&amp;"|31",Positions!$A$2:$A$14531,0)),"-")</f>
        <v>31</v>
      </c>
      <c r="E2789" s="4" t="n">
        <f aca="false">IFERROR(INDEX(Positions!$D$2:$D$14531,MATCH($A2789&amp;"|39",Positions!$A$2:$A$14531,0)),"-")</f>
        <v>39</v>
      </c>
      <c r="F2789" s="4" t="str">
        <f aca="false">IFERROR(INDEX(Positions!$E$2:$E$14531,MATCH($A2789&amp;"|31",Positions!$A$2:$A$14531,0)),"-")</f>
        <v>G</v>
      </c>
      <c r="G2789" s="4" t="str">
        <f aca="false">IFERROR(INDEX(Positions!$E$2:$E$14531,MATCH($A2789&amp;"|39",Positions!$A$2:$A$14531,0)),"-")</f>
        <v>C</v>
      </c>
      <c r="H2789" s="3" t="str">
        <f aca="false">F2789&amp;"-"&amp;G2789</f>
        <v>G-C</v>
      </c>
      <c r="I2789" s="4" t="n">
        <f aca="false">(F2789="G")+(G2789="G")</f>
        <v>1</v>
      </c>
      <c r="J2789" s="4" t="n">
        <f aca="false">(F2789="C")+(G2789="C")</f>
        <v>1</v>
      </c>
      <c r="K2789" s="3" t="n">
        <f aca="false">I2789+J2789</f>
        <v>2</v>
      </c>
    </row>
    <row r="2790" customFormat="false" ht="15" hidden="false" customHeight="false" outlineLevel="0" collapsed="false">
      <c r="A2790" s="4" t="s">
        <v>136</v>
      </c>
      <c r="B2790" s="4" t="s">
        <v>830</v>
      </c>
      <c r="C2790" s="4" t="s">
        <v>367</v>
      </c>
      <c r="D2790" s="4" t="n">
        <f aca="false">IFERROR(INDEX(Positions!$D$2:$D$14531,MATCH($A2790&amp;"|49",Positions!$A$2:$A$14531,0)),"-")</f>
        <v>48</v>
      </c>
      <c r="E2790" s="4" t="n">
        <f aca="false">IFERROR(INDEX(Positions!$D$2:$D$14531,MATCH($A2790&amp;"|65",Positions!$A$2:$A$14531,0)),"-")</f>
        <v>64</v>
      </c>
      <c r="F2790" s="4" t="str">
        <f aca="false">IFERROR(INDEX(Positions!$E$2:$E$14531,MATCH($A2790&amp;"|49",Positions!$A$2:$A$14531,0)),"-")</f>
        <v>C</v>
      </c>
      <c r="G2790" s="4" t="str">
        <f aca="false">IFERROR(INDEX(Positions!$E$2:$E$14531,MATCH($A2790&amp;"|65",Positions!$A$2:$A$14531,0)),"-")</f>
        <v>G</v>
      </c>
      <c r="H2790" s="3" t="str">
        <f aca="false">F2790&amp;"-"&amp;G2790</f>
        <v>C-G</v>
      </c>
      <c r="I2790" s="4" t="n">
        <f aca="false">(F2790="G")+(G2790="G")</f>
        <v>1</v>
      </c>
      <c r="J2790" s="4" t="n">
        <f aca="false">(F2790="C")+(G2790="C")</f>
        <v>1</v>
      </c>
      <c r="K2790" s="3" t="n">
        <f aca="false">I2790+J2790</f>
        <v>2</v>
      </c>
    </row>
    <row r="2791" customFormat="false" ht="15" hidden="false" customHeight="false" outlineLevel="0" collapsed="false">
      <c r="A2791" s="4" t="s">
        <v>136</v>
      </c>
      <c r="B2791" s="4" t="s">
        <v>830</v>
      </c>
      <c r="C2791" s="4" t="s">
        <v>891</v>
      </c>
      <c r="D2791" s="4" t="n">
        <f aca="false">IFERROR(INDEX(Positions!$D$2:$D$14531,MATCH($A2791&amp;"|50",Positions!$A$2:$A$14531,0)),"-")</f>
        <v>49</v>
      </c>
      <c r="E2791" s="4" t="n">
        <f aca="false">IFERROR(INDEX(Positions!$D$2:$D$14531,MATCH($A2791&amp;"|64",Positions!$A$2:$A$14531,0)),"-")</f>
        <v>63</v>
      </c>
      <c r="F2791" s="4" t="str">
        <f aca="false">IFERROR(INDEX(Positions!$E$2:$E$14531,MATCH($A2791&amp;"|50",Positions!$A$2:$A$14531,0)),"-")</f>
        <v>C</v>
      </c>
      <c r="G2791" s="4" t="str">
        <f aca="false">IFERROR(INDEX(Positions!$E$2:$E$14531,MATCH($A2791&amp;"|64",Positions!$A$2:$A$14531,0)),"-")</f>
        <v>G</v>
      </c>
      <c r="H2791" s="3" t="str">
        <f aca="false">F2791&amp;"-"&amp;G2791</f>
        <v>C-G</v>
      </c>
      <c r="I2791" s="4" t="n">
        <f aca="false">(F2791="G")+(G2791="G")</f>
        <v>1</v>
      </c>
      <c r="J2791" s="4" t="n">
        <f aca="false">(F2791="C")+(G2791="C")</f>
        <v>1</v>
      </c>
      <c r="K2791" s="3" t="n">
        <f aca="false">I2791+J2791</f>
        <v>2</v>
      </c>
    </row>
    <row r="2792" customFormat="false" ht="15" hidden="false" customHeight="false" outlineLevel="0" collapsed="false">
      <c r="A2792" s="4" t="s">
        <v>136</v>
      </c>
      <c r="B2792" s="4" t="s">
        <v>830</v>
      </c>
      <c r="C2792" s="4" t="s">
        <v>689</v>
      </c>
      <c r="D2792" s="4" t="n">
        <f aca="false">IFERROR(INDEX(Positions!$D$2:$D$14531,MATCH($A2792&amp;"|51",Positions!$A$2:$A$14531,0)),"-")</f>
        <v>50</v>
      </c>
      <c r="E2792" s="4" t="n">
        <f aca="false">IFERROR(INDEX(Positions!$D$2:$D$14531,MATCH($A2792&amp;"|63",Positions!$A$2:$A$14531,0)),"-")</f>
        <v>62</v>
      </c>
      <c r="F2792" s="4" t="str">
        <f aca="false">IFERROR(INDEX(Positions!$E$2:$E$14531,MATCH($A2792&amp;"|51",Positions!$A$2:$A$14531,0)),"-")</f>
        <v>G</v>
      </c>
      <c r="G2792" s="4" t="str">
        <f aca="false">IFERROR(INDEX(Positions!$E$2:$E$14531,MATCH($A2792&amp;"|63",Positions!$A$2:$A$14531,0)),"-")</f>
        <v>C</v>
      </c>
      <c r="H2792" s="3" t="str">
        <f aca="false">F2792&amp;"-"&amp;G2792</f>
        <v>G-C</v>
      </c>
      <c r="I2792" s="4" t="n">
        <f aca="false">(F2792="G")+(G2792="G")</f>
        <v>1</v>
      </c>
      <c r="J2792" s="4" t="n">
        <f aca="false">(F2792="C")+(G2792="C")</f>
        <v>1</v>
      </c>
      <c r="K2792" s="3" t="n">
        <f aca="false">I2792+J2792</f>
        <v>2</v>
      </c>
    </row>
    <row r="2793" customFormat="false" ht="15" hidden="false" customHeight="false" outlineLevel="0" collapsed="false">
      <c r="A2793" s="4" t="s">
        <v>136</v>
      </c>
      <c r="B2793" s="4" t="s">
        <v>830</v>
      </c>
      <c r="C2793" s="4" t="s">
        <v>703</v>
      </c>
      <c r="D2793" s="4" t="n">
        <f aca="false">IFERROR(INDEX(Positions!$D$2:$D$14531,MATCH($A2793&amp;"|52",Positions!$A$2:$A$14531,0)),"-")</f>
        <v>51</v>
      </c>
      <c r="E2793" s="4" t="n">
        <f aca="false">IFERROR(INDEX(Positions!$D$2:$D$14531,MATCH($A2793&amp;"|62",Positions!$A$2:$A$14531,0)),"-")</f>
        <v>61</v>
      </c>
      <c r="F2793" s="4" t="str">
        <f aca="false">IFERROR(INDEX(Positions!$E$2:$E$14531,MATCH($A2793&amp;"|52",Positions!$A$2:$A$14531,0)),"-")</f>
        <v>G</v>
      </c>
      <c r="G2793" s="4" t="str">
        <f aca="false">IFERROR(INDEX(Positions!$E$2:$E$14531,MATCH($A2793&amp;"|62",Positions!$A$2:$A$14531,0)),"-")</f>
        <v>C</v>
      </c>
      <c r="H2793" s="3" t="str">
        <f aca="false">F2793&amp;"-"&amp;G2793</f>
        <v>G-C</v>
      </c>
      <c r="I2793" s="4" t="n">
        <f aca="false">(F2793="G")+(G2793="G")</f>
        <v>1</v>
      </c>
      <c r="J2793" s="4" t="n">
        <f aca="false">(F2793="C")+(G2793="C")</f>
        <v>1</v>
      </c>
      <c r="K2793" s="3" t="n">
        <f aca="false">I2793+J2793</f>
        <v>2</v>
      </c>
    </row>
    <row r="2794" customFormat="false" ht="15" hidden="false" customHeight="false" outlineLevel="0" collapsed="false">
      <c r="A2794" s="4" t="s">
        <v>136</v>
      </c>
      <c r="B2794" s="4" t="s">
        <v>830</v>
      </c>
      <c r="C2794" s="4" t="s">
        <v>892</v>
      </c>
      <c r="D2794" s="4" t="n">
        <f aca="false">IFERROR(INDEX(Positions!$D$2:$D$14531,MATCH($A2794&amp;"|53",Positions!$A$2:$A$14531,0)),"-")</f>
        <v>52</v>
      </c>
      <c r="E2794" s="4" t="n">
        <f aca="false">IFERROR(INDEX(Positions!$D$2:$D$14531,MATCH($A2794&amp;"|61",Positions!$A$2:$A$14531,0)),"-")</f>
        <v>60</v>
      </c>
      <c r="F2794" s="4" t="str">
        <f aca="false">IFERROR(INDEX(Positions!$E$2:$E$14531,MATCH($A2794&amp;"|53",Positions!$A$2:$A$14531,0)),"-")</f>
        <v>G</v>
      </c>
      <c r="G2794" s="4" t="str">
        <f aca="false">IFERROR(INDEX(Positions!$E$2:$E$14531,MATCH($A2794&amp;"|61",Positions!$A$2:$A$14531,0)),"-")</f>
        <v>C</v>
      </c>
      <c r="H2794" s="3" t="str">
        <f aca="false">F2794&amp;"-"&amp;G2794</f>
        <v>G-C</v>
      </c>
      <c r="I2794" s="4" t="n">
        <f aca="false">(F2794="G")+(G2794="G")</f>
        <v>1</v>
      </c>
      <c r="J2794" s="4" t="n">
        <f aca="false">(F2794="C")+(G2794="C")</f>
        <v>1</v>
      </c>
      <c r="K2794" s="3" t="n">
        <f aca="false">I2794+J2794</f>
        <v>2</v>
      </c>
    </row>
    <row r="2795" customFormat="false" ht="15" hidden="false" customHeight="false" outlineLevel="0" collapsed="false">
      <c r="A2795" s="24" t="s">
        <v>136</v>
      </c>
      <c r="B2795" s="24" t="s">
        <v>893</v>
      </c>
      <c r="C2795" s="24" t="s">
        <v>894</v>
      </c>
      <c r="D2795" s="24" t="n">
        <f aca="false">IFERROR(INDEX(Positions!$D$2:$D$14531,MATCH($A2795&amp;"|8",Positions!$A$2:$A$14531,0)),"-")</f>
        <v>8</v>
      </c>
      <c r="E2795" s="24" t="n">
        <f aca="false">IFERROR(INDEX(Positions!$D$2:$D$14531,MATCH($A2795&amp;"|14",Positions!$A$2:$A$14531,0)),"-")</f>
        <v>14</v>
      </c>
      <c r="F2795" s="24" t="str">
        <f aca="false">IFERROR(INDEX(Positions!$E$2:$E$14531,MATCH($A2795&amp;"|8",Positions!$A$2:$A$14531,0)),"-")</f>
        <v>U</v>
      </c>
      <c r="G2795" s="24" t="str">
        <f aca="false">IFERROR(INDEX(Positions!$E$2:$E$14531,MATCH($A2795&amp;"|14",Positions!$A$2:$A$14531,0)),"-")</f>
        <v>A</v>
      </c>
      <c r="H2795" s="25" t="str">
        <f aca="false">F2795&amp;"-"&amp;G2795</f>
        <v>U-A</v>
      </c>
      <c r="I2795" s="24" t="n">
        <f aca="false">(F2795="G")+(G2795="G")</f>
        <v>0</v>
      </c>
      <c r="J2795" s="24" t="n">
        <f aca="false">(F2795="C")+(G2795="C")</f>
        <v>0</v>
      </c>
      <c r="K2795" s="25" t="n">
        <f aca="false">I2795+J2795</f>
        <v>0</v>
      </c>
    </row>
    <row r="2796" customFormat="false" ht="15" hidden="false" customHeight="false" outlineLevel="0" collapsed="false">
      <c r="A2796" s="24" t="s">
        <v>136</v>
      </c>
      <c r="B2796" s="24" t="s">
        <v>893</v>
      </c>
      <c r="C2796" s="24" t="s">
        <v>895</v>
      </c>
      <c r="D2796" s="24" t="n">
        <f aca="false">IFERROR(INDEX(Positions!$D$2:$D$14531,MATCH($A2796&amp;"|15",Positions!$A$2:$A$14531,0)),"-")</f>
        <v>15</v>
      </c>
      <c r="E2796" s="24" t="n">
        <f aca="false">IFERROR(INDEX(Positions!$D$2:$D$14531,MATCH($A2796&amp;"|48",Positions!$A$2:$A$14531,0)),"-")</f>
        <v>47</v>
      </c>
      <c r="F2796" s="24" t="str">
        <f aca="false">IFERROR(INDEX(Positions!$E$2:$E$14531,MATCH($A2796&amp;"|15",Positions!$A$2:$A$14531,0)),"-")</f>
        <v>G</v>
      </c>
      <c r="G2796" s="24" t="str">
        <f aca="false">IFERROR(INDEX(Positions!$E$2:$E$14531,MATCH($A2796&amp;"|48",Positions!$A$2:$A$14531,0)),"-")</f>
        <v>C</v>
      </c>
      <c r="H2796" s="25" t="str">
        <f aca="false">F2796&amp;"-"&amp;G2796</f>
        <v>G-C</v>
      </c>
      <c r="I2796" s="24" t="n">
        <f aca="false">(F2796="G")+(G2796="G")</f>
        <v>1</v>
      </c>
      <c r="J2796" s="24" t="n">
        <f aca="false">(F2796="C")+(G2796="C")</f>
        <v>1</v>
      </c>
      <c r="K2796" s="25" t="n">
        <f aca="false">I2796+J2796</f>
        <v>2</v>
      </c>
    </row>
    <row r="2797" customFormat="false" ht="15" hidden="false" customHeight="false" outlineLevel="0" collapsed="false">
      <c r="A2797" s="24" t="s">
        <v>136</v>
      </c>
      <c r="B2797" s="24" t="s">
        <v>893</v>
      </c>
      <c r="C2797" s="24" t="s">
        <v>896</v>
      </c>
      <c r="D2797" s="24" t="n">
        <f aca="false">IFERROR(INDEX(Positions!$D$2:$D$14531,MATCH($A2797&amp;"|18",Positions!$A$2:$A$14531,0)),"-")</f>
        <v>17</v>
      </c>
      <c r="E2797" s="24" t="n">
        <f aca="false">IFERROR(INDEX(Positions!$D$2:$D$14531,MATCH($A2797&amp;"|55",Positions!$A$2:$A$14531,0)),"-")</f>
        <v>54</v>
      </c>
      <c r="F2797" s="24" t="str">
        <f aca="false">IFERROR(INDEX(Positions!$E$2:$E$14531,MATCH($A2797&amp;"|18",Positions!$A$2:$A$14531,0)),"-")</f>
        <v>G</v>
      </c>
      <c r="G2797" s="24" t="str">
        <f aca="false">IFERROR(INDEX(Positions!$E$2:$E$14531,MATCH($A2797&amp;"|55",Positions!$A$2:$A$14531,0)),"-")</f>
        <v>U</v>
      </c>
      <c r="H2797" s="25" t="str">
        <f aca="false">F2797&amp;"-"&amp;G2797</f>
        <v>G-U</v>
      </c>
      <c r="I2797" s="24" t="n">
        <f aca="false">(F2797="G")+(G2797="G")</f>
        <v>1</v>
      </c>
      <c r="J2797" s="24" t="n">
        <f aca="false">(F2797="C")+(G2797="C")</f>
        <v>0</v>
      </c>
      <c r="K2797" s="25" t="n">
        <f aca="false">I2797+J2797</f>
        <v>1</v>
      </c>
    </row>
    <row r="2798" customFormat="false" ht="15" hidden="false" customHeight="false" outlineLevel="0" collapsed="false">
      <c r="A2798" s="24" t="s">
        <v>136</v>
      </c>
      <c r="B2798" s="24" t="s">
        <v>893</v>
      </c>
      <c r="C2798" s="24" t="s">
        <v>897</v>
      </c>
      <c r="D2798" s="24" t="n">
        <f aca="false">IFERROR(INDEX(Positions!$D$2:$D$14531,MATCH($A2798&amp;"|19",Positions!$A$2:$A$14531,0)),"-")</f>
        <v>18</v>
      </c>
      <c r="E2798" s="24" t="n">
        <f aca="false">IFERROR(INDEX(Positions!$D$2:$D$14531,MATCH($A2798&amp;"|56",Positions!$A$2:$A$14531,0)),"-")</f>
        <v>55</v>
      </c>
      <c r="F2798" s="24" t="str">
        <f aca="false">IFERROR(INDEX(Positions!$E$2:$E$14531,MATCH($A2798&amp;"|19",Positions!$A$2:$A$14531,0)),"-")</f>
        <v>G</v>
      </c>
      <c r="G2798" s="24" t="str">
        <f aca="false">IFERROR(INDEX(Positions!$E$2:$E$14531,MATCH($A2798&amp;"|56",Positions!$A$2:$A$14531,0)),"-")</f>
        <v>C</v>
      </c>
      <c r="H2798" s="25" t="str">
        <f aca="false">F2798&amp;"-"&amp;G2798</f>
        <v>G-C</v>
      </c>
      <c r="I2798" s="24" t="n">
        <f aca="false">(F2798="G")+(G2798="G")</f>
        <v>1</v>
      </c>
      <c r="J2798" s="24" t="n">
        <f aca="false">(F2798="C")+(G2798="C")</f>
        <v>1</v>
      </c>
      <c r="K2798" s="25" t="n">
        <f aca="false">I2798+J2798</f>
        <v>2</v>
      </c>
    </row>
    <row r="2799" customFormat="false" ht="15" hidden="false" customHeight="false" outlineLevel="0" collapsed="false">
      <c r="A2799" s="24" t="s">
        <v>136</v>
      </c>
      <c r="B2799" s="24" t="s">
        <v>893</v>
      </c>
      <c r="C2799" s="24" t="s">
        <v>898</v>
      </c>
      <c r="D2799" s="24" t="n">
        <f aca="false">IFERROR(INDEX(Positions!$D$2:$D$14531,MATCH($A2799&amp;"|26",Positions!$A$2:$A$14531,0)),"-")</f>
        <v>26</v>
      </c>
      <c r="E2799" s="24" t="n">
        <f aca="false">IFERROR(INDEX(Positions!$D$2:$D$14531,MATCH($A2799&amp;"|44",Positions!$A$2:$A$14531,0)),"-")</f>
        <v>44</v>
      </c>
      <c r="F2799" s="24" t="str">
        <f aca="false">IFERROR(INDEX(Positions!$E$2:$E$14531,MATCH($A2799&amp;"|26",Positions!$A$2:$A$14531,0)),"-")</f>
        <v>U</v>
      </c>
      <c r="G2799" s="24" t="str">
        <f aca="false">IFERROR(INDEX(Positions!$E$2:$E$14531,MATCH($A2799&amp;"|44",Positions!$A$2:$A$14531,0)),"-")</f>
        <v>U</v>
      </c>
      <c r="H2799" s="25" t="str">
        <f aca="false">F2799&amp;"-"&amp;G2799</f>
        <v>U-U</v>
      </c>
      <c r="I2799" s="24" t="n">
        <f aca="false">(F2799="G")+(G2799="G")</f>
        <v>0</v>
      </c>
      <c r="J2799" s="24" t="n">
        <f aca="false">(F2799="C")+(G2799="C")</f>
        <v>0</v>
      </c>
      <c r="K2799" s="25" t="n">
        <f aca="false">I2799+J2799</f>
        <v>0</v>
      </c>
    </row>
    <row r="2800" customFormat="false" ht="15" hidden="false" customHeight="false" outlineLevel="0" collapsed="false">
      <c r="A2800" s="24" t="s">
        <v>136</v>
      </c>
      <c r="B2800" s="24" t="s">
        <v>893</v>
      </c>
      <c r="C2800" s="24" t="s">
        <v>899</v>
      </c>
      <c r="D2800" s="24" t="n">
        <f aca="false">IFERROR(INDEX(Positions!$D$2:$D$14531,MATCH($A2800&amp;"|32",Positions!$A$2:$A$14531,0)),"-")</f>
        <v>32</v>
      </c>
      <c r="E2800" s="24" t="n">
        <f aca="false">IFERROR(INDEX(Positions!$D$2:$D$14531,MATCH($A2800&amp;"|38",Positions!$A$2:$A$14531,0)),"-")</f>
        <v>38</v>
      </c>
      <c r="F2800" s="24" t="str">
        <f aca="false">IFERROR(INDEX(Positions!$E$2:$E$14531,MATCH($A2800&amp;"|32",Positions!$A$2:$A$14531,0)),"-")</f>
        <v>U</v>
      </c>
      <c r="G2800" s="24" t="str">
        <f aca="false">IFERROR(INDEX(Positions!$E$2:$E$14531,MATCH($A2800&amp;"|38",Positions!$A$2:$A$14531,0)),"-")</f>
        <v>C</v>
      </c>
      <c r="H2800" s="25" t="str">
        <f aca="false">F2800&amp;"-"&amp;G2800</f>
        <v>U-C</v>
      </c>
      <c r="I2800" s="24" t="n">
        <f aca="false">(F2800="G")+(G2800="G")</f>
        <v>0</v>
      </c>
      <c r="J2800" s="24" t="n">
        <f aca="false">(F2800="C")+(G2800="C")</f>
        <v>1</v>
      </c>
      <c r="K2800" s="25" t="n">
        <f aca="false">I2800+J2800</f>
        <v>1</v>
      </c>
    </row>
    <row r="2801" customFormat="false" ht="15" hidden="false" customHeight="false" outlineLevel="0" collapsed="false">
      <c r="A2801" s="24" t="s">
        <v>136</v>
      </c>
      <c r="B2801" s="24" t="s">
        <v>893</v>
      </c>
      <c r="C2801" s="24" t="s">
        <v>900</v>
      </c>
      <c r="D2801" s="24" t="n">
        <f aca="false">IFERROR(INDEX(Positions!$D$2:$D$14531,MATCH($A2801&amp;"|54",Positions!$A$2:$A$14531,0)),"-")</f>
        <v>53</v>
      </c>
      <c r="E2801" s="24" t="n">
        <f aca="false">IFERROR(INDEX(Positions!$D$2:$D$14531,MATCH($A2801&amp;"|58",Positions!$A$2:$A$14531,0)),"-")</f>
        <v>57</v>
      </c>
      <c r="F2801" s="24" t="str">
        <f aca="false">IFERROR(INDEX(Positions!$E$2:$E$14531,MATCH($A2801&amp;"|54",Positions!$A$2:$A$14531,0)),"-")</f>
        <v>U</v>
      </c>
      <c r="G2801" s="24" t="str">
        <f aca="false">IFERROR(INDEX(Positions!$E$2:$E$14531,MATCH($A2801&amp;"|58",Positions!$A$2:$A$14531,0)),"-")</f>
        <v>A</v>
      </c>
      <c r="H2801" s="25" t="str">
        <f aca="false">F2801&amp;"-"&amp;G2801</f>
        <v>U-A</v>
      </c>
      <c r="I2801" s="24" t="n">
        <f aca="false">(F2801="G")+(G2801="G")</f>
        <v>0</v>
      </c>
      <c r="J2801" s="24" t="n">
        <f aca="false">(F2801="C")+(G2801="C")</f>
        <v>0</v>
      </c>
      <c r="K2801" s="25" t="n">
        <f aca="false">I2801+J2801</f>
        <v>0</v>
      </c>
    </row>
    <row r="2802" customFormat="false" ht="15" hidden="false" customHeight="false" outlineLevel="0" collapsed="false">
      <c r="A2802" s="4" t="s">
        <v>137</v>
      </c>
      <c r="B2802" s="4" t="s">
        <v>768</v>
      </c>
      <c r="C2802" s="4" t="s">
        <v>882</v>
      </c>
      <c r="D2802" s="4" t="n">
        <f aca="false">IFERROR(INDEX(Positions!$D$2:$D$14531,MATCH($A2802&amp;"|1",Positions!$A$2:$A$14531,0)),"-")</f>
        <v>1</v>
      </c>
      <c r="E2802" s="4" t="n">
        <f aca="false">IFERROR(INDEX(Positions!$D$2:$D$14531,MATCH($A2802&amp;"|72",Positions!$A$2:$A$14531,0)),"-")</f>
        <v>72</v>
      </c>
      <c r="F2802" s="4" t="str">
        <f aca="false">IFERROR(INDEX(Positions!$E$2:$E$14531,MATCH($A2802&amp;"|1",Positions!$A$2:$A$14531,0)),"-")</f>
        <v>G</v>
      </c>
      <c r="G2802" s="4" t="str">
        <f aca="false">IFERROR(INDEX(Positions!$E$2:$E$14531,MATCH($A2802&amp;"|72",Positions!$A$2:$A$14531,0)),"-")</f>
        <v>C</v>
      </c>
      <c r="H2802" s="3" t="str">
        <f aca="false">F2802&amp;"-"&amp;G2802</f>
        <v>G-C</v>
      </c>
      <c r="I2802" s="4" t="n">
        <f aca="false">(F2802="G")+(G2802="G")</f>
        <v>1</v>
      </c>
      <c r="J2802" s="4" t="n">
        <f aca="false">(F2802="C")+(G2802="C")</f>
        <v>1</v>
      </c>
      <c r="K2802" s="3" t="n">
        <f aca="false">I2802+J2802</f>
        <v>2</v>
      </c>
    </row>
    <row r="2803" customFormat="false" ht="15" hidden="false" customHeight="false" outlineLevel="0" collapsed="false">
      <c r="A2803" s="4" t="s">
        <v>137</v>
      </c>
      <c r="B2803" s="4" t="s">
        <v>768</v>
      </c>
      <c r="C2803" s="4" t="s">
        <v>883</v>
      </c>
      <c r="D2803" s="4" t="n">
        <f aca="false">IFERROR(INDEX(Positions!$D$2:$D$14531,MATCH($A2803&amp;"|2",Positions!$A$2:$A$14531,0)),"-")</f>
        <v>2</v>
      </c>
      <c r="E2803" s="4" t="n">
        <f aca="false">IFERROR(INDEX(Positions!$D$2:$D$14531,MATCH($A2803&amp;"|71",Positions!$A$2:$A$14531,0)),"-")</f>
        <v>71</v>
      </c>
      <c r="F2803" s="4" t="str">
        <f aca="false">IFERROR(INDEX(Positions!$E$2:$E$14531,MATCH($A2803&amp;"|2",Positions!$A$2:$A$14531,0)),"-")</f>
        <v>C</v>
      </c>
      <c r="G2803" s="4" t="str">
        <f aca="false">IFERROR(INDEX(Positions!$E$2:$E$14531,MATCH($A2803&amp;"|71",Positions!$A$2:$A$14531,0)),"-")</f>
        <v>G</v>
      </c>
      <c r="H2803" s="3" t="str">
        <f aca="false">F2803&amp;"-"&amp;G2803</f>
        <v>C-G</v>
      </c>
      <c r="I2803" s="4" t="n">
        <f aca="false">(F2803="G")+(G2803="G")</f>
        <v>1</v>
      </c>
      <c r="J2803" s="4" t="n">
        <f aca="false">(F2803="C")+(G2803="C")</f>
        <v>1</v>
      </c>
      <c r="K2803" s="3" t="n">
        <f aca="false">I2803+J2803</f>
        <v>2</v>
      </c>
    </row>
    <row r="2804" customFormat="false" ht="15" hidden="false" customHeight="false" outlineLevel="0" collapsed="false">
      <c r="A2804" s="4" t="s">
        <v>137</v>
      </c>
      <c r="B2804" s="4" t="s">
        <v>768</v>
      </c>
      <c r="C2804" s="4" t="s">
        <v>884</v>
      </c>
      <c r="D2804" s="4" t="n">
        <f aca="false">IFERROR(INDEX(Positions!$D$2:$D$14531,MATCH($A2804&amp;"|3",Positions!$A$2:$A$14531,0)),"-")</f>
        <v>3</v>
      </c>
      <c r="E2804" s="4" t="n">
        <f aca="false">IFERROR(INDEX(Positions!$D$2:$D$14531,MATCH($A2804&amp;"|70",Positions!$A$2:$A$14531,0)),"-")</f>
        <v>70</v>
      </c>
      <c r="F2804" s="4" t="str">
        <f aca="false">IFERROR(INDEX(Positions!$E$2:$E$14531,MATCH($A2804&amp;"|3",Positions!$A$2:$A$14531,0)),"-")</f>
        <v>C</v>
      </c>
      <c r="G2804" s="4" t="str">
        <f aca="false">IFERROR(INDEX(Positions!$E$2:$E$14531,MATCH($A2804&amp;"|70",Positions!$A$2:$A$14531,0)),"-")</f>
        <v>G</v>
      </c>
      <c r="H2804" s="3" t="str">
        <f aca="false">F2804&amp;"-"&amp;G2804</f>
        <v>C-G</v>
      </c>
      <c r="I2804" s="4" t="n">
        <f aca="false">(F2804="G")+(G2804="G")</f>
        <v>1</v>
      </c>
      <c r="J2804" s="4" t="n">
        <f aca="false">(F2804="C")+(G2804="C")</f>
        <v>1</v>
      </c>
      <c r="K2804" s="3" t="n">
        <f aca="false">I2804+J2804</f>
        <v>2</v>
      </c>
    </row>
    <row r="2805" customFormat="false" ht="15" hidden="false" customHeight="false" outlineLevel="0" collapsed="false">
      <c r="A2805" s="4" t="s">
        <v>137</v>
      </c>
      <c r="B2805" s="4" t="s">
        <v>768</v>
      </c>
      <c r="C2805" s="4" t="s">
        <v>885</v>
      </c>
      <c r="D2805" s="4" t="n">
        <f aca="false">IFERROR(INDEX(Positions!$D$2:$D$14531,MATCH($A2805&amp;"|4",Positions!$A$2:$A$14531,0)),"-")</f>
        <v>4</v>
      </c>
      <c r="E2805" s="4" t="n">
        <f aca="false">IFERROR(INDEX(Positions!$D$2:$D$14531,MATCH($A2805&amp;"|69",Positions!$A$2:$A$14531,0)),"-")</f>
        <v>69</v>
      </c>
      <c r="F2805" s="4" t="str">
        <f aca="false">IFERROR(INDEX(Positions!$E$2:$E$14531,MATCH($A2805&amp;"|4",Positions!$A$2:$A$14531,0)),"-")</f>
        <v>G</v>
      </c>
      <c r="G2805" s="4" t="str">
        <f aca="false">IFERROR(INDEX(Positions!$E$2:$E$14531,MATCH($A2805&amp;"|69",Positions!$A$2:$A$14531,0)),"-")</f>
        <v>C</v>
      </c>
      <c r="H2805" s="3" t="str">
        <f aca="false">F2805&amp;"-"&amp;G2805</f>
        <v>G-C</v>
      </c>
      <c r="I2805" s="4" t="n">
        <f aca="false">(F2805="G")+(G2805="G")</f>
        <v>1</v>
      </c>
      <c r="J2805" s="4" t="n">
        <f aca="false">(F2805="C")+(G2805="C")</f>
        <v>1</v>
      </c>
      <c r="K2805" s="3" t="n">
        <f aca="false">I2805+J2805</f>
        <v>2</v>
      </c>
    </row>
    <row r="2806" customFormat="false" ht="15" hidden="false" customHeight="false" outlineLevel="0" collapsed="false">
      <c r="A2806" s="4" t="s">
        <v>137</v>
      </c>
      <c r="B2806" s="4" t="s">
        <v>768</v>
      </c>
      <c r="C2806" s="4" t="s">
        <v>542</v>
      </c>
      <c r="D2806" s="4" t="n">
        <f aca="false">IFERROR(INDEX(Positions!$D$2:$D$14531,MATCH($A2806&amp;"|5",Positions!$A$2:$A$14531,0)),"-")</f>
        <v>5</v>
      </c>
      <c r="E2806" s="4" t="n">
        <f aca="false">IFERROR(INDEX(Positions!$D$2:$D$14531,MATCH($A2806&amp;"|68",Positions!$A$2:$A$14531,0)),"-")</f>
        <v>68</v>
      </c>
      <c r="F2806" s="4" t="str">
        <f aca="false">IFERROR(INDEX(Positions!$E$2:$E$14531,MATCH($A2806&amp;"|5",Positions!$A$2:$A$14531,0)),"-")</f>
        <v>A</v>
      </c>
      <c r="G2806" s="4" t="str">
        <f aca="false">IFERROR(INDEX(Positions!$E$2:$E$14531,MATCH($A2806&amp;"|68",Positions!$A$2:$A$14531,0)),"-")</f>
        <v>U</v>
      </c>
      <c r="H2806" s="3" t="str">
        <f aca="false">F2806&amp;"-"&amp;G2806</f>
        <v>A-U</v>
      </c>
      <c r="I2806" s="4" t="n">
        <f aca="false">(F2806="G")+(G2806="G")</f>
        <v>0</v>
      </c>
      <c r="J2806" s="4" t="n">
        <f aca="false">(F2806="C")+(G2806="C")</f>
        <v>0</v>
      </c>
      <c r="K2806" s="3" t="n">
        <f aca="false">I2806+J2806</f>
        <v>0</v>
      </c>
    </row>
    <row r="2807" customFormat="false" ht="15" hidden="false" customHeight="false" outlineLevel="0" collapsed="false">
      <c r="A2807" s="4" t="s">
        <v>137</v>
      </c>
      <c r="B2807" s="4" t="s">
        <v>768</v>
      </c>
      <c r="C2807" s="4" t="s">
        <v>561</v>
      </c>
      <c r="D2807" s="4" t="n">
        <f aca="false">IFERROR(INDEX(Positions!$D$2:$D$14531,MATCH($A2807&amp;"|6",Positions!$A$2:$A$14531,0)),"-")</f>
        <v>6</v>
      </c>
      <c r="E2807" s="4" t="n">
        <f aca="false">IFERROR(INDEX(Positions!$D$2:$D$14531,MATCH($A2807&amp;"|67",Positions!$A$2:$A$14531,0)),"-")</f>
        <v>67</v>
      </c>
      <c r="F2807" s="4" t="str">
        <f aca="false">IFERROR(INDEX(Positions!$E$2:$E$14531,MATCH($A2807&amp;"|6",Positions!$A$2:$A$14531,0)),"-")</f>
        <v>A</v>
      </c>
      <c r="G2807" s="4" t="str">
        <f aca="false">IFERROR(INDEX(Positions!$E$2:$E$14531,MATCH($A2807&amp;"|67",Positions!$A$2:$A$14531,0)),"-")</f>
        <v>U</v>
      </c>
      <c r="H2807" s="3" t="str">
        <f aca="false">F2807&amp;"-"&amp;G2807</f>
        <v>A-U</v>
      </c>
      <c r="I2807" s="4" t="n">
        <f aca="false">(F2807="G")+(G2807="G")</f>
        <v>0</v>
      </c>
      <c r="J2807" s="4" t="n">
        <f aca="false">(F2807="C")+(G2807="C")</f>
        <v>0</v>
      </c>
      <c r="K2807" s="3" t="n">
        <f aca="false">I2807+J2807</f>
        <v>0</v>
      </c>
    </row>
    <row r="2808" customFormat="false" ht="15" hidden="false" customHeight="false" outlineLevel="0" collapsed="false">
      <c r="A2808" s="4" t="s">
        <v>137</v>
      </c>
      <c r="B2808" s="4" t="s">
        <v>768</v>
      </c>
      <c r="C2808" s="4" t="s">
        <v>886</v>
      </c>
      <c r="D2808" s="4" t="n">
        <f aca="false">IFERROR(INDEX(Positions!$D$2:$D$14531,MATCH($A2808&amp;"|7",Positions!$A$2:$A$14531,0)),"-")</f>
        <v>7</v>
      </c>
      <c r="E2808" s="4" t="n">
        <f aca="false">IFERROR(INDEX(Positions!$D$2:$D$14531,MATCH($A2808&amp;"|66",Positions!$A$2:$A$14531,0)),"-")</f>
        <v>66</v>
      </c>
      <c r="F2808" s="4" t="str">
        <f aca="false">IFERROR(INDEX(Positions!$E$2:$E$14531,MATCH($A2808&amp;"|7",Positions!$A$2:$A$14531,0)),"-")</f>
        <v>A</v>
      </c>
      <c r="G2808" s="4" t="str">
        <f aca="false">IFERROR(INDEX(Positions!$E$2:$E$14531,MATCH($A2808&amp;"|66",Positions!$A$2:$A$14531,0)),"-")</f>
        <v>U</v>
      </c>
      <c r="H2808" s="3" t="str">
        <f aca="false">F2808&amp;"-"&amp;G2808</f>
        <v>A-U</v>
      </c>
      <c r="I2808" s="4" t="n">
        <f aca="false">(F2808="G")+(G2808="G")</f>
        <v>0</v>
      </c>
      <c r="J2808" s="4" t="n">
        <f aca="false">(F2808="C")+(G2808="C")</f>
        <v>0</v>
      </c>
      <c r="K2808" s="3" t="n">
        <f aca="false">I2808+J2808</f>
        <v>0</v>
      </c>
    </row>
    <row r="2809" customFormat="false" ht="15" hidden="false" customHeight="false" outlineLevel="0" collapsed="false">
      <c r="A2809" s="4" t="s">
        <v>137</v>
      </c>
      <c r="B2809" s="4" t="s">
        <v>783</v>
      </c>
      <c r="C2809" s="4" t="s">
        <v>887</v>
      </c>
      <c r="D2809" s="4" t="n">
        <f aca="false">IFERROR(INDEX(Positions!$D$2:$D$14531,MATCH($A2809&amp;"|10",Positions!$A$2:$A$14531,0)),"-")</f>
        <v>10</v>
      </c>
      <c r="E2809" s="4" t="n">
        <f aca="false">IFERROR(INDEX(Positions!$D$2:$D$14531,MATCH($A2809&amp;"|25",Positions!$A$2:$A$14531,0)),"-")</f>
        <v>25</v>
      </c>
      <c r="F2809" s="4" t="str">
        <f aca="false">IFERROR(INDEX(Positions!$E$2:$E$14531,MATCH($A2809&amp;"|10",Positions!$A$2:$A$14531,0)),"-")</f>
        <v>G</v>
      </c>
      <c r="G2809" s="4" t="str">
        <f aca="false">IFERROR(INDEX(Positions!$E$2:$E$14531,MATCH($A2809&amp;"|25",Positions!$A$2:$A$14531,0)),"-")</f>
        <v>C</v>
      </c>
      <c r="H2809" s="3" t="str">
        <f aca="false">F2809&amp;"-"&amp;G2809</f>
        <v>G-C</v>
      </c>
      <c r="I2809" s="4" t="n">
        <f aca="false">(F2809="G")+(G2809="G")</f>
        <v>1</v>
      </c>
      <c r="J2809" s="4" t="n">
        <f aca="false">(F2809="C")+(G2809="C")</f>
        <v>1</v>
      </c>
      <c r="K2809" s="3" t="n">
        <f aca="false">I2809+J2809</f>
        <v>2</v>
      </c>
    </row>
    <row r="2810" customFormat="false" ht="15" hidden="false" customHeight="false" outlineLevel="0" collapsed="false">
      <c r="A2810" s="4" t="s">
        <v>137</v>
      </c>
      <c r="B2810" s="4" t="s">
        <v>783</v>
      </c>
      <c r="C2810" s="4" t="s">
        <v>888</v>
      </c>
      <c r="D2810" s="4" t="n">
        <f aca="false">IFERROR(INDEX(Positions!$D$2:$D$14531,MATCH($A2810&amp;"|11",Positions!$A$2:$A$14531,0)),"-")</f>
        <v>11</v>
      </c>
      <c r="E2810" s="4" t="n">
        <f aca="false">IFERROR(INDEX(Positions!$D$2:$D$14531,MATCH($A2810&amp;"|24",Positions!$A$2:$A$14531,0)),"-")</f>
        <v>24</v>
      </c>
      <c r="F2810" s="4" t="str">
        <f aca="false">IFERROR(INDEX(Positions!$E$2:$E$14531,MATCH($A2810&amp;"|11",Positions!$A$2:$A$14531,0)),"-")</f>
        <v>C</v>
      </c>
      <c r="G2810" s="4" t="str">
        <f aca="false">IFERROR(INDEX(Positions!$E$2:$E$14531,MATCH($A2810&amp;"|24",Positions!$A$2:$A$14531,0)),"-")</f>
        <v>G</v>
      </c>
      <c r="H2810" s="3" t="str">
        <f aca="false">F2810&amp;"-"&amp;G2810</f>
        <v>C-G</v>
      </c>
      <c r="I2810" s="4" t="n">
        <f aca="false">(F2810="G")+(G2810="G")</f>
        <v>1</v>
      </c>
      <c r="J2810" s="4" t="n">
        <f aca="false">(F2810="C")+(G2810="C")</f>
        <v>1</v>
      </c>
      <c r="K2810" s="3" t="n">
        <f aca="false">I2810+J2810</f>
        <v>2</v>
      </c>
    </row>
    <row r="2811" customFormat="false" ht="15" hidden="false" customHeight="false" outlineLevel="0" collapsed="false">
      <c r="A2811" s="4" t="s">
        <v>137</v>
      </c>
      <c r="B2811" s="4" t="s">
        <v>783</v>
      </c>
      <c r="C2811" s="4" t="s">
        <v>479</v>
      </c>
      <c r="D2811" s="4" t="n">
        <f aca="false">IFERROR(INDEX(Positions!$D$2:$D$14531,MATCH($A2811&amp;"|12",Positions!$A$2:$A$14531,0)),"-")</f>
        <v>12</v>
      </c>
      <c r="E2811" s="4" t="n">
        <f aca="false">IFERROR(INDEX(Positions!$D$2:$D$14531,MATCH($A2811&amp;"|23",Positions!$A$2:$A$14531,0)),"-")</f>
        <v>23</v>
      </c>
      <c r="F2811" s="4" t="str">
        <f aca="false">IFERROR(INDEX(Positions!$E$2:$E$14531,MATCH($A2811&amp;"|12",Positions!$A$2:$A$14531,0)),"-")</f>
        <v>U</v>
      </c>
      <c r="G2811" s="4" t="str">
        <f aca="false">IFERROR(INDEX(Positions!$E$2:$E$14531,MATCH($A2811&amp;"|23",Positions!$A$2:$A$14531,0)),"-")</f>
        <v>A</v>
      </c>
      <c r="H2811" s="3" t="str">
        <f aca="false">F2811&amp;"-"&amp;G2811</f>
        <v>U-A</v>
      </c>
      <c r="I2811" s="4" t="n">
        <f aca="false">(F2811="G")+(G2811="G")</f>
        <v>0</v>
      </c>
      <c r="J2811" s="4" t="n">
        <f aca="false">(F2811="C")+(G2811="C")</f>
        <v>0</v>
      </c>
      <c r="K2811" s="3" t="n">
        <f aca="false">I2811+J2811</f>
        <v>0</v>
      </c>
    </row>
    <row r="2812" customFormat="false" ht="15" hidden="false" customHeight="false" outlineLevel="0" collapsed="false">
      <c r="A2812" s="4" t="s">
        <v>137</v>
      </c>
      <c r="B2812" s="4" t="s">
        <v>783</v>
      </c>
      <c r="C2812" s="4" t="s">
        <v>267</v>
      </c>
      <c r="D2812" s="4" t="n">
        <f aca="false">IFERROR(INDEX(Positions!$D$2:$D$14531,MATCH($A2812&amp;"|13",Positions!$A$2:$A$14531,0)),"-")</f>
        <v>13</v>
      </c>
      <c r="E2812" s="4" t="n">
        <f aca="false">IFERROR(INDEX(Positions!$D$2:$D$14531,MATCH($A2812&amp;"|22",Positions!$A$2:$A$14531,0)),"-")</f>
        <v>22</v>
      </c>
      <c r="F2812" s="4" t="str">
        <f aca="false">IFERROR(INDEX(Positions!$E$2:$E$14531,MATCH($A2812&amp;"|13",Positions!$A$2:$A$14531,0)),"-")</f>
        <v>C</v>
      </c>
      <c r="G2812" s="4" t="str">
        <f aca="false">IFERROR(INDEX(Positions!$E$2:$E$14531,MATCH($A2812&amp;"|22",Positions!$A$2:$A$14531,0)),"-")</f>
        <v>G</v>
      </c>
      <c r="H2812" s="3" t="str">
        <f aca="false">F2812&amp;"-"&amp;G2812</f>
        <v>C-G</v>
      </c>
      <c r="I2812" s="4" t="n">
        <f aca="false">(F2812="G")+(G2812="G")</f>
        <v>1</v>
      </c>
      <c r="J2812" s="4" t="n">
        <f aca="false">(F2812="C")+(G2812="C")</f>
        <v>1</v>
      </c>
      <c r="K2812" s="3" t="n">
        <f aca="false">I2812+J2812</f>
        <v>2</v>
      </c>
    </row>
    <row r="2813" customFormat="false" ht="15" hidden="false" customHeight="false" outlineLevel="0" collapsed="false">
      <c r="A2813" s="4" t="s">
        <v>137</v>
      </c>
      <c r="B2813" s="4" t="s">
        <v>805</v>
      </c>
      <c r="C2813" s="4" t="s">
        <v>673</v>
      </c>
      <c r="D2813" s="4" t="n">
        <f aca="false">IFERROR(INDEX(Positions!$D$2:$D$14531,MATCH($A2813&amp;"|27",Positions!$A$2:$A$14531,0)),"-")</f>
        <v>27</v>
      </c>
      <c r="E2813" s="4" t="n">
        <f aca="false">IFERROR(INDEX(Positions!$D$2:$D$14531,MATCH($A2813&amp;"|43",Positions!$A$2:$A$14531,0)),"-")</f>
        <v>43</v>
      </c>
      <c r="F2813" s="4" t="str">
        <f aca="false">IFERROR(INDEX(Positions!$E$2:$E$14531,MATCH($A2813&amp;"|27",Positions!$A$2:$A$14531,0)),"-")</f>
        <v>U</v>
      </c>
      <c r="G2813" s="4" t="str">
        <f aca="false">IFERROR(INDEX(Positions!$E$2:$E$14531,MATCH($A2813&amp;"|43",Positions!$A$2:$A$14531,0)),"-")</f>
        <v>A</v>
      </c>
      <c r="H2813" s="3" t="str">
        <f aca="false">F2813&amp;"-"&amp;G2813</f>
        <v>U-A</v>
      </c>
      <c r="I2813" s="4" t="n">
        <f aca="false">(F2813="G")+(G2813="G")</f>
        <v>0</v>
      </c>
      <c r="J2813" s="4" t="n">
        <f aca="false">(F2813="C")+(G2813="C")</f>
        <v>0</v>
      </c>
      <c r="K2813" s="3" t="n">
        <f aca="false">I2813+J2813</f>
        <v>0</v>
      </c>
    </row>
    <row r="2814" customFormat="false" ht="15" hidden="false" customHeight="false" outlineLevel="0" collapsed="false">
      <c r="A2814" s="4" t="s">
        <v>137</v>
      </c>
      <c r="B2814" s="4" t="s">
        <v>805</v>
      </c>
      <c r="C2814" s="4" t="s">
        <v>889</v>
      </c>
      <c r="D2814" s="4" t="n">
        <f aca="false">IFERROR(INDEX(Positions!$D$2:$D$14531,MATCH($A2814&amp;"|28",Positions!$A$2:$A$14531,0)),"-")</f>
        <v>28</v>
      </c>
      <c r="E2814" s="4" t="n">
        <f aca="false">IFERROR(INDEX(Positions!$D$2:$D$14531,MATCH($A2814&amp;"|42",Positions!$A$2:$A$14531,0)),"-")</f>
        <v>42</v>
      </c>
      <c r="F2814" s="4" t="str">
        <f aca="false">IFERROR(INDEX(Positions!$E$2:$E$14531,MATCH($A2814&amp;"|28",Positions!$A$2:$A$14531,0)),"-")</f>
        <v>U</v>
      </c>
      <c r="G2814" s="4" t="str">
        <f aca="false">IFERROR(INDEX(Positions!$E$2:$E$14531,MATCH($A2814&amp;"|42",Positions!$A$2:$A$14531,0)),"-")</f>
        <v>A</v>
      </c>
      <c r="H2814" s="3" t="str">
        <f aca="false">F2814&amp;"-"&amp;G2814</f>
        <v>U-A</v>
      </c>
      <c r="I2814" s="4" t="n">
        <f aca="false">(F2814="G")+(G2814="G")</f>
        <v>0</v>
      </c>
      <c r="J2814" s="4" t="n">
        <f aca="false">(F2814="C")+(G2814="C")</f>
        <v>0</v>
      </c>
      <c r="K2814" s="3" t="n">
        <f aca="false">I2814+J2814</f>
        <v>0</v>
      </c>
    </row>
    <row r="2815" customFormat="false" ht="15" hidden="false" customHeight="false" outlineLevel="0" collapsed="false">
      <c r="A2815" s="4" t="s">
        <v>137</v>
      </c>
      <c r="B2815" s="4" t="s">
        <v>805</v>
      </c>
      <c r="C2815" s="4" t="s">
        <v>890</v>
      </c>
      <c r="D2815" s="4" t="n">
        <f aca="false">IFERROR(INDEX(Positions!$D$2:$D$14531,MATCH($A2815&amp;"|29",Positions!$A$2:$A$14531,0)),"-")</f>
        <v>29</v>
      </c>
      <c r="E2815" s="4" t="n">
        <f aca="false">IFERROR(INDEX(Positions!$D$2:$D$14531,MATCH($A2815&amp;"|41",Positions!$A$2:$A$14531,0)),"-")</f>
        <v>41</v>
      </c>
      <c r="F2815" s="4" t="str">
        <f aca="false">IFERROR(INDEX(Positions!$E$2:$E$14531,MATCH($A2815&amp;"|29",Positions!$A$2:$A$14531,0)),"-")</f>
        <v>A</v>
      </c>
      <c r="G2815" s="4" t="str">
        <f aca="false">IFERROR(INDEX(Positions!$E$2:$E$14531,MATCH($A2815&amp;"|41",Positions!$A$2:$A$14531,0)),"-")</f>
        <v>U</v>
      </c>
      <c r="H2815" s="3" t="str">
        <f aca="false">F2815&amp;"-"&amp;G2815</f>
        <v>A-U</v>
      </c>
      <c r="I2815" s="4" t="n">
        <f aca="false">(F2815="G")+(G2815="G")</f>
        <v>0</v>
      </c>
      <c r="J2815" s="4" t="n">
        <f aca="false">(F2815="C")+(G2815="C")</f>
        <v>0</v>
      </c>
      <c r="K2815" s="3" t="n">
        <f aca="false">I2815+J2815</f>
        <v>0</v>
      </c>
    </row>
    <row r="2816" customFormat="false" ht="15" hidden="false" customHeight="false" outlineLevel="0" collapsed="false">
      <c r="A2816" s="4" t="s">
        <v>137</v>
      </c>
      <c r="B2816" s="4" t="s">
        <v>805</v>
      </c>
      <c r="C2816" s="4" t="s">
        <v>694</v>
      </c>
      <c r="D2816" s="4" t="n">
        <f aca="false">IFERROR(INDEX(Positions!$D$2:$D$14531,MATCH($A2816&amp;"|30",Positions!$A$2:$A$14531,0)),"-")</f>
        <v>30</v>
      </c>
      <c r="E2816" s="4" t="n">
        <f aca="false">IFERROR(INDEX(Positions!$D$2:$D$14531,MATCH($A2816&amp;"|40",Positions!$A$2:$A$14531,0)),"-")</f>
        <v>40</v>
      </c>
      <c r="F2816" s="4" t="str">
        <f aca="false">IFERROR(INDEX(Positions!$E$2:$E$14531,MATCH($A2816&amp;"|30",Positions!$A$2:$A$14531,0)),"-")</f>
        <v>G</v>
      </c>
      <c r="G2816" s="4" t="str">
        <f aca="false">IFERROR(INDEX(Positions!$E$2:$E$14531,MATCH($A2816&amp;"|40",Positions!$A$2:$A$14531,0)),"-")</f>
        <v>C</v>
      </c>
      <c r="H2816" s="3" t="str">
        <f aca="false">F2816&amp;"-"&amp;G2816</f>
        <v>G-C</v>
      </c>
      <c r="I2816" s="4" t="n">
        <f aca="false">(F2816="G")+(G2816="G")</f>
        <v>1</v>
      </c>
      <c r="J2816" s="4" t="n">
        <f aca="false">(F2816="C")+(G2816="C")</f>
        <v>1</v>
      </c>
      <c r="K2816" s="3" t="n">
        <f aca="false">I2816+J2816</f>
        <v>2</v>
      </c>
    </row>
    <row r="2817" customFormat="false" ht="15" hidden="false" customHeight="false" outlineLevel="0" collapsed="false">
      <c r="A2817" s="4" t="s">
        <v>137</v>
      </c>
      <c r="B2817" s="4" t="s">
        <v>805</v>
      </c>
      <c r="C2817" s="4" t="s">
        <v>640</v>
      </c>
      <c r="D2817" s="4" t="n">
        <f aca="false">IFERROR(INDEX(Positions!$D$2:$D$14531,MATCH($A2817&amp;"|31",Positions!$A$2:$A$14531,0)),"-")</f>
        <v>31</v>
      </c>
      <c r="E2817" s="4" t="n">
        <f aca="false">IFERROR(INDEX(Positions!$D$2:$D$14531,MATCH($A2817&amp;"|39",Positions!$A$2:$A$14531,0)),"-")</f>
        <v>39</v>
      </c>
      <c r="F2817" s="4" t="str">
        <f aca="false">IFERROR(INDEX(Positions!$E$2:$E$14531,MATCH($A2817&amp;"|31",Positions!$A$2:$A$14531,0)),"-")</f>
        <v>A</v>
      </c>
      <c r="G2817" s="4" t="str">
        <f aca="false">IFERROR(INDEX(Positions!$E$2:$E$14531,MATCH($A2817&amp;"|39",Positions!$A$2:$A$14531,0)),"-")</f>
        <v>U</v>
      </c>
      <c r="H2817" s="3" t="str">
        <f aca="false">F2817&amp;"-"&amp;G2817</f>
        <v>A-U</v>
      </c>
      <c r="I2817" s="4" t="n">
        <f aca="false">(F2817="G")+(G2817="G")</f>
        <v>0</v>
      </c>
      <c r="J2817" s="4" t="n">
        <f aca="false">(F2817="C")+(G2817="C")</f>
        <v>0</v>
      </c>
      <c r="K2817" s="3" t="n">
        <f aca="false">I2817+J2817</f>
        <v>0</v>
      </c>
    </row>
    <row r="2818" customFormat="false" ht="15" hidden="false" customHeight="false" outlineLevel="0" collapsed="false">
      <c r="A2818" s="4" t="s">
        <v>137</v>
      </c>
      <c r="B2818" s="4" t="s">
        <v>830</v>
      </c>
      <c r="C2818" s="4" t="s">
        <v>367</v>
      </c>
      <c r="D2818" s="4" t="n">
        <f aca="false">IFERROR(INDEX(Positions!$D$2:$D$14531,MATCH($A2818&amp;"|49",Positions!$A$2:$A$14531,0)),"-")</f>
        <v>49</v>
      </c>
      <c r="E2818" s="4" t="n">
        <f aca="false">IFERROR(INDEX(Positions!$D$2:$D$14531,MATCH($A2818&amp;"|65",Positions!$A$2:$A$14531,0)),"-")</f>
        <v>65</v>
      </c>
      <c r="F2818" s="4" t="str">
        <f aca="false">IFERROR(INDEX(Positions!$E$2:$E$14531,MATCH($A2818&amp;"|49",Positions!$A$2:$A$14531,0)),"-")</f>
        <v>C</v>
      </c>
      <c r="G2818" s="4" t="str">
        <f aca="false">IFERROR(INDEX(Positions!$E$2:$E$14531,MATCH($A2818&amp;"|65",Positions!$A$2:$A$14531,0)),"-")</f>
        <v>G</v>
      </c>
      <c r="H2818" s="3" t="str">
        <f aca="false">F2818&amp;"-"&amp;G2818</f>
        <v>C-G</v>
      </c>
      <c r="I2818" s="4" t="n">
        <f aca="false">(F2818="G")+(G2818="G")</f>
        <v>1</v>
      </c>
      <c r="J2818" s="4" t="n">
        <f aca="false">(F2818="C")+(G2818="C")</f>
        <v>1</v>
      </c>
      <c r="K2818" s="3" t="n">
        <f aca="false">I2818+J2818</f>
        <v>2</v>
      </c>
    </row>
    <row r="2819" customFormat="false" ht="15" hidden="false" customHeight="false" outlineLevel="0" collapsed="false">
      <c r="A2819" s="4" t="s">
        <v>137</v>
      </c>
      <c r="B2819" s="4" t="s">
        <v>830</v>
      </c>
      <c r="C2819" s="4" t="s">
        <v>891</v>
      </c>
      <c r="D2819" s="4" t="n">
        <f aca="false">IFERROR(INDEX(Positions!$D$2:$D$14531,MATCH($A2819&amp;"|50",Positions!$A$2:$A$14531,0)),"-")</f>
        <v>50</v>
      </c>
      <c r="E2819" s="4" t="n">
        <f aca="false">IFERROR(INDEX(Positions!$D$2:$D$14531,MATCH($A2819&amp;"|64",Positions!$A$2:$A$14531,0)),"-")</f>
        <v>64</v>
      </c>
      <c r="F2819" s="4" t="str">
        <f aca="false">IFERROR(INDEX(Positions!$E$2:$E$14531,MATCH($A2819&amp;"|50",Positions!$A$2:$A$14531,0)),"-")</f>
        <v>C</v>
      </c>
      <c r="G2819" s="4" t="str">
        <f aca="false">IFERROR(INDEX(Positions!$E$2:$E$14531,MATCH($A2819&amp;"|64",Positions!$A$2:$A$14531,0)),"-")</f>
        <v>G</v>
      </c>
      <c r="H2819" s="3" t="str">
        <f aca="false">F2819&amp;"-"&amp;G2819</f>
        <v>C-G</v>
      </c>
      <c r="I2819" s="4" t="n">
        <f aca="false">(F2819="G")+(G2819="G")</f>
        <v>1</v>
      </c>
      <c r="J2819" s="4" t="n">
        <f aca="false">(F2819="C")+(G2819="C")</f>
        <v>1</v>
      </c>
      <c r="K2819" s="3" t="n">
        <f aca="false">I2819+J2819</f>
        <v>2</v>
      </c>
    </row>
    <row r="2820" customFormat="false" ht="15" hidden="false" customHeight="false" outlineLevel="0" collapsed="false">
      <c r="A2820" s="4" t="s">
        <v>137</v>
      </c>
      <c r="B2820" s="4" t="s">
        <v>830</v>
      </c>
      <c r="C2820" s="4" t="s">
        <v>689</v>
      </c>
      <c r="D2820" s="4" t="n">
        <f aca="false">IFERROR(INDEX(Positions!$D$2:$D$14531,MATCH($A2820&amp;"|51",Positions!$A$2:$A$14531,0)),"-")</f>
        <v>51</v>
      </c>
      <c r="E2820" s="4" t="n">
        <f aca="false">IFERROR(INDEX(Positions!$D$2:$D$14531,MATCH($A2820&amp;"|63",Positions!$A$2:$A$14531,0)),"-")</f>
        <v>63</v>
      </c>
      <c r="F2820" s="4" t="str">
        <f aca="false">IFERROR(INDEX(Positions!$E$2:$E$14531,MATCH($A2820&amp;"|51",Positions!$A$2:$A$14531,0)),"-")</f>
        <v>U</v>
      </c>
      <c r="G2820" s="4" t="str">
        <f aca="false">IFERROR(INDEX(Positions!$E$2:$E$14531,MATCH($A2820&amp;"|63",Positions!$A$2:$A$14531,0)),"-")</f>
        <v>G</v>
      </c>
      <c r="H2820" s="3" t="str">
        <f aca="false">F2820&amp;"-"&amp;G2820</f>
        <v>U-G</v>
      </c>
      <c r="I2820" s="4" t="n">
        <f aca="false">(F2820="G")+(G2820="G")</f>
        <v>1</v>
      </c>
      <c r="J2820" s="4" t="n">
        <f aca="false">(F2820="C")+(G2820="C")</f>
        <v>0</v>
      </c>
      <c r="K2820" s="3" t="n">
        <f aca="false">I2820+J2820</f>
        <v>1</v>
      </c>
    </row>
    <row r="2821" customFormat="false" ht="15" hidden="false" customHeight="false" outlineLevel="0" collapsed="false">
      <c r="A2821" s="4" t="s">
        <v>137</v>
      </c>
      <c r="B2821" s="4" t="s">
        <v>830</v>
      </c>
      <c r="C2821" s="4" t="s">
        <v>703</v>
      </c>
      <c r="D2821" s="4" t="n">
        <f aca="false">IFERROR(INDEX(Positions!$D$2:$D$14531,MATCH($A2821&amp;"|52",Positions!$A$2:$A$14531,0)),"-")</f>
        <v>52</v>
      </c>
      <c r="E2821" s="4" t="n">
        <f aca="false">IFERROR(INDEX(Positions!$D$2:$D$14531,MATCH($A2821&amp;"|62",Positions!$A$2:$A$14531,0)),"-")</f>
        <v>62</v>
      </c>
      <c r="F2821" s="4" t="str">
        <f aca="false">IFERROR(INDEX(Positions!$E$2:$E$14531,MATCH($A2821&amp;"|52",Positions!$A$2:$A$14531,0)),"-")</f>
        <v>G</v>
      </c>
      <c r="G2821" s="4" t="str">
        <f aca="false">IFERROR(INDEX(Positions!$E$2:$E$14531,MATCH($A2821&amp;"|62",Positions!$A$2:$A$14531,0)),"-")</f>
        <v>C</v>
      </c>
      <c r="H2821" s="3" t="str">
        <f aca="false">F2821&amp;"-"&amp;G2821</f>
        <v>G-C</v>
      </c>
      <c r="I2821" s="4" t="n">
        <f aca="false">(F2821="G")+(G2821="G")</f>
        <v>1</v>
      </c>
      <c r="J2821" s="4" t="n">
        <f aca="false">(F2821="C")+(G2821="C")</f>
        <v>1</v>
      </c>
      <c r="K2821" s="3" t="n">
        <f aca="false">I2821+J2821</f>
        <v>2</v>
      </c>
    </row>
    <row r="2822" customFormat="false" ht="15" hidden="false" customHeight="false" outlineLevel="0" collapsed="false">
      <c r="A2822" s="4" t="s">
        <v>137</v>
      </c>
      <c r="B2822" s="4" t="s">
        <v>830</v>
      </c>
      <c r="C2822" s="4" t="s">
        <v>892</v>
      </c>
      <c r="D2822" s="4" t="n">
        <f aca="false">IFERROR(INDEX(Positions!$D$2:$D$14531,MATCH($A2822&amp;"|53",Positions!$A$2:$A$14531,0)),"-")</f>
        <v>53</v>
      </c>
      <c r="E2822" s="4" t="n">
        <f aca="false">IFERROR(INDEX(Positions!$D$2:$D$14531,MATCH($A2822&amp;"|61",Positions!$A$2:$A$14531,0)),"-")</f>
        <v>61</v>
      </c>
      <c r="F2822" s="4" t="str">
        <f aca="false">IFERROR(INDEX(Positions!$E$2:$E$14531,MATCH($A2822&amp;"|53",Positions!$A$2:$A$14531,0)),"-")</f>
        <v>G</v>
      </c>
      <c r="G2822" s="4" t="str">
        <f aca="false">IFERROR(INDEX(Positions!$E$2:$E$14531,MATCH($A2822&amp;"|61",Positions!$A$2:$A$14531,0)),"-")</f>
        <v>C</v>
      </c>
      <c r="H2822" s="3" t="str">
        <f aca="false">F2822&amp;"-"&amp;G2822</f>
        <v>G-C</v>
      </c>
      <c r="I2822" s="4" t="n">
        <f aca="false">(F2822="G")+(G2822="G")</f>
        <v>1</v>
      </c>
      <c r="J2822" s="4" t="n">
        <f aca="false">(F2822="C")+(G2822="C")</f>
        <v>1</v>
      </c>
      <c r="K2822" s="3" t="n">
        <f aca="false">I2822+J2822</f>
        <v>2</v>
      </c>
    </row>
    <row r="2823" customFormat="false" ht="15" hidden="false" customHeight="false" outlineLevel="0" collapsed="false">
      <c r="A2823" s="24" t="s">
        <v>137</v>
      </c>
      <c r="B2823" s="24" t="s">
        <v>893</v>
      </c>
      <c r="C2823" s="24" t="s">
        <v>894</v>
      </c>
      <c r="D2823" s="24" t="n">
        <f aca="false">IFERROR(INDEX(Positions!$D$2:$D$14531,MATCH($A2823&amp;"|8",Positions!$A$2:$A$14531,0)),"-")</f>
        <v>8</v>
      </c>
      <c r="E2823" s="24" t="n">
        <f aca="false">IFERROR(INDEX(Positions!$D$2:$D$14531,MATCH($A2823&amp;"|14",Positions!$A$2:$A$14531,0)),"-")</f>
        <v>14</v>
      </c>
      <c r="F2823" s="24" t="str">
        <f aca="false">IFERROR(INDEX(Positions!$E$2:$E$14531,MATCH($A2823&amp;"|8",Positions!$A$2:$A$14531,0)),"-")</f>
        <v>U</v>
      </c>
      <c r="G2823" s="24" t="str">
        <f aca="false">IFERROR(INDEX(Positions!$E$2:$E$14531,MATCH($A2823&amp;"|14",Positions!$A$2:$A$14531,0)),"-")</f>
        <v>A</v>
      </c>
      <c r="H2823" s="25" t="str">
        <f aca="false">F2823&amp;"-"&amp;G2823</f>
        <v>U-A</v>
      </c>
      <c r="I2823" s="24" t="n">
        <f aca="false">(F2823="G")+(G2823="G")</f>
        <v>0</v>
      </c>
      <c r="J2823" s="24" t="n">
        <f aca="false">(F2823="C")+(G2823="C")</f>
        <v>0</v>
      </c>
      <c r="K2823" s="25" t="n">
        <f aca="false">I2823+J2823</f>
        <v>0</v>
      </c>
    </row>
    <row r="2824" customFormat="false" ht="15" hidden="false" customHeight="false" outlineLevel="0" collapsed="false">
      <c r="A2824" s="24" t="s">
        <v>137</v>
      </c>
      <c r="B2824" s="24" t="s">
        <v>893</v>
      </c>
      <c r="C2824" s="24" t="s">
        <v>895</v>
      </c>
      <c r="D2824" s="24" t="n">
        <f aca="false">IFERROR(INDEX(Positions!$D$2:$D$14531,MATCH($A2824&amp;"|15",Positions!$A$2:$A$14531,0)),"-")</f>
        <v>15</v>
      </c>
      <c r="E2824" s="24" t="n">
        <f aca="false">IFERROR(INDEX(Positions!$D$2:$D$14531,MATCH($A2824&amp;"|48",Positions!$A$2:$A$14531,0)),"-")</f>
        <v>48</v>
      </c>
      <c r="F2824" s="24" t="str">
        <f aca="false">IFERROR(INDEX(Positions!$E$2:$E$14531,MATCH($A2824&amp;"|15",Positions!$A$2:$A$14531,0)),"-")</f>
        <v>G</v>
      </c>
      <c r="G2824" s="24" t="str">
        <f aca="false">IFERROR(INDEX(Positions!$E$2:$E$14531,MATCH($A2824&amp;"|48",Positions!$A$2:$A$14531,0)),"-")</f>
        <v>C</v>
      </c>
      <c r="H2824" s="25" t="str">
        <f aca="false">F2824&amp;"-"&amp;G2824</f>
        <v>G-C</v>
      </c>
      <c r="I2824" s="24" t="n">
        <f aca="false">(F2824="G")+(G2824="G")</f>
        <v>1</v>
      </c>
      <c r="J2824" s="24" t="n">
        <f aca="false">(F2824="C")+(G2824="C")</f>
        <v>1</v>
      </c>
      <c r="K2824" s="25" t="n">
        <f aca="false">I2824+J2824</f>
        <v>2</v>
      </c>
    </row>
    <row r="2825" customFormat="false" ht="15" hidden="false" customHeight="false" outlineLevel="0" collapsed="false">
      <c r="A2825" s="24" t="s">
        <v>137</v>
      </c>
      <c r="B2825" s="24" t="s">
        <v>893</v>
      </c>
      <c r="C2825" s="24" t="s">
        <v>896</v>
      </c>
      <c r="D2825" s="24" t="n">
        <f aca="false">IFERROR(INDEX(Positions!$D$2:$D$14531,MATCH($A2825&amp;"|18",Positions!$A$2:$A$14531,0)),"-")</f>
        <v>18</v>
      </c>
      <c r="E2825" s="24" t="n">
        <f aca="false">IFERROR(INDEX(Positions!$D$2:$D$14531,MATCH($A2825&amp;"|55",Positions!$A$2:$A$14531,0)),"-")</f>
        <v>55</v>
      </c>
      <c r="F2825" s="24" t="str">
        <f aca="false">IFERROR(INDEX(Positions!$E$2:$E$14531,MATCH($A2825&amp;"|18",Positions!$A$2:$A$14531,0)),"-")</f>
        <v>G</v>
      </c>
      <c r="G2825" s="24" t="str">
        <f aca="false">IFERROR(INDEX(Positions!$E$2:$E$14531,MATCH($A2825&amp;"|55",Positions!$A$2:$A$14531,0)),"-")</f>
        <v>U</v>
      </c>
      <c r="H2825" s="25" t="str">
        <f aca="false">F2825&amp;"-"&amp;G2825</f>
        <v>G-U</v>
      </c>
      <c r="I2825" s="24" t="n">
        <f aca="false">(F2825="G")+(G2825="G")</f>
        <v>1</v>
      </c>
      <c r="J2825" s="24" t="n">
        <f aca="false">(F2825="C")+(G2825="C")</f>
        <v>0</v>
      </c>
      <c r="K2825" s="25" t="n">
        <f aca="false">I2825+J2825</f>
        <v>1</v>
      </c>
    </row>
    <row r="2826" customFormat="false" ht="15" hidden="false" customHeight="false" outlineLevel="0" collapsed="false">
      <c r="A2826" s="24" t="s">
        <v>137</v>
      </c>
      <c r="B2826" s="24" t="s">
        <v>893</v>
      </c>
      <c r="C2826" s="24" t="s">
        <v>897</v>
      </c>
      <c r="D2826" s="24" t="n">
        <f aca="false">IFERROR(INDEX(Positions!$D$2:$D$14531,MATCH($A2826&amp;"|19",Positions!$A$2:$A$14531,0)),"-")</f>
        <v>19</v>
      </c>
      <c r="E2826" s="24" t="n">
        <f aca="false">IFERROR(INDEX(Positions!$D$2:$D$14531,MATCH($A2826&amp;"|56",Positions!$A$2:$A$14531,0)),"-")</f>
        <v>56</v>
      </c>
      <c r="F2826" s="24" t="str">
        <f aca="false">IFERROR(INDEX(Positions!$E$2:$E$14531,MATCH($A2826&amp;"|19",Positions!$A$2:$A$14531,0)),"-")</f>
        <v>G</v>
      </c>
      <c r="G2826" s="24" t="str">
        <f aca="false">IFERROR(INDEX(Positions!$E$2:$E$14531,MATCH($A2826&amp;"|56",Positions!$A$2:$A$14531,0)),"-")</f>
        <v>C</v>
      </c>
      <c r="H2826" s="25" t="str">
        <f aca="false">F2826&amp;"-"&amp;G2826</f>
        <v>G-C</v>
      </c>
      <c r="I2826" s="24" t="n">
        <f aca="false">(F2826="G")+(G2826="G")</f>
        <v>1</v>
      </c>
      <c r="J2826" s="24" t="n">
        <f aca="false">(F2826="C")+(G2826="C")</f>
        <v>1</v>
      </c>
      <c r="K2826" s="25" t="n">
        <f aca="false">I2826+J2826</f>
        <v>2</v>
      </c>
    </row>
    <row r="2827" customFormat="false" ht="15" hidden="false" customHeight="false" outlineLevel="0" collapsed="false">
      <c r="A2827" s="24" t="s">
        <v>137</v>
      </c>
      <c r="B2827" s="24" t="s">
        <v>893</v>
      </c>
      <c r="C2827" s="24" t="s">
        <v>898</v>
      </c>
      <c r="D2827" s="24" t="n">
        <f aca="false">IFERROR(INDEX(Positions!$D$2:$D$14531,MATCH($A2827&amp;"|26",Positions!$A$2:$A$14531,0)),"-")</f>
        <v>26</v>
      </c>
      <c r="E2827" s="24" t="n">
        <f aca="false">IFERROR(INDEX(Positions!$D$2:$D$14531,MATCH($A2827&amp;"|44",Positions!$A$2:$A$14531,0)),"-")</f>
        <v>44</v>
      </c>
      <c r="F2827" s="24" t="str">
        <f aca="false">IFERROR(INDEX(Positions!$E$2:$E$14531,MATCH($A2827&amp;"|26",Positions!$A$2:$A$14531,0)),"-")</f>
        <v>G</v>
      </c>
      <c r="G2827" s="24" t="str">
        <f aca="false">IFERROR(INDEX(Positions!$E$2:$E$14531,MATCH($A2827&amp;"|44",Positions!$A$2:$A$14531,0)),"-")</f>
        <v>A</v>
      </c>
      <c r="H2827" s="25" t="str">
        <f aca="false">F2827&amp;"-"&amp;G2827</f>
        <v>G-A</v>
      </c>
      <c r="I2827" s="24" t="n">
        <f aca="false">(F2827="G")+(G2827="G")</f>
        <v>1</v>
      </c>
      <c r="J2827" s="24" t="n">
        <f aca="false">(F2827="C")+(G2827="C")</f>
        <v>0</v>
      </c>
      <c r="K2827" s="25" t="n">
        <f aca="false">I2827+J2827</f>
        <v>1</v>
      </c>
    </row>
    <row r="2828" customFormat="false" ht="15" hidden="false" customHeight="false" outlineLevel="0" collapsed="false">
      <c r="A2828" s="24" t="s">
        <v>137</v>
      </c>
      <c r="B2828" s="24" t="s">
        <v>893</v>
      </c>
      <c r="C2828" s="24" t="s">
        <v>899</v>
      </c>
      <c r="D2828" s="24" t="n">
        <f aca="false">IFERROR(INDEX(Positions!$D$2:$D$14531,MATCH($A2828&amp;"|32",Positions!$A$2:$A$14531,0)),"-")</f>
        <v>32</v>
      </c>
      <c r="E2828" s="24" t="n">
        <f aca="false">IFERROR(INDEX(Positions!$D$2:$D$14531,MATCH($A2828&amp;"|38",Positions!$A$2:$A$14531,0)),"-")</f>
        <v>38</v>
      </c>
      <c r="F2828" s="24" t="str">
        <f aca="false">IFERROR(INDEX(Positions!$E$2:$E$14531,MATCH($A2828&amp;"|32",Positions!$A$2:$A$14531,0)),"-")</f>
        <v>C</v>
      </c>
      <c r="G2828" s="24" t="str">
        <f aca="false">IFERROR(INDEX(Positions!$E$2:$E$14531,MATCH($A2828&amp;"|38",Positions!$A$2:$A$14531,0)),"-")</f>
        <v>A</v>
      </c>
      <c r="H2828" s="25" t="str">
        <f aca="false">F2828&amp;"-"&amp;G2828</f>
        <v>C-A</v>
      </c>
      <c r="I2828" s="24" t="n">
        <f aca="false">(F2828="G")+(G2828="G")</f>
        <v>0</v>
      </c>
      <c r="J2828" s="24" t="n">
        <f aca="false">(F2828="C")+(G2828="C")</f>
        <v>1</v>
      </c>
      <c r="K2828" s="25" t="n">
        <f aca="false">I2828+J2828</f>
        <v>1</v>
      </c>
    </row>
    <row r="2829" customFormat="false" ht="15" hidden="false" customHeight="false" outlineLevel="0" collapsed="false">
      <c r="A2829" s="24" t="s">
        <v>137</v>
      </c>
      <c r="B2829" s="24" t="s">
        <v>893</v>
      </c>
      <c r="C2829" s="24" t="s">
        <v>900</v>
      </c>
      <c r="D2829" s="24" t="n">
        <f aca="false">IFERROR(INDEX(Positions!$D$2:$D$14531,MATCH($A2829&amp;"|54",Positions!$A$2:$A$14531,0)),"-")</f>
        <v>54</v>
      </c>
      <c r="E2829" s="24" t="n">
        <f aca="false">IFERROR(INDEX(Positions!$D$2:$D$14531,MATCH($A2829&amp;"|58",Positions!$A$2:$A$14531,0)),"-")</f>
        <v>58</v>
      </c>
      <c r="F2829" s="24" t="str">
        <f aca="false">IFERROR(INDEX(Positions!$E$2:$E$14531,MATCH($A2829&amp;"|54",Positions!$A$2:$A$14531,0)),"-")</f>
        <v>U</v>
      </c>
      <c r="G2829" s="24" t="str">
        <f aca="false">IFERROR(INDEX(Positions!$E$2:$E$14531,MATCH($A2829&amp;"|58",Positions!$A$2:$A$14531,0)),"-")</f>
        <v>A</v>
      </c>
      <c r="H2829" s="25" t="str">
        <f aca="false">F2829&amp;"-"&amp;G2829</f>
        <v>U-A</v>
      </c>
      <c r="I2829" s="24" t="n">
        <f aca="false">(F2829="G")+(G2829="G")</f>
        <v>0</v>
      </c>
      <c r="J2829" s="24" t="n">
        <f aca="false">(F2829="C")+(G2829="C")</f>
        <v>0</v>
      </c>
      <c r="K2829" s="25" t="n">
        <f aca="false">I2829+J2829</f>
        <v>0</v>
      </c>
    </row>
    <row r="2830" customFormat="false" ht="15" hidden="false" customHeight="false" outlineLevel="0" collapsed="false">
      <c r="A2830" s="4" t="s">
        <v>138</v>
      </c>
      <c r="B2830" s="4" t="s">
        <v>768</v>
      </c>
      <c r="C2830" s="4" t="s">
        <v>882</v>
      </c>
      <c r="D2830" s="4" t="n">
        <f aca="false">IFERROR(INDEX(Positions!$D$2:$D$14531,MATCH($A2830&amp;"|1",Positions!$A$2:$A$14531,0)),"-")</f>
        <v>1</v>
      </c>
      <c r="E2830" s="4" t="n">
        <f aca="false">IFERROR(INDEX(Positions!$D$2:$D$14531,MATCH($A2830&amp;"|72",Positions!$A$2:$A$14531,0)),"-")</f>
        <v>71</v>
      </c>
      <c r="F2830" s="4" t="str">
        <f aca="false">IFERROR(INDEX(Positions!$E$2:$E$14531,MATCH($A2830&amp;"|1",Positions!$A$2:$A$14531,0)),"-")</f>
        <v>G</v>
      </c>
      <c r="G2830" s="4" t="str">
        <f aca="false">IFERROR(INDEX(Positions!$E$2:$E$14531,MATCH($A2830&amp;"|72",Positions!$A$2:$A$14531,0)),"-")</f>
        <v>C</v>
      </c>
      <c r="H2830" s="3" t="str">
        <f aca="false">F2830&amp;"-"&amp;G2830</f>
        <v>G-C</v>
      </c>
      <c r="I2830" s="4" t="n">
        <f aca="false">(F2830="G")+(G2830="G")</f>
        <v>1</v>
      </c>
      <c r="J2830" s="4" t="n">
        <f aca="false">(F2830="C")+(G2830="C")</f>
        <v>1</v>
      </c>
      <c r="K2830" s="3" t="n">
        <f aca="false">I2830+J2830</f>
        <v>2</v>
      </c>
    </row>
    <row r="2831" customFormat="false" ht="15" hidden="false" customHeight="false" outlineLevel="0" collapsed="false">
      <c r="A2831" s="4" t="s">
        <v>138</v>
      </c>
      <c r="B2831" s="4" t="s">
        <v>768</v>
      </c>
      <c r="C2831" s="4" t="s">
        <v>883</v>
      </c>
      <c r="D2831" s="4" t="n">
        <f aca="false">IFERROR(INDEX(Positions!$D$2:$D$14531,MATCH($A2831&amp;"|2",Positions!$A$2:$A$14531,0)),"-")</f>
        <v>2</v>
      </c>
      <c r="E2831" s="4" t="n">
        <f aca="false">IFERROR(INDEX(Positions!$D$2:$D$14531,MATCH($A2831&amp;"|71",Positions!$A$2:$A$14531,0)),"-")</f>
        <v>70</v>
      </c>
      <c r="F2831" s="4" t="str">
        <f aca="false">IFERROR(INDEX(Positions!$E$2:$E$14531,MATCH($A2831&amp;"|2",Positions!$A$2:$A$14531,0)),"-")</f>
        <v>C</v>
      </c>
      <c r="G2831" s="4" t="str">
        <f aca="false">IFERROR(INDEX(Positions!$E$2:$E$14531,MATCH($A2831&amp;"|71",Positions!$A$2:$A$14531,0)),"-")</f>
        <v>G</v>
      </c>
      <c r="H2831" s="3" t="str">
        <f aca="false">F2831&amp;"-"&amp;G2831</f>
        <v>C-G</v>
      </c>
      <c r="I2831" s="4" t="n">
        <f aca="false">(F2831="G")+(G2831="G")</f>
        <v>1</v>
      </c>
      <c r="J2831" s="4" t="n">
        <f aca="false">(F2831="C")+(G2831="C")</f>
        <v>1</v>
      </c>
      <c r="K2831" s="3" t="n">
        <f aca="false">I2831+J2831</f>
        <v>2</v>
      </c>
    </row>
    <row r="2832" customFormat="false" ht="15" hidden="false" customHeight="false" outlineLevel="0" collapsed="false">
      <c r="A2832" s="4" t="s">
        <v>138</v>
      </c>
      <c r="B2832" s="4" t="s">
        <v>768</v>
      </c>
      <c r="C2832" s="4" t="s">
        <v>884</v>
      </c>
      <c r="D2832" s="4" t="n">
        <f aca="false">IFERROR(INDEX(Positions!$D$2:$D$14531,MATCH($A2832&amp;"|3",Positions!$A$2:$A$14531,0)),"-")</f>
        <v>3</v>
      </c>
      <c r="E2832" s="4" t="n">
        <f aca="false">IFERROR(INDEX(Positions!$D$2:$D$14531,MATCH($A2832&amp;"|70",Positions!$A$2:$A$14531,0)),"-")</f>
        <v>69</v>
      </c>
      <c r="F2832" s="4" t="str">
        <f aca="false">IFERROR(INDEX(Positions!$E$2:$E$14531,MATCH($A2832&amp;"|3",Positions!$A$2:$A$14531,0)),"-")</f>
        <v>C</v>
      </c>
      <c r="G2832" s="4" t="str">
        <f aca="false">IFERROR(INDEX(Positions!$E$2:$E$14531,MATCH($A2832&amp;"|70",Positions!$A$2:$A$14531,0)),"-")</f>
        <v>G</v>
      </c>
      <c r="H2832" s="3" t="str">
        <f aca="false">F2832&amp;"-"&amp;G2832</f>
        <v>C-G</v>
      </c>
      <c r="I2832" s="4" t="n">
        <f aca="false">(F2832="G")+(G2832="G")</f>
        <v>1</v>
      </c>
      <c r="J2832" s="4" t="n">
        <f aca="false">(F2832="C")+(G2832="C")</f>
        <v>1</v>
      </c>
      <c r="K2832" s="3" t="n">
        <f aca="false">I2832+J2832</f>
        <v>2</v>
      </c>
    </row>
    <row r="2833" customFormat="false" ht="15" hidden="false" customHeight="false" outlineLevel="0" collapsed="false">
      <c r="A2833" s="4" t="s">
        <v>138</v>
      </c>
      <c r="B2833" s="4" t="s">
        <v>768</v>
      </c>
      <c r="C2833" s="4" t="s">
        <v>885</v>
      </c>
      <c r="D2833" s="4" t="n">
        <f aca="false">IFERROR(INDEX(Positions!$D$2:$D$14531,MATCH($A2833&amp;"|4",Positions!$A$2:$A$14531,0)),"-")</f>
        <v>4</v>
      </c>
      <c r="E2833" s="4" t="n">
        <f aca="false">IFERROR(INDEX(Positions!$D$2:$D$14531,MATCH($A2833&amp;"|69",Positions!$A$2:$A$14531,0)),"-")</f>
        <v>68</v>
      </c>
      <c r="F2833" s="4" t="str">
        <f aca="false">IFERROR(INDEX(Positions!$E$2:$E$14531,MATCH($A2833&amp;"|4",Positions!$A$2:$A$14531,0)),"-")</f>
        <v>G</v>
      </c>
      <c r="G2833" s="4" t="str">
        <f aca="false">IFERROR(INDEX(Positions!$E$2:$E$14531,MATCH($A2833&amp;"|69",Positions!$A$2:$A$14531,0)),"-")</f>
        <v>C</v>
      </c>
      <c r="H2833" s="3" t="str">
        <f aca="false">F2833&amp;"-"&amp;G2833</f>
        <v>G-C</v>
      </c>
      <c r="I2833" s="4" t="n">
        <f aca="false">(F2833="G")+(G2833="G")</f>
        <v>1</v>
      </c>
      <c r="J2833" s="4" t="n">
        <f aca="false">(F2833="C")+(G2833="C")</f>
        <v>1</v>
      </c>
      <c r="K2833" s="3" t="n">
        <f aca="false">I2833+J2833</f>
        <v>2</v>
      </c>
    </row>
    <row r="2834" customFormat="false" ht="15" hidden="false" customHeight="false" outlineLevel="0" collapsed="false">
      <c r="A2834" s="4" t="s">
        <v>138</v>
      </c>
      <c r="B2834" s="4" t="s">
        <v>768</v>
      </c>
      <c r="C2834" s="4" t="s">
        <v>542</v>
      </c>
      <c r="D2834" s="4" t="n">
        <f aca="false">IFERROR(INDEX(Positions!$D$2:$D$14531,MATCH($A2834&amp;"|5",Positions!$A$2:$A$14531,0)),"-")</f>
        <v>5</v>
      </c>
      <c r="E2834" s="4" t="n">
        <f aca="false">IFERROR(INDEX(Positions!$D$2:$D$14531,MATCH($A2834&amp;"|68",Positions!$A$2:$A$14531,0)),"-")</f>
        <v>67</v>
      </c>
      <c r="F2834" s="4" t="str">
        <f aca="false">IFERROR(INDEX(Positions!$E$2:$E$14531,MATCH($A2834&amp;"|5",Positions!$A$2:$A$14531,0)),"-")</f>
        <v>U</v>
      </c>
      <c r="G2834" s="4" t="str">
        <f aca="false">IFERROR(INDEX(Positions!$E$2:$E$14531,MATCH($A2834&amp;"|68",Positions!$A$2:$A$14531,0)),"-")</f>
        <v>A</v>
      </c>
      <c r="H2834" s="3" t="str">
        <f aca="false">F2834&amp;"-"&amp;G2834</f>
        <v>U-A</v>
      </c>
      <c r="I2834" s="4" t="n">
        <f aca="false">(F2834="G")+(G2834="G")</f>
        <v>0</v>
      </c>
      <c r="J2834" s="4" t="n">
        <f aca="false">(F2834="C")+(G2834="C")</f>
        <v>0</v>
      </c>
      <c r="K2834" s="3" t="n">
        <f aca="false">I2834+J2834</f>
        <v>0</v>
      </c>
    </row>
    <row r="2835" customFormat="false" ht="15" hidden="false" customHeight="false" outlineLevel="0" collapsed="false">
      <c r="A2835" s="4" t="s">
        <v>138</v>
      </c>
      <c r="B2835" s="4" t="s">
        <v>768</v>
      </c>
      <c r="C2835" s="4" t="s">
        <v>561</v>
      </c>
      <c r="D2835" s="4" t="n">
        <f aca="false">IFERROR(INDEX(Positions!$D$2:$D$14531,MATCH($A2835&amp;"|6",Positions!$A$2:$A$14531,0)),"-")</f>
        <v>6</v>
      </c>
      <c r="E2835" s="4" t="n">
        <f aca="false">IFERROR(INDEX(Positions!$D$2:$D$14531,MATCH($A2835&amp;"|67",Positions!$A$2:$A$14531,0)),"-")</f>
        <v>66</v>
      </c>
      <c r="F2835" s="4" t="str">
        <f aca="false">IFERROR(INDEX(Positions!$E$2:$E$14531,MATCH($A2835&amp;"|6",Positions!$A$2:$A$14531,0)),"-")</f>
        <v>G</v>
      </c>
      <c r="G2835" s="4" t="str">
        <f aca="false">IFERROR(INDEX(Positions!$E$2:$E$14531,MATCH($A2835&amp;"|67",Positions!$A$2:$A$14531,0)),"-")</f>
        <v>C</v>
      </c>
      <c r="H2835" s="3" t="str">
        <f aca="false">F2835&amp;"-"&amp;G2835</f>
        <v>G-C</v>
      </c>
      <c r="I2835" s="4" t="n">
        <f aca="false">(F2835="G")+(G2835="G")</f>
        <v>1</v>
      </c>
      <c r="J2835" s="4" t="n">
        <f aca="false">(F2835="C")+(G2835="C")</f>
        <v>1</v>
      </c>
      <c r="K2835" s="3" t="n">
        <f aca="false">I2835+J2835</f>
        <v>2</v>
      </c>
    </row>
    <row r="2836" customFormat="false" ht="15" hidden="false" customHeight="false" outlineLevel="0" collapsed="false">
      <c r="A2836" s="4" t="s">
        <v>138</v>
      </c>
      <c r="B2836" s="4" t="s">
        <v>768</v>
      </c>
      <c r="C2836" s="4" t="s">
        <v>886</v>
      </c>
      <c r="D2836" s="4" t="n">
        <f aca="false">IFERROR(INDEX(Positions!$D$2:$D$14531,MATCH($A2836&amp;"|7",Positions!$A$2:$A$14531,0)),"-")</f>
        <v>7</v>
      </c>
      <c r="E2836" s="4" t="n">
        <f aca="false">IFERROR(INDEX(Positions!$D$2:$D$14531,MATCH($A2836&amp;"|66",Positions!$A$2:$A$14531,0)),"-")</f>
        <v>65</v>
      </c>
      <c r="F2836" s="4" t="str">
        <f aca="false">IFERROR(INDEX(Positions!$E$2:$E$14531,MATCH($A2836&amp;"|7",Positions!$A$2:$A$14531,0)),"-")</f>
        <v>A</v>
      </c>
      <c r="G2836" s="4" t="str">
        <f aca="false">IFERROR(INDEX(Positions!$E$2:$E$14531,MATCH($A2836&amp;"|66",Positions!$A$2:$A$14531,0)),"-")</f>
        <v>U</v>
      </c>
      <c r="H2836" s="3" t="str">
        <f aca="false">F2836&amp;"-"&amp;G2836</f>
        <v>A-U</v>
      </c>
      <c r="I2836" s="4" t="n">
        <f aca="false">(F2836="G")+(G2836="G")</f>
        <v>0</v>
      </c>
      <c r="J2836" s="4" t="n">
        <f aca="false">(F2836="C")+(G2836="C")</f>
        <v>0</v>
      </c>
      <c r="K2836" s="3" t="n">
        <f aca="false">I2836+J2836</f>
        <v>0</v>
      </c>
    </row>
    <row r="2837" customFormat="false" ht="15" hidden="false" customHeight="false" outlineLevel="0" collapsed="false">
      <c r="A2837" s="4" t="s">
        <v>138</v>
      </c>
      <c r="B2837" s="4" t="s">
        <v>783</v>
      </c>
      <c r="C2837" s="4" t="s">
        <v>887</v>
      </c>
      <c r="D2837" s="4" t="n">
        <f aca="false">IFERROR(INDEX(Positions!$D$2:$D$14531,MATCH($A2837&amp;"|10",Positions!$A$2:$A$14531,0)),"-")</f>
        <v>10</v>
      </c>
      <c r="E2837" s="4" t="n">
        <f aca="false">IFERROR(INDEX(Positions!$D$2:$D$14531,MATCH($A2837&amp;"|25",Positions!$A$2:$A$14531,0)),"-")</f>
        <v>25</v>
      </c>
      <c r="F2837" s="4" t="str">
        <f aca="false">IFERROR(INDEX(Positions!$E$2:$E$14531,MATCH($A2837&amp;"|10",Positions!$A$2:$A$14531,0)),"-")</f>
        <v>G</v>
      </c>
      <c r="G2837" s="4" t="str">
        <f aca="false">IFERROR(INDEX(Positions!$E$2:$E$14531,MATCH($A2837&amp;"|25",Positions!$A$2:$A$14531,0)),"-")</f>
        <v>C</v>
      </c>
      <c r="H2837" s="3" t="str">
        <f aca="false">F2837&amp;"-"&amp;G2837</f>
        <v>G-C</v>
      </c>
      <c r="I2837" s="4" t="n">
        <f aca="false">(F2837="G")+(G2837="G")</f>
        <v>1</v>
      </c>
      <c r="J2837" s="4" t="n">
        <f aca="false">(F2837="C")+(G2837="C")</f>
        <v>1</v>
      </c>
      <c r="K2837" s="3" t="n">
        <f aca="false">I2837+J2837</f>
        <v>2</v>
      </c>
    </row>
    <row r="2838" customFormat="false" ht="15" hidden="false" customHeight="false" outlineLevel="0" collapsed="false">
      <c r="A2838" s="4" t="s">
        <v>138</v>
      </c>
      <c r="B2838" s="4" t="s">
        <v>783</v>
      </c>
      <c r="C2838" s="4" t="s">
        <v>888</v>
      </c>
      <c r="D2838" s="4" t="n">
        <f aca="false">IFERROR(INDEX(Positions!$D$2:$D$14531,MATCH($A2838&amp;"|11",Positions!$A$2:$A$14531,0)),"-")</f>
        <v>11</v>
      </c>
      <c r="E2838" s="4" t="n">
        <f aca="false">IFERROR(INDEX(Positions!$D$2:$D$14531,MATCH($A2838&amp;"|24",Positions!$A$2:$A$14531,0)),"-")</f>
        <v>24</v>
      </c>
      <c r="F2838" s="4" t="str">
        <f aca="false">IFERROR(INDEX(Positions!$E$2:$E$14531,MATCH($A2838&amp;"|11",Positions!$A$2:$A$14531,0)),"-")</f>
        <v>U</v>
      </c>
      <c r="G2838" s="4" t="str">
        <f aca="false">IFERROR(INDEX(Positions!$E$2:$E$14531,MATCH($A2838&amp;"|24",Positions!$A$2:$A$14531,0)),"-")</f>
        <v>A</v>
      </c>
      <c r="H2838" s="3" t="str">
        <f aca="false">F2838&amp;"-"&amp;G2838</f>
        <v>U-A</v>
      </c>
      <c r="I2838" s="4" t="n">
        <f aca="false">(F2838="G")+(G2838="G")</f>
        <v>0</v>
      </c>
      <c r="J2838" s="4" t="n">
        <f aca="false">(F2838="C")+(G2838="C")</f>
        <v>0</v>
      </c>
      <c r="K2838" s="3" t="n">
        <f aca="false">I2838+J2838</f>
        <v>0</v>
      </c>
    </row>
    <row r="2839" customFormat="false" ht="15" hidden="false" customHeight="false" outlineLevel="0" collapsed="false">
      <c r="A2839" s="4" t="s">
        <v>138</v>
      </c>
      <c r="B2839" s="4" t="s">
        <v>783</v>
      </c>
      <c r="C2839" s="4" t="s">
        <v>479</v>
      </c>
      <c r="D2839" s="4" t="n">
        <f aca="false">IFERROR(INDEX(Positions!$D$2:$D$14531,MATCH($A2839&amp;"|12",Positions!$A$2:$A$14531,0)),"-")</f>
        <v>12</v>
      </c>
      <c r="E2839" s="4" t="n">
        <f aca="false">IFERROR(INDEX(Positions!$D$2:$D$14531,MATCH($A2839&amp;"|23",Positions!$A$2:$A$14531,0)),"-")</f>
        <v>23</v>
      </c>
      <c r="F2839" s="4" t="str">
        <f aca="false">IFERROR(INDEX(Positions!$E$2:$E$14531,MATCH($A2839&amp;"|12",Positions!$A$2:$A$14531,0)),"-")</f>
        <v>A</v>
      </c>
      <c r="G2839" s="4" t="str">
        <f aca="false">IFERROR(INDEX(Positions!$E$2:$E$14531,MATCH($A2839&amp;"|23",Positions!$A$2:$A$14531,0)),"-")</f>
        <v>U</v>
      </c>
      <c r="H2839" s="3" t="str">
        <f aca="false">F2839&amp;"-"&amp;G2839</f>
        <v>A-U</v>
      </c>
      <c r="I2839" s="4" t="n">
        <f aca="false">(F2839="G")+(G2839="G")</f>
        <v>0</v>
      </c>
      <c r="J2839" s="4" t="n">
        <f aca="false">(F2839="C")+(G2839="C")</f>
        <v>0</v>
      </c>
      <c r="K2839" s="3" t="n">
        <f aca="false">I2839+J2839</f>
        <v>0</v>
      </c>
    </row>
    <row r="2840" customFormat="false" ht="15" hidden="false" customHeight="false" outlineLevel="0" collapsed="false">
      <c r="A2840" s="4" t="s">
        <v>138</v>
      </c>
      <c r="B2840" s="4" t="s">
        <v>783</v>
      </c>
      <c r="C2840" s="4" t="s">
        <v>267</v>
      </c>
      <c r="D2840" s="4" t="n">
        <f aca="false">IFERROR(INDEX(Positions!$D$2:$D$14531,MATCH($A2840&amp;"|13",Positions!$A$2:$A$14531,0)),"-")</f>
        <v>13</v>
      </c>
      <c r="E2840" s="4" t="n">
        <f aca="false">IFERROR(INDEX(Positions!$D$2:$D$14531,MATCH($A2840&amp;"|22",Positions!$A$2:$A$14531,0)),"-")</f>
        <v>22</v>
      </c>
      <c r="F2840" s="4" t="str">
        <f aca="false">IFERROR(INDEX(Positions!$E$2:$E$14531,MATCH($A2840&amp;"|13",Positions!$A$2:$A$14531,0)),"-")</f>
        <v>U</v>
      </c>
      <c r="G2840" s="4" t="str">
        <f aca="false">IFERROR(INDEX(Positions!$E$2:$E$14531,MATCH($A2840&amp;"|22",Positions!$A$2:$A$14531,0)),"-")</f>
        <v>G</v>
      </c>
      <c r="H2840" s="3" t="str">
        <f aca="false">F2840&amp;"-"&amp;G2840</f>
        <v>U-G</v>
      </c>
      <c r="I2840" s="4" t="n">
        <f aca="false">(F2840="G")+(G2840="G")</f>
        <v>1</v>
      </c>
      <c r="J2840" s="4" t="n">
        <f aca="false">(F2840="C")+(G2840="C")</f>
        <v>0</v>
      </c>
      <c r="K2840" s="3" t="n">
        <f aca="false">I2840+J2840</f>
        <v>1</v>
      </c>
    </row>
    <row r="2841" customFormat="false" ht="15" hidden="false" customHeight="false" outlineLevel="0" collapsed="false">
      <c r="A2841" s="4" t="s">
        <v>138</v>
      </c>
      <c r="B2841" s="4" t="s">
        <v>805</v>
      </c>
      <c r="C2841" s="4" t="s">
        <v>673</v>
      </c>
      <c r="D2841" s="4" t="n">
        <f aca="false">IFERROR(INDEX(Positions!$D$2:$D$14531,MATCH($A2841&amp;"|27",Positions!$A$2:$A$14531,0)),"-")</f>
        <v>27</v>
      </c>
      <c r="E2841" s="4" t="n">
        <f aca="false">IFERROR(INDEX(Positions!$D$2:$D$14531,MATCH($A2841&amp;"|43",Positions!$A$2:$A$14531,0)),"-")</f>
        <v>43</v>
      </c>
      <c r="F2841" s="4" t="str">
        <f aca="false">IFERROR(INDEX(Positions!$E$2:$E$14531,MATCH($A2841&amp;"|27",Positions!$A$2:$A$14531,0)),"-")</f>
        <v>C</v>
      </c>
      <c r="G2841" s="4" t="str">
        <f aca="false">IFERROR(INDEX(Positions!$E$2:$E$14531,MATCH($A2841&amp;"|43",Positions!$A$2:$A$14531,0)),"-")</f>
        <v>G</v>
      </c>
      <c r="H2841" s="3" t="str">
        <f aca="false">F2841&amp;"-"&amp;G2841</f>
        <v>C-G</v>
      </c>
      <c r="I2841" s="4" t="n">
        <f aca="false">(F2841="G")+(G2841="G")</f>
        <v>1</v>
      </c>
      <c r="J2841" s="4" t="n">
        <f aca="false">(F2841="C")+(G2841="C")</f>
        <v>1</v>
      </c>
      <c r="K2841" s="3" t="n">
        <f aca="false">I2841+J2841</f>
        <v>2</v>
      </c>
    </row>
    <row r="2842" customFormat="false" ht="15" hidden="false" customHeight="false" outlineLevel="0" collapsed="false">
      <c r="A2842" s="4" t="s">
        <v>138</v>
      </c>
      <c r="B2842" s="4" t="s">
        <v>805</v>
      </c>
      <c r="C2842" s="4" t="s">
        <v>889</v>
      </c>
      <c r="D2842" s="4" t="n">
        <f aca="false">IFERROR(INDEX(Positions!$D$2:$D$14531,MATCH($A2842&amp;"|28",Positions!$A$2:$A$14531,0)),"-")</f>
        <v>28</v>
      </c>
      <c r="E2842" s="4" t="n">
        <f aca="false">IFERROR(INDEX(Positions!$D$2:$D$14531,MATCH($A2842&amp;"|42",Positions!$A$2:$A$14531,0)),"-")</f>
        <v>42</v>
      </c>
      <c r="F2842" s="4" t="str">
        <f aca="false">IFERROR(INDEX(Positions!$E$2:$E$14531,MATCH($A2842&amp;"|28",Positions!$A$2:$A$14531,0)),"-")</f>
        <v>U</v>
      </c>
      <c r="G2842" s="4" t="str">
        <f aca="false">IFERROR(INDEX(Positions!$E$2:$E$14531,MATCH($A2842&amp;"|42",Positions!$A$2:$A$14531,0)),"-")</f>
        <v>A</v>
      </c>
      <c r="H2842" s="3" t="str">
        <f aca="false">F2842&amp;"-"&amp;G2842</f>
        <v>U-A</v>
      </c>
      <c r="I2842" s="4" t="n">
        <f aca="false">(F2842="G")+(G2842="G")</f>
        <v>0</v>
      </c>
      <c r="J2842" s="4" t="n">
        <f aca="false">(F2842="C")+(G2842="C")</f>
        <v>0</v>
      </c>
      <c r="K2842" s="3" t="n">
        <f aca="false">I2842+J2842</f>
        <v>0</v>
      </c>
    </row>
    <row r="2843" customFormat="false" ht="15" hidden="false" customHeight="false" outlineLevel="0" collapsed="false">
      <c r="A2843" s="4" t="s">
        <v>138</v>
      </c>
      <c r="B2843" s="4" t="s">
        <v>805</v>
      </c>
      <c r="C2843" s="4" t="s">
        <v>890</v>
      </c>
      <c r="D2843" s="4" t="n">
        <f aca="false">IFERROR(INDEX(Positions!$D$2:$D$14531,MATCH($A2843&amp;"|29",Positions!$A$2:$A$14531,0)),"-")</f>
        <v>29</v>
      </c>
      <c r="E2843" s="4" t="n">
        <f aca="false">IFERROR(INDEX(Positions!$D$2:$D$14531,MATCH($A2843&amp;"|41",Positions!$A$2:$A$14531,0)),"-")</f>
        <v>41</v>
      </c>
      <c r="F2843" s="4" t="str">
        <f aca="false">IFERROR(INDEX(Positions!$E$2:$E$14531,MATCH($A2843&amp;"|29",Positions!$A$2:$A$14531,0)),"-")</f>
        <v>G</v>
      </c>
      <c r="G2843" s="4" t="str">
        <f aca="false">IFERROR(INDEX(Positions!$E$2:$E$14531,MATCH($A2843&amp;"|41",Positions!$A$2:$A$14531,0)),"-")</f>
        <v>C</v>
      </c>
      <c r="H2843" s="3" t="str">
        <f aca="false">F2843&amp;"-"&amp;G2843</f>
        <v>G-C</v>
      </c>
      <c r="I2843" s="4" t="n">
        <f aca="false">(F2843="G")+(G2843="G")</f>
        <v>1</v>
      </c>
      <c r="J2843" s="4" t="n">
        <f aca="false">(F2843="C")+(G2843="C")</f>
        <v>1</v>
      </c>
      <c r="K2843" s="3" t="n">
        <f aca="false">I2843+J2843</f>
        <v>2</v>
      </c>
    </row>
    <row r="2844" customFormat="false" ht="15" hidden="false" customHeight="false" outlineLevel="0" collapsed="false">
      <c r="A2844" s="4" t="s">
        <v>138</v>
      </c>
      <c r="B2844" s="4" t="s">
        <v>805</v>
      </c>
      <c r="C2844" s="4" t="s">
        <v>694</v>
      </c>
      <c r="D2844" s="4" t="n">
        <f aca="false">IFERROR(INDEX(Positions!$D$2:$D$14531,MATCH($A2844&amp;"|30",Positions!$A$2:$A$14531,0)),"-")</f>
        <v>30</v>
      </c>
      <c r="E2844" s="4" t="n">
        <f aca="false">IFERROR(INDEX(Positions!$D$2:$D$14531,MATCH($A2844&amp;"|40",Positions!$A$2:$A$14531,0)),"-")</f>
        <v>40</v>
      </c>
      <c r="F2844" s="4" t="str">
        <f aca="false">IFERROR(INDEX(Positions!$E$2:$E$14531,MATCH($A2844&amp;"|30",Positions!$A$2:$A$14531,0)),"-")</f>
        <v>C</v>
      </c>
      <c r="G2844" s="4" t="str">
        <f aca="false">IFERROR(INDEX(Positions!$E$2:$E$14531,MATCH($A2844&amp;"|40",Positions!$A$2:$A$14531,0)),"-")</f>
        <v>G</v>
      </c>
      <c r="H2844" s="3" t="str">
        <f aca="false">F2844&amp;"-"&amp;G2844</f>
        <v>C-G</v>
      </c>
      <c r="I2844" s="4" t="n">
        <f aca="false">(F2844="G")+(G2844="G")</f>
        <v>1</v>
      </c>
      <c r="J2844" s="4" t="n">
        <f aca="false">(F2844="C")+(G2844="C")</f>
        <v>1</v>
      </c>
      <c r="K2844" s="3" t="n">
        <f aca="false">I2844+J2844</f>
        <v>2</v>
      </c>
    </row>
    <row r="2845" customFormat="false" ht="15" hidden="false" customHeight="false" outlineLevel="0" collapsed="false">
      <c r="A2845" s="4" t="s">
        <v>138</v>
      </c>
      <c r="B2845" s="4" t="s">
        <v>805</v>
      </c>
      <c r="C2845" s="4" t="s">
        <v>640</v>
      </c>
      <c r="D2845" s="4" t="n">
        <f aca="false">IFERROR(INDEX(Positions!$D$2:$D$14531,MATCH($A2845&amp;"|31",Positions!$A$2:$A$14531,0)),"-")</f>
        <v>31</v>
      </c>
      <c r="E2845" s="4" t="n">
        <f aca="false">IFERROR(INDEX(Positions!$D$2:$D$14531,MATCH($A2845&amp;"|39",Positions!$A$2:$A$14531,0)),"-")</f>
        <v>39</v>
      </c>
      <c r="F2845" s="4" t="str">
        <f aca="false">IFERROR(INDEX(Positions!$E$2:$E$14531,MATCH($A2845&amp;"|31",Positions!$A$2:$A$14531,0)),"-")</f>
        <v>G</v>
      </c>
      <c r="G2845" s="4" t="str">
        <f aca="false">IFERROR(INDEX(Positions!$E$2:$E$14531,MATCH($A2845&amp;"|39",Positions!$A$2:$A$14531,0)),"-")</f>
        <v>C</v>
      </c>
      <c r="H2845" s="3" t="str">
        <f aca="false">F2845&amp;"-"&amp;G2845</f>
        <v>G-C</v>
      </c>
      <c r="I2845" s="4" t="n">
        <f aca="false">(F2845="G")+(G2845="G")</f>
        <v>1</v>
      </c>
      <c r="J2845" s="4" t="n">
        <f aca="false">(F2845="C")+(G2845="C")</f>
        <v>1</v>
      </c>
      <c r="K2845" s="3" t="n">
        <f aca="false">I2845+J2845</f>
        <v>2</v>
      </c>
    </row>
    <row r="2846" customFormat="false" ht="15" hidden="false" customHeight="false" outlineLevel="0" collapsed="false">
      <c r="A2846" s="4" t="s">
        <v>138</v>
      </c>
      <c r="B2846" s="4" t="s">
        <v>830</v>
      </c>
      <c r="C2846" s="4" t="s">
        <v>367</v>
      </c>
      <c r="D2846" s="4" t="n">
        <f aca="false">IFERROR(INDEX(Positions!$D$2:$D$14531,MATCH($A2846&amp;"|49",Positions!$A$2:$A$14531,0)),"-")</f>
        <v>48</v>
      </c>
      <c r="E2846" s="4" t="n">
        <f aca="false">IFERROR(INDEX(Positions!$D$2:$D$14531,MATCH($A2846&amp;"|65",Positions!$A$2:$A$14531,0)),"-")</f>
        <v>64</v>
      </c>
      <c r="F2846" s="4" t="str">
        <f aca="false">IFERROR(INDEX(Positions!$E$2:$E$14531,MATCH($A2846&amp;"|49",Positions!$A$2:$A$14531,0)),"-")</f>
        <v>C</v>
      </c>
      <c r="G2846" s="4" t="str">
        <f aca="false">IFERROR(INDEX(Positions!$E$2:$E$14531,MATCH($A2846&amp;"|65",Positions!$A$2:$A$14531,0)),"-")</f>
        <v>G</v>
      </c>
      <c r="H2846" s="3" t="str">
        <f aca="false">F2846&amp;"-"&amp;G2846</f>
        <v>C-G</v>
      </c>
      <c r="I2846" s="4" t="n">
        <f aca="false">(F2846="G")+(G2846="G")</f>
        <v>1</v>
      </c>
      <c r="J2846" s="4" t="n">
        <f aca="false">(F2846="C")+(G2846="C")</f>
        <v>1</v>
      </c>
      <c r="K2846" s="3" t="n">
        <f aca="false">I2846+J2846</f>
        <v>2</v>
      </c>
    </row>
    <row r="2847" customFormat="false" ht="15" hidden="false" customHeight="false" outlineLevel="0" collapsed="false">
      <c r="A2847" s="4" t="s">
        <v>138</v>
      </c>
      <c r="B2847" s="4" t="s">
        <v>830</v>
      </c>
      <c r="C2847" s="4" t="s">
        <v>891</v>
      </c>
      <c r="D2847" s="4" t="n">
        <f aca="false">IFERROR(INDEX(Positions!$D$2:$D$14531,MATCH($A2847&amp;"|50",Positions!$A$2:$A$14531,0)),"-")</f>
        <v>49</v>
      </c>
      <c r="E2847" s="4" t="n">
        <f aca="false">IFERROR(INDEX(Positions!$D$2:$D$14531,MATCH($A2847&amp;"|64",Positions!$A$2:$A$14531,0)),"-")</f>
        <v>63</v>
      </c>
      <c r="F2847" s="4" t="str">
        <f aca="false">IFERROR(INDEX(Positions!$E$2:$E$14531,MATCH($A2847&amp;"|50",Positions!$A$2:$A$14531,0)),"-")</f>
        <v>U</v>
      </c>
      <c r="G2847" s="4" t="str">
        <f aca="false">IFERROR(INDEX(Positions!$E$2:$E$14531,MATCH($A2847&amp;"|64",Positions!$A$2:$A$14531,0)),"-")</f>
        <v>A</v>
      </c>
      <c r="H2847" s="3" t="str">
        <f aca="false">F2847&amp;"-"&amp;G2847</f>
        <v>U-A</v>
      </c>
      <c r="I2847" s="4" t="n">
        <f aca="false">(F2847="G")+(G2847="G")</f>
        <v>0</v>
      </c>
      <c r="J2847" s="4" t="n">
        <f aca="false">(F2847="C")+(G2847="C")</f>
        <v>0</v>
      </c>
      <c r="K2847" s="3" t="n">
        <f aca="false">I2847+J2847</f>
        <v>0</v>
      </c>
    </row>
    <row r="2848" customFormat="false" ht="15" hidden="false" customHeight="false" outlineLevel="0" collapsed="false">
      <c r="A2848" s="4" t="s">
        <v>138</v>
      </c>
      <c r="B2848" s="4" t="s">
        <v>830</v>
      </c>
      <c r="C2848" s="4" t="s">
        <v>689</v>
      </c>
      <c r="D2848" s="4" t="n">
        <f aca="false">IFERROR(INDEX(Positions!$D$2:$D$14531,MATCH($A2848&amp;"|51",Positions!$A$2:$A$14531,0)),"-")</f>
        <v>50</v>
      </c>
      <c r="E2848" s="4" t="n">
        <f aca="false">IFERROR(INDEX(Positions!$D$2:$D$14531,MATCH($A2848&amp;"|63",Positions!$A$2:$A$14531,0)),"-")</f>
        <v>62</v>
      </c>
      <c r="F2848" s="4" t="str">
        <f aca="false">IFERROR(INDEX(Positions!$E$2:$E$14531,MATCH($A2848&amp;"|51",Positions!$A$2:$A$14531,0)),"-")</f>
        <v>C</v>
      </c>
      <c r="G2848" s="4" t="str">
        <f aca="false">IFERROR(INDEX(Positions!$E$2:$E$14531,MATCH($A2848&amp;"|63",Positions!$A$2:$A$14531,0)),"-")</f>
        <v>G</v>
      </c>
      <c r="H2848" s="3" t="str">
        <f aca="false">F2848&amp;"-"&amp;G2848</f>
        <v>C-G</v>
      </c>
      <c r="I2848" s="4" t="n">
        <f aca="false">(F2848="G")+(G2848="G")</f>
        <v>1</v>
      </c>
      <c r="J2848" s="4" t="n">
        <f aca="false">(F2848="C")+(G2848="C")</f>
        <v>1</v>
      </c>
      <c r="K2848" s="3" t="n">
        <f aca="false">I2848+J2848</f>
        <v>2</v>
      </c>
    </row>
    <row r="2849" customFormat="false" ht="15" hidden="false" customHeight="false" outlineLevel="0" collapsed="false">
      <c r="A2849" s="4" t="s">
        <v>138</v>
      </c>
      <c r="B2849" s="4" t="s">
        <v>830</v>
      </c>
      <c r="C2849" s="4" t="s">
        <v>703</v>
      </c>
      <c r="D2849" s="4" t="n">
        <f aca="false">IFERROR(INDEX(Positions!$D$2:$D$14531,MATCH($A2849&amp;"|52",Positions!$A$2:$A$14531,0)),"-")</f>
        <v>51</v>
      </c>
      <c r="E2849" s="4" t="n">
        <f aca="false">IFERROR(INDEX(Positions!$D$2:$D$14531,MATCH($A2849&amp;"|62",Positions!$A$2:$A$14531,0)),"-")</f>
        <v>61</v>
      </c>
      <c r="F2849" s="4" t="str">
        <f aca="false">IFERROR(INDEX(Positions!$E$2:$E$14531,MATCH($A2849&amp;"|52",Positions!$A$2:$A$14531,0)),"-")</f>
        <v>G</v>
      </c>
      <c r="G2849" s="4" t="str">
        <f aca="false">IFERROR(INDEX(Positions!$E$2:$E$14531,MATCH($A2849&amp;"|62",Positions!$A$2:$A$14531,0)),"-")</f>
        <v>C</v>
      </c>
      <c r="H2849" s="3" t="str">
        <f aca="false">F2849&amp;"-"&amp;G2849</f>
        <v>G-C</v>
      </c>
      <c r="I2849" s="4" t="n">
        <f aca="false">(F2849="G")+(G2849="G")</f>
        <v>1</v>
      </c>
      <c r="J2849" s="4" t="n">
        <f aca="false">(F2849="C")+(G2849="C")</f>
        <v>1</v>
      </c>
      <c r="K2849" s="3" t="n">
        <f aca="false">I2849+J2849</f>
        <v>2</v>
      </c>
    </row>
    <row r="2850" customFormat="false" ht="15" hidden="false" customHeight="false" outlineLevel="0" collapsed="false">
      <c r="A2850" s="4" t="s">
        <v>138</v>
      </c>
      <c r="B2850" s="4" t="s">
        <v>830</v>
      </c>
      <c r="C2850" s="4" t="s">
        <v>892</v>
      </c>
      <c r="D2850" s="4" t="n">
        <f aca="false">IFERROR(INDEX(Positions!$D$2:$D$14531,MATCH($A2850&amp;"|53",Positions!$A$2:$A$14531,0)),"-")</f>
        <v>52</v>
      </c>
      <c r="E2850" s="4" t="n">
        <f aca="false">IFERROR(INDEX(Positions!$D$2:$D$14531,MATCH($A2850&amp;"|61",Positions!$A$2:$A$14531,0)),"-")</f>
        <v>60</v>
      </c>
      <c r="F2850" s="4" t="str">
        <f aca="false">IFERROR(INDEX(Positions!$E$2:$E$14531,MATCH($A2850&amp;"|53",Positions!$A$2:$A$14531,0)),"-")</f>
        <v>G</v>
      </c>
      <c r="G2850" s="4" t="str">
        <f aca="false">IFERROR(INDEX(Positions!$E$2:$E$14531,MATCH($A2850&amp;"|61",Positions!$A$2:$A$14531,0)),"-")</f>
        <v>C</v>
      </c>
      <c r="H2850" s="3" t="str">
        <f aca="false">F2850&amp;"-"&amp;G2850</f>
        <v>G-C</v>
      </c>
      <c r="I2850" s="4" t="n">
        <f aca="false">(F2850="G")+(G2850="G")</f>
        <v>1</v>
      </c>
      <c r="J2850" s="4" t="n">
        <f aca="false">(F2850="C")+(G2850="C")</f>
        <v>1</v>
      </c>
      <c r="K2850" s="3" t="n">
        <f aca="false">I2850+J2850</f>
        <v>2</v>
      </c>
    </row>
    <row r="2851" customFormat="false" ht="15" hidden="false" customHeight="false" outlineLevel="0" collapsed="false">
      <c r="A2851" s="24" t="s">
        <v>138</v>
      </c>
      <c r="B2851" s="24" t="s">
        <v>893</v>
      </c>
      <c r="C2851" s="24" t="s">
        <v>894</v>
      </c>
      <c r="D2851" s="24" t="n">
        <f aca="false">IFERROR(INDEX(Positions!$D$2:$D$14531,MATCH($A2851&amp;"|8",Positions!$A$2:$A$14531,0)),"-")</f>
        <v>8</v>
      </c>
      <c r="E2851" s="24" t="n">
        <f aca="false">IFERROR(INDEX(Positions!$D$2:$D$14531,MATCH($A2851&amp;"|14",Positions!$A$2:$A$14531,0)),"-")</f>
        <v>14</v>
      </c>
      <c r="F2851" s="24" t="str">
        <f aca="false">IFERROR(INDEX(Positions!$E$2:$E$14531,MATCH($A2851&amp;"|8",Positions!$A$2:$A$14531,0)),"-")</f>
        <v>U</v>
      </c>
      <c r="G2851" s="24" t="str">
        <f aca="false">IFERROR(INDEX(Positions!$E$2:$E$14531,MATCH($A2851&amp;"|14",Positions!$A$2:$A$14531,0)),"-")</f>
        <v>A</v>
      </c>
      <c r="H2851" s="25" t="str">
        <f aca="false">F2851&amp;"-"&amp;G2851</f>
        <v>U-A</v>
      </c>
      <c r="I2851" s="24" t="n">
        <f aca="false">(F2851="G")+(G2851="G")</f>
        <v>0</v>
      </c>
      <c r="J2851" s="24" t="n">
        <f aca="false">(F2851="C")+(G2851="C")</f>
        <v>0</v>
      </c>
      <c r="K2851" s="25" t="n">
        <f aca="false">I2851+J2851</f>
        <v>0</v>
      </c>
    </row>
    <row r="2852" customFormat="false" ht="15" hidden="false" customHeight="false" outlineLevel="0" collapsed="false">
      <c r="A2852" s="24" t="s">
        <v>138</v>
      </c>
      <c r="B2852" s="24" t="s">
        <v>893</v>
      </c>
      <c r="C2852" s="24" t="s">
        <v>895</v>
      </c>
      <c r="D2852" s="24" t="n">
        <f aca="false">IFERROR(INDEX(Positions!$D$2:$D$14531,MATCH($A2852&amp;"|15",Positions!$A$2:$A$14531,0)),"-")</f>
        <v>15</v>
      </c>
      <c r="E2852" s="24" t="n">
        <f aca="false">IFERROR(INDEX(Positions!$D$2:$D$14531,MATCH($A2852&amp;"|48",Positions!$A$2:$A$14531,0)),"-")</f>
        <v>47</v>
      </c>
      <c r="F2852" s="24" t="str">
        <f aca="false">IFERROR(INDEX(Positions!$E$2:$E$14531,MATCH($A2852&amp;"|15",Positions!$A$2:$A$14531,0)),"-")</f>
        <v>G</v>
      </c>
      <c r="G2852" s="24" t="str">
        <f aca="false">IFERROR(INDEX(Positions!$E$2:$E$14531,MATCH($A2852&amp;"|48",Positions!$A$2:$A$14531,0)),"-")</f>
        <v>C</v>
      </c>
      <c r="H2852" s="25" t="str">
        <f aca="false">F2852&amp;"-"&amp;G2852</f>
        <v>G-C</v>
      </c>
      <c r="I2852" s="24" t="n">
        <f aca="false">(F2852="G")+(G2852="G")</f>
        <v>1</v>
      </c>
      <c r="J2852" s="24" t="n">
        <f aca="false">(F2852="C")+(G2852="C")</f>
        <v>1</v>
      </c>
      <c r="K2852" s="25" t="n">
        <f aca="false">I2852+J2852</f>
        <v>2</v>
      </c>
    </row>
    <row r="2853" customFormat="false" ht="15" hidden="false" customHeight="false" outlineLevel="0" collapsed="false">
      <c r="A2853" s="24" t="s">
        <v>138</v>
      </c>
      <c r="B2853" s="24" t="s">
        <v>893</v>
      </c>
      <c r="C2853" s="24" t="s">
        <v>896</v>
      </c>
      <c r="D2853" s="24" t="n">
        <f aca="false">IFERROR(INDEX(Positions!$D$2:$D$14531,MATCH($A2853&amp;"|18",Positions!$A$2:$A$14531,0)),"-")</f>
        <v>17</v>
      </c>
      <c r="E2853" s="24" t="n">
        <f aca="false">IFERROR(INDEX(Positions!$D$2:$D$14531,MATCH($A2853&amp;"|55",Positions!$A$2:$A$14531,0)),"-")</f>
        <v>54</v>
      </c>
      <c r="F2853" s="24" t="str">
        <f aca="false">IFERROR(INDEX(Positions!$E$2:$E$14531,MATCH($A2853&amp;"|18",Positions!$A$2:$A$14531,0)),"-")</f>
        <v>G</v>
      </c>
      <c r="G2853" s="24" t="str">
        <f aca="false">IFERROR(INDEX(Positions!$E$2:$E$14531,MATCH($A2853&amp;"|55",Positions!$A$2:$A$14531,0)),"-")</f>
        <v>U</v>
      </c>
      <c r="H2853" s="25" t="str">
        <f aca="false">F2853&amp;"-"&amp;G2853</f>
        <v>G-U</v>
      </c>
      <c r="I2853" s="24" t="n">
        <f aca="false">(F2853="G")+(G2853="G")</f>
        <v>1</v>
      </c>
      <c r="J2853" s="24" t="n">
        <f aca="false">(F2853="C")+(G2853="C")</f>
        <v>0</v>
      </c>
      <c r="K2853" s="25" t="n">
        <f aca="false">I2853+J2853</f>
        <v>1</v>
      </c>
    </row>
    <row r="2854" customFormat="false" ht="15" hidden="false" customHeight="false" outlineLevel="0" collapsed="false">
      <c r="A2854" s="24" t="s">
        <v>138</v>
      </c>
      <c r="B2854" s="24" t="s">
        <v>893</v>
      </c>
      <c r="C2854" s="24" t="s">
        <v>897</v>
      </c>
      <c r="D2854" s="24" t="n">
        <f aca="false">IFERROR(INDEX(Positions!$D$2:$D$14531,MATCH($A2854&amp;"|19",Positions!$A$2:$A$14531,0)),"-")</f>
        <v>18</v>
      </c>
      <c r="E2854" s="24" t="n">
        <f aca="false">IFERROR(INDEX(Positions!$D$2:$D$14531,MATCH($A2854&amp;"|56",Positions!$A$2:$A$14531,0)),"-")</f>
        <v>55</v>
      </c>
      <c r="F2854" s="24" t="str">
        <f aca="false">IFERROR(INDEX(Positions!$E$2:$E$14531,MATCH($A2854&amp;"|19",Positions!$A$2:$A$14531,0)),"-")</f>
        <v>G</v>
      </c>
      <c r="G2854" s="24" t="str">
        <f aca="false">IFERROR(INDEX(Positions!$E$2:$E$14531,MATCH($A2854&amp;"|56",Positions!$A$2:$A$14531,0)),"-")</f>
        <v>C</v>
      </c>
      <c r="H2854" s="25" t="str">
        <f aca="false">F2854&amp;"-"&amp;G2854</f>
        <v>G-C</v>
      </c>
      <c r="I2854" s="24" t="n">
        <f aca="false">(F2854="G")+(G2854="G")</f>
        <v>1</v>
      </c>
      <c r="J2854" s="24" t="n">
        <f aca="false">(F2854="C")+(G2854="C")</f>
        <v>1</v>
      </c>
      <c r="K2854" s="25" t="n">
        <f aca="false">I2854+J2854</f>
        <v>2</v>
      </c>
    </row>
    <row r="2855" customFormat="false" ht="15" hidden="false" customHeight="false" outlineLevel="0" collapsed="false">
      <c r="A2855" s="24" t="s">
        <v>138</v>
      </c>
      <c r="B2855" s="24" t="s">
        <v>893</v>
      </c>
      <c r="C2855" s="24" t="s">
        <v>898</v>
      </c>
      <c r="D2855" s="24" t="n">
        <f aca="false">IFERROR(INDEX(Positions!$D$2:$D$14531,MATCH($A2855&amp;"|26",Positions!$A$2:$A$14531,0)),"-")</f>
        <v>26</v>
      </c>
      <c r="E2855" s="24" t="n">
        <f aca="false">IFERROR(INDEX(Positions!$D$2:$D$14531,MATCH($A2855&amp;"|44",Positions!$A$2:$A$14531,0)),"-")</f>
        <v>44</v>
      </c>
      <c r="F2855" s="24" t="str">
        <f aca="false">IFERROR(INDEX(Positions!$E$2:$E$14531,MATCH($A2855&amp;"|26",Positions!$A$2:$A$14531,0)),"-")</f>
        <v>U</v>
      </c>
      <c r="G2855" s="24" t="str">
        <f aca="false">IFERROR(INDEX(Positions!$E$2:$E$14531,MATCH($A2855&amp;"|44",Positions!$A$2:$A$14531,0)),"-")</f>
        <v>C</v>
      </c>
      <c r="H2855" s="25" t="str">
        <f aca="false">F2855&amp;"-"&amp;G2855</f>
        <v>U-C</v>
      </c>
      <c r="I2855" s="24" t="n">
        <f aca="false">(F2855="G")+(G2855="G")</f>
        <v>0</v>
      </c>
      <c r="J2855" s="24" t="n">
        <f aca="false">(F2855="C")+(G2855="C")</f>
        <v>1</v>
      </c>
      <c r="K2855" s="25" t="n">
        <f aca="false">I2855+J2855</f>
        <v>1</v>
      </c>
    </row>
    <row r="2856" customFormat="false" ht="15" hidden="false" customHeight="false" outlineLevel="0" collapsed="false">
      <c r="A2856" s="24" t="s">
        <v>138</v>
      </c>
      <c r="B2856" s="24" t="s">
        <v>893</v>
      </c>
      <c r="C2856" s="24" t="s">
        <v>899</v>
      </c>
      <c r="D2856" s="24" t="n">
        <f aca="false">IFERROR(INDEX(Positions!$D$2:$D$14531,MATCH($A2856&amp;"|32",Positions!$A$2:$A$14531,0)),"-")</f>
        <v>32</v>
      </c>
      <c r="E2856" s="24" t="n">
        <f aca="false">IFERROR(INDEX(Positions!$D$2:$D$14531,MATCH($A2856&amp;"|38",Positions!$A$2:$A$14531,0)),"-")</f>
        <v>38</v>
      </c>
      <c r="F2856" s="24" t="str">
        <f aca="false">IFERROR(INDEX(Positions!$E$2:$E$14531,MATCH($A2856&amp;"|32",Positions!$A$2:$A$14531,0)),"-")</f>
        <v>U</v>
      </c>
      <c r="G2856" s="24" t="str">
        <f aca="false">IFERROR(INDEX(Positions!$E$2:$E$14531,MATCH($A2856&amp;"|38",Positions!$A$2:$A$14531,0)),"-")</f>
        <v>C</v>
      </c>
      <c r="H2856" s="25" t="str">
        <f aca="false">F2856&amp;"-"&amp;G2856</f>
        <v>U-C</v>
      </c>
      <c r="I2856" s="24" t="n">
        <f aca="false">(F2856="G")+(G2856="G")</f>
        <v>0</v>
      </c>
      <c r="J2856" s="24" t="n">
        <f aca="false">(F2856="C")+(G2856="C")</f>
        <v>1</v>
      </c>
      <c r="K2856" s="25" t="n">
        <f aca="false">I2856+J2856</f>
        <v>1</v>
      </c>
    </row>
    <row r="2857" customFormat="false" ht="15" hidden="false" customHeight="false" outlineLevel="0" collapsed="false">
      <c r="A2857" s="24" t="s">
        <v>138</v>
      </c>
      <c r="B2857" s="24" t="s">
        <v>893</v>
      </c>
      <c r="C2857" s="24" t="s">
        <v>900</v>
      </c>
      <c r="D2857" s="24" t="n">
        <f aca="false">IFERROR(INDEX(Positions!$D$2:$D$14531,MATCH($A2857&amp;"|54",Positions!$A$2:$A$14531,0)),"-")</f>
        <v>53</v>
      </c>
      <c r="E2857" s="24" t="n">
        <f aca="false">IFERROR(INDEX(Positions!$D$2:$D$14531,MATCH($A2857&amp;"|58",Positions!$A$2:$A$14531,0)),"-")</f>
        <v>57</v>
      </c>
      <c r="F2857" s="24" t="str">
        <f aca="false">IFERROR(INDEX(Positions!$E$2:$E$14531,MATCH($A2857&amp;"|54",Positions!$A$2:$A$14531,0)),"-")</f>
        <v>U</v>
      </c>
      <c r="G2857" s="24" t="str">
        <f aca="false">IFERROR(INDEX(Positions!$E$2:$E$14531,MATCH($A2857&amp;"|58",Positions!$A$2:$A$14531,0)),"-")</f>
        <v>A</v>
      </c>
      <c r="H2857" s="25" t="str">
        <f aca="false">F2857&amp;"-"&amp;G2857</f>
        <v>U-A</v>
      </c>
      <c r="I2857" s="24" t="n">
        <f aca="false">(F2857="G")+(G2857="G")</f>
        <v>0</v>
      </c>
      <c r="J2857" s="24" t="n">
        <f aca="false">(F2857="C")+(G2857="C")</f>
        <v>0</v>
      </c>
      <c r="K2857" s="25" t="n">
        <f aca="false">I2857+J2857</f>
        <v>0</v>
      </c>
    </row>
    <row r="2858" customFormat="false" ht="15" hidden="false" customHeight="false" outlineLevel="0" collapsed="false">
      <c r="A2858" s="4" t="s">
        <v>139</v>
      </c>
      <c r="B2858" s="4" t="s">
        <v>768</v>
      </c>
      <c r="C2858" s="4" t="s">
        <v>882</v>
      </c>
      <c r="D2858" s="4" t="n">
        <f aca="false">IFERROR(INDEX(Positions!$D$2:$D$14531,MATCH($A2858&amp;"|1",Positions!$A$2:$A$14531,0)),"-")</f>
        <v>1</v>
      </c>
      <c r="E2858" s="4" t="n">
        <f aca="false">IFERROR(INDEX(Positions!$D$2:$D$14531,MATCH($A2858&amp;"|72",Positions!$A$2:$A$14531,0)),"-")</f>
        <v>73</v>
      </c>
      <c r="F2858" s="4" t="str">
        <f aca="false">IFERROR(INDEX(Positions!$E$2:$E$14531,MATCH($A2858&amp;"|1",Positions!$A$2:$A$14531,0)),"-")</f>
        <v>G</v>
      </c>
      <c r="G2858" s="4" t="str">
        <f aca="false">IFERROR(INDEX(Positions!$E$2:$E$14531,MATCH($A2858&amp;"|72",Positions!$A$2:$A$14531,0)),"-")</f>
        <v>C</v>
      </c>
      <c r="H2858" s="3" t="str">
        <f aca="false">F2858&amp;"-"&amp;G2858</f>
        <v>G-C</v>
      </c>
      <c r="I2858" s="4" t="n">
        <f aca="false">(F2858="G")+(G2858="G")</f>
        <v>1</v>
      </c>
      <c r="J2858" s="4" t="n">
        <f aca="false">(F2858="C")+(G2858="C")</f>
        <v>1</v>
      </c>
      <c r="K2858" s="3" t="n">
        <f aca="false">I2858+J2858</f>
        <v>2</v>
      </c>
    </row>
    <row r="2859" customFormat="false" ht="15" hidden="false" customHeight="false" outlineLevel="0" collapsed="false">
      <c r="A2859" s="4" t="s">
        <v>139</v>
      </c>
      <c r="B2859" s="4" t="s">
        <v>768</v>
      </c>
      <c r="C2859" s="4" t="s">
        <v>883</v>
      </c>
      <c r="D2859" s="4" t="n">
        <f aca="false">IFERROR(INDEX(Positions!$D$2:$D$14531,MATCH($A2859&amp;"|2",Positions!$A$2:$A$14531,0)),"-")</f>
        <v>2</v>
      </c>
      <c r="E2859" s="4" t="n">
        <f aca="false">IFERROR(INDEX(Positions!$D$2:$D$14531,MATCH($A2859&amp;"|71",Positions!$A$2:$A$14531,0)),"-")</f>
        <v>72</v>
      </c>
      <c r="F2859" s="4" t="str">
        <f aca="false">IFERROR(INDEX(Positions!$E$2:$E$14531,MATCH($A2859&amp;"|2",Positions!$A$2:$A$14531,0)),"-")</f>
        <v>C</v>
      </c>
      <c r="G2859" s="4" t="str">
        <f aca="false">IFERROR(INDEX(Positions!$E$2:$E$14531,MATCH($A2859&amp;"|71",Positions!$A$2:$A$14531,0)),"-")</f>
        <v>G</v>
      </c>
      <c r="H2859" s="3" t="str">
        <f aca="false">F2859&amp;"-"&amp;G2859</f>
        <v>C-G</v>
      </c>
      <c r="I2859" s="4" t="n">
        <f aca="false">(F2859="G")+(G2859="G")</f>
        <v>1</v>
      </c>
      <c r="J2859" s="4" t="n">
        <f aca="false">(F2859="C")+(G2859="C")</f>
        <v>1</v>
      </c>
      <c r="K2859" s="3" t="n">
        <f aca="false">I2859+J2859</f>
        <v>2</v>
      </c>
    </row>
    <row r="2860" customFormat="false" ht="15" hidden="false" customHeight="false" outlineLevel="0" collapsed="false">
      <c r="A2860" s="4" t="s">
        <v>139</v>
      </c>
      <c r="B2860" s="4" t="s">
        <v>768</v>
      </c>
      <c r="C2860" s="4" t="s">
        <v>884</v>
      </c>
      <c r="D2860" s="4" t="n">
        <f aca="false">IFERROR(INDEX(Positions!$D$2:$D$14531,MATCH($A2860&amp;"|3",Positions!$A$2:$A$14531,0)),"-")</f>
        <v>3</v>
      </c>
      <c r="E2860" s="4" t="n">
        <f aca="false">IFERROR(INDEX(Positions!$D$2:$D$14531,MATCH($A2860&amp;"|70",Positions!$A$2:$A$14531,0)),"-")</f>
        <v>71</v>
      </c>
      <c r="F2860" s="4" t="str">
        <f aca="false">IFERROR(INDEX(Positions!$E$2:$E$14531,MATCH($A2860&amp;"|3",Positions!$A$2:$A$14531,0)),"-")</f>
        <v>U</v>
      </c>
      <c r="G2860" s="4" t="str">
        <f aca="false">IFERROR(INDEX(Positions!$E$2:$E$14531,MATCH($A2860&amp;"|70",Positions!$A$2:$A$14531,0)),"-")</f>
        <v>A</v>
      </c>
      <c r="H2860" s="3" t="str">
        <f aca="false">F2860&amp;"-"&amp;G2860</f>
        <v>U-A</v>
      </c>
      <c r="I2860" s="4" t="n">
        <f aca="false">(F2860="G")+(G2860="G")</f>
        <v>0</v>
      </c>
      <c r="J2860" s="4" t="n">
        <f aca="false">(F2860="C")+(G2860="C")</f>
        <v>0</v>
      </c>
      <c r="K2860" s="3" t="n">
        <f aca="false">I2860+J2860</f>
        <v>0</v>
      </c>
    </row>
    <row r="2861" customFormat="false" ht="15" hidden="false" customHeight="false" outlineLevel="0" collapsed="false">
      <c r="A2861" s="4" t="s">
        <v>139</v>
      </c>
      <c r="B2861" s="4" t="s">
        <v>768</v>
      </c>
      <c r="C2861" s="4" t="s">
        <v>885</v>
      </c>
      <c r="D2861" s="4" t="n">
        <f aca="false">IFERROR(INDEX(Positions!$D$2:$D$14531,MATCH($A2861&amp;"|4",Positions!$A$2:$A$14531,0)),"-")</f>
        <v>4</v>
      </c>
      <c r="E2861" s="4" t="n">
        <f aca="false">IFERROR(INDEX(Positions!$D$2:$D$14531,MATCH($A2861&amp;"|69",Positions!$A$2:$A$14531,0)),"-")</f>
        <v>70</v>
      </c>
      <c r="F2861" s="4" t="str">
        <f aca="false">IFERROR(INDEX(Positions!$E$2:$E$14531,MATCH($A2861&amp;"|4",Positions!$A$2:$A$14531,0)),"-")</f>
        <v>C</v>
      </c>
      <c r="G2861" s="4" t="str">
        <f aca="false">IFERROR(INDEX(Positions!$E$2:$E$14531,MATCH($A2861&amp;"|69",Positions!$A$2:$A$14531,0)),"-")</f>
        <v>G</v>
      </c>
      <c r="H2861" s="3" t="str">
        <f aca="false">F2861&amp;"-"&amp;G2861</f>
        <v>C-G</v>
      </c>
      <c r="I2861" s="4" t="n">
        <f aca="false">(F2861="G")+(G2861="G")</f>
        <v>1</v>
      </c>
      <c r="J2861" s="4" t="n">
        <f aca="false">(F2861="C")+(G2861="C")</f>
        <v>1</v>
      </c>
      <c r="K2861" s="3" t="n">
        <f aca="false">I2861+J2861</f>
        <v>2</v>
      </c>
    </row>
    <row r="2862" customFormat="false" ht="15" hidden="false" customHeight="false" outlineLevel="0" collapsed="false">
      <c r="A2862" s="4" t="s">
        <v>139</v>
      </c>
      <c r="B2862" s="4" t="s">
        <v>768</v>
      </c>
      <c r="C2862" s="4" t="s">
        <v>542</v>
      </c>
      <c r="D2862" s="4" t="n">
        <f aca="false">IFERROR(INDEX(Positions!$D$2:$D$14531,MATCH($A2862&amp;"|5",Positions!$A$2:$A$14531,0)),"-")</f>
        <v>5</v>
      </c>
      <c r="E2862" s="4" t="n">
        <f aca="false">IFERROR(INDEX(Positions!$D$2:$D$14531,MATCH($A2862&amp;"|68",Positions!$A$2:$A$14531,0)),"-")</f>
        <v>69</v>
      </c>
      <c r="F2862" s="4" t="str">
        <f aca="false">IFERROR(INDEX(Positions!$E$2:$E$14531,MATCH($A2862&amp;"|5",Positions!$A$2:$A$14531,0)),"-")</f>
        <v>C</v>
      </c>
      <c r="G2862" s="4" t="str">
        <f aca="false">IFERROR(INDEX(Positions!$E$2:$E$14531,MATCH($A2862&amp;"|68",Positions!$A$2:$A$14531,0)),"-")</f>
        <v>G</v>
      </c>
      <c r="H2862" s="3" t="str">
        <f aca="false">F2862&amp;"-"&amp;G2862</f>
        <v>C-G</v>
      </c>
      <c r="I2862" s="4" t="n">
        <f aca="false">(F2862="G")+(G2862="G")</f>
        <v>1</v>
      </c>
      <c r="J2862" s="4" t="n">
        <f aca="false">(F2862="C")+(G2862="C")</f>
        <v>1</v>
      </c>
      <c r="K2862" s="3" t="n">
        <f aca="false">I2862+J2862</f>
        <v>2</v>
      </c>
    </row>
    <row r="2863" customFormat="false" ht="15" hidden="false" customHeight="false" outlineLevel="0" collapsed="false">
      <c r="A2863" s="4" t="s">
        <v>139</v>
      </c>
      <c r="B2863" s="4" t="s">
        <v>768</v>
      </c>
      <c r="C2863" s="4" t="s">
        <v>561</v>
      </c>
      <c r="D2863" s="4" t="n">
        <f aca="false">IFERROR(INDEX(Positions!$D$2:$D$14531,MATCH($A2863&amp;"|6",Positions!$A$2:$A$14531,0)),"-")</f>
        <v>6</v>
      </c>
      <c r="E2863" s="4" t="n">
        <f aca="false">IFERROR(INDEX(Positions!$D$2:$D$14531,MATCH($A2863&amp;"|67",Positions!$A$2:$A$14531,0)),"-")</f>
        <v>68</v>
      </c>
      <c r="F2863" s="4" t="str">
        <f aca="false">IFERROR(INDEX(Positions!$E$2:$E$14531,MATCH($A2863&amp;"|6",Positions!$A$2:$A$14531,0)),"-")</f>
        <v>A</v>
      </c>
      <c r="G2863" s="4" t="str">
        <f aca="false">IFERROR(INDEX(Positions!$E$2:$E$14531,MATCH($A2863&amp;"|67",Positions!$A$2:$A$14531,0)),"-")</f>
        <v>U</v>
      </c>
      <c r="H2863" s="3" t="str">
        <f aca="false">F2863&amp;"-"&amp;G2863</f>
        <v>A-U</v>
      </c>
      <c r="I2863" s="4" t="n">
        <f aca="false">(F2863="G")+(G2863="G")</f>
        <v>0</v>
      </c>
      <c r="J2863" s="4" t="n">
        <f aca="false">(F2863="C")+(G2863="C")</f>
        <v>0</v>
      </c>
      <c r="K2863" s="3" t="n">
        <f aca="false">I2863+J2863</f>
        <v>0</v>
      </c>
    </row>
    <row r="2864" customFormat="false" ht="15" hidden="false" customHeight="false" outlineLevel="0" collapsed="false">
      <c r="A2864" s="4" t="s">
        <v>139</v>
      </c>
      <c r="B2864" s="4" t="s">
        <v>768</v>
      </c>
      <c r="C2864" s="4" t="s">
        <v>886</v>
      </c>
      <c r="D2864" s="4" t="n">
        <f aca="false">IFERROR(INDEX(Positions!$D$2:$D$14531,MATCH($A2864&amp;"|7",Positions!$A$2:$A$14531,0)),"-")</f>
        <v>7</v>
      </c>
      <c r="E2864" s="4" t="n">
        <f aca="false">IFERROR(INDEX(Positions!$D$2:$D$14531,MATCH($A2864&amp;"|66",Positions!$A$2:$A$14531,0)),"-")</f>
        <v>67</v>
      </c>
      <c r="F2864" s="4" t="str">
        <f aca="false">IFERROR(INDEX(Positions!$E$2:$E$14531,MATCH($A2864&amp;"|7",Positions!$A$2:$A$14531,0)),"-")</f>
        <v>G</v>
      </c>
      <c r="G2864" s="4" t="str">
        <f aca="false">IFERROR(INDEX(Positions!$E$2:$E$14531,MATCH($A2864&amp;"|66",Positions!$A$2:$A$14531,0)),"-")</f>
        <v>C</v>
      </c>
      <c r="H2864" s="3" t="str">
        <f aca="false">F2864&amp;"-"&amp;G2864</f>
        <v>G-C</v>
      </c>
      <c r="I2864" s="4" t="n">
        <f aca="false">(F2864="G")+(G2864="G")</f>
        <v>1</v>
      </c>
      <c r="J2864" s="4" t="n">
        <f aca="false">(F2864="C")+(G2864="C")</f>
        <v>1</v>
      </c>
      <c r="K2864" s="3" t="n">
        <f aca="false">I2864+J2864</f>
        <v>2</v>
      </c>
    </row>
    <row r="2865" customFormat="false" ht="15" hidden="false" customHeight="false" outlineLevel="0" collapsed="false">
      <c r="A2865" s="4" t="s">
        <v>139</v>
      </c>
      <c r="B2865" s="4" t="s">
        <v>783</v>
      </c>
      <c r="C2865" s="4" t="s">
        <v>887</v>
      </c>
      <c r="D2865" s="4" t="n">
        <f aca="false">IFERROR(INDEX(Positions!$D$2:$D$14531,MATCH($A2865&amp;"|10",Positions!$A$2:$A$14531,0)),"-")</f>
        <v>10</v>
      </c>
      <c r="E2865" s="4" t="n">
        <f aca="false">IFERROR(INDEX(Positions!$D$2:$D$14531,MATCH($A2865&amp;"|25",Positions!$A$2:$A$14531,0)),"-")</f>
        <v>26</v>
      </c>
      <c r="F2865" s="4" t="str">
        <f aca="false">IFERROR(INDEX(Positions!$E$2:$E$14531,MATCH($A2865&amp;"|10",Positions!$A$2:$A$14531,0)),"-")</f>
        <v>G</v>
      </c>
      <c r="G2865" s="4" t="str">
        <f aca="false">IFERROR(INDEX(Positions!$E$2:$E$14531,MATCH($A2865&amp;"|25",Positions!$A$2:$A$14531,0)),"-")</f>
        <v>C</v>
      </c>
      <c r="H2865" s="3" t="str">
        <f aca="false">F2865&amp;"-"&amp;G2865</f>
        <v>G-C</v>
      </c>
      <c r="I2865" s="4" t="n">
        <f aca="false">(F2865="G")+(G2865="G")</f>
        <v>1</v>
      </c>
      <c r="J2865" s="4" t="n">
        <f aca="false">(F2865="C")+(G2865="C")</f>
        <v>1</v>
      </c>
      <c r="K2865" s="3" t="n">
        <f aca="false">I2865+J2865</f>
        <v>2</v>
      </c>
    </row>
    <row r="2866" customFormat="false" ht="15" hidden="false" customHeight="false" outlineLevel="0" collapsed="false">
      <c r="A2866" s="4" t="s">
        <v>139</v>
      </c>
      <c r="B2866" s="4" t="s">
        <v>783</v>
      </c>
      <c r="C2866" s="4" t="s">
        <v>888</v>
      </c>
      <c r="D2866" s="4" t="n">
        <f aca="false">IFERROR(INDEX(Positions!$D$2:$D$14531,MATCH($A2866&amp;"|11",Positions!$A$2:$A$14531,0)),"-")</f>
        <v>11</v>
      </c>
      <c r="E2866" s="4" t="n">
        <f aca="false">IFERROR(INDEX(Positions!$D$2:$D$14531,MATCH($A2866&amp;"|24",Positions!$A$2:$A$14531,0)),"-")</f>
        <v>25</v>
      </c>
      <c r="F2866" s="4" t="str">
        <f aca="false">IFERROR(INDEX(Positions!$E$2:$E$14531,MATCH($A2866&amp;"|11",Positions!$A$2:$A$14531,0)),"-")</f>
        <v>C</v>
      </c>
      <c r="G2866" s="4" t="str">
        <f aca="false">IFERROR(INDEX(Positions!$E$2:$E$14531,MATCH($A2866&amp;"|24",Positions!$A$2:$A$14531,0)),"-")</f>
        <v>G</v>
      </c>
      <c r="H2866" s="3" t="str">
        <f aca="false">F2866&amp;"-"&amp;G2866</f>
        <v>C-G</v>
      </c>
      <c r="I2866" s="4" t="n">
        <f aca="false">(F2866="G")+(G2866="G")</f>
        <v>1</v>
      </c>
      <c r="J2866" s="4" t="n">
        <f aca="false">(F2866="C")+(G2866="C")</f>
        <v>1</v>
      </c>
      <c r="K2866" s="3" t="n">
        <f aca="false">I2866+J2866</f>
        <v>2</v>
      </c>
    </row>
    <row r="2867" customFormat="false" ht="15" hidden="false" customHeight="false" outlineLevel="0" collapsed="false">
      <c r="A2867" s="4" t="s">
        <v>139</v>
      </c>
      <c r="B2867" s="4" t="s">
        <v>783</v>
      </c>
      <c r="C2867" s="4" t="s">
        <v>479</v>
      </c>
      <c r="D2867" s="4" t="n">
        <f aca="false">IFERROR(INDEX(Positions!$D$2:$D$14531,MATCH($A2867&amp;"|12",Positions!$A$2:$A$14531,0)),"-")</f>
        <v>12</v>
      </c>
      <c r="E2867" s="4" t="n">
        <f aca="false">IFERROR(INDEX(Positions!$D$2:$D$14531,MATCH($A2867&amp;"|23",Positions!$A$2:$A$14531,0)),"-")</f>
        <v>24</v>
      </c>
      <c r="F2867" s="4" t="str">
        <f aca="false">IFERROR(INDEX(Positions!$E$2:$E$14531,MATCH($A2867&amp;"|12",Positions!$A$2:$A$14531,0)),"-")</f>
        <v>G</v>
      </c>
      <c r="G2867" s="4" t="str">
        <f aca="false">IFERROR(INDEX(Positions!$E$2:$E$14531,MATCH($A2867&amp;"|23",Positions!$A$2:$A$14531,0)),"-")</f>
        <v>C</v>
      </c>
      <c r="H2867" s="3" t="str">
        <f aca="false">F2867&amp;"-"&amp;G2867</f>
        <v>G-C</v>
      </c>
      <c r="I2867" s="4" t="n">
        <f aca="false">(F2867="G")+(G2867="G")</f>
        <v>1</v>
      </c>
      <c r="J2867" s="4" t="n">
        <f aca="false">(F2867="C")+(G2867="C")</f>
        <v>1</v>
      </c>
      <c r="K2867" s="3" t="n">
        <f aca="false">I2867+J2867</f>
        <v>2</v>
      </c>
    </row>
    <row r="2868" customFormat="false" ht="15" hidden="false" customHeight="false" outlineLevel="0" collapsed="false">
      <c r="A2868" s="4" t="s">
        <v>139</v>
      </c>
      <c r="B2868" s="4" t="s">
        <v>783</v>
      </c>
      <c r="C2868" s="4" t="s">
        <v>267</v>
      </c>
      <c r="D2868" s="4" t="n">
        <f aca="false">IFERROR(INDEX(Positions!$D$2:$D$14531,MATCH($A2868&amp;"|13",Positions!$A$2:$A$14531,0)),"-")</f>
        <v>13</v>
      </c>
      <c r="E2868" s="4" t="n">
        <f aca="false">IFERROR(INDEX(Positions!$D$2:$D$14531,MATCH($A2868&amp;"|22",Positions!$A$2:$A$14531,0)),"-")</f>
        <v>23</v>
      </c>
      <c r="F2868" s="4" t="str">
        <f aca="false">IFERROR(INDEX(Positions!$E$2:$E$14531,MATCH($A2868&amp;"|13",Positions!$A$2:$A$14531,0)),"-")</f>
        <v>C</v>
      </c>
      <c r="G2868" s="4" t="str">
        <f aca="false">IFERROR(INDEX(Positions!$E$2:$E$14531,MATCH($A2868&amp;"|22",Positions!$A$2:$A$14531,0)),"-")</f>
        <v>G</v>
      </c>
      <c r="H2868" s="3" t="str">
        <f aca="false">F2868&amp;"-"&amp;G2868</f>
        <v>C-G</v>
      </c>
      <c r="I2868" s="4" t="n">
        <f aca="false">(F2868="G")+(G2868="G")</f>
        <v>1</v>
      </c>
      <c r="J2868" s="4" t="n">
        <f aca="false">(F2868="C")+(G2868="C")</f>
        <v>1</v>
      </c>
      <c r="K2868" s="3" t="n">
        <f aca="false">I2868+J2868</f>
        <v>2</v>
      </c>
    </row>
    <row r="2869" customFormat="false" ht="15" hidden="false" customHeight="false" outlineLevel="0" collapsed="false">
      <c r="A2869" s="4" t="s">
        <v>139</v>
      </c>
      <c r="B2869" s="4" t="s">
        <v>805</v>
      </c>
      <c r="C2869" s="4" t="s">
        <v>673</v>
      </c>
      <c r="D2869" s="4" t="n">
        <f aca="false">IFERROR(INDEX(Positions!$D$2:$D$14531,MATCH($A2869&amp;"|27",Positions!$A$2:$A$14531,0)),"-")</f>
        <v>28</v>
      </c>
      <c r="E2869" s="4" t="n">
        <f aca="false">IFERROR(INDEX(Positions!$D$2:$D$14531,MATCH($A2869&amp;"|43",Positions!$A$2:$A$14531,0)),"-")</f>
        <v>44</v>
      </c>
      <c r="F2869" s="4" t="str">
        <f aca="false">IFERROR(INDEX(Positions!$E$2:$E$14531,MATCH($A2869&amp;"|27",Positions!$A$2:$A$14531,0)),"-")</f>
        <v>C</v>
      </c>
      <c r="G2869" s="4" t="str">
        <f aca="false">IFERROR(INDEX(Positions!$E$2:$E$14531,MATCH($A2869&amp;"|43",Positions!$A$2:$A$14531,0)),"-")</f>
        <v>G</v>
      </c>
      <c r="H2869" s="3" t="str">
        <f aca="false">F2869&amp;"-"&amp;G2869</f>
        <v>C-G</v>
      </c>
      <c r="I2869" s="4" t="n">
        <f aca="false">(F2869="G")+(G2869="G")</f>
        <v>1</v>
      </c>
      <c r="J2869" s="4" t="n">
        <f aca="false">(F2869="C")+(G2869="C")</f>
        <v>1</v>
      </c>
      <c r="K2869" s="3" t="n">
        <f aca="false">I2869+J2869</f>
        <v>2</v>
      </c>
    </row>
    <row r="2870" customFormat="false" ht="15" hidden="false" customHeight="false" outlineLevel="0" collapsed="false">
      <c r="A2870" s="4" t="s">
        <v>139</v>
      </c>
      <c r="B2870" s="4" t="s">
        <v>805</v>
      </c>
      <c r="C2870" s="4" t="s">
        <v>889</v>
      </c>
      <c r="D2870" s="4" t="n">
        <f aca="false">IFERROR(INDEX(Positions!$D$2:$D$14531,MATCH($A2870&amp;"|28",Positions!$A$2:$A$14531,0)),"-")</f>
        <v>29</v>
      </c>
      <c r="E2870" s="4" t="n">
        <f aca="false">IFERROR(INDEX(Positions!$D$2:$D$14531,MATCH($A2870&amp;"|42",Positions!$A$2:$A$14531,0)),"-")</f>
        <v>43</v>
      </c>
      <c r="F2870" s="4" t="str">
        <f aca="false">IFERROR(INDEX(Positions!$E$2:$E$14531,MATCH($A2870&amp;"|28",Positions!$A$2:$A$14531,0)),"-")</f>
        <v>G</v>
      </c>
      <c r="G2870" s="4" t="str">
        <f aca="false">IFERROR(INDEX(Positions!$E$2:$E$14531,MATCH($A2870&amp;"|42",Positions!$A$2:$A$14531,0)),"-")</f>
        <v>C</v>
      </c>
      <c r="H2870" s="3" t="str">
        <f aca="false">F2870&amp;"-"&amp;G2870</f>
        <v>G-C</v>
      </c>
      <c r="I2870" s="4" t="n">
        <f aca="false">(F2870="G")+(G2870="G")</f>
        <v>1</v>
      </c>
      <c r="J2870" s="4" t="n">
        <f aca="false">(F2870="C")+(G2870="C")</f>
        <v>1</v>
      </c>
      <c r="K2870" s="3" t="n">
        <f aca="false">I2870+J2870</f>
        <v>2</v>
      </c>
    </row>
    <row r="2871" customFormat="false" ht="15" hidden="false" customHeight="false" outlineLevel="0" collapsed="false">
      <c r="A2871" s="4" t="s">
        <v>139</v>
      </c>
      <c r="B2871" s="4" t="s">
        <v>805</v>
      </c>
      <c r="C2871" s="4" t="s">
        <v>890</v>
      </c>
      <c r="D2871" s="4" t="n">
        <f aca="false">IFERROR(INDEX(Positions!$D$2:$D$14531,MATCH($A2871&amp;"|29",Positions!$A$2:$A$14531,0)),"-")</f>
        <v>30</v>
      </c>
      <c r="E2871" s="4" t="n">
        <f aca="false">IFERROR(INDEX(Positions!$D$2:$D$14531,MATCH($A2871&amp;"|41",Positions!$A$2:$A$14531,0)),"-")</f>
        <v>42</v>
      </c>
      <c r="F2871" s="4" t="str">
        <f aca="false">IFERROR(INDEX(Positions!$E$2:$E$14531,MATCH($A2871&amp;"|29",Positions!$A$2:$A$14531,0)),"-")</f>
        <v>G</v>
      </c>
      <c r="G2871" s="4" t="str">
        <f aca="false">IFERROR(INDEX(Positions!$E$2:$E$14531,MATCH($A2871&amp;"|41",Positions!$A$2:$A$14531,0)),"-")</f>
        <v>C</v>
      </c>
      <c r="H2871" s="3" t="str">
        <f aca="false">F2871&amp;"-"&amp;G2871</f>
        <v>G-C</v>
      </c>
      <c r="I2871" s="4" t="n">
        <f aca="false">(F2871="G")+(G2871="G")</f>
        <v>1</v>
      </c>
      <c r="J2871" s="4" t="n">
        <f aca="false">(F2871="C")+(G2871="C")</f>
        <v>1</v>
      </c>
      <c r="K2871" s="3" t="n">
        <f aca="false">I2871+J2871</f>
        <v>2</v>
      </c>
    </row>
    <row r="2872" customFormat="false" ht="15" hidden="false" customHeight="false" outlineLevel="0" collapsed="false">
      <c r="A2872" s="4" t="s">
        <v>139</v>
      </c>
      <c r="B2872" s="4" t="s">
        <v>805</v>
      </c>
      <c r="C2872" s="4" t="s">
        <v>694</v>
      </c>
      <c r="D2872" s="4" t="n">
        <f aca="false">IFERROR(INDEX(Positions!$D$2:$D$14531,MATCH($A2872&amp;"|30",Positions!$A$2:$A$14531,0)),"-")</f>
        <v>31</v>
      </c>
      <c r="E2872" s="4" t="n">
        <f aca="false">IFERROR(INDEX(Positions!$D$2:$D$14531,MATCH($A2872&amp;"|40",Positions!$A$2:$A$14531,0)),"-")</f>
        <v>41</v>
      </c>
      <c r="F2872" s="4" t="str">
        <f aca="false">IFERROR(INDEX(Positions!$E$2:$E$14531,MATCH($A2872&amp;"|30",Positions!$A$2:$A$14531,0)),"-")</f>
        <v>U</v>
      </c>
      <c r="G2872" s="4" t="str">
        <f aca="false">IFERROR(INDEX(Positions!$E$2:$E$14531,MATCH($A2872&amp;"|40",Positions!$A$2:$A$14531,0)),"-")</f>
        <v>G</v>
      </c>
      <c r="H2872" s="3" t="str">
        <f aca="false">F2872&amp;"-"&amp;G2872</f>
        <v>U-G</v>
      </c>
      <c r="I2872" s="4" t="n">
        <f aca="false">(F2872="G")+(G2872="G")</f>
        <v>1</v>
      </c>
      <c r="J2872" s="4" t="n">
        <f aca="false">(F2872="C")+(G2872="C")</f>
        <v>0</v>
      </c>
      <c r="K2872" s="3" t="n">
        <f aca="false">I2872+J2872</f>
        <v>1</v>
      </c>
    </row>
    <row r="2873" customFormat="false" ht="15" hidden="false" customHeight="false" outlineLevel="0" collapsed="false">
      <c r="A2873" s="4" t="s">
        <v>139</v>
      </c>
      <c r="B2873" s="4" t="s">
        <v>805</v>
      </c>
      <c r="C2873" s="4" t="s">
        <v>640</v>
      </c>
      <c r="D2873" s="4" t="n">
        <f aca="false">IFERROR(INDEX(Positions!$D$2:$D$14531,MATCH($A2873&amp;"|31",Positions!$A$2:$A$14531,0)),"-")</f>
        <v>32</v>
      </c>
      <c r="E2873" s="4" t="n">
        <f aca="false">IFERROR(INDEX(Positions!$D$2:$D$14531,MATCH($A2873&amp;"|39",Positions!$A$2:$A$14531,0)),"-")</f>
        <v>40</v>
      </c>
      <c r="F2873" s="4" t="str">
        <f aca="false">IFERROR(INDEX(Positions!$E$2:$E$14531,MATCH($A2873&amp;"|31",Positions!$A$2:$A$14531,0)),"-")</f>
        <v>A</v>
      </c>
      <c r="G2873" s="4" t="str">
        <f aca="false">IFERROR(INDEX(Positions!$E$2:$E$14531,MATCH($A2873&amp;"|39",Positions!$A$2:$A$14531,0)),"-")</f>
        <v>U</v>
      </c>
      <c r="H2873" s="3" t="str">
        <f aca="false">F2873&amp;"-"&amp;G2873</f>
        <v>A-U</v>
      </c>
      <c r="I2873" s="4" t="n">
        <f aca="false">(F2873="G")+(G2873="G")</f>
        <v>0</v>
      </c>
      <c r="J2873" s="4" t="n">
        <f aca="false">(F2873="C")+(G2873="C")</f>
        <v>0</v>
      </c>
      <c r="K2873" s="3" t="n">
        <f aca="false">I2873+J2873</f>
        <v>0</v>
      </c>
    </row>
    <row r="2874" customFormat="false" ht="15" hidden="false" customHeight="false" outlineLevel="0" collapsed="false">
      <c r="A2874" s="4" t="s">
        <v>139</v>
      </c>
      <c r="B2874" s="4" t="s">
        <v>830</v>
      </c>
      <c r="C2874" s="4" t="s">
        <v>367</v>
      </c>
      <c r="D2874" s="4" t="n">
        <f aca="false">IFERROR(INDEX(Positions!$D$2:$D$14531,MATCH($A2874&amp;"|49",Positions!$A$2:$A$14531,0)),"-")</f>
        <v>50</v>
      </c>
      <c r="E2874" s="4" t="n">
        <f aca="false">IFERROR(INDEX(Positions!$D$2:$D$14531,MATCH($A2874&amp;"|65",Positions!$A$2:$A$14531,0)),"-")</f>
        <v>66</v>
      </c>
      <c r="F2874" s="4" t="str">
        <f aca="false">IFERROR(INDEX(Positions!$E$2:$E$14531,MATCH($A2874&amp;"|49",Positions!$A$2:$A$14531,0)),"-")</f>
        <v>G</v>
      </c>
      <c r="G2874" s="4" t="str">
        <f aca="false">IFERROR(INDEX(Positions!$E$2:$E$14531,MATCH($A2874&amp;"|65",Positions!$A$2:$A$14531,0)),"-")</f>
        <v>C</v>
      </c>
      <c r="H2874" s="3" t="str">
        <f aca="false">F2874&amp;"-"&amp;G2874</f>
        <v>G-C</v>
      </c>
      <c r="I2874" s="4" t="n">
        <f aca="false">(F2874="G")+(G2874="G")</f>
        <v>1</v>
      </c>
      <c r="J2874" s="4" t="n">
        <f aca="false">(F2874="C")+(G2874="C")</f>
        <v>1</v>
      </c>
      <c r="K2874" s="3" t="n">
        <f aca="false">I2874+J2874</f>
        <v>2</v>
      </c>
    </row>
    <row r="2875" customFormat="false" ht="15" hidden="false" customHeight="false" outlineLevel="0" collapsed="false">
      <c r="A2875" s="4" t="s">
        <v>139</v>
      </c>
      <c r="B2875" s="4" t="s">
        <v>830</v>
      </c>
      <c r="C2875" s="4" t="s">
        <v>891</v>
      </c>
      <c r="D2875" s="4" t="n">
        <f aca="false">IFERROR(INDEX(Positions!$D$2:$D$14531,MATCH($A2875&amp;"|50",Positions!$A$2:$A$14531,0)),"-")</f>
        <v>51</v>
      </c>
      <c r="E2875" s="4" t="n">
        <f aca="false">IFERROR(INDEX(Positions!$D$2:$D$14531,MATCH($A2875&amp;"|64",Positions!$A$2:$A$14531,0)),"-")</f>
        <v>65</v>
      </c>
      <c r="F2875" s="4" t="str">
        <f aca="false">IFERROR(INDEX(Positions!$E$2:$E$14531,MATCH($A2875&amp;"|50",Positions!$A$2:$A$14531,0)),"-")</f>
        <v>U</v>
      </c>
      <c r="G2875" s="4" t="str">
        <f aca="false">IFERROR(INDEX(Positions!$E$2:$E$14531,MATCH($A2875&amp;"|64",Positions!$A$2:$A$14531,0)),"-")</f>
        <v>A</v>
      </c>
      <c r="H2875" s="3" t="str">
        <f aca="false">F2875&amp;"-"&amp;G2875</f>
        <v>U-A</v>
      </c>
      <c r="I2875" s="4" t="n">
        <f aca="false">(F2875="G")+(G2875="G")</f>
        <v>0</v>
      </c>
      <c r="J2875" s="4" t="n">
        <f aca="false">(F2875="C")+(G2875="C")</f>
        <v>0</v>
      </c>
      <c r="K2875" s="3" t="n">
        <f aca="false">I2875+J2875</f>
        <v>0</v>
      </c>
    </row>
    <row r="2876" customFormat="false" ht="15" hidden="false" customHeight="false" outlineLevel="0" collapsed="false">
      <c r="A2876" s="4" t="s">
        <v>139</v>
      </c>
      <c r="B2876" s="4" t="s">
        <v>830</v>
      </c>
      <c r="C2876" s="4" t="s">
        <v>689</v>
      </c>
      <c r="D2876" s="4" t="n">
        <f aca="false">IFERROR(INDEX(Positions!$D$2:$D$14531,MATCH($A2876&amp;"|51",Positions!$A$2:$A$14531,0)),"-")</f>
        <v>52</v>
      </c>
      <c r="E2876" s="4" t="n">
        <f aca="false">IFERROR(INDEX(Positions!$D$2:$D$14531,MATCH($A2876&amp;"|63",Positions!$A$2:$A$14531,0)),"-")</f>
        <v>64</v>
      </c>
      <c r="F2876" s="4" t="str">
        <f aca="false">IFERROR(INDEX(Positions!$E$2:$E$14531,MATCH($A2876&amp;"|51",Positions!$A$2:$A$14531,0)),"-")</f>
        <v>G</v>
      </c>
      <c r="G2876" s="4" t="str">
        <f aca="false">IFERROR(INDEX(Positions!$E$2:$E$14531,MATCH($A2876&amp;"|63",Positions!$A$2:$A$14531,0)),"-")</f>
        <v>C</v>
      </c>
      <c r="H2876" s="3" t="str">
        <f aca="false">F2876&amp;"-"&amp;G2876</f>
        <v>G-C</v>
      </c>
      <c r="I2876" s="4" t="n">
        <f aca="false">(F2876="G")+(G2876="G")</f>
        <v>1</v>
      </c>
      <c r="J2876" s="4" t="n">
        <f aca="false">(F2876="C")+(G2876="C")</f>
        <v>1</v>
      </c>
      <c r="K2876" s="3" t="n">
        <f aca="false">I2876+J2876</f>
        <v>2</v>
      </c>
    </row>
    <row r="2877" customFormat="false" ht="15" hidden="false" customHeight="false" outlineLevel="0" collapsed="false">
      <c r="A2877" s="4" t="s">
        <v>139</v>
      </c>
      <c r="B2877" s="4" t="s">
        <v>830</v>
      </c>
      <c r="C2877" s="4" t="s">
        <v>703</v>
      </c>
      <c r="D2877" s="4" t="n">
        <f aca="false">IFERROR(INDEX(Positions!$D$2:$D$14531,MATCH($A2877&amp;"|52",Positions!$A$2:$A$14531,0)),"-")</f>
        <v>53</v>
      </c>
      <c r="E2877" s="4" t="n">
        <f aca="false">IFERROR(INDEX(Positions!$D$2:$D$14531,MATCH($A2877&amp;"|62",Positions!$A$2:$A$14531,0)),"-")</f>
        <v>63</v>
      </c>
      <c r="F2877" s="4" t="str">
        <f aca="false">IFERROR(INDEX(Positions!$E$2:$E$14531,MATCH($A2877&amp;"|52",Positions!$A$2:$A$14531,0)),"-")</f>
        <v>A</v>
      </c>
      <c r="G2877" s="4" t="str">
        <f aca="false">IFERROR(INDEX(Positions!$E$2:$E$14531,MATCH($A2877&amp;"|62",Positions!$A$2:$A$14531,0)),"-")</f>
        <v>U</v>
      </c>
      <c r="H2877" s="3" t="str">
        <f aca="false">F2877&amp;"-"&amp;G2877</f>
        <v>A-U</v>
      </c>
      <c r="I2877" s="4" t="n">
        <f aca="false">(F2877="G")+(G2877="G")</f>
        <v>0</v>
      </c>
      <c r="J2877" s="4" t="n">
        <f aca="false">(F2877="C")+(G2877="C")</f>
        <v>0</v>
      </c>
      <c r="K2877" s="3" t="n">
        <f aca="false">I2877+J2877</f>
        <v>0</v>
      </c>
    </row>
    <row r="2878" customFormat="false" ht="15" hidden="false" customHeight="false" outlineLevel="0" collapsed="false">
      <c r="A2878" s="4" t="s">
        <v>139</v>
      </c>
      <c r="B2878" s="4" t="s">
        <v>830</v>
      </c>
      <c r="C2878" s="4" t="s">
        <v>892</v>
      </c>
      <c r="D2878" s="4" t="n">
        <f aca="false">IFERROR(INDEX(Positions!$D$2:$D$14531,MATCH($A2878&amp;"|53",Positions!$A$2:$A$14531,0)),"-")</f>
        <v>54</v>
      </c>
      <c r="E2878" s="4" t="n">
        <f aca="false">IFERROR(INDEX(Positions!$D$2:$D$14531,MATCH($A2878&amp;"|61",Positions!$A$2:$A$14531,0)),"-")</f>
        <v>62</v>
      </c>
      <c r="F2878" s="4" t="str">
        <f aca="false">IFERROR(INDEX(Positions!$E$2:$E$14531,MATCH($A2878&amp;"|53",Positions!$A$2:$A$14531,0)),"-")</f>
        <v>G</v>
      </c>
      <c r="G2878" s="4" t="str">
        <f aca="false">IFERROR(INDEX(Positions!$E$2:$E$14531,MATCH($A2878&amp;"|61",Positions!$A$2:$A$14531,0)),"-")</f>
        <v>C</v>
      </c>
      <c r="H2878" s="3" t="str">
        <f aca="false">F2878&amp;"-"&amp;G2878</f>
        <v>G-C</v>
      </c>
      <c r="I2878" s="4" t="n">
        <f aca="false">(F2878="G")+(G2878="G")</f>
        <v>1</v>
      </c>
      <c r="J2878" s="4" t="n">
        <f aca="false">(F2878="C")+(G2878="C")</f>
        <v>1</v>
      </c>
      <c r="K2878" s="3" t="n">
        <f aca="false">I2878+J2878</f>
        <v>2</v>
      </c>
    </row>
    <row r="2879" customFormat="false" ht="15" hidden="false" customHeight="false" outlineLevel="0" collapsed="false">
      <c r="A2879" s="24" t="s">
        <v>139</v>
      </c>
      <c r="B2879" s="24" t="s">
        <v>893</v>
      </c>
      <c r="C2879" s="24" t="s">
        <v>894</v>
      </c>
      <c r="D2879" s="24" t="n">
        <f aca="false">IFERROR(INDEX(Positions!$D$2:$D$14531,MATCH($A2879&amp;"|8",Positions!$A$2:$A$14531,0)),"-")</f>
        <v>8</v>
      </c>
      <c r="E2879" s="24" t="n">
        <f aca="false">IFERROR(INDEX(Positions!$D$2:$D$14531,MATCH($A2879&amp;"|14",Positions!$A$2:$A$14531,0)),"-")</f>
        <v>14</v>
      </c>
      <c r="F2879" s="24" t="str">
        <f aca="false">IFERROR(INDEX(Positions!$E$2:$E$14531,MATCH($A2879&amp;"|8",Positions!$A$2:$A$14531,0)),"-")</f>
        <v>U</v>
      </c>
      <c r="G2879" s="24" t="str">
        <f aca="false">IFERROR(INDEX(Positions!$E$2:$E$14531,MATCH($A2879&amp;"|14",Positions!$A$2:$A$14531,0)),"-")</f>
        <v>A</v>
      </c>
      <c r="H2879" s="25" t="str">
        <f aca="false">F2879&amp;"-"&amp;G2879</f>
        <v>U-A</v>
      </c>
      <c r="I2879" s="24" t="n">
        <f aca="false">(F2879="G")+(G2879="G")</f>
        <v>0</v>
      </c>
      <c r="J2879" s="24" t="n">
        <f aca="false">(F2879="C")+(G2879="C")</f>
        <v>0</v>
      </c>
      <c r="K2879" s="25" t="n">
        <f aca="false">I2879+J2879</f>
        <v>0</v>
      </c>
    </row>
    <row r="2880" customFormat="false" ht="15" hidden="false" customHeight="false" outlineLevel="0" collapsed="false">
      <c r="A2880" s="24" t="s">
        <v>139</v>
      </c>
      <c r="B2880" s="24" t="s">
        <v>893</v>
      </c>
      <c r="C2880" s="24" t="s">
        <v>895</v>
      </c>
      <c r="D2880" s="24" t="n">
        <f aca="false">IFERROR(INDEX(Positions!$D$2:$D$14531,MATCH($A2880&amp;"|15",Positions!$A$2:$A$14531,0)),"-")</f>
        <v>15</v>
      </c>
      <c r="E2880" s="24" t="n">
        <f aca="false">IFERROR(INDEX(Positions!$D$2:$D$14531,MATCH($A2880&amp;"|48",Positions!$A$2:$A$14531,0)),"-")</f>
        <v>49</v>
      </c>
      <c r="F2880" s="24" t="str">
        <f aca="false">IFERROR(INDEX(Positions!$E$2:$E$14531,MATCH($A2880&amp;"|15",Positions!$A$2:$A$14531,0)),"-")</f>
        <v>A</v>
      </c>
      <c r="G2880" s="24" t="str">
        <f aca="false">IFERROR(INDEX(Positions!$E$2:$E$14531,MATCH($A2880&amp;"|48",Positions!$A$2:$A$14531,0)),"-")</f>
        <v>U</v>
      </c>
      <c r="H2880" s="25" t="str">
        <f aca="false">F2880&amp;"-"&amp;G2880</f>
        <v>A-U</v>
      </c>
      <c r="I2880" s="24" t="n">
        <f aca="false">(F2880="G")+(G2880="G")</f>
        <v>0</v>
      </c>
      <c r="J2880" s="24" t="n">
        <f aca="false">(F2880="C")+(G2880="C")</f>
        <v>0</v>
      </c>
      <c r="K2880" s="25" t="n">
        <f aca="false">I2880+J2880</f>
        <v>0</v>
      </c>
    </row>
    <row r="2881" customFormat="false" ht="15" hidden="false" customHeight="false" outlineLevel="0" collapsed="false">
      <c r="A2881" s="24" t="s">
        <v>139</v>
      </c>
      <c r="B2881" s="24" t="s">
        <v>893</v>
      </c>
      <c r="C2881" s="24" t="s">
        <v>896</v>
      </c>
      <c r="D2881" s="24" t="n">
        <f aca="false">IFERROR(INDEX(Positions!$D$2:$D$14531,MATCH($A2881&amp;"|18",Positions!$A$2:$A$14531,0)),"-")</f>
        <v>18</v>
      </c>
      <c r="E2881" s="24" t="n">
        <f aca="false">IFERROR(INDEX(Positions!$D$2:$D$14531,MATCH($A2881&amp;"|55",Positions!$A$2:$A$14531,0)),"-")</f>
        <v>56</v>
      </c>
      <c r="F2881" s="24" t="str">
        <f aca="false">IFERROR(INDEX(Positions!$E$2:$E$14531,MATCH($A2881&amp;"|18",Positions!$A$2:$A$14531,0)),"-")</f>
        <v>G</v>
      </c>
      <c r="G2881" s="24" t="str">
        <f aca="false">IFERROR(INDEX(Positions!$E$2:$E$14531,MATCH($A2881&amp;"|55",Positions!$A$2:$A$14531,0)),"-")</f>
        <v>U</v>
      </c>
      <c r="H2881" s="25" t="str">
        <f aca="false">F2881&amp;"-"&amp;G2881</f>
        <v>G-U</v>
      </c>
      <c r="I2881" s="24" t="n">
        <f aca="false">(F2881="G")+(G2881="G")</f>
        <v>1</v>
      </c>
      <c r="J2881" s="24" t="n">
        <f aca="false">(F2881="C")+(G2881="C")</f>
        <v>0</v>
      </c>
      <c r="K2881" s="25" t="n">
        <f aca="false">I2881+J2881</f>
        <v>1</v>
      </c>
    </row>
    <row r="2882" customFormat="false" ht="15" hidden="false" customHeight="false" outlineLevel="0" collapsed="false">
      <c r="A2882" s="24" t="s">
        <v>139</v>
      </c>
      <c r="B2882" s="24" t="s">
        <v>893</v>
      </c>
      <c r="C2882" s="24" t="s">
        <v>897</v>
      </c>
      <c r="D2882" s="24" t="n">
        <f aca="false">IFERROR(INDEX(Positions!$D$2:$D$14531,MATCH($A2882&amp;"|19",Positions!$A$2:$A$14531,0)),"-")</f>
        <v>19</v>
      </c>
      <c r="E2882" s="24" t="n">
        <f aca="false">IFERROR(INDEX(Positions!$D$2:$D$14531,MATCH($A2882&amp;"|56",Positions!$A$2:$A$14531,0)),"-")</f>
        <v>57</v>
      </c>
      <c r="F2882" s="24" t="str">
        <f aca="false">IFERROR(INDEX(Positions!$E$2:$E$14531,MATCH($A2882&amp;"|19",Positions!$A$2:$A$14531,0)),"-")</f>
        <v>G</v>
      </c>
      <c r="G2882" s="24" t="str">
        <f aca="false">IFERROR(INDEX(Positions!$E$2:$E$14531,MATCH($A2882&amp;"|56",Positions!$A$2:$A$14531,0)),"-")</f>
        <v>C</v>
      </c>
      <c r="H2882" s="25" t="str">
        <f aca="false">F2882&amp;"-"&amp;G2882</f>
        <v>G-C</v>
      </c>
      <c r="I2882" s="24" t="n">
        <f aca="false">(F2882="G")+(G2882="G")</f>
        <v>1</v>
      </c>
      <c r="J2882" s="24" t="n">
        <f aca="false">(F2882="C")+(G2882="C")</f>
        <v>1</v>
      </c>
      <c r="K2882" s="25" t="n">
        <f aca="false">I2882+J2882</f>
        <v>2</v>
      </c>
    </row>
    <row r="2883" customFormat="false" ht="15" hidden="false" customHeight="false" outlineLevel="0" collapsed="false">
      <c r="A2883" s="24" t="s">
        <v>139</v>
      </c>
      <c r="B2883" s="24" t="s">
        <v>893</v>
      </c>
      <c r="C2883" s="24" t="s">
        <v>898</v>
      </c>
      <c r="D2883" s="24" t="n">
        <f aca="false">IFERROR(INDEX(Positions!$D$2:$D$14531,MATCH($A2883&amp;"|26",Positions!$A$2:$A$14531,0)),"-")</f>
        <v>27</v>
      </c>
      <c r="E2883" s="24" t="n">
        <f aca="false">IFERROR(INDEX(Positions!$D$2:$D$14531,MATCH($A2883&amp;"|44",Positions!$A$2:$A$14531,0)),"-")</f>
        <v>45</v>
      </c>
      <c r="F2883" s="24" t="str">
        <f aca="false">IFERROR(INDEX(Positions!$E$2:$E$14531,MATCH($A2883&amp;"|26",Positions!$A$2:$A$14531,0)),"-")</f>
        <v>G</v>
      </c>
      <c r="G2883" s="24" t="str">
        <f aca="false">IFERROR(INDEX(Positions!$E$2:$E$14531,MATCH($A2883&amp;"|44",Positions!$A$2:$A$14531,0)),"-")</f>
        <v>A</v>
      </c>
      <c r="H2883" s="25" t="str">
        <f aca="false">F2883&amp;"-"&amp;G2883</f>
        <v>G-A</v>
      </c>
      <c r="I2883" s="24" t="n">
        <f aca="false">(F2883="G")+(G2883="G")</f>
        <v>1</v>
      </c>
      <c r="J2883" s="24" t="n">
        <f aca="false">(F2883="C")+(G2883="C")</f>
        <v>0</v>
      </c>
      <c r="K2883" s="25" t="n">
        <f aca="false">I2883+J2883</f>
        <v>1</v>
      </c>
    </row>
    <row r="2884" customFormat="false" ht="15" hidden="false" customHeight="false" outlineLevel="0" collapsed="false">
      <c r="A2884" s="24" t="s">
        <v>139</v>
      </c>
      <c r="B2884" s="24" t="s">
        <v>893</v>
      </c>
      <c r="C2884" s="24" t="s">
        <v>899</v>
      </c>
      <c r="D2884" s="24" t="n">
        <f aca="false">IFERROR(INDEX(Positions!$D$2:$D$14531,MATCH($A2884&amp;"|32",Positions!$A$2:$A$14531,0)),"-")</f>
        <v>33</v>
      </c>
      <c r="E2884" s="24" t="n">
        <f aca="false">IFERROR(INDEX(Positions!$D$2:$D$14531,MATCH($A2884&amp;"|38",Positions!$A$2:$A$14531,0)),"-")</f>
        <v>39</v>
      </c>
      <c r="F2884" s="24" t="str">
        <f aca="false">IFERROR(INDEX(Positions!$E$2:$E$14531,MATCH($A2884&amp;"|32",Positions!$A$2:$A$14531,0)),"-")</f>
        <v>C</v>
      </c>
      <c r="G2884" s="24" t="str">
        <f aca="false">IFERROR(INDEX(Positions!$E$2:$E$14531,MATCH($A2884&amp;"|38",Positions!$A$2:$A$14531,0)),"-")</f>
        <v>A</v>
      </c>
      <c r="H2884" s="25" t="str">
        <f aca="false">F2884&amp;"-"&amp;G2884</f>
        <v>C-A</v>
      </c>
      <c r="I2884" s="24" t="n">
        <f aca="false">(F2884="G")+(G2884="G")</f>
        <v>0</v>
      </c>
      <c r="J2884" s="24" t="n">
        <f aca="false">(F2884="C")+(G2884="C")</f>
        <v>1</v>
      </c>
      <c r="K2884" s="25" t="n">
        <f aca="false">I2884+J2884</f>
        <v>1</v>
      </c>
    </row>
    <row r="2885" customFormat="false" ht="15" hidden="false" customHeight="false" outlineLevel="0" collapsed="false">
      <c r="A2885" s="24" t="s">
        <v>139</v>
      </c>
      <c r="B2885" s="24" t="s">
        <v>893</v>
      </c>
      <c r="C2885" s="24" t="s">
        <v>900</v>
      </c>
      <c r="D2885" s="24" t="n">
        <f aca="false">IFERROR(INDEX(Positions!$D$2:$D$14531,MATCH($A2885&amp;"|54",Positions!$A$2:$A$14531,0)),"-")</f>
        <v>55</v>
      </c>
      <c r="E2885" s="24" t="n">
        <f aca="false">IFERROR(INDEX(Positions!$D$2:$D$14531,MATCH($A2885&amp;"|58",Positions!$A$2:$A$14531,0)),"-")</f>
        <v>59</v>
      </c>
      <c r="F2885" s="24" t="str">
        <f aca="false">IFERROR(INDEX(Positions!$E$2:$E$14531,MATCH($A2885&amp;"|54",Positions!$A$2:$A$14531,0)),"-")</f>
        <v>U</v>
      </c>
      <c r="G2885" s="24" t="str">
        <f aca="false">IFERROR(INDEX(Positions!$E$2:$E$14531,MATCH($A2885&amp;"|58",Positions!$A$2:$A$14531,0)),"-")</f>
        <v>A</v>
      </c>
      <c r="H2885" s="25" t="str">
        <f aca="false">F2885&amp;"-"&amp;G2885</f>
        <v>U-A</v>
      </c>
      <c r="I2885" s="24" t="n">
        <f aca="false">(F2885="G")+(G2885="G")</f>
        <v>0</v>
      </c>
      <c r="J2885" s="24" t="n">
        <f aca="false">(F2885="C")+(G2885="C")</f>
        <v>0</v>
      </c>
      <c r="K2885" s="25" t="n">
        <f aca="false">I2885+J2885</f>
        <v>0</v>
      </c>
    </row>
    <row r="2886" customFormat="false" ht="15" hidden="false" customHeight="false" outlineLevel="0" collapsed="false">
      <c r="A2886" s="4" t="s">
        <v>140</v>
      </c>
      <c r="B2886" s="4" t="s">
        <v>768</v>
      </c>
      <c r="C2886" s="4" t="s">
        <v>882</v>
      </c>
      <c r="D2886" s="4" t="n">
        <f aca="false">IFERROR(INDEX(Positions!$D$2:$D$14531,MATCH($A2886&amp;"|1",Positions!$A$2:$A$14531,0)),"-")</f>
        <v>1</v>
      </c>
      <c r="E2886" s="4" t="n">
        <f aca="false">IFERROR(INDEX(Positions!$D$2:$D$14531,MATCH($A2886&amp;"|72",Positions!$A$2:$A$14531,0)),"-")</f>
        <v>73</v>
      </c>
      <c r="F2886" s="4" t="str">
        <f aca="false">IFERROR(INDEX(Positions!$E$2:$E$14531,MATCH($A2886&amp;"|1",Positions!$A$2:$A$14531,0)),"-")</f>
        <v>G</v>
      </c>
      <c r="G2886" s="4" t="str">
        <f aca="false">IFERROR(INDEX(Positions!$E$2:$E$14531,MATCH($A2886&amp;"|72",Positions!$A$2:$A$14531,0)),"-")</f>
        <v>C</v>
      </c>
      <c r="H2886" s="3" t="str">
        <f aca="false">F2886&amp;"-"&amp;G2886</f>
        <v>G-C</v>
      </c>
      <c r="I2886" s="4" t="n">
        <f aca="false">(F2886="G")+(G2886="G")</f>
        <v>1</v>
      </c>
      <c r="J2886" s="4" t="n">
        <f aca="false">(F2886="C")+(G2886="C")</f>
        <v>1</v>
      </c>
      <c r="K2886" s="3" t="n">
        <f aca="false">I2886+J2886</f>
        <v>2</v>
      </c>
    </row>
    <row r="2887" customFormat="false" ht="15" hidden="false" customHeight="false" outlineLevel="0" collapsed="false">
      <c r="A2887" s="4" t="s">
        <v>140</v>
      </c>
      <c r="B2887" s="4" t="s">
        <v>768</v>
      </c>
      <c r="C2887" s="4" t="s">
        <v>883</v>
      </c>
      <c r="D2887" s="4" t="n">
        <f aca="false">IFERROR(INDEX(Positions!$D$2:$D$14531,MATCH($A2887&amp;"|2",Positions!$A$2:$A$14531,0)),"-")</f>
        <v>2</v>
      </c>
      <c r="E2887" s="4" t="n">
        <f aca="false">IFERROR(INDEX(Positions!$D$2:$D$14531,MATCH($A2887&amp;"|71",Positions!$A$2:$A$14531,0)),"-")</f>
        <v>72</v>
      </c>
      <c r="F2887" s="4" t="str">
        <f aca="false">IFERROR(INDEX(Positions!$E$2:$E$14531,MATCH($A2887&amp;"|2",Positions!$A$2:$A$14531,0)),"-")</f>
        <v>G</v>
      </c>
      <c r="G2887" s="4" t="str">
        <f aca="false">IFERROR(INDEX(Positions!$E$2:$E$14531,MATCH($A2887&amp;"|71",Positions!$A$2:$A$14531,0)),"-")</f>
        <v>C</v>
      </c>
      <c r="H2887" s="3" t="str">
        <f aca="false">F2887&amp;"-"&amp;G2887</f>
        <v>G-C</v>
      </c>
      <c r="I2887" s="4" t="n">
        <f aca="false">(F2887="G")+(G2887="G")</f>
        <v>1</v>
      </c>
      <c r="J2887" s="4" t="n">
        <f aca="false">(F2887="C")+(G2887="C")</f>
        <v>1</v>
      </c>
      <c r="K2887" s="3" t="n">
        <f aca="false">I2887+J2887</f>
        <v>2</v>
      </c>
    </row>
    <row r="2888" customFormat="false" ht="15" hidden="false" customHeight="false" outlineLevel="0" collapsed="false">
      <c r="A2888" s="4" t="s">
        <v>140</v>
      </c>
      <c r="B2888" s="4" t="s">
        <v>768</v>
      </c>
      <c r="C2888" s="4" t="s">
        <v>884</v>
      </c>
      <c r="D2888" s="4" t="n">
        <f aca="false">IFERROR(INDEX(Positions!$D$2:$D$14531,MATCH($A2888&amp;"|3",Positions!$A$2:$A$14531,0)),"-")</f>
        <v>3</v>
      </c>
      <c r="E2888" s="4" t="n">
        <f aca="false">IFERROR(INDEX(Positions!$D$2:$D$14531,MATCH($A2888&amp;"|70",Positions!$A$2:$A$14531,0)),"-")</f>
        <v>71</v>
      </c>
      <c r="F2888" s="4" t="str">
        <f aca="false">IFERROR(INDEX(Positions!$E$2:$E$14531,MATCH($A2888&amp;"|3",Positions!$A$2:$A$14531,0)),"-")</f>
        <v>C</v>
      </c>
      <c r="G2888" s="4" t="str">
        <f aca="false">IFERROR(INDEX(Positions!$E$2:$E$14531,MATCH($A2888&amp;"|70",Positions!$A$2:$A$14531,0)),"-")</f>
        <v>G</v>
      </c>
      <c r="H2888" s="3" t="str">
        <f aca="false">F2888&amp;"-"&amp;G2888</f>
        <v>C-G</v>
      </c>
      <c r="I2888" s="4" t="n">
        <f aca="false">(F2888="G")+(G2888="G")</f>
        <v>1</v>
      </c>
      <c r="J2888" s="4" t="n">
        <f aca="false">(F2888="C")+(G2888="C")</f>
        <v>1</v>
      </c>
      <c r="K2888" s="3" t="n">
        <f aca="false">I2888+J2888</f>
        <v>2</v>
      </c>
    </row>
    <row r="2889" customFormat="false" ht="15" hidden="false" customHeight="false" outlineLevel="0" collapsed="false">
      <c r="A2889" s="4" t="s">
        <v>140</v>
      </c>
      <c r="B2889" s="4" t="s">
        <v>768</v>
      </c>
      <c r="C2889" s="4" t="s">
        <v>885</v>
      </c>
      <c r="D2889" s="4" t="n">
        <f aca="false">IFERROR(INDEX(Positions!$D$2:$D$14531,MATCH($A2889&amp;"|4",Positions!$A$2:$A$14531,0)),"-")</f>
        <v>4</v>
      </c>
      <c r="E2889" s="4" t="n">
        <f aca="false">IFERROR(INDEX(Positions!$D$2:$D$14531,MATCH($A2889&amp;"|69",Positions!$A$2:$A$14531,0)),"-")</f>
        <v>70</v>
      </c>
      <c r="F2889" s="4" t="str">
        <f aca="false">IFERROR(INDEX(Positions!$E$2:$E$14531,MATCH($A2889&amp;"|4",Positions!$A$2:$A$14531,0)),"-")</f>
        <v>C</v>
      </c>
      <c r="G2889" s="4" t="str">
        <f aca="false">IFERROR(INDEX(Positions!$E$2:$E$14531,MATCH($A2889&amp;"|69",Positions!$A$2:$A$14531,0)),"-")</f>
        <v>G</v>
      </c>
      <c r="H2889" s="3" t="str">
        <f aca="false">F2889&amp;"-"&amp;G2889</f>
        <v>C-G</v>
      </c>
      <c r="I2889" s="4" t="n">
        <f aca="false">(F2889="G")+(G2889="G")</f>
        <v>1</v>
      </c>
      <c r="J2889" s="4" t="n">
        <f aca="false">(F2889="C")+(G2889="C")</f>
        <v>1</v>
      </c>
      <c r="K2889" s="3" t="n">
        <f aca="false">I2889+J2889</f>
        <v>2</v>
      </c>
    </row>
    <row r="2890" customFormat="false" ht="15" hidden="false" customHeight="false" outlineLevel="0" collapsed="false">
      <c r="A2890" s="4" t="s">
        <v>140</v>
      </c>
      <c r="B2890" s="4" t="s">
        <v>768</v>
      </c>
      <c r="C2890" s="4" t="s">
        <v>542</v>
      </c>
      <c r="D2890" s="4" t="n">
        <f aca="false">IFERROR(INDEX(Positions!$D$2:$D$14531,MATCH($A2890&amp;"|5",Positions!$A$2:$A$14531,0)),"-")</f>
        <v>5</v>
      </c>
      <c r="E2890" s="4" t="n">
        <f aca="false">IFERROR(INDEX(Positions!$D$2:$D$14531,MATCH($A2890&amp;"|68",Positions!$A$2:$A$14531,0)),"-")</f>
        <v>69</v>
      </c>
      <c r="F2890" s="4" t="str">
        <f aca="false">IFERROR(INDEX(Positions!$E$2:$E$14531,MATCH($A2890&amp;"|5",Positions!$A$2:$A$14531,0)),"-")</f>
        <v>G</v>
      </c>
      <c r="G2890" s="4" t="str">
        <f aca="false">IFERROR(INDEX(Positions!$E$2:$E$14531,MATCH($A2890&amp;"|68",Positions!$A$2:$A$14531,0)),"-")</f>
        <v>G</v>
      </c>
      <c r="H2890" s="3" t="str">
        <f aca="false">F2890&amp;"-"&amp;G2890</f>
        <v>G-G</v>
      </c>
      <c r="I2890" s="4" t="n">
        <f aca="false">(F2890="G")+(G2890="G")</f>
        <v>2</v>
      </c>
      <c r="J2890" s="4" t="n">
        <f aca="false">(F2890="C")+(G2890="C")</f>
        <v>0</v>
      </c>
      <c r="K2890" s="3" t="n">
        <f aca="false">I2890+J2890</f>
        <v>2</v>
      </c>
    </row>
    <row r="2891" customFormat="false" ht="15" hidden="false" customHeight="false" outlineLevel="0" collapsed="false">
      <c r="A2891" s="4" t="s">
        <v>140</v>
      </c>
      <c r="B2891" s="4" t="s">
        <v>768</v>
      </c>
      <c r="C2891" s="4" t="s">
        <v>561</v>
      </c>
      <c r="D2891" s="4" t="n">
        <f aca="false">IFERROR(INDEX(Positions!$D$2:$D$14531,MATCH($A2891&amp;"|6",Positions!$A$2:$A$14531,0)),"-")</f>
        <v>6</v>
      </c>
      <c r="E2891" s="4" t="n">
        <f aca="false">IFERROR(INDEX(Positions!$D$2:$D$14531,MATCH($A2891&amp;"|67",Positions!$A$2:$A$14531,0)),"-")</f>
        <v>68</v>
      </c>
      <c r="F2891" s="4" t="str">
        <f aca="false">IFERROR(INDEX(Positions!$E$2:$E$14531,MATCH($A2891&amp;"|6",Positions!$A$2:$A$14531,0)),"-")</f>
        <v>G</v>
      </c>
      <c r="G2891" s="4" t="str">
        <f aca="false">IFERROR(INDEX(Positions!$E$2:$E$14531,MATCH($A2891&amp;"|67",Positions!$A$2:$A$14531,0)),"-")</f>
        <v>C</v>
      </c>
      <c r="H2891" s="3" t="str">
        <f aca="false">F2891&amp;"-"&amp;G2891</f>
        <v>G-C</v>
      </c>
      <c r="I2891" s="4" t="n">
        <f aca="false">(F2891="G")+(G2891="G")</f>
        <v>1</v>
      </c>
      <c r="J2891" s="4" t="n">
        <f aca="false">(F2891="C")+(G2891="C")</f>
        <v>1</v>
      </c>
      <c r="K2891" s="3" t="n">
        <f aca="false">I2891+J2891</f>
        <v>2</v>
      </c>
    </row>
    <row r="2892" customFormat="false" ht="15" hidden="false" customHeight="false" outlineLevel="0" collapsed="false">
      <c r="A2892" s="4" t="s">
        <v>140</v>
      </c>
      <c r="B2892" s="4" t="s">
        <v>768</v>
      </c>
      <c r="C2892" s="4" t="s">
        <v>886</v>
      </c>
      <c r="D2892" s="4" t="n">
        <f aca="false">IFERROR(INDEX(Positions!$D$2:$D$14531,MATCH($A2892&amp;"|7",Positions!$A$2:$A$14531,0)),"-")</f>
        <v>7</v>
      </c>
      <c r="E2892" s="4" t="n">
        <f aca="false">IFERROR(INDEX(Positions!$D$2:$D$14531,MATCH($A2892&amp;"|66",Positions!$A$2:$A$14531,0)),"-")</f>
        <v>67</v>
      </c>
      <c r="F2892" s="4" t="str">
        <f aca="false">IFERROR(INDEX(Positions!$E$2:$E$14531,MATCH($A2892&amp;"|7",Positions!$A$2:$A$14531,0)),"-")</f>
        <v>U</v>
      </c>
      <c r="G2892" s="4" t="str">
        <f aca="false">IFERROR(INDEX(Positions!$E$2:$E$14531,MATCH($A2892&amp;"|66",Positions!$A$2:$A$14531,0)),"-")</f>
        <v>A</v>
      </c>
      <c r="H2892" s="3" t="str">
        <f aca="false">F2892&amp;"-"&amp;G2892</f>
        <v>U-A</v>
      </c>
      <c r="I2892" s="4" t="n">
        <f aca="false">(F2892="G")+(G2892="G")</f>
        <v>0</v>
      </c>
      <c r="J2892" s="4" t="n">
        <f aca="false">(F2892="C")+(G2892="C")</f>
        <v>0</v>
      </c>
      <c r="K2892" s="3" t="n">
        <f aca="false">I2892+J2892</f>
        <v>0</v>
      </c>
    </row>
    <row r="2893" customFormat="false" ht="15" hidden="false" customHeight="false" outlineLevel="0" collapsed="false">
      <c r="A2893" s="4" t="s">
        <v>140</v>
      </c>
      <c r="B2893" s="4" t="s">
        <v>783</v>
      </c>
      <c r="C2893" s="4" t="s">
        <v>887</v>
      </c>
      <c r="D2893" s="4" t="n">
        <f aca="false">IFERROR(INDEX(Positions!$D$2:$D$14531,MATCH($A2893&amp;"|10",Positions!$A$2:$A$14531,0)),"-")</f>
        <v>10</v>
      </c>
      <c r="E2893" s="4" t="n">
        <f aca="false">IFERROR(INDEX(Positions!$D$2:$D$14531,MATCH($A2893&amp;"|25",Positions!$A$2:$A$14531,0)),"-")</f>
        <v>26</v>
      </c>
      <c r="F2893" s="4" t="str">
        <f aca="false">IFERROR(INDEX(Positions!$E$2:$E$14531,MATCH($A2893&amp;"|10",Positions!$A$2:$A$14531,0)),"-")</f>
        <v>G</v>
      </c>
      <c r="G2893" s="4" t="str">
        <f aca="false">IFERROR(INDEX(Positions!$E$2:$E$14531,MATCH($A2893&amp;"|25",Positions!$A$2:$A$14531,0)),"-")</f>
        <v>C</v>
      </c>
      <c r="H2893" s="3" t="str">
        <f aca="false">F2893&amp;"-"&amp;G2893</f>
        <v>G-C</v>
      </c>
      <c r="I2893" s="4" t="n">
        <f aca="false">(F2893="G")+(G2893="G")</f>
        <v>1</v>
      </c>
      <c r="J2893" s="4" t="n">
        <f aca="false">(F2893="C")+(G2893="C")</f>
        <v>1</v>
      </c>
      <c r="K2893" s="3" t="n">
        <f aca="false">I2893+J2893</f>
        <v>2</v>
      </c>
    </row>
    <row r="2894" customFormat="false" ht="15" hidden="false" customHeight="false" outlineLevel="0" collapsed="false">
      <c r="A2894" s="4" t="s">
        <v>140</v>
      </c>
      <c r="B2894" s="4" t="s">
        <v>783</v>
      </c>
      <c r="C2894" s="4" t="s">
        <v>888</v>
      </c>
      <c r="D2894" s="4" t="n">
        <f aca="false">IFERROR(INDEX(Positions!$D$2:$D$14531,MATCH($A2894&amp;"|11",Positions!$A$2:$A$14531,0)),"-")</f>
        <v>11</v>
      </c>
      <c r="E2894" s="4" t="n">
        <f aca="false">IFERROR(INDEX(Positions!$D$2:$D$14531,MATCH($A2894&amp;"|24",Positions!$A$2:$A$14531,0)),"-")</f>
        <v>25</v>
      </c>
      <c r="F2894" s="4" t="str">
        <f aca="false">IFERROR(INDEX(Positions!$E$2:$E$14531,MATCH($A2894&amp;"|11",Positions!$A$2:$A$14531,0)),"-")</f>
        <v>C</v>
      </c>
      <c r="G2894" s="4" t="str">
        <f aca="false">IFERROR(INDEX(Positions!$E$2:$E$14531,MATCH($A2894&amp;"|24",Positions!$A$2:$A$14531,0)),"-")</f>
        <v>G</v>
      </c>
      <c r="H2894" s="3" t="str">
        <f aca="false">F2894&amp;"-"&amp;G2894</f>
        <v>C-G</v>
      </c>
      <c r="I2894" s="4" t="n">
        <f aca="false">(F2894="G")+(G2894="G")</f>
        <v>1</v>
      </c>
      <c r="J2894" s="4" t="n">
        <f aca="false">(F2894="C")+(G2894="C")</f>
        <v>1</v>
      </c>
      <c r="K2894" s="3" t="n">
        <f aca="false">I2894+J2894</f>
        <v>2</v>
      </c>
    </row>
    <row r="2895" customFormat="false" ht="15" hidden="false" customHeight="false" outlineLevel="0" collapsed="false">
      <c r="A2895" s="4" t="s">
        <v>140</v>
      </c>
      <c r="B2895" s="4" t="s">
        <v>783</v>
      </c>
      <c r="C2895" s="4" t="s">
        <v>479</v>
      </c>
      <c r="D2895" s="4" t="n">
        <f aca="false">IFERROR(INDEX(Positions!$D$2:$D$14531,MATCH($A2895&amp;"|12",Positions!$A$2:$A$14531,0)),"-")</f>
        <v>12</v>
      </c>
      <c r="E2895" s="4" t="n">
        <f aca="false">IFERROR(INDEX(Positions!$D$2:$D$14531,MATCH($A2895&amp;"|23",Positions!$A$2:$A$14531,0)),"-")</f>
        <v>24</v>
      </c>
      <c r="F2895" s="4" t="str">
        <f aca="false">IFERROR(INDEX(Positions!$E$2:$E$14531,MATCH($A2895&amp;"|12",Positions!$A$2:$A$14531,0)),"-")</f>
        <v>U</v>
      </c>
      <c r="G2895" s="4" t="str">
        <f aca="false">IFERROR(INDEX(Positions!$E$2:$E$14531,MATCH($A2895&amp;"|23",Positions!$A$2:$A$14531,0)),"-")</f>
        <v>A</v>
      </c>
      <c r="H2895" s="3" t="str">
        <f aca="false">F2895&amp;"-"&amp;G2895</f>
        <v>U-A</v>
      </c>
      <c r="I2895" s="4" t="n">
        <f aca="false">(F2895="G")+(G2895="G")</f>
        <v>0</v>
      </c>
      <c r="J2895" s="4" t="n">
        <f aca="false">(F2895="C")+(G2895="C")</f>
        <v>0</v>
      </c>
      <c r="K2895" s="3" t="n">
        <f aca="false">I2895+J2895</f>
        <v>0</v>
      </c>
    </row>
    <row r="2896" customFormat="false" ht="15" hidden="false" customHeight="false" outlineLevel="0" collapsed="false">
      <c r="A2896" s="4" t="s">
        <v>140</v>
      </c>
      <c r="B2896" s="4" t="s">
        <v>783</v>
      </c>
      <c r="C2896" s="4" t="s">
        <v>267</v>
      </c>
      <c r="D2896" s="4" t="n">
        <f aca="false">IFERROR(INDEX(Positions!$D$2:$D$14531,MATCH($A2896&amp;"|13",Positions!$A$2:$A$14531,0)),"-")</f>
        <v>13</v>
      </c>
      <c r="E2896" s="4" t="n">
        <f aca="false">IFERROR(INDEX(Positions!$D$2:$D$14531,MATCH($A2896&amp;"|22",Positions!$A$2:$A$14531,0)),"-")</f>
        <v>23</v>
      </c>
      <c r="F2896" s="4" t="str">
        <f aca="false">IFERROR(INDEX(Positions!$E$2:$E$14531,MATCH($A2896&amp;"|13",Positions!$A$2:$A$14531,0)),"-")</f>
        <v>C</v>
      </c>
      <c r="G2896" s="4" t="str">
        <f aca="false">IFERROR(INDEX(Positions!$E$2:$E$14531,MATCH($A2896&amp;"|22",Positions!$A$2:$A$14531,0)),"-")</f>
        <v>G</v>
      </c>
      <c r="H2896" s="3" t="str">
        <f aca="false">F2896&amp;"-"&amp;G2896</f>
        <v>C-G</v>
      </c>
      <c r="I2896" s="4" t="n">
        <f aca="false">(F2896="G")+(G2896="G")</f>
        <v>1</v>
      </c>
      <c r="J2896" s="4" t="n">
        <f aca="false">(F2896="C")+(G2896="C")</f>
        <v>1</v>
      </c>
      <c r="K2896" s="3" t="n">
        <f aca="false">I2896+J2896</f>
        <v>2</v>
      </c>
    </row>
    <row r="2897" customFormat="false" ht="15" hidden="false" customHeight="false" outlineLevel="0" collapsed="false">
      <c r="A2897" s="4" t="s">
        <v>140</v>
      </c>
      <c r="B2897" s="4" t="s">
        <v>805</v>
      </c>
      <c r="C2897" s="4" t="s">
        <v>673</v>
      </c>
      <c r="D2897" s="4" t="n">
        <f aca="false">IFERROR(INDEX(Positions!$D$2:$D$14531,MATCH($A2897&amp;"|27",Positions!$A$2:$A$14531,0)),"-")</f>
        <v>28</v>
      </c>
      <c r="E2897" s="4" t="n">
        <f aca="false">IFERROR(INDEX(Positions!$D$2:$D$14531,MATCH($A2897&amp;"|43",Positions!$A$2:$A$14531,0)),"-")</f>
        <v>44</v>
      </c>
      <c r="F2897" s="4" t="str">
        <f aca="false">IFERROR(INDEX(Positions!$E$2:$E$14531,MATCH($A2897&amp;"|27",Positions!$A$2:$A$14531,0)),"-")</f>
        <v>U</v>
      </c>
      <c r="G2897" s="4" t="str">
        <f aca="false">IFERROR(INDEX(Positions!$E$2:$E$14531,MATCH($A2897&amp;"|43",Positions!$A$2:$A$14531,0)),"-")</f>
        <v>A</v>
      </c>
      <c r="H2897" s="3" t="str">
        <f aca="false">F2897&amp;"-"&amp;G2897</f>
        <v>U-A</v>
      </c>
      <c r="I2897" s="4" t="n">
        <f aca="false">(F2897="G")+(G2897="G")</f>
        <v>0</v>
      </c>
      <c r="J2897" s="4" t="n">
        <f aca="false">(F2897="C")+(G2897="C")</f>
        <v>0</v>
      </c>
      <c r="K2897" s="3" t="n">
        <f aca="false">I2897+J2897</f>
        <v>0</v>
      </c>
    </row>
    <row r="2898" customFormat="false" ht="15" hidden="false" customHeight="false" outlineLevel="0" collapsed="false">
      <c r="A2898" s="4" t="s">
        <v>140</v>
      </c>
      <c r="B2898" s="4" t="s">
        <v>805</v>
      </c>
      <c r="C2898" s="4" t="s">
        <v>889</v>
      </c>
      <c r="D2898" s="4" t="n">
        <f aca="false">IFERROR(INDEX(Positions!$D$2:$D$14531,MATCH($A2898&amp;"|28",Positions!$A$2:$A$14531,0)),"-")</f>
        <v>29</v>
      </c>
      <c r="E2898" s="4" t="n">
        <f aca="false">IFERROR(INDEX(Positions!$D$2:$D$14531,MATCH($A2898&amp;"|42",Positions!$A$2:$A$14531,0)),"-")</f>
        <v>43</v>
      </c>
      <c r="F2898" s="4" t="str">
        <f aca="false">IFERROR(INDEX(Positions!$E$2:$E$14531,MATCH($A2898&amp;"|28",Positions!$A$2:$A$14531,0)),"-")</f>
        <v>G</v>
      </c>
      <c r="G2898" s="4" t="str">
        <f aca="false">IFERROR(INDEX(Positions!$E$2:$E$14531,MATCH($A2898&amp;"|42",Positions!$A$2:$A$14531,0)),"-")</f>
        <v>C</v>
      </c>
      <c r="H2898" s="3" t="str">
        <f aca="false">F2898&amp;"-"&amp;G2898</f>
        <v>G-C</v>
      </c>
      <c r="I2898" s="4" t="n">
        <f aca="false">(F2898="G")+(G2898="G")</f>
        <v>1</v>
      </c>
      <c r="J2898" s="4" t="n">
        <f aca="false">(F2898="C")+(G2898="C")</f>
        <v>1</v>
      </c>
      <c r="K2898" s="3" t="n">
        <f aca="false">I2898+J2898</f>
        <v>2</v>
      </c>
    </row>
    <row r="2899" customFormat="false" ht="15" hidden="false" customHeight="false" outlineLevel="0" collapsed="false">
      <c r="A2899" s="4" t="s">
        <v>140</v>
      </c>
      <c r="B2899" s="4" t="s">
        <v>805</v>
      </c>
      <c r="C2899" s="4" t="s">
        <v>890</v>
      </c>
      <c r="D2899" s="4" t="n">
        <f aca="false">IFERROR(INDEX(Positions!$D$2:$D$14531,MATCH($A2899&amp;"|29",Positions!$A$2:$A$14531,0)),"-")</f>
        <v>30</v>
      </c>
      <c r="E2899" s="4" t="n">
        <f aca="false">IFERROR(INDEX(Positions!$D$2:$D$14531,MATCH($A2899&amp;"|41",Positions!$A$2:$A$14531,0)),"-")</f>
        <v>42</v>
      </c>
      <c r="F2899" s="4" t="str">
        <f aca="false">IFERROR(INDEX(Positions!$E$2:$E$14531,MATCH($A2899&amp;"|29",Positions!$A$2:$A$14531,0)),"-")</f>
        <v>G</v>
      </c>
      <c r="G2899" s="4" t="str">
        <f aca="false">IFERROR(INDEX(Positions!$E$2:$E$14531,MATCH($A2899&amp;"|41",Positions!$A$2:$A$14531,0)),"-")</f>
        <v>C</v>
      </c>
      <c r="H2899" s="3" t="str">
        <f aca="false">F2899&amp;"-"&amp;G2899</f>
        <v>G-C</v>
      </c>
      <c r="I2899" s="4" t="n">
        <f aca="false">(F2899="G")+(G2899="G")</f>
        <v>1</v>
      </c>
      <c r="J2899" s="4" t="n">
        <f aca="false">(F2899="C")+(G2899="C")</f>
        <v>1</v>
      </c>
      <c r="K2899" s="3" t="n">
        <f aca="false">I2899+J2899</f>
        <v>2</v>
      </c>
    </row>
    <row r="2900" customFormat="false" ht="15" hidden="false" customHeight="false" outlineLevel="0" collapsed="false">
      <c r="A2900" s="4" t="s">
        <v>140</v>
      </c>
      <c r="B2900" s="4" t="s">
        <v>805</v>
      </c>
      <c r="C2900" s="4" t="s">
        <v>694</v>
      </c>
      <c r="D2900" s="4" t="n">
        <f aca="false">IFERROR(INDEX(Positions!$D$2:$D$14531,MATCH($A2900&amp;"|30",Positions!$A$2:$A$14531,0)),"-")</f>
        <v>31</v>
      </c>
      <c r="E2900" s="4" t="n">
        <f aca="false">IFERROR(INDEX(Positions!$D$2:$D$14531,MATCH($A2900&amp;"|40",Positions!$A$2:$A$14531,0)),"-")</f>
        <v>41</v>
      </c>
      <c r="F2900" s="4" t="str">
        <f aca="false">IFERROR(INDEX(Positions!$E$2:$E$14531,MATCH($A2900&amp;"|30",Positions!$A$2:$A$14531,0)),"-")</f>
        <v>U</v>
      </c>
      <c r="G2900" s="4" t="str">
        <f aca="false">IFERROR(INDEX(Positions!$E$2:$E$14531,MATCH($A2900&amp;"|40",Positions!$A$2:$A$14531,0)),"-")</f>
        <v>G</v>
      </c>
      <c r="H2900" s="3" t="str">
        <f aca="false">F2900&amp;"-"&amp;G2900</f>
        <v>U-G</v>
      </c>
      <c r="I2900" s="4" t="n">
        <f aca="false">(F2900="G")+(G2900="G")</f>
        <v>1</v>
      </c>
      <c r="J2900" s="4" t="n">
        <f aca="false">(F2900="C")+(G2900="C")</f>
        <v>0</v>
      </c>
      <c r="K2900" s="3" t="n">
        <f aca="false">I2900+J2900</f>
        <v>1</v>
      </c>
    </row>
    <row r="2901" customFormat="false" ht="15" hidden="false" customHeight="false" outlineLevel="0" collapsed="false">
      <c r="A2901" s="4" t="s">
        <v>140</v>
      </c>
      <c r="B2901" s="4" t="s">
        <v>805</v>
      </c>
      <c r="C2901" s="4" t="s">
        <v>640</v>
      </c>
      <c r="D2901" s="4" t="n">
        <f aca="false">IFERROR(INDEX(Positions!$D$2:$D$14531,MATCH($A2901&amp;"|31",Positions!$A$2:$A$14531,0)),"-")</f>
        <v>32</v>
      </c>
      <c r="E2901" s="4" t="n">
        <f aca="false">IFERROR(INDEX(Positions!$D$2:$D$14531,MATCH($A2901&amp;"|39",Positions!$A$2:$A$14531,0)),"-")</f>
        <v>40</v>
      </c>
      <c r="F2901" s="4" t="str">
        <f aca="false">IFERROR(INDEX(Positions!$E$2:$E$14531,MATCH($A2901&amp;"|31",Positions!$A$2:$A$14531,0)),"-")</f>
        <v>G</v>
      </c>
      <c r="G2901" s="4" t="str">
        <f aca="false">IFERROR(INDEX(Positions!$E$2:$E$14531,MATCH($A2901&amp;"|39",Positions!$A$2:$A$14531,0)),"-")</f>
        <v>C</v>
      </c>
      <c r="H2901" s="3" t="str">
        <f aca="false">F2901&amp;"-"&amp;G2901</f>
        <v>G-C</v>
      </c>
      <c r="I2901" s="4" t="n">
        <f aca="false">(F2901="G")+(G2901="G")</f>
        <v>1</v>
      </c>
      <c r="J2901" s="4" t="n">
        <f aca="false">(F2901="C")+(G2901="C")</f>
        <v>1</v>
      </c>
      <c r="K2901" s="3" t="n">
        <f aca="false">I2901+J2901</f>
        <v>2</v>
      </c>
    </row>
    <row r="2902" customFormat="false" ht="15" hidden="false" customHeight="false" outlineLevel="0" collapsed="false">
      <c r="A2902" s="4" t="s">
        <v>140</v>
      </c>
      <c r="B2902" s="4" t="s">
        <v>830</v>
      </c>
      <c r="C2902" s="4" t="s">
        <v>367</v>
      </c>
      <c r="D2902" s="4" t="n">
        <f aca="false">IFERROR(INDEX(Positions!$D$2:$D$14531,MATCH($A2902&amp;"|49",Positions!$A$2:$A$14531,0)),"-")</f>
        <v>50</v>
      </c>
      <c r="E2902" s="4" t="n">
        <f aca="false">IFERROR(INDEX(Positions!$D$2:$D$14531,MATCH($A2902&amp;"|65",Positions!$A$2:$A$14531,0)),"-")</f>
        <v>66</v>
      </c>
      <c r="F2902" s="4" t="str">
        <f aca="false">IFERROR(INDEX(Positions!$E$2:$E$14531,MATCH($A2902&amp;"|49",Positions!$A$2:$A$14531,0)),"-")</f>
        <v>G</v>
      </c>
      <c r="G2902" s="4" t="str">
        <f aca="false">IFERROR(INDEX(Positions!$E$2:$E$14531,MATCH($A2902&amp;"|65",Positions!$A$2:$A$14531,0)),"-")</f>
        <v>U</v>
      </c>
      <c r="H2902" s="3" t="str">
        <f aca="false">F2902&amp;"-"&amp;G2902</f>
        <v>G-U</v>
      </c>
      <c r="I2902" s="4" t="n">
        <f aca="false">(F2902="G")+(G2902="G")</f>
        <v>1</v>
      </c>
      <c r="J2902" s="4" t="n">
        <f aca="false">(F2902="C")+(G2902="C")</f>
        <v>0</v>
      </c>
      <c r="K2902" s="3" t="n">
        <f aca="false">I2902+J2902</f>
        <v>1</v>
      </c>
    </row>
    <row r="2903" customFormat="false" ht="15" hidden="false" customHeight="false" outlineLevel="0" collapsed="false">
      <c r="A2903" s="4" t="s">
        <v>140</v>
      </c>
      <c r="B2903" s="4" t="s">
        <v>830</v>
      </c>
      <c r="C2903" s="4" t="s">
        <v>891</v>
      </c>
      <c r="D2903" s="4" t="n">
        <f aca="false">IFERROR(INDEX(Positions!$D$2:$D$14531,MATCH($A2903&amp;"|50",Positions!$A$2:$A$14531,0)),"-")</f>
        <v>51</v>
      </c>
      <c r="E2903" s="4" t="n">
        <f aca="false">IFERROR(INDEX(Positions!$D$2:$D$14531,MATCH($A2903&amp;"|64",Positions!$A$2:$A$14531,0)),"-")</f>
        <v>65</v>
      </c>
      <c r="F2903" s="4" t="str">
        <f aca="false">IFERROR(INDEX(Positions!$E$2:$E$14531,MATCH($A2903&amp;"|50",Positions!$A$2:$A$14531,0)),"-")</f>
        <v>C</v>
      </c>
      <c r="G2903" s="4" t="str">
        <f aca="false">IFERROR(INDEX(Positions!$E$2:$E$14531,MATCH($A2903&amp;"|64",Positions!$A$2:$A$14531,0)),"-")</f>
        <v>G</v>
      </c>
      <c r="H2903" s="3" t="str">
        <f aca="false">F2903&amp;"-"&amp;G2903</f>
        <v>C-G</v>
      </c>
      <c r="I2903" s="4" t="n">
        <f aca="false">(F2903="G")+(G2903="G")</f>
        <v>1</v>
      </c>
      <c r="J2903" s="4" t="n">
        <f aca="false">(F2903="C")+(G2903="C")</f>
        <v>1</v>
      </c>
      <c r="K2903" s="3" t="n">
        <f aca="false">I2903+J2903</f>
        <v>2</v>
      </c>
    </row>
    <row r="2904" customFormat="false" ht="15" hidden="false" customHeight="false" outlineLevel="0" collapsed="false">
      <c r="A2904" s="4" t="s">
        <v>140</v>
      </c>
      <c r="B2904" s="4" t="s">
        <v>830</v>
      </c>
      <c r="C2904" s="4" t="s">
        <v>689</v>
      </c>
      <c r="D2904" s="4" t="n">
        <f aca="false">IFERROR(INDEX(Positions!$D$2:$D$14531,MATCH($A2904&amp;"|51",Positions!$A$2:$A$14531,0)),"-")</f>
        <v>52</v>
      </c>
      <c r="E2904" s="4" t="n">
        <f aca="false">IFERROR(INDEX(Positions!$D$2:$D$14531,MATCH($A2904&amp;"|63",Positions!$A$2:$A$14531,0)),"-")</f>
        <v>64</v>
      </c>
      <c r="F2904" s="4" t="str">
        <f aca="false">IFERROR(INDEX(Positions!$E$2:$E$14531,MATCH($A2904&amp;"|51",Positions!$A$2:$A$14531,0)),"-")</f>
        <v>G</v>
      </c>
      <c r="G2904" s="4" t="str">
        <f aca="false">IFERROR(INDEX(Positions!$E$2:$E$14531,MATCH($A2904&amp;"|63",Positions!$A$2:$A$14531,0)),"-")</f>
        <v>C</v>
      </c>
      <c r="H2904" s="3" t="str">
        <f aca="false">F2904&amp;"-"&amp;G2904</f>
        <v>G-C</v>
      </c>
      <c r="I2904" s="4" t="n">
        <f aca="false">(F2904="G")+(G2904="G")</f>
        <v>1</v>
      </c>
      <c r="J2904" s="4" t="n">
        <f aca="false">(F2904="C")+(G2904="C")</f>
        <v>1</v>
      </c>
      <c r="K2904" s="3" t="n">
        <f aca="false">I2904+J2904</f>
        <v>2</v>
      </c>
    </row>
    <row r="2905" customFormat="false" ht="15" hidden="false" customHeight="false" outlineLevel="0" collapsed="false">
      <c r="A2905" s="4" t="s">
        <v>140</v>
      </c>
      <c r="B2905" s="4" t="s">
        <v>830</v>
      </c>
      <c r="C2905" s="4" t="s">
        <v>703</v>
      </c>
      <c r="D2905" s="4" t="n">
        <f aca="false">IFERROR(INDEX(Positions!$D$2:$D$14531,MATCH($A2905&amp;"|52",Positions!$A$2:$A$14531,0)),"-")</f>
        <v>53</v>
      </c>
      <c r="E2905" s="4" t="n">
        <f aca="false">IFERROR(INDEX(Positions!$D$2:$D$14531,MATCH($A2905&amp;"|62",Positions!$A$2:$A$14531,0)),"-")</f>
        <v>63</v>
      </c>
      <c r="F2905" s="4" t="str">
        <f aca="false">IFERROR(INDEX(Positions!$E$2:$E$14531,MATCH($A2905&amp;"|52",Positions!$A$2:$A$14531,0)),"-")</f>
        <v>G</v>
      </c>
      <c r="G2905" s="4" t="str">
        <f aca="false">IFERROR(INDEX(Positions!$E$2:$E$14531,MATCH($A2905&amp;"|62",Positions!$A$2:$A$14531,0)),"-")</f>
        <v>C</v>
      </c>
      <c r="H2905" s="3" t="str">
        <f aca="false">F2905&amp;"-"&amp;G2905</f>
        <v>G-C</v>
      </c>
      <c r="I2905" s="4" t="n">
        <f aca="false">(F2905="G")+(G2905="G")</f>
        <v>1</v>
      </c>
      <c r="J2905" s="4" t="n">
        <f aca="false">(F2905="C")+(G2905="C")</f>
        <v>1</v>
      </c>
      <c r="K2905" s="3" t="n">
        <f aca="false">I2905+J2905</f>
        <v>2</v>
      </c>
    </row>
    <row r="2906" customFormat="false" ht="15" hidden="false" customHeight="false" outlineLevel="0" collapsed="false">
      <c r="A2906" s="4" t="s">
        <v>140</v>
      </c>
      <c r="B2906" s="4" t="s">
        <v>830</v>
      </c>
      <c r="C2906" s="4" t="s">
        <v>892</v>
      </c>
      <c r="D2906" s="4" t="n">
        <f aca="false">IFERROR(INDEX(Positions!$D$2:$D$14531,MATCH($A2906&amp;"|53",Positions!$A$2:$A$14531,0)),"-")</f>
        <v>54</v>
      </c>
      <c r="E2906" s="4" t="n">
        <f aca="false">IFERROR(INDEX(Positions!$D$2:$D$14531,MATCH($A2906&amp;"|61",Positions!$A$2:$A$14531,0)),"-")</f>
        <v>62</v>
      </c>
      <c r="F2906" s="4" t="str">
        <f aca="false">IFERROR(INDEX(Positions!$E$2:$E$14531,MATCH($A2906&amp;"|53",Positions!$A$2:$A$14531,0)),"-")</f>
        <v>G</v>
      </c>
      <c r="G2906" s="4" t="str">
        <f aca="false">IFERROR(INDEX(Positions!$E$2:$E$14531,MATCH($A2906&amp;"|61",Positions!$A$2:$A$14531,0)),"-")</f>
        <v>C</v>
      </c>
      <c r="H2906" s="3" t="str">
        <f aca="false">F2906&amp;"-"&amp;G2906</f>
        <v>G-C</v>
      </c>
      <c r="I2906" s="4" t="n">
        <f aca="false">(F2906="G")+(G2906="G")</f>
        <v>1</v>
      </c>
      <c r="J2906" s="4" t="n">
        <f aca="false">(F2906="C")+(G2906="C")</f>
        <v>1</v>
      </c>
      <c r="K2906" s="3" t="n">
        <f aca="false">I2906+J2906</f>
        <v>2</v>
      </c>
    </row>
    <row r="2907" customFormat="false" ht="15" hidden="false" customHeight="false" outlineLevel="0" collapsed="false">
      <c r="A2907" s="24" t="s">
        <v>140</v>
      </c>
      <c r="B2907" s="24" t="s">
        <v>893</v>
      </c>
      <c r="C2907" s="24" t="s">
        <v>894</v>
      </c>
      <c r="D2907" s="24" t="n">
        <f aca="false">IFERROR(INDEX(Positions!$D$2:$D$14531,MATCH($A2907&amp;"|8",Positions!$A$2:$A$14531,0)),"-")</f>
        <v>8</v>
      </c>
      <c r="E2907" s="24" t="n">
        <f aca="false">IFERROR(INDEX(Positions!$D$2:$D$14531,MATCH($A2907&amp;"|14",Positions!$A$2:$A$14531,0)),"-")</f>
        <v>14</v>
      </c>
      <c r="F2907" s="24" t="str">
        <f aca="false">IFERROR(INDEX(Positions!$E$2:$E$14531,MATCH($A2907&amp;"|8",Positions!$A$2:$A$14531,0)),"-")</f>
        <v>U</v>
      </c>
      <c r="G2907" s="24" t="str">
        <f aca="false">IFERROR(INDEX(Positions!$E$2:$E$14531,MATCH($A2907&amp;"|14",Positions!$A$2:$A$14531,0)),"-")</f>
        <v>A</v>
      </c>
      <c r="H2907" s="25" t="str">
        <f aca="false">F2907&amp;"-"&amp;G2907</f>
        <v>U-A</v>
      </c>
      <c r="I2907" s="24" t="n">
        <f aca="false">(F2907="G")+(G2907="G")</f>
        <v>0</v>
      </c>
      <c r="J2907" s="24" t="n">
        <f aca="false">(F2907="C")+(G2907="C")</f>
        <v>0</v>
      </c>
      <c r="K2907" s="25" t="n">
        <f aca="false">I2907+J2907</f>
        <v>0</v>
      </c>
    </row>
    <row r="2908" customFormat="false" ht="15" hidden="false" customHeight="false" outlineLevel="0" collapsed="false">
      <c r="A2908" s="24" t="s">
        <v>140</v>
      </c>
      <c r="B2908" s="24" t="s">
        <v>893</v>
      </c>
      <c r="C2908" s="24" t="s">
        <v>895</v>
      </c>
      <c r="D2908" s="24" t="n">
        <f aca="false">IFERROR(INDEX(Positions!$D$2:$D$14531,MATCH($A2908&amp;"|15",Positions!$A$2:$A$14531,0)),"-")</f>
        <v>15</v>
      </c>
      <c r="E2908" s="24" t="n">
        <f aca="false">IFERROR(INDEX(Positions!$D$2:$D$14531,MATCH($A2908&amp;"|48",Positions!$A$2:$A$14531,0)),"-")</f>
        <v>49</v>
      </c>
      <c r="F2908" s="24" t="str">
        <f aca="false">IFERROR(INDEX(Positions!$E$2:$E$14531,MATCH($A2908&amp;"|15",Positions!$A$2:$A$14531,0)),"-")</f>
        <v>G</v>
      </c>
      <c r="G2908" s="24" t="str">
        <f aca="false">IFERROR(INDEX(Positions!$E$2:$E$14531,MATCH($A2908&amp;"|48",Positions!$A$2:$A$14531,0)),"-")</f>
        <v>C</v>
      </c>
      <c r="H2908" s="25" t="str">
        <f aca="false">F2908&amp;"-"&amp;G2908</f>
        <v>G-C</v>
      </c>
      <c r="I2908" s="24" t="n">
        <f aca="false">(F2908="G")+(G2908="G")</f>
        <v>1</v>
      </c>
      <c r="J2908" s="24" t="n">
        <f aca="false">(F2908="C")+(G2908="C")</f>
        <v>1</v>
      </c>
      <c r="K2908" s="25" t="n">
        <f aca="false">I2908+J2908</f>
        <v>2</v>
      </c>
    </row>
    <row r="2909" customFormat="false" ht="15" hidden="false" customHeight="false" outlineLevel="0" collapsed="false">
      <c r="A2909" s="24" t="s">
        <v>140</v>
      </c>
      <c r="B2909" s="24" t="s">
        <v>893</v>
      </c>
      <c r="C2909" s="24" t="s">
        <v>896</v>
      </c>
      <c r="D2909" s="24" t="n">
        <f aca="false">IFERROR(INDEX(Positions!$D$2:$D$14531,MATCH($A2909&amp;"|18",Positions!$A$2:$A$14531,0)),"-")</f>
        <v>18</v>
      </c>
      <c r="E2909" s="24" t="n">
        <f aca="false">IFERROR(INDEX(Positions!$D$2:$D$14531,MATCH($A2909&amp;"|55",Positions!$A$2:$A$14531,0)),"-")</f>
        <v>56</v>
      </c>
      <c r="F2909" s="24" t="str">
        <f aca="false">IFERROR(INDEX(Positions!$E$2:$E$14531,MATCH($A2909&amp;"|18",Positions!$A$2:$A$14531,0)),"-")</f>
        <v>G</v>
      </c>
      <c r="G2909" s="24" t="str">
        <f aca="false">IFERROR(INDEX(Positions!$E$2:$E$14531,MATCH($A2909&amp;"|55",Positions!$A$2:$A$14531,0)),"-")</f>
        <v>U</v>
      </c>
      <c r="H2909" s="25" t="str">
        <f aca="false">F2909&amp;"-"&amp;G2909</f>
        <v>G-U</v>
      </c>
      <c r="I2909" s="24" t="n">
        <f aca="false">(F2909="G")+(G2909="G")</f>
        <v>1</v>
      </c>
      <c r="J2909" s="24" t="n">
        <f aca="false">(F2909="C")+(G2909="C")</f>
        <v>0</v>
      </c>
      <c r="K2909" s="25" t="n">
        <f aca="false">I2909+J2909</f>
        <v>1</v>
      </c>
    </row>
    <row r="2910" customFormat="false" ht="15" hidden="false" customHeight="false" outlineLevel="0" collapsed="false">
      <c r="A2910" s="24" t="s">
        <v>140</v>
      </c>
      <c r="B2910" s="24" t="s">
        <v>893</v>
      </c>
      <c r="C2910" s="24" t="s">
        <v>897</v>
      </c>
      <c r="D2910" s="24" t="n">
        <f aca="false">IFERROR(INDEX(Positions!$D$2:$D$14531,MATCH($A2910&amp;"|19",Positions!$A$2:$A$14531,0)),"-")</f>
        <v>19</v>
      </c>
      <c r="E2910" s="24" t="n">
        <f aca="false">IFERROR(INDEX(Positions!$D$2:$D$14531,MATCH($A2910&amp;"|56",Positions!$A$2:$A$14531,0)),"-")</f>
        <v>57</v>
      </c>
      <c r="F2910" s="24" t="str">
        <f aca="false">IFERROR(INDEX(Positions!$E$2:$E$14531,MATCH($A2910&amp;"|19",Positions!$A$2:$A$14531,0)),"-")</f>
        <v>G</v>
      </c>
      <c r="G2910" s="24" t="str">
        <f aca="false">IFERROR(INDEX(Positions!$E$2:$E$14531,MATCH($A2910&amp;"|56",Positions!$A$2:$A$14531,0)),"-")</f>
        <v>C</v>
      </c>
      <c r="H2910" s="25" t="str">
        <f aca="false">F2910&amp;"-"&amp;G2910</f>
        <v>G-C</v>
      </c>
      <c r="I2910" s="24" t="n">
        <f aca="false">(F2910="G")+(G2910="G")</f>
        <v>1</v>
      </c>
      <c r="J2910" s="24" t="n">
        <f aca="false">(F2910="C")+(G2910="C")</f>
        <v>1</v>
      </c>
      <c r="K2910" s="25" t="n">
        <f aca="false">I2910+J2910</f>
        <v>2</v>
      </c>
    </row>
    <row r="2911" customFormat="false" ht="15" hidden="false" customHeight="false" outlineLevel="0" collapsed="false">
      <c r="A2911" s="24" t="s">
        <v>140</v>
      </c>
      <c r="B2911" s="24" t="s">
        <v>893</v>
      </c>
      <c r="C2911" s="24" t="s">
        <v>898</v>
      </c>
      <c r="D2911" s="24" t="n">
        <f aca="false">IFERROR(INDEX(Positions!$D$2:$D$14531,MATCH($A2911&amp;"|26",Positions!$A$2:$A$14531,0)),"-")</f>
        <v>27</v>
      </c>
      <c r="E2911" s="24" t="n">
        <f aca="false">IFERROR(INDEX(Positions!$D$2:$D$14531,MATCH($A2911&amp;"|44",Positions!$A$2:$A$14531,0)),"-")</f>
        <v>45</v>
      </c>
      <c r="F2911" s="24" t="str">
        <f aca="false">IFERROR(INDEX(Positions!$E$2:$E$14531,MATCH($A2911&amp;"|26",Positions!$A$2:$A$14531,0)),"-")</f>
        <v>G</v>
      </c>
      <c r="G2911" s="24" t="str">
        <f aca="false">IFERROR(INDEX(Positions!$E$2:$E$14531,MATCH($A2911&amp;"|44",Positions!$A$2:$A$14531,0)),"-")</f>
        <v>A</v>
      </c>
      <c r="H2911" s="25" t="str">
        <f aca="false">F2911&amp;"-"&amp;G2911</f>
        <v>G-A</v>
      </c>
      <c r="I2911" s="24" t="n">
        <f aca="false">(F2911="G")+(G2911="G")</f>
        <v>1</v>
      </c>
      <c r="J2911" s="24" t="n">
        <f aca="false">(F2911="C")+(G2911="C")</f>
        <v>0</v>
      </c>
      <c r="K2911" s="25" t="n">
        <f aca="false">I2911+J2911</f>
        <v>1</v>
      </c>
    </row>
    <row r="2912" customFormat="false" ht="15" hidden="false" customHeight="false" outlineLevel="0" collapsed="false">
      <c r="A2912" s="24" t="s">
        <v>140</v>
      </c>
      <c r="B2912" s="24" t="s">
        <v>893</v>
      </c>
      <c r="C2912" s="24" t="s">
        <v>899</v>
      </c>
      <c r="D2912" s="24" t="n">
        <f aca="false">IFERROR(INDEX(Positions!$D$2:$D$14531,MATCH($A2912&amp;"|32",Positions!$A$2:$A$14531,0)),"-")</f>
        <v>33</v>
      </c>
      <c r="E2912" s="24" t="n">
        <f aca="false">IFERROR(INDEX(Positions!$D$2:$D$14531,MATCH($A2912&amp;"|38",Positions!$A$2:$A$14531,0)),"-")</f>
        <v>39</v>
      </c>
      <c r="F2912" s="24" t="str">
        <f aca="false">IFERROR(INDEX(Positions!$E$2:$E$14531,MATCH($A2912&amp;"|32",Positions!$A$2:$A$14531,0)),"-")</f>
        <v>C</v>
      </c>
      <c r="G2912" s="24" t="str">
        <f aca="false">IFERROR(INDEX(Positions!$E$2:$E$14531,MATCH($A2912&amp;"|38",Positions!$A$2:$A$14531,0)),"-")</f>
        <v>A</v>
      </c>
      <c r="H2912" s="25" t="str">
        <f aca="false">F2912&amp;"-"&amp;G2912</f>
        <v>C-A</v>
      </c>
      <c r="I2912" s="24" t="n">
        <f aca="false">(F2912="G")+(G2912="G")</f>
        <v>0</v>
      </c>
      <c r="J2912" s="24" t="n">
        <f aca="false">(F2912="C")+(G2912="C")</f>
        <v>1</v>
      </c>
      <c r="K2912" s="25" t="n">
        <f aca="false">I2912+J2912</f>
        <v>1</v>
      </c>
    </row>
    <row r="2913" customFormat="false" ht="15" hidden="false" customHeight="false" outlineLevel="0" collapsed="false">
      <c r="A2913" s="24" t="s">
        <v>140</v>
      </c>
      <c r="B2913" s="24" t="s">
        <v>893</v>
      </c>
      <c r="C2913" s="24" t="s">
        <v>900</v>
      </c>
      <c r="D2913" s="24" t="n">
        <f aca="false">IFERROR(INDEX(Positions!$D$2:$D$14531,MATCH($A2913&amp;"|54",Positions!$A$2:$A$14531,0)),"-")</f>
        <v>55</v>
      </c>
      <c r="E2913" s="24" t="n">
        <f aca="false">IFERROR(INDEX(Positions!$D$2:$D$14531,MATCH($A2913&amp;"|58",Positions!$A$2:$A$14531,0)),"-")</f>
        <v>59</v>
      </c>
      <c r="F2913" s="24" t="str">
        <f aca="false">IFERROR(INDEX(Positions!$E$2:$E$14531,MATCH($A2913&amp;"|54",Positions!$A$2:$A$14531,0)),"-")</f>
        <v>U</v>
      </c>
      <c r="G2913" s="24" t="str">
        <f aca="false">IFERROR(INDEX(Positions!$E$2:$E$14531,MATCH($A2913&amp;"|58",Positions!$A$2:$A$14531,0)),"-")</f>
        <v>A</v>
      </c>
      <c r="H2913" s="25" t="str">
        <f aca="false">F2913&amp;"-"&amp;G2913</f>
        <v>U-A</v>
      </c>
      <c r="I2913" s="24" t="n">
        <f aca="false">(F2913="G")+(G2913="G")</f>
        <v>0</v>
      </c>
      <c r="J2913" s="24" t="n">
        <f aca="false">(F2913="C")+(G2913="C")</f>
        <v>0</v>
      </c>
      <c r="K2913" s="25" t="n">
        <f aca="false">I2913+J2913</f>
        <v>0</v>
      </c>
    </row>
    <row r="2914" customFormat="false" ht="15" hidden="false" customHeight="false" outlineLevel="0" collapsed="false">
      <c r="A2914" s="4" t="s">
        <v>141</v>
      </c>
      <c r="B2914" s="4" t="s">
        <v>768</v>
      </c>
      <c r="C2914" s="4" t="s">
        <v>882</v>
      </c>
      <c r="D2914" s="4" t="n">
        <f aca="false">IFERROR(INDEX(Positions!$D$2:$D$14531,MATCH($A2914&amp;"|1",Positions!$A$2:$A$14531,0)),"-")</f>
        <v>1</v>
      </c>
      <c r="E2914" s="4" t="n">
        <f aca="false">IFERROR(INDEX(Positions!$D$2:$D$14531,MATCH($A2914&amp;"|72",Positions!$A$2:$A$14531,0)),"-")</f>
        <v>72</v>
      </c>
      <c r="F2914" s="4" t="str">
        <f aca="false">IFERROR(INDEX(Positions!$E$2:$E$14531,MATCH($A2914&amp;"|1",Positions!$A$2:$A$14531,0)),"-")</f>
        <v>G</v>
      </c>
      <c r="G2914" s="4" t="str">
        <f aca="false">IFERROR(INDEX(Positions!$E$2:$E$14531,MATCH($A2914&amp;"|72",Positions!$A$2:$A$14531,0)),"-")</f>
        <v>C</v>
      </c>
      <c r="H2914" s="3" t="str">
        <f aca="false">F2914&amp;"-"&amp;G2914</f>
        <v>G-C</v>
      </c>
      <c r="I2914" s="4" t="n">
        <f aca="false">(F2914="G")+(G2914="G")</f>
        <v>1</v>
      </c>
      <c r="J2914" s="4" t="n">
        <f aca="false">(F2914="C")+(G2914="C")</f>
        <v>1</v>
      </c>
      <c r="K2914" s="3" t="n">
        <f aca="false">I2914+J2914</f>
        <v>2</v>
      </c>
    </row>
    <row r="2915" customFormat="false" ht="15" hidden="false" customHeight="false" outlineLevel="0" collapsed="false">
      <c r="A2915" s="4" t="s">
        <v>141</v>
      </c>
      <c r="B2915" s="4" t="s">
        <v>768</v>
      </c>
      <c r="C2915" s="4" t="s">
        <v>883</v>
      </c>
      <c r="D2915" s="4" t="n">
        <f aca="false">IFERROR(INDEX(Positions!$D$2:$D$14531,MATCH($A2915&amp;"|2",Positions!$A$2:$A$14531,0)),"-")</f>
        <v>2</v>
      </c>
      <c r="E2915" s="4" t="n">
        <f aca="false">IFERROR(INDEX(Positions!$D$2:$D$14531,MATCH($A2915&amp;"|71",Positions!$A$2:$A$14531,0)),"-")</f>
        <v>71</v>
      </c>
      <c r="F2915" s="4" t="str">
        <f aca="false">IFERROR(INDEX(Positions!$E$2:$E$14531,MATCH($A2915&amp;"|2",Positions!$A$2:$A$14531,0)),"-")</f>
        <v>C</v>
      </c>
      <c r="G2915" s="4" t="str">
        <f aca="false">IFERROR(INDEX(Positions!$E$2:$E$14531,MATCH($A2915&amp;"|71",Positions!$A$2:$A$14531,0)),"-")</f>
        <v>G</v>
      </c>
      <c r="H2915" s="3" t="str">
        <f aca="false">F2915&amp;"-"&amp;G2915</f>
        <v>C-G</v>
      </c>
      <c r="I2915" s="4" t="n">
        <f aca="false">(F2915="G")+(G2915="G")</f>
        <v>1</v>
      </c>
      <c r="J2915" s="4" t="n">
        <f aca="false">(F2915="C")+(G2915="C")</f>
        <v>1</v>
      </c>
      <c r="K2915" s="3" t="n">
        <f aca="false">I2915+J2915</f>
        <v>2</v>
      </c>
    </row>
    <row r="2916" customFormat="false" ht="15" hidden="false" customHeight="false" outlineLevel="0" collapsed="false">
      <c r="A2916" s="4" t="s">
        <v>141</v>
      </c>
      <c r="B2916" s="4" t="s">
        <v>768</v>
      </c>
      <c r="C2916" s="4" t="s">
        <v>884</v>
      </c>
      <c r="D2916" s="4" t="n">
        <f aca="false">IFERROR(INDEX(Positions!$D$2:$D$14531,MATCH($A2916&amp;"|3",Positions!$A$2:$A$14531,0)),"-")</f>
        <v>3</v>
      </c>
      <c r="E2916" s="4" t="n">
        <f aca="false">IFERROR(INDEX(Positions!$D$2:$D$14531,MATCH($A2916&amp;"|70",Positions!$A$2:$A$14531,0)),"-")</f>
        <v>70</v>
      </c>
      <c r="F2916" s="4" t="str">
        <f aca="false">IFERROR(INDEX(Positions!$E$2:$E$14531,MATCH($A2916&amp;"|3",Positions!$A$2:$A$14531,0)),"-")</f>
        <v>C</v>
      </c>
      <c r="G2916" s="4" t="str">
        <f aca="false">IFERROR(INDEX(Positions!$E$2:$E$14531,MATCH($A2916&amp;"|70",Positions!$A$2:$A$14531,0)),"-")</f>
        <v>G</v>
      </c>
      <c r="H2916" s="3" t="str">
        <f aca="false">F2916&amp;"-"&amp;G2916</f>
        <v>C-G</v>
      </c>
      <c r="I2916" s="4" t="n">
        <f aca="false">(F2916="G")+(G2916="G")</f>
        <v>1</v>
      </c>
      <c r="J2916" s="4" t="n">
        <f aca="false">(F2916="C")+(G2916="C")</f>
        <v>1</v>
      </c>
      <c r="K2916" s="3" t="n">
        <f aca="false">I2916+J2916</f>
        <v>2</v>
      </c>
    </row>
    <row r="2917" customFormat="false" ht="15" hidden="false" customHeight="false" outlineLevel="0" collapsed="false">
      <c r="A2917" s="4" t="s">
        <v>141</v>
      </c>
      <c r="B2917" s="4" t="s">
        <v>768</v>
      </c>
      <c r="C2917" s="4" t="s">
        <v>885</v>
      </c>
      <c r="D2917" s="4" t="n">
        <f aca="false">IFERROR(INDEX(Positions!$D$2:$D$14531,MATCH($A2917&amp;"|4",Positions!$A$2:$A$14531,0)),"-")</f>
        <v>4</v>
      </c>
      <c r="E2917" s="4" t="n">
        <f aca="false">IFERROR(INDEX(Positions!$D$2:$D$14531,MATCH($A2917&amp;"|69",Positions!$A$2:$A$14531,0)),"-")</f>
        <v>69</v>
      </c>
      <c r="F2917" s="4" t="str">
        <f aca="false">IFERROR(INDEX(Positions!$E$2:$E$14531,MATCH($A2917&amp;"|4",Positions!$A$2:$A$14531,0)),"-")</f>
        <v>C</v>
      </c>
      <c r="G2917" s="4" t="str">
        <f aca="false">IFERROR(INDEX(Positions!$E$2:$E$14531,MATCH($A2917&amp;"|69",Positions!$A$2:$A$14531,0)),"-")</f>
        <v>G</v>
      </c>
      <c r="H2917" s="3" t="str">
        <f aca="false">F2917&amp;"-"&amp;G2917</f>
        <v>C-G</v>
      </c>
      <c r="I2917" s="4" t="n">
        <f aca="false">(F2917="G")+(G2917="G")</f>
        <v>1</v>
      </c>
      <c r="J2917" s="4" t="n">
        <f aca="false">(F2917="C")+(G2917="C")</f>
        <v>1</v>
      </c>
      <c r="K2917" s="3" t="n">
        <f aca="false">I2917+J2917</f>
        <v>2</v>
      </c>
    </row>
    <row r="2918" customFormat="false" ht="15" hidden="false" customHeight="false" outlineLevel="0" collapsed="false">
      <c r="A2918" s="4" t="s">
        <v>141</v>
      </c>
      <c r="B2918" s="4" t="s">
        <v>768</v>
      </c>
      <c r="C2918" s="4" t="s">
        <v>542</v>
      </c>
      <c r="D2918" s="4" t="n">
        <f aca="false">IFERROR(INDEX(Positions!$D$2:$D$14531,MATCH($A2918&amp;"|5",Positions!$A$2:$A$14531,0)),"-")</f>
        <v>5</v>
      </c>
      <c r="E2918" s="4" t="n">
        <f aca="false">IFERROR(INDEX(Positions!$D$2:$D$14531,MATCH($A2918&amp;"|68",Positions!$A$2:$A$14531,0)),"-")</f>
        <v>68</v>
      </c>
      <c r="F2918" s="4" t="str">
        <f aca="false">IFERROR(INDEX(Positions!$E$2:$E$14531,MATCH($A2918&amp;"|5",Positions!$A$2:$A$14531,0)),"-")</f>
        <v>G</v>
      </c>
      <c r="G2918" s="4" t="str">
        <f aca="false">IFERROR(INDEX(Positions!$E$2:$E$14531,MATCH($A2918&amp;"|68",Positions!$A$2:$A$14531,0)),"-")</f>
        <v>C</v>
      </c>
      <c r="H2918" s="3" t="str">
        <f aca="false">F2918&amp;"-"&amp;G2918</f>
        <v>G-C</v>
      </c>
      <c r="I2918" s="4" t="n">
        <f aca="false">(F2918="G")+(G2918="G")</f>
        <v>1</v>
      </c>
      <c r="J2918" s="4" t="n">
        <f aca="false">(F2918="C")+(G2918="C")</f>
        <v>1</v>
      </c>
      <c r="K2918" s="3" t="n">
        <f aca="false">I2918+J2918</f>
        <v>2</v>
      </c>
    </row>
    <row r="2919" customFormat="false" ht="15" hidden="false" customHeight="false" outlineLevel="0" collapsed="false">
      <c r="A2919" s="4" t="s">
        <v>141</v>
      </c>
      <c r="B2919" s="4" t="s">
        <v>768</v>
      </c>
      <c r="C2919" s="4" t="s">
        <v>561</v>
      </c>
      <c r="D2919" s="4" t="n">
        <f aca="false">IFERROR(INDEX(Positions!$D$2:$D$14531,MATCH($A2919&amp;"|6",Positions!$A$2:$A$14531,0)),"-")</f>
        <v>6</v>
      </c>
      <c r="E2919" s="4" t="n">
        <f aca="false">IFERROR(INDEX(Positions!$D$2:$D$14531,MATCH($A2919&amp;"|67",Positions!$A$2:$A$14531,0)),"-")</f>
        <v>67</v>
      </c>
      <c r="F2919" s="4" t="str">
        <f aca="false">IFERROR(INDEX(Positions!$E$2:$E$14531,MATCH($A2919&amp;"|6",Positions!$A$2:$A$14531,0)),"-")</f>
        <v>G</v>
      </c>
      <c r="G2919" s="4" t="str">
        <f aca="false">IFERROR(INDEX(Positions!$E$2:$E$14531,MATCH($A2919&amp;"|67",Positions!$A$2:$A$14531,0)),"-")</f>
        <v>U</v>
      </c>
      <c r="H2919" s="3" t="str">
        <f aca="false">F2919&amp;"-"&amp;G2919</f>
        <v>G-U</v>
      </c>
      <c r="I2919" s="4" t="n">
        <f aca="false">(F2919="G")+(G2919="G")</f>
        <v>1</v>
      </c>
      <c r="J2919" s="4" t="n">
        <f aca="false">(F2919="C")+(G2919="C")</f>
        <v>0</v>
      </c>
      <c r="K2919" s="3" t="n">
        <f aca="false">I2919+J2919</f>
        <v>1</v>
      </c>
    </row>
    <row r="2920" customFormat="false" ht="15" hidden="false" customHeight="false" outlineLevel="0" collapsed="false">
      <c r="A2920" s="4" t="s">
        <v>141</v>
      </c>
      <c r="B2920" s="4" t="s">
        <v>768</v>
      </c>
      <c r="C2920" s="4" t="s">
        <v>886</v>
      </c>
      <c r="D2920" s="4" t="n">
        <f aca="false">IFERROR(INDEX(Positions!$D$2:$D$14531,MATCH($A2920&amp;"|7",Positions!$A$2:$A$14531,0)),"-")</f>
        <v>7</v>
      </c>
      <c r="E2920" s="4" t="n">
        <f aca="false">IFERROR(INDEX(Positions!$D$2:$D$14531,MATCH($A2920&amp;"|66",Positions!$A$2:$A$14531,0)),"-")</f>
        <v>66</v>
      </c>
      <c r="F2920" s="4" t="str">
        <f aca="false">IFERROR(INDEX(Positions!$E$2:$E$14531,MATCH($A2920&amp;"|7",Positions!$A$2:$A$14531,0)),"-")</f>
        <v>A</v>
      </c>
      <c r="G2920" s="4" t="str">
        <f aca="false">IFERROR(INDEX(Positions!$E$2:$E$14531,MATCH($A2920&amp;"|66",Positions!$A$2:$A$14531,0)),"-")</f>
        <v>U</v>
      </c>
      <c r="H2920" s="3" t="str">
        <f aca="false">F2920&amp;"-"&amp;G2920</f>
        <v>A-U</v>
      </c>
      <c r="I2920" s="4" t="n">
        <f aca="false">(F2920="G")+(G2920="G")</f>
        <v>0</v>
      </c>
      <c r="J2920" s="4" t="n">
        <f aca="false">(F2920="C")+(G2920="C")</f>
        <v>0</v>
      </c>
      <c r="K2920" s="3" t="n">
        <f aca="false">I2920+J2920</f>
        <v>0</v>
      </c>
    </row>
    <row r="2921" customFormat="false" ht="15" hidden="false" customHeight="false" outlineLevel="0" collapsed="false">
      <c r="A2921" s="4" t="s">
        <v>141</v>
      </c>
      <c r="B2921" s="4" t="s">
        <v>783</v>
      </c>
      <c r="C2921" s="4" t="s">
        <v>887</v>
      </c>
      <c r="D2921" s="4" t="n">
        <f aca="false">IFERROR(INDEX(Positions!$D$2:$D$14531,MATCH($A2921&amp;"|10",Positions!$A$2:$A$14531,0)),"-")</f>
        <v>10</v>
      </c>
      <c r="E2921" s="4" t="n">
        <f aca="false">IFERROR(INDEX(Positions!$D$2:$D$14531,MATCH($A2921&amp;"|25",Positions!$A$2:$A$14531,0)),"-")</f>
        <v>25</v>
      </c>
      <c r="F2921" s="4" t="str">
        <f aca="false">IFERROR(INDEX(Positions!$E$2:$E$14531,MATCH($A2921&amp;"|10",Positions!$A$2:$A$14531,0)),"-")</f>
        <v>G</v>
      </c>
      <c r="G2921" s="4" t="str">
        <f aca="false">IFERROR(INDEX(Positions!$E$2:$E$14531,MATCH($A2921&amp;"|25",Positions!$A$2:$A$14531,0)),"-")</f>
        <v>C</v>
      </c>
      <c r="H2921" s="3" t="str">
        <f aca="false">F2921&amp;"-"&amp;G2921</f>
        <v>G-C</v>
      </c>
      <c r="I2921" s="4" t="n">
        <f aca="false">(F2921="G")+(G2921="G")</f>
        <v>1</v>
      </c>
      <c r="J2921" s="4" t="n">
        <f aca="false">(F2921="C")+(G2921="C")</f>
        <v>1</v>
      </c>
      <c r="K2921" s="3" t="n">
        <f aca="false">I2921+J2921</f>
        <v>2</v>
      </c>
    </row>
    <row r="2922" customFormat="false" ht="15" hidden="false" customHeight="false" outlineLevel="0" collapsed="false">
      <c r="A2922" s="4" t="s">
        <v>141</v>
      </c>
      <c r="B2922" s="4" t="s">
        <v>783</v>
      </c>
      <c r="C2922" s="4" t="s">
        <v>888</v>
      </c>
      <c r="D2922" s="4" t="n">
        <f aca="false">IFERROR(INDEX(Positions!$D$2:$D$14531,MATCH($A2922&amp;"|11",Positions!$A$2:$A$14531,0)),"-")</f>
        <v>11</v>
      </c>
      <c r="E2922" s="4" t="n">
        <f aca="false">IFERROR(INDEX(Positions!$D$2:$D$14531,MATCH($A2922&amp;"|24",Positions!$A$2:$A$14531,0)),"-")</f>
        <v>24</v>
      </c>
      <c r="F2922" s="4" t="str">
        <f aca="false">IFERROR(INDEX(Positions!$E$2:$E$14531,MATCH($A2922&amp;"|11",Positions!$A$2:$A$14531,0)),"-")</f>
        <v>C</v>
      </c>
      <c r="G2922" s="4" t="str">
        <f aca="false">IFERROR(INDEX(Positions!$E$2:$E$14531,MATCH($A2922&amp;"|24",Positions!$A$2:$A$14531,0)),"-")</f>
        <v>G</v>
      </c>
      <c r="H2922" s="3" t="str">
        <f aca="false">F2922&amp;"-"&amp;G2922</f>
        <v>C-G</v>
      </c>
      <c r="I2922" s="4" t="n">
        <f aca="false">(F2922="G")+(G2922="G")</f>
        <v>1</v>
      </c>
      <c r="J2922" s="4" t="n">
        <f aca="false">(F2922="C")+(G2922="C")</f>
        <v>1</v>
      </c>
      <c r="K2922" s="3" t="n">
        <f aca="false">I2922+J2922</f>
        <v>2</v>
      </c>
    </row>
    <row r="2923" customFormat="false" ht="15" hidden="false" customHeight="false" outlineLevel="0" collapsed="false">
      <c r="A2923" s="4" t="s">
        <v>141</v>
      </c>
      <c r="B2923" s="4" t="s">
        <v>783</v>
      </c>
      <c r="C2923" s="4" t="s">
        <v>479</v>
      </c>
      <c r="D2923" s="4" t="n">
        <f aca="false">IFERROR(INDEX(Positions!$D$2:$D$14531,MATCH($A2923&amp;"|12",Positions!$A$2:$A$14531,0)),"-")</f>
        <v>12</v>
      </c>
      <c r="E2923" s="4" t="n">
        <f aca="false">IFERROR(INDEX(Positions!$D$2:$D$14531,MATCH($A2923&amp;"|23",Positions!$A$2:$A$14531,0)),"-")</f>
        <v>23</v>
      </c>
      <c r="F2923" s="4" t="str">
        <f aca="false">IFERROR(INDEX(Positions!$E$2:$E$14531,MATCH($A2923&amp;"|12",Positions!$A$2:$A$14531,0)),"-")</f>
        <v>U</v>
      </c>
      <c r="G2923" s="4" t="str">
        <f aca="false">IFERROR(INDEX(Positions!$E$2:$E$14531,MATCH($A2923&amp;"|23",Positions!$A$2:$A$14531,0)),"-")</f>
        <v>A</v>
      </c>
      <c r="H2923" s="3" t="str">
        <f aca="false">F2923&amp;"-"&amp;G2923</f>
        <v>U-A</v>
      </c>
      <c r="I2923" s="4" t="n">
        <f aca="false">(F2923="G")+(G2923="G")</f>
        <v>0</v>
      </c>
      <c r="J2923" s="4" t="n">
        <f aca="false">(F2923="C")+(G2923="C")</f>
        <v>0</v>
      </c>
      <c r="K2923" s="3" t="n">
        <f aca="false">I2923+J2923</f>
        <v>0</v>
      </c>
    </row>
    <row r="2924" customFormat="false" ht="15" hidden="false" customHeight="false" outlineLevel="0" collapsed="false">
      <c r="A2924" s="4" t="s">
        <v>141</v>
      </c>
      <c r="B2924" s="4" t="s">
        <v>783</v>
      </c>
      <c r="C2924" s="4" t="s">
        <v>267</v>
      </c>
      <c r="D2924" s="4" t="n">
        <f aca="false">IFERROR(INDEX(Positions!$D$2:$D$14531,MATCH($A2924&amp;"|13",Positions!$A$2:$A$14531,0)),"-")</f>
        <v>13</v>
      </c>
      <c r="E2924" s="4" t="n">
        <f aca="false">IFERROR(INDEX(Positions!$D$2:$D$14531,MATCH($A2924&amp;"|22",Positions!$A$2:$A$14531,0)),"-")</f>
        <v>22</v>
      </c>
      <c r="F2924" s="4" t="str">
        <f aca="false">IFERROR(INDEX(Positions!$E$2:$E$14531,MATCH($A2924&amp;"|13",Positions!$A$2:$A$14531,0)),"-")</f>
        <v>C</v>
      </c>
      <c r="G2924" s="4" t="str">
        <f aca="false">IFERROR(INDEX(Positions!$E$2:$E$14531,MATCH($A2924&amp;"|22",Positions!$A$2:$A$14531,0)),"-")</f>
        <v>G</v>
      </c>
      <c r="H2924" s="3" t="str">
        <f aca="false">F2924&amp;"-"&amp;G2924</f>
        <v>C-G</v>
      </c>
      <c r="I2924" s="4" t="n">
        <f aca="false">(F2924="G")+(G2924="G")</f>
        <v>1</v>
      </c>
      <c r="J2924" s="4" t="n">
        <f aca="false">(F2924="C")+(G2924="C")</f>
        <v>1</v>
      </c>
      <c r="K2924" s="3" t="n">
        <f aca="false">I2924+J2924</f>
        <v>2</v>
      </c>
    </row>
    <row r="2925" customFormat="false" ht="15" hidden="false" customHeight="false" outlineLevel="0" collapsed="false">
      <c r="A2925" s="4" t="s">
        <v>141</v>
      </c>
      <c r="B2925" s="4" t="s">
        <v>805</v>
      </c>
      <c r="C2925" s="4" t="s">
        <v>673</v>
      </c>
      <c r="D2925" s="4" t="n">
        <f aca="false">IFERROR(INDEX(Positions!$D$2:$D$14531,MATCH($A2925&amp;"|27",Positions!$A$2:$A$14531,0)),"-")</f>
        <v>27</v>
      </c>
      <c r="E2925" s="4" t="n">
        <f aca="false">IFERROR(INDEX(Positions!$D$2:$D$14531,MATCH($A2925&amp;"|43",Positions!$A$2:$A$14531,0)),"-")</f>
        <v>43</v>
      </c>
      <c r="F2925" s="4" t="str">
        <f aca="false">IFERROR(INDEX(Positions!$E$2:$E$14531,MATCH($A2925&amp;"|27",Positions!$A$2:$A$14531,0)),"-")</f>
        <v>U</v>
      </c>
      <c r="G2925" s="4" t="str">
        <f aca="false">IFERROR(INDEX(Positions!$E$2:$E$14531,MATCH($A2925&amp;"|43",Positions!$A$2:$A$14531,0)),"-")</f>
        <v>A</v>
      </c>
      <c r="H2925" s="3" t="str">
        <f aca="false">F2925&amp;"-"&amp;G2925</f>
        <v>U-A</v>
      </c>
      <c r="I2925" s="4" t="n">
        <f aca="false">(F2925="G")+(G2925="G")</f>
        <v>0</v>
      </c>
      <c r="J2925" s="4" t="n">
        <f aca="false">(F2925="C")+(G2925="C")</f>
        <v>0</v>
      </c>
      <c r="K2925" s="3" t="n">
        <f aca="false">I2925+J2925</f>
        <v>0</v>
      </c>
    </row>
    <row r="2926" customFormat="false" ht="15" hidden="false" customHeight="false" outlineLevel="0" collapsed="false">
      <c r="A2926" s="4" t="s">
        <v>141</v>
      </c>
      <c r="B2926" s="4" t="s">
        <v>805</v>
      </c>
      <c r="C2926" s="4" t="s">
        <v>889</v>
      </c>
      <c r="D2926" s="4" t="n">
        <f aca="false">IFERROR(INDEX(Positions!$D$2:$D$14531,MATCH($A2926&amp;"|28",Positions!$A$2:$A$14531,0)),"-")</f>
        <v>28</v>
      </c>
      <c r="E2926" s="4" t="n">
        <f aca="false">IFERROR(INDEX(Positions!$D$2:$D$14531,MATCH($A2926&amp;"|42",Positions!$A$2:$A$14531,0)),"-")</f>
        <v>42</v>
      </c>
      <c r="F2926" s="4" t="str">
        <f aca="false">IFERROR(INDEX(Positions!$E$2:$E$14531,MATCH($A2926&amp;"|28",Positions!$A$2:$A$14531,0)),"-")</f>
        <v>C</v>
      </c>
      <c r="G2926" s="4" t="str">
        <f aca="false">IFERROR(INDEX(Positions!$E$2:$E$14531,MATCH($A2926&amp;"|42",Positions!$A$2:$A$14531,0)),"-")</f>
        <v>G</v>
      </c>
      <c r="H2926" s="3" t="str">
        <f aca="false">F2926&amp;"-"&amp;G2926</f>
        <v>C-G</v>
      </c>
      <c r="I2926" s="4" t="n">
        <f aca="false">(F2926="G")+(G2926="G")</f>
        <v>1</v>
      </c>
      <c r="J2926" s="4" t="n">
        <f aca="false">(F2926="C")+(G2926="C")</f>
        <v>1</v>
      </c>
      <c r="K2926" s="3" t="n">
        <f aca="false">I2926+J2926</f>
        <v>2</v>
      </c>
    </row>
    <row r="2927" customFormat="false" ht="15" hidden="false" customHeight="false" outlineLevel="0" collapsed="false">
      <c r="A2927" s="4" t="s">
        <v>141</v>
      </c>
      <c r="B2927" s="4" t="s">
        <v>805</v>
      </c>
      <c r="C2927" s="4" t="s">
        <v>890</v>
      </c>
      <c r="D2927" s="4" t="n">
        <f aca="false">IFERROR(INDEX(Positions!$D$2:$D$14531,MATCH($A2927&amp;"|29",Positions!$A$2:$A$14531,0)),"-")</f>
        <v>29</v>
      </c>
      <c r="E2927" s="4" t="n">
        <f aca="false">IFERROR(INDEX(Positions!$D$2:$D$14531,MATCH($A2927&amp;"|41",Positions!$A$2:$A$14531,0)),"-")</f>
        <v>41</v>
      </c>
      <c r="F2927" s="4" t="str">
        <f aca="false">IFERROR(INDEX(Positions!$E$2:$E$14531,MATCH($A2927&amp;"|29",Positions!$A$2:$A$14531,0)),"-")</f>
        <v>A</v>
      </c>
      <c r="G2927" s="4" t="str">
        <f aca="false">IFERROR(INDEX(Positions!$E$2:$E$14531,MATCH($A2927&amp;"|41",Positions!$A$2:$A$14531,0)),"-")</f>
        <v>U</v>
      </c>
      <c r="H2927" s="3" t="str">
        <f aca="false">F2927&amp;"-"&amp;G2927</f>
        <v>A-U</v>
      </c>
      <c r="I2927" s="4" t="n">
        <f aca="false">(F2927="G")+(G2927="G")</f>
        <v>0</v>
      </c>
      <c r="J2927" s="4" t="n">
        <f aca="false">(F2927="C")+(G2927="C")</f>
        <v>0</v>
      </c>
      <c r="K2927" s="3" t="n">
        <f aca="false">I2927+J2927</f>
        <v>0</v>
      </c>
    </row>
    <row r="2928" customFormat="false" ht="15" hidden="false" customHeight="false" outlineLevel="0" collapsed="false">
      <c r="A2928" s="4" t="s">
        <v>141</v>
      </c>
      <c r="B2928" s="4" t="s">
        <v>805</v>
      </c>
      <c r="C2928" s="4" t="s">
        <v>694</v>
      </c>
      <c r="D2928" s="4" t="n">
        <f aca="false">IFERROR(INDEX(Positions!$D$2:$D$14531,MATCH($A2928&amp;"|30",Positions!$A$2:$A$14531,0)),"-")</f>
        <v>30</v>
      </c>
      <c r="E2928" s="4" t="n">
        <f aca="false">IFERROR(INDEX(Positions!$D$2:$D$14531,MATCH($A2928&amp;"|40",Positions!$A$2:$A$14531,0)),"-")</f>
        <v>40</v>
      </c>
      <c r="F2928" s="4" t="str">
        <f aca="false">IFERROR(INDEX(Positions!$E$2:$E$14531,MATCH($A2928&amp;"|30",Positions!$A$2:$A$14531,0)),"-")</f>
        <v>G</v>
      </c>
      <c r="G2928" s="4" t="str">
        <f aca="false">IFERROR(INDEX(Positions!$E$2:$E$14531,MATCH($A2928&amp;"|40",Positions!$A$2:$A$14531,0)),"-")</f>
        <v>C</v>
      </c>
      <c r="H2928" s="3" t="str">
        <f aca="false">F2928&amp;"-"&amp;G2928</f>
        <v>G-C</v>
      </c>
      <c r="I2928" s="4" t="n">
        <f aca="false">(F2928="G")+(G2928="G")</f>
        <v>1</v>
      </c>
      <c r="J2928" s="4" t="n">
        <f aca="false">(F2928="C")+(G2928="C")</f>
        <v>1</v>
      </c>
      <c r="K2928" s="3" t="n">
        <f aca="false">I2928+J2928</f>
        <v>2</v>
      </c>
    </row>
    <row r="2929" customFormat="false" ht="15" hidden="false" customHeight="false" outlineLevel="0" collapsed="false">
      <c r="A2929" s="4" t="s">
        <v>141</v>
      </c>
      <c r="B2929" s="4" t="s">
        <v>805</v>
      </c>
      <c r="C2929" s="4" t="s">
        <v>640</v>
      </c>
      <c r="D2929" s="4" t="n">
        <f aca="false">IFERROR(INDEX(Positions!$D$2:$D$14531,MATCH($A2929&amp;"|31",Positions!$A$2:$A$14531,0)),"-")</f>
        <v>31</v>
      </c>
      <c r="E2929" s="4" t="n">
        <f aca="false">IFERROR(INDEX(Positions!$D$2:$D$14531,MATCH($A2929&amp;"|39",Positions!$A$2:$A$14531,0)),"-")</f>
        <v>39</v>
      </c>
      <c r="F2929" s="4" t="str">
        <f aca="false">IFERROR(INDEX(Positions!$E$2:$E$14531,MATCH($A2929&amp;"|31",Positions!$A$2:$A$14531,0)),"-")</f>
        <v>A</v>
      </c>
      <c r="G2929" s="4" t="str">
        <f aca="false">IFERROR(INDEX(Positions!$E$2:$E$14531,MATCH($A2929&amp;"|39",Positions!$A$2:$A$14531,0)),"-")</f>
        <v>U</v>
      </c>
      <c r="H2929" s="3" t="str">
        <f aca="false">F2929&amp;"-"&amp;G2929</f>
        <v>A-U</v>
      </c>
      <c r="I2929" s="4" t="n">
        <f aca="false">(F2929="G")+(G2929="G")</f>
        <v>0</v>
      </c>
      <c r="J2929" s="4" t="n">
        <f aca="false">(F2929="C")+(G2929="C")</f>
        <v>0</v>
      </c>
      <c r="K2929" s="3" t="n">
        <f aca="false">I2929+J2929</f>
        <v>0</v>
      </c>
    </row>
    <row r="2930" customFormat="false" ht="15" hidden="false" customHeight="false" outlineLevel="0" collapsed="false">
      <c r="A2930" s="4" t="s">
        <v>141</v>
      </c>
      <c r="B2930" s="4" t="s">
        <v>830</v>
      </c>
      <c r="C2930" s="4" t="s">
        <v>367</v>
      </c>
      <c r="D2930" s="4" t="n">
        <f aca="false">IFERROR(INDEX(Positions!$D$2:$D$14531,MATCH($A2930&amp;"|49",Positions!$A$2:$A$14531,0)),"-")</f>
        <v>49</v>
      </c>
      <c r="E2930" s="4" t="n">
        <f aca="false">IFERROR(INDEX(Positions!$D$2:$D$14531,MATCH($A2930&amp;"|65",Positions!$A$2:$A$14531,0)),"-")</f>
        <v>65</v>
      </c>
      <c r="F2930" s="4" t="str">
        <f aca="false">IFERROR(INDEX(Positions!$E$2:$E$14531,MATCH($A2930&amp;"|49",Positions!$A$2:$A$14531,0)),"-")</f>
        <v>C</v>
      </c>
      <c r="G2930" s="4" t="str">
        <f aca="false">IFERROR(INDEX(Positions!$E$2:$E$14531,MATCH($A2930&amp;"|65",Positions!$A$2:$A$14531,0)),"-")</f>
        <v>G</v>
      </c>
      <c r="H2930" s="3" t="str">
        <f aca="false">F2930&amp;"-"&amp;G2930</f>
        <v>C-G</v>
      </c>
      <c r="I2930" s="4" t="n">
        <f aca="false">(F2930="G")+(G2930="G")</f>
        <v>1</v>
      </c>
      <c r="J2930" s="4" t="n">
        <f aca="false">(F2930="C")+(G2930="C")</f>
        <v>1</v>
      </c>
      <c r="K2930" s="3" t="n">
        <f aca="false">I2930+J2930</f>
        <v>2</v>
      </c>
    </row>
    <row r="2931" customFormat="false" ht="15" hidden="false" customHeight="false" outlineLevel="0" collapsed="false">
      <c r="A2931" s="4" t="s">
        <v>141</v>
      </c>
      <c r="B2931" s="4" t="s">
        <v>830</v>
      </c>
      <c r="C2931" s="4" t="s">
        <v>891</v>
      </c>
      <c r="D2931" s="4" t="n">
        <f aca="false">IFERROR(INDEX(Positions!$D$2:$D$14531,MATCH($A2931&amp;"|50",Positions!$A$2:$A$14531,0)),"-")</f>
        <v>50</v>
      </c>
      <c r="E2931" s="4" t="n">
        <f aca="false">IFERROR(INDEX(Positions!$D$2:$D$14531,MATCH($A2931&amp;"|64",Positions!$A$2:$A$14531,0)),"-")</f>
        <v>64</v>
      </c>
      <c r="F2931" s="4" t="str">
        <f aca="false">IFERROR(INDEX(Positions!$E$2:$E$14531,MATCH($A2931&amp;"|50",Positions!$A$2:$A$14531,0)),"-")</f>
        <v>A</v>
      </c>
      <c r="G2931" s="4" t="str">
        <f aca="false">IFERROR(INDEX(Positions!$E$2:$E$14531,MATCH($A2931&amp;"|64",Positions!$A$2:$A$14531,0)),"-")</f>
        <v>U</v>
      </c>
      <c r="H2931" s="3" t="str">
        <f aca="false">F2931&amp;"-"&amp;G2931</f>
        <v>A-U</v>
      </c>
      <c r="I2931" s="4" t="n">
        <f aca="false">(F2931="G")+(G2931="G")</f>
        <v>0</v>
      </c>
      <c r="J2931" s="4" t="n">
        <f aca="false">(F2931="C")+(G2931="C")</f>
        <v>0</v>
      </c>
      <c r="K2931" s="3" t="n">
        <f aca="false">I2931+J2931</f>
        <v>0</v>
      </c>
    </row>
    <row r="2932" customFormat="false" ht="15" hidden="false" customHeight="false" outlineLevel="0" collapsed="false">
      <c r="A2932" s="4" t="s">
        <v>141</v>
      </c>
      <c r="B2932" s="4" t="s">
        <v>830</v>
      </c>
      <c r="C2932" s="4" t="s">
        <v>689</v>
      </c>
      <c r="D2932" s="4" t="n">
        <f aca="false">IFERROR(INDEX(Positions!$D$2:$D$14531,MATCH($A2932&amp;"|51",Positions!$A$2:$A$14531,0)),"-")</f>
        <v>51</v>
      </c>
      <c r="E2932" s="4" t="n">
        <f aca="false">IFERROR(INDEX(Positions!$D$2:$D$14531,MATCH($A2932&amp;"|63",Positions!$A$2:$A$14531,0)),"-")</f>
        <v>63</v>
      </c>
      <c r="F2932" s="4" t="str">
        <f aca="false">IFERROR(INDEX(Positions!$E$2:$E$14531,MATCH($A2932&amp;"|51",Positions!$A$2:$A$14531,0)),"-")</f>
        <v>G</v>
      </c>
      <c r="G2932" s="4" t="str">
        <f aca="false">IFERROR(INDEX(Positions!$E$2:$E$14531,MATCH($A2932&amp;"|63",Positions!$A$2:$A$14531,0)),"-")</f>
        <v>C</v>
      </c>
      <c r="H2932" s="3" t="str">
        <f aca="false">F2932&amp;"-"&amp;G2932</f>
        <v>G-C</v>
      </c>
      <c r="I2932" s="4" t="n">
        <f aca="false">(F2932="G")+(G2932="G")</f>
        <v>1</v>
      </c>
      <c r="J2932" s="4" t="n">
        <f aca="false">(F2932="C")+(G2932="C")</f>
        <v>1</v>
      </c>
      <c r="K2932" s="3" t="n">
        <f aca="false">I2932+J2932</f>
        <v>2</v>
      </c>
    </row>
    <row r="2933" customFormat="false" ht="15" hidden="false" customHeight="false" outlineLevel="0" collapsed="false">
      <c r="A2933" s="4" t="s">
        <v>141</v>
      </c>
      <c r="B2933" s="4" t="s">
        <v>830</v>
      </c>
      <c r="C2933" s="4" t="s">
        <v>703</v>
      </c>
      <c r="D2933" s="4" t="n">
        <f aca="false">IFERROR(INDEX(Positions!$D$2:$D$14531,MATCH($A2933&amp;"|52",Positions!$A$2:$A$14531,0)),"-")</f>
        <v>52</v>
      </c>
      <c r="E2933" s="4" t="n">
        <f aca="false">IFERROR(INDEX(Positions!$D$2:$D$14531,MATCH($A2933&amp;"|62",Positions!$A$2:$A$14531,0)),"-")</f>
        <v>62</v>
      </c>
      <c r="F2933" s="4" t="str">
        <f aca="false">IFERROR(INDEX(Positions!$E$2:$E$14531,MATCH($A2933&amp;"|52",Positions!$A$2:$A$14531,0)),"-")</f>
        <v>G</v>
      </c>
      <c r="G2933" s="4" t="str">
        <f aca="false">IFERROR(INDEX(Positions!$E$2:$E$14531,MATCH($A2933&amp;"|62",Positions!$A$2:$A$14531,0)),"-")</f>
        <v>C</v>
      </c>
      <c r="H2933" s="3" t="str">
        <f aca="false">F2933&amp;"-"&amp;G2933</f>
        <v>G-C</v>
      </c>
      <c r="I2933" s="4" t="n">
        <f aca="false">(F2933="G")+(G2933="G")</f>
        <v>1</v>
      </c>
      <c r="J2933" s="4" t="n">
        <f aca="false">(F2933="C")+(G2933="C")</f>
        <v>1</v>
      </c>
      <c r="K2933" s="3" t="n">
        <f aca="false">I2933+J2933</f>
        <v>2</v>
      </c>
    </row>
    <row r="2934" customFormat="false" ht="15" hidden="false" customHeight="false" outlineLevel="0" collapsed="false">
      <c r="A2934" s="4" t="s">
        <v>141</v>
      </c>
      <c r="B2934" s="4" t="s">
        <v>830</v>
      </c>
      <c r="C2934" s="4" t="s">
        <v>892</v>
      </c>
      <c r="D2934" s="4" t="n">
        <f aca="false">IFERROR(INDEX(Positions!$D$2:$D$14531,MATCH($A2934&amp;"|53",Positions!$A$2:$A$14531,0)),"-")</f>
        <v>53</v>
      </c>
      <c r="E2934" s="4" t="n">
        <f aca="false">IFERROR(INDEX(Positions!$D$2:$D$14531,MATCH($A2934&amp;"|61",Positions!$A$2:$A$14531,0)),"-")</f>
        <v>61</v>
      </c>
      <c r="F2934" s="4" t="str">
        <f aca="false">IFERROR(INDEX(Positions!$E$2:$E$14531,MATCH($A2934&amp;"|53",Positions!$A$2:$A$14531,0)),"-")</f>
        <v>G</v>
      </c>
      <c r="G2934" s="4" t="str">
        <f aca="false">IFERROR(INDEX(Positions!$E$2:$E$14531,MATCH($A2934&amp;"|61",Positions!$A$2:$A$14531,0)),"-")</f>
        <v>C</v>
      </c>
      <c r="H2934" s="3" t="str">
        <f aca="false">F2934&amp;"-"&amp;G2934</f>
        <v>G-C</v>
      </c>
      <c r="I2934" s="4" t="n">
        <f aca="false">(F2934="G")+(G2934="G")</f>
        <v>1</v>
      </c>
      <c r="J2934" s="4" t="n">
        <f aca="false">(F2934="C")+(G2934="C")</f>
        <v>1</v>
      </c>
      <c r="K2934" s="3" t="n">
        <f aca="false">I2934+J2934</f>
        <v>2</v>
      </c>
    </row>
    <row r="2935" customFormat="false" ht="15" hidden="false" customHeight="false" outlineLevel="0" collapsed="false">
      <c r="A2935" s="24" t="s">
        <v>141</v>
      </c>
      <c r="B2935" s="24" t="s">
        <v>893</v>
      </c>
      <c r="C2935" s="24" t="s">
        <v>894</v>
      </c>
      <c r="D2935" s="24" t="n">
        <f aca="false">IFERROR(INDEX(Positions!$D$2:$D$14531,MATCH($A2935&amp;"|8",Positions!$A$2:$A$14531,0)),"-")</f>
        <v>8</v>
      </c>
      <c r="E2935" s="24" t="n">
        <f aca="false">IFERROR(INDEX(Positions!$D$2:$D$14531,MATCH($A2935&amp;"|14",Positions!$A$2:$A$14531,0)),"-")</f>
        <v>14</v>
      </c>
      <c r="F2935" s="24" t="str">
        <f aca="false">IFERROR(INDEX(Positions!$E$2:$E$14531,MATCH($A2935&amp;"|8",Positions!$A$2:$A$14531,0)),"-")</f>
        <v>U</v>
      </c>
      <c r="G2935" s="24" t="str">
        <f aca="false">IFERROR(INDEX(Positions!$E$2:$E$14531,MATCH($A2935&amp;"|14",Positions!$A$2:$A$14531,0)),"-")</f>
        <v>A</v>
      </c>
      <c r="H2935" s="25" t="str">
        <f aca="false">F2935&amp;"-"&amp;G2935</f>
        <v>U-A</v>
      </c>
      <c r="I2935" s="24" t="n">
        <f aca="false">(F2935="G")+(G2935="G")</f>
        <v>0</v>
      </c>
      <c r="J2935" s="24" t="n">
        <f aca="false">(F2935="C")+(G2935="C")</f>
        <v>0</v>
      </c>
      <c r="K2935" s="25" t="n">
        <f aca="false">I2935+J2935</f>
        <v>0</v>
      </c>
    </row>
    <row r="2936" customFormat="false" ht="15" hidden="false" customHeight="false" outlineLevel="0" collapsed="false">
      <c r="A2936" s="24" t="s">
        <v>141</v>
      </c>
      <c r="B2936" s="24" t="s">
        <v>893</v>
      </c>
      <c r="C2936" s="24" t="s">
        <v>895</v>
      </c>
      <c r="D2936" s="24" t="n">
        <f aca="false">IFERROR(INDEX(Positions!$D$2:$D$14531,MATCH($A2936&amp;"|15",Positions!$A$2:$A$14531,0)),"-")</f>
        <v>15</v>
      </c>
      <c r="E2936" s="24" t="n">
        <f aca="false">IFERROR(INDEX(Positions!$D$2:$D$14531,MATCH($A2936&amp;"|48",Positions!$A$2:$A$14531,0)),"-")</f>
        <v>48</v>
      </c>
      <c r="F2936" s="24" t="str">
        <f aca="false">IFERROR(INDEX(Positions!$E$2:$E$14531,MATCH($A2936&amp;"|15",Positions!$A$2:$A$14531,0)),"-")</f>
        <v>G</v>
      </c>
      <c r="G2936" s="24" t="str">
        <f aca="false">IFERROR(INDEX(Positions!$E$2:$E$14531,MATCH($A2936&amp;"|48",Positions!$A$2:$A$14531,0)),"-")</f>
        <v>C</v>
      </c>
      <c r="H2936" s="25" t="str">
        <f aca="false">F2936&amp;"-"&amp;G2936</f>
        <v>G-C</v>
      </c>
      <c r="I2936" s="24" t="n">
        <f aca="false">(F2936="G")+(G2936="G")</f>
        <v>1</v>
      </c>
      <c r="J2936" s="24" t="n">
        <f aca="false">(F2936="C")+(G2936="C")</f>
        <v>1</v>
      </c>
      <c r="K2936" s="25" t="n">
        <f aca="false">I2936+J2936</f>
        <v>2</v>
      </c>
    </row>
    <row r="2937" customFormat="false" ht="15" hidden="false" customHeight="false" outlineLevel="0" collapsed="false">
      <c r="A2937" s="24" t="s">
        <v>141</v>
      </c>
      <c r="B2937" s="24" t="s">
        <v>893</v>
      </c>
      <c r="C2937" s="24" t="s">
        <v>896</v>
      </c>
      <c r="D2937" s="24" t="n">
        <f aca="false">IFERROR(INDEX(Positions!$D$2:$D$14531,MATCH($A2937&amp;"|18",Positions!$A$2:$A$14531,0)),"-")</f>
        <v>18</v>
      </c>
      <c r="E2937" s="24" t="n">
        <f aca="false">IFERROR(INDEX(Positions!$D$2:$D$14531,MATCH($A2937&amp;"|55",Positions!$A$2:$A$14531,0)),"-")</f>
        <v>55</v>
      </c>
      <c r="F2937" s="24" t="str">
        <f aca="false">IFERROR(INDEX(Positions!$E$2:$E$14531,MATCH($A2937&amp;"|18",Positions!$A$2:$A$14531,0)),"-")</f>
        <v>G</v>
      </c>
      <c r="G2937" s="24" t="str">
        <f aca="false">IFERROR(INDEX(Positions!$E$2:$E$14531,MATCH($A2937&amp;"|55",Positions!$A$2:$A$14531,0)),"-")</f>
        <v>U</v>
      </c>
      <c r="H2937" s="25" t="str">
        <f aca="false">F2937&amp;"-"&amp;G2937</f>
        <v>G-U</v>
      </c>
      <c r="I2937" s="24" t="n">
        <f aca="false">(F2937="G")+(G2937="G")</f>
        <v>1</v>
      </c>
      <c r="J2937" s="24" t="n">
        <f aca="false">(F2937="C")+(G2937="C")</f>
        <v>0</v>
      </c>
      <c r="K2937" s="25" t="n">
        <f aca="false">I2937+J2937</f>
        <v>1</v>
      </c>
    </row>
    <row r="2938" customFormat="false" ht="15" hidden="false" customHeight="false" outlineLevel="0" collapsed="false">
      <c r="A2938" s="24" t="s">
        <v>141</v>
      </c>
      <c r="B2938" s="24" t="s">
        <v>893</v>
      </c>
      <c r="C2938" s="24" t="s">
        <v>897</v>
      </c>
      <c r="D2938" s="24" t="n">
        <f aca="false">IFERROR(INDEX(Positions!$D$2:$D$14531,MATCH($A2938&amp;"|19",Positions!$A$2:$A$14531,0)),"-")</f>
        <v>19</v>
      </c>
      <c r="E2938" s="24" t="n">
        <f aca="false">IFERROR(INDEX(Positions!$D$2:$D$14531,MATCH($A2938&amp;"|56",Positions!$A$2:$A$14531,0)),"-")</f>
        <v>56</v>
      </c>
      <c r="F2938" s="24" t="str">
        <f aca="false">IFERROR(INDEX(Positions!$E$2:$E$14531,MATCH($A2938&amp;"|19",Positions!$A$2:$A$14531,0)),"-")</f>
        <v>G</v>
      </c>
      <c r="G2938" s="24" t="str">
        <f aca="false">IFERROR(INDEX(Positions!$E$2:$E$14531,MATCH($A2938&amp;"|56",Positions!$A$2:$A$14531,0)),"-")</f>
        <v>C</v>
      </c>
      <c r="H2938" s="25" t="str">
        <f aca="false">F2938&amp;"-"&amp;G2938</f>
        <v>G-C</v>
      </c>
      <c r="I2938" s="24" t="n">
        <f aca="false">(F2938="G")+(G2938="G")</f>
        <v>1</v>
      </c>
      <c r="J2938" s="24" t="n">
        <f aca="false">(F2938="C")+(G2938="C")</f>
        <v>1</v>
      </c>
      <c r="K2938" s="25" t="n">
        <f aca="false">I2938+J2938</f>
        <v>2</v>
      </c>
    </row>
    <row r="2939" customFormat="false" ht="15" hidden="false" customHeight="false" outlineLevel="0" collapsed="false">
      <c r="A2939" s="24" t="s">
        <v>141</v>
      </c>
      <c r="B2939" s="24" t="s">
        <v>893</v>
      </c>
      <c r="C2939" s="24" t="s">
        <v>898</v>
      </c>
      <c r="D2939" s="24" t="n">
        <f aca="false">IFERROR(INDEX(Positions!$D$2:$D$14531,MATCH($A2939&amp;"|26",Positions!$A$2:$A$14531,0)),"-")</f>
        <v>26</v>
      </c>
      <c r="E2939" s="24" t="n">
        <f aca="false">IFERROR(INDEX(Positions!$D$2:$D$14531,MATCH($A2939&amp;"|44",Positions!$A$2:$A$14531,0)),"-")</f>
        <v>44</v>
      </c>
      <c r="F2939" s="24" t="str">
        <f aca="false">IFERROR(INDEX(Positions!$E$2:$E$14531,MATCH($A2939&amp;"|26",Positions!$A$2:$A$14531,0)),"-")</f>
        <v>A</v>
      </c>
      <c r="G2939" s="24" t="str">
        <f aca="false">IFERROR(INDEX(Positions!$E$2:$E$14531,MATCH($A2939&amp;"|44",Positions!$A$2:$A$14531,0)),"-")</f>
        <v>G</v>
      </c>
      <c r="H2939" s="25" t="str">
        <f aca="false">F2939&amp;"-"&amp;G2939</f>
        <v>A-G</v>
      </c>
      <c r="I2939" s="24" t="n">
        <f aca="false">(F2939="G")+(G2939="G")</f>
        <v>1</v>
      </c>
      <c r="J2939" s="24" t="n">
        <f aca="false">(F2939="C")+(G2939="C")</f>
        <v>0</v>
      </c>
      <c r="K2939" s="25" t="n">
        <f aca="false">I2939+J2939</f>
        <v>1</v>
      </c>
    </row>
    <row r="2940" customFormat="false" ht="15" hidden="false" customHeight="false" outlineLevel="0" collapsed="false">
      <c r="A2940" s="24" t="s">
        <v>141</v>
      </c>
      <c r="B2940" s="24" t="s">
        <v>893</v>
      </c>
      <c r="C2940" s="24" t="s">
        <v>899</v>
      </c>
      <c r="D2940" s="24" t="n">
        <f aca="false">IFERROR(INDEX(Positions!$D$2:$D$14531,MATCH($A2940&amp;"|32",Positions!$A$2:$A$14531,0)),"-")</f>
        <v>32</v>
      </c>
      <c r="E2940" s="24" t="n">
        <f aca="false">IFERROR(INDEX(Positions!$D$2:$D$14531,MATCH($A2940&amp;"|38",Positions!$A$2:$A$14531,0)),"-")</f>
        <v>38</v>
      </c>
      <c r="F2940" s="24" t="str">
        <f aca="false">IFERROR(INDEX(Positions!$E$2:$E$14531,MATCH($A2940&amp;"|32",Positions!$A$2:$A$14531,0)),"-")</f>
        <v>C</v>
      </c>
      <c r="G2940" s="24" t="str">
        <f aca="false">IFERROR(INDEX(Positions!$E$2:$E$14531,MATCH($A2940&amp;"|38",Positions!$A$2:$A$14531,0)),"-")</f>
        <v>A</v>
      </c>
      <c r="H2940" s="25" t="str">
        <f aca="false">F2940&amp;"-"&amp;G2940</f>
        <v>C-A</v>
      </c>
      <c r="I2940" s="24" t="n">
        <f aca="false">(F2940="G")+(G2940="G")</f>
        <v>0</v>
      </c>
      <c r="J2940" s="24" t="n">
        <f aca="false">(F2940="C")+(G2940="C")</f>
        <v>1</v>
      </c>
      <c r="K2940" s="25" t="n">
        <f aca="false">I2940+J2940</f>
        <v>1</v>
      </c>
    </row>
    <row r="2941" customFormat="false" ht="15" hidden="false" customHeight="false" outlineLevel="0" collapsed="false">
      <c r="A2941" s="24" t="s">
        <v>141</v>
      </c>
      <c r="B2941" s="24" t="s">
        <v>893</v>
      </c>
      <c r="C2941" s="24" t="s">
        <v>900</v>
      </c>
      <c r="D2941" s="24" t="n">
        <f aca="false">IFERROR(INDEX(Positions!$D$2:$D$14531,MATCH($A2941&amp;"|54",Positions!$A$2:$A$14531,0)),"-")</f>
        <v>54</v>
      </c>
      <c r="E2941" s="24" t="n">
        <f aca="false">IFERROR(INDEX(Positions!$D$2:$D$14531,MATCH($A2941&amp;"|58",Positions!$A$2:$A$14531,0)),"-")</f>
        <v>58</v>
      </c>
      <c r="F2941" s="24" t="str">
        <f aca="false">IFERROR(INDEX(Positions!$E$2:$E$14531,MATCH($A2941&amp;"|54",Positions!$A$2:$A$14531,0)),"-")</f>
        <v>U</v>
      </c>
      <c r="G2941" s="24" t="str">
        <f aca="false">IFERROR(INDEX(Positions!$E$2:$E$14531,MATCH($A2941&amp;"|58",Positions!$A$2:$A$14531,0)),"-")</f>
        <v>A</v>
      </c>
      <c r="H2941" s="25" t="str">
        <f aca="false">F2941&amp;"-"&amp;G2941</f>
        <v>U-A</v>
      </c>
      <c r="I2941" s="24" t="n">
        <f aca="false">(F2941="G")+(G2941="G")</f>
        <v>0</v>
      </c>
      <c r="J2941" s="24" t="n">
        <f aca="false">(F2941="C")+(G2941="C")</f>
        <v>0</v>
      </c>
      <c r="K2941" s="25" t="n">
        <f aca="false">I2941+J2941</f>
        <v>0</v>
      </c>
    </row>
    <row r="2942" customFormat="false" ht="15" hidden="false" customHeight="false" outlineLevel="0" collapsed="false">
      <c r="A2942" s="4" t="s">
        <v>142</v>
      </c>
      <c r="B2942" s="4" t="s">
        <v>768</v>
      </c>
      <c r="C2942" s="4" t="s">
        <v>882</v>
      </c>
      <c r="D2942" s="4" t="n">
        <f aca="false">IFERROR(INDEX(Positions!$D$2:$D$14531,MATCH($A2942&amp;"|1",Positions!$A$2:$A$14531,0)),"-")</f>
        <v>1</v>
      </c>
      <c r="E2942" s="4" t="n">
        <f aca="false">IFERROR(INDEX(Positions!$D$2:$D$14531,MATCH($A2942&amp;"|72",Positions!$A$2:$A$14531,0)),"-")</f>
        <v>72</v>
      </c>
      <c r="F2942" s="4" t="str">
        <f aca="false">IFERROR(INDEX(Positions!$E$2:$E$14531,MATCH($A2942&amp;"|1",Positions!$A$2:$A$14531,0)),"-")</f>
        <v>G</v>
      </c>
      <c r="G2942" s="4" t="str">
        <f aca="false">IFERROR(INDEX(Positions!$E$2:$E$14531,MATCH($A2942&amp;"|72",Positions!$A$2:$A$14531,0)),"-")</f>
        <v>C</v>
      </c>
      <c r="H2942" s="3" t="str">
        <f aca="false">F2942&amp;"-"&amp;G2942</f>
        <v>G-C</v>
      </c>
      <c r="I2942" s="4" t="n">
        <f aca="false">(F2942="G")+(G2942="G")</f>
        <v>1</v>
      </c>
      <c r="J2942" s="4" t="n">
        <f aca="false">(F2942="C")+(G2942="C")</f>
        <v>1</v>
      </c>
      <c r="K2942" s="3" t="n">
        <f aca="false">I2942+J2942</f>
        <v>2</v>
      </c>
    </row>
    <row r="2943" customFormat="false" ht="15" hidden="false" customHeight="false" outlineLevel="0" collapsed="false">
      <c r="A2943" s="4" t="s">
        <v>142</v>
      </c>
      <c r="B2943" s="4" t="s">
        <v>768</v>
      </c>
      <c r="C2943" s="4" t="s">
        <v>883</v>
      </c>
      <c r="D2943" s="4" t="n">
        <f aca="false">IFERROR(INDEX(Positions!$D$2:$D$14531,MATCH($A2943&amp;"|2",Positions!$A$2:$A$14531,0)),"-")</f>
        <v>2</v>
      </c>
      <c r="E2943" s="4" t="n">
        <f aca="false">IFERROR(INDEX(Positions!$D$2:$D$14531,MATCH($A2943&amp;"|71",Positions!$A$2:$A$14531,0)),"-")</f>
        <v>71</v>
      </c>
      <c r="F2943" s="4" t="str">
        <f aca="false">IFERROR(INDEX(Positions!$E$2:$E$14531,MATCH($A2943&amp;"|2",Positions!$A$2:$A$14531,0)),"-")</f>
        <v>C</v>
      </c>
      <c r="G2943" s="4" t="str">
        <f aca="false">IFERROR(INDEX(Positions!$E$2:$E$14531,MATCH($A2943&amp;"|71",Positions!$A$2:$A$14531,0)),"-")</f>
        <v>G</v>
      </c>
      <c r="H2943" s="3" t="str">
        <f aca="false">F2943&amp;"-"&amp;G2943</f>
        <v>C-G</v>
      </c>
      <c r="I2943" s="4" t="n">
        <f aca="false">(F2943="G")+(G2943="G")</f>
        <v>1</v>
      </c>
      <c r="J2943" s="4" t="n">
        <f aca="false">(F2943="C")+(G2943="C")</f>
        <v>1</v>
      </c>
      <c r="K2943" s="3" t="n">
        <f aca="false">I2943+J2943</f>
        <v>2</v>
      </c>
    </row>
    <row r="2944" customFormat="false" ht="15" hidden="false" customHeight="false" outlineLevel="0" collapsed="false">
      <c r="A2944" s="4" t="s">
        <v>142</v>
      </c>
      <c r="B2944" s="4" t="s">
        <v>768</v>
      </c>
      <c r="C2944" s="4" t="s">
        <v>884</v>
      </c>
      <c r="D2944" s="4" t="n">
        <f aca="false">IFERROR(INDEX(Positions!$D$2:$D$14531,MATCH($A2944&amp;"|3",Positions!$A$2:$A$14531,0)),"-")</f>
        <v>3</v>
      </c>
      <c r="E2944" s="4" t="n">
        <f aca="false">IFERROR(INDEX(Positions!$D$2:$D$14531,MATCH($A2944&amp;"|70",Positions!$A$2:$A$14531,0)),"-")</f>
        <v>70</v>
      </c>
      <c r="F2944" s="4" t="str">
        <f aca="false">IFERROR(INDEX(Positions!$E$2:$E$14531,MATCH($A2944&amp;"|3",Positions!$A$2:$A$14531,0)),"-")</f>
        <v>C</v>
      </c>
      <c r="G2944" s="4" t="str">
        <f aca="false">IFERROR(INDEX(Positions!$E$2:$E$14531,MATCH($A2944&amp;"|70",Positions!$A$2:$A$14531,0)),"-")</f>
        <v>G</v>
      </c>
      <c r="H2944" s="3" t="str">
        <f aca="false">F2944&amp;"-"&amp;G2944</f>
        <v>C-G</v>
      </c>
      <c r="I2944" s="4" t="n">
        <f aca="false">(F2944="G")+(G2944="G")</f>
        <v>1</v>
      </c>
      <c r="J2944" s="4" t="n">
        <f aca="false">(F2944="C")+(G2944="C")</f>
        <v>1</v>
      </c>
      <c r="K2944" s="3" t="n">
        <f aca="false">I2944+J2944</f>
        <v>2</v>
      </c>
    </row>
    <row r="2945" customFormat="false" ht="15" hidden="false" customHeight="false" outlineLevel="0" collapsed="false">
      <c r="A2945" s="4" t="s">
        <v>142</v>
      </c>
      <c r="B2945" s="4" t="s">
        <v>768</v>
      </c>
      <c r="C2945" s="4" t="s">
        <v>885</v>
      </c>
      <c r="D2945" s="4" t="n">
        <f aca="false">IFERROR(INDEX(Positions!$D$2:$D$14531,MATCH($A2945&amp;"|4",Positions!$A$2:$A$14531,0)),"-")</f>
        <v>4</v>
      </c>
      <c r="E2945" s="4" t="n">
        <f aca="false">IFERROR(INDEX(Positions!$D$2:$D$14531,MATCH($A2945&amp;"|69",Positions!$A$2:$A$14531,0)),"-")</f>
        <v>69</v>
      </c>
      <c r="F2945" s="4" t="str">
        <f aca="false">IFERROR(INDEX(Positions!$E$2:$E$14531,MATCH($A2945&amp;"|4",Positions!$A$2:$A$14531,0)),"-")</f>
        <v>C</v>
      </c>
      <c r="G2945" s="4" t="str">
        <f aca="false">IFERROR(INDEX(Positions!$E$2:$E$14531,MATCH($A2945&amp;"|69",Positions!$A$2:$A$14531,0)),"-")</f>
        <v>G</v>
      </c>
      <c r="H2945" s="3" t="str">
        <f aca="false">F2945&amp;"-"&amp;G2945</f>
        <v>C-G</v>
      </c>
      <c r="I2945" s="4" t="n">
        <f aca="false">(F2945="G")+(G2945="G")</f>
        <v>1</v>
      </c>
      <c r="J2945" s="4" t="n">
        <f aca="false">(F2945="C")+(G2945="C")</f>
        <v>1</v>
      </c>
      <c r="K2945" s="3" t="n">
        <f aca="false">I2945+J2945</f>
        <v>2</v>
      </c>
    </row>
    <row r="2946" customFormat="false" ht="15" hidden="false" customHeight="false" outlineLevel="0" collapsed="false">
      <c r="A2946" s="4" t="s">
        <v>142</v>
      </c>
      <c r="B2946" s="4" t="s">
        <v>768</v>
      </c>
      <c r="C2946" s="4" t="s">
        <v>542</v>
      </c>
      <c r="D2946" s="4" t="n">
        <f aca="false">IFERROR(INDEX(Positions!$D$2:$D$14531,MATCH($A2946&amp;"|5",Positions!$A$2:$A$14531,0)),"-")</f>
        <v>5</v>
      </c>
      <c r="E2946" s="4" t="n">
        <f aca="false">IFERROR(INDEX(Positions!$D$2:$D$14531,MATCH($A2946&amp;"|68",Positions!$A$2:$A$14531,0)),"-")</f>
        <v>68</v>
      </c>
      <c r="F2946" s="4" t="str">
        <f aca="false">IFERROR(INDEX(Positions!$E$2:$E$14531,MATCH($A2946&amp;"|5",Positions!$A$2:$A$14531,0)),"-")</f>
        <v>G</v>
      </c>
      <c r="G2946" s="4" t="str">
        <f aca="false">IFERROR(INDEX(Positions!$E$2:$E$14531,MATCH($A2946&amp;"|68",Positions!$A$2:$A$14531,0)),"-")</f>
        <v>U</v>
      </c>
      <c r="H2946" s="3" t="str">
        <f aca="false">F2946&amp;"-"&amp;G2946</f>
        <v>G-U</v>
      </c>
      <c r="I2946" s="4" t="n">
        <f aca="false">(F2946="G")+(G2946="G")</f>
        <v>1</v>
      </c>
      <c r="J2946" s="4" t="n">
        <f aca="false">(F2946="C")+(G2946="C")</f>
        <v>0</v>
      </c>
      <c r="K2946" s="3" t="n">
        <f aca="false">I2946+J2946</f>
        <v>1</v>
      </c>
    </row>
    <row r="2947" customFormat="false" ht="15" hidden="false" customHeight="false" outlineLevel="0" collapsed="false">
      <c r="A2947" s="4" t="s">
        <v>142</v>
      </c>
      <c r="B2947" s="4" t="s">
        <v>768</v>
      </c>
      <c r="C2947" s="4" t="s">
        <v>561</v>
      </c>
      <c r="D2947" s="4" t="n">
        <f aca="false">IFERROR(INDEX(Positions!$D$2:$D$14531,MATCH($A2947&amp;"|6",Positions!$A$2:$A$14531,0)),"-")</f>
        <v>6</v>
      </c>
      <c r="E2947" s="4" t="n">
        <f aca="false">IFERROR(INDEX(Positions!$D$2:$D$14531,MATCH($A2947&amp;"|67",Positions!$A$2:$A$14531,0)),"-")</f>
        <v>67</v>
      </c>
      <c r="F2947" s="4" t="str">
        <f aca="false">IFERROR(INDEX(Positions!$E$2:$E$14531,MATCH($A2947&amp;"|6",Positions!$A$2:$A$14531,0)),"-")</f>
        <v>G</v>
      </c>
      <c r="G2947" s="4" t="str">
        <f aca="false">IFERROR(INDEX(Positions!$E$2:$E$14531,MATCH($A2947&amp;"|67",Positions!$A$2:$A$14531,0)),"-")</f>
        <v>U</v>
      </c>
      <c r="H2947" s="3" t="str">
        <f aca="false">F2947&amp;"-"&amp;G2947</f>
        <v>G-U</v>
      </c>
      <c r="I2947" s="4" t="n">
        <f aca="false">(F2947="G")+(G2947="G")</f>
        <v>1</v>
      </c>
      <c r="J2947" s="4" t="n">
        <f aca="false">(F2947="C")+(G2947="C")</f>
        <v>0</v>
      </c>
      <c r="K2947" s="3" t="n">
        <f aca="false">I2947+J2947</f>
        <v>1</v>
      </c>
    </row>
    <row r="2948" customFormat="false" ht="15" hidden="false" customHeight="false" outlineLevel="0" collapsed="false">
      <c r="A2948" s="4" t="s">
        <v>142</v>
      </c>
      <c r="B2948" s="4" t="s">
        <v>768</v>
      </c>
      <c r="C2948" s="4" t="s">
        <v>886</v>
      </c>
      <c r="D2948" s="4" t="n">
        <f aca="false">IFERROR(INDEX(Positions!$D$2:$D$14531,MATCH($A2948&amp;"|7",Positions!$A$2:$A$14531,0)),"-")</f>
        <v>7</v>
      </c>
      <c r="E2948" s="4" t="n">
        <f aca="false">IFERROR(INDEX(Positions!$D$2:$D$14531,MATCH($A2948&amp;"|66",Positions!$A$2:$A$14531,0)),"-")</f>
        <v>66</v>
      </c>
      <c r="F2948" s="4" t="str">
        <f aca="false">IFERROR(INDEX(Positions!$E$2:$E$14531,MATCH($A2948&amp;"|7",Positions!$A$2:$A$14531,0)),"-")</f>
        <v>C</v>
      </c>
      <c r="G2948" s="4" t="str">
        <f aca="false">IFERROR(INDEX(Positions!$E$2:$E$14531,MATCH($A2948&amp;"|66",Positions!$A$2:$A$14531,0)),"-")</f>
        <v>G</v>
      </c>
      <c r="H2948" s="3" t="str">
        <f aca="false">F2948&amp;"-"&amp;G2948</f>
        <v>C-G</v>
      </c>
      <c r="I2948" s="4" t="n">
        <f aca="false">(F2948="G")+(G2948="G")</f>
        <v>1</v>
      </c>
      <c r="J2948" s="4" t="n">
        <f aca="false">(F2948="C")+(G2948="C")</f>
        <v>1</v>
      </c>
      <c r="K2948" s="3" t="n">
        <f aca="false">I2948+J2948</f>
        <v>2</v>
      </c>
    </row>
    <row r="2949" customFormat="false" ht="15" hidden="false" customHeight="false" outlineLevel="0" collapsed="false">
      <c r="A2949" s="4" t="s">
        <v>142</v>
      </c>
      <c r="B2949" s="4" t="s">
        <v>783</v>
      </c>
      <c r="C2949" s="4" t="s">
        <v>887</v>
      </c>
      <c r="D2949" s="4" t="n">
        <f aca="false">IFERROR(INDEX(Positions!$D$2:$D$14531,MATCH($A2949&amp;"|10",Positions!$A$2:$A$14531,0)),"-")</f>
        <v>10</v>
      </c>
      <c r="E2949" s="4" t="n">
        <f aca="false">IFERROR(INDEX(Positions!$D$2:$D$14531,MATCH($A2949&amp;"|25",Positions!$A$2:$A$14531,0)),"-")</f>
        <v>25</v>
      </c>
      <c r="F2949" s="4" t="str">
        <f aca="false">IFERROR(INDEX(Positions!$E$2:$E$14531,MATCH($A2949&amp;"|10",Positions!$A$2:$A$14531,0)),"-")</f>
        <v>G</v>
      </c>
      <c r="G2949" s="4" t="str">
        <f aca="false">IFERROR(INDEX(Positions!$E$2:$E$14531,MATCH($A2949&amp;"|25",Positions!$A$2:$A$14531,0)),"-")</f>
        <v>C</v>
      </c>
      <c r="H2949" s="3" t="str">
        <f aca="false">F2949&amp;"-"&amp;G2949</f>
        <v>G-C</v>
      </c>
      <c r="I2949" s="4" t="n">
        <f aca="false">(F2949="G")+(G2949="G")</f>
        <v>1</v>
      </c>
      <c r="J2949" s="4" t="n">
        <f aca="false">(F2949="C")+(G2949="C")</f>
        <v>1</v>
      </c>
      <c r="K2949" s="3" t="n">
        <f aca="false">I2949+J2949</f>
        <v>2</v>
      </c>
    </row>
    <row r="2950" customFormat="false" ht="15" hidden="false" customHeight="false" outlineLevel="0" collapsed="false">
      <c r="A2950" s="4" t="s">
        <v>142</v>
      </c>
      <c r="B2950" s="4" t="s">
        <v>783</v>
      </c>
      <c r="C2950" s="4" t="s">
        <v>888</v>
      </c>
      <c r="D2950" s="4" t="n">
        <f aca="false">IFERROR(INDEX(Positions!$D$2:$D$14531,MATCH($A2950&amp;"|11",Positions!$A$2:$A$14531,0)),"-")</f>
        <v>11</v>
      </c>
      <c r="E2950" s="4" t="n">
        <f aca="false">IFERROR(INDEX(Positions!$D$2:$D$14531,MATCH($A2950&amp;"|24",Positions!$A$2:$A$14531,0)),"-")</f>
        <v>24</v>
      </c>
      <c r="F2950" s="4" t="str">
        <f aca="false">IFERROR(INDEX(Positions!$E$2:$E$14531,MATCH($A2950&amp;"|11",Positions!$A$2:$A$14531,0)),"-")</f>
        <v>C</v>
      </c>
      <c r="G2950" s="4" t="str">
        <f aca="false">IFERROR(INDEX(Positions!$E$2:$E$14531,MATCH($A2950&amp;"|24",Positions!$A$2:$A$14531,0)),"-")</f>
        <v>G</v>
      </c>
      <c r="H2950" s="3" t="str">
        <f aca="false">F2950&amp;"-"&amp;G2950</f>
        <v>C-G</v>
      </c>
      <c r="I2950" s="4" t="n">
        <f aca="false">(F2950="G")+(G2950="G")</f>
        <v>1</v>
      </c>
      <c r="J2950" s="4" t="n">
        <f aca="false">(F2950="C")+(G2950="C")</f>
        <v>1</v>
      </c>
      <c r="K2950" s="3" t="n">
        <f aca="false">I2950+J2950</f>
        <v>2</v>
      </c>
    </row>
    <row r="2951" customFormat="false" ht="15" hidden="false" customHeight="false" outlineLevel="0" collapsed="false">
      <c r="A2951" s="4" t="s">
        <v>142</v>
      </c>
      <c r="B2951" s="4" t="s">
        <v>783</v>
      </c>
      <c r="C2951" s="4" t="s">
        <v>479</v>
      </c>
      <c r="D2951" s="4" t="n">
        <f aca="false">IFERROR(INDEX(Positions!$D$2:$D$14531,MATCH($A2951&amp;"|12",Positions!$A$2:$A$14531,0)),"-")</f>
        <v>12</v>
      </c>
      <c r="E2951" s="4" t="n">
        <f aca="false">IFERROR(INDEX(Positions!$D$2:$D$14531,MATCH($A2951&amp;"|23",Positions!$A$2:$A$14531,0)),"-")</f>
        <v>23</v>
      </c>
      <c r="F2951" s="4" t="str">
        <f aca="false">IFERROR(INDEX(Positions!$E$2:$E$14531,MATCH($A2951&amp;"|12",Positions!$A$2:$A$14531,0)),"-")</f>
        <v>U</v>
      </c>
      <c r="G2951" s="4" t="str">
        <f aca="false">IFERROR(INDEX(Positions!$E$2:$E$14531,MATCH($A2951&amp;"|23",Positions!$A$2:$A$14531,0)),"-")</f>
        <v>A</v>
      </c>
      <c r="H2951" s="3" t="str">
        <f aca="false">F2951&amp;"-"&amp;G2951</f>
        <v>U-A</v>
      </c>
      <c r="I2951" s="4" t="n">
        <f aca="false">(F2951="G")+(G2951="G")</f>
        <v>0</v>
      </c>
      <c r="J2951" s="4" t="n">
        <f aca="false">(F2951="C")+(G2951="C")</f>
        <v>0</v>
      </c>
      <c r="K2951" s="3" t="n">
        <f aca="false">I2951+J2951</f>
        <v>0</v>
      </c>
    </row>
    <row r="2952" customFormat="false" ht="15" hidden="false" customHeight="false" outlineLevel="0" collapsed="false">
      <c r="A2952" s="4" t="s">
        <v>142</v>
      </c>
      <c r="B2952" s="4" t="s">
        <v>783</v>
      </c>
      <c r="C2952" s="4" t="s">
        <v>267</v>
      </c>
      <c r="D2952" s="4" t="n">
        <f aca="false">IFERROR(INDEX(Positions!$D$2:$D$14531,MATCH($A2952&amp;"|13",Positions!$A$2:$A$14531,0)),"-")</f>
        <v>13</v>
      </c>
      <c r="E2952" s="4" t="n">
        <f aca="false">IFERROR(INDEX(Positions!$D$2:$D$14531,MATCH($A2952&amp;"|22",Positions!$A$2:$A$14531,0)),"-")</f>
        <v>22</v>
      </c>
      <c r="F2952" s="4" t="str">
        <f aca="false">IFERROR(INDEX(Positions!$E$2:$E$14531,MATCH($A2952&amp;"|13",Positions!$A$2:$A$14531,0)),"-")</f>
        <v>C</v>
      </c>
      <c r="G2952" s="4" t="str">
        <f aca="false">IFERROR(INDEX(Positions!$E$2:$E$14531,MATCH($A2952&amp;"|22",Positions!$A$2:$A$14531,0)),"-")</f>
        <v>G</v>
      </c>
      <c r="H2952" s="3" t="str">
        <f aca="false">F2952&amp;"-"&amp;G2952</f>
        <v>C-G</v>
      </c>
      <c r="I2952" s="4" t="n">
        <f aca="false">(F2952="G")+(G2952="G")</f>
        <v>1</v>
      </c>
      <c r="J2952" s="4" t="n">
        <f aca="false">(F2952="C")+(G2952="C")</f>
        <v>1</v>
      </c>
      <c r="K2952" s="3" t="n">
        <f aca="false">I2952+J2952</f>
        <v>2</v>
      </c>
    </row>
    <row r="2953" customFormat="false" ht="15" hidden="false" customHeight="false" outlineLevel="0" collapsed="false">
      <c r="A2953" s="4" t="s">
        <v>142</v>
      </c>
      <c r="B2953" s="4" t="s">
        <v>805</v>
      </c>
      <c r="C2953" s="4" t="s">
        <v>673</v>
      </c>
      <c r="D2953" s="4" t="n">
        <f aca="false">IFERROR(INDEX(Positions!$D$2:$D$14531,MATCH($A2953&amp;"|27",Positions!$A$2:$A$14531,0)),"-")</f>
        <v>27</v>
      </c>
      <c r="E2953" s="4" t="n">
        <f aca="false">IFERROR(INDEX(Positions!$D$2:$D$14531,MATCH($A2953&amp;"|43",Positions!$A$2:$A$14531,0)),"-")</f>
        <v>43</v>
      </c>
      <c r="F2953" s="4" t="str">
        <f aca="false">IFERROR(INDEX(Positions!$E$2:$E$14531,MATCH($A2953&amp;"|27",Positions!$A$2:$A$14531,0)),"-")</f>
        <v>U</v>
      </c>
      <c r="G2953" s="4" t="str">
        <f aca="false">IFERROR(INDEX(Positions!$E$2:$E$14531,MATCH($A2953&amp;"|43",Positions!$A$2:$A$14531,0)),"-")</f>
        <v>A</v>
      </c>
      <c r="H2953" s="3" t="str">
        <f aca="false">F2953&amp;"-"&amp;G2953</f>
        <v>U-A</v>
      </c>
      <c r="I2953" s="4" t="n">
        <f aca="false">(F2953="G")+(G2953="G")</f>
        <v>0</v>
      </c>
      <c r="J2953" s="4" t="n">
        <f aca="false">(F2953="C")+(G2953="C")</f>
        <v>0</v>
      </c>
      <c r="K2953" s="3" t="n">
        <f aca="false">I2953+J2953</f>
        <v>0</v>
      </c>
    </row>
    <row r="2954" customFormat="false" ht="15" hidden="false" customHeight="false" outlineLevel="0" collapsed="false">
      <c r="A2954" s="4" t="s">
        <v>142</v>
      </c>
      <c r="B2954" s="4" t="s">
        <v>805</v>
      </c>
      <c r="C2954" s="4" t="s">
        <v>889</v>
      </c>
      <c r="D2954" s="4" t="n">
        <f aca="false">IFERROR(INDEX(Positions!$D$2:$D$14531,MATCH($A2954&amp;"|28",Positions!$A$2:$A$14531,0)),"-")</f>
        <v>28</v>
      </c>
      <c r="E2954" s="4" t="n">
        <f aca="false">IFERROR(INDEX(Positions!$D$2:$D$14531,MATCH($A2954&amp;"|42",Positions!$A$2:$A$14531,0)),"-")</f>
        <v>42</v>
      </c>
      <c r="F2954" s="4" t="str">
        <f aca="false">IFERROR(INDEX(Positions!$E$2:$E$14531,MATCH($A2954&amp;"|28",Positions!$A$2:$A$14531,0)),"-")</f>
        <v>G</v>
      </c>
      <c r="G2954" s="4" t="str">
        <f aca="false">IFERROR(INDEX(Positions!$E$2:$E$14531,MATCH($A2954&amp;"|42",Positions!$A$2:$A$14531,0)),"-")</f>
        <v>C</v>
      </c>
      <c r="H2954" s="3" t="str">
        <f aca="false">F2954&amp;"-"&amp;G2954</f>
        <v>G-C</v>
      </c>
      <c r="I2954" s="4" t="n">
        <f aca="false">(F2954="G")+(G2954="G")</f>
        <v>1</v>
      </c>
      <c r="J2954" s="4" t="n">
        <f aca="false">(F2954="C")+(G2954="C")</f>
        <v>1</v>
      </c>
      <c r="K2954" s="3" t="n">
        <f aca="false">I2954+J2954</f>
        <v>2</v>
      </c>
    </row>
    <row r="2955" customFormat="false" ht="15" hidden="false" customHeight="false" outlineLevel="0" collapsed="false">
      <c r="A2955" s="4" t="s">
        <v>142</v>
      </c>
      <c r="B2955" s="4" t="s">
        <v>805</v>
      </c>
      <c r="C2955" s="4" t="s">
        <v>890</v>
      </c>
      <c r="D2955" s="4" t="n">
        <f aca="false">IFERROR(INDEX(Positions!$D$2:$D$14531,MATCH($A2955&amp;"|29",Positions!$A$2:$A$14531,0)),"-")</f>
        <v>29</v>
      </c>
      <c r="E2955" s="4" t="n">
        <f aca="false">IFERROR(INDEX(Positions!$D$2:$D$14531,MATCH($A2955&amp;"|41",Positions!$A$2:$A$14531,0)),"-")</f>
        <v>41</v>
      </c>
      <c r="F2955" s="4" t="str">
        <f aca="false">IFERROR(INDEX(Positions!$E$2:$E$14531,MATCH($A2955&amp;"|29",Positions!$A$2:$A$14531,0)),"-")</f>
        <v>G</v>
      </c>
      <c r="G2955" s="4" t="str">
        <f aca="false">IFERROR(INDEX(Positions!$E$2:$E$14531,MATCH($A2955&amp;"|41",Positions!$A$2:$A$14531,0)),"-")</f>
        <v>U</v>
      </c>
      <c r="H2955" s="3" t="str">
        <f aca="false">F2955&amp;"-"&amp;G2955</f>
        <v>G-U</v>
      </c>
      <c r="I2955" s="4" t="n">
        <f aca="false">(F2955="G")+(G2955="G")</f>
        <v>1</v>
      </c>
      <c r="J2955" s="4" t="n">
        <f aca="false">(F2955="C")+(G2955="C")</f>
        <v>0</v>
      </c>
      <c r="K2955" s="3" t="n">
        <f aca="false">I2955+J2955</f>
        <v>1</v>
      </c>
    </row>
    <row r="2956" customFormat="false" ht="15" hidden="false" customHeight="false" outlineLevel="0" collapsed="false">
      <c r="A2956" s="4" t="s">
        <v>142</v>
      </c>
      <c r="B2956" s="4" t="s">
        <v>805</v>
      </c>
      <c r="C2956" s="4" t="s">
        <v>694</v>
      </c>
      <c r="D2956" s="4" t="n">
        <f aca="false">IFERROR(INDEX(Positions!$D$2:$D$14531,MATCH($A2956&amp;"|30",Positions!$A$2:$A$14531,0)),"-")</f>
        <v>30</v>
      </c>
      <c r="E2956" s="4" t="n">
        <f aca="false">IFERROR(INDEX(Positions!$D$2:$D$14531,MATCH($A2956&amp;"|40",Positions!$A$2:$A$14531,0)),"-")</f>
        <v>40</v>
      </c>
      <c r="F2956" s="4" t="str">
        <f aca="false">IFERROR(INDEX(Positions!$E$2:$E$14531,MATCH($A2956&amp;"|30",Positions!$A$2:$A$14531,0)),"-")</f>
        <v>G</v>
      </c>
      <c r="G2956" s="4" t="str">
        <f aca="false">IFERROR(INDEX(Positions!$E$2:$E$14531,MATCH($A2956&amp;"|40",Positions!$A$2:$A$14531,0)),"-")</f>
        <v>C</v>
      </c>
      <c r="H2956" s="3" t="str">
        <f aca="false">F2956&amp;"-"&amp;G2956</f>
        <v>G-C</v>
      </c>
      <c r="I2956" s="4" t="n">
        <f aca="false">(F2956="G")+(G2956="G")</f>
        <v>1</v>
      </c>
      <c r="J2956" s="4" t="n">
        <f aca="false">(F2956="C")+(G2956="C")</f>
        <v>1</v>
      </c>
      <c r="K2956" s="3" t="n">
        <f aca="false">I2956+J2956</f>
        <v>2</v>
      </c>
    </row>
    <row r="2957" customFormat="false" ht="15" hidden="false" customHeight="false" outlineLevel="0" collapsed="false">
      <c r="A2957" s="4" t="s">
        <v>142</v>
      </c>
      <c r="B2957" s="4" t="s">
        <v>805</v>
      </c>
      <c r="C2957" s="4" t="s">
        <v>640</v>
      </c>
      <c r="D2957" s="4" t="n">
        <f aca="false">IFERROR(INDEX(Positions!$D$2:$D$14531,MATCH($A2957&amp;"|31",Positions!$A$2:$A$14531,0)),"-")</f>
        <v>31</v>
      </c>
      <c r="E2957" s="4" t="n">
        <f aca="false">IFERROR(INDEX(Positions!$D$2:$D$14531,MATCH($A2957&amp;"|39",Positions!$A$2:$A$14531,0)),"-")</f>
        <v>39</v>
      </c>
      <c r="F2957" s="4" t="str">
        <f aca="false">IFERROR(INDEX(Positions!$E$2:$E$14531,MATCH($A2957&amp;"|31",Positions!$A$2:$A$14531,0)),"-")</f>
        <v>A</v>
      </c>
      <c r="G2957" s="4" t="str">
        <f aca="false">IFERROR(INDEX(Positions!$E$2:$E$14531,MATCH($A2957&amp;"|39",Positions!$A$2:$A$14531,0)),"-")</f>
        <v>U</v>
      </c>
      <c r="H2957" s="3" t="str">
        <f aca="false">F2957&amp;"-"&amp;G2957</f>
        <v>A-U</v>
      </c>
      <c r="I2957" s="4" t="n">
        <f aca="false">(F2957="G")+(G2957="G")</f>
        <v>0</v>
      </c>
      <c r="J2957" s="4" t="n">
        <f aca="false">(F2957="C")+(G2957="C")</f>
        <v>0</v>
      </c>
      <c r="K2957" s="3" t="n">
        <f aca="false">I2957+J2957</f>
        <v>0</v>
      </c>
    </row>
    <row r="2958" customFormat="false" ht="15" hidden="false" customHeight="false" outlineLevel="0" collapsed="false">
      <c r="A2958" s="4" t="s">
        <v>142</v>
      </c>
      <c r="B2958" s="4" t="s">
        <v>830</v>
      </c>
      <c r="C2958" s="4" t="s">
        <v>367</v>
      </c>
      <c r="D2958" s="4" t="n">
        <f aca="false">IFERROR(INDEX(Positions!$D$2:$D$14531,MATCH($A2958&amp;"|49",Positions!$A$2:$A$14531,0)),"-")</f>
        <v>49</v>
      </c>
      <c r="E2958" s="4" t="n">
        <f aca="false">IFERROR(INDEX(Positions!$D$2:$D$14531,MATCH($A2958&amp;"|65",Positions!$A$2:$A$14531,0)),"-")</f>
        <v>65</v>
      </c>
      <c r="F2958" s="4" t="str">
        <f aca="false">IFERROR(INDEX(Positions!$E$2:$E$14531,MATCH($A2958&amp;"|49",Positions!$A$2:$A$14531,0)),"-")</f>
        <v>G</v>
      </c>
      <c r="G2958" s="4" t="str">
        <f aca="false">IFERROR(INDEX(Positions!$E$2:$E$14531,MATCH($A2958&amp;"|65",Positions!$A$2:$A$14531,0)),"-")</f>
        <v>C</v>
      </c>
      <c r="H2958" s="3" t="str">
        <f aca="false">F2958&amp;"-"&amp;G2958</f>
        <v>G-C</v>
      </c>
      <c r="I2958" s="4" t="n">
        <f aca="false">(F2958="G")+(G2958="G")</f>
        <v>1</v>
      </c>
      <c r="J2958" s="4" t="n">
        <f aca="false">(F2958="C")+(G2958="C")</f>
        <v>1</v>
      </c>
      <c r="K2958" s="3" t="n">
        <f aca="false">I2958+J2958</f>
        <v>2</v>
      </c>
    </row>
    <row r="2959" customFormat="false" ht="15" hidden="false" customHeight="false" outlineLevel="0" collapsed="false">
      <c r="A2959" s="4" t="s">
        <v>142</v>
      </c>
      <c r="B2959" s="4" t="s">
        <v>830</v>
      </c>
      <c r="C2959" s="4" t="s">
        <v>891</v>
      </c>
      <c r="D2959" s="4" t="n">
        <f aca="false">IFERROR(INDEX(Positions!$D$2:$D$14531,MATCH($A2959&amp;"|50",Positions!$A$2:$A$14531,0)),"-")</f>
        <v>50</v>
      </c>
      <c r="E2959" s="4" t="n">
        <f aca="false">IFERROR(INDEX(Positions!$D$2:$D$14531,MATCH($A2959&amp;"|64",Positions!$A$2:$A$14531,0)),"-")</f>
        <v>64</v>
      </c>
      <c r="F2959" s="4" t="str">
        <f aca="false">IFERROR(INDEX(Positions!$E$2:$E$14531,MATCH($A2959&amp;"|50",Positions!$A$2:$A$14531,0)),"-")</f>
        <v>U</v>
      </c>
      <c r="G2959" s="4" t="str">
        <f aca="false">IFERROR(INDEX(Positions!$E$2:$E$14531,MATCH($A2959&amp;"|64",Positions!$A$2:$A$14531,0)),"-")</f>
        <v>A</v>
      </c>
      <c r="H2959" s="3" t="str">
        <f aca="false">F2959&amp;"-"&amp;G2959</f>
        <v>U-A</v>
      </c>
      <c r="I2959" s="4" t="n">
        <f aca="false">(F2959="G")+(G2959="G")</f>
        <v>0</v>
      </c>
      <c r="J2959" s="4" t="n">
        <f aca="false">(F2959="C")+(G2959="C")</f>
        <v>0</v>
      </c>
      <c r="K2959" s="3" t="n">
        <f aca="false">I2959+J2959</f>
        <v>0</v>
      </c>
    </row>
    <row r="2960" customFormat="false" ht="15" hidden="false" customHeight="false" outlineLevel="0" collapsed="false">
      <c r="A2960" s="4" t="s">
        <v>142</v>
      </c>
      <c r="B2960" s="4" t="s">
        <v>830</v>
      </c>
      <c r="C2960" s="4" t="s">
        <v>689</v>
      </c>
      <c r="D2960" s="4" t="n">
        <f aca="false">IFERROR(INDEX(Positions!$D$2:$D$14531,MATCH($A2960&amp;"|51",Positions!$A$2:$A$14531,0)),"-")</f>
        <v>51</v>
      </c>
      <c r="E2960" s="4" t="n">
        <f aca="false">IFERROR(INDEX(Positions!$D$2:$D$14531,MATCH($A2960&amp;"|63",Positions!$A$2:$A$14531,0)),"-")</f>
        <v>63</v>
      </c>
      <c r="F2960" s="4" t="str">
        <f aca="false">IFERROR(INDEX(Positions!$E$2:$E$14531,MATCH($A2960&amp;"|51",Positions!$A$2:$A$14531,0)),"-")</f>
        <v>G</v>
      </c>
      <c r="G2960" s="4" t="str">
        <f aca="false">IFERROR(INDEX(Positions!$E$2:$E$14531,MATCH($A2960&amp;"|63",Positions!$A$2:$A$14531,0)),"-")</f>
        <v>C</v>
      </c>
      <c r="H2960" s="3" t="str">
        <f aca="false">F2960&amp;"-"&amp;G2960</f>
        <v>G-C</v>
      </c>
      <c r="I2960" s="4" t="n">
        <f aca="false">(F2960="G")+(G2960="G")</f>
        <v>1</v>
      </c>
      <c r="J2960" s="4" t="n">
        <f aca="false">(F2960="C")+(G2960="C")</f>
        <v>1</v>
      </c>
      <c r="K2960" s="3" t="n">
        <f aca="false">I2960+J2960</f>
        <v>2</v>
      </c>
    </row>
    <row r="2961" customFormat="false" ht="15" hidden="false" customHeight="false" outlineLevel="0" collapsed="false">
      <c r="A2961" s="4" t="s">
        <v>142</v>
      </c>
      <c r="B2961" s="4" t="s">
        <v>830</v>
      </c>
      <c r="C2961" s="4" t="s">
        <v>703</v>
      </c>
      <c r="D2961" s="4" t="n">
        <f aca="false">IFERROR(INDEX(Positions!$D$2:$D$14531,MATCH($A2961&amp;"|52",Positions!$A$2:$A$14531,0)),"-")</f>
        <v>52</v>
      </c>
      <c r="E2961" s="4" t="n">
        <f aca="false">IFERROR(INDEX(Positions!$D$2:$D$14531,MATCH($A2961&amp;"|62",Positions!$A$2:$A$14531,0)),"-")</f>
        <v>62</v>
      </c>
      <c r="F2961" s="4" t="str">
        <f aca="false">IFERROR(INDEX(Positions!$E$2:$E$14531,MATCH($A2961&amp;"|52",Positions!$A$2:$A$14531,0)),"-")</f>
        <v>G</v>
      </c>
      <c r="G2961" s="4" t="str">
        <f aca="false">IFERROR(INDEX(Positions!$E$2:$E$14531,MATCH($A2961&amp;"|62",Positions!$A$2:$A$14531,0)),"-")</f>
        <v>C</v>
      </c>
      <c r="H2961" s="3" t="str">
        <f aca="false">F2961&amp;"-"&amp;G2961</f>
        <v>G-C</v>
      </c>
      <c r="I2961" s="4" t="n">
        <f aca="false">(F2961="G")+(G2961="G")</f>
        <v>1</v>
      </c>
      <c r="J2961" s="4" t="n">
        <f aca="false">(F2961="C")+(G2961="C")</f>
        <v>1</v>
      </c>
      <c r="K2961" s="3" t="n">
        <f aca="false">I2961+J2961</f>
        <v>2</v>
      </c>
    </row>
    <row r="2962" customFormat="false" ht="15" hidden="false" customHeight="false" outlineLevel="0" collapsed="false">
      <c r="A2962" s="4" t="s">
        <v>142</v>
      </c>
      <c r="B2962" s="4" t="s">
        <v>830</v>
      </c>
      <c r="C2962" s="4" t="s">
        <v>892</v>
      </c>
      <c r="D2962" s="4" t="n">
        <f aca="false">IFERROR(INDEX(Positions!$D$2:$D$14531,MATCH($A2962&amp;"|53",Positions!$A$2:$A$14531,0)),"-")</f>
        <v>53</v>
      </c>
      <c r="E2962" s="4" t="n">
        <f aca="false">IFERROR(INDEX(Positions!$D$2:$D$14531,MATCH($A2962&amp;"|61",Positions!$A$2:$A$14531,0)),"-")</f>
        <v>61</v>
      </c>
      <c r="F2962" s="4" t="str">
        <f aca="false">IFERROR(INDEX(Positions!$E$2:$E$14531,MATCH($A2962&amp;"|53",Positions!$A$2:$A$14531,0)),"-")</f>
        <v>G</v>
      </c>
      <c r="G2962" s="4" t="str">
        <f aca="false">IFERROR(INDEX(Positions!$E$2:$E$14531,MATCH($A2962&amp;"|61",Positions!$A$2:$A$14531,0)),"-")</f>
        <v>C</v>
      </c>
      <c r="H2962" s="3" t="str">
        <f aca="false">F2962&amp;"-"&amp;G2962</f>
        <v>G-C</v>
      </c>
      <c r="I2962" s="4" t="n">
        <f aca="false">(F2962="G")+(G2962="G")</f>
        <v>1</v>
      </c>
      <c r="J2962" s="4" t="n">
        <f aca="false">(F2962="C")+(G2962="C")</f>
        <v>1</v>
      </c>
      <c r="K2962" s="3" t="n">
        <f aca="false">I2962+J2962</f>
        <v>2</v>
      </c>
    </row>
    <row r="2963" customFormat="false" ht="15" hidden="false" customHeight="false" outlineLevel="0" collapsed="false">
      <c r="A2963" s="24" t="s">
        <v>142</v>
      </c>
      <c r="B2963" s="24" t="s">
        <v>893</v>
      </c>
      <c r="C2963" s="24" t="s">
        <v>894</v>
      </c>
      <c r="D2963" s="24" t="n">
        <f aca="false">IFERROR(INDEX(Positions!$D$2:$D$14531,MATCH($A2963&amp;"|8",Positions!$A$2:$A$14531,0)),"-")</f>
        <v>8</v>
      </c>
      <c r="E2963" s="24" t="n">
        <f aca="false">IFERROR(INDEX(Positions!$D$2:$D$14531,MATCH($A2963&amp;"|14",Positions!$A$2:$A$14531,0)),"-")</f>
        <v>14</v>
      </c>
      <c r="F2963" s="24" t="str">
        <f aca="false">IFERROR(INDEX(Positions!$E$2:$E$14531,MATCH($A2963&amp;"|8",Positions!$A$2:$A$14531,0)),"-")</f>
        <v>U</v>
      </c>
      <c r="G2963" s="24" t="str">
        <f aca="false">IFERROR(INDEX(Positions!$E$2:$E$14531,MATCH($A2963&amp;"|14",Positions!$A$2:$A$14531,0)),"-")</f>
        <v>A</v>
      </c>
      <c r="H2963" s="25" t="str">
        <f aca="false">F2963&amp;"-"&amp;G2963</f>
        <v>U-A</v>
      </c>
      <c r="I2963" s="24" t="n">
        <f aca="false">(F2963="G")+(G2963="G")</f>
        <v>0</v>
      </c>
      <c r="J2963" s="24" t="n">
        <f aca="false">(F2963="C")+(G2963="C")</f>
        <v>0</v>
      </c>
      <c r="K2963" s="25" t="n">
        <f aca="false">I2963+J2963</f>
        <v>0</v>
      </c>
    </row>
    <row r="2964" customFormat="false" ht="15" hidden="false" customHeight="false" outlineLevel="0" collapsed="false">
      <c r="A2964" s="24" t="s">
        <v>142</v>
      </c>
      <c r="B2964" s="24" t="s">
        <v>893</v>
      </c>
      <c r="C2964" s="24" t="s">
        <v>895</v>
      </c>
      <c r="D2964" s="24" t="n">
        <f aca="false">IFERROR(INDEX(Positions!$D$2:$D$14531,MATCH($A2964&amp;"|15",Positions!$A$2:$A$14531,0)),"-")</f>
        <v>15</v>
      </c>
      <c r="E2964" s="24" t="n">
        <f aca="false">IFERROR(INDEX(Positions!$D$2:$D$14531,MATCH($A2964&amp;"|48",Positions!$A$2:$A$14531,0)),"-")</f>
        <v>48</v>
      </c>
      <c r="F2964" s="24" t="str">
        <f aca="false">IFERROR(INDEX(Positions!$E$2:$E$14531,MATCH($A2964&amp;"|15",Positions!$A$2:$A$14531,0)),"-")</f>
        <v>G</v>
      </c>
      <c r="G2964" s="24" t="str">
        <f aca="false">IFERROR(INDEX(Positions!$E$2:$E$14531,MATCH($A2964&amp;"|48",Positions!$A$2:$A$14531,0)),"-")</f>
        <v>C</v>
      </c>
      <c r="H2964" s="25" t="str">
        <f aca="false">F2964&amp;"-"&amp;G2964</f>
        <v>G-C</v>
      </c>
      <c r="I2964" s="24" t="n">
        <f aca="false">(F2964="G")+(G2964="G")</f>
        <v>1</v>
      </c>
      <c r="J2964" s="24" t="n">
        <f aca="false">(F2964="C")+(G2964="C")</f>
        <v>1</v>
      </c>
      <c r="K2964" s="25" t="n">
        <f aca="false">I2964+J2964</f>
        <v>2</v>
      </c>
    </row>
    <row r="2965" customFormat="false" ht="15" hidden="false" customHeight="false" outlineLevel="0" collapsed="false">
      <c r="A2965" s="24" t="s">
        <v>142</v>
      </c>
      <c r="B2965" s="24" t="s">
        <v>893</v>
      </c>
      <c r="C2965" s="24" t="s">
        <v>896</v>
      </c>
      <c r="D2965" s="24" t="n">
        <f aca="false">IFERROR(INDEX(Positions!$D$2:$D$14531,MATCH($A2965&amp;"|18",Positions!$A$2:$A$14531,0)),"-")</f>
        <v>18</v>
      </c>
      <c r="E2965" s="24" t="n">
        <f aca="false">IFERROR(INDEX(Positions!$D$2:$D$14531,MATCH($A2965&amp;"|55",Positions!$A$2:$A$14531,0)),"-")</f>
        <v>55</v>
      </c>
      <c r="F2965" s="24" t="str">
        <f aca="false">IFERROR(INDEX(Positions!$E$2:$E$14531,MATCH($A2965&amp;"|18",Positions!$A$2:$A$14531,0)),"-")</f>
        <v>G</v>
      </c>
      <c r="G2965" s="24" t="str">
        <f aca="false">IFERROR(INDEX(Positions!$E$2:$E$14531,MATCH($A2965&amp;"|55",Positions!$A$2:$A$14531,0)),"-")</f>
        <v>U</v>
      </c>
      <c r="H2965" s="25" t="str">
        <f aca="false">F2965&amp;"-"&amp;G2965</f>
        <v>G-U</v>
      </c>
      <c r="I2965" s="24" t="n">
        <f aca="false">(F2965="G")+(G2965="G")</f>
        <v>1</v>
      </c>
      <c r="J2965" s="24" t="n">
        <f aca="false">(F2965="C")+(G2965="C")</f>
        <v>0</v>
      </c>
      <c r="K2965" s="25" t="n">
        <f aca="false">I2965+J2965</f>
        <v>1</v>
      </c>
    </row>
    <row r="2966" customFormat="false" ht="15" hidden="false" customHeight="false" outlineLevel="0" collapsed="false">
      <c r="A2966" s="24" t="s">
        <v>142</v>
      </c>
      <c r="B2966" s="24" t="s">
        <v>893</v>
      </c>
      <c r="C2966" s="24" t="s">
        <v>897</v>
      </c>
      <c r="D2966" s="24" t="n">
        <f aca="false">IFERROR(INDEX(Positions!$D$2:$D$14531,MATCH($A2966&amp;"|19",Positions!$A$2:$A$14531,0)),"-")</f>
        <v>19</v>
      </c>
      <c r="E2966" s="24" t="n">
        <f aca="false">IFERROR(INDEX(Positions!$D$2:$D$14531,MATCH($A2966&amp;"|56",Positions!$A$2:$A$14531,0)),"-")</f>
        <v>56</v>
      </c>
      <c r="F2966" s="24" t="str">
        <f aca="false">IFERROR(INDEX(Positions!$E$2:$E$14531,MATCH($A2966&amp;"|19",Positions!$A$2:$A$14531,0)),"-")</f>
        <v>G</v>
      </c>
      <c r="G2966" s="24" t="str">
        <f aca="false">IFERROR(INDEX(Positions!$E$2:$E$14531,MATCH($A2966&amp;"|56",Positions!$A$2:$A$14531,0)),"-")</f>
        <v>C</v>
      </c>
      <c r="H2966" s="25" t="str">
        <f aca="false">F2966&amp;"-"&amp;G2966</f>
        <v>G-C</v>
      </c>
      <c r="I2966" s="24" t="n">
        <f aca="false">(F2966="G")+(G2966="G")</f>
        <v>1</v>
      </c>
      <c r="J2966" s="24" t="n">
        <f aca="false">(F2966="C")+(G2966="C")</f>
        <v>1</v>
      </c>
      <c r="K2966" s="25" t="n">
        <f aca="false">I2966+J2966</f>
        <v>2</v>
      </c>
    </row>
    <row r="2967" customFormat="false" ht="15" hidden="false" customHeight="false" outlineLevel="0" collapsed="false">
      <c r="A2967" s="24" t="s">
        <v>142</v>
      </c>
      <c r="B2967" s="24" t="s">
        <v>893</v>
      </c>
      <c r="C2967" s="24" t="s">
        <v>898</v>
      </c>
      <c r="D2967" s="24" t="n">
        <f aca="false">IFERROR(INDEX(Positions!$D$2:$D$14531,MATCH($A2967&amp;"|26",Positions!$A$2:$A$14531,0)),"-")</f>
        <v>26</v>
      </c>
      <c r="E2967" s="24" t="n">
        <f aca="false">IFERROR(INDEX(Positions!$D$2:$D$14531,MATCH($A2967&amp;"|44",Positions!$A$2:$A$14531,0)),"-")</f>
        <v>44</v>
      </c>
      <c r="F2967" s="24" t="str">
        <f aca="false">IFERROR(INDEX(Positions!$E$2:$E$14531,MATCH($A2967&amp;"|26",Positions!$A$2:$A$14531,0)),"-")</f>
        <v>A</v>
      </c>
      <c r="G2967" s="24" t="str">
        <f aca="false">IFERROR(INDEX(Positions!$E$2:$E$14531,MATCH($A2967&amp;"|44",Positions!$A$2:$A$14531,0)),"-")</f>
        <v>G</v>
      </c>
      <c r="H2967" s="25" t="str">
        <f aca="false">F2967&amp;"-"&amp;G2967</f>
        <v>A-G</v>
      </c>
      <c r="I2967" s="24" t="n">
        <f aca="false">(F2967="G")+(G2967="G")</f>
        <v>1</v>
      </c>
      <c r="J2967" s="24" t="n">
        <f aca="false">(F2967="C")+(G2967="C")</f>
        <v>0</v>
      </c>
      <c r="K2967" s="25" t="n">
        <f aca="false">I2967+J2967</f>
        <v>1</v>
      </c>
    </row>
    <row r="2968" customFormat="false" ht="15" hidden="false" customHeight="false" outlineLevel="0" collapsed="false">
      <c r="A2968" s="24" t="s">
        <v>142</v>
      </c>
      <c r="B2968" s="24" t="s">
        <v>893</v>
      </c>
      <c r="C2968" s="24" t="s">
        <v>899</v>
      </c>
      <c r="D2968" s="24" t="n">
        <f aca="false">IFERROR(INDEX(Positions!$D$2:$D$14531,MATCH($A2968&amp;"|32",Positions!$A$2:$A$14531,0)),"-")</f>
        <v>32</v>
      </c>
      <c r="E2968" s="24" t="n">
        <f aca="false">IFERROR(INDEX(Positions!$D$2:$D$14531,MATCH($A2968&amp;"|38",Positions!$A$2:$A$14531,0)),"-")</f>
        <v>38</v>
      </c>
      <c r="F2968" s="24" t="str">
        <f aca="false">IFERROR(INDEX(Positions!$E$2:$E$14531,MATCH($A2968&amp;"|32",Positions!$A$2:$A$14531,0)),"-")</f>
        <v>C</v>
      </c>
      <c r="G2968" s="24" t="str">
        <f aca="false">IFERROR(INDEX(Positions!$E$2:$E$14531,MATCH($A2968&amp;"|38",Positions!$A$2:$A$14531,0)),"-")</f>
        <v>A</v>
      </c>
      <c r="H2968" s="25" t="str">
        <f aca="false">F2968&amp;"-"&amp;G2968</f>
        <v>C-A</v>
      </c>
      <c r="I2968" s="24" t="n">
        <f aca="false">(F2968="G")+(G2968="G")</f>
        <v>0</v>
      </c>
      <c r="J2968" s="24" t="n">
        <f aca="false">(F2968="C")+(G2968="C")</f>
        <v>1</v>
      </c>
      <c r="K2968" s="25" t="n">
        <f aca="false">I2968+J2968</f>
        <v>1</v>
      </c>
    </row>
    <row r="2969" customFormat="false" ht="15" hidden="false" customHeight="false" outlineLevel="0" collapsed="false">
      <c r="A2969" s="24" t="s">
        <v>142</v>
      </c>
      <c r="B2969" s="24" t="s">
        <v>893</v>
      </c>
      <c r="C2969" s="24" t="s">
        <v>900</v>
      </c>
      <c r="D2969" s="24" t="n">
        <f aca="false">IFERROR(INDEX(Positions!$D$2:$D$14531,MATCH($A2969&amp;"|54",Positions!$A$2:$A$14531,0)),"-")</f>
        <v>54</v>
      </c>
      <c r="E2969" s="24" t="n">
        <f aca="false">IFERROR(INDEX(Positions!$D$2:$D$14531,MATCH($A2969&amp;"|58",Positions!$A$2:$A$14531,0)),"-")</f>
        <v>58</v>
      </c>
      <c r="F2969" s="24" t="str">
        <f aca="false">IFERROR(INDEX(Positions!$E$2:$E$14531,MATCH($A2969&amp;"|54",Positions!$A$2:$A$14531,0)),"-")</f>
        <v>U</v>
      </c>
      <c r="G2969" s="24" t="str">
        <f aca="false">IFERROR(INDEX(Positions!$E$2:$E$14531,MATCH($A2969&amp;"|58",Positions!$A$2:$A$14531,0)),"-")</f>
        <v>A</v>
      </c>
      <c r="H2969" s="25" t="str">
        <f aca="false">F2969&amp;"-"&amp;G2969</f>
        <v>U-A</v>
      </c>
      <c r="I2969" s="24" t="n">
        <f aca="false">(F2969="G")+(G2969="G")</f>
        <v>0</v>
      </c>
      <c r="J2969" s="24" t="n">
        <f aca="false">(F2969="C")+(G2969="C")</f>
        <v>0</v>
      </c>
      <c r="K2969" s="25" t="n">
        <f aca="false">I2969+J2969</f>
        <v>0</v>
      </c>
    </row>
    <row r="2970" customFormat="false" ht="15" hidden="false" customHeight="false" outlineLevel="0" collapsed="false">
      <c r="A2970" s="4" t="s">
        <v>143</v>
      </c>
      <c r="B2970" s="4" t="s">
        <v>768</v>
      </c>
      <c r="C2970" s="4" t="s">
        <v>882</v>
      </c>
      <c r="D2970" s="4" t="n">
        <f aca="false">IFERROR(INDEX(Positions!$D$2:$D$14531,MATCH($A2970&amp;"|1",Positions!$A$2:$A$14531,0)),"-")</f>
        <v>1</v>
      </c>
      <c r="E2970" s="4" t="n">
        <f aca="false">IFERROR(INDEX(Positions!$D$2:$D$14531,MATCH($A2970&amp;"|72",Positions!$A$2:$A$14531,0)),"-")</f>
        <v>73</v>
      </c>
      <c r="F2970" s="4" t="str">
        <f aca="false">IFERROR(INDEX(Positions!$E$2:$E$14531,MATCH($A2970&amp;"|1",Positions!$A$2:$A$14531,0)),"-")</f>
        <v>G</v>
      </c>
      <c r="G2970" s="4" t="str">
        <f aca="false">IFERROR(INDEX(Positions!$E$2:$E$14531,MATCH($A2970&amp;"|72",Positions!$A$2:$A$14531,0)),"-")</f>
        <v>C</v>
      </c>
      <c r="H2970" s="3" t="str">
        <f aca="false">F2970&amp;"-"&amp;G2970</f>
        <v>G-C</v>
      </c>
      <c r="I2970" s="4" t="n">
        <f aca="false">(F2970="G")+(G2970="G")</f>
        <v>1</v>
      </c>
      <c r="J2970" s="4" t="n">
        <f aca="false">(F2970="C")+(G2970="C")</f>
        <v>1</v>
      </c>
      <c r="K2970" s="3" t="n">
        <f aca="false">I2970+J2970</f>
        <v>2</v>
      </c>
    </row>
    <row r="2971" customFormat="false" ht="15" hidden="false" customHeight="false" outlineLevel="0" collapsed="false">
      <c r="A2971" s="4" t="s">
        <v>143</v>
      </c>
      <c r="B2971" s="4" t="s">
        <v>768</v>
      </c>
      <c r="C2971" s="4" t="s">
        <v>883</v>
      </c>
      <c r="D2971" s="4" t="n">
        <f aca="false">IFERROR(INDEX(Positions!$D$2:$D$14531,MATCH($A2971&amp;"|2",Positions!$A$2:$A$14531,0)),"-")</f>
        <v>2</v>
      </c>
      <c r="E2971" s="4" t="n">
        <f aca="false">IFERROR(INDEX(Positions!$D$2:$D$14531,MATCH($A2971&amp;"|71",Positions!$A$2:$A$14531,0)),"-")</f>
        <v>72</v>
      </c>
      <c r="F2971" s="4" t="str">
        <f aca="false">IFERROR(INDEX(Positions!$E$2:$E$14531,MATCH($A2971&amp;"|2",Positions!$A$2:$A$14531,0)),"-")</f>
        <v>U</v>
      </c>
      <c r="G2971" s="4" t="str">
        <f aca="false">IFERROR(INDEX(Positions!$E$2:$E$14531,MATCH($A2971&amp;"|71",Positions!$A$2:$A$14531,0)),"-")</f>
        <v>A</v>
      </c>
      <c r="H2971" s="3" t="str">
        <f aca="false">F2971&amp;"-"&amp;G2971</f>
        <v>U-A</v>
      </c>
      <c r="I2971" s="4" t="n">
        <f aca="false">(F2971="G")+(G2971="G")</f>
        <v>0</v>
      </c>
      <c r="J2971" s="4" t="n">
        <f aca="false">(F2971="C")+(G2971="C")</f>
        <v>0</v>
      </c>
      <c r="K2971" s="3" t="n">
        <f aca="false">I2971+J2971</f>
        <v>0</v>
      </c>
    </row>
    <row r="2972" customFormat="false" ht="15" hidden="false" customHeight="false" outlineLevel="0" collapsed="false">
      <c r="A2972" s="4" t="s">
        <v>143</v>
      </c>
      <c r="B2972" s="4" t="s">
        <v>768</v>
      </c>
      <c r="C2972" s="4" t="s">
        <v>884</v>
      </c>
      <c r="D2972" s="4" t="n">
        <f aca="false">IFERROR(INDEX(Positions!$D$2:$D$14531,MATCH($A2972&amp;"|3",Positions!$A$2:$A$14531,0)),"-")</f>
        <v>3</v>
      </c>
      <c r="E2972" s="4" t="n">
        <f aca="false">IFERROR(INDEX(Positions!$D$2:$D$14531,MATCH($A2972&amp;"|70",Positions!$A$2:$A$14531,0)),"-")</f>
        <v>71</v>
      </c>
      <c r="F2972" s="4" t="str">
        <f aca="false">IFERROR(INDEX(Positions!$E$2:$E$14531,MATCH($A2972&amp;"|3",Positions!$A$2:$A$14531,0)),"-")</f>
        <v>C</v>
      </c>
      <c r="G2972" s="4" t="str">
        <f aca="false">IFERROR(INDEX(Positions!$E$2:$E$14531,MATCH($A2972&amp;"|70",Positions!$A$2:$A$14531,0)),"-")</f>
        <v>G</v>
      </c>
      <c r="H2972" s="3" t="str">
        <f aca="false">F2972&amp;"-"&amp;G2972</f>
        <v>C-G</v>
      </c>
      <c r="I2972" s="4" t="n">
        <f aca="false">(F2972="G")+(G2972="G")</f>
        <v>1</v>
      </c>
      <c r="J2972" s="4" t="n">
        <f aca="false">(F2972="C")+(G2972="C")</f>
        <v>1</v>
      </c>
      <c r="K2972" s="3" t="n">
        <f aca="false">I2972+J2972</f>
        <v>2</v>
      </c>
    </row>
    <row r="2973" customFormat="false" ht="15" hidden="false" customHeight="false" outlineLevel="0" collapsed="false">
      <c r="A2973" s="4" t="s">
        <v>143</v>
      </c>
      <c r="B2973" s="4" t="s">
        <v>768</v>
      </c>
      <c r="C2973" s="4" t="s">
        <v>885</v>
      </c>
      <c r="D2973" s="4" t="n">
        <f aca="false">IFERROR(INDEX(Positions!$D$2:$D$14531,MATCH($A2973&amp;"|4",Positions!$A$2:$A$14531,0)),"-")</f>
        <v>4</v>
      </c>
      <c r="E2973" s="4" t="n">
        <f aca="false">IFERROR(INDEX(Positions!$D$2:$D$14531,MATCH($A2973&amp;"|69",Positions!$A$2:$A$14531,0)),"-")</f>
        <v>70</v>
      </c>
      <c r="F2973" s="4" t="str">
        <f aca="false">IFERROR(INDEX(Positions!$E$2:$E$14531,MATCH($A2973&amp;"|4",Positions!$A$2:$A$14531,0)),"-")</f>
        <v>U</v>
      </c>
      <c r="G2973" s="4" t="str">
        <f aca="false">IFERROR(INDEX(Positions!$E$2:$E$14531,MATCH($A2973&amp;"|69",Positions!$A$2:$A$14531,0)),"-")</f>
        <v>G</v>
      </c>
      <c r="H2973" s="3" t="str">
        <f aca="false">F2973&amp;"-"&amp;G2973</f>
        <v>U-G</v>
      </c>
      <c r="I2973" s="4" t="n">
        <f aca="false">(F2973="G")+(G2973="G")</f>
        <v>1</v>
      </c>
      <c r="J2973" s="4" t="n">
        <f aca="false">(F2973="C")+(G2973="C")</f>
        <v>0</v>
      </c>
      <c r="K2973" s="3" t="n">
        <f aca="false">I2973+J2973</f>
        <v>1</v>
      </c>
    </row>
    <row r="2974" customFormat="false" ht="15" hidden="false" customHeight="false" outlineLevel="0" collapsed="false">
      <c r="A2974" s="4" t="s">
        <v>143</v>
      </c>
      <c r="B2974" s="4" t="s">
        <v>768</v>
      </c>
      <c r="C2974" s="4" t="s">
        <v>542</v>
      </c>
      <c r="D2974" s="4" t="n">
        <f aca="false">IFERROR(INDEX(Positions!$D$2:$D$14531,MATCH($A2974&amp;"|5",Positions!$A$2:$A$14531,0)),"-")</f>
        <v>5</v>
      </c>
      <c r="E2974" s="4" t="n">
        <f aca="false">IFERROR(INDEX(Positions!$D$2:$D$14531,MATCH($A2974&amp;"|68",Positions!$A$2:$A$14531,0)),"-")</f>
        <v>69</v>
      </c>
      <c r="F2974" s="4" t="str">
        <f aca="false">IFERROR(INDEX(Positions!$E$2:$E$14531,MATCH($A2974&amp;"|5",Positions!$A$2:$A$14531,0)),"-")</f>
        <v>C</v>
      </c>
      <c r="G2974" s="4" t="str">
        <f aca="false">IFERROR(INDEX(Positions!$E$2:$E$14531,MATCH($A2974&amp;"|68",Positions!$A$2:$A$14531,0)),"-")</f>
        <v>G</v>
      </c>
      <c r="H2974" s="3" t="str">
        <f aca="false">F2974&amp;"-"&amp;G2974</f>
        <v>C-G</v>
      </c>
      <c r="I2974" s="4" t="n">
        <f aca="false">(F2974="G")+(G2974="G")</f>
        <v>1</v>
      </c>
      <c r="J2974" s="4" t="n">
        <f aca="false">(F2974="C")+(G2974="C")</f>
        <v>1</v>
      </c>
      <c r="K2974" s="3" t="n">
        <f aca="false">I2974+J2974</f>
        <v>2</v>
      </c>
    </row>
    <row r="2975" customFormat="false" ht="15" hidden="false" customHeight="false" outlineLevel="0" collapsed="false">
      <c r="A2975" s="4" t="s">
        <v>143</v>
      </c>
      <c r="B2975" s="4" t="s">
        <v>768</v>
      </c>
      <c r="C2975" s="4" t="s">
        <v>561</v>
      </c>
      <c r="D2975" s="4" t="n">
        <f aca="false">IFERROR(INDEX(Positions!$D$2:$D$14531,MATCH($A2975&amp;"|6",Positions!$A$2:$A$14531,0)),"-")</f>
        <v>6</v>
      </c>
      <c r="E2975" s="4" t="n">
        <f aca="false">IFERROR(INDEX(Positions!$D$2:$D$14531,MATCH($A2975&amp;"|67",Positions!$A$2:$A$14531,0)),"-")</f>
        <v>68</v>
      </c>
      <c r="F2975" s="4" t="str">
        <f aca="false">IFERROR(INDEX(Positions!$E$2:$E$14531,MATCH($A2975&amp;"|6",Positions!$A$2:$A$14531,0)),"-")</f>
        <v>U</v>
      </c>
      <c r="G2975" s="4" t="str">
        <f aca="false">IFERROR(INDEX(Positions!$E$2:$E$14531,MATCH($A2975&amp;"|67",Positions!$A$2:$A$14531,0)),"-")</f>
        <v>A</v>
      </c>
      <c r="H2975" s="3" t="str">
        <f aca="false">F2975&amp;"-"&amp;G2975</f>
        <v>U-A</v>
      </c>
      <c r="I2975" s="4" t="n">
        <f aca="false">(F2975="G")+(G2975="G")</f>
        <v>0</v>
      </c>
      <c r="J2975" s="4" t="n">
        <f aca="false">(F2975="C")+(G2975="C")</f>
        <v>0</v>
      </c>
      <c r="K2975" s="3" t="n">
        <f aca="false">I2975+J2975</f>
        <v>0</v>
      </c>
    </row>
    <row r="2976" customFormat="false" ht="15" hidden="false" customHeight="false" outlineLevel="0" collapsed="false">
      <c r="A2976" s="4" t="s">
        <v>143</v>
      </c>
      <c r="B2976" s="4" t="s">
        <v>768</v>
      </c>
      <c r="C2976" s="4" t="s">
        <v>886</v>
      </c>
      <c r="D2976" s="4" t="n">
        <f aca="false">IFERROR(INDEX(Positions!$D$2:$D$14531,MATCH($A2976&amp;"|7",Positions!$A$2:$A$14531,0)),"-")</f>
        <v>7</v>
      </c>
      <c r="E2976" s="4" t="n">
        <f aca="false">IFERROR(INDEX(Positions!$D$2:$D$14531,MATCH($A2976&amp;"|66",Positions!$A$2:$A$14531,0)),"-")</f>
        <v>67</v>
      </c>
      <c r="F2976" s="4" t="str">
        <f aca="false">IFERROR(INDEX(Positions!$E$2:$E$14531,MATCH($A2976&amp;"|7",Positions!$A$2:$A$14531,0)),"-")</f>
        <v>G</v>
      </c>
      <c r="G2976" s="4" t="str">
        <f aca="false">IFERROR(INDEX(Positions!$E$2:$E$14531,MATCH($A2976&amp;"|66",Positions!$A$2:$A$14531,0)),"-")</f>
        <v>C</v>
      </c>
      <c r="H2976" s="3" t="str">
        <f aca="false">F2976&amp;"-"&amp;G2976</f>
        <v>G-C</v>
      </c>
      <c r="I2976" s="4" t="n">
        <f aca="false">(F2976="G")+(G2976="G")</f>
        <v>1</v>
      </c>
      <c r="J2976" s="4" t="n">
        <f aca="false">(F2976="C")+(G2976="C")</f>
        <v>1</v>
      </c>
      <c r="K2976" s="3" t="n">
        <f aca="false">I2976+J2976</f>
        <v>2</v>
      </c>
    </row>
    <row r="2977" customFormat="false" ht="15" hidden="false" customHeight="false" outlineLevel="0" collapsed="false">
      <c r="A2977" s="4" t="s">
        <v>143</v>
      </c>
      <c r="B2977" s="4" t="s">
        <v>783</v>
      </c>
      <c r="C2977" s="4" t="s">
        <v>887</v>
      </c>
      <c r="D2977" s="4" t="n">
        <f aca="false">IFERROR(INDEX(Positions!$D$2:$D$14531,MATCH($A2977&amp;"|10",Positions!$A$2:$A$14531,0)),"-")</f>
        <v>10</v>
      </c>
      <c r="E2977" s="4" t="n">
        <f aca="false">IFERROR(INDEX(Positions!$D$2:$D$14531,MATCH($A2977&amp;"|25",Positions!$A$2:$A$14531,0)),"-")</f>
        <v>26</v>
      </c>
      <c r="F2977" s="4" t="str">
        <f aca="false">IFERROR(INDEX(Positions!$E$2:$E$14531,MATCH($A2977&amp;"|10",Positions!$A$2:$A$14531,0)),"-")</f>
        <v>G</v>
      </c>
      <c r="G2977" s="4" t="str">
        <f aca="false">IFERROR(INDEX(Positions!$E$2:$E$14531,MATCH($A2977&amp;"|25",Positions!$A$2:$A$14531,0)),"-")</f>
        <v>C</v>
      </c>
      <c r="H2977" s="3" t="str">
        <f aca="false">F2977&amp;"-"&amp;G2977</f>
        <v>G-C</v>
      </c>
      <c r="I2977" s="4" t="n">
        <f aca="false">(F2977="G")+(G2977="G")</f>
        <v>1</v>
      </c>
      <c r="J2977" s="4" t="n">
        <f aca="false">(F2977="C")+(G2977="C")</f>
        <v>1</v>
      </c>
      <c r="K2977" s="3" t="n">
        <f aca="false">I2977+J2977</f>
        <v>2</v>
      </c>
    </row>
    <row r="2978" customFormat="false" ht="15" hidden="false" customHeight="false" outlineLevel="0" collapsed="false">
      <c r="A2978" s="4" t="s">
        <v>143</v>
      </c>
      <c r="B2978" s="4" t="s">
        <v>783</v>
      </c>
      <c r="C2978" s="4" t="s">
        <v>888</v>
      </c>
      <c r="D2978" s="4" t="n">
        <f aca="false">IFERROR(INDEX(Positions!$D$2:$D$14531,MATCH($A2978&amp;"|11",Positions!$A$2:$A$14531,0)),"-")</f>
        <v>11</v>
      </c>
      <c r="E2978" s="4" t="n">
        <f aca="false">IFERROR(INDEX(Positions!$D$2:$D$14531,MATCH($A2978&amp;"|24",Positions!$A$2:$A$14531,0)),"-")</f>
        <v>25</v>
      </c>
      <c r="F2978" s="4" t="str">
        <f aca="false">IFERROR(INDEX(Positions!$E$2:$E$14531,MATCH($A2978&amp;"|11",Positions!$A$2:$A$14531,0)),"-")</f>
        <v>C</v>
      </c>
      <c r="G2978" s="4" t="str">
        <f aca="false">IFERROR(INDEX(Positions!$E$2:$E$14531,MATCH($A2978&amp;"|24",Positions!$A$2:$A$14531,0)),"-")</f>
        <v>G</v>
      </c>
      <c r="H2978" s="3" t="str">
        <f aca="false">F2978&amp;"-"&amp;G2978</f>
        <v>C-G</v>
      </c>
      <c r="I2978" s="4" t="n">
        <f aca="false">(F2978="G")+(G2978="G")</f>
        <v>1</v>
      </c>
      <c r="J2978" s="4" t="n">
        <f aca="false">(F2978="C")+(G2978="C")</f>
        <v>1</v>
      </c>
      <c r="K2978" s="3" t="n">
        <f aca="false">I2978+J2978</f>
        <v>2</v>
      </c>
    </row>
    <row r="2979" customFormat="false" ht="15" hidden="false" customHeight="false" outlineLevel="0" collapsed="false">
      <c r="A2979" s="4" t="s">
        <v>143</v>
      </c>
      <c r="B2979" s="4" t="s">
        <v>783</v>
      </c>
      <c r="C2979" s="4" t="s">
        <v>479</v>
      </c>
      <c r="D2979" s="4" t="n">
        <f aca="false">IFERROR(INDEX(Positions!$D$2:$D$14531,MATCH($A2979&amp;"|12",Positions!$A$2:$A$14531,0)),"-")</f>
        <v>12</v>
      </c>
      <c r="E2979" s="4" t="n">
        <f aca="false">IFERROR(INDEX(Positions!$D$2:$D$14531,MATCH($A2979&amp;"|23",Positions!$A$2:$A$14531,0)),"-")</f>
        <v>24</v>
      </c>
      <c r="F2979" s="4" t="str">
        <f aca="false">IFERROR(INDEX(Positions!$E$2:$E$14531,MATCH($A2979&amp;"|12",Positions!$A$2:$A$14531,0)),"-")</f>
        <v>G</v>
      </c>
      <c r="G2979" s="4" t="str">
        <f aca="false">IFERROR(INDEX(Positions!$E$2:$E$14531,MATCH($A2979&amp;"|23",Positions!$A$2:$A$14531,0)),"-")</f>
        <v>C</v>
      </c>
      <c r="H2979" s="3" t="str">
        <f aca="false">F2979&amp;"-"&amp;G2979</f>
        <v>G-C</v>
      </c>
      <c r="I2979" s="4" t="n">
        <f aca="false">(F2979="G")+(G2979="G")</f>
        <v>1</v>
      </c>
      <c r="J2979" s="4" t="n">
        <f aca="false">(F2979="C")+(G2979="C")</f>
        <v>1</v>
      </c>
      <c r="K2979" s="3" t="n">
        <f aca="false">I2979+J2979</f>
        <v>2</v>
      </c>
    </row>
    <row r="2980" customFormat="false" ht="15" hidden="false" customHeight="false" outlineLevel="0" collapsed="false">
      <c r="A2980" s="4" t="s">
        <v>143</v>
      </c>
      <c r="B2980" s="4" t="s">
        <v>783</v>
      </c>
      <c r="C2980" s="4" t="s">
        <v>267</v>
      </c>
      <c r="D2980" s="4" t="n">
        <f aca="false">IFERROR(INDEX(Positions!$D$2:$D$14531,MATCH($A2980&amp;"|13",Positions!$A$2:$A$14531,0)),"-")</f>
        <v>13</v>
      </c>
      <c r="E2980" s="4" t="n">
        <f aca="false">IFERROR(INDEX(Positions!$D$2:$D$14531,MATCH($A2980&amp;"|22",Positions!$A$2:$A$14531,0)),"-")</f>
        <v>23</v>
      </c>
      <c r="F2980" s="4" t="str">
        <f aca="false">IFERROR(INDEX(Positions!$E$2:$E$14531,MATCH($A2980&amp;"|13",Positions!$A$2:$A$14531,0)),"-")</f>
        <v>C</v>
      </c>
      <c r="G2980" s="4" t="str">
        <f aca="false">IFERROR(INDEX(Positions!$E$2:$E$14531,MATCH($A2980&amp;"|22",Positions!$A$2:$A$14531,0)),"-")</f>
        <v>G</v>
      </c>
      <c r="H2980" s="3" t="str">
        <f aca="false">F2980&amp;"-"&amp;G2980</f>
        <v>C-G</v>
      </c>
      <c r="I2980" s="4" t="n">
        <f aca="false">(F2980="G")+(G2980="G")</f>
        <v>1</v>
      </c>
      <c r="J2980" s="4" t="n">
        <f aca="false">(F2980="C")+(G2980="C")</f>
        <v>1</v>
      </c>
      <c r="K2980" s="3" t="n">
        <f aca="false">I2980+J2980</f>
        <v>2</v>
      </c>
    </row>
    <row r="2981" customFormat="false" ht="15" hidden="false" customHeight="false" outlineLevel="0" collapsed="false">
      <c r="A2981" s="4" t="s">
        <v>143</v>
      </c>
      <c r="B2981" s="4" t="s">
        <v>805</v>
      </c>
      <c r="C2981" s="4" t="s">
        <v>673</v>
      </c>
      <c r="D2981" s="4" t="n">
        <f aca="false">IFERROR(INDEX(Positions!$D$2:$D$14531,MATCH($A2981&amp;"|27",Positions!$A$2:$A$14531,0)),"-")</f>
        <v>28</v>
      </c>
      <c r="E2981" s="4" t="n">
        <f aca="false">IFERROR(INDEX(Positions!$D$2:$D$14531,MATCH($A2981&amp;"|43",Positions!$A$2:$A$14531,0)),"-")</f>
        <v>44</v>
      </c>
      <c r="F2981" s="4" t="str">
        <f aca="false">IFERROR(INDEX(Positions!$E$2:$E$14531,MATCH($A2981&amp;"|27",Positions!$A$2:$A$14531,0)),"-")</f>
        <v>U</v>
      </c>
      <c r="G2981" s="4" t="str">
        <f aca="false">IFERROR(INDEX(Positions!$E$2:$E$14531,MATCH($A2981&amp;"|43",Positions!$A$2:$A$14531,0)),"-")</f>
        <v>A</v>
      </c>
      <c r="H2981" s="3" t="str">
        <f aca="false">F2981&amp;"-"&amp;G2981</f>
        <v>U-A</v>
      </c>
      <c r="I2981" s="4" t="n">
        <f aca="false">(F2981="G")+(G2981="G")</f>
        <v>0</v>
      </c>
      <c r="J2981" s="4" t="n">
        <f aca="false">(F2981="C")+(G2981="C")</f>
        <v>0</v>
      </c>
      <c r="K2981" s="3" t="n">
        <f aca="false">I2981+J2981</f>
        <v>0</v>
      </c>
    </row>
    <row r="2982" customFormat="false" ht="15" hidden="false" customHeight="false" outlineLevel="0" collapsed="false">
      <c r="A2982" s="4" t="s">
        <v>143</v>
      </c>
      <c r="B2982" s="4" t="s">
        <v>805</v>
      </c>
      <c r="C2982" s="4" t="s">
        <v>889</v>
      </c>
      <c r="D2982" s="4" t="n">
        <f aca="false">IFERROR(INDEX(Positions!$D$2:$D$14531,MATCH($A2982&amp;"|28",Positions!$A$2:$A$14531,0)),"-")</f>
        <v>29</v>
      </c>
      <c r="E2982" s="4" t="n">
        <f aca="false">IFERROR(INDEX(Positions!$D$2:$D$14531,MATCH($A2982&amp;"|42",Positions!$A$2:$A$14531,0)),"-")</f>
        <v>43</v>
      </c>
      <c r="F2982" s="4" t="str">
        <f aca="false">IFERROR(INDEX(Positions!$E$2:$E$14531,MATCH($A2982&amp;"|28",Positions!$A$2:$A$14531,0)),"-")</f>
        <v>U</v>
      </c>
      <c r="G2982" s="4" t="str">
        <f aca="false">IFERROR(INDEX(Positions!$E$2:$E$14531,MATCH($A2982&amp;"|42",Positions!$A$2:$A$14531,0)),"-")</f>
        <v>A</v>
      </c>
      <c r="H2982" s="3" t="str">
        <f aca="false">F2982&amp;"-"&amp;G2982</f>
        <v>U-A</v>
      </c>
      <c r="I2982" s="4" t="n">
        <f aca="false">(F2982="G")+(G2982="G")</f>
        <v>0</v>
      </c>
      <c r="J2982" s="4" t="n">
        <f aca="false">(F2982="C")+(G2982="C")</f>
        <v>0</v>
      </c>
      <c r="K2982" s="3" t="n">
        <f aca="false">I2982+J2982</f>
        <v>0</v>
      </c>
    </row>
    <row r="2983" customFormat="false" ht="15" hidden="false" customHeight="false" outlineLevel="0" collapsed="false">
      <c r="A2983" s="4" t="s">
        <v>143</v>
      </c>
      <c r="B2983" s="4" t="s">
        <v>805</v>
      </c>
      <c r="C2983" s="4" t="s">
        <v>890</v>
      </c>
      <c r="D2983" s="4" t="n">
        <f aca="false">IFERROR(INDEX(Positions!$D$2:$D$14531,MATCH($A2983&amp;"|29",Positions!$A$2:$A$14531,0)),"-")</f>
        <v>30</v>
      </c>
      <c r="E2983" s="4" t="n">
        <f aca="false">IFERROR(INDEX(Positions!$D$2:$D$14531,MATCH($A2983&amp;"|41",Positions!$A$2:$A$14531,0)),"-")</f>
        <v>42</v>
      </c>
      <c r="F2983" s="4" t="str">
        <f aca="false">IFERROR(INDEX(Positions!$E$2:$E$14531,MATCH($A2983&amp;"|29",Positions!$A$2:$A$14531,0)),"-")</f>
        <v>C</v>
      </c>
      <c r="G2983" s="4" t="str">
        <f aca="false">IFERROR(INDEX(Positions!$E$2:$E$14531,MATCH($A2983&amp;"|41",Positions!$A$2:$A$14531,0)),"-")</f>
        <v>G</v>
      </c>
      <c r="H2983" s="3" t="str">
        <f aca="false">F2983&amp;"-"&amp;G2983</f>
        <v>C-G</v>
      </c>
      <c r="I2983" s="4" t="n">
        <f aca="false">(F2983="G")+(G2983="G")</f>
        <v>1</v>
      </c>
      <c r="J2983" s="4" t="n">
        <f aca="false">(F2983="C")+(G2983="C")</f>
        <v>1</v>
      </c>
      <c r="K2983" s="3" t="n">
        <f aca="false">I2983+J2983</f>
        <v>2</v>
      </c>
    </row>
    <row r="2984" customFormat="false" ht="15" hidden="false" customHeight="false" outlineLevel="0" collapsed="false">
      <c r="A2984" s="4" t="s">
        <v>143</v>
      </c>
      <c r="B2984" s="4" t="s">
        <v>805</v>
      </c>
      <c r="C2984" s="4" t="s">
        <v>694</v>
      </c>
      <c r="D2984" s="4" t="n">
        <f aca="false">IFERROR(INDEX(Positions!$D$2:$D$14531,MATCH($A2984&amp;"|30",Positions!$A$2:$A$14531,0)),"-")</f>
        <v>31</v>
      </c>
      <c r="E2984" s="4" t="n">
        <f aca="false">IFERROR(INDEX(Positions!$D$2:$D$14531,MATCH($A2984&amp;"|40",Positions!$A$2:$A$14531,0)),"-")</f>
        <v>41</v>
      </c>
      <c r="F2984" s="4" t="str">
        <f aca="false">IFERROR(INDEX(Positions!$E$2:$E$14531,MATCH($A2984&amp;"|30",Positions!$A$2:$A$14531,0)),"-")</f>
        <v>G</v>
      </c>
      <c r="G2984" s="4" t="str">
        <f aca="false">IFERROR(INDEX(Positions!$E$2:$E$14531,MATCH($A2984&amp;"|40",Positions!$A$2:$A$14531,0)),"-")</f>
        <v>C</v>
      </c>
      <c r="H2984" s="3" t="str">
        <f aca="false">F2984&amp;"-"&amp;G2984</f>
        <v>G-C</v>
      </c>
      <c r="I2984" s="4" t="n">
        <f aca="false">(F2984="G")+(G2984="G")</f>
        <v>1</v>
      </c>
      <c r="J2984" s="4" t="n">
        <f aca="false">(F2984="C")+(G2984="C")</f>
        <v>1</v>
      </c>
      <c r="K2984" s="3" t="n">
        <f aca="false">I2984+J2984</f>
        <v>2</v>
      </c>
    </row>
    <row r="2985" customFormat="false" ht="15" hidden="false" customHeight="false" outlineLevel="0" collapsed="false">
      <c r="A2985" s="4" t="s">
        <v>143</v>
      </c>
      <c r="B2985" s="4" t="s">
        <v>805</v>
      </c>
      <c r="C2985" s="4" t="s">
        <v>640</v>
      </c>
      <c r="D2985" s="4" t="n">
        <f aca="false">IFERROR(INDEX(Positions!$D$2:$D$14531,MATCH($A2985&amp;"|31",Positions!$A$2:$A$14531,0)),"-")</f>
        <v>32</v>
      </c>
      <c r="E2985" s="4" t="n">
        <f aca="false">IFERROR(INDEX(Positions!$D$2:$D$14531,MATCH($A2985&amp;"|39",Positions!$A$2:$A$14531,0)),"-")</f>
        <v>40</v>
      </c>
      <c r="F2985" s="4" t="str">
        <f aca="false">IFERROR(INDEX(Positions!$E$2:$E$14531,MATCH($A2985&amp;"|31",Positions!$A$2:$A$14531,0)),"-")</f>
        <v>G</v>
      </c>
      <c r="G2985" s="4" t="str">
        <f aca="false">IFERROR(INDEX(Positions!$E$2:$E$14531,MATCH($A2985&amp;"|39",Positions!$A$2:$A$14531,0)),"-")</f>
        <v>C</v>
      </c>
      <c r="H2985" s="3" t="str">
        <f aca="false">F2985&amp;"-"&amp;G2985</f>
        <v>G-C</v>
      </c>
      <c r="I2985" s="4" t="n">
        <f aca="false">(F2985="G")+(G2985="G")</f>
        <v>1</v>
      </c>
      <c r="J2985" s="4" t="n">
        <f aca="false">(F2985="C")+(G2985="C")</f>
        <v>1</v>
      </c>
      <c r="K2985" s="3" t="n">
        <f aca="false">I2985+J2985</f>
        <v>2</v>
      </c>
    </row>
    <row r="2986" customFormat="false" ht="15" hidden="false" customHeight="false" outlineLevel="0" collapsed="false">
      <c r="A2986" s="4" t="s">
        <v>143</v>
      </c>
      <c r="B2986" s="4" t="s">
        <v>830</v>
      </c>
      <c r="C2986" s="4" t="s">
        <v>367</v>
      </c>
      <c r="D2986" s="4" t="n">
        <f aca="false">IFERROR(INDEX(Positions!$D$2:$D$14531,MATCH($A2986&amp;"|49",Positions!$A$2:$A$14531,0)),"-")</f>
        <v>50</v>
      </c>
      <c r="E2986" s="4" t="n">
        <f aca="false">IFERROR(INDEX(Positions!$D$2:$D$14531,MATCH($A2986&amp;"|65",Positions!$A$2:$A$14531,0)),"-")</f>
        <v>66</v>
      </c>
      <c r="F2986" s="4" t="str">
        <f aca="false">IFERROR(INDEX(Positions!$E$2:$E$14531,MATCH($A2986&amp;"|49",Positions!$A$2:$A$14531,0)),"-")</f>
        <v>G</v>
      </c>
      <c r="G2986" s="4" t="str">
        <f aca="false">IFERROR(INDEX(Positions!$E$2:$E$14531,MATCH($A2986&amp;"|65",Positions!$A$2:$A$14531,0)),"-")</f>
        <v>C</v>
      </c>
      <c r="H2986" s="3" t="str">
        <f aca="false">F2986&amp;"-"&amp;G2986</f>
        <v>G-C</v>
      </c>
      <c r="I2986" s="4" t="n">
        <f aca="false">(F2986="G")+(G2986="G")</f>
        <v>1</v>
      </c>
      <c r="J2986" s="4" t="n">
        <f aca="false">(F2986="C")+(G2986="C")</f>
        <v>1</v>
      </c>
      <c r="K2986" s="3" t="n">
        <f aca="false">I2986+J2986</f>
        <v>2</v>
      </c>
    </row>
    <row r="2987" customFormat="false" ht="15" hidden="false" customHeight="false" outlineLevel="0" collapsed="false">
      <c r="A2987" s="4" t="s">
        <v>143</v>
      </c>
      <c r="B2987" s="4" t="s">
        <v>830</v>
      </c>
      <c r="C2987" s="4" t="s">
        <v>891</v>
      </c>
      <c r="D2987" s="4" t="n">
        <f aca="false">IFERROR(INDEX(Positions!$D$2:$D$14531,MATCH($A2987&amp;"|50",Positions!$A$2:$A$14531,0)),"-")</f>
        <v>51</v>
      </c>
      <c r="E2987" s="4" t="n">
        <f aca="false">IFERROR(INDEX(Positions!$D$2:$D$14531,MATCH($A2987&amp;"|64",Positions!$A$2:$A$14531,0)),"-")</f>
        <v>65</v>
      </c>
      <c r="F2987" s="4" t="str">
        <f aca="false">IFERROR(INDEX(Positions!$E$2:$E$14531,MATCH($A2987&amp;"|50",Positions!$A$2:$A$14531,0)),"-")</f>
        <v>G</v>
      </c>
      <c r="G2987" s="4" t="str">
        <f aca="false">IFERROR(INDEX(Positions!$E$2:$E$14531,MATCH($A2987&amp;"|64",Positions!$A$2:$A$14531,0)),"-")</f>
        <v>C</v>
      </c>
      <c r="H2987" s="3" t="str">
        <f aca="false">F2987&amp;"-"&amp;G2987</f>
        <v>G-C</v>
      </c>
      <c r="I2987" s="4" t="n">
        <f aca="false">(F2987="G")+(G2987="G")</f>
        <v>1</v>
      </c>
      <c r="J2987" s="4" t="n">
        <f aca="false">(F2987="C")+(G2987="C")</f>
        <v>1</v>
      </c>
      <c r="K2987" s="3" t="n">
        <f aca="false">I2987+J2987</f>
        <v>2</v>
      </c>
    </row>
    <row r="2988" customFormat="false" ht="15" hidden="false" customHeight="false" outlineLevel="0" collapsed="false">
      <c r="A2988" s="4" t="s">
        <v>143</v>
      </c>
      <c r="B2988" s="4" t="s">
        <v>830</v>
      </c>
      <c r="C2988" s="4" t="s">
        <v>689</v>
      </c>
      <c r="D2988" s="4" t="n">
        <f aca="false">IFERROR(INDEX(Positions!$D$2:$D$14531,MATCH($A2988&amp;"|51",Positions!$A$2:$A$14531,0)),"-")</f>
        <v>52</v>
      </c>
      <c r="E2988" s="4" t="n">
        <f aca="false">IFERROR(INDEX(Positions!$D$2:$D$14531,MATCH($A2988&amp;"|63",Positions!$A$2:$A$14531,0)),"-")</f>
        <v>64</v>
      </c>
      <c r="F2988" s="4" t="str">
        <f aca="false">IFERROR(INDEX(Positions!$E$2:$E$14531,MATCH($A2988&amp;"|51",Positions!$A$2:$A$14531,0)),"-")</f>
        <v>U</v>
      </c>
      <c r="G2988" s="4" t="str">
        <f aca="false">IFERROR(INDEX(Positions!$E$2:$E$14531,MATCH($A2988&amp;"|63",Positions!$A$2:$A$14531,0)),"-")</f>
        <v>A</v>
      </c>
      <c r="H2988" s="3" t="str">
        <f aca="false">F2988&amp;"-"&amp;G2988</f>
        <v>U-A</v>
      </c>
      <c r="I2988" s="4" t="n">
        <f aca="false">(F2988="G")+(G2988="G")</f>
        <v>0</v>
      </c>
      <c r="J2988" s="4" t="n">
        <f aca="false">(F2988="C")+(G2988="C")</f>
        <v>0</v>
      </c>
      <c r="K2988" s="3" t="n">
        <f aca="false">I2988+J2988</f>
        <v>0</v>
      </c>
    </row>
    <row r="2989" customFormat="false" ht="15" hidden="false" customHeight="false" outlineLevel="0" collapsed="false">
      <c r="A2989" s="4" t="s">
        <v>143</v>
      </c>
      <c r="B2989" s="4" t="s">
        <v>830</v>
      </c>
      <c r="C2989" s="4" t="s">
        <v>703</v>
      </c>
      <c r="D2989" s="4" t="n">
        <f aca="false">IFERROR(INDEX(Positions!$D$2:$D$14531,MATCH($A2989&amp;"|52",Positions!$A$2:$A$14531,0)),"-")</f>
        <v>53</v>
      </c>
      <c r="E2989" s="4" t="n">
        <f aca="false">IFERROR(INDEX(Positions!$D$2:$D$14531,MATCH($A2989&amp;"|62",Positions!$A$2:$A$14531,0)),"-")</f>
        <v>63</v>
      </c>
      <c r="F2989" s="4" t="str">
        <f aca="false">IFERROR(INDEX(Positions!$E$2:$E$14531,MATCH($A2989&amp;"|52",Positions!$A$2:$A$14531,0)),"-")</f>
        <v>G</v>
      </c>
      <c r="G2989" s="4" t="str">
        <f aca="false">IFERROR(INDEX(Positions!$E$2:$E$14531,MATCH($A2989&amp;"|62",Positions!$A$2:$A$14531,0)),"-")</f>
        <v>C</v>
      </c>
      <c r="H2989" s="3" t="str">
        <f aca="false">F2989&amp;"-"&amp;G2989</f>
        <v>G-C</v>
      </c>
      <c r="I2989" s="4" t="n">
        <f aca="false">(F2989="G")+(G2989="G")</f>
        <v>1</v>
      </c>
      <c r="J2989" s="4" t="n">
        <f aca="false">(F2989="C")+(G2989="C")</f>
        <v>1</v>
      </c>
      <c r="K2989" s="3" t="n">
        <f aca="false">I2989+J2989</f>
        <v>2</v>
      </c>
    </row>
    <row r="2990" customFormat="false" ht="15" hidden="false" customHeight="false" outlineLevel="0" collapsed="false">
      <c r="A2990" s="4" t="s">
        <v>143</v>
      </c>
      <c r="B2990" s="4" t="s">
        <v>830</v>
      </c>
      <c r="C2990" s="4" t="s">
        <v>892</v>
      </c>
      <c r="D2990" s="4" t="n">
        <f aca="false">IFERROR(INDEX(Positions!$D$2:$D$14531,MATCH($A2990&amp;"|53",Positions!$A$2:$A$14531,0)),"-")</f>
        <v>54</v>
      </c>
      <c r="E2990" s="4" t="n">
        <f aca="false">IFERROR(INDEX(Positions!$D$2:$D$14531,MATCH($A2990&amp;"|61",Positions!$A$2:$A$14531,0)),"-")</f>
        <v>62</v>
      </c>
      <c r="F2990" s="4" t="str">
        <f aca="false">IFERROR(INDEX(Positions!$E$2:$E$14531,MATCH($A2990&amp;"|53",Positions!$A$2:$A$14531,0)),"-")</f>
        <v>G</v>
      </c>
      <c r="G2990" s="4" t="str">
        <f aca="false">IFERROR(INDEX(Positions!$E$2:$E$14531,MATCH($A2990&amp;"|61",Positions!$A$2:$A$14531,0)),"-")</f>
        <v>C</v>
      </c>
      <c r="H2990" s="3" t="str">
        <f aca="false">F2990&amp;"-"&amp;G2990</f>
        <v>G-C</v>
      </c>
      <c r="I2990" s="4" t="n">
        <f aca="false">(F2990="G")+(G2990="G")</f>
        <v>1</v>
      </c>
      <c r="J2990" s="4" t="n">
        <f aca="false">(F2990="C")+(G2990="C")</f>
        <v>1</v>
      </c>
      <c r="K2990" s="3" t="n">
        <f aca="false">I2990+J2990</f>
        <v>2</v>
      </c>
    </row>
    <row r="2991" customFormat="false" ht="15" hidden="false" customHeight="false" outlineLevel="0" collapsed="false">
      <c r="A2991" s="24" t="s">
        <v>143</v>
      </c>
      <c r="B2991" s="24" t="s">
        <v>893</v>
      </c>
      <c r="C2991" s="24" t="s">
        <v>894</v>
      </c>
      <c r="D2991" s="24" t="n">
        <f aca="false">IFERROR(INDEX(Positions!$D$2:$D$14531,MATCH($A2991&amp;"|8",Positions!$A$2:$A$14531,0)),"-")</f>
        <v>8</v>
      </c>
      <c r="E2991" s="24" t="n">
        <f aca="false">IFERROR(INDEX(Positions!$D$2:$D$14531,MATCH($A2991&amp;"|14",Positions!$A$2:$A$14531,0)),"-")</f>
        <v>14</v>
      </c>
      <c r="F2991" s="24" t="str">
        <f aca="false">IFERROR(INDEX(Positions!$E$2:$E$14531,MATCH($A2991&amp;"|8",Positions!$A$2:$A$14531,0)),"-")</f>
        <v>U</v>
      </c>
      <c r="G2991" s="24" t="str">
        <f aca="false">IFERROR(INDEX(Positions!$E$2:$E$14531,MATCH($A2991&amp;"|14",Positions!$A$2:$A$14531,0)),"-")</f>
        <v>A</v>
      </c>
      <c r="H2991" s="25" t="str">
        <f aca="false">F2991&amp;"-"&amp;G2991</f>
        <v>U-A</v>
      </c>
      <c r="I2991" s="24" t="n">
        <f aca="false">(F2991="G")+(G2991="G")</f>
        <v>0</v>
      </c>
      <c r="J2991" s="24" t="n">
        <f aca="false">(F2991="C")+(G2991="C")</f>
        <v>0</v>
      </c>
      <c r="K2991" s="25" t="n">
        <f aca="false">I2991+J2991</f>
        <v>0</v>
      </c>
    </row>
    <row r="2992" customFormat="false" ht="15" hidden="false" customHeight="false" outlineLevel="0" collapsed="false">
      <c r="A2992" s="24" t="s">
        <v>143</v>
      </c>
      <c r="B2992" s="24" t="s">
        <v>893</v>
      </c>
      <c r="C2992" s="24" t="s">
        <v>895</v>
      </c>
      <c r="D2992" s="24" t="n">
        <f aca="false">IFERROR(INDEX(Positions!$D$2:$D$14531,MATCH($A2992&amp;"|15",Positions!$A$2:$A$14531,0)),"-")</f>
        <v>15</v>
      </c>
      <c r="E2992" s="24" t="n">
        <f aca="false">IFERROR(INDEX(Positions!$D$2:$D$14531,MATCH($A2992&amp;"|48",Positions!$A$2:$A$14531,0)),"-")</f>
        <v>49</v>
      </c>
      <c r="F2992" s="24" t="str">
        <f aca="false">IFERROR(INDEX(Positions!$E$2:$E$14531,MATCH($A2992&amp;"|15",Positions!$A$2:$A$14531,0)),"-")</f>
        <v>A</v>
      </c>
      <c r="G2992" s="24" t="str">
        <f aca="false">IFERROR(INDEX(Positions!$E$2:$E$14531,MATCH($A2992&amp;"|48",Positions!$A$2:$A$14531,0)),"-")</f>
        <v>U</v>
      </c>
      <c r="H2992" s="25" t="str">
        <f aca="false">F2992&amp;"-"&amp;G2992</f>
        <v>A-U</v>
      </c>
      <c r="I2992" s="24" t="n">
        <f aca="false">(F2992="G")+(G2992="G")</f>
        <v>0</v>
      </c>
      <c r="J2992" s="24" t="n">
        <f aca="false">(F2992="C")+(G2992="C")</f>
        <v>0</v>
      </c>
      <c r="K2992" s="25" t="n">
        <f aca="false">I2992+J2992</f>
        <v>0</v>
      </c>
    </row>
    <row r="2993" customFormat="false" ht="15" hidden="false" customHeight="false" outlineLevel="0" collapsed="false">
      <c r="A2993" s="24" t="s">
        <v>143</v>
      </c>
      <c r="B2993" s="24" t="s">
        <v>893</v>
      </c>
      <c r="C2993" s="24" t="s">
        <v>896</v>
      </c>
      <c r="D2993" s="24" t="n">
        <f aca="false">IFERROR(INDEX(Positions!$D$2:$D$14531,MATCH($A2993&amp;"|18",Positions!$A$2:$A$14531,0)),"-")</f>
        <v>18</v>
      </c>
      <c r="E2993" s="24" t="n">
        <f aca="false">IFERROR(INDEX(Positions!$D$2:$D$14531,MATCH($A2993&amp;"|55",Positions!$A$2:$A$14531,0)),"-")</f>
        <v>56</v>
      </c>
      <c r="F2993" s="24" t="str">
        <f aca="false">IFERROR(INDEX(Positions!$E$2:$E$14531,MATCH($A2993&amp;"|18",Positions!$A$2:$A$14531,0)),"-")</f>
        <v>G</v>
      </c>
      <c r="G2993" s="24" t="str">
        <f aca="false">IFERROR(INDEX(Positions!$E$2:$E$14531,MATCH($A2993&amp;"|55",Positions!$A$2:$A$14531,0)),"-")</f>
        <v>U</v>
      </c>
      <c r="H2993" s="25" t="str">
        <f aca="false">F2993&amp;"-"&amp;G2993</f>
        <v>G-U</v>
      </c>
      <c r="I2993" s="24" t="n">
        <f aca="false">(F2993="G")+(G2993="G")</f>
        <v>1</v>
      </c>
      <c r="J2993" s="24" t="n">
        <f aca="false">(F2993="C")+(G2993="C")</f>
        <v>0</v>
      </c>
      <c r="K2993" s="25" t="n">
        <f aca="false">I2993+J2993</f>
        <v>1</v>
      </c>
    </row>
    <row r="2994" customFormat="false" ht="15" hidden="false" customHeight="false" outlineLevel="0" collapsed="false">
      <c r="A2994" s="24" t="s">
        <v>143</v>
      </c>
      <c r="B2994" s="24" t="s">
        <v>893</v>
      </c>
      <c r="C2994" s="24" t="s">
        <v>897</v>
      </c>
      <c r="D2994" s="24" t="n">
        <f aca="false">IFERROR(INDEX(Positions!$D$2:$D$14531,MATCH($A2994&amp;"|19",Positions!$A$2:$A$14531,0)),"-")</f>
        <v>19</v>
      </c>
      <c r="E2994" s="24" t="n">
        <f aca="false">IFERROR(INDEX(Positions!$D$2:$D$14531,MATCH($A2994&amp;"|56",Positions!$A$2:$A$14531,0)),"-")</f>
        <v>57</v>
      </c>
      <c r="F2994" s="24" t="str">
        <f aca="false">IFERROR(INDEX(Positions!$E$2:$E$14531,MATCH($A2994&amp;"|19",Positions!$A$2:$A$14531,0)),"-")</f>
        <v>G</v>
      </c>
      <c r="G2994" s="24" t="str">
        <f aca="false">IFERROR(INDEX(Positions!$E$2:$E$14531,MATCH($A2994&amp;"|56",Positions!$A$2:$A$14531,0)),"-")</f>
        <v>C</v>
      </c>
      <c r="H2994" s="25" t="str">
        <f aca="false">F2994&amp;"-"&amp;G2994</f>
        <v>G-C</v>
      </c>
      <c r="I2994" s="24" t="n">
        <f aca="false">(F2994="G")+(G2994="G")</f>
        <v>1</v>
      </c>
      <c r="J2994" s="24" t="n">
        <f aca="false">(F2994="C")+(G2994="C")</f>
        <v>1</v>
      </c>
      <c r="K2994" s="25" t="n">
        <f aca="false">I2994+J2994</f>
        <v>2</v>
      </c>
    </row>
    <row r="2995" customFormat="false" ht="15" hidden="false" customHeight="false" outlineLevel="0" collapsed="false">
      <c r="A2995" s="24" t="s">
        <v>143</v>
      </c>
      <c r="B2995" s="24" t="s">
        <v>893</v>
      </c>
      <c r="C2995" s="24" t="s">
        <v>898</v>
      </c>
      <c r="D2995" s="24" t="n">
        <f aca="false">IFERROR(INDEX(Positions!$D$2:$D$14531,MATCH($A2995&amp;"|26",Positions!$A$2:$A$14531,0)),"-")</f>
        <v>27</v>
      </c>
      <c r="E2995" s="24" t="n">
        <f aca="false">IFERROR(INDEX(Positions!$D$2:$D$14531,MATCH($A2995&amp;"|44",Positions!$A$2:$A$14531,0)),"-")</f>
        <v>45</v>
      </c>
      <c r="F2995" s="24" t="str">
        <f aca="false">IFERROR(INDEX(Positions!$E$2:$E$14531,MATCH($A2995&amp;"|26",Positions!$A$2:$A$14531,0)),"-")</f>
        <v>G</v>
      </c>
      <c r="G2995" s="24" t="str">
        <f aca="false">IFERROR(INDEX(Positions!$E$2:$E$14531,MATCH($A2995&amp;"|44",Positions!$A$2:$A$14531,0)),"-")</f>
        <v>A</v>
      </c>
      <c r="H2995" s="25" t="str">
        <f aca="false">F2995&amp;"-"&amp;G2995</f>
        <v>G-A</v>
      </c>
      <c r="I2995" s="24" t="n">
        <f aca="false">(F2995="G")+(G2995="G")</f>
        <v>1</v>
      </c>
      <c r="J2995" s="24" t="n">
        <f aca="false">(F2995="C")+(G2995="C")</f>
        <v>0</v>
      </c>
      <c r="K2995" s="25" t="n">
        <f aca="false">I2995+J2995</f>
        <v>1</v>
      </c>
    </row>
    <row r="2996" customFormat="false" ht="15" hidden="false" customHeight="false" outlineLevel="0" collapsed="false">
      <c r="A2996" s="24" t="s">
        <v>143</v>
      </c>
      <c r="B2996" s="24" t="s">
        <v>893</v>
      </c>
      <c r="C2996" s="24" t="s">
        <v>899</v>
      </c>
      <c r="D2996" s="24" t="n">
        <f aca="false">IFERROR(INDEX(Positions!$D$2:$D$14531,MATCH($A2996&amp;"|32",Positions!$A$2:$A$14531,0)),"-")</f>
        <v>33</v>
      </c>
      <c r="E2996" s="24" t="n">
        <f aca="false">IFERROR(INDEX(Positions!$D$2:$D$14531,MATCH($A2996&amp;"|38",Positions!$A$2:$A$14531,0)),"-")</f>
        <v>39</v>
      </c>
      <c r="F2996" s="24" t="str">
        <f aca="false">IFERROR(INDEX(Positions!$E$2:$E$14531,MATCH($A2996&amp;"|32",Positions!$A$2:$A$14531,0)),"-")</f>
        <v>C</v>
      </c>
      <c r="G2996" s="24" t="str">
        <f aca="false">IFERROR(INDEX(Positions!$E$2:$E$14531,MATCH($A2996&amp;"|38",Positions!$A$2:$A$14531,0)),"-")</f>
        <v>A</v>
      </c>
      <c r="H2996" s="25" t="str">
        <f aca="false">F2996&amp;"-"&amp;G2996</f>
        <v>C-A</v>
      </c>
      <c r="I2996" s="24" t="n">
        <f aca="false">(F2996="G")+(G2996="G")</f>
        <v>0</v>
      </c>
      <c r="J2996" s="24" t="n">
        <f aca="false">(F2996="C")+(G2996="C")</f>
        <v>1</v>
      </c>
      <c r="K2996" s="25" t="n">
        <f aca="false">I2996+J2996</f>
        <v>1</v>
      </c>
    </row>
    <row r="2997" customFormat="false" ht="15" hidden="false" customHeight="false" outlineLevel="0" collapsed="false">
      <c r="A2997" s="24" t="s">
        <v>143</v>
      </c>
      <c r="B2997" s="24" t="s">
        <v>893</v>
      </c>
      <c r="C2997" s="24" t="s">
        <v>900</v>
      </c>
      <c r="D2997" s="24" t="n">
        <f aca="false">IFERROR(INDEX(Positions!$D$2:$D$14531,MATCH($A2997&amp;"|54",Positions!$A$2:$A$14531,0)),"-")</f>
        <v>55</v>
      </c>
      <c r="E2997" s="24" t="n">
        <f aca="false">IFERROR(INDEX(Positions!$D$2:$D$14531,MATCH($A2997&amp;"|58",Positions!$A$2:$A$14531,0)),"-")</f>
        <v>59</v>
      </c>
      <c r="F2997" s="24" t="str">
        <f aca="false">IFERROR(INDEX(Positions!$E$2:$E$14531,MATCH($A2997&amp;"|54",Positions!$A$2:$A$14531,0)),"-")</f>
        <v>U</v>
      </c>
      <c r="G2997" s="24" t="str">
        <f aca="false">IFERROR(INDEX(Positions!$E$2:$E$14531,MATCH($A2997&amp;"|58",Positions!$A$2:$A$14531,0)),"-")</f>
        <v>A</v>
      </c>
      <c r="H2997" s="25" t="str">
        <f aca="false">F2997&amp;"-"&amp;G2997</f>
        <v>U-A</v>
      </c>
      <c r="I2997" s="24" t="n">
        <f aca="false">(F2997="G")+(G2997="G")</f>
        <v>0</v>
      </c>
      <c r="J2997" s="24" t="n">
        <f aca="false">(F2997="C")+(G2997="C")</f>
        <v>0</v>
      </c>
      <c r="K2997" s="25" t="n">
        <f aca="false">I2997+J2997</f>
        <v>0</v>
      </c>
    </row>
    <row r="2998" customFormat="false" ht="15" hidden="false" customHeight="false" outlineLevel="0" collapsed="false">
      <c r="A2998" s="4" t="s">
        <v>144</v>
      </c>
      <c r="B2998" s="4" t="s">
        <v>768</v>
      </c>
      <c r="C2998" s="4" t="s">
        <v>882</v>
      </c>
      <c r="D2998" s="4" t="n">
        <f aca="false">IFERROR(INDEX(Positions!$D$2:$D$14531,MATCH($A2998&amp;"|1",Positions!$A$2:$A$14531,0)),"-")</f>
        <v>1</v>
      </c>
      <c r="E2998" s="4" t="n">
        <f aca="false">IFERROR(INDEX(Positions!$D$2:$D$14531,MATCH($A2998&amp;"|72",Positions!$A$2:$A$14531,0)),"-")</f>
        <v>73</v>
      </c>
      <c r="F2998" s="4" t="str">
        <f aca="false">IFERROR(INDEX(Positions!$E$2:$E$14531,MATCH($A2998&amp;"|1",Positions!$A$2:$A$14531,0)),"-")</f>
        <v>G</v>
      </c>
      <c r="G2998" s="4" t="str">
        <f aca="false">IFERROR(INDEX(Positions!$E$2:$E$14531,MATCH($A2998&amp;"|72",Positions!$A$2:$A$14531,0)),"-")</f>
        <v>C</v>
      </c>
      <c r="H2998" s="3" t="str">
        <f aca="false">F2998&amp;"-"&amp;G2998</f>
        <v>G-C</v>
      </c>
      <c r="I2998" s="4" t="n">
        <f aca="false">(F2998="G")+(G2998="G")</f>
        <v>1</v>
      </c>
      <c r="J2998" s="4" t="n">
        <f aca="false">(F2998="C")+(G2998="C")</f>
        <v>1</v>
      </c>
      <c r="K2998" s="3" t="n">
        <f aca="false">I2998+J2998</f>
        <v>2</v>
      </c>
    </row>
    <row r="2999" customFormat="false" ht="15" hidden="false" customHeight="false" outlineLevel="0" collapsed="false">
      <c r="A2999" s="4" t="s">
        <v>144</v>
      </c>
      <c r="B2999" s="4" t="s">
        <v>768</v>
      </c>
      <c r="C2999" s="4" t="s">
        <v>883</v>
      </c>
      <c r="D2999" s="4" t="n">
        <f aca="false">IFERROR(INDEX(Positions!$D$2:$D$14531,MATCH($A2999&amp;"|2",Positions!$A$2:$A$14531,0)),"-")</f>
        <v>2</v>
      </c>
      <c r="E2999" s="4" t="n">
        <f aca="false">IFERROR(INDEX(Positions!$D$2:$D$14531,MATCH($A2999&amp;"|71",Positions!$A$2:$A$14531,0)),"-")</f>
        <v>72</v>
      </c>
      <c r="F2999" s="4" t="str">
        <f aca="false">IFERROR(INDEX(Positions!$E$2:$E$14531,MATCH($A2999&amp;"|2",Positions!$A$2:$A$14531,0)),"-")</f>
        <v>G</v>
      </c>
      <c r="G2999" s="4" t="str">
        <f aca="false">IFERROR(INDEX(Positions!$E$2:$E$14531,MATCH($A2999&amp;"|71",Positions!$A$2:$A$14531,0)),"-")</f>
        <v>C</v>
      </c>
      <c r="H2999" s="3" t="str">
        <f aca="false">F2999&amp;"-"&amp;G2999</f>
        <v>G-C</v>
      </c>
      <c r="I2999" s="4" t="n">
        <f aca="false">(F2999="G")+(G2999="G")</f>
        <v>1</v>
      </c>
      <c r="J2999" s="4" t="n">
        <f aca="false">(F2999="C")+(G2999="C")</f>
        <v>1</v>
      </c>
      <c r="K2999" s="3" t="n">
        <f aca="false">I2999+J2999</f>
        <v>2</v>
      </c>
    </row>
    <row r="3000" customFormat="false" ht="15" hidden="false" customHeight="false" outlineLevel="0" collapsed="false">
      <c r="A3000" s="4" t="s">
        <v>144</v>
      </c>
      <c r="B3000" s="4" t="s">
        <v>768</v>
      </c>
      <c r="C3000" s="4" t="s">
        <v>884</v>
      </c>
      <c r="D3000" s="4" t="n">
        <f aca="false">IFERROR(INDEX(Positions!$D$2:$D$14531,MATCH($A3000&amp;"|3",Positions!$A$2:$A$14531,0)),"-")</f>
        <v>3</v>
      </c>
      <c r="E3000" s="4" t="n">
        <f aca="false">IFERROR(INDEX(Positions!$D$2:$D$14531,MATCH($A3000&amp;"|70",Positions!$A$2:$A$14531,0)),"-")</f>
        <v>71</v>
      </c>
      <c r="F3000" s="4" t="str">
        <f aca="false">IFERROR(INDEX(Positions!$E$2:$E$14531,MATCH($A3000&amp;"|3",Positions!$A$2:$A$14531,0)),"-")</f>
        <v>C</v>
      </c>
      <c r="G3000" s="4" t="str">
        <f aca="false">IFERROR(INDEX(Positions!$E$2:$E$14531,MATCH($A3000&amp;"|70",Positions!$A$2:$A$14531,0)),"-")</f>
        <v>G</v>
      </c>
      <c r="H3000" s="3" t="str">
        <f aca="false">F3000&amp;"-"&amp;G3000</f>
        <v>C-G</v>
      </c>
      <c r="I3000" s="4" t="n">
        <f aca="false">(F3000="G")+(G3000="G")</f>
        <v>1</v>
      </c>
      <c r="J3000" s="4" t="n">
        <f aca="false">(F3000="C")+(G3000="C")</f>
        <v>1</v>
      </c>
      <c r="K3000" s="3" t="n">
        <f aca="false">I3000+J3000</f>
        <v>2</v>
      </c>
    </row>
    <row r="3001" customFormat="false" ht="15" hidden="false" customHeight="false" outlineLevel="0" collapsed="false">
      <c r="A3001" s="4" t="s">
        <v>144</v>
      </c>
      <c r="B3001" s="4" t="s">
        <v>768</v>
      </c>
      <c r="C3001" s="4" t="s">
        <v>885</v>
      </c>
      <c r="D3001" s="4" t="n">
        <f aca="false">IFERROR(INDEX(Positions!$D$2:$D$14531,MATCH($A3001&amp;"|4",Positions!$A$2:$A$14531,0)),"-")</f>
        <v>4</v>
      </c>
      <c r="E3001" s="4" t="n">
        <f aca="false">IFERROR(INDEX(Positions!$D$2:$D$14531,MATCH($A3001&amp;"|69",Positions!$A$2:$A$14531,0)),"-")</f>
        <v>70</v>
      </c>
      <c r="F3001" s="4" t="str">
        <f aca="false">IFERROR(INDEX(Positions!$E$2:$E$14531,MATCH($A3001&amp;"|4",Positions!$A$2:$A$14531,0)),"-")</f>
        <v>C</v>
      </c>
      <c r="G3001" s="4" t="str">
        <f aca="false">IFERROR(INDEX(Positions!$E$2:$E$14531,MATCH($A3001&amp;"|69",Positions!$A$2:$A$14531,0)),"-")</f>
        <v>G</v>
      </c>
      <c r="H3001" s="3" t="str">
        <f aca="false">F3001&amp;"-"&amp;G3001</f>
        <v>C-G</v>
      </c>
      <c r="I3001" s="4" t="n">
        <f aca="false">(F3001="G")+(G3001="G")</f>
        <v>1</v>
      </c>
      <c r="J3001" s="4" t="n">
        <f aca="false">(F3001="C")+(G3001="C")</f>
        <v>1</v>
      </c>
      <c r="K3001" s="3" t="n">
        <f aca="false">I3001+J3001</f>
        <v>2</v>
      </c>
    </row>
    <row r="3002" customFormat="false" ht="15" hidden="false" customHeight="false" outlineLevel="0" collapsed="false">
      <c r="A3002" s="4" t="s">
        <v>144</v>
      </c>
      <c r="B3002" s="4" t="s">
        <v>768</v>
      </c>
      <c r="C3002" s="4" t="s">
        <v>542</v>
      </c>
      <c r="D3002" s="4" t="n">
        <f aca="false">IFERROR(INDEX(Positions!$D$2:$D$14531,MATCH($A3002&amp;"|5",Positions!$A$2:$A$14531,0)),"-")</f>
        <v>5</v>
      </c>
      <c r="E3002" s="4" t="n">
        <f aca="false">IFERROR(INDEX(Positions!$D$2:$D$14531,MATCH($A3002&amp;"|68",Positions!$A$2:$A$14531,0)),"-")</f>
        <v>69</v>
      </c>
      <c r="F3002" s="4" t="str">
        <f aca="false">IFERROR(INDEX(Positions!$E$2:$E$14531,MATCH($A3002&amp;"|5",Positions!$A$2:$A$14531,0)),"-")</f>
        <v>G</v>
      </c>
      <c r="G3002" s="4" t="str">
        <f aca="false">IFERROR(INDEX(Positions!$E$2:$E$14531,MATCH($A3002&amp;"|68",Positions!$A$2:$A$14531,0)),"-")</f>
        <v>G</v>
      </c>
      <c r="H3002" s="3" t="str">
        <f aca="false">F3002&amp;"-"&amp;G3002</f>
        <v>G-G</v>
      </c>
      <c r="I3002" s="4" t="n">
        <f aca="false">(F3002="G")+(G3002="G")</f>
        <v>2</v>
      </c>
      <c r="J3002" s="4" t="n">
        <f aca="false">(F3002="C")+(G3002="C")</f>
        <v>0</v>
      </c>
      <c r="K3002" s="3" t="n">
        <f aca="false">I3002+J3002</f>
        <v>2</v>
      </c>
    </row>
    <row r="3003" customFormat="false" ht="15" hidden="false" customHeight="false" outlineLevel="0" collapsed="false">
      <c r="A3003" s="4" t="s">
        <v>144</v>
      </c>
      <c r="B3003" s="4" t="s">
        <v>768</v>
      </c>
      <c r="C3003" s="4" t="s">
        <v>561</v>
      </c>
      <c r="D3003" s="4" t="n">
        <f aca="false">IFERROR(INDEX(Positions!$D$2:$D$14531,MATCH($A3003&amp;"|6",Positions!$A$2:$A$14531,0)),"-")</f>
        <v>6</v>
      </c>
      <c r="E3003" s="4" t="n">
        <f aca="false">IFERROR(INDEX(Positions!$D$2:$D$14531,MATCH($A3003&amp;"|67",Positions!$A$2:$A$14531,0)),"-")</f>
        <v>68</v>
      </c>
      <c r="F3003" s="4" t="str">
        <f aca="false">IFERROR(INDEX(Positions!$E$2:$E$14531,MATCH($A3003&amp;"|6",Positions!$A$2:$A$14531,0)),"-")</f>
        <v>G</v>
      </c>
      <c r="G3003" s="4" t="str">
        <f aca="false">IFERROR(INDEX(Positions!$E$2:$E$14531,MATCH($A3003&amp;"|67",Positions!$A$2:$A$14531,0)),"-")</f>
        <v>C</v>
      </c>
      <c r="H3003" s="3" t="str">
        <f aca="false">F3003&amp;"-"&amp;G3003</f>
        <v>G-C</v>
      </c>
      <c r="I3003" s="4" t="n">
        <f aca="false">(F3003="G")+(G3003="G")</f>
        <v>1</v>
      </c>
      <c r="J3003" s="4" t="n">
        <f aca="false">(F3003="C")+(G3003="C")</f>
        <v>1</v>
      </c>
      <c r="K3003" s="3" t="n">
        <f aca="false">I3003+J3003</f>
        <v>2</v>
      </c>
    </row>
    <row r="3004" customFormat="false" ht="15" hidden="false" customHeight="false" outlineLevel="0" collapsed="false">
      <c r="A3004" s="4" t="s">
        <v>144</v>
      </c>
      <c r="B3004" s="4" t="s">
        <v>768</v>
      </c>
      <c r="C3004" s="4" t="s">
        <v>886</v>
      </c>
      <c r="D3004" s="4" t="n">
        <f aca="false">IFERROR(INDEX(Positions!$D$2:$D$14531,MATCH($A3004&amp;"|7",Positions!$A$2:$A$14531,0)),"-")</f>
        <v>7</v>
      </c>
      <c r="E3004" s="4" t="n">
        <f aca="false">IFERROR(INDEX(Positions!$D$2:$D$14531,MATCH($A3004&amp;"|66",Positions!$A$2:$A$14531,0)),"-")</f>
        <v>67</v>
      </c>
      <c r="F3004" s="4" t="str">
        <f aca="false">IFERROR(INDEX(Positions!$E$2:$E$14531,MATCH($A3004&amp;"|7",Positions!$A$2:$A$14531,0)),"-")</f>
        <v>U</v>
      </c>
      <c r="G3004" s="4" t="str">
        <f aca="false">IFERROR(INDEX(Positions!$E$2:$E$14531,MATCH($A3004&amp;"|66",Positions!$A$2:$A$14531,0)),"-")</f>
        <v>A</v>
      </c>
      <c r="H3004" s="3" t="str">
        <f aca="false">F3004&amp;"-"&amp;G3004</f>
        <v>U-A</v>
      </c>
      <c r="I3004" s="4" t="n">
        <f aca="false">(F3004="G")+(G3004="G")</f>
        <v>0</v>
      </c>
      <c r="J3004" s="4" t="n">
        <f aca="false">(F3004="C")+(G3004="C")</f>
        <v>0</v>
      </c>
      <c r="K3004" s="3" t="n">
        <f aca="false">I3004+J3004</f>
        <v>0</v>
      </c>
    </row>
    <row r="3005" customFormat="false" ht="15" hidden="false" customHeight="false" outlineLevel="0" collapsed="false">
      <c r="A3005" s="4" t="s">
        <v>144</v>
      </c>
      <c r="B3005" s="4" t="s">
        <v>783</v>
      </c>
      <c r="C3005" s="4" t="s">
        <v>887</v>
      </c>
      <c r="D3005" s="4" t="n">
        <f aca="false">IFERROR(INDEX(Positions!$D$2:$D$14531,MATCH($A3005&amp;"|10",Positions!$A$2:$A$14531,0)),"-")</f>
        <v>10</v>
      </c>
      <c r="E3005" s="4" t="n">
        <f aca="false">IFERROR(INDEX(Positions!$D$2:$D$14531,MATCH($A3005&amp;"|25",Positions!$A$2:$A$14531,0)),"-")</f>
        <v>26</v>
      </c>
      <c r="F3005" s="4" t="str">
        <f aca="false">IFERROR(INDEX(Positions!$E$2:$E$14531,MATCH($A3005&amp;"|10",Positions!$A$2:$A$14531,0)),"-")</f>
        <v>G</v>
      </c>
      <c r="G3005" s="4" t="str">
        <f aca="false">IFERROR(INDEX(Positions!$E$2:$E$14531,MATCH($A3005&amp;"|25",Positions!$A$2:$A$14531,0)),"-")</f>
        <v>C</v>
      </c>
      <c r="H3005" s="3" t="str">
        <f aca="false">F3005&amp;"-"&amp;G3005</f>
        <v>G-C</v>
      </c>
      <c r="I3005" s="4" t="n">
        <f aca="false">(F3005="G")+(G3005="G")</f>
        <v>1</v>
      </c>
      <c r="J3005" s="4" t="n">
        <f aca="false">(F3005="C")+(G3005="C")</f>
        <v>1</v>
      </c>
      <c r="K3005" s="3" t="n">
        <f aca="false">I3005+J3005</f>
        <v>2</v>
      </c>
    </row>
    <row r="3006" customFormat="false" ht="15" hidden="false" customHeight="false" outlineLevel="0" collapsed="false">
      <c r="A3006" s="4" t="s">
        <v>144</v>
      </c>
      <c r="B3006" s="4" t="s">
        <v>783</v>
      </c>
      <c r="C3006" s="4" t="s">
        <v>888</v>
      </c>
      <c r="D3006" s="4" t="n">
        <f aca="false">IFERROR(INDEX(Positions!$D$2:$D$14531,MATCH($A3006&amp;"|11",Positions!$A$2:$A$14531,0)),"-")</f>
        <v>11</v>
      </c>
      <c r="E3006" s="4" t="n">
        <f aca="false">IFERROR(INDEX(Positions!$D$2:$D$14531,MATCH($A3006&amp;"|24",Positions!$A$2:$A$14531,0)),"-")</f>
        <v>25</v>
      </c>
      <c r="F3006" s="4" t="str">
        <f aca="false">IFERROR(INDEX(Positions!$E$2:$E$14531,MATCH($A3006&amp;"|11",Positions!$A$2:$A$14531,0)),"-")</f>
        <v>C</v>
      </c>
      <c r="G3006" s="4" t="str">
        <f aca="false">IFERROR(INDEX(Positions!$E$2:$E$14531,MATCH($A3006&amp;"|24",Positions!$A$2:$A$14531,0)),"-")</f>
        <v>G</v>
      </c>
      <c r="H3006" s="3" t="str">
        <f aca="false">F3006&amp;"-"&amp;G3006</f>
        <v>C-G</v>
      </c>
      <c r="I3006" s="4" t="n">
        <f aca="false">(F3006="G")+(G3006="G")</f>
        <v>1</v>
      </c>
      <c r="J3006" s="4" t="n">
        <f aca="false">(F3006="C")+(G3006="C")</f>
        <v>1</v>
      </c>
      <c r="K3006" s="3" t="n">
        <f aca="false">I3006+J3006</f>
        <v>2</v>
      </c>
    </row>
    <row r="3007" customFormat="false" ht="15" hidden="false" customHeight="false" outlineLevel="0" collapsed="false">
      <c r="A3007" s="4" t="s">
        <v>144</v>
      </c>
      <c r="B3007" s="4" t="s">
        <v>783</v>
      </c>
      <c r="C3007" s="4" t="s">
        <v>479</v>
      </c>
      <c r="D3007" s="4" t="n">
        <f aca="false">IFERROR(INDEX(Positions!$D$2:$D$14531,MATCH($A3007&amp;"|12",Positions!$A$2:$A$14531,0)),"-")</f>
        <v>12</v>
      </c>
      <c r="E3007" s="4" t="n">
        <f aca="false">IFERROR(INDEX(Positions!$D$2:$D$14531,MATCH($A3007&amp;"|23",Positions!$A$2:$A$14531,0)),"-")</f>
        <v>24</v>
      </c>
      <c r="F3007" s="4" t="str">
        <f aca="false">IFERROR(INDEX(Positions!$E$2:$E$14531,MATCH($A3007&amp;"|12",Positions!$A$2:$A$14531,0)),"-")</f>
        <v>U</v>
      </c>
      <c r="G3007" s="4" t="str">
        <f aca="false">IFERROR(INDEX(Positions!$E$2:$E$14531,MATCH($A3007&amp;"|23",Positions!$A$2:$A$14531,0)),"-")</f>
        <v>A</v>
      </c>
      <c r="H3007" s="3" t="str">
        <f aca="false">F3007&amp;"-"&amp;G3007</f>
        <v>U-A</v>
      </c>
      <c r="I3007" s="4" t="n">
        <f aca="false">(F3007="G")+(G3007="G")</f>
        <v>0</v>
      </c>
      <c r="J3007" s="4" t="n">
        <f aca="false">(F3007="C")+(G3007="C")</f>
        <v>0</v>
      </c>
      <c r="K3007" s="3" t="n">
        <f aca="false">I3007+J3007</f>
        <v>0</v>
      </c>
    </row>
    <row r="3008" customFormat="false" ht="15" hidden="false" customHeight="false" outlineLevel="0" collapsed="false">
      <c r="A3008" s="4" t="s">
        <v>144</v>
      </c>
      <c r="B3008" s="4" t="s">
        <v>783</v>
      </c>
      <c r="C3008" s="4" t="s">
        <v>267</v>
      </c>
      <c r="D3008" s="4" t="n">
        <f aca="false">IFERROR(INDEX(Positions!$D$2:$D$14531,MATCH($A3008&amp;"|13",Positions!$A$2:$A$14531,0)),"-")</f>
        <v>13</v>
      </c>
      <c r="E3008" s="4" t="n">
        <f aca="false">IFERROR(INDEX(Positions!$D$2:$D$14531,MATCH($A3008&amp;"|22",Positions!$A$2:$A$14531,0)),"-")</f>
        <v>23</v>
      </c>
      <c r="F3008" s="4" t="str">
        <f aca="false">IFERROR(INDEX(Positions!$E$2:$E$14531,MATCH($A3008&amp;"|13",Positions!$A$2:$A$14531,0)),"-")</f>
        <v>C</v>
      </c>
      <c r="G3008" s="4" t="str">
        <f aca="false">IFERROR(INDEX(Positions!$E$2:$E$14531,MATCH($A3008&amp;"|22",Positions!$A$2:$A$14531,0)),"-")</f>
        <v>G</v>
      </c>
      <c r="H3008" s="3" t="str">
        <f aca="false">F3008&amp;"-"&amp;G3008</f>
        <v>C-G</v>
      </c>
      <c r="I3008" s="4" t="n">
        <f aca="false">(F3008="G")+(G3008="G")</f>
        <v>1</v>
      </c>
      <c r="J3008" s="4" t="n">
        <f aca="false">(F3008="C")+(G3008="C")</f>
        <v>1</v>
      </c>
      <c r="K3008" s="3" t="n">
        <f aca="false">I3008+J3008</f>
        <v>2</v>
      </c>
    </row>
    <row r="3009" customFormat="false" ht="15" hidden="false" customHeight="false" outlineLevel="0" collapsed="false">
      <c r="A3009" s="4" t="s">
        <v>144</v>
      </c>
      <c r="B3009" s="4" t="s">
        <v>805</v>
      </c>
      <c r="C3009" s="4" t="s">
        <v>673</v>
      </c>
      <c r="D3009" s="4" t="n">
        <f aca="false">IFERROR(INDEX(Positions!$D$2:$D$14531,MATCH($A3009&amp;"|27",Positions!$A$2:$A$14531,0)),"-")</f>
        <v>28</v>
      </c>
      <c r="E3009" s="4" t="n">
        <f aca="false">IFERROR(INDEX(Positions!$D$2:$D$14531,MATCH($A3009&amp;"|43",Positions!$A$2:$A$14531,0)),"-")</f>
        <v>44</v>
      </c>
      <c r="F3009" s="4" t="str">
        <f aca="false">IFERROR(INDEX(Positions!$E$2:$E$14531,MATCH($A3009&amp;"|27",Positions!$A$2:$A$14531,0)),"-")</f>
        <v>U</v>
      </c>
      <c r="G3009" s="4" t="str">
        <f aca="false">IFERROR(INDEX(Positions!$E$2:$E$14531,MATCH($A3009&amp;"|43",Positions!$A$2:$A$14531,0)),"-")</f>
        <v>A</v>
      </c>
      <c r="H3009" s="3" t="str">
        <f aca="false">F3009&amp;"-"&amp;G3009</f>
        <v>U-A</v>
      </c>
      <c r="I3009" s="4" t="n">
        <f aca="false">(F3009="G")+(G3009="G")</f>
        <v>0</v>
      </c>
      <c r="J3009" s="4" t="n">
        <f aca="false">(F3009="C")+(G3009="C")</f>
        <v>0</v>
      </c>
      <c r="K3009" s="3" t="n">
        <f aca="false">I3009+J3009</f>
        <v>0</v>
      </c>
    </row>
    <row r="3010" customFormat="false" ht="15" hidden="false" customHeight="false" outlineLevel="0" collapsed="false">
      <c r="A3010" s="4" t="s">
        <v>144</v>
      </c>
      <c r="B3010" s="4" t="s">
        <v>805</v>
      </c>
      <c r="C3010" s="4" t="s">
        <v>889</v>
      </c>
      <c r="D3010" s="4" t="n">
        <f aca="false">IFERROR(INDEX(Positions!$D$2:$D$14531,MATCH($A3010&amp;"|28",Positions!$A$2:$A$14531,0)),"-")</f>
        <v>29</v>
      </c>
      <c r="E3010" s="4" t="n">
        <f aca="false">IFERROR(INDEX(Positions!$D$2:$D$14531,MATCH($A3010&amp;"|42",Positions!$A$2:$A$14531,0)),"-")</f>
        <v>43</v>
      </c>
      <c r="F3010" s="4" t="str">
        <f aca="false">IFERROR(INDEX(Positions!$E$2:$E$14531,MATCH($A3010&amp;"|28",Positions!$A$2:$A$14531,0)),"-")</f>
        <v>G</v>
      </c>
      <c r="G3010" s="4" t="str">
        <f aca="false">IFERROR(INDEX(Positions!$E$2:$E$14531,MATCH($A3010&amp;"|42",Positions!$A$2:$A$14531,0)),"-")</f>
        <v>C</v>
      </c>
      <c r="H3010" s="3" t="str">
        <f aca="false">F3010&amp;"-"&amp;G3010</f>
        <v>G-C</v>
      </c>
      <c r="I3010" s="4" t="n">
        <f aca="false">(F3010="G")+(G3010="G")</f>
        <v>1</v>
      </c>
      <c r="J3010" s="4" t="n">
        <f aca="false">(F3010="C")+(G3010="C")</f>
        <v>1</v>
      </c>
      <c r="K3010" s="3" t="n">
        <f aca="false">I3010+J3010</f>
        <v>2</v>
      </c>
    </row>
    <row r="3011" customFormat="false" ht="15" hidden="false" customHeight="false" outlineLevel="0" collapsed="false">
      <c r="A3011" s="4" t="s">
        <v>144</v>
      </c>
      <c r="B3011" s="4" t="s">
        <v>805</v>
      </c>
      <c r="C3011" s="4" t="s">
        <v>890</v>
      </c>
      <c r="D3011" s="4" t="n">
        <f aca="false">IFERROR(INDEX(Positions!$D$2:$D$14531,MATCH($A3011&amp;"|29",Positions!$A$2:$A$14531,0)),"-")</f>
        <v>30</v>
      </c>
      <c r="E3011" s="4" t="n">
        <f aca="false">IFERROR(INDEX(Positions!$D$2:$D$14531,MATCH($A3011&amp;"|41",Positions!$A$2:$A$14531,0)),"-")</f>
        <v>42</v>
      </c>
      <c r="F3011" s="4" t="str">
        <f aca="false">IFERROR(INDEX(Positions!$E$2:$E$14531,MATCH($A3011&amp;"|29",Positions!$A$2:$A$14531,0)),"-")</f>
        <v>C</v>
      </c>
      <c r="G3011" s="4" t="str">
        <f aca="false">IFERROR(INDEX(Positions!$E$2:$E$14531,MATCH($A3011&amp;"|41",Positions!$A$2:$A$14531,0)),"-")</f>
        <v>C</v>
      </c>
      <c r="H3011" s="3" t="str">
        <f aca="false">F3011&amp;"-"&amp;G3011</f>
        <v>C-C</v>
      </c>
      <c r="I3011" s="4" t="n">
        <f aca="false">(F3011="G")+(G3011="G")</f>
        <v>0</v>
      </c>
      <c r="J3011" s="4" t="n">
        <f aca="false">(F3011="C")+(G3011="C")</f>
        <v>2</v>
      </c>
      <c r="K3011" s="3" t="n">
        <f aca="false">I3011+J3011</f>
        <v>2</v>
      </c>
    </row>
    <row r="3012" customFormat="false" ht="15" hidden="false" customHeight="false" outlineLevel="0" collapsed="false">
      <c r="A3012" s="4" t="s">
        <v>144</v>
      </c>
      <c r="B3012" s="4" t="s">
        <v>805</v>
      </c>
      <c r="C3012" s="4" t="s">
        <v>694</v>
      </c>
      <c r="D3012" s="4" t="n">
        <f aca="false">IFERROR(INDEX(Positions!$D$2:$D$14531,MATCH($A3012&amp;"|30",Positions!$A$2:$A$14531,0)),"-")</f>
        <v>31</v>
      </c>
      <c r="E3012" s="4" t="n">
        <f aca="false">IFERROR(INDEX(Positions!$D$2:$D$14531,MATCH($A3012&amp;"|40",Positions!$A$2:$A$14531,0)),"-")</f>
        <v>41</v>
      </c>
      <c r="F3012" s="4" t="str">
        <f aca="false">IFERROR(INDEX(Positions!$E$2:$E$14531,MATCH($A3012&amp;"|30",Positions!$A$2:$A$14531,0)),"-")</f>
        <v>U</v>
      </c>
      <c r="G3012" s="4" t="str">
        <f aca="false">IFERROR(INDEX(Positions!$E$2:$E$14531,MATCH($A3012&amp;"|40",Positions!$A$2:$A$14531,0)),"-")</f>
        <v>G</v>
      </c>
      <c r="H3012" s="3" t="str">
        <f aca="false">F3012&amp;"-"&amp;G3012</f>
        <v>U-G</v>
      </c>
      <c r="I3012" s="4" t="n">
        <f aca="false">(F3012="G")+(G3012="G")</f>
        <v>1</v>
      </c>
      <c r="J3012" s="4" t="n">
        <f aca="false">(F3012="C")+(G3012="C")</f>
        <v>0</v>
      </c>
      <c r="K3012" s="3" t="n">
        <f aca="false">I3012+J3012</f>
        <v>1</v>
      </c>
    </row>
    <row r="3013" customFormat="false" ht="15" hidden="false" customHeight="false" outlineLevel="0" collapsed="false">
      <c r="A3013" s="4" t="s">
        <v>144</v>
      </c>
      <c r="B3013" s="4" t="s">
        <v>805</v>
      </c>
      <c r="C3013" s="4" t="s">
        <v>640</v>
      </c>
      <c r="D3013" s="4" t="n">
        <f aca="false">IFERROR(INDEX(Positions!$D$2:$D$14531,MATCH($A3013&amp;"|31",Positions!$A$2:$A$14531,0)),"-")</f>
        <v>32</v>
      </c>
      <c r="E3013" s="4" t="n">
        <f aca="false">IFERROR(INDEX(Positions!$D$2:$D$14531,MATCH($A3013&amp;"|39",Positions!$A$2:$A$14531,0)),"-")</f>
        <v>40</v>
      </c>
      <c r="F3013" s="4" t="str">
        <f aca="false">IFERROR(INDEX(Positions!$E$2:$E$14531,MATCH($A3013&amp;"|31",Positions!$A$2:$A$14531,0)),"-")</f>
        <v>G</v>
      </c>
      <c r="G3013" s="4" t="str">
        <f aca="false">IFERROR(INDEX(Positions!$E$2:$E$14531,MATCH($A3013&amp;"|39",Positions!$A$2:$A$14531,0)),"-")</f>
        <v>U</v>
      </c>
      <c r="H3013" s="3" t="str">
        <f aca="false">F3013&amp;"-"&amp;G3013</f>
        <v>G-U</v>
      </c>
      <c r="I3013" s="4" t="n">
        <f aca="false">(F3013="G")+(G3013="G")</f>
        <v>1</v>
      </c>
      <c r="J3013" s="4" t="n">
        <f aca="false">(F3013="C")+(G3013="C")</f>
        <v>0</v>
      </c>
      <c r="K3013" s="3" t="n">
        <f aca="false">I3013+J3013</f>
        <v>1</v>
      </c>
    </row>
    <row r="3014" customFormat="false" ht="15" hidden="false" customHeight="false" outlineLevel="0" collapsed="false">
      <c r="A3014" s="4" t="s">
        <v>144</v>
      </c>
      <c r="B3014" s="4" t="s">
        <v>830</v>
      </c>
      <c r="C3014" s="4" t="s">
        <v>367</v>
      </c>
      <c r="D3014" s="4" t="n">
        <f aca="false">IFERROR(INDEX(Positions!$D$2:$D$14531,MATCH($A3014&amp;"|49",Positions!$A$2:$A$14531,0)),"-")</f>
        <v>50</v>
      </c>
      <c r="E3014" s="4" t="n">
        <f aca="false">IFERROR(INDEX(Positions!$D$2:$D$14531,MATCH($A3014&amp;"|65",Positions!$A$2:$A$14531,0)),"-")</f>
        <v>66</v>
      </c>
      <c r="F3014" s="4" t="str">
        <f aca="false">IFERROR(INDEX(Positions!$E$2:$E$14531,MATCH($A3014&amp;"|49",Positions!$A$2:$A$14531,0)),"-")</f>
        <v>G</v>
      </c>
      <c r="G3014" s="4" t="str">
        <f aca="false">IFERROR(INDEX(Positions!$E$2:$E$14531,MATCH($A3014&amp;"|65",Positions!$A$2:$A$14531,0)),"-")</f>
        <v>U</v>
      </c>
      <c r="H3014" s="3" t="str">
        <f aca="false">F3014&amp;"-"&amp;G3014</f>
        <v>G-U</v>
      </c>
      <c r="I3014" s="4" t="n">
        <f aca="false">(F3014="G")+(G3014="G")</f>
        <v>1</v>
      </c>
      <c r="J3014" s="4" t="n">
        <f aca="false">(F3014="C")+(G3014="C")</f>
        <v>0</v>
      </c>
      <c r="K3014" s="3" t="n">
        <f aca="false">I3014+J3014</f>
        <v>1</v>
      </c>
    </row>
    <row r="3015" customFormat="false" ht="15" hidden="false" customHeight="false" outlineLevel="0" collapsed="false">
      <c r="A3015" s="4" t="s">
        <v>144</v>
      </c>
      <c r="B3015" s="4" t="s">
        <v>830</v>
      </c>
      <c r="C3015" s="4" t="s">
        <v>891</v>
      </c>
      <c r="D3015" s="4" t="n">
        <f aca="false">IFERROR(INDEX(Positions!$D$2:$D$14531,MATCH($A3015&amp;"|50",Positions!$A$2:$A$14531,0)),"-")</f>
        <v>51</v>
      </c>
      <c r="E3015" s="4" t="n">
        <f aca="false">IFERROR(INDEX(Positions!$D$2:$D$14531,MATCH($A3015&amp;"|64",Positions!$A$2:$A$14531,0)),"-")</f>
        <v>65</v>
      </c>
      <c r="F3015" s="4" t="str">
        <f aca="false">IFERROR(INDEX(Positions!$E$2:$E$14531,MATCH($A3015&amp;"|50",Positions!$A$2:$A$14531,0)),"-")</f>
        <v>A</v>
      </c>
      <c r="G3015" s="4" t="str">
        <f aca="false">IFERROR(INDEX(Positions!$E$2:$E$14531,MATCH($A3015&amp;"|64",Positions!$A$2:$A$14531,0)),"-")</f>
        <v>G</v>
      </c>
      <c r="H3015" s="3" t="str">
        <f aca="false">F3015&amp;"-"&amp;G3015</f>
        <v>A-G</v>
      </c>
      <c r="I3015" s="4" t="n">
        <f aca="false">(F3015="G")+(G3015="G")</f>
        <v>1</v>
      </c>
      <c r="J3015" s="4" t="n">
        <f aca="false">(F3015="C")+(G3015="C")</f>
        <v>0</v>
      </c>
      <c r="K3015" s="3" t="n">
        <f aca="false">I3015+J3015</f>
        <v>1</v>
      </c>
    </row>
    <row r="3016" customFormat="false" ht="15" hidden="false" customHeight="false" outlineLevel="0" collapsed="false">
      <c r="A3016" s="4" t="s">
        <v>144</v>
      </c>
      <c r="B3016" s="4" t="s">
        <v>830</v>
      </c>
      <c r="C3016" s="4" t="s">
        <v>689</v>
      </c>
      <c r="D3016" s="4" t="n">
        <f aca="false">IFERROR(INDEX(Positions!$D$2:$D$14531,MATCH($A3016&amp;"|51",Positions!$A$2:$A$14531,0)),"-")</f>
        <v>52</v>
      </c>
      <c r="E3016" s="4" t="n">
        <f aca="false">IFERROR(INDEX(Positions!$D$2:$D$14531,MATCH($A3016&amp;"|63",Positions!$A$2:$A$14531,0)),"-")</f>
        <v>64</v>
      </c>
      <c r="F3016" s="4" t="str">
        <f aca="false">IFERROR(INDEX(Positions!$E$2:$E$14531,MATCH($A3016&amp;"|51",Positions!$A$2:$A$14531,0)),"-")</f>
        <v>G</v>
      </c>
      <c r="G3016" s="4" t="str">
        <f aca="false">IFERROR(INDEX(Positions!$E$2:$E$14531,MATCH($A3016&amp;"|63",Positions!$A$2:$A$14531,0)),"-")</f>
        <v>C</v>
      </c>
      <c r="H3016" s="3" t="str">
        <f aca="false">F3016&amp;"-"&amp;G3016</f>
        <v>G-C</v>
      </c>
      <c r="I3016" s="4" t="n">
        <f aca="false">(F3016="G")+(G3016="G")</f>
        <v>1</v>
      </c>
      <c r="J3016" s="4" t="n">
        <f aca="false">(F3016="C")+(G3016="C")</f>
        <v>1</v>
      </c>
      <c r="K3016" s="3" t="n">
        <f aca="false">I3016+J3016</f>
        <v>2</v>
      </c>
    </row>
    <row r="3017" customFormat="false" ht="15" hidden="false" customHeight="false" outlineLevel="0" collapsed="false">
      <c r="A3017" s="4" t="s">
        <v>144</v>
      </c>
      <c r="B3017" s="4" t="s">
        <v>830</v>
      </c>
      <c r="C3017" s="4" t="s">
        <v>703</v>
      </c>
      <c r="D3017" s="4" t="n">
        <f aca="false">IFERROR(INDEX(Positions!$D$2:$D$14531,MATCH($A3017&amp;"|52",Positions!$A$2:$A$14531,0)),"-")</f>
        <v>53</v>
      </c>
      <c r="E3017" s="4" t="n">
        <f aca="false">IFERROR(INDEX(Positions!$D$2:$D$14531,MATCH($A3017&amp;"|62",Positions!$A$2:$A$14531,0)),"-")</f>
        <v>63</v>
      </c>
      <c r="F3017" s="4" t="str">
        <f aca="false">IFERROR(INDEX(Positions!$E$2:$E$14531,MATCH($A3017&amp;"|52",Positions!$A$2:$A$14531,0)),"-")</f>
        <v>G</v>
      </c>
      <c r="G3017" s="4" t="str">
        <f aca="false">IFERROR(INDEX(Positions!$E$2:$E$14531,MATCH($A3017&amp;"|62",Positions!$A$2:$A$14531,0)),"-")</f>
        <v>C</v>
      </c>
      <c r="H3017" s="3" t="str">
        <f aca="false">F3017&amp;"-"&amp;G3017</f>
        <v>G-C</v>
      </c>
      <c r="I3017" s="4" t="n">
        <f aca="false">(F3017="G")+(G3017="G")</f>
        <v>1</v>
      </c>
      <c r="J3017" s="4" t="n">
        <f aca="false">(F3017="C")+(G3017="C")</f>
        <v>1</v>
      </c>
      <c r="K3017" s="3" t="n">
        <f aca="false">I3017+J3017</f>
        <v>2</v>
      </c>
    </row>
    <row r="3018" customFormat="false" ht="15" hidden="false" customHeight="false" outlineLevel="0" collapsed="false">
      <c r="A3018" s="4" t="s">
        <v>144</v>
      </c>
      <c r="B3018" s="4" t="s">
        <v>830</v>
      </c>
      <c r="C3018" s="4" t="s">
        <v>892</v>
      </c>
      <c r="D3018" s="4" t="n">
        <f aca="false">IFERROR(INDEX(Positions!$D$2:$D$14531,MATCH($A3018&amp;"|53",Positions!$A$2:$A$14531,0)),"-")</f>
        <v>54</v>
      </c>
      <c r="E3018" s="4" t="n">
        <f aca="false">IFERROR(INDEX(Positions!$D$2:$D$14531,MATCH($A3018&amp;"|61",Positions!$A$2:$A$14531,0)),"-")</f>
        <v>62</v>
      </c>
      <c r="F3018" s="4" t="str">
        <f aca="false">IFERROR(INDEX(Positions!$E$2:$E$14531,MATCH($A3018&amp;"|53",Positions!$A$2:$A$14531,0)),"-")</f>
        <v>U</v>
      </c>
      <c r="G3018" s="4" t="str">
        <f aca="false">IFERROR(INDEX(Positions!$E$2:$E$14531,MATCH($A3018&amp;"|61",Positions!$A$2:$A$14531,0)),"-")</f>
        <v>C</v>
      </c>
      <c r="H3018" s="3" t="str">
        <f aca="false">F3018&amp;"-"&amp;G3018</f>
        <v>U-C</v>
      </c>
      <c r="I3018" s="4" t="n">
        <f aca="false">(F3018="G")+(G3018="G")</f>
        <v>0</v>
      </c>
      <c r="J3018" s="4" t="n">
        <f aca="false">(F3018="C")+(G3018="C")</f>
        <v>1</v>
      </c>
      <c r="K3018" s="3" t="n">
        <f aca="false">I3018+J3018</f>
        <v>1</v>
      </c>
    </row>
    <row r="3019" customFormat="false" ht="15" hidden="false" customHeight="false" outlineLevel="0" collapsed="false">
      <c r="A3019" s="24" t="s">
        <v>144</v>
      </c>
      <c r="B3019" s="24" t="s">
        <v>893</v>
      </c>
      <c r="C3019" s="24" t="s">
        <v>894</v>
      </c>
      <c r="D3019" s="24" t="n">
        <f aca="false">IFERROR(INDEX(Positions!$D$2:$D$14531,MATCH($A3019&amp;"|8",Positions!$A$2:$A$14531,0)),"-")</f>
        <v>8</v>
      </c>
      <c r="E3019" s="24" t="n">
        <f aca="false">IFERROR(INDEX(Positions!$D$2:$D$14531,MATCH($A3019&amp;"|14",Positions!$A$2:$A$14531,0)),"-")</f>
        <v>14</v>
      </c>
      <c r="F3019" s="24" t="str">
        <f aca="false">IFERROR(INDEX(Positions!$E$2:$E$14531,MATCH($A3019&amp;"|8",Positions!$A$2:$A$14531,0)),"-")</f>
        <v>U</v>
      </c>
      <c r="G3019" s="24" t="str">
        <f aca="false">IFERROR(INDEX(Positions!$E$2:$E$14531,MATCH($A3019&amp;"|14",Positions!$A$2:$A$14531,0)),"-")</f>
        <v>A</v>
      </c>
      <c r="H3019" s="25" t="str">
        <f aca="false">F3019&amp;"-"&amp;G3019</f>
        <v>U-A</v>
      </c>
      <c r="I3019" s="24" t="n">
        <f aca="false">(F3019="G")+(G3019="G")</f>
        <v>0</v>
      </c>
      <c r="J3019" s="24" t="n">
        <f aca="false">(F3019="C")+(G3019="C")</f>
        <v>0</v>
      </c>
      <c r="K3019" s="25" t="n">
        <f aca="false">I3019+J3019</f>
        <v>0</v>
      </c>
    </row>
    <row r="3020" customFormat="false" ht="15" hidden="false" customHeight="false" outlineLevel="0" collapsed="false">
      <c r="A3020" s="24" t="s">
        <v>144</v>
      </c>
      <c r="B3020" s="24" t="s">
        <v>893</v>
      </c>
      <c r="C3020" s="24" t="s">
        <v>895</v>
      </c>
      <c r="D3020" s="24" t="n">
        <f aca="false">IFERROR(INDEX(Positions!$D$2:$D$14531,MATCH($A3020&amp;"|15",Positions!$A$2:$A$14531,0)),"-")</f>
        <v>15</v>
      </c>
      <c r="E3020" s="24" t="n">
        <f aca="false">IFERROR(INDEX(Positions!$D$2:$D$14531,MATCH($A3020&amp;"|48",Positions!$A$2:$A$14531,0)),"-")</f>
        <v>49</v>
      </c>
      <c r="F3020" s="24" t="str">
        <f aca="false">IFERROR(INDEX(Positions!$E$2:$E$14531,MATCH($A3020&amp;"|15",Positions!$A$2:$A$14531,0)),"-")</f>
        <v>G</v>
      </c>
      <c r="G3020" s="24" t="str">
        <f aca="false">IFERROR(INDEX(Positions!$E$2:$E$14531,MATCH($A3020&amp;"|48",Positions!$A$2:$A$14531,0)),"-")</f>
        <v>C</v>
      </c>
      <c r="H3020" s="25" t="str">
        <f aca="false">F3020&amp;"-"&amp;G3020</f>
        <v>G-C</v>
      </c>
      <c r="I3020" s="24" t="n">
        <f aca="false">(F3020="G")+(G3020="G")</f>
        <v>1</v>
      </c>
      <c r="J3020" s="24" t="n">
        <f aca="false">(F3020="C")+(G3020="C")</f>
        <v>1</v>
      </c>
      <c r="K3020" s="25" t="n">
        <f aca="false">I3020+J3020</f>
        <v>2</v>
      </c>
    </row>
    <row r="3021" customFormat="false" ht="15" hidden="false" customHeight="false" outlineLevel="0" collapsed="false">
      <c r="A3021" s="24" t="s">
        <v>144</v>
      </c>
      <c r="B3021" s="24" t="s">
        <v>893</v>
      </c>
      <c r="C3021" s="24" t="s">
        <v>896</v>
      </c>
      <c r="D3021" s="24" t="n">
        <f aca="false">IFERROR(INDEX(Positions!$D$2:$D$14531,MATCH($A3021&amp;"|18",Positions!$A$2:$A$14531,0)),"-")</f>
        <v>18</v>
      </c>
      <c r="E3021" s="24" t="n">
        <f aca="false">IFERROR(INDEX(Positions!$D$2:$D$14531,MATCH($A3021&amp;"|55",Positions!$A$2:$A$14531,0)),"-")</f>
        <v>56</v>
      </c>
      <c r="F3021" s="24" t="str">
        <f aca="false">IFERROR(INDEX(Positions!$E$2:$E$14531,MATCH($A3021&amp;"|18",Positions!$A$2:$A$14531,0)),"-")</f>
        <v>G</v>
      </c>
      <c r="G3021" s="24" t="str">
        <f aca="false">IFERROR(INDEX(Positions!$E$2:$E$14531,MATCH($A3021&amp;"|55",Positions!$A$2:$A$14531,0)),"-")</f>
        <v>U</v>
      </c>
      <c r="H3021" s="25" t="str">
        <f aca="false">F3021&amp;"-"&amp;G3021</f>
        <v>G-U</v>
      </c>
      <c r="I3021" s="24" t="n">
        <f aca="false">(F3021="G")+(G3021="G")</f>
        <v>1</v>
      </c>
      <c r="J3021" s="24" t="n">
        <f aca="false">(F3021="C")+(G3021="C")</f>
        <v>0</v>
      </c>
      <c r="K3021" s="25" t="n">
        <f aca="false">I3021+J3021</f>
        <v>1</v>
      </c>
    </row>
    <row r="3022" customFormat="false" ht="15" hidden="false" customHeight="false" outlineLevel="0" collapsed="false">
      <c r="A3022" s="24" t="s">
        <v>144</v>
      </c>
      <c r="B3022" s="24" t="s">
        <v>893</v>
      </c>
      <c r="C3022" s="24" t="s">
        <v>897</v>
      </c>
      <c r="D3022" s="24" t="n">
        <f aca="false">IFERROR(INDEX(Positions!$D$2:$D$14531,MATCH($A3022&amp;"|19",Positions!$A$2:$A$14531,0)),"-")</f>
        <v>19</v>
      </c>
      <c r="E3022" s="24" t="n">
        <f aca="false">IFERROR(INDEX(Positions!$D$2:$D$14531,MATCH($A3022&amp;"|56",Positions!$A$2:$A$14531,0)),"-")</f>
        <v>57</v>
      </c>
      <c r="F3022" s="24" t="str">
        <f aca="false">IFERROR(INDEX(Positions!$E$2:$E$14531,MATCH($A3022&amp;"|19",Positions!$A$2:$A$14531,0)),"-")</f>
        <v>G</v>
      </c>
      <c r="G3022" s="24" t="str">
        <f aca="false">IFERROR(INDEX(Positions!$E$2:$E$14531,MATCH($A3022&amp;"|56",Positions!$A$2:$A$14531,0)),"-")</f>
        <v>C</v>
      </c>
      <c r="H3022" s="25" t="str">
        <f aca="false">F3022&amp;"-"&amp;G3022</f>
        <v>G-C</v>
      </c>
      <c r="I3022" s="24" t="n">
        <f aca="false">(F3022="G")+(G3022="G")</f>
        <v>1</v>
      </c>
      <c r="J3022" s="24" t="n">
        <f aca="false">(F3022="C")+(G3022="C")</f>
        <v>1</v>
      </c>
      <c r="K3022" s="25" t="n">
        <f aca="false">I3022+J3022</f>
        <v>2</v>
      </c>
    </row>
    <row r="3023" customFormat="false" ht="15" hidden="false" customHeight="false" outlineLevel="0" collapsed="false">
      <c r="A3023" s="24" t="s">
        <v>144</v>
      </c>
      <c r="B3023" s="24" t="s">
        <v>893</v>
      </c>
      <c r="C3023" s="24" t="s">
        <v>898</v>
      </c>
      <c r="D3023" s="24" t="n">
        <f aca="false">IFERROR(INDEX(Positions!$D$2:$D$14531,MATCH($A3023&amp;"|26",Positions!$A$2:$A$14531,0)),"-")</f>
        <v>27</v>
      </c>
      <c r="E3023" s="24" t="n">
        <f aca="false">IFERROR(INDEX(Positions!$D$2:$D$14531,MATCH($A3023&amp;"|44",Positions!$A$2:$A$14531,0)),"-")</f>
        <v>45</v>
      </c>
      <c r="F3023" s="24" t="str">
        <f aca="false">IFERROR(INDEX(Positions!$E$2:$E$14531,MATCH($A3023&amp;"|26",Positions!$A$2:$A$14531,0)),"-")</f>
        <v>G</v>
      </c>
      <c r="G3023" s="24" t="str">
        <f aca="false">IFERROR(INDEX(Positions!$E$2:$E$14531,MATCH($A3023&amp;"|44",Positions!$A$2:$A$14531,0)),"-")</f>
        <v>G</v>
      </c>
      <c r="H3023" s="25" t="str">
        <f aca="false">F3023&amp;"-"&amp;G3023</f>
        <v>G-G</v>
      </c>
      <c r="I3023" s="24" t="n">
        <f aca="false">(F3023="G")+(G3023="G")</f>
        <v>2</v>
      </c>
      <c r="J3023" s="24" t="n">
        <f aca="false">(F3023="C")+(G3023="C")</f>
        <v>0</v>
      </c>
      <c r="K3023" s="25" t="n">
        <f aca="false">I3023+J3023</f>
        <v>2</v>
      </c>
    </row>
    <row r="3024" customFormat="false" ht="15" hidden="false" customHeight="false" outlineLevel="0" collapsed="false">
      <c r="A3024" s="24" t="s">
        <v>144</v>
      </c>
      <c r="B3024" s="24" t="s">
        <v>893</v>
      </c>
      <c r="C3024" s="24" t="s">
        <v>899</v>
      </c>
      <c r="D3024" s="24" t="n">
        <f aca="false">IFERROR(INDEX(Positions!$D$2:$D$14531,MATCH($A3024&amp;"|32",Positions!$A$2:$A$14531,0)),"-")</f>
        <v>33</v>
      </c>
      <c r="E3024" s="24" t="n">
        <f aca="false">IFERROR(INDEX(Positions!$D$2:$D$14531,MATCH($A3024&amp;"|38",Positions!$A$2:$A$14531,0)),"-")</f>
        <v>39</v>
      </c>
      <c r="F3024" s="24" t="str">
        <f aca="false">IFERROR(INDEX(Positions!$E$2:$E$14531,MATCH($A3024&amp;"|32",Positions!$A$2:$A$14531,0)),"-")</f>
        <v>C</v>
      </c>
      <c r="G3024" s="24" t="str">
        <f aca="false">IFERROR(INDEX(Positions!$E$2:$E$14531,MATCH($A3024&amp;"|38",Positions!$A$2:$A$14531,0)),"-")</f>
        <v>A</v>
      </c>
      <c r="H3024" s="25" t="str">
        <f aca="false">F3024&amp;"-"&amp;G3024</f>
        <v>C-A</v>
      </c>
      <c r="I3024" s="24" t="n">
        <f aca="false">(F3024="G")+(G3024="G")</f>
        <v>0</v>
      </c>
      <c r="J3024" s="24" t="n">
        <f aca="false">(F3024="C")+(G3024="C")</f>
        <v>1</v>
      </c>
      <c r="K3024" s="25" t="n">
        <f aca="false">I3024+J3024</f>
        <v>1</v>
      </c>
    </row>
    <row r="3025" customFormat="false" ht="15" hidden="false" customHeight="false" outlineLevel="0" collapsed="false">
      <c r="A3025" s="24" t="s">
        <v>144</v>
      </c>
      <c r="B3025" s="24" t="s">
        <v>893</v>
      </c>
      <c r="C3025" s="24" t="s">
        <v>900</v>
      </c>
      <c r="D3025" s="24" t="n">
        <f aca="false">IFERROR(INDEX(Positions!$D$2:$D$14531,MATCH($A3025&amp;"|54",Positions!$A$2:$A$14531,0)),"-")</f>
        <v>55</v>
      </c>
      <c r="E3025" s="24" t="n">
        <f aca="false">IFERROR(INDEX(Positions!$D$2:$D$14531,MATCH($A3025&amp;"|58",Positions!$A$2:$A$14531,0)),"-")</f>
        <v>59</v>
      </c>
      <c r="F3025" s="24" t="str">
        <f aca="false">IFERROR(INDEX(Positions!$E$2:$E$14531,MATCH($A3025&amp;"|54",Positions!$A$2:$A$14531,0)),"-")</f>
        <v>U</v>
      </c>
      <c r="G3025" s="24" t="str">
        <f aca="false">IFERROR(INDEX(Positions!$E$2:$E$14531,MATCH($A3025&amp;"|58",Positions!$A$2:$A$14531,0)),"-")</f>
        <v>A</v>
      </c>
      <c r="H3025" s="25" t="str">
        <f aca="false">F3025&amp;"-"&amp;G3025</f>
        <v>U-A</v>
      </c>
      <c r="I3025" s="24" t="n">
        <f aca="false">(F3025="G")+(G3025="G")</f>
        <v>0</v>
      </c>
      <c r="J3025" s="24" t="n">
        <f aca="false">(F3025="C")+(G3025="C")</f>
        <v>0</v>
      </c>
      <c r="K3025" s="25" t="n">
        <f aca="false">I3025+J3025</f>
        <v>0</v>
      </c>
    </row>
    <row r="3026" customFormat="false" ht="15" hidden="false" customHeight="false" outlineLevel="0" collapsed="false">
      <c r="A3026" s="4" t="s">
        <v>145</v>
      </c>
      <c r="B3026" s="4" t="s">
        <v>768</v>
      </c>
      <c r="C3026" s="4" t="s">
        <v>882</v>
      </c>
      <c r="D3026" s="4" t="n">
        <f aca="false">IFERROR(INDEX(Positions!$D$2:$D$14531,MATCH($A3026&amp;"|1",Positions!$A$2:$A$14531,0)),"-")</f>
        <v>1</v>
      </c>
      <c r="E3026" s="4" t="n">
        <f aca="false">IFERROR(INDEX(Positions!$D$2:$D$14531,MATCH($A3026&amp;"|72",Positions!$A$2:$A$14531,0)),"-")</f>
        <v>71</v>
      </c>
      <c r="F3026" s="4" t="str">
        <f aca="false">IFERROR(INDEX(Positions!$E$2:$E$14531,MATCH($A3026&amp;"|1",Positions!$A$2:$A$14531,0)),"-")</f>
        <v>G</v>
      </c>
      <c r="G3026" s="4" t="str">
        <f aca="false">IFERROR(INDEX(Positions!$E$2:$E$14531,MATCH($A3026&amp;"|72",Positions!$A$2:$A$14531,0)),"-")</f>
        <v>U</v>
      </c>
      <c r="H3026" s="3" t="str">
        <f aca="false">F3026&amp;"-"&amp;G3026</f>
        <v>G-U</v>
      </c>
      <c r="I3026" s="4" t="n">
        <f aca="false">(F3026="G")+(G3026="G")</f>
        <v>1</v>
      </c>
      <c r="J3026" s="4" t="n">
        <f aca="false">(F3026="C")+(G3026="C")</f>
        <v>0</v>
      </c>
      <c r="K3026" s="3" t="n">
        <f aca="false">I3026+J3026</f>
        <v>1</v>
      </c>
    </row>
    <row r="3027" customFormat="false" ht="15" hidden="false" customHeight="false" outlineLevel="0" collapsed="false">
      <c r="A3027" s="4" t="s">
        <v>145</v>
      </c>
      <c r="B3027" s="4" t="s">
        <v>768</v>
      </c>
      <c r="C3027" s="4" t="s">
        <v>883</v>
      </c>
      <c r="D3027" s="4" t="n">
        <f aca="false">IFERROR(INDEX(Positions!$D$2:$D$14531,MATCH($A3027&amp;"|2",Positions!$A$2:$A$14531,0)),"-")</f>
        <v>2</v>
      </c>
      <c r="E3027" s="4" t="n">
        <f aca="false">IFERROR(INDEX(Positions!$D$2:$D$14531,MATCH($A3027&amp;"|71",Positions!$A$2:$A$14531,0)),"-")</f>
        <v>70</v>
      </c>
      <c r="F3027" s="4" t="str">
        <f aca="false">IFERROR(INDEX(Positions!$E$2:$E$14531,MATCH($A3027&amp;"|2",Positions!$A$2:$A$14531,0)),"-")</f>
        <v>G</v>
      </c>
      <c r="G3027" s="4" t="str">
        <f aca="false">IFERROR(INDEX(Positions!$E$2:$E$14531,MATCH($A3027&amp;"|71",Positions!$A$2:$A$14531,0)),"-")</f>
        <v>C</v>
      </c>
      <c r="H3027" s="3" t="str">
        <f aca="false">F3027&amp;"-"&amp;G3027</f>
        <v>G-C</v>
      </c>
      <c r="I3027" s="4" t="n">
        <f aca="false">(F3027="G")+(G3027="G")</f>
        <v>1</v>
      </c>
      <c r="J3027" s="4" t="n">
        <f aca="false">(F3027="C")+(G3027="C")</f>
        <v>1</v>
      </c>
      <c r="K3027" s="3" t="n">
        <f aca="false">I3027+J3027</f>
        <v>2</v>
      </c>
    </row>
    <row r="3028" customFormat="false" ht="15" hidden="false" customHeight="false" outlineLevel="0" collapsed="false">
      <c r="A3028" s="4" t="s">
        <v>145</v>
      </c>
      <c r="B3028" s="4" t="s">
        <v>768</v>
      </c>
      <c r="C3028" s="4" t="s">
        <v>884</v>
      </c>
      <c r="D3028" s="4" t="n">
        <f aca="false">IFERROR(INDEX(Positions!$D$2:$D$14531,MATCH($A3028&amp;"|3",Positions!$A$2:$A$14531,0)),"-")</f>
        <v>3</v>
      </c>
      <c r="E3028" s="4" t="n">
        <f aca="false">IFERROR(INDEX(Positions!$D$2:$D$14531,MATCH($A3028&amp;"|70",Positions!$A$2:$A$14531,0)),"-")</f>
        <v>69</v>
      </c>
      <c r="F3028" s="4" t="str">
        <f aca="false">IFERROR(INDEX(Positions!$E$2:$E$14531,MATCH($A3028&amp;"|3",Positions!$A$2:$A$14531,0)),"-")</f>
        <v>C</v>
      </c>
      <c r="G3028" s="4" t="str">
        <f aca="false">IFERROR(INDEX(Positions!$E$2:$E$14531,MATCH($A3028&amp;"|70",Positions!$A$2:$A$14531,0)),"-")</f>
        <v>G</v>
      </c>
      <c r="H3028" s="3" t="str">
        <f aca="false">F3028&amp;"-"&amp;G3028</f>
        <v>C-G</v>
      </c>
      <c r="I3028" s="4" t="n">
        <f aca="false">(F3028="G")+(G3028="G")</f>
        <v>1</v>
      </c>
      <c r="J3028" s="4" t="n">
        <f aca="false">(F3028="C")+(G3028="C")</f>
        <v>1</v>
      </c>
      <c r="K3028" s="3" t="n">
        <f aca="false">I3028+J3028</f>
        <v>2</v>
      </c>
    </row>
    <row r="3029" customFormat="false" ht="15" hidden="false" customHeight="false" outlineLevel="0" collapsed="false">
      <c r="A3029" s="4" t="s">
        <v>145</v>
      </c>
      <c r="B3029" s="4" t="s">
        <v>768</v>
      </c>
      <c r="C3029" s="4" t="s">
        <v>885</v>
      </c>
      <c r="D3029" s="4" t="n">
        <f aca="false">IFERROR(INDEX(Positions!$D$2:$D$14531,MATCH($A3029&amp;"|4",Positions!$A$2:$A$14531,0)),"-")</f>
        <v>4</v>
      </c>
      <c r="E3029" s="4" t="n">
        <f aca="false">IFERROR(INDEX(Positions!$D$2:$D$14531,MATCH($A3029&amp;"|69",Positions!$A$2:$A$14531,0)),"-")</f>
        <v>68</v>
      </c>
      <c r="F3029" s="4" t="str">
        <f aca="false">IFERROR(INDEX(Positions!$E$2:$E$14531,MATCH($A3029&amp;"|4",Positions!$A$2:$A$14531,0)),"-")</f>
        <v>A</v>
      </c>
      <c r="G3029" s="4" t="str">
        <f aca="false">IFERROR(INDEX(Positions!$E$2:$E$14531,MATCH($A3029&amp;"|69",Positions!$A$2:$A$14531,0)),"-")</f>
        <v>G</v>
      </c>
      <c r="H3029" s="3" t="str">
        <f aca="false">F3029&amp;"-"&amp;G3029</f>
        <v>A-G</v>
      </c>
      <c r="I3029" s="4" t="n">
        <f aca="false">(F3029="G")+(G3029="G")</f>
        <v>1</v>
      </c>
      <c r="J3029" s="4" t="n">
        <f aca="false">(F3029="C")+(G3029="C")</f>
        <v>0</v>
      </c>
      <c r="K3029" s="3" t="n">
        <f aca="false">I3029+J3029</f>
        <v>1</v>
      </c>
    </row>
    <row r="3030" customFormat="false" ht="15" hidden="false" customHeight="false" outlineLevel="0" collapsed="false">
      <c r="A3030" s="4" t="s">
        <v>145</v>
      </c>
      <c r="B3030" s="4" t="s">
        <v>768</v>
      </c>
      <c r="C3030" s="4" t="s">
        <v>542</v>
      </c>
      <c r="D3030" s="4" t="n">
        <f aca="false">IFERROR(INDEX(Positions!$D$2:$D$14531,MATCH($A3030&amp;"|5",Positions!$A$2:$A$14531,0)),"-")</f>
        <v>5</v>
      </c>
      <c r="E3030" s="4" t="n">
        <f aca="false">IFERROR(INDEX(Positions!$D$2:$D$14531,MATCH($A3030&amp;"|68",Positions!$A$2:$A$14531,0)),"-")</f>
        <v>67</v>
      </c>
      <c r="F3030" s="4" t="str">
        <f aca="false">IFERROR(INDEX(Positions!$E$2:$E$14531,MATCH($A3030&amp;"|5",Positions!$A$2:$A$14531,0)),"-")</f>
        <v>G</v>
      </c>
      <c r="G3030" s="4" t="str">
        <f aca="false">IFERROR(INDEX(Positions!$E$2:$E$14531,MATCH($A3030&amp;"|68",Positions!$A$2:$A$14531,0)),"-")</f>
        <v>U</v>
      </c>
      <c r="H3030" s="3" t="str">
        <f aca="false">F3030&amp;"-"&amp;G3030</f>
        <v>G-U</v>
      </c>
      <c r="I3030" s="4" t="n">
        <f aca="false">(F3030="G")+(G3030="G")</f>
        <v>1</v>
      </c>
      <c r="J3030" s="4" t="n">
        <f aca="false">(F3030="C")+(G3030="C")</f>
        <v>0</v>
      </c>
      <c r="K3030" s="3" t="n">
        <f aca="false">I3030+J3030</f>
        <v>1</v>
      </c>
    </row>
    <row r="3031" customFormat="false" ht="15" hidden="false" customHeight="false" outlineLevel="0" collapsed="false">
      <c r="A3031" s="4" t="s">
        <v>145</v>
      </c>
      <c r="B3031" s="4" t="s">
        <v>768</v>
      </c>
      <c r="C3031" s="4" t="s">
        <v>561</v>
      </c>
      <c r="D3031" s="4" t="n">
        <f aca="false">IFERROR(INDEX(Positions!$D$2:$D$14531,MATCH($A3031&amp;"|6",Positions!$A$2:$A$14531,0)),"-")</f>
        <v>6</v>
      </c>
      <c r="E3031" s="4" t="n">
        <f aca="false">IFERROR(INDEX(Positions!$D$2:$D$14531,MATCH($A3031&amp;"|67",Positions!$A$2:$A$14531,0)),"-")</f>
        <v>66</v>
      </c>
      <c r="F3031" s="4" t="str">
        <f aca="false">IFERROR(INDEX(Positions!$E$2:$E$14531,MATCH($A3031&amp;"|6",Positions!$A$2:$A$14531,0)),"-")</f>
        <v>A</v>
      </c>
      <c r="G3031" s="4" t="str">
        <f aca="false">IFERROR(INDEX(Positions!$E$2:$E$14531,MATCH($A3031&amp;"|67",Positions!$A$2:$A$14531,0)),"-")</f>
        <v>U</v>
      </c>
      <c r="H3031" s="3" t="str">
        <f aca="false">F3031&amp;"-"&amp;G3031</f>
        <v>A-U</v>
      </c>
      <c r="I3031" s="4" t="n">
        <f aca="false">(F3031="G")+(G3031="G")</f>
        <v>0</v>
      </c>
      <c r="J3031" s="4" t="n">
        <f aca="false">(F3031="C")+(G3031="C")</f>
        <v>0</v>
      </c>
      <c r="K3031" s="3" t="n">
        <f aca="false">I3031+J3031</f>
        <v>0</v>
      </c>
    </row>
    <row r="3032" customFormat="false" ht="15" hidden="false" customHeight="false" outlineLevel="0" collapsed="false">
      <c r="A3032" s="4" t="s">
        <v>145</v>
      </c>
      <c r="B3032" s="4" t="s">
        <v>768</v>
      </c>
      <c r="C3032" s="4" t="s">
        <v>886</v>
      </c>
      <c r="D3032" s="4" t="n">
        <f aca="false">IFERROR(INDEX(Positions!$D$2:$D$14531,MATCH($A3032&amp;"|7",Positions!$A$2:$A$14531,0)),"-")</f>
        <v>7</v>
      </c>
      <c r="E3032" s="4" t="n">
        <f aca="false">IFERROR(INDEX(Positions!$D$2:$D$14531,MATCH($A3032&amp;"|66",Positions!$A$2:$A$14531,0)),"-")</f>
        <v>65</v>
      </c>
      <c r="F3032" s="4" t="str">
        <f aca="false">IFERROR(INDEX(Positions!$E$2:$E$14531,MATCH($A3032&amp;"|7",Positions!$A$2:$A$14531,0)),"-")</f>
        <v>G</v>
      </c>
      <c r="G3032" s="4" t="str">
        <f aca="false">IFERROR(INDEX(Positions!$E$2:$E$14531,MATCH($A3032&amp;"|66",Positions!$A$2:$A$14531,0)),"-")</f>
        <v>C</v>
      </c>
      <c r="H3032" s="3" t="str">
        <f aca="false">F3032&amp;"-"&amp;G3032</f>
        <v>G-C</v>
      </c>
      <c r="I3032" s="4" t="n">
        <f aca="false">(F3032="G")+(G3032="G")</f>
        <v>1</v>
      </c>
      <c r="J3032" s="4" t="n">
        <f aca="false">(F3032="C")+(G3032="C")</f>
        <v>1</v>
      </c>
      <c r="K3032" s="3" t="n">
        <f aca="false">I3032+J3032</f>
        <v>2</v>
      </c>
    </row>
    <row r="3033" customFormat="false" ht="15" hidden="false" customHeight="false" outlineLevel="0" collapsed="false">
      <c r="A3033" s="4" t="s">
        <v>145</v>
      </c>
      <c r="B3033" s="4" t="s">
        <v>783</v>
      </c>
      <c r="C3033" s="4" t="s">
        <v>887</v>
      </c>
      <c r="D3033" s="4" t="n">
        <f aca="false">IFERROR(INDEX(Positions!$D$2:$D$14531,MATCH($A3033&amp;"|10",Positions!$A$2:$A$14531,0)),"-")</f>
        <v>10</v>
      </c>
      <c r="E3033" s="4" t="n">
        <f aca="false">IFERROR(INDEX(Positions!$D$2:$D$14531,MATCH($A3033&amp;"|25",Positions!$A$2:$A$14531,0)),"-")</f>
        <v>24</v>
      </c>
      <c r="F3033" s="4" t="str">
        <f aca="false">IFERROR(INDEX(Positions!$E$2:$E$14531,MATCH($A3033&amp;"|10",Positions!$A$2:$A$14531,0)),"-")</f>
        <v>G</v>
      </c>
      <c r="G3033" s="4" t="str">
        <f aca="false">IFERROR(INDEX(Positions!$E$2:$E$14531,MATCH($A3033&amp;"|25",Positions!$A$2:$A$14531,0)),"-")</f>
        <v>U</v>
      </c>
      <c r="H3033" s="3" t="str">
        <f aca="false">F3033&amp;"-"&amp;G3033</f>
        <v>G-U</v>
      </c>
      <c r="I3033" s="4" t="n">
        <f aca="false">(F3033="G")+(G3033="G")</f>
        <v>1</v>
      </c>
      <c r="J3033" s="4" t="n">
        <f aca="false">(F3033="C")+(G3033="C")</f>
        <v>0</v>
      </c>
      <c r="K3033" s="3" t="n">
        <f aca="false">I3033+J3033</f>
        <v>1</v>
      </c>
    </row>
    <row r="3034" customFormat="false" ht="15" hidden="false" customHeight="false" outlineLevel="0" collapsed="false">
      <c r="A3034" s="4" t="s">
        <v>145</v>
      </c>
      <c r="B3034" s="4" t="s">
        <v>783</v>
      </c>
      <c r="C3034" s="4" t="s">
        <v>888</v>
      </c>
      <c r="D3034" s="4" t="n">
        <f aca="false">IFERROR(INDEX(Positions!$D$2:$D$14531,MATCH($A3034&amp;"|11",Positions!$A$2:$A$14531,0)),"-")</f>
        <v>11</v>
      </c>
      <c r="E3034" s="4" t="n">
        <f aca="false">IFERROR(INDEX(Positions!$D$2:$D$14531,MATCH($A3034&amp;"|24",Positions!$A$2:$A$14531,0)),"-")</f>
        <v>23</v>
      </c>
      <c r="F3034" s="4" t="str">
        <f aca="false">IFERROR(INDEX(Positions!$E$2:$E$14531,MATCH($A3034&amp;"|11",Positions!$A$2:$A$14531,0)),"-")</f>
        <v>U</v>
      </c>
      <c r="G3034" s="4" t="str">
        <f aca="false">IFERROR(INDEX(Positions!$E$2:$E$14531,MATCH($A3034&amp;"|24",Positions!$A$2:$A$14531,0)),"-")</f>
        <v>G</v>
      </c>
      <c r="H3034" s="3" t="str">
        <f aca="false">F3034&amp;"-"&amp;G3034</f>
        <v>U-G</v>
      </c>
      <c r="I3034" s="4" t="n">
        <f aca="false">(F3034="G")+(G3034="G")</f>
        <v>1</v>
      </c>
      <c r="J3034" s="4" t="n">
        <f aca="false">(F3034="C")+(G3034="C")</f>
        <v>0</v>
      </c>
      <c r="K3034" s="3" t="n">
        <f aca="false">I3034+J3034</f>
        <v>1</v>
      </c>
    </row>
    <row r="3035" customFormat="false" ht="15" hidden="false" customHeight="false" outlineLevel="0" collapsed="false">
      <c r="A3035" s="4" t="s">
        <v>145</v>
      </c>
      <c r="B3035" s="4" t="s">
        <v>783</v>
      </c>
      <c r="C3035" s="4" t="s">
        <v>479</v>
      </c>
      <c r="D3035" s="4" t="n">
        <f aca="false">IFERROR(INDEX(Positions!$D$2:$D$14531,MATCH($A3035&amp;"|12",Positions!$A$2:$A$14531,0)),"-")</f>
        <v>12</v>
      </c>
      <c r="E3035" s="4" t="n">
        <f aca="false">IFERROR(INDEX(Positions!$D$2:$D$14531,MATCH($A3035&amp;"|23",Positions!$A$2:$A$14531,0)),"-")</f>
        <v>22</v>
      </c>
      <c r="F3035" s="4" t="str">
        <f aca="false">IFERROR(INDEX(Positions!$E$2:$E$14531,MATCH($A3035&amp;"|12",Positions!$A$2:$A$14531,0)),"-")</f>
        <v>G</v>
      </c>
      <c r="G3035" s="4" t="str">
        <f aca="false">IFERROR(INDEX(Positions!$E$2:$E$14531,MATCH($A3035&amp;"|23",Positions!$A$2:$A$14531,0)),"-")</f>
        <v>C</v>
      </c>
      <c r="H3035" s="3" t="str">
        <f aca="false">F3035&amp;"-"&amp;G3035</f>
        <v>G-C</v>
      </c>
      <c r="I3035" s="4" t="n">
        <f aca="false">(F3035="G")+(G3035="G")</f>
        <v>1</v>
      </c>
      <c r="J3035" s="4" t="n">
        <f aca="false">(F3035="C")+(G3035="C")</f>
        <v>1</v>
      </c>
      <c r="K3035" s="3" t="n">
        <f aca="false">I3035+J3035</f>
        <v>2</v>
      </c>
    </row>
    <row r="3036" customFormat="false" ht="15" hidden="false" customHeight="false" outlineLevel="0" collapsed="false">
      <c r="A3036" s="4" t="s">
        <v>145</v>
      </c>
      <c r="B3036" s="4" t="s">
        <v>783</v>
      </c>
      <c r="C3036" s="4" t="s">
        <v>267</v>
      </c>
      <c r="D3036" s="4" t="n">
        <f aca="false">IFERROR(INDEX(Positions!$D$2:$D$14531,MATCH($A3036&amp;"|13",Positions!$A$2:$A$14531,0)),"-")</f>
        <v>13</v>
      </c>
      <c r="E3036" s="4" t="n">
        <f aca="false">IFERROR(INDEX(Positions!$D$2:$D$14531,MATCH($A3036&amp;"|22",Positions!$A$2:$A$14531,0)),"-")</f>
        <v>21</v>
      </c>
      <c r="F3036" s="4" t="str">
        <f aca="false">IFERROR(INDEX(Positions!$E$2:$E$14531,MATCH($A3036&amp;"|13",Positions!$A$2:$A$14531,0)),"-")</f>
        <v>C</v>
      </c>
      <c r="G3036" s="4" t="str">
        <f aca="false">IFERROR(INDEX(Positions!$E$2:$E$14531,MATCH($A3036&amp;"|22",Positions!$A$2:$A$14531,0)),"-")</f>
        <v>G</v>
      </c>
      <c r="H3036" s="3" t="str">
        <f aca="false">F3036&amp;"-"&amp;G3036</f>
        <v>C-G</v>
      </c>
      <c r="I3036" s="4" t="n">
        <f aca="false">(F3036="G")+(G3036="G")</f>
        <v>1</v>
      </c>
      <c r="J3036" s="4" t="n">
        <f aca="false">(F3036="C")+(G3036="C")</f>
        <v>1</v>
      </c>
      <c r="K3036" s="3" t="n">
        <f aca="false">I3036+J3036</f>
        <v>2</v>
      </c>
    </row>
    <row r="3037" customFormat="false" ht="15" hidden="false" customHeight="false" outlineLevel="0" collapsed="false">
      <c r="A3037" s="4" t="s">
        <v>145</v>
      </c>
      <c r="B3037" s="4" t="s">
        <v>805</v>
      </c>
      <c r="C3037" s="4" t="s">
        <v>673</v>
      </c>
      <c r="D3037" s="4" t="n">
        <f aca="false">IFERROR(INDEX(Positions!$D$2:$D$14531,MATCH($A3037&amp;"|27",Positions!$A$2:$A$14531,0)),"-")</f>
        <v>26</v>
      </c>
      <c r="E3037" s="4" t="n">
        <f aca="false">IFERROR(INDEX(Positions!$D$2:$D$14531,MATCH($A3037&amp;"|43",Positions!$A$2:$A$14531,0)),"-")</f>
        <v>42</v>
      </c>
      <c r="F3037" s="4" t="str">
        <f aca="false">IFERROR(INDEX(Positions!$E$2:$E$14531,MATCH($A3037&amp;"|27",Positions!$A$2:$A$14531,0)),"-")</f>
        <v>C</v>
      </c>
      <c r="G3037" s="4" t="str">
        <f aca="false">IFERROR(INDEX(Positions!$E$2:$E$14531,MATCH($A3037&amp;"|43",Positions!$A$2:$A$14531,0)),"-")</f>
        <v>G</v>
      </c>
      <c r="H3037" s="3" t="str">
        <f aca="false">F3037&amp;"-"&amp;G3037</f>
        <v>C-G</v>
      </c>
      <c r="I3037" s="4" t="n">
        <f aca="false">(F3037="G")+(G3037="G")</f>
        <v>1</v>
      </c>
      <c r="J3037" s="4" t="n">
        <f aca="false">(F3037="C")+(G3037="C")</f>
        <v>1</v>
      </c>
      <c r="K3037" s="3" t="n">
        <f aca="false">I3037+J3037</f>
        <v>2</v>
      </c>
    </row>
    <row r="3038" customFormat="false" ht="15" hidden="false" customHeight="false" outlineLevel="0" collapsed="false">
      <c r="A3038" s="4" t="s">
        <v>145</v>
      </c>
      <c r="B3038" s="4" t="s">
        <v>805</v>
      </c>
      <c r="C3038" s="4" t="s">
        <v>889</v>
      </c>
      <c r="D3038" s="4" t="n">
        <f aca="false">IFERROR(INDEX(Positions!$D$2:$D$14531,MATCH($A3038&amp;"|28",Positions!$A$2:$A$14531,0)),"-")</f>
        <v>27</v>
      </c>
      <c r="E3038" s="4" t="n">
        <f aca="false">IFERROR(INDEX(Positions!$D$2:$D$14531,MATCH($A3038&amp;"|42",Positions!$A$2:$A$14531,0)),"-")</f>
        <v>41</v>
      </c>
      <c r="F3038" s="4" t="str">
        <f aca="false">IFERROR(INDEX(Positions!$E$2:$E$14531,MATCH($A3038&amp;"|28",Positions!$A$2:$A$14531,0)),"-")</f>
        <v>U</v>
      </c>
      <c r="G3038" s="4" t="str">
        <f aca="false">IFERROR(INDEX(Positions!$E$2:$E$14531,MATCH($A3038&amp;"|42",Positions!$A$2:$A$14531,0)),"-")</f>
        <v>A</v>
      </c>
      <c r="H3038" s="3" t="str">
        <f aca="false">F3038&amp;"-"&amp;G3038</f>
        <v>U-A</v>
      </c>
      <c r="I3038" s="4" t="n">
        <f aca="false">(F3038="G")+(G3038="G")</f>
        <v>0</v>
      </c>
      <c r="J3038" s="4" t="n">
        <f aca="false">(F3038="C")+(G3038="C")</f>
        <v>0</v>
      </c>
      <c r="K3038" s="3" t="n">
        <f aca="false">I3038+J3038</f>
        <v>0</v>
      </c>
    </row>
    <row r="3039" customFormat="false" ht="15" hidden="false" customHeight="false" outlineLevel="0" collapsed="false">
      <c r="A3039" s="4" t="s">
        <v>145</v>
      </c>
      <c r="B3039" s="4" t="s">
        <v>805</v>
      </c>
      <c r="C3039" s="4" t="s">
        <v>890</v>
      </c>
      <c r="D3039" s="4" t="n">
        <f aca="false">IFERROR(INDEX(Positions!$D$2:$D$14531,MATCH($A3039&amp;"|29",Positions!$A$2:$A$14531,0)),"-")</f>
        <v>28</v>
      </c>
      <c r="E3039" s="4" t="n">
        <f aca="false">IFERROR(INDEX(Positions!$D$2:$D$14531,MATCH($A3039&amp;"|41",Positions!$A$2:$A$14531,0)),"-")</f>
        <v>40</v>
      </c>
      <c r="F3039" s="4" t="str">
        <f aca="false">IFERROR(INDEX(Positions!$E$2:$E$14531,MATCH($A3039&amp;"|29",Positions!$A$2:$A$14531,0)),"-")</f>
        <v>G</v>
      </c>
      <c r="G3039" s="4" t="str">
        <f aca="false">IFERROR(INDEX(Positions!$E$2:$E$14531,MATCH($A3039&amp;"|41",Positions!$A$2:$A$14531,0)),"-")</f>
        <v>C</v>
      </c>
      <c r="H3039" s="3" t="str">
        <f aca="false">F3039&amp;"-"&amp;G3039</f>
        <v>G-C</v>
      </c>
      <c r="I3039" s="4" t="n">
        <f aca="false">(F3039="G")+(G3039="G")</f>
        <v>1</v>
      </c>
      <c r="J3039" s="4" t="n">
        <f aca="false">(F3039="C")+(G3039="C")</f>
        <v>1</v>
      </c>
      <c r="K3039" s="3" t="n">
        <f aca="false">I3039+J3039</f>
        <v>2</v>
      </c>
    </row>
    <row r="3040" customFormat="false" ht="15" hidden="false" customHeight="false" outlineLevel="0" collapsed="false">
      <c r="A3040" s="4" t="s">
        <v>145</v>
      </c>
      <c r="B3040" s="4" t="s">
        <v>805</v>
      </c>
      <c r="C3040" s="4" t="s">
        <v>694</v>
      </c>
      <c r="D3040" s="4" t="n">
        <f aca="false">IFERROR(INDEX(Positions!$D$2:$D$14531,MATCH($A3040&amp;"|30",Positions!$A$2:$A$14531,0)),"-")</f>
        <v>29</v>
      </c>
      <c r="E3040" s="4" t="n">
        <f aca="false">IFERROR(INDEX(Positions!$D$2:$D$14531,MATCH($A3040&amp;"|40",Positions!$A$2:$A$14531,0)),"-")</f>
        <v>39</v>
      </c>
      <c r="F3040" s="4" t="str">
        <f aca="false">IFERROR(INDEX(Positions!$E$2:$E$14531,MATCH($A3040&amp;"|30",Positions!$A$2:$A$14531,0)),"-")</f>
        <v>G</v>
      </c>
      <c r="G3040" s="4" t="str">
        <f aca="false">IFERROR(INDEX(Positions!$E$2:$E$14531,MATCH($A3040&amp;"|40",Positions!$A$2:$A$14531,0)),"-")</f>
        <v>C</v>
      </c>
      <c r="H3040" s="3" t="str">
        <f aca="false">F3040&amp;"-"&amp;G3040</f>
        <v>G-C</v>
      </c>
      <c r="I3040" s="4" t="n">
        <f aca="false">(F3040="G")+(G3040="G")</f>
        <v>1</v>
      </c>
      <c r="J3040" s="4" t="n">
        <f aca="false">(F3040="C")+(G3040="C")</f>
        <v>1</v>
      </c>
      <c r="K3040" s="3" t="n">
        <f aca="false">I3040+J3040</f>
        <v>2</v>
      </c>
    </row>
    <row r="3041" customFormat="false" ht="15" hidden="false" customHeight="false" outlineLevel="0" collapsed="false">
      <c r="A3041" s="4" t="s">
        <v>145</v>
      </c>
      <c r="B3041" s="4" t="s">
        <v>805</v>
      </c>
      <c r="C3041" s="4" t="s">
        <v>640</v>
      </c>
      <c r="D3041" s="4" t="n">
        <f aca="false">IFERROR(INDEX(Positions!$D$2:$D$14531,MATCH($A3041&amp;"|31",Positions!$A$2:$A$14531,0)),"-")</f>
        <v>30</v>
      </c>
      <c r="E3041" s="4" t="n">
        <f aca="false">IFERROR(INDEX(Positions!$D$2:$D$14531,MATCH($A3041&amp;"|39",Positions!$A$2:$A$14531,0)),"-")</f>
        <v>38</v>
      </c>
      <c r="F3041" s="4" t="str">
        <f aca="false">IFERROR(INDEX(Positions!$E$2:$E$14531,MATCH($A3041&amp;"|31",Positions!$A$2:$A$14531,0)),"-")</f>
        <v>G</v>
      </c>
      <c r="G3041" s="4" t="str">
        <f aca="false">IFERROR(INDEX(Positions!$E$2:$E$14531,MATCH($A3041&amp;"|39",Positions!$A$2:$A$14531,0)),"-")</f>
        <v>C</v>
      </c>
      <c r="H3041" s="3" t="str">
        <f aca="false">F3041&amp;"-"&amp;G3041</f>
        <v>G-C</v>
      </c>
      <c r="I3041" s="4" t="n">
        <f aca="false">(F3041="G")+(G3041="G")</f>
        <v>1</v>
      </c>
      <c r="J3041" s="4" t="n">
        <f aca="false">(F3041="C")+(G3041="C")</f>
        <v>1</v>
      </c>
      <c r="K3041" s="3" t="n">
        <f aca="false">I3041+J3041</f>
        <v>2</v>
      </c>
    </row>
    <row r="3042" customFormat="false" ht="15" hidden="false" customHeight="false" outlineLevel="0" collapsed="false">
      <c r="A3042" s="4" t="s">
        <v>145</v>
      </c>
      <c r="B3042" s="4" t="s">
        <v>830</v>
      </c>
      <c r="C3042" s="4" t="s">
        <v>367</v>
      </c>
      <c r="D3042" s="4" t="n">
        <f aca="false">IFERROR(INDEX(Positions!$D$2:$D$14531,MATCH($A3042&amp;"|49",Positions!$A$2:$A$14531,0)),"-")</f>
        <v>48</v>
      </c>
      <c r="E3042" s="4" t="n">
        <f aca="false">IFERROR(INDEX(Positions!$D$2:$D$14531,MATCH($A3042&amp;"|65",Positions!$A$2:$A$14531,0)),"-")</f>
        <v>64</v>
      </c>
      <c r="F3042" s="4" t="str">
        <f aca="false">IFERROR(INDEX(Positions!$E$2:$E$14531,MATCH($A3042&amp;"|49",Positions!$A$2:$A$14531,0)),"-")</f>
        <v>A</v>
      </c>
      <c r="G3042" s="4" t="str">
        <f aca="false">IFERROR(INDEX(Positions!$E$2:$E$14531,MATCH($A3042&amp;"|65",Positions!$A$2:$A$14531,0)),"-")</f>
        <v>C</v>
      </c>
      <c r="H3042" s="3" t="str">
        <f aca="false">F3042&amp;"-"&amp;G3042</f>
        <v>A-C</v>
      </c>
      <c r="I3042" s="4" t="n">
        <f aca="false">(F3042="G")+(G3042="G")</f>
        <v>0</v>
      </c>
      <c r="J3042" s="4" t="n">
        <f aca="false">(F3042="C")+(G3042="C")</f>
        <v>1</v>
      </c>
      <c r="K3042" s="3" t="n">
        <f aca="false">I3042+J3042</f>
        <v>1</v>
      </c>
    </row>
    <row r="3043" customFormat="false" ht="15" hidden="false" customHeight="false" outlineLevel="0" collapsed="false">
      <c r="A3043" s="4" t="s">
        <v>145</v>
      </c>
      <c r="B3043" s="4" t="s">
        <v>830</v>
      </c>
      <c r="C3043" s="4" t="s">
        <v>891</v>
      </c>
      <c r="D3043" s="4" t="n">
        <f aca="false">IFERROR(INDEX(Positions!$D$2:$D$14531,MATCH($A3043&amp;"|50",Positions!$A$2:$A$14531,0)),"-")</f>
        <v>49</v>
      </c>
      <c r="E3043" s="4" t="n">
        <f aca="false">IFERROR(INDEX(Positions!$D$2:$D$14531,MATCH($A3043&amp;"|64",Positions!$A$2:$A$14531,0)),"-")</f>
        <v>63</v>
      </c>
      <c r="F3043" s="4" t="str">
        <f aca="false">IFERROR(INDEX(Positions!$E$2:$E$14531,MATCH($A3043&amp;"|50",Positions!$A$2:$A$14531,0)),"-")</f>
        <v>A</v>
      </c>
      <c r="G3043" s="4" t="str">
        <f aca="false">IFERROR(INDEX(Positions!$E$2:$E$14531,MATCH($A3043&amp;"|64",Positions!$A$2:$A$14531,0)),"-")</f>
        <v>U</v>
      </c>
      <c r="H3043" s="3" t="str">
        <f aca="false">F3043&amp;"-"&amp;G3043</f>
        <v>A-U</v>
      </c>
      <c r="I3043" s="4" t="n">
        <f aca="false">(F3043="G")+(G3043="G")</f>
        <v>0</v>
      </c>
      <c r="J3043" s="4" t="n">
        <f aca="false">(F3043="C")+(G3043="C")</f>
        <v>0</v>
      </c>
      <c r="K3043" s="3" t="n">
        <f aca="false">I3043+J3043</f>
        <v>0</v>
      </c>
    </row>
    <row r="3044" customFormat="false" ht="15" hidden="false" customHeight="false" outlineLevel="0" collapsed="false">
      <c r="A3044" s="4" t="s">
        <v>145</v>
      </c>
      <c r="B3044" s="4" t="s">
        <v>830</v>
      </c>
      <c r="C3044" s="4" t="s">
        <v>689</v>
      </c>
      <c r="D3044" s="4" t="n">
        <f aca="false">IFERROR(INDEX(Positions!$D$2:$D$14531,MATCH($A3044&amp;"|51",Positions!$A$2:$A$14531,0)),"-")</f>
        <v>50</v>
      </c>
      <c r="E3044" s="4" t="n">
        <f aca="false">IFERROR(INDEX(Positions!$D$2:$D$14531,MATCH($A3044&amp;"|63",Positions!$A$2:$A$14531,0)),"-")</f>
        <v>62</v>
      </c>
      <c r="F3044" s="4" t="str">
        <f aca="false">IFERROR(INDEX(Positions!$E$2:$E$14531,MATCH($A3044&amp;"|51",Positions!$A$2:$A$14531,0)),"-")</f>
        <v>U</v>
      </c>
      <c r="G3044" s="4" t="str">
        <f aca="false">IFERROR(INDEX(Positions!$E$2:$E$14531,MATCH($A3044&amp;"|63",Positions!$A$2:$A$14531,0)),"-")</f>
        <v>A</v>
      </c>
      <c r="H3044" s="3" t="str">
        <f aca="false">F3044&amp;"-"&amp;G3044</f>
        <v>U-A</v>
      </c>
      <c r="I3044" s="4" t="n">
        <f aca="false">(F3044="G")+(G3044="G")</f>
        <v>0</v>
      </c>
      <c r="J3044" s="4" t="n">
        <f aca="false">(F3044="C")+(G3044="C")</f>
        <v>0</v>
      </c>
      <c r="K3044" s="3" t="n">
        <f aca="false">I3044+J3044</f>
        <v>0</v>
      </c>
    </row>
    <row r="3045" customFormat="false" ht="15" hidden="false" customHeight="false" outlineLevel="0" collapsed="false">
      <c r="A3045" s="4" t="s">
        <v>145</v>
      </c>
      <c r="B3045" s="4" t="s">
        <v>830</v>
      </c>
      <c r="C3045" s="4" t="s">
        <v>703</v>
      </c>
      <c r="D3045" s="4" t="n">
        <f aca="false">IFERROR(INDEX(Positions!$D$2:$D$14531,MATCH($A3045&amp;"|52",Positions!$A$2:$A$14531,0)),"-")</f>
        <v>51</v>
      </c>
      <c r="E3045" s="4" t="n">
        <f aca="false">IFERROR(INDEX(Positions!$D$2:$D$14531,MATCH($A3045&amp;"|62",Positions!$A$2:$A$14531,0)),"-")</f>
        <v>61</v>
      </c>
      <c r="F3045" s="4" t="str">
        <f aca="false">IFERROR(INDEX(Positions!$E$2:$E$14531,MATCH($A3045&amp;"|52",Positions!$A$2:$A$14531,0)),"-")</f>
        <v>G</v>
      </c>
      <c r="G3045" s="4" t="str">
        <f aca="false">IFERROR(INDEX(Positions!$E$2:$E$14531,MATCH($A3045&amp;"|62",Positions!$A$2:$A$14531,0)),"-")</f>
        <v>C</v>
      </c>
      <c r="H3045" s="3" t="str">
        <f aca="false">F3045&amp;"-"&amp;G3045</f>
        <v>G-C</v>
      </c>
      <c r="I3045" s="4" t="n">
        <f aca="false">(F3045="G")+(G3045="G")</f>
        <v>1</v>
      </c>
      <c r="J3045" s="4" t="n">
        <f aca="false">(F3045="C")+(G3045="C")</f>
        <v>1</v>
      </c>
      <c r="K3045" s="3" t="n">
        <f aca="false">I3045+J3045</f>
        <v>2</v>
      </c>
    </row>
    <row r="3046" customFormat="false" ht="15" hidden="false" customHeight="false" outlineLevel="0" collapsed="false">
      <c r="A3046" s="4" t="s">
        <v>145</v>
      </c>
      <c r="B3046" s="4" t="s">
        <v>830</v>
      </c>
      <c r="C3046" s="4" t="s">
        <v>892</v>
      </c>
      <c r="D3046" s="4" t="n">
        <f aca="false">IFERROR(INDEX(Positions!$D$2:$D$14531,MATCH($A3046&amp;"|53",Positions!$A$2:$A$14531,0)),"-")</f>
        <v>52</v>
      </c>
      <c r="E3046" s="4" t="n">
        <f aca="false">IFERROR(INDEX(Positions!$D$2:$D$14531,MATCH($A3046&amp;"|61",Positions!$A$2:$A$14531,0)),"-")</f>
        <v>60</v>
      </c>
      <c r="F3046" s="4" t="str">
        <f aca="false">IFERROR(INDEX(Positions!$E$2:$E$14531,MATCH($A3046&amp;"|53",Positions!$A$2:$A$14531,0)),"-")</f>
        <v>G</v>
      </c>
      <c r="G3046" s="4" t="str">
        <f aca="false">IFERROR(INDEX(Positions!$E$2:$E$14531,MATCH($A3046&amp;"|61",Positions!$A$2:$A$14531,0)),"-")</f>
        <v>C</v>
      </c>
      <c r="H3046" s="3" t="str">
        <f aca="false">F3046&amp;"-"&amp;G3046</f>
        <v>G-C</v>
      </c>
      <c r="I3046" s="4" t="n">
        <f aca="false">(F3046="G")+(G3046="G")</f>
        <v>1</v>
      </c>
      <c r="J3046" s="4" t="n">
        <f aca="false">(F3046="C")+(G3046="C")</f>
        <v>1</v>
      </c>
      <c r="K3046" s="3" t="n">
        <f aca="false">I3046+J3046</f>
        <v>2</v>
      </c>
    </row>
    <row r="3047" customFormat="false" ht="15" hidden="false" customHeight="false" outlineLevel="0" collapsed="false">
      <c r="A3047" s="24" t="s">
        <v>145</v>
      </c>
      <c r="B3047" s="24" t="s">
        <v>893</v>
      </c>
      <c r="C3047" s="24" t="s">
        <v>894</v>
      </c>
      <c r="D3047" s="24" t="n">
        <f aca="false">IFERROR(INDEX(Positions!$D$2:$D$14531,MATCH($A3047&amp;"|8",Positions!$A$2:$A$14531,0)),"-")</f>
        <v>8</v>
      </c>
      <c r="E3047" s="24" t="n">
        <f aca="false">IFERROR(INDEX(Positions!$D$2:$D$14531,MATCH($A3047&amp;"|14",Positions!$A$2:$A$14531,0)),"-")</f>
        <v>14</v>
      </c>
      <c r="F3047" s="24" t="str">
        <f aca="false">IFERROR(INDEX(Positions!$E$2:$E$14531,MATCH($A3047&amp;"|8",Positions!$A$2:$A$14531,0)),"-")</f>
        <v>U</v>
      </c>
      <c r="G3047" s="24" t="str">
        <f aca="false">IFERROR(INDEX(Positions!$E$2:$E$14531,MATCH($A3047&amp;"|14",Positions!$A$2:$A$14531,0)),"-")</f>
        <v>A</v>
      </c>
      <c r="H3047" s="25" t="str">
        <f aca="false">F3047&amp;"-"&amp;G3047</f>
        <v>U-A</v>
      </c>
      <c r="I3047" s="24" t="n">
        <f aca="false">(F3047="G")+(G3047="G")</f>
        <v>0</v>
      </c>
      <c r="J3047" s="24" t="n">
        <f aca="false">(F3047="C")+(G3047="C")</f>
        <v>0</v>
      </c>
      <c r="K3047" s="25" t="n">
        <f aca="false">I3047+J3047</f>
        <v>0</v>
      </c>
    </row>
    <row r="3048" customFormat="false" ht="15" hidden="false" customHeight="false" outlineLevel="0" collapsed="false">
      <c r="A3048" s="24" t="s">
        <v>145</v>
      </c>
      <c r="B3048" s="24" t="s">
        <v>893</v>
      </c>
      <c r="C3048" s="24" t="s">
        <v>895</v>
      </c>
      <c r="D3048" s="24" t="n">
        <f aca="false">IFERROR(INDEX(Positions!$D$2:$D$14531,MATCH($A3048&amp;"|15",Positions!$A$2:$A$14531,0)),"-")</f>
        <v>15</v>
      </c>
      <c r="E3048" s="24" t="n">
        <f aca="false">IFERROR(INDEX(Positions!$D$2:$D$14531,MATCH($A3048&amp;"|48",Positions!$A$2:$A$14531,0)),"-")</f>
        <v>47</v>
      </c>
      <c r="F3048" s="24" t="str">
        <f aca="false">IFERROR(INDEX(Positions!$E$2:$E$14531,MATCH($A3048&amp;"|15",Positions!$A$2:$A$14531,0)),"-")</f>
        <v>G</v>
      </c>
      <c r="G3048" s="24" t="str">
        <f aca="false">IFERROR(INDEX(Positions!$E$2:$E$14531,MATCH($A3048&amp;"|48",Positions!$A$2:$A$14531,0)),"-")</f>
        <v>C</v>
      </c>
      <c r="H3048" s="25" t="str">
        <f aca="false">F3048&amp;"-"&amp;G3048</f>
        <v>G-C</v>
      </c>
      <c r="I3048" s="24" t="n">
        <f aca="false">(F3048="G")+(G3048="G")</f>
        <v>1</v>
      </c>
      <c r="J3048" s="24" t="n">
        <f aca="false">(F3048="C")+(G3048="C")</f>
        <v>1</v>
      </c>
      <c r="K3048" s="25" t="n">
        <f aca="false">I3048+J3048</f>
        <v>2</v>
      </c>
    </row>
    <row r="3049" customFormat="false" ht="15" hidden="false" customHeight="false" outlineLevel="0" collapsed="false">
      <c r="A3049" s="24" t="s">
        <v>145</v>
      </c>
      <c r="B3049" s="24" t="s">
        <v>893</v>
      </c>
      <c r="C3049" s="24" t="s">
        <v>896</v>
      </c>
      <c r="D3049" s="24" t="n">
        <f aca="false">IFERROR(INDEX(Positions!$D$2:$D$14531,MATCH($A3049&amp;"|18",Positions!$A$2:$A$14531,0)),"-")</f>
        <v>17</v>
      </c>
      <c r="E3049" s="24" t="n">
        <f aca="false">IFERROR(INDEX(Positions!$D$2:$D$14531,MATCH($A3049&amp;"|55",Positions!$A$2:$A$14531,0)),"-")</f>
        <v>54</v>
      </c>
      <c r="F3049" s="24" t="str">
        <f aca="false">IFERROR(INDEX(Positions!$E$2:$E$14531,MATCH($A3049&amp;"|18",Positions!$A$2:$A$14531,0)),"-")</f>
        <v>G</v>
      </c>
      <c r="G3049" s="24" t="str">
        <f aca="false">IFERROR(INDEX(Positions!$E$2:$E$14531,MATCH($A3049&amp;"|55",Positions!$A$2:$A$14531,0)),"-")</f>
        <v>U</v>
      </c>
      <c r="H3049" s="25" t="str">
        <f aca="false">F3049&amp;"-"&amp;G3049</f>
        <v>G-U</v>
      </c>
      <c r="I3049" s="24" t="n">
        <f aca="false">(F3049="G")+(G3049="G")</f>
        <v>1</v>
      </c>
      <c r="J3049" s="24" t="n">
        <f aca="false">(F3049="C")+(G3049="C")</f>
        <v>0</v>
      </c>
      <c r="K3049" s="25" t="n">
        <f aca="false">I3049+J3049</f>
        <v>1</v>
      </c>
    </row>
    <row r="3050" customFormat="false" ht="15" hidden="false" customHeight="false" outlineLevel="0" collapsed="false">
      <c r="A3050" s="24" t="s">
        <v>145</v>
      </c>
      <c r="B3050" s="24" t="s">
        <v>893</v>
      </c>
      <c r="C3050" s="24" t="s">
        <v>897</v>
      </c>
      <c r="D3050" s="24" t="n">
        <f aca="false">IFERROR(INDEX(Positions!$D$2:$D$14531,MATCH($A3050&amp;"|19",Positions!$A$2:$A$14531,0)),"-")</f>
        <v>18</v>
      </c>
      <c r="E3050" s="24" t="n">
        <f aca="false">IFERROR(INDEX(Positions!$D$2:$D$14531,MATCH($A3050&amp;"|56",Positions!$A$2:$A$14531,0)),"-")</f>
        <v>55</v>
      </c>
      <c r="F3050" s="24" t="str">
        <f aca="false">IFERROR(INDEX(Positions!$E$2:$E$14531,MATCH($A3050&amp;"|19",Positions!$A$2:$A$14531,0)),"-")</f>
        <v>G</v>
      </c>
      <c r="G3050" s="24" t="str">
        <f aca="false">IFERROR(INDEX(Positions!$E$2:$E$14531,MATCH($A3050&amp;"|56",Positions!$A$2:$A$14531,0)),"-")</f>
        <v>C</v>
      </c>
      <c r="H3050" s="25" t="str">
        <f aca="false">F3050&amp;"-"&amp;G3050</f>
        <v>G-C</v>
      </c>
      <c r="I3050" s="24" t="n">
        <f aca="false">(F3050="G")+(G3050="G")</f>
        <v>1</v>
      </c>
      <c r="J3050" s="24" t="n">
        <f aca="false">(F3050="C")+(G3050="C")</f>
        <v>1</v>
      </c>
      <c r="K3050" s="25" t="n">
        <f aca="false">I3050+J3050</f>
        <v>2</v>
      </c>
    </row>
    <row r="3051" customFormat="false" ht="15" hidden="false" customHeight="false" outlineLevel="0" collapsed="false">
      <c r="A3051" s="24" t="s">
        <v>145</v>
      </c>
      <c r="B3051" s="24" t="s">
        <v>893</v>
      </c>
      <c r="C3051" s="24" t="s">
        <v>898</v>
      </c>
      <c r="D3051" s="24" t="n">
        <f aca="false">IFERROR(INDEX(Positions!$D$2:$D$14531,MATCH($A3051&amp;"|26",Positions!$A$2:$A$14531,0)),"-")</f>
        <v>25</v>
      </c>
      <c r="E3051" s="24" t="n">
        <f aca="false">IFERROR(INDEX(Positions!$D$2:$D$14531,MATCH($A3051&amp;"|44",Positions!$A$2:$A$14531,0)),"-")</f>
        <v>43</v>
      </c>
      <c r="F3051" s="24" t="str">
        <f aca="false">IFERROR(INDEX(Positions!$E$2:$E$14531,MATCH($A3051&amp;"|26",Positions!$A$2:$A$14531,0)),"-")</f>
        <v>G</v>
      </c>
      <c r="G3051" s="24" t="str">
        <f aca="false">IFERROR(INDEX(Positions!$E$2:$E$14531,MATCH($A3051&amp;"|44",Positions!$A$2:$A$14531,0)),"-")</f>
        <v>A</v>
      </c>
      <c r="H3051" s="25" t="str">
        <f aca="false">F3051&amp;"-"&amp;G3051</f>
        <v>G-A</v>
      </c>
      <c r="I3051" s="24" t="n">
        <f aca="false">(F3051="G")+(G3051="G")</f>
        <v>1</v>
      </c>
      <c r="J3051" s="24" t="n">
        <f aca="false">(F3051="C")+(G3051="C")</f>
        <v>0</v>
      </c>
      <c r="K3051" s="25" t="n">
        <f aca="false">I3051+J3051</f>
        <v>1</v>
      </c>
    </row>
    <row r="3052" customFormat="false" ht="15" hidden="false" customHeight="false" outlineLevel="0" collapsed="false">
      <c r="A3052" s="24" t="s">
        <v>145</v>
      </c>
      <c r="B3052" s="24" t="s">
        <v>893</v>
      </c>
      <c r="C3052" s="24" t="s">
        <v>899</v>
      </c>
      <c r="D3052" s="24" t="n">
        <f aca="false">IFERROR(INDEX(Positions!$D$2:$D$14531,MATCH($A3052&amp;"|32",Positions!$A$2:$A$14531,0)),"-")</f>
        <v>31</v>
      </c>
      <c r="E3052" s="24" t="n">
        <f aca="false">IFERROR(INDEX(Positions!$D$2:$D$14531,MATCH($A3052&amp;"|38",Positions!$A$2:$A$14531,0)),"-")</f>
        <v>37</v>
      </c>
      <c r="F3052" s="24" t="str">
        <f aca="false">IFERROR(INDEX(Positions!$E$2:$E$14531,MATCH($A3052&amp;"|32",Positions!$A$2:$A$14531,0)),"-")</f>
        <v>C</v>
      </c>
      <c r="G3052" s="24" t="str">
        <f aca="false">IFERROR(INDEX(Positions!$E$2:$E$14531,MATCH($A3052&amp;"|38",Positions!$A$2:$A$14531,0)),"-")</f>
        <v>A</v>
      </c>
      <c r="H3052" s="25" t="str">
        <f aca="false">F3052&amp;"-"&amp;G3052</f>
        <v>C-A</v>
      </c>
      <c r="I3052" s="24" t="n">
        <f aca="false">(F3052="G")+(G3052="G")</f>
        <v>0</v>
      </c>
      <c r="J3052" s="24" t="n">
        <f aca="false">(F3052="C")+(G3052="C")</f>
        <v>1</v>
      </c>
      <c r="K3052" s="25" t="n">
        <f aca="false">I3052+J3052</f>
        <v>1</v>
      </c>
    </row>
    <row r="3053" customFormat="false" ht="15" hidden="false" customHeight="false" outlineLevel="0" collapsed="false">
      <c r="A3053" s="24" t="s">
        <v>145</v>
      </c>
      <c r="B3053" s="24" t="s">
        <v>893</v>
      </c>
      <c r="C3053" s="24" t="s">
        <v>900</v>
      </c>
      <c r="D3053" s="24" t="n">
        <f aca="false">IFERROR(INDEX(Positions!$D$2:$D$14531,MATCH($A3053&amp;"|54",Positions!$A$2:$A$14531,0)),"-")</f>
        <v>53</v>
      </c>
      <c r="E3053" s="24" t="n">
        <f aca="false">IFERROR(INDEX(Positions!$D$2:$D$14531,MATCH($A3053&amp;"|58",Positions!$A$2:$A$14531,0)),"-")</f>
        <v>57</v>
      </c>
      <c r="F3053" s="24" t="str">
        <f aca="false">IFERROR(INDEX(Positions!$E$2:$E$14531,MATCH($A3053&amp;"|54",Positions!$A$2:$A$14531,0)),"-")</f>
        <v>A</v>
      </c>
      <c r="G3053" s="24" t="str">
        <f aca="false">IFERROR(INDEX(Positions!$E$2:$E$14531,MATCH($A3053&amp;"|58",Positions!$A$2:$A$14531,0)),"-")</f>
        <v>A</v>
      </c>
      <c r="H3053" s="25" t="str">
        <f aca="false">F3053&amp;"-"&amp;G3053</f>
        <v>A-A</v>
      </c>
      <c r="I3053" s="24" t="n">
        <f aca="false">(F3053="G")+(G3053="G")</f>
        <v>0</v>
      </c>
      <c r="J3053" s="24" t="n">
        <f aca="false">(F3053="C")+(G3053="C")</f>
        <v>0</v>
      </c>
      <c r="K3053" s="25" t="n">
        <f aca="false">I3053+J3053</f>
        <v>0</v>
      </c>
    </row>
    <row r="3054" customFormat="false" ht="15" hidden="false" customHeight="false" outlineLevel="0" collapsed="false">
      <c r="A3054" s="4" t="s">
        <v>146</v>
      </c>
      <c r="B3054" s="4" t="s">
        <v>768</v>
      </c>
      <c r="C3054" s="4" t="s">
        <v>882</v>
      </c>
      <c r="D3054" s="4" t="n">
        <f aca="false">IFERROR(INDEX(Positions!$D$2:$D$14531,MATCH($A3054&amp;"|1",Positions!$A$2:$A$14531,0)),"-")</f>
        <v>1</v>
      </c>
      <c r="E3054" s="4" t="n">
        <f aca="false">IFERROR(INDEX(Positions!$D$2:$D$14531,MATCH($A3054&amp;"|72",Positions!$A$2:$A$14531,0)),"-")</f>
        <v>71</v>
      </c>
      <c r="F3054" s="4" t="str">
        <f aca="false">IFERROR(INDEX(Positions!$E$2:$E$14531,MATCH($A3054&amp;"|1",Positions!$A$2:$A$14531,0)),"-")</f>
        <v>G</v>
      </c>
      <c r="G3054" s="4" t="str">
        <f aca="false">IFERROR(INDEX(Positions!$E$2:$E$14531,MATCH($A3054&amp;"|72",Positions!$A$2:$A$14531,0)),"-")</f>
        <v>C</v>
      </c>
      <c r="H3054" s="3" t="str">
        <f aca="false">F3054&amp;"-"&amp;G3054</f>
        <v>G-C</v>
      </c>
      <c r="I3054" s="4" t="n">
        <f aca="false">(F3054="G")+(G3054="G")</f>
        <v>1</v>
      </c>
      <c r="J3054" s="4" t="n">
        <f aca="false">(F3054="C")+(G3054="C")</f>
        <v>1</v>
      </c>
      <c r="K3054" s="3" t="n">
        <f aca="false">I3054+J3054</f>
        <v>2</v>
      </c>
    </row>
    <row r="3055" customFormat="false" ht="15" hidden="false" customHeight="false" outlineLevel="0" collapsed="false">
      <c r="A3055" s="4" t="s">
        <v>146</v>
      </c>
      <c r="B3055" s="4" t="s">
        <v>768</v>
      </c>
      <c r="C3055" s="4" t="s">
        <v>883</v>
      </c>
      <c r="D3055" s="4" t="n">
        <f aca="false">IFERROR(INDEX(Positions!$D$2:$D$14531,MATCH($A3055&amp;"|2",Positions!$A$2:$A$14531,0)),"-")</f>
        <v>2</v>
      </c>
      <c r="E3055" s="4" t="n">
        <f aca="false">IFERROR(INDEX(Positions!$D$2:$D$14531,MATCH($A3055&amp;"|71",Positions!$A$2:$A$14531,0)),"-")</f>
        <v>70</v>
      </c>
      <c r="F3055" s="4" t="str">
        <f aca="false">IFERROR(INDEX(Positions!$E$2:$E$14531,MATCH($A3055&amp;"|2",Positions!$A$2:$A$14531,0)),"-")</f>
        <v>C</v>
      </c>
      <c r="G3055" s="4" t="str">
        <f aca="false">IFERROR(INDEX(Positions!$E$2:$E$14531,MATCH($A3055&amp;"|71",Positions!$A$2:$A$14531,0)),"-")</f>
        <v>G</v>
      </c>
      <c r="H3055" s="3" t="str">
        <f aca="false">F3055&amp;"-"&amp;G3055</f>
        <v>C-G</v>
      </c>
      <c r="I3055" s="4" t="n">
        <f aca="false">(F3055="G")+(G3055="G")</f>
        <v>1</v>
      </c>
      <c r="J3055" s="4" t="n">
        <f aca="false">(F3055="C")+(G3055="C")</f>
        <v>1</v>
      </c>
      <c r="K3055" s="3" t="n">
        <f aca="false">I3055+J3055</f>
        <v>2</v>
      </c>
    </row>
    <row r="3056" customFormat="false" ht="15" hidden="false" customHeight="false" outlineLevel="0" collapsed="false">
      <c r="A3056" s="4" t="s">
        <v>146</v>
      </c>
      <c r="B3056" s="4" t="s">
        <v>768</v>
      </c>
      <c r="C3056" s="4" t="s">
        <v>884</v>
      </c>
      <c r="D3056" s="4" t="n">
        <f aca="false">IFERROR(INDEX(Positions!$D$2:$D$14531,MATCH($A3056&amp;"|3",Positions!$A$2:$A$14531,0)),"-")</f>
        <v>3</v>
      </c>
      <c r="E3056" s="4" t="n">
        <f aca="false">IFERROR(INDEX(Positions!$D$2:$D$14531,MATCH($A3056&amp;"|70",Positions!$A$2:$A$14531,0)),"-")</f>
        <v>69</v>
      </c>
      <c r="F3056" s="4" t="str">
        <f aca="false">IFERROR(INDEX(Positions!$E$2:$E$14531,MATCH($A3056&amp;"|3",Positions!$A$2:$A$14531,0)),"-")</f>
        <v>U</v>
      </c>
      <c r="G3056" s="4" t="str">
        <f aca="false">IFERROR(INDEX(Positions!$E$2:$E$14531,MATCH($A3056&amp;"|70",Positions!$A$2:$A$14531,0)),"-")</f>
        <v>A</v>
      </c>
      <c r="H3056" s="3" t="str">
        <f aca="false">F3056&amp;"-"&amp;G3056</f>
        <v>U-A</v>
      </c>
      <c r="I3056" s="4" t="n">
        <f aca="false">(F3056="G")+(G3056="G")</f>
        <v>0</v>
      </c>
      <c r="J3056" s="4" t="n">
        <f aca="false">(F3056="C")+(G3056="C")</f>
        <v>0</v>
      </c>
      <c r="K3056" s="3" t="n">
        <f aca="false">I3056+J3056</f>
        <v>0</v>
      </c>
    </row>
    <row r="3057" customFormat="false" ht="15" hidden="false" customHeight="false" outlineLevel="0" collapsed="false">
      <c r="A3057" s="4" t="s">
        <v>146</v>
      </c>
      <c r="B3057" s="4" t="s">
        <v>768</v>
      </c>
      <c r="C3057" s="4" t="s">
        <v>885</v>
      </c>
      <c r="D3057" s="4" t="n">
        <f aca="false">IFERROR(INDEX(Positions!$D$2:$D$14531,MATCH($A3057&amp;"|4",Positions!$A$2:$A$14531,0)),"-")</f>
        <v>4</v>
      </c>
      <c r="E3057" s="4" t="n">
        <f aca="false">IFERROR(INDEX(Positions!$D$2:$D$14531,MATCH($A3057&amp;"|69",Positions!$A$2:$A$14531,0)),"-")</f>
        <v>68</v>
      </c>
      <c r="F3057" s="4" t="str">
        <f aca="false">IFERROR(INDEX(Positions!$E$2:$E$14531,MATCH($A3057&amp;"|4",Positions!$A$2:$A$14531,0)),"-")</f>
        <v>C</v>
      </c>
      <c r="G3057" s="4" t="str">
        <f aca="false">IFERROR(INDEX(Positions!$E$2:$E$14531,MATCH($A3057&amp;"|69",Positions!$A$2:$A$14531,0)),"-")</f>
        <v>G</v>
      </c>
      <c r="H3057" s="3" t="str">
        <f aca="false">F3057&amp;"-"&amp;G3057</f>
        <v>C-G</v>
      </c>
      <c r="I3057" s="4" t="n">
        <f aca="false">(F3057="G")+(G3057="G")</f>
        <v>1</v>
      </c>
      <c r="J3057" s="4" t="n">
        <f aca="false">(F3057="C")+(G3057="C")</f>
        <v>1</v>
      </c>
      <c r="K3057" s="3" t="n">
        <f aca="false">I3057+J3057</f>
        <v>2</v>
      </c>
    </row>
    <row r="3058" customFormat="false" ht="15" hidden="false" customHeight="false" outlineLevel="0" collapsed="false">
      <c r="A3058" s="4" t="s">
        <v>146</v>
      </c>
      <c r="B3058" s="4" t="s">
        <v>768</v>
      </c>
      <c r="C3058" s="4" t="s">
        <v>542</v>
      </c>
      <c r="D3058" s="4" t="n">
        <f aca="false">IFERROR(INDEX(Positions!$D$2:$D$14531,MATCH($A3058&amp;"|5",Positions!$A$2:$A$14531,0)),"-")</f>
        <v>5</v>
      </c>
      <c r="E3058" s="4" t="n">
        <f aca="false">IFERROR(INDEX(Positions!$D$2:$D$14531,MATCH($A3058&amp;"|68",Positions!$A$2:$A$14531,0)),"-")</f>
        <v>67</v>
      </c>
      <c r="F3058" s="4" t="str">
        <f aca="false">IFERROR(INDEX(Positions!$E$2:$E$14531,MATCH($A3058&amp;"|5",Positions!$A$2:$A$14531,0)),"-")</f>
        <v>U</v>
      </c>
      <c r="G3058" s="4" t="str">
        <f aca="false">IFERROR(INDEX(Positions!$E$2:$E$14531,MATCH($A3058&amp;"|68",Positions!$A$2:$A$14531,0)),"-")</f>
        <v>G</v>
      </c>
      <c r="H3058" s="3" t="str">
        <f aca="false">F3058&amp;"-"&amp;G3058</f>
        <v>U-G</v>
      </c>
      <c r="I3058" s="4" t="n">
        <f aca="false">(F3058="G")+(G3058="G")</f>
        <v>1</v>
      </c>
      <c r="J3058" s="4" t="n">
        <f aca="false">(F3058="C")+(G3058="C")</f>
        <v>0</v>
      </c>
      <c r="K3058" s="3" t="n">
        <f aca="false">I3058+J3058</f>
        <v>1</v>
      </c>
    </row>
    <row r="3059" customFormat="false" ht="15" hidden="false" customHeight="false" outlineLevel="0" collapsed="false">
      <c r="A3059" s="4" t="s">
        <v>146</v>
      </c>
      <c r="B3059" s="4" t="s">
        <v>768</v>
      </c>
      <c r="C3059" s="4" t="s">
        <v>561</v>
      </c>
      <c r="D3059" s="4" t="n">
        <f aca="false">IFERROR(INDEX(Positions!$D$2:$D$14531,MATCH($A3059&amp;"|6",Positions!$A$2:$A$14531,0)),"-")</f>
        <v>6</v>
      </c>
      <c r="E3059" s="4" t="n">
        <f aca="false">IFERROR(INDEX(Positions!$D$2:$D$14531,MATCH($A3059&amp;"|67",Positions!$A$2:$A$14531,0)),"-")</f>
        <v>66</v>
      </c>
      <c r="F3059" s="4" t="str">
        <f aca="false">IFERROR(INDEX(Positions!$E$2:$E$14531,MATCH($A3059&amp;"|6",Positions!$A$2:$A$14531,0)),"-")</f>
        <v>U</v>
      </c>
      <c r="G3059" s="4" t="str">
        <f aca="false">IFERROR(INDEX(Positions!$E$2:$E$14531,MATCH($A3059&amp;"|67",Positions!$A$2:$A$14531,0)),"-")</f>
        <v>U</v>
      </c>
      <c r="H3059" s="3" t="str">
        <f aca="false">F3059&amp;"-"&amp;G3059</f>
        <v>U-U</v>
      </c>
      <c r="I3059" s="4" t="n">
        <f aca="false">(F3059="G")+(G3059="G")</f>
        <v>0</v>
      </c>
      <c r="J3059" s="4" t="n">
        <f aca="false">(F3059="C")+(G3059="C")</f>
        <v>0</v>
      </c>
      <c r="K3059" s="3" t="n">
        <f aca="false">I3059+J3059</f>
        <v>0</v>
      </c>
    </row>
    <row r="3060" customFormat="false" ht="15" hidden="false" customHeight="false" outlineLevel="0" collapsed="false">
      <c r="A3060" s="4" t="s">
        <v>146</v>
      </c>
      <c r="B3060" s="4" t="s">
        <v>768</v>
      </c>
      <c r="C3060" s="4" t="s">
        <v>886</v>
      </c>
      <c r="D3060" s="4" t="n">
        <f aca="false">IFERROR(INDEX(Positions!$D$2:$D$14531,MATCH($A3060&amp;"|7",Positions!$A$2:$A$14531,0)),"-")</f>
        <v>7</v>
      </c>
      <c r="E3060" s="4" t="n">
        <f aca="false">IFERROR(INDEX(Positions!$D$2:$D$14531,MATCH($A3060&amp;"|66",Positions!$A$2:$A$14531,0)),"-")</f>
        <v>65</v>
      </c>
      <c r="F3060" s="4" t="str">
        <f aca="false">IFERROR(INDEX(Positions!$E$2:$E$14531,MATCH($A3060&amp;"|7",Positions!$A$2:$A$14531,0)),"-")</f>
        <v>G</v>
      </c>
      <c r="G3060" s="4" t="str">
        <f aca="false">IFERROR(INDEX(Positions!$E$2:$E$14531,MATCH($A3060&amp;"|66",Positions!$A$2:$A$14531,0)),"-")</f>
        <v>C</v>
      </c>
      <c r="H3060" s="3" t="str">
        <f aca="false">F3060&amp;"-"&amp;G3060</f>
        <v>G-C</v>
      </c>
      <c r="I3060" s="4" t="n">
        <f aca="false">(F3060="G")+(G3060="G")</f>
        <v>1</v>
      </c>
      <c r="J3060" s="4" t="n">
        <f aca="false">(F3060="C")+(G3060="C")</f>
        <v>1</v>
      </c>
      <c r="K3060" s="3" t="n">
        <f aca="false">I3060+J3060</f>
        <v>2</v>
      </c>
    </row>
    <row r="3061" customFormat="false" ht="15" hidden="false" customHeight="false" outlineLevel="0" collapsed="false">
      <c r="A3061" s="4" t="s">
        <v>146</v>
      </c>
      <c r="B3061" s="4" t="s">
        <v>783</v>
      </c>
      <c r="C3061" s="4" t="s">
        <v>887</v>
      </c>
      <c r="D3061" s="4" t="n">
        <f aca="false">IFERROR(INDEX(Positions!$D$2:$D$14531,MATCH($A3061&amp;"|10",Positions!$A$2:$A$14531,0)),"-")</f>
        <v>10</v>
      </c>
      <c r="E3061" s="4" t="n">
        <f aca="false">IFERROR(INDEX(Positions!$D$2:$D$14531,MATCH($A3061&amp;"|25",Positions!$A$2:$A$14531,0)),"-")</f>
        <v>24</v>
      </c>
      <c r="F3061" s="4" t="str">
        <f aca="false">IFERROR(INDEX(Positions!$E$2:$E$14531,MATCH($A3061&amp;"|10",Positions!$A$2:$A$14531,0)),"-")</f>
        <v>G</v>
      </c>
      <c r="G3061" s="4" t="str">
        <f aca="false">IFERROR(INDEX(Positions!$E$2:$E$14531,MATCH($A3061&amp;"|25",Positions!$A$2:$A$14531,0)),"-")</f>
        <v>C</v>
      </c>
      <c r="H3061" s="3" t="str">
        <f aca="false">F3061&amp;"-"&amp;G3061</f>
        <v>G-C</v>
      </c>
      <c r="I3061" s="4" t="n">
        <f aca="false">(F3061="G")+(G3061="G")</f>
        <v>1</v>
      </c>
      <c r="J3061" s="4" t="n">
        <f aca="false">(F3061="C")+(G3061="C")</f>
        <v>1</v>
      </c>
      <c r="K3061" s="3" t="n">
        <f aca="false">I3061+J3061</f>
        <v>2</v>
      </c>
    </row>
    <row r="3062" customFormat="false" ht="15" hidden="false" customHeight="false" outlineLevel="0" collapsed="false">
      <c r="A3062" s="4" t="s">
        <v>146</v>
      </c>
      <c r="B3062" s="4" t="s">
        <v>783</v>
      </c>
      <c r="C3062" s="4" t="s">
        <v>888</v>
      </c>
      <c r="D3062" s="4" t="n">
        <f aca="false">IFERROR(INDEX(Positions!$D$2:$D$14531,MATCH($A3062&amp;"|11",Positions!$A$2:$A$14531,0)),"-")</f>
        <v>11</v>
      </c>
      <c r="E3062" s="4" t="n">
        <f aca="false">IFERROR(INDEX(Positions!$D$2:$D$14531,MATCH($A3062&amp;"|24",Positions!$A$2:$A$14531,0)),"-")</f>
        <v>23</v>
      </c>
      <c r="F3062" s="4" t="str">
        <f aca="false">IFERROR(INDEX(Positions!$E$2:$E$14531,MATCH($A3062&amp;"|11",Positions!$A$2:$A$14531,0)),"-")</f>
        <v>C</v>
      </c>
      <c r="G3062" s="4" t="str">
        <f aca="false">IFERROR(INDEX(Positions!$E$2:$E$14531,MATCH($A3062&amp;"|24",Positions!$A$2:$A$14531,0)),"-")</f>
        <v>G</v>
      </c>
      <c r="H3062" s="3" t="str">
        <f aca="false">F3062&amp;"-"&amp;G3062</f>
        <v>C-G</v>
      </c>
      <c r="I3062" s="4" t="n">
        <f aca="false">(F3062="G")+(G3062="G")</f>
        <v>1</v>
      </c>
      <c r="J3062" s="4" t="n">
        <f aca="false">(F3062="C")+(G3062="C")</f>
        <v>1</v>
      </c>
      <c r="K3062" s="3" t="n">
        <f aca="false">I3062+J3062</f>
        <v>2</v>
      </c>
    </row>
    <row r="3063" customFormat="false" ht="15" hidden="false" customHeight="false" outlineLevel="0" collapsed="false">
      <c r="A3063" s="4" t="s">
        <v>146</v>
      </c>
      <c r="B3063" s="4" t="s">
        <v>783</v>
      </c>
      <c r="C3063" s="4" t="s">
        <v>479</v>
      </c>
      <c r="D3063" s="4" t="n">
        <f aca="false">IFERROR(INDEX(Positions!$D$2:$D$14531,MATCH($A3063&amp;"|12",Positions!$A$2:$A$14531,0)),"-")</f>
        <v>12</v>
      </c>
      <c r="E3063" s="4" t="n">
        <f aca="false">IFERROR(INDEX(Positions!$D$2:$D$14531,MATCH($A3063&amp;"|23",Positions!$A$2:$A$14531,0)),"-")</f>
        <v>22</v>
      </c>
      <c r="F3063" s="4" t="str">
        <f aca="false">IFERROR(INDEX(Positions!$E$2:$E$14531,MATCH($A3063&amp;"|12",Positions!$A$2:$A$14531,0)),"-")</f>
        <v>U</v>
      </c>
      <c r="G3063" s="4" t="str">
        <f aca="false">IFERROR(INDEX(Positions!$E$2:$E$14531,MATCH($A3063&amp;"|23",Positions!$A$2:$A$14531,0)),"-")</f>
        <v>A</v>
      </c>
      <c r="H3063" s="3" t="str">
        <f aca="false">F3063&amp;"-"&amp;G3063</f>
        <v>U-A</v>
      </c>
      <c r="I3063" s="4" t="n">
        <f aca="false">(F3063="G")+(G3063="G")</f>
        <v>0</v>
      </c>
      <c r="J3063" s="4" t="n">
        <f aca="false">(F3063="C")+(G3063="C")</f>
        <v>0</v>
      </c>
      <c r="K3063" s="3" t="n">
        <f aca="false">I3063+J3063</f>
        <v>0</v>
      </c>
    </row>
    <row r="3064" customFormat="false" ht="15" hidden="false" customHeight="false" outlineLevel="0" collapsed="false">
      <c r="A3064" s="4" t="s">
        <v>146</v>
      </c>
      <c r="B3064" s="4" t="s">
        <v>783</v>
      </c>
      <c r="C3064" s="4" t="s">
        <v>267</v>
      </c>
      <c r="D3064" s="4" t="n">
        <f aca="false">IFERROR(INDEX(Positions!$D$2:$D$14531,MATCH($A3064&amp;"|13",Positions!$A$2:$A$14531,0)),"-")</f>
        <v>13</v>
      </c>
      <c r="E3064" s="4" t="n">
        <f aca="false">IFERROR(INDEX(Positions!$D$2:$D$14531,MATCH($A3064&amp;"|22",Positions!$A$2:$A$14531,0)),"-")</f>
        <v>21</v>
      </c>
      <c r="F3064" s="4" t="str">
        <f aca="false">IFERROR(INDEX(Positions!$E$2:$E$14531,MATCH($A3064&amp;"|13",Positions!$A$2:$A$14531,0)),"-")</f>
        <v>C</v>
      </c>
      <c r="G3064" s="4" t="str">
        <f aca="false">IFERROR(INDEX(Positions!$E$2:$E$14531,MATCH($A3064&amp;"|22",Positions!$A$2:$A$14531,0)),"-")</f>
        <v>G</v>
      </c>
      <c r="H3064" s="3" t="str">
        <f aca="false">F3064&amp;"-"&amp;G3064</f>
        <v>C-G</v>
      </c>
      <c r="I3064" s="4" t="n">
        <f aca="false">(F3064="G")+(G3064="G")</f>
        <v>1</v>
      </c>
      <c r="J3064" s="4" t="n">
        <f aca="false">(F3064="C")+(G3064="C")</f>
        <v>1</v>
      </c>
      <c r="K3064" s="3" t="n">
        <f aca="false">I3064+J3064</f>
        <v>2</v>
      </c>
    </row>
    <row r="3065" customFormat="false" ht="15" hidden="false" customHeight="false" outlineLevel="0" collapsed="false">
      <c r="A3065" s="4" t="s">
        <v>146</v>
      </c>
      <c r="B3065" s="4" t="s">
        <v>805</v>
      </c>
      <c r="C3065" s="4" t="s">
        <v>673</v>
      </c>
      <c r="D3065" s="4" t="n">
        <f aca="false">IFERROR(INDEX(Positions!$D$2:$D$14531,MATCH($A3065&amp;"|27",Positions!$A$2:$A$14531,0)),"-")</f>
        <v>26</v>
      </c>
      <c r="E3065" s="4" t="n">
        <f aca="false">IFERROR(INDEX(Positions!$D$2:$D$14531,MATCH($A3065&amp;"|43",Positions!$A$2:$A$14531,0)),"-")</f>
        <v>42</v>
      </c>
      <c r="F3065" s="4" t="str">
        <f aca="false">IFERROR(INDEX(Positions!$E$2:$E$14531,MATCH($A3065&amp;"|27",Positions!$A$2:$A$14531,0)),"-")</f>
        <v>C</v>
      </c>
      <c r="G3065" s="4" t="str">
        <f aca="false">IFERROR(INDEX(Positions!$E$2:$E$14531,MATCH($A3065&amp;"|43",Positions!$A$2:$A$14531,0)),"-")</f>
        <v>G</v>
      </c>
      <c r="H3065" s="3" t="str">
        <f aca="false">F3065&amp;"-"&amp;G3065</f>
        <v>C-G</v>
      </c>
      <c r="I3065" s="4" t="n">
        <f aca="false">(F3065="G")+(G3065="G")</f>
        <v>1</v>
      </c>
      <c r="J3065" s="4" t="n">
        <f aca="false">(F3065="C")+(G3065="C")</f>
        <v>1</v>
      </c>
      <c r="K3065" s="3" t="n">
        <f aca="false">I3065+J3065</f>
        <v>2</v>
      </c>
    </row>
    <row r="3066" customFormat="false" ht="15" hidden="false" customHeight="false" outlineLevel="0" collapsed="false">
      <c r="A3066" s="4" t="s">
        <v>146</v>
      </c>
      <c r="B3066" s="4" t="s">
        <v>805</v>
      </c>
      <c r="C3066" s="4" t="s">
        <v>889</v>
      </c>
      <c r="D3066" s="4" t="n">
        <f aca="false">IFERROR(INDEX(Positions!$D$2:$D$14531,MATCH($A3066&amp;"|28",Positions!$A$2:$A$14531,0)),"-")</f>
        <v>27</v>
      </c>
      <c r="E3066" s="4" t="n">
        <f aca="false">IFERROR(INDEX(Positions!$D$2:$D$14531,MATCH($A3066&amp;"|42",Positions!$A$2:$A$14531,0)),"-")</f>
        <v>41</v>
      </c>
      <c r="F3066" s="4" t="str">
        <f aca="false">IFERROR(INDEX(Positions!$E$2:$E$14531,MATCH($A3066&amp;"|28",Positions!$A$2:$A$14531,0)),"-")</f>
        <v>U</v>
      </c>
      <c r="G3066" s="4" t="str">
        <f aca="false">IFERROR(INDEX(Positions!$E$2:$E$14531,MATCH($A3066&amp;"|42",Positions!$A$2:$A$14531,0)),"-")</f>
        <v>A</v>
      </c>
      <c r="H3066" s="3" t="str">
        <f aca="false">F3066&amp;"-"&amp;G3066</f>
        <v>U-A</v>
      </c>
      <c r="I3066" s="4" t="n">
        <f aca="false">(F3066="G")+(G3066="G")</f>
        <v>0</v>
      </c>
      <c r="J3066" s="4" t="n">
        <f aca="false">(F3066="C")+(G3066="C")</f>
        <v>0</v>
      </c>
      <c r="K3066" s="3" t="n">
        <f aca="false">I3066+J3066</f>
        <v>0</v>
      </c>
    </row>
    <row r="3067" customFormat="false" ht="15" hidden="false" customHeight="false" outlineLevel="0" collapsed="false">
      <c r="A3067" s="4" t="s">
        <v>146</v>
      </c>
      <c r="B3067" s="4" t="s">
        <v>805</v>
      </c>
      <c r="C3067" s="4" t="s">
        <v>890</v>
      </c>
      <c r="D3067" s="4" t="n">
        <f aca="false">IFERROR(INDEX(Positions!$D$2:$D$14531,MATCH($A3067&amp;"|29",Positions!$A$2:$A$14531,0)),"-")</f>
        <v>28</v>
      </c>
      <c r="E3067" s="4" t="n">
        <f aca="false">IFERROR(INDEX(Positions!$D$2:$D$14531,MATCH($A3067&amp;"|41",Positions!$A$2:$A$14531,0)),"-")</f>
        <v>40</v>
      </c>
      <c r="F3067" s="4" t="str">
        <f aca="false">IFERROR(INDEX(Positions!$E$2:$E$14531,MATCH($A3067&amp;"|29",Positions!$A$2:$A$14531,0)),"-")</f>
        <v>U</v>
      </c>
      <c r="G3067" s="4" t="str">
        <f aca="false">IFERROR(INDEX(Positions!$E$2:$E$14531,MATCH($A3067&amp;"|41",Positions!$A$2:$A$14531,0)),"-")</f>
        <v>A</v>
      </c>
      <c r="H3067" s="3" t="str">
        <f aca="false">F3067&amp;"-"&amp;G3067</f>
        <v>U-A</v>
      </c>
      <c r="I3067" s="4" t="n">
        <f aca="false">(F3067="G")+(G3067="G")</f>
        <v>0</v>
      </c>
      <c r="J3067" s="4" t="n">
        <f aca="false">(F3067="C")+(G3067="C")</f>
        <v>0</v>
      </c>
      <c r="K3067" s="3" t="n">
        <f aca="false">I3067+J3067</f>
        <v>0</v>
      </c>
    </row>
    <row r="3068" customFormat="false" ht="15" hidden="false" customHeight="false" outlineLevel="0" collapsed="false">
      <c r="A3068" s="4" t="s">
        <v>146</v>
      </c>
      <c r="B3068" s="4" t="s">
        <v>805</v>
      </c>
      <c r="C3068" s="4" t="s">
        <v>694</v>
      </c>
      <c r="D3068" s="4" t="n">
        <f aca="false">IFERROR(INDEX(Positions!$D$2:$D$14531,MATCH($A3068&amp;"|30",Positions!$A$2:$A$14531,0)),"-")</f>
        <v>29</v>
      </c>
      <c r="E3068" s="4" t="n">
        <f aca="false">IFERROR(INDEX(Positions!$D$2:$D$14531,MATCH($A3068&amp;"|40",Positions!$A$2:$A$14531,0)),"-")</f>
        <v>39</v>
      </c>
      <c r="F3068" s="4" t="str">
        <f aca="false">IFERROR(INDEX(Positions!$E$2:$E$14531,MATCH($A3068&amp;"|30",Positions!$A$2:$A$14531,0)),"-")</f>
        <v>G</v>
      </c>
      <c r="G3068" s="4" t="str">
        <f aca="false">IFERROR(INDEX(Positions!$E$2:$E$14531,MATCH($A3068&amp;"|40",Positions!$A$2:$A$14531,0)),"-")</f>
        <v>C</v>
      </c>
      <c r="H3068" s="3" t="str">
        <f aca="false">F3068&amp;"-"&amp;G3068</f>
        <v>G-C</v>
      </c>
      <c r="I3068" s="4" t="n">
        <f aca="false">(F3068="G")+(G3068="G")</f>
        <v>1</v>
      </c>
      <c r="J3068" s="4" t="n">
        <f aca="false">(F3068="C")+(G3068="C")</f>
        <v>1</v>
      </c>
      <c r="K3068" s="3" t="n">
        <f aca="false">I3068+J3068</f>
        <v>2</v>
      </c>
    </row>
    <row r="3069" customFormat="false" ht="15" hidden="false" customHeight="false" outlineLevel="0" collapsed="false">
      <c r="A3069" s="4" t="s">
        <v>146</v>
      </c>
      <c r="B3069" s="4" t="s">
        <v>805</v>
      </c>
      <c r="C3069" s="4" t="s">
        <v>640</v>
      </c>
      <c r="D3069" s="4" t="n">
        <f aca="false">IFERROR(INDEX(Positions!$D$2:$D$14531,MATCH($A3069&amp;"|31",Positions!$A$2:$A$14531,0)),"-")</f>
        <v>30</v>
      </c>
      <c r="E3069" s="4" t="n">
        <f aca="false">IFERROR(INDEX(Positions!$D$2:$D$14531,MATCH($A3069&amp;"|39",Positions!$A$2:$A$14531,0)),"-")</f>
        <v>38</v>
      </c>
      <c r="F3069" s="4" t="str">
        <f aca="false">IFERROR(INDEX(Positions!$E$2:$E$14531,MATCH($A3069&amp;"|31",Positions!$A$2:$A$14531,0)),"-")</f>
        <v>C</v>
      </c>
      <c r="G3069" s="4" t="str">
        <f aca="false">IFERROR(INDEX(Positions!$E$2:$E$14531,MATCH($A3069&amp;"|39",Positions!$A$2:$A$14531,0)),"-")</f>
        <v>G</v>
      </c>
      <c r="H3069" s="3" t="str">
        <f aca="false">F3069&amp;"-"&amp;G3069</f>
        <v>C-G</v>
      </c>
      <c r="I3069" s="4" t="n">
        <f aca="false">(F3069="G")+(G3069="G")</f>
        <v>1</v>
      </c>
      <c r="J3069" s="4" t="n">
        <f aca="false">(F3069="C")+(G3069="C")</f>
        <v>1</v>
      </c>
      <c r="K3069" s="3" t="n">
        <f aca="false">I3069+J3069</f>
        <v>2</v>
      </c>
    </row>
    <row r="3070" customFormat="false" ht="15" hidden="false" customHeight="false" outlineLevel="0" collapsed="false">
      <c r="A3070" s="4" t="s">
        <v>146</v>
      </c>
      <c r="B3070" s="4" t="s">
        <v>830</v>
      </c>
      <c r="C3070" s="4" t="s">
        <v>367</v>
      </c>
      <c r="D3070" s="4" t="n">
        <f aca="false">IFERROR(INDEX(Positions!$D$2:$D$14531,MATCH($A3070&amp;"|49",Positions!$A$2:$A$14531,0)),"-")</f>
        <v>48</v>
      </c>
      <c r="E3070" s="4" t="n">
        <f aca="false">IFERROR(INDEX(Positions!$D$2:$D$14531,MATCH($A3070&amp;"|65",Positions!$A$2:$A$14531,0)),"-")</f>
        <v>64</v>
      </c>
      <c r="F3070" s="4" t="str">
        <f aca="false">IFERROR(INDEX(Positions!$E$2:$E$14531,MATCH($A3070&amp;"|49",Positions!$A$2:$A$14531,0)),"-")</f>
        <v>C</v>
      </c>
      <c r="G3070" s="4" t="str">
        <f aca="false">IFERROR(INDEX(Positions!$E$2:$E$14531,MATCH($A3070&amp;"|65",Positions!$A$2:$A$14531,0)),"-")</f>
        <v>G</v>
      </c>
      <c r="H3070" s="3" t="str">
        <f aca="false">F3070&amp;"-"&amp;G3070</f>
        <v>C-G</v>
      </c>
      <c r="I3070" s="4" t="n">
        <f aca="false">(F3070="G")+(G3070="G")</f>
        <v>1</v>
      </c>
      <c r="J3070" s="4" t="n">
        <f aca="false">(F3070="C")+(G3070="C")</f>
        <v>1</v>
      </c>
      <c r="K3070" s="3" t="n">
        <f aca="false">I3070+J3070</f>
        <v>2</v>
      </c>
    </row>
    <row r="3071" customFormat="false" ht="15" hidden="false" customHeight="false" outlineLevel="0" collapsed="false">
      <c r="A3071" s="4" t="s">
        <v>146</v>
      </c>
      <c r="B3071" s="4" t="s">
        <v>830</v>
      </c>
      <c r="C3071" s="4" t="s">
        <v>891</v>
      </c>
      <c r="D3071" s="4" t="n">
        <f aca="false">IFERROR(INDEX(Positions!$D$2:$D$14531,MATCH($A3071&amp;"|50",Positions!$A$2:$A$14531,0)),"-")</f>
        <v>49</v>
      </c>
      <c r="E3071" s="4" t="n">
        <f aca="false">IFERROR(INDEX(Positions!$D$2:$D$14531,MATCH($A3071&amp;"|64",Positions!$A$2:$A$14531,0)),"-")</f>
        <v>63</v>
      </c>
      <c r="F3071" s="4" t="str">
        <f aca="false">IFERROR(INDEX(Positions!$E$2:$E$14531,MATCH($A3071&amp;"|50",Positions!$A$2:$A$14531,0)),"-")</f>
        <v>A</v>
      </c>
      <c r="G3071" s="4" t="str">
        <f aca="false">IFERROR(INDEX(Positions!$E$2:$E$14531,MATCH($A3071&amp;"|64",Positions!$A$2:$A$14531,0)),"-")</f>
        <v>U</v>
      </c>
      <c r="H3071" s="3" t="str">
        <f aca="false">F3071&amp;"-"&amp;G3071</f>
        <v>A-U</v>
      </c>
      <c r="I3071" s="4" t="n">
        <f aca="false">(F3071="G")+(G3071="G")</f>
        <v>0</v>
      </c>
      <c r="J3071" s="4" t="n">
        <f aca="false">(F3071="C")+(G3071="C")</f>
        <v>0</v>
      </c>
      <c r="K3071" s="3" t="n">
        <f aca="false">I3071+J3071</f>
        <v>0</v>
      </c>
    </row>
    <row r="3072" customFormat="false" ht="15" hidden="false" customHeight="false" outlineLevel="0" collapsed="false">
      <c r="A3072" s="4" t="s">
        <v>146</v>
      </c>
      <c r="B3072" s="4" t="s">
        <v>830</v>
      </c>
      <c r="C3072" s="4" t="s">
        <v>689</v>
      </c>
      <c r="D3072" s="4" t="n">
        <f aca="false">IFERROR(INDEX(Positions!$D$2:$D$14531,MATCH($A3072&amp;"|51",Positions!$A$2:$A$14531,0)),"-")</f>
        <v>50</v>
      </c>
      <c r="E3072" s="4" t="n">
        <f aca="false">IFERROR(INDEX(Positions!$D$2:$D$14531,MATCH($A3072&amp;"|63",Positions!$A$2:$A$14531,0)),"-")</f>
        <v>62</v>
      </c>
      <c r="F3072" s="4" t="str">
        <f aca="false">IFERROR(INDEX(Positions!$E$2:$E$14531,MATCH($A3072&amp;"|51",Positions!$A$2:$A$14531,0)),"-")</f>
        <v>G</v>
      </c>
      <c r="G3072" s="4" t="str">
        <f aca="false">IFERROR(INDEX(Positions!$E$2:$E$14531,MATCH($A3072&amp;"|63",Positions!$A$2:$A$14531,0)),"-")</f>
        <v>C</v>
      </c>
      <c r="H3072" s="3" t="str">
        <f aca="false">F3072&amp;"-"&amp;G3072</f>
        <v>G-C</v>
      </c>
      <c r="I3072" s="4" t="n">
        <f aca="false">(F3072="G")+(G3072="G")</f>
        <v>1</v>
      </c>
      <c r="J3072" s="4" t="n">
        <f aca="false">(F3072="C")+(G3072="C")</f>
        <v>1</v>
      </c>
      <c r="K3072" s="3" t="n">
        <f aca="false">I3072+J3072</f>
        <v>2</v>
      </c>
    </row>
    <row r="3073" customFormat="false" ht="15" hidden="false" customHeight="false" outlineLevel="0" collapsed="false">
      <c r="A3073" s="4" t="s">
        <v>146</v>
      </c>
      <c r="B3073" s="4" t="s">
        <v>830</v>
      </c>
      <c r="C3073" s="4" t="s">
        <v>703</v>
      </c>
      <c r="D3073" s="4" t="n">
        <f aca="false">IFERROR(INDEX(Positions!$D$2:$D$14531,MATCH($A3073&amp;"|52",Positions!$A$2:$A$14531,0)),"-")</f>
        <v>51</v>
      </c>
      <c r="E3073" s="4" t="n">
        <f aca="false">IFERROR(INDEX(Positions!$D$2:$D$14531,MATCH($A3073&amp;"|62",Positions!$A$2:$A$14531,0)),"-")</f>
        <v>61</v>
      </c>
      <c r="F3073" s="4" t="str">
        <f aca="false">IFERROR(INDEX(Positions!$E$2:$E$14531,MATCH($A3073&amp;"|52",Positions!$A$2:$A$14531,0)),"-")</f>
        <v>U</v>
      </c>
      <c r="G3073" s="4" t="str">
        <f aca="false">IFERROR(INDEX(Positions!$E$2:$E$14531,MATCH($A3073&amp;"|62",Positions!$A$2:$A$14531,0)),"-")</f>
        <v>A</v>
      </c>
      <c r="H3073" s="3" t="str">
        <f aca="false">F3073&amp;"-"&amp;G3073</f>
        <v>U-A</v>
      </c>
      <c r="I3073" s="4" t="n">
        <f aca="false">(F3073="G")+(G3073="G")</f>
        <v>0</v>
      </c>
      <c r="J3073" s="4" t="n">
        <f aca="false">(F3073="C")+(G3073="C")</f>
        <v>0</v>
      </c>
      <c r="K3073" s="3" t="n">
        <f aca="false">I3073+J3073</f>
        <v>0</v>
      </c>
    </row>
    <row r="3074" customFormat="false" ht="15" hidden="false" customHeight="false" outlineLevel="0" collapsed="false">
      <c r="A3074" s="4" t="s">
        <v>146</v>
      </c>
      <c r="B3074" s="4" t="s">
        <v>830</v>
      </c>
      <c r="C3074" s="4" t="s">
        <v>892</v>
      </c>
      <c r="D3074" s="4" t="n">
        <f aca="false">IFERROR(INDEX(Positions!$D$2:$D$14531,MATCH($A3074&amp;"|53",Positions!$A$2:$A$14531,0)),"-")</f>
        <v>52</v>
      </c>
      <c r="E3074" s="4" t="n">
        <f aca="false">IFERROR(INDEX(Positions!$D$2:$D$14531,MATCH($A3074&amp;"|61",Positions!$A$2:$A$14531,0)),"-")</f>
        <v>60</v>
      </c>
      <c r="F3074" s="4" t="str">
        <f aca="false">IFERROR(INDEX(Positions!$E$2:$E$14531,MATCH($A3074&amp;"|53",Positions!$A$2:$A$14531,0)),"-")</f>
        <v>G</v>
      </c>
      <c r="G3074" s="4" t="str">
        <f aca="false">IFERROR(INDEX(Positions!$E$2:$E$14531,MATCH($A3074&amp;"|61",Positions!$A$2:$A$14531,0)),"-")</f>
        <v>C</v>
      </c>
      <c r="H3074" s="3" t="str">
        <f aca="false">F3074&amp;"-"&amp;G3074</f>
        <v>G-C</v>
      </c>
      <c r="I3074" s="4" t="n">
        <f aca="false">(F3074="G")+(G3074="G")</f>
        <v>1</v>
      </c>
      <c r="J3074" s="4" t="n">
        <f aca="false">(F3074="C")+(G3074="C")</f>
        <v>1</v>
      </c>
      <c r="K3074" s="3" t="n">
        <f aca="false">I3074+J3074</f>
        <v>2</v>
      </c>
    </row>
    <row r="3075" customFormat="false" ht="15" hidden="false" customHeight="false" outlineLevel="0" collapsed="false">
      <c r="A3075" s="24" t="s">
        <v>146</v>
      </c>
      <c r="B3075" s="24" t="s">
        <v>893</v>
      </c>
      <c r="C3075" s="24" t="s">
        <v>894</v>
      </c>
      <c r="D3075" s="24" t="n">
        <f aca="false">IFERROR(INDEX(Positions!$D$2:$D$14531,MATCH($A3075&amp;"|8",Positions!$A$2:$A$14531,0)),"-")</f>
        <v>8</v>
      </c>
      <c r="E3075" s="24" t="n">
        <f aca="false">IFERROR(INDEX(Positions!$D$2:$D$14531,MATCH($A3075&amp;"|14",Positions!$A$2:$A$14531,0)),"-")</f>
        <v>14</v>
      </c>
      <c r="F3075" s="24" t="str">
        <f aca="false">IFERROR(INDEX(Positions!$E$2:$E$14531,MATCH($A3075&amp;"|8",Positions!$A$2:$A$14531,0)),"-")</f>
        <v>U</v>
      </c>
      <c r="G3075" s="24" t="str">
        <f aca="false">IFERROR(INDEX(Positions!$E$2:$E$14531,MATCH($A3075&amp;"|14",Positions!$A$2:$A$14531,0)),"-")</f>
        <v>A</v>
      </c>
      <c r="H3075" s="25" t="str">
        <f aca="false">F3075&amp;"-"&amp;G3075</f>
        <v>U-A</v>
      </c>
      <c r="I3075" s="24" t="n">
        <f aca="false">(F3075="G")+(G3075="G")</f>
        <v>0</v>
      </c>
      <c r="J3075" s="24" t="n">
        <f aca="false">(F3075="C")+(G3075="C")</f>
        <v>0</v>
      </c>
      <c r="K3075" s="25" t="n">
        <f aca="false">I3075+J3075</f>
        <v>0</v>
      </c>
    </row>
    <row r="3076" customFormat="false" ht="15" hidden="false" customHeight="false" outlineLevel="0" collapsed="false">
      <c r="A3076" s="24" t="s">
        <v>146</v>
      </c>
      <c r="B3076" s="24" t="s">
        <v>893</v>
      </c>
      <c r="C3076" s="24" t="s">
        <v>895</v>
      </c>
      <c r="D3076" s="24" t="n">
        <f aca="false">IFERROR(INDEX(Positions!$D$2:$D$14531,MATCH($A3076&amp;"|15",Positions!$A$2:$A$14531,0)),"-")</f>
        <v>15</v>
      </c>
      <c r="E3076" s="24" t="n">
        <f aca="false">IFERROR(INDEX(Positions!$D$2:$D$14531,MATCH($A3076&amp;"|48",Positions!$A$2:$A$14531,0)),"-")</f>
        <v>47</v>
      </c>
      <c r="F3076" s="24" t="str">
        <f aca="false">IFERROR(INDEX(Positions!$E$2:$E$14531,MATCH($A3076&amp;"|15",Positions!$A$2:$A$14531,0)),"-")</f>
        <v>G</v>
      </c>
      <c r="G3076" s="24" t="str">
        <f aca="false">IFERROR(INDEX(Positions!$E$2:$E$14531,MATCH($A3076&amp;"|48",Positions!$A$2:$A$14531,0)),"-")</f>
        <v>C</v>
      </c>
      <c r="H3076" s="25" t="str">
        <f aca="false">F3076&amp;"-"&amp;G3076</f>
        <v>G-C</v>
      </c>
      <c r="I3076" s="24" t="n">
        <f aca="false">(F3076="G")+(G3076="G")</f>
        <v>1</v>
      </c>
      <c r="J3076" s="24" t="n">
        <f aca="false">(F3076="C")+(G3076="C")</f>
        <v>1</v>
      </c>
      <c r="K3076" s="25" t="n">
        <f aca="false">I3076+J3076</f>
        <v>2</v>
      </c>
    </row>
    <row r="3077" customFormat="false" ht="15" hidden="false" customHeight="false" outlineLevel="0" collapsed="false">
      <c r="A3077" s="24" t="s">
        <v>146</v>
      </c>
      <c r="B3077" s="24" t="s">
        <v>893</v>
      </c>
      <c r="C3077" s="24" t="s">
        <v>896</v>
      </c>
      <c r="D3077" s="24" t="n">
        <f aca="false">IFERROR(INDEX(Positions!$D$2:$D$14531,MATCH($A3077&amp;"|18",Positions!$A$2:$A$14531,0)),"-")</f>
        <v>17</v>
      </c>
      <c r="E3077" s="24" t="n">
        <f aca="false">IFERROR(INDEX(Positions!$D$2:$D$14531,MATCH($A3077&amp;"|55",Positions!$A$2:$A$14531,0)),"-")</f>
        <v>54</v>
      </c>
      <c r="F3077" s="24" t="str">
        <f aca="false">IFERROR(INDEX(Positions!$E$2:$E$14531,MATCH($A3077&amp;"|18",Positions!$A$2:$A$14531,0)),"-")</f>
        <v>G</v>
      </c>
      <c r="G3077" s="24" t="str">
        <f aca="false">IFERROR(INDEX(Positions!$E$2:$E$14531,MATCH($A3077&amp;"|55",Positions!$A$2:$A$14531,0)),"-")</f>
        <v>U</v>
      </c>
      <c r="H3077" s="25" t="str">
        <f aca="false">F3077&amp;"-"&amp;G3077</f>
        <v>G-U</v>
      </c>
      <c r="I3077" s="24" t="n">
        <f aca="false">(F3077="G")+(G3077="G")</f>
        <v>1</v>
      </c>
      <c r="J3077" s="24" t="n">
        <f aca="false">(F3077="C")+(G3077="C")</f>
        <v>0</v>
      </c>
      <c r="K3077" s="25" t="n">
        <f aca="false">I3077+J3077</f>
        <v>1</v>
      </c>
    </row>
    <row r="3078" customFormat="false" ht="15" hidden="false" customHeight="false" outlineLevel="0" collapsed="false">
      <c r="A3078" s="24" t="s">
        <v>146</v>
      </c>
      <c r="B3078" s="24" t="s">
        <v>893</v>
      </c>
      <c r="C3078" s="24" t="s">
        <v>897</v>
      </c>
      <c r="D3078" s="24" t="n">
        <f aca="false">IFERROR(INDEX(Positions!$D$2:$D$14531,MATCH($A3078&amp;"|19",Positions!$A$2:$A$14531,0)),"-")</f>
        <v>18</v>
      </c>
      <c r="E3078" s="24" t="n">
        <f aca="false">IFERROR(INDEX(Positions!$D$2:$D$14531,MATCH($A3078&amp;"|56",Positions!$A$2:$A$14531,0)),"-")</f>
        <v>55</v>
      </c>
      <c r="F3078" s="24" t="str">
        <f aca="false">IFERROR(INDEX(Positions!$E$2:$E$14531,MATCH($A3078&amp;"|19",Positions!$A$2:$A$14531,0)),"-")</f>
        <v>G</v>
      </c>
      <c r="G3078" s="24" t="str">
        <f aca="false">IFERROR(INDEX(Positions!$E$2:$E$14531,MATCH($A3078&amp;"|56",Positions!$A$2:$A$14531,0)),"-")</f>
        <v>C</v>
      </c>
      <c r="H3078" s="25" t="str">
        <f aca="false">F3078&amp;"-"&amp;G3078</f>
        <v>G-C</v>
      </c>
      <c r="I3078" s="24" t="n">
        <f aca="false">(F3078="G")+(G3078="G")</f>
        <v>1</v>
      </c>
      <c r="J3078" s="24" t="n">
        <f aca="false">(F3078="C")+(G3078="C")</f>
        <v>1</v>
      </c>
      <c r="K3078" s="25" t="n">
        <f aca="false">I3078+J3078</f>
        <v>2</v>
      </c>
    </row>
    <row r="3079" customFormat="false" ht="15" hidden="false" customHeight="false" outlineLevel="0" collapsed="false">
      <c r="A3079" s="24" t="s">
        <v>146</v>
      </c>
      <c r="B3079" s="24" t="s">
        <v>893</v>
      </c>
      <c r="C3079" s="24" t="s">
        <v>898</v>
      </c>
      <c r="D3079" s="24" t="n">
        <f aca="false">IFERROR(INDEX(Positions!$D$2:$D$14531,MATCH($A3079&amp;"|26",Positions!$A$2:$A$14531,0)),"-")</f>
        <v>25</v>
      </c>
      <c r="E3079" s="24" t="n">
        <f aca="false">IFERROR(INDEX(Positions!$D$2:$D$14531,MATCH($A3079&amp;"|44",Positions!$A$2:$A$14531,0)),"-")</f>
        <v>43</v>
      </c>
      <c r="F3079" s="24" t="str">
        <f aca="false">IFERROR(INDEX(Positions!$E$2:$E$14531,MATCH($A3079&amp;"|26",Positions!$A$2:$A$14531,0)),"-")</f>
        <v>G</v>
      </c>
      <c r="G3079" s="24" t="str">
        <f aca="false">IFERROR(INDEX(Positions!$E$2:$E$14531,MATCH($A3079&amp;"|44",Positions!$A$2:$A$14531,0)),"-")</f>
        <v>A</v>
      </c>
      <c r="H3079" s="25" t="str">
        <f aca="false">F3079&amp;"-"&amp;G3079</f>
        <v>G-A</v>
      </c>
      <c r="I3079" s="24" t="n">
        <f aca="false">(F3079="G")+(G3079="G")</f>
        <v>1</v>
      </c>
      <c r="J3079" s="24" t="n">
        <f aca="false">(F3079="C")+(G3079="C")</f>
        <v>0</v>
      </c>
      <c r="K3079" s="25" t="n">
        <f aca="false">I3079+J3079</f>
        <v>1</v>
      </c>
    </row>
    <row r="3080" customFormat="false" ht="15" hidden="false" customHeight="false" outlineLevel="0" collapsed="false">
      <c r="A3080" s="24" t="s">
        <v>146</v>
      </c>
      <c r="B3080" s="24" t="s">
        <v>893</v>
      </c>
      <c r="C3080" s="24" t="s">
        <v>899</v>
      </c>
      <c r="D3080" s="24" t="n">
        <f aca="false">IFERROR(INDEX(Positions!$D$2:$D$14531,MATCH($A3080&amp;"|32",Positions!$A$2:$A$14531,0)),"-")</f>
        <v>31</v>
      </c>
      <c r="E3080" s="24" t="n">
        <f aca="false">IFERROR(INDEX(Positions!$D$2:$D$14531,MATCH($A3080&amp;"|38",Positions!$A$2:$A$14531,0)),"-")</f>
        <v>37</v>
      </c>
      <c r="F3080" s="24" t="str">
        <f aca="false">IFERROR(INDEX(Positions!$E$2:$E$14531,MATCH($A3080&amp;"|32",Positions!$A$2:$A$14531,0)),"-")</f>
        <v>C</v>
      </c>
      <c r="G3080" s="24" t="str">
        <f aca="false">IFERROR(INDEX(Positions!$E$2:$E$14531,MATCH($A3080&amp;"|38",Positions!$A$2:$A$14531,0)),"-")</f>
        <v>A</v>
      </c>
      <c r="H3080" s="25" t="str">
        <f aca="false">F3080&amp;"-"&amp;G3080</f>
        <v>C-A</v>
      </c>
      <c r="I3080" s="24" t="n">
        <f aca="false">(F3080="G")+(G3080="G")</f>
        <v>0</v>
      </c>
      <c r="J3080" s="24" t="n">
        <f aca="false">(F3080="C")+(G3080="C")</f>
        <v>1</v>
      </c>
      <c r="K3080" s="25" t="n">
        <f aca="false">I3080+J3080</f>
        <v>1</v>
      </c>
    </row>
    <row r="3081" customFormat="false" ht="15" hidden="false" customHeight="false" outlineLevel="0" collapsed="false">
      <c r="A3081" s="24" t="s">
        <v>146</v>
      </c>
      <c r="B3081" s="24" t="s">
        <v>893</v>
      </c>
      <c r="C3081" s="24" t="s">
        <v>900</v>
      </c>
      <c r="D3081" s="24" t="n">
        <f aca="false">IFERROR(INDEX(Positions!$D$2:$D$14531,MATCH($A3081&amp;"|54",Positions!$A$2:$A$14531,0)),"-")</f>
        <v>53</v>
      </c>
      <c r="E3081" s="24" t="n">
        <f aca="false">IFERROR(INDEX(Positions!$D$2:$D$14531,MATCH($A3081&amp;"|58",Positions!$A$2:$A$14531,0)),"-")</f>
        <v>57</v>
      </c>
      <c r="F3081" s="24" t="str">
        <f aca="false">IFERROR(INDEX(Positions!$E$2:$E$14531,MATCH($A3081&amp;"|54",Positions!$A$2:$A$14531,0)),"-")</f>
        <v>U</v>
      </c>
      <c r="G3081" s="24" t="str">
        <f aca="false">IFERROR(INDEX(Positions!$E$2:$E$14531,MATCH($A3081&amp;"|58",Positions!$A$2:$A$14531,0)),"-")</f>
        <v>A</v>
      </c>
      <c r="H3081" s="25" t="str">
        <f aca="false">F3081&amp;"-"&amp;G3081</f>
        <v>U-A</v>
      </c>
      <c r="I3081" s="24" t="n">
        <f aca="false">(F3081="G")+(G3081="G")</f>
        <v>0</v>
      </c>
      <c r="J3081" s="24" t="n">
        <f aca="false">(F3081="C")+(G3081="C")</f>
        <v>0</v>
      </c>
      <c r="K3081" s="25" t="n">
        <f aca="false">I3081+J3081</f>
        <v>0</v>
      </c>
    </row>
    <row r="3082" customFormat="false" ht="15" hidden="false" customHeight="false" outlineLevel="0" collapsed="false">
      <c r="A3082" s="4" t="s">
        <v>147</v>
      </c>
      <c r="B3082" s="4" t="s">
        <v>768</v>
      </c>
      <c r="C3082" s="4" t="s">
        <v>882</v>
      </c>
      <c r="D3082" s="4" t="n">
        <f aca="false">IFERROR(INDEX(Positions!$D$2:$D$14531,MATCH($A3082&amp;"|1",Positions!$A$2:$A$14531,0)),"-")</f>
        <v>1</v>
      </c>
      <c r="E3082" s="4" t="n">
        <f aca="false">IFERROR(INDEX(Positions!$D$2:$D$14531,MATCH($A3082&amp;"|72",Positions!$A$2:$A$14531,0)),"-")</f>
        <v>73</v>
      </c>
      <c r="F3082" s="4" t="str">
        <f aca="false">IFERROR(INDEX(Positions!$E$2:$E$14531,MATCH($A3082&amp;"|1",Positions!$A$2:$A$14531,0)),"-")</f>
        <v>G</v>
      </c>
      <c r="G3082" s="4" t="str">
        <f aca="false">IFERROR(INDEX(Positions!$E$2:$E$14531,MATCH($A3082&amp;"|72",Positions!$A$2:$A$14531,0)),"-")</f>
        <v>C</v>
      </c>
      <c r="H3082" s="3" t="str">
        <f aca="false">F3082&amp;"-"&amp;G3082</f>
        <v>G-C</v>
      </c>
      <c r="I3082" s="4" t="n">
        <f aca="false">(F3082="G")+(G3082="G")</f>
        <v>1</v>
      </c>
      <c r="J3082" s="4" t="n">
        <f aca="false">(F3082="C")+(G3082="C")</f>
        <v>1</v>
      </c>
      <c r="K3082" s="3" t="n">
        <f aca="false">I3082+J3082</f>
        <v>2</v>
      </c>
    </row>
    <row r="3083" customFormat="false" ht="15" hidden="false" customHeight="false" outlineLevel="0" collapsed="false">
      <c r="A3083" s="4" t="s">
        <v>147</v>
      </c>
      <c r="B3083" s="4" t="s">
        <v>768</v>
      </c>
      <c r="C3083" s="4" t="s">
        <v>883</v>
      </c>
      <c r="D3083" s="4" t="n">
        <f aca="false">IFERROR(INDEX(Positions!$D$2:$D$14531,MATCH($A3083&amp;"|2",Positions!$A$2:$A$14531,0)),"-")</f>
        <v>2</v>
      </c>
      <c r="E3083" s="4" t="n">
        <f aca="false">IFERROR(INDEX(Positions!$D$2:$D$14531,MATCH($A3083&amp;"|71",Positions!$A$2:$A$14531,0)),"-")</f>
        <v>72</v>
      </c>
      <c r="F3083" s="4" t="str">
        <f aca="false">IFERROR(INDEX(Positions!$E$2:$E$14531,MATCH($A3083&amp;"|2",Positions!$A$2:$A$14531,0)),"-")</f>
        <v>G</v>
      </c>
      <c r="G3083" s="4" t="str">
        <f aca="false">IFERROR(INDEX(Positions!$E$2:$E$14531,MATCH($A3083&amp;"|71",Positions!$A$2:$A$14531,0)),"-")</f>
        <v>C</v>
      </c>
      <c r="H3083" s="3" t="str">
        <f aca="false">F3083&amp;"-"&amp;G3083</f>
        <v>G-C</v>
      </c>
      <c r="I3083" s="4" t="n">
        <f aca="false">(F3083="G")+(G3083="G")</f>
        <v>1</v>
      </c>
      <c r="J3083" s="4" t="n">
        <f aca="false">(F3083="C")+(G3083="C")</f>
        <v>1</v>
      </c>
      <c r="K3083" s="3" t="n">
        <f aca="false">I3083+J3083</f>
        <v>2</v>
      </c>
    </row>
    <row r="3084" customFormat="false" ht="15" hidden="false" customHeight="false" outlineLevel="0" collapsed="false">
      <c r="A3084" s="4" t="s">
        <v>147</v>
      </c>
      <c r="B3084" s="4" t="s">
        <v>768</v>
      </c>
      <c r="C3084" s="4" t="s">
        <v>884</v>
      </c>
      <c r="D3084" s="4" t="n">
        <f aca="false">IFERROR(INDEX(Positions!$D$2:$D$14531,MATCH($A3084&amp;"|3",Positions!$A$2:$A$14531,0)),"-")</f>
        <v>3</v>
      </c>
      <c r="E3084" s="4" t="n">
        <f aca="false">IFERROR(INDEX(Positions!$D$2:$D$14531,MATCH($A3084&amp;"|70",Positions!$A$2:$A$14531,0)),"-")</f>
        <v>71</v>
      </c>
      <c r="F3084" s="4" t="str">
        <f aca="false">IFERROR(INDEX(Positions!$E$2:$E$14531,MATCH($A3084&amp;"|3",Positions!$A$2:$A$14531,0)),"-")</f>
        <v>G</v>
      </c>
      <c r="G3084" s="4" t="str">
        <f aca="false">IFERROR(INDEX(Positions!$E$2:$E$14531,MATCH($A3084&amp;"|70",Positions!$A$2:$A$14531,0)),"-")</f>
        <v>C</v>
      </c>
      <c r="H3084" s="3" t="str">
        <f aca="false">F3084&amp;"-"&amp;G3084</f>
        <v>G-C</v>
      </c>
      <c r="I3084" s="4" t="n">
        <f aca="false">(F3084="G")+(G3084="G")</f>
        <v>1</v>
      </c>
      <c r="J3084" s="4" t="n">
        <f aca="false">(F3084="C")+(G3084="C")</f>
        <v>1</v>
      </c>
      <c r="K3084" s="3" t="n">
        <f aca="false">I3084+J3084</f>
        <v>2</v>
      </c>
    </row>
    <row r="3085" customFormat="false" ht="15" hidden="false" customHeight="false" outlineLevel="0" collapsed="false">
      <c r="A3085" s="4" t="s">
        <v>147</v>
      </c>
      <c r="B3085" s="4" t="s">
        <v>768</v>
      </c>
      <c r="C3085" s="4" t="s">
        <v>885</v>
      </c>
      <c r="D3085" s="4" t="n">
        <f aca="false">IFERROR(INDEX(Positions!$D$2:$D$14531,MATCH($A3085&amp;"|4",Positions!$A$2:$A$14531,0)),"-")</f>
        <v>4</v>
      </c>
      <c r="E3085" s="4" t="n">
        <f aca="false">IFERROR(INDEX(Positions!$D$2:$D$14531,MATCH($A3085&amp;"|69",Positions!$A$2:$A$14531,0)),"-")</f>
        <v>70</v>
      </c>
      <c r="F3085" s="4" t="str">
        <f aca="false">IFERROR(INDEX(Positions!$E$2:$E$14531,MATCH($A3085&amp;"|4",Positions!$A$2:$A$14531,0)),"-")</f>
        <v>C</v>
      </c>
      <c r="G3085" s="4" t="str">
        <f aca="false">IFERROR(INDEX(Positions!$E$2:$E$14531,MATCH($A3085&amp;"|69",Positions!$A$2:$A$14531,0)),"-")</f>
        <v>G</v>
      </c>
      <c r="H3085" s="3" t="str">
        <f aca="false">F3085&amp;"-"&amp;G3085</f>
        <v>C-G</v>
      </c>
      <c r="I3085" s="4" t="n">
        <f aca="false">(F3085="G")+(G3085="G")</f>
        <v>1</v>
      </c>
      <c r="J3085" s="4" t="n">
        <f aca="false">(F3085="C")+(G3085="C")</f>
        <v>1</v>
      </c>
      <c r="K3085" s="3" t="n">
        <f aca="false">I3085+J3085</f>
        <v>2</v>
      </c>
    </row>
    <row r="3086" customFormat="false" ht="15" hidden="false" customHeight="false" outlineLevel="0" collapsed="false">
      <c r="A3086" s="4" t="s">
        <v>147</v>
      </c>
      <c r="B3086" s="4" t="s">
        <v>768</v>
      </c>
      <c r="C3086" s="4" t="s">
        <v>542</v>
      </c>
      <c r="D3086" s="4" t="n">
        <f aca="false">IFERROR(INDEX(Positions!$D$2:$D$14531,MATCH($A3086&amp;"|5",Positions!$A$2:$A$14531,0)),"-")</f>
        <v>5</v>
      </c>
      <c r="E3086" s="4" t="n">
        <f aca="false">IFERROR(INDEX(Positions!$D$2:$D$14531,MATCH($A3086&amp;"|68",Positions!$A$2:$A$14531,0)),"-")</f>
        <v>69</v>
      </c>
      <c r="F3086" s="4" t="str">
        <f aca="false">IFERROR(INDEX(Positions!$E$2:$E$14531,MATCH($A3086&amp;"|5",Positions!$A$2:$A$14531,0)),"-")</f>
        <v>C</v>
      </c>
      <c r="G3086" s="4" t="str">
        <f aca="false">IFERROR(INDEX(Positions!$E$2:$E$14531,MATCH($A3086&amp;"|68",Positions!$A$2:$A$14531,0)),"-")</f>
        <v>G</v>
      </c>
      <c r="H3086" s="3" t="str">
        <f aca="false">F3086&amp;"-"&amp;G3086</f>
        <v>C-G</v>
      </c>
      <c r="I3086" s="4" t="n">
        <f aca="false">(F3086="G")+(G3086="G")</f>
        <v>1</v>
      </c>
      <c r="J3086" s="4" t="n">
        <f aca="false">(F3086="C")+(G3086="C")</f>
        <v>1</v>
      </c>
      <c r="K3086" s="3" t="n">
        <f aca="false">I3086+J3086</f>
        <v>2</v>
      </c>
    </row>
    <row r="3087" customFormat="false" ht="15" hidden="false" customHeight="false" outlineLevel="0" collapsed="false">
      <c r="A3087" s="4" t="s">
        <v>147</v>
      </c>
      <c r="B3087" s="4" t="s">
        <v>768</v>
      </c>
      <c r="C3087" s="4" t="s">
        <v>561</v>
      </c>
      <c r="D3087" s="4" t="n">
        <f aca="false">IFERROR(INDEX(Positions!$D$2:$D$14531,MATCH($A3087&amp;"|6",Positions!$A$2:$A$14531,0)),"-")</f>
        <v>6</v>
      </c>
      <c r="E3087" s="4" t="n">
        <f aca="false">IFERROR(INDEX(Positions!$D$2:$D$14531,MATCH($A3087&amp;"|67",Positions!$A$2:$A$14531,0)),"-")</f>
        <v>68</v>
      </c>
      <c r="F3087" s="4" t="str">
        <f aca="false">IFERROR(INDEX(Positions!$E$2:$E$14531,MATCH($A3087&amp;"|6",Positions!$A$2:$A$14531,0)),"-")</f>
        <v>C</v>
      </c>
      <c r="G3087" s="4" t="str">
        <f aca="false">IFERROR(INDEX(Positions!$E$2:$E$14531,MATCH($A3087&amp;"|67",Positions!$A$2:$A$14531,0)),"-")</f>
        <v>G</v>
      </c>
      <c r="H3087" s="3" t="str">
        <f aca="false">F3087&amp;"-"&amp;G3087</f>
        <v>C-G</v>
      </c>
      <c r="I3087" s="4" t="n">
        <f aca="false">(F3087="G")+(G3087="G")</f>
        <v>1</v>
      </c>
      <c r="J3087" s="4" t="n">
        <f aca="false">(F3087="C")+(G3087="C")</f>
        <v>1</v>
      </c>
      <c r="K3087" s="3" t="n">
        <f aca="false">I3087+J3087</f>
        <v>2</v>
      </c>
    </row>
    <row r="3088" customFormat="false" ht="15" hidden="false" customHeight="false" outlineLevel="0" collapsed="false">
      <c r="A3088" s="4" t="s">
        <v>147</v>
      </c>
      <c r="B3088" s="4" t="s">
        <v>768</v>
      </c>
      <c r="C3088" s="4" t="s">
        <v>886</v>
      </c>
      <c r="D3088" s="4" t="n">
        <f aca="false">IFERROR(INDEX(Positions!$D$2:$D$14531,MATCH($A3088&amp;"|7",Positions!$A$2:$A$14531,0)),"-")</f>
        <v>7</v>
      </c>
      <c r="E3088" s="4" t="n">
        <f aca="false">IFERROR(INDEX(Positions!$D$2:$D$14531,MATCH($A3088&amp;"|66",Positions!$A$2:$A$14531,0)),"-")</f>
        <v>67</v>
      </c>
      <c r="F3088" s="4" t="str">
        <f aca="false">IFERROR(INDEX(Positions!$E$2:$E$14531,MATCH($A3088&amp;"|7",Positions!$A$2:$A$14531,0)),"-")</f>
        <v>U</v>
      </c>
      <c r="G3088" s="4" t="str">
        <f aca="false">IFERROR(INDEX(Positions!$E$2:$E$14531,MATCH($A3088&amp;"|66",Positions!$A$2:$A$14531,0)),"-")</f>
        <v>A</v>
      </c>
      <c r="H3088" s="3" t="str">
        <f aca="false">F3088&amp;"-"&amp;G3088</f>
        <v>U-A</v>
      </c>
      <c r="I3088" s="4" t="n">
        <f aca="false">(F3088="G")+(G3088="G")</f>
        <v>0</v>
      </c>
      <c r="J3088" s="4" t="n">
        <f aca="false">(F3088="C")+(G3088="C")</f>
        <v>0</v>
      </c>
      <c r="K3088" s="3" t="n">
        <f aca="false">I3088+J3088</f>
        <v>0</v>
      </c>
    </row>
    <row r="3089" customFormat="false" ht="15" hidden="false" customHeight="false" outlineLevel="0" collapsed="false">
      <c r="A3089" s="4" t="s">
        <v>147</v>
      </c>
      <c r="B3089" s="4" t="s">
        <v>783</v>
      </c>
      <c r="C3089" s="4" t="s">
        <v>887</v>
      </c>
      <c r="D3089" s="4" t="n">
        <f aca="false">IFERROR(INDEX(Positions!$D$2:$D$14531,MATCH($A3089&amp;"|10",Positions!$A$2:$A$14531,0)),"-")</f>
        <v>10</v>
      </c>
      <c r="E3089" s="4" t="n">
        <f aca="false">IFERROR(INDEX(Positions!$D$2:$D$14531,MATCH($A3089&amp;"|25",Positions!$A$2:$A$14531,0)),"-")</f>
        <v>26</v>
      </c>
      <c r="F3089" s="4" t="str">
        <f aca="false">IFERROR(INDEX(Positions!$E$2:$E$14531,MATCH($A3089&amp;"|10",Positions!$A$2:$A$14531,0)),"-")</f>
        <v>G</v>
      </c>
      <c r="G3089" s="4" t="str">
        <f aca="false">IFERROR(INDEX(Positions!$E$2:$E$14531,MATCH($A3089&amp;"|25",Positions!$A$2:$A$14531,0)),"-")</f>
        <v>C</v>
      </c>
      <c r="H3089" s="3" t="str">
        <f aca="false">F3089&amp;"-"&amp;G3089</f>
        <v>G-C</v>
      </c>
      <c r="I3089" s="4" t="n">
        <f aca="false">(F3089="G")+(G3089="G")</f>
        <v>1</v>
      </c>
      <c r="J3089" s="4" t="n">
        <f aca="false">(F3089="C")+(G3089="C")</f>
        <v>1</v>
      </c>
      <c r="K3089" s="3" t="n">
        <f aca="false">I3089+J3089</f>
        <v>2</v>
      </c>
    </row>
    <row r="3090" customFormat="false" ht="15" hidden="false" customHeight="false" outlineLevel="0" collapsed="false">
      <c r="A3090" s="4" t="s">
        <v>147</v>
      </c>
      <c r="B3090" s="4" t="s">
        <v>783</v>
      </c>
      <c r="C3090" s="4" t="s">
        <v>888</v>
      </c>
      <c r="D3090" s="4" t="n">
        <f aca="false">IFERROR(INDEX(Positions!$D$2:$D$14531,MATCH($A3090&amp;"|11",Positions!$A$2:$A$14531,0)),"-")</f>
        <v>11</v>
      </c>
      <c r="E3090" s="4" t="n">
        <f aca="false">IFERROR(INDEX(Positions!$D$2:$D$14531,MATCH($A3090&amp;"|24",Positions!$A$2:$A$14531,0)),"-")</f>
        <v>25</v>
      </c>
      <c r="F3090" s="4" t="str">
        <f aca="false">IFERROR(INDEX(Positions!$E$2:$E$14531,MATCH($A3090&amp;"|11",Positions!$A$2:$A$14531,0)),"-")</f>
        <v>C</v>
      </c>
      <c r="G3090" s="4" t="str">
        <f aca="false">IFERROR(INDEX(Positions!$E$2:$E$14531,MATCH($A3090&amp;"|24",Positions!$A$2:$A$14531,0)),"-")</f>
        <v>G</v>
      </c>
      <c r="H3090" s="3" t="str">
        <f aca="false">F3090&amp;"-"&amp;G3090</f>
        <v>C-G</v>
      </c>
      <c r="I3090" s="4" t="n">
        <f aca="false">(F3090="G")+(G3090="G")</f>
        <v>1</v>
      </c>
      <c r="J3090" s="4" t="n">
        <f aca="false">(F3090="C")+(G3090="C")</f>
        <v>1</v>
      </c>
      <c r="K3090" s="3" t="n">
        <f aca="false">I3090+J3090</f>
        <v>2</v>
      </c>
    </row>
    <row r="3091" customFormat="false" ht="15" hidden="false" customHeight="false" outlineLevel="0" collapsed="false">
      <c r="A3091" s="4" t="s">
        <v>147</v>
      </c>
      <c r="B3091" s="4" t="s">
        <v>783</v>
      </c>
      <c r="C3091" s="4" t="s">
        <v>479</v>
      </c>
      <c r="D3091" s="4" t="n">
        <f aca="false">IFERROR(INDEX(Positions!$D$2:$D$14531,MATCH($A3091&amp;"|12",Positions!$A$2:$A$14531,0)),"-")</f>
        <v>12</v>
      </c>
      <c r="E3091" s="4" t="n">
        <f aca="false">IFERROR(INDEX(Positions!$D$2:$D$14531,MATCH($A3091&amp;"|23",Positions!$A$2:$A$14531,0)),"-")</f>
        <v>24</v>
      </c>
      <c r="F3091" s="4" t="str">
        <f aca="false">IFERROR(INDEX(Positions!$E$2:$E$14531,MATCH($A3091&amp;"|12",Positions!$A$2:$A$14531,0)),"-")</f>
        <v>U</v>
      </c>
      <c r="G3091" s="4" t="str">
        <f aca="false">IFERROR(INDEX(Positions!$E$2:$E$14531,MATCH($A3091&amp;"|23",Positions!$A$2:$A$14531,0)),"-")</f>
        <v>A</v>
      </c>
      <c r="H3091" s="3" t="str">
        <f aca="false">F3091&amp;"-"&amp;G3091</f>
        <v>U-A</v>
      </c>
      <c r="I3091" s="4" t="n">
        <f aca="false">(F3091="G")+(G3091="G")</f>
        <v>0</v>
      </c>
      <c r="J3091" s="4" t="n">
        <f aca="false">(F3091="C")+(G3091="C")</f>
        <v>0</v>
      </c>
      <c r="K3091" s="3" t="n">
        <f aca="false">I3091+J3091</f>
        <v>0</v>
      </c>
    </row>
    <row r="3092" customFormat="false" ht="15" hidden="false" customHeight="false" outlineLevel="0" collapsed="false">
      <c r="A3092" s="4" t="s">
        <v>147</v>
      </c>
      <c r="B3092" s="4" t="s">
        <v>783</v>
      </c>
      <c r="C3092" s="4" t="s">
        <v>267</v>
      </c>
      <c r="D3092" s="4" t="n">
        <f aca="false">IFERROR(INDEX(Positions!$D$2:$D$14531,MATCH($A3092&amp;"|13",Positions!$A$2:$A$14531,0)),"-")</f>
        <v>13</v>
      </c>
      <c r="E3092" s="4" t="n">
        <f aca="false">IFERROR(INDEX(Positions!$D$2:$D$14531,MATCH($A3092&amp;"|22",Positions!$A$2:$A$14531,0)),"-")</f>
        <v>23</v>
      </c>
      <c r="F3092" s="4" t="str">
        <f aca="false">IFERROR(INDEX(Positions!$E$2:$E$14531,MATCH($A3092&amp;"|13",Positions!$A$2:$A$14531,0)),"-")</f>
        <v>U</v>
      </c>
      <c r="G3092" s="4" t="str">
        <f aca="false">IFERROR(INDEX(Positions!$E$2:$E$14531,MATCH($A3092&amp;"|22",Positions!$A$2:$A$14531,0)),"-")</f>
        <v>A</v>
      </c>
      <c r="H3092" s="3" t="str">
        <f aca="false">F3092&amp;"-"&amp;G3092</f>
        <v>U-A</v>
      </c>
      <c r="I3092" s="4" t="n">
        <f aca="false">(F3092="G")+(G3092="G")</f>
        <v>0</v>
      </c>
      <c r="J3092" s="4" t="n">
        <f aca="false">(F3092="C")+(G3092="C")</f>
        <v>0</v>
      </c>
      <c r="K3092" s="3" t="n">
        <f aca="false">I3092+J3092</f>
        <v>0</v>
      </c>
    </row>
    <row r="3093" customFormat="false" ht="15" hidden="false" customHeight="false" outlineLevel="0" collapsed="false">
      <c r="A3093" s="4" t="s">
        <v>147</v>
      </c>
      <c r="B3093" s="4" t="s">
        <v>805</v>
      </c>
      <c r="C3093" s="4" t="s">
        <v>673</v>
      </c>
      <c r="D3093" s="4" t="n">
        <f aca="false">IFERROR(INDEX(Positions!$D$2:$D$14531,MATCH($A3093&amp;"|27",Positions!$A$2:$A$14531,0)),"-")</f>
        <v>28</v>
      </c>
      <c r="E3093" s="4" t="n">
        <f aca="false">IFERROR(INDEX(Positions!$D$2:$D$14531,MATCH($A3093&amp;"|43",Positions!$A$2:$A$14531,0)),"-")</f>
        <v>44</v>
      </c>
      <c r="F3093" s="4" t="str">
        <f aca="false">IFERROR(INDEX(Positions!$E$2:$E$14531,MATCH($A3093&amp;"|27",Positions!$A$2:$A$14531,0)),"-")</f>
        <v>A</v>
      </c>
      <c r="G3093" s="4" t="str">
        <f aca="false">IFERROR(INDEX(Positions!$E$2:$E$14531,MATCH($A3093&amp;"|43",Positions!$A$2:$A$14531,0)),"-")</f>
        <v>U</v>
      </c>
      <c r="H3093" s="3" t="str">
        <f aca="false">F3093&amp;"-"&amp;G3093</f>
        <v>A-U</v>
      </c>
      <c r="I3093" s="4" t="n">
        <f aca="false">(F3093="G")+(G3093="G")</f>
        <v>0</v>
      </c>
      <c r="J3093" s="4" t="n">
        <f aca="false">(F3093="C")+(G3093="C")</f>
        <v>0</v>
      </c>
      <c r="K3093" s="3" t="n">
        <f aca="false">I3093+J3093</f>
        <v>0</v>
      </c>
    </row>
    <row r="3094" customFormat="false" ht="15" hidden="false" customHeight="false" outlineLevel="0" collapsed="false">
      <c r="A3094" s="4" t="s">
        <v>147</v>
      </c>
      <c r="B3094" s="4" t="s">
        <v>805</v>
      </c>
      <c r="C3094" s="4" t="s">
        <v>889</v>
      </c>
      <c r="D3094" s="4" t="n">
        <f aca="false">IFERROR(INDEX(Positions!$D$2:$D$14531,MATCH($A3094&amp;"|28",Positions!$A$2:$A$14531,0)),"-")</f>
        <v>29</v>
      </c>
      <c r="E3094" s="4" t="n">
        <f aca="false">IFERROR(INDEX(Positions!$D$2:$D$14531,MATCH($A3094&amp;"|42",Positions!$A$2:$A$14531,0)),"-")</f>
        <v>43</v>
      </c>
      <c r="F3094" s="4" t="str">
        <f aca="false">IFERROR(INDEX(Positions!$E$2:$E$14531,MATCH($A3094&amp;"|28",Positions!$A$2:$A$14531,0)),"-")</f>
        <v>U</v>
      </c>
      <c r="G3094" s="4" t="str">
        <f aca="false">IFERROR(INDEX(Positions!$E$2:$E$14531,MATCH($A3094&amp;"|42",Positions!$A$2:$A$14531,0)),"-")</f>
        <v>A</v>
      </c>
      <c r="H3094" s="3" t="str">
        <f aca="false">F3094&amp;"-"&amp;G3094</f>
        <v>U-A</v>
      </c>
      <c r="I3094" s="4" t="n">
        <f aca="false">(F3094="G")+(G3094="G")</f>
        <v>0</v>
      </c>
      <c r="J3094" s="4" t="n">
        <f aca="false">(F3094="C")+(G3094="C")</f>
        <v>0</v>
      </c>
      <c r="K3094" s="3" t="n">
        <f aca="false">I3094+J3094</f>
        <v>0</v>
      </c>
    </row>
    <row r="3095" customFormat="false" ht="15" hidden="false" customHeight="false" outlineLevel="0" collapsed="false">
      <c r="A3095" s="4" t="s">
        <v>147</v>
      </c>
      <c r="B3095" s="4" t="s">
        <v>805</v>
      </c>
      <c r="C3095" s="4" t="s">
        <v>890</v>
      </c>
      <c r="D3095" s="4" t="n">
        <f aca="false">IFERROR(INDEX(Positions!$D$2:$D$14531,MATCH($A3095&amp;"|29",Positions!$A$2:$A$14531,0)),"-")</f>
        <v>30</v>
      </c>
      <c r="E3095" s="4" t="n">
        <f aca="false">IFERROR(INDEX(Positions!$D$2:$D$14531,MATCH($A3095&amp;"|41",Positions!$A$2:$A$14531,0)),"-")</f>
        <v>42</v>
      </c>
      <c r="F3095" s="4" t="str">
        <f aca="false">IFERROR(INDEX(Positions!$E$2:$E$14531,MATCH($A3095&amp;"|29",Positions!$A$2:$A$14531,0)),"-")</f>
        <v>C</v>
      </c>
      <c r="G3095" s="4" t="str">
        <f aca="false">IFERROR(INDEX(Positions!$E$2:$E$14531,MATCH($A3095&amp;"|41",Positions!$A$2:$A$14531,0)),"-")</f>
        <v>G</v>
      </c>
      <c r="H3095" s="3" t="str">
        <f aca="false">F3095&amp;"-"&amp;G3095</f>
        <v>C-G</v>
      </c>
      <c r="I3095" s="4" t="n">
        <f aca="false">(F3095="G")+(G3095="G")</f>
        <v>1</v>
      </c>
      <c r="J3095" s="4" t="n">
        <f aca="false">(F3095="C")+(G3095="C")</f>
        <v>1</v>
      </c>
      <c r="K3095" s="3" t="n">
        <f aca="false">I3095+J3095</f>
        <v>2</v>
      </c>
    </row>
    <row r="3096" customFormat="false" ht="15" hidden="false" customHeight="false" outlineLevel="0" collapsed="false">
      <c r="A3096" s="4" t="s">
        <v>147</v>
      </c>
      <c r="B3096" s="4" t="s">
        <v>805</v>
      </c>
      <c r="C3096" s="4" t="s">
        <v>694</v>
      </c>
      <c r="D3096" s="4" t="n">
        <f aca="false">IFERROR(INDEX(Positions!$D$2:$D$14531,MATCH($A3096&amp;"|30",Positions!$A$2:$A$14531,0)),"-")</f>
        <v>31</v>
      </c>
      <c r="E3096" s="4" t="n">
        <f aca="false">IFERROR(INDEX(Positions!$D$2:$D$14531,MATCH($A3096&amp;"|40",Positions!$A$2:$A$14531,0)),"-")</f>
        <v>41</v>
      </c>
      <c r="F3096" s="4" t="str">
        <f aca="false">IFERROR(INDEX(Positions!$E$2:$E$14531,MATCH($A3096&amp;"|30",Positions!$A$2:$A$14531,0)),"-")</f>
        <v>G</v>
      </c>
      <c r="G3096" s="4" t="str">
        <f aca="false">IFERROR(INDEX(Positions!$E$2:$E$14531,MATCH($A3096&amp;"|40",Positions!$A$2:$A$14531,0)),"-")</f>
        <v>C</v>
      </c>
      <c r="H3096" s="3" t="str">
        <f aca="false">F3096&amp;"-"&amp;G3096</f>
        <v>G-C</v>
      </c>
      <c r="I3096" s="4" t="n">
        <f aca="false">(F3096="G")+(G3096="G")</f>
        <v>1</v>
      </c>
      <c r="J3096" s="4" t="n">
        <f aca="false">(F3096="C")+(G3096="C")</f>
        <v>1</v>
      </c>
      <c r="K3096" s="3" t="n">
        <f aca="false">I3096+J3096</f>
        <v>2</v>
      </c>
    </row>
    <row r="3097" customFormat="false" ht="15" hidden="false" customHeight="false" outlineLevel="0" collapsed="false">
      <c r="A3097" s="4" t="s">
        <v>147</v>
      </c>
      <c r="B3097" s="4" t="s">
        <v>805</v>
      </c>
      <c r="C3097" s="4" t="s">
        <v>640</v>
      </c>
      <c r="D3097" s="4" t="n">
        <f aca="false">IFERROR(INDEX(Positions!$D$2:$D$14531,MATCH($A3097&amp;"|31",Positions!$A$2:$A$14531,0)),"-")</f>
        <v>32</v>
      </c>
      <c r="E3097" s="4" t="n">
        <f aca="false">IFERROR(INDEX(Positions!$D$2:$D$14531,MATCH($A3097&amp;"|39",Positions!$A$2:$A$14531,0)),"-")</f>
        <v>40</v>
      </c>
      <c r="F3097" s="4" t="str">
        <f aca="false">IFERROR(INDEX(Positions!$E$2:$E$14531,MATCH($A3097&amp;"|31",Positions!$A$2:$A$14531,0)),"-")</f>
        <v>G</v>
      </c>
      <c r="G3097" s="4" t="str">
        <f aca="false">IFERROR(INDEX(Positions!$E$2:$E$14531,MATCH($A3097&amp;"|39",Positions!$A$2:$A$14531,0)),"-")</f>
        <v>C</v>
      </c>
      <c r="H3097" s="3" t="str">
        <f aca="false">F3097&amp;"-"&amp;G3097</f>
        <v>G-C</v>
      </c>
      <c r="I3097" s="4" t="n">
        <f aca="false">(F3097="G")+(G3097="G")</f>
        <v>1</v>
      </c>
      <c r="J3097" s="4" t="n">
        <f aca="false">(F3097="C")+(G3097="C")</f>
        <v>1</v>
      </c>
      <c r="K3097" s="3" t="n">
        <f aca="false">I3097+J3097</f>
        <v>2</v>
      </c>
    </row>
    <row r="3098" customFormat="false" ht="15" hidden="false" customHeight="false" outlineLevel="0" collapsed="false">
      <c r="A3098" s="4" t="s">
        <v>147</v>
      </c>
      <c r="B3098" s="4" t="s">
        <v>830</v>
      </c>
      <c r="C3098" s="4" t="s">
        <v>367</v>
      </c>
      <c r="D3098" s="4" t="n">
        <f aca="false">IFERROR(INDEX(Positions!$D$2:$D$14531,MATCH($A3098&amp;"|49",Positions!$A$2:$A$14531,0)),"-")</f>
        <v>50</v>
      </c>
      <c r="E3098" s="4" t="n">
        <f aca="false">IFERROR(INDEX(Positions!$D$2:$D$14531,MATCH($A3098&amp;"|65",Positions!$A$2:$A$14531,0)),"-")</f>
        <v>66</v>
      </c>
      <c r="F3098" s="4" t="str">
        <f aca="false">IFERROR(INDEX(Positions!$E$2:$E$14531,MATCH($A3098&amp;"|49",Positions!$A$2:$A$14531,0)),"-")</f>
        <v>G</v>
      </c>
      <c r="G3098" s="4" t="str">
        <f aca="false">IFERROR(INDEX(Positions!$E$2:$E$14531,MATCH($A3098&amp;"|65",Positions!$A$2:$A$14531,0)),"-")</f>
        <v>C</v>
      </c>
      <c r="H3098" s="3" t="str">
        <f aca="false">F3098&amp;"-"&amp;G3098</f>
        <v>G-C</v>
      </c>
      <c r="I3098" s="4" t="n">
        <f aca="false">(F3098="G")+(G3098="G")</f>
        <v>1</v>
      </c>
      <c r="J3098" s="4" t="n">
        <f aca="false">(F3098="C")+(G3098="C")</f>
        <v>1</v>
      </c>
      <c r="K3098" s="3" t="n">
        <f aca="false">I3098+J3098</f>
        <v>2</v>
      </c>
    </row>
    <row r="3099" customFormat="false" ht="15" hidden="false" customHeight="false" outlineLevel="0" collapsed="false">
      <c r="A3099" s="4" t="s">
        <v>147</v>
      </c>
      <c r="B3099" s="4" t="s">
        <v>830</v>
      </c>
      <c r="C3099" s="4" t="s">
        <v>891</v>
      </c>
      <c r="D3099" s="4" t="n">
        <f aca="false">IFERROR(INDEX(Positions!$D$2:$D$14531,MATCH($A3099&amp;"|50",Positions!$A$2:$A$14531,0)),"-")</f>
        <v>51</v>
      </c>
      <c r="E3099" s="4" t="n">
        <f aca="false">IFERROR(INDEX(Positions!$D$2:$D$14531,MATCH($A3099&amp;"|64",Positions!$A$2:$A$14531,0)),"-")</f>
        <v>65</v>
      </c>
      <c r="F3099" s="4" t="str">
        <f aca="false">IFERROR(INDEX(Positions!$E$2:$E$14531,MATCH($A3099&amp;"|50",Positions!$A$2:$A$14531,0)),"-")</f>
        <v>C</v>
      </c>
      <c r="G3099" s="4" t="str">
        <f aca="false">IFERROR(INDEX(Positions!$E$2:$E$14531,MATCH($A3099&amp;"|64",Positions!$A$2:$A$14531,0)),"-")</f>
        <v>G</v>
      </c>
      <c r="H3099" s="3" t="str">
        <f aca="false">F3099&amp;"-"&amp;G3099</f>
        <v>C-G</v>
      </c>
      <c r="I3099" s="4" t="n">
        <f aca="false">(F3099="G")+(G3099="G")</f>
        <v>1</v>
      </c>
      <c r="J3099" s="4" t="n">
        <f aca="false">(F3099="C")+(G3099="C")</f>
        <v>1</v>
      </c>
      <c r="K3099" s="3" t="n">
        <f aca="false">I3099+J3099</f>
        <v>2</v>
      </c>
    </row>
    <row r="3100" customFormat="false" ht="15" hidden="false" customHeight="false" outlineLevel="0" collapsed="false">
      <c r="A3100" s="4" t="s">
        <v>147</v>
      </c>
      <c r="B3100" s="4" t="s">
        <v>830</v>
      </c>
      <c r="C3100" s="4" t="s">
        <v>689</v>
      </c>
      <c r="D3100" s="4" t="n">
        <f aca="false">IFERROR(INDEX(Positions!$D$2:$D$14531,MATCH($A3100&amp;"|51",Positions!$A$2:$A$14531,0)),"-")</f>
        <v>52</v>
      </c>
      <c r="E3100" s="4" t="n">
        <f aca="false">IFERROR(INDEX(Positions!$D$2:$D$14531,MATCH($A3100&amp;"|63",Positions!$A$2:$A$14531,0)),"-")</f>
        <v>64</v>
      </c>
      <c r="F3100" s="4" t="str">
        <f aca="false">IFERROR(INDEX(Positions!$E$2:$E$14531,MATCH($A3100&amp;"|51",Positions!$A$2:$A$14531,0)),"-")</f>
        <v>U</v>
      </c>
      <c r="G3100" s="4" t="str">
        <f aca="false">IFERROR(INDEX(Positions!$E$2:$E$14531,MATCH($A3100&amp;"|63",Positions!$A$2:$A$14531,0)),"-")</f>
        <v>G</v>
      </c>
      <c r="H3100" s="3" t="str">
        <f aca="false">F3100&amp;"-"&amp;G3100</f>
        <v>U-G</v>
      </c>
      <c r="I3100" s="4" t="n">
        <f aca="false">(F3100="G")+(G3100="G")</f>
        <v>1</v>
      </c>
      <c r="J3100" s="4" t="n">
        <f aca="false">(F3100="C")+(G3100="C")</f>
        <v>0</v>
      </c>
      <c r="K3100" s="3" t="n">
        <f aca="false">I3100+J3100</f>
        <v>1</v>
      </c>
    </row>
    <row r="3101" customFormat="false" ht="15" hidden="false" customHeight="false" outlineLevel="0" collapsed="false">
      <c r="A3101" s="4" t="s">
        <v>147</v>
      </c>
      <c r="B3101" s="4" t="s">
        <v>830</v>
      </c>
      <c r="C3101" s="4" t="s">
        <v>703</v>
      </c>
      <c r="D3101" s="4" t="n">
        <f aca="false">IFERROR(INDEX(Positions!$D$2:$D$14531,MATCH($A3101&amp;"|52",Positions!$A$2:$A$14531,0)),"-")</f>
        <v>53</v>
      </c>
      <c r="E3101" s="4" t="n">
        <f aca="false">IFERROR(INDEX(Positions!$D$2:$D$14531,MATCH($A3101&amp;"|62",Positions!$A$2:$A$14531,0)),"-")</f>
        <v>63</v>
      </c>
      <c r="F3101" s="4" t="str">
        <f aca="false">IFERROR(INDEX(Positions!$E$2:$E$14531,MATCH($A3101&amp;"|52",Positions!$A$2:$A$14531,0)),"-")</f>
        <v>G</v>
      </c>
      <c r="G3101" s="4" t="str">
        <f aca="false">IFERROR(INDEX(Positions!$E$2:$E$14531,MATCH($A3101&amp;"|62",Positions!$A$2:$A$14531,0)),"-")</f>
        <v>C</v>
      </c>
      <c r="H3101" s="3" t="str">
        <f aca="false">F3101&amp;"-"&amp;G3101</f>
        <v>G-C</v>
      </c>
      <c r="I3101" s="4" t="n">
        <f aca="false">(F3101="G")+(G3101="G")</f>
        <v>1</v>
      </c>
      <c r="J3101" s="4" t="n">
        <f aca="false">(F3101="C")+(G3101="C")</f>
        <v>1</v>
      </c>
      <c r="K3101" s="3" t="n">
        <f aca="false">I3101+J3101</f>
        <v>2</v>
      </c>
    </row>
    <row r="3102" customFormat="false" ht="15" hidden="false" customHeight="false" outlineLevel="0" collapsed="false">
      <c r="A3102" s="4" t="s">
        <v>147</v>
      </c>
      <c r="B3102" s="4" t="s">
        <v>830</v>
      </c>
      <c r="C3102" s="4" t="s">
        <v>892</v>
      </c>
      <c r="D3102" s="4" t="n">
        <f aca="false">IFERROR(INDEX(Positions!$D$2:$D$14531,MATCH($A3102&amp;"|53",Positions!$A$2:$A$14531,0)),"-")</f>
        <v>54</v>
      </c>
      <c r="E3102" s="4" t="n">
        <f aca="false">IFERROR(INDEX(Positions!$D$2:$D$14531,MATCH($A3102&amp;"|61",Positions!$A$2:$A$14531,0)),"-")</f>
        <v>62</v>
      </c>
      <c r="F3102" s="4" t="str">
        <f aca="false">IFERROR(INDEX(Positions!$E$2:$E$14531,MATCH($A3102&amp;"|53",Positions!$A$2:$A$14531,0)),"-")</f>
        <v>G</v>
      </c>
      <c r="G3102" s="4" t="str">
        <f aca="false">IFERROR(INDEX(Positions!$E$2:$E$14531,MATCH($A3102&amp;"|61",Positions!$A$2:$A$14531,0)),"-")</f>
        <v>C</v>
      </c>
      <c r="H3102" s="3" t="str">
        <f aca="false">F3102&amp;"-"&amp;G3102</f>
        <v>G-C</v>
      </c>
      <c r="I3102" s="4" t="n">
        <f aca="false">(F3102="G")+(G3102="G")</f>
        <v>1</v>
      </c>
      <c r="J3102" s="4" t="n">
        <f aca="false">(F3102="C")+(G3102="C")</f>
        <v>1</v>
      </c>
      <c r="K3102" s="3" t="n">
        <f aca="false">I3102+J3102</f>
        <v>2</v>
      </c>
    </row>
    <row r="3103" customFormat="false" ht="15" hidden="false" customHeight="false" outlineLevel="0" collapsed="false">
      <c r="A3103" s="24" t="s">
        <v>147</v>
      </c>
      <c r="B3103" s="24" t="s">
        <v>893</v>
      </c>
      <c r="C3103" s="24" t="s">
        <v>894</v>
      </c>
      <c r="D3103" s="24" t="n">
        <f aca="false">IFERROR(INDEX(Positions!$D$2:$D$14531,MATCH($A3103&amp;"|8",Positions!$A$2:$A$14531,0)),"-")</f>
        <v>8</v>
      </c>
      <c r="E3103" s="24" t="n">
        <f aca="false">IFERROR(INDEX(Positions!$D$2:$D$14531,MATCH($A3103&amp;"|14",Positions!$A$2:$A$14531,0)),"-")</f>
        <v>14</v>
      </c>
      <c r="F3103" s="24" t="str">
        <f aca="false">IFERROR(INDEX(Positions!$E$2:$E$14531,MATCH($A3103&amp;"|8",Positions!$A$2:$A$14531,0)),"-")</f>
        <v>U</v>
      </c>
      <c r="G3103" s="24" t="str">
        <f aca="false">IFERROR(INDEX(Positions!$E$2:$E$14531,MATCH($A3103&amp;"|14",Positions!$A$2:$A$14531,0)),"-")</f>
        <v>A</v>
      </c>
      <c r="H3103" s="25" t="str">
        <f aca="false">F3103&amp;"-"&amp;G3103</f>
        <v>U-A</v>
      </c>
      <c r="I3103" s="24" t="n">
        <f aca="false">(F3103="G")+(G3103="G")</f>
        <v>0</v>
      </c>
      <c r="J3103" s="24" t="n">
        <f aca="false">(F3103="C")+(G3103="C")</f>
        <v>0</v>
      </c>
      <c r="K3103" s="25" t="n">
        <f aca="false">I3103+J3103</f>
        <v>0</v>
      </c>
    </row>
    <row r="3104" customFormat="false" ht="15" hidden="false" customHeight="false" outlineLevel="0" collapsed="false">
      <c r="A3104" s="24" t="s">
        <v>147</v>
      </c>
      <c r="B3104" s="24" t="s">
        <v>893</v>
      </c>
      <c r="C3104" s="24" t="s">
        <v>895</v>
      </c>
      <c r="D3104" s="24" t="n">
        <f aca="false">IFERROR(INDEX(Positions!$D$2:$D$14531,MATCH($A3104&amp;"|15",Positions!$A$2:$A$14531,0)),"-")</f>
        <v>15</v>
      </c>
      <c r="E3104" s="24" t="n">
        <f aca="false">IFERROR(INDEX(Positions!$D$2:$D$14531,MATCH($A3104&amp;"|48",Positions!$A$2:$A$14531,0)),"-")</f>
        <v>49</v>
      </c>
      <c r="F3104" s="24" t="str">
        <f aca="false">IFERROR(INDEX(Positions!$E$2:$E$14531,MATCH($A3104&amp;"|15",Positions!$A$2:$A$14531,0)),"-")</f>
        <v>G</v>
      </c>
      <c r="G3104" s="24" t="str">
        <f aca="false">IFERROR(INDEX(Positions!$E$2:$E$14531,MATCH($A3104&amp;"|48",Positions!$A$2:$A$14531,0)),"-")</f>
        <v>C</v>
      </c>
      <c r="H3104" s="25" t="str">
        <f aca="false">F3104&amp;"-"&amp;G3104</f>
        <v>G-C</v>
      </c>
      <c r="I3104" s="24" t="n">
        <f aca="false">(F3104="G")+(G3104="G")</f>
        <v>1</v>
      </c>
      <c r="J3104" s="24" t="n">
        <f aca="false">(F3104="C")+(G3104="C")</f>
        <v>1</v>
      </c>
      <c r="K3104" s="25" t="n">
        <f aca="false">I3104+J3104</f>
        <v>2</v>
      </c>
    </row>
    <row r="3105" customFormat="false" ht="15" hidden="false" customHeight="false" outlineLevel="0" collapsed="false">
      <c r="A3105" s="24" t="s">
        <v>147</v>
      </c>
      <c r="B3105" s="24" t="s">
        <v>893</v>
      </c>
      <c r="C3105" s="24" t="s">
        <v>896</v>
      </c>
      <c r="D3105" s="24" t="n">
        <f aca="false">IFERROR(INDEX(Positions!$D$2:$D$14531,MATCH($A3105&amp;"|18",Positions!$A$2:$A$14531,0)),"-")</f>
        <v>19</v>
      </c>
      <c r="E3105" s="24" t="n">
        <f aca="false">IFERROR(INDEX(Positions!$D$2:$D$14531,MATCH($A3105&amp;"|55",Positions!$A$2:$A$14531,0)),"-")</f>
        <v>56</v>
      </c>
      <c r="F3105" s="24" t="str">
        <f aca="false">IFERROR(INDEX(Positions!$E$2:$E$14531,MATCH($A3105&amp;"|18",Positions!$A$2:$A$14531,0)),"-")</f>
        <v>G</v>
      </c>
      <c r="G3105" s="24" t="str">
        <f aca="false">IFERROR(INDEX(Positions!$E$2:$E$14531,MATCH($A3105&amp;"|55",Positions!$A$2:$A$14531,0)),"-")</f>
        <v>U</v>
      </c>
      <c r="H3105" s="25" t="str">
        <f aca="false">F3105&amp;"-"&amp;G3105</f>
        <v>G-U</v>
      </c>
      <c r="I3105" s="24" t="n">
        <f aca="false">(F3105="G")+(G3105="G")</f>
        <v>1</v>
      </c>
      <c r="J3105" s="24" t="n">
        <f aca="false">(F3105="C")+(G3105="C")</f>
        <v>0</v>
      </c>
      <c r="K3105" s="25" t="n">
        <f aca="false">I3105+J3105</f>
        <v>1</v>
      </c>
    </row>
    <row r="3106" customFormat="false" ht="15" hidden="false" customHeight="false" outlineLevel="0" collapsed="false">
      <c r="A3106" s="24" t="s">
        <v>147</v>
      </c>
      <c r="B3106" s="24" t="s">
        <v>893</v>
      </c>
      <c r="C3106" s="24" t="s">
        <v>897</v>
      </c>
      <c r="D3106" s="24" t="n">
        <f aca="false">IFERROR(INDEX(Positions!$D$2:$D$14531,MATCH($A3106&amp;"|19",Positions!$A$2:$A$14531,0)),"-")</f>
        <v>20</v>
      </c>
      <c r="E3106" s="24" t="n">
        <f aca="false">IFERROR(INDEX(Positions!$D$2:$D$14531,MATCH($A3106&amp;"|56",Positions!$A$2:$A$14531,0)),"-")</f>
        <v>57</v>
      </c>
      <c r="F3106" s="24" t="str">
        <f aca="false">IFERROR(INDEX(Positions!$E$2:$E$14531,MATCH($A3106&amp;"|19",Positions!$A$2:$A$14531,0)),"-")</f>
        <v>G</v>
      </c>
      <c r="G3106" s="24" t="str">
        <f aca="false">IFERROR(INDEX(Positions!$E$2:$E$14531,MATCH($A3106&amp;"|56",Positions!$A$2:$A$14531,0)),"-")</f>
        <v>C</v>
      </c>
      <c r="H3106" s="25" t="str">
        <f aca="false">F3106&amp;"-"&amp;G3106</f>
        <v>G-C</v>
      </c>
      <c r="I3106" s="24" t="n">
        <f aca="false">(F3106="G")+(G3106="G")</f>
        <v>1</v>
      </c>
      <c r="J3106" s="24" t="n">
        <f aca="false">(F3106="C")+(G3106="C")</f>
        <v>1</v>
      </c>
      <c r="K3106" s="25" t="n">
        <f aca="false">I3106+J3106</f>
        <v>2</v>
      </c>
    </row>
    <row r="3107" customFormat="false" ht="15" hidden="false" customHeight="false" outlineLevel="0" collapsed="false">
      <c r="A3107" s="24" t="s">
        <v>147</v>
      </c>
      <c r="B3107" s="24" t="s">
        <v>893</v>
      </c>
      <c r="C3107" s="24" t="s">
        <v>898</v>
      </c>
      <c r="D3107" s="24" t="n">
        <f aca="false">IFERROR(INDEX(Positions!$D$2:$D$14531,MATCH($A3107&amp;"|26",Positions!$A$2:$A$14531,0)),"-")</f>
        <v>27</v>
      </c>
      <c r="E3107" s="24" t="n">
        <f aca="false">IFERROR(INDEX(Positions!$D$2:$D$14531,MATCH($A3107&amp;"|44",Positions!$A$2:$A$14531,0)),"-")</f>
        <v>45</v>
      </c>
      <c r="F3107" s="24" t="str">
        <f aca="false">IFERROR(INDEX(Positions!$E$2:$E$14531,MATCH($A3107&amp;"|26",Positions!$A$2:$A$14531,0)),"-")</f>
        <v>G</v>
      </c>
      <c r="G3107" s="24" t="str">
        <f aca="false">IFERROR(INDEX(Positions!$E$2:$E$14531,MATCH($A3107&amp;"|44",Positions!$A$2:$A$14531,0)),"-")</f>
        <v>U</v>
      </c>
      <c r="H3107" s="25" t="str">
        <f aca="false">F3107&amp;"-"&amp;G3107</f>
        <v>G-U</v>
      </c>
      <c r="I3107" s="24" t="n">
        <f aca="false">(F3107="G")+(G3107="G")</f>
        <v>1</v>
      </c>
      <c r="J3107" s="24" t="n">
        <f aca="false">(F3107="C")+(G3107="C")</f>
        <v>0</v>
      </c>
      <c r="K3107" s="25" t="n">
        <f aca="false">I3107+J3107</f>
        <v>1</v>
      </c>
    </row>
    <row r="3108" customFormat="false" ht="15" hidden="false" customHeight="false" outlineLevel="0" collapsed="false">
      <c r="A3108" s="24" t="s">
        <v>147</v>
      </c>
      <c r="B3108" s="24" t="s">
        <v>893</v>
      </c>
      <c r="C3108" s="24" t="s">
        <v>899</v>
      </c>
      <c r="D3108" s="24" t="n">
        <f aca="false">IFERROR(INDEX(Positions!$D$2:$D$14531,MATCH($A3108&amp;"|32",Positions!$A$2:$A$14531,0)),"-")</f>
        <v>33</v>
      </c>
      <c r="E3108" s="24" t="n">
        <f aca="false">IFERROR(INDEX(Positions!$D$2:$D$14531,MATCH($A3108&amp;"|38",Positions!$A$2:$A$14531,0)),"-")</f>
        <v>39</v>
      </c>
      <c r="F3108" s="24" t="str">
        <f aca="false">IFERROR(INDEX(Positions!$E$2:$E$14531,MATCH($A3108&amp;"|32",Positions!$A$2:$A$14531,0)),"-")</f>
        <v>C</v>
      </c>
      <c r="G3108" s="24" t="str">
        <f aca="false">IFERROR(INDEX(Positions!$E$2:$E$14531,MATCH($A3108&amp;"|38",Positions!$A$2:$A$14531,0)),"-")</f>
        <v>A</v>
      </c>
      <c r="H3108" s="25" t="str">
        <f aca="false">F3108&amp;"-"&amp;G3108</f>
        <v>C-A</v>
      </c>
      <c r="I3108" s="24" t="n">
        <f aca="false">(F3108="G")+(G3108="G")</f>
        <v>0</v>
      </c>
      <c r="J3108" s="24" t="n">
        <f aca="false">(F3108="C")+(G3108="C")</f>
        <v>1</v>
      </c>
      <c r="K3108" s="25" t="n">
        <f aca="false">I3108+J3108</f>
        <v>1</v>
      </c>
    </row>
    <row r="3109" customFormat="false" ht="15" hidden="false" customHeight="false" outlineLevel="0" collapsed="false">
      <c r="A3109" s="24" t="s">
        <v>147</v>
      </c>
      <c r="B3109" s="24" t="s">
        <v>893</v>
      </c>
      <c r="C3109" s="24" t="s">
        <v>900</v>
      </c>
      <c r="D3109" s="24" t="n">
        <f aca="false">IFERROR(INDEX(Positions!$D$2:$D$14531,MATCH($A3109&amp;"|54",Positions!$A$2:$A$14531,0)),"-")</f>
        <v>55</v>
      </c>
      <c r="E3109" s="24" t="n">
        <f aca="false">IFERROR(INDEX(Positions!$D$2:$D$14531,MATCH($A3109&amp;"|58",Positions!$A$2:$A$14531,0)),"-")</f>
        <v>59</v>
      </c>
      <c r="F3109" s="24" t="str">
        <f aca="false">IFERROR(INDEX(Positions!$E$2:$E$14531,MATCH($A3109&amp;"|54",Positions!$A$2:$A$14531,0)),"-")</f>
        <v>U</v>
      </c>
      <c r="G3109" s="24" t="str">
        <f aca="false">IFERROR(INDEX(Positions!$E$2:$E$14531,MATCH($A3109&amp;"|58",Positions!$A$2:$A$14531,0)),"-")</f>
        <v>A</v>
      </c>
      <c r="H3109" s="25" t="str">
        <f aca="false">F3109&amp;"-"&amp;G3109</f>
        <v>U-A</v>
      </c>
      <c r="I3109" s="24" t="n">
        <f aca="false">(F3109="G")+(G3109="G")</f>
        <v>0</v>
      </c>
      <c r="J3109" s="24" t="n">
        <f aca="false">(F3109="C")+(G3109="C")</f>
        <v>0</v>
      </c>
      <c r="K3109" s="25" t="n">
        <f aca="false">I3109+J3109</f>
        <v>0</v>
      </c>
    </row>
    <row r="3110" customFormat="false" ht="15" hidden="false" customHeight="false" outlineLevel="0" collapsed="false">
      <c r="A3110" s="4" t="s">
        <v>148</v>
      </c>
      <c r="B3110" s="4" t="s">
        <v>768</v>
      </c>
      <c r="C3110" s="4" t="s">
        <v>882</v>
      </c>
      <c r="D3110" s="4" t="n">
        <f aca="false">IFERROR(INDEX(Positions!$D$2:$D$14531,MATCH($A3110&amp;"|1",Positions!$A$2:$A$14531,0)),"-")</f>
        <v>1</v>
      </c>
      <c r="E3110" s="4" t="n">
        <f aca="false">IFERROR(INDEX(Positions!$D$2:$D$14531,MATCH($A3110&amp;"|72",Positions!$A$2:$A$14531,0)),"-")</f>
        <v>74</v>
      </c>
      <c r="F3110" s="4" t="str">
        <f aca="false">IFERROR(INDEX(Positions!$E$2:$E$14531,MATCH($A3110&amp;"|1",Positions!$A$2:$A$14531,0)),"-")</f>
        <v>G</v>
      </c>
      <c r="G3110" s="4" t="str">
        <f aca="false">IFERROR(INDEX(Positions!$E$2:$E$14531,MATCH($A3110&amp;"|72",Positions!$A$2:$A$14531,0)),"-")</f>
        <v>C</v>
      </c>
      <c r="H3110" s="3" t="str">
        <f aca="false">F3110&amp;"-"&amp;G3110</f>
        <v>G-C</v>
      </c>
      <c r="I3110" s="4" t="n">
        <f aca="false">(F3110="G")+(G3110="G")</f>
        <v>1</v>
      </c>
      <c r="J3110" s="4" t="n">
        <f aca="false">(F3110="C")+(G3110="C")</f>
        <v>1</v>
      </c>
      <c r="K3110" s="3" t="n">
        <f aca="false">I3110+J3110</f>
        <v>2</v>
      </c>
    </row>
    <row r="3111" customFormat="false" ht="15" hidden="false" customHeight="false" outlineLevel="0" collapsed="false">
      <c r="A3111" s="4" t="s">
        <v>148</v>
      </c>
      <c r="B3111" s="4" t="s">
        <v>768</v>
      </c>
      <c r="C3111" s="4" t="s">
        <v>883</v>
      </c>
      <c r="D3111" s="4" t="n">
        <f aca="false">IFERROR(INDEX(Positions!$D$2:$D$14531,MATCH($A3111&amp;"|2",Positions!$A$2:$A$14531,0)),"-")</f>
        <v>2</v>
      </c>
      <c r="E3111" s="4" t="n">
        <f aca="false">IFERROR(INDEX(Positions!$D$2:$D$14531,MATCH($A3111&amp;"|71",Positions!$A$2:$A$14531,0)),"-")</f>
        <v>73</v>
      </c>
      <c r="F3111" s="4" t="str">
        <f aca="false">IFERROR(INDEX(Positions!$E$2:$E$14531,MATCH($A3111&amp;"|2",Positions!$A$2:$A$14531,0)),"-")</f>
        <v>G</v>
      </c>
      <c r="G3111" s="4" t="str">
        <f aca="false">IFERROR(INDEX(Positions!$E$2:$E$14531,MATCH($A3111&amp;"|71",Positions!$A$2:$A$14531,0)),"-")</f>
        <v>C</v>
      </c>
      <c r="H3111" s="3" t="str">
        <f aca="false">F3111&amp;"-"&amp;G3111</f>
        <v>G-C</v>
      </c>
      <c r="I3111" s="4" t="n">
        <f aca="false">(F3111="G")+(G3111="G")</f>
        <v>1</v>
      </c>
      <c r="J3111" s="4" t="n">
        <f aca="false">(F3111="C")+(G3111="C")</f>
        <v>1</v>
      </c>
      <c r="K3111" s="3" t="n">
        <f aca="false">I3111+J3111</f>
        <v>2</v>
      </c>
    </row>
    <row r="3112" customFormat="false" ht="15" hidden="false" customHeight="false" outlineLevel="0" collapsed="false">
      <c r="A3112" s="4" t="s">
        <v>148</v>
      </c>
      <c r="B3112" s="4" t="s">
        <v>768</v>
      </c>
      <c r="C3112" s="4" t="s">
        <v>884</v>
      </c>
      <c r="D3112" s="4" t="n">
        <f aca="false">IFERROR(INDEX(Positions!$D$2:$D$14531,MATCH($A3112&amp;"|3",Positions!$A$2:$A$14531,0)),"-")</f>
        <v>3</v>
      </c>
      <c r="E3112" s="4" t="n">
        <f aca="false">IFERROR(INDEX(Positions!$D$2:$D$14531,MATCH($A3112&amp;"|70",Positions!$A$2:$A$14531,0)),"-")</f>
        <v>72</v>
      </c>
      <c r="F3112" s="4" t="str">
        <f aca="false">IFERROR(INDEX(Positions!$E$2:$E$14531,MATCH($A3112&amp;"|3",Positions!$A$2:$A$14531,0)),"-")</f>
        <v>G</v>
      </c>
      <c r="G3112" s="4" t="str">
        <f aca="false">IFERROR(INDEX(Positions!$E$2:$E$14531,MATCH($A3112&amp;"|70",Positions!$A$2:$A$14531,0)),"-")</f>
        <v>U</v>
      </c>
      <c r="H3112" s="3" t="str">
        <f aca="false">F3112&amp;"-"&amp;G3112</f>
        <v>G-U</v>
      </c>
      <c r="I3112" s="4" t="n">
        <f aca="false">(F3112="G")+(G3112="G")</f>
        <v>1</v>
      </c>
      <c r="J3112" s="4" t="n">
        <f aca="false">(F3112="C")+(G3112="C")</f>
        <v>0</v>
      </c>
      <c r="K3112" s="3" t="n">
        <f aca="false">I3112+J3112</f>
        <v>1</v>
      </c>
    </row>
    <row r="3113" customFormat="false" ht="15" hidden="false" customHeight="false" outlineLevel="0" collapsed="false">
      <c r="A3113" s="4" t="s">
        <v>148</v>
      </c>
      <c r="B3113" s="4" t="s">
        <v>768</v>
      </c>
      <c r="C3113" s="4" t="s">
        <v>885</v>
      </c>
      <c r="D3113" s="4" t="n">
        <f aca="false">IFERROR(INDEX(Positions!$D$2:$D$14531,MATCH($A3113&amp;"|4",Positions!$A$2:$A$14531,0)),"-")</f>
        <v>4</v>
      </c>
      <c r="E3113" s="4" t="n">
        <f aca="false">IFERROR(INDEX(Positions!$D$2:$D$14531,MATCH($A3113&amp;"|69",Positions!$A$2:$A$14531,0)),"-")</f>
        <v>71</v>
      </c>
      <c r="F3113" s="4" t="str">
        <f aca="false">IFERROR(INDEX(Positions!$E$2:$E$14531,MATCH($A3113&amp;"|4",Positions!$A$2:$A$14531,0)),"-")</f>
        <v>G</v>
      </c>
      <c r="G3113" s="4" t="str">
        <f aca="false">IFERROR(INDEX(Positions!$E$2:$E$14531,MATCH($A3113&amp;"|69",Positions!$A$2:$A$14531,0)),"-")</f>
        <v>C</v>
      </c>
      <c r="H3113" s="3" t="str">
        <f aca="false">F3113&amp;"-"&amp;G3113</f>
        <v>G-C</v>
      </c>
      <c r="I3113" s="4" t="n">
        <f aca="false">(F3113="G")+(G3113="G")</f>
        <v>1</v>
      </c>
      <c r="J3113" s="4" t="n">
        <f aca="false">(F3113="C")+(G3113="C")</f>
        <v>1</v>
      </c>
      <c r="K3113" s="3" t="n">
        <f aca="false">I3113+J3113</f>
        <v>2</v>
      </c>
    </row>
    <row r="3114" customFormat="false" ht="15" hidden="false" customHeight="false" outlineLevel="0" collapsed="false">
      <c r="A3114" s="4" t="s">
        <v>148</v>
      </c>
      <c r="B3114" s="4" t="s">
        <v>768</v>
      </c>
      <c r="C3114" s="4" t="s">
        <v>542</v>
      </c>
      <c r="D3114" s="4" t="n">
        <f aca="false">IFERROR(INDEX(Positions!$D$2:$D$14531,MATCH($A3114&amp;"|5",Positions!$A$2:$A$14531,0)),"-")</f>
        <v>5</v>
      </c>
      <c r="E3114" s="4" t="n">
        <f aca="false">IFERROR(INDEX(Positions!$D$2:$D$14531,MATCH($A3114&amp;"|68",Positions!$A$2:$A$14531,0)),"-")</f>
        <v>70</v>
      </c>
      <c r="F3114" s="4" t="str">
        <f aca="false">IFERROR(INDEX(Positions!$E$2:$E$14531,MATCH($A3114&amp;"|5",Positions!$A$2:$A$14531,0)),"-")</f>
        <v>C</v>
      </c>
      <c r="G3114" s="4" t="str">
        <f aca="false">IFERROR(INDEX(Positions!$E$2:$E$14531,MATCH($A3114&amp;"|68",Positions!$A$2:$A$14531,0)),"-")</f>
        <v>G</v>
      </c>
      <c r="H3114" s="3" t="str">
        <f aca="false">F3114&amp;"-"&amp;G3114</f>
        <v>C-G</v>
      </c>
      <c r="I3114" s="4" t="n">
        <f aca="false">(F3114="G")+(G3114="G")</f>
        <v>1</v>
      </c>
      <c r="J3114" s="4" t="n">
        <f aca="false">(F3114="C")+(G3114="C")</f>
        <v>1</v>
      </c>
      <c r="K3114" s="3" t="n">
        <f aca="false">I3114+J3114</f>
        <v>2</v>
      </c>
    </row>
    <row r="3115" customFormat="false" ht="15" hidden="false" customHeight="false" outlineLevel="0" collapsed="false">
      <c r="A3115" s="4" t="s">
        <v>148</v>
      </c>
      <c r="B3115" s="4" t="s">
        <v>768</v>
      </c>
      <c r="C3115" s="4" t="s">
        <v>561</v>
      </c>
      <c r="D3115" s="4" t="n">
        <f aca="false">IFERROR(INDEX(Positions!$D$2:$D$14531,MATCH($A3115&amp;"|6",Positions!$A$2:$A$14531,0)),"-")</f>
        <v>6</v>
      </c>
      <c r="E3115" s="4" t="n">
        <f aca="false">IFERROR(INDEX(Positions!$D$2:$D$14531,MATCH($A3115&amp;"|67",Positions!$A$2:$A$14531,0)),"-")</f>
        <v>69</v>
      </c>
      <c r="F3115" s="4" t="str">
        <f aca="false">IFERROR(INDEX(Positions!$E$2:$E$14531,MATCH($A3115&amp;"|6",Positions!$A$2:$A$14531,0)),"-")</f>
        <v>U</v>
      </c>
      <c r="G3115" s="4" t="str">
        <f aca="false">IFERROR(INDEX(Positions!$E$2:$E$14531,MATCH($A3115&amp;"|67",Positions!$A$2:$A$14531,0)),"-")</f>
        <v>A</v>
      </c>
      <c r="H3115" s="3" t="str">
        <f aca="false">F3115&amp;"-"&amp;G3115</f>
        <v>U-A</v>
      </c>
      <c r="I3115" s="4" t="n">
        <f aca="false">(F3115="G")+(G3115="G")</f>
        <v>0</v>
      </c>
      <c r="J3115" s="4" t="n">
        <f aca="false">(F3115="C")+(G3115="C")</f>
        <v>0</v>
      </c>
      <c r="K3115" s="3" t="n">
        <f aca="false">I3115+J3115</f>
        <v>0</v>
      </c>
    </row>
    <row r="3116" customFormat="false" ht="15" hidden="false" customHeight="false" outlineLevel="0" collapsed="false">
      <c r="A3116" s="4" t="s">
        <v>148</v>
      </c>
      <c r="B3116" s="4" t="s">
        <v>768</v>
      </c>
      <c r="C3116" s="4" t="s">
        <v>886</v>
      </c>
      <c r="D3116" s="4" t="n">
        <f aca="false">IFERROR(INDEX(Positions!$D$2:$D$14531,MATCH($A3116&amp;"|7",Positions!$A$2:$A$14531,0)),"-")</f>
        <v>7</v>
      </c>
      <c r="E3116" s="4" t="n">
        <f aca="false">IFERROR(INDEX(Positions!$D$2:$D$14531,MATCH($A3116&amp;"|66",Positions!$A$2:$A$14531,0)),"-")</f>
        <v>68</v>
      </c>
      <c r="F3116" s="4" t="str">
        <f aca="false">IFERROR(INDEX(Positions!$E$2:$E$14531,MATCH($A3116&amp;"|7",Positions!$A$2:$A$14531,0)),"-")</f>
        <v>A</v>
      </c>
      <c r="G3116" s="4" t="str">
        <f aca="false">IFERROR(INDEX(Positions!$E$2:$E$14531,MATCH($A3116&amp;"|66",Positions!$A$2:$A$14531,0)),"-")</f>
        <v>U</v>
      </c>
      <c r="H3116" s="3" t="str">
        <f aca="false">F3116&amp;"-"&amp;G3116</f>
        <v>A-U</v>
      </c>
      <c r="I3116" s="4" t="n">
        <f aca="false">(F3116="G")+(G3116="G")</f>
        <v>0</v>
      </c>
      <c r="J3116" s="4" t="n">
        <f aca="false">(F3116="C")+(G3116="C")</f>
        <v>0</v>
      </c>
      <c r="K3116" s="3" t="n">
        <f aca="false">I3116+J3116</f>
        <v>0</v>
      </c>
    </row>
    <row r="3117" customFormat="false" ht="15" hidden="false" customHeight="false" outlineLevel="0" collapsed="false">
      <c r="A3117" s="4" t="s">
        <v>148</v>
      </c>
      <c r="B3117" s="4" t="s">
        <v>783</v>
      </c>
      <c r="C3117" s="4" t="s">
        <v>887</v>
      </c>
      <c r="D3117" s="4" t="n">
        <f aca="false">IFERROR(INDEX(Positions!$D$2:$D$14531,MATCH($A3117&amp;"|10",Positions!$A$2:$A$14531,0)),"-")</f>
        <v>10</v>
      </c>
      <c r="E3117" s="4" t="n">
        <f aca="false">IFERROR(INDEX(Positions!$D$2:$D$14531,MATCH($A3117&amp;"|25",Positions!$A$2:$A$14531,0)),"-")</f>
        <v>27</v>
      </c>
      <c r="F3117" s="4" t="str">
        <f aca="false">IFERROR(INDEX(Positions!$E$2:$E$14531,MATCH($A3117&amp;"|10",Positions!$A$2:$A$14531,0)),"-")</f>
        <v>G</v>
      </c>
      <c r="G3117" s="4" t="str">
        <f aca="false">IFERROR(INDEX(Positions!$E$2:$E$14531,MATCH($A3117&amp;"|25",Positions!$A$2:$A$14531,0)),"-")</f>
        <v>C</v>
      </c>
      <c r="H3117" s="3" t="str">
        <f aca="false">F3117&amp;"-"&amp;G3117</f>
        <v>G-C</v>
      </c>
      <c r="I3117" s="4" t="n">
        <f aca="false">(F3117="G")+(G3117="G")</f>
        <v>1</v>
      </c>
      <c r="J3117" s="4" t="n">
        <f aca="false">(F3117="C")+(G3117="C")</f>
        <v>1</v>
      </c>
      <c r="K3117" s="3" t="n">
        <f aca="false">I3117+J3117</f>
        <v>2</v>
      </c>
    </row>
    <row r="3118" customFormat="false" ht="15" hidden="false" customHeight="false" outlineLevel="0" collapsed="false">
      <c r="A3118" s="4" t="s">
        <v>148</v>
      </c>
      <c r="B3118" s="4" t="s">
        <v>783</v>
      </c>
      <c r="C3118" s="4" t="s">
        <v>888</v>
      </c>
      <c r="D3118" s="4" t="n">
        <f aca="false">IFERROR(INDEX(Positions!$D$2:$D$14531,MATCH($A3118&amp;"|11",Positions!$A$2:$A$14531,0)),"-")</f>
        <v>11</v>
      </c>
      <c r="E3118" s="4" t="n">
        <f aca="false">IFERROR(INDEX(Positions!$D$2:$D$14531,MATCH($A3118&amp;"|24",Positions!$A$2:$A$14531,0)),"-")</f>
        <v>26</v>
      </c>
      <c r="F3118" s="4" t="str">
        <f aca="false">IFERROR(INDEX(Positions!$E$2:$E$14531,MATCH($A3118&amp;"|11",Positions!$A$2:$A$14531,0)),"-")</f>
        <v>C</v>
      </c>
      <c r="G3118" s="4" t="str">
        <f aca="false">IFERROR(INDEX(Positions!$E$2:$E$14531,MATCH($A3118&amp;"|24",Positions!$A$2:$A$14531,0)),"-")</f>
        <v>G</v>
      </c>
      <c r="H3118" s="3" t="str">
        <f aca="false">F3118&amp;"-"&amp;G3118</f>
        <v>C-G</v>
      </c>
      <c r="I3118" s="4" t="n">
        <f aca="false">(F3118="G")+(G3118="G")</f>
        <v>1</v>
      </c>
      <c r="J3118" s="4" t="n">
        <f aca="false">(F3118="C")+(G3118="C")</f>
        <v>1</v>
      </c>
      <c r="K3118" s="3" t="n">
        <f aca="false">I3118+J3118</f>
        <v>2</v>
      </c>
    </row>
    <row r="3119" customFormat="false" ht="15" hidden="false" customHeight="false" outlineLevel="0" collapsed="false">
      <c r="A3119" s="4" t="s">
        <v>148</v>
      </c>
      <c r="B3119" s="4" t="s">
        <v>783</v>
      </c>
      <c r="C3119" s="4" t="s">
        <v>479</v>
      </c>
      <c r="D3119" s="4" t="n">
        <f aca="false">IFERROR(INDEX(Positions!$D$2:$D$14531,MATCH($A3119&amp;"|12",Positions!$A$2:$A$14531,0)),"-")</f>
        <v>12</v>
      </c>
      <c r="E3119" s="4" t="n">
        <f aca="false">IFERROR(INDEX(Positions!$D$2:$D$14531,MATCH($A3119&amp;"|23",Positions!$A$2:$A$14531,0)),"-")</f>
        <v>25</v>
      </c>
      <c r="F3119" s="4" t="str">
        <f aca="false">IFERROR(INDEX(Positions!$E$2:$E$14531,MATCH($A3119&amp;"|12",Positions!$A$2:$A$14531,0)),"-")</f>
        <v>U</v>
      </c>
      <c r="G3119" s="4" t="str">
        <f aca="false">IFERROR(INDEX(Positions!$E$2:$E$14531,MATCH($A3119&amp;"|23",Positions!$A$2:$A$14531,0)),"-")</f>
        <v>A</v>
      </c>
      <c r="H3119" s="3" t="str">
        <f aca="false">F3119&amp;"-"&amp;G3119</f>
        <v>U-A</v>
      </c>
      <c r="I3119" s="4" t="n">
        <f aca="false">(F3119="G")+(G3119="G")</f>
        <v>0</v>
      </c>
      <c r="J3119" s="4" t="n">
        <f aca="false">(F3119="C")+(G3119="C")</f>
        <v>0</v>
      </c>
      <c r="K3119" s="3" t="n">
        <f aca="false">I3119+J3119</f>
        <v>0</v>
      </c>
    </row>
    <row r="3120" customFormat="false" ht="15" hidden="false" customHeight="false" outlineLevel="0" collapsed="false">
      <c r="A3120" s="4" t="s">
        <v>148</v>
      </c>
      <c r="B3120" s="4" t="s">
        <v>783</v>
      </c>
      <c r="C3120" s="4" t="s">
        <v>267</v>
      </c>
      <c r="D3120" s="4" t="n">
        <f aca="false">IFERROR(INDEX(Positions!$D$2:$D$14531,MATCH($A3120&amp;"|13",Positions!$A$2:$A$14531,0)),"-")</f>
        <v>13</v>
      </c>
      <c r="E3120" s="4" t="n">
        <f aca="false">IFERROR(INDEX(Positions!$D$2:$D$14531,MATCH($A3120&amp;"|22",Positions!$A$2:$A$14531,0)),"-")</f>
        <v>24</v>
      </c>
      <c r="F3120" s="4" t="str">
        <f aca="false">IFERROR(INDEX(Positions!$E$2:$E$14531,MATCH($A3120&amp;"|13",Positions!$A$2:$A$14531,0)),"-")</f>
        <v>C</v>
      </c>
      <c r="G3120" s="4" t="str">
        <f aca="false">IFERROR(INDEX(Positions!$E$2:$E$14531,MATCH($A3120&amp;"|22",Positions!$A$2:$A$14531,0)),"-")</f>
        <v>G</v>
      </c>
      <c r="H3120" s="3" t="str">
        <f aca="false">F3120&amp;"-"&amp;G3120</f>
        <v>C-G</v>
      </c>
      <c r="I3120" s="4" t="n">
        <f aca="false">(F3120="G")+(G3120="G")</f>
        <v>1</v>
      </c>
      <c r="J3120" s="4" t="n">
        <f aca="false">(F3120="C")+(G3120="C")</f>
        <v>1</v>
      </c>
      <c r="K3120" s="3" t="n">
        <f aca="false">I3120+J3120</f>
        <v>2</v>
      </c>
    </row>
    <row r="3121" customFormat="false" ht="15" hidden="false" customHeight="false" outlineLevel="0" collapsed="false">
      <c r="A3121" s="4" t="s">
        <v>148</v>
      </c>
      <c r="B3121" s="4" t="s">
        <v>805</v>
      </c>
      <c r="C3121" s="4" t="s">
        <v>673</v>
      </c>
      <c r="D3121" s="4" t="n">
        <f aca="false">IFERROR(INDEX(Positions!$D$2:$D$14531,MATCH($A3121&amp;"|27",Positions!$A$2:$A$14531,0)),"-")</f>
        <v>29</v>
      </c>
      <c r="E3121" s="4" t="n">
        <f aca="false">IFERROR(INDEX(Positions!$D$2:$D$14531,MATCH($A3121&amp;"|43",Positions!$A$2:$A$14531,0)),"-")</f>
        <v>45</v>
      </c>
      <c r="F3121" s="4" t="str">
        <f aca="false">IFERROR(INDEX(Positions!$E$2:$E$14531,MATCH($A3121&amp;"|27",Positions!$A$2:$A$14531,0)),"-")</f>
        <v>C</v>
      </c>
      <c r="G3121" s="4" t="str">
        <f aca="false">IFERROR(INDEX(Positions!$E$2:$E$14531,MATCH($A3121&amp;"|43",Positions!$A$2:$A$14531,0)),"-")</f>
        <v>G</v>
      </c>
      <c r="H3121" s="3" t="str">
        <f aca="false">F3121&amp;"-"&amp;G3121</f>
        <v>C-G</v>
      </c>
      <c r="I3121" s="4" t="n">
        <f aca="false">(F3121="G")+(G3121="G")</f>
        <v>1</v>
      </c>
      <c r="J3121" s="4" t="n">
        <f aca="false">(F3121="C")+(G3121="C")</f>
        <v>1</v>
      </c>
      <c r="K3121" s="3" t="n">
        <f aca="false">I3121+J3121</f>
        <v>2</v>
      </c>
    </row>
    <row r="3122" customFormat="false" ht="15" hidden="false" customHeight="false" outlineLevel="0" collapsed="false">
      <c r="A3122" s="4" t="s">
        <v>148</v>
      </c>
      <c r="B3122" s="4" t="s">
        <v>805</v>
      </c>
      <c r="C3122" s="4" t="s">
        <v>889</v>
      </c>
      <c r="D3122" s="4" t="n">
        <f aca="false">IFERROR(INDEX(Positions!$D$2:$D$14531,MATCH($A3122&amp;"|28",Positions!$A$2:$A$14531,0)),"-")</f>
        <v>30</v>
      </c>
      <c r="E3122" s="4" t="n">
        <f aca="false">IFERROR(INDEX(Positions!$D$2:$D$14531,MATCH($A3122&amp;"|42",Positions!$A$2:$A$14531,0)),"-")</f>
        <v>44</v>
      </c>
      <c r="F3122" s="4" t="str">
        <f aca="false">IFERROR(INDEX(Positions!$E$2:$E$14531,MATCH($A3122&amp;"|28",Positions!$A$2:$A$14531,0)),"-")</f>
        <v>C</v>
      </c>
      <c r="G3122" s="4" t="str">
        <f aca="false">IFERROR(INDEX(Positions!$E$2:$E$14531,MATCH($A3122&amp;"|42",Positions!$A$2:$A$14531,0)),"-")</f>
        <v>G</v>
      </c>
      <c r="H3122" s="3" t="str">
        <f aca="false">F3122&amp;"-"&amp;G3122</f>
        <v>C-G</v>
      </c>
      <c r="I3122" s="4" t="n">
        <f aca="false">(F3122="G")+(G3122="G")</f>
        <v>1</v>
      </c>
      <c r="J3122" s="4" t="n">
        <f aca="false">(F3122="C")+(G3122="C")</f>
        <v>1</v>
      </c>
      <c r="K3122" s="3" t="n">
        <f aca="false">I3122+J3122</f>
        <v>2</v>
      </c>
    </row>
    <row r="3123" customFormat="false" ht="15" hidden="false" customHeight="false" outlineLevel="0" collapsed="false">
      <c r="A3123" s="4" t="s">
        <v>148</v>
      </c>
      <c r="B3123" s="4" t="s">
        <v>805</v>
      </c>
      <c r="C3123" s="4" t="s">
        <v>890</v>
      </c>
      <c r="D3123" s="4" t="n">
        <f aca="false">IFERROR(INDEX(Positions!$D$2:$D$14531,MATCH($A3123&amp;"|29",Positions!$A$2:$A$14531,0)),"-")</f>
        <v>31</v>
      </c>
      <c r="E3123" s="4" t="n">
        <f aca="false">IFERROR(INDEX(Positions!$D$2:$D$14531,MATCH($A3123&amp;"|41",Positions!$A$2:$A$14531,0)),"-")</f>
        <v>43</v>
      </c>
      <c r="F3123" s="4" t="str">
        <f aca="false">IFERROR(INDEX(Positions!$E$2:$E$14531,MATCH($A3123&amp;"|29",Positions!$A$2:$A$14531,0)),"-")</f>
        <v>U</v>
      </c>
      <c r="G3123" s="4" t="str">
        <f aca="false">IFERROR(INDEX(Positions!$E$2:$E$14531,MATCH($A3123&amp;"|41",Positions!$A$2:$A$14531,0)),"-")</f>
        <v>A</v>
      </c>
      <c r="H3123" s="3" t="str">
        <f aca="false">F3123&amp;"-"&amp;G3123</f>
        <v>U-A</v>
      </c>
      <c r="I3123" s="4" t="n">
        <f aca="false">(F3123="G")+(G3123="G")</f>
        <v>0</v>
      </c>
      <c r="J3123" s="4" t="n">
        <f aca="false">(F3123="C")+(G3123="C")</f>
        <v>0</v>
      </c>
      <c r="K3123" s="3" t="n">
        <f aca="false">I3123+J3123</f>
        <v>0</v>
      </c>
    </row>
    <row r="3124" customFormat="false" ht="15" hidden="false" customHeight="false" outlineLevel="0" collapsed="false">
      <c r="A3124" s="4" t="s">
        <v>148</v>
      </c>
      <c r="B3124" s="4" t="s">
        <v>805</v>
      </c>
      <c r="C3124" s="4" t="s">
        <v>694</v>
      </c>
      <c r="D3124" s="4" t="n">
        <f aca="false">IFERROR(INDEX(Positions!$D$2:$D$14531,MATCH($A3124&amp;"|30",Positions!$A$2:$A$14531,0)),"-")</f>
        <v>32</v>
      </c>
      <c r="E3124" s="4" t="n">
        <f aca="false">IFERROR(INDEX(Positions!$D$2:$D$14531,MATCH($A3124&amp;"|40",Positions!$A$2:$A$14531,0)),"-")</f>
        <v>42</v>
      </c>
      <c r="F3124" s="4" t="str">
        <f aca="false">IFERROR(INDEX(Positions!$E$2:$E$14531,MATCH($A3124&amp;"|30",Positions!$A$2:$A$14531,0)),"-")</f>
        <v>G</v>
      </c>
      <c r="G3124" s="4" t="str">
        <f aca="false">IFERROR(INDEX(Positions!$E$2:$E$14531,MATCH($A3124&amp;"|40",Positions!$A$2:$A$14531,0)),"-")</f>
        <v>C</v>
      </c>
      <c r="H3124" s="3" t="str">
        <f aca="false">F3124&amp;"-"&amp;G3124</f>
        <v>G-C</v>
      </c>
      <c r="I3124" s="4" t="n">
        <f aca="false">(F3124="G")+(G3124="G")</f>
        <v>1</v>
      </c>
      <c r="J3124" s="4" t="n">
        <f aca="false">(F3124="C")+(G3124="C")</f>
        <v>1</v>
      </c>
      <c r="K3124" s="3" t="n">
        <f aca="false">I3124+J3124</f>
        <v>2</v>
      </c>
    </row>
    <row r="3125" customFormat="false" ht="15" hidden="false" customHeight="false" outlineLevel="0" collapsed="false">
      <c r="A3125" s="4" t="s">
        <v>148</v>
      </c>
      <c r="B3125" s="4" t="s">
        <v>805</v>
      </c>
      <c r="C3125" s="4" t="s">
        <v>640</v>
      </c>
      <c r="D3125" s="4" t="n">
        <f aca="false">IFERROR(INDEX(Positions!$D$2:$D$14531,MATCH($A3125&amp;"|31",Positions!$A$2:$A$14531,0)),"-")</f>
        <v>33</v>
      </c>
      <c r="E3125" s="4" t="n">
        <f aca="false">IFERROR(INDEX(Positions!$D$2:$D$14531,MATCH($A3125&amp;"|39",Positions!$A$2:$A$14531,0)),"-")</f>
        <v>41</v>
      </c>
      <c r="F3125" s="4" t="str">
        <f aca="false">IFERROR(INDEX(Positions!$E$2:$E$14531,MATCH($A3125&amp;"|31",Positions!$A$2:$A$14531,0)),"-")</f>
        <v>C</v>
      </c>
      <c r="G3125" s="4" t="str">
        <f aca="false">IFERROR(INDEX(Positions!$E$2:$E$14531,MATCH($A3125&amp;"|39",Positions!$A$2:$A$14531,0)),"-")</f>
        <v>G</v>
      </c>
      <c r="H3125" s="3" t="str">
        <f aca="false">F3125&amp;"-"&amp;G3125</f>
        <v>C-G</v>
      </c>
      <c r="I3125" s="4" t="n">
        <f aca="false">(F3125="G")+(G3125="G")</f>
        <v>1</v>
      </c>
      <c r="J3125" s="4" t="n">
        <f aca="false">(F3125="C")+(G3125="C")</f>
        <v>1</v>
      </c>
      <c r="K3125" s="3" t="n">
        <f aca="false">I3125+J3125</f>
        <v>2</v>
      </c>
    </row>
    <row r="3126" customFormat="false" ht="15" hidden="false" customHeight="false" outlineLevel="0" collapsed="false">
      <c r="A3126" s="4" t="s">
        <v>148</v>
      </c>
      <c r="B3126" s="4" t="s">
        <v>830</v>
      </c>
      <c r="C3126" s="4" t="s">
        <v>367</v>
      </c>
      <c r="D3126" s="4" t="n">
        <f aca="false">IFERROR(INDEX(Positions!$D$2:$D$14531,MATCH($A3126&amp;"|49",Positions!$A$2:$A$14531,0)),"-")</f>
        <v>51</v>
      </c>
      <c r="E3126" s="4" t="n">
        <f aca="false">IFERROR(INDEX(Positions!$D$2:$D$14531,MATCH($A3126&amp;"|65",Positions!$A$2:$A$14531,0)),"-")</f>
        <v>67</v>
      </c>
      <c r="F3126" s="4" t="str">
        <f aca="false">IFERROR(INDEX(Positions!$E$2:$E$14531,MATCH($A3126&amp;"|49",Positions!$A$2:$A$14531,0)),"-")</f>
        <v>A</v>
      </c>
      <c r="G3126" s="4" t="str">
        <f aca="false">IFERROR(INDEX(Positions!$E$2:$E$14531,MATCH($A3126&amp;"|65",Positions!$A$2:$A$14531,0)),"-")</f>
        <v>U</v>
      </c>
      <c r="H3126" s="3" t="str">
        <f aca="false">F3126&amp;"-"&amp;G3126</f>
        <v>A-U</v>
      </c>
      <c r="I3126" s="4" t="n">
        <f aca="false">(F3126="G")+(G3126="G")</f>
        <v>0</v>
      </c>
      <c r="J3126" s="4" t="n">
        <f aca="false">(F3126="C")+(G3126="C")</f>
        <v>0</v>
      </c>
      <c r="K3126" s="3" t="n">
        <f aca="false">I3126+J3126</f>
        <v>0</v>
      </c>
    </row>
    <row r="3127" customFormat="false" ht="15" hidden="false" customHeight="false" outlineLevel="0" collapsed="false">
      <c r="A3127" s="4" t="s">
        <v>148</v>
      </c>
      <c r="B3127" s="4" t="s">
        <v>830</v>
      </c>
      <c r="C3127" s="4" t="s">
        <v>891</v>
      </c>
      <c r="D3127" s="4" t="n">
        <f aca="false">IFERROR(INDEX(Positions!$D$2:$D$14531,MATCH($A3127&amp;"|50",Positions!$A$2:$A$14531,0)),"-")</f>
        <v>52</v>
      </c>
      <c r="E3127" s="4" t="n">
        <f aca="false">IFERROR(INDEX(Positions!$D$2:$D$14531,MATCH($A3127&amp;"|64",Positions!$A$2:$A$14531,0)),"-")</f>
        <v>66</v>
      </c>
      <c r="F3127" s="4" t="str">
        <f aca="false">IFERROR(INDEX(Positions!$E$2:$E$14531,MATCH($A3127&amp;"|50",Positions!$A$2:$A$14531,0)),"-")</f>
        <v>G</v>
      </c>
      <c r="G3127" s="4" t="str">
        <f aca="false">IFERROR(INDEX(Positions!$E$2:$E$14531,MATCH($A3127&amp;"|64",Positions!$A$2:$A$14531,0)),"-")</f>
        <v>C</v>
      </c>
      <c r="H3127" s="3" t="str">
        <f aca="false">F3127&amp;"-"&amp;G3127</f>
        <v>G-C</v>
      </c>
      <c r="I3127" s="4" t="n">
        <f aca="false">(F3127="G")+(G3127="G")</f>
        <v>1</v>
      </c>
      <c r="J3127" s="4" t="n">
        <f aca="false">(F3127="C")+(G3127="C")</f>
        <v>1</v>
      </c>
      <c r="K3127" s="3" t="n">
        <f aca="false">I3127+J3127</f>
        <v>2</v>
      </c>
    </row>
    <row r="3128" customFormat="false" ht="15" hidden="false" customHeight="false" outlineLevel="0" collapsed="false">
      <c r="A3128" s="4" t="s">
        <v>148</v>
      </c>
      <c r="B3128" s="4" t="s">
        <v>830</v>
      </c>
      <c r="C3128" s="4" t="s">
        <v>689</v>
      </c>
      <c r="D3128" s="4" t="n">
        <f aca="false">IFERROR(INDEX(Positions!$D$2:$D$14531,MATCH($A3128&amp;"|51",Positions!$A$2:$A$14531,0)),"-")</f>
        <v>53</v>
      </c>
      <c r="E3128" s="4" t="n">
        <f aca="false">IFERROR(INDEX(Positions!$D$2:$D$14531,MATCH($A3128&amp;"|63",Positions!$A$2:$A$14531,0)),"-")</f>
        <v>65</v>
      </c>
      <c r="F3128" s="4" t="str">
        <f aca="false">IFERROR(INDEX(Positions!$E$2:$E$14531,MATCH($A3128&amp;"|51",Positions!$A$2:$A$14531,0)),"-")</f>
        <v>G</v>
      </c>
      <c r="G3128" s="4" t="str">
        <f aca="false">IFERROR(INDEX(Positions!$E$2:$E$14531,MATCH($A3128&amp;"|63",Positions!$A$2:$A$14531,0)),"-")</f>
        <v>C</v>
      </c>
      <c r="H3128" s="3" t="str">
        <f aca="false">F3128&amp;"-"&amp;G3128</f>
        <v>G-C</v>
      </c>
      <c r="I3128" s="4" t="n">
        <f aca="false">(F3128="G")+(G3128="G")</f>
        <v>1</v>
      </c>
      <c r="J3128" s="4" t="n">
        <f aca="false">(F3128="C")+(G3128="C")</f>
        <v>1</v>
      </c>
      <c r="K3128" s="3" t="n">
        <f aca="false">I3128+J3128</f>
        <v>2</v>
      </c>
    </row>
    <row r="3129" customFormat="false" ht="15" hidden="false" customHeight="false" outlineLevel="0" collapsed="false">
      <c r="A3129" s="4" t="s">
        <v>148</v>
      </c>
      <c r="B3129" s="4" t="s">
        <v>830</v>
      </c>
      <c r="C3129" s="4" t="s">
        <v>703</v>
      </c>
      <c r="D3129" s="4" t="n">
        <f aca="false">IFERROR(INDEX(Positions!$D$2:$D$14531,MATCH($A3129&amp;"|52",Positions!$A$2:$A$14531,0)),"-")</f>
        <v>54</v>
      </c>
      <c r="E3129" s="4" t="n">
        <f aca="false">IFERROR(INDEX(Positions!$D$2:$D$14531,MATCH($A3129&amp;"|62",Positions!$A$2:$A$14531,0)),"-")</f>
        <v>64</v>
      </c>
      <c r="F3129" s="4" t="str">
        <f aca="false">IFERROR(INDEX(Positions!$E$2:$E$14531,MATCH($A3129&amp;"|52",Positions!$A$2:$A$14531,0)),"-")</f>
        <v>A</v>
      </c>
      <c r="G3129" s="4" t="str">
        <f aca="false">IFERROR(INDEX(Positions!$E$2:$E$14531,MATCH($A3129&amp;"|62",Positions!$A$2:$A$14531,0)),"-")</f>
        <v>U</v>
      </c>
      <c r="H3129" s="3" t="str">
        <f aca="false">F3129&amp;"-"&amp;G3129</f>
        <v>A-U</v>
      </c>
      <c r="I3129" s="4" t="n">
        <f aca="false">(F3129="G")+(G3129="G")</f>
        <v>0</v>
      </c>
      <c r="J3129" s="4" t="n">
        <f aca="false">(F3129="C")+(G3129="C")</f>
        <v>0</v>
      </c>
      <c r="K3129" s="3" t="n">
        <f aca="false">I3129+J3129</f>
        <v>0</v>
      </c>
    </row>
    <row r="3130" customFormat="false" ht="15" hidden="false" customHeight="false" outlineLevel="0" collapsed="false">
      <c r="A3130" s="4" t="s">
        <v>148</v>
      </c>
      <c r="B3130" s="4" t="s">
        <v>830</v>
      </c>
      <c r="C3130" s="4" t="s">
        <v>892</v>
      </c>
      <c r="D3130" s="4" t="n">
        <f aca="false">IFERROR(INDEX(Positions!$D$2:$D$14531,MATCH($A3130&amp;"|53",Positions!$A$2:$A$14531,0)),"-")</f>
        <v>55</v>
      </c>
      <c r="E3130" s="4" t="n">
        <f aca="false">IFERROR(INDEX(Positions!$D$2:$D$14531,MATCH($A3130&amp;"|61",Positions!$A$2:$A$14531,0)),"-")</f>
        <v>63</v>
      </c>
      <c r="F3130" s="4" t="str">
        <f aca="false">IFERROR(INDEX(Positions!$E$2:$E$14531,MATCH($A3130&amp;"|53",Positions!$A$2:$A$14531,0)),"-")</f>
        <v>G</v>
      </c>
      <c r="G3130" s="4" t="str">
        <f aca="false">IFERROR(INDEX(Positions!$E$2:$E$14531,MATCH($A3130&amp;"|61",Positions!$A$2:$A$14531,0)),"-")</f>
        <v>C</v>
      </c>
      <c r="H3130" s="3" t="str">
        <f aca="false">F3130&amp;"-"&amp;G3130</f>
        <v>G-C</v>
      </c>
      <c r="I3130" s="4" t="n">
        <f aca="false">(F3130="G")+(G3130="G")</f>
        <v>1</v>
      </c>
      <c r="J3130" s="4" t="n">
        <f aca="false">(F3130="C")+(G3130="C")</f>
        <v>1</v>
      </c>
      <c r="K3130" s="3" t="n">
        <f aca="false">I3130+J3130</f>
        <v>2</v>
      </c>
    </row>
    <row r="3131" customFormat="false" ht="15" hidden="false" customHeight="false" outlineLevel="0" collapsed="false">
      <c r="A3131" s="24" t="s">
        <v>148</v>
      </c>
      <c r="B3131" s="24" t="s">
        <v>893</v>
      </c>
      <c r="C3131" s="24" t="s">
        <v>894</v>
      </c>
      <c r="D3131" s="24" t="n">
        <f aca="false">IFERROR(INDEX(Positions!$D$2:$D$14531,MATCH($A3131&amp;"|8",Positions!$A$2:$A$14531,0)),"-")</f>
        <v>8</v>
      </c>
      <c r="E3131" s="24" t="n">
        <f aca="false">IFERROR(INDEX(Positions!$D$2:$D$14531,MATCH($A3131&amp;"|14",Positions!$A$2:$A$14531,0)),"-")</f>
        <v>14</v>
      </c>
      <c r="F3131" s="24" t="str">
        <f aca="false">IFERROR(INDEX(Positions!$E$2:$E$14531,MATCH($A3131&amp;"|8",Positions!$A$2:$A$14531,0)),"-")</f>
        <v>U</v>
      </c>
      <c r="G3131" s="24" t="str">
        <f aca="false">IFERROR(INDEX(Positions!$E$2:$E$14531,MATCH($A3131&amp;"|14",Positions!$A$2:$A$14531,0)),"-")</f>
        <v>A</v>
      </c>
      <c r="H3131" s="25" t="str">
        <f aca="false">F3131&amp;"-"&amp;G3131</f>
        <v>U-A</v>
      </c>
      <c r="I3131" s="24" t="n">
        <f aca="false">(F3131="G")+(G3131="G")</f>
        <v>0</v>
      </c>
      <c r="J3131" s="24" t="n">
        <f aca="false">(F3131="C")+(G3131="C")</f>
        <v>0</v>
      </c>
      <c r="K3131" s="25" t="n">
        <f aca="false">I3131+J3131</f>
        <v>0</v>
      </c>
    </row>
    <row r="3132" customFormat="false" ht="15" hidden="false" customHeight="false" outlineLevel="0" collapsed="false">
      <c r="A3132" s="24" t="s">
        <v>148</v>
      </c>
      <c r="B3132" s="24" t="s">
        <v>893</v>
      </c>
      <c r="C3132" s="24" t="s">
        <v>895</v>
      </c>
      <c r="D3132" s="24" t="n">
        <f aca="false">IFERROR(INDEX(Positions!$D$2:$D$14531,MATCH($A3132&amp;"|15",Positions!$A$2:$A$14531,0)),"-")</f>
        <v>15</v>
      </c>
      <c r="E3132" s="24" t="n">
        <f aca="false">IFERROR(INDEX(Positions!$D$2:$D$14531,MATCH($A3132&amp;"|48",Positions!$A$2:$A$14531,0)),"-")</f>
        <v>50</v>
      </c>
      <c r="F3132" s="24" t="str">
        <f aca="false">IFERROR(INDEX(Positions!$E$2:$E$14531,MATCH($A3132&amp;"|15",Positions!$A$2:$A$14531,0)),"-")</f>
        <v>G</v>
      </c>
      <c r="G3132" s="24" t="str">
        <f aca="false">IFERROR(INDEX(Positions!$E$2:$E$14531,MATCH($A3132&amp;"|48",Positions!$A$2:$A$14531,0)),"-")</f>
        <v>C</v>
      </c>
      <c r="H3132" s="25" t="str">
        <f aca="false">F3132&amp;"-"&amp;G3132</f>
        <v>G-C</v>
      </c>
      <c r="I3132" s="24" t="n">
        <f aca="false">(F3132="G")+(G3132="G")</f>
        <v>1</v>
      </c>
      <c r="J3132" s="24" t="n">
        <f aca="false">(F3132="C")+(G3132="C")</f>
        <v>1</v>
      </c>
      <c r="K3132" s="25" t="n">
        <f aca="false">I3132+J3132</f>
        <v>2</v>
      </c>
    </row>
    <row r="3133" customFormat="false" ht="15" hidden="false" customHeight="false" outlineLevel="0" collapsed="false">
      <c r="A3133" s="24" t="s">
        <v>148</v>
      </c>
      <c r="B3133" s="24" t="s">
        <v>893</v>
      </c>
      <c r="C3133" s="24" t="s">
        <v>896</v>
      </c>
      <c r="D3133" s="24" t="n">
        <f aca="false">IFERROR(INDEX(Positions!$D$2:$D$14531,MATCH($A3133&amp;"|18",Positions!$A$2:$A$14531,0)),"-")</f>
        <v>19</v>
      </c>
      <c r="E3133" s="24" t="n">
        <f aca="false">IFERROR(INDEX(Positions!$D$2:$D$14531,MATCH($A3133&amp;"|55",Positions!$A$2:$A$14531,0)),"-")</f>
        <v>57</v>
      </c>
      <c r="F3133" s="24" t="str">
        <f aca="false">IFERROR(INDEX(Positions!$E$2:$E$14531,MATCH($A3133&amp;"|18",Positions!$A$2:$A$14531,0)),"-")</f>
        <v>G</v>
      </c>
      <c r="G3133" s="24" t="str">
        <f aca="false">IFERROR(INDEX(Positions!$E$2:$E$14531,MATCH($A3133&amp;"|55",Positions!$A$2:$A$14531,0)),"-")</f>
        <v>U</v>
      </c>
      <c r="H3133" s="25" t="str">
        <f aca="false">F3133&amp;"-"&amp;G3133</f>
        <v>G-U</v>
      </c>
      <c r="I3133" s="24" t="n">
        <f aca="false">(F3133="G")+(G3133="G")</f>
        <v>1</v>
      </c>
      <c r="J3133" s="24" t="n">
        <f aca="false">(F3133="C")+(G3133="C")</f>
        <v>0</v>
      </c>
      <c r="K3133" s="25" t="n">
        <f aca="false">I3133+J3133</f>
        <v>1</v>
      </c>
    </row>
    <row r="3134" customFormat="false" ht="15" hidden="false" customHeight="false" outlineLevel="0" collapsed="false">
      <c r="A3134" s="24" t="s">
        <v>148</v>
      </c>
      <c r="B3134" s="24" t="s">
        <v>893</v>
      </c>
      <c r="C3134" s="24" t="s">
        <v>897</v>
      </c>
      <c r="D3134" s="24" t="n">
        <f aca="false">IFERROR(INDEX(Positions!$D$2:$D$14531,MATCH($A3134&amp;"|19",Positions!$A$2:$A$14531,0)),"-")</f>
        <v>20</v>
      </c>
      <c r="E3134" s="24" t="n">
        <f aca="false">IFERROR(INDEX(Positions!$D$2:$D$14531,MATCH($A3134&amp;"|56",Positions!$A$2:$A$14531,0)),"-")</f>
        <v>58</v>
      </c>
      <c r="F3134" s="24" t="str">
        <f aca="false">IFERROR(INDEX(Positions!$E$2:$E$14531,MATCH($A3134&amp;"|19",Positions!$A$2:$A$14531,0)),"-")</f>
        <v>G</v>
      </c>
      <c r="G3134" s="24" t="str">
        <f aca="false">IFERROR(INDEX(Positions!$E$2:$E$14531,MATCH($A3134&amp;"|56",Positions!$A$2:$A$14531,0)),"-")</f>
        <v>C</v>
      </c>
      <c r="H3134" s="25" t="str">
        <f aca="false">F3134&amp;"-"&amp;G3134</f>
        <v>G-C</v>
      </c>
      <c r="I3134" s="24" t="n">
        <f aca="false">(F3134="G")+(G3134="G")</f>
        <v>1</v>
      </c>
      <c r="J3134" s="24" t="n">
        <f aca="false">(F3134="C")+(G3134="C")</f>
        <v>1</v>
      </c>
      <c r="K3134" s="25" t="n">
        <f aca="false">I3134+J3134</f>
        <v>2</v>
      </c>
    </row>
    <row r="3135" customFormat="false" ht="15" hidden="false" customHeight="false" outlineLevel="0" collapsed="false">
      <c r="A3135" s="24" t="s">
        <v>148</v>
      </c>
      <c r="B3135" s="24" t="s">
        <v>893</v>
      </c>
      <c r="C3135" s="24" t="s">
        <v>898</v>
      </c>
      <c r="D3135" s="24" t="n">
        <f aca="false">IFERROR(INDEX(Positions!$D$2:$D$14531,MATCH($A3135&amp;"|26",Positions!$A$2:$A$14531,0)),"-")</f>
        <v>28</v>
      </c>
      <c r="E3135" s="24" t="n">
        <f aca="false">IFERROR(INDEX(Positions!$D$2:$D$14531,MATCH($A3135&amp;"|44",Positions!$A$2:$A$14531,0)),"-")</f>
        <v>46</v>
      </c>
      <c r="F3135" s="24" t="str">
        <f aca="false">IFERROR(INDEX(Positions!$E$2:$E$14531,MATCH($A3135&amp;"|26",Positions!$A$2:$A$14531,0)),"-")</f>
        <v>G</v>
      </c>
      <c r="G3135" s="24" t="str">
        <f aca="false">IFERROR(INDEX(Positions!$E$2:$E$14531,MATCH($A3135&amp;"|44",Positions!$A$2:$A$14531,0)),"-")</f>
        <v>A</v>
      </c>
      <c r="H3135" s="25" t="str">
        <f aca="false">F3135&amp;"-"&amp;G3135</f>
        <v>G-A</v>
      </c>
      <c r="I3135" s="24" t="n">
        <f aca="false">(F3135="G")+(G3135="G")</f>
        <v>1</v>
      </c>
      <c r="J3135" s="24" t="n">
        <f aca="false">(F3135="C")+(G3135="C")</f>
        <v>0</v>
      </c>
      <c r="K3135" s="25" t="n">
        <f aca="false">I3135+J3135</f>
        <v>1</v>
      </c>
    </row>
    <row r="3136" customFormat="false" ht="15" hidden="false" customHeight="false" outlineLevel="0" collapsed="false">
      <c r="A3136" s="24" t="s">
        <v>148</v>
      </c>
      <c r="B3136" s="24" t="s">
        <v>893</v>
      </c>
      <c r="C3136" s="24" t="s">
        <v>899</v>
      </c>
      <c r="D3136" s="24" t="n">
        <f aca="false">IFERROR(INDEX(Positions!$D$2:$D$14531,MATCH($A3136&amp;"|32",Positions!$A$2:$A$14531,0)),"-")</f>
        <v>34</v>
      </c>
      <c r="E3136" s="24" t="n">
        <f aca="false">IFERROR(INDEX(Positions!$D$2:$D$14531,MATCH($A3136&amp;"|38",Positions!$A$2:$A$14531,0)),"-")</f>
        <v>40</v>
      </c>
      <c r="F3136" s="24" t="str">
        <f aca="false">IFERROR(INDEX(Positions!$E$2:$E$14531,MATCH($A3136&amp;"|32",Positions!$A$2:$A$14531,0)),"-")</f>
        <v>A</v>
      </c>
      <c r="G3136" s="24" t="str">
        <f aca="false">IFERROR(INDEX(Positions!$E$2:$E$14531,MATCH($A3136&amp;"|38",Positions!$A$2:$A$14531,0)),"-")</f>
        <v>U</v>
      </c>
      <c r="H3136" s="25" t="str">
        <f aca="false">F3136&amp;"-"&amp;G3136</f>
        <v>A-U</v>
      </c>
      <c r="I3136" s="24" t="n">
        <f aca="false">(F3136="G")+(G3136="G")</f>
        <v>0</v>
      </c>
      <c r="J3136" s="24" t="n">
        <f aca="false">(F3136="C")+(G3136="C")</f>
        <v>0</v>
      </c>
      <c r="K3136" s="25" t="n">
        <f aca="false">I3136+J3136</f>
        <v>0</v>
      </c>
    </row>
    <row r="3137" customFormat="false" ht="15" hidden="false" customHeight="false" outlineLevel="0" collapsed="false">
      <c r="A3137" s="24" t="s">
        <v>148</v>
      </c>
      <c r="B3137" s="24" t="s">
        <v>893</v>
      </c>
      <c r="C3137" s="24" t="s">
        <v>900</v>
      </c>
      <c r="D3137" s="24" t="n">
        <f aca="false">IFERROR(INDEX(Positions!$D$2:$D$14531,MATCH($A3137&amp;"|54",Positions!$A$2:$A$14531,0)),"-")</f>
        <v>56</v>
      </c>
      <c r="E3137" s="24" t="n">
        <f aca="false">IFERROR(INDEX(Positions!$D$2:$D$14531,MATCH($A3137&amp;"|58",Positions!$A$2:$A$14531,0)),"-")</f>
        <v>60</v>
      </c>
      <c r="F3137" s="24" t="str">
        <f aca="false">IFERROR(INDEX(Positions!$E$2:$E$14531,MATCH($A3137&amp;"|54",Positions!$A$2:$A$14531,0)),"-")</f>
        <v>U</v>
      </c>
      <c r="G3137" s="24" t="str">
        <f aca="false">IFERROR(INDEX(Positions!$E$2:$E$14531,MATCH($A3137&amp;"|58",Positions!$A$2:$A$14531,0)),"-")</f>
        <v>A</v>
      </c>
      <c r="H3137" s="25" t="str">
        <f aca="false">F3137&amp;"-"&amp;G3137</f>
        <v>U-A</v>
      </c>
      <c r="I3137" s="24" t="n">
        <f aca="false">(F3137="G")+(G3137="G")</f>
        <v>0</v>
      </c>
      <c r="J3137" s="24" t="n">
        <f aca="false">(F3137="C")+(G3137="C")</f>
        <v>0</v>
      </c>
      <c r="K3137" s="25" t="n">
        <f aca="false">I3137+J3137</f>
        <v>0</v>
      </c>
    </row>
    <row r="3138" customFormat="false" ht="15" hidden="false" customHeight="false" outlineLevel="0" collapsed="false">
      <c r="A3138" s="4" t="s">
        <v>149</v>
      </c>
      <c r="B3138" s="4" t="s">
        <v>768</v>
      </c>
      <c r="C3138" s="4" t="s">
        <v>882</v>
      </c>
      <c r="D3138" s="4" t="n">
        <f aca="false">IFERROR(INDEX(Positions!$D$2:$D$14531,MATCH($A3138&amp;"|1",Positions!$A$2:$A$14531,0)),"-")</f>
        <v>1</v>
      </c>
      <c r="E3138" s="4" t="n">
        <f aca="false">IFERROR(INDEX(Positions!$D$2:$D$14531,MATCH($A3138&amp;"|72",Positions!$A$2:$A$14531,0)),"-")</f>
        <v>74</v>
      </c>
      <c r="F3138" s="4" t="str">
        <f aca="false">IFERROR(INDEX(Positions!$E$2:$E$14531,MATCH($A3138&amp;"|1",Positions!$A$2:$A$14531,0)),"-")</f>
        <v>G</v>
      </c>
      <c r="G3138" s="4" t="str">
        <f aca="false">IFERROR(INDEX(Positions!$E$2:$E$14531,MATCH($A3138&amp;"|72",Positions!$A$2:$A$14531,0)),"-")</f>
        <v>C</v>
      </c>
      <c r="H3138" s="3" t="str">
        <f aca="false">F3138&amp;"-"&amp;G3138</f>
        <v>G-C</v>
      </c>
      <c r="I3138" s="4" t="n">
        <f aca="false">(F3138="G")+(G3138="G")</f>
        <v>1</v>
      </c>
      <c r="J3138" s="4" t="n">
        <f aca="false">(F3138="C")+(G3138="C")</f>
        <v>1</v>
      </c>
      <c r="K3138" s="3" t="n">
        <f aca="false">I3138+J3138</f>
        <v>2</v>
      </c>
    </row>
    <row r="3139" customFormat="false" ht="15" hidden="false" customHeight="false" outlineLevel="0" collapsed="false">
      <c r="A3139" s="4" t="s">
        <v>149</v>
      </c>
      <c r="B3139" s="4" t="s">
        <v>768</v>
      </c>
      <c r="C3139" s="4" t="s">
        <v>883</v>
      </c>
      <c r="D3139" s="4" t="n">
        <f aca="false">IFERROR(INDEX(Positions!$D$2:$D$14531,MATCH($A3139&amp;"|2",Positions!$A$2:$A$14531,0)),"-")</f>
        <v>2</v>
      </c>
      <c r="E3139" s="4" t="n">
        <f aca="false">IFERROR(INDEX(Positions!$D$2:$D$14531,MATCH($A3139&amp;"|71",Positions!$A$2:$A$14531,0)),"-")</f>
        <v>73</v>
      </c>
      <c r="F3139" s="4" t="str">
        <f aca="false">IFERROR(INDEX(Positions!$E$2:$E$14531,MATCH($A3139&amp;"|2",Positions!$A$2:$A$14531,0)),"-")</f>
        <v>G</v>
      </c>
      <c r="G3139" s="4" t="str">
        <f aca="false">IFERROR(INDEX(Positions!$E$2:$E$14531,MATCH($A3139&amp;"|71",Positions!$A$2:$A$14531,0)),"-")</f>
        <v>C</v>
      </c>
      <c r="H3139" s="3" t="str">
        <f aca="false">F3139&amp;"-"&amp;G3139</f>
        <v>G-C</v>
      </c>
      <c r="I3139" s="4" t="n">
        <f aca="false">(F3139="G")+(G3139="G")</f>
        <v>1</v>
      </c>
      <c r="J3139" s="4" t="n">
        <f aca="false">(F3139="C")+(G3139="C")</f>
        <v>1</v>
      </c>
      <c r="K3139" s="3" t="n">
        <f aca="false">I3139+J3139</f>
        <v>2</v>
      </c>
    </row>
    <row r="3140" customFormat="false" ht="15" hidden="false" customHeight="false" outlineLevel="0" collapsed="false">
      <c r="A3140" s="4" t="s">
        <v>149</v>
      </c>
      <c r="B3140" s="4" t="s">
        <v>768</v>
      </c>
      <c r="C3140" s="4" t="s">
        <v>884</v>
      </c>
      <c r="D3140" s="4" t="n">
        <f aca="false">IFERROR(INDEX(Positions!$D$2:$D$14531,MATCH($A3140&amp;"|3",Positions!$A$2:$A$14531,0)),"-")</f>
        <v>3</v>
      </c>
      <c r="E3140" s="4" t="n">
        <f aca="false">IFERROR(INDEX(Positions!$D$2:$D$14531,MATCH($A3140&amp;"|70",Positions!$A$2:$A$14531,0)),"-")</f>
        <v>72</v>
      </c>
      <c r="F3140" s="4" t="str">
        <f aca="false">IFERROR(INDEX(Positions!$E$2:$E$14531,MATCH($A3140&amp;"|3",Positions!$A$2:$A$14531,0)),"-")</f>
        <v>G</v>
      </c>
      <c r="G3140" s="4" t="str">
        <f aca="false">IFERROR(INDEX(Positions!$E$2:$E$14531,MATCH($A3140&amp;"|70",Positions!$A$2:$A$14531,0)),"-")</f>
        <v>U</v>
      </c>
      <c r="H3140" s="3" t="str">
        <f aca="false">F3140&amp;"-"&amp;G3140</f>
        <v>G-U</v>
      </c>
      <c r="I3140" s="4" t="n">
        <f aca="false">(F3140="G")+(G3140="G")</f>
        <v>1</v>
      </c>
      <c r="J3140" s="4" t="n">
        <f aca="false">(F3140="C")+(G3140="C")</f>
        <v>0</v>
      </c>
      <c r="K3140" s="3" t="n">
        <f aca="false">I3140+J3140</f>
        <v>1</v>
      </c>
    </row>
    <row r="3141" customFormat="false" ht="15" hidden="false" customHeight="false" outlineLevel="0" collapsed="false">
      <c r="A3141" s="4" t="s">
        <v>149</v>
      </c>
      <c r="B3141" s="4" t="s">
        <v>768</v>
      </c>
      <c r="C3141" s="4" t="s">
        <v>885</v>
      </c>
      <c r="D3141" s="4" t="n">
        <f aca="false">IFERROR(INDEX(Positions!$D$2:$D$14531,MATCH($A3141&amp;"|4",Positions!$A$2:$A$14531,0)),"-")</f>
        <v>4</v>
      </c>
      <c r="E3141" s="4" t="n">
        <f aca="false">IFERROR(INDEX(Positions!$D$2:$D$14531,MATCH($A3141&amp;"|69",Positions!$A$2:$A$14531,0)),"-")</f>
        <v>71</v>
      </c>
      <c r="F3141" s="4" t="str">
        <f aca="false">IFERROR(INDEX(Positions!$E$2:$E$14531,MATCH($A3141&amp;"|4",Positions!$A$2:$A$14531,0)),"-")</f>
        <v>C</v>
      </c>
      <c r="G3141" s="4" t="str">
        <f aca="false">IFERROR(INDEX(Positions!$E$2:$E$14531,MATCH($A3141&amp;"|69",Positions!$A$2:$A$14531,0)),"-")</f>
        <v>G</v>
      </c>
      <c r="H3141" s="3" t="str">
        <f aca="false">F3141&amp;"-"&amp;G3141</f>
        <v>C-G</v>
      </c>
      <c r="I3141" s="4" t="n">
        <f aca="false">(F3141="G")+(G3141="G")</f>
        <v>1</v>
      </c>
      <c r="J3141" s="4" t="n">
        <f aca="false">(F3141="C")+(G3141="C")</f>
        <v>1</v>
      </c>
      <c r="K3141" s="3" t="n">
        <f aca="false">I3141+J3141</f>
        <v>2</v>
      </c>
    </row>
    <row r="3142" customFormat="false" ht="15" hidden="false" customHeight="false" outlineLevel="0" collapsed="false">
      <c r="A3142" s="4" t="s">
        <v>149</v>
      </c>
      <c r="B3142" s="4" t="s">
        <v>768</v>
      </c>
      <c r="C3142" s="4" t="s">
        <v>542</v>
      </c>
      <c r="D3142" s="4" t="n">
        <f aca="false">IFERROR(INDEX(Positions!$D$2:$D$14531,MATCH($A3142&amp;"|5",Positions!$A$2:$A$14531,0)),"-")</f>
        <v>5</v>
      </c>
      <c r="E3142" s="4" t="n">
        <f aca="false">IFERROR(INDEX(Positions!$D$2:$D$14531,MATCH($A3142&amp;"|68",Positions!$A$2:$A$14531,0)),"-")</f>
        <v>70</v>
      </c>
      <c r="F3142" s="4" t="str">
        <f aca="false">IFERROR(INDEX(Positions!$E$2:$E$14531,MATCH($A3142&amp;"|5",Positions!$A$2:$A$14531,0)),"-")</f>
        <v>C</v>
      </c>
      <c r="G3142" s="4" t="str">
        <f aca="false">IFERROR(INDEX(Positions!$E$2:$E$14531,MATCH($A3142&amp;"|68",Positions!$A$2:$A$14531,0)),"-")</f>
        <v>G</v>
      </c>
      <c r="H3142" s="3" t="str">
        <f aca="false">F3142&amp;"-"&amp;G3142</f>
        <v>C-G</v>
      </c>
      <c r="I3142" s="4" t="n">
        <f aca="false">(F3142="G")+(G3142="G")</f>
        <v>1</v>
      </c>
      <c r="J3142" s="4" t="n">
        <f aca="false">(F3142="C")+(G3142="C")</f>
        <v>1</v>
      </c>
      <c r="K3142" s="3" t="n">
        <f aca="false">I3142+J3142</f>
        <v>2</v>
      </c>
    </row>
    <row r="3143" customFormat="false" ht="15" hidden="false" customHeight="false" outlineLevel="0" collapsed="false">
      <c r="A3143" s="4" t="s">
        <v>149</v>
      </c>
      <c r="B3143" s="4" t="s">
        <v>768</v>
      </c>
      <c r="C3143" s="4" t="s">
        <v>561</v>
      </c>
      <c r="D3143" s="4" t="n">
        <f aca="false">IFERROR(INDEX(Positions!$D$2:$D$14531,MATCH($A3143&amp;"|6",Positions!$A$2:$A$14531,0)),"-")</f>
        <v>6</v>
      </c>
      <c r="E3143" s="4" t="n">
        <f aca="false">IFERROR(INDEX(Positions!$D$2:$D$14531,MATCH($A3143&amp;"|67",Positions!$A$2:$A$14531,0)),"-")</f>
        <v>69</v>
      </c>
      <c r="F3143" s="4" t="str">
        <f aca="false">IFERROR(INDEX(Positions!$E$2:$E$14531,MATCH($A3143&amp;"|6",Positions!$A$2:$A$14531,0)),"-")</f>
        <v>U</v>
      </c>
      <c r="G3143" s="4" t="str">
        <f aca="false">IFERROR(INDEX(Positions!$E$2:$E$14531,MATCH($A3143&amp;"|67",Positions!$A$2:$A$14531,0)),"-")</f>
        <v>A</v>
      </c>
      <c r="H3143" s="3" t="str">
        <f aca="false">F3143&amp;"-"&amp;G3143</f>
        <v>U-A</v>
      </c>
      <c r="I3143" s="4" t="n">
        <f aca="false">(F3143="G")+(G3143="G")</f>
        <v>0</v>
      </c>
      <c r="J3143" s="4" t="n">
        <f aca="false">(F3143="C")+(G3143="C")</f>
        <v>0</v>
      </c>
      <c r="K3143" s="3" t="n">
        <f aca="false">I3143+J3143</f>
        <v>0</v>
      </c>
    </row>
    <row r="3144" customFormat="false" ht="15" hidden="false" customHeight="false" outlineLevel="0" collapsed="false">
      <c r="A3144" s="4" t="s">
        <v>149</v>
      </c>
      <c r="B3144" s="4" t="s">
        <v>768</v>
      </c>
      <c r="C3144" s="4" t="s">
        <v>886</v>
      </c>
      <c r="D3144" s="4" t="n">
        <f aca="false">IFERROR(INDEX(Positions!$D$2:$D$14531,MATCH($A3144&amp;"|7",Positions!$A$2:$A$14531,0)),"-")</f>
        <v>7</v>
      </c>
      <c r="E3144" s="4" t="n">
        <f aca="false">IFERROR(INDEX(Positions!$D$2:$D$14531,MATCH($A3144&amp;"|66",Positions!$A$2:$A$14531,0)),"-")</f>
        <v>68</v>
      </c>
      <c r="F3144" s="4" t="str">
        <f aca="false">IFERROR(INDEX(Positions!$E$2:$E$14531,MATCH($A3144&amp;"|7",Positions!$A$2:$A$14531,0)),"-")</f>
        <v>G</v>
      </c>
      <c r="G3144" s="4" t="str">
        <f aca="false">IFERROR(INDEX(Positions!$E$2:$E$14531,MATCH($A3144&amp;"|66",Positions!$A$2:$A$14531,0)),"-")</f>
        <v>C</v>
      </c>
      <c r="H3144" s="3" t="str">
        <f aca="false">F3144&amp;"-"&amp;G3144</f>
        <v>G-C</v>
      </c>
      <c r="I3144" s="4" t="n">
        <f aca="false">(F3144="G")+(G3144="G")</f>
        <v>1</v>
      </c>
      <c r="J3144" s="4" t="n">
        <f aca="false">(F3144="C")+(G3144="C")</f>
        <v>1</v>
      </c>
      <c r="K3144" s="3" t="n">
        <f aca="false">I3144+J3144</f>
        <v>2</v>
      </c>
    </row>
    <row r="3145" customFormat="false" ht="15" hidden="false" customHeight="false" outlineLevel="0" collapsed="false">
      <c r="A3145" s="4" t="s">
        <v>149</v>
      </c>
      <c r="B3145" s="4" t="s">
        <v>783</v>
      </c>
      <c r="C3145" s="4" t="s">
        <v>887</v>
      </c>
      <c r="D3145" s="4" t="n">
        <f aca="false">IFERROR(INDEX(Positions!$D$2:$D$14531,MATCH($A3145&amp;"|10",Positions!$A$2:$A$14531,0)),"-")</f>
        <v>10</v>
      </c>
      <c r="E3145" s="4" t="n">
        <f aca="false">IFERROR(INDEX(Positions!$D$2:$D$14531,MATCH($A3145&amp;"|25",Positions!$A$2:$A$14531,0)),"-")</f>
        <v>27</v>
      </c>
      <c r="F3145" s="4" t="str">
        <f aca="false">IFERROR(INDEX(Positions!$E$2:$E$14531,MATCH($A3145&amp;"|10",Positions!$A$2:$A$14531,0)),"-")</f>
        <v>G</v>
      </c>
      <c r="G3145" s="4" t="str">
        <f aca="false">IFERROR(INDEX(Positions!$E$2:$E$14531,MATCH($A3145&amp;"|25",Positions!$A$2:$A$14531,0)),"-")</f>
        <v>C</v>
      </c>
      <c r="H3145" s="3" t="str">
        <f aca="false">F3145&amp;"-"&amp;G3145</f>
        <v>G-C</v>
      </c>
      <c r="I3145" s="4" t="n">
        <f aca="false">(F3145="G")+(G3145="G")</f>
        <v>1</v>
      </c>
      <c r="J3145" s="4" t="n">
        <f aca="false">(F3145="C")+(G3145="C")</f>
        <v>1</v>
      </c>
      <c r="K3145" s="3" t="n">
        <f aca="false">I3145+J3145</f>
        <v>2</v>
      </c>
    </row>
    <row r="3146" customFormat="false" ht="15" hidden="false" customHeight="false" outlineLevel="0" collapsed="false">
      <c r="A3146" s="4" t="s">
        <v>149</v>
      </c>
      <c r="B3146" s="4" t="s">
        <v>783</v>
      </c>
      <c r="C3146" s="4" t="s">
        <v>888</v>
      </c>
      <c r="D3146" s="4" t="n">
        <f aca="false">IFERROR(INDEX(Positions!$D$2:$D$14531,MATCH($A3146&amp;"|11",Positions!$A$2:$A$14531,0)),"-")</f>
        <v>11</v>
      </c>
      <c r="E3146" s="4" t="n">
        <f aca="false">IFERROR(INDEX(Positions!$D$2:$D$14531,MATCH($A3146&amp;"|24",Positions!$A$2:$A$14531,0)),"-")</f>
        <v>26</v>
      </c>
      <c r="F3146" s="4" t="str">
        <f aca="false">IFERROR(INDEX(Positions!$E$2:$E$14531,MATCH($A3146&amp;"|11",Positions!$A$2:$A$14531,0)),"-")</f>
        <v>C</v>
      </c>
      <c r="G3146" s="4" t="str">
        <f aca="false">IFERROR(INDEX(Positions!$E$2:$E$14531,MATCH($A3146&amp;"|24",Positions!$A$2:$A$14531,0)),"-")</f>
        <v>G</v>
      </c>
      <c r="H3146" s="3" t="str">
        <f aca="false">F3146&amp;"-"&amp;G3146</f>
        <v>C-G</v>
      </c>
      <c r="I3146" s="4" t="n">
        <f aca="false">(F3146="G")+(G3146="G")</f>
        <v>1</v>
      </c>
      <c r="J3146" s="4" t="n">
        <f aca="false">(F3146="C")+(G3146="C")</f>
        <v>1</v>
      </c>
      <c r="K3146" s="3" t="n">
        <f aca="false">I3146+J3146</f>
        <v>2</v>
      </c>
    </row>
    <row r="3147" customFormat="false" ht="15" hidden="false" customHeight="false" outlineLevel="0" collapsed="false">
      <c r="A3147" s="4" t="s">
        <v>149</v>
      </c>
      <c r="B3147" s="4" t="s">
        <v>783</v>
      </c>
      <c r="C3147" s="4" t="s">
        <v>479</v>
      </c>
      <c r="D3147" s="4" t="n">
        <f aca="false">IFERROR(INDEX(Positions!$D$2:$D$14531,MATCH($A3147&amp;"|12",Positions!$A$2:$A$14531,0)),"-")</f>
        <v>12</v>
      </c>
      <c r="E3147" s="4" t="n">
        <f aca="false">IFERROR(INDEX(Positions!$D$2:$D$14531,MATCH($A3147&amp;"|23",Positions!$A$2:$A$14531,0)),"-")</f>
        <v>25</v>
      </c>
      <c r="F3147" s="4" t="str">
        <f aca="false">IFERROR(INDEX(Positions!$E$2:$E$14531,MATCH($A3147&amp;"|12",Positions!$A$2:$A$14531,0)),"-")</f>
        <v>G</v>
      </c>
      <c r="G3147" s="4" t="str">
        <f aca="false">IFERROR(INDEX(Positions!$E$2:$E$14531,MATCH($A3147&amp;"|23",Positions!$A$2:$A$14531,0)),"-")</f>
        <v>C</v>
      </c>
      <c r="H3147" s="3" t="str">
        <f aca="false">F3147&amp;"-"&amp;G3147</f>
        <v>G-C</v>
      </c>
      <c r="I3147" s="4" t="n">
        <f aca="false">(F3147="G")+(G3147="G")</f>
        <v>1</v>
      </c>
      <c r="J3147" s="4" t="n">
        <f aca="false">(F3147="C")+(G3147="C")</f>
        <v>1</v>
      </c>
      <c r="K3147" s="3" t="n">
        <f aca="false">I3147+J3147</f>
        <v>2</v>
      </c>
    </row>
    <row r="3148" customFormat="false" ht="15" hidden="false" customHeight="false" outlineLevel="0" collapsed="false">
      <c r="A3148" s="4" t="s">
        <v>149</v>
      </c>
      <c r="B3148" s="4" t="s">
        <v>783</v>
      </c>
      <c r="C3148" s="4" t="s">
        <v>267</v>
      </c>
      <c r="D3148" s="4" t="n">
        <f aca="false">IFERROR(INDEX(Positions!$D$2:$D$14531,MATCH($A3148&amp;"|13",Positions!$A$2:$A$14531,0)),"-")</f>
        <v>13</v>
      </c>
      <c r="E3148" s="4" t="n">
        <f aca="false">IFERROR(INDEX(Positions!$D$2:$D$14531,MATCH($A3148&amp;"|22",Positions!$A$2:$A$14531,0)),"-")</f>
        <v>24</v>
      </c>
      <c r="F3148" s="4" t="str">
        <f aca="false">IFERROR(INDEX(Positions!$E$2:$E$14531,MATCH($A3148&amp;"|13",Positions!$A$2:$A$14531,0)),"-")</f>
        <v>C</v>
      </c>
      <c r="G3148" s="4" t="str">
        <f aca="false">IFERROR(INDEX(Positions!$E$2:$E$14531,MATCH($A3148&amp;"|22",Positions!$A$2:$A$14531,0)),"-")</f>
        <v>G</v>
      </c>
      <c r="H3148" s="3" t="str">
        <f aca="false">F3148&amp;"-"&amp;G3148</f>
        <v>C-G</v>
      </c>
      <c r="I3148" s="4" t="n">
        <f aca="false">(F3148="G")+(G3148="G")</f>
        <v>1</v>
      </c>
      <c r="J3148" s="4" t="n">
        <f aca="false">(F3148="C")+(G3148="C")</f>
        <v>1</v>
      </c>
      <c r="K3148" s="3" t="n">
        <f aca="false">I3148+J3148</f>
        <v>2</v>
      </c>
    </row>
    <row r="3149" customFormat="false" ht="15" hidden="false" customHeight="false" outlineLevel="0" collapsed="false">
      <c r="A3149" s="4" t="s">
        <v>149</v>
      </c>
      <c r="B3149" s="4" t="s">
        <v>805</v>
      </c>
      <c r="C3149" s="4" t="s">
        <v>673</v>
      </c>
      <c r="D3149" s="4" t="n">
        <f aca="false">IFERROR(INDEX(Positions!$D$2:$D$14531,MATCH($A3149&amp;"|27",Positions!$A$2:$A$14531,0)),"-")</f>
        <v>29</v>
      </c>
      <c r="E3149" s="4" t="n">
        <f aca="false">IFERROR(INDEX(Positions!$D$2:$D$14531,MATCH($A3149&amp;"|43",Positions!$A$2:$A$14531,0)),"-")</f>
        <v>45</v>
      </c>
      <c r="F3149" s="4" t="str">
        <f aca="false">IFERROR(INDEX(Positions!$E$2:$E$14531,MATCH($A3149&amp;"|27",Positions!$A$2:$A$14531,0)),"-")</f>
        <v>C</v>
      </c>
      <c r="G3149" s="4" t="str">
        <f aca="false">IFERROR(INDEX(Positions!$E$2:$E$14531,MATCH($A3149&amp;"|43",Positions!$A$2:$A$14531,0)),"-")</f>
        <v>G</v>
      </c>
      <c r="H3149" s="3" t="str">
        <f aca="false">F3149&amp;"-"&amp;G3149</f>
        <v>C-G</v>
      </c>
      <c r="I3149" s="4" t="n">
        <f aca="false">(F3149="G")+(G3149="G")</f>
        <v>1</v>
      </c>
      <c r="J3149" s="4" t="n">
        <f aca="false">(F3149="C")+(G3149="C")</f>
        <v>1</v>
      </c>
      <c r="K3149" s="3" t="n">
        <f aca="false">I3149+J3149</f>
        <v>2</v>
      </c>
    </row>
    <row r="3150" customFormat="false" ht="15" hidden="false" customHeight="false" outlineLevel="0" collapsed="false">
      <c r="A3150" s="4" t="s">
        <v>149</v>
      </c>
      <c r="B3150" s="4" t="s">
        <v>805</v>
      </c>
      <c r="C3150" s="4" t="s">
        <v>889</v>
      </c>
      <c r="D3150" s="4" t="n">
        <f aca="false">IFERROR(INDEX(Positions!$D$2:$D$14531,MATCH($A3150&amp;"|28",Positions!$A$2:$A$14531,0)),"-")</f>
        <v>30</v>
      </c>
      <c r="E3150" s="4" t="n">
        <f aca="false">IFERROR(INDEX(Positions!$D$2:$D$14531,MATCH($A3150&amp;"|42",Positions!$A$2:$A$14531,0)),"-")</f>
        <v>44</v>
      </c>
      <c r="F3150" s="4" t="str">
        <f aca="false">IFERROR(INDEX(Positions!$E$2:$E$14531,MATCH($A3150&amp;"|28",Positions!$A$2:$A$14531,0)),"-")</f>
        <v>C</v>
      </c>
      <c r="G3150" s="4" t="str">
        <f aca="false">IFERROR(INDEX(Positions!$E$2:$E$14531,MATCH($A3150&amp;"|42",Positions!$A$2:$A$14531,0)),"-")</f>
        <v>G</v>
      </c>
      <c r="H3150" s="3" t="str">
        <f aca="false">F3150&amp;"-"&amp;G3150</f>
        <v>C-G</v>
      </c>
      <c r="I3150" s="4" t="n">
        <f aca="false">(F3150="G")+(G3150="G")</f>
        <v>1</v>
      </c>
      <c r="J3150" s="4" t="n">
        <f aca="false">(F3150="C")+(G3150="C")</f>
        <v>1</v>
      </c>
      <c r="K3150" s="3" t="n">
        <f aca="false">I3150+J3150</f>
        <v>2</v>
      </c>
    </row>
    <row r="3151" customFormat="false" ht="15" hidden="false" customHeight="false" outlineLevel="0" collapsed="false">
      <c r="A3151" s="4" t="s">
        <v>149</v>
      </c>
      <c r="B3151" s="4" t="s">
        <v>805</v>
      </c>
      <c r="C3151" s="4" t="s">
        <v>890</v>
      </c>
      <c r="D3151" s="4" t="n">
        <f aca="false">IFERROR(INDEX(Positions!$D$2:$D$14531,MATCH($A3151&amp;"|29",Positions!$A$2:$A$14531,0)),"-")</f>
        <v>31</v>
      </c>
      <c r="E3151" s="4" t="n">
        <f aca="false">IFERROR(INDEX(Positions!$D$2:$D$14531,MATCH($A3151&amp;"|41",Positions!$A$2:$A$14531,0)),"-")</f>
        <v>43</v>
      </c>
      <c r="F3151" s="4" t="str">
        <f aca="false">IFERROR(INDEX(Positions!$E$2:$E$14531,MATCH($A3151&amp;"|29",Positions!$A$2:$A$14531,0)),"-")</f>
        <v>U</v>
      </c>
      <c r="G3151" s="4" t="str">
        <f aca="false">IFERROR(INDEX(Positions!$E$2:$E$14531,MATCH($A3151&amp;"|41",Positions!$A$2:$A$14531,0)),"-")</f>
        <v>A</v>
      </c>
      <c r="H3151" s="3" t="str">
        <f aca="false">F3151&amp;"-"&amp;G3151</f>
        <v>U-A</v>
      </c>
      <c r="I3151" s="4" t="n">
        <f aca="false">(F3151="G")+(G3151="G")</f>
        <v>0</v>
      </c>
      <c r="J3151" s="4" t="n">
        <f aca="false">(F3151="C")+(G3151="C")</f>
        <v>0</v>
      </c>
      <c r="K3151" s="3" t="n">
        <f aca="false">I3151+J3151</f>
        <v>0</v>
      </c>
    </row>
    <row r="3152" customFormat="false" ht="15" hidden="false" customHeight="false" outlineLevel="0" collapsed="false">
      <c r="A3152" s="4" t="s">
        <v>149</v>
      </c>
      <c r="B3152" s="4" t="s">
        <v>805</v>
      </c>
      <c r="C3152" s="4" t="s">
        <v>694</v>
      </c>
      <c r="D3152" s="4" t="n">
        <f aca="false">IFERROR(INDEX(Positions!$D$2:$D$14531,MATCH($A3152&amp;"|30",Positions!$A$2:$A$14531,0)),"-")</f>
        <v>32</v>
      </c>
      <c r="E3152" s="4" t="n">
        <f aca="false">IFERROR(INDEX(Positions!$D$2:$D$14531,MATCH($A3152&amp;"|40",Positions!$A$2:$A$14531,0)),"-")</f>
        <v>42</v>
      </c>
      <c r="F3152" s="4" t="str">
        <f aca="false">IFERROR(INDEX(Positions!$E$2:$E$14531,MATCH($A3152&amp;"|30",Positions!$A$2:$A$14531,0)),"-")</f>
        <v>C</v>
      </c>
      <c r="G3152" s="4" t="str">
        <f aca="false">IFERROR(INDEX(Positions!$E$2:$E$14531,MATCH($A3152&amp;"|40",Positions!$A$2:$A$14531,0)),"-")</f>
        <v>G</v>
      </c>
      <c r="H3152" s="3" t="str">
        <f aca="false">F3152&amp;"-"&amp;G3152</f>
        <v>C-G</v>
      </c>
      <c r="I3152" s="4" t="n">
        <f aca="false">(F3152="G")+(G3152="G")</f>
        <v>1</v>
      </c>
      <c r="J3152" s="4" t="n">
        <f aca="false">(F3152="C")+(G3152="C")</f>
        <v>1</v>
      </c>
      <c r="K3152" s="3" t="n">
        <f aca="false">I3152+J3152</f>
        <v>2</v>
      </c>
    </row>
    <row r="3153" customFormat="false" ht="15" hidden="false" customHeight="false" outlineLevel="0" collapsed="false">
      <c r="A3153" s="4" t="s">
        <v>149</v>
      </c>
      <c r="B3153" s="4" t="s">
        <v>805</v>
      </c>
      <c r="C3153" s="4" t="s">
        <v>640</v>
      </c>
      <c r="D3153" s="4" t="n">
        <f aca="false">IFERROR(INDEX(Positions!$D$2:$D$14531,MATCH($A3153&amp;"|31",Positions!$A$2:$A$14531,0)),"-")</f>
        <v>33</v>
      </c>
      <c r="E3153" s="4" t="n">
        <f aca="false">IFERROR(INDEX(Positions!$D$2:$D$14531,MATCH($A3153&amp;"|39",Positions!$A$2:$A$14531,0)),"-")</f>
        <v>41</v>
      </c>
      <c r="F3153" s="4" t="str">
        <f aca="false">IFERROR(INDEX(Positions!$E$2:$E$14531,MATCH($A3153&amp;"|31",Positions!$A$2:$A$14531,0)),"-")</f>
        <v>G</v>
      </c>
      <c r="G3153" s="4" t="str">
        <f aca="false">IFERROR(INDEX(Positions!$E$2:$E$14531,MATCH($A3153&amp;"|39",Positions!$A$2:$A$14531,0)),"-")</f>
        <v>C</v>
      </c>
      <c r="H3153" s="3" t="str">
        <f aca="false">F3153&amp;"-"&amp;G3153</f>
        <v>G-C</v>
      </c>
      <c r="I3153" s="4" t="n">
        <f aca="false">(F3153="G")+(G3153="G")</f>
        <v>1</v>
      </c>
      <c r="J3153" s="4" t="n">
        <f aca="false">(F3153="C")+(G3153="C")</f>
        <v>1</v>
      </c>
      <c r="K3153" s="3" t="n">
        <f aca="false">I3153+J3153</f>
        <v>2</v>
      </c>
    </row>
    <row r="3154" customFormat="false" ht="15" hidden="false" customHeight="false" outlineLevel="0" collapsed="false">
      <c r="A3154" s="4" t="s">
        <v>149</v>
      </c>
      <c r="B3154" s="4" t="s">
        <v>830</v>
      </c>
      <c r="C3154" s="4" t="s">
        <v>367</v>
      </c>
      <c r="D3154" s="4" t="n">
        <f aca="false">IFERROR(INDEX(Positions!$D$2:$D$14531,MATCH($A3154&amp;"|49",Positions!$A$2:$A$14531,0)),"-")</f>
        <v>51</v>
      </c>
      <c r="E3154" s="4" t="n">
        <f aca="false">IFERROR(INDEX(Positions!$D$2:$D$14531,MATCH($A3154&amp;"|65",Positions!$A$2:$A$14531,0)),"-")</f>
        <v>67</v>
      </c>
      <c r="F3154" s="4" t="str">
        <f aca="false">IFERROR(INDEX(Positions!$E$2:$E$14531,MATCH($A3154&amp;"|49",Positions!$A$2:$A$14531,0)),"-")</f>
        <v>U</v>
      </c>
      <c r="G3154" s="4" t="str">
        <f aca="false">IFERROR(INDEX(Positions!$E$2:$E$14531,MATCH($A3154&amp;"|65",Positions!$A$2:$A$14531,0)),"-")</f>
        <v>A</v>
      </c>
      <c r="H3154" s="3" t="str">
        <f aca="false">F3154&amp;"-"&amp;G3154</f>
        <v>U-A</v>
      </c>
      <c r="I3154" s="4" t="n">
        <f aca="false">(F3154="G")+(G3154="G")</f>
        <v>0</v>
      </c>
      <c r="J3154" s="4" t="n">
        <f aca="false">(F3154="C")+(G3154="C")</f>
        <v>0</v>
      </c>
      <c r="K3154" s="3" t="n">
        <f aca="false">I3154+J3154</f>
        <v>0</v>
      </c>
    </row>
    <row r="3155" customFormat="false" ht="15" hidden="false" customHeight="false" outlineLevel="0" collapsed="false">
      <c r="A3155" s="4" t="s">
        <v>149</v>
      </c>
      <c r="B3155" s="4" t="s">
        <v>830</v>
      </c>
      <c r="C3155" s="4" t="s">
        <v>891</v>
      </c>
      <c r="D3155" s="4" t="n">
        <f aca="false">IFERROR(INDEX(Positions!$D$2:$D$14531,MATCH($A3155&amp;"|50",Positions!$A$2:$A$14531,0)),"-")</f>
        <v>52</v>
      </c>
      <c r="E3155" s="4" t="n">
        <f aca="false">IFERROR(INDEX(Positions!$D$2:$D$14531,MATCH($A3155&amp;"|64",Positions!$A$2:$A$14531,0)),"-")</f>
        <v>66</v>
      </c>
      <c r="F3155" s="4" t="str">
        <f aca="false">IFERROR(INDEX(Positions!$E$2:$E$14531,MATCH($A3155&amp;"|50",Positions!$A$2:$A$14531,0)),"-")</f>
        <v>G</v>
      </c>
      <c r="G3155" s="4" t="str">
        <f aca="false">IFERROR(INDEX(Positions!$E$2:$E$14531,MATCH($A3155&amp;"|64",Positions!$A$2:$A$14531,0)),"-")</f>
        <v>C</v>
      </c>
      <c r="H3155" s="3" t="str">
        <f aca="false">F3155&amp;"-"&amp;G3155</f>
        <v>G-C</v>
      </c>
      <c r="I3155" s="4" t="n">
        <f aca="false">(F3155="G")+(G3155="G")</f>
        <v>1</v>
      </c>
      <c r="J3155" s="4" t="n">
        <f aca="false">(F3155="C")+(G3155="C")</f>
        <v>1</v>
      </c>
      <c r="K3155" s="3" t="n">
        <f aca="false">I3155+J3155</f>
        <v>2</v>
      </c>
    </row>
    <row r="3156" customFormat="false" ht="15" hidden="false" customHeight="false" outlineLevel="0" collapsed="false">
      <c r="A3156" s="4" t="s">
        <v>149</v>
      </c>
      <c r="B3156" s="4" t="s">
        <v>830</v>
      </c>
      <c r="C3156" s="4" t="s">
        <v>689</v>
      </c>
      <c r="D3156" s="4" t="n">
        <f aca="false">IFERROR(INDEX(Positions!$D$2:$D$14531,MATCH($A3156&amp;"|51",Positions!$A$2:$A$14531,0)),"-")</f>
        <v>53</v>
      </c>
      <c r="E3156" s="4" t="n">
        <f aca="false">IFERROR(INDEX(Positions!$D$2:$D$14531,MATCH($A3156&amp;"|63",Positions!$A$2:$A$14531,0)),"-")</f>
        <v>65</v>
      </c>
      <c r="F3156" s="4" t="str">
        <f aca="false">IFERROR(INDEX(Positions!$E$2:$E$14531,MATCH($A3156&amp;"|51",Positions!$A$2:$A$14531,0)),"-")</f>
        <v>G</v>
      </c>
      <c r="G3156" s="4" t="str">
        <f aca="false">IFERROR(INDEX(Positions!$E$2:$E$14531,MATCH($A3156&amp;"|63",Positions!$A$2:$A$14531,0)),"-")</f>
        <v>C</v>
      </c>
      <c r="H3156" s="3" t="str">
        <f aca="false">F3156&amp;"-"&amp;G3156</f>
        <v>G-C</v>
      </c>
      <c r="I3156" s="4" t="n">
        <f aca="false">(F3156="G")+(G3156="G")</f>
        <v>1</v>
      </c>
      <c r="J3156" s="4" t="n">
        <f aca="false">(F3156="C")+(G3156="C")</f>
        <v>1</v>
      </c>
      <c r="K3156" s="3" t="n">
        <f aca="false">I3156+J3156</f>
        <v>2</v>
      </c>
    </row>
    <row r="3157" customFormat="false" ht="15" hidden="false" customHeight="false" outlineLevel="0" collapsed="false">
      <c r="A3157" s="4" t="s">
        <v>149</v>
      </c>
      <c r="B3157" s="4" t="s">
        <v>830</v>
      </c>
      <c r="C3157" s="4" t="s">
        <v>703</v>
      </c>
      <c r="D3157" s="4" t="n">
        <f aca="false">IFERROR(INDEX(Positions!$D$2:$D$14531,MATCH($A3157&amp;"|52",Positions!$A$2:$A$14531,0)),"-")</f>
        <v>54</v>
      </c>
      <c r="E3157" s="4" t="n">
        <f aca="false">IFERROR(INDEX(Positions!$D$2:$D$14531,MATCH($A3157&amp;"|62",Positions!$A$2:$A$14531,0)),"-")</f>
        <v>64</v>
      </c>
      <c r="F3157" s="4" t="str">
        <f aca="false">IFERROR(INDEX(Positions!$E$2:$E$14531,MATCH($A3157&amp;"|52",Positions!$A$2:$A$14531,0)),"-")</f>
        <v>G</v>
      </c>
      <c r="G3157" s="4" t="str">
        <f aca="false">IFERROR(INDEX(Positions!$E$2:$E$14531,MATCH($A3157&amp;"|62",Positions!$A$2:$A$14531,0)),"-")</f>
        <v>C</v>
      </c>
      <c r="H3157" s="3" t="str">
        <f aca="false">F3157&amp;"-"&amp;G3157</f>
        <v>G-C</v>
      </c>
      <c r="I3157" s="4" t="n">
        <f aca="false">(F3157="G")+(G3157="G")</f>
        <v>1</v>
      </c>
      <c r="J3157" s="4" t="n">
        <f aca="false">(F3157="C")+(G3157="C")</f>
        <v>1</v>
      </c>
      <c r="K3157" s="3" t="n">
        <f aca="false">I3157+J3157</f>
        <v>2</v>
      </c>
    </row>
    <row r="3158" customFormat="false" ht="15" hidden="false" customHeight="false" outlineLevel="0" collapsed="false">
      <c r="A3158" s="4" t="s">
        <v>149</v>
      </c>
      <c r="B3158" s="4" t="s">
        <v>830</v>
      </c>
      <c r="C3158" s="4" t="s">
        <v>892</v>
      </c>
      <c r="D3158" s="4" t="n">
        <f aca="false">IFERROR(INDEX(Positions!$D$2:$D$14531,MATCH($A3158&amp;"|53",Positions!$A$2:$A$14531,0)),"-")</f>
        <v>55</v>
      </c>
      <c r="E3158" s="4" t="n">
        <f aca="false">IFERROR(INDEX(Positions!$D$2:$D$14531,MATCH($A3158&amp;"|61",Positions!$A$2:$A$14531,0)),"-")</f>
        <v>63</v>
      </c>
      <c r="F3158" s="4" t="str">
        <f aca="false">IFERROR(INDEX(Positions!$E$2:$E$14531,MATCH($A3158&amp;"|53",Positions!$A$2:$A$14531,0)),"-")</f>
        <v>G</v>
      </c>
      <c r="G3158" s="4" t="str">
        <f aca="false">IFERROR(INDEX(Positions!$E$2:$E$14531,MATCH($A3158&amp;"|61",Positions!$A$2:$A$14531,0)),"-")</f>
        <v>C</v>
      </c>
      <c r="H3158" s="3" t="str">
        <f aca="false">F3158&amp;"-"&amp;G3158</f>
        <v>G-C</v>
      </c>
      <c r="I3158" s="4" t="n">
        <f aca="false">(F3158="G")+(G3158="G")</f>
        <v>1</v>
      </c>
      <c r="J3158" s="4" t="n">
        <f aca="false">(F3158="C")+(G3158="C")</f>
        <v>1</v>
      </c>
      <c r="K3158" s="3" t="n">
        <f aca="false">I3158+J3158</f>
        <v>2</v>
      </c>
    </row>
    <row r="3159" customFormat="false" ht="15" hidden="false" customHeight="false" outlineLevel="0" collapsed="false">
      <c r="A3159" s="24" t="s">
        <v>149</v>
      </c>
      <c r="B3159" s="24" t="s">
        <v>893</v>
      </c>
      <c r="C3159" s="24" t="s">
        <v>894</v>
      </c>
      <c r="D3159" s="24" t="n">
        <f aca="false">IFERROR(INDEX(Positions!$D$2:$D$14531,MATCH($A3159&amp;"|8",Positions!$A$2:$A$14531,0)),"-")</f>
        <v>8</v>
      </c>
      <c r="E3159" s="24" t="n">
        <f aca="false">IFERROR(INDEX(Positions!$D$2:$D$14531,MATCH($A3159&amp;"|14",Positions!$A$2:$A$14531,0)),"-")</f>
        <v>14</v>
      </c>
      <c r="F3159" s="24" t="str">
        <f aca="false">IFERROR(INDEX(Positions!$E$2:$E$14531,MATCH($A3159&amp;"|8",Positions!$A$2:$A$14531,0)),"-")</f>
        <v>U</v>
      </c>
      <c r="G3159" s="24" t="str">
        <f aca="false">IFERROR(INDEX(Positions!$E$2:$E$14531,MATCH($A3159&amp;"|14",Positions!$A$2:$A$14531,0)),"-")</f>
        <v>A</v>
      </c>
      <c r="H3159" s="25" t="str">
        <f aca="false">F3159&amp;"-"&amp;G3159</f>
        <v>U-A</v>
      </c>
      <c r="I3159" s="24" t="n">
        <f aca="false">(F3159="G")+(G3159="G")</f>
        <v>0</v>
      </c>
      <c r="J3159" s="24" t="n">
        <f aca="false">(F3159="C")+(G3159="C")</f>
        <v>0</v>
      </c>
      <c r="K3159" s="25" t="n">
        <f aca="false">I3159+J3159</f>
        <v>0</v>
      </c>
    </row>
    <row r="3160" customFormat="false" ht="15" hidden="false" customHeight="false" outlineLevel="0" collapsed="false">
      <c r="A3160" s="24" t="s">
        <v>149</v>
      </c>
      <c r="B3160" s="24" t="s">
        <v>893</v>
      </c>
      <c r="C3160" s="24" t="s">
        <v>895</v>
      </c>
      <c r="D3160" s="24" t="n">
        <f aca="false">IFERROR(INDEX(Positions!$D$2:$D$14531,MATCH($A3160&amp;"|15",Positions!$A$2:$A$14531,0)),"-")</f>
        <v>15</v>
      </c>
      <c r="E3160" s="24" t="n">
        <f aca="false">IFERROR(INDEX(Positions!$D$2:$D$14531,MATCH($A3160&amp;"|48",Positions!$A$2:$A$14531,0)),"-")</f>
        <v>50</v>
      </c>
      <c r="F3160" s="24" t="str">
        <f aca="false">IFERROR(INDEX(Positions!$E$2:$E$14531,MATCH($A3160&amp;"|15",Positions!$A$2:$A$14531,0)),"-")</f>
        <v>G</v>
      </c>
      <c r="G3160" s="24" t="str">
        <f aca="false">IFERROR(INDEX(Positions!$E$2:$E$14531,MATCH($A3160&amp;"|48",Positions!$A$2:$A$14531,0)),"-")</f>
        <v>C</v>
      </c>
      <c r="H3160" s="25" t="str">
        <f aca="false">F3160&amp;"-"&amp;G3160</f>
        <v>G-C</v>
      </c>
      <c r="I3160" s="24" t="n">
        <f aca="false">(F3160="G")+(G3160="G")</f>
        <v>1</v>
      </c>
      <c r="J3160" s="24" t="n">
        <f aca="false">(F3160="C")+(G3160="C")</f>
        <v>1</v>
      </c>
      <c r="K3160" s="25" t="n">
        <f aca="false">I3160+J3160</f>
        <v>2</v>
      </c>
    </row>
    <row r="3161" customFormat="false" ht="15" hidden="false" customHeight="false" outlineLevel="0" collapsed="false">
      <c r="A3161" s="24" t="s">
        <v>149</v>
      </c>
      <c r="B3161" s="24" t="s">
        <v>893</v>
      </c>
      <c r="C3161" s="24" t="s">
        <v>896</v>
      </c>
      <c r="D3161" s="24" t="n">
        <f aca="false">IFERROR(INDEX(Positions!$D$2:$D$14531,MATCH($A3161&amp;"|18",Positions!$A$2:$A$14531,0)),"-")</f>
        <v>19</v>
      </c>
      <c r="E3161" s="24" t="n">
        <f aca="false">IFERROR(INDEX(Positions!$D$2:$D$14531,MATCH($A3161&amp;"|55",Positions!$A$2:$A$14531,0)),"-")</f>
        <v>57</v>
      </c>
      <c r="F3161" s="24" t="str">
        <f aca="false">IFERROR(INDEX(Positions!$E$2:$E$14531,MATCH($A3161&amp;"|18",Positions!$A$2:$A$14531,0)),"-")</f>
        <v>G</v>
      </c>
      <c r="G3161" s="24" t="str">
        <f aca="false">IFERROR(INDEX(Positions!$E$2:$E$14531,MATCH($A3161&amp;"|55",Positions!$A$2:$A$14531,0)),"-")</f>
        <v>U</v>
      </c>
      <c r="H3161" s="25" t="str">
        <f aca="false">F3161&amp;"-"&amp;G3161</f>
        <v>G-U</v>
      </c>
      <c r="I3161" s="24" t="n">
        <f aca="false">(F3161="G")+(G3161="G")</f>
        <v>1</v>
      </c>
      <c r="J3161" s="24" t="n">
        <f aca="false">(F3161="C")+(G3161="C")</f>
        <v>0</v>
      </c>
      <c r="K3161" s="25" t="n">
        <f aca="false">I3161+J3161</f>
        <v>1</v>
      </c>
    </row>
    <row r="3162" customFormat="false" ht="15" hidden="false" customHeight="false" outlineLevel="0" collapsed="false">
      <c r="A3162" s="24" t="s">
        <v>149</v>
      </c>
      <c r="B3162" s="24" t="s">
        <v>893</v>
      </c>
      <c r="C3162" s="24" t="s">
        <v>897</v>
      </c>
      <c r="D3162" s="24" t="n">
        <f aca="false">IFERROR(INDEX(Positions!$D$2:$D$14531,MATCH($A3162&amp;"|19",Positions!$A$2:$A$14531,0)),"-")</f>
        <v>20</v>
      </c>
      <c r="E3162" s="24" t="n">
        <f aca="false">IFERROR(INDEX(Positions!$D$2:$D$14531,MATCH($A3162&amp;"|56",Positions!$A$2:$A$14531,0)),"-")</f>
        <v>58</v>
      </c>
      <c r="F3162" s="24" t="str">
        <f aca="false">IFERROR(INDEX(Positions!$E$2:$E$14531,MATCH($A3162&amp;"|19",Positions!$A$2:$A$14531,0)),"-")</f>
        <v>G</v>
      </c>
      <c r="G3162" s="24" t="str">
        <f aca="false">IFERROR(INDEX(Positions!$E$2:$E$14531,MATCH($A3162&amp;"|56",Positions!$A$2:$A$14531,0)),"-")</f>
        <v>C</v>
      </c>
      <c r="H3162" s="25" t="str">
        <f aca="false">F3162&amp;"-"&amp;G3162</f>
        <v>G-C</v>
      </c>
      <c r="I3162" s="24" t="n">
        <f aca="false">(F3162="G")+(G3162="G")</f>
        <v>1</v>
      </c>
      <c r="J3162" s="24" t="n">
        <f aca="false">(F3162="C")+(G3162="C")</f>
        <v>1</v>
      </c>
      <c r="K3162" s="25" t="n">
        <f aca="false">I3162+J3162</f>
        <v>2</v>
      </c>
    </row>
    <row r="3163" customFormat="false" ht="15" hidden="false" customHeight="false" outlineLevel="0" collapsed="false">
      <c r="A3163" s="24" t="s">
        <v>149</v>
      </c>
      <c r="B3163" s="24" t="s">
        <v>893</v>
      </c>
      <c r="C3163" s="24" t="s">
        <v>898</v>
      </c>
      <c r="D3163" s="24" t="n">
        <f aca="false">IFERROR(INDEX(Positions!$D$2:$D$14531,MATCH($A3163&amp;"|26",Positions!$A$2:$A$14531,0)),"-")</f>
        <v>28</v>
      </c>
      <c r="E3163" s="24" t="n">
        <f aca="false">IFERROR(INDEX(Positions!$D$2:$D$14531,MATCH($A3163&amp;"|44",Positions!$A$2:$A$14531,0)),"-")</f>
        <v>46</v>
      </c>
      <c r="F3163" s="24" t="str">
        <f aca="false">IFERROR(INDEX(Positions!$E$2:$E$14531,MATCH($A3163&amp;"|26",Positions!$A$2:$A$14531,0)),"-")</f>
        <v>A</v>
      </c>
      <c r="G3163" s="24" t="str">
        <f aca="false">IFERROR(INDEX(Positions!$E$2:$E$14531,MATCH($A3163&amp;"|44",Positions!$A$2:$A$14531,0)),"-")</f>
        <v>G</v>
      </c>
      <c r="H3163" s="25" t="str">
        <f aca="false">F3163&amp;"-"&amp;G3163</f>
        <v>A-G</v>
      </c>
      <c r="I3163" s="24" t="n">
        <f aca="false">(F3163="G")+(G3163="G")</f>
        <v>1</v>
      </c>
      <c r="J3163" s="24" t="n">
        <f aca="false">(F3163="C")+(G3163="C")</f>
        <v>0</v>
      </c>
      <c r="K3163" s="25" t="n">
        <f aca="false">I3163+J3163</f>
        <v>1</v>
      </c>
    </row>
    <row r="3164" customFormat="false" ht="15" hidden="false" customHeight="false" outlineLevel="0" collapsed="false">
      <c r="A3164" s="24" t="s">
        <v>149</v>
      </c>
      <c r="B3164" s="24" t="s">
        <v>893</v>
      </c>
      <c r="C3164" s="24" t="s">
        <v>899</v>
      </c>
      <c r="D3164" s="24" t="n">
        <f aca="false">IFERROR(INDEX(Positions!$D$2:$D$14531,MATCH($A3164&amp;"|32",Positions!$A$2:$A$14531,0)),"-")</f>
        <v>34</v>
      </c>
      <c r="E3164" s="24" t="n">
        <f aca="false">IFERROR(INDEX(Positions!$D$2:$D$14531,MATCH($A3164&amp;"|38",Positions!$A$2:$A$14531,0)),"-")</f>
        <v>40</v>
      </c>
      <c r="F3164" s="24" t="str">
        <f aca="false">IFERROR(INDEX(Positions!$E$2:$E$14531,MATCH($A3164&amp;"|32",Positions!$A$2:$A$14531,0)),"-")</f>
        <v>U</v>
      </c>
      <c r="G3164" s="24" t="str">
        <f aca="false">IFERROR(INDEX(Positions!$E$2:$E$14531,MATCH($A3164&amp;"|38",Positions!$A$2:$A$14531,0)),"-")</f>
        <v>U</v>
      </c>
      <c r="H3164" s="25" t="str">
        <f aca="false">F3164&amp;"-"&amp;G3164</f>
        <v>U-U</v>
      </c>
      <c r="I3164" s="24" t="n">
        <f aca="false">(F3164="G")+(G3164="G")</f>
        <v>0</v>
      </c>
      <c r="J3164" s="24" t="n">
        <f aca="false">(F3164="C")+(G3164="C")</f>
        <v>0</v>
      </c>
      <c r="K3164" s="25" t="n">
        <f aca="false">I3164+J3164</f>
        <v>0</v>
      </c>
    </row>
    <row r="3165" customFormat="false" ht="15" hidden="false" customHeight="false" outlineLevel="0" collapsed="false">
      <c r="A3165" s="24" t="s">
        <v>149</v>
      </c>
      <c r="B3165" s="24" t="s">
        <v>893</v>
      </c>
      <c r="C3165" s="24" t="s">
        <v>900</v>
      </c>
      <c r="D3165" s="24" t="n">
        <f aca="false">IFERROR(INDEX(Positions!$D$2:$D$14531,MATCH($A3165&amp;"|54",Positions!$A$2:$A$14531,0)),"-")</f>
        <v>56</v>
      </c>
      <c r="E3165" s="24" t="n">
        <f aca="false">IFERROR(INDEX(Positions!$D$2:$D$14531,MATCH($A3165&amp;"|58",Positions!$A$2:$A$14531,0)),"-")</f>
        <v>60</v>
      </c>
      <c r="F3165" s="24" t="str">
        <f aca="false">IFERROR(INDEX(Positions!$E$2:$E$14531,MATCH($A3165&amp;"|54",Positions!$A$2:$A$14531,0)),"-")</f>
        <v>U</v>
      </c>
      <c r="G3165" s="24" t="str">
        <f aca="false">IFERROR(INDEX(Positions!$E$2:$E$14531,MATCH($A3165&amp;"|58",Positions!$A$2:$A$14531,0)),"-")</f>
        <v>A</v>
      </c>
      <c r="H3165" s="25" t="str">
        <f aca="false">F3165&amp;"-"&amp;G3165</f>
        <v>U-A</v>
      </c>
      <c r="I3165" s="24" t="n">
        <f aca="false">(F3165="G")+(G3165="G")</f>
        <v>0</v>
      </c>
      <c r="J3165" s="24" t="n">
        <f aca="false">(F3165="C")+(G3165="C")</f>
        <v>0</v>
      </c>
      <c r="K3165" s="25" t="n">
        <f aca="false">I3165+J3165</f>
        <v>0</v>
      </c>
    </row>
    <row r="3166" customFormat="false" ht="15" hidden="false" customHeight="false" outlineLevel="0" collapsed="false">
      <c r="A3166" s="4" t="s">
        <v>150</v>
      </c>
      <c r="B3166" s="4" t="s">
        <v>768</v>
      </c>
      <c r="C3166" s="4" t="s">
        <v>882</v>
      </c>
      <c r="D3166" s="4" t="n">
        <f aca="false">IFERROR(INDEX(Positions!$D$2:$D$14531,MATCH($A3166&amp;"|1",Positions!$A$2:$A$14531,0)),"-")</f>
        <v>1</v>
      </c>
      <c r="E3166" s="4" t="n">
        <f aca="false">IFERROR(INDEX(Positions!$D$2:$D$14531,MATCH($A3166&amp;"|72",Positions!$A$2:$A$14531,0)),"-")</f>
        <v>72</v>
      </c>
      <c r="F3166" s="4" t="str">
        <f aca="false">IFERROR(INDEX(Positions!$E$2:$E$14531,MATCH($A3166&amp;"|1",Positions!$A$2:$A$14531,0)),"-")</f>
        <v>G</v>
      </c>
      <c r="G3166" s="4" t="str">
        <f aca="false">IFERROR(INDEX(Positions!$E$2:$E$14531,MATCH($A3166&amp;"|72",Positions!$A$2:$A$14531,0)),"-")</f>
        <v>C</v>
      </c>
      <c r="H3166" s="3" t="str">
        <f aca="false">F3166&amp;"-"&amp;G3166</f>
        <v>G-C</v>
      </c>
      <c r="I3166" s="4" t="n">
        <f aca="false">(F3166="G")+(G3166="G")</f>
        <v>1</v>
      </c>
      <c r="J3166" s="4" t="n">
        <f aca="false">(F3166="C")+(G3166="C")</f>
        <v>1</v>
      </c>
      <c r="K3166" s="3" t="n">
        <f aca="false">I3166+J3166</f>
        <v>2</v>
      </c>
    </row>
    <row r="3167" customFormat="false" ht="15" hidden="false" customHeight="false" outlineLevel="0" collapsed="false">
      <c r="A3167" s="4" t="s">
        <v>150</v>
      </c>
      <c r="B3167" s="4" t="s">
        <v>768</v>
      </c>
      <c r="C3167" s="4" t="s">
        <v>883</v>
      </c>
      <c r="D3167" s="4" t="n">
        <f aca="false">IFERROR(INDEX(Positions!$D$2:$D$14531,MATCH($A3167&amp;"|2",Positions!$A$2:$A$14531,0)),"-")</f>
        <v>2</v>
      </c>
      <c r="E3167" s="4" t="n">
        <f aca="false">IFERROR(INDEX(Positions!$D$2:$D$14531,MATCH($A3167&amp;"|71",Positions!$A$2:$A$14531,0)),"-")</f>
        <v>71</v>
      </c>
      <c r="F3167" s="4" t="str">
        <f aca="false">IFERROR(INDEX(Positions!$E$2:$E$14531,MATCH($A3167&amp;"|2",Positions!$A$2:$A$14531,0)),"-")</f>
        <v>G</v>
      </c>
      <c r="G3167" s="4" t="str">
        <f aca="false">IFERROR(INDEX(Positions!$E$2:$E$14531,MATCH($A3167&amp;"|71",Positions!$A$2:$A$14531,0)),"-")</f>
        <v>C</v>
      </c>
      <c r="H3167" s="3" t="str">
        <f aca="false">F3167&amp;"-"&amp;G3167</f>
        <v>G-C</v>
      </c>
      <c r="I3167" s="4" t="n">
        <f aca="false">(F3167="G")+(G3167="G")</f>
        <v>1</v>
      </c>
      <c r="J3167" s="4" t="n">
        <f aca="false">(F3167="C")+(G3167="C")</f>
        <v>1</v>
      </c>
      <c r="K3167" s="3" t="n">
        <f aca="false">I3167+J3167</f>
        <v>2</v>
      </c>
    </row>
    <row r="3168" customFormat="false" ht="15" hidden="false" customHeight="false" outlineLevel="0" collapsed="false">
      <c r="A3168" s="4" t="s">
        <v>150</v>
      </c>
      <c r="B3168" s="4" t="s">
        <v>768</v>
      </c>
      <c r="C3168" s="4" t="s">
        <v>884</v>
      </c>
      <c r="D3168" s="4" t="n">
        <f aca="false">IFERROR(INDEX(Positions!$D$2:$D$14531,MATCH($A3168&amp;"|3",Positions!$A$2:$A$14531,0)),"-")</f>
        <v>3</v>
      </c>
      <c r="E3168" s="4" t="n">
        <f aca="false">IFERROR(INDEX(Positions!$D$2:$D$14531,MATCH($A3168&amp;"|70",Positions!$A$2:$A$14531,0)),"-")</f>
        <v>70</v>
      </c>
      <c r="F3168" s="4" t="str">
        <f aca="false">IFERROR(INDEX(Positions!$E$2:$E$14531,MATCH($A3168&amp;"|3",Positions!$A$2:$A$14531,0)),"-")</f>
        <v>G</v>
      </c>
      <c r="G3168" s="4" t="str">
        <f aca="false">IFERROR(INDEX(Positions!$E$2:$E$14531,MATCH($A3168&amp;"|70",Positions!$A$2:$A$14531,0)),"-")</f>
        <v>U</v>
      </c>
      <c r="H3168" s="3" t="str">
        <f aca="false">F3168&amp;"-"&amp;G3168</f>
        <v>G-U</v>
      </c>
      <c r="I3168" s="4" t="n">
        <f aca="false">(F3168="G")+(G3168="G")</f>
        <v>1</v>
      </c>
      <c r="J3168" s="4" t="n">
        <f aca="false">(F3168="C")+(G3168="C")</f>
        <v>0</v>
      </c>
      <c r="K3168" s="3" t="n">
        <f aca="false">I3168+J3168</f>
        <v>1</v>
      </c>
    </row>
    <row r="3169" customFormat="false" ht="15" hidden="false" customHeight="false" outlineLevel="0" collapsed="false">
      <c r="A3169" s="4" t="s">
        <v>150</v>
      </c>
      <c r="B3169" s="4" t="s">
        <v>768</v>
      </c>
      <c r="C3169" s="4" t="s">
        <v>885</v>
      </c>
      <c r="D3169" s="4" t="n">
        <f aca="false">IFERROR(INDEX(Positions!$D$2:$D$14531,MATCH($A3169&amp;"|4",Positions!$A$2:$A$14531,0)),"-")</f>
        <v>4</v>
      </c>
      <c r="E3169" s="4" t="n">
        <f aca="false">IFERROR(INDEX(Positions!$D$2:$D$14531,MATCH($A3169&amp;"|69",Positions!$A$2:$A$14531,0)),"-")</f>
        <v>69</v>
      </c>
      <c r="F3169" s="4" t="str">
        <f aca="false">IFERROR(INDEX(Positions!$E$2:$E$14531,MATCH($A3169&amp;"|4",Positions!$A$2:$A$14531,0)),"-")</f>
        <v>G</v>
      </c>
      <c r="G3169" s="4" t="str">
        <f aca="false">IFERROR(INDEX(Positions!$E$2:$E$14531,MATCH($A3169&amp;"|69",Positions!$A$2:$A$14531,0)),"-")</f>
        <v>C</v>
      </c>
      <c r="H3169" s="3" t="str">
        <f aca="false">F3169&amp;"-"&amp;G3169</f>
        <v>G-C</v>
      </c>
      <c r="I3169" s="4" t="n">
        <f aca="false">(F3169="G")+(G3169="G")</f>
        <v>1</v>
      </c>
      <c r="J3169" s="4" t="n">
        <f aca="false">(F3169="C")+(G3169="C")</f>
        <v>1</v>
      </c>
      <c r="K3169" s="3" t="n">
        <f aca="false">I3169+J3169</f>
        <v>2</v>
      </c>
    </row>
    <row r="3170" customFormat="false" ht="15" hidden="false" customHeight="false" outlineLevel="0" collapsed="false">
      <c r="A3170" s="4" t="s">
        <v>150</v>
      </c>
      <c r="B3170" s="4" t="s">
        <v>768</v>
      </c>
      <c r="C3170" s="4" t="s">
        <v>542</v>
      </c>
      <c r="D3170" s="4" t="n">
        <f aca="false">IFERROR(INDEX(Positions!$D$2:$D$14531,MATCH($A3170&amp;"|5",Positions!$A$2:$A$14531,0)),"-")</f>
        <v>5</v>
      </c>
      <c r="E3170" s="4" t="n">
        <f aca="false">IFERROR(INDEX(Positions!$D$2:$D$14531,MATCH($A3170&amp;"|68",Positions!$A$2:$A$14531,0)),"-")</f>
        <v>68</v>
      </c>
      <c r="F3170" s="4" t="str">
        <f aca="false">IFERROR(INDEX(Positions!$E$2:$E$14531,MATCH($A3170&amp;"|5",Positions!$A$2:$A$14531,0)),"-")</f>
        <v>C</v>
      </c>
      <c r="G3170" s="4" t="str">
        <f aca="false">IFERROR(INDEX(Positions!$E$2:$E$14531,MATCH($A3170&amp;"|68",Positions!$A$2:$A$14531,0)),"-")</f>
        <v>G</v>
      </c>
      <c r="H3170" s="3" t="str">
        <f aca="false">F3170&amp;"-"&amp;G3170</f>
        <v>C-G</v>
      </c>
      <c r="I3170" s="4" t="n">
        <f aca="false">(F3170="G")+(G3170="G")</f>
        <v>1</v>
      </c>
      <c r="J3170" s="4" t="n">
        <f aca="false">(F3170="C")+(G3170="C")</f>
        <v>1</v>
      </c>
      <c r="K3170" s="3" t="n">
        <f aca="false">I3170+J3170</f>
        <v>2</v>
      </c>
    </row>
    <row r="3171" customFormat="false" ht="15" hidden="false" customHeight="false" outlineLevel="0" collapsed="false">
      <c r="A3171" s="4" t="s">
        <v>150</v>
      </c>
      <c r="B3171" s="4" t="s">
        <v>768</v>
      </c>
      <c r="C3171" s="4" t="s">
        <v>561</v>
      </c>
      <c r="D3171" s="4" t="n">
        <f aca="false">IFERROR(INDEX(Positions!$D$2:$D$14531,MATCH($A3171&amp;"|6",Positions!$A$2:$A$14531,0)),"-")</f>
        <v>6</v>
      </c>
      <c r="E3171" s="4" t="n">
        <f aca="false">IFERROR(INDEX(Positions!$D$2:$D$14531,MATCH($A3171&amp;"|67",Positions!$A$2:$A$14531,0)),"-")</f>
        <v>67</v>
      </c>
      <c r="F3171" s="4" t="str">
        <f aca="false">IFERROR(INDEX(Positions!$E$2:$E$14531,MATCH($A3171&amp;"|6",Positions!$A$2:$A$14531,0)),"-")</f>
        <v>C</v>
      </c>
      <c r="G3171" s="4" t="str">
        <f aca="false">IFERROR(INDEX(Positions!$E$2:$E$14531,MATCH($A3171&amp;"|67",Positions!$A$2:$A$14531,0)),"-")</f>
        <v>G</v>
      </c>
      <c r="H3171" s="3" t="str">
        <f aca="false">F3171&amp;"-"&amp;G3171</f>
        <v>C-G</v>
      </c>
      <c r="I3171" s="4" t="n">
        <f aca="false">(F3171="G")+(G3171="G")</f>
        <v>1</v>
      </c>
      <c r="J3171" s="4" t="n">
        <f aca="false">(F3171="C")+(G3171="C")</f>
        <v>1</v>
      </c>
      <c r="K3171" s="3" t="n">
        <f aca="false">I3171+J3171</f>
        <v>2</v>
      </c>
    </row>
    <row r="3172" customFormat="false" ht="15" hidden="false" customHeight="false" outlineLevel="0" collapsed="false">
      <c r="A3172" s="4" t="s">
        <v>150</v>
      </c>
      <c r="B3172" s="4" t="s">
        <v>768</v>
      </c>
      <c r="C3172" s="4" t="s">
        <v>886</v>
      </c>
      <c r="D3172" s="4" t="n">
        <f aca="false">IFERROR(INDEX(Positions!$D$2:$D$14531,MATCH($A3172&amp;"|7",Positions!$A$2:$A$14531,0)),"-")</f>
        <v>7</v>
      </c>
      <c r="E3172" s="4" t="n">
        <f aca="false">IFERROR(INDEX(Positions!$D$2:$D$14531,MATCH($A3172&amp;"|66",Positions!$A$2:$A$14531,0)),"-")</f>
        <v>66</v>
      </c>
      <c r="F3172" s="4" t="str">
        <f aca="false">IFERROR(INDEX(Positions!$E$2:$E$14531,MATCH($A3172&amp;"|7",Positions!$A$2:$A$14531,0)),"-")</f>
        <v>U</v>
      </c>
      <c r="G3172" s="4" t="str">
        <f aca="false">IFERROR(INDEX(Positions!$E$2:$E$14531,MATCH($A3172&amp;"|66",Positions!$A$2:$A$14531,0)),"-")</f>
        <v>A</v>
      </c>
      <c r="H3172" s="3" t="str">
        <f aca="false">F3172&amp;"-"&amp;G3172</f>
        <v>U-A</v>
      </c>
      <c r="I3172" s="4" t="n">
        <f aca="false">(F3172="G")+(G3172="G")</f>
        <v>0</v>
      </c>
      <c r="J3172" s="4" t="n">
        <f aca="false">(F3172="C")+(G3172="C")</f>
        <v>0</v>
      </c>
      <c r="K3172" s="3" t="n">
        <f aca="false">I3172+J3172</f>
        <v>0</v>
      </c>
    </row>
    <row r="3173" customFormat="false" ht="15" hidden="false" customHeight="false" outlineLevel="0" collapsed="false">
      <c r="A3173" s="4" t="s">
        <v>150</v>
      </c>
      <c r="B3173" s="4" t="s">
        <v>783</v>
      </c>
      <c r="C3173" s="4" t="s">
        <v>887</v>
      </c>
      <c r="D3173" s="4" t="n">
        <f aca="false">IFERROR(INDEX(Positions!$D$2:$D$14531,MATCH($A3173&amp;"|10",Positions!$A$2:$A$14531,0)),"-")</f>
        <v>10</v>
      </c>
      <c r="E3173" s="4" t="n">
        <f aca="false">IFERROR(INDEX(Positions!$D$2:$D$14531,MATCH($A3173&amp;"|25",Positions!$A$2:$A$14531,0)),"-")</f>
        <v>25</v>
      </c>
      <c r="F3173" s="4" t="str">
        <f aca="false">IFERROR(INDEX(Positions!$E$2:$E$14531,MATCH($A3173&amp;"|10",Positions!$A$2:$A$14531,0)),"-")</f>
        <v>G</v>
      </c>
      <c r="G3173" s="4" t="str">
        <f aca="false">IFERROR(INDEX(Positions!$E$2:$E$14531,MATCH($A3173&amp;"|25",Positions!$A$2:$A$14531,0)),"-")</f>
        <v>C</v>
      </c>
      <c r="H3173" s="3" t="str">
        <f aca="false">F3173&amp;"-"&amp;G3173</f>
        <v>G-C</v>
      </c>
      <c r="I3173" s="4" t="n">
        <f aca="false">(F3173="G")+(G3173="G")</f>
        <v>1</v>
      </c>
      <c r="J3173" s="4" t="n">
        <f aca="false">(F3173="C")+(G3173="C")</f>
        <v>1</v>
      </c>
      <c r="K3173" s="3" t="n">
        <f aca="false">I3173+J3173</f>
        <v>2</v>
      </c>
    </row>
    <row r="3174" customFormat="false" ht="15" hidden="false" customHeight="false" outlineLevel="0" collapsed="false">
      <c r="A3174" s="4" t="s">
        <v>150</v>
      </c>
      <c r="B3174" s="4" t="s">
        <v>783</v>
      </c>
      <c r="C3174" s="4" t="s">
        <v>888</v>
      </c>
      <c r="D3174" s="4" t="n">
        <f aca="false">IFERROR(INDEX(Positions!$D$2:$D$14531,MATCH($A3174&amp;"|11",Positions!$A$2:$A$14531,0)),"-")</f>
        <v>11</v>
      </c>
      <c r="E3174" s="4" t="n">
        <f aca="false">IFERROR(INDEX(Positions!$D$2:$D$14531,MATCH($A3174&amp;"|24",Positions!$A$2:$A$14531,0)),"-")</f>
        <v>24</v>
      </c>
      <c r="F3174" s="4" t="str">
        <f aca="false">IFERROR(INDEX(Positions!$E$2:$E$14531,MATCH($A3174&amp;"|11",Positions!$A$2:$A$14531,0)),"-")</f>
        <v>C</v>
      </c>
      <c r="G3174" s="4" t="str">
        <f aca="false">IFERROR(INDEX(Positions!$E$2:$E$14531,MATCH($A3174&amp;"|24",Positions!$A$2:$A$14531,0)),"-")</f>
        <v>G</v>
      </c>
      <c r="H3174" s="3" t="str">
        <f aca="false">F3174&amp;"-"&amp;G3174</f>
        <v>C-G</v>
      </c>
      <c r="I3174" s="4" t="n">
        <f aca="false">(F3174="G")+(G3174="G")</f>
        <v>1</v>
      </c>
      <c r="J3174" s="4" t="n">
        <f aca="false">(F3174="C")+(G3174="C")</f>
        <v>1</v>
      </c>
      <c r="K3174" s="3" t="n">
        <f aca="false">I3174+J3174</f>
        <v>2</v>
      </c>
    </row>
    <row r="3175" customFormat="false" ht="15" hidden="false" customHeight="false" outlineLevel="0" collapsed="false">
      <c r="A3175" s="4" t="s">
        <v>150</v>
      </c>
      <c r="B3175" s="4" t="s">
        <v>783</v>
      </c>
      <c r="C3175" s="4" t="s">
        <v>479</v>
      </c>
      <c r="D3175" s="4" t="n">
        <f aca="false">IFERROR(INDEX(Positions!$D$2:$D$14531,MATCH($A3175&amp;"|12",Positions!$A$2:$A$14531,0)),"-")</f>
        <v>12</v>
      </c>
      <c r="E3175" s="4" t="n">
        <f aca="false">IFERROR(INDEX(Positions!$D$2:$D$14531,MATCH($A3175&amp;"|23",Positions!$A$2:$A$14531,0)),"-")</f>
        <v>23</v>
      </c>
      <c r="F3175" s="4" t="str">
        <f aca="false">IFERROR(INDEX(Positions!$E$2:$E$14531,MATCH($A3175&amp;"|12",Positions!$A$2:$A$14531,0)),"-")</f>
        <v>U</v>
      </c>
      <c r="G3175" s="4" t="str">
        <f aca="false">IFERROR(INDEX(Positions!$E$2:$E$14531,MATCH($A3175&amp;"|23",Positions!$A$2:$A$14531,0)),"-")</f>
        <v>A</v>
      </c>
      <c r="H3175" s="3" t="str">
        <f aca="false">F3175&amp;"-"&amp;G3175</f>
        <v>U-A</v>
      </c>
      <c r="I3175" s="4" t="n">
        <f aca="false">(F3175="G")+(G3175="G")</f>
        <v>0</v>
      </c>
      <c r="J3175" s="4" t="n">
        <f aca="false">(F3175="C")+(G3175="C")</f>
        <v>0</v>
      </c>
      <c r="K3175" s="3" t="n">
        <f aca="false">I3175+J3175</f>
        <v>0</v>
      </c>
    </row>
    <row r="3176" customFormat="false" ht="15" hidden="false" customHeight="false" outlineLevel="0" collapsed="false">
      <c r="A3176" s="4" t="s">
        <v>150</v>
      </c>
      <c r="B3176" s="4" t="s">
        <v>783</v>
      </c>
      <c r="C3176" s="4" t="s">
        <v>267</v>
      </c>
      <c r="D3176" s="4" t="n">
        <f aca="false">IFERROR(INDEX(Positions!$D$2:$D$14531,MATCH($A3176&amp;"|13",Positions!$A$2:$A$14531,0)),"-")</f>
        <v>13</v>
      </c>
      <c r="E3176" s="4" t="n">
        <f aca="false">IFERROR(INDEX(Positions!$D$2:$D$14531,MATCH($A3176&amp;"|22",Positions!$A$2:$A$14531,0)),"-")</f>
        <v>22</v>
      </c>
      <c r="F3176" s="4" t="str">
        <f aca="false">IFERROR(INDEX(Positions!$E$2:$E$14531,MATCH($A3176&amp;"|13",Positions!$A$2:$A$14531,0)),"-")</f>
        <v>C</v>
      </c>
      <c r="G3176" s="4" t="str">
        <f aca="false">IFERROR(INDEX(Positions!$E$2:$E$14531,MATCH($A3176&amp;"|22",Positions!$A$2:$A$14531,0)),"-")</f>
        <v>G</v>
      </c>
      <c r="H3176" s="3" t="str">
        <f aca="false">F3176&amp;"-"&amp;G3176</f>
        <v>C-G</v>
      </c>
      <c r="I3176" s="4" t="n">
        <f aca="false">(F3176="G")+(G3176="G")</f>
        <v>1</v>
      </c>
      <c r="J3176" s="4" t="n">
        <f aca="false">(F3176="C")+(G3176="C")</f>
        <v>1</v>
      </c>
      <c r="K3176" s="3" t="n">
        <f aca="false">I3176+J3176</f>
        <v>2</v>
      </c>
    </row>
    <row r="3177" customFormat="false" ht="15" hidden="false" customHeight="false" outlineLevel="0" collapsed="false">
      <c r="A3177" s="4" t="s">
        <v>150</v>
      </c>
      <c r="B3177" s="4" t="s">
        <v>805</v>
      </c>
      <c r="C3177" s="4" t="s">
        <v>673</v>
      </c>
      <c r="D3177" s="4" t="n">
        <f aca="false">IFERROR(INDEX(Positions!$D$2:$D$14531,MATCH($A3177&amp;"|27",Positions!$A$2:$A$14531,0)),"-")</f>
        <v>27</v>
      </c>
      <c r="E3177" s="4" t="n">
        <f aca="false">IFERROR(INDEX(Positions!$D$2:$D$14531,MATCH($A3177&amp;"|43",Positions!$A$2:$A$14531,0)),"-")</f>
        <v>43</v>
      </c>
      <c r="F3177" s="4" t="str">
        <f aca="false">IFERROR(INDEX(Positions!$E$2:$E$14531,MATCH($A3177&amp;"|27",Positions!$A$2:$A$14531,0)),"-")</f>
        <v>C</v>
      </c>
      <c r="G3177" s="4" t="str">
        <f aca="false">IFERROR(INDEX(Positions!$E$2:$E$14531,MATCH($A3177&amp;"|43",Positions!$A$2:$A$14531,0)),"-")</f>
        <v>G</v>
      </c>
      <c r="H3177" s="3" t="str">
        <f aca="false">F3177&amp;"-"&amp;G3177</f>
        <v>C-G</v>
      </c>
      <c r="I3177" s="4" t="n">
        <f aca="false">(F3177="G")+(G3177="G")</f>
        <v>1</v>
      </c>
      <c r="J3177" s="4" t="n">
        <f aca="false">(F3177="C")+(G3177="C")</f>
        <v>1</v>
      </c>
      <c r="K3177" s="3" t="n">
        <f aca="false">I3177+J3177</f>
        <v>2</v>
      </c>
    </row>
    <row r="3178" customFormat="false" ht="15" hidden="false" customHeight="false" outlineLevel="0" collapsed="false">
      <c r="A3178" s="4" t="s">
        <v>150</v>
      </c>
      <c r="B3178" s="4" t="s">
        <v>805</v>
      </c>
      <c r="C3178" s="4" t="s">
        <v>889</v>
      </c>
      <c r="D3178" s="4" t="n">
        <f aca="false">IFERROR(INDEX(Positions!$D$2:$D$14531,MATCH($A3178&amp;"|28",Positions!$A$2:$A$14531,0)),"-")</f>
        <v>28</v>
      </c>
      <c r="E3178" s="4" t="n">
        <f aca="false">IFERROR(INDEX(Positions!$D$2:$D$14531,MATCH($A3178&amp;"|42",Positions!$A$2:$A$14531,0)),"-")</f>
        <v>42</v>
      </c>
      <c r="F3178" s="4" t="str">
        <f aca="false">IFERROR(INDEX(Positions!$E$2:$E$14531,MATCH($A3178&amp;"|28",Positions!$A$2:$A$14531,0)),"-")</f>
        <v>U</v>
      </c>
      <c r="G3178" s="4" t="str">
        <f aca="false">IFERROR(INDEX(Positions!$E$2:$E$14531,MATCH($A3178&amp;"|42",Positions!$A$2:$A$14531,0)),"-")</f>
        <v>A</v>
      </c>
      <c r="H3178" s="3" t="str">
        <f aca="false">F3178&amp;"-"&amp;G3178</f>
        <v>U-A</v>
      </c>
      <c r="I3178" s="4" t="n">
        <f aca="false">(F3178="G")+(G3178="G")</f>
        <v>0</v>
      </c>
      <c r="J3178" s="4" t="n">
        <f aca="false">(F3178="C")+(G3178="C")</f>
        <v>0</v>
      </c>
      <c r="K3178" s="3" t="n">
        <f aca="false">I3178+J3178</f>
        <v>0</v>
      </c>
    </row>
    <row r="3179" customFormat="false" ht="15" hidden="false" customHeight="false" outlineLevel="0" collapsed="false">
      <c r="A3179" s="4" t="s">
        <v>150</v>
      </c>
      <c r="B3179" s="4" t="s">
        <v>805</v>
      </c>
      <c r="C3179" s="4" t="s">
        <v>890</v>
      </c>
      <c r="D3179" s="4" t="n">
        <f aca="false">IFERROR(INDEX(Positions!$D$2:$D$14531,MATCH($A3179&amp;"|29",Positions!$A$2:$A$14531,0)),"-")</f>
        <v>29</v>
      </c>
      <c r="E3179" s="4" t="n">
        <f aca="false">IFERROR(INDEX(Positions!$D$2:$D$14531,MATCH($A3179&amp;"|41",Positions!$A$2:$A$14531,0)),"-")</f>
        <v>41</v>
      </c>
      <c r="F3179" s="4" t="str">
        <f aca="false">IFERROR(INDEX(Positions!$E$2:$E$14531,MATCH($A3179&amp;"|29",Positions!$A$2:$A$14531,0)),"-")</f>
        <v>G</v>
      </c>
      <c r="G3179" s="4" t="str">
        <f aca="false">IFERROR(INDEX(Positions!$E$2:$E$14531,MATCH($A3179&amp;"|41",Positions!$A$2:$A$14531,0)),"-")</f>
        <v>C</v>
      </c>
      <c r="H3179" s="3" t="str">
        <f aca="false">F3179&amp;"-"&amp;G3179</f>
        <v>G-C</v>
      </c>
      <c r="I3179" s="4" t="n">
        <f aca="false">(F3179="G")+(G3179="G")</f>
        <v>1</v>
      </c>
      <c r="J3179" s="4" t="n">
        <f aca="false">(F3179="C")+(G3179="C")</f>
        <v>1</v>
      </c>
      <c r="K3179" s="3" t="n">
        <f aca="false">I3179+J3179</f>
        <v>2</v>
      </c>
    </row>
    <row r="3180" customFormat="false" ht="15" hidden="false" customHeight="false" outlineLevel="0" collapsed="false">
      <c r="A3180" s="4" t="s">
        <v>150</v>
      </c>
      <c r="B3180" s="4" t="s">
        <v>805</v>
      </c>
      <c r="C3180" s="4" t="s">
        <v>694</v>
      </c>
      <c r="D3180" s="4" t="n">
        <f aca="false">IFERROR(INDEX(Positions!$D$2:$D$14531,MATCH($A3180&amp;"|30",Positions!$A$2:$A$14531,0)),"-")</f>
        <v>30</v>
      </c>
      <c r="E3180" s="4" t="n">
        <f aca="false">IFERROR(INDEX(Positions!$D$2:$D$14531,MATCH($A3180&amp;"|40",Positions!$A$2:$A$14531,0)),"-")</f>
        <v>40</v>
      </c>
      <c r="F3180" s="4" t="str">
        <f aca="false">IFERROR(INDEX(Positions!$E$2:$E$14531,MATCH($A3180&amp;"|30",Positions!$A$2:$A$14531,0)),"-")</f>
        <v>C</v>
      </c>
      <c r="G3180" s="4" t="str">
        <f aca="false">IFERROR(INDEX(Positions!$E$2:$E$14531,MATCH($A3180&amp;"|40",Positions!$A$2:$A$14531,0)),"-")</f>
        <v>G</v>
      </c>
      <c r="H3180" s="3" t="str">
        <f aca="false">F3180&amp;"-"&amp;G3180</f>
        <v>C-G</v>
      </c>
      <c r="I3180" s="4" t="n">
        <f aca="false">(F3180="G")+(G3180="G")</f>
        <v>1</v>
      </c>
      <c r="J3180" s="4" t="n">
        <f aca="false">(F3180="C")+(G3180="C")</f>
        <v>1</v>
      </c>
      <c r="K3180" s="3" t="n">
        <f aca="false">I3180+J3180</f>
        <v>2</v>
      </c>
    </row>
    <row r="3181" customFormat="false" ht="15" hidden="false" customHeight="false" outlineLevel="0" collapsed="false">
      <c r="A3181" s="4" t="s">
        <v>150</v>
      </c>
      <c r="B3181" s="4" t="s">
        <v>805</v>
      </c>
      <c r="C3181" s="4" t="s">
        <v>640</v>
      </c>
      <c r="D3181" s="4" t="n">
        <f aca="false">IFERROR(INDEX(Positions!$D$2:$D$14531,MATCH($A3181&amp;"|31",Positions!$A$2:$A$14531,0)),"-")</f>
        <v>31</v>
      </c>
      <c r="E3181" s="4" t="n">
        <f aca="false">IFERROR(INDEX(Positions!$D$2:$D$14531,MATCH($A3181&amp;"|39",Positions!$A$2:$A$14531,0)),"-")</f>
        <v>39</v>
      </c>
      <c r="F3181" s="4" t="str">
        <f aca="false">IFERROR(INDEX(Positions!$E$2:$E$14531,MATCH($A3181&amp;"|31",Positions!$A$2:$A$14531,0)),"-")</f>
        <v>C</v>
      </c>
      <c r="G3181" s="4" t="str">
        <f aca="false">IFERROR(INDEX(Positions!$E$2:$E$14531,MATCH($A3181&amp;"|39",Positions!$A$2:$A$14531,0)),"-")</f>
        <v>G</v>
      </c>
      <c r="H3181" s="3" t="str">
        <f aca="false">F3181&amp;"-"&amp;G3181</f>
        <v>C-G</v>
      </c>
      <c r="I3181" s="4" t="n">
        <f aca="false">(F3181="G")+(G3181="G")</f>
        <v>1</v>
      </c>
      <c r="J3181" s="4" t="n">
        <f aca="false">(F3181="C")+(G3181="C")</f>
        <v>1</v>
      </c>
      <c r="K3181" s="3" t="n">
        <f aca="false">I3181+J3181</f>
        <v>2</v>
      </c>
    </row>
    <row r="3182" customFormat="false" ht="15" hidden="false" customHeight="false" outlineLevel="0" collapsed="false">
      <c r="A3182" s="4" t="s">
        <v>150</v>
      </c>
      <c r="B3182" s="4" t="s">
        <v>830</v>
      </c>
      <c r="C3182" s="4" t="s">
        <v>367</v>
      </c>
      <c r="D3182" s="4" t="n">
        <f aca="false">IFERROR(INDEX(Positions!$D$2:$D$14531,MATCH($A3182&amp;"|49",Positions!$A$2:$A$14531,0)),"-")</f>
        <v>49</v>
      </c>
      <c r="E3182" s="4" t="n">
        <f aca="false">IFERROR(INDEX(Positions!$D$2:$D$14531,MATCH($A3182&amp;"|65",Positions!$A$2:$A$14531,0)),"-")</f>
        <v>65</v>
      </c>
      <c r="F3182" s="4" t="str">
        <f aca="false">IFERROR(INDEX(Positions!$E$2:$E$14531,MATCH($A3182&amp;"|49",Positions!$A$2:$A$14531,0)),"-")</f>
        <v>A</v>
      </c>
      <c r="G3182" s="4" t="str">
        <f aca="false">IFERROR(INDEX(Positions!$E$2:$E$14531,MATCH($A3182&amp;"|65",Positions!$A$2:$A$14531,0)),"-")</f>
        <v>U</v>
      </c>
      <c r="H3182" s="3" t="str">
        <f aca="false">F3182&amp;"-"&amp;G3182</f>
        <v>A-U</v>
      </c>
      <c r="I3182" s="4" t="n">
        <f aca="false">(F3182="G")+(G3182="G")</f>
        <v>0</v>
      </c>
      <c r="J3182" s="4" t="n">
        <f aca="false">(F3182="C")+(G3182="C")</f>
        <v>0</v>
      </c>
      <c r="K3182" s="3" t="n">
        <f aca="false">I3182+J3182</f>
        <v>0</v>
      </c>
    </row>
    <row r="3183" customFormat="false" ht="15" hidden="false" customHeight="false" outlineLevel="0" collapsed="false">
      <c r="A3183" s="4" t="s">
        <v>150</v>
      </c>
      <c r="B3183" s="4" t="s">
        <v>830</v>
      </c>
      <c r="C3183" s="4" t="s">
        <v>891</v>
      </c>
      <c r="D3183" s="4" t="n">
        <f aca="false">IFERROR(INDEX(Positions!$D$2:$D$14531,MATCH($A3183&amp;"|50",Positions!$A$2:$A$14531,0)),"-")</f>
        <v>50</v>
      </c>
      <c r="E3183" s="4" t="n">
        <f aca="false">IFERROR(INDEX(Positions!$D$2:$D$14531,MATCH($A3183&amp;"|64",Positions!$A$2:$A$14531,0)),"-")</f>
        <v>64</v>
      </c>
      <c r="F3183" s="4" t="str">
        <f aca="false">IFERROR(INDEX(Positions!$E$2:$E$14531,MATCH($A3183&amp;"|50",Positions!$A$2:$A$14531,0)),"-")</f>
        <v>G</v>
      </c>
      <c r="G3183" s="4" t="str">
        <f aca="false">IFERROR(INDEX(Positions!$E$2:$E$14531,MATCH($A3183&amp;"|64",Positions!$A$2:$A$14531,0)),"-")</f>
        <v>C</v>
      </c>
      <c r="H3183" s="3" t="str">
        <f aca="false">F3183&amp;"-"&amp;G3183</f>
        <v>G-C</v>
      </c>
      <c r="I3183" s="4" t="n">
        <f aca="false">(F3183="G")+(G3183="G")</f>
        <v>1</v>
      </c>
      <c r="J3183" s="4" t="n">
        <f aca="false">(F3183="C")+(G3183="C")</f>
        <v>1</v>
      </c>
      <c r="K3183" s="3" t="n">
        <f aca="false">I3183+J3183</f>
        <v>2</v>
      </c>
    </row>
    <row r="3184" customFormat="false" ht="15" hidden="false" customHeight="false" outlineLevel="0" collapsed="false">
      <c r="A3184" s="4" t="s">
        <v>150</v>
      </c>
      <c r="B3184" s="4" t="s">
        <v>830</v>
      </c>
      <c r="C3184" s="4" t="s">
        <v>689</v>
      </c>
      <c r="D3184" s="4" t="n">
        <f aca="false">IFERROR(INDEX(Positions!$D$2:$D$14531,MATCH($A3184&amp;"|51",Positions!$A$2:$A$14531,0)),"-")</f>
        <v>51</v>
      </c>
      <c r="E3184" s="4" t="n">
        <f aca="false">IFERROR(INDEX(Positions!$D$2:$D$14531,MATCH($A3184&amp;"|63",Positions!$A$2:$A$14531,0)),"-")</f>
        <v>63</v>
      </c>
      <c r="F3184" s="4" t="str">
        <f aca="false">IFERROR(INDEX(Positions!$E$2:$E$14531,MATCH($A3184&amp;"|51",Positions!$A$2:$A$14531,0)),"-")</f>
        <v>G</v>
      </c>
      <c r="G3184" s="4" t="str">
        <f aca="false">IFERROR(INDEX(Positions!$E$2:$E$14531,MATCH($A3184&amp;"|63",Positions!$A$2:$A$14531,0)),"-")</f>
        <v>C</v>
      </c>
      <c r="H3184" s="3" t="str">
        <f aca="false">F3184&amp;"-"&amp;G3184</f>
        <v>G-C</v>
      </c>
      <c r="I3184" s="4" t="n">
        <f aca="false">(F3184="G")+(G3184="G")</f>
        <v>1</v>
      </c>
      <c r="J3184" s="4" t="n">
        <f aca="false">(F3184="C")+(G3184="C")</f>
        <v>1</v>
      </c>
      <c r="K3184" s="3" t="n">
        <f aca="false">I3184+J3184</f>
        <v>2</v>
      </c>
    </row>
    <row r="3185" customFormat="false" ht="15" hidden="false" customHeight="false" outlineLevel="0" collapsed="false">
      <c r="A3185" s="4" t="s">
        <v>150</v>
      </c>
      <c r="B3185" s="4" t="s">
        <v>830</v>
      </c>
      <c r="C3185" s="4" t="s">
        <v>703</v>
      </c>
      <c r="D3185" s="4" t="n">
        <f aca="false">IFERROR(INDEX(Positions!$D$2:$D$14531,MATCH($A3185&amp;"|52",Positions!$A$2:$A$14531,0)),"-")</f>
        <v>52</v>
      </c>
      <c r="E3185" s="4" t="n">
        <f aca="false">IFERROR(INDEX(Positions!$D$2:$D$14531,MATCH($A3185&amp;"|62",Positions!$A$2:$A$14531,0)),"-")</f>
        <v>62</v>
      </c>
      <c r="F3185" s="4" t="str">
        <f aca="false">IFERROR(INDEX(Positions!$E$2:$E$14531,MATCH($A3185&amp;"|52",Positions!$A$2:$A$14531,0)),"-")</f>
        <v>A</v>
      </c>
      <c r="G3185" s="4" t="str">
        <f aca="false">IFERROR(INDEX(Positions!$E$2:$E$14531,MATCH($A3185&amp;"|62",Positions!$A$2:$A$14531,0)),"-")</f>
        <v>U</v>
      </c>
      <c r="H3185" s="3" t="str">
        <f aca="false">F3185&amp;"-"&amp;G3185</f>
        <v>A-U</v>
      </c>
      <c r="I3185" s="4" t="n">
        <f aca="false">(F3185="G")+(G3185="G")</f>
        <v>0</v>
      </c>
      <c r="J3185" s="4" t="n">
        <f aca="false">(F3185="C")+(G3185="C")</f>
        <v>0</v>
      </c>
      <c r="K3185" s="3" t="n">
        <f aca="false">I3185+J3185</f>
        <v>0</v>
      </c>
    </row>
    <row r="3186" customFormat="false" ht="15" hidden="false" customHeight="false" outlineLevel="0" collapsed="false">
      <c r="A3186" s="4" t="s">
        <v>150</v>
      </c>
      <c r="B3186" s="4" t="s">
        <v>830</v>
      </c>
      <c r="C3186" s="4" t="s">
        <v>892</v>
      </c>
      <c r="D3186" s="4" t="n">
        <f aca="false">IFERROR(INDEX(Positions!$D$2:$D$14531,MATCH($A3186&amp;"|53",Positions!$A$2:$A$14531,0)),"-")</f>
        <v>53</v>
      </c>
      <c r="E3186" s="4" t="n">
        <f aca="false">IFERROR(INDEX(Positions!$D$2:$D$14531,MATCH($A3186&amp;"|61",Positions!$A$2:$A$14531,0)),"-")</f>
        <v>61</v>
      </c>
      <c r="F3186" s="4" t="str">
        <f aca="false">IFERROR(INDEX(Positions!$E$2:$E$14531,MATCH($A3186&amp;"|53",Positions!$A$2:$A$14531,0)),"-")</f>
        <v>G</v>
      </c>
      <c r="G3186" s="4" t="str">
        <f aca="false">IFERROR(INDEX(Positions!$E$2:$E$14531,MATCH($A3186&amp;"|61",Positions!$A$2:$A$14531,0)),"-")</f>
        <v>C</v>
      </c>
      <c r="H3186" s="3" t="str">
        <f aca="false">F3186&amp;"-"&amp;G3186</f>
        <v>G-C</v>
      </c>
      <c r="I3186" s="4" t="n">
        <f aca="false">(F3186="G")+(G3186="G")</f>
        <v>1</v>
      </c>
      <c r="J3186" s="4" t="n">
        <f aca="false">(F3186="C")+(G3186="C")</f>
        <v>1</v>
      </c>
      <c r="K3186" s="3" t="n">
        <f aca="false">I3186+J3186</f>
        <v>2</v>
      </c>
    </row>
    <row r="3187" customFormat="false" ht="15" hidden="false" customHeight="false" outlineLevel="0" collapsed="false">
      <c r="A3187" s="24" t="s">
        <v>150</v>
      </c>
      <c r="B3187" s="24" t="s">
        <v>893</v>
      </c>
      <c r="C3187" s="24" t="s">
        <v>894</v>
      </c>
      <c r="D3187" s="24" t="n">
        <f aca="false">IFERROR(INDEX(Positions!$D$2:$D$14531,MATCH($A3187&amp;"|8",Positions!$A$2:$A$14531,0)),"-")</f>
        <v>8</v>
      </c>
      <c r="E3187" s="24" t="n">
        <f aca="false">IFERROR(INDEX(Positions!$D$2:$D$14531,MATCH($A3187&amp;"|14",Positions!$A$2:$A$14531,0)),"-")</f>
        <v>14</v>
      </c>
      <c r="F3187" s="24" t="str">
        <f aca="false">IFERROR(INDEX(Positions!$E$2:$E$14531,MATCH($A3187&amp;"|8",Positions!$A$2:$A$14531,0)),"-")</f>
        <v>U</v>
      </c>
      <c r="G3187" s="24" t="str">
        <f aca="false">IFERROR(INDEX(Positions!$E$2:$E$14531,MATCH($A3187&amp;"|14",Positions!$A$2:$A$14531,0)),"-")</f>
        <v>A</v>
      </c>
      <c r="H3187" s="25" t="str">
        <f aca="false">F3187&amp;"-"&amp;G3187</f>
        <v>U-A</v>
      </c>
      <c r="I3187" s="24" t="n">
        <f aca="false">(F3187="G")+(G3187="G")</f>
        <v>0</v>
      </c>
      <c r="J3187" s="24" t="n">
        <f aca="false">(F3187="C")+(G3187="C")</f>
        <v>0</v>
      </c>
      <c r="K3187" s="25" t="n">
        <f aca="false">I3187+J3187</f>
        <v>0</v>
      </c>
    </row>
    <row r="3188" customFormat="false" ht="15" hidden="false" customHeight="false" outlineLevel="0" collapsed="false">
      <c r="A3188" s="24" t="s">
        <v>150</v>
      </c>
      <c r="B3188" s="24" t="s">
        <v>893</v>
      </c>
      <c r="C3188" s="24" t="s">
        <v>895</v>
      </c>
      <c r="D3188" s="24" t="n">
        <f aca="false">IFERROR(INDEX(Positions!$D$2:$D$14531,MATCH($A3188&amp;"|15",Positions!$A$2:$A$14531,0)),"-")</f>
        <v>15</v>
      </c>
      <c r="E3188" s="24" t="n">
        <f aca="false">IFERROR(INDEX(Positions!$D$2:$D$14531,MATCH($A3188&amp;"|48",Positions!$A$2:$A$14531,0)),"-")</f>
        <v>48</v>
      </c>
      <c r="F3188" s="24" t="str">
        <f aca="false">IFERROR(INDEX(Positions!$E$2:$E$14531,MATCH($A3188&amp;"|15",Positions!$A$2:$A$14531,0)),"-")</f>
        <v>G</v>
      </c>
      <c r="G3188" s="24" t="str">
        <f aca="false">IFERROR(INDEX(Positions!$E$2:$E$14531,MATCH($A3188&amp;"|48",Positions!$A$2:$A$14531,0)),"-")</f>
        <v>C</v>
      </c>
      <c r="H3188" s="25" t="str">
        <f aca="false">F3188&amp;"-"&amp;G3188</f>
        <v>G-C</v>
      </c>
      <c r="I3188" s="24" t="n">
        <f aca="false">(F3188="G")+(G3188="G")</f>
        <v>1</v>
      </c>
      <c r="J3188" s="24" t="n">
        <f aca="false">(F3188="C")+(G3188="C")</f>
        <v>1</v>
      </c>
      <c r="K3188" s="25" t="n">
        <f aca="false">I3188+J3188</f>
        <v>2</v>
      </c>
    </row>
    <row r="3189" customFormat="false" ht="15" hidden="false" customHeight="false" outlineLevel="0" collapsed="false">
      <c r="A3189" s="24" t="s">
        <v>150</v>
      </c>
      <c r="B3189" s="24" t="s">
        <v>893</v>
      </c>
      <c r="C3189" s="24" t="s">
        <v>896</v>
      </c>
      <c r="D3189" s="24" t="n">
        <f aca="false">IFERROR(INDEX(Positions!$D$2:$D$14531,MATCH($A3189&amp;"|18",Positions!$A$2:$A$14531,0)),"-")</f>
        <v>18</v>
      </c>
      <c r="E3189" s="24" t="n">
        <f aca="false">IFERROR(INDEX(Positions!$D$2:$D$14531,MATCH($A3189&amp;"|55",Positions!$A$2:$A$14531,0)),"-")</f>
        <v>55</v>
      </c>
      <c r="F3189" s="24" t="str">
        <f aca="false">IFERROR(INDEX(Positions!$E$2:$E$14531,MATCH($A3189&amp;"|18",Positions!$A$2:$A$14531,0)),"-")</f>
        <v>G</v>
      </c>
      <c r="G3189" s="24" t="str">
        <f aca="false">IFERROR(INDEX(Positions!$E$2:$E$14531,MATCH($A3189&amp;"|55",Positions!$A$2:$A$14531,0)),"-")</f>
        <v>U</v>
      </c>
      <c r="H3189" s="25" t="str">
        <f aca="false">F3189&amp;"-"&amp;G3189</f>
        <v>G-U</v>
      </c>
      <c r="I3189" s="24" t="n">
        <f aca="false">(F3189="G")+(G3189="G")</f>
        <v>1</v>
      </c>
      <c r="J3189" s="24" t="n">
        <f aca="false">(F3189="C")+(G3189="C")</f>
        <v>0</v>
      </c>
      <c r="K3189" s="25" t="n">
        <f aca="false">I3189+J3189</f>
        <v>1</v>
      </c>
    </row>
    <row r="3190" customFormat="false" ht="15" hidden="false" customHeight="false" outlineLevel="0" collapsed="false">
      <c r="A3190" s="24" t="s">
        <v>150</v>
      </c>
      <c r="B3190" s="24" t="s">
        <v>893</v>
      </c>
      <c r="C3190" s="24" t="s">
        <v>897</v>
      </c>
      <c r="D3190" s="24" t="n">
        <f aca="false">IFERROR(INDEX(Positions!$D$2:$D$14531,MATCH($A3190&amp;"|19",Positions!$A$2:$A$14531,0)),"-")</f>
        <v>19</v>
      </c>
      <c r="E3190" s="24" t="n">
        <f aca="false">IFERROR(INDEX(Positions!$D$2:$D$14531,MATCH($A3190&amp;"|56",Positions!$A$2:$A$14531,0)),"-")</f>
        <v>56</v>
      </c>
      <c r="F3190" s="24" t="str">
        <f aca="false">IFERROR(INDEX(Positions!$E$2:$E$14531,MATCH($A3190&amp;"|19",Positions!$A$2:$A$14531,0)),"-")</f>
        <v>G</v>
      </c>
      <c r="G3190" s="24" t="str">
        <f aca="false">IFERROR(INDEX(Positions!$E$2:$E$14531,MATCH($A3190&amp;"|56",Positions!$A$2:$A$14531,0)),"-")</f>
        <v>C</v>
      </c>
      <c r="H3190" s="25" t="str">
        <f aca="false">F3190&amp;"-"&amp;G3190</f>
        <v>G-C</v>
      </c>
      <c r="I3190" s="24" t="n">
        <f aca="false">(F3190="G")+(G3190="G")</f>
        <v>1</v>
      </c>
      <c r="J3190" s="24" t="n">
        <f aca="false">(F3190="C")+(G3190="C")</f>
        <v>1</v>
      </c>
      <c r="K3190" s="25" t="n">
        <f aca="false">I3190+J3190</f>
        <v>2</v>
      </c>
    </row>
    <row r="3191" customFormat="false" ht="15" hidden="false" customHeight="false" outlineLevel="0" collapsed="false">
      <c r="A3191" s="24" t="s">
        <v>150</v>
      </c>
      <c r="B3191" s="24" t="s">
        <v>893</v>
      </c>
      <c r="C3191" s="24" t="s">
        <v>898</v>
      </c>
      <c r="D3191" s="24" t="n">
        <f aca="false">IFERROR(INDEX(Positions!$D$2:$D$14531,MATCH($A3191&amp;"|26",Positions!$A$2:$A$14531,0)),"-")</f>
        <v>26</v>
      </c>
      <c r="E3191" s="24" t="n">
        <f aca="false">IFERROR(INDEX(Positions!$D$2:$D$14531,MATCH($A3191&amp;"|44",Positions!$A$2:$A$14531,0)),"-")</f>
        <v>44</v>
      </c>
      <c r="F3191" s="24" t="str">
        <f aca="false">IFERROR(INDEX(Positions!$E$2:$E$14531,MATCH($A3191&amp;"|26",Positions!$A$2:$A$14531,0)),"-")</f>
        <v>G</v>
      </c>
      <c r="G3191" s="24" t="str">
        <f aca="false">IFERROR(INDEX(Positions!$E$2:$E$14531,MATCH($A3191&amp;"|44",Positions!$A$2:$A$14531,0)),"-")</f>
        <v>A</v>
      </c>
      <c r="H3191" s="25" t="str">
        <f aca="false">F3191&amp;"-"&amp;G3191</f>
        <v>G-A</v>
      </c>
      <c r="I3191" s="24" t="n">
        <f aca="false">(F3191="G")+(G3191="G")</f>
        <v>1</v>
      </c>
      <c r="J3191" s="24" t="n">
        <f aca="false">(F3191="C")+(G3191="C")</f>
        <v>0</v>
      </c>
      <c r="K3191" s="25" t="n">
        <f aca="false">I3191+J3191</f>
        <v>1</v>
      </c>
    </row>
    <row r="3192" customFormat="false" ht="15" hidden="false" customHeight="false" outlineLevel="0" collapsed="false">
      <c r="A3192" s="24" t="s">
        <v>150</v>
      </c>
      <c r="B3192" s="24" t="s">
        <v>893</v>
      </c>
      <c r="C3192" s="24" t="s">
        <v>899</v>
      </c>
      <c r="D3192" s="24" t="n">
        <f aca="false">IFERROR(INDEX(Positions!$D$2:$D$14531,MATCH($A3192&amp;"|32",Positions!$A$2:$A$14531,0)),"-")</f>
        <v>32</v>
      </c>
      <c r="E3192" s="24" t="n">
        <f aca="false">IFERROR(INDEX(Positions!$D$2:$D$14531,MATCH($A3192&amp;"|38",Positions!$A$2:$A$14531,0)),"-")</f>
        <v>38</v>
      </c>
      <c r="F3192" s="24" t="str">
        <f aca="false">IFERROR(INDEX(Positions!$E$2:$E$14531,MATCH($A3192&amp;"|32",Positions!$A$2:$A$14531,0)),"-")</f>
        <v>U</v>
      </c>
      <c r="G3192" s="24" t="str">
        <f aca="false">IFERROR(INDEX(Positions!$E$2:$E$14531,MATCH($A3192&amp;"|38",Positions!$A$2:$A$14531,0)),"-")</f>
        <v>A</v>
      </c>
      <c r="H3192" s="25" t="str">
        <f aca="false">F3192&amp;"-"&amp;G3192</f>
        <v>U-A</v>
      </c>
      <c r="I3192" s="24" t="n">
        <f aca="false">(F3192="G")+(G3192="G")</f>
        <v>0</v>
      </c>
      <c r="J3192" s="24" t="n">
        <f aca="false">(F3192="C")+(G3192="C")</f>
        <v>0</v>
      </c>
      <c r="K3192" s="25" t="n">
        <f aca="false">I3192+J3192</f>
        <v>0</v>
      </c>
    </row>
    <row r="3193" customFormat="false" ht="15" hidden="false" customHeight="false" outlineLevel="0" collapsed="false">
      <c r="A3193" s="24" t="s">
        <v>150</v>
      </c>
      <c r="B3193" s="24" t="s">
        <v>893</v>
      </c>
      <c r="C3193" s="24" t="s">
        <v>900</v>
      </c>
      <c r="D3193" s="24" t="n">
        <f aca="false">IFERROR(INDEX(Positions!$D$2:$D$14531,MATCH($A3193&amp;"|54",Positions!$A$2:$A$14531,0)),"-")</f>
        <v>54</v>
      </c>
      <c r="E3193" s="24" t="n">
        <f aca="false">IFERROR(INDEX(Positions!$D$2:$D$14531,MATCH($A3193&amp;"|58",Positions!$A$2:$A$14531,0)),"-")</f>
        <v>58</v>
      </c>
      <c r="F3193" s="24" t="str">
        <f aca="false">IFERROR(INDEX(Positions!$E$2:$E$14531,MATCH($A3193&amp;"|54",Positions!$A$2:$A$14531,0)),"-")</f>
        <v>U</v>
      </c>
      <c r="G3193" s="24" t="str">
        <f aca="false">IFERROR(INDEX(Positions!$E$2:$E$14531,MATCH($A3193&amp;"|58",Positions!$A$2:$A$14531,0)),"-")</f>
        <v>A</v>
      </c>
      <c r="H3193" s="25" t="str">
        <f aca="false">F3193&amp;"-"&amp;G3193</f>
        <v>U-A</v>
      </c>
      <c r="I3193" s="24" t="n">
        <f aca="false">(F3193="G")+(G3193="G")</f>
        <v>0</v>
      </c>
      <c r="J3193" s="24" t="n">
        <f aca="false">(F3193="C")+(G3193="C")</f>
        <v>0</v>
      </c>
      <c r="K3193" s="25" t="n">
        <f aca="false">I3193+J3193</f>
        <v>0</v>
      </c>
    </row>
    <row r="3194" customFormat="false" ht="15" hidden="false" customHeight="false" outlineLevel="0" collapsed="false">
      <c r="A3194" s="4" t="s">
        <v>151</v>
      </c>
      <c r="B3194" s="4" t="s">
        <v>768</v>
      </c>
      <c r="C3194" s="4" t="s">
        <v>882</v>
      </c>
      <c r="D3194" s="4" t="n">
        <f aca="false">IFERROR(INDEX(Positions!$D$2:$D$14531,MATCH($A3194&amp;"|1",Positions!$A$2:$A$14531,0)),"-")</f>
        <v>1</v>
      </c>
      <c r="E3194" s="4" t="n">
        <f aca="false">IFERROR(INDEX(Positions!$D$2:$D$14531,MATCH($A3194&amp;"|72",Positions!$A$2:$A$14531,0)),"-")</f>
        <v>74</v>
      </c>
      <c r="F3194" s="4" t="str">
        <f aca="false">IFERROR(INDEX(Positions!$E$2:$E$14531,MATCH($A3194&amp;"|1",Positions!$A$2:$A$14531,0)),"-")</f>
        <v>G</v>
      </c>
      <c r="G3194" s="4" t="str">
        <f aca="false">IFERROR(INDEX(Positions!$E$2:$E$14531,MATCH($A3194&amp;"|72",Positions!$A$2:$A$14531,0)),"-")</f>
        <v>C</v>
      </c>
      <c r="H3194" s="3" t="str">
        <f aca="false">F3194&amp;"-"&amp;G3194</f>
        <v>G-C</v>
      </c>
      <c r="I3194" s="4" t="n">
        <f aca="false">(F3194="G")+(G3194="G")</f>
        <v>1</v>
      </c>
      <c r="J3194" s="4" t="n">
        <f aca="false">(F3194="C")+(G3194="C")</f>
        <v>1</v>
      </c>
      <c r="K3194" s="3" t="n">
        <f aca="false">I3194+J3194</f>
        <v>2</v>
      </c>
    </row>
    <row r="3195" customFormat="false" ht="15" hidden="false" customHeight="false" outlineLevel="0" collapsed="false">
      <c r="A3195" s="4" t="s">
        <v>151</v>
      </c>
      <c r="B3195" s="4" t="s">
        <v>768</v>
      </c>
      <c r="C3195" s="4" t="s">
        <v>883</v>
      </c>
      <c r="D3195" s="4" t="n">
        <f aca="false">IFERROR(INDEX(Positions!$D$2:$D$14531,MATCH($A3195&amp;"|2",Positions!$A$2:$A$14531,0)),"-")</f>
        <v>2</v>
      </c>
      <c r="E3195" s="4" t="n">
        <f aca="false">IFERROR(INDEX(Positions!$D$2:$D$14531,MATCH($A3195&amp;"|71",Positions!$A$2:$A$14531,0)),"-")</f>
        <v>73</v>
      </c>
      <c r="F3195" s="4" t="str">
        <f aca="false">IFERROR(INDEX(Positions!$E$2:$E$14531,MATCH($A3195&amp;"|2",Positions!$A$2:$A$14531,0)),"-")</f>
        <v>C</v>
      </c>
      <c r="G3195" s="4" t="str">
        <f aca="false">IFERROR(INDEX(Positions!$E$2:$E$14531,MATCH($A3195&amp;"|71",Positions!$A$2:$A$14531,0)),"-")</f>
        <v>G</v>
      </c>
      <c r="H3195" s="3" t="str">
        <f aca="false">F3195&amp;"-"&amp;G3195</f>
        <v>C-G</v>
      </c>
      <c r="I3195" s="4" t="n">
        <f aca="false">(F3195="G")+(G3195="G")</f>
        <v>1</v>
      </c>
      <c r="J3195" s="4" t="n">
        <f aca="false">(F3195="C")+(G3195="C")</f>
        <v>1</v>
      </c>
      <c r="K3195" s="3" t="n">
        <f aca="false">I3195+J3195</f>
        <v>2</v>
      </c>
    </row>
    <row r="3196" customFormat="false" ht="15" hidden="false" customHeight="false" outlineLevel="0" collapsed="false">
      <c r="A3196" s="4" t="s">
        <v>151</v>
      </c>
      <c r="B3196" s="4" t="s">
        <v>768</v>
      </c>
      <c r="C3196" s="4" t="s">
        <v>884</v>
      </c>
      <c r="D3196" s="4" t="n">
        <f aca="false">IFERROR(INDEX(Positions!$D$2:$D$14531,MATCH($A3196&amp;"|3",Positions!$A$2:$A$14531,0)),"-")</f>
        <v>3</v>
      </c>
      <c r="E3196" s="4" t="n">
        <f aca="false">IFERROR(INDEX(Positions!$D$2:$D$14531,MATCH($A3196&amp;"|70",Positions!$A$2:$A$14531,0)),"-")</f>
        <v>72</v>
      </c>
      <c r="F3196" s="4" t="str">
        <f aca="false">IFERROR(INDEX(Positions!$E$2:$E$14531,MATCH($A3196&amp;"|3",Positions!$A$2:$A$14531,0)),"-")</f>
        <v>C</v>
      </c>
      <c r="G3196" s="4" t="str">
        <f aca="false">IFERROR(INDEX(Positions!$E$2:$E$14531,MATCH($A3196&amp;"|70",Positions!$A$2:$A$14531,0)),"-")</f>
        <v>G</v>
      </c>
      <c r="H3196" s="3" t="str">
        <f aca="false">F3196&amp;"-"&amp;G3196</f>
        <v>C-G</v>
      </c>
      <c r="I3196" s="4" t="n">
        <f aca="false">(F3196="G")+(G3196="G")</f>
        <v>1</v>
      </c>
      <c r="J3196" s="4" t="n">
        <f aca="false">(F3196="C")+(G3196="C")</f>
        <v>1</v>
      </c>
      <c r="K3196" s="3" t="n">
        <f aca="false">I3196+J3196</f>
        <v>2</v>
      </c>
    </row>
    <row r="3197" customFormat="false" ht="15" hidden="false" customHeight="false" outlineLevel="0" collapsed="false">
      <c r="A3197" s="4" t="s">
        <v>151</v>
      </c>
      <c r="B3197" s="4" t="s">
        <v>768</v>
      </c>
      <c r="C3197" s="4" t="s">
        <v>885</v>
      </c>
      <c r="D3197" s="4" t="n">
        <f aca="false">IFERROR(INDEX(Positions!$D$2:$D$14531,MATCH($A3197&amp;"|4",Positions!$A$2:$A$14531,0)),"-")</f>
        <v>4</v>
      </c>
      <c r="E3197" s="4" t="n">
        <f aca="false">IFERROR(INDEX(Positions!$D$2:$D$14531,MATCH($A3197&amp;"|69",Positions!$A$2:$A$14531,0)),"-")</f>
        <v>71</v>
      </c>
      <c r="F3197" s="4" t="str">
        <f aca="false">IFERROR(INDEX(Positions!$E$2:$E$14531,MATCH($A3197&amp;"|4",Positions!$A$2:$A$14531,0)),"-")</f>
        <v>U</v>
      </c>
      <c r="G3197" s="4" t="str">
        <f aca="false">IFERROR(INDEX(Positions!$E$2:$E$14531,MATCH($A3197&amp;"|69",Positions!$A$2:$A$14531,0)),"-")</f>
        <v>G</v>
      </c>
      <c r="H3197" s="3" t="str">
        <f aca="false">F3197&amp;"-"&amp;G3197</f>
        <v>U-G</v>
      </c>
      <c r="I3197" s="4" t="n">
        <f aca="false">(F3197="G")+(G3197="G")</f>
        <v>1</v>
      </c>
      <c r="J3197" s="4" t="n">
        <f aca="false">(F3197="C")+(G3197="C")</f>
        <v>0</v>
      </c>
      <c r="K3197" s="3" t="n">
        <f aca="false">I3197+J3197</f>
        <v>1</v>
      </c>
    </row>
    <row r="3198" customFormat="false" ht="15" hidden="false" customHeight="false" outlineLevel="0" collapsed="false">
      <c r="A3198" s="4" t="s">
        <v>151</v>
      </c>
      <c r="B3198" s="4" t="s">
        <v>768</v>
      </c>
      <c r="C3198" s="4" t="s">
        <v>542</v>
      </c>
      <c r="D3198" s="4" t="n">
        <f aca="false">IFERROR(INDEX(Positions!$D$2:$D$14531,MATCH($A3198&amp;"|5",Positions!$A$2:$A$14531,0)),"-")</f>
        <v>5</v>
      </c>
      <c r="E3198" s="4" t="n">
        <f aca="false">IFERROR(INDEX(Positions!$D$2:$D$14531,MATCH($A3198&amp;"|68",Positions!$A$2:$A$14531,0)),"-")</f>
        <v>70</v>
      </c>
      <c r="F3198" s="4" t="str">
        <f aca="false">IFERROR(INDEX(Positions!$E$2:$E$14531,MATCH($A3198&amp;"|5",Positions!$A$2:$A$14531,0)),"-")</f>
        <v>U</v>
      </c>
      <c r="G3198" s="4" t="str">
        <f aca="false">IFERROR(INDEX(Positions!$E$2:$E$14531,MATCH($A3198&amp;"|68",Positions!$A$2:$A$14531,0)),"-")</f>
        <v>G</v>
      </c>
      <c r="H3198" s="3" t="str">
        <f aca="false">F3198&amp;"-"&amp;G3198</f>
        <v>U-G</v>
      </c>
      <c r="I3198" s="4" t="n">
        <f aca="false">(F3198="G")+(G3198="G")</f>
        <v>1</v>
      </c>
      <c r="J3198" s="4" t="n">
        <f aca="false">(F3198="C")+(G3198="C")</f>
        <v>0</v>
      </c>
      <c r="K3198" s="3" t="n">
        <f aca="false">I3198+J3198</f>
        <v>1</v>
      </c>
    </row>
    <row r="3199" customFormat="false" ht="15" hidden="false" customHeight="false" outlineLevel="0" collapsed="false">
      <c r="A3199" s="4" t="s">
        <v>151</v>
      </c>
      <c r="B3199" s="4" t="s">
        <v>768</v>
      </c>
      <c r="C3199" s="4" t="s">
        <v>561</v>
      </c>
      <c r="D3199" s="4" t="n">
        <f aca="false">IFERROR(INDEX(Positions!$D$2:$D$14531,MATCH($A3199&amp;"|6",Positions!$A$2:$A$14531,0)),"-")</f>
        <v>6</v>
      </c>
      <c r="E3199" s="4" t="n">
        <f aca="false">IFERROR(INDEX(Positions!$D$2:$D$14531,MATCH($A3199&amp;"|67",Positions!$A$2:$A$14531,0)),"-")</f>
        <v>69</v>
      </c>
      <c r="F3199" s="4" t="str">
        <f aca="false">IFERROR(INDEX(Positions!$E$2:$E$14531,MATCH($A3199&amp;"|6",Positions!$A$2:$A$14531,0)),"-")</f>
        <v>C</v>
      </c>
      <c r="G3199" s="4" t="str">
        <f aca="false">IFERROR(INDEX(Positions!$E$2:$E$14531,MATCH($A3199&amp;"|67",Positions!$A$2:$A$14531,0)),"-")</f>
        <v>G</v>
      </c>
      <c r="H3199" s="3" t="str">
        <f aca="false">F3199&amp;"-"&amp;G3199</f>
        <v>C-G</v>
      </c>
      <c r="I3199" s="4" t="n">
        <f aca="false">(F3199="G")+(G3199="G")</f>
        <v>1</v>
      </c>
      <c r="J3199" s="4" t="n">
        <f aca="false">(F3199="C")+(G3199="C")</f>
        <v>1</v>
      </c>
      <c r="K3199" s="3" t="n">
        <f aca="false">I3199+J3199</f>
        <v>2</v>
      </c>
    </row>
    <row r="3200" customFormat="false" ht="15" hidden="false" customHeight="false" outlineLevel="0" collapsed="false">
      <c r="A3200" s="4" t="s">
        <v>151</v>
      </c>
      <c r="B3200" s="4" t="s">
        <v>768</v>
      </c>
      <c r="C3200" s="4" t="s">
        <v>886</v>
      </c>
      <c r="D3200" s="4" t="n">
        <f aca="false">IFERROR(INDEX(Positions!$D$2:$D$14531,MATCH($A3200&amp;"|7",Positions!$A$2:$A$14531,0)),"-")</f>
        <v>7</v>
      </c>
      <c r="E3200" s="4" t="n">
        <f aca="false">IFERROR(INDEX(Positions!$D$2:$D$14531,MATCH($A3200&amp;"|66",Positions!$A$2:$A$14531,0)),"-")</f>
        <v>68</v>
      </c>
      <c r="F3200" s="4" t="str">
        <f aca="false">IFERROR(INDEX(Positions!$E$2:$E$14531,MATCH($A3200&amp;"|7",Positions!$A$2:$A$14531,0)),"-")</f>
        <v>G</v>
      </c>
      <c r="G3200" s="4" t="str">
        <f aca="false">IFERROR(INDEX(Positions!$E$2:$E$14531,MATCH($A3200&amp;"|66",Positions!$A$2:$A$14531,0)),"-")</f>
        <v>C</v>
      </c>
      <c r="H3200" s="3" t="str">
        <f aca="false">F3200&amp;"-"&amp;G3200</f>
        <v>G-C</v>
      </c>
      <c r="I3200" s="4" t="n">
        <f aca="false">(F3200="G")+(G3200="G")</f>
        <v>1</v>
      </c>
      <c r="J3200" s="4" t="n">
        <f aca="false">(F3200="C")+(G3200="C")</f>
        <v>1</v>
      </c>
      <c r="K3200" s="3" t="n">
        <f aca="false">I3200+J3200</f>
        <v>2</v>
      </c>
    </row>
    <row r="3201" customFormat="false" ht="15" hidden="false" customHeight="false" outlineLevel="0" collapsed="false">
      <c r="A3201" s="4" t="s">
        <v>151</v>
      </c>
      <c r="B3201" s="4" t="s">
        <v>783</v>
      </c>
      <c r="C3201" s="4" t="s">
        <v>887</v>
      </c>
      <c r="D3201" s="4" t="n">
        <f aca="false">IFERROR(INDEX(Positions!$D$2:$D$14531,MATCH($A3201&amp;"|10",Positions!$A$2:$A$14531,0)),"-")</f>
        <v>10</v>
      </c>
      <c r="E3201" s="4" t="n">
        <f aca="false">IFERROR(INDEX(Positions!$D$2:$D$14531,MATCH($A3201&amp;"|25",Positions!$A$2:$A$14531,0)),"-")</f>
        <v>27</v>
      </c>
      <c r="F3201" s="4" t="str">
        <f aca="false">IFERROR(INDEX(Positions!$E$2:$E$14531,MATCH($A3201&amp;"|10",Positions!$A$2:$A$14531,0)),"-")</f>
        <v>G</v>
      </c>
      <c r="G3201" s="4" t="str">
        <f aca="false">IFERROR(INDEX(Positions!$E$2:$E$14531,MATCH($A3201&amp;"|25",Positions!$A$2:$A$14531,0)),"-")</f>
        <v>C</v>
      </c>
      <c r="H3201" s="3" t="str">
        <f aca="false">F3201&amp;"-"&amp;G3201</f>
        <v>G-C</v>
      </c>
      <c r="I3201" s="4" t="n">
        <f aca="false">(F3201="G")+(G3201="G")</f>
        <v>1</v>
      </c>
      <c r="J3201" s="4" t="n">
        <f aca="false">(F3201="C")+(G3201="C")</f>
        <v>1</v>
      </c>
      <c r="K3201" s="3" t="n">
        <f aca="false">I3201+J3201</f>
        <v>2</v>
      </c>
    </row>
    <row r="3202" customFormat="false" ht="15" hidden="false" customHeight="false" outlineLevel="0" collapsed="false">
      <c r="A3202" s="4" t="s">
        <v>151</v>
      </c>
      <c r="B3202" s="4" t="s">
        <v>783</v>
      </c>
      <c r="C3202" s="4" t="s">
        <v>888</v>
      </c>
      <c r="D3202" s="4" t="n">
        <f aca="false">IFERROR(INDEX(Positions!$D$2:$D$14531,MATCH($A3202&amp;"|11",Positions!$A$2:$A$14531,0)),"-")</f>
        <v>11</v>
      </c>
      <c r="E3202" s="4" t="n">
        <f aca="false">IFERROR(INDEX(Positions!$D$2:$D$14531,MATCH($A3202&amp;"|24",Positions!$A$2:$A$14531,0)),"-")</f>
        <v>26</v>
      </c>
      <c r="F3202" s="4" t="str">
        <f aca="false">IFERROR(INDEX(Positions!$E$2:$E$14531,MATCH($A3202&amp;"|11",Positions!$A$2:$A$14531,0)),"-")</f>
        <v>C</v>
      </c>
      <c r="G3202" s="4" t="str">
        <f aca="false">IFERROR(INDEX(Positions!$E$2:$E$14531,MATCH($A3202&amp;"|24",Positions!$A$2:$A$14531,0)),"-")</f>
        <v>G</v>
      </c>
      <c r="H3202" s="3" t="str">
        <f aca="false">F3202&amp;"-"&amp;G3202</f>
        <v>C-G</v>
      </c>
      <c r="I3202" s="4" t="n">
        <f aca="false">(F3202="G")+(G3202="G")</f>
        <v>1</v>
      </c>
      <c r="J3202" s="4" t="n">
        <f aca="false">(F3202="C")+(G3202="C")</f>
        <v>1</v>
      </c>
      <c r="K3202" s="3" t="n">
        <f aca="false">I3202+J3202</f>
        <v>2</v>
      </c>
    </row>
    <row r="3203" customFormat="false" ht="15" hidden="false" customHeight="false" outlineLevel="0" collapsed="false">
      <c r="A3203" s="4" t="s">
        <v>151</v>
      </c>
      <c r="B3203" s="4" t="s">
        <v>783</v>
      </c>
      <c r="C3203" s="4" t="s">
        <v>479</v>
      </c>
      <c r="D3203" s="4" t="n">
        <f aca="false">IFERROR(INDEX(Positions!$D$2:$D$14531,MATCH($A3203&amp;"|12",Positions!$A$2:$A$14531,0)),"-")</f>
        <v>12</v>
      </c>
      <c r="E3203" s="4" t="n">
        <f aca="false">IFERROR(INDEX(Positions!$D$2:$D$14531,MATCH($A3203&amp;"|23",Positions!$A$2:$A$14531,0)),"-")</f>
        <v>25</v>
      </c>
      <c r="F3203" s="4" t="str">
        <f aca="false">IFERROR(INDEX(Positions!$E$2:$E$14531,MATCH($A3203&amp;"|12",Positions!$A$2:$A$14531,0)),"-")</f>
        <v>U</v>
      </c>
      <c r="G3203" s="4" t="str">
        <f aca="false">IFERROR(INDEX(Positions!$E$2:$E$14531,MATCH($A3203&amp;"|23",Positions!$A$2:$A$14531,0)),"-")</f>
        <v>A</v>
      </c>
      <c r="H3203" s="3" t="str">
        <f aca="false">F3203&amp;"-"&amp;G3203</f>
        <v>U-A</v>
      </c>
      <c r="I3203" s="4" t="n">
        <f aca="false">(F3203="G")+(G3203="G")</f>
        <v>0</v>
      </c>
      <c r="J3203" s="4" t="n">
        <f aca="false">(F3203="C")+(G3203="C")</f>
        <v>0</v>
      </c>
      <c r="K3203" s="3" t="n">
        <f aca="false">I3203+J3203</f>
        <v>0</v>
      </c>
    </row>
    <row r="3204" customFormat="false" ht="15" hidden="false" customHeight="false" outlineLevel="0" collapsed="false">
      <c r="A3204" s="4" t="s">
        <v>151</v>
      </c>
      <c r="B3204" s="4" t="s">
        <v>783</v>
      </c>
      <c r="C3204" s="4" t="s">
        <v>267</v>
      </c>
      <c r="D3204" s="4" t="n">
        <f aca="false">IFERROR(INDEX(Positions!$D$2:$D$14531,MATCH($A3204&amp;"|13",Positions!$A$2:$A$14531,0)),"-")</f>
        <v>13</v>
      </c>
      <c r="E3204" s="4" t="n">
        <f aca="false">IFERROR(INDEX(Positions!$D$2:$D$14531,MATCH($A3204&amp;"|22",Positions!$A$2:$A$14531,0)),"-")</f>
        <v>24</v>
      </c>
      <c r="F3204" s="4" t="str">
        <f aca="false">IFERROR(INDEX(Positions!$E$2:$E$14531,MATCH($A3204&amp;"|13",Positions!$A$2:$A$14531,0)),"-")</f>
        <v>C</v>
      </c>
      <c r="G3204" s="4" t="str">
        <f aca="false">IFERROR(INDEX(Positions!$E$2:$E$14531,MATCH($A3204&amp;"|22",Positions!$A$2:$A$14531,0)),"-")</f>
        <v>G</v>
      </c>
      <c r="H3204" s="3" t="str">
        <f aca="false">F3204&amp;"-"&amp;G3204</f>
        <v>C-G</v>
      </c>
      <c r="I3204" s="4" t="n">
        <f aca="false">(F3204="G")+(G3204="G")</f>
        <v>1</v>
      </c>
      <c r="J3204" s="4" t="n">
        <f aca="false">(F3204="C")+(G3204="C")</f>
        <v>1</v>
      </c>
      <c r="K3204" s="3" t="n">
        <f aca="false">I3204+J3204</f>
        <v>2</v>
      </c>
    </row>
    <row r="3205" customFormat="false" ht="15" hidden="false" customHeight="false" outlineLevel="0" collapsed="false">
      <c r="A3205" s="4" t="s">
        <v>151</v>
      </c>
      <c r="B3205" s="4" t="s">
        <v>805</v>
      </c>
      <c r="C3205" s="4" t="s">
        <v>673</v>
      </c>
      <c r="D3205" s="4" t="n">
        <f aca="false">IFERROR(INDEX(Positions!$D$2:$D$14531,MATCH($A3205&amp;"|27",Positions!$A$2:$A$14531,0)),"-")</f>
        <v>29</v>
      </c>
      <c r="E3205" s="4" t="n">
        <f aca="false">IFERROR(INDEX(Positions!$D$2:$D$14531,MATCH($A3205&amp;"|43",Positions!$A$2:$A$14531,0)),"-")</f>
        <v>45</v>
      </c>
      <c r="F3205" s="4" t="str">
        <f aca="false">IFERROR(INDEX(Positions!$E$2:$E$14531,MATCH($A3205&amp;"|27",Positions!$A$2:$A$14531,0)),"-")</f>
        <v>C</v>
      </c>
      <c r="G3205" s="4" t="str">
        <f aca="false">IFERROR(INDEX(Positions!$E$2:$E$14531,MATCH($A3205&amp;"|43",Positions!$A$2:$A$14531,0)),"-")</f>
        <v>G</v>
      </c>
      <c r="H3205" s="3" t="str">
        <f aca="false">F3205&amp;"-"&amp;G3205</f>
        <v>C-G</v>
      </c>
      <c r="I3205" s="4" t="n">
        <f aca="false">(F3205="G")+(G3205="G")</f>
        <v>1</v>
      </c>
      <c r="J3205" s="4" t="n">
        <f aca="false">(F3205="C")+(G3205="C")</f>
        <v>1</v>
      </c>
      <c r="K3205" s="3" t="n">
        <f aca="false">I3205+J3205</f>
        <v>2</v>
      </c>
    </row>
    <row r="3206" customFormat="false" ht="15" hidden="false" customHeight="false" outlineLevel="0" collapsed="false">
      <c r="A3206" s="4" t="s">
        <v>151</v>
      </c>
      <c r="B3206" s="4" t="s">
        <v>805</v>
      </c>
      <c r="C3206" s="4" t="s">
        <v>889</v>
      </c>
      <c r="D3206" s="4" t="n">
        <f aca="false">IFERROR(INDEX(Positions!$D$2:$D$14531,MATCH($A3206&amp;"|28",Positions!$A$2:$A$14531,0)),"-")</f>
        <v>30</v>
      </c>
      <c r="E3206" s="4" t="n">
        <f aca="false">IFERROR(INDEX(Positions!$D$2:$D$14531,MATCH($A3206&amp;"|42",Positions!$A$2:$A$14531,0)),"-")</f>
        <v>44</v>
      </c>
      <c r="F3206" s="4" t="str">
        <f aca="false">IFERROR(INDEX(Positions!$E$2:$E$14531,MATCH($A3206&amp;"|28",Positions!$A$2:$A$14531,0)),"-")</f>
        <v>C</v>
      </c>
      <c r="G3206" s="4" t="str">
        <f aca="false">IFERROR(INDEX(Positions!$E$2:$E$14531,MATCH($A3206&amp;"|42",Positions!$A$2:$A$14531,0)),"-")</f>
        <v>G</v>
      </c>
      <c r="H3206" s="3" t="str">
        <f aca="false">F3206&amp;"-"&amp;G3206</f>
        <v>C-G</v>
      </c>
      <c r="I3206" s="4" t="n">
        <f aca="false">(F3206="G")+(G3206="G")</f>
        <v>1</v>
      </c>
      <c r="J3206" s="4" t="n">
        <f aca="false">(F3206="C")+(G3206="C")</f>
        <v>1</v>
      </c>
      <c r="K3206" s="3" t="n">
        <f aca="false">I3206+J3206</f>
        <v>2</v>
      </c>
    </row>
    <row r="3207" customFormat="false" ht="15" hidden="false" customHeight="false" outlineLevel="0" collapsed="false">
      <c r="A3207" s="4" t="s">
        <v>151</v>
      </c>
      <c r="B3207" s="4" t="s">
        <v>805</v>
      </c>
      <c r="C3207" s="4" t="s">
        <v>890</v>
      </c>
      <c r="D3207" s="4" t="n">
        <f aca="false">IFERROR(INDEX(Positions!$D$2:$D$14531,MATCH($A3207&amp;"|29",Positions!$A$2:$A$14531,0)),"-")</f>
        <v>31</v>
      </c>
      <c r="E3207" s="4" t="n">
        <f aca="false">IFERROR(INDEX(Positions!$D$2:$D$14531,MATCH($A3207&amp;"|41",Positions!$A$2:$A$14531,0)),"-")</f>
        <v>43</v>
      </c>
      <c r="F3207" s="4" t="str">
        <f aca="false">IFERROR(INDEX(Positions!$E$2:$E$14531,MATCH($A3207&amp;"|29",Positions!$A$2:$A$14531,0)),"-")</f>
        <v>G</v>
      </c>
      <c r="G3207" s="4" t="str">
        <f aca="false">IFERROR(INDEX(Positions!$E$2:$E$14531,MATCH($A3207&amp;"|41",Positions!$A$2:$A$14531,0)),"-")</f>
        <v>C</v>
      </c>
      <c r="H3207" s="3" t="str">
        <f aca="false">F3207&amp;"-"&amp;G3207</f>
        <v>G-C</v>
      </c>
      <c r="I3207" s="4" t="n">
        <f aca="false">(F3207="G")+(G3207="G")</f>
        <v>1</v>
      </c>
      <c r="J3207" s="4" t="n">
        <f aca="false">(F3207="C")+(G3207="C")</f>
        <v>1</v>
      </c>
      <c r="K3207" s="3" t="n">
        <f aca="false">I3207+J3207</f>
        <v>2</v>
      </c>
    </row>
    <row r="3208" customFormat="false" ht="15" hidden="false" customHeight="false" outlineLevel="0" collapsed="false">
      <c r="A3208" s="4" t="s">
        <v>151</v>
      </c>
      <c r="B3208" s="4" t="s">
        <v>805</v>
      </c>
      <c r="C3208" s="4" t="s">
        <v>694</v>
      </c>
      <c r="D3208" s="4" t="n">
        <f aca="false">IFERROR(INDEX(Positions!$D$2:$D$14531,MATCH($A3208&amp;"|30",Positions!$A$2:$A$14531,0)),"-")</f>
        <v>32</v>
      </c>
      <c r="E3208" s="4" t="n">
        <f aca="false">IFERROR(INDEX(Positions!$D$2:$D$14531,MATCH($A3208&amp;"|40",Positions!$A$2:$A$14531,0)),"-")</f>
        <v>42</v>
      </c>
      <c r="F3208" s="4" t="str">
        <f aca="false">IFERROR(INDEX(Positions!$E$2:$E$14531,MATCH($A3208&amp;"|30",Positions!$A$2:$A$14531,0)),"-")</f>
        <v>C</v>
      </c>
      <c r="G3208" s="4" t="str">
        <f aca="false">IFERROR(INDEX(Positions!$E$2:$E$14531,MATCH($A3208&amp;"|40",Positions!$A$2:$A$14531,0)),"-")</f>
        <v>G</v>
      </c>
      <c r="H3208" s="3" t="str">
        <f aca="false">F3208&amp;"-"&amp;G3208</f>
        <v>C-G</v>
      </c>
      <c r="I3208" s="4" t="n">
        <f aca="false">(F3208="G")+(G3208="G")</f>
        <v>1</v>
      </c>
      <c r="J3208" s="4" t="n">
        <f aca="false">(F3208="C")+(G3208="C")</f>
        <v>1</v>
      </c>
      <c r="K3208" s="3" t="n">
        <f aca="false">I3208+J3208</f>
        <v>2</v>
      </c>
    </row>
    <row r="3209" customFormat="false" ht="15" hidden="false" customHeight="false" outlineLevel="0" collapsed="false">
      <c r="A3209" s="4" t="s">
        <v>151</v>
      </c>
      <c r="B3209" s="4" t="s">
        <v>805</v>
      </c>
      <c r="C3209" s="4" t="s">
        <v>640</v>
      </c>
      <c r="D3209" s="4" t="n">
        <f aca="false">IFERROR(INDEX(Positions!$D$2:$D$14531,MATCH($A3209&amp;"|31",Positions!$A$2:$A$14531,0)),"-")</f>
        <v>33</v>
      </c>
      <c r="E3209" s="4" t="n">
        <f aca="false">IFERROR(INDEX(Positions!$D$2:$D$14531,MATCH($A3209&amp;"|39",Positions!$A$2:$A$14531,0)),"-")</f>
        <v>41</v>
      </c>
      <c r="F3209" s="4" t="str">
        <f aca="false">IFERROR(INDEX(Positions!$E$2:$E$14531,MATCH($A3209&amp;"|31",Positions!$A$2:$A$14531,0)),"-")</f>
        <v>U</v>
      </c>
      <c r="G3209" s="4" t="str">
        <f aca="false">IFERROR(INDEX(Positions!$E$2:$E$14531,MATCH($A3209&amp;"|39",Positions!$A$2:$A$14531,0)),"-")</f>
        <v>A</v>
      </c>
      <c r="H3209" s="3" t="str">
        <f aca="false">F3209&amp;"-"&amp;G3209</f>
        <v>U-A</v>
      </c>
      <c r="I3209" s="4" t="n">
        <f aca="false">(F3209="G")+(G3209="G")</f>
        <v>0</v>
      </c>
      <c r="J3209" s="4" t="n">
        <f aca="false">(F3209="C")+(G3209="C")</f>
        <v>0</v>
      </c>
      <c r="K3209" s="3" t="n">
        <f aca="false">I3209+J3209</f>
        <v>0</v>
      </c>
    </row>
    <row r="3210" customFormat="false" ht="15" hidden="false" customHeight="false" outlineLevel="0" collapsed="false">
      <c r="A3210" s="4" t="s">
        <v>151</v>
      </c>
      <c r="B3210" s="4" t="s">
        <v>830</v>
      </c>
      <c r="C3210" s="4" t="s">
        <v>367</v>
      </c>
      <c r="D3210" s="4" t="n">
        <f aca="false">IFERROR(INDEX(Positions!$D$2:$D$14531,MATCH($A3210&amp;"|49",Positions!$A$2:$A$14531,0)),"-")</f>
        <v>51</v>
      </c>
      <c r="E3210" s="4" t="n">
        <f aca="false">IFERROR(INDEX(Positions!$D$2:$D$14531,MATCH($A3210&amp;"|65",Positions!$A$2:$A$14531,0)),"-")</f>
        <v>67</v>
      </c>
      <c r="F3210" s="4" t="str">
        <f aca="false">IFERROR(INDEX(Positions!$E$2:$E$14531,MATCH($A3210&amp;"|49",Positions!$A$2:$A$14531,0)),"-")</f>
        <v>G</v>
      </c>
      <c r="G3210" s="4" t="str">
        <f aca="false">IFERROR(INDEX(Positions!$E$2:$E$14531,MATCH($A3210&amp;"|65",Positions!$A$2:$A$14531,0)),"-")</f>
        <v>C</v>
      </c>
      <c r="H3210" s="3" t="str">
        <f aca="false">F3210&amp;"-"&amp;G3210</f>
        <v>G-C</v>
      </c>
      <c r="I3210" s="4" t="n">
        <f aca="false">(F3210="G")+(G3210="G")</f>
        <v>1</v>
      </c>
      <c r="J3210" s="4" t="n">
        <f aca="false">(F3210="C")+(G3210="C")</f>
        <v>1</v>
      </c>
      <c r="K3210" s="3" t="n">
        <f aca="false">I3210+J3210</f>
        <v>2</v>
      </c>
    </row>
    <row r="3211" customFormat="false" ht="15" hidden="false" customHeight="false" outlineLevel="0" collapsed="false">
      <c r="A3211" s="4" t="s">
        <v>151</v>
      </c>
      <c r="B3211" s="4" t="s">
        <v>830</v>
      </c>
      <c r="C3211" s="4" t="s">
        <v>891</v>
      </c>
      <c r="D3211" s="4" t="n">
        <f aca="false">IFERROR(INDEX(Positions!$D$2:$D$14531,MATCH($A3211&amp;"|50",Positions!$A$2:$A$14531,0)),"-")</f>
        <v>52</v>
      </c>
      <c r="E3211" s="4" t="n">
        <f aca="false">IFERROR(INDEX(Positions!$D$2:$D$14531,MATCH($A3211&amp;"|64",Positions!$A$2:$A$14531,0)),"-")</f>
        <v>66</v>
      </c>
      <c r="F3211" s="4" t="str">
        <f aca="false">IFERROR(INDEX(Positions!$E$2:$E$14531,MATCH($A3211&amp;"|50",Positions!$A$2:$A$14531,0)),"-")</f>
        <v>C</v>
      </c>
      <c r="G3211" s="4" t="str">
        <f aca="false">IFERROR(INDEX(Positions!$E$2:$E$14531,MATCH($A3211&amp;"|64",Positions!$A$2:$A$14531,0)),"-")</f>
        <v>G</v>
      </c>
      <c r="H3211" s="3" t="str">
        <f aca="false">F3211&amp;"-"&amp;G3211</f>
        <v>C-G</v>
      </c>
      <c r="I3211" s="4" t="n">
        <f aca="false">(F3211="G")+(G3211="G")</f>
        <v>1</v>
      </c>
      <c r="J3211" s="4" t="n">
        <f aca="false">(F3211="C")+(G3211="C")</f>
        <v>1</v>
      </c>
      <c r="K3211" s="3" t="n">
        <f aca="false">I3211+J3211</f>
        <v>2</v>
      </c>
    </row>
    <row r="3212" customFormat="false" ht="15" hidden="false" customHeight="false" outlineLevel="0" collapsed="false">
      <c r="A3212" s="4" t="s">
        <v>151</v>
      </c>
      <c r="B3212" s="4" t="s">
        <v>830</v>
      </c>
      <c r="C3212" s="4" t="s">
        <v>689</v>
      </c>
      <c r="D3212" s="4" t="n">
        <f aca="false">IFERROR(INDEX(Positions!$D$2:$D$14531,MATCH($A3212&amp;"|51",Positions!$A$2:$A$14531,0)),"-")</f>
        <v>53</v>
      </c>
      <c r="E3212" s="4" t="n">
        <f aca="false">IFERROR(INDEX(Positions!$D$2:$D$14531,MATCH($A3212&amp;"|63",Positions!$A$2:$A$14531,0)),"-")</f>
        <v>65</v>
      </c>
      <c r="F3212" s="4" t="str">
        <f aca="false">IFERROR(INDEX(Positions!$E$2:$E$14531,MATCH($A3212&amp;"|51",Positions!$A$2:$A$14531,0)),"-")</f>
        <v>A</v>
      </c>
      <c r="G3212" s="4" t="str">
        <f aca="false">IFERROR(INDEX(Positions!$E$2:$E$14531,MATCH($A3212&amp;"|63",Positions!$A$2:$A$14531,0)),"-")</f>
        <v>U</v>
      </c>
      <c r="H3212" s="3" t="str">
        <f aca="false">F3212&amp;"-"&amp;G3212</f>
        <v>A-U</v>
      </c>
      <c r="I3212" s="4" t="n">
        <f aca="false">(F3212="G")+(G3212="G")</f>
        <v>0</v>
      </c>
      <c r="J3212" s="4" t="n">
        <f aca="false">(F3212="C")+(G3212="C")</f>
        <v>0</v>
      </c>
      <c r="K3212" s="3" t="n">
        <f aca="false">I3212+J3212</f>
        <v>0</v>
      </c>
    </row>
    <row r="3213" customFormat="false" ht="15" hidden="false" customHeight="false" outlineLevel="0" collapsed="false">
      <c r="A3213" s="4" t="s">
        <v>151</v>
      </c>
      <c r="B3213" s="4" t="s">
        <v>830</v>
      </c>
      <c r="C3213" s="4" t="s">
        <v>703</v>
      </c>
      <c r="D3213" s="4" t="n">
        <f aca="false">IFERROR(INDEX(Positions!$D$2:$D$14531,MATCH($A3213&amp;"|52",Positions!$A$2:$A$14531,0)),"-")</f>
        <v>54</v>
      </c>
      <c r="E3213" s="4" t="n">
        <f aca="false">IFERROR(INDEX(Positions!$D$2:$D$14531,MATCH($A3213&amp;"|62",Positions!$A$2:$A$14531,0)),"-")</f>
        <v>64</v>
      </c>
      <c r="F3213" s="4" t="str">
        <f aca="false">IFERROR(INDEX(Positions!$E$2:$E$14531,MATCH($A3213&amp;"|52",Positions!$A$2:$A$14531,0)),"-")</f>
        <v>G</v>
      </c>
      <c r="G3213" s="4" t="str">
        <f aca="false">IFERROR(INDEX(Positions!$E$2:$E$14531,MATCH($A3213&amp;"|62",Positions!$A$2:$A$14531,0)),"-")</f>
        <v>C</v>
      </c>
      <c r="H3213" s="3" t="str">
        <f aca="false">F3213&amp;"-"&amp;G3213</f>
        <v>G-C</v>
      </c>
      <c r="I3213" s="4" t="n">
        <f aca="false">(F3213="G")+(G3213="G")</f>
        <v>1</v>
      </c>
      <c r="J3213" s="4" t="n">
        <f aca="false">(F3213="C")+(G3213="C")</f>
        <v>1</v>
      </c>
      <c r="K3213" s="3" t="n">
        <f aca="false">I3213+J3213</f>
        <v>2</v>
      </c>
    </row>
    <row r="3214" customFormat="false" ht="15" hidden="false" customHeight="false" outlineLevel="0" collapsed="false">
      <c r="A3214" s="4" t="s">
        <v>151</v>
      </c>
      <c r="B3214" s="4" t="s">
        <v>830</v>
      </c>
      <c r="C3214" s="4" t="s">
        <v>892</v>
      </c>
      <c r="D3214" s="4" t="n">
        <f aca="false">IFERROR(INDEX(Positions!$D$2:$D$14531,MATCH($A3214&amp;"|53",Positions!$A$2:$A$14531,0)),"-")</f>
        <v>55</v>
      </c>
      <c r="E3214" s="4" t="n">
        <f aca="false">IFERROR(INDEX(Positions!$D$2:$D$14531,MATCH($A3214&amp;"|61",Positions!$A$2:$A$14531,0)),"-")</f>
        <v>63</v>
      </c>
      <c r="F3214" s="4" t="str">
        <f aca="false">IFERROR(INDEX(Positions!$E$2:$E$14531,MATCH($A3214&amp;"|53",Positions!$A$2:$A$14531,0)),"-")</f>
        <v>G</v>
      </c>
      <c r="G3214" s="4" t="str">
        <f aca="false">IFERROR(INDEX(Positions!$E$2:$E$14531,MATCH($A3214&amp;"|61",Positions!$A$2:$A$14531,0)),"-")</f>
        <v>C</v>
      </c>
      <c r="H3214" s="3" t="str">
        <f aca="false">F3214&amp;"-"&amp;G3214</f>
        <v>G-C</v>
      </c>
      <c r="I3214" s="4" t="n">
        <f aca="false">(F3214="G")+(G3214="G")</f>
        <v>1</v>
      </c>
      <c r="J3214" s="4" t="n">
        <f aca="false">(F3214="C")+(G3214="C")</f>
        <v>1</v>
      </c>
      <c r="K3214" s="3" t="n">
        <f aca="false">I3214+J3214</f>
        <v>2</v>
      </c>
    </row>
    <row r="3215" customFormat="false" ht="15" hidden="false" customHeight="false" outlineLevel="0" collapsed="false">
      <c r="A3215" s="24" t="s">
        <v>151</v>
      </c>
      <c r="B3215" s="24" t="s">
        <v>893</v>
      </c>
      <c r="C3215" s="24" t="s">
        <v>894</v>
      </c>
      <c r="D3215" s="24" t="n">
        <f aca="false">IFERROR(INDEX(Positions!$D$2:$D$14531,MATCH($A3215&amp;"|8",Positions!$A$2:$A$14531,0)),"-")</f>
        <v>8</v>
      </c>
      <c r="E3215" s="24" t="n">
        <f aca="false">IFERROR(INDEX(Positions!$D$2:$D$14531,MATCH($A3215&amp;"|14",Positions!$A$2:$A$14531,0)),"-")</f>
        <v>14</v>
      </c>
      <c r="F3215" s="24" t="str">
        <f aca="false">IFERROR(INDEX(Positions!$E$2:$E$14531,MATCH($A3215&amp;"|8",Positions!$A$2:$A$14531,0)),"-")</f>
        <v>U</v>
      </c>
      <c r="G3215" s="24" t="str">
        <f aca="false">IFERROR(INDEX(Positions!$E$2:$E$14531,MATCH($A3215&amp;"|14",Positions!$A$2:$A$14531,0)),"-")</f>
        <v>A</v>
      </c>
      <c r="H3215" s="25" t="str">
        <f aca="false">F3215&amp;"-"&amp;G3215</f>
        <v>U-A</v>
      </c>
      <c r="I3215" s="24" t="n">
        <f aca="false">(F3215="G")+(G3215="G")</f>
        <v>0</v>
      </c>
      <c r="J3215" s="24" t="n">
        <f aca="false">(F3215="C")+(G3215="C")</f>
        <v>0</v>
      </c>
      <c r="K3215" s="25" t="n">
        <f aca="false">I3215+J3215</f>
        <v>0</v>
      </c>
    </row>
    <row r="3216" customFormat="false" ht="15" hidden="false" customHeight="false" outlineLevel="0" collapsed="false">
      <c r="A3216" s="24" t="s">
        <v>151</v>
      </c>
      <c r="B3216" s="24" t="s">
        <v>893</v>
      </c>
      <c r="C3216" s="24" t="s">
        <v>895</v>
      </c>
      <c r="D3216" s="24" t="n">
        <f aca="false">IFERROR(INDEX(Positions!$D$2:$D$14531,MATCH($A3216&amp;"|15",Positions!$A$2:$A$14531,0)),"-")</f>
        <v>15</v>
      </c>
      <c r="E3216" s="24" t="n">
        <f aca="false">IFERROR(INDEX(Positions!$D$2:$D$14531,MATCH($A3216&amp;"|48",Positions!$A$2:$A$14531,0)),"-")</f>
        <v>50</v>
      </c>
      <c r="F3216" s="24" t="str">
        <f aca="false">IFERROR(INDEX(Positions!$E$2:$E$14531,MATCH($A3216&amp;"|15",Positions!$A$2:$A$14531,0)),"-")</f>
        <v>G</v>
      </c>
      <c r="G3216" s="24" t="str">
        <f aca="false">IFERROR(INDEX(Positions!$E$2:$E$14531,MATCH($A3216&amp;"|48",Positions!$A$2:$A$14531,0)),"-")</f>
        <v>C</v>
      </c>
      <c r="H3216" s="25" t="str">
        <f aca="false">F3216&amp;"-"&amp;G3216</f>
        <v>G-C</v>
      </c>
      <c r="I3216" s="24" t="n">
        <f aca="false">(F3216="G")+(G3216="G")</f>
        <v>1</v>
      </c>
      <c r="J3216" s="24" t="n">
        <f aca="false">(F3216="C")+(G3216="C")</f>
        <v>1</v>
      </c>
      <c r="K3216" s="25" t="n">
        <f aca="false">I3216+J3216</f>
        <v>2</v>
      </c>
    </row>
    <row r="3217" customFormat="false" ht="15" hidden="false" customHeight="false" outlineLevel="0" collapsed="false">
      <c r="A3217" s="24" t="s">
        <v>151</v>
      </c>
      <c r="B3217" s="24" t="s">
        <v>893</v>
      </c>
      <c r="C3217" s="24" t="s">
        <v>896</v>
      </c>
      <c r="D3217" s="24" t="n">
        <f aca="false">IFERROR(INDEX(Positions!$D$2:$D$14531,MATCH($A3217&amp;"|18",Positions!$A$2:$A$14531,0)),"-")</f>
        <v>16</v>
      </c>
      <c r="E3217" s="24" t="n">
        <f aca="false">IFERROR(INDEX(Positions!$D$2:$D$14531,MATCH($A3217&amp;"|55",Positions!$A$2:$A$14531,0)),"-")</f>
        <v>57</v>
      </c>
      <c r="F3217" s="24" t="str">
        <f aca="false">IFERROR(INDEX(Positions!$E$2:$E$14531,MATCH($A3217&amp;"|18",Positions!$A$2:$A$14531,0)),"-")</f>
        <v>G</v>
      </c>
      <c r="G3217" s="24" t="str">
        <f aca="false">IFERROR(INDEX(Positions!$E$2:$E$14531,MATCH($A3217&amp;"|55",Positions!$A$2:$A$14531,0)),"-")</f>
        <v>U</v>
      </c>
      <c r="H3217" s="25" t="str">
        <f aca="false">F3217&amp;"-"&amp;G3217</f>
        <v>G-U</v>
      </c>
      <c r="I3217" s="24" t="n">
        <f aca="false">(F3217="G")+(G3217="G")</f>
        <v>1</v>
      </c>
      <c r="J3217" s="24" t="n">
        <f aca="false">(F3217="C")+(G3217="C")</f>
        <v>0</v>
      </c>
      <c r="K3217" s="25" t="n">
        <f aca="false">I3217+J3217</f>
        <v>1</v>
      </c>
    </row>
    <row r="3218" customFormat="false" ht="15" hidden="false" customHeight="false" outlineLevel="0" collapsed="false">
      <c r="A3218" s="24" t="s">
        <v>151</v>
      </c>
      <c r="B3218" s="24" t="s">
        <v>893</v>
      </c>
      <c r="C3218" s="24" t="s">
        <v>897</v>
      </c>
      <c r="D3218" s="24" t="n">
        <f aca="false">IFERROR(INDEX(Positions!$D$2:$D$14531,MATCH($A3218&amp;"|19",Positions!$A$2:$A$14531,0)),"-")</f>
        <v>17</v>
      </c>
      <c r="E3218" s="24" t="n">
        <f aca="false">IFERROR(INDEX(Positions!$D$2:$D$14531,MATCH($A3218&amp;"|56",Positions!$A$2:$A$14531,0)),"-")</f>
        <v>58</v>
      </c>
      <c r="F3218" s="24" t="str">
        <f aca="false">IFERROR(INDEX(Positions!$E$2:$E$14531,MATCH($A3218&amp;"|19",Positions!$A$2:$A$14531,0)),"-")</f>
        <v>G</v>
      </c>
      <c r="G3218" s="24" t="str">
        <f aca="false">IFERROR(INDEX(Positions!$E$2:$E$14531,MATCH($A3218&amp;"|56",Positions!$A$2:$A$14531,0)),"-")</f>
        <v>C</v>
      </c>
      <c r="H3218" s="25" t="str">
        <f aca="false">F3218&amp;"-"&amp;G3218</f>
        <v>G-C</v>
      </c>
      <c r="I3218" s="24" t="n">
        <f aca="false">(F3218="G")+(G3218="G")</f>
        <v>1</v>
      </c>
      <c r="J3218" s="24" t="n">
        <f aca="false">(F3218="C")+(G3218="C")</f>
        <v>1</v>
      </c>
      <c r="K3218" s="25" t="n">
        <f aca="false">I3218+J3218</f>
        <v>2</v>
      </c>
    </row>
    <row r="3219" customFormat="false" ht="15" hidden="false" customHeight="false" outlineLevel="0" collapsed="false">
      <c r="A3219" s="24" t="s">
        <v>151</v>
      </c>
      <c r="B3219" s="24" t="s">
        <v>893</v>
      </c>
      <c r="C3219" s="24" t="s">
        <v>898</v>
      </c>
      <c r="D3219" s="24" t="n">
        <f aca="false">IFERROR(INDEX(Positions!$D$2:$D$14531,MATCH($A3219&amp;"|26",Positions!$A$2:$A$14531,0)),"-")</f>
        <v>28</v>
      </c>
      <c r="E3219" s="24" t="n">
        <f aca="false">IFERROR(INDEX(Positions!$D$2:$D$14531,MATCH($A3219&amp;"|44",Positions!$A$2:$A$14531,0)),"-")</f>
        <v>46</v>
      </c>
      <c r="F3219" s="24" t="str">
        <f aca="false">IFERROR(INDEX(Positions!$E$2:$E$14531,MATCH($A3219&amp;"|26",Positions!$A$2:$A$14531,0)),"-")</f>
        <v>A</v>
      </c>
      <c r="G3219" s="24" t="str">
        <f aca="false">IFERROR(INDEX(Positions!$E$2:$E$14531,MATCH($A3219&amp;"|44",Positions!$A$2:$A$14531,0)),"-")</f>
        <v>G</v>
      </c>
      <c r="H3219" s="25" t="str">
        <f aca="false">F3219&amp;"-"&amp;G3219</f>
        <v>A-G</v>
      </c>
      <c r="I3219" s="24" t="n">
        <f aca="false">(F3219="G")+(G3219="G")</f>
        <v>1</v>
      </c>
      <c r="J3219" s="24" t="n">
        <f aca="false">(F3219="C")+(G3219="C")</f>
        <v>0</v>
      </c>
      <c r="K3219" s="25" t="n">
        <f aca="false">I3219+J3219</f>
        <v>1</v>
      </c>
    </row>
    <row r="3220" customFormat="false" ht="15" hidden="false" customHeight="false" outlineLevel="0" collapsed="false">
      <c r="A3220" s="24" t="s">
        <v>151</v>
      </c>
      <c r="B3220" s="24" t="s">
        <v>893</v>
      </c>
      <c r="C3220" s="24" t="s">
        <v>899</v>
      </c>
      <c r="D3220" s="24" t="n">
        <f aca="false">IFERROR(INDEX(Positions!$D$2:$D$14531,MATCH($A3220&amp;"|32",Positions!$A$2:$A$14531,0)),"-")</f>
        <v>34</v>
      </c>
      <c r="E3220" s="24" t="n">
        <f aca="false">IFERROR(INDEX(Positions!$D$2:$D$14531,MATCH($A3220&amp;"|38",Positions!$A$2:$A$14531,0)),"-")</f>
        <v>40</v>
      </c>
      <c r="F3220" s="24" t="str">
        <f aca="false">IFERROR(INDEX(Positions!$E$2:$E$14531,MATCH($A3220&amp;"|32",Positions!$A$2:$A$14531,0)),"-")</f>
        <v>C</v>
      </c>
      <c r="G3220" s="24" t="str">
        <f aca="false">IFERROR(INDEX(Positions!$E$2:$E$14531,MATCH($A3220&amp;"|38",Positions!$A$2:$A$14531,0)),"-")</f>
        <v>A</v>
      </c>
      <c r="H3220" s="25" t="str">
        <f aca="false">F3220&amp;"-"&amp;G3220</f>
        <v>C-A</v>
      </c>
      <c r="I3220" s="24" t="n">
        <f aca="false">(F3220="G")+(G3220="G")</f>
        <v>0</v>
      </c>
      <c r="J3220" s="24" t="n">
        <f aca="false">(F3220="C")+(G3220="C")</f>
        <v>1</v>
      </c>
      <c r="K3220" s="25" t="n">
        <f aca="false">I3220+J3220</f>
        <v>1</v>
      </c>
    </row>
    <row r="3221" customFormat="false" ht="15" hidden="false" customHeight="false" outlineLevel="0" collapsed="false">
      <c r="A3221" s="24" t="s">
        <v>151</v>
      </c>
      <c r="B3221" s="24" t="s">
        <v>893</v>
      </c>
      <c r="C3221" s="24" t="s">
        <v>900</v>
      </c>
      <c r="D3221" s="24" t="n">
        <f aca="false">IFERROR(INDEX(Positions!$D$2:$D$14531,MATCH($A3221&amp;"|54",Positions!$A$2:$A$14531,0)),"-")</f>
        <v>56</v>
      </c>
      <c r="E3221" s="24" t="n">
        <f aca="false">IFERROR(INDEX(Positions!$D$2:$D$14531,MATCH($A3221&amp;"|58",Positions!$A$2:$A$14531,0)),"-")</f>
        <v>60</v>
      </c>
      <c r="F3221" s="24" t="str">
        <f aca="false">IFERROR(INDEX(Positions!$E$2:$E$14531,MATCH($A3221&amp;"|54",Positions!$A$2:$A$14531,0)),"-")</f>
        <v>U</v>
      </c>
      <c r="G3221" s="24" t="str">
        <f aca="false">IFERROR(INDEX(Positions!$E$2:$E$14531,MATCH($A3221&amp;"|58",Positions!$A$2:$A$14531,0)),"-")</f>
        <v>A</v>
      </c>
      <c r="H3221" s="25" t="str">
        <f aca="false">F3221&amp;"-"&amp;G3221</f>
        <v>U-A</v>
      </c>
      <c r="I3221" s="24" t="n">
        <f aca="false">(F3221="G")+(G3221="G")</f>
        <v>0</v>
      </c>
      <c r="J3221" s="24" t="n">
        <f aca="false">(F3221="C")+(G3221="C")</f>
        <v>0</v>
      </c>
      <c r="K3221" s="25" t="n">
        <f aca="false">I3221+J3221</f>
        <v>0</v>
      </c>
    </row>
    <row r="3222" customFormat="false" ht="15" hidden="false" customHeight="false" outlineLevel="0" collapsed="false">
      <c r="A3222" s="4" t="s">
        <v>152</v>
      </c>
      <c r="B3222" s="4" t="s">
        <v>768</v>
      </c>
      <c r="C3222" s="4" t="s">
        <v>882</v>
      </c>
      <c r="D3222" s="4" t="n">
        <f aca="false">IFERROR(INDEX(Positions!$D$2:$D$14531,MATCH($A3222&amp;"|1",Positions!$A$2:$A$14531,0)),"-")</f>
        <v>1</v>
      </c>
      <c r="E3222" s="4" t="n">
        <f aca="false">IFERROR(INDEX(Positions!$D$2:$D$14531,MATCH($A3222&amp;"|72",Positions!$A$2:$A$14531,0)),"-")</f>
        <v>73</v>
      </c>
      <c r="F3222" s="4" t="str">
        <f aca="false">IFERROR(INDEX(Positions!$E$2:$E$14531,MATCH($A3222&amp;"|1",Positions!$A$2:$A$14531,0)),"-")</f>
        <v>G</v>
      </c>
      <c r="G3222" s="4" t="str">
        <f aca="false">IFERROR(INDEX(Positions!$E$2:$E$14531,MATCH($A3222&amp;"|72",Positions!$A$2:$A$14531,0)),"-")</f>
        <v>C</v>
      </c>
      <c r="H3222" s="3" t="str">
        <f aca="false">F3222&amp;"-"&amp;G3222</f>
        <v>G-C</v>
      </c>
      <c r="I3222" s="4" t="n">
        <f aca="false">(F3222="G")+(G3222="G")</f>
        <v>1</v>
      </c>
      <c r="J3222" s="4" t="n">
        <f aca="false">(F3222="C")+(G3222="C")</f>
        <v>1</v>
      </c>
      <c r="K3222" s="3" t="n">
        <f aca="false">I3222+J3222</f>
        <v>2</v>
      </c>
    </row>
    <row r="3223" customFormat="false" ht="15" hidden="false" customHeight="false" outlineLevel="0" collapsed="false">
      <c r="A3223" s="4" t="s">
        <v>152</v>
      </c>
      <c r="B3223" s="4" t="s">
        <v>768</v>
      </c>
      <c r="C3223" s="4" t="s">
        <v>883</v>
      </c>
      <c r="D3223" s="4" t="n">
        <f aca="false">IFERROR(INDEX(Positions!$D$2:$D$14531,MATCH($A3223&amp;"|2",Positions!$A$2:$A$14531,0)),"-")</f>
        <v>2</v>
      </c>
      <c r="E3223" s="4" t="n">
        <f aca="false">IFERROR(INDEX(Positions!$D$2:$D$14531,MATCH($A3223&amp;"|71",Positions!$A$2:$A$14531,0)),"-")</f>
        <v>72</v>
      </c>
      <c r="F3223" s="4" t="str">
        <f aca="false">IFERROR(INDEX(Positions!$E$2:$E$14531,MATCH($A3223&amp;"|2",Positions!$A$2:$A$14531,0)),"-")</f>
        <v>C</v>
      </c>
      <c r="G3223" s="4" t="str">
        <f aca="false">IFERROR(INDEX(Positions!$E$2:$E$14531,MATCH($A3223&amp;"|71",Positions!$A$2:$A$14531,0)),"-")</f>
        <v>G</v>
      </c>
      <c r="H3223" s="3" t="str">
        <f aca="false">F3223&amp;"-"&amp;G3223</f>
        <v>C-G</v>
      </c>
      <c r="I3223" s="4" t="n">
        <f aca="false">(F3223="G")+(G3223="G")</f>
        <v>1</v>
      </c>
      <c r="J3223" s="4" t="n">
        <f aca="false">(F3223="C")+(G3223="C")</f>
        <v>1</v>
      </c>
      <c r="K3223" s="3" t="n">
        <f aca="false">I3223+J3223</f>
        <v>2</v>
      </c>
    </row>
    <row r="3224" customFormat="false" ht="15" hidden="false" customHeight="false" outlineLevel="0" collapsed="false">
      <c r="A3224" s="4" t="s">
        <v>152</v>
      </c>
      <c r="B3224" s="4" t="s">
        <v>768</v>
      </c>
      <c r="C3224" s="4" t="s">
        <v>884</v>
      </c>
      <c r="D3224" s="4" t="n">
        <f aca="false">IFERROR(INDEX(Positions!$D$2:$D$14531,MATCH($A3224&amp;"|3",Positions!$A$2:$A$14531,0)),"-")</f>
        <v>3</v>
      </c>
      <c r="E3224" s="4" t="n">
        <f aca="false">IFERROR(INDEX(Positions!$D$2:$D$14531,MATCH($A3224&amp;"|70",Positions!$A$2:$A$14531,0)),"-")</f>
        <v>71</v>
      </c>
      <c r="F3224" s="4" t="str">
        <f aca="false">IFERROR(INDEX(Positions!$E$2:$E$14531,MATCH($A3224&amp;"|3",Positions!$A$2:$A$14531,0)),"-")</f>
        <v>C</v>
      </c>
      <c r="G3224" s="4" t="str">
        <f aca="false">IFERROR(INDEX(Positions!$E$2:$E$14531,MATCH($A3224&amp;"|70",Positions!$A$2:$A$14531,0)),"-")</f>
        <v>G</v>
      </c>
      <c r="H3224" s="3" t="str">
        <f aca="false">F3224&amp;"-"&amp;G3224</f>
        <v>C-G</v>
      </c>
      <c r="I3224" s="4" t="n">
        <f aca="false">(F3224="G")+(G3224="G")</f>
        <v>1</v>
      </c>
      <c r="J3224" s="4" t="n">
        <f aca="false">(F3224="C")+(G3224="C")</f>
        <v>1</v>
      </c>
      <c r="K3224" s="3" t="n">
        <f aca="false">I3224+J3224</f>
        <v>2</v>
      </c>
    </row>
    <row r="3225" customFormat="false" ht="15" hidden="false" customHeight="false" outlineLevel="0" collapsed="false">
      <c r="A3225" s="4" t="s">
        <v>152</v>
      </c>
      <c r="B3225" s="4" t="s">
        <v>768</v>
      </c>
      <c r="C3225" s="4" t="s">
        <v>885</v>
      </c>
      <c r="D3225" s="4" t="n">
        <f aca="false">IFERROR(INDEX(Positions!$D$2:$D$14531,MATCH($A3225&amp;"|4",Positions!$A$2:$A$14531,0)),"-")</f>
        <v>4</v>
      </c>
      <c r="E3225" s="4" t="n">
        <f aca="false">IFERROR(INDEX(Positions!$D$2:$D$14531,MATCH($A3225&amp;"|69",Positions!$A$2:$A$14531,0)),"-")</f>
        <v>70</v>
      </c>
      <c r="F3225" s="4" t="str">
        <f aca="false">IFERROR(INDEX(Positions!$E$2:$E$14531,MATCH($A3225&amp;"|4",Positions!$A$2:$A$14531,0)),"-")</f>
        <v>C</v>
      </c>
      <c r="G3225" s="4" t="str">
        <f aca="false">IFERROR(INDEX(Positions!$E$2:$E$14531,MATCH($A3225&amp;"|69",Positions!$A$2:$A$14531,0)),"-")</f>
        <v>G</v>
      </c>
      <c r="H3225" s="3" t="str">
        <f aca="false">F3225&amp;"-"&amp;G3225</f>
        <v>C-G</v>
      </c>
      <c r="I3225" s="4" t="n">
        <f aca="false">(F3225="G")+(G3225="G")</f>
        <v>1</v>
      </c>
      <c r="J3225" s="4" t="n">
        <f aca="false">(F3225="C")+(G3225="C")</f>
        <v>1</v>
      </c>
      <c r="K3225" s="3" t="n">
        <f aca="false">I3225+J3225</f>
        <v>2</v>
      </c>
    </row>
    <row r="3226" customFormat="false" ht="15" hidden="false" customHeight="false" outlineLevel="0" collapsed="false">
      <c r="A3226" s="4" t="s">
        <v>152</v>
      </c>
      <c r="B3226" s="4" t="s">
        <v>768</v>
      </c>
      <c r="C3226" s="4" t="s">
        <v>542</v>
      </c>
      <c r="D3226" s="4" t="n">
        <f aca="false">IFERROR(INDEX(Positions!$D$2:$D$14531,MATCH($A3226&amp;"|5",Positions!$A$2:$A$14531,0)),"-")</f>
        <v>5</v>
      </c>
      <c r="E3226" s="4" t="n">
        <f aca="false">IFERROR(INDEX(Positions!$D$2:$D$14531,MATCH($A3226&amp;"|68",Positions!$A$2:$A$14531,0)),"-")</f>
        <v>69</v>
      </c>
      <c r="F3226" s="4" t="str">
        <f aca="false">IFERROR(INDEX(Positions!$E$2:$E$14531,MATCH($A3226&amp;"|5",Positions!$A$2:$A$14531,0)),"-")</f>
        <v>C</v>
      </c>
      <c r="G3226" s="4" t="str">
        <f aca="false">IFERROR(INDEX(Positions!$E$2:$E$14531,MATCH($A3226&amp;"|68",Positions!$A$2:$A$14531,0)),"-")</f>
        <v>G</v>
      </c>
      <c r="H3226" s="3" t="str">
        <f aca="false">F3226&amp;"-"&amp;G3226</f>
        <v>C-G</v>
      </c>
      <c r="I3226" s="4" t="n">
        <f aca="false">(F3226="G")+(G3226="G")</f>
        <v>1</v>
      </c>
      <c r="J3226" s="4" t="n">
        <f aca="false">(F3226="C")+(G3226="C")</f>
        <v>1</v>
      </c>
      <c r="K3226" s="3" t="n">
        <f aca="false">I3226+J3226</f>
        <v>2</v>
      </c>
    </row>
    <row r="3227" customFormat="false" ht="15" hidden="false" customHeight="false" outlineLevel="0" collapsed="false">
      <c r="A3227" s="4" t="s">
        <v>152</v>
      </c>
      <c r="B3227" s="4" t="s">
        <v>768</v>
      </c>
      <c r="C3227" s="4" t="s">
        <v>561</v>
      </c>
      <c r="D3227" s="4" t="n">
        <f aca="false">IFERROR(INDEX(Positions!$D$2:$D$14531,MATCH($A3227&amp;"|6",Positions!$A$2:$A$14531,0)),"-")</f>
        <v>6</v>
      </c>
      <c r="E3227" s="4" t="n">
        <f aca="false">IFERROR(INDEX(Positions!$D$2:$D$14531,MATCH($A3227&amp;"|67",Positions!$A$2:$A$14531,0)),"-")</f>
        <v>68</v>
      </c>
      <c r="F3227" s="4" t="str">
        <f aca="false">IFERROR(INDEX(Positions!$E$2:$E$14531,MATCH($A3227&amp;"|6",Positions!$A$2:$A$14531,0)),"-")</f>
        <v>C</v>
      </c>
      <c r="G3227" s="4" t="str">
        <f aca="false">IFERROR(INDEX(Positions!$E$2:$E$14531,MATCH($A3227&amp;"|67",Positions!$A$2:$A$14531,0)),"-")</f>
        <v>G</v>
      </c>
      <c r="H3227" s="3" t="str">
        <f aca="false">F3227&amp;"-"&amp;G3227</f>
        <v>C-G</v>
      </c>
      <c r="I3227" s="4" t="n">
        <f aca="false">(F3227="G")+(G3227="G")</f>
        <v>1</v>
      </c>
      <c r="J3227" s="4" t="n">
        <f aca="false">(F3227="C")+(G3227="C")</f>
        <v>1</v>
      </c>
      <c r="K3227" s="3" t="n">
        <f aca="false">I3227+J3227</f>
        <v>2</v>
      </c>
    </row>
    <row r="3228" customFormat="false" ht="15" hidden="false" customHeight="false" outlineLevel="0" collapsed="false">
      <c r="A3228" s="4" t="s">
        <v>152</v>
      </c>
      <c r="B3228" s="4" t="s">
        <v>768</v>
      </c>
      <c r="C3228" s="4" t="s">
        <v>886</v>
      </c>
      <c r="D3228" s="4" t="n">
        <f aca="false">IFERROR(INDEX(Positions!$D$2:$D$14531,MATCH($A3228&amp;"|7",Positions!$A$2:$A$14531,0)),"-")</f>
        <v>7</v>
      </c>
      <c r="E3228" s="4" t="n">
        <f aca="false">IFERROR(INDEX(Positions!$D$2:$D$14531,MATCH($A3228&amp;"|66",Positions!$A$2:$A$14531,0)),"-")</f>
        <v>67</v>
      </c>
      <c r="F3228" s="4" t="str">
        <f aca="false">IFERROR(INDEX(Positions!$E$2:$E$14531,MATCH($A3228&amp;"|7",Positions!$A$2:$A$14531,0)),"-")</f>
        <v>G</v>
      </c>
      <c r="G3228" s="4" t="str">
        <f aca="false">IFERROR(INDEX(Positions!$E$2:$E$14531,MATCH($A3228&amp;"|66",Positions!$A$2:$A$14531,0)),"-")</f>
        <v>C</v>
      </c>
      <c r="H3228" s="3" t="str">
        <f aca="false">F3228&amp;"-"&amp;G3228</f>
        <v>G-C</v>
      </c>
      <c r="I3228" s="4" t="n">
        <f aca="false">(F3228="G")+(G3228="G")</f>
        <v>1</v>
      </c>
      <c r="J3228" s="4" t="n">
        <f aca="false">(F3228="C")+(G3228="C")</f>
        <v>1</v>
      </c>
      <c r="K3228" s="3" t="n">
        <f aca="false">I3228+J3228</f>
        <v>2</v>
      </c>
    </row>
    <row r="3229" customFormat="false" ht="15" hidden="false" customHeight="false" outlineLevel="0" collapsed="false">
      <c r="A3229" s="4" t="s">
        <v>152</v>
      </c>
      <c r="B3229" s="4" t="s">
        <v>783</v>
      </c>
      <c r="C3229" s="4" t="s">
        <v>887</v>
      </c>
      <c r="D3229" s="4" t="n">
        <f aca="false">IFERROR(INDEX(Positions!$D$2:$D$14531,MATCH($A3229&amp;"|10",Positions!$A$2:$A$14531,0)),"-")</f>
        <v>10</v>
      </c>
      <c r="E3229" s="4" t="n">
        <f aca="false">IFERROR(INDEX(Positions!$D$2:$D$14531,MATCH($A3229&amp;"|25",Positions!$A$2:$A$14531,0)),"-")</f>
        <v>26</v>
      </c>
      <c r="F3229" s="4" t="str">
        <f aca="false">IFERROR(INDEX(Positions!$E$2:$E$14531,MATCH($A3229&amp;"|10",Positions!$A$2:$A$14531,0)),"-")</f>
        <v>G</v>
      </c>
      <c r="G3229" s="4" t="str">
        <f aca="false">IFERROR(INDEX(Positions!$E$2:$E$14531,MATCH($A3229&amp;"|25",Positions!$A$2:$A$14531,0)),"-")</f>
        <v>C</v>
      </c>
      <c r="H3229" s="3" t="str">
        <f aca="false">F3229&amp;"-"&amp;G3229</f>
        <v>G-C</v>
      </c>
      <c r="I3229" s="4" t="n">
        <f aca="false">(F3229="G")+(G3229="G")</f>
        <v>1</v>
      </c>
      <c r="J3229" s="4" t="n">
        <f aca="false">(F3229="C")+(G3229="C")</f>
        <v>1</v>
      </c>
      <c r="K3229" s="3" t="n">
        <f aca="false">I3229+J3229</f>
        <v>2</v>
      </c>
    </row>
    <row r="3230" customFormat="false" ht="15" hidden="false" customHeight="false" outlineLevel="0" collapsed="false">
      <c r="A3230" s="4" t="s">
        <v>152</v>
      </c>
      <c r="B3230" s="4" t="s">
        <v>783</v>
      </c>
      <c r="C3230" s="4" t="s">
        <v>888</v>
      </c>
      <c r="D3230" s="4" t="n">
        <f aca="false">IFERROR(INDEX(Positions!$D$2:$D$14531,MATCH($A3230&amp;"|11",Positions!$A$2:$A$14531,0)),"-")</f>
        <v>11</v>
      </c>
      <c r="E3230" s="4" t="n">
        <f aca="false">IFERROR(INDEX(Positions!$D$2:$D$14531,MATCH($A3230&amp;"|24",Positions!$A$2:$A$14531,0)),"-")</f>
        <v>25</v>
      </c>
      <c r="F3230" s="4" t="str">
        <f aca="false">IFERROR(INDEX(Positions!$E$2:$E$14531,MATCH($A3230&amp;"|11",Positions!$A$2:$A$14531,0)),"-")</f>
        <v>C</v>
      </c>
      <c r="G3230" s="4" t="str">
        <f aca="false">IFERROR(INDEX(Positions!$E$2:$E$14531,MATCH($A3230&amp;"|24",Positions!$A$2:$A$14531,0)),"-")</f>
        <v>G</v>
      </c>
      <c r="H3230" s="3" t="str">
        <f aca="false">F3230&amp;"-"&amp;G3230</f>
        <v>C-G</v>
      </c>
      <c r="I3230" s="4" t="n">
        <f aca="false">(F3230="G")+(G3230="G")</f>
        <v>1</v>
      </c>
      <c r="J3230" s="4" t="n">
        <f aca="false">(F3230="C")+(G3230="C")</f>
        <v>1</v>
      </c>
      <c r="K3230" s="3" t="n">
        <f aca="false">I3230+J3230</f>
        <v>2</v>
      </c>
    </row>
    <row r="3231" customFormat="false" ht="15" hidden="false" customHeight="false" outlineLevel="0" collapsed="false">
      <c r="A3231" s="4" t="s">
        <v>152</v>
      </c>
      <c r="B3231" s="4" t="s">
        <v>783</v>
      </c>
      <c r="C3231" s="4" t="s">
        <v>479</v>
      </c>
      <c r="D3231" s="4" t="n">
        <f aca="false">IFERROR(INDEX(Positions!$D$2:$D$14531,MATCH($A3231&amp;"|12",Positions!$A$2:$A$14531,0)),"-")</f>
        <v>12</v>
      </c>
      <c r="E3231" s="4" t="n">
        <f aca="false">IFERROR(INDEX(Positions!$D$2:$D$14531,MATCH($A3231&amp;"|23",Positions!$A$2:$A$14531,0)),"-")</f>
        <v>24</v>
      </c>
      <c r="F3231" s="4" t="str">
        <f aca="false">IFERROR(INDEX(Positions!$E$2:$E$14531,MATCH($A3231&amp;"|12",Positions!$A$2:$A$14531,0)),"-")</f>
        <v>U</v>
      </c>
      <c r="G3231" s="4" t="str">
        <f aca="false">IFERROR(INDEX(Positions!$E$2:$E$14531,MATCH($A3231&amp;"|23",Positions!$A$2:$A$14531,0)),"-")</f>
        <v>A</v>
      </c>
      <c r="H3231" s="3" t="str">
        <f aca="false">F3231&amp;"-"&amp;G3231</f>
        <v>U-A</v>
      </c>
      <c r="I3231" s="4" t="n">
        <f aca="false">(F3231="G")+(G3231="G")</f>
        <v>0</v>
      </c>
      <c r="J3231" s="4" t="n">
        <f aca="false">(F3231="C")+(G3231="C")</f>
        <v>0</v>
      </c>
      <c r="K3231" s="3" t="n">
        <f aca="false">I3231+J3231</f>
        <v>0</v>
      </c>
    </row>
    <row r="3232" customFormat="false" ht="15" hidden="false" customHeight="false" outlineLevel="0" collapsed="false">
      <c r="A3232" s="4" t="s">
        <v>152</v>
      </c>
      <c r="B3232" s="4" t="s">
        <v>783</v>
      </c>
      <c r="C3232" s="4" t="s">
        <v>267</v>
      </c>
      <c r="D3232" s="4" t="n">
        <f aca="false">IFERROR(INDEX(Positions!$D$2:$D$14531,MATCH($A3232&amp;"|13",Positions!$A$2:$A$14531,0)),"-")</f>
        <v>13</v>
      </c>
      <c r="E3232" s="4" t="n">
        <f aca="false">IFERROR(INDEX(Positions!$D$2:$D$14531,MATCH($A3232&amp;"|22",Positions!$A$2:$A$14531,0)),"-")</f>
        <v>23</v>
      </c>
      <c r="F3232" s="4" t="str">
        <f aca="false">IFERROR(INDEX(Positions!$E$2:$E$14531,MATCH($A3232&amp;"|13",Positions!$A$2:$A$14531,0)),"-")</f>
        <v>C</v>
      </c>
      <c r="G3232" s="4" t="str">
        <f aca="false">IFERROR(INDEX(Positions!$E$2:$E$14531,MATCH($A3232&amp;"|22",Positions!$A$2:$A$14531,0)),"-")</f>
        <v>G</v>
      </c>
      <c r="H3232" s="3" t="str">
        <f aca="false">F3232&amp;"-"&amp;G3232</f>
        <v>C-G</v>
      </c>
      <c r="I3232" s="4" t="n">
        <f aca="false">(F3232="G")+(G3232="G")</f>
        <v>1</v>
      </c>
      <c r="J3232" s="4" t="n">
        <f aca="false">(F3232="C")+(G3232="C")</f>
        <v>1</v>
      </c>
      <c r="K3232" s="3" t="n">
        <f aca="false">I3232+J3232</f>
        <v>2</v>
      </c>
    </row>
    <row r="3233" customFormat="false" ht="15" hidden="false" customHeight="false" outlineLevel="0" collapsed="false">
      <c r="A3233" s="4" t="s">
        <v>152</v>
      </c>
      <c r="B3233" s="4" t="s">
        <v>805</v>
      </c>
      <c r="C3233" s="4" t="s">
        <v>673</v>
      </c>
      <c r="D3233" s="4" t="n">
        <f aca="false">IFERROR(INDEX(Positions!$D$2:$D$14531,MATCH($A3233&amp;"|27",Positions!$A$2:$A$14531,0)),"-")</f>
        <v>28</v>
      </c>
      <c r="E3233" s="4" t="n">
        <f aca="false">IFERROR(INDEX(Positions!$D$2:$D$14531,MATCH($A3233&amp;"|43",Positions!$A$2:$A$14531,0)),"-")</f>
        <v>44</v>
      </c>
      <c r="F3233" s="4" t="str">
        <f aca="false">IFERROR(INDEX(Positions!$E$2:$E$14531,MATCH($A3233&amp;"|27",Positions!$A$2:$A$14531,0)),"-")</f>
        <v>G</v>
      </c>
      <c r="G3233" s="4" t="str">
        <f aca="false">IFERROR(INDEX(Positions!$E$2:$E$14531,MATCH($A3233&amp;"|43",Positions!$A$2:$A$14531,0)),"-")</f>
        <v>U</v>
      </c>
      <c r="H3233" s="3" t="str">
        <f aca="false">F3233&amp;"-"&amp;G3233</f>
        <v>G-U</v>
      </c>
      <c r="I3233" s="4" t="n">
        <f aca="false">(F3233="G")+(G3233="G")</f>
        <v>1</v>
      </c>
      <c r="J3233" s="4" t="n">
        <f aca="false">(F3233="C")+(G3233="C")</f>
        <v>0</v>
      </c>
      <c r="K3233" s="3" t="n">
        <f aca="false">I3233+J3233</f>
        <v>1</v>
      </c>
    </row>
    <row r="3234" customFormat="false" ht="15" hidden="false" customHeight="false" outlineLevel="0" collapsed="false">
      <c r="A3234" s="4" t="s">
        <v>152</v>
      </c>
      <c r="B3234" s="4" t="s">
        <v>805</v>
      </c>
      <c r="C3234" s="4" t="s">
        <v>889</v>
      </c>
      <c r="D3234" s="4" t="n">
        <f aca="false">IFERROR(INDEX(Positions!$D$2:$D$14531,MATCH($A3234&amp;"|28",Positions!$A$2:$A$14531,0)),"-")</f>
        <v>29</v>
      </c>
      <c r="E3234" s="4" t="n">
        <f aca="false">IFERROR(INDEX(Positions!$D$2:$D$14531,MATCH($A3234&amp;"|42",Positions!$A$2:$A$14531,0)),"-")</f>
        <v>43</v>
      </c>
      <c r="F3234" s="4" t="str">
        <f aca="false">IFERROR(INDEX(Positions!$E$2:$E$14531,MATCH($A3234&amp;"|28",Positions!$A$2:$A$14531,0)),"-")</f>
        <v>G</v>
      </c>
      <c r="G3234" s="4" t="str">
        <f aca="false">IFERROR(INDEX(Positions!$E$2:$E$14531,MATCH($A3234&amp;"|42",Positions!$A$2:$A$14531,0)),"-")</f>
        <v>C</v>
      </c>
      <c r="H3234" s="3" t="str">
        <f aca="false">F3234&amp;"-"&amp;G3234</f>
        <v>G-C</v>
      </c>
      <c r="I3234" s="4" t="n">
        <f aca="false">(F3234="G")+(G3234="G")</f>
        <v>1</v>
      </c>
      <c r="J3234" s="4" t="n">
        <f aca="false">(F3234="C")+(G3234="C")</f>
        <v>1</v>
      </c>
      <c r="K3234" s="3" t="n">
        <f aca="false">I3234+J3234</f>
        <v>2</v>
      </c>
    </row>
    <row r="3235" customFormat="false" ht="15" hidden="false" customHeight="false" outlineLevel="0" collapsed="false">
      <c r="A3235" s="4" t="s">
        <v>152</v>
      </c>
      <c r="B3235" s="4" t="s">
        <v>805</v>
      </c>
      <c r="C3235" s="4" t="s">
        <v>890</v>
      </c>
      <c r="D3235" s="4" t="n">
        <f aca="false">IFERROR(INDEX(Positions!$D$2:$D$14531,MATCH($A3235&amp;"|29",Positions!$A$2:$A$14531,0)),"-")</f>
        <v>30</v>
      </c>
      <c r="E3235" s="4" t="n">
        <f aca="false">IFERROR(INDEX(Positions!$D$2:$D$14531,MATCH($A3235&amp;"|41",Positions!$A$2:$A$14531,0)),"-")</f>
        <v>42</v>
      </c>
      <c r="F3235" s="4" t="str">
        <f aca="false">IFERROR(INDEX(Positions!$E$2:$E$14531,MATCH($A3235&amp;"|29",Positions!$A$2:$A$14531,0)),"-")</f>
        <v>C</v>
      </c>
      <c r="G3235" s="4" t="str">
        <f aca="false">IFERROR(INDEX(Positions!$E$2:$E$14531,MATCH($A3235&amp;"|41",Positions!$A$2:$A$14531,0)),"-")</f>
        <v>G</v>
      </c>
      <c r="H3235" s="3" t="str">
        <f aca="false">F3235&amp;"-"&amp;G3235</f>
        <v>C-G</v>
      </c>
      <c r="I3235" s="4" t="n">
        <f aca="false">(F3235="G")+(G3235="G")</f>
        <v>1</v>
      </c>
      <c r="J3235" s="4" t="n">
        <f aca="false">(F3235="C")+(G3235="C")</f>
        <v>1</v>
      </c>
      <c r="K3235" s="3" t="n">
        <f aca="false">I3235+J3235</f>
        <v>2</v>
      </c>
    </row>
    <row r="3236" customFormat="false" ht="15" hidden="false" customHeight="false" outlineLevel="0" collapsed="false">
      <c r="A3236" s="4" t="s">
        <v>152</v>
      </c>
      <c r="B3236" s="4" t="s">
        <v>805</v>
      </c>
      <c r="C3236" s="4" t="s">
        <v>694</v>
      </c>
      <c r="D3236" s="4" t="n">
        <f aca="false">IFERROR(INDEX(Positions!$D$2:$D$14531,MATCH($A3236&amp;"|30",Positions!$A$2:$A$14531,0)),"-")</f>
        <v>31</v>
      </c>
      <c r="E3236" s="4" t="n">
        <f aca="false">IFERROR(INDEX(Positions!$D$2:$D$14531,MATCH($A3236&amp;"|40",Positions!$A$2:$A$14531,0)),"-")</f>
        <v>41</v>
      </c>
      <c r="F3236" s="4" t="str">
        <f aca="false">IFERROR(INDEX(Positions!$E$2:$E$14531,MATCH($A3236&amp;"|30",Positions!$A$2:$A$14531,0)),"-")</f>
        <v>G</v>
      </c>
      <c r="G3236" s="4" t="str">
        <f aca="false">IFERROR(INDEX(Positions!$E$2:$E$14531,MATCH($A3236&amp;"|40",Positions!$A$2:$A$14531,0)),"-")</f>
        <v>C</v>
      </c>
      <c r="H3236" s="3" t="str">
        <f aca="false">F3236&amp;"-"&amp;G3236</f>
        <v>G-C</v>
      </c>
      <c r="I3236" s="4" t="n">
        <f aca="false">(F3236="G")+(G3236="G")</f>
        <v>1</v>
      </c>
      <c r="J3236" s="4" t="n">
        <f aca="false">(F3236="C")+(G3236="C")</f>
        <v>1</v>
      </c>
      <c r="K3236" s="3" t="n">
        <f aca="false">I3236+J3236</f>
        <v>2</v>
      </c>
    </row>
    <row r="3237" customFormat="false" ht="15" hidden="false" customHeight="false" outlineLevel="0" collapsed="false">
      <c r="A3237" s="4" t="s">
        <v>152</v>
      </c>
      <c r="B3237" s="4" t="s">
        <v>805</v>
      </c>
      <c r="C3237" s="4" t="s">
        <v>640</v>
      </c>
      <c r="D3237" s="4" t="n">
        <f aca="false">IFERROR(INDEX(Positions!$D$2:$D$14531,MATCH($A3237&amp;"|31",Positions!$A$2:$A$14531,0)),"-")</f>
        <v>32</v>
      </c>
      <c r="E3237" s="4" t="n">
        <f aca="false">IFERROR(INDEX(Positions!$D$2:$D$14531,MATCH($A3237&amp;"|39",Positions!$A$2:$A$14531,0)),"-")</f>
        <v>40</v>
      </c>
      <c r="F3237" s="4" t="str">
        <f aca="false">IFERROR(INDEX(Positions!$E$2:$E$14531,MATCH($A3237&amp;"|31",Positions!$A$2:$A$14531,0)),"-")</f>
        <v>C</v>
      </c>
      <c r="G3237" s="4" t="str">
        <f aca="false">IFERROR(INDEX(Positions!$E$2:$E$14531,MATCH($A3237&amp;"|39",Positions!$A$2:$A$14531,0)),"-")</f>
        <v>G</v>
      </c>
      <c r="H3237" s="3" t="str">
        <f aca="false">F3237&amp;"-"&amp;G3237</f>
        <v>C-G</v>
      </c>
      <c r="I3237" s="4" t="n">
        <f aca="false">(F3237="G")+(G3237="G")</f>
        <v>1</v>
      </c>
      <c r="J3237" s="4" t="n">
        <f aca="false">(F3237="C")+(G3237="C")</f>
        <v>1</v>
      </c>
      <c r="K3237" s="3" t="n">
        <f aca="false">I3237+J3237</f>
        <v>2</v>
      </c>
    </row>
    <row r="3238" customFormat="false" ht="15" hidden="false" customHeight="false" outlineLevel="0" collapsed="false">
      <c r="A3238" s="4" t="s">
        <v>152</v>
      </c>
      <c r="B3238" s="4" t="s">
        <v>830</v>
      </c>
      <c r="C3238" s="4" t="s">
        <v>367</v>
      </c>
      <c r="D3238" s="4" t="n">
        <f aca="false">IFERROR(INDEX(Positions!$D$2:$D$14531,MATCH($A3238&amp;"|49",Positions!$A$2:$A$14531,0)),"-")</f>
        <v>50</v>
      </c>
      <c r="E3238" s="4" t="n">
        <f aca="false">IFERROR(INDEX(Positions!$D$2:$D$14531,MATCH($A3238&amp;"|65",Positions!$A$2:$A$14531,0)),"-")</f>
        <v>66</v>
      </c>
      <c r="F3238" s="4" t="str">
        <f aca="false">IFERROR(INDEX(Positions!$E$2:$E$14531,MATCH($A3238&amp;"|49",Positions!$A$2:$A$14531,0)),"-")</f>
        <v>G</v>
      </c>
      <c r="G3238" s="4" t="str">
        <f aca="false">IFERROR(INDEX(Positions!$E$2:$E$14531,MATCH($A3238&amp;"|65",Positions!$A$2:$A$14531,0)),"-")</f>
        <v>C</v>
      </c>
      <c r="H3238" s="3" t="str">
        <f aca="false">F3238&amp;"-"&amp;G3238</f>
        <v>G-C</v>
      </c>
      <c r="I3238" s="4" t="n">
        <f aca="false">(F3238="G")+(G3238="G")</f>
        <v>1</v>
      </c>
      <c r="J3238" s="4" t="n">
        <f aca="false">(F3238="C")+(G3238="C")</f>
        <v>1</v>
      </c>
      <c r="K3238" s="3" t="n">
        <f aca="false">I3238+J3238</f>
        <v>2</v>
      </c>
    </row>
    <row r="3239" customFormat="false" ht="15" hidden="false" customHeight="false" outlineLevel="0" collapsed="false">
      <c r="A3239" s="4" t="s">
        <v>152</v>
      </c>
      <c r="B3239" s="4" t="s">
        <v>830</v>
      </c>
      <c r="C3239" s="4" t="s">
        <v>891</v>
      </c>
      <c r="D3239" s="4" t="n">
        <f aca="false">IFERROR(INDEX(Positions!$D$2:$D$14531,MATCH($A3239&amp;"|50",Positions!$A$2:$A$14531,0)),"-")</f>
        <v>51</v>
      </c>
      <c r="E3239" s="4" t="n">
        <f aca="false">IFERROR(INDEX(Positions!$D$2:$D$14531,MATCH($A3239&amp;"|64",Positions!$A$2:$A$14531,0)),"-")</f>
        <v>65</v>
      </c>
      <c r="F3239" s="4" t="str">
        <f aca="false">IFERROR(INDEX(Positions!$E$2:$E$14531,MATCH($A3239&amp;"|50",Positions!$A$2:$A$14531,0)),"-")</f>
        <v>C</v>
      </c>
      <c r="G3239" s="4" t="str">
        <f aca="false">IFERROR(INDEX(Positions!$E$2:$E$14531,MATCH($A3239&amp;"|64",Positions!$A$2:$A$14531,0)),"-")</f>
        <v>G</v>
      </c>
      <c r="H3239" s="3" t="str">
        <f aca="false">F3239&amp;"-"&amp;G3239</f>
        <v>C-G</v>
      </c>
      <c r="I3239" s="4" t="n">
        <f aca="false">(F3239="G")+(G3239="G")</f>
        <v>1</v>
      </c>
      <c r="J3239" s="4" t="n">
        <f aca="false">(F3239="C")+(G3239="C")</f>
        <v>1</v>
      </c>
      <c r="K3239" s="3" t="n">
        <f aca="false">I3239+J3239</f>
        <v>2</v>
      </c>
    </row>
    <row r="3240" customFormat="false" ht="15" hidden="false" customHeight="false" outlineLevel="0" collapsed="false">
      <c r="A3240" s="4" t="s">
        <v>152</v>
      </c>
      <c r="B3240" s="4" t="s">
        <v>830</v>
      </c>
      <c r="C3240" s="4" t="s">
        <v>689</v>
      </c>
      <c r="D3240" s="4" t="n">
        <f aca="false">IFERROR(INDEX(Positions!$D$2:$D$14531,MATCH($A3240&amp;"|51",Positions!$A$2:$A$14531,0)),"-")</f>
        <v>52</v>
      </c>
      <c r="E3240" s="4" t="n">
        <f aca="false">IFERROR(INDEX(Positions!$D$2:$D$14531,MATCH($A3240&amp;"|63",Positions!$A$2:$A$14531,0)),"-")</f>
        <v>64</v>
      </c>
      <c r="F3240" s="4" t="str">
        <f aca="false">IFERROR(INDEX(Positions!$E$2:$E$14531,MATCH($A3240&amp;"|51",Positions!$A$2:$A$14531,0)),"-")</f>
        <v>A</v>
      </c>
      <c r="G3240" s="4" t="str">
        <f aca="false">IFERROR(INDEX(Positions!$E$2:$E$14531,MATCH($A3240&amp;"|63",Positions!$A$2:$A$14531,0)),"-")</f>
        <v>U</v>
      </c>
      <c r="H3240" s="3" t="str">
        <f aca="false">F3240&amp;"-"&amp;G3240</f>
        <v>A-U</v>
      </c>
      <c r="I3240" s="4" t="n">
        <f aca="false">(F3240="G")+(G3240="G")</f>
        <v>0</v>
      </c>
      <c r="J3240" s="4" t="n">
        <f aca="false">(F3240="C")+(G3240="C")</f>
        <v>0</v>
      </c>
      <c r="K3240" s="3" t="n">
        <f aca="false">I3240+J3240</f>
        <v>0</v>
      </c>
    </row>
    <row r="3241" customFormat="false" ht="15" hidden="false" customHeight="false" outlineLevel="0" collapsed="false">
      <c r="A3241" s="4" t="s">
        <v>152</v>
      </c>
      <c r="B3241" s="4" t="s">
        <v>830</v>
      </c>
      <c r="C3241" s="4" t="s">
        <v>703</v>
      </c>
      <c r="D3241" s="4" t="n">
        <f aca="false">IFERROR(INDEX(Positions!$D$2:$D$14531,MATCH($A3241&amp;"|52",Positions!$A$2:$A$14531,0)),"-")</f>
        <v>53</v>
      </c>
      <c r="E3241" s="4" t="n">
        <f aca="false">IFERROR(INDEX(Positions!$D$2:$D$14531,MATCH($A3241&amp;"|62",Positions!$A$2:$A$14531,0)),"-")</f>
        <v>63</v>
      </c>
      <c r="F3241" s="4" t="str">
        <f aca="false">IFERROR(INDEX(Positions!$E$2:$E$14531,MATCH($A3241&amp;"|52",Positions!$A$2:$A$14531,0)),"-")</f>
        <v>G</v>
      </c>
      <c r="G3241" s="4" t="str">
        <f aca="false">IFERROR(INDEX(Positions!$E$2:$E$14531,MATCH($A3241&amp;"|62",Positions!$A$2:$A$14531,0)),"-")</f>
        <v>C</v>
      </c>
      <c r="H3241" s="3" t="str">
        <f aca="false">F3241&amp;"-"&amp;G3241</f>
        <v>G-C</v>
      </c>
      <c r="I3241" s="4" t="n">
        <f aca="false">(F3241="G")+(G3241="G")</f>
        <v>1</v>
      </c>
      <c r="J3241" s="4" t="n">
        <f aca="false">(F3241="C")+(G3241="C")</f>
        <v>1</v>
      </c>
      <c r="K3241" s="3" t="n">
        <f aca="false">I3241+J3241</f>
        <v>2</v>
      </c>
    </row>
    <row r="3242" customFormat="false" ht="15" hidden="false" customHeight="false" outlineLevel="0" collapsed="false">
      <c r="A3242" s="4" t="s">
        <v>152</v>
      </c>
      <c r="B3242" s="4" t="s">
        <v>830</v>
      </c>
      <c r="C3242" s="4" t="s">
        <v>892</v>
      </c>
      <c r="D3242" s="4" t="n">
        <f aca="false">IFERROR(INDEX(Positions!$D$2:$D$14531,MATCH($A3242&amp;"|53",Positions!$A$2:$A$14531,0)),"-")</f>
        <v>54</v>
      </c>
      <c r="E3242" s="4" t="n">
        <f aca="false">IFERROR(INDEX(Positions!$D$2:$D$14531,MATCH($A3242&amp;"|61",Positions!$A$2:$A$14531,0)),"-")</f>
        <v>62</v>
      </c>
      <c r="F3242" s="4" t="str">
        <f aca="false">IFERROR(INDEX(Positions!$E$2:$E$14531,MATCH($A3242&amp;"|53",Positions!$A$2:$A$14531,0)),"-")</f>
        <v>G</v>
      </c>
      <c r="G3242" s="4" t="str">
        <f aca="false">IFERROR(INDEX(Positions!$E$2:$E$14531,MATCH($A3242&amp;"|61",Positions!$A$2:$A$14531,0)),"-")</f>
        <v>C</v>
      </c>
      <c r="H3242" s="3" t="str">
        <f aca="false">F3242&amp;"-"&amp;G3242</f>
        <v>G-C</v>
      </c>
      <c r="I3242" s="4" t="n">
        <f aca="false">(F3242="G")+(G3242="G")</f>
        <v>1</v>
      </c>
      <c r="J3242" s="4" t="n">
        <f aca="false">(F3242="C")+(G3242="C")</f>
        <v>1</v>
      </c>
      <c r="K3242" s="3" t="n">
        <f aca="false">I3242+J3242</f>
        <v>2</v>
      </c>
    </row>
    <row r="3243" customFormat="false" ht="15" hidden="false" customHeight="false" outlineLevel="0" collapsed="false">
      <c r="A3243" s="24" t="s">
        <v>152</v>
      </c>
      <c r="B3243" s="24" t="s">
        <v>893</v>
      </c>
      <c r="C3243" s="24" t="s">
        <v>894</v>
      </c>
      <c r="D3243" s="24" t="n">
        <f aca="false">IFERROR(INDEX(Positions!$D$2:$D$14531,MATCH($A3243&amp;"|8",Positions!$A$2:$A$14531,0)),"-")</f>
        <v>8</v>
      </c>
      <c r="E3243" s="24" t="n">
        <f aca="false">IFERROR(INDEX(Positions!$D$2:$D$14531,MATCH($A3243&amp;"|14",Positions!$A$2:$A$14531,0)),"-")</f>
        <v>14</v>
      </c>
      <c r="F3243" s="24" t="str">
        <f aca="false">IFERROR(INDEX(Positions!$E$2:$E$14531,MATCH($A3243&amp;"|8",Positions!$A$2:$A$14531,0)),"-")</f>
        <v>U</v>
      </c>
      <c r="G3243" s="24" t="str">
        <f aca="false">IFERROR(INDEX(Positions!$E$2:$E$14531,MATCH($A3243&amp;"|14",Positions!$A$2:$A$14531,0)),"-")</f>
        <v>A</v>
      </c>
      <c r="H3243" s="25" t="str">
        <f aca="false">F3243&amp;"-"&amp;G3243</f>
        <v>U-A</v>
      </c>
      <c r="I3243" s="24" t="n">
        <f aca="false">(F3243="G")+(G3243="G")</f>
        <v>0</v>
      </c>
      <c r="J3243" s="24" t="n">
        <f aca="false">(F3243="C")+(G3243="C")</f>
        <v>0</v>
      </c>
      <c r="K3243" s="25" t="n">
        <f aca="false">I3243+J3243</f>
        <v>0</v>
      </c>
    </row>
    <row r="3244" customFormat="false" ht="15" hidden="false" customHeight="false" outlineLevel="0" collapsed="false">
      <c r="A3244" s="24" t="s">
        <v>152</v>
      </c>
      <c r="B3244" s="24" t="s">
        <v>893</v>
      </c>
      <c r="C3244" s="24" t="s">
        <v>895</v>
      </c>
      <c r="D3244" s="24" t="n">
        <f aca="false">IFERROR(INDEX(Positions!$D$2:$D$14531,MATCH($A3244&amp;"|15",Positions!$A$2:$A$14531,0)),"-")</f>
        <v>15</v>
      </c>
      <c r="E3244" s="24" t="n">
        <f aca="false">IFERROR(INDEX(Positions!$D$2:$D$14531,MATCH($A3244&amp;"|48",Positions!$A$2:$A$14531,0)),"-")</f>
        <v>49</v>
      </c>
      <c r="F3244" s="24" t="str">
        <f aca="false">IFERROR(INDEX(Positions!$E$2:$E$14531,MATCH($A3244&amp;"|15",Positions!$A$2:$A$14531,0)),"-")</f>
        <v>G</v>
      </c>
      <c r="G3244" s="24" t="str">
        <f aca="false">IFERROR(INDEX(Positions!$E$2:$E$14531,MATCH($A3244&amp;"|48",Positions!$A$2:$A$14531,0)),"-")</f>
        <v>C</v>
      </c>
      <c r="H3244" s="25" t="str">
        <f aca="false">F3244&amp;"-"&amp;G3244</f>
        <v>G-C</v>
      </c>
      <c r="I3244" s="24" t="n">
        <f aca="false">(F3244="G")+(G3244="G")</f>
        <v>1</v>
      </c>
      <c r="J3244" s="24" t="n">
        <f aca="false">(F3244="C")+(G3244="C")</f>
        <v>1</v>
      </c>
      <c r="K3244" s="25" t="n">
        <f aca="false">I3244+J3244</f>
        <v>2</v>
      </c>
    </row>
    <row r="3245" customFormat="false" ht="15" hidden="false" customHeight="false" outlineLevel="0" collapsed="false">
      <c r="A3245" s="24" t="s">
        <v>152</v>
      </c>
      <c r="B3245" s="24" t="s">
        <v>893</v>
      </c>
      <c r="C3245" s="24" t="s">
        <v>896</v>
      </c>
      <c r="D3245" s="24" t="n">
        <f aca="false">IFERROR(INDEX(Positions!$D$2:$D$14531,MATCH($A3245&amp;"|18",Positions!$A$2:$A$14531,0)),"-")</f>
        <v>17</v>
      </c>
      <c r="E3245" s="24" t="n">
        <f aca="false">IFERROR(INDEX(Positions!$D$2:$D$14531,MATCH($A3245&amp;"|55",Positions!$A$2:$A$14531,0)),"-")</f>
        <v>56</v>
      </c>
      <c r="F3245" s="24" t="str">
        <f aca="false">IFERROR(INDEX(Positions!$E$2:$E$14531,MATCH($A3245&amp;"|18",Positions!$A$2:$A$14531,0)),"-")</f>
        <v>G</v>
      </c>
      <c r="G3245" s="24" t="str">
        <f aca="false">IFERROR(INDEX(Positions!$E$2:$E$14531,MATCH($A3245&amp;"|55",Positions!$A$2:$A$14531,0)),"-")</f>
        <v>U</v>
      </c>
      <c r="H3245" s="25" t="str">
        <f aca="false">F3245&amp;"-"&amp;G3245</f>
        <v>G-U</v>
      </c>
      <c r="I3245" s="24" t="n">
        <f aca="false">(F3245="G")+(G3245="G")</f>
        <v>1</v>
      </c>
      <c r="J3245" s="24" t="n">
        <f aca="false">(F3245="C")+(G3245="C")</f>
        <v>0</v>
      </c>
      <c r="K3245" s="25" t="n">
        <f aca="false">I3245+J3245</f>
        <v>1</v>
      </c>
    </row>
    <row r="3246" customFormat="false" ht="15" hidden="false" customHeight="false" outlineLevel="0" collapsed="false">
      <c r="A3246" s="24" t="s">
        <v>152</v>
      </c>
      <c r="B3246" s="24" t="s">
        <v>893</v>
      </c>
      <c r="C3246" s="24" t="s">
        <v>897</v>
      </c>
      <c r="D3246" s="24" t="n">
        <f aca="false">IFERROR(INDEX(Positions!$D$2:$D$14531,MATCH($A3246&amp;"|19",Positions!$A$2:$A$14531,0)),"-")</f>
        <v>18</v>
      </c>
      <c r="E3246" s="24" t="n">
        <f aca="false">IFERROR(INDEX(Positions!$D$2:$D$14531,MATCH($A3246&amp;"|56",Positions!$A$2:$A$14531,0)),"-")</f>
        <v>57</v>
      </c>
      <c r="F3246" s="24" t="str">
        <f aca="false">IFERROR(INDEX(Positions!$E$2:$E$14531,MATCH($A3246&amp;"|19",Positions!$A$2:$A$14531,0)),"-")</f>
        <v>G</v>
      </c>
      <c r="G3246" s="24" t="str">
        <f aca="false">IFERROR(INDEX(Positions!$E$2:$E$14531,MATCH($A3246&amp;"|56",Positions!$A$2:$A$14531,0)),"-")</f>
        <v>C</v>
      </c>
      <c r="H3246" s="25" t="str">
        <f aca="false">F3246&amp;"-"&amp;G3246</f>
        <v>G-C</v>
      </c>
      <c r="I3246" s="24" t="n">
        <f aca="false">(F3246="G")+(G3246="G")</f>
        <v>1</v>
      </c>
      <c r="J3246" s="24" t="n">
        <f aca="false">(F3246="C")+(G3246="C")</f>
        <v>1</v>
      </c>
      <c r="K3246" s="25" t="n">
        <f aca="false">I3246+J3246</f>
        <v>2</v>
      </c>
    </row>
    <row r="3247" customFormat="false" ht="15" hidden="false" customHeight="false" outlineLevel="0" collapsed="false">
      <c r="A3247" s="24" t="s">
        <v>152</v>
      </c>
      <c r="B3247" s="24" t="s">
        <v>893</v>
      </c>
      <c r="C3247" s="24" t="s">
        <v>898</v>
      </c>
      <c r="D3247" s="24" t="n">
        <f aca="false">IFERROR(INDEX(Positions!$D$2:$D$14531,MATCH($A3247&amp;"|26",Positions!$A$2:$A$14531,0)),"-")</f>
        <v>27</v>
      </c>
      <c r="E3247" s="24" t="n">
        <f aca="false">IFERROR(INDEX(Positions!$D$2:$D$14531,MATCH($A3247&amp;"|44",Positions!$A$2:$A$14531,0)),"-")</f>
        <v>45</v>
      </c>
      <c r="F3247" s="24" t="str">
        <f aca="false">IFERROR(INDEX(Positions!$E$2:$E$14531,MATCH($A3247&amp;"|26",Positions!$A$2:$A$14531,0)),"-")</f>
        <v>A</v>
      </c>
      <c r="G3247" s="24" t="str">
        <f aca="false">IFERROR(INDEX(Positions!$E$2:$E$14531,MATCH($A3247&amp;"|44",Positions!$A$2:$A$14531,0)),"-")</f>
        <v>U</v>
      </c>
      <c r="H3247" s="25" t="str">
        <f aca="false">F3247&amp;"-"&amp;G3247</f>
        <v>A-U</v>
      </c>
      <c r="I3247" s="24" t="n">
        <f aca="false">(F3247="G")+(G3247="G")</f>
        <v>0</v>
      </c>
      <c r="J3247" s="24" t="n">
        <f aca="false">(F3247="C")+(G3247="C")</f>
        <v>0</v>
      </c>
      <c r="K3247" s="25" t="n">
        <f aca="false">I3247+J3247</f>
        <v>0</v>
      </c>
    </row>
    <row r="3248" customFormat="false" ht="15" hidden="false" customHeight="false" outlineLevel="0" collapsed="false">
      <c r="A3248" s="24" t="s">
        <v>152</v>
      </c>
      <c r="B3248" s="24" t="s">
        <v>893</v>
      </c>
      <c r="C3248" s="24" t="s">
        <v>899</v>
      </c>
      <c r="D3248" s="24" t="n">
        <f aca="false">IFERROR(INDEX(Positions!$D$2:$D$14531,MATCH($A3248&amp;"|32",Positions!$A$2:$A$14531,0)),"-")</f>
        <v>33</v>
      </c>
      <c r="E3248" s="24" t="n">
        <f aca="false">IFERROR(INDEX(Positions!$D$2:$D$14531,MATCH($A3248&amp;"|38",Positions!$A$2:$A$14531,0)),"-")</f>
        <v>39</v>
      </c>
      <c r="F3248" s="24" t="str">
        <f aca="false">IFERROR(INDEX(Positions!$E$2:$E$14531,MATCH($A3248&amp;"|32",Positions!$A$2:$A$14531,0)),"-")</f>
        <v>C</v>
      </c>
      <c r="G3248" s="24" t="str">
        <f aca="false">IFERROR(INDEX(Positions!$E$2:$E$14531,MATCH($A3248&amp;"|38",Positions!$A$2:$A$14531,0)),"-")</f>
        <v>A</v>
      </c>
      <c r="H3248" s="25" t="str">
        <f aca="false">F3248&amp;"-"&amp;G3248</f>
        <v>C-A</v>
      </c>
      <c r="I3248" s="24" t="n">
        <f aca="false">(F3248="G")+(G3248="G")</f>
        <v>0</v>
      </c>
      <c r="J3248" s="24" t="n">
        <f aca="false">(F3248="C")+(G3248="C")</f>
        <v>1</v>
      </c>
      <c r="K3248" s="25" t="n">
        <f aca="false">I3248+J3248</f>
        <v>1</v>
      </c>
    </row>
    <row r="3249" customFormat="false" ht="15" hidden="false" customHeight="false" outlineLevel="0" collapsed="false">
      <c r="A3249" s="24" t="s">
        <v>152</v>
      </c>
      <c r="B3249" s="24" t="s">
        <v>893</v>
      </c>
      <c r="C3249" s="24" t="s">
        <v>900</v>
      </c>
      <c r="D3249" s="24" t="n">
        <f aca="false">IFERROR(INDEX(Positions!$D$2:$D$14531,MATCH($A3249&amp;"|54",Positions!$A$2:$A$14531,0)),"-")</f>
        <v>55</v>
      </c>
      <c r="E3249" s="24" t="n">
        <f aca="false">IFERROR(INDEX(Positions!$D$2:$D$14531,MATCH($A3249&amp;"|58",Positions!$A$2:$A$14531,0)),"-")</f>
        <v>59</v>
      </c>
      <c r="F3249" s="24" t="str">
        <f aca="false">IFERROR(INDEX(Positions!$E$2:$E$14531,MATCH($A3249&amp;"|54",Positions!$A$2:$A$14531,0)),"-")</f>
        <v>U</v>
      </c>
      <c r="G3249" s="24" t="str">
        <f aca="false">IFERROR(INDEX(Positions!$E$2:$E$14531,MATCH($A3249&amp;"|58",Positions!$A$2:$A$14531,0)),"-")</f>
        <v>A</v>
      </c>
      <c r="H3249" s="25" t="str">
        <f aca="false">F3249&amp;"-"&amp;G3249</f>
        <v>U-A</v>
      </c>
      <c r="I3249" s="24" t="n">
        <f aca="false">(F3249="G")+(G3249="G")</f>
        <v>0</v>
      </c>
      <c r="J3249" s="24" t="n">
        <f aca="false">(F3249="C")+(G3249="C")</f>
        <v>0</v>
      </c>
      <c r="K3249" s="25" t="n">
        <f aca="false">I3249+J3249</f>
        <v>0</v>
      </c>
    </row>
    <row r="3250" customFormat="false" ht="15" hidden="false" customHeight="false" outlineLevel="0" collapsed="false">
      <c r="A3250" s="4" t="s">
        <v>153</v>
      </c>
      <c r="B3250" s="4" t="s">
        <v>768</v>
      </c>
      <c r="C3250" s="4" t="s">
        <v>882</v>
      </c>
      <c r="D3250" s="4" t="n">
        <f aca="false">IFERROR(INDEX(Positions!$D$2:$D$14531,MATCH($A3250&amp;"|1",Positions!$A$2:$A$14531,0)),"-")</f>
        <v>1</v>
      </c>
      <c r="E3250" s="4" t="n">
        <f aca="false">IFERROR(INDEX(Positions!$D$2:$D$14531,MATCH($A3250&amp;"|72",Positions!$A$2:$A$14531,0)),"-")</f>
        <v>72</v>
      </c>
      <c r="F3250" s="4" t="str">
        <f aca="false">IFERROR(INDEX(Positions!$E$2:$E$14531,MATCH($A3250&amp;"|1",Positions!$A$2:$A$14531,0)),"-")</f>
        <v>U</v>
      </c>
      <c r="G3250" s="4" t="str">
        <f aca="false">IFERROR(INDEX(Positions!$E$2:$E$14531,MATCH($A3250&amp;"|72",Positions!$A$2:$A$14531,0)),"-")</f>
        <v>A</v>
      </c>
      <c r="H3250" s="3" t="str">
        <f aca="false">F3250&amp;"-"&amp;G3250</f>
        <v>U-A</v>
      </c>
      <c r="I3250" s="4" t="n">
        <f aca="false">(F3250="G")+(G3250="G")</f>
        <v>0</v>
      </c>
      <c r="J3250" s="4" t="n">
        <f aca="false">(F3250="C")+(G3250="C")</f>
        <v>0</v>
      </c>
      <c r="K3250" s="3" t="n">
        <f aca="false">I3250+J3250</f>
        <v>0</v>
      </c>
    </row>
    <row r="3251" customFormat="false" ht="15" hidden="false" customHeight="false" outlineLevel="0" collapsed="false">
      <c r="A3251" s="4" t="s">
        <v>153</v>
      </c>
      <c r="B3251" s="4" t="s">
        <v>768</v>
      </c>
      <c r="C3251" s="4" t="s">
        <v>883</v>
      </c>
      <c r="D3251" s="4" t="n">
        <f aca="false">IFERROR(INDEX(Positions!$D$2:$D$14531,MATCH($A3251&amp;"|2",Positions!$A$2:$A$14531,0)),"-")</f>
        <v>2</v>
      </c>
      <c r="E3251" s="4" t="n">
        <f aca="false">IFERROR(INDEX(Positions!$D$2:$D$14531,MATCH($A3251&amp;"|71",Positions!$A$2:$A$14531,0)),"-")</f>
        <v>71</v>
      </c>
      <c r="F3251" s="4" t="str">
        <f aca="false">IFERROR(INDEX(Positions!$E$2:$E$14531,MATCH($A3251&amp;"|2",Positions!$A$2:$A$14531,0)),"-")</f>
        <v>C</v>
      </c>
      <c r="G3251" s="4" t="str">
        <f aca="false">IFERROR(INDEX(Positions!$E$2:$E$14531,MATCH($A3251&amp;"|71",Positions!$A$2:$A$14531,0)),"-")</f>
        <v>G</v>
      </c>
      <c r="H3251" s="3" t="str">
        <f aca="false">F3251&amp;"-"&amp;G3251</f>
        <v>C-G</v>
      </c>
      <c r="I3251" s="4" t="n">
        <f aca="false">(F3251="G")+(G3251="G")</f>
        <v>1</v>
      </c>
      <c r="J3251" s="4" t="n">
        <f aca="false">(F3251="C")+(G3251="C")</f>
        <v>1</v>
      </c>
      <c r="K3251" s="3" t="n">
        <f aca="false">I3251+J3251</f>
        <v>2</v>
      </c>
    </row>
    <row r="3252" customFormat="false" ht="15" hidden="false" customHeight="false" outlineLevel="0" collapsed="false">
      <c r="A3252" s="4" t="s">
        <v>153</v>
      </c>
      <c r="B3252" s="4" t="s">
        <v>768</v>
      </c>
      <c r="C3252" s="4" t="s">
        <v>884</v>
      </c>
      <c r="D3252" s="4" t="n">
        <f aca="false">IFERROR(INDEX(Positions!$D$2:$D$14531,MATCH($A3252&amp;"|3",Positions!$A$2:$A$14531,0)),"-")</f>
        <v>3</v>
      </c>
      <c r="E3252" s="4" t="n">
        <f aca="false">IFERROR(INDEX(Positions!$D$2:$D$14531,MATCH($A3252&amp;"|70",Positions!$A$2:$A$14531,0)),"-")</f>
        <v>70</v>
      </c>
      <c r="F3252" s="4" t="str">
        <f aca="false">IFERROR(INDEX(Positions!$E$2:$E$14531,MATCH($A3252&amp;"|3",Positions!$A$2:$A$14531,0)),"-")</f>
        <v>C</v>
      </c>
      <c r="G3252" s="4" t="str">
        <f aca="false">IFERROR(INDEX(Positions!$E$2:$E$14531,MATCH($A3252&amp;"|70",Positions!$A$2:$A$14531,0)),"-")</f>
        <v>G</v>
      </c>
      <c r="H3252" s="3" t="str">
        <f aca="false">F3252&amp;"-"&amp;G3252</f>
        <v>C-G</v>
      </c>
      <c r="I3252" s="4" t="n">
        <f aca="false">(F3252="G")+(G3252="G")</f>
        <v>1</v>
      </c>
      <c r="J3252" s="4" t="n">
        <f aca="false">(F3252="C")+(G3252="C")</f>
        <v>1</v>
      </c>
      <c r="K3252" s="3" t="n">
        <f aca="false">I3252+J3252</f>
        <v>2</v>
      </c>
    </row>
    <row r="3253" customFormat="false" ht="15" hidden="false" customHeight="false" outlineLevel="0" collapsed="false">
      <c r="A3253" s="4" t="s">
        <v>153</v>
      </c>
      <c r="B3253" s="4" t="s">
        <v>768</v>
      </c>
      <c r="C3253" s="4" t="s">
        <v>885</v>
      </c>
      <c r="D3253" s="4" t="n">
        <f aca="false">IFERROR(INDEX(Positions!$D$2:$D$14531,MATCH($A3253&amp;"|4",Positions!$A$2:$A$14531,0)),"-")</f>
        <v>4</v>
      </c>
      <c r="E3253" s="4" t="n">
        <f aca="false">IFERROR(INDEX(Positions!$D$2:$D$14531,MATCH($A3253&amp;"|69",Positions!$A$2:$A$14531,0)),"-")</f>
        <v>69</v>
      </c>
      <c r="F3253" s="4" t="str">
        <f aca="false">IFERROR(INDEX(Positions!$E$2:$E$14531,MATCH($A3253&amp;"|4",Positions!$A$2:$A$14531,0)),"-")</f>
        <v>C</v>
      </c>
      <c r="G3253" s="4" t="str">
        <f aca="false">IFERROR(INDEX(Positions!$E$2:$E$14531,MATCH($A3253&amp;"|69",Positions!$A$2:$A$14531,0)),"-")</f>
        <v>G</v>
      </c>
      <c r="H3253" s="3" t="str">
        <f aca="false">F3253&amp;"-"&amp;G3253</f>
        <v>C-G</v>
      </c>
      <c r="I3253" s="4" t="n">
        <f aca="false">(F3253="G")+(G3253="G")</f>
        <v>1</v>
      </c>
      <c r="J3253" s="4" t="n">
        <f aca="false">(F3253="C")+(G3253="C")</f>
        <v>1</v>
      </c>
      <c r="K3253" s="3" t="n">
        <f aca="false">I3253+J3253</f>
        <v>2</v>
      </c>
    </row>
    <row r="3254" customFormat="false" ht="15" hidden="false" customHeight="false" outlineLevel="0" collapsed="false">
      <c r="A3254" s="4" t="s">
        <v>153</v>
      </c>
      <c r="B3254" s="4" t="s">
        <v>768</v>
      </c>
      <c r="C3254" s="4" t="s">
        <v>542</v>
      </c>
      <c r="D3254" s="4" t="n">
        <f aca="false">IFERROR(INDEX(Positions!$D$2:$D$14531,MATCH($A3254&amp;"|5",Positions!$A$2:$A$14531,0)),"-")</f>
        <v>5</v>
      </c>
      <c r="E3254" s="4" t="n">
        <f aca="false">IFERROR(INDEX(Positions!$D$2:$D$14531,MATCH($A3254&amp;"|68",Positions!$A$2:$A$14531,0)),"-")</f>
        <v>68</v>
      </c>
      <c r="F3254" s="4" t="str">
        <f aca="false">IFERROR(INDEX(Positions!$E$2:$E$14531,MATCH($A3254&amp;"|5",Positions!$A$2:$A$14531,0)),"-")</f>
        <v>C</v>
      </c>
      <c r="G3254" s="4" t="str">
        <f aca="false">IFERROR(INDEX(Positions!$E$2:$E$14531,MATCH($A3254&amp;"|68",Positions!$A$2:$A$14531,0)),"-")</f>
        <v>G</v>
      </c>
      <c r="H3254" s="3" t="str">
        <f aca="false">F3254&amp;"-"&amp;G3254</f>
        <v>C-G</v>
      </c>
      <c r="I3254" s="4" t="n">
        <f aca="false">(F3254="G")+(G3254="G")</f>
        <v>1</v>
      </c>
      <c r="J3254" s="4" t="n">
        <f aca="false">(F3254="C")+(G3254="C")</f>
        <v>1</v>
      </c>
      <c r="K3254" s="3" t="n">
        <f aca="false">I3254+J3254</f>
        <v>2</v>
      </c>
    </row>
    <row r="3255" customFormat="false" ht="15" hidden="false" customHeight="false" outlineLevel="0" collapsed="false">
      <c r="A3255" s="4" t="s">
        <v>153</v>
      </c>
      <c r="B3255" s="4" t="s">
        <v>768</v>
      </c>
      <c r="C3255" s="4" t="s">
        <v>561</v>
      </c>
      <c r="D3255" s="4" t="n">
        <f aca="false">IFERROR(INDEX(Positions!$D$2:$D$14531,MATCH($A3255&amp;"|6",Positions!$A$2:$A$14531,0)),"-")</f>
        <v>6</v>
      </c>
      <c r="E3255" s="4" t="n">
        <f aca="false">IFERROR(INDEX(Positions!$D$2:$D$14531,MATCH($A3255&amp;"|67",Positions!$A$2:$A$14531,0)),"-")</f>
        <v>67</v>
      </c>
      <c r="F3255" s="4" t="str">
        <f aca="false">IFERROR(INDEX(Positions!$E$2:$E$14531,MATCH($A3255&amp;"|6",Positions!$A$2:$A$14531,0)),"-")</f>
        <v>U</v>
      </c>
      <c r="G3255" s="4" t="str">
        <f aca="false">IFERROR(INDEX(Positions!$E$2:$E$14531,MATCH($A3255&amp;"|67",Positions!$A$2:$A$14531,0)),"-")</f>
        <v>G</v>
      </c>
      <c r="H3255" s="3" t="str">
        <f aca="false">F3255&amp;"-"&amp;G3255</f>
        <v>U-G</v>
      </c>
      <c r="I3255" s="4" t="n">
        <f aca="false">(F3255="G")+(G3255="G")</f>
        <v>1</v>
      </c>
      <c r="J3255" s="4" t="n">
        <f aca="false">(F3255="C")+(G3255="C")</f>
        <v>0</v>
      </c>
      <c r="K3255" s="3" t="n">
        <f aca="false">I3255+J3255</f>
        <v>1</v>
      </c>
    </row>
    <row r="3256" customFormat="false" ht="15" hidden="false" customHeight="false" outlineLevel="0" collapsed="false">
      <c r="A3256" s="4" t="s">
        <v>153</v>
      </c>
      <c r="B3256" s="4" t="s">
        <v>768</v>
      </c>
      <c r="C3256" s="4" t="s">
        <v>886</v>
      </c>
      <c r="D3256" s="4" t="n">
        <f aca="false">IFERROR(INDEX(Positions!$D$2:$D$14531,MATCH($A3256&amp;"|7",Positions!$A$2:$A$14531,0)),"-")</f>
        <v>7</v>
      </c>
      <c r="E3256" s="4" t="n">
        <f aca="false">IFERROR(INDEX(Positions!$D$2:$D$14531,MATCH($A3256&amp;"|66",Positions!$A$2:$A$14531,0)),"-")</f>
        <v>66</v>
      </c>
      <c r="F3256" s="4" t="str">
        <f aca="false">IFERROR(INDEX(Positions!$E$2:$E$14531,MATCH($A3256&amp;"|7",Positions!$A$2:$A$14531,0)),"-")</f>
        <v>G</v>
      </c>
      <c r="G3256" s="4" t="str">
        <f aca="false">IFERROR(INDEX(Positions!$E$2:$E$14531,MATCH($A3256&amp;"|66",Positions!$A$2:$A$14531,0)),"-")</f>
        <v>C</v>
      </c>
      <c r="H3256" s="3" t="str">
        <f aca="false">F3256&amp;"-"&amp;G3256</f>
        <v>G-C</v>
      </c>
      <c r="I3256" s="4" t="n">
        <f aca="false">(F3256="G")+(G3256="G")</f>
        <v>1</v>
      </c>
      <c r="J3256" s="4" t="n">
        <f aca="false">(F3256="C")+(G3256="C")</f>
        <v>1</v>
      </c>
      <c r="K3256" s="3" t="n">
        <f aca="false">I3256+J3256</f>
        <v>2</v>
      </c>
    </row>
    <row r="3257" customFormat="false" ht="15" hidden="false" customHeight="false" outlineLevel="0" collapsed="false">
      <c r="A3257" s="4" t="s">
        <v>153</v>
      </c>
      <c r="B3257" s="4" t="s">
        <v>783</v>
      </c>
      <c r="C3257" s="4" t="s">
        <v>887</v>
      </c>
      <c r="D3257" s="4" t="n">
        <f aca="false">IFERROR(INDEX(Positions!$D$2:$D$14531,MATCH($A3257&amp;"|10",Positions!$A$2:$A$14531,0)),"-")</f>
        <v>10</v>
      </c>
      <c r="E3257" s="4" t="n">
        <f aca="false">IFERROR(INDEX(Positions!$D$2:$D$14531,MATCH($A3257&amp;"|25",Positions!$A$2:$A$14531,0)),"-")</f>
        <v>25</v>
      </c>
      <c r="F3257" s="4" t="str">
        <f aca="false">IFERROR(INDEX(Positions!$E$2:$E$14531,MATCH($A3257&amp;"|10",Positions!$A$2:$A$14531,0)),"-")</f>
        <v>G</v>
      </c>
      <c r="G3257" s="4" t="str">
        <f aca="false">IFERROR(INDEX(Positions!$E$2:$E$14531,MATCH($A3257&amp;"|25",Positions!$A$2:$A$14531,0)),"-")</f>
        <v>C</v>
      </c>
      <c r="H3257" s="3" t="str">
        <f aca="false">F3257&amp;"-"&amp;G3257</f>
        <v>G-C</v>
      </c>
      <c r="I3257" s="4" t="n">
        <f aca="false">(F3257="G")+(G3257="G")</f>
        <v>1</v>
      </c>
      <c r="J3257" s="4" t="n">
        <f aca="false">(F3257="C")+(G3257="C")</f>
        <v>1</v>
      </c>
      <c r="K3257" s="3" t="n">
        <f aca="false">I3257+J3257</f>
        <v>2</v>
      </c>
    </row>
    <row r="3258" customFormat="false" ht="15" hidden="false" customHeight="false" outlineLevel="0" collapsed="false">
      <c r="A3258" s="4" t="s">
        <v>153</v>
      </c>
      <c r="B3258" s="4" t="s">
        <v>783</v>
      </c>
      <c r="C3258" s="4" t="s">
        <v>888</v>
      </c>
      <c r="D3258" s="4" t="n">
        <f aca="false">IFERROR(INDEX(Positions!$D$2:$D$14531,MATCH($A3258&amp;"|11",Positions!$A$2:$A$14531,0)),"-")</f>
        <v>11</v>
      </c>
      <c r="E3258" s="4" t="n">
        <f aca="false">IFERROR(INDEX(Positions!$D$2:$D$14531,MATCH($A3258&amp;"|24",Positions!$A$2:$A$14531,0)),"-")</f>
        <v>24</v>
      </c>
      <c r="F3258" s="4" t="str">
        <f aca="false">IFERROR(INDEX(Positions!$E$2:$E$14531,MATCH($A3258&amp;"|11",Positions!$A$2:$A$14531,0)),"-")</f>
        <v>C</v>
      </c>
      <c r="G3258" s="4" t="str">
        <f aca="false">IFERROR(INDEX(Positions!$E$2:$E$14531,MATCH($A3258&amp;"|24",Positions!$A$2:$A$14531,0)),"-")</f>
        <v>G</v>
      </c>
      <c r="H3258" s="3" t="str">
        <f aca="false">F3258&amp;"-"&amp;G3258</f>
        <v>C-G</v>
      </c>
      <c r="I3258" s="4" t="n">
        <f aca="false">(F3258="G")+(G3258="G")</f>
        <v>1</v>
      </c>
      <c r="J3258" s="4" t="n">
        <f aca="false">(F3258="C")+(G3258="C")</f>
        <v>1</v>
      </c>
      <c r="K3258" s="3" t="n">
        <f aca="false">I3258+J3258</f>
        <v>2</v>
      </c>
    </row>
    <row r="3259" customFormat="false" ht="15" hidden="false" customHeight="false" outlineLevel="0" collapsed="false">
      <c r="A3259" s="4" t="s">
        <v>153</v>
      </c>
      <c r="B3259" s="4" t="s">
        <v>783</v>
      </c>
      <c r="C3259" s="4" t="s">
        <v>479</v>
      </c>
      <c r="D3259" s="4" t="n">
        <f aca="false">IFERROR(INDEX(Positions!$D$2:$D$14531,MATCH($A3259&amp;"|12",Positions!$A$2:$A$14531,0)),"-")</f>
        <v>12</v>
      </c>
      <c r="E3259" s="4" t="n">
        <f aca="false">IFERROR(INDEX(Positions!$D$2:$D$14531,MATCH($A3259&amp;"|23",Positions!$A$2:$A$14531,0)),"-")</f>
        <v>23</v>
      </c>
      <c r="F3259" s="4" t="str">
        <f aca="false">IFERROR(INDEX(Positions!$E$2:$E$14531,MATCH($A3259&amp;"|12",Positions!$A$2:$A$14531,0)),"-")</f>
        <v>U</v>
      </c>
      <c r="G3259" s="4" t="str">
        <f aca="false">IFERROR(INDEX(Positions!$E$2:$E$14531,MATCH($A3259&amp;"|23",Positions!$A$2:$A$14531,0)),"-")</f>
        <v>A</v>
      </c>
      <c r="H3259" s="3" t="str">
        <f aca="false">F3259&amp;"-"&amp;G3259</f>
        <v>U-A</v>
      </c>
      <c r="I3259" s="4" t="n">
        <f aca="false">(F3259="G")+(G3259="G")</f>
        <v>0</v>
      </c>
      <c r="J3259" s="4" t="n">
        <f aca="false">(F3259="C")+(G3259="C")</f>
        <v>0</v>
      </c>
      <c r="K3259" s="3" t="n">
        <f aca="false">I3259+J3259</f>
        <v>0</v>
      </c>
    </row>
    <row r="3260" customFormat="false" ht="15" hidden="false" customHeight="false" outlineLevel="0" collapsed="false">
      <c r="A3260" s="4" t="s">
        <v>153</v>
      </c>
      <c r="B3260" s="4" t="s">
        <v>783</v>
      </c>
      <c r="C3260" s="4" t="s">
        <v>267</v>
      </c>
      <c r="D3260" s="4" t="n">
        <f aca="false">IFERROR(INDEX(Positions!$D$2:$D$14531,MATCH($A3260&amp;"|13",Positions!$A$2:$A$14531,0)),"-")</f>
        <v>13</v>
      </c>
      <c r="E3260" s="4" t="n">
        <f aca="false">IFERROR(INDEX(Positions!$D$2:$D$14531,MATCH($A3260&amp;"|22",Positions!$A$2:$A$14531,0)),"-")</f>
        <v>22</v>
      </c>
      <c r="F3260" s="4" t="str">
        <f aca="false">IFERROR(INDEX(Positions!$E$2:$E$14531,MATCH($A3260&amp;"|13",Positions!$A$2:$A$14531,0)),"-")</f>
        <v>C</v>
      </c>
      <c r="G3260" s="4" t="str">
        <f aca="false">IFERROR(INDEX(Positions!$E$2:$E$14531,MATCH($A3260&amp;"|22",Positions!$A$2:$A$14531,0)),"-")</f>
        <v>G</v>
      </c>
      <c r="H3260" s="3" t="str">
        <f aca="false">F3260&amp;"-"&amp;G3260</f>
        <v>C-G</v>
      </c>
      <c r="I3260" s="4" t="n">
        <f aca="false">(F3260="G")+(G3260="G")</f>
        <v>1</v>
      </c>
      <c r="J3260" s="4" t="n">
        <f aca="false">(F3260="C")+(G3260="C")</f>
        <v>1</v>
      </c>
      <c r="K3260" s="3" t="n">
        <f aca="false">I3260+J3260</f>
        <v>2</v>
      </c>
    </row>
    <row r="3261" customFormat="false" ht="15" hidden="false" customHeight="false" outlineLevel="0" collapsed="false">
      <c r="A3261" s="4" t="s">
        <v>153</v>
      </c>
      <c r="B3261" s="4" t="s">
        <v>805</v>
      </c>
      <c r="C3261" s="4" t="s">
        <v>673</v>
      </c>
      <c r="D3261" s="4" t="n">
        <f aca="false">IFERROR(INDEX(Positions!$D$2:$D$14531,MATCH($A3261&amp;"|27",Positions!$A$2:$A$14531,0)),"-")</f>
        <v>27</v>
      </c>
      <c r="E3261" s="4" t="n">
        <f aca="false">IFERROR(INDEX(Positions!$D$2:$D$14531,MATCH($A3261&amp;"|43",Positions!$A$2:$A$14531,0)),"-")</f>
        <v>43</v>
      </c>
      <c r="F3261" s="4" t="str">
        <f aca="false">IFERROR(INDEX(Positions!$E$2:$E$14531,MATCH($A3261&amp;"|27",Positions!$A$2:$A$14531,0)),"-")</f>
        <v>G</v>
      </c>
      <c r="G3261" s="4" t="str">
        <f aca="false">IFERROR(INDEX(Positions!$E$2:$E$14531,MATCH($A3261&amp;"|43",Positions!$A$2:$A$14531,0)),"-")</f>
        <v>C</v>
      </c>
      <c r="H3261" s="3" t="str">
        <f aca="false">F3261&amp;"-"&amp;G3261</f>
        <v>G-C</v>
      </c>
      <c r="I3261" s="4" t="n">
        <f aca="false">(F3261="G")+(G3261="G")</f>
        <v>1</v>
      </c>
      <c r="J3261" s="4" t="n">
        <f aca="false">(F3261="C")+(G3261="C")</f>
        <v>1</v>
      </c>
      <c r="K3261" s="3" t="n">
        <f aca="false">I3261+J3261</f>
        <v>2</v>
      </c>
    </row>
    <row r="3262" customFormat="false" ht="15" hidden="false" customHeight="false" outlineLevel="0" collapsed="false">
      <c r="A3262" s="4" t="s">
        <v>153</v>
      </c>
      <c r="B3262" s="4" t="s">
        <v>805</v>
      </c>
      <c r="C3262" s="4" t="s">
        <v>889</v>
      </c>
      <c r="D3262" s="4" t="n">
        <f aca="false">IFERROR(INDEX(Positions!$D$2:$D$14531,MATCH($A3262&amp;"|28",Positions!$A$2:$A$14531,0)),"-")</f>
        <v>28</v>
      </c>
      <c r="E3262" s="4" t="n">
        <f aca="false">IFERROR(INDEX(Positions!$D$2:$D$14531,MATCH($A3262&amp;"|42",Positions!$A$2:$A$14531,0)),"-")</f>
        <v>42</v>
      </c>
      <c r="F3262" s="4" t="str">
        <f aca="false">IFERROR(INDEX(Positions!$E$2:$E$14531,MATCH($A3262&amp;"|28",Positions!$A$2:$A$14531,0)),"-")</f>
        <v>C</v>
      </c>
      <c r="G3262" s="4" t="str">
        <f aca="false">IFERROR(INDEX(Positions!$E$2:$E$14531,MATCH($A3262&amp;"|42",Positions!$A$2:$A$14531,0)),"-")</f>
        <v>G</v>
      </c>
      <c r="H3262" s="3" t="str">
        <f aca="false">F3262&amp;"-"&amp;G3262</f>
        <v>C-G</v>
      </c>
      <c r="I3262" s="4" t="n">
        <f aca="false">(F3262="G")+(G3262="G")</f>
        <v>1</v>
      </c>
      <c r="J3262" s="4" t="n">
        <f aca="false">(F3262="C")+(G3262="C")</f>
        <v>1</v>
      </c>
      <c r="K3262" s="3" t="n">
        <f aca="false">I3262+J3262</f>
        <v>2</v>
      </c>
    </row>
    <row r="3263" customFormat="false" ht="15" hidden="false" customHeight="false" outlineLevel="0" collapsed="false">
      <c r="A3263" s="4" t="s">
        <v>153</v>
      </c>
      <c r="B3263" s="4" t="s">
        <v>805</v>
      </c>
      <c r="C3263" s="4" t="s">
        <v>890</v>
      </c>
      <c r="D3263" s="4" t="n">
        <f aca="false">IFERROR(INDEX(Positions!$D$2:$D$14531,MATCH($A3263&amp;"|29",Positions!$A$2:$A$14531,0)),"-")</f>
        <v>29</v>
      </c>
      <c r="E3263" s="4" t="n">
        <f aca="false">IFERROR(INDEX(Positions!$D$2:$D$14531,MATCH($A3263&amp;"|41",Positions!$A$2:$A$14531,0)),"-")</f>
        <v>41</v>
      </c>
      <c r="F3263" s="4" t="str">
        <f aca="false">IFERROR(INDEX(Positions!$E$2:$E$14531,MATCH($A3263&amp;"|29",Positions!$A$2:$A$14531,0)),"-")</f>
        <v>C</v>
      </c>
      <c r="G3263" s="4" t="str">
        <f aca="false">IFERROR(INDEX(Positions!$E$2:$E$14531,MATCH($A3263&amp;"|41",Positions!$A$2:$A$14531,0)),"-")</f>
        <v>G</v>
      </c>
      <c r="H3263" s="3" t="str">
        <f aca="false">F3263&amp;"-"&amp;G3263</f>
        <v>C-G</v>
      </c>
      <c r="I3263" s="4" t="n">
        <f aca="false">(F3263="G")+(G3263="G")</f>
        <v>1</v>
      </c>
      <c r="J3263" s="4" t="n">
        <f aca="false">(F3263="C")+(G3263="C")</f>
        <v>1</v>
      </c>
      <c r="K3263" s="3" t="n">
        <f aca="false">I3263+J3263</f>
        <v>2</v>
      </c>
    </row>
    <row r="3264" customFormat="false" ht="15" hidden="false" customHeight="false" outlineLevel="0" collapsed="false">
      <c r="A3264" s="4" t="s">
        <v>153</v>
      </c>
      <c r="B3264" s="4" t="s">
        <v>805</v>
      </c>
      <c r="C3264" s="4" t="s">
        <v>694</v>
      </c>
      <c r="D3264" s="4" t="n">
        <f aca="false">IFERROR(INDEX(Positions!$D$2:$D$14531,MATCH($A3264&amp;"|30",Positions!$A$2:$A$14531,0)),"-")</f>
        <v>30</v>
      </c>
      <c r="E3264" s="4" t="n">
        <f aca="false">IFERROR(INDEX(Positions!$D$2:$D$14531,MATCH($A3264&amp;"|40",Positions!$A$2:$A$14531,0)),"-")</f>
        <v>40</v>
      </c>
      <c r="F3264" s="4" t="str">
        <f aca="false">IFERROR(INDEX(Positions!$E$2:$E$14531,MATCH($A3264&amp;"|30",Positions!$A$2:$A$14531,0)),"-")</f>
        <v>G</v>
      </c>
      <c r="G3264" s="4" t="str">
        <f aca="false">IFERROR(INDEX(Positions!$E$2:$E$14531,MATCH($A3264&amp;"|40",Positions!$A$2:$A$14531,0)),"-")</f>
        <v>C</v>
      </c>
      <c r="H3264" s="3" t="str">
        <f aca="false">F3264&amp;"-"&amp;G3264</f>
        <v>G-C</v>
      </c>
      <c r="I3264" s="4" t="n">
        <f aca="false">(F3264="G")+(G3264="G")</f>
        <v>1</v>
      </c>
      <c r="J3264" s="4" t="n">
        <f aca="false">(F3264="C")+(G3264="C")</f>
        <v>1</v>
      </c>
      <c r="K3264" s="3" t="n">
        <f aca="false">I3264+J3264</f>
        <v>2</v>
      </c>
    </row>
    <row r="3265" customFormat="false" ht="15" hidden="false" customHeight="false" outlineLevel="0" collapsed="false">
      <c r="A3265" s="4" t="s">
        <v>153</v>
      </c>
      <c r="B3265" s="4" t="s">
        <v>805</v>
      </c>
      <c r="C3265" s="4" t="s">
        <v>640</v>
      </c>
      <c r="D3265" s="4" t="n">
        <f aca="false">IFERROR(INDEX(Positions!$D$2:$D$14531,MATCH($A3265&amp;"|31",Positions!$A$2:$A$14531,0)),"-")</f>
        <v>31</v>
      </c>
      <c r="E3265" s="4" t="n">
        <f aca="false">IFERROR(INDEX(Positions!$D$2:$D$14531,MATCH($A3265&amp;"|39",Positions!$A$2:$A$14531,0)),"-")</f>
        <v>39</v>
      </c>
      <c r="F3265" s="4" t="str">
        <f aca="false">IFERROR(INDEX(Positions!$E$2:$E$14531,MATCH($A3265&amp;"|31",Positions!$A$2:$A$14531,0)),"-")</f>
        <v>G</v>
      </c>
      <c r="G3265" s="4" t="str">
        <f aca="false">IFERROR(INDEX(Positions!$E$2:$E$14531,MATCH($A3265&amp;"|39",Positions!$A$2:$A$14531,0)),"-")</f>
        <v>C</v>
      </c>
      <c r="H3265" s="3" t="str">
        <f aca="false">F3265&amp;"-"&amp;G3265</f>
        <v>G-C</v>
      </c>
      <c r="I3265" s="4" t="n">
        <f aca="false">(F3265="G")+(G3265="G")</f>
        <v>1</v>
      </c>
      <c r="J3265" s="4" t="n">
        <f aca="false">(F3265="C")+(G3265="C")</f>
        <v>1</v>
      </c>
      <c r="K3265" s="3" t="n">
        <f aca="false">I3265+J3265</f>
        <v>2</v>
      </c>
    </row>
    <row r="3266" customFormat="false" ht="15" hidden="false" customHeight="false" outlineLevel="0" collapsed="false">
      <c r="A3266" s="4" t="s">
        <v>153</v>
      </c>
      <c r="B3266" s="4" t="s">
        <v>830</v>
      </c>
      <c r="C3266" s="4" t="s">
        <v>367</v>
      </c>
      <c r="D3266" s="4" t="n">
        <f aca="false">IFERROR(INDEX(Positions!$D$2:$D$14531,MATCH($A3266&amp;"|49",Positions!$A$2:$A$14531,0)),"-")</f>
        <v>49</v>
      </c>
      <c r="E3266" s="4" t="n">
        <f aca="false">IFERROR(INDEX(Positions!$D$2:$D$14531,MATCH($A3266&amp;"|65",Positions!$A$2:$A$14531,0)),"-")</f>
        <v>65</v>
      </c>
      <c r="F3266" s="4" t="str">
        <f aca="false">IFERROR(INDEX(Positions!$E$2:$E$14531,MATCH($A3266&amp;"|49",Positions!$A$2:$A$14531,0)),"-")</f>
        <v>A</v>
      </c>
      <c r="G3266" s="4" t="str">
        <f aca="false">IFERROR(INDEX(Positions!$E$2:$E$14531,MATCH($A3266&amp;"|65",Positions!$A$2:$A$14531,0)),"-")</f>
        <v>U</v>
      </c>
      <c r="H3266" s="3" t="str">
        <f aca="false">F3266&amp;"-"&amp;G3266</f>
        <v>A-U</v>
      </c>
      <c r="I3266" s="4" t="n">
        <f aca="false">(F3266="G")+(G3266="G")</f>
        <v>0</v>
      </c>
      <c r="J3266" s="4" t="n">
        <f aca="false">(F3266="C")+(G3266="C")</f>
        <v>0</v>
      </c>
      <c r="K3266" s="3" t="n">
        <f aca="false">I3266+J3266</f>
        <v>0</v>
      </c>
    </row>
    <row r="3267" customFormat="false" ht="15" hidden="false" customHeight="false" outlineLevel="0" collapsed="false">
      <c r="A3267" s="4" t="s">
        <v>153</v>
      </c>
      <c r="B3267" s="4" t="s">
        <v>830</v>
      </c>
      <c r="C3267" s="4" t="s">
        <v>891</v>
      </c>
      <c r="D3267" s="4" t="n">
        <f aca="false">IFERROR(INDEX(Positions!$D$2:$D$14531,MATCH($A3267&amp;"|50",Positions!$A$2:$A$14531,0)),"-")</f>
        <v>50</v>
      </c>
      <c r="E3267" s="4" t="n">
        <f aca="false">IFERROR(INDEX(Positions!$D$2:$D$14531,MATCH($A3267&amp;"|64",Positions!$A$2:$A$14531,0)),"-")</f>
        <v>64</v>
      </c>
      <c r="F3267" s="4" t="str">
        <f aca="false">IFERROR(INDEX(Positions!$E$2:$E$14531,MATCH($A3267&amp;"|50",Positions!$A$2:$A$14531,0)),"-")</f>
        <v>C</v>
      </c>
      <c r="G3267" s="4" t="str">
        <f aca="false">IFERROR(INDEX(Positions!$E$2:$E$14531,MATCH($A3267&amp;"|64",Positions!$A$2:$A$14531,0)),"-")</f>
        <v>G</v>
      </c>
      <c r="H3267" s="3" t="str">
        <f aca="false">F3267&amp;"-"&amp;G3267</f>
        <v>C-G</v>
      </c>
      <c r="I3267" s="4" t="n">
        <f aca="false">(F3267="G")+(G3267="G")</f>
        <v>1</v>
      </c>
      <c r="J3267" s="4" t="n">
        <f aca="false">(F3267="C")+(G3267="C")</f>
        <v>1</v>
      </c>
      <c r="K3267" s="3" t="n">
        <f aca="false">I3267+J3267</f>
        <v>2</v>
      </c>
    </row>
    <row r="3268" customFormat="false" ht="15" hidden="false" customHeight="false" outlineLevel="0" collapsed="false">
      <c r="A3268" s="4" t="s">
        <v>153</v>
      </c>
      <c r="B3268" s="4" t="s">
        <v>830</v>
      </c>
      <c r="C3268" s="4" t="s">
        <v>689</v>
      </c>
      <c r="D3268" s="4" t="n">
        <f aca="false">IFERROR(INDEX(Positions!$D$2:$D$14531,MATCH($A3268&amp;"|51",Positions!$A$2:$A$14531,0)),"-")</f>
        <v>51</v>
      </c>
      <c r="E3268" s="4" t="n">
        <f aca="false">IFERROR(INDEX(Positions!$D$2:$D$14531,MATCH($A3268&amp;"|63",Positions!$A$2:$A$14531,0)),"-")</f>
        <v>63</v>
      </c>
      <c r="F3268" s="4" t="str">
        <f aca="false">IFERROR(INDEX(Positions!$E$2:$E$14531,MATCH($A3268&amp;"|51",Positions!$A$2:$A$14531,0)),"-")</f>
        <v>U</v>
      </c>
      <c r="G3268" s="4" t="str">
        <f aca="false">IFERROR(INDEX(Positions!$E$2:$E$14531,MATCH($A3268&amp;"|63",Positions!$A$2:$A$14531,0)),"-")</f>
        <v>A</v>
      </c>
      <c r="H3268" s="3" t="str">
        <f aca="false">F3268&amp;"-"&amp;G3268</f>
        <v>U-A</v>
      </c>
      <c r="I3268" s="4" t="n">
        <f aca="false">(F3268="G")+(G3268="G")</f>
        <v>0</v>
      </c>
      <c r="J3268" s="4" t="n">
        <f aca="false">(F3268="C")+(G3268="C")</f>
        <v>0</v>
      </c>
      <c r="K3268" s="3" t="n">
        <f aca="false">I3268+J3268</f>
        <v>0</v>
      </c>
    </row>
    <row r="3269" customFormat="false" ht="15" hidden="false" customHeight="false" outlineLevel="0" collapsed="false">
      <c r="A3269" s="4" t="s">
        <v>153</v>
      </c>
      <c r="B3269" s="4" t="s">
        <v>830</v>
      </c>
      <c r="C3269" s="4" t="s">
        <v>703</v>
      </c>
      <c r="D3269" s="4" t="n">
        <f aca="false">IFERROR(INDEX(Positions!$D$2:$D$14531,MATCH($A3269&amp;"|52",Positions!$A$2:$A$14531,0)),"-")</f>
        <v>52</v>
      </c>
      <c r="E3269" s="4" t="n">
        <f aca="false">IFERROR(INDEX(Positions!$D$2:$D$14531,MATCH($A3269&amp;"|62",Positions!$A$2:$A$14531,0)),"-")</f>
        <v>62</v>
      </c>
      <c r="F3269" s="4" t="str">
        <f aca="false">IFERROR(INDEX(Positions!$E$2:$E$14531,MATCH($A3269&amp;"|52",Positions!$A$2:$A$14531,0)),"-")</f>
        <v>G</v>
      </c>
      <c r="G3269" s="4" t="str">
        <f aca="false">IFERROR(INDEX(Positions!$E$2:$E$14531,MATCH($A3269&amp;"|62",Positions!$A$2:$A$14531,0)),"-")</f>
        <v>C</v>
      </c>
      <c r="H3269" s="3" t="str">
        <f aca="false">F3269&amp;"-"&amp;G3269</f>
        <v>G-C</v>
      </c>
      <c r="I3269" s="4" t="n">
        <f aca="false">(F3269="G")+(G3269="G")</f>
        <v>1</v>
      </c>
      <c r="J3269" s="4" t="n">
        <f aca="false">(F3269="C")+(G3269="C")</f>
        <v>1</v>
      </c>
      <c r="K3269" s="3" t="n">
        <f aca="false">I3269+J3269</f>
        <v>2</v>
      </c>
    </row>
    <row r="3270" customFormat="false" ht="15" hidden="false" customHeight="false" outlineLevel="0" collapsed="false">
      <c r="A3270" s="4" t="s">
        <v>153</v>
      </c>
      <c r="B3270" s="4" t="s">
        <v>830</v>
      </c>
      <c r="C3270" s="4" t="s">
        <v>892</v>
      </c>
      <c r="D3270" s="4" t="n">
        <f aca="false">IFERROR(INDEX(Positions!$D$2:$D$14531,MATCH($A3270&amp;"|53",Positions!$A$2:$A$14531,0)),"-")</f>
        <v>53</v>
      </c>
      <c r="E3270" s="4" t="n">
        <f aca="false">IFERROR(INDEX(Positions!$D$2:$D$14531,MATCH($A3270&amp;"|61",Positions!$A$2:$A$14531,0)),"-")</f>
        <v>61</v>
      </c>
      <c r="F3270" s="4" t="str">
        <f aca="false">IFERROR(INDEX(Positions!$E$2:$E$14531,MATCH($A3270&amp;"|53",Positions!$A$2:$A$14531,0)),"-")</f>
        <v>G</v>
      </c>
      <c r="G3270" s="4" t="str">
        <f aca="false">IFERROR(INDEX(Positions!$E$2:$E$14531,MATCH($A3270&amp;"|61",Positions!$A$2:$A$14531,0)),"-")</f>
        <v>C</v>
      </c>
      <c r="H3270" s="3" t="str">
        <f aca="false">F3270&amp;"-"&amp;G3270</f>
        <v>G-C</v>
      </c>
      <c r="I3270" s="4" t="n">
        <f aca="false">(F3270="G")+(G3270="G")</f>
        <v>1</v>
      </c>
      <c r="J3270" s="4" t="n">
        <f aca="false">(F3270="C")+(G3270="C")</f>
        <v>1</v>
      </c>
      <c r="K3270" s="3" t="n">
        <f aca="false">I3270+J3270</f>
        <v>2</v>
      </c>
    </row>
    <row r="3271" customFormat="false" ht="15" hidden="false" customHeight="false" outlineLevel="0" collapsed="false">
      <c r="A3271" s="24" t="s">
        <v>153</v>
      </c>
      <c r="B3271" s="24" t="s">
        <v>893</v>
      </c>
      <c r="C3271" s="24" t="s">
        <v>894</v>
      </c>
      <c r="D3271" s="24" t="n">
        <f aca="false">IFERROR(INDEX(Positions!$D$2:$D$14531,MATCH($A3271&amp;"|8",Positions!$A$2:$A$14531,0)),"-")</f>
        <v>8</v>
      </c>
      <c r="E3271" s="24" t="n">
        <f aca="false">IFERROR(INDEX(Positions!$D$2:$D$14531,MATCH($A3271&amp;"|14",Positions!$A$2:$A$14531,0)),"-")</f>
        <v>14</v>
      </c>
      <c r="F3271" s="24" t="str">
        <f aca="false">IFERROR(INDEX(Positions!$E$2:$E$14531,MATCH($A3271&amp;"|8",Positions!$A$2:$A$14531,0)),"-")</f>
        <v>U</v>
      </c>
      <c r="G3271" s="24" t="str">
        <f aca="false">IFERROR(INDEX(Positions!$E$2:$E$14531,MATCH($A3271&amp;"|14",Positions!$A$2:$A$14531,0)),"-")</f>
        <v>A</v>
      </c>
      <c r="H3271" s="25" t="str">
        <f aca="false">F3271&amp;"-"&amp;G3271</f>
        <v>U-A</v>
      </c>
      <c r="I3271" s="24" t="n">
        <f aca="false">(F3271="G")+(G3271="G")</f>
        <v>0</v>
      </c>
      <c r="J3271" s="24" t="n">
        <f aca="false">(F3271="C")+(G3271="C")</f>
        <v>0</v>
      </c>
      <c r="K3271" s="25" t="n">
        <f aca="false">I3271+J3271</f>
        <v>0</v>
      </c>
    </row>
    <row r="3272" customFormat="false" ht="15" hidden="false" customHeight="false" outlineLevel="0" collapsed="false">
      <c r="A3272" s="24" t="s">
        <v>153</v>
      </c>
      <c r="B3272" s="24" t="s">
        <v>893</v>
      </c>
      <c r="C3272" s="24" t="s">
        <v>895</v>
      </c>
      <c r="D3272" s="24" t="n">
        <f aca="false">IFERROR(INDEX(Positions!$D$2:$D$14531,MATCH($A3272&amp;"|15",Positions!$A$2:$A$14531,0)),"-")</f>
        <v>15</v>
      </c>
      <c r="E3272" s="24" t="n">
        <f aca="false">IFERROR(INDEX(Positions!$D$2:$D$14531,MATCH($A3272&amp;"|48",Positions!$A$2:$A$14531,0)),"-")</f>
        <v>48</v>
      </c>
      <c r="F3272" s="24" t="str">
        <f aca="false">IFERROR(INDEX(Positions!$E$2:$E$14531,MATCH($A3272&amp;"|15",Positions!$A$2:$A$14531,0)),"-")</f>
        <v>A</v>
      </c>
      <c r="G3272" s="24" t="str">
        <f aca="false">IFERROR(INDEX(Positions!$E$2:$E$14531,MATCH($A3272&amp;"|48",Positions!$A$2:$A$14531,0)),"-")</f>
        <v>U</v>
      </c>
      <c r="H3272" s="25" t="str">
        <f aca="false">F3272&amp;"-"&amp;G3272</f>
        <v>A-U</v>
      </c>
      <c r="I3272" s="24" t="n">
        <f aca="false">(F3272="G")+(G3272="G")</f>
        <v>0</v>
      </c>
      <c r="J3272" s="24" t="n">
        <f aca="false">(F3272="C")+(G3272="C")</f>
        <v>0</v>
      </c>
      <c r="K3272" s="25" t="n">
        <f aca="false">I3272+J3272</f>
        <v>0</v>
      </c>
    </row>
    <row r="3273" customFormat="false" ht="15" hidden="false" customHeight="false" outlineLevel="0" collapsed="false">
      <c r="A3273" s="24" t="s">
        <v>153</v>
      </c>
      <c r="B3273" s="24" t="s">
        <v>893</v>
      </c>
      <c r="C3273" s="24" t="s">
        <v>896</v>
      </c>
      <c r="D3273" s="24" t="n">
        <f aca="false">IFERROR(INDEX(Positions!$D$2:$D$14531,MATCH($A3273&amp;"|18",Positions!$A$2:$A$14531,0)),"-")</f>
        <v>18</v>
      </c>
      <c r="E3273" s="24" t="n">
        <f aca="false">IFERROR(INDEX(Positions!$D$2:$D$14531,MATCH($A3273&amp;"|55",Positions!$A$2:$A$14531,0)),"-")</f>
        <v>55</v>
      </c>
      <c r="F3273" s="24" t="str">
        <f aca="false">IFERROR(INDEX(Positions!$E$2:$E$14531,MATCH($A3273&amp;"|18",Positions!$A$2:$A$14531,0)),"-")</f>
        <v>G</v>
      </c>
      <c r="G3273" s="24" t="str">
        <f aca="false">IFERROR(INDEX(Positions!$E$2:$E$14531,MATCH($A3273&amp;"|55",Positions!$A$2:$A$14531,0)),"-")</f>
        <v>U</v>
      </c>
      <c r="H3273" s="25" t="str">
        <f aca="false">F3273&amp;"-"&amp;G3273</f>
        <v>G-U</v>
      </c>
      <c r="I3273" s="24" t="n">
        <f aca="false">(F3273="G")+(G3273="G")</f>
        <v>1</v>
      </c>
      <c r="J3273" s="24" t="n">
        <f aca="false">(F3273="C")+(G3273="C")</f>
        <v>0</v>
      </c>
      <c r="K3273" s="25" t="n">
        <f aca="false">I3273+J3273</f>
        <v>1</v>
      </c>
    </row>
    <row r="3274" customFormat="false" ht="15" hidden="false" customHeight="false" outlineLevel="0" collapsed="false">
      <c r="A3274" s="24" t="s">
        <v>153</v>
      </c>
      <c r="B3274" s="24" t="s">
        <v>893</v>
      </c>
      <c r="C3274" s="24" t="s">
        <v>897</v>
      </c>
      <c r="D3274" s="24" t="n">
        <f aca="false">IFERROR(INDEX(Positions!$D$2:$D$14531,MATCH($A3274&amp;"|19",Positions!$A$2:$A$14531,0)),"-")</f>
        <v>19</v>
      </c>
      <c r="E3274" s="24" t="n">
        <f aca="false">IFERROR(INDEX(Positions!$D$2:$D$14531,MATCH($A3274&amp;"|56",Positions!$A$2:$A$14531,0)),"-")</f>
        <v>56</v>
      </c>
      <c r="F3274" s="24" t="str">
        <f aca="false">IFERROR(INDEX(Positions!$E$2:$E$14531,MATCH($A3274&amp;"|19",Positions!$A$2:$A$14531,0)),"-")</f>
        <v>G</v>
      </c>
      <c r="G3274" s="24" t="str">
        <f aca="false">IFERROR(INDEX(Positions!$E$2:$E$14531,MATCH($A3274&amp;"|56",Positions!$A$2:$A$14531,0)),"-")</f>
        <v>C</v>
      </c>
      <c r="H3274" s="25" t="str">
        <f aca="false">F3274&amp;"-"&amp;G3274</f>
        <v>G-C</v>
      </c>
      <c r="I3274" s="24" t="n">
        <f aca="false">(F3274="G")+(G3274="G")</f>
        <v>1</v>
      </c>
      <c r="J3274" s="24" t="n">
        <f aca="false">(F3274="C")+(G3274="C")</f>
        <v>1</v>
      </c>
      <c r="K3274" s="25" t="n">
        <f aca="false">I3274+J3274</f>
        <v>2</v>
      </c>
    </row>
    <row r="3275" customFormat="false" ht="15" hidden="false" customHeight="false" outlineLevel="0" collapsed="false">
      <c r="A3275" s="24" t="s">
        <v>153</v>
      </c>
      <c r="B3275" s="24" t="s">
        <v>893</v>
      </c>
      <c r="C3275" s="24" t="s">
        <v>898</v>
      </c>
      <c r="D3275" s="24" t="n">
        <f aca="false">IFERROR(INDEX(Positions!$D$2:$D$14531,MATCH($A3275&amp;"|26",Positions!$A$2:$A$14531,0)),"-")</f>
        <v>26</v>
      </c>
      <c r="E3275" s="24" t="n">
        <f aca="false">IFERROR(INDEX(Positions!$D$2:$D$14531,MATCH($A3275&amp;"|44",Positions!$A$2:$A$14531,0)),"-")</f>
        <v>44</v>
      </c>
      <c r="F3275" s="24" t="str">
        <f aca="false">IFERROR(INDEX(Positions!$E$2:$E$14531,MATCH($A3275&amp;"|26",Positions!$A$2:$A$14531,0)),"-")</f>
        <v>A</v>
      </c>
      <c r="G3275" s="24" t="str">
        <f aca="false">IFERROR(INDEX(Positions!$E$2:$E$14531,MATCH($A3275&amp;"|44",Positions!$A$2:$A$14531,0)),"-")</f>
        <v>A</v>
      </c>
      <c r="H3275" s="25" t="str">
        <f aca="false">F3275&amp;"-"&amp;G3275</f>
        <v>A-A</v>
      </c>
      <c r="I3275" s="24" t="n">
        <f aca="false">(F3275="G")+(G3275="G")</f>
        <v>0</v>
      </c>
      <c r="J3275" s="24" t="n">
        <f aca="false">(F3275="C")+(G3275="C")</f>
        <v>0</v>
      </c>
      <c r="K3275" s="25" t="n">
        <f aca="false">I3275+J3275</f>
        <v>0</v>
      </c>
    </row>
    <row r="3276" customFormat="false" ht="15" hidden="false" customHeight="false" outlineLevel="0" collapsed="false">
      <c r="A3276" s="24" t="s">
        <v>153</v>
      </c>
      <c r="B3276" s="24" t="s">
        <v>893</v>
      </c>
      <c r="C3276" s="24" t="s">
        <v>899</v>
      </c>
      <c r="D3276" s="24" t="n">
        <f aca="false">IFERROR(INDEX(Positions!$D$2:$D$14531,MATCH($A3276&amp;"|32",Positions!$A$2:$A$14531,0)),"-")</f>
        <v>32</v>
      </c>
      <c r="E3276" s="24" t="n">
        <f aca="false">IFERROR(INDEX(Positions!$D$2:$D$14531,MATCH($A3276&amp;"|38",Positions!$A$2:$A$14531,0)),"-")</f>
        <v>38</v>
      </c>
      <c r="F3276" s="24" t="str">
        <f aca="false">IFERROR(INDEX(Positions!$E$2:$E$14531,MATCH($A3276&amp;"|32",Positions!$A$2:$A$14531,0)),"-")</f>
        <v>C</v>
      </c>
      <c r="G3276" s="24" t="str">
        <f aca="false">IFERROR(INDEX(Positions!$E$2:$E$14531,MATCH($A3276&amp;"|38",Positions!$A$2:$A$14531,0)),"-")</f>
        <v>A</v>
      </c>
      <c r="H3276" s="25" t="str">
        <f aca="false">F3276&amp;"-"&amp;G3276</f>
        <v>C-A</v>
      </c>
      <c r="I3276" s="24" t="n">
        <f aca="false">(F3276="G")+(G3276="G")</f>
        <v>0</v>
      </c>
      <c r="J3276" s="24" t="n">
        <f aca="false">(F3276="C")+(G3276="C")</f>
        <v>1</v>
      </c>
      <c r="K3276" s="25" t="n">
        <f aca="false">I3276+J3276</f>
        <v>1</v>
      </c>
    </row>
    <row r="3277" customFormat="false" ht="15" hidden="false" customHeight="false" outlineLevel="0" collapsed="false">
      <c r="A3277" s="24" t="s">
        <v>153</v>
      </c>
      <c r="B3277" s="24" t="s">
        <v>893</v>
      </c>
      <c r="C3277" s="24" t="s">
        <v>900</v>
      </c>
      <c r="D3277" s="24" t="n">
        <f aca="false">IFERROR(INDEX(Positions!$D$2:$D$14531,MATCH($A3277&amp;"|54",Positions!$A$2:$A$14531,0)),"-")</f>
        <v>54</v>
      </c>
      <c r="E3277" s="24" t="n">
        <f aca="false">IFERROR(INDEX(Positions!$D$2:$D$14531,MATCH($A3277&amp;"|58",Positions!$A$2:$A$14531,0)),"-")</f>
        <v>58</v>
      </c>
      <c r="F3277" s="24" t="str">
        <f aca="false">IFERROR(INDEX(Positions!$E$2:$E$14531,MATCH($A3277&amp;"|54",Positions!$A$2:$A$14531,0)),"-")</f>
        <v>U</v>
      </c>
      <c r="G3277" s="24" t="str">
        <f aca="false">IFERROR(INDEX(Positions!$E$2:$E$14531,MATCH($A3277&amp;"|58",Positions!$A$2:$A$14531,0)),"-")</f>
        <v>A</v>
      </c>
      <c r="H3277" s="25" t="str">
        <f aca="false">F3277&amp;"-"&amp;G3277</f>
        <v>U-A</v>
      </c>
      <c r="I3277" s="24" t="n">
        <f aca="false">(F3277="G")+(G3277="G")</f>
        <v>0</v>
      </c>
      <c r="J3277" s="24" t="n">
        <f aca="false">(F3277="C")+(G3277="C")</f>
        <v>0</v>
      </c>
      <c r="K3277" s="25" t="n">
        <f aca="false">I3277+J3277</f>
        <v>0</v>
      </c>
    </row>
    <row r="3278" customFormat="false" ht="15" hidden="false" customHeight="false" outlineLevel="0" collapsed="false">
      <c r="A3278" s="4" t="s">
        <v>154</v>
      </c>
      <c r="B3278" s="4" t="s">
        <v>768</v>
      </c>
      <c r="C3278" s="4" t="s">
        <v>882</v>
      </c>
      <c r="D3278" s="4" t="n">
        <f aca="false">IFERROR(INDEX(Positions!$D$2:$D$14531,MATCH($A3278&amp;"|1",Positions!$A$2:$A$14531,0)),"-")</f>
        <v>1</v>
      </c>
      <c r="E3278" s="4" t="n">
        <f aca="false">IFERROR(INDEX(Positions!$D$2:$D$14531,MATCH($A3278&amp;"|72",Positions!$A$2:$A$14531,0)),"-")</f>
        <v>72</v>
      </c>
      <c r="F3278" s="4" t="str">
        <f aca="false">IFERROR(INDEX(Positions!$E$2:$E$14531,MATCH($A3278&amp;"|1",Positions!$A$2:$A$14531,0)),"-")</f>
        <v>U</v>
      </c>
      <c r="G3278" s="4" t="str">
        <f aca="false">IFERROR(INDEX(Positions!$E$2:$E$14531,MATCH($A3278&amp;"|72",Positions!$A$2:$A$14531,0)),"-")</f>
        <v>A</v>
      </c>
      <c r="H3278" s="3" t="str">
        <f aca="false">F3278&amp;"-"&amp;G3278</f>
        <v>U-A</v>
      </c>
      <c r="I3278" s="4" t="n">
        <f aca="false">(F3278="G")+(G3278="G")</f>
        <v>0</v>
      </c>
      <c r="J3278" s="4" t="n">
        <f aca="false">(F3278="C")+(G3278="C")</f>
        <v>0</v>
      </c>
      <c r="K3278" s="3" t="n">
        <f aca="false">I3278+J3278</f>
        <v>0</v>
      </c>
    </row>
    <row r="3279" customFormat="false" ht="15" hidden="false" customHeight="false" outlineLevel="0" collapsed="false">
      <c r="A3279" s="4" t="s">
        <v>154</v>
      </c>
      <c r="B3279" s="4" t="s">
        <v>768</v>
      </c>
      <c r="C3279" s="4" t="s">
        <v>883</v>
      </c>
      <c r="D3279" s="4" t="n">
        <f aca="false">IFERROR(INDEX(Positions!$D$2:$D$14531,MATCH($A3279&amp;"|2",Positions!$A$2:$A$14531,0)),"-")</f>
        <v>2</v>
      </c>
      <c r="E3279" s="4" t="n">
        <f aca="false">IFERROR(INDEX(Positions!$D$2:$D$14531,MATCH($A3279&amp;"|71",Positions!$A$2:$A$14531,0)),"-")</f>
        <v>71</v>
      </c>
      <c r="F3279" s="4" t="str">
        <f aca="false">IFERROR(INDEX(Positions!$E$2:$E$14531,MATCH($A3279&amp;"|2",Positions!$A$2:$A$14531,0)),"-")</f>
        <v>C</v>
      </c>
      <c r="G3279" s="4" t="str">
        <f aca="false">IFERROR(INDEX(Positions!$E$2:$E$14531,MATCH($A3279&amp;"|71",Positions!$A$2:$A$14531,0)),"-")</f>
        <v>G</v>
      </c>
      <c r="H3279" s="3" t="str">
        <f aca="false">F3279&amp;"-"&amp;G3279</f>
        <v>C-G</v>
      </c>
      <c r="I3279" s="4" t="n">
        <f aca="false">(F3279="G")+(G3279="G")</f>
        <v>1</v>
      </c>
      <c r="J3279" s="4" t="n">
        <f aca="false">(F3279="C")+(G3279="C")</f>
        <v>1</v>
      </c>
      <c r="K3279" s="3" t="n">
        <f aca="false">I3279+J3279</f>
        <v>2</v>
      </c>
    </row>
    <row r="3280" customFormat="false" ht="15" hidden="false" customHeight="false" outlineLevel="0" collapsed="false">
      <c r="A3280" s="4" t="s">
        <v>154</v>
      </c>
      <c r="B3280" s="4" t="s">
        <v>768</v>
      </c>
      <c r="C3280" s="4" t="s">
        <v>884</v>
      </c>
      <c r="D3280" s="4" t="n">
        <f aca="false">IFERROR(INDEX(Positions!$D$2:$D$14531,MATCH($A3280&amp;"|3",Positions!$A$2:$A$14531,0)),"-")</f>
        <v>3</v>
      </c>
      <c r="E3280" s="4" t="n">
        <f aca="false">IFERROR(INDEX(Positions!$D$2:$D$14531,MATCH($A3280&amp;"|70",Positions!$A$2:$A$14531,0)),"-")</f>
        <v>70</v>
      </c>
      <c r="F3280" s="4" t="str">
        <f aca="false">IFERROR(INDEX(Positions!$E$2:$E$14531,MATCH($A3280&amp;"|3",Positions!$A$2:$A$14531,0)),"-")</f>
        <v>C</v>
      </c>
      <c r="G3280" s="4" t="str">
        <f aca="false">IFERROR(INDEX(Positions!$E$2:$E$14531,MATCH($A3280&amp;"|70",Positions!$A$2:$A$14531,0)),"-")</f>
        <v>G</v>
      </c>
      <c r="H3280" s="3" t="str">
        <f aca="false">F3280&amp;"-"&amp;G3280</f>
        <v>C-G</v>
      </c>
      <c r="I3280" s="4" t="n">
        <f aca="false">(F3280="G")+(G3280="G")</f>
        <v>1</v>
      </c>
      <c r="J3280" s="4" t="n">
        <f aca="false">(F3280="C")+(G3280="C")</f>
        <v>1</v>
      </c>
      <c r="K3280" s="3" t="n">
        <f aca="false">I3280+J3280</f>
        <v>2</v>
      </c>
    </row>
    <row r="3281" customFormat="false" ht="15" hidden="false" customHeight="false" outlineLevel="0" collapsed="false">
      <c r="A3281" s="4" t="s">
        <v>154</v>
      </c>
      <c r="B3281" s="4" t="s">
        <v>768</v>
      </c>
      <c r="C3281" s="4" t="s">
        <v>885</v>
      </c>
      <c r="D3281" s="4" t="n">
        <f aca="false">IFERROR(INDEX(Positions!$D$2:$D$14531,MATCH($A3281&amp;"|4",Positions!$A$2:$A$14531,0)),"-")</f>
        <v>4</v>
      </c>
      <c r="E3281" s="4" t="n">
        <f aca="false">IFERROR(INDEX(Positions!$D$2:$D$14531,MATCH($A3281&amp;"|69",Positions!$A$2:$A$14531,0)),"-")</f>
        <v>69</v>
      </c>
      <c r="F3281" s="4" t="str">
        <f aca="false">IFERROR(INDEX(Positions!$E$2:$E$14531,MATCH($A3281&amp;"|4",Positions!$A$2:$A$14531,0)),"-")</f>
        <v>C</v>
      </c>
      <c r="G3281" s="4" t="str">
        <f aca="false">IFERROR(INDEX(Positions!$E$2:$E$14531,MATCH($A3281&amp;"|69",Positions!$A$2:$A$14531,0)),"-")</f>
        <v>G</v>
      </c>
      <c r="H3281" s="3" t="str">
        <f aca="false">F3281&amp;"-"&amp;G3281</f>
        <v>C-G</v>
      </c>
      <c r="I3281" s="4" t="n">
        <f aca="false">(F3281="G")+(G3281="G")</f>
        <v>1</v>
      </c>
      <c r="J3281" s="4" t="n">
        <f aca="false">(F3281="C")+(G3281="C")</f>
        <v>1</v>
      </c>
      <c r="K3281" s="3" t="n">
        <f aca="false">I3281+J3281</f>
        <v>2</v>
      </c>
    </row>
    <row r="3282" customFormat="false" ht="15" hidden="false" customHeight="false" outlineLevel="0" collapsed="false">
      <c r="A3282" s="4" t="s">
        <v>154</v>
      </c>
      <c r="B3282" s="4" t="s">
        <v>768</v>
      </c>
      <c r="C3282" s="4" t="s">
        <v>542</v>
      </c>
      <c r="D3282" s="4" t="n">
        <f aca="false">IFERROR(INDEX(Positions!$D$2:$D$14531,MATCH($A3282&amp;"|5",Positions!$A$2:$A$14531,0)),"-")</f>
        <v>5</v>
      </c>
      <c r="E3282" s="4" t="n">
        <f aca="false">IFERROR(INDEX(Positions!$D$2:$D$14531,MATCH($A3282&amp;"|68",Positions!$A$2:$A$14531,0)),"-")</f>
        <v>68</v>
      </c>
      <c r="F3282" s="4" t="str">
        <f aca="false">IFERROR(INDEX(Positions!$E$2:$E$14531,MATCH($A3282&amp;"|5",Positions!$A$2:$A$14531,0)),"-")</f>
        <v>C</v>
      </c>
      <c r="G3282" s="4" t="str">
        <f aca="false">IFERROR(INDEX(Positions!$E$2:$E$14531,MATCH($A3282&amp;"|68",Positions!$A$2:$A$14531,0)),"-")</f>
        <v>G</v>
      </c>
      <c r="H3282" s="3" t="str">
        <f aca="false">F3282&amp;"-"&amp;G3282</f>
        <v>C-G</v>
      </c>
      <c r="I3282" s="4" t="n">
        <f aca="false">(F3282="G")+(G3282="G")</f>
        <v>1</v>
      </c>
      <c r="J3282" s="4" t="n">
        <f aca="false">(F3282="C")+(G3282="C")</f>
        <v>1</v>
      </c>
      <c r="K3282" s="3" t="n">
        <f aca="false">I3282+J3282</f>
        <v>2</v>
      </c>
    </row>
    <row r="3283" customFormat="false" ht="15" hidden="false" customHeight="false" outlineLevel="0" collapsed="false">
      <c r="A3283" s="4" t="s">
        <v>154</v>
      </c>
      <c r="B3283" s="4" t="s">
        <v>768</v>
      </c>
      <c r="C3283" s="4" t="s">
        <v>561</v>
      </c>
      <c r="D3283" s="4" t="n">
        <f aca="false">IFERROR(INDEX(Positions!$D$2:$D$14531,MATCH($A3283&amp;"|6",Positions!$A$2:$A$14531,0)),"-")</f>
        <v>6</v>
      </c>
      <c r="E3283" s="4" t="n">
        <f aca="false">IFERROR(INDEX(Positions!$D$2:$D$14531,MATCH($A3283&amp;"|67",Positions!$A$2:$A$14531,0)),"-")</f>
        <v>67</v>
      </c>
      <c r="F3283" s="4" t="str">
        <f aca="false">IFERROR(INDEX(Positions!$E$2:$E$14531,MATCH($A3283&amp;"|6",Positions!$A$2:$A$14531,0)),"-")</f>
        <v>U</v>
      </c>
      <c r="G3283" s="4" t="str">
        <f aca="false">IFERROR(INDEX(Positions!$E$2:$E$14531,MATCH($A3283&amp;"|67",Positions!$A$2:$A$14531,0)),"-")</f>
        <v>G</v>
      </c>
      <c r="H3283" s="3" t="str">
        <f aca="false">F3283&amp;"-"&amp;G3283</f>
        <v>U-G</v>
      </c>
      <c r="I3283" s="4" t="n">
        <f aca="false">(F3283="G")+(G3283="G")</f>
        <v>1</v>
      </c>
      <c r="J3283" s="4" t="n">
        <f aca="false">(F3283="C")+(G3283="C")</f>
        <v>0</v>
      </c>
      <c r="K3283" s="3" t="n">
        <f aca="false">I3283+J3283</f>
        <v>1</v>
      </c>
    </row>
    <row r="3284" customFormat="false" ht="15" hidden="false" customHeight="false" outlineLevel="0" collapsed="false">
      <c r="A3284" s="4" t="s">
        <v>154</v>
      </c>
      <c r="B3284" s="4" t="s">
        <v>768</v>
      </c>
      <c r="C3284" s="4" t="s">
        <v>886</v>
      </c>
      <c r="D3284" s="4" t="n">
        <f aca="false">IFERROR(INDEX(Positions!$D$2:$D$14531,MATCH($A3284&amp;"|7",Positions!$A$2:$A$14531,0)),"-")</f>
        <v>7</v>
      </c>
      <c r="E3284" s="4" t="n">
        <f aca="false">IFERROR(INDEX(Positions!$D$2:$D$14531,MATCH($A3284&amp;"|66",Positions!$A$2:$A$14531,0)),"-")</f>
        <v>66</v>
      </c>
      <c r="F3284" s="4" t="str">
        <f aca="false">IFERROR(INDEX(Positions!$E$2:$E$14531,MATCH($A3284&amp;"|7",Positions!$A$2:$A$14531,0)),"-")</f>
        <v>G</v>
      </c>
      <c r="G3284" s="4" t="str">
        <f aca="false">IFERROR(INDEX(Positions!$E$2:$E$14531,MATCH($A3284&amp;"|66",Positions!$A$2:$A$14531,0)),"-")</f>
        <v>C</v>
      </c>
      <c r="H3284" s="3" t="str">
        <f aca="false">F3284&amp;"-"&amp;G3284</f>
        <v>G-C</v>
      </c>
      <c r="I3284" s="4" t="n">
        <f aca="false">(F3284="G")+(G3284="G")</f>
        <v>1</v>
      </c>
      <c r="J3284" s="4" t="n">
        <f aca="false">(F3284="C")+(G3284="C")</f>
        <v>1</v>
      </c>
      <c r="K3284" s="3" t="n">
        <f aca="false">I3284+J3284</f>
        <v>2</v>
      </c>
    </row>
    <row r="3285" customFormat="false" ht="15" hidden="false" customHeight="false" outlineLevel="0" collapsed="false">
      <c r="A3285" s="4" t="s">
        <v>154</v>
      </c>
      <c r="B3285" s="4" t="s">
        <v>783</v>
      </c>
      <c r="C3285" s="4" t="s">
        <v>887</v>
      </c>
      <c r="D3285" s="4" t="n">
        <f aca="false">IFERROR(INDEX(Positions!$D$2:$D$14531,MATCH($A3285&amp;"|10",Positions!$A$2:$A$14531,0)),"-")</f>
        <v>10</v>
      </c>
      <c r="E3285" s="4" t="n">
        <f aca="false">IFERROR(INDEX(Positions!$D$2:$D$14531,MATCH($A3285&amp;"|25",Positions!$A$2:$A$14531,0)),"-")</f>
        <v>25</v>
      </c>
      <c r="F3285" s="4" t="str">
        <f aca="false">IFERROR(INDEX(Positions!$E$2:$E$14531,MATCH($A3285&amp;"|10",Positions!$A$2:$A$14531,0)),"-")</f>
        <v>G</v>
      </c>
      <c r="G3285" s="4" t="str">
        <f aca="false">IFERROR(INDEX(Positions!$E$2:$E$14531,MATCH($A3285&amp;"|25",Positions!$A$2:$A$14531,0)),"-")</f>
        <v>C</v>
      </c>
      <c r="H3285" s="3" t="str">
        <f aca="false">F3285&amp;"-"&amp;G3285</f>
        <v>G-C</v>
      </c>
      <c r="I3285" s="4" t="n">
        <f aca="false">(F3285="G")+(G3285="G")</f>
        <v>1</v>
      </c>
      <c r="J3285" s="4" t="n">
        <f aca="false">(F3285="C")+(G3285="C")</f>
        <v>1</v>
      </c>
      <c r="K3285" s="3" t="n">
        <f aca="false">I3285+J3285</f>
        <v>2</v>
      </c>
    </row>
    <row r="3286" customFormat="false" ht="15" hidden="false" customHeight="false" outlineLevel="0" collapsed="false">
      <c r="A3286" s="4" t="s">
        <v>154</v>
      </c>
      <c r="B3286" s="4" t="s">
        <v>783</v>
      </c>
      <c r="C3286" s="4" t="s">
        <v>888</v>
      </c>
      <c r="D3286" s="4" t="n">
        <f aca="false">IFERROR(INDEX(Positions!$D$2:$D$14531,MATCH($A3286&amp;"|11",Positions!$A$2:$A$14531,0)),"-")</f>
        <v>11</v>
      </c>
      <c r="E3286" s="4" t="n">
        <f aca="false">IFERROR(INDEX(Positions!$D$2:$D$14531,MATCH($A3286&amp;"|24",Positions!$A$2:$A$14531,0)),"-")</f>
        <v>24</v>
      </c>
      <c r="F3286" s="4" t="str">
        <f aca="false">IFERROR(INDEX(Positions!$E$2:$E$14531,MATCH($A3286&amp;"|11",Positions!$A$2:$A$14531,0)),"-")</f>
        <v>C</v>
      </c>
      <c r="G3286" s="4" t="str">
        <f aca="false">IFERROR(INDEX(Positions!$E$2:$E$14531,MATCH($A3286&amp;"|24",Positions!$A$2:$A$14531,0)),"-")</f>
        <v>G</v>
      </c>
      <c r="H3286" s="3" t="str">
        <f aca="false">F3286&amp;"-"&amp;G3286</f>
        <v>C-G</v>
      </c>
      <c r="I3286" s="4" t="n">
        <f aca="false">(F3286="G")+(G3286="G")</f>
        <v>1</v>
      </c>
      <c r="J3286" s="4" t="n">
        <f aca="false">(F3286="C")+(G3286="C")</f>
        <v>1</v>
      </c>
      <c r="K3286" s="3" t="n">
        <f aca="false">I3286+J3286</f>
        <v>2</v>
      </c>
    </row>
    <row r="3287" customFormat="false" ht="15" hidden="false" customHeight="false" outlineLevel="0" collapsed="false">
      <c r="A3287" s="4" t="s">
        <v>154</v>
      </c>
      <c r="B3287" s="4" t="s">
        <v>783</v>
      </c>
      <c r="C3287" s="4" t="s">
        <v>479</v>
      </c>
      <c r="D3287" s="4" t="n">
        <f aca="false">IFERROR(INDEX(Positions!$D$2:$D$14531,MATCH($A3287&amp;"|12",Positions!$A$2:$A$14531,0)),"-")</f>
        <v>12</v>
      </c>
      <c r="E3287" s="4" t="n">
        <f aca="false">IFERROR(INDEX(Positions!$D$2:$D$14531,MATCH($A3287&amp;"|23",Positions!$A$2:$A$14531,0)),"-")</f>
        <v>23</v>
      </c>
      <c r="F3287" s="4" t="str">
        <f aca="false">IFERROR(INDEX(Positions!$E$2:$E$14531,MATCH($A3287&amp;"|12",Positions!$A$2:$A$14531,0)),"-")</f>
        <v>U</v>
      </c>
      <c r="G3287" s="4" t="str">
        <f aca="false">IFERROR(INDEX(Positions!$E$2:$E$14531,MATCH($A3287&amp;"|23",Positions!$A$2:$A$14531,0)),"-")</f>
        <v>A</v>
      </c>
      <c r="H3287" s="3" t="str">
        <f aca="false">F3287&amp;"-"&amp;G3287</f>
        <v>U-A</v>
      </c>
      <c r="I3287" s="4" t="n">
        <f aca="false">(F3287="G")+(G3287="G")</f>
        <v>0</v>
      </c>
      <c r="J3287" s="4" t="n">
        <f aca="false">(F3287="C")+(G3287="C")</f>
        <v>0</v>
      </c>
      <c r="K3287" s="3" t="n">
        <f aca="false">I3287+J3287</f>
        <v>0</v>
      </c>
    </row>
    <row r="3288" customFormat="false" ht="15" hidden="false" customHeight="false" outlineLevel="0" collapsed="false">
      <c r="A3288" s="4" t="s">
        <v>154</v>
      </c>
      <c r="B3288" s="4" t="s">
        <v>783</v>
      </c>
      <c r="C3288" s="4" t="s">
        <v>267</v>
      </c>
      <c r="D3288" s="4" t="n">
        <f aca="false">IFERROR(INDEX(Positions!$D$2:$D$14531,MATCH($A3288&amp;"|13",Positions!$A$2:$A$14531,0)),"-")</f>
        <v>13</v>
      </c>
      <c r="E3288" s="4" t="n">
        <f aca="false">IFERROR(INDEX(Positions!$D$2:$D$14531,MATCH($A3288&amp;"|22",Positions!$A$2:$A$14531,0)),"-")</f>
        <v>22</v>
      </c>
      <c r="F3288" s="4" t="str">
        <f aca="false">IFERROR(INDEX(Positions!$E$2:$E$14531,MATCH($A3288&amp;"|13",Positions!$A$2:$A$14531,0)),"-")</f>
        <v>C</v>
      </c>
      <c r="G3288" s="4" t="str">
        <f aca="false">IFERROR(INDEX(Positions!$E$2:$E$14531,MATCH($A3288&amp;"|22",Positions!$A$2:$A$14531,0)),"-")</f>
        <v>G</v>
      </c>
      <c r="H3288" s="3" t="str">
        <f aca="false">F3288&amp;"-"&amp;G3288</f>
        <v>C-G</v>
      </c>
      <c r="I3288" s="4" t="n">
        <f aca="false">(F3288="G")+(G3288="G")</f>
        <v>1</v>
      </c>
      <c r="J3288" s="4" t="n">
        <f aca="false">(F3288="C")+(G3288="C")</f>
        <v>1</v>
      </c>
      <c r="K3288" s="3" t="n">
        <f aca="false">I3288+J3288</f>
        <v>2</v>
      </c>
    </row>
    <row r="3289" customFormat="false" ht="15" hidden="false" customHeight="false" outlineLevel="0" collapsed="false">
      <c r="A3289" s="4" t="s">
        <v>154</v>
      </c>
      <c r="B3289" s="4" t="s">
        <v>805</v>
      </c>
      <c r="C3289" s="4" t="s">
        <v>673</v>
      </c>
      <c r="D3289" s="4" t="n">
        <f aca="false">IFERROR(INDEX(Positions!$D$2:$D$14531,MATCH($A3289&amp;"|27",Positions!$A$2:$A$14531,0)),"-")</f>
        <v>27</v>
      </c>
      <c r="E3289" s="4" t="n">
        <f aca="false">IFERROR(INDEX(Positions!$D$2:$D$14531,MATCH($A3289&amp;"|43",Positions!$A$2:$A$14531,0)),"-")</f>
        <v>43</v>
      </c>
      <c r="F3289" s="4" t="str">
        <f aca="false">IFERROR(INDEX(Positions!$E$2:$E$14531,MATCH($A3289&amp;"|27",Positions!$A$2:$A$14531,0)),"-")</f>
        <v>U</v>
      </c>
      <c r="G3289" s="4" t="str">
        <f aca="false">IFERROR(INDEX(Positions!$E$2:$E$14531,MATCH($A3289&amp;"|43",Positions!$A$2:$A$14531,0)),"-")</f>
        <v>A</v>
      </c>
      <c r="H3289" s="3" t="str">
        <f aca="false">F3289&amp;"-"&amp;G3289</f>
        <v>U-A</v>
      </c>
      <c r="I3289" s="4" t="n">
        <f aca="false">(F3289="G")+(G3289="G")</f>
        <v>0</v>
      </c>
      <c r="J3289" s="4" t="n">
        <f aca="false">(F3289="C")+(G3289="C")</f>
        <v>0</v>
      </c>
      <c r="K3289" s="3" t="n">
        <f aca="false">I3289+J3289</f>
        <v>0</v>
      </c>
    </row>
    <row r="3290" customFormat="false" ht="15" hidden="false" customHeight="false" outlineLevel="0" collapsed="false">
      <c r="A3290" s="4" t="s">
        <v>154</v>
      </c>
      <c r="B3290" s="4" t="s">
        <v>805</v>
      </c>
      <c r="C3290" s="4" t="s">
        <v>889</v>
      </c>
      <c r="D3290" s="4" t="n">
        <f aca="false">IFERROR(INDEX(Positions!$D$2:$D$14531,MATCH($A3290&amp;"|28",Positions!$A$2:$A$14531,0)),"-")</f>
        <v>28</v>
      </c>
      <c r="E3290" s="4" t="n">
        <f aca="false">IFERROR(INDEX(Positions!$D$2:$D$14531,MATCH($A3290&amp;"|42",Positions!$A$2:$A$14531,0)),"-")</f>
        <v>42</v>
      </c>
      <c r="F3290" s="4" t="str">
        <f aca="false">IFERROR(INDEX(Positions!$E$2:$E$14531,MATCH($A3290&amp;"|28",Positions!$A$2:$A$14531,0)),"-")</f>
        <v>U</v>
      </c>
      <c r="G3290" s="4" t="str">
        <f aca="false">IFERROR(INDEX(Positions!$E$2:$E$14531,MATCH($A3290&amp;"|42",Positions!$A$2:$A$14531,0)),"-")</f>
        <v>G</v>
      </c>
      <c r="H3290" s="3" t="str">
        <f aca="false">F3290&amp;"-"&amp;G3290</f>
        <v>U-G</v>
      </c>
      <c r="I3290" s="4" t="n">
        <f aca="false">(F3290="G")+(G3290="G")</f>
        <v>1</v>
      </c>
      <c r="J3290" s="4" t="n">
        <f aca="false">(F3290="C")+(G3290="C")</f>
        <v>0</v>
      </c>
      <c r="K3290" s="3" t="n">
        <f aca="false">I3290+J3290</f>
        <v>1</v>
      </c>
    </row>
    <row r="3291" customFormat="false" ht="15" hidden="false" customHeight="false" outlineLevel="0" collapsed="false">
      <c r="A3291" s="4" t="s">
        <v>154</v>
      </c>
      <c r="B3291" s="4" t="s">
        <v>805</v>
      </c>
      <c r="C3291" s="4" t="s">
        <v>890</v>
      </c>
      <c r="D3291" s="4" t="n">
        <f aca="false">IFERROR(INDEX(Positions!$D$2:$D$14531,MATCH($A3291&amp;"|29",Positions!$A$2:$A$14531,0)),"-")</f>
        <v>29</v>
      </c>
      <c r="E3291" s="4" t="n">
        <f aca="false">IFERROR(INDEX(Positions!$D$2:$D$14531,MATCH($A3291&amp;"|41",Positions!$A$2:$A$14531,0)),"-")</f>
        <v>41</v>
      </c>
      <c r="F3291" s="4" t="str">
        <f aca="false">IFERROR(INDEX(Positions!$E$2:$E$14531,MATCH($A3291&amp;"|29",Positions!$A$2:$A$14531,0)),"-")</f>
        <v>C</v>
      </c>
      <c r="G3291" s="4" t="str">
        <f aca="false">IFERROR(INDEX(Positions!$E$2:$E$14531,MATCH($A3291&amp;"|41",Positions!$A$2:$A$14531,0)),"-")</f>
        <v>G</v>
      </c>
      <c r="H3291" s="3" t="str">
        <f aca="false">F3291&amp;"-"&amp;G3291</f>
        <v>C-G</v>
      </c>
      <c r="I3291" s="4" t="n">
        <f aca="false">(F3291="G")+(G3291="G")</f>
        <v>1</v>
      </c>
      <c r="J3291" s="4" t="n">
        <f aca="false">(F3291="C")+(G3291="C")</f>
        <v>1</v>
      </c>
      <c r="K3291" s="3" t="n">
        <f aca="false">I3291+J3291</f>
        <v>2</v>
      </c>
    </row>
    <row r="3292" customFormat="false" ht="15" hidden="false" customHeight="false" outlineLevel="0" collapsed="false">
      <c r="A3292" s="4" t="s">
        <v>154</v>
      </c>
      <c r="B3292" s="4" t="s">
        <v>805</v>
      </c>
      <c r="C3292" s="4" t="s">
        <v>694</v>
      </c>
      <c r="D3292" s="4" t="n">
        <f aca="false">IFERROR(INDEX(Positions!$D$2:$D$14531,MATCH($A3292&amp;"|30",Positions!$A$2:$A$14531,0)),"-")</f>
        <v>30</v>
      </c>
      <c r="E3292" s="4" t="n">
        <f aca="false">IFERROR(INDEX(Positions!$D$2:$D$14531,MATCH($A3292&amp;"|40",Positions!$A$2:$A$14531,0)),"-")</f>
        <v>40</v>
      </c>
      <c r="F3292" s="4" t="str">
        <f aca="false">IFERROR(INDEX(Positions!$E$2:$E$14531,MATCH($A3292&amp;"|30",Positions!$A$2:$A$14531,0)),"-")</f>
        <v>G</v>
      </c>
      <c r="G3292" s="4" t="str">
        <f aca="false">IFERROR(INDEX(Positions!$E$2:$E$14531,MATCH($A3292&amp;"|40",Positions!$A$2:$A$14531,0)),"-")</f>
        <v>C</v>
      </c>
      <c r="H3292" s="3" t="str">
        <f aca="false">F3292&amp;"-"&amp;G3292</f>
        <v>G-C</v>
      </c>
      <c r="I3292" s="4" t="n">
        <f aca="false">(F3292="G")+(G3292="G")</f>
        <v>1</v>
      </c>
      <c r="J3292" s="4" t="n">
        <f aca="false">(F3292="C")+(G3292="C")</f>
        <v>1</v>
      </c>
      <c r="K3292" s="3" t="n">
        <f aca="false">I3292+J3292</f>
        <v>2</v>
      </c>
    </row>
    <row r="3293" customFormat="false" ht="15" hidden="false" customHeight="false" outlineLevel="0" collapsed="false">
      <c r="A3293" s="4" t="s">
        <v>154</v>
      </c>
      <c r="B3293" s="4" t="s">
        <v>805</v>
      </c>
      <c r="C3293" s="4" t="s">
        <v>640</v>
      </c>
      <c r="D3293" s="4" t="n">
        <f aca="false">IFERROR(INDEX(Positions!$D$2:$D$14531,MATCH($A3293&amp;"|31",Positions!$A$2:$A$14531,0)),"-")</f>
        <v>31</v>
      </c>
      <c r="E3293" s="4" t="n">
        <f aca="false">IFERROR(INDEX(Positions!$D$2:$D$14531,MATCH($A3293&amp;"|39",Positions!$A$2:$A$14531,0)),"-")</f>
        <v>39</v>
      </c>
      <c r="F3293" s="4" t="str">
        <f aca="false">IFERROR(INDEX(Positions!$E$2:$E$14531,MATCH($A3293&amp;"|31",Positions!$A$2:$A$14531,0)),"-")</f>
        <v>G</v>
      </c>
      <c r="G3293" s="4" t="str">
        <f aca="false">IFERROR(INDEX(Positions!$E$2:$E$14531,MATCH($A3293&amp;"|39",Positions!$A$2:$A$14531,0)),"-")</f>
        <v>C</v>
      </c>
      <c r="H3293" s="3" t="str">
        <f aca="false">F3293&amp;"-"&amp;G3293</f>
        <v>G-C</v>
      </c>
      <c r="I3293" s="4" t="n">
        <f aca="false">(F3293="G")+(G3293="G")</f>
        <v>1</v>
      </c>
      <c r="J3293" s="4" t="n">
        <f aca="false">(F3293="C")+(G3293="C")</f>
        <v>1</v>
      </c>
      <c r="K3293" s="3" t="n">
        <f aca="false">I3293+J3293</f>
        <v>2</v>
      </c>
    </row>
    <row r="3294" customFormat="false" ht="15" hidden="false" customHeight="false" outlineLevel="0" collapsed="false">
      <c r="A3294" s="4" t="s">
        <v>154</v>
      </c>
      <c r="B3294" s="4" t="s">
        <v>830</v>
      </c>
      <c r="C3294" s="4" t="s">
        <v>367</v>
      </c>
      <c r="D3294" s="4" t="n">
        <f aca="false">IFERROR(INDEX(Positions!$D$2:$D$14531,MATCH($A3294&amp;"|49",Positions!$A$2:$A$14531,0)),"-")</f>
        <v>49</v>
      </c>
      <c r="E3294" s="4" t="n">
        <f aca="false">IFERROR(INDEX(Positions!$D$2:$D$14531,MATCH($A3294&amp;"|65",Positions!$A$2:$A$14531,0)),"-")</f>
        <v>65</v>
      </c>
      <c r="F3294" s="4" t="str">
        <f aca="false">IFERROR(INDEX(Positions!$E$2:$E$14531,MATCH($A3294&amp;"|49",Positions!$A$2:$A$14531,0)),"-")</f>
        <v>A</v>
      </c>
      <c r="G3294" s="4" t="str">
        <f aca="false">IFERROR(INDEX(Positions!$E$2:$E$14531,MATCH($A3294&amp;"|65",Positions!$A$2:$A$14531,0)),"-")</f>
        <v>U</v>
      </c>
      <c r="H3294" s="3" t="str">
        <f aca="false">F3294&amp;"-"&amp;G3294</f>
        <v>A-U</v>
      </c>
      <c r="I3294" s="4" t="n">
        <f aca="false">(F3294="G")+(G3294="G")</f>
        <v>0</v>
      </c>
      <c r="J3294" s="4" t="n">
        <f aca="false">(F3294="C")+(G3294="C")</f>
        <v>0</v>
      </c>
      <c r="K3294" s="3" t="n">
        <f aca="false">I3294+J3294</f>
        <v>0</v>
      </c>
    </row>
    <row r="3295" customFormat="false" ht="15" hidden="false" customHeight="false" outlineLevel="0" collapsed="false">
      <c r="A3295" s="4" t="s">
        <v>154</v>
      </c>
      <c r="B3295" s="4" t="s">
        <v>830</v>
      </c>
      <c r="C3295" s="4" t="s">
        <v>891</v>
      </c>
      <c r="D3295" s="4" t="n">
        <f aca="false">IFERROR(INDEX(Positions!$D$2:$D$14531,MATCH($A3295&amp;"|50",Positions!$A$2:$A$14531,0)),"-")</f>
        <v>50</v>
      </c>
      <c r="E3295" s="4" t="n">
        <f aca="false">IFERROR(INDEX(Positions!$D$2:$D$14531,MATCH($A3295&amp;"|64",Positions!$A$2:$A$14531,0)),"-")</f>
        <v>64</v>
      </c>
      <c r="F3295" s="4" t="str">
        <f aca="false">IFERROR(INDEX(Positions!$E$2:$E$14531,MATCH($A3295&amp;"|50",Positions!$A$2:$A$14531,0)),"-")</f>
        <v>C</v>
      </c>
      <c r="G3295" s="4" t="str">
        <f aca="false">IFERROR(INDEX(Positions!$E$2:$E$14531,MATCH($A3295&amp;"|64",Positions!$A$2:$A$14531,0)),"-")</f>
        <v>G</v>
      </c>
      <c r="H3295" s="3" t="str">
        <f aca="false">F3295&amp;"-"&amp;G3295</f>
        <v>C-G</v>
      </c>
      <c r="I3295" s="4" t="n">
        <f aca="false">(F3295="G")+(G3295="G")</f>
        <v>1</v>
      </c>
      <c r="J3295" s="4" t="n">
        <f aca="false">(F3295="C")+(G3295="C")</f>
        <v>1</v>
      </c>
      <c r="K3295" s="3" t="n">
        <f aca="false">I3295+J3295</f>
        <v>2</v>
      </c>
    </row>
    <row r="3296" customFormat="false" ht="15" hidden="false" customHeight="false" outlineLevel="0" collapsed="false">
      <c r="A3296" s="4" t="s">
        <v>154</v>
      </c>
      <c r="B3296" s="4" t="s">
        <v>830</v>
      </c>
      <c r="C3296" s="4" t="s">
        <v>689</v>
      </c>
      <c r="D3296" s="4" t="n">
        <f aca="false">IFERROR(INDEX(Positions!$D$2:$D$14531,MATCH($A3296&amp;"|51",Positions!$A$2:$A$14531,0)),"-")</f>
        <v>51</v>
      </c>
      <c r="E3296" s="4" t="n">
        <f aca="false">IFERROR(INDEX(Positions!$D$2:$D$14531,MATCH($A3296&amp;"|63",Positions!$A$2:$A$14531,0)),"-")</f>
        <v>63</v>
      </c>
      <c r="F3296" s="4" t="str">
        <f aca="false">IFERROR(INDEX(Positions!$E$2:$E$14531,MATCH($A3296&amp;"|51",Positions!$A$2:$A$14531,0)),"-")</f>
        <v>U</v>
      </c>
      <c r="G3296" s="4" t="str">
        <f aca="false">IFERROR(INDEX(Positions!$E$2:$E$14531,MATCH($A3296&amp;"|63",Positions!$A$2:$A$14531,0)),"-")</f>
        <v>A</v>
      </c>
      <c r="H3296" s="3" t="str">
        <f aca="false">F3296&amp;"-"&amp;G3296</f>
        <v>U-A</v>
      </c>
      <c r="I3296" s="4" t="n">
        <f aca="false">(F3296="G")+(G3296="G")</f>
        <v>0</v>
      </c>
      <c r="J3296" s="4" t="n">
        <f aca="false">(F3296="C")+(G3296="C")</f>
        <v>0</v>
      </c>
      <c r="K3296" s="3" t="n">
        <f aca="false">I3296+J3296</f>
        <v>0</v>
      </c>
    </row>
    <row r="3297" customFormat="false" ht="15" hidden="false" customHeight="false" outlineLevel="0" collapsed="false">
      <c r="A3297" s="4" t="s">
        <v>154</v>
      </c>
      <c r="B3297" s="4" t="s">
        <v>830</v>
      </c>
      <c r="C3297" s="4" t="s">
        <v>703</v>
      </c>
      <c r="D3297" s="4" t="n">
        <f aca="false">IFERROR(INDEX(Positions!$D$2:$D$14531,MATCH($A3297&amp;"|52",Positions!$A$2:$A$14531,0)),"-")</f>
        <v>52</v>
      </c>
      <c r="E3297" s="4" t="n">
        <f aca="false">IFERROR(INDEX(Positions!$D$2:$D$14531,MATCH($A3297&amp;"|62",Positions!$A$2:$A$14531,0)),"-")</f>
        <v>62</v>
      </c>
      <c r="F3297" s="4" t="str">
        <f aca="false">IFERROR(INDEX(Positions!$E$2:$E$14531,MATCH($A3297&amp;"|52",Positions!$A$2:$A$14531,0)),"-")</f>
        <v>G</v>
      </c>
      <c r="G3297" s="4" t="str">
        <f aca="false">IFERROR(INDEX(Positions!$E$2:$E$14531,MATCH($A3297&amp;"|62",Positions!$A$2:$A$14531,0)),"-")</f>
        <v>C</v>
      </c>
      <c r="H3297" s="3" t="str">
        <f aca="false">F3297&amp;"-"&amp;G3297</f>
        <v>G-C</v>
      </c>
      <c r="I3297" s="4" t="n">
        <f aca="false">(F3297="G")+(G3297="G")</f>
        <v>1</v>
      </c>
      <c r="J3297" s="4" t="n">
        <f aca="false">(F3297="C")+(G3297="C")</f>
        <v>1</v>
      </c>
      <c r="K3297" s="3" t="n">
        <f aca="false">I3297+J3297</f>
        <v>2</v>
      </c>
    </row>
    <row r="3298" customFormat="false" ht="15" hidden="false" customHeight="false" outlineLevel="0" collapsed="false">
      <c r="A3298" s="4" t="s">
        <v>154</v>
      </c>
      <c r="B3298" s="4" t="s">
        <v>830</v>
      </c>
      <c r="C3298" s="4" t="s">
        <v>892</v>
      </c>
      <c r="D3298" s="4" t="n">
        <f aca="false">IFERROR(INDEX(Positions!$D$2:$D$14531,MATCH($A3298&amp;"|53",Positions!$A$2:$A$14531,0)),"-")</f>
        <v>53</v>
      </c>
      <c r="E3298" s="4" t="n">
        <f aca="false">IFERROR(INDEX(Positions!$D$2:$D$14531,MATCH($A3298&amp;"|61",Positions!$A$2:$A$14531,0)),"-")</f>
        <v>61</v>
      </c>
      <c r="F3298" s="4" t="str">
        <f aca="false">IFERROR(INDEX(Positions!$E$2:$E$14531,MATCH($A3298&amp;"|53",Positions!$A$2:$A$14531,0)),"-")</f>
        <v>G</v>
      </c>
      <c r="G3298" s="4" t="str">
        <f aca="false">IFERROR(INDEX(Positions!$E$2:$E$14531,MATCH($A3298&amp;"|61",Positions!$A$2:$A$14531,0)),"-")</f>
        <v>C</v>
      </c>
      <c r="H3298" s="3" t="str">
        <f aca="false">F3298&amp;"-"&amp;G3298</f>
        <v>G-C</v>
      </c>
      <c r="I3298" s="4" t="n">
        <f aca="false">(F3298="G")+(G3298="G")</f>
        <v>1</v>
      </c>
      <c r="J3298" s="4" t="n">
        <f aca="false">(F3298="C")+(G3298="C")</f>
        <v>1</v>
      </c>
      <c r="K3298" s="3" t="n">
        <f aca="false">I3298+J3298</f>
        <v>2</v>
      </c>
    </row>
    <row r="3299" customFormat="false" ht="15" hidden="false" customHeight="false" outlineLevel="0" collapsed="false">
      <c r="A3299" s="24" t="s">
        <v>154</v>
      </c>
      <c r="B3299" s="24" t="s">
        <v>893</v>
      </c>
      <c r="C3299" s="24" t="s">
        <v>894</v>
      </c>
      <c r="D3299" s="24" t="n">
        <f aca="false">IFERROR(INDEX(Positions!$D$2:$D$14531,MATCH($A3299&amp;"|8",Positions!$A$2:$A$14531,0)),"-")</f>
        <v>8</v>
      </c>
      <c r="E3299" s="24" t="n">
        <f aca="false">IFERROR(INDEX(Positions!$D$2:$D$14531,MATCH($A3299&amp;"|14",Positions!$A$2:$A$14531,0)),"-")</f>
        <v>14</v>
      </c>
      <c r="F3299" s="24" t="str">
        <f aca="false">IFERROR(INDEX(Positions!$E$2:$E$14531,MATCH($A3299&amp;"|8",Positions!$A$2:$A$14531,0)),"-")</f>
        <v>U</v>
      </c>
      <c r="G3299" s="24" t="str">
        <f aca="false">IFERROR(INDEX(Positions!$E$2:$E$14531,MATCH($A3299&amp;"|14",Positions!$A$2:$A$14531,0)),"-")</f>
        <v>A</v>
      </c>
      <c r="H3299" s="25" t="str">
        <f aca="false">F3299&amp;"-"&amp;G3299</f>
        <v>U-A</v>
      </c>
      <c r="I3299" s="24" t="n">
        <f aca="false">(F3299="G")+(G3299="G")</f>
        <v>0</v>
      </c>
      <c r="J3299" s="24" t="n">
        <f aca="false">(F3299="C")+(G3299="C")</f>
        <v>0</v>
      </c>
      <c r="K3299" s="25" t="n">
        <f aca="false">I3299+J3299</f>
        <v>0</v>
      </c>
    </row>
    <row r="3300" customFormat="false" ht="15" hidden="false" customHeight="false" outlineLevel="0" collapsed="false">
      <c r="A3300" s="24" t="s">
        <v>154</v>
      </c>
      <c r="B3300" s="24" t="s">
        <v>893</v>
      </c>
      <c r="C3300" s="24" t="s">
        <v>895</v>
      </c>
      <c r="D3300" s="24" t="n">
        <f aca="false">IFERROR(INDEX(Positions!$D$2:$D$14531,MATCH($A3300&amp;"|15",Positions!$A$2:$A$14531,0)),"-")</f>
        <v>15</v>
      </c>
      <c r="E3300" s="24" t="n">
        <f aca="false">IFERROR(INDEX(Positions!$D$2:$D$14531,MATCH($A3300&amp;"|48",Positions!$A$2:$A$14531,0)),"-")</f>
        <v>48</v>
      </c>
      <c r="F3300" s="24" t="str">
        <f aca="false">IFERROR(INDEX(Positions!$E$2:$E$14531,MATCH($A3300&amp;"|15",Positions!$A$2:$A$14531,0)),"-")</f>
        <v>A</v>
      </c>
      <c r="G3300" s="24" t="str">
        <f aca="false">IFERROR(INDEX(Positions!$E$2:$E$14531,MATCH($A3300&amp;"|48",Positions!$A$2:$A$14531,0)),"-")</f>
        <v>U</v>
      </c>
      <c r="H3300" s="25" t="str">
        <f aca="false">F3300&amp;"-"&amp;G3300</f>
        <v>A-U</v>
      </c>
      <c r="I3300" s="24" t="n">
        <f aca="false">(F3300="G")+(G3300="G")</f>
        <v>0</v>
      </c>
      <c r="J3300" s="24" t="n">
        <f aca="false">(F3300="C")+(G3300="C")</f>
        <v>0</v>
      </c>
      <c r="K3300" s="25" t="n">
        <f aca="false">I3300+J3300</f>
        <v>0</v>
      </c>
    </row>
    <row r="3301" customFormat="false" ht="15" hidden="false" customHeight="false" outlineLevel="0" collapsed="false">
      <c r="A3301" s="24" t="s">
        <v>154</v>
      </c>
      <c r="B3301" s="24" t="s">
        <v>893</v>
      </c>
      <c r="C3301" s="24" t="s">
        <v>896</v>
      </c>
      <c r="D3301" s="24" t="n">
        <f aca="false">IFERROR(INDEX(Positions!$D$2:$D$14531,MATCH($A3301&amp;"|18",Positions!$A$2:$A$14531,0)),"-")</f>
        <v>18</v>
      </c>
      <c r="E3301" s="24" t="n">
        <f aca="false">IFERROR(INDEX(Positions!$D$2:$D$14531,MATCH($A3301&amp;"|55",Positions!$A$2:$A$14531,0)),"-")</f>
        <v>55</v>
      </c>
      <c r="F3301" s="24" t="str">
        <f aca="false">IFERROR(INDEX(Positions!$E$2:$E$14531,MATCH($A3301&amp;"|18",Positions!$A$2:$A$14531,0)),"-")</f>
        <v>G</v>
      </c>
      <c r="G3301" s="24" t="str">
        <f aca="false">IFERROR(INDEX(Positions!$E$2:$E$14531,MATCH($A3301&amp;"|55",Positions!$A$2:$A$14531,0)),"-")</f>
        <v>U</v>
      </c>
      <c r="H3301" s="25" t="str">
        <f aca="false">F3301&amp;"-"&amp;G3301</f>
        <v>G-U</v>
      </c>
      <c r="I3301" s="24" t="n">
        <f aca="false">(F3301="G")+(G3301="G")</f>
        <v>1</v>
      </c>
      <c r="J3301" s="24" t="n">
        <f aca="false">(F3301="C")+(G3301="C")</f>
        <v>0</v>
      </c>
      <c r="K3301" s="25" t="n">
        <f aca="false">I3301+J3301</f>
        <v>1</v>
      </c>
    </row>
    <row r="3302" customFormat="false" ht="15" hidden="false" customHeight="false" outlineLevel="0" collapsed="false">
      <c r="A3302" s="24" t="s">
        <v>154</v>
      </c>
      <c r="B3302" s="24" t="s">
        <v>893</v>
      </c>
      <c r="C3302" s="24" t="s">
        <v>897</v>
      </c>
      <c r="D3302" s="24" t="n">
        <f aca="false">IFERROR(INDEX(Positions!$D$2:$D$14531,MATCH($A3302&amp;"|19",Positions!$A$2:$A$14531,0)),"-")</f>
        <v>19</v>
      </c>
      <c r="E3302" s="24" t="n">
        <f aca="false">IFERROR(INDEX(Positions!$D$2:$D$14531,MATCH($A3302&amp;"|56",Positions!$A$2:$A$14531,0)),"-")</f>
        <v>56</v>
      </c>
      <c r="F3302" s="24" t="str">
        <f aca="false">IFERROR(INDEX(Positions!$E$2:$E$14531,MATCH($A3302&amp;"|19",Positions!$A$2:$A$14531,0)),"-")</f>
        <v>G</v>
      </c>
      <c r="G3302" s="24" t="str">
        <f aca="false">IFERROR(INDEX(Positions!$E$2:$E$14531,MATCH($A3302&amp;"|56",Positions!$A$2:$A$14531,0)),"-")</f>
        <v>C</v>
      </c>
      <c r="H3302" s="25" t="str">
        <f aca="false">F3302&amp;"-"&amp;G3302</f>
        <v>G-C</v>
      </c>
      <c r="I3302" s="24" t="n">
        <f aca="false">(F3302="G")+(G3302="G")</f>
        <v>1</v>
      </c>
      <c r="J3302" s="24" t="n">
        <f aca="false">(F3302="C")+(G3302="C")</f>
        <v>1</v>
      </c>
      <c r="K3302" s="25" t="n">
        <f aca="false">I3302+J3302</f>
        <v>2</v>
      </c>
    </row>
    <row r="3303" customFormat="false" ht="15" hidden="false" customHeight="false" outlineLevel="0" collapsed="false">
      <c r="A3303" s="24" t="s">
        <v>154</v>
      </c>
      <c r="B3303" s="24" t="s">
        <v>893</v>
      </c>
      <c r="C3303" s="24" t="s">
        <v>898</v>
      </c>
      <c r="D3303" s="24" t="n">
        <f aca="false">IFERROR(INDEX(Positions!$D$2:$D$14531,MATCH($A3303&amp;"|26",Positions!$A$2:$A$14531,0)),"-")</f>
        <v>26</v>
      </c>
      <c r="E3303" s="24" t="n">
        <f aca="false">IFERROR(INDEX(Positions!$D$2:$D$14531,MATCH($A3303&amp;"|44",Positions!$A$2:$A$14531,0)),"-")</f>
        <v>44</v>
      </c>
      <c r="F3303" s="24" t="str">
        <f aca="false">IFERROR(INDEX(Positions!$E$2:$E$14531,MATCH($A3303&amp;"|26",Positions!$A$2:$A$14531,0)),"-")</f>
        <v>A</v>
      </c>
      <c r="G3303" s="24" t="str">
        <f aca="false">IFERROR(INDEX(Positions!$E$2:$E$14531,MATCH($A3303&amp;"|44",Positions!$A$2:$A$14531,0)),"-")</f>
        <v>G</v>
      </c>
      <c r="H3303" s="25" t="str">
        <f aca="false">F3303&amp;"-"&amp;G3303</f>
        <v>A-G</v>
      </c>
      <c r="I3303" s="24" t="n">
        <f aca="false">(F3303="G")+(G3303="G")</f>
        <v>1</v>
      </c>
      <c r="J3303" s="24" t="n">
        <f aca="false">(F3303="C")+(G3303="C")</f>
        <v>0</v>
      </c>
      <c r="K3303" s="25" t="n">
        <f aca="false">I3303+J3303</f>
        <v>1</v>
      </c>
    </row>
    <row r="3304" customFormat="false" ht="15" hidden="false" customHeight="false" outlineLevel="0" collapsed="false">
      <c r="A3304" s="24" t="s">
        <v>154</v>
      </c>
      <c r="B3304" s="24" t="s">
        <v>893</v>
      </c>
      <c r="C3304" s="24" t="s">
        <v>899</v>
      </c>
      <c r="D3304" s="24" t="n">
        <f aca="false">IFERROR(INDEX(Positions!$D$2:$D$14531,MATCH($A3304&amp;"|32",Positions!$A$2:$A$14531,0)),"-")</f>
        <v>32</v>
      </c>
      <c r="E3304" s="24" t="n">
        <f aca="false">IFERROR(INDEX(Positions!$D$2:$D$14531,MATCH($A3304&amp;"|38",Positions!$A$2:$A$14531,0)),"-")</f>
        <v>38</v>
      </c>
      <c r="F3304" s="24" t="str">
        <f aca="false">IFERROR(INDEX(Positions!$E$2:$E$14531,MATCH($A3304&amp;"|32",Positions!$A$2:$A$14531,0)),"-")</f>
        <v>C</v>
      </c>
      <c r="G3304" s="24" t="str">
        <f aca="false">IFERROR(INDEX(Positions!$E$2:$E$14531,MATCH($A3304&amp;"|38",Positions!$A$2:$A$14531,0)),"-")</f>
        <v>A</v>
      </c>
      <c r="H3304" s="25" t="str">
        <f aca="false">F3304&amp;"-"&amp;G3304</f>
        <v>C-A</v>
      </c>
      <c r="I3304" s="24" t="n">
        <f aca="false">(F3304="G")+(G3304="G")</f>
        <v>0</v>
      </c>
      <c r="J3304" s="24" t="n">
        <f aca="false">(F3304="C")+(G3304="C")</f>
        <v>1</v>
      </c>
      <c r="K3304" s="25" t="n">
        <f aca="false">I3304+J3304</f>
        <v>1</v>
      </c>
    </row>
    <row r="3305" customFormat="false" ht="15" hidden="false" customHeight="false" outlineLevel="0" collapsed="false">
      <c r="A3305" s="24" t="s">
        <v>154</v>
      </c>
      <c r="B3305" s="24" t="s">
        <v>893</v>
      </c>
      <c r="C3305" s="24" t="s">
        <v>900</v>
      </c>
      <c r="D3305" s="24" t="n">
        <f aca="false">IFERROR(INDEX(Positions!$D$2:$D$14531,MATCH($A3305&amp;"|54",Positions!$A$2:$A$14531,0)),"-")</f>
        <v>54</v>
      </c>
      <c r="E3305" s="24" t="n">
        <f aca="false">IFERROR(INDEX(Positions!$D$2:$D$14531,MATCH($A3305&amp;"|58",Positions!$A$2:$A$14531,0)),"-")</f>
        <v>58</v>
      </c>
      <c r="F3305" s="24" t="str">
        <f aca="false">IFERROR(INDEX(Positions!$E$2:$E$14531,MATCH($A3305&amp;"|54",Positions!$A$2:$A$14531,0)),"-")</f>
        <v>U</v>
      </c>
      <c r="G3305" s="24" t="str">
        <f aca="false">IFERROR(INDEX(Positions!$E$2:$E$14531,MATCH($A3305&amp;"|58",Positions!$A$2:$A$14531,0)),"-")</f>
        <v>A</v>
      </c>
      <c r="H3305" s="25" t="str">
        <f aca="false">F3305&amp;"-"&amp;G3305</f>
        <v>U-A</v>
      </c>
      <c r="I3305" s="24" t="n">
        <f aca="false">(F3305="G")+(G3305="G")</f>
        <v>0</v>
      </c>
      <c r="J3305" s="24" t="n">
        <f aca="false">(F3305="C")+(G3305="C")</f>
        <v>0</v>
      </c>
      <c r="K3305" s="25" t="n">
        <f aca="false">I3305+J3305</f>
        <v>0</v>
      </c>
    </row>
    <row r="3306" customFormat="false" ht="15" hidden="false" customHeight="false" outlineLevel="0" collapsed="false">
      <c r="A3306" s="4" t="s">
        <v>155</v>
      </c>
      <c r="B3306" s="4" t="s">
        <v>768</v>
      </c>
      <c r="C3306" s="4" t="s">
        <v>882</v>
      </c>
      <c r="D3306" s="4" t="n">
        <f aca="false">IFERROR(INDEX(Positions!$D$2:$D$14531,MATCH($A3306&amp;"|1",Positions!$A$2:$A$14531,0)),"-")</f>
        <v>1</v>
      </c>
      <c r="E3306" s="4" t="n">
        <f aca="false">IFERROR(INDEX(Positions!$D$2:$D$14531,MATCH($A3306&amp;"|72",Positions!$A$2:$A$14531,0)),"-")</f>
        <v>70</v>
      </c>
      <c r="F3306" s="4" t="str">
        <f aca="false">IFERROR(INDEX(Positions!$E$2:$E$14531,MATCH($A3306&amp;"|1",Positions!$A$2:$A$14531,0)),"-")</f>
        <v>G</v>
      </c>
      <c r="G3306" s="4" t="str">
        <f aca="false">IFERROR(INDEX(Positions!$E$2:$E$14531,MATCH($A3306&amp;"|72",Positions!$A$2:$A$14531,0)),"-")</f>
        <v>C</v>
      </c>
      <c r="H3306" s="3" t="str">
        <f aca="false">F3306&amp;"-"&amp;G3306</f>
        <v>G-C</v>
      </c>
      <c r="I3306" s="4" t="n">
        <f aca="false">(F3306="G")+(G3306="G")</f>
        <v>1</v>
      </c>
      <c r="J3306" s="4" t="n">
        <f aca="false">(F3306="C")+(G3306="C")</f>
        <v>1</v>
      </c>
      <c r="K3306" s="3" t="n">
        <f aca="false">I3306+J3306</f>
        <v>2</v>
      </c>
    </row>
    <row r="3307" customFormat="false" ht="15" hidden="false" customHeight="false" outlineLevel="0" collapsed="false">
      <c r="A3307" s="4" t="s">
        <v>155</v>
      </c>
      <c r="B3307" s="4" t="s">
        <v>768</v>
      </c>
      <c r="C3307" s="4" t="s">
        <v>883</v>
      </c>
      <c r="D3307" s="4" t="n">
        <f aca="false">IFERROR(INDEX(Positions!$D$2:$D$14531,MATCH($A3307&amp;"|2",Positions!$A$2:$A$14531,0)),"-")</f>
        <v>2</v>
      </c>
      <c r="E3307" s="4" t="n">
        <f aca="false">IFERROR(INDEX(Positions!$D$2:$D$14531,MATCH($A3307&amp;"|71",Positions!$A$2:$A$14531,0)),"-")</f>
        <v>69</v>
      </c>
      <c r="F3307" s="4" t="str">
        <f aca="false">IFERROR(INDEX(Positions!$E$2:$E$14531,MATCH($A3307&amp;"|2",Positions!$A$2:$A$14531,0)),"-")</f>
        <v>G</v>
      </c>
      <c r="G3307" s="4" t="str">
        <f aca="false">IFERROR(INDEX(Positions!$E$2:$E$14531,MATCH($A3307&amp;"|71",Positions!$A$2:$A$14531,0)),"-")</f>
        <v>C</v>
      </c>
      <c r="H3307" s="3" t="str">
        <f aca="false">F3307&amp;"-"&amp;G3307</f>
        <v>G-C</v>
      </c>
      <c r="I3307" s="4" t="n">
        <f aca="false">(F3307="G")+(G3307="G")</f>
        <v>1</v>
      </c>
      <c r="J3307" s="4" t="n">
        <f aca="false">(F3307="C")+(G3307="C")</f>
        <v>1</v>
      </c>
      <c r="K3307" s="3" t="n">
        <f aca="false">I3307+J3307</f>
        <v>2</v>
      </c>
    </row>
    <row r="3308" customFormat="false" ht="15" hidden="false" customHeight="false" outlineLevel="0" collapsed="false">
      <c r="A3308" s="4" t="s">
        <v>155</v>
      </c>
      <c r="B3308" s="4" t="s">
        <v>768</v>
      </c>
      <c r="C3308" s="4" t="s">
        <v>884</v>
      </c>
      <c r="D3308" s="4" t="n">
        <f aca="false">IFERROR(INDEX(Positions!$D$2:$D$14531,MATCH($A3308&amp;"|3",Positions!$A$2:$A$14531,0)),"-")</f>
        <v>3</v>
      </c>
      <c r="E3308" s="4" t="n">
        <f aca="false">IFERROR(INDEX(Positions!$D$2:$D$14531,MATCH($A3308&amp;"|70",Positions!$A$2:$A$14531,0)),"-")</f>
        <v>68</v>
      </c>
      <c r="F3308" s="4" t="str">
        <f aca="false">IFERROR(INDEX(Positions!$E$2:$E$14531,MATCH($A3308&amp;"|3",Positions!$A$2:$A$14531,0)),"-")</f>
        <v>U</v>
      </c>
      <c r="G3308" s="4" t="str">
        <f aca="false">IFERROR(INDEX(Positions!$E$2:$E$14531,MATCH($A3308&amp;"|70",Positions!$A$2:$A$14531,0)),"-")</f>
        <v>A</v>
      </c>
      <c r="H3308" s="3" t="str">
        <f aca="false">F3308&amp;"-"&amp;G3308</f>
        <v>U-A</v>
      </c>
      <c r="I3308" s="4" t="n">
        <f aca="false">(F3308="G")+(G3308="G")</f>
        <v>0</v>
      </c>
      <c r="J3308" s="4" t="n">
        <f aca="false">(F3308="C")+(G3308="C")</f>
        <v>0</v>
      </c>
      <c r="K3308" s="3" t="n">
        <f aca="false">I3308+J3308</f>
        <v>0</v>
      </c>
    </row>
    <row r="3309" customFormat="false" ht="15" hidden="false" customHeight="false" outlineLevel="0" collapsed="false">
      <c r="A3309" s="4" t="s">
        <v>155</v>
      </c>
      <c r="B3309" s="4" t="s">
        <v>768</v>
      </c>
      <c r="C3309" s="4" t="s">
        <v>885</v>
      </c>
      <c r="D3309" s="4" t="n">
        <f aca="false">IFERROR(INDEX(Positions!$D$2:$D$14531,MATCH($A3309&amp;"|4",Positions!$A$2:$A$14531,0)),"-")</f>
        <v>4</v>
      </c>
      <c r="E3309" s="4" t="n">
        <f aca="false">IFERROR(INDEX(Positions!$D$2:$D$14531,MATCH($A3309&amp;"|69",Positions!$A$2:$A$14531,0)),"-")</f>
        <v>67</v>
      </c>
      <c r="F3309" s="4" t="str">
        <f aca="false">IFERROR(INDEX(Positions!$E$2:$E$14531,MATCH($A3309&amp;"|4",Positions!$A$2:$A$14531,0)),"-")</f>
        <v>G</v>
      </c>
      <c r="G3309" s="4" t="str">
        <f aca="false">IFERROR(INDEX(Positions!$E$2:$E$14531,MATCH($A3309&amp;"|69",Positions!$A$2:$A$14531,0)),"-")</f>
        <v>C</v>
      </c>
      <c r="H3309" s="3" t="str">
        <f aca="false">F3309&amp;"-"&amp;G3309</f>
        <v>G-C</v>
      </c>
      <c r="I3309" s="4" t="n">
        <f aca="false">(F3309="G")+(G3309="G")</f>
        <v>1</v>
      </c>
      <c r="J3309" s="4" t="n">
        <f aca="false">(F3309="C")+(G3309="C")</f>
        <v>1</v>
      </c>
      <c r="K3309" s="3" t="n">
        <f aca="false">I3309+J3309</f>
        <v>2</v>
      </c>
    </row>
    <row r="3310" customFormat="false" ht="15" hidden="false" customHeight="false" outlineLevel="0" collapsed="false">
      <c r="A3310" s="4" t="s">
        <v>155</v>
      </c>
      <c r="B3310" s="4" t="s">
        <v>768</v>
      </c>
      <c r="C3310" s="4" t="s">
        <v>542</v>
      </c>
      <c r="D3310" s="4" t="n">
        <f aca="false">IFERROR(INDEX(Positions!$D$2:$D$14531,MATCH($A3310&amp;"|5",Positions!$A$2:$A$14531,0)),"-")</f>
        <v>5</v>
      </c>
      <c r="E3310" s="4" t="n">
        <f aca="false">IFERROR(INDEX(Positions!$D$2:$D$14531,MATCH($A3310&amp;"|68",Positions!$A$2:$A$14531,0)),"-")</f>
        <v>66</v>
      </c>
      <c r="F3310" s="4" t="str">
        <f aca="false">IFERROR(INDEX(Positions!$E$2:$E$14531,MATCH($A3310&amp;"|5",Positions!$A$2:$A$14531,0)),"-")</f>
        <v>G</v>
      </c>
      <c r="G3310" s="4" t="str">
        <f aca="false">IFERROR(INDEX(Positions!$E$2:$E$14531,MATCH($A3310&amp;"|68",Positions!$A$2:$A$14531,0)),"-")</f>
        <v>C</v>
      </c>
      <c r="H3310" s="3" t="str">
        <f aca="false">F3310&amp;"-"&amp;G3310</f>
        <v>G-C</v>
      </c>
      <c r="I3310" s="4" t="n">
        <f aca="false">(F3310="G")+(G3310="G")</f>
        <v>1</v>
      </c>
      <c r="J3310" s="4" t="n">
        <f aca="false">(F3310="C")+(G3310="C")</f>
        <v>1</v>
      </c>
      <c r="K3310" s="3" t="n">
        <f aca="false">I3310+J3310</f>
        <v>2</v>
      </c>
    </row>
    <row r="3311" customFormat="false" ht="15" hidden="false" customHeight="false" outlineLevel="0" collapsed="false">
      <c r="A3311" s="4" t="s">
        <v>155</v>
      </c>
      <c r="B3311" s="4" t="s">
        <v>768</v>
      </c>
      <c r="C3311" s="4" t="s">
        <v>561</v>
      </c>
      <c r="D3311" s="4" t="n">
        <f aca="false">IFERROR(INDEX(Positions!$D$2:$D$14531,MATCH($A3311&amp;"|6",Positions!$A$2:$A$14531,0)),"-")</f>
        <v>6</v>
      </c>
      <c r="E3311" s="4" t="n">
        <f aca="false">IFERROR(INDEX(Positions!$D$2:$D$14531,MATCH($A3311&amp;"|67",Positions!$A$2:$A$14531,0)),"-")</f>
        <v>65</v>
      </c>
      <c r="F3311" s="4" t="str">
        <f aca="false">IFERROR(INDEX(Positions!$E$2:$E$14531,MATCH($A3311&amp;"|6",Positions!$A$2:$A$14531,0)),"-")</f>
        <v>A</v>
      </c>
      <c r="G3311" s="4" t="str">
        <f aca="false">IFERROR(INDEX(Positions!$E$2:$E$14531,MATCH($A3311&amp;"|67",Positions!$A$2:$A$14531,0)),"-")</f>
        <v>U</v>
      </c>
      <c r="H3311" s="3" t="str">
        <f aca="false">F3311&amp;"-"&amp;G3311</f>
        <v>A-U</v>
      </c>
      <c r="I3311" s="4" t="n">
        <f aca="false">(F3311="G")+(G3311="G")</f>
        <v>0</v>
      </c>
      <c r="J3311" s="4" t="n">
        <f aca="false">(F3311="C")+(G3311="C")</f>
        <v>0</v>
      </c>
      <c r="K3311" s="3" t="n">
        <f aca="false">I3311+J3311</f>
        <v>0</v>
      </c>
    </row>
    <row r="3312" customFormat="false" ht="15" hidden="false" customHeight="false" outlineLevel="0" collapsed="false">
      <c r="A3312" s="4" t="s">
        <v>155</v>
      </c>
      <c r="B3312" s="4" t="s">
        <v>768</v>
      </c>
      <c r="C3312" s="4" t="s">
        <v>886</v>
      </c>
      <c r="D3312" s="4" t="n">
        <f aca="false">IFERROR(INDEX(Positions!$D$2:$D$14531,MATCH($A3312&amp;"|7",Positions!$A$2:$A$14531,0)),"-")</f>
        <v>7</v>
      </c>
      <c r="E3312" s="4" t="n">
        <f aca="false">IFERROR(INDEX(Positions!$D$2:$D$14531,MATCH($A3312&amp;"|66",Positions!$A$2:$A$14531,0)),"-")</f>
        <v>64</v>
      </c>
      <c r="F3312" s="4" t="str">
        <f aca="false">IFERROR(INDEX(Positions!$E$2:$E$14531,MATCH($A3312&amp;"|7",Positions!$A$2:$A$14531,0)),"-")</f>
        <v>G</v>
      </c>
      <c r="G3312" s="4" t="str">
        <f aca="false">IFERROR(INDEX(Positions!$E$2:$E$14531,MATCH($A3312&amp;"|66",Positions!$A$2:$A$14531,0)),"-")</f>
        <v>C</v>
      </c>
      <c r="H3312" s="3" t="str">
        <f aca="false">F3312&amp;"-"&amp;G3312</f>
        <v>G-C</v>
      </c>
      <c r="I3312" s="4" t="n">
        <f aca="false">(F3312="G")+(G3312="G")</f>
        <v>1</v>
      </c>
      <c r="J3312" s="4" t="n">
        <f aca="false">(F3312="C")+(G3312="C")</f>
        <v>1</v>
      </c>
      <c r="K3312" s="3" t="n">
        <f aca="false">I3312+J3312</f>
        <v>2</v>
      </c>
    </row>
    <row r="3313" customFormat="false" ht="15" hidden="false" customHeight="false" outlineLevel="0" collapsed="false">
      <c r="A3313" s="4" t="s">
        <v>155</v>
      </c>
      <c r="B3313" s="4" t="s">
        <v>783</v>
      </c>
      <c r="C3313" s="4" t="s">
        <v>887</v>
      </c>
      <c r="D3313" s="4" t="n">
        <f aca="false">IFERROR(INDEX(Positions!$D$2:$D$14531,MATCH($A3313&amp;"|10",Positions!$A$2:$A$14531,0)),"-")</f>
        <v>10</v>
      </c>
      <c r="E3313" s="4" t="n">
        <f aca="false">IFERROR(INDEX(Positions!$D$2:$D$14531,MATCH($A3313&amp;"|25",Positions!$A$2:$A$14531,0)),"-")</f>
        <v>24</v>
      </c>
      <c r="F3313" s="4" t="str">
        <f aca="false">IFERROR(INDEX(Positions!$E$2:$E$14531,MATCH($A3313&amp;"|10",Positions!$A$2:$A$14531,0)),"-")</f>
        <v>G</v>
      </c>
      <c r="G3313" s="4" t="str">
        <f aca="false">IFERROR(INDEX(Positions!$E$2:$E$14531,MATCH($A3313&amp;"|25",Positions!$A$2:$A$14531,0)),"-")</f>
        <v>C</v>
      </c>
      <c r="H3313" s="3" t="str">
        <f aca="false">F3313&amp;"-"&amp;G3313</f>
        <v>G-C</v>
      </c>
      <c r="I3313" s="4" t="n">
        <f aca="false">(F3313="G")+(G3313="G")</f>
        <v>1</v>
      </c>
      <c r="J3313" s="4" t="n">
        <f aca="false">(F3313="C")+(G3313="C")</f>
        <v>1</v>
      </c>
      <c r="K3313" s="3" t="n">
        <f aca="false">I3313+J3313</f>
        <v>2</v>
      </c>
    </row>
    <row r="3314" customFormat="false" ht="15" hidden="false" customHeight="false" outlineLevel="0" collapsed="false">
      <c r="A3314" s="4" t="s">
        <v>155</v>
      </c>
      <c r="B3314" s="4" t="s">
        <v>783</v>
      </c>
      <c r="C3314" s="4" t="s">
        <v>888</v>
      </c>
      <c r="D3314" s="4" t="n">
        <f aca="false">IFERROR(INDEX(Positions!$D$2:$D$14531,MATCH($A3314&amp;"|11",Positions!$A$2:$A$14531,0)),"-")</f>
        <v>11</v>
      </c>
      <c r="E3314" s="4" t="n">
        <f aca="false">IFERROR(INDEX(Positions!$D$2:$D$14531,MATCH($A3314&amp;"|24",Positions!$A$2:$A$14531,0)),"-")</f>
        <v>23</v>
      </c>
      <c r="F3314" s="4" t="str">
        <f aca="false">IFERROR(INDEX(Positions!$E$2:$E$14531,MATCH($A3314&amp;"|11",Positions!$A$2:$A$14531,0)),"-")</f>
        <v>C</v>
      </c>
      <c r="G3314" s="4" t="str">
        <f aca="false">IFERROR(INDEX(Positions!$E$2:$E$14531,MATCH($A3314&amp;"|24",Positions!$A$2:$A$14531,0)),"-")</f>
        <v>G</v>
      </c>
      <c r="H3314" s="3" t="str">
        <f aca="false">F3314&amp;"-"&amp;G3314</f>
        <v>C-G</v>
      </c>
      <c r="I3314" s="4" t="n">
        <f aca="false">(F3314="G")+(G3314="G")</f>
        <v>1</v>
      </c>
      <c r="J3314" s="4" t="n">
        <f aca="false">(F3314="C")+(G3314="C")</f>
        <v>1</v>
      </c>
      <c r="K3314" s="3" t="n">
        <f aca="false">I3314+J3314</f>
        <v>2</v>
      </c>
    </row>
    <row r="3315" customFormat="false" ht="15" hidden="false" customHeight="false" outlineLevel="0" collapsed="false">
      <c r="A3315" s="4" t="s">
        <v>155</v>
      </c>
      <c r="B3315" s="4" t="s">
        <v>783</v>
      </c>
      <c r="C3315" s="4" t="s">
        <v>479</v>
      </c>
      <c r="D3315" s="4" t="n">
        <f aca="false">IFERROR(INDEX(Positions!$D$2:$D$14531,MATCH($A3315&amp;"|12",Positions!$A$2:$A$14531,0)),"-")</f>
        <v>12</v>
      </c>
      <c r="E3315" s="4" t="n">
        <f aca="false">IFERROR(INDEX(Positions!$D$2:$D$14531,MATCH($A3315&amp;"|23",Positions!$A$2:$A$14531,0)),"-")</f>
        <v>22</v>
      </c>
      <c r="F3315" s="4" t="str">
        <f aca="false">IFERROR(INDEX(Positions!$E$2:$E$14531,MATCH($A3315&amp;"|12",Positions!$A$2:$A$14531,0)),"-")</f>
        <v>C</v>
      </c>
      <c r="G3315" s="4" t="str">
        <f aca="false">IFERROR(INDEX(Positions!$E$2:$E$14531,MATCH($A3315&amp;"|23",Positions!$A$2:$A$14531,0)),"-")</f>
        <v>G</v>
      </c>
      <c r="H3315" s="3" t="str">
        <f aca="false">F3315&amp;"-"&amp;G3315</f>
        <v>C-G</v>
      </c>
      <c r="I3315" s="4" t="n">
        <f aca="false">(F3315="G")+(G3315="G")</f>
        <v>1</v>
      </c>
      <c r="J3315" s="4" t="n">
        <f aca="false">(F3315="C")+(G3315="C")</f>
        <v>1</v>
      </c>
      <c r="K3315" s="3" t="n">
        <f aca="false">I3315+J3315</f>
        <v>2</v>
      </c>
    </row>
    <row r="3316" customFormat="false" ht="15" hidden="false" customHeight="false" outlineLevel="0" collapsed="false">
      <c r="A3316" s="4" t="s">
        <v>155</v>
      </c>
      <c r="B3316" s="4" t="s">
        <v>783</v>
      </c>
      <c r="C3316" s="4" t="s">
        <v>267</v>
      </c>
      <c r="D3316" s="4" t="n">
        <f aca="false">IFERROR(INDEX(Positions!$D$2:$D$14531,MATCH($A3316&amp;"|13",Positions!$A$2:$A$14531,0)),"-")</f>
        <v>13</v>
      </c>
      <c r="E3316" s="4" t="n">
        <f aca="false">IFERROR(INDEX(Positions!$D$2:$D$14531,MATCH($A3316&amp;"|22",Positions!$A$2:$A$14531,0)),"-")</f>
        <v>21</v>
      </c>
      <c r="F3316" s="4" t="str">
        <f aca="false">IFERROR(INDEX(Positions!$E$2:$E$14531,MATCH($A3316&amp;"|13",Positions!$A$2:$A$14531,0)),"-")</f>
        <v>G</v>
      </c>
      <c r="G3316" s="4" t="str">
        <f aca="false">IFERROR(INDEX(Positions!$E$2:$E$14531,MATCH($A3316&amp;"|22",Positions!$A$2:$A$14531,0)),"-")</f>
        <v>A</v>
      </c>
      <c r="H3316" s="3" t="str">
        <f aca="false">F3316&amp;"-"&amp;G3316</f>
        <v>G-A</v>
      </c>
      <c r="I3316" s="4" t="n">
        <f aca="false">(F3316="G")+(G3316="G")</f>
        <v>1</v>
      </c>
      <c r="J3316" s="4" t="n">
        <f aca="false">(F3316="C")+(G3316="C")</f>
        <v>0</v>
      </c>
      <c r="K3316" s="3" t="n">
        <f aca="false">I3316+J3316</f>
        <v>1</v>
      </c>
    </row>
    <row r="3317" customFormat="false" ht="15" hidden="false" customHeight="false" outlineLevel="0" collapsed="false">
      <c r="A3317" s="4" t="s">
        <v>155</v>
      </c>
      <c r="B3317" s="4" t="s">
        <v>805</v>
      </c>
      <c r="C3317" s="4" t="s">
        <v>673</v>
      </c>
      <c r="D3317" s="4" t="n">
        <f aca="false">IFERROR(INDEX(Positions!$D$2:$D$14531,MATCH($A3317&amp;"|27",Positions!$A$2:$A$14531,0)),"-")</f>
        <v>26</v>
      </c>
      <c r="E3317" s="4" t="n">
        <f aca="false">IFERROR(INDEX(Positions!$D$2:$D$14531,MATCH($A3317&amp;"|43",Positions!$A$2:$A$14531,0)),"-")</f>
        <v>42</v>
      </c>
      <c r="F3317" s="4" t="str">
        <f aca="false">IFERROR(INDEX(Positions!$E$2:$E$14531,MATCH($A3317&amp;"|27",Positions!$A$2:$A$14531,0)),"-")</f>
        <v>A</v>
      </c>
      <c r="G3317" s="4" t="str">
        <f aca="false">IFERROR(INDEX(Positions!$E$2:$E$14531,MATCH($A3317&amp;"|43",Positions!$A$2:$A$14531,0)),"-")</f>
        <v>U</v>
      </c>
      <c r="H3317" s="3" t="str">
        <f aca="false">F3317&amp;"-"&amp;G3317</f>
        <v>A-U</v>
      </c>
      <c r="I3317" s="4" t="n">
        <f aca="false">(F3317="G")+(G3317="G")</f>
        <v>0</v>
      </c>
      <c r="J3317" s="4" t="n">
        <f aca="false">(F3317="C")+(G3317="C")</f>
        <v>0</v>
      </c>
      <c r="K3317" s="3" t="n">
        <f aca="false">I3317+J3317</f>
        <v>0</v>
      </c>
    </row>
    <row r="3318" customFormat="false" ht="15" hidden="false" customHeight="false" outlineLevel="0" collapsed="false">
      <c r="A3318" s="4" t="s">
        <v>155</v>
      </c>
      <c r="B3318" s="4" t="s">
        <v>805</v>
      </c>
      <c r="C3318" s="4" t="s">
        <v>889</v>
      </c>
      <c r="D3318" s="4" t="n">
        <f aca="false">IFERROR(INDEX(Positions!$D$2:$D$14531,MATCH($A3318&amp;"|28",Positions!$A$2:$A$14531,0)),"-")</f>
        <v>27</v>
      </c>
      <c r="E3318" s="4" t="n">
        <f aca="false">IFERROR(INDEX(Positions!$D$2:$D$14531,MATCH($A3318&amp;"|42",Positions!$A$2:$A$14531,0)),"-")</f>
        <v>41</v>
      </c>
      <c r="F3318" s="4" t="str">
        <f aca="false">IFERROR(INDEX(Positions!$E$2:$E$14531,MATCH($A3318&amp;"|28",Positions!$A$2:$A$14531,0)),"-")</f>
        <v>C</v>
      </c>
      <c r="G3318" s="4" t="str">
        <f aca="false">IFERROR(INDEX(Positions!$E$2:$E$14531,MATCH($A3318&amp;"|42",Positions!$A$2:$A$14531,0)),"-")</f>
        <v>G</v>
      </c>
      <c r="H3318" s="3" t="str">
        <f aca="false">F3318&amp;"-"&amp;G3318</f>
        <v>C-G</v>
      </c>
      <c r="I3318" s="4" t="n">
        <f aca="false">(F3318="G")+(G3318="G")</f>
        <v>1</v>
      </c>
      <c r="J3318" s="4" t="n">
        <f aca="false">(F3318="C")+(G3318="C")</f>
        <v>1</v>
      </c>
      <c r="K3318" s="3" t="n">
        <f aca="false">I3318+J3318</f>
        <v>2</v>
      </c>
    </row>
    <row r="3319" customFormat="false" ht="15" hidden="false" customHeight="false" outlineLevel="0" collapsed="false">
      <c r="A3319" s="4" t="s">
        <v>155</v>
      </c>
      <c r="B3319" s="4" t="s">
        <v>805</v>
      </c>
      <c r="C3319" s="4" t="s">
        <v>890</v>
      </c>
      <c r="D3319" s="4" t="n">
        <f aca="false">IFERROR(INDEX(Positions!$D$2:$D$14531,MATCH($A3319&amp;"|29",Positions!$A$2:$A$14531,0)),"-")</f>
        <v>28</v>
      </c>
      <c r="E3319" s="4" t="n">
        <f aca="false">IFERROR(INDEX(Positions!$D$2:$D$14531,MATCH($A3319&amp;"|41",Positions!$A$2:$A$14531,0)),"-")</f>
        <v>40</v>
      </c>
      <c r="F3319" s="4" t="str">
        <f aca="false">IFERROR(INDEX(Positions!$E$2:$E$14531,MATCH($A3319&amp;"|29",Positions!$A$2:$A$14531,0)),"-")</f>
        <v>G</v>
      </c>
      <c r="G3319" s="4" t="str">
        <f aca="false">IFERROR(INDEX(Positions!$E$2:$E$14531,MATCH($A3319&amp;"|41",Positions!$A$2:$A$14531,0)),"-")</f>
        <v>C</v>
      </c>
      <c r="H3319" s="3" t="str">
        <f aca="false">F3319&amp;"-"&amp;G3319</f>
        <v>G-C</v>
      </c>
      <c r="I3319" s="4" t="n">
        <f aca="false">(F3319="G")+(G3319="G")</f>
        <v>1</v>
      </c>
      <c r="J3319" s="4" t="n">
        <f aca="false">(F3319="C")+(G3319="C")</f>
        <v>1</v>
      </c>
      <c r="K3319" s="3" t="n">
        <f aca="false">I3319+J3319</f>
        <v>2</v>
      </c>
    </row>
    <row r="3320" customFormat="false" ht="15" hidden="false" customHeight="false" outlineLevel="0" collapsed="false">
      <c r="A3320" s="4" t="s">
        <v>155</v>
      </c>
      <c r="B3320" s="4" t="s">
        <v>805</v>
      </c>
      <c r="C3320" s="4" t="s">
        <v>694</v>
      </c>
      <c r="D3320" s="4" t="n">
        <f aca="false">IFERROR(INDEX(Positions!$D$2:$D$14531,MATCH($A3320&amp;"|30",Positions!$A$2:$A$14531,0)),"-")</f>
        <v>29</v>
      </c>
      <c r="E3320" s="4" t="n">
        <f aca="false">IFERROR(INDEX(Positions!$D$2:$D$14531,MATCH($A3320&amp;"|40",Positions!$A$2:$A$14531,0)),"-")</f>
        <v>39</v>
      </c>
      <c r="F3320" s="4" t="str">
        <f aca="false">IFERROR(INDEX(Positions!$E$2:$E$14531,MATCH($A3320&amp;"|30",Positions!$A$2:$A$14531,0)),"-")</f>
        <v>G</v>
      </c>
      <c r="G3320" s="4" t="str">
        <f aca="false">IFERROR(INDEX(Positions!$E$2:$E$14531,MATCH($A3320&amp;"|40",Positions!$A$2:$A$14531,0)),"-")</f>
        <v>C</v>
      </c>
      <c r="H3320" s="3" t="str">
        <f aca="false">F3320&amp;"-"&amp;G3320</f>
        <v>G-C</v>
      </c>
      <c r="I3320" s="4" t="n">
        <f aca="false">(F3320="G")+(G3320="G")</f>
        <v>1</v>
      </c>
      <c r="J3320" s="4" t="n">
        <f aca="false">(F3320="C")+(G3320="C")</f>
        <v>1</v>
      </c>
      <c r="K3320" s="3" t="n">
        <f aca="false">I3320+J3320</f>
        <v>2</v>
      </c>
    </row>
    <row r="3321" customFormat="false" ht="15" hidden="false" customHeight="false" outlineLevel="0" collapsed="false">
      <c r="A3321" s="4" t="s">
        <v>155</v>
      </c>
      <c r="B3321" s="4" t="s">
        <v>805</v>
      </c>
      <c r="C3321" s="4" t="s">
        <v>640</v>
      </c>
      <c r="D3321" s="4" t="n">
        <f aca="false">IFERROR(INDEX(Positions!$D$2:$D$14531,MATCH($A3321&amp;"|31",Positions!$A$2:$A$14531,0)),"-")</f>
        <v>30</v>
      </c>
      <c r="E3321" s="4" t="n">
        <f aca="false">IFERROR(INDEX(Positions!$D$2:$D$14531,MATCH($A3321&amp;"|39",Positions!$A$2:$A$14531,0)),"-")</f>
        <v>38</v>
      </c>
      <c r="F3321" s="4" t="str">
        <f aca="false">IFERROR(INDEX(Positions!$E$2:$E$14531,MATCH($A3321&amp;"|31",Positions!$A$2:$A$14531,0)),"-")</f>
        <v>C</v>
      </c>
      <c r="G3321" s="4" t="str">
        <f aca="false">IFERROR(INDEX(Positions!$E$2:$E$14531,MATCH($A3321&amp;"|39",Positions!$A$2:$A$14531,0)),"-")</f>
        <v>G</v>
      </c>
      <c r="H3321" s="3" t="str">
        <f aca="false">F3321&amp;"-"&amp;G3321</f>
        <v>C-G</v>
      </c>
      <c r="I3321" s="4" t="n">
        <f aca="false">(F3321="G")+(G3321="G")</f>
        <v>1</v>
      </c>
      <c r="J3321" s="4" t="n">
        <f aca="false">(F3321="C")+(G3321="C")</f>
        <v>1</v>
      </c>
      <c r="K3321" s="3" t="n">
        <f aca="false">I3321+J3321</f>
        <v>2</v>
      </c>
    </row>
    <row r="3322" customFormat="false" ht="15" hidden="false" customHeight="false" outlineLevel="0" collapsed="false">
      <c r="A3322" s="4" t="s">
        <v>155</v>
      </c>
      <c r="B3322" s="4" t="s">
        <v>830</v>
      </c>
      <c r="C3322" s="4" t="s">
        <v>367</v>
      </c>
      <c r="D3322" s="4" t="n">
        <f aca="false">IFERROR(INDEX(Positions!$D$2:$D$14531,MATCH($A3322&amp;"|49",Positions!$A$2:$A$14531,0)),"-")</f>
        <v>47</v>
      </c>
      <c r="E3322" s="4" t="n">
        <f aca="false">IFERROR(INDEX(Positions!$D$2:$D$14531,MATCH($A3322&amp;"|65",Positions!$A$2:$A$14531,0)),"-")</f>
        <v>63</v>
      </c>
      <c r="F3322" s="4" t="str">
        <f aca="false">IFERROR(INDEX(Positions!$E$2:$E$14531,MATCH($A3322&amp;"|49",Positions!$A$2:$A$14531,0)),"-")</f>
        <v>A</v>
      </c>
      <c r="G3322" s="4" t="str">
        <f aca="false">IFERROR(INDEX(Positions!$E$2:$E$14531,MATCH($A3322&amp;"|65",Positions!$A$2:$A$14531,0)),"-")</f>
        <v>U</v>
      </c>
      <c r="H3322" s="3" t="str">
        <f aca="false">F3322&amp;"-"&amp;G3322</f>
        <v>A-U</v>
      </c>
      <c r="I3322" s="4" t="n">
        <f aca="false">(F3322="G")+(G3322="G")</f>
        <v>0</v>
      </c>
      <c r="J3322" s="4" t="n">
        <f aca="false">(F3322="C")+(G3322="C")</f>
        <v>0</v>
      </c>
      <c r="K3322" s="3" t="n">
        <f aca="false">I3322+J3322</f>
        <v>0</v>
      </c>
    </row>
    <row r="3323" customFormat="false" ht="15" hidden="false" customHeight="false" outlineLevel="0" collapsed="false">
      <c r="A3323" s="4" t="s">
        <v>155</v>
      </c>
      <c r="B3323" s="4" t="s">
        <v>830</v>
      </c>
      <c r="C3323" s="4" t="s">
        <v>891</v>
      </c>
      <c r="D3323" s="4" t="n">
        <f aca="false">IFERROR(INDEX(Positions!$D$2:$D$14531,MATCH($A3323&amp;"|50",Positions!$A$2:$A$14531,0)),"-")</f>
        <v>48</v>
      </c>
      <c r="E3323" s="4" t="n">
        <f aca="false">IFERROR(INDEX(Positions!$D$2:$D$14531,MATCH($A3323&amp;"|64",Positions!$A$2:$A$14531,0)),"-")</f>
        <v>62</v>
      </c>
      <c r="F3323" s="4" t="str">
        <f aca="false">IFERROR(INDEX(Positions!$E$2:$E$14531,MATCH($A3323&amp;"|50",Positions!$A$2:$A$14531,0)),"-")</f>
        <v>C</v>
      </c>
      <c r="G3323" s="4" t="str">
        <f aca="false">IFERROR(INDEX(Positions!$E$2:$E$14531,MATCH($A3323&amp;"|64",Positions!$A$2:$A$14531,0)),"-")</f>
        <v>G</v>
      </c>
      <c r="H3323" s="3" t="str">
        <f aca="false">F3323&amp;"-"&amp;G3323</f>
        <v>C-G</v>
      </c>
      <c r="I3323" s="4" t="n">
        <f aca="false">(F3323="G")+(G3323="G")</f>
        <v>1</v>
      </c>
      <c r="J3323" s="4" t="n">
        <f aca="false">(F3323="C")+(G3323="C")</f>
        <v>1</v>
      </c>
      <c r="K3323" s="3" t="n">
        <f aca="false">I3323+J3323</f>
        <v>2</v>
      </c>
    </row>
    <row r="3324" customFormat="false" ht="15" hidden="false" customHeight="false" outlineLevel="0" collapsed="false">
      <c r="A3324" s="4" t="s">
        <v>155</v>
      </c>
      <c r="B3324" s="4" t="s">
        <v>830</v>
      </c>
      <c r="C3324" s="4" t="s">
        <v>689</v>
      </c>
      <c r="D3324" s="4" t="n">
        <f aca="false">IFERROR(INDEX(Positions!$D$2:$D$14531,MATCH($A3324&amp;"|51",Positions!$A$2:$A$14531,0)),"-")</f>
        <v>49</v>
      </c>
      <c r="E3324" s="4" t="n">
        <f aca="false">IFERROR(INDEX(Positions!$D$2:$D$14531,MATCH($A3324&amp;"|63",Positions!$A$2:$A$14531,0)),"-")</f>
        <v>61</v>
      </c>
      <c r="F3324" s="4" t="str">
        <f aca="false">IFERROR(INDEX(Positions!$E$2:$E$14531,MATCH($A3324&amp;"|51",Positions!$A$2:$A$14531,0)),"-")</f>
        <v>G</v>
      </c>
      <c r="G3324" s="4" t="str">
        <f aca="false">IFERROR(INDEX(Positions!$E$2:$E$14531,MATCH($A3324&amp;"|63",Positions!$A$2:$A$14531,0)),"-")</f>
        <v>C</v>
      </c>
      <c r="H3324" s="3" t="str">
        <f aca="false">F3324&amp;"-"&amp;G3324</f>
        <v>G-C</v>
      </c>
      <c r="I3324" s="4" t="n">
        <f aca="false">(F3324="G")+(G3324="G")</f>
        <v>1</v>
      </c>
      <c r="J3324" s="4" t="n">
        <f aca="false">(F3324="C")+(G3324="C")</f>
        <v>1</v>
      </c>
      <c r="K3324" s="3" t="n">
        <f aca="false">I3324+J3324</f>
        <v>2</v>
      </c>
    </row>
    <row r="3325" customFormat="false" ht="15" hidden="false" customHeight="false" outlineLevel="0" collapsed="false">
      <c r="A3325" s="4" t="s">
        <v>155</v>
      </c>
      <c r="B3325" s="4" t="s">
        <v>830</v>
      </c>
      <c r="C3325" s="4" t="s">
        <v>703</v>
      </c>
      <c r="D3325" s="4" t="n">
        <f aca="false">IFERROR(INDEX(Positions!$D$2:$D$14531,MATCH($A3325&amp;"|52",Positions!$A$2:$A$14531,0)),"-")</f>
        <v>50</v>
      </c>
      <c r="E3325" s="4" t="n">
        <f aca="false">IFERROR(INDEX(Positions!$D$2:$D$14531,MATCH($A3325&amp;"|62",Positions!$A$2:$A$14531,0)),"-")</f>
        <v>60</v>
      </c>
      <c r="F3325" s="4" t="str">
        <f aca="false">IFERROR(INDEX(Positions!$E$2:$E$14531,MATCH($A3325&amp;"|52",Positions!$A$2:$A$14531,0)),"-")</f>
        <v>G</v>
      </c>
      <c r="G3325" s="4" t="str">
        <f aca="false">IFERROR(INDEX(Positions!$E$2:$E$14531,MATCH($A3325&amp;"|62",Positions!$A$2:$A$14531,0)),"-")</f>
        <v>C</v>
      </c>
      <c r="H3325" s="3" t="str">
        <f aca="false">F3325&amp;"-"&amp;G3325</f>
        <v>G-C</v>
      </c>
      <c r="I3325" s="4" t="n">
        <f aca="false">(F3325="G")+(G3325="G")</f>
        <v>1</v>
      </c>
      <c r="J3325" s="4" t="n">
        <f aca="false">(F3325="C")+(G3325="C")</f>
        <v>1</v>
      </c>
      <c r="K3325" s="3" t="n">
        <f aca="false">I3325+J3325</f>
        <v>2</v>
      </c>
    </row>
    <row r="3326" customFormat="false" ht="15" hidden="false" customHeight="false" outlineLevel="0" collapsed="false">
      <c r="A3326" s="4" t="s">
        <v>155</v>
      </c>
      <c r="B3326" s="4" t="s">
        <v>830</v>
      </c>
      <c r="C3326" s="4" t="s">
        <v>892</v>
      </c>
      <c r="D3326" s="4" t="n">
        <f aca="false">IFERROR(INDEX(Positions!$D$2:$D$14531,MATCH($A3326&amp;"|53",Positions!$A$2:$A$14531,0)),"-")</f>
        <v>51</v>
      </c>
      <c r="E3326" s="4" t="n">
        <f aca="false">IFERROR(INDEX(Positions!$D$2:$D$14531,MATCH($A3326&amp;"|61",Positions!$A$2:$A$14531,0)),"-")</f>
        <v>59</v>
      </c>
      <c r="F3326" s="4" t="str">
        <f aca="false">IFERROR(INDEX(Positions!$E$2:$E$14531,MATCH($A3326&amp;"|53",Positions!$A$2:$A$14531,0)),"-")</f>
        <v>G</v>
      </c>
      <c r="G3326" s="4" t="str">
        <f aca="false">IFERROR(INDEX(Positions!$E$2:$E$14531,MATCH($A3326&amp;"|61",Positions!$A$2:$A$14531,0)),"-")</f>
        <v>C</v>
      </c>
      <c r="H3326" s="3" t="str">
        <f aca="false">F3326&amp;"-"&amp;G3326</f>
        <v>G-C</v>
      </c>
      <c r="I3326" s="4" t="n">
        <f aca="false">(F3326="G")+(G3326="G")</f>
        <v>1</v>
      </c>
      <c r="J3326" s="4" t="n">
        <f aca="false">(F3326="C")+(G3326="C")</f>
        <v>1</v>
      </c>
      <c r="K3326" s="3" t="n">
        <f aca="false">I3326+J3326</f>
        <v>2</v>
      </c>
    </row>
    <row r="3327" customFormat="false" ht="15" hidden="false" customHeight="false" outlineLevel="0" collapsed="false">
      <c r="A3327" s="24" t="s">
        <v>155</v>
      </c>
      <c r="B3327" s="24" t="s">
        <v>893</v>
      </c>
      <c r="C3327" s="24" t="s">
        <v>894</v>
      </c>
      <c r="D3327" s="24" t="n">
        <f aca="false">IFERROR(INDEX(Positions!$D$2:$D$14531,MATCH($A3327&amp;"|8",Positions!$A$2:$A$14531,0)),"-")</f>
        <v>8</v>
      </c>
      <c r="E3327" s="24" t="n">
        <f aca="false">IFERROR(INDEX(Positions!$D$2:$D$14531,MATCH($A3327&amp;"|14",Positions!$A$2:$A$14531,0)),"-")</f>
        <v>14</v>
      </c>
      <c r="F3327" s="24" t="str">
        <f aca="false">IFERROR(INDEX(Positions!$E$2:$E$14531,MATCH($A3327&amp;"|8",Positions!$A$2:$A$14531,0)),"-")</f>
        <v>U</v>
      </c>
      <c r="G3327" s="24" t="str">
        <f aca="false">IFERROR(INDEX(Positions!$E$2:$E$14531,MATCH($A3327&amp;"|14",Positions!$A$2:$A$14531,0)),"-")</f>
        <v>A</v>
      </c>
      <c r="H3327" s="25" t="str">
        <f aca="false">F3327&amp;"-"&amp;G3327</f>
        <v>U-A</v>
      </c>
      <c r="I3327" s="24" t="n">
        <f aca="false">(F3327="G")+(G3327="G")</f>
        <v>0</v>
      </c>
      <c r="J3327" s="24" t="n">
        <f aca="false">(F3327="C")+(G3327="C")</f>
        <v>0</v>
      </c>
      <c r="K3327" s="25" t="n">
        <f aca="false">I3327+J3327</f>
        <v>0</v>
      </c>
    </row>
    <row r="3328" customFormat="false" ht="15" hidden="false" customHeight="false" outlineLevel="0" collapsed="false">
      <c r="A3328" s="24" t="s">
        <v>155</v>
      </c>
      <c r="B3328" s="24" t="s">
        <v>893</v>
      </c>
      <c r="C3328" s="24" t="s">
        <v>895</v>
      </c>
      <c r="D3328" s="24" t="n">
        <f aca="false">IFERROR(INDEX(Positions!$D$2:$D$14531,MATCH($A3328&amp;"|15",Positions!$A$2:$A$14531,0)),"-")</f>
        <v>15</v>
      </c>
      <c r="E3328" s="24" t="n">
        <f aca="false">IFERROR(INDEX(Positions!$D$2:$D$14531,MATCH($A3328&amp;"|48",Positions!$A$2:$A$14531,0)),"-")</f>
        <v>46</v>
      </c>
      <c r="F3328" s="24" t="str">
        <f aca="false">IFERROR(INDEX(Positions!$E$2:$E$14531,MATCH($A3328&amp;"|15",Positions!$A$2:$A$14531,0)),"-")</f>
        <v>G</v>
      </c>
      <c r="G3328" s="24" t="str">
        <f aca="false">IFERROR(INDEX(Positions!$E$2:$E$14531,MATCH($A3328&amp;"|48",Positions!$A$2:$A$14531,0)),"-")</f>
        <v>C</v>
      </c>
      <c r="H3328" s="25" t="str">
        <f aca="false">F3328&amp;"-"&amp;G3328</f>
        <v>G-C</v>
      </c>
      <c r="I3328" s="24" t="n">
        <f aca="false">(F3328="G")+(G3328="G")</f>
        <v>1</v>
      </c>
      <c r="J3328" s="24" t="n">
        <f aca="false">(F3328="C")+(G3328="C")</f>
        <v>1</v>
      </c>
      <c r="K3328" s="25" t="n">
        <f aca="false">I3328+J3328</f>
        <v>2</v>
      </c>
    </row>
    <row r="3329" customFormat="false" ht="15" hidden="false" customHeight="false" outlineLevel="0" collapsed="false">
      <c r="A3329" s="24" t="s">
        <v>155</v>
      </c>
      <c r="B3329" s="24" t="s">
        <v>893</v>
      </c>
      <c r="C3329" s="24" t="s">
        <v>896</v>
      </c>
      <c r="D3329" s="24" t="n">
        <f aca="false">IFERROR(INDEX(Positions!$D$2:$D$14531,MATCH($A3329&amp;"|18",Positions!$A$2:$A$14531,0)),"-")</f>
        <v>17</v>
      </c>
      <c r="E3329" s="24" t="n">
        <f aca="false">IFERROR(INDEX(Positions!$D$2:$D$14531,MATCH($A3329&amp;"|55",Positions!$A$2:$A$14531,0)),"-")</f>
        <v>53</v>
      </c>
      <c r="F3329" s="24" t="str">
        <f aca="false">IFERROR(INDEX(Positions!$E$2:$E$14531,MATCH($A3329&amp;"|18",Positions!$A$2:$A$14531,0)),"-")</f>
        <v>G</v>
      </c>
      <c r="G3329" s="24" t="str">
        <f aca="false">IFERROR(INDEX(Positions!$E$2:$E$14531,MATCH($A3329&amp;"|55",Positions!$A$2:$A$14531,0)),"-")</f>
        <v>U</v>
      </c>
      <c r="H3329" s="25" t="str">
        <f aca="false">F3329&amp;"-"&amp;G3329</f>
        <v>G-U</v>
      </c>
      <c r="I3329" s="24" t="n">
        <f aca="false">(F3329="G")+(G3329="G")</f>
        <v>1</v>
      </c>
      <c r="J3329" s="24" t="n">
        <f aca="false">(F3329="C")+(G3329="C")</f>
        <v>0</v>
      </c>
      <c r="K3329" s="25" t="n">
        <f aca="false">I3329+J3329</f>
        <v>1</v>
      </c>
    </row>
    <row r="3330" customFormat="false" ht="15" hidden="false" customHeight="false" outlineLevel="0" collapsed="false">
      <c r="A3330" s="24" t="s">
        <v>155</v>
      </c>
      <c r="B3330" s="24" t="s">
        <v>893</v>
      </c>
      <c r="C3330" s="24" t="s">
        <v>897</v>
      </c>
      <c r="D3330" s="24" t="n">
        <f aca="false">IFERROR(INDEX(Positions!$D$2:$D$14531,MATCH($A3330&amp;"|19",Positions!$A$2:$A$14531,0)),"-")</f>
        <v>18</v>
      </c>
      <c r="E3330" s="24" t="n">
        <f aca="false">IFERROR(INDEX(Positions!$D$2:$D$14531,MATCH($A3330&amp;"|56",Positions!$A$2:$A$14531,0)),"-")</f>
        <v>54</v>
      </c>
      <c r="F3330" s="24" t="str">
        <f aca="false">IFERROR(INDEX(Positions!$E$2:$E$14531,MATCH($A3330&amp;"|19",Positions!$A$2:$A$14531,0)),"-")</f>
        <v>G</v>
      </c>
      <c r="G3330" s="24" t="str">
        <f aca="false">IFERROR(INDEX(Positions!$E$2:$E$14531,MATCH($A3330&amp;"|56",Positions!$A$2:$A$14531,0)),"-")</f>
        <v>C</v>
      </c>
      <c r="H3330" s="25" t="str">
        <f aca="false">F3330&amp;"-"&amp;G3330</f>
        <v>G-C</v>
      </c>
      <c r="I3330" s="24" t="n">
        <f aca="false">(F3330="G")+(G3330="G")</f>
        <v>1</v>
      </c>
      <c r="J3330" s="24" t="n">
        <f aca="false">(F3330="C")+(G3330="C")</f>
        <v>1</v>
      </c>
      <c r="K3330" s="25" t="n">
        <f aca="false">I3330+J3330</f>
        <v>2</v>
      </c>
    </row>
    <row r="3331" customFormat="false" ht="15" hidden="false" customHeight="false" outlineLevel="0" collapsed="false">
      <c r="A3331" s="24" t="s">
        <v>155</v>
      </c>
      <c r="B3331" s="24" t="s">
        <v>893</v>
      </c>
      <c r="C3331" s="24" t="s">
        <v>898</v>
      </c>
      <c r="D3331" s="24" t="n">
        <f aca="false">IFERROR(INDEX(Positions!$D$2:$D$14531,MATCH($A3331&amp;"|26",Positions!$A$2:$A$14531,0)),"-")</f>
        <v>25</v>
      </c>
      <c r="E3331" s="24" t="n">
        <f aca="false">IFERROR(INDEX(Positions!$D$2:$D$14531,MATCH($A3331&amp;"|44",Positions!$A$2:$A$14531,0)),"-")</f>
        <v>43</v>
      </c>
      <c r="F3331" s="24" t="str">
        <f aca="false">IFERROR(INDEX(Positions!$E$2:$E$14531,MATCH($A3331&amp;"|26",Positions!$A$2:$A$14531,0)),"-")</f>
        <v>A</v>
      </c>
      <c r="G3331" s="24" t="str">
        <f aca="false">IFERROR(INDEX(Positions!$E$2:$E$14531,MATCH($A3331&amp;"|44",Positions!$A$2:$A$14531,0)),"-")</f>
        <v>C</v>
      </c>
      <c r="H3331" s="25" t="str">
        <f aca="false">F3331&amp;"-"&amp;G3331</f>
        <v>A-C</v>
      </c>
      <c r="I3331" s="24" t="n">
        <f aca="false">(F3331="G")+(G3331="G")</f>
        <v>0</v>
      </c>
      <c r="J3331" s="24" t="n">
        <f aca="false">(F3331="C")+(G3331="C")</f>
        <v>1</v>
      </c>
      <c r="K3331" s="25" t="n">
        <f aca="false">I3331+J3331</f>
        <v>1</v>
      </c>
    </row>
    <row r="3332" customFormat="false" ht="15" hidden="false" customHeight="false" outlineLevel="0" collapsed="false">
      <c r="A3332" s="24" t="s">
        <v>155</v>
      </c>
      <c r="B3332" s="24" t="s">
        <v>893</v>
      </c>
      <c r="C3332" s="24" t="s">
        <v>899</v>
      </c>
      <c r="D3332" s="24" t="n">
        <f aca="false">IFERROR(INDEX(Positions!$D$2:$D$14531,MATCH($A3332&amp;"|32",Positions!$A$2:$A$14531,0)),"-")</f>
        <v>31</v>
      </c>
      <c r="E3332" s="24" t="n">
        <f aca="false">IFERROR(INDEX(Positions!$D$2:$D$14531,MATCH($A3332&amp;"|38",Positions!$A$2:$A$14531,0)),"-")</f>
        <v>37</v>
      </c>
      <c r="F3332" s="24" t="str">
        <f aca="false">IFERROR(INDEX(Positions!$E$2:$E$14531,MATCH($A3332&amp;"|32",Positions!$A$2:$A$14531,0)),"-")</f>
        <v>C</v>
      </c>
      <c r="G3332" s="24" t="str">
        <f aca="false">IFERROR(INDEX(Positions!$E$2:$E$14531,MATCH($A3332&amp;"|38",Positions!$A$2:$A$14531,0)),"-")</f>
        <v>A</v>
      </c>
      <c r="H3332" s="25" t="str">
        <f aca="false">F3332&amp;"-"&amp;G3332</f>
        <v>C-A</v>
      </c>
      <c r="I3332" s="24" t="n">
        <f aca="false">(F3332="G")+(G3332="G")</f>
        <v>0</v>
      </c>
      <c r="J3332" s="24" t="n">
        <f aca="false">(F3332="C")+(G3332="C")</f>
        <v>1</v>
      </c>
      <c r="K3332" s="25" t="n">
        <f aca="false">I3332+J3332</f>
        <v>1</v>
      </c>
    </row>
    <row r="3333" customFormat="false" ht="15" hidden="false" customHeight="false" outlineLevel="0" collapsed="false">
      <c r="A3333" s="24" t="s">
        <v>155</v>
      </c>
      <c r="B3333" s="24" t="s">
        <v>893</v>
      </c>
      <c r="C3333" s="24" t="s">
        <v>900</v>
      </c>
      <c r="D3333" s="24" t="n">
        <f aca="false">IFERROR(INDEX(Positions!$D$2:$D$14531,MATCH($A3333&amp;"|54",Positions!$A$2:$A$14531,0)),"-")</f>
        <v>52</v>
      </c>
      <c r="E3333" s="24" t="n">
        <f aca="false">IFERROR(INDEX(Positions!$D$2:$D$14531,MATCH($A3333&amp;"|58",Positions!$A$2:$A$14531,0)),"-")</f>
        <v>56</v>
      </c>
      <c r="F3333" s="24" t="str">
        <f aca="false">IFERROR(INDEX(Positions!$E$2:$E$14531,MATCH($A3333&amp;"|54",Positions!$A$2:$A$14531,0)),"-")</f>
        <v>U</v>
      </c>
      <c r="G3333" s="24" t="str">
        <f aca="false">IFERROR(INDEX(Positions!$E$2:$E$14531,MATCH($A3333&amp;"|58",Positions!$A$2:$A$14531,0)),"-")</f>
        <v>A</v>
      </c>
      <c r="H3333" s="25" t="str">
        <f aca="false">F3333&amp;"-"&amp;G3333</f>
        <v>U-A</v>
      </c>
      <c r="I3333" s="24" t="n">
        <f aca="false">(F3333="G")+(G3333="G")</f>
        <v>0</v>
      </c>
      <c r="J3333" s="24" t="n">
        <f aca="false">(F3333="C")+(G3333="C")</f>
        <v>0</v>
      </c>
      <c r="K3333" s="25" t="n">
        <f aca="false">I3333+J3333</f>
        <v>0</v>
      </c>
    </row>
    <row r="3334" customFormat="false" ht="15" hidden="false" customHeight="false" outlineLevel="0" collapsed="false">
      <c r="A3334" s="4" t="s">
        <v>156</v>
      </c>
      <c r="B3334" s="4" t="s">
        <v>768</v>
      </c>
      <c r="C3334" s="4" t="s">
        <v>882</v>
      </c>
      <c r="D3334" s="4" t="n">
        <f aca="false">IFERROR(INDEX(Positions!$D$2:$D$14531,MATCH($A3334&amp;"|1",Positions!$A$2:$A$14531,0)),"-")</f>
        <v>1</v>
      </c>
      <c r="E3334" s="4" t="n">
        <f aca="false">IFERROR(INDEX(Positions!$D$2:$D$14531,MATCH($A3334&amp;"|72",Positions!$A$2:$A$14531,0)),"-")</f>
        <v>70</v>
      </c>
      <c r="F3334" s="4" t="str">
        <f aca="false">IFERROR(INDEX(Positions!$E$2:$E$14531,MATCH($A3334&amp;"|1",Positions!$A$2:$A$14531,0)),"-")</f>
        <v>G</v>
      </c>
      <c r="G3334" s="4" t="str">
        <f aca="false">IFERROR(INDEX(Positions!$E$2:$E$14531,MATCH($A3334&amp;"|72",Positions!$A$2:$A$14531,0)),"-")</f>
        <v>C</v>
      </c>
      <c r="H3334" s="3" t="str">
        <f aca="false">F3334&amp;"-"&amp;G3334</f>
        <v>G-C</v>
      </c>
      <c r="I3334" s="4" t="n">
        <f aca="false">(F3334="G")+(G3334="G")</f>
        <v>1</v>
      </c>
      <c r="J3334" s="4" t="n">
        <f aca="false">(F3334="C")+(G3334="C")</f>
        <v>1</v>
      </c>
      <c r="K3334" s="3" t="n">
        <f aca="false">I3334+J3334</f>
        <v>2</v>
      </c>
    </row>
    <row r="3335" customFormat="false" ht="15" hidden="false" customHeight="false" outlineLevel="0" collapsed="false">
      <c r="A3335" s="4" t="s">
        <v>156</v>
      </c>
      <c r="B3335" s="4" t="s">
        <v>768</v>
      </c>
      <c r="C3335" s="4" t="s">
        <v>883</v>
      </c>
      <c r="D3335" s="4" t="n">
        <f aca="false">IFERROR(INDEX(Positions!$D$2:$D$14531,MATCH($A3335&amp;"|2",Positions!$A$2:$A$14531,0)),"-")</f>
        <v>2</v>
      </c>
      <c r="E3335" s="4" t="n">
        <f aca="false">IFERROR(INDEX(Positions!$D$2:$D$14531,MATCH($A3335&amp;"|71",Positions!$A$2:$A$14531,0)),"-")</f>
        <v>69</v>
      </c>
      <c r="F3335" s="4" t="str">
        <f aca="false">IFERROR(INDEX(Positions!$E$2:$E$14531,MATCH($A3335&amp;"|2",Positions!$A$2:$A$14531,0)),"-")</f>
        <v>G</v>
      </c>
      <c r="G3335" s="4" t="str">
        <f aca="false">IFERROR(INDEX(Positions!$E$2:$E$14531,MATCH($A3335&amp;"|71",Positions!$A$2:$A$14531,0)),"-")</f>
        <v>C</v>
      </c>
      <c r="H3335" s="3" t="str">
        <f aca="false">F3335&amp;"-"&amp;G3335</f>
        <v>G-C</v>
      </c>
      <c r="I3335" s="4" t="n">
        <f aca="false">(F3335="G")+(G3335="G")</f>
        <v>1</v>
      </c>
      <c r="J3335" s="4" t="n">
        <f aca="false">(F3335="C")+(G3335="C")</f>
        <v>1</v>
      </c>
      <c r="K3335" s="3" t="n">
        <f aca="false">I3335+J3335</f>
        <v>2</v>
      </c>
    </row>
    <row r="3336" customFormat="false" ht="15" hidden="false" customHeight="false" outlineLevel="0" collapsed="false">
      <c r="A3336" s="4" t="s">
        <v>156</v>
      </c>
      <c r="B3336" s="4" t="s">
        <v>768</v>
      </c>
      <c r="C3336" s="4" t="s">
        <v>884</v>
      </c>
      <c r="D3336" s="4" t="n">
        <f aca="false">IFERROR(INDEX(Positions!$D$2:$D$14531,MATCH($A3336&amp;"|3",Positions!$A$2:$A$14531,0)),"-")</f>
        <v>3</v>
      </c>
      <c r="E3336" s="4" t="n">
        <f aca="false">IFERROR(INDEX(Positions!$D$2:$D$14531,MATCH($A3336&amp;"|70",Positions!$A$2:$A$14531,0)),"-")</f>
        <v>68</v>
      </c>
      <c r="F3336" s="4" t="str">
        <f aca="false">IFERROR(INDEX(Positions!$E$2:$E$14531,MATCH($A3336&amp;"|3",Positions!$A$2:$A$14531,0)),"-")</f>
        <v>U</v>
      </c>
      <c r="G3336" s="4" t="str">
        <f aca="false">IFERROR(INDEX(Positions!$E$2:$E$14531,MATCH($A3336&amp;"|70",Positions!$A$2:$A$14531,0)),"-")</f>
        <v>A</v>
      </c>
      <c r="H3336" s="3" t="str">
        <f aca="false">F3336&amp;"-"&amp;G3336</f>
        <v>U-A</v>
      </c>
      <c r="I3336" s="4" t="n">
        <f aca="false">(F3336="G")+(G3336="G")</f>
        <v>0</v>
      </c>
      <c r="J3336" s="4" t="n">
        <f aca="false">(F3336="C")+(G3336="C")</f>
        <v>0</v>
      </c>
      <c r="K3336" s="3" t="n">
        <f aca="false">I3336+J3336</f>
        <v>0</v>
      </c>
    </row>
    <row r="3337" customFormat="false" ht="15" hidden="false" customHeight="false" outlineLevel="0" collapsed="false">
      <c r="A3337" s="4" t="s">
        <v>156</v>
      </c>
      <c r="B3337" s="4" t="s">
        <v>768</v>
      </c>
      <c r="C3337" s="4" t="s">
        <v>885</v>
      </c>
      <c r="D3337" s="4" t="n">
        <f aca="false">IFERROR(INDEX(Positions!$D$2:$D$14531,MATCH($A3337&amp;"|4",Positions!$A$2:$A$14531,0)),"-")</f>
        <v>4</v>
      </c>
      <c r="E3337" s="4" t="n">
        <f aca="false">IFERROR(INDEX(Positions!$D$2:$D$14531,MATCH($A3337&amp;"|69",Positions!$A$2:$A$14531,0)),"-")</f>
        <v>67</v>
      </c>
      <c r="F3337" s="4" t="str">
        <f aca="false">IFERROR(INDEX(Positions!$E$2:$E$14531,MATCH($A3337&amp;"|4",Positions!$A$2:$A$14531,0)),"-")</f>
        <v>G</v>
      </c>
      <c r="G3337" s="4" t="str">
        <f aca="false">IFERROR(INDEX(Positions!$E$2:$E$14531,MATCH($A3337&amp;"|69",Positions!$A$2:$A$14531,0)),"-")</f>
        <v>C</v>
      </c>
      <c r="H3337" s="3" t="str">
        <f aca="false">F3337&amp;"-"&amp;G3337</f>
        <v>G-C</v>
      </c>
      <c r="I3337" s="4" t="n">
        <f aca="false">(F3337="G")+(G3337="G")</f>
        <v>1</v>
      </c>
      <c r="J3337" s="4" t="n">
        <f aca="false">(F3337="C")+(G3337="C")</f>
        <v>1</v>
      </c>
      <c r="K3337" s="3" t="n">
        <f aca="false">I3337+J3337</f>
        <v>2</v>
      </c>
    </row>
    <row r="3338" customFormat="false" ht="15" hidden="false" customHeight="false" outlineLevel="0" collapsed="false">
      <c r="A3338" s="4" t="s">
        <v>156</v>
      </c>
      <c r="B3338" s="4" t="s">
        <v>768</v>
      </c>
      <c r="C3338" s="4" t="s">
        <v>542</v>
      </c>
      <c r="D3338" s="4" t="n">
        <f aca="false">IFERROR(INDEX(Positions!$D$2:$D$14531,MATCH($A3338&amp;"|5",Positions!$A$2:$A$14531,0)),"-")</f>
        <v>5</v>
      </c>
      <c r="E3338" s="4" t="n">
        <f aca="false">IFERROR(INDEX(Positions!$D$2:$D$14531,MATCH($A3338&amp;"|68",Positions!$A$2:$A$14531,0)),"-")</f>
        <v>66</v>
      </c>
      <c r="F3338" s="4" t="str">
        <f aca="false">IFERROR(INDEX(Positions!$E$2:$E$14531,MATCH($A3338&amp;"|5",Positions!$A$2:$A$14531,0)),"-")</f>
        <v>G</v>
      </c>
      <c r="G3338" s="4" t="str">
        <f aca="false">IFERROR(INDEX(Positions!$E$2:$E$14531,MATCH($A3338&amp;"|68",Positions!$A$2:$A$14531,0)),"-")</f>
        <v>C</v>
      </c>
      <c r="H3338" s="3" t="str">
        <f aca="false">F3338&amp;"-"&amp;G3338</f>
        <v>G-C</v>
      </c>
      <c r="I3338" s="4" t="n">
        <f aca="false">(F3338="G")+(G3338="G")</f>
        <v>1</v>
      </c>
      <c r="J3338" s="4" t="n">
        <f aca="false">(F3338="C")+(G3338="C")</f>
        <v>1</v>
      </c>
      <c r="K3338" s="3" t="n">
        <f aca="false">I3338+J3338</f>
        <v>2</v>
      </c>
    </row>
    <row r="3339" customFormat="false" ht="15" hidden="false" customHeight="false" outlineLevel="0" collapsed="false">
      <c r="A3339" s="4" t="s">
        <v>156</v>
      </c>
      <c r="B3339" s="4" t="s">
        <v>768</v>
      </c>
      <c r="C3339" s="4" t="s">
        <v>561</v>
      </c>
      <c r="D3339" s="4" t="n">
        <f aca="false">IFERROR(INDEX(Positions!$D$2:$D$14531,MATCH($A3339&amp;"|6",Positions!$A$2:$A$14531,0)),"-")</f>
        <v>6</v>
      </c>
      <c r="E3339" s="4" t="n">
        <f aca="false">IFERROR(INDEX(Positions!$D$2:$D$14531,MATCH($A3339&amp;"|67",Positions!$A$2:$A$14531,0)),"-")</f>
        <v>65</v>
      </c>
      <c r="F3339" s="4" t="str">
        <f aca="false">IFERROR(INDEX(Positions!$E$2:$E$14531,MATCH($A3339&amp;"|6",Positions!$A$2:$A$14531,0)),"-")</f>
        <v>A</v>
      </c>
      <c r="G3339" s="4" t="str">
        <f aca="false">IFERROR(INDEX(Positions!$E$2:$E$14531,MATCH($A3339&amp;"|67",Positions!$A$2:$A$14531,0)),"-")</f>
        <v>U</v>
      </c>
      <c r="H3339" s="3" t="str">
        <f aca="false">F3339&amp;"-"&amp;G3339</f>
        <v>A-U</v>
      </c>
      <c r="I3339" s="4" t="n">
        <f aca="false">(F3339="G")+(G3339="G")</f>
        <v>0</v>
      </c>
      <c r="J3339" s="4" t="n">
        <f aca="false">(F3339="C")+(G3339="C")</f>
        <v>0</v>
      </c>
      <c r="K3339" s="3" t="n">
        <f aca="false">I3339+J3339</f>
        <v>0</v>
      </c>
    </row>
    <row r="3340" customFormat="false" ht="15" hidden="false" customHeight="false" outlineLevel="0" collapsed="false">
      <c r="A3340" s="4" t="s">
        <v>156</v>
      </c>
      <c r="B3340" s="4" t="s">
        <v>768</v>
      </c>
      <c r="C3340" s="4" t="s">
        <v>886</v>
      </c>
      <c r="D3340" s="4" t="n">
        <f aca="false">IFERROR(INDEX(Positions!$D$2:$D$14531,MATCH($A3340&amp;"|7",Positions!$A$2:$A$14531,0)),"-")</f>
        <v>7</v>
      </c>
      <c r="E3340" s="4" t="n">
        <f aca="false">IFERROR(INDEX(Positions!$D$2:$D$14531,MATCH($A3340&amp;"|66",Positions!$A$2:$A$14531,0)),"-")</f>
        <v>64</v>
      </c>
      <c r="F3340" s="4" t="str">
        <f aca="false">IFERROR(INDEX(Positions!$E$2:$E$14531,MATCH($A3340&amp;"|7",Positions!$A$2:$A$14531,0)),"-")</f>
        <v>G</v>
      </c>
      <c r="G3340" s="4" t="str">
        <f aca="false">IFERROR(INDEX(Positions!$E$2:$E$14531,MATCH($A3340&amp;"|66",Positions!$A$2:$A$14531,0)),"-")</f>
        <v>C</v>
      </c>
      <c r="H3340" s="3" t="str">
        <f aca="false">F3340&amp;"-"&amp;G3340</f>
        <v>G-C</v>
      </c>
      <c r="I3340" s="4" t="n">
        <f aca="false">(F3340="G")+(G3340="G")</f>
        <v>1</v>
      </c>
      <c r="J3340" s="4" t="n">
        <f aca="false">(F3340="C")+(G3340="C")</f>
        <v>1</v>
      </c>
      <c r="K3340" s="3" t="n">
        <f aca="false">I3340+J3340</f>
        <v>2</v>
      </c>
    </row>
    <row r="3341" customFormat="false" ht="15" hidden="false" customHeight="false" outlineLevel="0" collapsed="false">
      <c r="A3341" s="4" t="s">
        <v>156</v>
      </c>
      <c r="B3341" s="4" t="s">
        <v>783</v>
      </c>
      <c r="C3341" s="4" t="s">
        <v>887</v>
      </c>
      <c r="D3341" s="4" t="n">
        <f aca="false">IFERROR(INDEX(Positions!$D$2:$D$14531,MATCH($A3341&amp;"|10",Positions!$A$2:$A$14531,0)),"-")</f>
        <v>10</v>
      </c>
      <c r="E3341" s="4" t="n">
        <f aca="false">IFERROR(INDEX(Positions!$D$2:$D$14531,MATCH($A3341&amp;"|25",Positions!$A$2:$A$14531,0)),"-")</f>
        <v>24</v>
      </c>
      <c r="F3341" s="4" t="str">
        <f aca="false">IFERROR(INDEX(Positions!$E$2:$E$14531,MATCH($A3341&amp;"|10",Positions!$A$2:$A$14531,0)),"-")</f>
        <v>G</v>
      </c>
      <c r="G3341" s="4" t="str">
        <f aca="false">IFERROR(INDEX(Positions!$E$2:$E$14531,MATCH($A3341&amp;"|25",Positions!$A$2:$A$14531,0)),"-")</f>
        <v>C</v>
      </c>
      <c r="H3341" s="3" t="str">
        <f aca="false">F3341&amp;"-"&amp;G3341</f>
        <v>G-C</v>
      </c>
      <c r="I3341" s="4" t="n">
        <f aca="false">(F3341="G")+(G3341="G")</f>
        <v>1</v>
      </c>
      <c r="J3341" s="4" t="n">
        <f aca="false">(F3341="C")+(G3341="C")</f>
        <v>1</v>
      </c>
      <c r="K3341" s="3" t="n">
        <f aca="false">I3341+J3341</f>
        <v>2</v>
      </c>
    </row>
    <row r="3342" customFormat="false" ht="15" hidden="false" customHeight="false" outlineLevel="0" collapsed="false">
      <c r="A3342" s="4" t="s">
        <v>156</v>
      </c>
      <c r="B3342" s="4" t="s">
        <v>783</v>
      </c>
      <c r="C3342" s="4" t="s">
        <v>888</v>
      </c>
      <c r="D3342" s="4" t="n">
        <f aca="false">IFERROR(INDEX(Positions!$D$2:$D$14531,MATCH($A3342&amp;"|11",Positions!$A$2:$A$14531,0)),"-")</f>
        <v>11</v>
      </c>
      <c r="E3342" s="4" t="n">
        <f aca="false">IFERROR(INDEX(Positions!$D$2:$D$14531,MATCH($A3342&amp;"|24",Positions!$A$2:$A$14531,0)),"-")</f>
        <v>23</v>
      </c>
      <c r="F3342" s="4" t="str">
        <f aca="false">IFERROR(INDEX(Positions!$E$2:$E$14531,MATCH($A3342&amp;"|11",Positions!$A$2:$A$14531,0)),"-")</f>
        <v>C</v>
      </c>
      <c r="G3342" s="4" t="str">
        <f aca="false">IFERROR(INDEX(Positions!$E$2:$E$14531,MATCH($A3342&amp;"|24",Positions!$A$2:$A$14531,0)),"-")</f>
        <v>G</v>
      </c>
      <c r="H3342" s="3" t="str">
        <f aca="false">F3342&amp;"-"&amp;G3342</f>
        <v>C-G</v>
      </c>
      <c r="I3342" s="4" t="n">
        <f aca="false">(F3342="G")+(G3342="G")</f>
        <v>1</v>
      </c>
      <c r="J3342" s="4" t="n">
        <f aca="false">(F3342="C")+(G3342="C")</f>
        <v>1</v>
      </c>
      <c r="K3342" s="3" t="n">
        <f aca="false">I3342+J3342</f>
        <v>2</v>
      </c>
    </row>
    <row r="3343" customFormat="false" ht="15" hidden="false" customHeight="false" outlineLevel="0" collapsed="false">
      <c r="A3343" s="4" t="s">
        <v>156</v>
      </c>
      <c r="B3343" s="4" t="s">
        <v>783</v>
      </c>
      <c r="C3343" s="4" t="s">
        <v>479</v>
      </c>
      <c r="D3343" s="4" t="n">
        <f aca="false">IFERROR(INDEX(Positions!$D$2:$D$14531,MATCH($A3343&amp;"|12",Positions!$A$2:$A$14531,0)),"-")</f>
        <v>12</v>
      </c>
      <c r="E3343" s="4" t="n">
        <f aca="false">IFERROR(INDEX(Positions!$D$2:$D$14531,MATCH($A3343&amp;"|23",Positions!$A$2:$A$14531,0)),"-")</f>
        <v>22</v>
      </c>
      <c r="F3343" s="4" t="str">
        <f aca="false">IFERROR(INDEX(Positions!$E$2:$E$14531,MATCH($A3343&amp;"|12",Positions!$A$2:$A$14531,0)),"-")</f>
        <v>C</v>
      </c>
      <c r="G3343" s="4" t="str">
        <f aca="false">IFERROR(INDEX(Positions!$E$2:$E$14531,MATCH($A3343&amp;"|23",Positions!$A$2:$A$14531,0)),"-")</f>
        <v>G</v>
      </c>
      <c r="H3343" s="3" t="str">
        <f aca="false">F3343&amp;"-"&amp;G3343</f>
        <v>C-G</v>
      </c>
      <c r="I3343" s="4" t="n">
        <f aca="false">(F3343="G")+(G3343="G")</f>
        <v>1</v>
      </c>
      <c r="J3343" s="4" t="n">
        <f aca="false">(F3343="C")+(G3343="C")</f>
        <v>1</v>
      </c>
      <c r="K3343" s="3" t="n">
        <f aca="false">I3343+J3343</f>
        <v>2</v>
      </c>
    </row>
    <row r="3344" customFormat="false" ht="15" hidden="false" customHeight="false" outlineLevel="0" collapsed="false">
      <c r="A3344" s="4" t="s">
        <v>156</v>
      </c>
      <c r="B3344" s="4" t="s">
        <v>783</v>
      </c>
      <c r="C3344" s="4" t="s">
        <v>267</v>
      </c>
      <c r="D3344" s="4" t="n">
        <f aca="false">IFERROR(INDEX(Positions!$D$2:$D$14531,MATCH($A3344&amp;"|13",Positions!$A$2:$A$14531,0)),"-")</f>
        <v>13</v>
      </c>
      <c r="E3344" s="4" t="n">
        <f aca="false">IFERROR(INDEX(Positions!$D$2:$D$14531,MATCH($A3344&amp;"|22",Positions!$A$2:$A$14531,0)),"-")</f>
        <v>21</v>
      </c>
      <c r="F3344" s="4" t="str">
        <f aca="false">IFERROR(INDEX(Positions!$E$2:$E$14531,MATCH($A3344&amp;"|13",Positions!$A$2:$A$14531,0)),"-")</f>
        <v>G</v>
      </c>
      <c r="G3344" s="4" t="str">
        <f aca="false">IFERROR(INDEX(Positions!$E$2:$E$14531,MATCH($A3344&amp;"|22",Positions!$A$2:$A$14531,0)),"-")</f>
        <v>A</v>
      </c>
      <c r="H3344" s="3" t="str">
        <f aca="false">F3344&amp;"-"&amp;G3344</f>
        <v>G-A</v>
      </c>
      <c r="I3344" s="4" t="n">
        <f aca="false">(F3344="G")+(G3344="G")</f>
        <v>1</v>
      </c>
      <c r="J3344" s="4" t="n">
        <f aca="false">(F3344="C")+(G3344="C")</f>
        <v>0</v>
      </c>
      <c r="K3344" s="3" t="n">
        <f aca="false">I3344+J3344</f>
        <v>1</v>
      </c>
    </row>
    <row r="3345" customFormat="false" ht="15" hidden="false" customHeight="false" outlineLevel="0" collapsed="false">
      <c r="A3345" s="4" t="s">
        <v>156</v>
      </c>
      <c r="B3345" s="4" t="s">
        <v>805</v>
      </c>
      <c r="C3345" s="4" t="s">
        <v>673</v>
      </c>
      <c r="D3345" s="4" t="n">
        <f aca="false">IFERROR(INDEX(Positions!$D$2:$D$14531,MATCH($A3345&amp;"|27",Positions!$A$2:$A$14531,0)),"-")</f>
        <v>26</v>
      </c>
      <c r="E3345" s="4" t="n">
        <f aca="false">IFERROR(INDEX(Positions!$D$2:$D$14531,MATCH($A3345&amp;"|43",Positions!$A$2:$A$14531,0)),"-")</f>
        <v>42</v>
      </c>
      <c r="F3345" s="4" t="str">
        <f aca="false">IFERROR(INDEX(Positions!$E$2:$E$14531,MATCH($A3345&amp;"|27",Positions!$A$2:$A$14531,0)),"-")</f>
        <v>A</v>
      </c>
      <c r="G3345" s="4" t="str">
        <f aca="false">IFERROR(INDEX(Positions!$E$2:$E$14531,MATCH($A3345&amp;"|43",Positions!$A$2:$A$14531,0)),"-")</f>
        <v>U</v>
      </c>
      <c r="H3345" s="3" t="str">
        <f aca="false">F3345&amp;"-"&amp;G3345</f>
        <v>A-U</v>
      </c>
      <c r="I3345" s="4" t="n">
        <f aca="false">(F3345="G")+(G3345="G")</f>
        <v>0</v>
      </c>
      <c r="J3345" s="4" t="n">
        <f aca="false">(F3345="C")+(G3345="C")</f>
        <v>0</v>
      </c>
      <c r="K3345" s="3" t="n">
        <f aca="false">I3345+J3345</f>
        <v>0</v>
      </c>
    </row>
    <row r="3346" customFormat="false" ht="15" hidden="false" customHeight="false" outlineLevel="0" collapsed="false">
      <c r="A3346" s="4" t="s">
        <v>156</v>
      </c>
      <c r="B3346" s="4" t="s">
        <v>805</v>
      </c>
      <c r="C3346" s="4" t="s">
        <v>889</v>
      </c>
      <c r="D3346" s="4" t="n">
        <f aca="false">IFERROR(INDEX(Positions!$D$2:$D$14531,MATCH($A3346&amp;"|28",Positions!$A$2:$A$14531,0)),"-")</f>
        <v>27</v>
      </c>
      <c r="E3346" s="4" t="n">
        <f aca="false">IFERROR(INDEX(Positions!$D$2:$D$14531,MATCH($A3346&amp;"|42",Positions!$A$2:$A$14531,0)),"-")</f>
        <v>41</v>
      </c>
      <c r="F3346" s="4" t="str">
        <f aca="false">IFERROR(INDEX(Positions!$E$2:$E$14531,MATCH($A3346&amp;"|28",Positions!$A$2:$A$14531,0)),"-")</f>
        <v>C</v>
      </c>
      <c r="G3346" s="4" t="str">
        <f aca="false">IFERROR(INDEX(Positions!$E$2:$E$14531,MATCH($A3346&amp;"|42",Positions!$A$2:$A$14531,0)),"-")</f>
        <v>G</v>
      </c>
      <c r="H3346" s="3" t="str">
        <f aca="false">F3346&amp;"-"&amp;G3346</f>
        <v>C-G</v>
      </c>
      <c r="I3346" s="4" t="n">
        <f aca="false">(F3346="G")+(G3346="G")</f>
        <v>1</v>
      </c>
      <c r="J3346" s="4" t="n">
        <f aca="false">(F3346="C")+(G3346="C")</f>
        <v>1</v>
      </c>
      <c r="K3346" s="3" t="n">
        <f aca="false">I3346+J3346</f>
        <v>2</v>
      </c>
    </row>
    <row r="3347" customFormat="false" ht="15" hidden="false" customHeight="false" outlineLevel="0" collapsed="false">
      <c r="A3347" s="4" t="s">
        <v>156</v>
      </c>
      <c r="B3347" s="4" t="s">
        <v>805</v>
      </c>
      <c r="C3347" s="4" t="s">
        <v>890</v>
      </c>
      <c r="D3347" s="4" t="n">
        <f aca="false">IFERROR(INDEX(Positions!$D$2:$D$14531,MATCH($A3347&amp;"|29",Positions!$A$2:$A$14531,0)),"-")</f>
        <v>28</v>
      </c>
      <c r="E3347" s="4" t="n">
        <f aca="false">IFERROR(INDEX(Positions!$D$2:$D$14531,MATCH($A3347&amp;"|41",Positions!$A$2:$A$14531,0)),"-")</f>
        <v>40</v>
      </c>
      <c r="F3347" s="4" t="str">
        <f aca="false">IFERROR(INDEX(Positions!$E$2:$E$14531,MATCH($A3347&amp;"|29",Positions!$A$2:$A$14531,0)),"-")</f>
        <v>G</v>
      </c>
      <c r="G3347" s="4" t="str">
        <f aca="false">IFERROR(INDEX(Positions!$E$2:$E$14531,MATCH($A3347&amp;"|41",Positions!$A$2:$A$14531,0)),"-")</f>
        <v>C</v>
      </c>
      <c r="H3347" s="3" t="str">
        <f aca="false">F3347&amp;"-"&amp;G3347</f>
        <v>G-C</v>
      </c>
      <c r="I3347" s="4" t="n">
        <f aca="false">(F3347="G")+(G3347="G")</f>
        <v>1</v>
      </c>
      <c r="J3347" s="4" t="n">
        <f aca="false">(F3347="C")+(G3347="C")</f>
        <v>1</v>
      </c>
      <c r="K3347" s="3" t="n">
        <f aca="false">I3347+J3347</f>
        <v>2</v>
      </c>
    </row>
    <row r="3348" customFormat="false" ht="15" hidden="false" customHeight="false" outlineLevel="0" collapsed="false">
      <c r="A3348" s="4" t="s">
        <v>156</v>
      </c>
      <c r="B3348" s="4" t="s">
        <v>805</v>
      </c>
      <c r="C3348" s="4" t="s">
        <v>694</v>
      </c>
      <c r="D3348" s="4" t="n">
        <f aca="false">IFERROR(INDEX(Positions!$D$2:$D$14531,MATCH($A3348&amp;"|30",Positions!$A$2:$A$14531,0)),"-")</f>
        <v>29</v>
      </c>
      <c r="E3348" s="4" t="n">
        <f aca="false">IFERROR(INDEX(Positions!$D$2:$D$14531,MATCH($A3348&amp;"|40",Positions!$A$2:$A$14531,0)),"-")</f>
        <v>39</v>
      </c>
      <c r="F3348" s="4" t="str">
        <f aca="false">IFERROR(INDEX(Positions!$E$2:$E$14531,MATCH($A3348&amp;"|30",Positions!$A$2:$A$14531,0)),"-")</f>
        <v>G</v>
      </c>
      <c r="G3348" s="4" t="str">
        <f aca="false">IFERROR(INDEX(Positions!$E$2:$E$14531,MATCH($A3348&amp;"|40",Positions!$A$2:$A$14531,0)),"-")</f>
        <v>C</v>
      </c>
      <c r="H3348" s="3" t="str">
        <f aca="false">F3348&amp;"-"&amp;G3348</f>
        <v>G-C</v>
      </c>
      <c r="I3348" s="4" t="n">
        <f aca="false">(F3348="G")+(G3348="G")</f>
        <v>1</v>
      </c>
      <c r="J3348" s="4" t="n">
        <f aca="false">(F3348="C")+(G3348="C")</f>
        <v>1</v>
      </c>
      <c r="K3348" s="3" t="n">
        <f aca="false">I3348+J3348</f>
        <v>2</v>
      </c>
    </row>
    <row r="3349" customFormat="false" ht="15" hidden="false" customHeight="false" outlineLevel="0" collapsed="false">
      <c r="A3349" s="4" t="s">
        <v>156</v>
      </c>
      <c r="B3349" s="4" t="s">
        <v>805</v>
      </c>
      <c r="C3349" s="4" t="s">
        <v>640</v>
      </c>
      <c r="D3349" s="4" t="n">
        <f aca="false">IFERROR(INDEX(Positions!$D$2:$D$14531,MATCH($A3349&amp;"|31",Positions!$A$2:$A$14531,0)),"-")</f>
        <v>30</v>
      </c>
      <c r="E3349" s="4" t="n">
        <f aca="false">IFERROR(INDEX(Positions!$D$2:$D$14531,MATCH($A3349&amp;"|39",Positions!$A$2:$A$14531,0)),"-")</f>
        <v>38</v>
      </c>
      <c r="F3349" s="4" t="str">
        <f aca="false">IFERROR(INDEX(Positions!$E$2:$E$14531,MATCH($A3349&amp;"|31",Positions!$A$2:$A$14531,0)),"-")</f>
        <v>C</v>
      </c>
      <c r="G3349" s="4" t="str">
        <f aca="false">IFERROR(INDEX(Positions!$E$2:$E$14531,MATCH($A3349&amp;"|39",Positions!$A$2:$A$14531,0)),"-")</f>
        <v>G</v>
      </c>
      <c r="H3349" s="3" t="str">
        <f aca="false">F3349&amp;"-"&amp;G3349</f>
        <v>C-G</v>
      </c>
      <c r="I3349" s="4" t="n">
        <f aca="false">(F3349="G")+(G3349="G")</f>
        <v>1</v>
      </c>
      <c r="J3349" s="4" t="n">
        <f aca="false">(F3349="C")+(G3349="C")</f>
        <v>1</v>
      </c>
      <c r="K3349" s="3" t="n">
        <f aca="false">I3349+J3349</f>
        <v>2</v>
      </c>
    </row>
    <row r="3350" customFormat="false" ht="15" hidden="false" customHeight="false" outlineLevel="0" collapsed="false">
      <c r="A3350" s="4" t="s">
        <v>156</v>
      </c>
      <c r="B3350" s="4" t="s">
        <v>830</v>
      </c>
      <c r="C3350" s="4" t="s">
        <v>367</v>
      </c>
      <c r="D3350" s="4" t="n">
        <f aca="false">IFERROR(INDEX(Positions!$D$2:$D$14531,MATCH($A3350&amp;"|49",Positions!$A$2:$A$14531,0)),"-")</f>
        <v>47</v>
      </c>
      <c r="E3350" s="4" t="n">
        <f aca="false">IFERROR(INDEX(Positions!$D$2:$D$14531,MATCH($A3350&amp;"|65",Positions!$A$2:$A$14531,0)),"-")</f>
        <v>63</v>
      </c>
      <c r="F3350" s="4" t="str">
        <f aca="false">IFERROR(INDEX(Positions!$E$2:$E$14531,MATCH($A3350&amp;"|49",Positions!$A$2:$A$14531,0)),"-")</f>
        <v>A</v>
      </c>
      <c r="G3350" s="4" t="str">
        <f aca="false">IFERROR(INDEX(Positions!$E$2:$E$14531,MATCH($A3350&amp;"|65",Positions!$A$2:$A$14531,0)),"-")</f>
        <v>U</v>
      </c>
      <c r="H3350" s="3" t="str">
        <f aca="false">F3350&amp;"-"&amp;G3350</f>
        <v>A-U</v>
      </c>
      <c r="I3350" s="4" t="n">
        <f aca="false">(F3350="G")+(G3350="G")</f>
        <v>0</v>
      </c>
      <c r="J3350" s="4" t="n">
        <f aca="false">(F3350="C")+(G3350="C")</f>
        <v>0</v>
      </c>
      <c r="K3350" s="3" t="n">
        <f aca="false">I3350+J3350</f>
        <v>0</v>
      </c>
    </row>
    <row r="3351" customFormat="false" ht="15" hidden="false" customHeight="false" outlineLevel="0" collapsed="false">
      <c r="A3351" s="4" t="s">
        <v>156</v>
      </c>
      <c r="B3351" s="4" t="s">
        <v>830</v>
      </c>
      <c r="C3351" s="4" t="s">
        <v>891</v>
      </c>
      <c r="D3351" s="4" t="n">
        <f aca="false">IFERROR(INDEX(Positions!$D$2:$D$14531,MATCH($A3351&amp;"|50",Positions!$A$2:$A$14531,0)),"-")</f>
        <v>48</v>
      </c>
      <c r="E3351" s="4" t="n">
        <f aca="false">IFERROR(INDEX(Positions!$D$2:$D$14531,MATCH($A3351&amp;"|64",Positions!$A$2:$A$14531,0)),"-")</f>
        <v>62</v>
      </c>
      <c r="F3351" s="4" t="str">
        <f aca="false">IFERROR(INDEX(Positions!$E$2:$E$14531,MATCH($A3351&amp;"|50",Positions!$A$2:$A$14531,0)),"-")</f>
        <v>C</v>
      </c>
      <c r="G3351" s="4" t="str">
        <f aca="false">IFERROR(INDEX(Positions!$E$2:$E$14531,MATCH($A3351&amp;"|64",Positions!$A$2:$A$14531,0)),"-")</f>
        <v>G</v>
      </c>
      <c r="H3351" s="3" t="str">
        <f aca="false">F3351&amp;"-"&amp;G3351</f>
        <v>C-G</v>
      </c>
      <c r="I3351" s="4" t="n">
        <f aca="false">(F3351="G")+(G3351="G")</f>
        <v>1</v>
      </c>
      <c r="J3351" s="4" t="n">
        <f aca="false">(F3351="C")+(G3351="C")</f>
        <v>1</v>
      </c>
      <c r="K3351" s="3" t="n">
        <f aca="false">I3351+J3351</f>
        <v>2</v>
      </c>
    </row>
    <row r="3352" customFormat="false" ht="15" hidden="false" customHeight="false" outlineLevel="0" collapsed="false">
      <c r="A3352" s="4" t="s">
        <v>156</v>
      </c>
      <c r="B3352" s="4" t="s">
        <v>830</v>
      </c>
      <c r="C3352" s="4" t="s">
        <v>689</v>
      </c>
      <c r="D3352" s="4" t="n">
        <f aca="false">IFERROR(INDEX(Positions!$D$2:$D$14531,MATCH($A3352&amp;"|51",Positions!$A$2:$A$14531,0)),"-")</f>
        <v>49</v>
      </c>
      <c r="E3352" s="4" t="n">
        <f aca="false">IFERROR(INDEX(Positions!$D$2:$D$14531,MATCH($A3352&amp;"|63",Positions!$A$2:$A$14531,0)),"-")</f>
        <v>61</v>
      </c>
      <c r="F3352" s="4" t="str">
        <f aca="false">IFERROR(INDEX(Positions!$E$2:$E$14531,MATCH($A3352&amp;"|51",Positions!$A$2:$A$14531,0)),"-")</f>
        <v>G</v>
      </c>
      <c r="G3352" s="4" t="str">
        <f aca="false">IFERROR(INDEX(Positions!$E$2:$E$14531,MATCH($A3352&amp;"|63",Positions!$A$2:$A$14531,0)),"-")</f>
        <v>C</v>
      </c>
      <c r="H3352" s="3" t="str">
        <f aca="false">F3352&amp;"-"&amp;G3352</f>
        <v>G-C</v>
      </c>
      <c r="I3352" s="4" t="n">
        <f aca="false">(F3352="G")+(G3352="G")</f>
        <v>1</v>
      </c>
      <c r="J3352" s="4" t="n">
        <f aca="false">(F3352="C")+(G3352="C")</f>
        <v>1</v>
      </c>
      <c r="K3352" s="3" t="n">
        <f aca="false">I3352+J3352</f>
        <v>2</v>
      </c>
    </row>
    <row r="3353" customFormat="false" ht="15" hidden="false" customHeight="false" outlineLevel="0" collapsed="false">
      <c r="A3353" s="4" t="s">
        <v>156</v>
      </c>
      <c r="B3353" s="4" t="s">
        <v>830</v>
      </c>
      <c r="C3353" s="4" t="s">
        <v>703</v>
      </c>
      <c r="D3353" s="4" t="n">
        <f aca="false">IFERROR(INDEX(Positions!$D$2:$D$14531,MATCH($A3353&amp;"|52",Positions!$A$2:$A$14531,0)),"-")</f>
        <v>50</v>
      </c>
      <c r="E3353" s="4" t="n">
        <f aca="false">IFERROR(INDEX(Positions!$D$2:$D$14531,MATCH($A3353&amp;"|62",Positions!$A$2:$A$14531,0)),"-")</f>
        <v>60</v>
      </c>
      <c r="F3353" s="4" t="str">
        <f aca="false">IFERROR(INDEX(Positions!$E$2:$E$14531,MATCH($A3353&amp;"|52",Positions!$A$2:$A$14531,0)),"-")</f>
        <v>G</v>
      </c>
      <c r="G3353" s="4" t="str">
        <f aca="false">IFERROR(INDEX(Positions!$E$2:$E$14531,MATCH($A3353&amp;"|62",Positions!$A$2:$A$14531,0)),"-")</f>
        <v>C</v>
      </c>
      <c r="H3353" s="3" t="str">
        <f aca="false">F3353&amp;"-"&amp;G3353</f>
        <v>G-C</v>
      </c>
      <c r="I3353" s="4" t="n">
        <f aca="false">(F3353="G")+(G3353="G")</f>
        <v>1</v>
      </c>
      <c r="J3353" s="4" t="n">
        <f aca="false">(F3353="C")+(G3353="C")</f>
        <v>1</v>
      </c>
      <c r="K3353" s="3" t="n">
        <f aca="false">I3353+J3353</f>
        <v>2</v>
      </c>
    </row>
    <row r="3354" customFormat="false" ht="15" hidden="false" customHeight="false" outlineLevel="0" collapsed="false">
      <c r="A3354" s="4" t="s">
        <v>156</v>
      </c>
      <c r="B3354" s="4" t="s">
        <v>830</v>
      </c>
      <c r="C3354" s="4" t="s">
        <v>892</v>
      </c>
      <c r="D3354" s="4" t="n">
        <f aca="false">IFERROR(INDEX(Positions!$D$2:$D$14531,MATCH($A3354&amp;"|53",Positions!$A$2:$A$14531,0)),"-")</f>
        <v>51</v>
      </c>
      <c r="E3354" s="4" t="n">
        <f aca="false">IFERROR(INDEX(Positions!$D$2:$D$14531,MATCH($A3354&amp;"|61",Positions!$A$2:$A$14531,0)),"-")</f>
        <v>59</v>
      </c>
      <c r="F3354" s="4" t="str">
        <f aca="false">IFERROR(INDEX(Positions!$E$2:$E$14531,MATCH($A3354&amp;"|53",Positions!$A$2:$A$14531,0)),"-")</f>
        <v>G</v>
      </c>
      <c r="G3354" s="4" t="str">
        <f aca="false">IFERROR(INDEX(Positions!$E$2:$E$14531,MATCH($A3354&amp;"|61",Positions!$A$2:$A$14531,0)),"-")</f>
        <v>C</v>
      </c>
      <c r="H3354" s="3" t="str">
        <f aca="false">F3354&amp;"-"&amp;G3354</f>
        <v>G-C</v>
      </c>
      <c r="I3354" s="4" t="n">
        <f aca="false">(F3354="G")+(G3354="G")</f>
        <v>1</v>
      </c>
      <c r="J3354" s="4" t="n">
        <f aca="false">(F3354="C")+(G3354="C")</f>
        <v>1</v>
      </c>
      <c r="K3354" s="3" t="n">
        <f aca="false">I3354+J3354</f>
        <v>2</v>
      </c>
    </row>
    <row r="3355" customFormat="false" ht="15" hidden="false" customHeight="false" outlineLevel="0" collapsed="false">
      <c r="A3355" s="24" t="s">
        <v>156</v>
      </c>
      <c r="B3355" s="24" t="s">
        <v>893</v>
      </c>
      <c r="C3355" s="24" t="s">
        <v>894</v>
      </c>
      <c r="D3355" s="24" t="n">
        <f aca="false">IFERROR(INDEX(Positions!$D$2:$D$14531,MATCH($A3355&amp;"|8",Positions!$A$2:$A$14531,0)),"-")</f>
        <v>8</v>
      </c>
      <c r="E3355" s="24" t="n">
        <f aca="false">IFERROR(INDEX(Positions!$D$2:$D$14531,MATCH($A3355&amp;"|14",Positions!$A$2:$A$14531,0)),"-")</f>
        <v>14</v>
      </c>
      <c r="F3355" s="24" t="str">
        <f aca="false">IFERROR(INDEX(Positions!$E$2:$E$14531,MATCH($A3355&amp;"|8",Positions!$A$2:$A$14531,0)),"-")</f>
        <v>U</v>
      </c>
      <c r="G3355" s="24" t="str">
        <f aca="false">IFERROR(INDEX(Positions!$E$2:$E$14531,MATCH($A3355&amp;"|14",Positions!$A$2:$A$14531,0)),"-")</f>
        <v>A</v>
      </c>
      <c r="H3355" s="25" t="str">
        <f aca="false">F3355&amp;"-"&amp;G3355</f>
        <v>U-A</v>
      </c>
      <c r="I3355" s="24" t="n">
        <f aca="false">(F3355="G")+(G3355="G")</f>
        <v>0</v>
      </c>
      <c r="J3355" s="24" t="n">
        <f aca="false">(F3355="C")+(G3355="C")</f>
        <v>0</v>
      </c>
      <c r="K3355" s="25" t="n">
        <f aca="false">I3355+J3355</f>
        <v>0</v>
      </c>
    </row>
    <row r="3356" customFormat="false" ht="15" hidden="false" customHeight="false" outlineLevel="0" collapsed="false">
      <c r="A3356" s="24" t="s">
        <v>156</v>
      </c>
      <c r="B3356" s="24" t="s">
        <v>893</v>
      </c>
      <c r="C3356" s="24" t="s">
        <v>895</v>
      </c>
      <c r="D3356" s="24" t="n">
        <f aca="false">IFERROR(INDEX(Positions!$D$2:$D$14531,MATCH($A3356&amp;"|15",Positions!$A$2:$A$14531,0)),"-")</f>
        <v>15</v>
      </c>
      <c r="E3356" s="24" t="n">
        <f aca="false">IFERROR(INDEX(Positions!$D$2:$D$14531,MATCH($A3356&amp;"|48",Positions!$A$2:$A$14531,0)),"-")</f>
        <v>46</v>
      </c>
      <c r="F3356" s="24" t="str">
        <f aca="false">IFERROR(INDEX(Positions!$E$2:$E$14531,MATCH($A3356&amp;"|15",Positions!$A$2:$A$14531,0)),"-")</f>
        <v>G</v>
      </c>
      <c r="G3356" s="24" t="str">
        <f aca="false">IFERROR(INDEX(Positions!$E$2:$E$14531,MATCH($A3356&amp;"|48",Positions!$A$2:$A$14531,0)),"-")</f>
        <v>C</v>
      </c>
      <c r="H3356" s="25" t="str">
        <f aca="false">F3356&amp;"-"&amp;G3356</f>
        <v>G-C</v>
      </c>
      <c r="I3356" s="24" t="n">
        <f aca="false">(F3356="G")+(G3356="G")</f>
        <v>1</v>
      </c>
      <c r="J3356" s="24" t="n">
        <f aca="false">(F3356="C")+(G3356="C")</f>
        <v>1</v>
      </c>
      <c r="K3356" s="25" t="n">
        <f aca="false">I3356+J3356</f>
        <v>2</v>
      </c>
    </row>
    <row r="3357" customFormat="false" ht="15" hidden="false" customHeight="false" outlineLevel="0" collapsed="false">
      <c r="A3357" s="24" t="s">
        <v>156</v>
      </c>
      <c r="B3357" s="24" t="s">
        <v>893</v>
      </c>
      <c r="C3357" s="24" t="s">
        <v>896</v>
      </c>
      <c r="D3357" s="24" t="n">
        <f aca="false">IFERROR(INDEX(Positions!$D$2:$D$14531,MATCH($A3357&amp;"|18",Positions!$A$2:$A$14531,0)),"-")</f>
        <v>17</v>
      </c>
      <c r="E3357" s="24" t="n">
        <f aca="false">IFERROR(INDEX(Positions!$D$2:$D$14531,MATCH($A3357&amp;"|55",Positions!$A$2:$A$14531,0)),"-")</f>
        <v>53</v>
      </c>
      <c r="F3357" s="24" t="str">
        <f aca="false">IFERROR(INDEX(Positions!$E$2:$E$14531,MATCH($A3357&amp;"|18",Positions!$A$2:$A$14531,0)),"-")</f>
        <v>G</v>
      </c>
      <c r="G3357" s="24" t="str">
        <f aca="false">IFERROR(INDEX(Positions!$E$2:$E$14531,MATCH($A3357&amp;"|55",Positions!$A$2:$A$14531,0)),"-")</f>
        <v>U</v>
      </c>
      <c r="H3357" s="25" t="str">
        <f aca="false">F3357&amp;"-"&amp;G3357</f>
        <v>G-U</v>
      </c>
      <c r="I3357" s="24" t="n">
        <f aca="false">(F3357="G")+(G3357="G")</f>
        <v>1</v>
      </c>
      <c r="J3357" s="24" t="n">
        <f aca="false">(F3357="C")+(G3357="C")</f>
        <v>0</v>
      </c>
      <c r="K3357" s="25" t="n">
        <f aca="false">I3357+J3357</f>
        <v>1</v>
      </c>
    </row>
    <row r="3358" customFormat="false" ht="15" hidden="false" customHeight="false" outlineLevel="0" collapsed="false">
      <c r="A3358" s="24" t="s">
        <v>156</v>
      </c>
      <c r="B3358" s="24" t="s">
        <v>893</v>
      </c>
      <c r="C3358" s="24" t="s">
        <v>897</v>
      </c>
      <c r="D3358" s="24" t="n">
        <f aca="false">IFERROR(INDEX(Positions!$D$2:$D$14531,MATCH($A3358&amp;"|19",Positions!$A$2:$A$14531,0)),"-")</f>
        <v>18</v>
      </c>
      <c r="E3358" s="24" t="n">
        <f aca="false">IFERROR(INDEX(Positions!$D$2:$D$14531,MATCH($A3358&amp;"|56",Positions!$A$2:$A$14531,0)),"-")</f>
        <v>54</v>
      </c>
      <c r="F3358" s="24" t="str">
        <f aca="false">IFERROR(INDEX(Positions!$E$2:$E$14531,MATCH($A3358&amp;"|19",Positions!$A$2:$A$14531,0)),"-")</f>
        <v>G</v>
      </c>
      <c r="G3358" s="24" t="str">
        <f aca="false">IFERROR(INDEX(Positions!$E$2:$E$14531,MATCH($A3358&amp;"|56",Positions!$A$2:$A$14531,0)),"-")</f>
        <v>C</v>
      </c>
      <c r="H3358" s="25" t="str">
        <f aca="false">F3358&amp;"-"&amp;G3358</f>
        <v>G-C</v>
      </c>
      <c r="I3358" s="24" t="n">
        <f aca="false">(F3358="G")+(G3358="G")</f>
        <v>1</v>
      </c>
      <c r="J3358" s="24" t="n">
        <f aca="false">(F3358="C")+(G3358="C")</f>
        <v>1</v>
      </c>
      <c r="K3358" s="25" t="n">
        <f aca="false">I3358+J3358</f>
        <v>2</v>
      </c>
    </row>
    <row r="3359" customFormat="false" ht="15" hidden="false" customHeight="false" outlineLevel="0" collapsed="false">
      <c r="A3359" s="24" t="s">
        <v>156</v>
      </c>
      <c r="B3359" s="24" t="s">
        <v>893</v>
      </c>
      <c r="C3359" s="24" t="s">
        <v>898</v>
      </c>
      <c r="D3359" s="24" t="n">
        <f aca="false">IFERROR(INDEX(Positions!$D$2:$D$14531,MATCH($A3359&amp;"|26",Positions!$A$2:$A$14531,0)),"-")</f>
        <v>25</v>
      </c>
      <c r="E3359" s="24" t="n">
        <f aca="false">IFERROR(INDEX(Positions!$D$2:$D$14531,MATCH($A3359&amp;"|44",Positions!$A$2:$A$14531,0)),"-")</f>
        <v>43</v>
      </c>
      <c r="F3359" s="24" t="str">
        <f aca="false">IFERROR(INDEX(Positions!$E$2:$E$14531,MATCH($A3359&amp;"|26",Positions!$A$2:$A$14531,0)),"-")</f>
        <v>A</v>
      </c>
      <c r="G3359" s="24" t="str">
        <f aca="false">IFERROR(INDEX(Positions!$E$2:$E$14531,MATCH($A3359&amp;"|44",Positions!$A$2:$A$14531,0)),"-")</f>
        <v>C</v>
      </c>
      <c r="H3359" s="25" t="str">
        <f aca="false">F3359&amp;"-"&amp;G3359</f>
        <v>A-C</v>
      </c>
      <c r="I3359" s="24" t="n">
        <f aca="false">(F3359="G")+(G3359="G")</f>
        <v>0</v>
      </c>
      <c r="J3359" s="24" t="n">
        <f aca="false">(F3359="C")+(G3359="C")</f>
        <v>1</v>
      </c>
      <c r="K3359" s="25" t="n">
        <f aca="false">I3359+J3359</f>
        <v>1</v>
      </c>
    </row>
    <row r="3360" customFormat="false" ht="15" hidden="false" customHeight="false" outlineLevel="0" collapsed="false">
      <c r="A3360" s="24" t="s">
        <v>156</v>
      </c>
      <c r="B3360" s="24" t="s">
        <v>893</v>
      </c>
      <c r="C3360" s="24" t="s">
        <v>899</v>
      </c>
      <c r="D3360" s="24" t="n">
        <f aca="false">IFERROR(INDEX(Positions!$D$2:$D$14531,MATCH($A3360&amp;"|32",Positions!$A$2:$A$14531,0)),"-")</f>
        <v>31</v>
      </c>
      <c r="E3360" s="24" t="n">
        <f aca="false">IFERROR(INDEX(Positions!$D$2:$D$14531,MATCH($A3360&amp;"|38",Positions!$A$2:$A$14531,0)),"-")</f>
        <v>37</v>
      </c>
      <c r="F3360" s="24" t="str">
        <f aca="false">IFERROR(INDEX(Positions!$E$2:$E$14531,MATCH($A3360&amp;"|32",Positions!$A$2:$A$14531,0)),"-")</f>
        <v>C</v>
      </c>
      <c r="G3360" s="24" t="str">
        <f aca="false">IFERROR(INDEX(Positions!$E$2:$E$14531,MATCH($A3360&amp;"|38",Positions!$A$2:$A$14531,0)),"-")</f>
        <v>A</v>
      </c>
      <c r="H3360" s="25" t="str">
        <f aca="false">F3360&amp;"-"&amp;G3360</f>
        <v>C-A</v>
      </c>
      <c r="I3360" s="24" t="n">
        <f aca="false">(F3360="G")+(G3360="G")</f>
        <v>0</v>
      </c>
      <c r="J3360" s="24" t="n">
        <f aca="false">(F3360="C")+(G3360="C")</f>
        <v>1</v>
      </c>
      <c r="K3360" s="25" t="n">
        <f aca="false">I3360+J3360</f>
        <v>1</v>
      </c>
    </row>
    <row r="3361" customFormat="false" ht="15" hidden="false" customHeight="false" outlineLevel="0" collapsed="false">
      <c r="A3361" s="24" t="s">
        <v>156</v>
      </c>
      <c r="B3361" s="24" t="s">
        <v>893</v>
      </c>
      <c r="C3361" s="24" t="s">
        <v>900</v>
      </c>
      <c r="D3361" s="24" t="n">
        <f aca="false">IFERROR(INDEX(Positions!$D$2:$D$14531,MATCH($A3361&amp;"|54",Positions!$A$2:$A$14531,0)),"-")</f>
        <v>52</v>
      </c>
      <c r="E3361" s="24" t="n">
        <f aca="false">IFERROR(INDEX(Positions!$D$2:$D$14531,MATCH($A3361&amp;"|58",Positions!$A$2:$A$14531,0)),"-")</f>
        <v>56</v>
      </c>
      <c r="F3361" s="24" t="str">
        <f aca="false">IFERROR(INDEX(Positions!$E$2:$E$14531,MATCH($A3361&amp;"|54",Positions!$A$2:$A$14531,0)),"-")</f>
        <v>U</v>
      </c>
      <c r="G3361" s="24" t="str">
        <f aca="false">IFERROR(INDEX(Positions!$E$2:$E$14531,MATCH($A3361&amp;"|58",Positions!$A$2:$A$14531,0)),"-")</f>
        <v>A</v>
      </c>
      <c r="H3361" s="25" t="str">
        <f aca="false">F3361&amp;"-"&amp;G3361</f>
        <v>U-A</v>
      </c>
      <c r="I3361" s="24" t="n">
        <f aca="false">(F3361="G")+(G3361="G")</f>
        <v>0</v>
      </c>
      <c r="J3361" s="24" t="n">
        <f aca="false">(F3361="C")+(G3361="C")</f>
        <v>0</v>
      </c>
      <c r="K3361" s="25" t="n">
        <f aca="false">I3361+J3361</f>
        <v>0</v>
      </c>
    </row>
    <row r="3362" customFormat="false" ht="15" hidden="false" customHeight="false" outlineLevel="0" collapsed="false">
      <c r="A3362" s="4" t="s">
        <v>157</v>
      </c>
      <c r="B3362" s="4" t="s">
        <v>768</v>
      </c>
      <c r="C3362" s="4" t="s">
        <v>882</v>
      </c>
      <c r="D3362" s="4" t="n">
        <f aca="false">IFERROR(INDEX(Positions!$D$2:$D$14531,MATCH($A3362&amp;"|1",Positions!$A$2:$A$14531,0)),"-")</f>
        <v>1</v>
      </c>
      <c r="E3362" s="4" t="n">
        <f aca="false">IFERROR(INDEX(Positions!$D$2:$D$14531,MATCH($A3362&amp;"|72",Positions!$A$2:$A$14531,0)),"-")</f>
        <v>74</v>
      </c>
      <c r="F3362" s="4" t="str">
        <f aca="false">IFERROR(INDEX(Positions!$E$2:$E$14531,MATCH($A3362&amp;"|1",Positions!$A$2:$A$14531,0)),"-")</f>
        <v>G</v>
      </c>
      <c r="G3362" s="4" t="str">
        <f aca="false">IFERROR(INDEX(Positions!$E$2:$E$14531,MATCH($A3362&amp;"|72",Positions!$A$2:$A$14531,0)),"-")</f>
        <v>C</v>
      </c>
      <c r="H3362" s="3" t="str">
        <f aca="false">F3362&amp;"-"&amp;G3362</f>
        <v>G-C</v>
      </c>
      <c r="I3362" s="4" t="n">
        <f aca="false">(F3362="G")+(G3362="G")</f>
        <v>1</v>
      </c>
      <c r="J3362" s="4" t="n">
        <f aca="false">(F3362="C")+(G3362="C")</f>
        <v>1</v>
      </c>
      <c r="K3362" s="3" t="n">
        <f aca="false">I3362+J3362</f>
        <v>2</v>
      </c>
    </row>
    <row r="3363" customFormat="false" ht="15" hidden="false" customHeight="false" outlineLevel="0" collapsed="false">
      <c r="A3363" s="4" t="s">
        <v>157</v>
      </c>
      <c r="B3363" s="4" t="s">
        <v>768</v>
      </c>
      <c r="C3363" s="4" t="s">
        <v>883</v>
      </c>
      <c r="D3363" s="4" t="n">
        <f aca="false">IFERROR(INDEX(Positions!$D$2:$D$14531,MATCH($A3363&amp;"|2",Positions!$A$2:$A$14531,0)),"-")</f>
        <v>2</v>
      </c>
      <c r="E3363" s="4" t="n">
        <f aca="false">IFERROR(INDEX(Positions!$D$2:$D$14531,MATCH($A3363&amp;"|71",Positions!$A$2:$A$14531,0)),"-")</f>
        <v>73</v>
      </c>
      <c r="F3363" s="4" t="str">
        <f aca="false">IFERROR(INDEX(Positions!$E$2:$E$14531,MATCH($A3363&amp;"|2",Positions!$A$2:$A$14531,0)),"-")</f>
        <v>A</v>
      </c>
      <c r="G3363" s="4" t="str">
        <f aca="false">IFERROR(INDEX(Positions!$E$2:$E$14531,MATCH($A3363&amp;"|71",Positions!$A$2:$A$14531,0)),"-")</f>
        <v>C</v>
      </c>
      <c r="H3363" s="3" t="str">
        <f aca="false">F3363&amp;"-"&amp;G3363</f>
        <v>A-C</v>
      </c>
      <c r="I3363" s="4" t="n">
        <f aca="false">(F3363="G")+(G3363="G")</f>
        <v>0</v>
      </c>
      <c r="J3363" s="4" t="n">
        <f aca="false">(F3363="C")+(G3363="C")</f>
        <v>1</v>
      </c>
      <c r="K3363" s="3" t="n">
        <f aca="false">I3363+J3363</f>
        <v>1</v>
      </c>
    </row>
    <row r="3364" customFormat="false" ht="15" hidden="false" customHeight="false" outlineLevel="0" collapsed="false">
      <c r="A3364" s="4" t="s">
        <v>157</v>
      </c>
      <c r="B3364" s="4" t="s">
        <v>768</v>
      </c>
      <c r="C3364" s="4" t="s">
        <v>884</v>
      </c>
      <c r="D3364" s="4" t="n">
        <f aca="false">IFERROR(INDEX(Positions!$D$2:$D$14531,MATCH($A3364&amp;"|3",Positions!$A$2:$A$14531,0)),"-")</f>
        <v>3</v>
      </c>
      <c r="E3364" s="4" t="n">
        <f aca="false">IFERROR(INDEX(Positions!$D$2:$D$14531,MATCH($A3364&amp;"|70",Positions!$A$2:$A$14531,0)),"-")</f>
        <v>72</v>
      </c>
      <c r="F3364" s="4" t="str">
        <f aca="false">IFERROR(INDEX(Positions!$E$2:$E$14531,MATCH($A3364&amp;"|3",Positions!$A$2:$A$14531,0)),"-")</f>
        <v>C</v>
      </c>
      <c r="G3364" s="4" t="str">
        <f aca="false">IFERROR(INDEX(Positions!$E$2:$E$14531,MATCH($A3364&amp;"|70",Positions!$A$2:$A$14531,0)),"-")</f>
        <v>U</v>
      </c>
      <c r="H3364" s="3" t="str">
        <f aca="false">F3364&amp;"-"&amp;G3364</f>
        <v>C-U</v>
      </c>
      <c r="I3364" s="4" t="n">
        <f aca="false">(F3364="G")+(G3364="G")</f>
        <v>0</v>
      </c>
      <c r="J3364" s="4" t="n">
        <f aca="false">(F3364="C")+(G3364="C")</f>
        <v>1</v>
      </c>
      <c r="K3364" s="3" t="n">
        <f aca="false">I3364+J3364</f>
        <v>1</v>
      </c>
    </row>
    <row r="3365" customFormat="false" ht="15" hidden="false" customHeight="false" outlineLevel="0" collapsed="false">
      <c r="A3365" s="4" t="s">
        <v>157</v>
      </c>
      <c r="B3365" s="4" t="s">
        <v>768</v>
      </c>
      <c r="C3365" s="4" t="s">
        <v>885</v>
      </c>
      <c r="D3365" s="4" t="n">
        <f aca="false">IFERROR(INDEX(Positions!$D$2:$D$14531,MATCH($A3365&amp;"|4",Positions!$A$2:$A$14531,0)),"-")</f>
        <v>4</v>
      </c>
      <c r="E3365" s="4" t="n">
        <f aca="false">IFERROR(INDEX(Positions!$D$2:$D$14531,MATCH($A3365&amp;"|69",Positions!$A$2:$A$14531,0)),"-")</f>
        <v>71</v>
      </c>
      <c r="F3365" s="4" t="str">
        <f aca="false">IFERROR(INDEX(Positions!$E$2:$E$14531,MATCH($A3365&amp;"|4",Positions!$A$2:$A$14531,0)),"-")</f>
        <v>C</v>
      </c>
      <c r="G3365" s="4" t="str">
        <f aca="false">IFERROR(INDEX(Positions!$E$2:$E$14531,MATCH($A3365&amp;"|69",Positions!$A$2:$A$14531,0)),"-")</f>
        <v>C</v>
      </c>
      <c r="H3365" s="3" t="str">
        <f aca="false">F3365&amp;"-"&amp;G3365</f>
        <v>C-C</v>
      </c>
      <c r="I3365" s="4" t="n">
        <f aca="false">(F3365="G")+(G3365="G")</f>
        <v>0</v>
      </c>
      <c r="J3365" s="4" t="n">
        <f aca="false">(F3365="C")+(G3365="C")</f>
        <v>2</v>
      </c>
      <c r="K3365" s="3" t="n">
        <f aca="false">I3365+J3365</f>
        <v>2</v>
      </c>
    </row>
    <row r="3366" customFormat="false" ht="15" hidden="false" customHeight="false" outlineLevel="0" collapsed="false">
      <c r="A3366" s="4" t="s">
        <v>157</v>
      </c>
      <c r="B3366" s="4" t="s">
        <v>768</v>
      </c>
      <c r="C3366" s="4" t="s">
        <v>542</v>
      </c>
      <c r="D3366" s="4" t="n">
        <f aca="false">IFERROR(INDEX(Positions!$D$2:$D$14531,MATCH($A3366&amp;"|5",Positions!$A$2:$A$14531,0)),"-")</f>
        <v>5</v>
      </c>
      <c r="E3366" s="4" t="n">
        <f aca="false">IFERROR(INDEX(Positions!$D$2:$D$14531,MATCH($A3366&amp;"|68",Positions!$A$2:$A$14531,0)),"-")</f>
        <v>70</v>
      </c>
      <c r="F3366" s="4" t="str">
        <f aca="false">IFERROR(INDEX(Positions!$E$2:$E$14531,MATCH($A3366&amp;"|5",Positions!$A$2:$A$14531,0)),"-")</f>
        <v>G</v>
      </c>
      <c r="G3366" s="4" t="str">
        <f aca="false">IFERROR(INDEX(Positions!$E$2:$E$14531,MATCH($A3366&amp;"|68",Positions!$A$2:$A$14531,0)),"-")</f>
        <v>U</v>
      </c>
      <c r="H3366" s="3" t="str">
        <f aca="false">F3366&amp;"-"&amp;G3366</f>
        <v>G-U</v>
      </c>
      <c r="I3366" s="4" t="n">
        <f aca="false">(F3366="G")+(G3366="G")</f>
        <v>1</v>
      </c>
      <c r="J3366" s="4" t="n">
        <f aca="false">(F3366="C")+(G3366="C")</f>
        <v>0</v>
      </c>
      <c r="K3366" s="3" t="n">
        <f aca="false">I3366+J3366</f>
        <v>1</v>
      </c>
    </row>
    <row r="3367" customFormat="false" ht="15" hidden="false" customHeight="false" outlineLevel="0" collapsed="false">
      <c r="A3367" s="4" t="s">
        <v>157</v>
      </c>
      <c r="B3367" s="4" t="s">
        <v>768</v>
      </c>
      <c r="C3367" s="4" t="s">
        <v>561</v>
      </c>
      <c r="D3367" s="4" t="n">
        <f aca="false">IFERROR(INDEX(Positions!$D$2:$D$14531,MATCH($A3367&amp;"|6",Positions!$A$2:$A$14531,0)),"-")</f>
        <v>6</v>
      </c>
      <c r="E3367" s="4" t="n">
        <f aca="false">IFERROR(INDEX(Positions!$D$2:$D$14531,MATCH($A3367&amp;"|67",Positions!$A$2:$A$14531,0)),"-")</f>
        <v>69</v>
      </c>
      <c r="F3367" s="4" t="str">
        <f aca="false">IFERROR(INDEX(Positions!$E$2:$E$14531,MATCH($A3367&amp;"|6",Positions!$A$2:$A$14531,0)),"-")</f>
        <v>U</v>
      </c>
      <c r="G3367" s="4" t="str">
        <f aca="false">IFERROR(INDEX(Positions!$E$2:$E$14531,MATCH($A3367&amp;"|67",Positions!$A$2:$A$14531,0)),"-")</f>
        <v>G</v>
      </c>
      <c r="H3367" s="3" t="str">
        <f aca="false">F3367&amp;"-"&amp;G3367</f>
        <v>U-G</v>
      </c>
      <c r="I3367" s="4" t="n">
        <f aca="false">(F3367="G")+(G3367="G")</f>
        <v>1</v>
      </c>
      <c r="J3367" s="4" t="n">
        <f aca="false">(F3367="C")+(G3367="C")</f>
        <v>0</v>
      </c>
      <c r="K3367" s="3" t="n">
        <f aca="false">I3367+J3367</f>
        <v>1</v>
      </c>
    </row>
    <row r="3368" customFormat="false" ht="15" hidden="false" customHeight="false" outlineLevel="0" collapsed="false">
      <c r="A3368" s="4" t="s">
        <v>157</v>
      </c>
      <c r="B3368" s="4" t="s">
        <v>768</v>
      </c>
      <c r="C3368" s="4" t="s">
        <v>886</v>
      </c>
      <c r="D3368" s="4" t="n">
        <f aca="false">IFERROR(INDEX(Positions!$D$2:$D$14531,MATCH($A3368&amp;"|7",Positions!$A$2:$A$14531,0)),"-")</f>
        <v>7</v>
      </c>
      <c r="E3368" s="4" t="n">
        <f aca="false">IFERROR(INDEX(Positions!$D$2:$D$14531,MATCH($A3368&amp;"|66",Positions!$A$2:$A$14531,0)),"-")</f>
        <v>68</v>
      </c>
      <c r="F3368" s="4" t="str">
        <f aca="false">IFERROR(INDEX(Positions!$E$2:$E$14531,MATCH($A3368&amp;"|7",Positions!$A$2:$A$14531,0)),"-")</f>
        <v>G</v>
      </c>
      <c r="G3368" s="4" t="str">
        <f aca="false">IFERROR(INDEX(Positions!$E$2:$E$14531,MATCH($A3368&amp;"|66",Positions!$A$2:$A$14531,0)),"-")</f>
        <v>G</v>
      </c>
      <c r="H3368" s="3" t="str">
        <f aca="false">F3368&amp;"-"&amp;G3368</f>
        <v>G-G</v>
      </c>
      <c r="I3368" s="4" t="n">
        <f aca="false">(F3368="G")+(G3368="G")</f>
        <v>2</v>
      </c>
      <c r="J3368" s="4" t="n">
        <f aca="false">(F3368="C")+(G3368="C")</f>
        <v>0</v>
      </c>
      <c r="K3368" s="3" t="n">
        <f aca="false">I3368+J3368</f>
        <v>2</v>
      </c>
    </row>
    <row r="3369" customFormat="false" ht="15" hidden="false" customHeight="false" outlineLevel="0" collapsed="false">
      <c r="A3369" s="4" t="s">
        <v>157</v>
      </c>
      <c r="B3369" s="4" t="s">
        <v>783</v>
      </c>
      <c r="C3369" s="4" t="s">
        <v>887</v>
      </c>
      <c r="D3369" s="4" t="n">
        <f aca="false">IFERROR(INDEX(Positions!$D$2:$D$14531,MATCH($A3369&amp;"|10",Positions!$A$2:$A$14531,0)),"-")</f>
        <v>10</v>
      </c>
      <c r="E3369" s="4" t="n">
        <f aca="false">IFERROR(INDEX(Positions!$D$2:$D$14531,MATCH($A3369&amp;"|25",Positions!$A$2:$A$14531,0)),"-")</f>
        <v>25</v>
      </c>
      <c r="F3369" s="4" t="str">
        <f aca="false">IFERROR(INDEX(Positions!$E$2:$E$14531,MATCH($A3369&amp;"|10",Positions!$A$2:$A$14531,0)),"-")</f>
        <v>C</v>
      </c>
      <c r="G3369" s="4" t="str">
        <f aca="false">IFERROR(INDEX(Positions!$E$2:$E$14531,MATCH($A3369&amp;"|25",Positions!$A$2:$A$14531,0)),"-")</f>
        <v>G</v>
      </c>
      <c r="H3369" s="3" t="str">
        <f aca="false">F3369&amp;"-"&amp;G3369</f>
        <v>C-G</v>
      </c>
      <c r="I3369" s="4" t="n">
        <f aca="false">(F3369="G")+(G3369="G")</f>
        <v>1</v>
      </c>
      <c r="J3369" s="4" t="n">
        <f aca="false">(F3369="C")+(G3369="C")</f>
        <v>1</v>
      </c>
      <c r="K3369" s="3" t="n">
        <f aca="false">I3369+J3369</f>
        <v>2</v>
      </c>
    </row>
    <row r="3370" customFormat="false" ht="15" hidden="false" customHeight="false" outlineLevel="0" collapsed="false">
      <c r="A3370" s="4" t="s">
        <v>157</v>
      </c>
      <c r="B3370" s="4" t="s">
        <v>783</v>
      </c>
      <c r="C3370" s="4" t="s">
        <v>888</v>
      </c>
      <c r="D3370" s="4" t="n">
        <f aca="false">IFERROR(INDEX(Positions!$D$2:$D$14531,MATCH($A3370&amp;"|11",Positions!$A$2:$A$14531,0)),"-")</f>
        <v>11</v>
      </c>
      <c r="E3370" s="4" t="n">
        <f aca="false">IFERROR(INDEX(Positions!$D$2:$D$14531,MATCH($A3370&amp;"|24",Positions!$A$2:$A$14531,0)),"-")</f>
        <v>24</v>
      </c>
      <c r="F3370" s="4" t="str">
        <f aca="false">IFERROR(INDEX(Positions!$E$2:$E$14531,MATCH($A3370&amp;"|11",Positions!$A$2:$A$14531,0)),"-")</f>
        <v>C</v>
      </c>
      <c r="G3370" s="4" t="str">
        <f aca="false">IFERROR(INDEX(Positions!$E$2:$E$14531,MATCH($A3370&amp;"|24",Positions!$A$2:$A$14531,0)),"-")</f>
        <v>G</v>
      </c>
      <c r="H3370" s="3" t="str">
        <f aca="false">F3370&amp;"-"&amp;G3370</f>
        <v>C-G</v>
      </c>
      <c r="I3370" s="4" t="n">
        <f aca="false">(F3370="G")+(G3370="G")</f>
        <v>1</v>
      </c>
      <c r="J3370" s="4" t="n">
        <f aca="false">(F3370="C")+(G3370="C")</f>
        <v>1</v>
      </c>
      <c r="K3370" s="3" t="n">
        <f aca="false">I3370+J3370</f>
        <v>2</v>
      </c>
    </row>
    <row r="3371" customFormat="false" ht="15" hidden="false" customHeight="false" outlineLevel="0" collapsed="false">
      <c r="A3371" s="4" t="s">
        <v>157</v>
      </c>
      <c r="B3371" s="4" t="s">
        <v>783</v>
      </c>
      <c r="C3371" s="4" t="s">
        <v>479</v>
      </c>
      <c r="D3371" s="4" t="n">
        <f aca="false">IFERROR(INDEX(Positions!$D$2:$D$14531,MATCH($A3371&amp;"|12",Positions!$A$2:$A$14531,0)),"-")</f>
        <v>12</v>
      </c>
      <c r="E3371" s="4" t="n">
        <f aca="false">IFERROR(INDEX(Positions!$D$2:$D$14531,MATCH($A3371&amp;"|23",Positions!$A$2:$A$14531,0)),"-")</f>
        <v>23</v>
      </c>
      <c r="F3371" s="4" t="str">
        <f aca="false">IFERROR(INDEX(Positions!$E$2:$E$14531,MATCH($A3371&amp;"|12",Positions!$A$2:$A$14531,0)),"-")</f>
        <v>C</v>
      </c>
      <c r="G3371" s="4" t="str">
        <f aca="false">IFERROR(INDEX(Positions!$E$2:$E$14531,MATCH($A3371&amp;"|23",Positions!$A$2:$A$14531,0)),"-")</f>
        <v>G</v>
      </c>
      <c r="H3371" s="3" t="str">
        <f aca="false">F3371&amp;"-"&amp;G3371</f>
        <v>C-G</v>
      </c>
      <c r="I3371" s="4" t="n">
        <f aca="false">(F3371="G")+(G3371="G")</f>
        <v>1</v>
      </c>
      <c r="J3371" s="4" t="n">
        <f aca="false">(F3371="C")+(G3371="C")</f>
        <v>1</v>
      </c>
      <c r="K3371" s="3" t="n">
        <f aca="false">I3371+J3371</f>
        <v>2</v>
      </c>
    </row>
    <row r="3372" customFormat="false" ht="15" hidden="false" customHeight="false" outlineLevel="0" collapsed="false">
      <c r="A3372" s="4" t="s">
        <v>157</v>
      </c>
      <c r="B3372" s="4" t="s">
        <v>783</v>
      </c>
      <c r="C3372" s="4" t="s">
        <v>267</v>
      </c>
      <c r="D3372" s="4" t="n">
        <f aca="false">IFERROR(INDEX(Positions!$D$2:$D$14531,MATCH($A3372&amp;"|13",Positions!$A$2:$A$14531,0)),"-")</f>
        <v>13</v>
      </c>
      <c r="E3372" s="4" t="n">
        <f aca="false">IFERROR(INDEX(Positions!$D$2:$D$14531,MATCH($A3372&amp;"|22",Positions!$A$2:$A$14531,0)),"-")</f>
        <v>22</v>
      </c>
      <c r="F3372" s="4" t="str">
        <f aca="false">IFERROR(INDEX(Positions!$E$2:$E$14531,MATCH($A3372&amp;"|13",Positions!$A$2:$A$14531,0)),"-")</f>
        <v>G</v>
      </c>
      <c r="G3372" s="4" t="str">
        <f aca="false">IFERROR(INDEX(Positions!$E$2:$E$14531,MATCH($A3372&amp;"|22",Positions!$A$2:$A$14531,0)),"-")</f>
        <v>A</v>
      </c>
      <c r="H3372" s="3" t="str">
        <f aca="false">F3372&amp;"-"&amp;G3372</f>
        <v>G-A</v>
      </c>
      <c r="I3372" s="4" t="n">
        <f aca="false">(F3372="G")+(G3372="G")</f>
        <v>1</v>
      </c>
      <c r="J3372" s="4" t="n">
        <f aca="false">(F3372="C")+(G3372="C")</f>
        <v>0</v>
      </c>
      <c r="K3372" s="3" t="n">
        <f aca="false">I3372+J3372</f>
        <v>1</v>
      </c>
    </row>
    <row r="3373" customFormat="false" ht="15" hidden="false" customHeight="false" outlineLevel="0" collapsed="false">
      <c r="A3373" s="4" t="s">
        <v>157</v>
      </c>
      <c r="B3373" s="4" t="s">
        <v>805</v>
      </c>
      <c r="C3373" s="4" t="s">
        <v>673</v>
      </c>
      <c r="D3373" s="4" t="n">
        <f aca="false">IFERROR(INDEX(Positions!$D$2:$D$14531,MATCH($A3373&amp;"|27",Positions!$A$2:$A$14531,0)),"-")</f>
        <v>27</v>
      </c>
      <c r="E3373" s="4" t="n">
        <f aca="false">IFERROR(INDEX(Positions!$D$2:$D$14531,MATCH($A3373&amp;"|43",Positions!$A$2:$A$14531,0)),"-")</f>
        <v>43</v>
      </c>
      <c r="F3373" s="4" t="str">
        <f aca="false">IFERROR(INDEX(Positions!$E$2:$E$14531,MATCH($A3373&amp;"|27",Positions!$A$2:$A$14531,0)),"-")</f>
        <v>C</v>
      </c>
      <c r="G3373" s="4" t="str">
        <f aca="false">IFERROR(INDEX(Positions!$E$2:$E$14531,MATCH($A3373&amp;"|43",Positions!$A$2:$A$14531,0)),"-")</f>
        <v>G</v>
      </c>
      <c r="H3373" s="3" t="str">
        <f aca="false">F3373&amp;"-"&amp;G3373</f>
        <v>C-G</v>
      </c>
      <c r="I3373" s="4" t="n">
        <f aca="false">(F3373="G")+(G3373="G")</f>
        <v>1</v>
      </c>
      <c r="J3373" s="4" t="n">
        <f aca="false">(F3373="C")+(G3373="C")</f>
        <v>1</v>
      </c>
      <c r="K3373" s="3" t="n">
        <f aca="false">I3373+J3373</f>
        <v>2</v>
      </c>
    </row>
    <row r="3374" customFormat="false" ht="15" hidden="false" customHeight="false" outlineLevel="0" collapsed="false">
      <c r="A3374" s="4" t="s">
        <v>157</v>
      </c>
      <c r="B3374" s="4" t="s">
        <v>805</v>
      </c>
      <c r="C3374" s="4" t="s">
        <v>889</v>
      </c>
      <c r="D3374" s="4" t="n">
        <f aca="false">IFERROR(INDEX(Positions!$D$2:$D$14531,MATCH($A3374&amp;"|28",Positions!$A$2:$A$14531,0)),"-")</f>
        <v>28</v>
      </c>
      <c r="E3374" s="4" t="n">
        <f aca="false">IFERROR(INDEX(Positions!$D$2:$D$14531,MATCH($A3374&amp;"|42",Positions!$A$2:$A$14531,0)),"-")</f>
        <v>42</v>
      </c>
      <c r="F3374" s="4" t="str">
        <f aca="false">IFERROR(INDEX(Positions!$E$2:$E$14531,MATCH($A3374&amp;"|28",Positions!$A$2:$A$14531,0)),"-")</f>
        <v>U</v>
      </c>
      <c r="G3374" s="4" t="str">
        <f aca="false">IFERROR(INDEX(Positions!$E$2:$E$14531,MATCH($A3374&amp;"|42",Positions!$A$2:$A$14531,0)),"-")</f>
        <v>A</v>
      </c>
      <c r="H3374" s="3" t="str">
        <f aca="false">F3374&amp;"-"&amp;G3374</f>
        <v>U-A</v>
      </c>
      <c r="I3374" s="4" t="n">
        <f aca="false">(F3374="G")+(G3374="G")</f>
        <v>0</v>
      </c>
      <c r="J3374" s="4" t="n">
        <f aca="false">(F3374="C")+(G3374="C")</f>
        <v>0</v>
      </c>
      <c r="K3374" s="3" t="n">
        <f aca="false">I3374+J3374</f>
        <v>0</v>
      </c>
    </row>
    <row r="3375" customFormat="false" ht="15" hidden="false" customHeight="false" outlineLevel="0" collapsed="false">
      <c r="A3375" s="4" t="s">
        <v>157</v>
      </c>
      <c r="B3375" s="4" t="s">
        <v>805</v>
      </c>
      <c r="C3375" s="4" t="s">
        <v>890</v>
      </c>
      <c r="D3375" s="4" t="n">
        <f aca="false">IFERROR(INDEX(Positions!$D$2:$D$14531,MATCH($A3375&amp;"|29",Positions!$A$2:$A$14531,0)),"-")</f>
        <v>29</v>
      </c>
      <c r="E3375" s="4" t="n">
        <f aca="false">IFERROR(INDEX(Positions!$D$2:$D$14531,MATCH($A3375&amp;"|41",Positions!$A$2:$A$14531,0)),"-")</f>
        <v>41</v>
      </c>
      <c r="F3375" s="4" t="str">
        <f aca="false">IFERROR(INDEX(Positions!$E$2:$E$14531,MATCH($A3375&amp;"|29",Positions!$A$2:$A$14531,0)),"-")</f>
        <v>C</v>
      </c>
      <c r="G3375" s="4" t="str">
        <f aca="false">IFERROR(INDEX(Positions!$E$2:$E$14531,MATCH($A3375&amp;"|41",Positions!$A$2:$A$14531,0)),"-")</f>
        <v>G</v>
      </c>
      <c r="H3375" s="3" t="str">
        <f aca="false">F3375&amp;"-"&amp;G3375</f>
        <v>C-G</v>
      </c>
      <c r="I3375" s="4" t="n">
        <f aca="false">(F3375="G")+(G3375="G")</f>
        <v>1</v>
      </c>
      <c r="J3375" s="4" t="n">
        <f aca="false">(F3375="C")+(G3375="C")</f>
        <v>1</v>
      </c>
      <c r="K3375" s="3" t="n">
        <f aca="false">I3375+J3375</f>
        <v>2</v>
      </c>
    </row>
    <row r="3376" customFormat="false" ht="15" hidden="false" customHeight="false" outlineLevel="0" collapsed="false">
      <c r="A3376" s="4" t="s">
        <v>157</v>
      </c>
      <c r="B3376" s="4" t="s">
        <v>805</v>
      </c>
      <c r="C3376" s="4" t="s">
        <v>694</v>
      </c>
      <c r="D3376" s="4" t="n">
        <f aca="false">IFERROR(INDEX(Positions!$D$2:$D$14531,MATCH($A3376&amp;"|30",Positions!$A$2:$A$14531,0)),"-")</f>
        <v>30</v>
      </c>
      <c r="E3376" s="4" t="n">
        <f aca="false">IFERROR(INDEX(Positions!$D$2:$D$14531,MATCH($A3376&amp;"|40",Positions!$A$2:$A$14531,0)),"-")</f>
        <v>40</v>
      </c>
      <c r="F3376" s="4" t="str">
        <f aca="false">IFERROR(INDEX(Positions!$E$2:$E$14531,MATCH($A3376&amp;"|30",Positions!$A$2:$A$14531,0)),"-")</f>
        <v>G</v>
      </c>
      <c r="G3376" s="4" t="str">
        <f aca="false">IFERROR(INDEX(Positions!$E$2:$E$14531,MATCH($A3376&amp;"|40",Positions!$A$2:$A$14531,0)),"-")</f>
        <v>C</v>
      </c>
      <c r="H3376" s="3" t="str">
        <f aca="false">F3376&amp;"-"&amp;G3376</f>
        <v>G-C</v>
      </c>
      <c r="I3376" s="4" t="n">
        <f aca="false">(F3376="G")+(G3376="G")</f>
        <v>1</v>
      </c>
      <c r="J3376" s="4" t="n">
        <f aca="false">(F3376="C")+(G3376="C")</f>
        <v>1</v>
      </c>
      <c r="K3376" s="3" t="n">
        <f aca="false">I3376+J3376</f>
        <v>2</v>
      </c>
    </row>
    <row r="3377" customFormat="false" ht="15" hidden="false" customHeight="false" outlineLevel="0" collapsed="false">
      <c r="A3377" s="4" t="s">
        <v>157</v>
      </c>
      <c r="B3377" s="4" t="s">
        <v>805</v>
      </c>
      <c r="C3377" s="4" t="s">
        <v>640</v>
      </c>
      <c r="D3377" s="4" t="n">
        <f aca="false">IFERROR(INDEX(Positions!$D$2:$D$14531,MATCH($A3377&amp;"|31",Positions!$A$2:$A$14531,0)),"-")</f>
        <v>31</v>
      </c>
      <c r="E3377" s="4" t="n">
        <f aca="false">IFERROR(INDEX(Positions!$D$2:$D$14531,MATCH($A3377&amp;"|39",Positions!$A$2:$A$14531,0)),"-")</f>
        <v>39</v>
      </c>
      <c r="F3377" s="4" t="str">
        <f aca="false">IFERROR(INDEX(Positions!$E$2:$E$14531,MATCH($A3377&amp;"|31",Positions!$A$2:$A$14531,0)),"-")</f>
        <v>A</v>
      </c>
      <c r="G3377" s="4" t="str">
        <f aca="false">IFERROR(INDEX(Positions!$E$2:$E$14531,MATCH($A3377&amp;"|39",Positions!$A$2:$A$14531,0)),"-")</f>
        <v>U</v>
      </c>
      <c r="H3377" s="3" t="str">
        <f aca="false">F3377&amp;"-"&amp;G3377</f>
        <v>A-U</v>
      </c>
      <c r="I3377" s="4" t="n">
        <f aca="false">(F3377="G")+(G3377="G")</f>
        <v>0</v>
      </c>
      <c r="J3377" s="4" t="n">
        <f aca="false">(F3377="C")+(G3377="C")</f>
        <v>0</v>
      </c>
      <c r="K3377" s="3" t="n">
        <f aca="false">I3377+J3377</f>
        <v>0</v>
      </c>
    </row>
    <row r="3378" customFormat="false" ht="15" hidden="false" customHeight="false" outlineLevel="0" collapsed="false">
      <c r="A3378" s="4" t="s">
        <v>157</v>
      </c>
      <c r="B3378" s="4" t="s">
        <v>830</v>
      </c>
      <c r="C3378" s="4" t="s">
        <v>367</v>
      </c>
      <c r="D3378" s="4" t="n">
        <f aca="false">IFERROR(INDEX(Positions!$D$2:$D$14531,MATCH($A3378&amp;"|49",Positions!$A$2:$A$14531,0)),"-")</f>
        <v>51</v>
      </c>
      <c r="E3378" s="4" t="n">
        <f aca="false">IFERROR(INDEX(Positions!$D$2:$D$14531,MATCH($A3378&amp;"|65",Positions!$A$2:$A$14531,0)),"-")</f>
        <v>67</v>
      </c>
      <c r="F3378" s="4" t="str">
        <f aca="false">IFERROR(INDEX(Positions!$E$2:$E$14531,MATCH($A3378&amp;"|49",Positions!$A$2:$A$14531,0)),"-")</f>
        <v>G</v>
      </c>
      <c r="G3378" s="4" t="str">
        <f aca="false">IFERROR(INDEX(Positions!$E$2:$E$14531,MATCH($A3378&amp;"|65",Positions!$A$2:$A$14531,0)),"-")</f>
        <v>C</v>
      </c>
      <c r="H3378" s="3" t="str">
        <f aca="false">F3378&amp;"-"&amp;G3378</f>
        <v>G-C</v>
      </c>
      <c r="I3378" s="4" t="n">
        <f aca="false">(F3378="G")+(G3378="G")</f>
        <v>1</v>
      </c>
      <c r="J3378" s="4" t="n">
        <f aca="false">(F3378="C")+(G3378="C")</f>
        <v>1</v>
      </c>
      <c r="K3378" s="3" t="n">
        <f aca="false">I3378+J3378</f>
        <v>2</v>
      </c>
    </row>
    <row r="3379" customFormat="false" ht="15" hidden="false" customHeight="false" outlineLevel="0" collapsed="false">
      <c r="A3379" s="4" t="s">
        <v>157</v>
      </c>
      <c r="B3379" s="4" t="s">
        <v>830</v>
      </c>
      <c r="C3379" s="4" t="s">
        <v>891</v>
      </c>
      <c r="D3379" s="4" t="n">
        <f aca="false">IFERROR(INDEX(Positions!$D$2:$D$14531,MATCH($A3379&amp;"|50",Positions!$A$2:$A$14531,0)),"-")</f>
        <v>52</v>
      </c>
      <c r="E3379" s="4" t="n">
        <f aca="false">IFERROR(INDEX(Positions!$D$2:$D$14531,MATCH($A3379&amp;"|64",Positions!$A$2:$A$14531,0)),"-")</f>
        <v>66</v>
      </c>
      <c r="F3379" s="4" t="str">
        <f aca="false">IFERROR(INDEX(Positions!$E$2:$E$14531,MATCH($A3379&amp;"|50",Positions!$A$2:$A$14531,0)),"-")</f>
        <v>G</v>
      </c>
      <c r="G3379" s="4" t="str">
        <f aca="false">IFERROR(INDEX(Positions!$E$2:$E$14531,MATCH($A3379&amp;"|64",Positions!$A$2:$A$14531,0)),"-")</f>
        <v>A</v>
      </c>
      <c r="H3379" s="3" t="str">
        <f aca="false">F3379&amp;"-"&amp;G3379</f>
        <v>G-A</v>
      </c>
      <c r="I3379" s="4" t="n">
        <f aca="false">(F3379="G")+(G3379="G")</f>
        <v>1</v>
      </c>
      <c r="J3379" s="4" t="n">
        <f aca="false">(F3379="C")+(G3379="C")</f>
        <v>0</v>
      </c>
      <c r="K3379" s="3" t="n">
        <f aca="false">I3379+J3379</f>
        <v>1</v>
      </c>
    </row>
    <row r="3380" customFormat="false" ht="15" hidden="false" customHeight="false" outlineLevel="0" collapsed="false">
      <c r="A3380" s="4" t="s">
        <v>157</v>
      </c>
      <c r="B3380" s="4" t="s">
        <v>830</v>
      </c>
      <c r="C3380" s="4" t="s">
        <v>689</v>
      </c>
      <c r="D3380" s="4" t="n">
        <f aca="false">IFERROR(INDEX(Positions!$D$2:$D$14531,MATCH($A3380&amp;"|51",Positions!$A$2:$A$14531,0)),"-")</f>
        <v>53</v>
      </c>
      <c r="E3380" s="4" t="n">
        <f aca="false">IFERROR(INDEX(Positions!$D$2:$D$14531,MATCH($A3380&amp;"|63",Positions!$A$2:$A$14531,0)),"-")</f>
        <v>65</v>
      </c>
      <c r="F3380" s="4" t="str">
        <f aca="false">IFERROR(INDEX(Positions!$E$2:$E$14531,MATCH($A3380&amp;"|51",Positions!$A$2:$A$14531,0)),"-")</f>
        <v>U</v>
      </c>
      <c r="G3380" s="4" t="str">
        <f aca="false">IFERROR(INDEX(Positions!$E$2:$E$14531,MATCH($A3380&amp;"|63",Positions!$A$2:$A$14531,0)),"-")</f>
        <v>C</v>
      </c>
      <c r="H3380" s="3" t="str">
        <f aca="false">F3380&amp;"-"&amp;G3380</f>
        <v>U-C</v>
      </c>
      <c r="I3380" s="4" t="n">
        <f aca="false">(F3380="G")+(G3380="G")</f>
        <v>0</v>
      </c>
      <c r="J3380" s="4" t="n">
        <f aca="false">(F3380="C")+(G3380="C")</f>
        <v>1</v>
      </c>
      <c r="K3380" s="3" t="n">
        <f aca="false">I3380+J3380</f>
        <v>1</v>
      </c>
    </row>
    <row r="3381" customFormat="false" ht="15" hidden="false" customHeight="false" outlineLevel="0" collapsed="false">
      <c r="A3381" s="4" t="s">
        <v>157</v>
      </c>
      <c r="B3381" s="4" t="s">
        <v>830</v>
      </c>
      <c r="C3381" s="4" t="s">
        <v>703</v>
      </c>
      <c r="D3381" s="4" t="n">
        <f aca="false">IFERROR(INDEX(Positions!$D$2:$D$14531,MATCH($A3381&amp;"|52",Positions!$A$2:$A$14531,0)),"-")</f>
        <v>54</v>
      </c>
      <c r="E3381" s="4" t="n">
        <f aca="false">IFERROR(INDEX(Positions!$D$2:$D$14531,MATCH($A3381&amp;"|62",Positions!$A$2:$A$14531,0)),"-")</f>
        <v>64</v>
      </c>
      <c r="F3381" s="4" t="str">
        <f aca="false">IFERROR(INDEX(Positions!$E$2:$E$14531,MATCH($A3381&amp;"|52",Positions!$A$2:$A$14531,0)),"-")</f>
        <v>U</v>
      </c>
      <c r="G3381" s="4" t="str">
        <f aca="false">IFERROR(INDEX(Positions!$E$2:$E$14531,MATCH($A3381&amp;"|62",Positions!$A$2:$A$14531,0)),"-")</f>
        <v>U</v>
      </c>
      <c r="H3381" s="3" t="str">
        <f aca="false">F3381&amp;"-"&amp;G3381</f>
        <v>U-U</v>
      </c>
      <c r="I3381" s="4" t="n">
        <f aca="false">(F3381="G")+(G3381="G")</f>
        <v>0</v>
      </c>
      <c r="J3381" s="4" t="n">
        <f aca="false">(F3381="C")+(G3381="C")</f>
        <v>0</v>
      </c>
      <c r="K3381" s="3" t="n">
        <f aca="false">I3381+J3381</f>
        <v>0</v>
      </c>
    </row>
    <row r="3382" customFormat="false" ht="15" hidden="false" customHeight="false" outlineLevel="0" collapsed="false">
      <c r="A3382" s="4" t="s">
        <v>157</v>
      </c>
      <c r="B3382" s="4" t="s">
        <v>830</v>
      </c>
      <c r="C3382" s="4" t="s">
        <v>892</v>
      </c>
      <c r="D3382" s="4" t="n">
        <f aca="false">IFERROR(INDEX(Positions!$D$2:$D$14531,MATCH($A3382&amp;"|53",Positions!$A$2:$A$14531,0)),"-")</f>
        <v>55</v>
      </c>
      <c r="E3382" s="4" t="n">
        <f aca="false">IFERROR(INDEX(Positions!$D$2:$D$14531,MATCH($A3382&amp;"|61",Positions!$A$2:$A$14531,0)),"-")</f>
        <v>63</v>
      </c>
      <c r="F3382" s="4" t="str">
        <f aca="false">IFERROR(INDEX(Positions!$E$2:$E$14531,MATCH($A3382&amp;"|53",Positions!$A$2:$A$14531,0)),"-")</f>
        <v>C</v>
      </c>
      <c r="G3382" s="4" t="str">
        <f aca="false">IFERROR(INDEX(Positions!$E$2:$E$14531,MATCH($A3382&amp;"|61",Positions!$A$2:$A$14531,0)),"-")</f>
        <v>G</v>
      </c>
      <c r="H3382" s="3" t="str">
        <f aca="false">F3382&amp;"-"&amp;G3382</f>
        <v>C-G</v>
      </c>
      <c r="I3382" s="4" t="n">
        <f aca="false">(F3382="G")+(G3382="G")</f>
        <v>1</v>
      </c>
      <c r="J3382" s="4" t="n">
        <f aca="false">(F3382="C")+(G3382="C")</f>
        <v>1</v>
      </c>
      <c r="K3382" s="3" t="n">
        <f aca="false">I3382+J3382</f>
        <v>2</v>
      </c>
    </row>
    <row r="3383" customFormat="false" ht="15" hidden="false" customHeight="false" outlineLevel="0" collapsed="false">
      <c r="A3383" s="24" t="s">
        <v>157</v>
      </c>
      <c r="B3383" s="24" t="s">
        <v>893</v>
      </c>
      <c r="C3383" s="24" t="s">
        <v>894</v>
      </c>
      <c r="D3383" s="24" t="n">
        <f aca="false">IFERROR(INDEX(Positions!$D$2:$D$14531,MATCH($A3383&amp;"|8",Positions!$A$2:$A$14531,0)),"-")</f>
        <v>8</v>
      </c>
      <c r="E3383" s="24" t="n">
        <f aca="false">IFERROR(INDEX(Positions!$D$2:$D$14531,MATCH($A3383&amp;"|14",Positions!$A$2:$A$14531,0)),"-")</f>
        <v>14</v>
      </c>
      <c r="F3383" s="24" t="str">
        <f aca="false">IFERROR(INDEX(Positions!$E$2:$E$14531,MATCH($A3383&amp;"|8",Positions!$A$2:$A$14531,0)),"-")</f>
        <v>U</v>
      </c>
      <c r="G3383" s="24" t="str">
        <f aca="false">IFERROR(INDEX(Positions!$E$2:$E$14531,MATCH($A3383&amp;"|14",Positions!$A$2:$A$14531,0)),"-")</f>
        <v>A</v>
      </c>
      <c r="H3383" s="25" t="str">
        <f aca="false">F3383&amp;"-"&amp;G3383</f>
        <v>U-A</v>
      </c>
      <c r="I3383" s="24" t="n">
        <f aca="false">(F3383="G")+(G3383="G")</f>
        <v>0</v>
      </c>
      <c r="J3383" s="24" t="n">
        <f aca="false">(F3383="C")+(G3383="C")</f>
        <v>0</v>
      </c>
      <c r="K3383" s="25" t="n">
        <f aca="false">I3383+J3383</f>
        <v>0</v>
      </c>
    </row>
    <row r="3384" customFormat="false" ht="15" hidden="false" customHeight="false" outlineLevel="0" collapsed="false">
      <c r="A3384" s="24" t="s">
        <v>157</v>
      </c>
      <c r="B3384" s="24" t="s">
        <v>893</v>
      </c>
      <c r="C3384" s="24" t="s">
        <v>895</v>
      </c>
      <c r="D3384" s="24" t="n">
        <f aca="false">IFERROR(INDEX(Positions!$D$2:$D$14531,MATCH($A3384&amp;"|15",Positions!$A$2:$A$14531,0)),"-")</f>
        <v>15</v>
      </c>
      <c r="E3384" s="24" t="n">
        <f aca="false">IFERROR(INDEX(Positions!$D$2:$D$14531,MATCH($A3384&amp;"|48",Positions!$A$2:$A$14531,0)),"-")</f>
        <v>50</v>
      </c>
      <c r="F3384" s="24" t="str">
        <f aca="false">IFERROR(INDEX(Positions!$E$2:$E$14531,MATCH($A3384&amp;"|15",Positions!$A$2:$A$14531,0)),"-")</f>
        <v>G</v>
      </c>
      <c r="G3384" s="24" t="str">
        <f aca="false">IFERROR(INDEX(Positions!$E$2:$E$14531,MATCH($A3384&amp;"|48",Positions!$A$2:$A$14531,0)),"-")</f>
        <v>C</v>
      </c>
      <c r="H3384" s="25" t="str">
        <f aca="false">F3384&amp;"-"&amp;G3384</f>
        <v>G-C</v>
      </c>
      <c r="I3384" s="24" t="n">
        <f aca="false">(F3384="G")+(G3384="G")</f>
        <v>1</v>
      </c>
      <c r="J3384" s="24" t="n">
        <f aca="false">(F3384="C")+(G3384="C")</f>
        <v>1</v>
      </c>
      <c r="K3384" s="25" t="n">
        <f aca="false">I3384+J3384</f>
        <v>2</v>
      </c>
    </row>
    <row r="3385" customFormat="false" ht="15" hidden="false" customHeight="false" outlineLevel="0" collapsed="false">
      <c r="A3385" s="24" t="s">
        <v>157</v>
      </c>
      <c r="B3385" s="24" t="s">
        <v>893</v>
      </c>
      <c r="C3385" s="24" t="s">
        <v>896</v>
      </c>
      <c r="D3385" s="24" t="n">
        <f aca="false">IFERROR(INDEX(Positions!$D$2:$D$14531,MATCH($A3385&amp;"|18",Positions!$A$2:$A$14531,0)),"-")</f>
        <v>17</v>
      </c>
      <c r="E3385" s="24" t="n">
        <f aca="false">IFERROR(INDEX(Positions!$D$2:$D$14531,MATCH($A3385&amp;"|55",Positions!$A$2:$A$14531,0)),"-")</f>
        <v>57</v>
      </c>
      <c r="F3385" s="24" t="str">
        <f aca="false">IFERROR(INDEX(Positions!$E$2:$E$14531,MATCH($A3385&amp;"|18",Positions!$A$2:$A$14531,0)),"-")</f>
        <v>G</v>
      </c>
      <c r="G3385" s="24" t="str">
        <f aca="false">IFERROR(INDEX(Positions!$E$2:$E$14531,MATCH($A3385&amp;"|55",Positions!$A$2:$A$14531,0)),"-")</f>
        <v>A</v>
      </c>
      <c r="H3385" s="25" t="str">
        <f aca="false">F3385&amp;"-"&amp;G3385</f>
        <v>G-A</v>
      </c>
      <c r="I3385" s="24" t="n">
        <f aca="false">(F3385="G")+(G3385="G")</f>
        <v>1</v>
      </c>
      <c r="J3385" s="24" t="n">
        <f aca="false">(F3385="C")+(G3385="C")</f>
        <v>0</v>
      </c>
      <c r="K3385" s="25" t="n">
        <f aca="false">I3385+J3385</f>
        <v>1</v>
      </c>
    </row>
    <row r="3386" customFormat="false" ht="15" hidden="false" customHeight="false" outlineLevel="0" collapsed="false">
      <c r="A3386" s="24" t="s">
        <v>157</v>
      </c>
      <c r="B3386" s="24" t="s">
        <v>893</v>
      </c>
      <c r="C3386" s="24" t="s">
        <v>897</v>
      </c>
      <c r="D3386" s="24" t="n">
        <f aca="false">IFERROR(INDEX(Positions!$D$2:$D$14531,MATCH($A3386&amp;"|19",Positions!$A$2:$A$14531,0)),"-")</f>
        <v>18</v>
      </c>
      <c r="E3386" s="24" t="n">
        <f aca="false">IFERROR(INDEX(Positions!$D$2:$D$14531,MATCH($A3386&amp;"|56",Positions!$A$2:$A$14531,0)),"-")</f>
        <v>58</v>
      </c>
      <c r="F3386" s="24" t="str">
        <f aca="false">IFERROR(INDEX(Positions!$E$2:$E$14531,MATCH($A3386&amp;"|19",Positions!$A$2:$A$14531,0)),"-")</f>
        <v>G</v>
      </c>
      <c r="G3386" s="24" t="str">
        <f aca="false">IFERROR(INDEX(Positions!$E$2:$E$14531,MATCH($A3386&amp;"|56",Positions!$A$2:$A$14531,0)),"-")</f>
        <v>A</v>
      </c>
      <c r="H3386" s="25" t="str">
        <f aca="false">F3386&amp;"-"&amp;G3386</f>
        <v>G-A</v>
      </c>
      <c r="I3386" s="24" t="n">
        <f aca="false">(F3386="G")+(G3386="G")</f>
        <v>1</v>
      </c>
      <c r="J3386" s="24" t="n">
        <f aca="false">(F3386="C")+(G3386="C")</f>
        <v>0</v>
      </c>
      <c r="K3386" s="25" t="n">
        <f aca="false">I3386+J3386</f>
        <v>1</v>
      </c>
    </row>
    <row r="3387" customFormat="false" ht="15" hidden="false" customHeight="false" outlineLevel="0" collapsed="false">
      <c r="A3387" s="24" t="s">
        <v>157</v>
      </c>
      <c r="B3387" s="24" t="s">
        <v>893</v>
      </c>
      <c r="C3387" s="24" t="s">
        <v>898</v>
      </c>
      <c r="D3387" s="24" t="n">
        <f aca="false">IFERROR(INDEX(Positions!$D$2:$D$14531,MATCH($A3387&amp;"|26",Positions!$A$2:$A$14531,0)),"-")</f>
        <v>26</v>
      </c>
      <c r="E3387" s="24" t="n">
        <f aca="false">IFERROR(INDEX(Positions!$D$2:$D$14531,MATCH($A3387&amp;"|44",Positions!$A$2:$A$14531,0)),"-")</f>
        <v>44</v>
      </c>
      <c r="F3387" s="24" t="str">
        <f aca="false">IFERROR(INDEX(Positions!$E$2:$E$14531,MATCH($A3387&amp;"|26",Positions!$A$2:$A$14531,0)),"-")</f>
        <v>G</v>
      </c>
      <c r="G3387" s="24" t="str">
        <f aca="false">IFERROR(INDEX(Positions!$E$2:$E$14531,MATCH($A3387&amp;"|44",Positions!$A$2:$A$14531,0)),"-")</f>
        <v>U</v>
      </c>
      <c r="H3387" s="25" t="str">
        <f aca="false">F3387&amp;"-"&amp;G3387</f>
        <v>G-U</v>
      </c>
      <c r="I3387" s="24" t="n">
        <f aca="false">(F3387="G")+(G3387="G")</f>
        <v>1</v>
      </c>
      <c r="J3387" s="24" t="n">
        <f aca="false">(F3387="C")+(G3387="C")</f>
        <v>0</v>
      </c>
      <c r="K3387" s="25" t="n">
        <f aca="false">I3387+J3387</f>
        <v>1</v>
      </c>
    </row>
    <row r="3388" customFormat="false" ht="15" hidden="false" customHeight="false" outlineLevel="0" collapsed="false">
      <c r="A3388" s="24" t="s">
        <v>157</v>
      </c>
      <c r="B3388" s="24" t="s">
        <v>893</v>
      </c>
      <c r="C3388" s="24" t="s">
        <v>899</v>
      </c>
      <c r="D3388" s="24" t="n">
        <f aca="false">IFERROR(INDEX(Positions!$D$2:$D$14531,MATCH($A3388&amp;"|32",Positions!$A$2:$A$14531,0)),"-")</f>
        <v>32</v>
      </c>
      <c r="E3388" s="24" t="n">
        <f aca="false">IFERROR(INDEX(Positions!$D$2:$D$14531,MATCH($A3388&amp;"|38",Positions!$A$2:$A$14531,0)),"-")</f>
        <v>38</v>
      </c>
      <c r="F3388" s="24" t="str">
        <f aca="false">IFERROR(INDEX(Positions!$E$2:$E$14531,MATCH($A3388&amp;"|32",Positions!$A$2:$A$14531,0)),"-")</f>
        <v>C</v>
      </c>
      <c r="G3388" s="24" t="str">
        <f aca="false">IFERROR(INDEX(Positions!$E$2:$E$14531,MATCH($A3388&amp;"|38",Positions!$A$2:$A$14531,0)),"-")</f>
        <v>C</v>
      </c>
      <c r="H3388" s="25" t="str">
        <f aca="false">F3388&amp;"-"&amp;G3388</f>
        <v>C-C</v>
      </c>
      <c r="I3388" s="24" t="n">
        <f aca="false">(F3388="G")+(G3388="G")</f>
        <v>0</v>
      </c>
      <c r="J3388" s="24" t="n">
        <f aca="false">(F3388="C")+(G3388="C")</f>
        <v>2</v>
      </c>
      <c r="K3388" s="25" t="n">
        <f aca="false">I3388+J3388</f>
        <v>2</v>
      </c>
    </row>
    <row r="3389" customFormat="false" ht="15" hidden="false" customHeight="false" outlineLevel="0" collapsed="false">
      <c r="A3389" s="24" t="s">
        <v>157</v>
      </c>
      <c r="B3389" s="24" t="s">
        <v>893</v>
      </c>
      <c r="C3389" s="24" t="s">
        <v>900</v>
      </c>
      <c r="D3389" s="24" t="n">
        <f aca="false">IFERROR(INDEX(Positions!$D$2:$D$14531,MATCH($A3389&amp;"|54",Positions!$A$2:$A$14531,0)),"-")</f>
        <v>56</v>
      </c>
      <c r="E3389" s="24" t="n">
        <f aca="false">IFERROR(INDEX(Positions!$D$2:$D$14531,MATCH($A3389&amp;"|58",Positions!$A$2:$A$14531,0)),"-")</f>
        <v>60</v>
      </c>
      <c r="F3389" s="24" t="str">
        <f aca="false">IFERROR(INDEX(Positions!$E$2:$E$14531,MATCH($A3389&amp;"|54",Positions!$A$2:$A$14531,0)),"-")</f>
        <v>G</v>
      </c>
      <c r="G3389" s="24" t="str">
        <f aca="false">IFERROR(INDEX(Positions!$E$2:$E$14531,MATCH($A3389&amp;"|58",Positions!$A$2:$A$14531,0)),"-")</f>
        <v>C</v>
      </c>
      <c r="H3389" s="25" t="str">
        <f aca="false">F3389&amp;"-"&amp;G3389</f>
        <v>G-C</v>
      </c>
      <c r="I3389" s="24" t="n">
        <f aca="false">(F3389="G")+(G3389="G")</f>
        <v>1</v>
      </c>
      <c r="J3389" s="24" t="n">
        <f aca="false">(F3389="C")+(G3389="C")</f>
        <v>1</v>
      </c>
      <c r="K3389" s="25" t="n">
        <f aca="false">I3389+J3389</f>
        <v>2</v>
      </c>
    </row>
    <row r="3390" customFormat="false" ht="15" hidden="false" customHeight="false" outlineLevel="0" collapsed="false">
      <c r="A3390" s="4" t="s">
        <v>158</v>
      </c>
      <c r="B3390" s="4" t="s">
        <v>768</v>
      </c>
      <c r="C3390" s="4" t="s">
        <v>882</v>
      </c>
      <c r="D3390" s="4" t="n">
        <f aca="false">IFERROR(INDEX(Positions!$D$2:$D$14531,MATCH($A3390&amp;"|1",Positions!$A$2:$A$14531,0)),"-")</f>
        <v>1</v>
      </c>
      <c r="E3390" s="4" t="n">
        <f aca="false">IFERROR(INDEX(Positions!$D$2:$D$14531,MATCH($A3390&amp;"|72",Positions!$A$2:$A$14531,0)),"-")</f>
        <v>72</v>
      </c>
      <c r="F3390" s="4" t="str">
        <f aca="false">IFERROR(INDEX(Positions!$E$2:$E$14531,MATCH($A3390&amp;"|1",Positions!$A$2:$A$14531,0)),"-")</f>
        <v>U</v>
      </c>
      <c r="G3390" s="4" t="str">
        <f aca="false">IFERROR(INDEX(Positions!$E$2:$E$14531,MATCH($A3390&amp;"|72",Positions!$A$2:$A$14531,0)),"-")</f>
        <v>A</v>
      </c>
      <c r="H3390" s="3" t="str">
        <f aca="false">F3390&amp;"-"&amp;G3390</f>
        <v>U-A</v>
      </c>
      <c r="I3390" s="4" t="n">
        <f aca="false">(F3390="G")+(G3390="G")</f>
        <v>0</v>
      </c>
      <c r="J3390" s="4" t="n">
        <f aca="false">(F3390="C")+(G3390="C")</f>
        <v>0</v>
      </c>
      <c r="K3390" s="3" t="n">
        <f aca="false">I3390+J3390</f>
        <v>0</v>
      </c>
    </row>
    <row r="3391" customFormat="false" ht="15" hidden="false" customHeight="false" outlineLevel="0" collapsed="false">
      <c r="A3391" s="4" t="s">
        <v>158</v>
      </c>
      <c r="B3391" s="4" t="s">
        <v>768</v>
      </c>
      <c r="C3391" s="4" t="s">
        <v>883</v>
      </c>
      <c r="D3391" s="4" t="n">
        <f aca="false">IFERROR(INDEX(Positions!$D$2:$D$14531,MATCH($A3391&amp;"|2",Positions!$A$2:$A$14531,0)),"-")</f>
        <v>2</v>
      </c>
      <c r="E3391" s="4" t="n">
        <f aca="false">IFERROR(INDEX(Positions!$D$2:$D$14531,MATCH($A3391&amp;"|71",Positions!$A$2:$A$14531,0)),"-")</f>
        <v>71</v>
      </c>
      <c r="F3391" s="4" t="str">
        <f aca="false">IFERROR(INDEX(Positions!$E$2:$E$14531,MATCH($A3391&amp;"|2",Positions!$A$2:$A$14531,0)),"-")</f>
        <v>G</v>
      </c>
      <c r="G3391" s="4" t="str">
        <f aca="false">IFERROR(INDEX(Positions!$E$2:$E$14531,MATCH($A3391&amp;"|71",Positions!$A$2:$A$14531,0)),"-")</f>
        <v>C</v>
      </c>
      <c r="H3391" s="3" t="str">
        <f aca="false">F3391&amp;"-"&amp;G3391</f>
        <v>G-C</v>
      </c>
      <c r="I3391" s="4" t="n">
        <f aca="false">(F3391="G")+(G3391="G")</f>
        <v>1</v>
      </c>
      <c r="J3391" s="4" t="n">
        <f aca="false">(F3391="C")+(G3391="C")</f>
        <v>1</v>
      </c>
      <c r="K3391" s="3" t="n">
        <f aca="false">I3391+J3391</f>
        <v>2</v>
      </c>
    </row>
    <row r="3392" customFormat="false" ht="15" hidden="false" customHeight="false" outlineLevel="0" collapsed="false">
      <c r="A3392" s="4" t="s">
        <v>158</v>
      </c>
      <c r="B3392" s="4" t="s">
        <v>768</v>
      </c>
      <c r="C3392" s="4" t="s">
        <v>884</v>
      </c>
      <c r="D3392" s="4" t="n">
        <f aca="false">IFERROR(INDEX(Positions!$D$2:$D$14531,MATCH($A3392&amp;"|3",Positions!$A$2:$A$14531,0)),"-")</f>
        <v>3</v>
      </c>
      <c r="E3392" s="4" t="n">
        <f aca="false">IFERROR(INDEX(Positions!$D$2:$D$14531,MATCH($A3392&amp;"|70",Positions!$A$2:$A$14531,0)),"-")</f>
        <v>70</v>
      </c>
      <c r="F3392" s="4" t="str">
        <f aca="false">IFERROR(INDEX(Positions!$E$2:$E$14531,MATCH($A3392&amp;"|3",Positions!$A$2:$A$14531,0)),"-")</f>
        <v>G</v>
      </c>
      <c r="G3392" s="4" t="str">
        <f aca="false">IFERROR(INDEX(Positions!$E$2:$E$14531,MATCH($A3392&amp;"|70",Positions!$A$2:$A$14531,0)),"-")</f>
        <v>C</v>
      </c>
      <c r="H3392" s="3" t="str">
        <f aca="false">F3392&amp;"-"&amp;G3392</f>
        <v>G-C</v>
      </c>
      <c r="I3392" s="4" t="n">
        <f aca="false">(F3392="G")+(G3392="G")</f>
        <v>1</v>
      </c>
      <c r="J3392" s="4" t="n">
        <f aca="false">(F3392="C")+(G3392="C")</f>
        <v>1</v>
      </c>
      <c r="K3392" s="3" t="n">
        <f aca="false">I3392+J3392</f>
        <v>2</v>
      </c>
    </row>
    <row r="3393" customFormat="false" ht="15" hidden="false" customHeight="false" outlineLevel="0" collapsed="false">
      <c r="A3393" s="4" t="s">
        <v>158</v>
      </c>
      <c r="B3393" s="4" t="s">
        <v>768</v>
      </c>
      <c r="C3393" s="4" t="s">
        <v>885</v>
      </c>
      <c r="D3393" s="4" t="n">
        <f aca="false">IFERROR(INDEX(Positions!$D$2:$D$14531,MATCH($A3393&amp;"|4",Positions!$A$2:$A$14531,0)),"-")</f>
        <v>4</v>
      </c>
      <c r="E3393" s="4" t="n">
        <f aca="false">IFERROR(INDEX(Positions!$D$2:$D$14531,MATCH($A3393&amp;"|69",Positions!$A$2:$A$14531,0)),"-")</f>
        <v>69</v>
      </c>
      <c r="F3393" s="4" t="str">
        <f aca="false">IFERROR(INDEX(Positions!$E$2:$E$14531,MATCH($A3393&amp;"|4",Positions!$A$2:$A$14531,0)),"-")</f>
        <v>G</v>
      </c>
      <c r="G3393" s="4" t="str">
        <f aca="false">IFERROR(INDEX(Positions!$E$2:$E$14531,MATCH($A3393&amp;"|69",Positions!$A$2:$A$14531,0)),"-")</f>
        <v>C</v>
      </c>
      <c r="H3393" s="3" t="str">
        <f aca="false">F3393&amp;"-"&amp;G3393</f>
        <v>G-C</v>
      </c>
      <c r="I3393" s="4" t="n">
        <f aca="false">(F3393="G")+(G3393="G")</f>
        <v>1</v>
      </c>
      <c r="J3393" s="4" t="n">
        <f aca="false">(F3393="C")+(G3393="C")</f>
        <v>1</v>
      </c>
      <c r="K3393" s="3" t="n">
        <f aca="false">I3393+J3393</f>
        <v>2</v>
      </c>
    </row>
    <row r="3394" customFormat="false" ht="15" hidden="false" customHeight="false" outlineLevel="0" collapsed="false">
      <c r="A3394" s="4" t="s">
        <v>158</v>
      </c>
      <c r="B3394" s="4" t="s">
        <v>768</v>
      </c>
      <c r="C3394" s="4" t="s">
        <v>542</v>
      </c>
      <c r="D3394" s="4" t="n">
        <f aca="false">IFERROR(INDEX(Positions!$D$2:$D$14531,MATCH($A3394&amp;"|5",Positions!$A$2:$A$14531,0)),"-")</f>
        <v>5</v>
      </c>
      <c r="E3394" s="4" t="n">
        <f aca="false">IFERROR(INDEX(Positions!$D$2:$D$14531,MATCH($A3394&amp;"|68",Positions!$A$2:$A$14531,0)),"-")</f>
        <v>68</v>
      </c>
      <c r="F3394" s="4" t="str">
        <f aca="false">IFERROR(INDEX(Positions!$E$2:$E$14531,MATCH($A3394&amp;"|5",Positions!$A$2:$A$14531,0)),"-")</f>
        <v>C</v>
      </c>
      <c r="G3394" s="4" t="str">
        <f aca="false">IFERROR(INDEX(Positions!$E$2:$E$14531,MATCH($A3394&amp;"|68",Positions!$A$2:$A$14531,0)),"-")</f>
        <v>G</v>
      </c>
      <c r="H3394" s="3" t="str">
        <f aca="false">F3394&amp;"-"&amp;G3394</f>
        <v>C-G</v>
      </c>
      <c r="I3394" s="4" t="n">
        <f aca="false">(F3394="G")+(G3394="G")</f>
        <v>1</v>
      </c>
      <c r="J3394" s="4" t="n">
        <f aca="false">(F3394="C")+(G3394="C")</f>
        <v>1</v>
      </c>
      <c r="K3394" s="3" t="n">
        <f aca="false">I3394+J3394</f>
        <v>2</v>
      </c>
    </row>
    <row r="3395" customFormat="false" ht="15" hidden="false" customHeight="false" outlineLevel="0" collapsed="false">
      <c r="A3395" s="4" t="s">
        <v>158</v>
      </c>
      <c r="B3395" s="4" t="s">
        <v>768</v>
      </c>
      <c r="C3395" s="4" t="s">
        <v>561</v>
      </c>
      <c r="D3395" s="4" t="n">
        <f aca="false">IFERROR(INDEX(Positions!$D$2:$D$14531,MATCH($A3395&amp;"|6",Positions!$A$2:$A$14531,0)),"-")</f>
        <v>6</v>
      </c>
      <c r="E3395" s="4" t="n">
        <f aca="false">IFERROR(INDEX(Positions!$D$2:$D$14531,MATCH($A3395&amp;"|67",Positions!$A$2:$A$14531,0)),"-")</f>
        <v>67</v>
      </c>
      <c r="F3395" s="4" t="str">
        <f aca="false">IFERROR(INDEX(Positions!$E$2:$E$14531,MATCH($A3395&amp;"|6",Positions!$A$2:$A$14531,0)),"-")</f>
        <v>U</v>
      </c>
      <c r="G3395" s="4" t="str">
        <f aca="false">IFERROR(INDEX(Positions!$E$2:$E$14531,MATCH($A3395&amp;"|67",Positions!$A$2:$A$14531,0)),"-")</f>
        <v>A</v>
      </c>
      <c r="H3395" s="3" t="str">
        <f aca="false">F3395&amp;"-"&amp;G3395</f>
        <v>U-A</v>
      </c>
      <c r="I3395" s="4" t="n">
        <f aca="false">(F3395="G")+(G3395="G")</f>
        <v>0</v>
      </c>
      <c r="J3395" s="4" t="n">
        <f aca="false">(F3395="C")+(G3395="C")</f>
        <v>0</v>
      </c>
      <c r="K3395" s="3" t="n">
        <f aca="false">I3395+J3395</f>
        <v>0</v>
      </c>
    </row>
    <row r="3396" customFormat="false" ht="15" hidden="false" customHeight="false" outlineLevel="0" collapsed="false">
      <c r="A3396" s="4" t="s">
        <v>158</v>
      </c>
      <c r="B3396" s="4" t="s">
        <v>768</v>
      </c>
      <c r="C3396" s="4" t="s">
        <v>886</v>
      </c>
      <c r="D3396" s="4" t="n">
        <f aca="false">IFERROR(INDEX(Positions!$D$2:$D$14531,MATCH($A3396&amp;"|7",Positions!$A$2:$A$14531,0)),"-")</f>
        <v>7</v>
      </c>
      <c r="E3396" s="4" t="n">
        <f aca="false">IFERROR(INDEX(Positions!$D$2:$D$14531,MATCH($A3396&amp;"|66",Positions!$A$2:$A$14531,0)),"-")</f>
        <v>66</v>
      </c>
      <c r="F3396" s="4" t="str">
        <f aca="false">IFERROR(INDEX(Positions!$E$2:$E$14531,MATCH($A3396&amp;"|7",Positions!$A$2:$A$14531,0)),"-")</f>
        <v>A</v>
      </c>
      <c r="G3396" s="4" t="str">
        <f aca="false">IFERROR(INDEX(Positions!$E$2:$E$14531,MATCH($A3396&amp;"|66",Positions!$A$2:$A$14531,0)),"-")</f>
        <v>U</v>
      </c>
      <c r="H3396" s="3" t="str">
        <f aca="false">F3396&amp;"-"&amp;G3396</f>
        <v>A-U</v>
      </c>
      <c r="I3396" s="4" t="n">
        <f aca="false">(F3396="G")+(G3396="G")</f>
        <v>0</v>
      </c>
      <c r="J3396" s="4" t="n">
        <f aca="false">(F3396="C")+(G3396="C")</f>
        <v>0</v>
      </c>
      <c r="K3396" s="3" t="n">
        <f aca="false">I3396+J3396</f>
        <v>0</v>
      </c>
    </row>
    <row r="3397" customFormat="false" ht="15" hidden="false" customHeight="false" outlineLevel="0" collapsed="false">
      <c r="A3397" s="4" t="s">
        <v>158</v>
      </c>
      <c r="B3397" s="4" t="s">
        <v>783</v>
      </c>
      <c r="C3397" s="4" t="s">
        <v>887</v>
      </c>
      <c r="D3397" s="4" t="n">
        <f aca="false">IFERROR(INDEX(Positions!$D$2:$D$14531,MATCH($A3397&amp;"|10",Positions!$A$2:$A$14531,0)),"-")</f>
        <v>10</v>
      </c>
      <c r="E3397" s="4" t="n">
        <f aca="false">IFERROR(INDEX(Positions!$D$2:$D$14531,MATCH($A3397&amp;"|25",Positions!$A$2:$A$14531,0)),"-")</f>
        <v>26</v>
      </c>
      <c r="F3397" s="4" t="str">
        <f aca="false">IFERROR(INDEX(Positions!$E$2:$E$14531,MATCH($A3397&amp;"|10",Positions!$A$2:$A$14531,0)),"-")</f>
        <v>C</v>
      </c>
      <c r="G3397" s="4" t="str">
        <f aca="false">IFERROR(INDEX(Positions!$E$2:$E$14531,MATCH($A3397&amp;"|25",Positions!$A$2:$A$14531,0)),"-")</f>
        <v>C</v>
      </c>
      <c r="H3397" s="3" t="str">
        <f aca="false">F3397&amp;"-"&amp;G3397</f>
        <v>C-C</v>
      </c>
      <c r="I3397" s="4" t="n">
        <f aca="false">(F3397="G")+(G3397="G")</f>
        <v>0</v>
      </c>
      <c r="J3397" s="4" t="n">
        <f aca="false">(F3397="C")+(G3397="C")</f>
        <v>2</v>
      </c>
      <c r="K3397" s="3" t="n">
        <f aca="false">I3397+J3397</f>
        <v>2</v>
      </c>
    </row>
    <row r="3398" customFormat="false" ht="15" hidden="false" customHeight="false" outlineLevel="0" collapsed="false">
      <c r="A3398" s="4" t="s">
        <v>158</v>
      </c>
      <c r="B3398" s="4" t="s">
        <v>783</v>
      </c>
      <c r="C3398" s="4" t="s">
        <v>888</v>
      </c>
      <c r="D3398" s="4" t="n">
        <f aca="false">IFERROR(INDEX(Positions!$D$2:$D$14531,MATCH($A3398&amp;"|11",Positions!$A$2:$A$14531,0)),"-")</f>
        <v>11</v>
      </c>
      <c r="E3398" s="4" t="n">
        <f aca="false">IFERROR(INDEX(Positions!$D$2:$D$14531,MATCH($A3398&amp;"|24",Positions!$A$2:$A$14531,0)),"-")</f>
        <v>25</v>
      </c>
      <c r="F3398" s="4" t="str">
        <f aca="false">IFERROR(INDEX(Positions!$E$2:$E$14531,MATCH($A3398&amp;"|11",Positions!$A$2:$A$14531,0)),"-")</f>
        <v>U</v>
      </c>
      <c r="G3398" s="4" t="str">
        <f aca="false">IFERROR(INDEX(Positions!$E$2:$E$14531,MATCH($A3398&amp;"|24",Positions!$A$2:$A$14531,0)),"-")</f>
        <v>A</v>
      </c>
      <c r="H3398" s="3" t="str">
        <f aca="false">F3398&amp;"-"&amp;G3398</f>
        <v>U-A</v>
      </c>
      <c r="I3398" s="4" t="n">
        <f aca="false">(F3398="G")+(G3398="G")</f>
        <v>0</v>
      </c>
      <c r="J3398" s="4" t="n">
        <f aca="false">(F3398="C")+(G3398="C")</f>
        <v>0</v>
      </c>
      <c r="K3398" s="3" t="n">
        <f aca="false">I3398+J3398</f>
        <v>0</v>
      </c>
    </row>
    <row r="3399" customFormat="false" ht="15" hidden="false" customHeight="false" outlineLevel="0" collapsed="false">
      <c r="A3399" s="4" t="s">
        <v>158</v>
      </c>
      <c r="B3399" s="4" t="s">
        <v>783</v>
      </c>
      <c r="C3399" s="4" t="s">
        <v>479</v>
      </c>
      <c r="D3399" s="4" t="n">
        <f aca="false">IFERROR(INDEX(Positions!$D$2:$D$14531,MATCH($A3399&amp;"|12",Positions!$A$2:$A$14531,0)),"-")</f>
        <v>12</v>
      </c>
      <c r="E3399" s="4" t="n">
        <f aca="false">IFERROR(INDEX(Positions!$D$2:$D$14531,MATCH($A3399&amp;"|23",Positions!$A$2:$A$14531,0)),"-")</f>
        <v>24</v>
      </c>
      <c r="F3399" s="4" t="str">
        <f aca="false">IFERROR(INDEX(Positions!$E$2:$E$14531,MATCH($A3399&amp;"|12",Positions!$A$2:$A$14531,0)),"-")</f>
        <v>G</v>
      </c>
      <c r="G3399" s="4" t="str">
        <f aca="false">IFERROR(INDEX(Positions!$E$2:$E$14531,MATCH($A3399&amp;"|23",Positions!$A$2:$A$14531,0)),"-")</f>
        <v>C</v>
      </c>
      <c r="H3399" s="3" t="str">
        <f aca="false">F3399&amp;"-"&amp;G3399</f>
        <v>G-C</v>
      </c>
      <c r="I3399" s="4" t="n">
        <f aca="false">(F3399="G")+(G3399="G")</f>
        <v>1</v>
      </c>
      <c r="J3399" s="4" t="n">
        <f aca="false">(F3399="C")+(G3399="C")</f>
        <v>1</v>
      </c>
      <c r="K3399" s="3" t="n">
        <f aca="false">I3399+J3399</f>
        <v>2</v>
      </c>
    </row>
    <row r="3400" customFormat="false" ht="15" hidden="false" customHeight="false" outlineLevel="0" collapsed="false">
      <c r="A3400" s="4" t="s">
        <v>158</v>
      </c>
      <c r="B3400" s="4" t="s">
        <v>783</v>
      </c>
      <c r="C3400" s="4" t="s">
        <v>267</v>
      </c>
      <c r="D3400" s="4" t="n">
        <f aca="false">IFERROR(INDEX(Positions!$D$2:$D$14531,MATCH($A3400&amp;"|13",Positions!$A$2:$A$14531,0)),"-")</f>
        <v>13</v>
      </c>
      <c r="E3400" s="4" t="n">
        <f aca="false">IFERROR(INDEX(Positions!$D$2:$D$14531,MATCH($A3400&amp;"|22",Positions!$A$2:$A$14531,0)),"-")</f>
        <v>23</v>
      </c>
      <c r="F3400" s="4" t="str">
        <f aca="false">IFERROR(INDEX(Positions!$E$2:$E$14531,MATCH($A3400&amp;"|13",Positions!$A$2:$A$14531,0)),"-")</f>
        <v>U</v>
      </c>
      <c r="G3400" s="4" t="str">
        <f aca="false">IFERROR(INDEX(Positions!$E$2:$E$14531,MATCH($A3400&amp;"|22",Positions!$A$2:$A$14531,0)),"-")</f>
        <v>A</v>
      </c>
      <c r="H3400" s="3" t="str">
        <f aca="false">F3400&amp;"-"&amp;G3400</f>
        <v>U-A</v>
      </c>
      <c r="I3400" s="4" t="n">
        <f aca="false">(F3400="G")+(G3400="G")</f>
        <v>0</v>
      </c>
      <c r="J3400" s="4" t="n">
        <f aca="false">(F3400="C")+(G3400="C")</f>
        <v>0</v>
      </c>
      <c r="K3400" s="3" t="n">
        <f aca="false">I3400+J3400</f>
        <v>0</v>
      </c>
    </row>
    <row r="3401" customFormat="false" ht="15" hidden="false" customHeight="false" outlineLevel="0" collapsed="false">
      <c r="A3401" s="4" t="s">
        <v>158</v>
      </c>
      <c r="B3401" s="4" t="s">
        <v>805</v>
      </c>
      <c r="C3401" s="4" t="s">
        <v>673</v>
      </c>
      <c r="D3401" s="4" t="n">
        <f aca="false">IFERROR(INDEX(Positions!$D$2:$D$14531,MATCH($A3401&amp;"|27",Positions!$A$2:$A$14531,0)),"-")</f>
        <v>28</v>
      </c>
      <c r="E3401" s="4" t="n">
        <f aca="false">IFERROR(INDEX(Positions!$D$2:$D$14531,MATCH($A3401&amp;"|43",Positions!$A$2:$A$14531,0)),"-")</f>
        <v>44</v>
      </c>
      <c r="F3401" s="4" t="str">
        <f aca="false">IFERROR(INDEX(Positions!$E$2:$E$14531,MATCH($A3401&amp;"|27",Positions!$A$2:$A$14531,0)),"-")</f>
        <v>A</v>
      </c>
      <c r="G3401" s="4" t="str">
        <f aca="false">IFERROR(INDEX(Positions!$E$2:$E$14531,MATCH($A3401&amp;"|43",Positions!$A$2:$A$14531,0)),"-")</f>
        <v>U</v>
      </c>
      <c r="H3401" s="3" t="str">
        <f aca="false">F3401&amp;"-"&amp;G3401</f>
        <v>A-U</v>
      </c>
      <c r="I3401" s="4" t="n">
        <f aca="false">(F3401="G")+(G3401="G")</f>
        <v>0</v>
      </c>
      <c r="J3401" s="4" t="n">
        <f aca="false">(F3401="C")+(G3401="C")</f>
        <v>0</v>
      </c>
      <c r="K3401" s="3" t="n">
        <f aca="false">I3401+J3401</f>
        <v>0</v>
      </c>
    </row>
    <row r="3402" customFormat="false" ht="15" hidden="false" customHeight="false" outlineLevel="0" collapsed="false">
      <c r="A3402" s="4" t="s">
        <v>158</v>
      </c>
      <c r="B3402" s="4" t="s">
        <v>805</v>
      </c>
      <c r="C3402" s="4" t="s">
        <v>889</v>
      </c>
      <c r="D3402" s="4" t="n">
        <f aca="false">IFERROR(INDEX(Positions!$D$2:$D$14531,MATCH($A3402&amp;"|28",Positions!$A$2:$A$14531,0)),"-")</f>
        <v>29</v>
      </c>
      <c r="E3402" s="4" t="n">
        <f aca="false">IFERROR(INDEX(Positions!$D$2:$D$14531,MATCH($A3402&amp;"|42",Positions!$A$2:$A$14531,0)),"-")</f>
        <v>43</v>
      </c>
      <c r="F3402" s="4" t="str">
        <f aca="false">IFERROR(INDEX(Positions!$E$2:$E$14531,MATCH($A3402&amp;"|28",Positions!$A$2:$A$14531,0)),"-")</f>
        <v>C</v>
      </c>
      <c r="G3402" s="4" t="str">
        <f aca="false">IFERROR(INDEX(Positions!$E$2:$E$14531,MATCH($A3402&amp;"|42",Positions!$A$2:$A$14531,0)),"-")</f>
        <v>G</v>
      </c>
      <c r="H3402" s="3" t="str">
        <f aca="false">F3402&amp;"-"&amp;G3402</f>
        <v>C-G</v>
      </c>
      <c r="I3402" s="4" t="n">
        <f aca="false">(F3402="G")+(G3402="G")</f>
        <v>1</v>
      </c>
      <c r="J3402" s="4" t="n">
        <f aca="false">(F3402="C")+(G3402="C")</f>
        <v>1</v>
      </c>
      <c r="K3402" s="3" t="n">
        <f aca="false">I3402+J3402</f>
        <v>2</v>
      </c>
    </row>
    <row r="3403" customFormat="false" ht="15" hidden="false" customHeight="false" outlineLevel="0" collapsed="false">
      <c r="A3403" s="4" t="s">
        <v>158</v>
      </c>
      <c r="B3403" s="4" t="s">
        <v>805</v>
      </c>
      <c r="C3403" s="4" t="s">
        <v>890</v>
      </c>
      <c r="D3403" s="4" t="n">
        <f aca="false">IFERROR(INDEX(Positions!$D$2:$D$14531,MATCH($A3403&amp;"|29",Positions!$A$2:$A$14531,0)),"-")</f>
        <v>30</v>
      </c>
      <c r="E3403" s="4" t="n">
        <f aca="false">IFERROR(INDEX(Positions!$D$2:$D$14531,MATCH($A3403&amp;"|41",Positions!$A$2:$A$14531,0)),"-")</f>
        <v>42</v>
      </c>
      <c r="F3403" s="4" t="str">
        <f aca="false">IFERROR(INDEX(Positions!$E$2:$E$14531,MATCH($A3403&amp;"|29",Positions!$A$2:$A$14531,0)),"-")</f>
        <v>G</v>
      </c>
      <c r="G3403" s="4" t="str">
        <f aca="false">IFERROR(INDEX(Positions!$E$2:$E$14531,MATCH($A3403&amp;"|41",Positions!$A$2:$A$14531,0)),"-")</f>
        <v>C</v>
      </c>
      <c r="H3403" s="3" t="str">
        <f aca="false">F3403&amp;"-"&amp;G3403</f>
        <v>G-C</v>
      </c>
      <c r="I3403" s="4" t="n">
        <f aca="false">(F3403="G")+(G3403="G")</f>
        <v>1</v>
      </c>
      <c r="J3403" s="4" t="n">
        <f aca="false">(F3403="C")+(G3403="C")</f>
        <v>1</v>
      </c>
      <c r="K3403" s="3" t="n">
        <f aca="false">I3403+J3403</f>
        <v>2</v>
      </c>
    </row>
    <row r="3404" customFormat="false" ht="15" hidden="false" customHeight="false" outlineLevel="0" collapsed="false">
      <c r="A3404" s="4" t="s">
        <v>158</v>
      </c>
      <c r="B3404" s="4" t="s">
        <v>805</v>
      </c>
      <c r="C3404" s="4" t="s">
        <v>694</v>
      </c>
      <c r="D3404" s="4" t="n">
        <f aca="false">IFERROR(INDEX(Positions!$D$2:$D$14531,MATCH($A3404&amp;"|30",Positions!$A$2:$A$14531,0)),"-")</f>
        <v>31</v>
      </c>
      <c r="E3404" s="4" t="n">
        <f aca="false">IFERROR(INDEX(Positions!$D$2:$D$14531,MATCH($A3404&amp;"|40",Positions!$A$2:$A$14531,0)),"-")</f>
        <v>41</v>
      </c>
      <c r="F3404" s="4" t="str">
        <f aca="false">IFERROR(INDEX(Positions!$E$2:$E$14531,MATCH($A3404&amp;"|30",Positions!$A$2:$A$14531,0)),"-")</f>
        <v>G</v>
      </c>
      <c r="G3404" s="4" t="str">
        <f aca="false">IFERROR(INDEX(Positions!$E$2:$E$14531,MATCH($A3404&amp;"|40",Positions!$A$2:$A$14531,0)),"-")</f>
        <v>C</v>
      </c>
      <c r="H3404" s="3" t="str">
        <f aca="false">F3404&amp;"-"&amp;G3404</f>
        <v>G-C</v>
      </c>
      <c r="I3404" s="4" t="n">
        <f aca="false">(F3404="G")+(G3404="G")</f>
        <v>1</v>
      </c>
      <c r="J3404" s="4" t="n">
        <f aca="false">(F3404="C")+(G3404="C")</f>
        <v>1</v>
      </c>
      <c r="K3404" s="3" t="n">
        <f aca="false">I3404+J3404</f>
        <v>2</v>
      </c>
    </row>
    <row r="3405" customFormat="false" ht="15" hidden="false" customHeight="false" outlineLevel="0" collapsed="false">
      <c r="A3405" s="4" t="s">
        <v>158</v>
      </c>
      <c r="B3405" s="4" t="s">
        <v>805</v>
      </c>
      <c r="C3405" s="4" t="s">
        <v>640</v>
      </c>
      <c r="D3405" s="4" t="n">
        <f aca="false">IFERROR(INDEX(Positions!$D$2:$D$14531,MATCH($A3405&amp;"|31",Positions!$A$2:$A$14531,0)),"-")</f>
        <v>32</v>
      </c>
      <c r="E3405" s="4" t="n">
        <f aca="false">IFERROR(INDEX(Positions!$D$2:$D$14531,MATCH($A3405&amp;"|39",Positions!$A$2:$A$14531,0)),"-")</f>
        <v>40</v>
      </c>
      <c r="F3405" s="4" t="str">
        <f aca="false">IFERROR(INDEX(Positions!$E$2:$E$14531,MATCH($A3405&amp;"|31",Positions!$A$2:$A$14531,0)),"-")</f>
        <v>U</v>
      </c>
      <c r="G3405" s="4" t="str">
        <f aca="false">IFERROR(INDEX(Positions!$E$2:$E$14531,MATCH($A3405&amp;"|39",Positions!$A$2:$A$14531,0)),"-")</f>
        <v>A</v>
      </c>
      <c r="H3405" s="3" t="str">
        <f aca="false">F3405&amp;"-"&amp;G3405</f>
        <v>U-A</v>
      </c>
      <c r="I3405" s="4" t="n">
        <f aca="false">(F3405="G")+(G3405="G")</f>
        <v>0</v>
      </c>
      <c r="J3405" s="4" t="n">
        <f aca="false">(F3405="C")+(G3405="C")</f>
        <v>0</v>
      </c>
      <c r="K3405" s="3" t="n">
        <f aca="false">I3405+J3405</f>
        <v>0</v>
      </c>
    </row>
    <row r="3406" customFormat="false" ht="15" hidden="false" customHeight="false" outlineLevel="0" collapsed="false">
      <c r="A3406" s="4" t="s">
        <v>158</v>
      </c>
      <c r="B3406" s="4" t="s">
        <v>830</v>
      </c>
      <c r="C3406" s="4" t="s">
        <v>367</v>
      </c>
      <c r="D3406" s="4" t="n">
        <f aca="false">IFERROR(INDEX(Positions!$D$2:$D$14531,MATCH($A3406&amp;"|49",Positions!$A$2:$A$14531,0)),"-")</f>
        <v>49</v>
      </c>
      <c r="E3406" s="4" t="n">
        <f aca="false">IFERROR(INDEX(Positions!$D$2:$D$14531,MATCH($A3406&amp;"|65",Positions!$A$2:$A$14531,0)),"-")</f>
        <v>65</v>
      </c>
      <c r="F3406" s="4" t="str">
        <f aca="false">IFERROR(INDEX(Positions!$E$2:$E$14531,MATCH($A3406&amp;"|49",Positions!$A$2:$A$14531,0)),"-")</f>
        <v>C</v>
      </c>
      <c r="G3406" s="4" t="str">
        <f aca="false">IFERROR(INDEX(Positions!$E$2:$E$14531,MATCH($A3406&amp;"|65",Positions!$A$2:$A$14531,0)),"-")</f>
        <v>G</v>
      </c>
      <c r="H3406" s="3" t="str">
        <f aca="false">F3406&amp;"-"&amp;G3406</f>
        <v>C-G</v>
      </c>
      <c r="I3406" s="4" t="n">
        <f aca="false">(F3406="G")+(G3406="G")</f>
        <v>1</v>
      </c>
      <c r="J3406" s="4" t="n">
        <f aca="false">(F3406="C")+(G3406="C")</f>
        <v>1</v>
      </c>
      <c r="K3406" s="3" t="n">
        <f aca="false">I3406+J3406</f>
        <v>2</v>
      </c>
    </row>
    <row r="3407" customFormat="false" ht="15" hidden="false" customHeight="false" outlineLevel="0" collapsed="false">
      <c r="A3407" s="4" t="s">
        <v>158</v>
      </c>
      <c r="B3407" s="4" t="s">
        <v>830</v>
      </c>
      <c r="C3407" s="4" t="s">
        <v>891</v>
      </c>
      <c r="D3407" s="4" t="n">
        <f aca="false">IFERROR(INDEX(Positions!$D$2:$D$14531,MATCH($A3407&amp;"|50",Positions!$A$2:$A$14531,0)),"-")</f>
        <v>50</v>
      </c>
      <c r="E3407" s="4" t="n">
        <f aca="false">IFERROR(INDEX(Positions!$D$2:$D$14531,MATCH($A3407&amp;"|64",Positions!$A$2:$A$14531,0)),"-")</f>
        <v>64</v>
      </c>
      <c r="F3407" s="4" t="str">
        <f aca="false">IFERROR(INDEX(Positions!$E$2:$E$14531,MATCH($A3407&amp;"|50",Positions!$A$2:$A$14531,0)),"-")</f>
        <v>U</v>
      </c>
      <c r="G3407" s="4" t="str">
        <f aca="false">IFERROR(INDEX(Positions!$E$2:$E$14531,MATCH($A3407&amp;"|64",Positions!$A$2:$A$14531,0)),"-")</f>
        <v>G</v>
      </c>
      <c r="H3407" s="3" t="str">
        <f aca="false">F3407&amp;"-"&amp;G3407</f>
        <v>U-G</v>
      </c>
      <c r="I3407" s="4" t="n">
        <f aca="false">(F3407="G")+(G3407="G")</f>
        <v>1</v>
      </c>
      <c r="J3407" s="4" t="n">
        <f aca="false">(F3407="C")+(G3407="C")</f>
        <v>0</v>
      </c>
      <c r="K3407" s="3" t="n">
        <f aca="false">I3407+J3407</f>
        <v>1</v>
      </c>
    </row>
    <row r="3408" customFormat="false" ht="15" hidden="false" customHeight="false" outlineLevel="0" collapsed="false">
      <c r="A3408" s="4" t="s">
        <v>158</v>
      </c>
      <c r="B3408" s="4" t="s">
        <v>830</v>
      </c>
      <c r="C3408" s="4" t="s">
        <v>689</v>
      </c>
      <c r="D3408" s="4" t="n">
        <f aca="false">IFERROR(INDEX(Positions!$D$2:$D$14531,MATCH($A3408&amp;"|51",Positions!$A$2:$A$14531,0)),"-")</f>
        <v>51</v>
      </c>
      <c r="E3408" s="4" t="n">
        <f aca="false">IFERROR(INDEX(Positions!$D$2:$D$14531,MATCH($A3408&amp;"|63",Positions!$A$2:$A$14531,0)),"-")</f>
        <v>63</v>
      </c>
      <c r="F3408" s="4" t="str">
        <f aca="false">IFERROR(INDEX(Positions!$E$2:$E$14531,MATCH($A3408&amp;"|51",Positions!$A$2:$A$14531,0)),"-")</f>
        <v>A</v>
      </c>
      <c r="G3408" s="4" t="str">
        <f aca="false">IFERROR(INDEX(Positions!$E$2:$E$14531,MATCH($A3408&amp;"|63",Positions!$A$2:$A$14531,0)),"-")</f>
        <v>U</v>
      </c>
      <c r="H3408" s="3" t="str">
        <f aca="false">F3408&amp;"-"&amp;G3408</f>
        <v>A-U</v>
      </c>
      <c r="I3408" s="4" t="n">
        <f aca="false">(F3408="G")+(G3408="G")</f>
        <v>0</v>
      </c>
      <c r="J3408" s="4" t="n">
        <f aca="false">(F3408="C")+(G3408="C")</f>
        <v>0</v>
      </c>
      <c r="K3408" s="3" t="n">
        <f aca="false">I3408+J3408</f>
        <v>0</v>
      </c>
    </row>
    <row r="3409" customFormat="false" ht="15" hidden="false" customHeight="false" outlineLevel="0" collapsed="false">
      <c r="A3409" s="4" t="s">
        <v>158</v>
      </c>
      <c r="B3409" s="4" t="s">
        <v>830</v>
      </c>
      <c r="C3409" s="4" t="s">
        <v>703</v>
      </c>
      <c r="D3409" s="4" t="n">
        <f aca="false">IFERROR(INDEX(Positions!$D$2:$D$14531,MATCH($A3409&amp;"|52",Positions!$A$2:$A$14531,0)),"-")</f>
        <v>52</v>
      </c>
      <c r="E3409" s="4" t="n">
        <f aca="false">IFERROR(INDEX(Positions!$D$2:$D$14531,MATCH($A3409&amp;"|62",Positions!$A$2:$A$14531,0)),"-")</f>
        <v>62</v>
      </c>
      <c r="F3409" s="4" t="str">
        <f aca="false">IFERROR(INDEX(Positions!$E$2:$E$14531,MATCH($A3409&amp;"|52",Positions!$A$2:$A$14531,0)),"-")</f>
        <v>G</v>
      </c>
      <c r="G3409" s="4" t="str">
        <f aca="false">IFERROR(INDEX(Positions!$E$2:$E$14531,MATCH($A3409&amp;"|62",Positions!$A$2:$A$14531,0)),"-")</f>
        <v>C</v>
      </c>
      <c r="H3409" s="3" t="str">
        <f aca="false">F3409&amp;"-"&amp;G3409</f>
        <v>G-C</v>
      </c>
      <c r="I3409" s="4" t="n">
        <f aca="false">(F3409="G")+(G3409="G")</f>
        <v>1</v>
      </c>
      <c r="J3409" s="4" t="n">
        <f aca="false">(F3409="C")+(G3409="C")</f>
        <v>1</v>
      </c>
      <c r="K3409" s="3" t="n">
        <f aca="false">I3409+J3409</f>
        <v>2</v>
      </c>
    </row>
    <row r="3410" customFormat="false" ht="15" hidden="false" customHeight="false" outlineLevel="0" collapsed="false">
      <c r="A3410" s="4" t="s">
        <v>158</v>
      </c>
      <c r="B3410" s="4" t="s">
        <v>830</v>
      </c>
      <c r="C3410" s="4" t="s">
        <v>892</v>
      </c>
      <c r="D3410" s="4" t="n">
        <f aca="false">IFERROR(INDEX(Positions!$D$2:$D$14531,MATCH($A3410&amp;"|53",Positions!$A$2:$A$14531,0)),"-")</f>
        <v>53</v>
      </c>
      <c r="E3410" s="4" t="n">
        <f aca="false">IFERROR(INDEX(Positions!$D$2:$D$14531,MATCH($A3410&amp;"|61",Positions!$A$2:$A$14531,0)),"-")</f>
        <v>61</v>
      </c>
      <c r="F3410" s="4" t="str">
        <f aca="false">IFERROR(INDEX(Positions!$E$2:$E$14531,MATCH($A3410&amp;"|53",Positions!$A$2:$A$14531,0)),"-")</f>
        <v>G</v>
      </c>
      <c r="G3410" s="4" t="str">
        <f aca="false">IFERROR(INDEX(Positions!$E$2:$E$14531,MATCH($A3410&amp;"|61",Positions!$A$2:$A$14531,0)),"-")</f>
        <v>C</v>
      </c>
      <c r="H3410" s="3" t="str">
        <f aca="false">F3410&amp;"-"&amp;G3410</f>
        <v>G-C</v>
      </c>
      <c r="I3410" s="4" t="n">
        <f aca="false">(F3410="G")+(G3410="G")</f>
        <v>1</v>
      </c>
      <c r="J3410" s="4" t="n">
        <f aca="false">(F3410="C")+(G3410="C")</f>
        <v>1</v>
      </c>
      <c r="K3410" s="3" t="n">
        <f aca="false">I3410+J3410</f>
        <v>2</v>
      </c>
    </row>
    <row r="3411" customFormat="false" ht="15" hidden="false" customHeight="false" outlineLevel="0" collapsed="false">
      <c r="A3411" s="24" t="s">
        <v>158</v>
      </c>
      <c r="B3411" s="24" t="s">
        <v>893</v>
      </c>
      <c r="C3411" s="24" t="s">
        <v>894</v>
      </c>
      <c r="D3411" s="24" t="n">
        <f aca="false">IFERROR(INDEX(Positions!$D$2:$D$14531,MATCH($A3411&amp;"|8",Positions!$A$2:$A$14531,0)),"-")</f>
        <v>8</v>
      </c>
      <c r="E3411" s="24" t="n">
        <f aca="false">IFERROR(INDEX(Positions!$D$2:$D$14531,MATCH($A3411&amp;"|14",Positions!$A$2:$A$14531,0)),"-")</f>
        <v>14</v>
      </c>
      <c r="F3411" s="24" t="str">
        <f aca="false">IFERROR(INDEX(Positions!$E$2:$E$14531,MATCH($A3411&amp;"|8",Positions!$A$2:$A$14531,0)),"-")</f>
        <v>U</v>
      </c>
      <c r="G3411" s="24" t="str">
        <f aca="false">IFERROR(INDEX(Positions!$E$2:$E$14531,MATCH($A3411&amp;"|14",Positions!$A$2:$A$14531,0)),"-")</f>
        <v>A</v>
      </c>
      <c r="H3411" s="25" t="str">
        <f aca="false">F3411&amp;"-"&amp;G3411</f>
        <v>U-A</v>
      </c>
      <c r="I3411" s="24" t="n">
        <f aca="false">(F3411="G")+(G3411="G")</f>
        <v>0</v>
      </c>
      <c r="J3411" s="24" t="n">
        <f aca="false">(F3411="C")+(G3411="C")</f>
        <v>0</v>
      </c>
      <c r="K3411" s="25" t="n">
        <f aca="false">I3411+J3411</f>
        <v>0</v>
      </c>
    </row>
    <row r="3412" customFormat="false" ht="15" hidden="false" customHeight="false" outlineLevel="0" collapsed="false">
      <c r="A3412" s="24" t="s">
        <v>158</v>
      </c>
      <c r="B3412" s="24" t="s">
        <v>893</v>
      </c>
      <c r="C3412" s="24" t="s">
        <v>895</v>
      </c>
      <c r="D3412" s="24" t="n">
        <f aca="false">IFERROR(INDEX(Positions!$D$2:$D$14531,MATCH($A3412&amp;"|15",Positions!$A$2:$A$14531,0)),"-")</f>
        <v>15</v>
      </c>
      <c r="E3412" s="24" t="n">
        <f aca="false">IFERROR(INDEX(Positions!$D$2:$D$14531,MATCH($A3412&amp;"|48",Positions!$A$2:$A$14531,0)),"-")</f>
        <v>48</v>
      </c>
      <c r="F3412" s="24" t="str">
        <f aca="false">IFERROR(INDEX(Positions!$E$2:$E$14531,MATCH($A3412&amp;"|15",Positions!$A$2:$A$14531,0)),"-")</f>
        <v>A</v>
      </c>
      <c r="G3412" s="24" t="str">
        <f aca="false">IFERROR(INDEX(Positions!$E$2:$E$14531,MATCH($A3412&amp;"|48",Positions!$A$2:$A$14531,0)),"-")</f>
        <v>U</v>
      </c>
      <c r="H3412" s="25" t="str">
        <f aca="false">F3412&amp;"-"&amp;G3412</f>
        <v>A-U</v>
      </c>
      <c r="I3412" s="24" t="n">
        <f aca="false">(F3412="G")+(G3412="G")</f>
        <v>0</v>
      </c>
      <c r="J3412" s="24" t="n">
        <f aca="false">(F3412="C")+(G3412="C")</f>
        <v>0</v>
      </c>
      <c r="K3412" s="25" t="n">
        <f aca="false">I3412+J3412</f>
        <v>0</v>
      </c>
    </row>
    <row r="3413" customFormat="false" ht="15" hidden="false" customHeight="false" outlineLevel="0" collapsed="false">
      <c r="A3413" s="24" t="s">
        <v>158</v>
      </c>
      <c r="B3413" s="24" t="s">
        <v>893</v>
      </c>
      <c r="C3413" s="24" t="s">
        <v>896</v>
      </c>
      <c r="D3413" s="24" t="n">
        <f aca="false">IFERROR(INDEX(Positions!$D$2:$D$14531,MATCH($A3413&amp;"|18",Positions!$A$2:$A$14531,0)),"-")</f>
        <v>19</v>
      </c>
      <c r="E3413" s="24" t="n">
        <f aca="false">IFERROR(INDEX(Positions!$D$2:$D$14531,MATCH($A3413&amp;"|55",Positions!$A$2:$A$14531,0)),"-")</f>
        <v>55</v>
      </c>
      <c r="F3413" s="24" t="str">
        <f aca="false">IFERROR(INDEX(Positions!$E$2:$E$14531,MATCH($A3413&amp;"|18",Positions!$A$2:$A$14531,0)),"-")</f>
        <v>G</v>
      </c>
      <c r="G3413" s="24" t="str">
        <f aca="false">IFERROR(INDEX(Positions!$E$2:$E$14531,MATCH($A3413&amp;"|55",Positions!$A$2:$A$14531,0)),"-")</f>
        <v>U</v>
      </c>
      <c r="H3413" s="25" t="str">
        <f aca="false">F3413&amp;"-"&amp;G3413</f>
        <v>G-U</v>
      </c>
      <c r="I3413" s="24" t="n">
        <f aca="false">(F3413="G")+(G3413="G")</f>
        <v>1</v>
      </c>
      <c r="J3413" s="24" t="n">
        <f aca="false">(F3413="C")+(G3413="C")</f>
        <v>0</v>
      </c>
      <c r="K3413" s="25" t="n">
        <f aca="false">I3413+J3413</f>
        <v>1</v>
      </c>
    </row>
    <row r="3414" customFormat="false" ht="15" hidden="false" customHeight="false" outlineLevel="0" collapsed="false">
      <c r="A3414" s="24" t="s">
        <v>158</v>
      </c>
      <c r="B3414" s="24" t="s">
        <v>893</v>
      </c>
      <c r="C3414" s="24" t="s">
        <v>897</v>
      </c>
      <c r="D3414" s="24" t="n">
        <f aca="false">IFERROR(INDEX(Positions!$D$2:$D$14531,MATCH($A3414&amp;"|19",Positions!$A$2:$A$14531,0)),"-")</f>
        <v>20</v>
      </c>
      <c r="E3414" s="24" t="n">
        <f aca="false">IFERROR(INDEX(Positions!$D$2:$D$14531,MATCH($A3414&amp;"|56",Positions!$A$2:$A$14531,0)),"-")</f>
        <v>56</v>
      </c>
      <c r="F3414" s="24" t="str">
        <f aca="false">IFERROR(INDEX(Positions!$E$2:$E$14531,MATCH($A3414&amp;"|19",Positions!$A$2:$A$14531,0)),"-")</f>
        <v>G</v>
      </c>
      <c r="G3414" s="24" t="str">
        <f aca="false">IFERROR(INDEX(Positions!$E$2:$E$14531,MATCH($A3414&amp;"|56",Positions!$A$2:$A$14531,0)),"-")</f>
        <v>C</v>
      </c>
      <c r="H3414" s="25" t="str">
        <f aca="false">F3414&amp;"-"&amp;G3414</f>
        <v>G-C</v>
      </c>
      <c r="I3414" s="24" t="n">
        <f aca="false">(F3414="G")+(G3414="G")</f>
        <v>1</v>
      </c>
      <c r="J3414" s="24" t="n">
        <f aca="false">(F3414="C")+(G3414="C")</f>
        <v>1</v>
      </c>
      <c r="K3414" s="25" t="n">
        <f aca="false">I3414+J3414</f>
        <v>2</v>
      </c>
    </row>
    <row r="3415" customFormat="false" ht="15" hidden="false" customHeight="false" outlineLevel="0" collapsed="false">
      <c r="A3415" s="24" t="s">
        <v>158</v>
      </c>
      <c r="B3415" s="24" t="s">
        <v>893</v>
      </c>
      <c r="C3415" s="24" t="s">
        <v>898</v>
      </c>
      <c r="D3415" s="24" t="n">
        <f aca="false">IFERROR(INDEX(Positions!$D$2:$D$14531,MATCH($A3415&amp;"|26",Positions!$A$2:$A$14531,0)),"-")</f>
        <v>27</v>
      </c>
      <c r="E3415" s="24" t="n">
        <f aca="false">IFERROR(INDEX(Positions!$D$2:$D$14531,MATCH($A3415&amp;"|44",Positions!$A$2:$A$14531,0)),"-")</f>
        <v>45</v>
      </c>
      <c r="F3415" s="24" t="str">
        <f aca="false">IFERROR(INDEX(Positions!$E$2:$E$14531,MATCH($A3415&amp;"|26",Positions!$A$2:$A$14531,0)),"-")</f>
        <v>U</v>
      </c>
      <c r="G3415" s="24" t="str">
        <f aca="false">IFERROR(INDEX(Positions!$E$2:$E$14531,MATCH($A3415&amp;"|44",Positions!$A$2:$A$14531,0)),"-")</f>
        <v>C</v>
      </c>
      <c r="H3415" s="25" t="str">
        <f aca="false">F3415&amp;"-"&amp;G3415</f>
        <v>U-C</v>
      </c>
      <c r="I3415" s="24" t="n">
        <f aca="false">(F3415="G")+(G3415="G")</f>
        <v>0</v>
      </c>
      <c r="J3415" s="24" t="n">
        <f aca="false">(F3415="C")+(G3415="C")</f>
        <v>1</v>
      </c>
      <c r="K3415" s="25" t="n">
        <f aca="false">I3415+J3415</f>
        <v>1</v>
      </c>
    </row>
    <row r="3416" customFormat="false" ht="15" hidden="false" customHeight="false" outlineLevel="0" collapsed="false">
      <c r="A3416" s="24" t="s">
        <v>158</v>
      </c>
      <c r="B3416" s="24" t="s">
        <v>893</v>
      </c>
      <c r="C3416" s="24" t="s">
        <v>899</v>
      </c>
      <c r="D3416" s="24" t="n">
        <f aca="false">IFERROR(INDEX(Positions!$D$2:$D$14531,MATCH($A3416&amp;"|32",Positions!$A$2:$A$14531,0)),"-")</f>
        <v>33</v>
      </c>
      <c r="E3416" s="24" t="n">
        <f aca="false">IFERROR(INDEX(Positions!$D$2:$D$14531,MATCH($A3416&amp;"|38",Positions!$A$2:$A$14531,0)),"-")</f>
        <v>39</v>
      </c>
      <c r="F3416" s="24" t="str">
        <f aca="false">IFERROR(INDEX(Positions!$E$2:$E$14531,MATCH($A3416&amp;"|32",Positions!$A$2:$A$14531,0)),"-")</f>
        <v>U</v>
      </c>
      <c r="G3416" s="24" t="str">
        <f aca="false">IFERROR(INDEX(Positions!$E$2:$E$14531,MATCH($A3416&amp;"|38",Positions!$A$2:$A$14531,0)),"-")</f>
        <v>U</v>
      </c>
      <c r="H3416" s="25" t="str">
        <f aca="false">F3416&amp;"-"&amp;G3416</f>
        <v>U-U</v>
      </c>
      <c r="I3416" s="24" t="n">
        <f aca="false">(F3416="G")+(G3416="G")</f>
        <v>0</v>
      </c>
      <c r="J3416" s="24" t="n">
        <f aca="false">(F3416="C")+(G3416="C")</f>
        <v>0</v>
      </c>
      <c r="K3416" s="25" t="n">
        <f aca="false">I3416+J3416</f>
        <v>0</v>
      </c>
    </row>
    <row r="3417" customFormat="false" ht="15" hidden="false" customHeight="false" outlineLevel="0" collapsed="false">
      <c r="A3417" s="24" t="s">
        <v>158</v>
      </c>
      <c r="B3417" s="24" t="s">
        <v>893</v>
      </c>
      <c r="C3417" s="24" t="s">
        <v>900</v>
      </c>
      <c r="D3417" s="24" t="n">
        <f aca="false">IFERROR(INDEX(Positions!$D$2:$D$14531,MATCH($A3417&amp;"|54",Positions!$A$2:$A$14531,0)),"-")</f>
        <v>54</v>
      </c>
      <c r="E3417" s="24" t="n">
        <f aca="false">IFERROR(INDEX(Positions!$D$2:$D$14531,MATCH($A3417&amp;"|58",Positions!$A$2:$A$14531,0)),"-")</f>
        <v>58</v>
      </c>
      <c r="F3417" s="24" t="str">
        <f aca="false">IFERROR(INDEX(Positions!$E$2:$E$14531,MATCH($A3417&amp;"|54",Positions!$A$2:$A$14531,0)),"-")</f>
        <v>U</v>
      </c>
      <c r="G3417" s="24" t="str">
        <f aca="false">IFERROR(INDEX(Positions!$E$2:$E$14531,MATCH($A3417&amp;"|58",Positions!$A$2:$A$14531,0)),"-")</f>
        <v>A</v>
      </c>
      <c r="H3417" s="25" t="str">
        <f aca="false">F3417&amp;"-"&amp;G3417</f>
        <v>U-A</v>
      </c>
      <c r="I3417" s="24" t="n">
        <f aca="false">(F3417="G")+(G3417="G")</f>
        <v>0</v>
      </c>
      <c r="J3417" s="24" t="n">
        <f aca="false">(F3417="C")+(G3417="C")</f>
        <v>0</v>
      </c>
      <c r="K3417" s="25" t="n">
        <f aca="false">I3417+J3417</f>
        <v>0</v>
      </c>
    </row>
    <row r="3418" customFormat="false" ht="15" hidden="false" customHeight="false" outlineLevel="0" collapsed="false">
      <c r="A3418" s="4" t="s">
        <v>159</v>
      </c>
      <c r="B3418" s="4" t="s">
        <v>768</v>
      </c>
      <c r="C3418" s="4" t="s">
        <v>882</v>
      </c>
      <c r="D3418" s="4" t="n">
        <f aca="false">IFERROR(INDEX(Positions!$D$2:$D$14531,MATCH($A3418&amp;"|1",Positions!$A$2:$A$14531,0)),"-")</f>
        <v>1</v>
      </c>
      <c r="E3418" s="4" t="n">
        <f aca="false">IFERROR(INDEX(Positions!$D$2:$D$14531,MATCH($A3418&amp;"|72",Positions!$A$2:$A$14531,0)),"-")</f>
        <v>72</v>
      </c>
      <c r="F3418" s="4" t="str">
        <f aca="false">IFERROR(INDEX(Positions!$E$2:$E$14531,MATCH($A3418&amp;"|1",Positions!$A$2:$A$14531,0)),"-")</f>
        <v>U</v>
      </c>
      <c r="G3418" s="4" t="str">
        <f aca="false">IFERROR(INDEX(Positions!$E$2:$E$14531,MATCH($A3418&amp;"|72",Positions!$A$2:$A$14531,0)),"-")</f>
        <v>A</v>
      </c>
      <c r="H3418" s="3" t="str">
        <f aca="false">F3418&amp;"-"&amp;G3418</f>
        <v>U-A</v>
      </c>
      <c r="I3418" s="4" t="n">
        <f aca="false">(F3418="G")+(G3418="G")</f>
        <v>0</v>
      </c>
      <c r="J3418" s="4" t="n">
        <f aca="false">(F3418="C")+(G3418="C")</f>
        <v>0</v>
      </c>
      <c r="K3418" s="3" t="n">
        <f aca="false">I3418+J3418</f>
        <v>0</v>
      </c>
    </row>
    <row r="3419" customFormat="false" ht="15" hidden="false" customHeight="false" outlineLevel="0" collapsed="false">
      <c r="A3419" s="4" t="s">
        <v>159</v>
      </c>
      <c r="B3419" s="4" t="s">
        <v>768</v>
      </c>
      <c r="C3419" s="4" t="s">
        <v>883</v>
      </c>
      <c r="D3419" s="4" t="n">
        <f aca="false">IFERROR(INDEX(Positions!$D$2:$D$14531,MATCH($A3419&amp;"|2",Positions!$A$2:$A$14531,0)),"-")</f>
        <v>2</v>
      </c>
      <c r="E3419" s="4" t="n">
        <f aca="false">IFERROR(INDEX(Positions!$D$2:$D$14531,MATCH($A3419&amp;"|71",Positions!$A$2:$A$14531,0)),"-")</f>
        <v>71</v>
      </c>
      <c r="F3419" s="4" t="str">
        <f aca="false">IFERROR(INDEX(Positions!$E$2:$E$14531,MATCH($A3419&amp;"|2",Positions!$A$2:$A$14531,0)),"-")</f>
        <v>C</v>
      </c>
      <c r="G3419" s="4" t="str">
        <f aca="false">IFERROR(INDEX(Positions!$E$2:$E$14531,MATCH($A3419&amp;"|71",Positions!$A$2:$A$14531,0)),"-")</f>
        <v>G</v>
      </c>
      <c r="H3419" s="3" t="str">
        <f aca="false">F3419&amp;"-"&amp;G3419</f>
        <v>C-G</v>
      </c>
      <c r="I3419" s="4" t="n">
        <f aca="false">(F3419="G")+(G3419="G")</f>
        <v>1</v>
      </c>
      <c r="J3419" s="4" t="n">
        <f aca="false">(F3419="C")+(G3419="C")</f>
        <v>1</v>
      </c>
      <c r="K3419" s="3" t="n">
        <f aca="false">I3419+J3419</f>
        <v>2</v>
      </c>
    </row>
    <row r="3420" customFormat="false" ht="15" hidden="false" customHeight="false" outlineLevel="0" collapsed="false">
      <c r="A3420" s="4" t="s">
        <v>159</v>
      </c>
      <c r="B3420" s="4" t="s">
        <v>768</v>
      </c>
      <c r="C3420" s="4" t="s">
        <v>884</v>
      </c>
      <c r="D3420" s="4" t="n">
        <f aca="false">IFERROR(INDEX(Positions!$D$2:$D$14531,MATCH($A3420&amp;"|3",Positions!$A$2:$A$14531,0)),"-")</f>
        <v>3</v>
      </c>
      <c r="E3420" s="4" t="n">
        <f aca="false">IFERROR(INDEX(Positions!$D$2:$D$14531,MATCH($A3420&amp;"|70",Positions!$A$2:$A$14531,0)),"-")</f>
        <v>70</v>
      </c>
      <c r="F3420" s="4" t="str">
        <f aca="false">IFERROR(INDEX(Positions!$E$2:$E$14531,MATCH($A3420&amp;"|3",Positions!$A$2:$A$14531,0)),"-")</f>
        <v>C</v>
      </c>
      <c r="G3420" s="4" t="str">
        <f aca="false">IFERROR(INDEX(Positions!$E$2:$E$14531,MATCH($A3420&amp;"|70",Positions!$A$2:$A$14531,0)),"-")</f>
        <v>G</v>
      </c>
      <c r="H3420" s="3" t="str">
        <f aca="false">F3420&amp;"-"&amp;G3420</f>
        <v>C-G</v>
      </c>
      <c r="I3420" s="4" t="n">
        <f aca="false">(F3420="G")+(G3420="G")</f>
        <v>1</v>
      </c>
      <c r="J3420" s="4" t="n">
        <f aca="false">(F3420="C")+(G3420="C")</f>
        <v>1</v>
      </c>
      <c r="K3420" s="3" t="n">
        <f aca="false">I3420+J3420</f>
        <v>2</v>
      </c>
    </row>
    <row r="3421" customFormat="false" ht="15" hidden="false" customHeight="false" outlineLevel="0" collapsed="false">
      <c r="A3421" s="4" t="s">
        <v>159</v>
      </c>
      <c r="B3421" s="4" t="s">
        <v>768</v>
      </c>
      <c r="C3421" s="4" t="s">
        <v>885</v>
      </c>
      <c r="D3421" s="4" t="n">
        <f aca="false">IFERROR(INDEX(Positions!$D$2:$D$14531,MATCH($A3421&amp;"|4",Positions!$A$2:$A$14531,0)),"-")</f>
        <v>4</v>
      </c>
      <c r="E3421" s="4" t="n">
        <f aca="false">IFERROR(INDEX(Positions!$D$2:$D$14531,MATCH($A3421&amp;"|69",Positions!$A$2:$A$14531,0)),"-")</f>
        <v>69</v>
      </c>
      <c r="F3421" s="4" t="str">
        <f aca="false">IFERROR(INDEX(Positions!$E$2:$E$14531,MATCH($A3421&amp;"|4",Positions!$A$2:$A$14531,0)),"-")</f>
        <v>C</v>
      </c>
      <c r="G3421" s="4" t="str">
        <f aca="false">IFERROR(INDEX(Positions!$E$2:$E$14531,MATCH($A3421&amp;"|69",Positions!$A$2:$A$14531,0)),"-")</f>
        <v>G</v>
      </c>
      <c r="H3421" s="3" t="str">
        <f aca="false">F3421&amp;"-"&amp;G3421</f>
        <v>C-G</v>
      </c>
      <c r="I3421" s="4" t="n">
        <f aca="false">(F3421="G")+(G3421="G")</f>
        <v>1</v>
      </c>
      <c r="J3421" s="4" t="n">
        <f aca="false">(F3421="C")+(G3421="C")</f>
        <v>1</v>
      </c>
      <c r="K3421" s="3" t="n">
        <f aca="false">I3421+J3421</f>
        <v>2</v>
      </c>
    </row>
    <row r="3422" customFormat="false" ht="15" hidden="false" customHeight="false" outlineLevel="0" collapsed="false">
      <c r="A3422" s="4" t="s">
        <v>159</v>
      </c>
      <c r="B3422" s="4" t="s">
        <v>768</v>
      </c>
      <c r="C3422" s="4" t="s">
        <v>542</v>
      </c>
      <c r="D3422" s="4" t="n">
        <f aca="false">IFERROR(INDEX(Positions!$D$2:$D$14531,MATCH($A3422&amp;"|5",Positions!$A$2:$A$14531,0)),"-")</f>
        <v>5</v>
      </c>
      <c r="E3422" s="4" t="n">
        <f aca="false">IFERROR(INDEX(Positions!$D$2:$D$14531,MATCH($A3422&amp;"|68",Positions!$A$2:$A$14531,0)),"-")</f>
        <v>68</v>
      </c>
      <c r="F3422" s="4" t="str">
        <f aca="false">IFERROR(INDEX(Positions!$E$2:$E$14531,MATCH($A3422&amp;"|5",Positions!$A$2:$A$14531,0)),"-")</f>
        <v>C</v>
      </c>
      <c r="G3422" s="4" t="str">
        <f aca="false">IFERROR(INDEX(Positions!$E$2:$E$14531,MATCH($A3422&amp;"|68",Positions!$A$2:$A$14531,0)),"-")</f>
        <v>G</v>
      </c>
      <c r="H3422" s="3" t="str">
        <f aca="false">F3422&amp;"-"&amp;G3422</f>
        <v>C-G</v>
      </c>
      <c r="I3422" s="4" t="n">
        <f aca="false">(F3422="G")+(G3422="G")</f>
        <v>1</v>
      </c>
      <c r="J3422" s="4" t="n">
        <f aca="false">(F3422="C")+(G3422="C")</f>
        <v>1</v>
      </c>
      <c r="K3422" s="3" t="n">
        <f aca="false">I3422+J3422</f>
        <v>2</v>
      </c>
    </row>
    <row r="3423" customFormat="false" ht="15" hidden="false" customHeight="false" outlineLevel="0" collapsed="false">
      <c r="A3423" s="4" t="s">
        <v>159</v>
      </c>
      <c r="B3423" s="4" t="s">
        <v>768</v>
      </c>
      <c r="C3423" s="4" t="s">
        <v>561</v>
      </c>
      <c r="D3423" s="4" t="n">
        <f aca="false">IFERROR(INDEX(Positions!$D$2:$D$14531,MATCH($A3423&amp;"|6",Positions!$A$2:$A$14531,0)),"-")</f>
        <v>6</v>
      </c>
      <c r="E3423" s="4" t="n">
        <f aca="false">IFERROR(INDEX(Positions!$D$2:$D$14531,MATCH($A3423&amp;"|67",Positions!$A$2:$A$14531,0)),"-")</f>
        <v>67</v>
      </c>
      <c r="F3423" s="4" t="str">
        <f aca="false">IFERROR(INDEX(Positions!$E$2:$E$14531,MATCH($A3423&amp;"|6",Positions!$A$2:$A$14531,0)),"-")</f>
        <v>C</v>
      </c>
      <c r="G3423" s="4" t="str">
        <f aca="false">IFERROR(INDEX(Positions!$E$2:$E$14531,MATCH($A3423&amp;"|67",Positions!$A$2:$A$14531,0)),"-")</f>
        <v>G</v>
      </c>
      <c r="H3423" s="3" t="str">
        <f aca="false">F3423&amp;"-"&amp;G3423</f>
        <v>C-G</v>
      </c>
      <c r="I3423" s="4" t="n">
        <f aca="false">(F3423="G")+(G3423="G")</f>
        <v>1</v>
      </c>
      <c r="J3423" s="4" t="n">
        <f aca="false">(F3423="C")+(G3423="C")</f>
        <v>1</v>
      </c>
      <c r="K3423" s="3" t="n">
        <f aca="false">I3423+J3423</f>
        <v>2</v>
      </c>
    </row>
    <row r="3424" customFormat="false" ht="15" hidden="false" customHeight="false" outlineLevel="0" collapsed="false">
      <c r="A3424" s="4" t="s">
        <v>159</v>
      </c>
      <c r="B3424" s="4" t="s">
        <v>768</v>
      </c>
      <c r="C3424" s="4" t="s">
        <v>886</v>
      </c>
      <c r="D3424" s="4" t="n">
        <f aca="false">IFERROR(INDEX(Positions!$D$2:$D$14531,MATCH($A3424&amp;"|7",Positions!$A$2:$A$14531,0)),"-")</f>
        <v>7</v>
      </c>
      <c r="E3424" s="4" t="n">
        <f aca="false">IFERROR(INDEX(Positions!$D$2:$D$14531,MATCH($A3424&amp;"|66",Positions!$A$2:$A$14531,0)),"-")</f>
        <v>66</v>
      </c>
      <c r="F3424" s="4" t="str">
        <f aca="false">IFERROR(INDEX(Positions!$E$2:$E$14531,MATCH($A3424&amp;"|7",Positions!$A$2:$A$14531,0)),"-")</f>
        <v>A</v>
      </c>
      <c r="G3424" s="4" t="str">
        <f aca="false">IFERROR(INDEX(Positions!$E$2:$E$14531,MATCH($A3424&amp;"|66",Positions!$A$2:$A$14531,0)),"-")</f>
        <v>U</v>
      </c>
      <c r="H3424" s="3" t="str">
        <f aca="false">F3424&amp;"-"&amp;G3424</f>
        <v>A-U</v>
      </c>
      <c r="I3424" s="4" t="n">
        <f aca="false">(F3424="G")+(G3424="G")</f>
        <v>0</v>
      </c>
      <c r="J3424" s="4" t="n">
        <f aca="false">(F3424="C")+(G3424="C")</f>
        <v>0</v>
      </c>
      <c r="K3424" s="3" t="n">
        <f aca="false">I3424+J3424</f>
        <v>0</v>
      </c>
    </row>
    <row r="3425" customFormat="false" ht="15" hidden="false" customHeight="false" outlineLevel="0" collapsed="false">
      <c r="A3425" s="4" t="s">
        <v>159</v>
      </c>
      <c r="B3425" s="4" t="s">
        <v>783</v>
      </c>
      <c r="C3425" s="4" t="s">
        <v>887</v>
      </c>
      <c r="D3425" s="4" t="n">
        <f aca="false">IFERROR(INDEX(Positions!$D$2:$D$14531,MATCH($A3425&amp;"|10",Positions!$A$2:$A$14531,0)),"-")</f>
        <v>10</v>
      </c>
      <c r="E3425" s="4" t="n">
        <f aca="false">IFERROR(INDEX(Positions!$D$2:$D$14531,MATCH($A3425&amp;"|25",Positions!$A$2:$A$14531,0)),"-")</f>
        <v>26</v>
      </c>
      <c r="F3425" s="4" t="str">
        <f aca="false">IFERROR(INDEX(Positions!$E$2:$E$14531,MATCH($A3425&amp;"|10",Positions!$A$2:$A$14531,0)),"-")</f>
        <v>G</v>
      </c>
      <c r="G3425" s="4" t="str">
        <f aca="false">IFERROR(INDEX(Positions!$E$2:$E$14531,MATCH($A3425&amp;"|25",Positions!$A$2:$A$14531,0)),"-")</f>
        <v>C</v>
      </c>
      <c r="H3425" s="3" t="str">
        <f aca="false">F3425&amp;"-"&amp;G3425</f>
        <v>G-C</v>
      </c>
      <c r="I3425" s="4" t="n">
        <f aca="false">(F3425="G")+(G3425="G")</f>
        <v>1</v>
      </c>
      <c r="J3425" s="4" t="n">
        <f aca="false">(F3425="C")+(G3425="C")</f>
        <v>1</v>
      </c>
      <c r="K3425" s="3" t="n">
        <f aca="false">I3425+J3425</f>
        <v>2</v>
      </c>
    </row>
    <row r="3426" customFormat="false" ht="15" hidden="false" customHeight="false" outlineLevel="0" collapsed="false">
      <c r="A3426" s="4" t="s">
        <v>159</v>
      </c>
      <c r="B3426" s="4" t="s">
        <v>783</v>
      </c>
      <c r="C3426" s="4" t="s">
        <v>888</v>
      </c>
      <c r="D3426" s="4" t="n">
        <f aca="false">IFERROR(INDEX(Positions!$D$2:$D$14531,MATCH($A3426&amp;"|11",Positions!$A$2:$A$14531,0)),"-")</f>
        <v>11</v>
      </c>
      <c r="E3426" s="4" t="n">
        <f aca="false">IFERROR(INDEX(Positions!$D$2:$D$14531,MATCH($A3426&amp;"|24",Positions!$A$2:$A$14531,0)),"-")</f>
        <v>25</v>
      </c>
      <c r="F3426" s="4" t="str">
        <f aca="false">IFERROR(INDEX(Positions!$E$2:$E$14531,MATCH($A3426&amp;"|11",Positions!$A$2:$A$14531,0)),"-")</f>
        <v>U</v>
      </c>
      <c r="G3426" s="4" t="str">
        <f aca="false">IFERROR(INDEX(Positions!$E$2:$E$14531,MATCH($A3426&amp;"|24",Positions!$A$2:$A$14531,0)),"-")</f>
        <v>A</v>
      </c>
      <c r="H3426" s="3" t="str">
        <f aca="false">F3426&amp;"-"&amp;G3426</f>
        <v>U-A</v>
      </c>
      <c r="I3426" s="4" t="n">
        <f aca="false">(F3426="G")+(G3426="G")</f>
        <v>0</v>
      </c>
      <c r="J3426" s="4" t="n">
        <f aca="false">(F3426="C")+(G3426="C")</f>
        <v>0</v>
      </c>
      <c r="K3426" s="3" t="n">
        <f aca="false">I3426+J3426</f>
        <v>0</v>
      </c>
    </row>
    <row r="3427" customFormat="false" ht="15" hidden="false" customHeight="false" outlineLevel="0" collapsed="false">
      <c r="A3427" s="4" t="s">
        <v>159</v>
      </c>
      <c r="B3427" s="4" t="s">
        <v>783</v>
      </c>
      <c r="C3427" s="4" t="s">
        <v>479</v>
      </c>
      <c r="D3427" s="4" t="n">
        <f aca="false">IFERROR(INDEX(Positions!$D$2:$D$14531,MATCH($A3427&amp;"|12",Positions!$A$2:$A$14531,0)),"-")</f>
        <v>12</v>
      </c>
      <c r="E3427" s="4" t="n">
        <f aca="false">IFERROR(INDEX(Positions!$D$2:$D$14531,MATCH($A3427&amp;"|23",Positions!$A$2:$A$14531,0)),"-")</f>
        <v>24</v>
      </c>
      <c r="F3427" s="4" t="str">
        <f aca="false">IFERROR(INDEX(Positions!$E$2:$E$14531,MATCH($A3427&amp;"|12",Positions!$A$2:$A$14531,0)),"-")</f>
        <v>G</v>
      </c>
      <c r="G3427" s="4" t="str">
        <f aca="false">IFERROR(INDEX(Positions!$E$2:$E$14531,MATCH($A3427&amp;"|23",Positions!$A$2:$A$14531,0)),"-")</f>
        <v>C</v>
      </c>
      <c r="H3427" s="3" t="str">
        <f aca="false">F3427&amp;"-"&amp;G3427</f>
        <v>G-C</v>
      </c>
      <c r="I3427" s="4" t="n">
        <f aca="false">(F3427="G")+(G3427="G")</f>
        <v>1</v>
      </c>
      <c r="J3427" s="4" t="n">
        <f aca="false">(F3427="C")+(G3427="C")</f>
        <v>1</v>
      </c>
      <c r="K3427" s="3" t="n">
        <f aca="false">I3427+J3427</f>
        <v>2</v>
      </c>
    </row>
    <row r="3428" customFormat="false" ht="15" hidden="false" customHeight="false" outlineLevel="0" collapsed="false">
      <c r="A3428" s="4" t="s">
        <v>159</v>
      </c>
      <c r="B3428" s="4" t="s">
        <v>783</v>
      </c>
      <c r="C3428" s="4" t="s">
        <v>267</v>
      </c>
      <c r="D3428" s="4" t="n">
        <f aca="false">IFERROR(INDEX(Positions!$D$2:$D$14531,MATCH($A3428&amp;"|13",Positions!$A$2:$A$14531,0)),"-")</f>
        <v>13</v>
      </c>
      <c r="E3428" s="4" t="n">
        <f aca="false">IFERROR(INDEX(Positions!$D$2:$D$14531,MATCH($A3428&amp;"|22",Positions!$A$2:$A$14531,0)),"-")</f>
        <v>23</v>
      </c>
      <c r="F3428" s="4" t="str">
        <f aca="false">IFERROR(INDEX(Positions!$E$2:$E$14531,MATCH($A3428&amp;"|13",Positions!$A$2:$A$14531,0)),"-")</f>
        <v>U</v>
      </c>
      <c r="G3428" s="4" t="str">
        <f aca="false">IFERROR(INDEX(Positions!$E$2:$E$14531,MATCH($A3428&amp;"|22",Positions!$A$2:$A$14531,0)),"-")</f>
        <v>G</v>
      </c>
      <c r="H3428" s="3" t="str">
        <f aca="false">F3428&amp;"-"&amp;G3428</f>
        <v>U-G</v>
      </c>
      <c r="I3428" s="4" t="n">
        <f aca="false">(F3428="G")+(G3428="G")</f>
        <v>1</v>
      </c>
      <c r="J3428" s="4" t="n">
        <f aca="false">(F3428="C")+(G3428="C")</f>
        <v>0</v>
      </c>
      <c r="K3428" s="3" t="n">
        <f aca="false">I3428+J3428</f>
        <v>1</v>
      </c>
    </row>
    <row r="3429" customFormat="false" ht="15" hidden="false" customHeight="false" outlineLevel="0" collapsed="false">
      <c r="A3429" s="4" t="s">
        <v>159</v>
      </c>
      <c r="B3429" s="4" t="s">
        <v>805</v>
      </c>
      <c r="C3429" s="4" t="s">
        <v>673</v>
      </c>
      <c r="D3429" s="4" t="n">
        <f aca="false">IFERROR(INDEX(Positions!$D$2:$D$14531,MATCH($A3429&amp;"|27",Positions!$A$2:$A$14531,0)),"-")</f>
        <v>28</v>
      </c>
      <c r="E3429" s="4" t="n">
        <f aca="false">IFERROR(INDEX(Positions!$D$2:$D$14531,MATCH($A3429&amp;"|43",Positions!$A$2:$A$14531,0)),"-")</f>
        <v>44</v>
      </c>
      <c r="F3429" s="4" t="str">
        <f aca="false">IFERROR(INDEX(Positions!$E$2:$E$14531,MATCH($A3429&amp;"|27",Positions!$A$2:$A$14531,0)),"-")</f>
        <v>G</v>
      </c>
      <c r="G3429" s="4" t="str">
        <f aca="false">IFERROR(INDEX(Positions!$E$2:$E$14531,MATCH($A3429&amp;"|43",Positions!$A$2:$A$14531,0)),"-")</f>
        <v>U</v>
      </c>
      <c r="H3429" s="3" t="str">
        <f aca="false">F3429&amp;"-"&amp;G3429</f>
        <v>G-U</v>
      </c>
      <c r="I3429" s="4" t="n">
        <f aca="false">(F3429="G")+(G3429="G")</f>
        <v>1</v>
      </c>
      <c r="J3429" s="4" t="n">
        <f aca="false">(F3429="C")+(G3429="C")</f>
        <v>0</v>
      </c>
      <c r="K3429" s="3" t="n">
        <f aca="false">I3429+J3429</f>
        <v>1</v>
      </c>
    </row>
    <row r="3430" customFormat="false" ht="15" hidden="false" customHeight="false" outlineLevel="0" collapsed="false">
      <c r="A3430" s="4" t="s">
        <v>159</v>
      </c>
      <c r="B3430" s="4" t="s">
        <v>805</v>
      </c>
      <c r="C3430" s="4" t="s">
        <v>889</v>
      </c>
      <c r="D3430" s="4" t="n">
        <f aca="false">IFERROR(INDEX(Positions!$D$2:$D$14531,MATCH($A3430&amp;"|28",Positions!$A$2:$A$14531,0)),"-")</f>
        <v>29</v>
      </c>
      <c r="E3430" s="4" t="n">
        <f aca="false">IFERROR(INDEX(Positions!$D$2:$D$14531,MATCH($A3430&amp;"|42",Positions!$A$2:$A$14531,0)),"-")</f>
        <v>43</v>
      </c>
      <c r="F3430" s="4" t="str">
        <f aca="false">IFERROR(INDEX(Positions!$E$2:$E$14531,MATCH($A3430&amp;"|28",Positions!$A$2:$A$14531,0)),"-")</f>
        <v>C</v>
      </c>
      <c r="G3430" s="4" t="str">
        <f aca="false">IFERROR(INDEX(Positions!$E$2:$E$14531,MATCH($A3430&amp;"|42",Positions!$A$2:$A$14531,0)),"-")</f>
        <v>G</v>
      </c>
      <c r="H3430" s="3" t="str">
        <f aca="false">F3430&amp;"-"&amp;G3430</f>
        <v>C-G</v>
      </c>
      <c r="I3430" s="4" t="n">
        <f aca="false">(F3430="G")+(G3430="G")</f>
        <v>1</v>
      </c>
      <c r="J3430" s="4" t="n">
        <f aca="false">(F3430="C")+(G3430="C")</f>
        <v>1</v>
      </c>
      <c r="K3430" s="3" t="n">
        <f aca="false">I3430+J3430</f>
        <v>2</v>
      </c>
    </row>
    <row r="3431" customFormat="false" ht="15" hidden="false" customHeight="false" outlineLevel="0" collapsed="false">
      <c r="A3431" s="4" t="s">
        <v>159</v>
      </c>
      <c r="B3431" s="4" t="s">
        <v>805</v>
      </c>
      <c r="C3431" s="4" t="s">
        <v>890</v>
      </c>
      <c r="D3431" s="4" t="n">
        <f aca="false">IFERROR(INDEX(Positions!$D$2:$D$14531,MATCH($A3431&amp;"|29",Positions!$A$2:$A$14531,0)),"-")</f>
        <v>30</v>
      </c>
      <c r="E3431" s="4" t="n">
        <f aca="false">IFERROR(INDEX(Positions!$D$2:$D$14531,MATCH($A3431&amp;"|41",Positions!$A$2:$A$14531,0)),"-")</f>
        <v>42</v>
      </c>
      <c r="F3431" s="4" t="str">
        <f aca="false">IFERROR(INDEX(Positions!$E$2:$E$14531,MATCH($A3431&amp;"|29",Positions!$A$2:$A$14531,0)),"-")</f>
        <v>G</v>
      </c>
      <c r="G3431" s="4" t="str">
        <f aca="false">IFERROR(INDEX(Positions!$E$2:$E$14531,MATCH($A3431&amp;"|41",Positions!$A$2:$A$14531,0)),"-")</f>
        <v>C</v>
      </c>
      <c r="H3431" s="3" t="str">
        <f aca="false">F3431&amp;"-"&amp;G3431</f>
        <v>G-C</v>
      </c>
      <c r="I3431" s="4" t="n">
        <f aca="false">(F3431="G")+(G3431="G")</f>
        <v>1</v>
      </c>
      <c r="J3431" s="4" t="n">
        <f aca="false">(F3431="C")+(G3431="C")</f>
        <v>1</v>
      </c>
      <c r="K3431" s="3" t="n">
        <f aca="false">I3431+J3431</f>
        <v>2</v>
      </c>
    </row>
    <row r="3432" customFormat="false" ht="15" hidden="false" customHeight="false" outlineLevel="0" collapsed="false">
      <c r="A3432" s="4" t="s">
        <v>159</v>
      </c>
      <c r="B3432" s="4" t="s">
        <v>805</v>
      </c>
      <c r="C3432" s="4" t="s">
        <v>694</v>
      </c>
      <c r="D3432" s="4" t="n">
        <f aca="false">IFERROR(INDEX(Positions!$D$2:$D$14531,MATCH($A3432&amp;"|30",Positions!$A$2:$A$14531,0)),"-")</f>
        <v>31</v>
      </c>
      <c r="E3432" s="4" t="n">
        <f aca="false">IFERROR(INDEX(Positions!$D$2:$D$14531,MATCH($A3432&amp;"|40",Positions!$A$2:$A$14531,0)),"-")</f>
        <v>41</v>
      </c>
      <c r="F3432" s="4" t="str">
        <f aca="false">IFERROR(INDEX(Positions!$E$2:$E$14531,MATCH($A3432&amp;"|30",Positions!$A$2:$A$14531,0)),"-")</f>
        <v>G</v>
      </c>
      <c r="G3432" s="4" t="str">
        <f aca="false">IFERROR(INDEX(Positions!$E$2:$E$14531,MATCH($A3432&amp;"|40",Positions!$A$2:$A$14531,0)),"-")</f>
        <v>C</v>
      </c>
      <c r="H3432" s="3" t="str">
        <f aca="false">F3432&amp;"-"&amp;G3432</f>
        <v>G-C</v>
      </c>
      <c r="I3432" s="4" t="n">
        <f aca="false">(F3432="G")+(G3432="G")</f>
        <v>1</v>
      </c>
      <c r="J3432" s="4" t="n">
        <f aca="false">(F3432="C")+(G3432="C")</f>
        <v>1</v>
      </c>
      <c r="K3432" s="3" t="n">
        <f aca="false">I3432+J3432</f>
        <v>2</v>
      </c>
    </row>
    <row r="3433" customFormat="false" ht="15" hidden="false" customHeight="false" outlineLevel="0" collapsed="false">
      <c r="A3433" s="4" t="s">
        <v>159</v>
      </c>
      <c r="B3433" s="4" t="s">
        <v>805</v>
      </c>
      <c r="C3433" s="4" t="s">
        <v>640</v>
      </c>
      <c r="D3433" s="4" t="n">
        <f aca="false">IFERROR(INDEX(Positions!$D$2:$D$14531,MATCH($A3433&amp;"|31",Positions!$A$2:$A$14531,0)),"-")</f>
        <v>32</v>
      </c>
      <c r="E3433" s="4" t="n">
        <f aca="false">IFERROR(INDEX(Positions!$D$2:$D$14531,MATCH($A3433&amp;"|39",Positions!$A$2:$A$14531,0)),"-")</f>
        <v>40</v>
      </c>
      <c r="F3433" s="4" t="str">
        <f aca="false">IFERROR(INDEX(Positions!$E$2:$E$14531,MATCH($A3433&amp;"|31",Positions!$A$2:$A$14531,0)),"-")</f>
        <v>U</v>
      </c>
      <c r="G3433" s="4" t="str">
        <f aca="false">IFERROR(INDEX(Positions!$E$2:$E$14531,MATCH($A3433&amp;"|39",Positions!$A$2:$A$14531,0)),"-")</f>
        <v>A</v>
      </c>
      <c r="H3433" s="3" t="str">
        <f aca="false">F3433&amp;"-"&amp;G3433</f>
        <v>U-A</v>
      </c>
      <c r="I3433" s="4" t="n">
        <f aca="false">(F3433="G")+(G3433="G")</f>
        <v>0</v>
      </c>
      <c r="J3433" s="4" t="n">
        <f aca="false">(F3433="C")+(G3433="C")</f>
        <v>0</v>
      </c>
      <c r="K3433" s="3" t="n">
        <f aca="false">I3433+J3433</f>
        <v>0</v>
      </c>
    </row>
    <row r="3434" customFormat="false" ht="15" hidden="false" customHeight="false" outlineLevel="0" collapsed="false">
      <c r="A3434" s="4" t="s">
        <v>159</v>
      </c>
      <c r="B3434" s="4" t="s">
        <v>830</v>
      </c>
      <c r="C3434" s="4" t="s">
        <v>367</v>
      </c>
      <c r="D3434" s="4" t="n">
        <f aca="false">IFERROR(INDEX(Positions!$D$2:$D$14531,MATCH($A3434&amp;"|49",Positions!$A$2:$A$14531,0)),"-")</f>
        <v>49</v>
      </c>
      <c r="E3434" s="4" t="n">
        <f aca="false">IFERROR(INDEX(Positions!$D$2:$D$14531,MATCH($A3434&amp;"|65",Positions!$A$2:$A$14531,0)),"-")</f>
        <v>65</v>
      </c>
      <c r="F3434" s="4" t="str">
        <f aca="false">IFERROR(INDEX(Positions!$E$2:$E$14531,MATCH($A3434&amp;"|49",Positions!$A$2:$A$14531,0)),"-")</f>
        <v>U</v>
      </c>
      <c r="G3434" s="4" t="str">
        <f aca="false">IFERROR(INDEX(Positions!$E$2:$E$14531,MATCH($A3434&amp;"|65",Positions!$A$2:$A$14531,0)),"-")</f>
        <v>A</v>
      </c>
      <c r="H3434" s="3" t="str">
        <f aca="false">F3434&amp;"-"&amp;G3434</f>
        <v>U-A</v>
      </c>
      <c r="I3434" s="4" t="n">
        <f aca="false">(F3434="G")+(G3434="G")</f>
        <v>0</v>
      </c>
      <c r="J3434" s="4" t="n">
        <f aca="false">(F3434="C")+(G3434="C")</f>
        <v>0</v>
      </c>
      <c r="K3434" s="3" t="n">
        <f aca="false">I3434+J3434</f>
        <v>0</v>
      </c>
    </row>
    <row r="3435" customFormat="false" ht="15" hidden="false" customHeight="false" outlineLevel="0" collapsed="false">
      <c r="A3435" s="4" t="s">
        <v>159</v>
      </c>
      <c r="B3435" s="4" t="s">
        <v>830</v>
      </c>
      <c r="C3435" s="4" t="s">
        <v>891</v>
      </c>
      <c r="D3435" s="4" t="n">
        <f aca="false">IFERROR(INDEX(Positions!$D$2:$D$14531,MATCH($A3435&amp;"|50",Positions!$A$2:$A$14531,0)),"-")</f>
        <v>50</v>
      </c>
      <c r="E3435" s="4" t="n">
        <f aca="false">IFERROR(INDEX(Positions!$D$2:$D$14531,MATCH($A3435&amp;"|64",Positions!$A$2:$A$14531,0)),"-")</f>
        <v>64</v>
      </c>
      <c r="F3435" s="4" t="str">
        <f aca="false">IFERROR(INDEX(Positions!$E$2:$E$14531,MATCH($A3435&amp;"|50",Positions!$A$2:$A$14531,0)),"-")</f>
        <v>C</v>
      </c>
      <c r="G3435" s="4" t="str">
        <f aca="false">IFERROR(INDEX(Positions!$E$2:$E$14531,MATCH($A3435&amp;"|64",Positions!$A$2:$A$14531,0)),"-")</f>
        <v>G</v>
      </c>
      <c r="H3435" s="3" t="str">
        <f aca="false">F3435&amp;"-"&amp;G3435</f>
        <v>C-G</v>
      </c>
      <c r="I3435" s="4" t="n">
        <f aca="false">(F3435="G")+(G3435="G")</f>
        <v>1</v>
      </c>
      <c r="J3435" s="4" t="n">
        <f aca="false">(F3435="C")+(G3435="C")</f>
        <v>1</v>
      </c>
      <c r="K3435" s="3" t="n">
        <f aca="false">I3435+J3435</f>
        <v>2</v>
      </c>
    </row>
    <row r="3436" customFormat="false" ht="15" hidden="false" customHeight="false" outlineLevel="0" collapsed="false">
      <c r="A3436" s="4" t="s">
        <v>159</v>
      </c>
      <c r="B3436" s="4" t="s">
        <v>830</v>
      </c>
      <c r="C3436" s="4" t="s">
        <v>689</v>
      </c>
      <c r="D3436" s="4" t="n">
        <f aca="false">IFERROR(INDEX(Positions!$D$2:$D$14531,MATCH($A3436&amp;"|51",Positions!$A$2:$A$14531,0)),"-")</f>
        <v>51</v>
      </c>
      <c r="E3436" s="4" t="n">
        <f aca="false">IFERROR(INDEX(Positions!$D$2:$D$14531,MATCH($A3436&amp;"|63",Positions!$A$2:$A$14531,0)),"-")</f>
        <v>63</v>
      </c>
      <c r="F3436" s="4" t="str">
        <f aca="false">IFERROR(INDEX(Positions!$E$2:$E$14531,MATCH($A3436&amp;"|51",Positions!$A$2:$A$14531,0)),"-")</f>
        <v>A</v>
      </c>
      <c r="G3436" s="4" t="str">
        <f aca="false">IFERROR(INDEX(Positions!$E$2:$E$14531,MATCH($A3436&amp;"|63",Positions!$A$2:$A$14531,0)),"-")</f>
        <v>U</v>
      </c>
      <c r="H3436" s="3" t="str">
        <f aca="false">F3436&amp;"-"&amp;G3436</f>
        <v>A-U</v>
      </c>
      <c r="I3436" s="4" t="n">
        <f aca="false">(F3436="G")+(G3436="G")</f>
        <v>0</v>
      </c>
      <c r="J3436" s="4" t="n">
        <f aca="false">(F3436="C")+(G3436="C")</f>
        <v>0</v>
      </c>
      <c r="K3436" s="3" t="n">
        <f aca="false">I3436+J3436</f>
        <v>0</v>
      </c>
    </row>
    <row r="3437" customFormat="false" ht="15" hidden="false" customHeight="false" outlineLevel="0" collapsed="false">
      <c r="A3437" s="4" t="s">
        <v>159</v>
      </c>
      <c r="B3437" s="4" t="s">
        <v>830</v>
      </c>
      <c r="C3437" s="4" t="s">
        <v>703</v>
      </c>
      <c r="D3437" s="4" t="n">
        <f aca="false">IFERROR(INDEX(Positions!$D$2:$D$14531,MATCH($A3437&amp;"|52",Positions!$A$2:$A$14531,0)),"-")</f>
        <v>52</v>
      </c>
      <c r="E3437" s="4" t="n">
        <f aca="false">IFERROR(INDEX(Positions!$D$2:$D$14531,MATCH($A3437&amp;"|62",Positions!$A$2:$A$14531,0)),"-")</f>
        <v>62</v>
      </c>
      <c r="F3437" s="4" t="str">
        <f aca="false">IFERROR(INDEX(Positions!$E$2:$E$14531,MATCH($A3437&amp;"|52",Positions!$A$2:$A$14531,0)),"-")</f>
        <v>G</v>
      </c>
      <c r="G3437" s="4" t="str">
        <f aca="false">IFERROR(INDEX(Positions!$E$2:$E$14531,MATCH($A3437&amp;"|62",Positions!$A$2:$A$14531,0)),"-")</f>
        <v>C</v>
      </c>
      <c r="H3437" s="3" t="str">
        <f aca="false">F3437&amp;"-"&amp;G3437</f>
        <v>G-C</v>
      </c>
      <c r="I3437" s="4" t="n">
        <f aca="false">(F3437="G")+(G3437="G")</f>
        <v>1</v>
      </c>
      <c r="J3437" s="4" t="n">
        <f aca="false">(F3437="C")+(G3437="C")</f>
        <v>1</v>
      </c>
      <c r="K3437" s="3" t="n">
        <f aca="false">I3437+J3437</f>
        <v>2</v>
      </c>
    </row>
    <row r="3438" customFormat="false" ht="15" hidden="false" customHeight="false" outlineLevel="0" collapsed="false">
      <c r="A3438" s="4" t="s">
        <v>159</v>
      </c>
      <c r="B3438" s="4" t="s">
        <v>830</v>
      </c>
      <c r="C3438" s="4" t="s">
        <v>892</v>
      </c>
      <c r="D3438" s="4" t="n">
        <f aca="false">IFERROR(INDEX(Positions!$D$2:$D$14531,MATCH($A3438&amp;"|53",Positions!$A$2:$A$14531,0)),"-")</f>
        <v>53</v>
      </c>
      <c r="E3438" s="4" t="n">
        <f aca="false">IFERROR(INDEX(Positions!$D$2:$D$14531,MATCH($A3438&amp;"|61",Positions!$A$2:$A$14531,0)),"-")</f>
        <v>61</v>
      </c>
      <c r="F3438" s="4" t="str">
        <f aca="false">IFERROR(INDEX(Positions!$E$2:$E$14531,MATCH($A3438&amp;"|53",Positions!$A$2:$A$14531,0)),"-")</f>
        <v>G</v>
      </c>
      <c r="G3438" s="4" t="str">
        <f aca="false">IFERROR(INDEX(Positions!$E$2:$E$14531,MATCH($A3438&amp;"|61",Positions!$A$2:$A$14531,0)),"-")</f>
        <v>C</v>
      </c>
      <c r="H3438" s="3" t="str">
        <f aca="false">F3438&amp;"-"&amp;G3438</f>
        <v>G-C</v>
      </c>
      <c r="I3438" s="4" t="n">
        <f aca="false">(F3438="G")+(G3438="G")</f>
        <v>1</v>
      </c>
      <c r="J3438" s="4" t="n">
        <f aca="false">(F3438="C")+(G3438="C")</f>
        <v>1</v>
      </c>
      <c r="K3438" s="3" t="n">
        <f aca="false">I3438+J3438</f>
        <v>2</v>
      </c>
    </row>
    <row r="3439" customFormat="false" ht="15" hidden="false" customHeight="false" outlineLevel="0" collapsed="false">
      <c r="A3439" s="24" t="s">
        <v>159</v>
      </c>
      <c r="B3439" s="24" t="s">
        <v>893</v>
      </c>
      <c r="C3439" s="24" t="s">
        <v>894</v>
      </c>
      <c r="D3439" s="24" t="n">
        <f aca="false">IFERROR(INDEX(Positions!$D$2:$D$14531,MATCH($A3439&amp;"|8",Positions!$A$2:$A$14531,0)),"-")</f>
        <v>8</v>
      </c>
      <c r="E3439" s="24" t="n">
        <f aca="false">IFERROR(INDEX(Positions!$D$2:$D$14531,MATCH($A3439&amp;"|14",Positions!$A$2:$A$14531,0)),"-")</f>
        <v>14</v>
      </c>
      <c r="F3439" s="24" t="str">
        <f aca="false">IFERROR(INDEX(Positions!$E$2:$E$14531,MATCH($A3439&amp;"|8",Positions!$A$2:$A$14531,0)),"-")</f>
        <v>U</v>
      </c>
      <c r="G3439" s="24" t="str">
        <f aca="false">IFERROR(INDEX(Positions!$E$2:$E$14531,MATCH($A3439&amp;"|14",Positions!$A$2:$A$14531,0)),"-")</f>
        <v>A</v>
      </c>
      <c r="H3439" s="25" t="str">
        <f aca="false">F3439&amp;"-"&amp;G3439</f>
        <v>U-A</v>
      </c>
      <c r="I3439" s="24" t="n">
        <f aca="false">(F3439="G")+(G3439="G")</f>
        <v>0</v>
      </c>
      <c r="J3439" s="24" t="n">
        <f aca="false">(F3439="C")+(G3439="C")</f>
        <v>0</v>
      </c>
      <c r="K3439" s="25" t="n">
        <f aca="false">I3439+J3439</f>
        <v>0</v>
      </c>
    </row>
    <row r="3440" customFormat="false" ht="15" hidden="false" customHeight="false" outlineLevel="0" collapsed="false">
      <c r="A3440" s="24" t="s">
        <v>159</v>
      </c>
      <c r="B3440" s="24" t="s">
        <v>893</v>
      </c>
      <c r="C3440" s="24" t="s">
        <v>895</v>
      </c>
      <c r="D3440" s="24" t="n">
        <f aca="false">IFERROR(INDEX(Positions!$D$2:$D$14531,MATCH($A3440&amp;"|15",Positions!$A$2:$A$14531,0)),"-")</f>
        <v>15</v>
      </c>
      <c r="E3440" s="24" t="n">
        <f aca="false">IFERROR(INDEX(Positions!$D$2:$D$14531,MATCH($A3440&amp;"|48",Positions!$A$2:$A$14531,0)),"-")</f>
        <v>48</v>
      </c>
      <c r="F3440" s="24" t="str">
        <f aca="false">IFERROR(INDEX(Positions!$E$2:$E$14531,MATCH($A3440&amp;"|15",Positions!$A$2:$A$14531,0)),"-")</f>
        <v>A</v>
      </c>
      <c r="G3440" s="24" t="str">
        <f aca="false">IFERROR(INDEX(Positions!$E$2:$E$14531,MATCH($A3440&amp;"|48",Positions!$A$2:$A$14531,0)),"-")</f>
        <v>U</v>
      </c>
      <c r="H3440" s="25" t="str">
        <f aca="false">F3440&amp;"-"&amp;G3440</f>
        <v>A-U</v>
      </c>
      <c r="I3440" s="24" t="n">
        <f aca="false">(F3440="G")+(G3440="G")</f>
        <v>0</v>
      </c>
      <c r="J3440" s="24" t="n">
        <f aca="false">(F3440="C")+(G3440="C")</f>
        <v>0</v>
      </c>
      <c r="K3440" s="25" t="n">
        <f aca="false">I3440+J3440</f>
        <v>0</v>
      </c>
    </row>
    <row r="3441" customFormat="false" ht="15" hidden="false" customHeight="false" outlineLevel="0" collapsed="false">
      <c r="A3441" s="24" t="s">
        <v>159</v>
      </c>
      <c r="B3441" s="24" t="s">
        <v>893</v>
      </c>
      <c r="C3441" s="24" t="s">
        <v>896</v>
      </c>
      <c r="D3441" s="24" t="n">
        <f aca="false">IFERROR(INDEX(Positions!$D$2:$D$14531,MATCH($A3441&amp;"|18",Positions!$A$2:$A$14531,0)),"-")</f>
        <v>19</v>
      </c>
      <c r="E3441" s="24" t="n">
        <f aca="false">IFERROR(INDEX(Positions!$D$2:$D$14531,MATCH($A3441&amp;"|55",Positions!$A$2:$A$14531,0)),"-")</f>
        <v>55</v>
      </c>
      <c r="F3441" s="24" t="str">
        <f aca="false">IFERROR(INDEX(Positions!$E$2:$E$14531,MATCH($A3441&amp;"|18",Positions!$A$2:$A$14531,0)),"-")</f>
        <v>G</v>
      </c>
      <c r="G3441" s="24" t="str">
        <f aca="false">IFERROR(INDEX(Positions!$E$2:$E$14531,MATCH($A3441&amp;"|55",Positions!$A$2:$A$14531,0)),"-")</f>
        <v>U</v>
      </c>
      <c r="H3441" s="25" t="str">
        <f aca="false">F3441&amp;"-"&amp;G3441</f>
        <v>G-U</v>
      </c>
      <c r="I3441" s="24" t="n">
        <f aca="false">(F3441="G")+(G3441="G")</f>
        <v>1</v>
      </c>
      <c r="J3441" s="24" t="n">
        <f aca="false">(F3441="C")+(G3441="C")</f>
        <v>0</v>
      </c>
      <c r="K3441" s="25" t="n">
        <f aca="false">I3441+J3441</f>
        <v>1</v>
      </c>
    </row>
    <row r="3442" customFormat="false" ht="15" hidden="false" customHeight="false" outlineLevel="0" collapsed="false">
      <c r="A3442" s="24" t="s">
        <v>159</v>
      </c>
      <c r="B3442" s="24" t="s">
        <v>893</v>
      </c>
      <c r="C3442" s="24" t="s">
        <v>897</v>
      </c>
      <c r="D3442" s="24" t="n">
        <f aca="false">IFERROR(INDEX(Positions!$D$2:$D$14531,MATCH($A3442&amp;"|19",Positions!$A$2:$A$14531,0)),"-")</f>
        <v>20</v>
      </c>
      <c r="E3442" s="24" t="n">
        <f aca="false">IFERROR(INDEX(Positions!$D$2:$D$14531,MATCH($A3442&amp;"|56",Positions!$A$2:$A$14531,0)),"-")</f>
        <v>56</v>
      </c>
      <c r="F3442" s="24" t="str">
        <f aca="false">IFERROR(INDEX(Positions!$E$2:$E$14531,MATCH($A3442&amp;"|19",Positions!$A$2:$A$14531,0)),"-")</f>
        <v>G</v>
      </c>
      <c r="G3442" s="24" t="str">
        <f aca="false">IFERROR(INDEX(Positions!$E$2:$E$14531,MATCH($A3442&amp;"|56",Positions!$A$2:$A$14531,0)),"-")</f>
        <v>C</v>
      </c>
      <c r="H3442" s="25" t="str">
        <f aca="false">F3442&amp;"-"&amp;G3442</f>
        <v>G-C</v>
      </c>
      <c r="I3442" s="24" t="n">
        <f aca="false">(F3442="G")+(G3442="G")</f>
        <v>1</v>
      </c>
      <c r="J3442" s="24" t="n">
        <f aca="false">(F3442="C")+(G3442="C")</f>
        <v>1</v>
      </c>
      <c r="K3442" s="25" t="n">
        <f aca="false">I3442+J3442</f>
        <v>2</v>
      </c>
    </row>
    <row r="3443" customFormat="false" ht="15" hidden="false" customHeight="false" outlineLevel="0" collapsed="false">
      <c r="A3443" s="24" t="s">
        <v>159</v>
      </c>
      <c r="B3443" s="24" t="s">
        <v>893</v>
      </c>
      <c r="C3443" s="24" t="s">
        <v>898</v>
      </c>
      <c r="D3443" s="24" t="n">
        <f aca="false">IFERROR(INDEX(Positions!$D$2:$D$14531,MATCH($A3443&amp;"|26",Positions!$A$2:$A$14531,0)),"-")</f>
        <v>27</v>
      </c>
      <c r="E3443" s="24" t="n">
        <f aca="false">IFERROR(INDEX(Positions!$D$2:$D$14531,MATCH($A3443&amp;"|44",Positions!$A$2:$A$14531,0)),"-")</f>
        <v>45</v>
      </c>
      <c r="F3443" s="24" t="str">
        <f aca="false">IFERROR(INDEX(Positions!$E$2:$E$14531,MATCH($A3443&amp;"|26",Positions!$A$2:$A$14531,0)),"-")</f>
        <v>U</v>
      </c>
      <c r="G3443" s="24" t="str">
        <f aca="false">IFERROR(INDEX(Positions!$E$2:$E$14531,MATCH($A3443&amp;"|44",Positions!$A$2:$A$14531,0)),"-")</f>
        <v>C</v>
      </c>
      <c r="H3443" s="25" t="str">
        <f aca="false">F3443&amp;"-"&amp;G3443</f>
        <v>U-C</v>
      </c>
      <c r="I3443" s="24" t="n">
        <f aca="false">(F3443="G")+(G3443="G")</f>
        <v>0</v>
      </c>
      <c r="J3443" s="24" t="n">
        <f aca="false">(F3443="C")+(G3443="C")</f>
        <v>1</v>
      </c>
      <c r="K3443" s="25" t="n">
        <f aca="false">I3443+J3443</f>
        <v>1</v>
      </c>
    </row>
    <row r="3444" customFormat="false" ht="15" hidden="false" customHeight="false" outlineLevel="0" collapsed="false">
      <c r="A3444" s="24" t="s">
        <v>159</v>
      </c>
      <c r="B3444" s="24" t="s">
        <v>893</v>
      </c>
      <c r="C3444" s="24" t="s">
        <v>899</v>
      </c>
      <c r="D3444" s="24" t="n">
        <f aca="false">IFERROR(INDEX(Positions!$D$2:$D$14531,MATCH($A3444&amp;"|32",Positions!$A$2:$A$14531,0)),"-")</f>
        <v>33</v>
      </c>
      <c r="E3444" s="24" t="n">
        <f aca="false">IFERROR(INDEX(Positions!$D$2:$D$14531,MATCH($A3444&amp;"|38",Positions!$A$2:$A$14531,0)),"-")</f>
        <v>39</v>
      </c>
      <c r="F3444" s="24" t="str">
        <f aca="false">IFERROR(INDEX(Positions!$E$2:$E$14531,MATCH($A3444&amp;"|32",Positions!$A$2:$A$14531,0)),"-")</f>
        <v>U</v>
      </c>
      <c r="G3444" s="24" t="str">
        <f aca="false">IFERROR(INDEX(Positions!$E$2:$E$14531,MATCH($A3444&amp;"|38",Positions!$A$2:$A$14531,0)),"-")</f>
        <v>U</v>
      </c>
      <c r="H3444" s="25" t="str">
        <f aca="false">F3444&amp;"-"&amp;G3444</f>
        <v>U-U</v>
      </c>
      <c r="I3444" s="24" t="n">
        <f aca="false">(F3444="G")+(G3444="G")</f>
        <v>0</v>
      </c>
      <c r="J3444" s="24" t="n">
        <f aca="false">(F3444="C")+(G3444="C")</f>
        <v>0</v>
      </c>
      <c r="K3444" s="25" t="n">
        <f aca="false">I3444+J3444</f>
        <v>0</v>
      </c>
    </row>
    <row r="3445" customFormat="false" ht="15" hidden="false" customHeight="false" outlineLevel="0" collapsed="false">
      <c r="A3445" s="24" t="s">
        <v>159</v>
      </c>
      <c r="B3445" s="24" t="s">
        <v>893</v>
      </c>
      <c r="C3445" s="24" t="s">
        <v>900</v>
      </c>
      <c r="D3445" s="24" t="n">
        <f aca="false">IFERROR(INDEX(Positions!$D$2:$D$14531,MATCH($A3445&amp;"|54",Positions!$A$2:$A$14531,0)),"-")</f>
        <v>54</v>
      </c>
      <c r="E3445" s="24" t="n">
        <f aca="false">IFERROR(INDEX(Positions!$D$2:$D$14531,MATCH($A3445&amp;"|58",Positions!$A$2:$A$14531,0)),"-")</f>
        <v>58</v>
      </c>
      <c r="F3445" s="24" t="str">
        <f aca="false">IFERROR(INDEX(Positions!$E$2:$E$14531,MATCH($A3445&amp;"|54",Positions!$A$2:$A$14531,0)),"-")</f>
        <v>U</v>
      </c>
      <c r="G3445" s="24" t="str">
        <f aca="false">IFERROR(INDEX(Positions!$E$2:$E$14531,MATCH($A3445&amp;"|58",Positions!$A$2:$A$14531,0)),"-")</f>
        <v>A</v>
      </c>
      <c r="H3445" s="25" t="str">
        <f aca="false">F3445&amp;"-"&amp;G3445</f>
        <v>U-A</v>
      </c>
      <c r="I3445" s="24" t="n">
        <f aca="false">(F3445="G")+(G3445="G")</f>
        <v>0</v>
      </c>
      <c r="J3445" s="24" t="n">
        <f aca="false">(F3445="C")+(G3445="C")</f>
        <v>0</v>
      </c>
      <c r="K3445" s="25" t="n">
        <f aca="false">I3445+J3445</f>
        <v>0</v>
      </c>
    </row>
    <row r="3446" customFormat="false" ht="15" hidden="false" customHeight="false" outlineLevel="0" collapsed="false">
      <c r="A3446" s="4" t="s">
        <v>160</v>
      </c>
      <c r="B3446" s="4" t="s">
        <v>768</v>
      </c>
      <c r="C3446" s="4" t="s">
        <v>882</v>
      </c>
      <c r="D3446" s="4" t="n">
        <f aca="false">IFERROR(INDEX(Positions!$D$2:$D$14531,MATCH($A3446&amp;"|1",Positions!$A$2:$A$14531,0)),"-")</f>
        <v>1</v>
      </c>
      <c r="E3446" s="4" t="n">
        <f aca="false">IFERROR(INDEX(Positions!$D$2:$D$14531,MATCH($A3446&amp;"|72",Positions!$A$2:$A$14531,0)),"-")</f>
        <v>74</v>
      </c>
      <c r="F3446" s="4" t="str">
        <f aca="false">IFERROR(INDEX(Positions!$E$2:$E$14531,MATCH($A3446&amp;"|1",Positions!$A$2:$A$14531,0)),"-")</f>
        <v>G</v>
      </c>
      <c r="G3446" s="4" t="str">
        <f aca="false">IFERROR(INDEX(Positions!$E$2:$E$14531,MATCH($A3446&amp;"|72",Positions!$A$2:$A$14531,0)),"-")</f>
        <v>C</v>
      </c>
      <c r="H3446" s="3" t="str">
        <f aca="false">F3446&amp;"-"&amp;G3446</f>
        <v>G-C</v>
      </c>
      <c r="I3446" s="4" t="n">
        <f aca="false">(F3446="G")+(G3446="G")</f>
        <v>1</v>
      </c>
      <c r="J3446" s="4" t="n">
        <f aca="false">(F3446="C")+(G3446="C")</f>
        <v>1</v>
      </c>
      <c r="K3446" s="3" t="n">
        <f aca="false">I3446+J3446</f>
        <v>2</v>
      </c>
    </row>
    <row r="3447" customFormat="false" ht="15" hidden="false" customHeight="false" outlineLevel="0" collapsed="false">
      <c r="A3447" s="4" t="s">
        <v>160</v>
      </c>
      <c r="B3447" s="4" t="s">
        <v>768</v>
      </c>
      <c r="C3447" s="4" t="s">
        <v>883</v>
      </c>
      <c r="D3447" s="4" t="n">
        <f aca="false">IFERROR(INDEX(Positions!$D$2:$D$14531,MATCH($A3447&amp;"|2",Positions!$A$2:$A$14531,0)),"-")</f>
        <v>2</v>
      </c>
      <c r="E3447" s="4" t="n">
        <f aca="false">IFERROR(INDEX(Positions!$D$2:$D$14531,MATCH($A3447&amp;"|71",Positions!$A$2:$A$14531,0)),"-")</f>
        <v>73</v>
      </c>
      <c r="F3447" s="4" t="str">
        <f aca="false">IFERROR(INDEX(Positions!$E$2:$E$14531,MATCH($A3447&amp;"|2",Positions!$A$2:$A$14531,0)),"-")</f>
        <v>C</v>
      </c>
      <c r="G3447" s="4" t="str">
        <f aca="false">IFERROR(INDEX(Positions!$E$2:$E$14531,MATCH($A3447&amp;"|71",Positions!$A$2:$A$14531,0)),"-")</f>
        <v>G</v>
      </c>
      <c r="H3447" s="3" t="str">
        <f aca="false">F3447&amp;"-"&amp;G3447</f>
        <v>C-G</v>
      </c>
      <c r="I3447" s="4" t="n">
        <f aca="false">(F3447="G")+(G3447="G")</f>
        <v>1</v>
      </c>
      <c r="J3447" s="4" t="n">
        <f aca="false">(F3447="C")+(G3447="C")</f>
        <v>1</v>
      </c>
      <c r="K3447" s="3" t="n">
        <f aca="false">I3447+J3447</f>
        <v>2</v>
      </c>
    </row>
    <row r="3448" customFormat="false" ht="15" hidden="false" customHeight="false" outlineLevel="0" collapsed="false">
      <c r="A3448" s="4" t="s">
        <v>160</v>
      </c>
      <c r="B3448" s="4" t="s">
        <v>768</v>
      </c>
      <c r="C3448" s="4" t="s">
        <v>884</v>
      </c>
      <c r="D3448" s="4" t="n">
        <f aca="false">IFERROR(INDEX(Positions!$D$2:$D$14531,MATCH($A3448&amp;"|3",Positions!$A$2:$A$14531,0)),"-")</f>
        <v>3</v>
      </c>
      <c r="E3448" s="4" t="n">
        <f aca="false">IFERROR(INDEX(Positions!$D$2:$D$14531,MATCH($A3448&amp;"|70",Positions!$A$2:$A$14531,0)),"-")</f>
        <v>72</v>
      </c>
      <c r="F3448" s="4" t="str">
        <f aca="false">IFERROR(INDEX(Positions!$E$2:$E$14531,MATCH($A3448&amp;"|3",Positions!$A$2:$A$14531,0)),"-")</f>
        <v>G</v>
      </c>
      <c r="G3448" s="4" t="str">
        <f aca="false">IFERROR(INDEX(Positions!$E$2:$E$14531,MATCH($A3448&amp;"|70",Positions!$A$2:$A$14531,0)),"-")</f>
        <v>C</v>
      </c>
      <c r="H3448" s="3" t="str">
        <f aca="false">F3448&amp;"-"&amp;G3448</f>
        <v>G-C</v>
      </c>
      <c r="I3448" s="4" t="n">
        <f aca="false">(F3448="G")+(G3448="G")</f>
        <v>1</v>
      </c>
      <c r="J3448" s="4" t="n">
        <f aca="false">(F3448="C")+(G3448="C")</f>
        <v>1</v>
      </c>
      <c r="K3448" s="3" t="n">
        <f aca="false">I3448+J3448</f>
        <v>2</v>
      </c>
    </row>
    <row r="3449" customFormat="false" ht="15" hidden="false" customHeight="false" outlineLevel="0" collapsed="false">
      <c r="A3449" s="4" t="s">
        <v>160</v>
      </c>
      <c r="B3449" s="4" t="s">
        <v>768</v>
      </c>
      <c r="C3449" s="4" t="s">
        <v>885</v>
      </c>
      <c r="D3449" s="4" t="n">
        <f aca="false">IFERROR(INDEX(Positions!$D$2:$D$14531,MATCH($A3449&amp;"|4",Positions!$A$2:$A$14531,0)),"-")</f>
        <v>4</v>
      </c>
      <c r="E3449" s="4" t="n">
        <f aca="false">IFERROR(INDEX(Positions!$D$2:$D$14531,MATCH($A3449&amp;"|69",Positions!$A$2:$A$14531,0)),"-")</f>
        <v>71</v>
      </c>
      <c r="F3449" s="4" t="str">
        <f aca="false">IFERROR(INDEX(Positions!$E$2:$E$14531,MATCH($A3449&amp;"|4",Positions!$A$2:$A$14531,0)),"-")</f>
        <v>G</v>
      </c>
      <c r="G3449" s="4" t="str">
        <f aca="false">IFERROR(INDEX(Positions!$E$2:$E$14531,MATCH($A3449&amp;"|69",Positions!$A$2:$A$14531,0)),"-")</f>
        <v>C</v>
      </c>
      <c r="H3449" s="3" t="str">
        <f aca="false">F3449&amp;"-"&amp;G3449</f>
        <v>G-C</v>
      </c>
      <c r="I3449" s="4" t="n">
        <f aca="false">(F3449="G")+(G3449="G")</f>
        <v>1</v>
      </c>
      <c r="J3449" s="4" t="n">
        <f aca="false">(F3449="C")+(G3449="C")</f>
        <v>1</v>
      </c>
      <c r="K3449" s="3" t="n">
        <f aca="false">I3449+J3449</f>
        <v>2</v>
      </c>
    </row>
    <row r="3450" customFormat="false" ht="15" hidden="false" customHeight="false" outlineLevel="0" collapsed="false">
      <c r="A3450" s="4" t="s">
        <v>160</v>
      </c>
      <c r="B3450" s="4" t="s">
        <v>768</v>
      </c>
      <c r="C3450" s="4" t="s">
        <v>542</v>
      </c>
      <c r="D3450" s="4" t="n">
        <f aca="false">IFERROR(INDEX(Positions!$D$2:$D$14531,MATCH($A3450&amp;"|5",Positions!$A$2:$A$14531,0)),"-")</f>
        <v>5</v>
      </c>
      <c r="E3450" s="4" t="n">
        <f aca="false">IFERROR(INDEX(Positions!$D$2:$D$14531,MATCH($A3450&amp;"|68",Positions!$A$2:$A$14531,0)),"-")</f>
        <v>70</v>
      </c>
      <c r="F3450" s="4" t="str">
        <f aca="false">IFERROR(INDEX(Positions!$E$2:$E$14531,MATCH($A3450&amp;"|5",Positions!$A$2:$A$14531,0)),"-")</f>
        <v>A</v>
      </c>
      <c r="G3450" s="4" t="str">
        <f aca="false">IFERROR(INDEX(Positions!$E$2:$E$14531,MATCH($A3450&amp;"|68",Positions!$A$2:$A$14531,0)),"-")</f>
        <v>U</v>
      </c>
      <c r="H3450" s="3" t="str">
        <f aca="false">F3450&amp;"-"&amp;G3450</f>
        <v>A-U</v>
      </c>
      <c r="I3450" s="4" t="n">
        <f aca="false">(F3450="G")+(G3450="G")</f>
        <v>0</v>
      </c>
      <c r="J3450" s="4" t="n">
        <f aca="false">(F3450="C")+(G3450="C")</f>
        <v>0</v>
      </c>
      <c r="K3450" s="3" t="n">
        <f aca="false">I3450+J3450</f>
        <v>0</v>
      </c>
    </row>
    <row r="3451" customFormat="false" ht="15" hidden="false" customHeight="false" outlineLevel="0" collapsed="false">
      <c r="A3451" s="4" t="s">
        <v>160</v>
      </c>
      <c r="B3451" s="4" t="s">
        <v>768</v>
      </c>
      <c r="C3451" s="4" t="s">
        <v>561</v>
      </c>
      <c r="D3451" s="4" t="n">
        <f aca="false">IFERROR(INDEX(Positions!$D$2:$D$14531,MATCH($A3451&amp;"|6",Positions!$A$2:$A$14531,0)),"-")</f>
        <v>6</v>
      </c>
      <c r="E3451" s="4" t="n">
        <f aca="false">IFERROR(INDEX(Positions!$D$2:$D$14531,MATCH($A3451&amp;"|67",Positions!$A$2:$A$14531,0)),"-")</f>
        <v>69</v>
      </c>
      <c r="F3451" s="4" t="str">
        <f aca="false">IFERROR(INDEX(Positions!$E$2:$E$14531,MATCH($A3451&amp;"|6",Positions!$A$2:$A$14531,0)),"-")</f>
        <v>C</v>
      </c>
      <c r="G3451" s="4" t="str">
        <f aca="false">IFERROR(INDEX(Positions!$E$2:$E$14531,MATCH($A3451&amp;"|67",Positions!$A$2:$A$14531,0)),"-")</f>
        <v>G</v>
      </c>
      <c r="H3451" s="3" t="str">
        <f aca="false">F3451&amp;"-"&amp;G3451</f>
        <v>C-G</v>
      </c>
      <c r="I3451" s="4" t="n">
        <f aca="false">(F3451="G")+(G3451="G")</f>
        <v>1</v>
      </c>
      <c r="J3451" s="4" t="n">
        <f aca="false">(F3451="C")+(G3451="C")</f>
        <v>1</v>
      </c>
      <c r="K3451" s="3" t="n">
        <f aca="false">I3451+J3451</f>
        <v>2</v>
      </c>
    </row>
    <row r="3452" customFormat="false" ht="15" hidden="false" customHeight="false" outlineLevel="0" collapsed="false">
      <c r="A3452" s="4" t="s">
        <v>160</v>
      </c>
      <c r="B3452" s="4" t="s">
        <v>768</v>
      </c>
      <c r="C3452" s="4" t="s">
        <v>886</v>
      </c>
      <c r="D3452" s="4" t="n">
        <f aca="false">IFERROR(INDEX(Positions!$D$2:$D$14531,MATCH($A3452&amp;"|7",Positions!$A$2:$A$14531,0)),"-")</f>
        <v>7</v>
      </c>
      <c r="E3452" s="4" t="n">
        <f aca="false">IFERROR(INDEX(Positions!$D$2:$D$14531,MATCH($A3452&amp;"|66",Positions!$A$2:$A$14531,0)),"-")</f>
        <v>68</v>
      </c>
      <c r="F3452" s="4" t="str">
        <f aca="false">IFERROR(INDEX(Positions!$E$2:$E$14531,MATCH($A3452&amp;"|7",Positions!$A$2:$A$14531,0)),"-")</f>
        <v>G</v>
      </c>
      <c r="G3452" s="4" t="str">
        <f aca="false">IFERROR(INDEX(Positions!$E$2:$E$14531,MATCH($A3452&amp;"|66",Positions!$A$2:$A$14531,0)),"-")</f>
        <v>C</v>
      </c>
      <c r="H3452" s="3" t="str">
        <f aca="false">F3452&amp;"-"&amp;G3452</f>
        <v>G-C</v>
      </c>
      <c r="I3452" s="4" t="n">
        <f aca="false">(F3452="G")+(G3452="G")</f>
        <v>1</v>
      </c>
      <c r="J3452" s="4" t="n">
        <f aca="false">(F3452="C")+(G3452="C")</f>
        <v>1</v>
      </c>
      <c r="K3452" s="3" t="n">
        <f aca="false">I3452+J3452</f>
        <v>2</v>
      </c>
    </row>
    <row r="3453" customFormat="false" ht="15" hidden="false" customHeight="false" outlineLevel="0" collapsed="false">
      <c r="A3453" s="4" t="s">
        <v>160</v>
      </c>
      <c r="B3453" s="4" t="s">
        <v>783</v>
      </c>
      <c r="C3453" s="4" t="s">
        <v>887</v>
      </c>
      <c r="D3453" s="4" t="n">
        <f aca="false">IFERROR(INDEX(Positions!$D$2:$D$14531,MATCH($A3453&amp;"|10",Positions!$A$2:$A$14531,0)),"-")</f>
        <v>10</v>
      </c>
      <c r="E3453" s="4" t="n">
        <f aca="false">IFERROR(INDEX(Positions!$D$2:$D$14531,MATCH($A3453&amp;"|25",Positions!$A$2:$A$14531,0)),"-")</f>
        <v>27</v>
      </c>
      <c r="F3453" s="4" t="str">
        <f aca="false">IFERROR(INDEX(Positions!$E$2:$E$14531,MATCH($A3453&amp;"|10",Positions!$A$2:$A$14531,0)),"-")</f>
        <v>G</v>
      </c>
      <c r="G3453" s="4" t="str">
        <f aca="false">IFERROR(INDEX(Positions!$E$2:$E$14531,MATCH($A3453&amp;"|25",Positions!$A$2:$A$14531,0)),"-")</f>
        <v>C</v>
      </c>
      <c r="H3453" s="3" t="str">
        <f aca="false">F3453&amp;"-"&amp;G3453</f>
        <v>G-C</v>
      </c>
      <c r="I3453" s="4" t="n">
        <f aca="false">(F3453="G")+(G3453="G")</f>
        <v>1</v>
      </c>
      <c r="J3453" s="4" t="n">
        <f aca="false">(F3453="C")+(G3453="C")</f>
        <v>1</v>
      </c>
      <c r="K3453" s="3" t="n">
        <f aca="false">I3453+J3453</f>
        <v>2</v>
      </c>
    </row>
    <row r="3454" customFormat="false" ht="15" hidden="false" customHeight="false" outlineLevel="0" collapsed="false">
      <c r="A3454" s="4" t="s">
        <v>160</v>
      </c>
      <c r="B3454" s="4" t="s">
        <v>783</v>
      </c>
      <c r="C3454" s="4" t="s">
        <v>888</v>
      </c>
      <c r="D3454" s="4" t="n">
        <f aca="false">IFERROR(INDEX(Positions!$D$2:$D$14531,MATCH($A3454&amp;"|11",Positions!$A$2:$A$14531,0)),"-")</f>
        <v>11</v>
      </c>
      <c r="E3454" s="4" t="n">
        <f aca="false">IFERROR(INDEX(Positions!$D$2:$D$14531,MATCH($A3454&amp;"|24",Positions!$A$2:$A$14531,0)),"-")</f>
        <v>26</v>
      </c>
      <c r="F3454" s="4" t="str">
        <f aca="false">IFERROR(INDEX(Positions!$E$2:$E$14531,MATCH($A3454&amp;"|11",Positions!$A$2:$A$14531,0)),"-")</f>
        <v>C</v>
      </c>
      <c r="G3454" s="4" t="str">
        <f aca="false">IFERROR(INDEX(Positions!$E$2:$E$14531,MATCH($A3454&amp;"|24",Positions!$A$2:$A$14531,0)),"-")</f>
        <v>G</v>
      </c>
      <c r="H3454" s="3" t="str">
        <f aca="false">F3454&amp;"-"&amp;G3454</f>
        <v>C-G</v>
      </c>
      <c r="I3454" s="4" t="n">
        <f aca="false">(F3454="G")+(G3454="G")</f>
        <v>1</v>
      </c>
      <c r="J3454" s="4" t="n">
        <f aca="false">(F3454="C")+(G3454="C")</f>
        <v>1</v>
      </c>
      <c r="K3454" s="3" t="n">
        <f aca="false">I3454+J3454</f>
        <v>2</v>
      </c>
    </row>
    <row r="3455" customFormat="false" ht="15" hidden="false" customHeight="false" outlineLevel="0" collapsed="false">
      <c r="A3455" s="4" t="s">
        <v>160</v>
      </c>
      <c r="B3455" s="4" t="s">
        <v>783</v>
      </c>
      <c r="C3455" s="4" t="s">
        <v>479</v>
      </c>
      <c r="D3455" s="4" t="n">
        <f aca="false">IFERROR(INDEX(Positions!$D$2:$D$14531,MATCH($A3455&amp;"|12",Positions!$A$2:$A$14531,0)),"-")</f>
        <v>12</v>
      </c>
      <c r="E3455" s="4" t="n">
        <f aca="false">IFERROR(INDEX(Positions!$D$2:$D$14531,MATCH($A3455&amp;"|23",Positions!$A$2:$A$14531,0)),"-")</f>
        <v>25</v>
      </c>
      <c r="F3455" s="4" t="str">
        <f aca="false">IFERROR(INDEX(Positions!$E$2:$E$14531,MATCH($A3455&amp;"|12",Positions!$A$2:$A$14531,0)),"-")</f>
        <v>U</v>
      </c>
      <c r="G3455" s="4" t="str">
        <f aca="false">IFERROR(INDEX(Positions!$E$2:$E$14531,MATCH($A3455&amp;"|23",Positions!$A$2:$A$14531,0)),"-")</f>
        <v>A</v>
      </c>
      <c r="H3455" s="3" t="str">
        <f aca="false">F3455&amp;"-"&amp;G3455</f>
        <v>U-A</v>
      </c>
      <c r="I3455" s="4" t="n">
        <f aca="false">(F3455="G")+(G3455="G")</f>
        <v>0</v>
      </c>
      <c r="J3455" s="4" t="n">
        <f aca="false">(F3455="C")+(G3455="C")</f>
        <v>0</v>
      </c>
      <c r="K3455" s="3" t="n">
        <f aca="false">I3455+J3455</f>
        <v>0</v>
      </c>
    </row>
    <row r="3456" customFormat="false" ht="15" hidden="false" customHeight="false" outlineLevel="0" collapsed="false">
      <c r="A3456" s="4" t="s">
        <v>160</v>
      </c>
      <c r="B3456" s="4" t="s">
        <v>783</v>
      </c>
      <c r="C3456" s="4" t="s">
        <v>267</v>
      </c>
      <c r="D3456" s="4" t="n">
        <f aca="false">IFERROR(INDEX(Positions!$D$2:$D$14531,MATCH($A3456&amp;"|13",Positions!$A$2:$A$14531,0)),"-")</f>
        <v>13</v>
      </c>
      <c r="E3456" s="4" t="n">
        <f aca="false">IFERROR(INDEX(Positions!$D$2:$D$14531,MATCH($A3456&amp;"|22",Positions!$A$2:$A$14531,0)),"-")</f>
        <v>24</v>
      </c>
      <c r="F3456" s="4" t="str">
        <f aca="false">IFERROR(INDEX(Positions!$E$2:$E$14531,MATCH($A3456&amp;"|13",Positions!$A$2:$A$14531,0)),"-")</f>
        <v>C</v>
      </c>
      <c r="G3456" s="4" t="str">
        <f aca="false">IFERROR(INDEX(Positions!$E$2:$E$14531,MATCH($A3456&amp;"|22",Positions!$A$2:$A$14531,0)),"-")</f>
        <v>G</v>
      </c>
      <c r="H3456" s="3" t="str">
        <f aca="false">F3456&amp;"-"&amp;G3456</f>
        <v>C-G</v>
      </c>
      <c r="I3456" s="4" t="n">
        <f aca="false">(F3456="G")+(G3456="G")</f>
        <v>1</v>
      </c>
      <c r="J3456" s="4" t="n">
        <f aca="false">(F3456="C")+(G3456="C")</f>
        <v>1</v>
      </c>
      <c r="K3456" s="3" t="n">
        <f aca="false">I3456+J3456</f>
        <v>2</v>
      </c>
    </row>
    <row r="3457" customFormat="false" ht="15" hidden="false" customHeight="false" outlineLevel="0" collapsed="false">
      <c r="A3457" s="4" t="s">
        <v>160</v>
      </c>
      <c r="B3457" s="4" t="s">
        <v>805</v>
      </c>
      <c r="C3457" s="4" t="s">
        <v>673</v>
      </c>
      <c r="D3457" s="4" t="n">
        <f aca="false">IFERROR(INDEX(Positions!$D$2:$D$14531,MATCH($A3457&amp;"|27",Positions!$A$2:$A$14531,0)),"-")</f>
        <v>29</v>
      </c>
      <c r="E3457" s="4" t="n">
        <f aca="false">IFERROR(INDEX(Positions!$D$2:$D$14531,MATCH($A3457&amp;"|43",Positions!$A$2:$A$14531,0)),"-")</f>
        <v>45</v>
      </c>
      <c r="F3457" s="4" t="str">
        <f aca="false">IFERROR(INDEX(Positions!$E$2:$E$14531,MATCH($A3457&amp;"|27",Positions!$A$2:$A$14531,0)),"-")</f>
        <v>C</v>
      </c>
      <c r="G3457" s="4" t="str">
        <f aca="false">IFERROR(INDEX(Positions!$E$2:$E$14531,MATCH($A3457&amp;"|43",Positions!$A$2:$A$14531,0)),"-")</f>
        <v>G</v>
      </c>
      <c r="H3457" s="3" t="str">
        <f aca="false">F3457&amp;"-"&amp;G3457</f>
        <v>C-G</v>
      </c>
      <c r="I3457" s="4" t="n">
        <f aca="false">(F3457="G")+(G3457="G")</f>
        <v>1</v>
      </c>
      <c r="J3457" s="4" t="n">
        <f aca="false">(F3457="C")+(G3457="C")</f>
        <v>1</v>
      </c>
      <c r="K3457" s="3" t="n">
        <f aca="false">I3457+J3457</f>
        <v>2</v>
      </c>
    </row>
    <row r="3458" customFormat="false" ht="15" hidden="false" customHeight="false" outlineLevel="0" collapsed="false">
      <c r="A3458" s="4" t="s">
        <v>160</v>
      </c>
      <c r="B3458" s="4" t="s">
        <v>805</v>
      </c>
      <c r="C3458" s="4" t="s">
        <v>889</v>
      </c>
      <c r="D3458" s="4" t="n">
        <f aca="false">IFERROR(INDEX(Positions!$D$2:$D$14531,MATCH($A3458&amp;"|28",Positions!$A$2:$A$14531,0)),"-")</f>
        <v>30</v>
      </c>
      <c r="E3458" s="4" t="n">
        <f aca="false">IFERROR(INDEX(Positions!$D$2:$D$14531,MATCH($A3458&amp;"|42",Positions!$A$2:$A$14531,0)),"-")</f>
        <v>44</v>
      </c>
      <c r="F3458" s="4" t="str">
        <f aca="false">IFERROR(INDEX(Positions!$E$2:$E$14531,MATCH($A3458&amp;"|28",Positions!$A$2:$A$14531,0)),"-")</f>
        <v>A</v>
      </c>
      <c r="G3458" s="4" t="str">
        <f aca="false">IFERROR(INDEX(Positions!$E$2:$E$14531,MATCH($A3458&amp;"|42",Positions!$A$2:$A$14531,0)),"-")</f>
        <v>U</v>
      </c>
      <c r="H3458" s="3" t="str">
        <f aca="false">F3458&amp;"-"&amp;G3458</f>
        <v>A-U</v>
      </c>
      <c r="I3458" s="4" t="n">
        <f aca="false">(F3458="G")+(G3458="G")</f>
        <v>0</v>
      </c>
      <c r="J3458" s="4" t="n">
        <f aca="false">(F3458="C")+(G3458="C")</f>
        <v>0</v>
      </c>
      <c r="K3458" s="3" t="n">
        <f aca="false">I3458+J3458</f>
        <v>0</v>
      </c>
    </row>
    <row r="3459" customFormat="false" ht="15" hidden="false" customHeight="false" outlineLevel="0" collapsed="false">
      <c r="A3459" s="4" t="s">
        <v>160</v>
      </c>
      <c r="B3459" s="4" t="s">
        <v>805</v>
      </c>
      <c r="C3459" s="4" t="s">
        <v>890</v>
      </c>
      <c r="D3459" s="4" t="n">
        <f aca="false">IFERROR(INDEX(Positions!$D$2:$D$14531,MATCH($A3459&amp;"|29",Positions!$A$2:$A$14531,0)),"-")</f>
        <v>31</v>
      </c>
      <c r="E3459" s="4" t="n">
        <f aca="false">IFERROR(INDEX(Positions!$D$2:$D$14531,MATCH($A3459&amp;"|41",Positions!$A$2:$A$14531,0)),"-")</f>
        <v>43</v>
      </c>
      <c r="F3459" s="4" t="str">
        <f aca="false">IFERROR(INDEX(Positions!$E$2:$E$14531,MATCH($A3459&amp;"|29",Positions!$A$2:$A$14531,0)),"-")</f>
        <v>A</v>
      </c>
      <c r="G3459" s="4" t="str">
        <f aca="false">IFERROR(INDEX(Positions!$E$2:$E$14531,MATCH($A3459&amp;"|41",Positions!$A$2:$A$14531,0)),"-")</f>
        <v>U</v>
      </c>
      <c r="H3459" s="3" t="str">
        <f aca="false">F3459&amp;"-"&amp;G3459</f>
        <v>A-U</v>
      </c>
      <c r="I3459" s="4" t="n">
        <f aca="false">(F3459="G")+(G3459="G")</f>
        <v>0</v>
      </c>
      <c r="J3459" s="4" t="n">
        <f aca="false">(F3459="C")+(G3459="C")</f>
        <v>0</v>
      </c>
      <c r="K3459" s="3" t="n">
        <f aca="false">I3459+J3459</f>
        <v>0</v>
      </c>
    </row>
    <row r="3460" customFormat="false" ht="15" hidden="false" customHeight="false" outlineLevel="0" collapsed="false">
      <c r="A3460" s="4" t="s">
        <v>160</v>
      </c>
      <c r="B3460" s="4" t="s">
        <v>805</v>
      </c>
      <c r="C3460" s="4" t="s">
        <v>694</v>
      </c>
      <c r="D3460" s="4" t="n">
        <f aca="false">IFERROR(INDEX(Positions!$D$2:$D$14531,MATCH($A3460&amp;"|30",Positions!$A$2:$A$14531,0)),"-")</f>
        <v>32</v>
      </c>
      <c r="E3460" s="4" t="n">
        <f aca="false">IFERROR(INDEX(Positions!$D$2:$D$14531,MATCH($A3460&amp;"|40",Positions!$A$2:$A$14531,0)),"-")</f>
        <v>42</v>
      </c>
      <c r="F3460" s="4" t="str">
        <f aca="false">IFERROR(INDEX(Positions!$E$2:$E$14531,MATCH($A3460&amp;"|30",Positions!$A$2:$A$14531,0)),"-")</f>
        <v>C</v>
      </c>
      <c r="G3460" s="4" t="str">
        <f aca="false">IFERROR(INDEX(Positions!$E$2:$E$14531,MATCH($A3460&amp;"|40",Positions!$A$2:$A$14531,0)),"-")</f>
        <v>G</v>
      </c>
      <c r="H3460" s="3" t="str">
        <f aca="false">F3460&amp;"-"&amp;G3460</f>
        <v>C-G</v>
      </c>
      <c r="I3460" s="4" t="n">
        <f aca="false">(F3460="G")+(G3460="G")</f>
        <v>1</v>
      </c>
      <c r="J3460" s="4" t="n">
        <f aca="false">(F3460="C")+(G3460="C")</f>
        <v>1</v>
      </c>
      <c r="K3460" s="3" t="n">
        <f aca="false">I3460+J3460</f>
        <v>2</v>
      </c>
    </row>
    <row r="3461" customFormat="false" ht="15" hidden="false" customHeight="false" outlineLevel="0" collapsed="false">
      <c r="A3461" s="4" t="s">
        <v>160</v>
      </c>
      <c r="B3461" s="4" t="s">
        <v>805</v>
      </c>
      <c r="C3461" s="4" t="s">
        <v>640</v>
      </c>
      <c r="D3461" s="4" t="n">
        <f aca="false">IFERROR(INDEX(Positions!$D$2:$D$14531,MATCH($A3461&amp;"|31",Positions!$A$2:$A$14531,0)),"-")</f>
        <v>33</v>
      </c>
      <c r="E3461" s="4" t="n">
        <f aca="false">IFERROR(INDEX(Positions!$D$2:$D$14531,MATCH($A3461&amp;"|39",Positions!$A$2:$A$14531,0)),"-")</f>
        <v>41</v>
      </c>
      <c r="F3461" s="4" t="str">
        <f aca="false">IFERROR(INDEX(Positions!$E$2:$E$14531,MATCH($A3461&amp;"|31",Positions!$A$2:$A$14531,0)),"-")</f>
        <v>C</v>
      </c>
      <c r="G3461" s="4" t="str">
        <f aca="false">IFERROR(INDEX(Positions!$E$2:$E$14531,MATCH($A3461&amp;"|39",Positions!$A$2:$A$14531,0)),"-")</f>
        <v>G</v>
      </c>
      <c r="H3461" s="3" t="str">
        <f aca="false">F3461&amp;"-"&amp;G3461</f>
        <v>C-G</v>
      </c>
      <c r="I3461" s="4" t="n">
        <f aca="false">(F3461="G")+(G3461="G")</f>
        <v>1</v>
      </c>
      <c r="J3461" s="4" t="n">
        <f aca="false">(F3461="C")+(G3461="C")</f>
        <v>1</v>
      </c>
      <c r="K3461" s="3" t="n">
        <f aca="false">I3461+J3461</f>
        <v>2</v>
      </c>
    </row>
    <row r="3462" customFormat="false" ht="15" hidden="false" customHeight="false" outlineLevel="0" collapsed="false">
      <c r="A3462" s="4" t="s">
        <v>160</v>
      </c>
      <c r="B3462" s="4" t="s">
        <v>830</v>
      </c>
      <c r="C3462" s="4" t="s">
        <v>367</v>
      </c>
      <c r="D3462" s="4" t="n">
        <f aca="false">IFERROR(INDEX(Positions!$D$2:$D$14531,MATCH($A3462&amp;"|49",Positions!$A$2:$A$14531,0)),"-")</f>
        <v>51</v>
      </c>
      <c r="E3462" s="4" t="n">
        <f aca="false">IFERROR(INDEX(Positions!$D$2:$D$14531,MATCH($A3462&amp;"|65",Positions!$A$2:$A$14531,0)),"-")</f>
        <v>67</v>
      </c>
      <c r="F3462" s="4" t="str">
        <f aca="false">IFERROR(INDEX(Positions!$E$2:$E$14531,MATCH($A3462&amp;"|49",Positions!$A$2:$A$14531,0)),"-")</f>
        <v>G</v>
      </c>
      <c r="G3462" s="4" t="str">
        <f aca="false">IFERROR(INDEX(Positions!$E$2:$E$14531,MATCH($A3462&amp;"|65",Positions!$A$2:$A$14531,0)),"-")</f>
        <v>U</v>
      </c>
      <c r="H3462" s="3" t="str">
        <f aca="false">F3462&amp;"-"&amp;G3462</f>
        <v>G-U</v>
      </c>
      <c r="I3462" s="4" t="n">
        <f aca="false">(F3462="G")+(G3462="G")</f>
        <v>1</v>
      </c>
      <c r="J3462" s="4" t="n">
        <f aca="false">(F3462="C")+(G3462="C")</f>
        <v>0</v>
      </c>
      <c r="K3462" s="3" t="n">
        <f aca="false">I3462+J3462</f>
        <v>1</v>
      </c>
    </row>
    <row r="3463" customFormat="false" ht="15" hidden="false" customHeight="false" outlineLevel="0" collapsed="false">
      <c r="A3463" s="4" t="s">
        <v>160</v>
      </c>
      <c r="B3463" s="4" t="s">
        <v>830</v>
      </c>
      <c r="C3463" s="4" t="s">
        <v>891</v>
      </c>
      <c r="D3463" s="4" t="n">
        <f aca="false">IFERROR(INDEX(Positions!$D$2:$D$14531,MATCH($A3463&amp;"|50",Positions!$A$2:$A$14531,0)),"-")</f>
        <v>52</v>
      </c>
      <c r="E3463" s="4" t="n">
        <f aca="false">IFERROR(INDEX(Positions!$D$2:$D$14531,MATCH($A3463&amp;"|64",Positions!$A$2:$A$14531,0)),"-")</f>
        <v>66</v>
      </c>
      <c r="F3463" s="4" t="str">
        <f aca="false">IFERROR(INDEX(Positions!$E$2:$E$14531,MATCH($A3463&amp;"|50",Positions!$A$2:$A$14531,0)),"-")</f>
        <v>C</v>
      </c>
      <c r="G3463" s="4" t="str">
        <f aca="false">IFERROR(INDEX(Positions!$E$2:$E$14531,MATCH($A3463&amp;"|64",Positions!$A$2:$A$14531,0)),"-")</f>
        <v>G</v>
      </c>
      <c r="H3463" s="3" t="str">
        <f aca="false">F3463&amp;"-"&amp;G3463</f>
        <v>C-G</v>
      </c>
      <c r="I3463" s="4" t="n">
        <f aca="false">(F3463="G")+(G3463="G")</f>
        <v>1</v>
      </c>
      <c r="J3463" s="4" t="n">
        <f aca="false">(F3463="C")+(G3463="C")</f>
        <v>1</v>
      </c>
      <c r="K3463" s="3" t="n">
        <f aca="false">I3463+J3463</f>
        <v>2</v>
      </c>
    </row>
    <row r="3464" customFormat="false" ht="15" hidden="false" customHeight="false" outlineLevel="0" collapsed="false">
      <c r="A3464" s="4" t="s">
        <v>160</v>
      </c>
      <c r="B3464" s="4" t="s">
        <v>830</v>
      </c>
      <c r="C3464" s="4" t="s">
        <v>689</v>
      </c>
      <c r="D3464" s="4" t="n">
        <f aca="false">IFERROR(INDEX(Positions!$D$2:$D$14531,MATCH($A3464&amp;"|51",Positions!$A$2:$A$14531,0)),"-")</f>
        <v>53</v>
      </c>
      <c r="E3464" s="4" t="n">
        <f aca="false">IFERROR(INDEX(Positions!$D$2:$D$14531,MATCH($A3464&amp;"|63",Positions!$A$2:$A$14531,0)),"-")</f>
        <v>65</v>
      </c>
      <c r="F3464" s="4" t="str">
        <f aca="false">IFERROR(INDEX(Positions!$E$2:$E$14531,MATCH($A3464&amp;"|51",Positions!$A$2:$A$14531,0)),"-")</f>
        <v>C</v>
      </c>
      <c r="G3464" s="4" t="str">
        <f aca="false">IFERROR(INDEX(Positions!$E$2:$E$14531,MATCH($A3464&amp;"|63",Positions!$A$2:$A$14531,0)),"-")</f>
        <v>G</v>
      </c>
      <c r="H3464" s="3" t="str">
        <f aca="false">F3464&amp;"-"&amp;G3464</f>
        <v>C-G</v>
      </c>
      <c r="I3464" s="4" t="n">
        <f aca="false">(F3464="G")+(G3464="G")</f>
        <v>1</v>
      </c>
      <c r="J3464" s="4" t="n">
        <f aca="false">(F3464="C")+(G3464="C")</f>
        <v>1</v>
      </c>
      <c r="K3464" s="3" t="n">
        <f aca="false">I3464+J3464</f>
        <v>2</v>
      </c>
    </row>
    <row r="3465" customFormat="false" ht="15" hidden="false" customHeight="false" outlineLevel="0" collapsed="false">
      <c r="A3465" s="4" t="s">
        <v>160</v>
      </c>
      <c r="B3465" s="4" t="s">
        <v>830</v>
      </c>
      <c r="C3465" s="4" t="s">
        <v>703</v>
      </c>
      <c r="D3465" s="4" t="n">
        <f aca="false">IFERROR(INDEX(Positions!$D$2:$D$14531,MATCH($A3465&amp;"|52",Positions!$A$2:$A$14531,0)),"-")</f>
        <v>54</v>
      </c>
      <c r="E3465" s="4" t="n">
        <f aca="false">IFERROR(INDEX(Positions!$D$2:$D$14531,MATCH($A3465&amp;"|62",Positions!$A$2:$A$14531,0)),"-")</f>
        <v>64</v>
      </c>
      <c r="F3465" s="4" t="str">
        <f aca="false">IFERROR(INDEX(Positions!$E$2:$E$14531,MATCH($A3465&amp;"|52",Positions!$A$2:$A$14531,0)),"-")</f>
        <v>A</v>
      </c>
      <c r="G3465" s="4" t="str">
        <f aca="false">IFERROR(INDEX(Positions!$E$2:$E$14531,MATCH($A3465&amp;"|62",Positions!$A$2:$A$14531,0)),"-")</f>
        <v>U</v>
      </c>
      <c r="H3465" s="3" t="str">
        <f aca="false">F3465&amp;"-"&amp;G3465</f>
        <v>A-U</v>
      </c>
      <c r="I3465" s="4" t="n">
        <f aca="false">(F3465="G")+(G3465="G")</f>
        <v>0</v>
      </c>
      <c r="J3465" s="4" t="n">
        <f aca="false">(F3465="C")+(G3465="C")</f>
        <v>0</v>
      </c>
      <c r="K3465" s="3" t="n">
        <f aca="false">I3465+J3465</f>
        <v>0</v>
      </c>
    </row>
    <row r="3466" customFormat="false" ht="15" hidden="false" customHeight="false" outlineLevel="0" collapsed="false">
      <c r="A3466" s="4" t="s">
        <v>160</v>
      </c>
      <c r="B3466" s="4" t="s">
        <v>830</v>
      </c>
      <c r="C3466" s="4" t="s">
        <v>892</v>
      </c>
      <c r="D3466" s="4" t="n">
        <f aca="false">IFERROR(INDEX(Positions!$D$2:$D$14531,MATCH($A3466&amp;"|53",Positions!$A$2:$A$14531,0)),"-")</f>
        <v>55</v>
      </c>
      <c r="E3466" s="4" t="n">
        <f aca="false">IFERROR(INDEX(Positions!$D$2:$D$14531,MATCH($A3466&amp;"|61",Positions!$A$2:$A$14531,0)),"-")</f>
        <v>63</v>
      </c>
      <c r="F3466" s="4" t="str">
        <f aca="false">IFERROR(INDEX(Positions!$E$2:$E$14531,MATCH($A3466&amp;"|53",Positions!$A$2:$A$14531,0)),"-")</f>
        <v>G</v>
      </c>
      <c r="G3466" s="4" t="str">
        <f aca="false">IFERROR(INDEX(Positions!$E$2:$E$14531,MATCH($A3466&amp;"|61",Positions!$A$2:$A$14531,0)),"-")</f>
        <v>C</v>
      </c>
      <c r="H3466" s="3" t="str">
        <f aca="false">F3466&amp;"-"&amp;G3466</f>
        <v>G-C</v>
      </c>
      <c r="I3466" s="4" t="n">
        <f aca="false">(F3466="G")+(G3466="G")</f>
        <v>1</v>
      </c>
      <c r="J3466" s="4" t="n">
        <f aca="false">(F3466="C")+(G3466="C")</f>
        <v>1</v>
      </c>
      <c r="K3466" s="3" t="n">
        <f aca="false">I3466+J3466</f>
        <v>2</v>
      </c>
    </row>
    <row r="3467" customFormat="false" ht="15" hidden="false" customHeight="false" outlineLevel="0" collapsed="false">
      <c r="A3467" s="24" t="s">
        <v>160</v>
      </c>
      <c r="B3467" s="24" t="s">
        <v>893</v>
      </c>
      <c r="C3467" s="24" t="s">
        <v>894</v>
      </c>
      <c r="D3467" s="24" t="n">
        <f aca="false">IFERROR(INDEX(Positions!$D$2:$D$14531,MATCH($A3467&amp;"|8",Positions!$A$2:$A$14531,0)),"-")</f>
        <v>8</v>
      </c>
      <c r="E3467" s="24" t="n">
        <f aca="false">IFERROR(INDEX(Positions!$D$2:$D$14531,MATCH($A3467&amp;"|14",Positions!$A$2:$A$14531,0)),"-")</f>
        <v>14</v>
      </c>
      <c r="F3467" s="24" t="str">
        <f aca="false">IFERROR(INDEX(Positions!$E$2:$E$14531,MATCH($A3467&amp;"|8",Positions!$A$2:$A$14531,0)),"-")</f>
        <v>U</v>
      </c>
      <c r="G3467" s="24" t="str">
        <f aca="false">IFERROR(INDEX(Positions!$E$2:$E$14531,MATCH($A3467&amp;"|14",Positions!$A$2:$A$14531,0)),"-")</f>
        <v>A</v>
      </c>
      <c r="H3467" s="25" t="str">
        <f aca="false">F3467&amp;"-"&amp;G3467</f>
        <v>U-A</v>
      </c>
      <c r="I3467" s="24" t="n">
        <f aca="false">(F3467="G")+(G3467="G")</f>
        <v>0</v>
      </c>
      <c r="J3467" s="24" t="n">
        <f aca="false">(F3467="C")+(G3467="C")</f>
        <v>0</v>
      </c>
      <c r="K3467" s="25" t="n">
        <f aca="false">I3467+J3467</f>
        <v>0</v>
      </c>
    </row>
    <row r="3468" customFormat="false" ht="15" hidden="false" customHeight="false" outlineLevel="0" collapsed="false">
      <c r="A3468" s="24" t="s">
        <v>160</v>
      </c>
      <c r="B3468" s="24" t="s">
        <v>893</v>
      </c>
      <c r="C3468" s="24" t="s">
        <v>895</v>
      </c>
      <c r="D3468" s="24" t="n">
        <f aca="false">IFERROR(INDEX(Positions!$D$2:$D$14531,MATCH($A3468&amp;"|15",Positions!$A$2:$A$14531,0)),"-")</f>
        <v>15</v>
      </c>
      <c r="E3468" s="24" t="n">
        <f aca="false">IFERROR(INDEX(Positions!$D$2:$D$14531,MATCH($A3468&amp;"|48",Positions!$A$2:$A$14531,0)),"-")</f>
        <v>50</v>
      </c>
      <c r="F3468" s="24" t="str">
        <f aca="false">IFERROR(INDEX(Positions!$E$2:$E$14531,MATCH($A3468&amp;"|15",Positions!$A$2:$A$14531,0)),"-")</f>
        <v>G</v>
      </c>
      <c r="G3468" s="24" t="str">
        <f aca="false">IFERROR(INDEX(Positions!$E$2:$E$14531,MATCH($A3468&amp;"|48",Positions!$A$2:$A$14531,0)),"-")</f>
        <v>C</v>
      </c>
      <c r="H3468" s="25" t="str">
        <f aca="false">F3468&amp;"-"&amp;G3468</f>
        <v>G-C</v>
      </c>
      <c r="I3468" s="24" t="n">
        <f aca="false">(F3468="G")+(G3468="G")</f>
        <v>1</v>
      </c>
      <c r="J3468" s="24" t="n">
        <f aca="false">(F3468="C")+(G3468="C")</f>
        <v>1</v>
      </c>
      <c r="K3468" s="25" t="n">
        <f aca="false">I3468+J3468</f>
        <v>2</v>
      </c>
    </row>
    <row r="3469" customFormat="false" ht="15" hidden="false" customHeight="false" outlineLevel="0" collapsed="false">
      <c r="A3469" s="24" t="s">
        <v>160</v>
      </c>
      <c r="B3469" s="24" t="s">
        <v>893</v>
      </c>
      <c r="C3469" s="24" t="s">
        <v>896</v>
      </c>
      <c r="D3469" s="24" t="n">
        <f aca="false">IFERROR(INDEX(Positions!$D$2:$D$14531,MATCH($A3469&amp;"|18",Positions!$A$2:$A$14531,0)),"-")</f>
        <v>19</v>
      </c>
      <c r="E3469" s="24" t="n">
        <f aca="false">IFERROR(INDEX(Positions!$D$2:$D$14531,MATCH($A3469&amp;"|55",Positions!$A$2:$A$14531,0)),"-")</f>
        <v>57</v>
      </c>
      <c r="F3469" s="24" t="str">
        <f aca="false">IFERROR(INDEX(Positions!$E$2:$E$14531,MATCH($A3469&amp;"|18",Positions!$A$2:$A$14531,0)),"-")</f>
        <v>G</v>
      </c>
      <c r="G3469" s="24" t="str">
        <f aca="false">IFERROR(INDEX(Positions!$E$2:$E$14531,MATCH($A3469&amp;"|55",Positions!$A$2:$A$14531,0)),"-")</f>
        <v>U</v>
      </c>
      <c r="H3469" s="25" t="str">
        <f aca="false">F3469&amp;"-"&amp;G3469</f>
        <v>G-U</v>
      </c>
      <c r="I3469" s="24" t="n">
        <f aca="false">(F3469="G")+(G3469="G")</f>
        <v>1</v>
      </c>
      <c r="J3469" s="24" t="n">
        <f aca="false">(F3469="C")+(G3469="C")</f>
        <v>0</v>
      </c>
      <c r="K3469" s="25" t="n">
        <f aca="false">I3469+J3469</f>
        <v>1</v>
      </c>
    </row>
    <row r="3470" customFormat="false" ht="15" hidden="false" customHeight="false" outlineLevel="0" collapsed="false">
      <c r="A3470" s="24" t="s">
        <v>160</v>
      </c>
      <c r="B3470" s="24" t="s">
        <v>893</v>
      </c>
      <c r="C3470" s="24" t="s">
        <v>897</v>
      </c>
      <c r="D3470" s="24" t="n">
        <f aca="false">IFERROR(INDEX(Positions!$D$2:$D$14531,MATCH($A3470&amp;"|19",Positions!$A$2:$A$14531,0)),"-")</f>
        <v>20</v>
      </c>
      <c r="E3470" s="24" t="n">
        <f aca="false">IFERROR(INDEX(Positions!$D$2:$D$14531,MATCH($A3470&amp;"|56",Positions!$A$2:$A$14531,0)),"-")</f>
        <v>58</v>
      </c>
      <c r="F3470" s="24" t="str">
        <f aca="false">IFERROR(INDEX(Positions!$E$2:$E$14531,MATCH($A3470&amp;"|19",Positions!$A$2:$A$14531,0)),"-")</f>
        <v>G</v>
      </c>
      <c r="G3470" s="24" t="str">
        <f aca="false">IFERROR(INDEX(Positions!$E$2:$E$14531,MATCH($A3470&amp;"|56",Positions!$A$2:$A$14531,0)),"-")</f>
        <v>C</v>
      </c>
      <c r="H3470" s="25" t="str">
        <f aca="false">F3470&amp;"-"&amp;G3470</f>
        <v>G-C</v>
      </c>
      <c r="I3470" s="24" t="n">
        <f aca="false">(F3470="G")+(G3470="G")</f>
        <v>1</v>
      </c>
      <c r="J3470" s="24" t="n">
        <f aca="false">(F3470="C")+(G3470="C")</f>
        <v>1</v>
      </c>
      <c r="K3470" s="25" t="n">
        <f aca="false">I3470+J3470</f>
        <v>2</v>
      </c>
    </row>
    <row r="3471" customFormat="false" ht="15" hidden="false" customHeight="false" outlineLevel="0" collapsed="false">
      <c r="A3471" s="24" t="s">
        <v>160</v>
      </c>
      <c r="B3471" s="24" t="s">
        <v>893</v>
      </c>
      <c r="C3471" s="24" t="s">
        <v>898</v>
      </c>
      <c r="D3471" s="24" t="n">
        <f aca="false">IFERROR(INDEX(Positions!$D$2:$D$14531,MATCH($A3471&amp;"|26",Positions!$A$2:$A$14531,0)),"-")</f>
        <v>28</v>
      </c>
      <c r="E3471" s="24" t="n">
        <f aca="false">IFERROR(INDEX(Positions!$D$2:$D$14531,MATCH($A3471&amp;"|44",Positions!$A$2:$A$14531,0)),"-")</f>
        <v>46</v>
      </c>
      <c r="F3471" s="24" t="str">
        <f aca="false">IFERROR(INDEX(Positions!$E$2:$E$14531,MATCH($A3471&amp;"|26",Positions!$A$2:$A$14531,0)),"-")</f>
        <v>G</v>
      </c>
      <c r="G3471" s="24" t="str">
        <f aca="false">IFERROR(INDEX(Positions!$E$2:$E$14531,MATCH($A3471&amp;"|44",Positions!$A$2:$A$14531,0)),"-")</f>
        <v>A</v>
      </c>
      <c r="H3471" s="25" t="str">
        <f aca="false">F3471&amp;"-"&amp;G3471</f>
        <v>G-A</v>
      </c>
      <c r="I3471" s="24" t="n">
        <f aca="false">(F3471="G")+(G3471="G")</f>
        <v>1</v>
      </c>
      <c r="J3471" s="24" t="n">
        <f aca="false">(F3471="C")+(G3471="C")</f>
        <v>0</v>
      </c>
      <c r="K3471" s="25" t="n">
        <f aca="false">I3471+J3471</f>
        <v>1</v>
      </c>
    </row>
    <row r="3472" customFormat="false" ht="15" hidden="false" customHeight="false" outlineLevel="0" collapsed="false">
      <c r="A3472" s="24" t="s">
        <v>160</v>
      </c>
      <c r="B3472" s="24" t="s">
        <v>893</v>
      </c>
      <c r="C3472" s="24" t="s">
        <v>899</v>
      </c>
      <c r="D3472" s="24" t="n">
        <f aca="false">IFERROR(INDEX(Positions!$D$2:$D$14531,MATCH($A3472&amp;"|32",Positions!$A$2:$A$14531,0)),"-")</f>
        <v>34</v>
      </c>
      <c r="E3472" s="24" t="n">
        <f aca="false">IFERROR(INDEX(Positions!$D$2:$D$14531,MATCH($A3472&amp;"|38",Positions!$A$2:$A$14531,0)),"-")</f>
        <v>40</v>
      </c>
      <c r="F3472" s="24" t="str">
        <f aca="false">IFERROR(INDEX(Positions!$E$2:$E$14531,MATCH($A3472&amp;"|32",Positions!$A$2:$A$14531,0)),"-")</f>
        <v>U</v>
      </c>
      <c r="G3472" s="24" t="str">
        <f aca="false">IFERROR(INDEX(Positions!$E$2:$E$14531,MATCH($A3472&amp;"|38",Positions!$A$2:$A$14531,0)),"-")</f>
        <v>A</v>
      </c>
      <c r="H3472" s="25" t="str">
        <f aca="false">F3472&amp;"-"&amp;G3472</f>
        <v>U-A</v>
      </c>
      <c r="I3472" s="24" t="n">
        <f aca="false">(F3472="G")+(G3472="G")</f>
        <v>0</v>
      </c>
      <c r="J3472" s="24" t="n">
        <f aca="false">(F3472="C")+(G3472="C")</f>
        <v>0</v>
      </c>
      <c r="K3472" s="25" t="n">
        <f aca="false">I3472+J3472</f>
        <v>0</v>
      </c>
    </row>
    <row r="3473" customFormat="false" ht="15" hidden="false" customHeight="false" outlineLevel="0" collapsed="false">
      <c r="A3473" s="24" t="s">
        <v>160</v>
      </c>
      <c r="B3473" s="24" t="s">
        <v>893</v>
      </c>
      <c r="C3473" s="24" t="s">
        <v>900</v>
      </c>
      <c r="D3473" s="24" t="n">
        <f aca="false">IFERROR(INDEX(Positions!$D$2:$D$14531,MATCH($A3473&amp;"|54",Positions!$A$2:$A$14531,0)),"-")</f>
        <v>56</v>
      </c>
      <c r="E3473" s="24" t="n">
        <f aca="false">IFERROR(INDEX(Positions!$D$2:$D$14531,MATCH($A3473&amp;"|58",Positions!$A$2:$A$14531,0)),"-")</f>
        <v>60</v>
      </c>
      <c r="F3473" s="24" t="str">
        <f aca="false">IFERROR(INDEX(Positions!$E$2:$E$14531,MATCH($A3473&amp;"|54",Positions!$A$2:$A$14531,0)),"-")</f>
        <v>U</v>
      </c>
      <c r="G3473" s="24" t="str">
        <f aca="false">IFERROR(INDEX(Positions!$E$2:$E$14531,MATCH($A3473&amp;"|58",Positions!$A$2:$A$14531,0)),"-")</f>
        <v>A</v>
      </c>
      <c r="H3473" s="25" t="str">
        <f aca="false">F3473&amp;"-"&amp;G3473</f>
        <v>U-A</v>
      </c>
      <c r="I3473" s="24" t="n">
        <f aca="false">(F3473="G")+(G3473="G")</f>
        <v>0</v>
      </c>
      <c r="J3473" s="24" t="n">
        <f aca="false">(F3473="C")+(G3473="C")</f>
        <v>0</v>
      </c>
      <c r="K3473" s="25" t="n">
        <f aca="false">I3473+J3473</f>
        <v>0</v>
      </c>
    </row>
    <row r="3474" customFormat="false" ht="15" hidden="false" customHeight="false" outlineLevel="0" collapsed="false">
      <c r="A3474" s="4" t="s">
        <v>161</v>
      </c>
      <c r="B3474" s="4" t="s">
        <v>768</v>
      </c>
      <c r="C3474" s="4" t="s">
        <v>882</v>
      </c>
      <c r="D3474" s="4" t="n">
        <f aca="false">IFERROR(INDEX(Positions!$D$2:$D$14531,MATCH($A3474&amp;"|1",Positions!$A$2:$A$14531,0)),"-")</f>
        <v>1</v>
      </c>
      <c r="E3474" s="4" t="n">
        <f aca="false">IFERROR(INDEX(Positions!$D$2:$D$14531,MATCH($A3474&amp;"|72",Positions!$A$2:$A$14531,0)),"-")</f>
        <v>71</v>
      </c>
      <c r="F3474" s="4" t="str">
        <f aca="false">IFERROR(INDEX(Positions!$E$2:$E$14531,MATCH($A3474&amp;"|1",Positions!$A$2:$A$14531,0)),"-")</f>
        <v>G</v>
      </c>
      <c r="G3474" s="4" t="str">
        <f aca="false">IFERROR(INDEX(Positions!$E$2:$E$14531,MATCH($A3474&amp;"|72",Positions!$A$2:$A$14531,0)),"-")</f>
        <v>C</v>
      </c>
      <c r="H3474" s="3" t="str">
        <f aca="false">F3474&amp;"-"&amp;G3474</f>
        <v>G-C</v>
      </c>
      <c r="I3474" s="4" t="n">
        <f aca="false">(F3474="G")+(G3474="G")</f>
        <v>1</v>
      </c>
      <c r="J3474" s="4" t="n">
        <f aca="false">(F3474="C")+(G3474="C")</f>
        <v>1</v>
      </c>
      <c r="K3474" s="3" t="n">
        <f aca="false">I3474+J3474</f>
        <v>2</v>
      </c>
    </row>
    <row r="3475" customFormat="false" ht="15" hidden="false" customHeight="false" outlineLevel="0" collapsed="false">
      <c r="A3475" s="4" t="s">
        <v>161</v>
      </c>
      <c r="B3475" s="4" t="s">
        <v>768</v>
      </c>
      <c r="C3475" s="4" t="s">
        <v>883</v>
      </c>
      <c r="D3475" s="4" t="n">
        <f aca="false">IFERROR(INDEX(Positions!$D$2:$D$14531,MATCH($A3475&amp;"|2",Positions!$A$2:$A$14531,0)),"-")</f>
        <v>2</v>
      </c>
      <c r="E3475" s="4" t="n">
        <f aca="false">IFERROR(INDEX(Positions!$D$2:$D$14531,MATCH($A3475&amp;"|71",Positions!$A$2:$A$14531,0)),"-")</f>
        <v>70</v>
      </c>
      <c r="F3475" s="4" t="str">
        <f aca="false">IFERROR(INDEX(Positions!$E$2:$E$14531,MATCH($A3475&amp;"|2",Positions!$A$2:$A$14531,0)),"-")</f>
        <v>C</v>
      </c>
      <c r="G3475" s="4" t="str">
        <f aca="false">IFERROR(INDEX(Positions!$E$2:$E$14531,MATCH($A3475&amp;"|71",Positions!$A$2:$A$14531,0)),"-")</f>
        <v>G</v>
      </c>
      <c r="H3475" s="3" t="str">
        <f aca="false">F3475&amp;"-"&amp;G3475</f>
        <v>C-G</v>
      </c>
      <c r="I3475" s="4" t="n">
        <f aca="false">(F3475="G")+(G3475="G")</f>
        <v>1</v>
      </c>
      <c r="J3475" s="4" t="n">
        <f aca="false">(F3475="C")+(G3475="C")</f>
        <v>1</v>
      </c>
      <c r="K3475" s="3" t="n">
        <f aca="false">I3475+J3475</f>
        <v>2</v>
      </c>
    </row>
    <row r="3476" customFormat="false" ht="15" hidden="false" customHeight="false" outlineLevel="0" collapsed="false">
      <c r="A3476" s="4" t="s">
        <v>161</v>
      </c>
      <c r="B3476" s="4" t="s">
        <v>768</v>
      </c>
      <c r="C3476" s="4" t="s">
        <v>884</v>
      </c>
      <c r="D3476" s="4" t="n">
        <f aca="false">IFERROR(INDEX(Positions!$D$2:$D$14531,MATCH($A3476&amp;"|3",Positions!$A$2:$A$14531,0)),"-")</f>
        <v>3</v>
      </c>
      <c r="E3476" s="4" t="n">
        <f aca="false">IFERROR(INDEX(Positions!$D$2:$D$14531,MATCH($A3476&amp;"|70",Positions!$A$2:$A$14531,0)),"-")</f>
        <v>69</v>
      </c>
      <c r="F3476" s="4" t="str">
        <f aca="false">IFERROR(INDEX(Positions!$E$2:$E$14531,MATCH($A3476&amp;"|3",Positions!$A$2:$A$14531,0)),"-")</f>
        <v>G</v>
      </c>
      <c r="G3476" s="4" t="str">
        <f aca="false">IFERROR(INDEX(Positions!$E$2:$E$14531,MATCH($A3476&amp;"|70",Positions!$A$2:$A$14531,0)),"-")</f>
        <v>C</v>
      </c>
      <c r="H3476" s="3" t="str">
        <f aca="false">F3476&amp;"-"&amp;G3476</f>
        <v>G-C</v>
      </c>
      <c r="I3476" s="4" t="n">
        <f aca="false">(F3476="G")+(G3476="G")</f>
        <v>1</v>
      </c>
      <c r="J3476" s="4" t="n">
        <f aca="false">(F3476="C")+(G3476="C")</f>
        <v>1</v>
      </c>
      <c r="K3476" s="3" t="n">
        <f aca="false">I3476+J3476</f>
        <v>2</v>
      </c>
    </row>
    <row r="3477" customFormat="false" ht="15" hidden="false" customHeight="false" outlineLevel="0" collapsed="false">
      <c r="A3477" s="4" t="s">
        <v>161</v>
      </c>
      <c r="B3477" s="4" t="s">
        <v>768</v>
      </c>
      <c r="C3477" s="4" t="s">
        <v>885</v>
      </c>
      <c r="D3477" s="4" t="n">
        <f aca="false">IFERROR(INDEX(Positions!$D$2:$D$14531,MATCH($A3477&amp;"|4",Positions!$A$2:$A$14531,0)),"-")</f>
        <v>4</v>
      </c>
      <c r="E3477" s="4" t="n">
        <f aca="false">IFERROR(INDEX(Positions!$D$2:$D$14531,MATCH($A3477&amp;"|69",Positions!$A$2:$A$14531,0)),"-")</f>
        <v>68</v>
      </c>
      <c r="F3477" s="4" t="str">
        <f aca="false">IFERROR(INDEX(Positions!$E$2:$E$14531,MATCH($A3477&amp;"|4",Positions!$A$2:$A$14531,0)),"-")</f>
        <v>G</v>
      </c>
      <c r="G3477" s="4" t="str">
        <f aca="false">IFERROR(INDEX(Positions!$E$2:$E$14531,MATCH($A3477&amp;"|69",Positions!$A$2:$A$14531,0)),"-")</f>
        <v>C</v>
      </c>
      <c r="H3477" s="3" t="str">
        <f aca="false">F3477&amp;"-"&amp;G3477</f>
        <v>G-C</v>
      </c>
      <c r="I3477" s="4" t="n">
        <f aca="false">(F3477="G")+(G3477="G")</f>
        <v>1</v>
      </c>
      <c r="J3477" s="4" t="n">
        <f aca="false">(F3477="C")+(G3477="C")</f>
        <v>1</v>
      </c>
      <c r="K3477" s="3" t="n">
        <f aca="false">I3477+J3477</f>
        <v>2</v>
      </c>
    </row>
    <row r="3478" customFormat="false" ht="15" hidden="false" customHeight="false" outlineLevel="0" collapsed="false">
      <c r="A3478" s="4" t="s">
        <v>161</v>
      </c>
      <c r="B3478" s="4" t="s">
        <v>768</v>
      </c>
      <c r="C3478" s="4" t="s">
        <v>542</v>
      </c>
      <c r="D3478" s="4" t="n">
        <f aca="false">IFERROR(INDEX(Positions!$D$2:$D$14531,MATCH($A3478&amp;"|5",Positions!$A$2:$A$14531,0)),"-")</f>
        <v>5</v>
      </c>
      <c r="E3478" s="4" t="n">
        <f aca="false">IFERROR(INDEX(Positions!$D$2:$D$14531,MATCH($A3478&amp;"|68",Positions!$A$2:$A$14531,0)),"-")</f>
        <v>67</v>
      </c>
      <c r="F3478" s="4" t="str">
        <f aca="false">IFERROR(INDEX(Positions!$E$2:$E$14531,MATCH($A3478&amp;"|5",Positions!$A$2:$A$14531,0)),"-")</f>
        <v>G</v>
      </c>
      <c r="G3478" s="4" t="str">
        <f aca="false">IFERROR(INDEX(Positions!$E$2:$E$14531,MATCH($A3478&amp;"|68",Positions!$A$2:$A$14531,0)),"-")</f>
        <v>C</v>
      </c>
      <c r="H3478" s="3" t="str">
        <f aca="false">F3478&amp;"-"&amp;G3478</f>
        <v>G-C</v>
      </c>
      <c r="I3478" s="4" t="n">
        <f aca="false">(F3478="G")+(G3478="G")</f>
        <v>1</v>
      </c>
      <c r="J3478" s="4" t="n">
        <f aca="false">(F3478="C")+(G3478="C")</f>
        <v>1</v>
      </c>
      <c r="K3478" s="3" t="n">
        <f aca="false">I3478+J3478</f>
        <v>2</v>
      </c>
    </row>
    <row r="3479" customFormat="false" ht="15" hidden="false" customHeight="false" outlineLevel="0" collapsed="false">
      <c r="A3479" s="4" t="s">
        <v>161</v>
      </c>
      <c r="B3479" s="4" t="s">
        <v>768</v>
      </c>
      <c r="C3479" s="4" t="s">
        <v>561</v>
      </c>
      <c r="D3479" s="4" t="n">
        <f aca="false">IFERROR(INDEX(Positions!$D$2:$D$14531,MATCH($A3479&amp;"|6",Positions!$A$2:$A$14531,0)),"-")</f>
        <v>6</v>
      </c>
      <c r="E3479" s="4" t="n">
        <f aca="false">IFERROR(INDEX(Positions!$D$2:$D$14531,MATCH($A3479&amp;"|67",Positions!$A$2:$A$14531,0)),"-")</f>
        <v>66</v>
      </c>
      <c r="F3479" s="4" t="str">
        <f aca="false">IFERROR(INDEX(Positions!$E$2:$E$14531,MATCH($A3479&amp;"|6",Positions!$A$2:$A$14531,0)),"-")</f>
        <v>U</v>
      </c>
      <c r="G3479" s="4" t="str">
        <f aca="false">IFERROR(INDEX(Positions!$E$2:$E$14531,MATCH($A3479&amp;"|67",Positions!$A$2:$A$14531,0)),"-")</f>
        <v>A</v>
      </c>
      <c r="H3479" s="3" t="str">
        <f aca="false">F3479&amp;"-"&amp;G3479</f>
        <v>U-A</v>
      </c>
      <c r="I3479" s="4" t="n">
        <f aca="false">(F3479="G")+(G3479="G")</f>
        <v>0</v>
      </c>
      <c r="J3479" s="4" t="n">
        <f aca="false">(F3479="C")+(G3479="C")</f>
        <v>0</v>
      </c>
      <c r="K3479" s="3" t="n">
        <f aca="false">I3479+J3479</f>
        <v>0</v>
      </c>
    </row>
    <row r="3480" customFormat="false" ht="15" hidden="false" customHeight="false" outlineLevel="0" collapsed="false">
      <c r="A3480" s="4" t="s">
        <v>161</v>
      </c>
      <c r="B3480" s="4" t="s">
        <v>768</v>
      </c>
      <c r="C3480" s="4" t="s">
        <v>886</v>
      </c>
      <c r="D3480" s="4" t="n">
        <f aca="false">IFERROR(INDEX(Positions!$D$2:$D$14531,MATCH($A3480&amp;"|7",Positions!$A$2:$A$14531,0)),"-")</f>
        <v>7</v>
      </c>
      <c r="E3480" s="4" t="n">
        <f aca="false">IFERROR(INDEX(Positions!$D$2:$D$14531,MATCH($A3480&amp;"|66",Positions!$A$2:$A$14531,0)),"-")</f>
        <v>65</v>
      </c>
      <c r="F3480" s="4" t="str">
        <f aca="false">IFERROR(INDEX(Positions!$E$2:$E$14531,MATCH($A3480&amp;"|7",Positions!$A$2:$A$14531,0)),"-")</f>
        <v>G</v>
      </c>
      <c r="G3480" s="4" t="str">
        <f aca="false">IFERROR(INDEX(Positions!$E$2:$E$14531,MATCH($A3480&amp;"|66",Positions!$A$2:$A$14531,0)),"-")</f>
        <v>C</v>
      </c>
      <c r="H3480" s="3" t="str">
        <f aca="false">F3480&amp;"-"&amp;G3480</f>
        <v>G-C</v>
      </c>
      <c r="I3480" s="4" t="n">
        <f aca="false">(F3480="G")+(G3480="G")</f>
        <v>1</v>
      </c>
      <c r="J3480" s="4" t="n">
        <f aca="false">(F3480="C")+(G3480="C")</f>
        <v>1</v>
      </c>
      <c r="K3480" s="3" t="n">
        <f aca="false">I3480+J3480</f>
        <v>2</v>
      </c>
    </row>
    <row r="3481" customFormat="false" ht="15" hidden="false" customHeight="false" outlineLevel="0" collapsed="false">
      <c r="A3481" s="4" t="s">
        <v>161</v>
      </c>
      <c r="B3481" s="4" t="s">
        <v>783</v>
      </c>
      <c r="C3481" s="4" t="s">
        <v>887</v>
      </c>
      <c r="D3481" s="4" t="n">
        <f aca="false">IFERROR(INDEX(Positions!$D$2:$D$14531,MATCH($A3481&amp;"|10",Positions!$A$2:$A$14531,0)),"-")</f>
        <v>10</v>
      </c>
      <c r="E3481" s="4" t="n">
        <f aca="false">IFERROR(INDEX(Positions!$D$2:$D$14531,MATCH($A3481&amp;"|25",Positions!$A$2:$A$14531,0)),"-")</f>
        <v>25</v>
      </c>
      <c r="F3481" s="4" t="str">
        <f aca="false">IFERROR(INDEX(Positions!$E$2:$E$14531,MATCH($A3481&amp;"|10",Positions!$A$2:$A$14531,0)),"-")</f>
        <v>G</v>
      </c>
      <c r="G3481" s="4" t="str">
        <f aca="false">IFERROR(INDEX(Positions!$E$2:$E$14531,MATCH($A3481&amp;"|25",Positions!$A$2:$A$14531,0)),"-")</f>
        <v>C</v>
      </c>
      <c r="H3481" s="3" t="str">
        <f aca="false">F3481&amp;"-"&amp;G3481</f>
        <v>G-C</v>
      </c>
      <c r="I3481" s="4" t="n">
        <f aca="false">(F3481="G")+(G3481="G")</f>
        <v>1</v>
      </c>
      <c r="J3481" s="4" t="n">
        <f aca="false">(F3481="C")+(G3481="C")</f>
        <v>1</v>
      </c>
      <c r="K3481" s="3" t="n">
        <f aca="false">I3481+J3481</f>
        <v>2</v>
      </c>
    </row>
    <row r="3482" customFormat="false" ht="15" hidden="false" customHeight="false" outlineLevel="0" collapsed="false">
      <c r="A3482" s="4" t="s">
        <v>161</v>
      </c>
      <c r="B3482" s="4" t="s">
        <v>783</v>
      </c>
      <c r="C3482" s="4" t="s">
        <v>888</v>
      </c>
      <c r="D3482" s="4" t="n">
        <f aca="false">IFERROR(INDEX(Positions!$D$2:$D$14531,MATCH($A3482&amp;"|11",Positions!$A$2:$A$14531,0)),"-")</f>
        <v>11</v>
      </c>
      <c r="E3482" s="4" t="n">
        <f aca="false">IFERROR(INDEX(Positions!$D$2:$D$14531,MATCH($A3482&amp;"|24",Positions!$A$2:$A$14531,0)),"-")</f>
        <v>24</v>
      </c>
      <c r="F3482" s="4" t="str">
        <f aca="false">IFERROR(INDEX(Positions!$E$2:$E$14531,MATCH($A3482&amp;"|11",Positions!$A$2:$A$14531,0)),"-")</f>
        <v>U</v>
      </c>
      <c r="G3482" s="4" t="str">
        <f aca="false">IFERROR(INDEX(Positions!$E$2:$E$14531,MATCH($A3482&amp;"|24",Positions!$A$2:$A$14531,0)),"-")</f>
        <v>A</v>
      </c>
      <c r="H3482" s="3" t="str">
        <f aca="false">F3482&amp;"-"&amp;G3482</f>
        <v>U-A</v>
      </c>
      <c r="I3482" s="4" t="n">
        <f aca="false">(F3482="G")+(G3482="G")</f>
        <v>0</v>
      </c>
      <c r="J3482" s="4" t="n">
        <f aca="false">(F3482="C")+(G3482="C")</f>
        <v>0</v>
      </c>
      <c r="K3482" s="3" t="n">
        <f aca="false">I3482+J3482</f>
        <v>0</v>
      </c>
    </row>
    <row r="3483" customFormat="false" ht="15" hidden="false" customHeight="false" outlineLevel="0" collapsed="false">
      <c r="A3483" s="4" t="s">
        <v>161</v>
      </c>
      <c r="B3483" s="4" t="s">
        <v>783</v>
      </c>
      <c r="C3483" s="4" t="s">
        <v>479</v>
      </c>
      <c r="D3483" s="4" t="n">
        <f aca="false">IFERROR(INDEX(Positions!$D$2:$D$14531,MATCH($A3483&amp;"|12",Positions!$A$2:$A$14531,0)),"-")</f>
        <v>12</v>
      </c>
      <c r="E3483" s="4" t="n">
        <f aca="false">IFERROR(INDEX(Positions!$D$2:$D$14531,MATCH($A3483&amp;"|23",Positions!$A$2:$A$14531,0)),"-")</f>
        <v>23</v>
      </c>
      <c r="F3483" s="4" t="str">
        <f aca="false">IFERROR(INDEX(Positions!$E$2:$E$14531,MATCH($A3483&amp;"|12",Positions!$A$2:$A$14531,0)),"-")</f>
        <v>U</v>
      </c>
      <c r="G3483" s="4" t="str">
        <f aca="false">IFERROR(INDEX(Positions!$E$2:$E$14531,MATCH($A3483&amp;"|23",Positions!$A$2:$A$14531,0)),"-")</f>
        <v>A</v>
      </c>
      <c r="H3483" s="3" t="str">
        <f aca="false">F3483&amp;"-"&amp;G3483</f>
        <v>U-A</v>
      </c>
      <c r="I3483" s="4" t="n">
        <f aca="false">(F3483="G")+(G3483="G")</f>
        <v>0</v>
      </c>
      <c r="J3483" s="4" t="n">
        <f aca="false">(F3483="C")+(G3483="C")</f>
        <v>0</v>
      </c>
      <c r="K3483" s="3" t="n">
        <f aca="false">I3483+J3483</f>
        <v>0</v>
      </c>
    </row>
    <row r="3484" customFormat="false" ht="15" hidden="false" customHeight="false" outlineLevel="0" collapsed="false">
      <c r="A3484" s="4" t="s">
        <v>161</v>
      </c>
      <c r="B3484" s="4" t="s">
        <v>783</v>
      </c>
      <c r="C3484" s="4" t="s">
        <v>267</v>
      </c>
      <c r="D3484" s="4" t="n">
        <f aca="false">IFERROR(INDEX(Positions!$D$2:$D$14531,MATCH($A3484&amp;"|13",Positions!$A$2:$A$14531,0)),"-")</f>
        <v>13</v>
      </c>
      <c r="E3484" s="4" t="n">
        <f aca="false">IFERROR(INDEX(Positions!$D$2:$D$14531,MATCH($A3484&amp;"|22",Positions!$A$2:$A$14531,0)),"-")</f>
        <v>22</v>
      </c>
      <c r="F3484" s="4" t="str">
        <f aca="false">IFERROR(INDEX(Positions!$E$2:$E$14531,MATCH($A3484&amp;"|13",Positions!$A$2:$A$14531,0)),"-")</f>
        <v>U</v>
      </c>
      <c r="G3484" s="4" t="str">
        <f aca="false">IFERROR(INDEX(Positions!$E$2:$E$14531,MATCH($A3484&amp;"|22",Positions!$A$2:$A$14531,0)),"-")</f>
        <v>G</v>
      </c>
      <c r="H3484" s="3" t="str">
        <f aca="false">F3484&amp;"-"&amp;G3484</f>
        <v>U-G</v>
      </c>
      <c r="I3484" s="4" t="n">
        <f aca="false">(F3484="G")+(G3484="G")</f>
        <v>1</v>
      </c>
      <c r="J3484" s="4" t="n">
        <f aca="false">(F3484="C")+(G3484="C")</f>
        <v>0</v>
      </c>
      <c r="K3484" s="3" t="n">
        <f aca="false">I3484+J3484</f>
        <v>1</v>
      </c>
    </row>
    <row r="3485" customFormat="false" ht="15" hidden="false" customHeight="false" outlineLevel="0" collapsed="false">
      <c r="A3485" s="4" t="s">
        <v>161</v>
      </c>
      <c r="B3485" s="4" t="s">
        <v>805</v>
      </c>
      <c r="C3485" s="4" t="s">
        <v>673</v>
      </c>
      <c r="D3485" s="4" t="n">
        <f aca="false">IFERROR(INDEX(Positions!$D$2:$D$14531,MATCH($A3485&amp;"|27",Positions!$A$2:$A$14531,0)),"-")</f>
        <v>27</v>
      </c>
      <c r="E3485" s="4" t="n">
        <f aca="false">IFERROR(INDEX(Positions!$D$2:$D$14531,MATCH($A3485&amp;"|43",Positions!$A$2:$A$14531,0)),"-")</f>
        <v>43</v>
      </c>
      <c r="F3485" s="4" t="str">
        <f aca="false">IFERROR(INDEX(Positions!$E$2:$E$14531,MATCH($A3485&amp;"|27",Positions!$A$2:$A$14531,0)),"-")</f>
        <v>U</v>
      </c>
      <c r="G3485" s="4" t="str">
        <f aca="false">IFERROR(INDEX(Positions!$E$2:$E$14531,MATCH($A3485&amp;"|43",Positions!$A$2:$A$14531,0)),"-")</f>
        <v>A</v>
      </c>
      <c r="H3485" s="3" t="str">
        <f aca="false">F3485&amp;"-"&amp;G3485</f>
        <v>U-A</v>
      </c>
      <c r="I3485" s="4" t="n">
        <f aca="false">(F3485="G")+(G3485="G")</f>
        <v>0</v>
      </c>
      <c r="J3485" s="4" t="n">
        <f aca="false">(F3485="C")+(G3485="C")</f>
        <v>0</v>
      </c>
      <c r="K3485" s="3" t="n">
        <f aca="false">I3485+J3485</f>
        <v>0</v>
      </c>
    </row>
    <row r="3486" customFormat="false" ht="15" hidden="false" customHeight="false" outlineLevel="0" collapsed="false">
      <c r="A3486" s="4" t="s">
        <v>161</v>
      </c>
      <c r="B3486" s="4" t="s">
        <v>805</v>
      </c>
      <c r="C3486" s="4" t="s">
        <v>889</v>
      </c>
      <c r="D3486" s="4" t="n">
        <f aca="false">IFERROR(INDEX(Positions!$D$2:$D$14531,MATCH($A3486&amp;"|28",Positions!$A$2:$A$14531,0)),"-")</f>
        <v>28</v>
      </c>
      <c r="E3486" s="4" t="n">
        <f aca="false">IFERROR(INDEX(Positions!$D$2:$D$14531,MATCH($A3486&amp;"|42",Positions!$A$2:$A$14531,0)),"-")</f>
        <v>42</v>
      </c>
      <c r="F3486" s="4" t="str">
        <f aca="false">IFERROR(INDEX(Positions!$E$2:$E$14531,MATCH($A3486&amp;"|28",Positions!$A$2:$A$14531,0)),"-")</f>
        <v>G</v>
      </c>
      <c r="G3486" s="4" t="str">
        <f aca="false">IFERROR(INDEX(Positions!$E$2:$E$14531,MATCH($A3486&amp;"|42",Positions!$A$2:$A$14531,0)),"-")</f>
        <v>C</v>
      </c>
      <c r="H3486" s="3" t="str">
        <f aca="false">F3486&amp;"-"&amp;G3486</f>
        <v>G-C</v>
      </c>
      <c r="I3486" s="4" t="n">
        <f aca="false">(F3486="G")+(G3486="G")</f>
        <v>1</v>
      </c>
      <c r="J3486" s="4" t="n">
        <f aca="false">(F3486="C")+(G3486="C")</f>
        <v>1</v>
      </c>
      <c r="K3486" s="3" t="n">
        <f aca="false">I3486+J3486</f>
        <v>2</v>
      </c>
    </row>
    <row r="3487" customFormat="false" ht="15" hidden="false" customHeight="false" outlineLevel="0" collapsed="false">
      <c r="A3487" s="4" t="s">
        <v>161</v>
      </c>
      <c r="B3487" s="4" t="s">
        <v>805</v>
      </c>
      <c r="C3487" s="4" t="s">
        <v>890</v>
      </c>
      <c r="D3487" s="4" t="n">
        <f aca="false">IFERROR(INDEX(Positions!$D$2:$D$14531,MATCH($A3487&amp;"|29",Positions!$A$2:$A$14531,0)),"-")</f>
        <v>29</v>
      </c>
      <c r="E3487" s="4" t="n">
        <f aca="false">IFERROR(INDEX(Positions!$D$2:$D$14531,MATCH($A3487&amp;"|41",Positions!$A$2:$A$14531,0)),"-")</f>
        <v>41</v>
      </c>
      <c r="F3487" s="4" t="str">
        <f aca="false">IFERROR(INDEX(Positions!$E$2:$E$14531,MATCH($A3487&amp;"|29",Positions!$A$2:$A$14531,0)),"-")</f>
        <v>A</v>
      </c>
      <c r="G3487" s="4" t="str">
        <f aca="false">IFERROR(INDEX(Positions!$E$2:$E$14531,MATCH($A3487&amp;"|41",Positions!$A$2:$A$14531,0)),"-")</f>
        <v>U</v>
      </c>
      <c r="H3487" s="3" t="str">
        <f aca="false">F3487&amp;"-"&amp;G3487</f>
        <v>A-U</v>
      </c>
      <c r="I3487" s="4" t="n">
        <f aca="false">(F3487="G")+(G3487="G")</f>
        <v>0</v>
      </c>
      <c r="J3487" s="4" t="n">
        <f aca="false">(F3487="C")+(G3487="C")</f>
        <v>0</v>
      </c>
      <c r="K3487" s="3" t="n">
        <f aca="false">I3487+J3487</f>
        <v>0</v>
      </c>
    </row>
    <row r="3488" customFormat="false" ht="15" hidden="false" customHeight="false" outlineLevel="0" collapsed="false">
      <c r="A3488" s="4" t="s">
        <v>161</v>
      </c>
      <c r="B3488" s="4" t="s">
        <v>805</v>
      </c>
      <c r="C3488" s="4" t="s">
        <v>694</v>
      </c>
      <c r="D3488" s="4" t="n">
        <f aca="false">IFERROR(INDEX(Positions!$D$2:$D$14531,MATCH($A3488&amp;"|30",Positions!$A$2:$A$14531,0)),"-")</f>
        <v>30</v>
      </c>
      <c r="E3488" s="4" t="n">
        <f aca="false">IFERROR(INDEX(Positions!$D$2:$D$14531,MATCH($A3488&amp;"|40",Positions!$A$2:$A$14531,0)),"-")</f>
        <v>40</v>
      </c>
      <c r="F3488" s="4" t="str">
        <f aca="false">IFERROR(INDEX(Positions!$E$2:$E$14531,MATCH($A3488&amp;"|30",Positions!$A$2:$A$14531,0)),"-")</f>
        <v>G</v>
      </c>
      <c r="G3488" s="4" t="str">
        <f aca="false">IFERROR(INDEX(Positions!$E$2:$E$14531,MATCH($A3488&amp;"|40",Positions!$A$2:$A$14531,0)),"-")</f>
        <v>C</v>
      </c>
      <c r="H3488" s="3" t="str">
        <f aca="false">F3488&amp;"-"&amp;G3488</f>
        <v>G-C</v>
      </c>
      <c r="I3488" s="4" t="n">
        <f aca="false">(F3488="G")+(G3488="G")</f>
        <v>1</v>
      </c>
      <c r="J3488" s="4" t="n">
        <f aca="false">(F3488="C")+(G3488="C")</f>
        <v>1</v>
      </c>
      <c r="K3488" s="3" t="n">
        <f aca="false">I3488+J3488</f>
        <v>2</v>
      </c>
    </row>
    <row r="3489" customFormat="false" ht="15" hidden="false" customHeight="false" outlineLevel="0" collapsed="false">
      <c r="A3489" s="4" t="s">
        <v>161</v>
      </c>
      <c r="B3489" s="4" t="s">
        <v>805</v>
      </c>
      <c r="C3489" s="4" t="s">
        <v>640</v>
      </c>
      <c r="D3489" s="4" t="n">
        <f aca="false">IFERROR(INDEX(Positions!$D$2:$D$14531,MATCH($A3489&amp;"|31",Positions!$A$2:$A$14531,0)),"-")</f>
        <v>31</v>
      </c>
      <c r="E3489" s="4" t="n">
        <f aca="false">IFERROR(INDEX(Positions!$D$2:$D$14531,MATCH($A3489&amp;"|39",Positions!$A$2:$A$14531,0)),"-")</f>
        <v>39</v>
      </c>
      <c r="F3489" s="4" t="str">
        <f aca="false">IFERROR(INDEX(Positions!$E$2:$E$14531,MATCH($A3489&amp;"|31",Positions!$A$2:$A$14531,0)),"-")</f>
        <v>C</v>
      </c>
      <c r="G3489" s="4" t="str">
        <f aca="false">IFERROR(INDEX(Positions!$E$2:$E$14531,MATCH($A3489&amp;"|39",Positions!$A$2:$A$14531,0)),"-")</f>
        <v>G</v>
      </c>
      <c r="H3489" s="3" t="str">
        <f aca="false">F3489&amp;"-"&amp;G3489</f>
        <v>C-G</v>
      </c>
      <c r="I3489" s="4" t="n">
        <f aca="false">(F3489="G")+(G3489="G")</f>
        <v>1</v>
      </c>
      <c r="J3489" s="4" t="n">
        <f aca="false">(F3489="C")+(G3489="C")</f>
        <v>1</v>
      </c>
      <c r="K3489" s="3" t="n">
        <f aca="false">I3489+J3489</f>
        <v>2</v>
      </c>
    </row>
    <row r="3490" customFormat="false" ht="15" hidden="false" customHeight="false" outlineLevel="0" collapsed="false">
      <c r="A3490" s="4" t="s">
        <v>161</v>
      </c>
      <c r="B3490" s="4" t="s">
        <v>830</v>
      </c>
      <c r="C3490" s="4" t="s">
        <v>367</v>
      </c>
      <c r="D3490" s="4" t="n">
        <f aca="false">IFERROR(INDEX(Positions!$D$2:$D$14531,MATCH($A3490&amp;"|49",Positions!$A$2:$A$14531,0)),"-")</f>
        <v>48</v>
      </c>
      <c r="E3490" s="4" t="n">
        <f aca="false">IFERROR(INDEX(Positions!$D$2:$D$14531,MATCH($A3490&amp;"|65",Positions!$A$2:$A$14531,0)),"-")</f>
        <v>64</v>
      </c>
      <c r="F3490" s="4" t="str">
        <f aca="false">IFERROR(INDEX(Positions!$E$2:$E$14531,MATCH($A3490&amp;"|49",Positions!$A$2:$A$14531,0)),"-")</f>
        <v>G</v>
      </c>
      <c r="G3490" s="4" t="str">
        <f aca="false">IFERROR(INDEX(Positions!$E$2:$E$14531,MATCH($A3490&amp;"|65",Positions!$A$2:$A$14531,0)),"-")</f>
        <v>U</v>
      </c>
      <c r="H3490" s="3" t="str">
        <f aca="false">F3490&amp;"-"&amp;G3490</f>
        <v>G-U</v>
      </c>
      <c r="I3490" s="4" t="n">
        <f aca="false">(F3490="G")+(G3490="G")</f>
        <v>1</v>
      </c>
      <c r="J3490" s="4" t="n">
        <f aca="false">(F3490="C")+(G3490="C")</f>
        <v>0</v>
      </c>
      <c r="K3490" s="3" t="n">
        <f aca="false">I3490+J3490</f>
        <v>1</v>
      </c>
    </row>
    <row r="3491" customFormat="false" ht="15" hidden="false" customHeight="false" outlineLevel="0" collapsed="false">
      <c r="A3491" s="4" t="s">
        <v>161</v>
      </c>
      <c r="B3491" s="4" t="s">
        <v>830</v>
      </c>
      <c r="C3491" s="4" t="s">
        <v>891</v>
      </c>
      <c r="D3491" s="4" t="n">
        <f aca="false">IFERROR(INDEX(Positions!$D$2:$D$14531,MATCH($A3491&amp;"|50",Positions!$A$2:$A$14531,0)),"-")</f>
        <v>49</v>
      </c>
      <c r="E3491" s="4" t="n">
        <f aca="false">IFERROR(INDEX(Positions!$D$2:$D$14531,MATCH($A3491&amp;"|64",Positions!$A$2:$A$14531,0)),"-")</f>
        <v>63</v>
      </c>
      <c r="F3491" s="4" t="str">
        <f aca="false">IFERROR(INDEX(Positions!$E$2:$E$14531,MATCH($A3491&amp;"|50",Positions!$A$2:$A$14531,0)),"-")</f>
        <v>C</v>
      </c>
      <c r="G3491" s="4" t="str">
        <f aca="false">IFERROR(INDEX(Positions!$E$2:$E$14531,MATCH($A3491&amp;"|64",Positions!$A$2:$A$14531,0)),"-")</f>
        <v>G</v>
      </c>
      <c r="H3491" s="3" t="str">
        <f aca="false">F3491&amp;"-"&amp;G3491</f>
        <v>C-G</v>
      </c>
      <c r="I3491" s="4" t="n">
        <f aca="false">(F3491="G")+(G3491="G")</f>
        <v>1</v>
      </c>
      <c r="J3491" s="4" t="n">
        <f aca="false">(F3491="C")+(G3491="C")</f>
        <v>1</v>
      </c>
      <c r="K3491" s="3" t="n">
        <f aca="false">I3491+J3491</f>
        <v>2</v>
      </c>
    </row>
    <row r="3492" customFormat="false" ht="15" hidden="false" customHeight="false" outlineLevel="0" collapsed="false">
      <c r="A3492" s="4" t="s">
        <v>161</v>
      </c>
      <c r="B3492" s="4" t="s">
        <v>830</v>
      </c>
      <c r="C3492" s="4" t="s">
        <v>689</v>
      </c>
      <c r="D3492" s="4" t="n">
        <f aca="false">IFERROR(INDEX(Positions!$D$2:$D$14531,MATCH($A3492&amp;"|51",Positions!$A$2:$A$14531,0)),"-")</f>
        <v>50</v>
      </c>
      <c r="E3492" s="4" t="n">
        <f aca="false">IFERROR(INDEX(Positions!$D$2:$D$14531,MATCH($A3492&amp;"|63",Positions!$A$2:$A$14531,0)),"-")</f>
        <v>62</v>
      </c>
      <c r="F3492" s="4" t="str">
        <f aca="false">IFERROR(INDEX(Positions!$E$2:$E$14531,MATCH($A3492&amp;"|51",Positions!$A$2:$A$14531,0)),"-")</f>
        <v>G</v>
      </c>
      <c r="G3492" s="4" t="str">
        <f aca="false">IFERROR(INDEX(Positions!$E$2:$E$14531,MATCH($A3492&amp;"|63",Positions!$A$2:$A$14531,0)),"-")</f>
        <v>C</v>
      </c>
      <c r="H3492" s="3" t="str">
        <f aca="false">F3492&amp;"-"&amp;G3492</f>
        <v>G-C</v>
      </c>
      <c r="I3492" s="4" t="n">
        <f aca="false">(F3492="G")+(G3492="G")</f>
        <v>1</v>
      </c>
      <c r="J3492" s="4" t="n">
        <f aca="false">(F3492="C")+(G3492="C")</f>
        <v>1</v>
      </c>
      <c r="K3492" s="3" t="n">
        <f aca="false">I3492+J3492</f>
        <v>2</v>
      </c>
    </row>
    <row r="3493" customFormat="false" ht="15" hidden="false" customHeight="false" outlineLevel="0" collapsed="false">
      <c r="A3493" s="4" t="s">
        <v>161</v>
      </c>
      <c r="B3493" s="4" t="s">
        <v>830</v>
      </c>
      <c r="C3493" s="4" t="s">
        <v>703</v>
      </c>
      <c r="D3493" s="4" t="n">
        <f aca="false">IFERROR(INDEX(Positions!$D$2:$D$14531,MATCH($A3493&amp;"|52",Positions!$A$2:$A$14531,0)),"-")</f>
        <v>51</v>
      </c>
      <c r="E3493" s="4" t="n">
        <f aca="false">IFERROR(INDEX(Positions!$D$2:$D$14531,MATCH($A3493&amp;"|62",Positions!$A$2:$A$14531,0)),"-")</f>
        <v>61</v>
      </c>
      <c r="F3493" s="4" t="str">
        <f aca="false">IFERROR(INDEX(Positions!$E$2:$E$14531,MATCH($A3493&amp;"|52",Positions!$A$2:$A$14531,0)),"-")</f>
        <v>A</v>
      </c>
      <c r="G3493" s="4" t="str">
        <f aca="false">IFERROR(INDEX(Positions!$E$2:$E$14531,MATCH($A3493&amp;"|62",Positions!$A$2:$A$14531,0)),"-")</f>
        <v>U</v>
      </c>
      <c r="H3493" s="3" t="str">
        <f aca="false">F3493&amp;"-"&amp;G3493</f>
        <v>A-U</v>
      </c>
      <c r="I3493" s="4" t="n">
        <f aca="false">(F3493="G")+(G3493="G")</f>
        <v>0</v>
      </c>
      <c r="J3493" s="4" t="n">
        <f aca="false">(F3493="C")+(G3493="C")</f>
        <v>0</v>
      </c>
      <c r="K3493" s="3" t="n">
        <f aca="false">I3493+J3493</f>
        <v>0</v>
      </c>
    </row>
    <row r="3494" customFormat="false" ht="15" hidden="false" customHeight="false" outlineLevel="0" collapsed="false">
      <c r="A3494" s="4" t="s">
        <v>161</v>
      </c>
      <c r="B3494" s="4" t="s">
        <v>830</v>
      </c>
      <c r="C3494" s="4" t="s">
        <v>892</v>
      </c>
      <c r="D3494" s="4" t="n">
        <f aca="false">IFERROR(INDEX(Positions!$D$2:$D$14531,MATCH($A3494&amp;"|53",Positions!$A$2:$A$14531,0)),"-")</f>
        <v>52</v>
      </c>
      <c r="E3494" s="4" t="n">
        <f aca="false">IFERROR(INDEX(Positions!$D$2:$D$14531,MATCH($A3494&amp;"|61",Positions!$A$2:$A$14531,0)),"-")</f>
        <v>60</v>
      </c>
      <c r="F3494" s="4" t="str">
        <f aca="false">IFERROR(INDEX(Positions!$E$2:$E$14531,MATCH($A3494&amp;"|53",Positions!$A$2:$A$14531,0)),"-")</f>
        <v>G</v>
      </c>
      <c r="G3494" s="4" t="str">
        <f aca="false">IFERROR(INDEX(Positions!$E$2:$E$14531,MATCH($A3494&amp;"|61",Positions!$A$2:$A$14531,0)),"-")</f>
        <v>C</v>
      </c>
      <c r="H3494" s="3" t="str">
        <f aca="false">F3494&amp;"-"&amp;G3494</f>
        <v>G-C</v>
      </c>
      <c r="I3494" s="4" t="n">
        <f aca="false">(F3494="G")+(G3494="G")</f>
        <v>1</v>
      </c>
      <c r="J3494" s="4" t="n">
        <f aca="false">(F3494="C")+(G3494="C")</f>
        <v>1</v>
      </c>
      <c r="K3494" s="3" t="n">
        <f aca="false">I3494+J3494</f>
        <v>2</v>
      </c>
    </row>
    <row r="3495" customFormat="false" ht="15" hidden="false" customHeight="false" outlineLevel="0" collapsed="false">
      <c r="A3495" s="24" t="s">
        <v>161</v>
      </c>
      <c r="B3495" s="24" t="s">
        <v>893</v>
      </c>
      <c r="C3495" s="24" t="s">
        <v>894</v>
      </c>
      <c r="D3495" s="24" t="n">
        <f aca="false">IFERROR(INDEX(Positions!$D$2:$D$14531,MATCH($A3495&amp;"|8",Positions!$A$2:$A$14531,0)),"-")</f>
        <v>8</v>
      </c>
      <c r="E3495" s="24" t="n">
        <f aca="false">IFERROR(INDEX(Positions!$D$2:$D$14531,MATCH($A3495&amp;"|14",Positions!$A$2:$A$14531,0)),"-")</f>
        <v>14</v>
      </c>
      <c r="F3495" s="24" t="str">
        <f aca="false">IFERROR(INDEX(Positions!$E$2:$E$14531,MATCH($A3495&amp;"|8",Positions!$A$2:$A$14531,0)),"-")</f>
        <v>U</v>
      </c>
      <c r="G3495" s="24" t="str">
        <f aca="false">IFERROR(INDEX(Positions!$E$2:$E$14531,MATCH($A3495&amp;"|14",Positions!$A$2:$A$14531,0)),"-")</f>
        <v>A</v>
      </c>
      <c r="H3495" s="25" t="str">
        <f aca="false">F3495&amp;"-"&amp;G3495</f>
        <v>U-A</v>
      </c>
      <c r="I3495" s="24" t="n">
        <f aca="false">(F3495="G")+(G3495="G")</f>
        <v>0</v>
      </c>
      <c r="J3495" s="24" t="n">
        <f aca="false">(F3495="C")+(G3495="C")</f>
        <v>0</v>
      </c>
      <c r="K3495" s="25" t="n">
        <f aca="false">I3495+J3495</f>
        <v>0</v>
      </c>
    </row>
    <row r="3496" customFormat="false" ht="15" hidden="false" customHeight="false" outlineLevel="0" collapsed="false">
      <c r="A3496" s="24" t="s">
        <v>161</v>
      </c>
      <c r="B3496" s="24" t="s">
        <v>893</v>
      </c>
      <c r="C3496" s="24" t="s">
        <v>895</v>
      </c>
      <c r="D3496" s="24" t="n">
        <f aca="false">IFERROR(INDEX(Positions!$D$2:$D$14531,MATCH($A3496&amp;"|15",Positions!$A$2:$A$14531,0)),"-")</f>
        <v>15</v>
      </c>
      <c r="E3496" s="24" t="n">
        <f aca="false">IFERROR(INDEX(Positions!$D$2:$D$14531,MATCH($A3496&amp;"|48",Positions!$A$2:$A$14531,0)),"-")</f>
        <v>47</v>
      </c>
      <c r="F3496" s="24" t="str">
        <f aca="false">IFERROR(INDEX(Positions!$E$2:$E$14531,MATCH($A3496&amp;"|15",Positions!$A$2:$A$14531,0)),"-")</f>
        <v>A</v>
      </c>
      <c r="G3496" s="24" t="str">
        <f aca="false">IFERROR(INDEX(Positions!$E$2:$E$14531,MATCH($A3496&amp;"|48",Positions!$A$2:$A$14531,0)),"-")</f>
        <v>C</v>
      </c>
      <c r="H3496" s="25" t="str">
        <f aca="false">F3496&amp;"-"&amp;G3496</f>
        <v>A-C</v>
      </c>
      <c r="I3496" s="24" t="n">
        <f aca="false">(F3496="G")+(G3496="G")</f>
        <v>0</v>
      </c>
      <c r="J3496" s="24" t="n">
        <f aca="false">(F3496="C")+(G3496="C")</f>
        <v>1</v>
      </c>
      <c r="K3496" s="25" t="n">
        <f aca="false">I3496+J3496</f>
        <v>1</v>
      </c>
    </row>
    <row r="3497" customFormat="false" ht="15" hidden="false" customHeight="false" outlineLevel="0" collapsed="false">
      <c r="A3497" s="24" t="s">
        <v>161</v>
      </c>
      <c r="B3497" s="24" t="s">
        <v>893</v>
      </c>
      <c r="C3497" s="24" t="s">
        <v>896</v>
      </c>
      <c r="D3497" s="24" t="n">
        <f aca="false">IFERROR(INDEX(Positions!$D$2:$D$14531,MATCH($A3497&amp;"|18",Positions!$A$2:$A$14531,0)),"-")</f>
        <v>17</v>
      </c>
      <c r="E3497" s="24" t="n">
        <f aca="false">IFERROR(INDEX(Positions!$D$2:$D$14531,MATCH($A3497&amp;"|55",Positions!$A$2:$A$14531,0)),"-")</f>
        <v>54</v>
      </c>
      <c r="F3497" s="24" t="str">
        <f aca="false">IFERROR(INDEX(Positions!$E$2:$E$14531,MATCH($A3497&amp;"|18",Positions!$A$2:$A$14531,0)),"-")</f>
        <v>G</v>
      </c>
      <c r="G3497" s="24" t="str">
        <f aca="false">IFERROR(INDEX(Positions!$E$2:$E$14531,MATCH($A3497&amp;"|55",Positions!$A$2:$A$14531,0)),"-")</f>
        <v>U</v>
      </c>
      <c r="H3497" s="25" t="str">
        <f aca="false">F3497&amp;"-"&amp;G3497</f>
        <v>G-U</v>
      </c>
      <c r="I3497" s="24" t="n">
        <f aca="false">(F3497="G")+(G3497="G")</f>
        <v>1</v>
      </c>
      <c r="J3497" s="24" t="n">
        <f aca="false">(F3497="C")+(G3497="C")</f>
        <v>0</v>
      </c>
      <c r="K3497" s="25" t="n">
        <f aca="false">I3497+J3497</f>
        <v>1</v>
      </c>
    </row>
    <row r="3498" customFormat="false" ht="15" hidden="false" customHeight="false" outlineLevel="0" collapsed="false">
      <c r="A3498" s="24" t="s">
        <v>161</v>
      </c>
      <c r="B3498" s="24" t="s">
        <v>893</v>
      </c>
      <c r="C3498" s="24" t="s">
        <v>897</v>
      </c>
      <c r="D3498" s="24" t="n">
        <f aca="false">IFERROR(INDEX(Positions!$D$2:$D$14531,MATCH($A3498&amp;"|19",Positions!$A$2:$A$14531,0)),"-")</f>
        <v>18</v>
      </c>
      <c r="E3498" s="24" t="n">
        <f aca="false">IFERROR(INDEX(Positions!$D$2:$D$14531,MATCH($A3498&amp;"|56",Positions!$A$2:$A$14531,0)),"-")</f>
        <v>55</v>
      </c>
      <c r="F3498" s="24" t="str">
        <f aca="false">IFERROR(INDEX(Positions!$E$2:$E$14531,MATCH($A3498&amp;"|19",Positions!$A$2:$A$14531,0)),"-")</f>
        <v>G</v>
      </c>
      <c r="G3498" s="24" t="str">
        <f aca="false">IFERROR(INDEX(Positions!$E$2:$E$14531,MATCH($A3498&amp;"|56",Positions!$A$2:$A$14531,0)),"-")</f>
        <v>C</v>
      </c>
      <c r="H3498" s="25" t="str">
        <f aca="false">F3498&amp;"-"&amp;G3498</f>
        <v>G-C</v>
      </c>
      <c r="I3498" s="24" t="n">
        <f aca="false">(F3498="G")+(G3498="G")</f>
        <v>1</v>
      </c>
      <c r="J3498" s="24" t="n">
        <f aca="false">(F3498="C")+(G3498="C")</f>
        <v>1</v>
      </c>
      <c r="K3498" s="25" t="n">
        <f aca="false">I3498+J3498</f>
        <v>2</v>
      </c>
    </row>
    <row r="3499" customFormat="false" ht="15" hidden="false" customHeight="false" outlineLevel="0" collapsed="false">
      <c r="A3499" s="24" t="s">
        <v>161</v>
      </c>
      <c r="B3499" s="24" t="s">
        <v>893</v>
      </c>
      <c r="C3499" s="24" t="s">
        <v>898</v>
      </c>
      <c r="D3499" s="24" t="n">
        <f aca="false">IFERROR(INDEX(Positions!$D$2:$D$14531,MATCH($A3499&amp;"|26",Positions!$A$2:$A$14531,0)),"-")</f>
        <v>26</v>
      </c>
      <c r="E3499" s="24" t="n">
        <f aca="false">IFERROR(INDEX(Positions!$D$2:$D$14531,MATCH($A3499&amp;"|44",Positions!$A$2:$A$14531,0)),"-")</f>
        <v>44</v>
      </c>
      <c r="F3499" s="24" t="str">
        <f aca="false">IFERROR(INDEX(Positions!$E$2:$E$14531,MATCH($A3499&amp;"|26",Positions!$A$2:$A$14531,0)),"-")</f>
        <v>A</v>
      </c>
      <c r="G3499" s="24" t="str">
        <f aca="false">IFERROR(INDEX(Positions!$E$2:$E$14531,MATCH($A3499&amp;"|44",Positions!$A$2:$A$14531,0)),"-")</f>
        <v>G</v>
      </c>
      <c r="H3499" s="25" t="str">
        <f aca="false">F3499&amp;"-"&amp;G3499</f>
        <v>A-G</v>
      </c>
      <c r="I3499" s="24" t="n">
        <f aca="false">(F3499="G")+(G3499="G")</f>
        <v>1</v>
      </c>
      <c r="J3499" s="24" t="n">
        <f aca="false">(F3499="C")+(G3499="C")</f>
        <v>0</v>
      </c>
      <c r="K3499" s="25" t="n">
        <f aca="false">I3499+J3499</f>
        <v>1</v>
      </c>
    </row>
    <row r="3500" customFormat="false" ht="15" hidden="false" customHeight="false" outlineLevel="0" collapsed="false">
      <c r="A3500" s="24" t="s">
        <v>161</v>
      </c>
      <c r="B3500" s="24" t="s">
        <v>893</v>
      </c>
      <c r="C3500" s="24" t="s">
        <v>899</v>
      </c>
      <c r="D3500" s="24" t="n">
        <f aca="false">IFERROR(INDEX(Positions!$D$2:$D$14531,MATCH($A3500&amp;"|32",Positions!$A$2:$A$14531,0)),"-")</f>
        <v>32</v>
      </c>
      <c r="E3500" s="24" t="n">
        <f aca="false">IFERROR(INDEX(Positions!$D$2:$D$14531,MATCH($A3500&amp;"|38",Positions!$A$2:$A$14531,0)),"-")</f>
        <v>38</v>
      </c>
      <c r="F3500" s="24" t="str">
        <f aca="false">IFERROR(INDEX(Positions!$E$2:$E$14531,MATCH($A3500&amp;"|32",Positions!$A$2:$A$14531,0)),"-")</f>
        <v>U</v>
      </c>
      <c r="G3500" s="24" t="str">
        <f aca="false">IFERROR(INDEX(Positions!$E$2:$E$14531,MATCH($A3500&amp;"|38",Positions!$A$2:$A$14531,0)),"-")</f>
        <v>A</v>
      </c>
      <c r="H3500" s="25" t="str">
        <f aca="false">F3500&amp;"-"&amp;G3500</f>
        <v>U-A</v>
      </c>
      <c r="I3500" s="24" t="n">
        <f aca="false">(F3500="G")+(G3500="G")</f>
        <v>0</v>
      </c>
      <c r="J3500" s="24" t="n">
        <f aca="false">(F3500="C")+(G3500="C")</f>
        <v>0</v>
      </c>
      <c r="K3500" s="25" t="n">
        <f aca="false">I3500+J3500</f>
        <v>0</v>
      </c>
    </row>
    <row r="3501" customFormat="false" ht="15" hidden="false" customHeight="false" outlineLevel="0" collapsed="false">
      <c r="A3501" s="24" t="s">
        <v>161</v>
      </c>
      <c r="B3501" s="24" t="s">
        <v>893</v>
      </c>
      <c r="C3501" s="24" t="s">
        <v>900</v>
      </c>
      <c r="D3501" s="24" t="n">
        <f aca="false">IFERROR(INDEX(Positions!$D$2:$D$14531,MATCH($A3501&amp;"|54",Positions!$A$2:$A$14531,0)),"-")</f>
        <v>53</v>
      </c>
      <c r="E3501" s="24" t="n">
        <f aca="false">IFERROR(INDEX(Positions!$D$2:$D$14531,MATCH($A3501&amp;"|58",Positions!$A$2:$A$14531,0)),"-")</f>
        <v>57</v>
      </c>
      <c r="F3501" s="24" t="str">
        <f aca="false">IFERROR(INDEX(Positions!$E$2:$E$14531,MATCH($A3501&amp;"|54",Positions!$A$2:$A$14531,0)),"-")</f>
        <v>U</v>
      </c>
      <c r="G3501" s="24" t="str">
        <f aca="false">IFERROR(INDEX(Positions!$E$2:$E$14531,MATCH($A3501&amp;"|58",Positions!$A$2:$A$14531,0)),"-")</f>
        <v>A</v>
      </c>
      <c r="H3501" s="25" t="str">
        <f aca="false">F3501&amp;"-"&amp;G3501</f>
        <v>U-A</v>
      </c>
      <c r="I3501" s="24" t="n">
        <f aca="false">(F3501="G")+(G3501="G")</f>
        <v>0</v>
      </c>
      <c r="J3501" s="24" t="n">
        <f aca="false">(F3501="C")+(G3501="C")</f>
        <v>0</v>
      </c>
      <c r="K3501" s="25" t="n">
        <f aca="false">I3501+J3501</f>
        <v>0</v>
      </c>
    </row>
    <row r="3502" customFormat="false" ht="15" hidden="false" customHeight="false" outlineLevel="0" collapsed="false">
      <c r="A3502" s="4" t="s">
        <v>162</v>
      </c>
      <c r="B3502" s="4" t="s">
        <v>768</v>
      </c>
      <c r="C3502" s="4" t="s">
        <v>882</v>
      </c>
      <c r="D3502" s="4" t="n">
        <f aca="false">IFERROR(INDEX(Positions!$D$2:$D$14531,MATCH($A3502&amp;"|1",Positions!$A$2:$A$14531,0)),"-")</f>
        <v>1</v>
      </c>
      <c r="E3502" s="4" t="n">
        <f aca="false">IFERROR(INDEX(Positions!$D$2:$D$14531,MATCH($A3502&amp;"|72",Positions!$A$2:$A$14531,0)),"-")</f>
        <v>71</v>
      </c>
      <c r="F3502" s="4" t="str">
        <f aca="false">IFERROR(INDEX(Positions!$E$2:$E$14531,MATCH($A3502&amp;"|1",Positions!$A$2:$A$14531,0)),"-")</f>
        <v>G</v>
      </c>
      <c r="G3502" s="4" t="str">
        <f aca="false">IFERROR(INDEX(Positions!$E$2:$E$14531,MATCH($A3502&amp;"|72",Positions!$A$2:$A$14531,0)),"-")</f>
        <v>C</v>
      </c>
      <c r="H3502" s="3" t="str">
        <f aca="false">F3502&amp;"-"&amp;G3502</f>
        <v>G-C</v>
      </c>
      <c r="I3502" s="4" t="n">
        <f aca="false">(F3502="G")+(G3502="G")</f>
        <v>1</v>
      </c>
      <c r="J3502" s="4" t="n">
        <f aca="false">(F3502="C")+(G3502="C")</f>
        <v>1</v>
      </c>
      <c r="K3502" s="3" t="n">
        <f aca="false">I3502+J3502</f>
        <v>2</v>
      </c>
    </row>
    <row r="3503" customFormat="false" ht="15" hidden="false" customHeight="false" outlineLevel="0" collapsed="false">
      <c r="A3503" s="4" t="s">
        <v>162</v>
      </c>
      <c r="B3503" s="4" t="s">
        <v>768</v>
      </c>
      <c r="C3503" s="4" t="s">
        <v>883</v>
      </c>
      <c r="D3503" s="4" t="n">
        <f aca="false">IFERROR(INDEX(Positions!$D$2:$D$14531,MATCH($A3503&amp;"|2",Positions!$A$2:$A$14531,0)),"-")</f>
        <v>2</v>
      </c>
      <c r="E3503" s="4" t="n">
        <f aca="false">IFERROR(INDEX(Positions!$D$2:$D$14531,MATCH($A3503&amp;"|71",Positions!$A$2:$A$14531,0)),"-")</f>
        <v>70</v>
      </c>
      <c r="F3503" s="4" t="str">
        <f aca="false">IFERROR(INDEX(Positions!$E$2:$E$14531,MATCH($A3503&amp;"|2",Positions!$A$2:$A$14531,0)),"-")</f>
        <v>C</v>
      </c>
      <c r="G3503" s="4" t="str">
        <f aca="false">IFERROR(INDEX(Positions!$E$2:$E$14531,MATCH($A3503&amp;"|71",Positions!$A$2:$A$14531,0)),"-")</f>
        <v>G</v>
      </c>
      <c r="H3503" s="3" t="str">
        <f aca="false">F3503&amp;"-"&amp;G3503</f>
        <v>C-G</v>
      </c>
      <c r="I3503" s="4" t="n">
        <f aca="false">(F3503="G")+(G3503="G")</f>
        <v>1</v>
      </c>
      <c r="J3503" s="4" t="n">
        <f aca="false">(F3503="C")+(G3503="C")</f>
        <v>1</v>
      </c>
      <c r="K3503" s="3" t="n">
        <f aca="false">I3503+J3503</f>
        <v>2</v>
      </c>
    </row>
    <row r="3504" customFormat="false" ht="15" hidden="false" customHeight="false" outlineLevel="0" collapsed="false">
      <c r="A3504" s="4" t="s">
        <v>162</v>
      </c>
      <c r="B3504" s="4" t="s">
        <v>768</v>
      </c>
      <c r="C3504" s="4" t="s">
        <v>884</v>
      </c>
      <c r="D3504" s="4" t="n">
        <f aca="false">IFERROR(INDEX(Positions!$D$2:$D$14531,MATCH($A3504&amp;"|3",Positions!$A$2:$A$14531,0)),"-")</f>
        <v>3</v>
      </c>
      <c r="E3504" s="4" t="n">
        <f aca="false">IFERROR(INDEX(Positions!$D$2:$D$14531,MATCH($A3504&amp;"|70",Positions!$A$2:$A$14531,0)),"-")</f>
        <v>69</v>
      </c>
      <c r="F3504" s="4" t="str">
        <f aca="false">IFERROR(INDEX(Positions!$E$2:$E$14531,MATCH($A3504&amp;"|3",Positions!$A$2:$A$14531,0)),"-")</f>
        <v>G</v>
      </c>
      <c r="G3504" s="4" t="str">
        <f aca="false">IFERROR(INDEX(Positions!$E$2:$E$14531,MATCH($A3504&amp;"|70",Positions!$A$2:$A$14531,0)),"-")</f>
        <v>C</v>
      </c>
      <c r="H3504" s="3" t="str">
        <f aca="false">F3504&amp;"-"&amp;G3504</f>
        <v>G-C</v>
      </c>
      <c r="I3504" s="4" t="n">
        <f aca="false">(F3504="G")+(G3504="G")</f>
        <v>1</v>
      </c>
      <c r="J3504" s="4" t="n">
        <f aca="false">(F3504="C")+(G3504="C")</f>
        <v>1</v>
      </c>
      <c r="K3504" s="3" t="n">
        <f aca="false">I3504+J3504</f>
        <v>2</v>
      </c>
    </row>
    <row r="3505" customFormat="false" ht="15" hidden="false" customHeight="false" outlineLevel="0" collapsed="false">
      <c r="A3505" s="4" t="s">
        <v>162</v>
      </c>
      <c r="B3505" s="4" t="s">
        <v>768</v>
      </c>
      <c r="C3505" s="4" t="s">
        <v>885</v>
      </c>
      <c r="D3505" s="4" t="n">
        <f aca="false">IFERROR(INDEX(Positions!$D$2:$D$14531,MATCH($A3505&amp;"|4",Positions!$A$2:$A$14531,0)),"-")</f>
        <v>4</v>
      </c>
      <c r="E3505" s="4" t="n">
        <f aca="false">IFERROR(INDEX(Positions!$D$2:$D$14531,MATCH($A3505&amp;"|69",Positions!$A$2:$A$14531,0)),"-")</f>
        <v>68</v>
      </c>
      <c r="F3505" s="4" t="str">
        <f aca="false">IFERROR(INDEX(Positions!$E$2:$E$14531,MATCH($A3505&amp;"|4",Positions!$A$2:$A$14531,0)),"-")</f>
        <v>G</v>
      </c>
      <c r="G3505" s="4" t="str">
        <f aca="false">IFERROR(INDEX(Positions!$E$2:$E$14531,MATCH($A3505&amp;"|69",Positions!$A$2:$A$14531,0)),"-")</f>
        <v>C</v>
      </c>
      <c r="H3505" s="3" t="str">
        <f aca="false">F3505&amp;"-"&amp;G3505</f>
        <v>G-C</v>
      </c>
      <c r="I3505" s="4" t="n">
        <f aca="false">(F3505="G")+(G3505="G")</f>
        <v>1</v>
      </c>
      <c r="J3505" s="4" t="n">
        <f aca="false">(F3505="C")+(G3505="C")</f>
        <v>1</v>
      </c>
      <c r="K3505" s="3" t="n">
        <f aca="false">I3505+J3505</f>
        <v>2</v>
      </c>
    </row>
    <row r="3506" customFormat="false" ht="15" hidden="false" customHeight="false" outlineLevel="0" collapsed="false">
      <c r="A3506" s="4" t="s">
        <v>162</v>
      </c>
      <c r="B3506" s="4" t="s">
        <v>768</v>
      </c>
      <c r="C3506" s="4" t="s">
        <v>542</v>
      </c>
      <c r="D3506" s="4" t="n">
        <f aca="false">IFERROR(INDEX(Positions!$D$2:$D$14531,MATCH($A3506&amp;"|5",Positions!$A$2:$A$14531,0)),"-")</f>
        <v>5</v>
      </c>
      <c r="E3506" s="4" t="n">
        <f aca="false">IFERROR(INDEX(Positions!$D$2:$D$14531,MATCH($A3506&amp;"|68",Positions!$A$2:$A$14531,0)),"-")</f>
        <v>67</v>
      </c>
      <c r="F3506" s="4" t="str">
        <f aca="false">IFERROR(INDEX(Positions!$E$2:$E$14531,MATCH($A3506&amp;"|5",Positions!$A$2:$A$14531,0)),"-")</f>
        <v>G</v>
      </c>
      <c r="G3506" s="4" t="str">
        <f aca="false">IFERROR(INDEX(Positions!$E$2:$E$14531,MATCH($A3506&amp;"|68",Positions!$A$2:$A$14531,0)),"-")</f>
        <v>C</v>
      </c>
      <c r="H3506" s="3" t="str">
        <f aca="false">F3506&amp;"-"&amp;G3506</f>
        <v>G-C</v>
      </c>
      <c r="I3506" s="4" t="n">
        <f aca="false">(F3506="G")+(G3506="G")</f>
        <v>1</v>
      </c>
      <c r="J3506" s="4" t="n">
        <f aca="false">(F3506="C")+(G3506="C")</f>
        <v>1</v>
      </c>
      <c r="K3506" s="3" t="n">
        <f aca="false">I3506+J3506</f>
        <v>2</v>
      </c>
    </row>
    <row r="3507" customFormat="false" ht="15" hidden="false" customHeight="false" outlineLevel="0" collapsed="false">
      <c r="A3507" s="4" t="s">
        <v>162</v>
      </c>
      <c r="B3507" s="4" t="s">
        <v>768</v>
      </c>
      <c r="C3507" s="4" t="s">
        <v>561</v>
      </c>
      <c r="D3507" s="4" t="n">
        <f aca="false">IFERROR(INDEX(Positions!$D$2:$D$14531,MATCH($A3507&amp;"|6",Positions!$A$2:$A$14531,0)),"-")</f>
        <v>6</v>
      </c>
      <c r="E3507" s="4" t="n">
        <f aca="false">IFERROR(INDEX(Positions!$D$2:$D$14531,MATCH($A3507&amp;"|67",Positions!$A$2:$A$14531,0)),"-")</f>
        <v>66</v>
      </c>
      <c r="F3507" s="4" t="str">
        <f aca="false">IFERROR(INDEX(Positions!$E$2:$E$14531,MATCH($A3507&amp;"|6",Positions!$A$2:$A$14531,0)),"-")</f>
        <v>C</v>
      </c>
      <c r="G3507" s="4" t="str">
        <f aca="false">IFERROR(INDEX(Positions!$E$2:$E$14531,MATCH($A3507&amp;"|67",Positions!$A$2:$A$14531,0)),"-")</f>
        <v>G</v>
      </c>
      <c r="H3507" s="3" t="str">
        <f aca="false">F3507&amp;"-"&amp;G3507</f>
        <v>C-G</v>
      </c>
      <c r="I3507" s="4" t="n">
        <f aca="false">(F3507="G")+(G3507="G")</f>
        <v>1</v>
      </c>
      <c r="J3507" s="4" t="n">
        <f aca="false">(F3507="C")+(G3507="C")</f>
        <v>1</v>
      </c>
      <c r="K3507" s="3" t="n">
        <f aca="false">I3507+J3507</f>
        <v>2</v>
      </c>
    </row>
    <row r="3508" customFormat="false" ht="15" hidden="false" customHeight="false" outlineLevel="0" collapsed="false">
      <c r="A3508" s="4" t="s">
        <v>162</v>
      </c>
      <c r="B3508" s="4" t="s">
        <v>768</v>
      </c>
      <c r="C3508" s="4" t="s">
        <v>886</v>
      </c>
      <c r="D3508" s="4" t="n">
        <f aca="false">IFERROR(INDEX(Positions!$D$2:$D$14531,MATCH($A3508&amp;"|7",Positions!$A$2:$A$14531,0)),"-")</f>
        <v>7</v>
      </c>
      <c r="E3508" s="4" t="n">
        <f aca="false">IFERROR(INDEX(Positions!$D$2:$D$14531,MATCH($A3508&amp;"|66",Positions!$A$2:$A$14531,0)),"-")</f>
        <v>65</v>
      </c>
      <c r="F3508" s="4" t="str">
        <f aca="false">IFERROR(INDEX(Positions!$E$2:$E$14531,MATCH($A3508&amp;"|7",Positions!$A$2:$A$14531,0)),"-")</f>
        <v>G</v>
      </c>
      <c r="G3508" s="4" t="str">
        <f aca="false">IFERROR(INDEX(Positions!$E$2:$E$14531,MATCH($A3508&amp;"|66",Positions!$A$2:$A$14531,0)),"-")</f>
        <v>C</v>
      </c>
      <c r="H3508" s="3" t="str">
        <f aca="false">F3508&amp;"-"&amp;G3508</f>
        <v>G-C</v>
      </c>
      <c r="I3508" s="4" t="n">
        <f aca="false">(F3508="G")+(G3508="G")</f>
        <v>1</v>
      </c>
      <c r="J3508" s="4" t="n">
        <f aca="false">(F3508="C")+(G3508="C")</f>
        <v>1</v>
      </c>
      <c r="K3508" s="3" t="n">
        <f aca="false">I3508+J3508</f>
        <v>2</v>
      </c>
    </row>
    <row r="3509" customFormat="false" ht="15" hidden="false" customHeight="false" outlineLevel="0" collapsed="false">
      <c r="A3509" s="4" t="s">
        <v>162</v>
      </c>
      <c r="B3509" s="4" t="s">
        <v>783</v>
      </c>
      <c r="C3509" s="4" t="s">
        <v>887</v>
      </c>
      <c r="D3509" s="4" t="n">
        <f aca="false">IFERROR(INDEX(Positions!$D$2:$D$14531,MATCH($A3509&amp;"|10",Positions!$A$2:$A$14531,0)),"-")</f>
        <v>10</v>
      </c>
      <c r="E3509" s="4" t="n">
        <f aca="false">IFERROR(INDEX(Positions!$D$2:$D$14531,MATCH($A3509&amp;"|25",Positions!$A$2:$A$14531,0)),"-")</f>
        <v>25</v>
      </c>
      <c r="F3509" s="4" t="str">
        <f aca="false">IFERROR(INDEX(Positions!$E$2:$E$14531,MATCH($A3509&amp;"|10",Positions!$A$2:$A$14531,0)),"-")</f>
        <v>G</v>
      </c>
      <c r="G3509" s="4" t="str">
        <f aca="false">IFERROR(INDEX(Positions!$E$2:$E$14531,MATCH($A3509&amp;"|25",Positions!$A$2:$A$14531,0)),"-")</f>
        <v>C</v>
      </c>
      <c r="H3509" s="3" t="str">
        <f aca="false">F3509&amp;"-"&amp;G3509</f>
        <v>G-C</v>
      </c>
      <c r="I3509" s="4" t="n">
        <f aca="false">(F3509="G")+(G3509="G")</f>
        <v>1</v>
      </c>
      <c r="J3509" s="4" t="n">
        <f aca="false">(F3509="C")+(G3509="C")</f>
        <v>1</v>
      </c>
      <c r="K3509" s="3" t="n">
        <f aca="false">I3509+J3509</f>
        <v>2</v>
      </c>
    </row>
    <row r="3510" customFormat="false" ht="15" hidden="false" customHeight="false" outlineLevel="0" collapsed="false">
      <c r="A3510" s="4" t="s">
        <v>162</v>
      </c>
      <c r="B3510" s="4" t="s">
        <v>783</v>
      </c>
      <c r="C3510" s="4" t="s">
        <v>888</v>
      </c>
      <c r="D3510" s="4" t="n">
        <f aca="false">IFERROR(INDEX(Positions!$D$2:$D$14531,MATCH($A3510&amp;"|11",Positions!$A$2:$A$14531,0)),"-")</f>
        <v>11</v>
      </c>
      <c r="E3510" s="4" t="n">
        <f aca="false">IFERROR(INDEX(Positions!$D$2:$D$14531,MATCH($A3510&amp;"|24",Positions!$A$2:$A$14531,0)),"-")</f>
        <v>24</v>
      </c>
      <c r="F3510" s="4" t="str">
        <f aca="false">IFERROR(INDEX(Positions!$E$2:$E$14531,MATCH($A3510&amp;"|11",Positions!$A$2:$A$14531,0)),"-")</f>
        <v>C</v>
      </c>
      <c r="G3510" s="4" t="str">
        <f aca="false">IFERROR(INDEX(Positions!$E$2:$E$14531,MATCH($A3510&amp;"|24",Positions!$A$2:$A$14531,0)),"-")</f>
        <v>G</v>
      </c>
      <c r="H3510" s="3" t="str">
        <f aca="false">F3510&amp;"-"&amp;G3510</f>
        <v>C-G</v>
      </c>
      <c r="I3510" s="4" t="n">
        <f aca="false">(F3510="G")+(G3510="G")</f>
        <v>1</v>
      </c>
      <c r="J3510" s="4" t="n">
        <f aca="false">(F3510="C")+(G3510="C")</f>
        <v>1</v>
      </c>
      <c r="K3510" s="3" t="n">
        <f aca="false">I3510+J3510</f>
        <v>2</v>
      </c>
    </row>
    <row r="3511" customFormat="false" ht="15" hidden="false" customHeight="false" outlineLevel="0" collapsed="false">
      <c r="A3511" s="4" t="s">
        <v>162</v>
      </c>
      <c r="B3511" s="4" t="s">
        <v>783</v>
      </c>
      <c r="C3511" s="4" t="s">
        <v>479</v>
      </c>
      <c r="D3511" s="4" t="n">
        <f aca="false">IFERROR(INDEX(Positions!$D$2:$D$14531,MATCH($A3511&amp;"|12",Positions!$A$2:$A$14531,0)),"-")</f>
        <v>12</v>
      </c>
      <c r="E3511" s="4" t="n">
        <f aca="false">IFERROR(INDEX(Positions!$D$2:$D$14531,MATCH($A3511&amp;"|23",Positions!$A$2:$A$14531,0)),"-")</f>
        <v>23</v>
      </c>
      <c r="F3511" s="4" t="str">
        <f aca="false">IFERROR(INDEX(Positions!$E$2:$E$14531,MATCH($A3511&amp;"|12",Positions!$A$2:$A$14531,0)),"-")</f>
        <v>U</v>
      </c>
      <c r="G3511" s="4" t="str">
        <f aca="false">IFERROR(INDEX(Positions!$E$2:$E$14531,MATCH($A3511&amp;"|23",Positions!$A$2:$A$14531,0)),"-")</f>
        <v>A</v>
      </c>
      <c r="H3511" s="3" t="str">
        <f aca="false">F3511&amp;"-"&amp;G3511</f>
        <v>U-A</v>
      </c>
      <c r="I3511" s="4" t="n">
        <f aca="false">(F3511="G")+(G3511="G")</f>
        <v>0</v>
      </c>
      <c r="J3511" s="4" t="n">
        <f aca="false">(F3511="C")+(G3511="C")</f>
        <v>0</v>
      </c>
      <c r="K3511" s="3" t="n">
        <f aca="false">I3511+J3511</f>
        <v>0</v>
      </c>
    </row>
    <row r="3512" customFormat="false" ht="15" hidden="false" customHeight="false" outlineLevel="0" collapsed="false">
      <c r="A3512" s="4" t="s">
        <v>162</v>
      </c>
      <c r="B3512" s="4" t="s">
        <v>783</v>
      </c>
      <c r="C3512" s="4" t="s">
        <v>267</v>
      </c>
      <c r="D3512" s="4" t="n">
        <f aca="false">IFERROR(INDEX(Positions!$D$2:$D$14531,MATCH($A3512&amp;"|13",Positions!$A$2:$A$14531,0)),"-")</f>
        <v>13</v>
      </c>
      <c r="E3512" s="4" t="n">
        <f aca="false">IFERROR(INDEX(Positions!$D$2:$D$14531,MATCH($A3512&amp;"|22",Positions!$A$2:$A$14531,0)),"-")</f>
        <v>22</v>
      </c>
      <c r="F3512" s="4" t="str">
        <f aca="false">IFERROR(INDEX(Positions!$E$2:$E$14531,MATCH($A3512&amp;"|13",Positions!$A$2:$A$14531,0)),"-")</f>
        <v>C</v>
      </c>
      <c r="G3512" s="4" t="str">
        <f aca="false">IFERROR(INDEX(Positions!$E$2:$E$14531,MATCH($A3512&amp;"|22",Positions!$A$2:$A$14531,0)),"-")</f>
        <v>G</v>
      </c>
      <c r="H3512" s="3" t="str">
        <f aca="false">F3512&amp;"-"&amp;G3512</f>
        <v>C-G</v>
      </c>
      <c r="I3512" s="4" t="n">
        <f aca="false">(F3512="G")+(G3512="G")</f>
        <v>1</v>
      </c>
      <c r="J3512" s="4" t="n">
        <f aca="false">(F3512="C")+(G3512="C")</f>
        <v>1</v>
      </c>
      <c r="K3512" s="3" t="n">
        <f aca="false">I3512+J3512</f>
        <v>2</v>
      </c>
    </row>
    <row r="3513" customFormat="false" ht="15" hidden="false" customHeight="false" outlineLevel="0" collapsed="false">
      <c r="A3513" s="4" t="s">
        <v>162</v>
      </c>
      <c r="B3513" s="4" t="s">
        <v>805</v>
      </c>
      <c r="C3513" s="4" t="s">
        <v>673</v>
      </c>
      <c r="D3513" s="4" t="n">
        <f aca="false">IFERROR(INDEX(Positions!$D$2:$D$14531,MATCH($A3513&amp;"|27",Positions!$A$2:$A$14531,0)),"-")</f>
        <v>27</v>
      </c>
      <c r="E3513" s="4" t="n">
        <f aca="false">IFERROR(INDEX(Positions!$D$2:$D$14531,MATCH($A3513&amp;"|43",Positions!$A$2:$A$14531,0)),"-")</f>
        <v>43</v>
      </c>
      <c r="F3513" s="4" t="str">
        <f aca="false">IFERROR(INDEX(Positions!$E$2:$E$14531,MATCH($A3513&amp;"|27",Positions!$A$2:$A$14531,0)),"-")</f>
        <v>C</v>
      </c>
      <c r="G3513" s="4" t="str">
        <f aca="false">IFERROR(INDEX(Positions!$E$2:$E$14531,MATCH($A3513&amp;"|43",Positions!$A$2:$A$14531,0)),"-")</f>
        <v>G</v>
      </c>
      <c r="H3513" s="3" t="str">
        <f aca="false">F3513&amp;"-"&amp;G3513</f>
        <v>C-G</v>
      </c>
      <c r="I3513" s="4" t="n">
        <f aca="false">(F3513="G")+(G3513="G")</f>
        <v>1</v>
      </c>
      <c r="J3513" s="4" t="n">
        <f aca="false">(F3513="C")+(G3513="C")</f>
        <v>1</v>
      </c>
      <c r="K3513" s="3" t="n">
        <f aca="false">I3513+J3513</f>
        <v>2</v>
      </c>
    </row>
    <row r="3514" customFormat="false" ht="15" hidden="false" customHeight="false" outlineLevel="0" collapsed="false">
      <c r="A3514" s="4" t="s">
        <v>162</v>
      </c>
      <c r="B3514" s="4" t="s">
        <v>805</v>
      </c>
      <c r="C3514" s="4" t="s">
        <v>889</v>
      </c>
      <c r="D3514" s="4" t="n">
        <f aca="false">IFERROR(INDEX(Positions!$D$2:$D$14531,MATCH($A3514&amp;"|28",Positions!$A$2:$A$14531,0)),"-")</f>
        <v>28</v>
      </c>
      <c r="E3514" s="4" t="n">
        <f aca="false">IFERROR(INDEX(Positions!$D$2:$D$14531,MATCH($A3514&amp;"|42",Positions!$A$2:$A$14531,0)),"-")</f>
        <v>42</v>
      </c>
      <c r="F3514" s="4" t="str">
        <f aca="false">IFERROR(INDEX(Positions!$E$2:$E$14531,MATCH($A3514&amp;"|28",Positions!$A$2:$A$14531,0)),"-")</f>
        <v>U</v>
      </c>
      <c r="G3514" s="4" t="str">
        <f aca="false">IFERROR(INDEX(Positions!$E$2:$E$14531,MATCH($A3514&amp;"|42",Positions!$A$2:$A$14531,0)),"-")</f>
        <v>A</v>
      </c>
      <c r="H3514" s="3" t="str">
        <f aca="false">F3514&amp;"-"&amp;G3514</f>
        <v>U-A</v>
      </c>
      <c r="I3514" s="4" t="n">
        <f aca="false">(F3514="G")+(G3514="G")</f>
        <v>0</v>
      </c>
      <c r="J3514" s="4" t="n">
        <f aca="false">(F3514="C")+(G3514="C")</f>
        <v>0</v>
      </c>
      <c r="K3514" s="3" t="n">
        <f aca="false">I3514+J3514</f>
        <v>0</v>
      </c>
    </row>
    <row r="3515" customFormat="false" ht="15" hidden="false" customHeight="false" outlineLevel="0" collapsed="false">
      <c r="A3515" s="4" t="s">
        <v>162</v>
      </c>
      <c r="B3515" s="4" t="s">
        <v>805</v>
      </c>
      <c r="C3515" s="4" t="s">
        <v>890</v>
      </c>
      <c r="D3515" s="4" t="n">
        <f aca="false">IFERROR(INDEX(Positions!$D$2:$D$14531,MATCH($A3515&amp;"|29",Positions!$A$2:$A$14531,0)),"-")</f>
        <v>29</v>
      </c>
      <c r="E3515" s="4" t="n">
        <f aca="false">IFERROR(INDEX(Positions!$D$2:$D$14531,MATCH($A3515&amp;"|41",Positions!$A$2:$A$14531,0)),"-")</f>
        <v>41</v>
      </c>
      <c r="F3515" s="4" t="str">
        <f aca="false">IFERROR(INDEX(Positions!$E$2:$E$14531,MATCH($A3515&amp;"|29",Positions!$A$2:$A$14531,0)),"-")</f>
        <v>A</v>
      </c>
      <c r="G3515" s="4" t="str">
        <f aca="false">IFERROR(INDEX(Positions!$E$2:$E$14531,MATCH($A3515&amp;"|41",Positions!$A$2:$A$14531,0)),"-")</f>
        <v>U</v>
      </c>
      <c r="H3515" s="3" t="str">
        <f aca="false">F3515&amp;"-"&amp;G3515</f>
        <v>A-U</v>
      </c>
      <c r="I3515" s="4" t="n">
        <f aca="false">(F3515="G")+(G3515="G")</f>
        <v>0</v>
      </c>
      <c r="J3515" s="4" t="n">
        <f aca="false">(F3515="C")+(G3515="C")</f>
        <v>0</v>
      </c>
      <c r="K3515" s="3" t="n">
        <f aca="false">I3515+J3515</f>
        <v>0</v>
      </c>
    </row>
    <row r="3516" customFormat="false" ht="15" hidden="false" customHeight="false" outlineLevel="0" collapsed="false">
      <c r="A3516" s="4" t="s">
        <v>162</v>
      </c>
      <c r="B3516" s="4" t="s">
        <v>805</v>
      </c>
      <c r="C3516" s="4" t="s">
        <v>694</v>
      </c>
      <c r="D3516" s="4" t="n">
        <f aca="false">IFERROR(INDEX(Positions!$D$2:$D$14531,MATCH($A3516&amp;"|30",Positions!$A$2:$A$14531,0)),"-")</f>
        <v>30</v>
      </c>
      <c r="E3516" s="4" t="n">
        <f aca="false">IFERROR(INDEX(Positions!$D$2:$D$14531,MATCH($A3516&amp;"|40",Positions!$A$2:$A$14531,0)),"-")</f>
        <v>40</v>
      </c>
      <c r="F3516" s="4" t="str">
        <f aca="false">IFERROR(INDEX(Positions!$E$2:$E$14531,MATCH($A3516&amp;"|30",Positions!$A$2:$A$14531,0)),"-")</f>
        <v>G</v>
      </c>
      <c r="G3516" s="4" t="str">
        <f aca="false">IFERROR(INDEX(Positions!$E$2:$E$14531,MATCH($A3516&amp;"|40",Positions!$A$2:$A$14531,0)),"-")</f>
        <v>C</v>
      </c>
      <c r="H3516" s="3" t="str">
        <f aca="false">F3516&amp;"-"&amp;G3516</f>
        <v>G-C</v>
      </c>
      <c r="I3516" s="4" t="n">
        <f aca="false">(F3516="G")+(G3516="G")</f>
        <v>1</v>
      </c>
      <c r="J3516" s="4" t="n">
        <f aca="false">(F3516="C")+(G3516="C")</f>
        <v>1</v>
      </c>
      <c r="K3516" s="3" t="n">
        <f aca="false">I3516+J3516</f>
        <v>2</v>
      </c>
    </row>
    <row r="3517" customFormat="false" ht="15" hidden="false" customHeight="false" outlineLevel="0" collapsed="false">
      <c r="A3517" s="4" t="s">
        <v>162</v>
      </c>
      <c r="B3517" s="4" t="s">
        <v>805</v>
      </c>
      <c r="C3517" s="4" t="s">
        <v>640</v>
      </c>
      <c r="D3517" s="4" t="n">
        <f aca="false">IFERROR(INDEX(Positions!$D$2:$D$14531,MATCH($A3517&amp;"|31",Positions!$A$2:$A$14531,0)),"-")</f>
        <v>31</v>
      </c>
      <c r="E3517" s="4" t="n">
        <f aca="false">IFERROR(INDEX(Positions!$D$2:$D$14531,MATCH($A3517&amp;"|39",Positions!$A$2:$A$14531,0)),"-")</f>
        <v>39</v>
      </c>
      <c r="F3517" s="4" t="str">
        <f aca="false">IFERROR(INDEX(Positions!$E$2:$E$14531,MATCH($A3517&amp;"|31",Positions!$A$2:$A$14531,0)),"-")</f>
        <v>U</v>
      </c>
      <c r="G3517" s="4" t="str">
        <f aca="false">IFERROR(INDEX(Positions!$E$2:$E$14531,MATCH($A3517&amp;"|39",Positions!$A$2:$A$14531,0)),"-")</f>
        <v>A</v>
      </c>
      <c r="H3517" s="3" t="str">
        <f aca="false">F3517&amp;"-"&amp;G3517</f>
        <v>U-A</v>
      </c>
      <c r="I3517" s="4" t="n">
        <f aca="false">(F3517="G")+(G3517="G")</f>
        <v>0</v>
      </c>
      <c r="J3517" s="4" t="n">
        <f aca="false">(F3517="C")+(G3517="C")</f>
        <v>0</v>
      </c>
      <c r="K3517" s="3" t="n">
        <f aca="false">I3517+J3517</f>
        <v>0</v>
      </c>
    </row>
    <row r="3518" customFormat="false" ht="15" hidden="false" customHeight="false" outlineLevel="0" collapsed="false">
      <c r="A3518" s="4" t="s">
        <v>162</v>
      </c>
      <c r="B3518" s="4" t="s">
        <v>830</v>
      </c>
      <c r="C3518" s="4" t="s">
        <v>367</v>
      </c>
      <c r="D3518" s="4" t="n">
        <f aca="false">IFERROR(INDEX(Positions!$D$2:$D$14531,MATCH($A3518&amp;"|49",Positions!$A$2:$A$14531,0)),"-")</f>
        <v>48</v>
      </c>
      <c r="E3518" s="4" t="n">
        <f aca="false">IFERROR(INDEX(Positions!$D$2:$D$14531,MATCH($A3518&amp;"|65",Positions!$A$2:$A$14531,0)),"-")</f>
        <v>64</v>
      </c>
      <c r="F3518" s="4" t="str">
        <f aca="false">IFERROR(INDEX(Positions!$E$2:$E$14531,MATCH($A3518&amp;"|49",Positions!$A$2:$A$14531,0)),"-")</f>
        <v>G</v>
      </c>
      <c r="G3518" s="4" t="str">
        <f aca="false">IFERROR(INDEX(Positions!$E$2:$E$14531,MATCH($A3518&amp;"|65",Positions!$A$2:$A$14531,0)),"-")</f>
        <v>U</v>
      </c>
      <c r="H3518" s="3" t="str">
        <f aca="false">F3518&amp;"-"&amp;G3518</f>
        <v>G-U</v>
      </c>
      <c r="I3518" s="4" t="n">
        <f aca="false">(F3518="G")+(G3518="G")</f>
        <v>1</v>
      </c>
      <c r="J3518" s="4" t="n">
        <f aca="false">(F3518="C")+(G3518="C")</f>
        <v>0</v>
      </c>
      <c r="K3518" s="3" t="n">
        <f aca="false">I3518+J3518</f>
        <v>1</v>
      </c>
    </row>
    <row r="3519" customFormat="false" ht="15" hidden="false" customHeight="false" outlineLevel="0" collapsed="false">
      <c r="A3519" s="4" t="s">
        <v>162</v>
      </c>
      <c r="B3519" s="4" t="s">
        <v>830</v>
      </c>
      <c r="C3519" s="4" t="s">
        <v>891</v>
      </c>
      <c r="D3519" s="4" t="n">
        <f aca="false">IFERROR(INDEX(Positions!$D$2:$D$14531,MATCH($A3519&amp;"|50",Positions!$A$2:$A$14531,0)),"-")</f>
        <v>49</v>
      </c>
      <c r="E3519" s="4" t="n">
        <f aca="false">IFERROR(INDEX(Positions!$D$2:$D$14531,MATCH($A3519&amp;"|64",Positions!$A$2:$A$14531,0)),"-")</f>
        <v>63</v>
      </c>
      <c r="F3519" s="4" t="str">
        <f aca="false">IFERROR(INDEX(Positions!$E$2:$E$14531,MATCH($A3519&amp;"|50",Positions!$A$2:$A$14531,0)),"-")</f>
        <v>C</v>
      </c>
      <c r="G3519" s="4" t="str">
        <f aca="false">IFERROR(INDEX(Positions!$E$2:$E$14531,MATCH($A3519&amp;"|64",Positions!$A$2:$A$14531,0)),"-")</f>
        <v>G</v>
      </c>
      <c r="H3519" s="3" t="str">
        <f aca="false">F3519&amp;"-"&amp;G3519</f>
        <v>C-G</v>
      </c>
      <c r="I3519" s="4" t="n">
        <f aca="false">(F3519="G")+(G3519="G")</f>
        <v>1</v>
      </c>
      <c r="J3519" s="4" t="n">
        <f aca="false">(F3519="C")+(G3519="C")</f>
        <v>1</v>
      </c>
      <c r="K3519" s="3" t="n">
        <f aca="false">I3519+J3519</f>
        <v>2</v>
      </c>
    </row>
    <row r="3520" customFormat="false" ht="15" hidden="false" customHeight="false" outlineLevel="0" collapsed="false">
      <c r="A3520" s="4" t="s">
        <v>162</v>
      </c>
      <c r="B3520" s="4" t="s">
        <v>830</v>
      </c>
      <c r="C3520" s="4" t="s">
        <v>689</v>
      </c>
      <c r="D3520" s="4" t="n">
        <f aca="false">IFERROR(INDEX(Positions!$D$2:$D$14531,MATCH($A3520&amp;"|51",Positions!$A$2:$A$14531,0)),"-")</f>
        <v>50</v>
      </c>
      <c r="E3520" s="4" t="n">
        <f aca="false">IFERROR(INDEX(Positions!$D$2:$D$14531,MATCH($A3520&amp;"|63",Positions!$A$2:$A$14531,0)),"-")</f>
        <v>62</v>
      </c>
      <c r="F3520" s="4" t="str">
        <f aca="false">IFERROR(INDEX(Positions!$E$2:$E$14531,MATCH($A3520&amp;"|51",Positions!$A$2:$A$14531,0)),"-")</f>
        <v>G</v>
      </c>
      <c r="G3520" s="4" t="str">
        <f aca="false">IFERROR(INDEX(Positions!$E$2:$E$14531,MATCH($A3520&amp;"|63",Positions!$A$2:$A$14531,0)),"-")</f>
        <v>C</v>
      </c>
      <c r="H3520" s="3" t="str">
        <f aca="false">F3520&amp;"-"&amp;G3520</f>
        <v>G-C</v>
      </c>
      <c r="I3520" s="4" t="n">
        <f aca="false">(F3520="G")+(G3520="G")</f>
        <v>1</v>
      </c>
      <c r="J3520" s="4" t="n">
        <f aca="false">(F3520="C")+(G3520="C")</f>
        <v>1</v>
      </c>
      <c r="K3520" s="3" t="n">
        <f aca="false">I3520+J3520</f>
        <v>2</v>
      </c>
    </row>
    <row r="3521" customFormat="false" ht="15" hidden="false" customHeight="false" outlineLevel="0" collapsed="false">
      <c r="A3521" s="4" t="s">
        <v>162</v>
      </c>
      <c r="B3521" s="4" t="s">
        <v>830</v>
      </c>
      <c r="C3521" s="4" t="s">
        <v>703</v>
      </c>
      <c r="D3521" s="4" t="n">
        <f aca="false">IFERROR(INDEX(Positions!$D$2:$D$14531,MATCH($A3521&amp;"|52",Positions!$A$2:$A$14531,0)),"-")</f>
        <v>51</v>
      </c>
      <c r="E3521" s="4" t="n">
        <f aca="false">IFERROR(INDEX(Positions!$D$2:$D$14531,MATCH($A3521&amp;"|62",Positions!$A$2:$A$14531,0)),"-")</f>
        <v>61</v>
      </c>
      <c r="F3521" s="4" t="str">
        <f aca="false">IFERROR(INDEX(Positions!$E$2:$E$14531,MATCH($A3521&amp;"|52",Positions!$A$2:$A$14531,0)),"-")</f>
        <v>G</v>
      </c>
      <c r="G3521" s="4" t="str">
        <f aca="false">IFERROR(INDEX(Positions!$E$2:$E$14531,MATCH($A3521&amp;"|62",Positions!$A$2:$A$14531,0)),"-")</f>
        <v>C</v>
      </c>
      <c r="H3521" s="3" t="str">
        <f aca="false">F3521&amp;"-"&amp;G3521</f>
        <v>G-C</v>
      </c>
      <c r="I3521" s="4" t="n">
        <f aca="false">(F3521="G")+(G3521="G")</f>
        <v>1</v>
      </c>
      <c r="J3521" s="4" t="n">
        <f aca="false">(F3521="C")+(G3521="C")</f>
        <v>1</v>
      </c>
      <c r="K3521" s="3" t="n">
        <f aca="false">I3521+J3521</f>
        <v>2</v>
      </c>
    </row>
    <row r="3522" customFormat="false" ht="15" hidden="false" customHeight="false" outlineLevel="0" collapsed="false">
      <c r="A3522" s="4" t="s">
        <v>162</v>
      </c>
      <c r="B3522" s="4" t="s">
        <v>830</v>
      </c>
      <c r="C3522" s="4" t="s">
        <v>892</v>
      </c>
      <c r="D3522" s="4" t="n">
        <f aca="false">IFERROR(INDEX(Positions!$D$2:$D$14531,MATCH($A3522&amp;"|53",Positions!$A$2:$A$14531,0)),"-")</f>
        <v>52</v>
      </c>
      <c r="E3522" s="4" t="n">
        <f aca="false">IFERROR(INDEX(Positions!$D$2:$D$14531,MATCH($A3522&amp;"|61",Positions!$A$2:$A$14531,0)),"-")</f>
        <v>60</v>
      </c>
      <c r="F3522" s="4" t="str">
        <f aca="false">IFERROR(INDEX(Positions!$E$2:$E$14531,MATCH($A3522&amp;"|53",Positions!$A$2:$A$14531,0)),"-")</f>
        <v>G</v>
      </c>
      <c r="G3522" s="4" t="str">
        <f aca="false">IFERROR(INDEX(Positions!$E$2:$E$14531,MATCH($A3522&amp;"|61",Positions!$A$2:$A$14531,0)),"-")</f>
        <v>C</v>
      </c>
      <c r="H3522" s="3" t="str">
        <f aca="false">F3522&amp;"-"&amp;G3522</f>
        <v>G-C</v>
      </c>
      <c r="I3522" s="4" t="n">
        <f aca="false">(F3522="G")+(G3522="G")</f>
        <v>1</v>
      </c>
      <c r="J3522" s="4" t="n">
        <f aca="false">(F3522="C")+(G3522="C")</f>
        <v>1</v>
      </c>
      <c r="K3522" s="3" t="n">
        <f aca="false">I3522+J3522</f>
        <v>2</v>
      </c>
    </row>
    <row r="3523" customFormat="false" ht="15" hidden="false" customHeight="false" outlineLevel="0" collapsed="false">
      <c r="A3523" s="24" t="s">
        <v>162</v>
      </c>
      <c r="B3523" s="24" t="s">
        <v>893</v>
      </c>
      <c r="C3523" s="24" t="s">
        <v>894</v>
      </c>
      <c r="D3523" s="24" t="n">
        <f aca="false">IFERROR(INDEX(Positions!$D$2:$D$14531,MATCH($A3523&amp;"|8",Positions!$A$2:$A$14531,0)),"-")</f>
        <v>8</v>
      </c>
      <c r="E3523" s="24" t="n">
        <f aca="false">IFERROR(INDEX(Positions!$D$2:$D$14531,MATCH($A3523&amp;"|14",Positions!$A$2:$A$14531,0)),"-")</f>
        <v>14</v>
      </c>
      <c r="F3523" s="24" t="str">
        <f aca="false">IFERROR(INDEX(Positions!$E$2:$E$14531,MATCH($A3523&amp;"|8",Positions!$A$2:$A$14531,0)),"-")</f>
        <v>U</v>
      </c>
      <c r="G3523" s="24" t="str">
        <f aca="false">IFERROR(INDEX(Positions!$E$2:$E$14531,MATCH($A3523&amp;"|14",Positions!$A$2:$A$14531,0)),"-")</f>
        <v>A</v>
      </c>
      <c r="H3523" s="25" t="str">
        <f aca="false">F3523&amp;"-"&amp;G3523</f>
        <v>U-A</v>
      </c>
      <c r="I3523" s="24" t="n">
        <f aca="false">(F3523="G")+(G3523="G")</f>
        <v>0</v>
      </c>
      <c r="J3523" s="24" t="n">
        <f aca="false">(F3523="C")+(G3523="C")</f>
        <v>0</v>
      </c>
      <c r="K3523" s="25" t="n">
        <f aca="false">I3523+J3523</f>
        <v>0</v>
      </c>
    </row>
    <row r="3524" customFormat="false" ht="15" hidden="false" customHeight="false" outlineLevel="0" collapsed="false">
      <c r="A3524" s="24" t="s">
        <v>162</v>
      </c>
      <c r="B3524" s="24" t="s">
        <v>893</v>
      </c>
      <c r="C3524" s="24" t="s">
        <v>895</v>
      </c>
      <c r="D3524" s="24" t="n">
        <f aca="false">IFERROR(INDEX(Positions!$D$2:$D$14531,MATCH($A3524&amp;"|15",Positions!$A$2:$A$14531,0)),"-")</f>
        <v>15</v>
      </c>
      <c r="E3524" s="24" t="n">
        <f aca="false">IFERROR(INDEX(Positions!$D$2:$D$14531,MATCH($A3524&amp;"|48",Positions!$A$2:$A$14531,0)),"-")</f>
        <v>47</v>
      </c>
      <c r="F3524" s="24" t="str">
        <f aca="false">IFERROR(INDEX(Positions!$E$2:$E$14531,MATCH($A3524&amp;"|15",Positions!$A$2:$A$14531,0)),"-")</f>
        <v>A</v>
      </c>
      <c r="G3524" s="24" t="str">
        <f aca="false">IFERROR(INDEX(Positions!$E$2:$E$14531,MATCH($A3524&amp;"|48",Positions!$A$2:$A$14531,0)),"-")</f>
        <v>C</v>
      </c>
      <c r="H3524" s="25" t="str">
        <f aca="false">F3524&amp;"-"&amp;G3524</f>
        <v>A-C</v>
      </c>
      <c r="I3524" s="24" t="n">
        <f aca="false">(F3524="G")+(G3524="G")</f>
        <v>0</v>
      </c>
      <c r="J3524" s="24" t="n">
        <f aca="false">(F3524="C")+(G3524="C")</f>
        <v>1</v>
      </c>
      <c r="K3524" s="25" t="n">
        <f aca="false">I3524+J3524</f>
        <v>1</v>
      </c>
    </row>
    <row r="3525" customFormat="false" ht="15" hidden="false" customHeight="false" outlineLevel="0" collapsed="false">
      <c r="A3525" s="24" t="s">
        <v>162</v>
      </c>
      <c r="B3525" s="24" t="s">
        <v>893</v>
      </c>
      <c r="C3525" s="24" t="s">
        <v>896</v>
      </c>
      <c r="D3525" s="24" t="n">
        <f aca="false">IFERROR(INDEX(Positions!$D$2:$D$14531,MATCH($A3525&amp;"|18",Positions!$A$2:$A$14531,0)),"-")</f>
        <v>17</v>
      </c>
      <c r="E3525" s="24" t="n">
        <f aca="false">IFERROR(INDEX(Positions!$D$2:$D$14531,MATCH($A3525&amp;"|55",Positions!$A$2:$A$14531,0)),"-")</f>
        <v>54</v>
      </c>
      <c r="F3525" s="24" t="str">
        <f aca="false">IFERROR(INDEX(Positions!$E$2:$E$14531,MATCH($A3525&amp;"|18",Positions!$A$2:$A$14531,0)),"-")</f>
        <v>G</v>
      </c>
      <c r="G3525" s="24" t="str">
        <f aca="false">IFERROR(INDEX(Positions!$E$2:$E$14531,MATCH($A3525&amp;"|55",Positions!$A$2:$A$14531,0)),"-")</f>
        <v>U</v>
      </c>
      <c r="H3525" s="25" t="str">
        <f aca="false">F3525&amp;"-"&amp;G3525</f>
        <v>G-U</v>
      </c>
      <c r="I3525" s="24" t="n">
        <f aca="false">(F3525="G")+(G3525="G")</f>
        <v>1</v>
      </c>
      <c r="J3525" s="24" t="n">
        <f aca="false">(F3525="C")+(G3525="C")</f>
        <v>0</v>
      </c>
      <c r="K3525" s="25" t="n">
        <f aca="false">I3525+J3525</f>
        <v>1</v>
      </c>
    </row>
    <row r="3526" customFormat="false" ht="15" hidden="false" customHeight="false" outlineLevel="0" collapsed="false">
      <c r="A3526" s="24" t="s">
        <v>162</v>
      </c>
      <c r="B3526" s="24" t="s">
        <v>893</v>
      </c>
      <c r="C3526" s="24" t="s">
        <v>897</v>
      </c>
      <c r="D3526" s="24" t="n">
        <f aca="false">IFERROR(INDEX(Positions!$D$2:$D$14531,MATCH($A3526&amp;"|19",Positions!$A$2:$A$14531,0)),"-")</f>
        <v>18</v>
      </c>
      <c r="E3526" s="24" t="n">
        <f aca="false">IFERROR(INDEX(Positions!$D$2:$D$14531,MATCH($A3526&amp;"|56",Positions!$A$2:$A$14531,0)),"-")</f>
        <v>55</v>
      </c>
      <c r="F3526" s="24" t="str">
        <f aca="false">IFERROR(INDEX(Positions!$E$2:$E$14531,MATCH($A3526&amp;"|19",Positions!$A$2:$A$14531,0)),"-")</f>
        <v>G</v>
      </c>
      <c r="G3526" s="24" t="str">
        <f aca="false">IFERROR(INDEX(Positions!$E$2:$E$14531,MATCH($A3526&amp;"|56",Positions!$A$2:$A$14531,0)),"-")</f>
        <v>C</v>
      </c>
      <c r="H3526" s="25" t="str">
        <f aca="false">F3526&amp;"-"&amp;G3526</f>
        <v>G-C</v>
      </c>
      <c r="I3526" s="24" t="n">
        <f aca="false">(F3526="G")+(G3526="G")</f>
        <v>1</v>
      </c>
      <c r="J3526" s="24" t="n">
        <f aca="false">(F3526="C")+(G3526="C")</f>
        <v>1</v>
      </c>
      <c r="K3526" s="25" t="n">
        <f aca="false">I3526+J3526</f>
        <v>2</v>
      </c>
    </row>
    <row r="3527" customFormat="false" ht="15" hidden="false" customHeight="false" outlineLevel="0" collapsed="false">
      <c r="A3527" s="24" t="s">
        <v>162</v>
      </c>
      <c r="B3527" s="24" t="s">
        <v>893</v>
      </c>
      <c r="C3527" s="24" t="s">
        <v>898</v>
      </c>
      <c r="D3527" s="24" t="n">
        <f aca="false">IFERROR(INDEX(Positions!$D$2:$D$14531,MATCH($A3527&amp;"|26",Positions!$A$2:$A$14531,0)),"-")</f>
        <v>26</v>
      </c>
      <c r="E3527" s="24" t="n">
        <f aca="false">IFERROR(INDEX(Positions!$D$2:$D$14531,MATCH($A3527&amp;"|44",Positions!$A$2:$A$14531,0)),"-")</f>
        <v>44</v>
      </c>
      <c r="F3527" s="24" t="str">
        <f aca="false">IFERROR(INDEX(Positions!$E$2:$E$14531,MATCH($A3527&amp;"|26",Positions!$A$2:$A$14531,0)),"-")</f>
        <v>C</v>
      </c>
      <c r="G3527" s="24" t="str">
        <f aca="false">IFERROR(INDEX(Positions!$E$2:$E$14531,MATCH($A3527&amp;"|44",Positions!$A$2:$A$14531,0)),"-")</f>
        <v>C</v>
      </c>
      <c r="H3527" s="25" t="str">
        <f aca="false">F3527&amp;"-"&amp;G3527</f>
        <v>C-C</v>
      </c>
      <c r="I3527" s="24" t="n">
        <f aca="false">(F3527="G")+(G3527="G")</f>
        <v>0</v>
      </c>
      <c r="J3527" s="24" t="n">
        <f aca="false">(F3527="C")+(G3527="C")</f>
        <v>2</v>
      </c>
      <c r="K3527" s="25" t="n">
        <f aca="false">I3527+J3527</f>
        <v>2</v>
      </c>
    </row>
    <row r="3528" customFormat="false" ht="15" hidden="false" customHeight="false" outlineLevel="0" collapsed="false">
      <c r="A3528" s="24" t="s">
        <v>162</v>
      </c>
      <c r="B3528" s="24" t="s">
        <v>893</v>
      </c>
      <c r="C3528" s="24" t="s">
        <v>899</v>
      </c>
      <c r="D3528" s="24" t="n">
        <f aca="false">IFERROR(INDEX(Positions!$D$2:$D$14531,MATCH($A3528&amp;"|32",Positions!$A$2:$A$14531,0)),"-")</f>
        <v>32</v>
      </c>
      <c r="E3528" s="24" t="n">
        <f aca="false">IFERROR(INDEX(Positions!$D$2:$D$14531,MATCH($A3528&amp;"|38",Positions!$A$2:$A$14531,0)),"-")</f>
        <v>38</v>
      </c>
      <c r="F3528" s="24" t="str">
        <f aca="false">IFERROR(INDEX(Positions!$E$2:$E$14531,MATCH($A3528&amp;"|32",Positions!$A$2:$A$14531,0)),"-")</f>
        <v>C</v>
      </c>
      <c r="G3528" s="24" t="str">
        <f aca="false">IFERROR(INDEX(Positions!$E$2:$E$14531,MATCH($A3528&amp;"|38",Positions!$A$2:$A$14531,0)),"-")</f>
        <v>A</v>
      </c>
      <c r="H3528" s="25" t="str">
        <f aca="false">F3528&amp;"-"&amp;G3528</f>
        <v>C-A</v>
      </c>
      <c r="I3528" s="24" t="n">
        <f aca="false">(F3528="G")+(G3528="G")</f>
        <v>0</v>
      </c>
      <c r="J3528" s="24" t="n">
        <f aca="false">(F3528="C")+(G3528="C")</f>
        <v>1</v>
      </c>
      <c r="K3528" s="25" t="n">
        <f aca="false">I3528+J3528</f>
        <v>1</v>
      </c>
    </row>
    <row r="3529" customFormat="false" ht="15" hidden="false" customHeight="false" outlineLevel="0" collapsed="false">
      <c r="A3529" s="24" t="s">
        <v>162</v>
      </c>
      <c r="B3529" s="24" t="s">
        <v>893</v>
      </c>
      <c r="C3529" s="24" t="s">
        <v>900</v>
      </c>
      <c r="D3529" s="24" t="n">
        <f aca="false">IFERROR(INDEX(Positions!$D$2:$D$14531,MATCH($A3529&amp;"|54",Positions!$A$2:$A$14531,0)),"-")</f>
        <v>53</v>
      </c>
      <c r="E3529" s="24" t="n">
        <f aca="false">IFERROR(INDEX(Positions!$D$2:$D$14531,MATCH($A3529&amp;"|58",Positions!$A$2:$A$14531,0)),"-")</f>
        <v>57</v>
      </c>
      <c r="F3529" s="24" t="str">
        <f aca="false">IFERROR(INDEX(Positions!$E$2:$E$14531,MATCH($A3529&amp;"|54",Positions!$A$2:$A$14531,0)),"-")</f>
        <v>U</v>
      </c>
      <c r="G3529" s="24" t="str">
        <f aca="false">IFERROR(INDEX(Positions!$E$2:$E$14531,MATCH($A3529&amp;"|58",Positions!$A$2:$A$14531,0)),"-")</f>
        <v>A</v>
      </c>
      <c r="H3529" s="25" t="str">
        <f aca="false">F3529&amp;"-"&amp;G3529</f>
        <v>U-A</v>
      </c>
      <c r="I3529" s="24" t="n">
        <f aca="false">(F3529="G")+(G3529="G")</f>
        <v>0</v>
      </c>
      <c r="J3529" s="24" t="n">
        <f aca="false">(F3529="C")+(G3529="C")</f>
        <v>0</v>
      </c>
      <c r="K3529" s="25" t="n">
        <f aca="false">I3529+J3529</f>
        <v>0</v>
      </c>
    </row>
    <row r="3530" customFormat="false" ht="15" hidden="false" customHeight="false" outlineLevel="0" collapsed="false">
      <c r="A3530" s="4" t="s">
        <v>163</v>
      </c>
      <c r="B3530" s="4" t="s">
        <v>768</v>
      </c>
      <c r="C3530" s="4" t="s">
        <v>882</v>
      </c>
      <c r="D3530" s="4" t="n">
        <f aca="false">IFERROR(INDEX(Positions!$D$2:$D$14531,MATCH($A3530&amp;"|1",Positions!$A$2:$A$14531,0)),"-")</f>
        <v>1</v>
      </c>
      <c r="E3530" s="4" t="n">
        <f aca="false">IFERROR(INDEX(Positions!$D$2:$D$14531,MATCH($A3530&amp;"|72",Positions!$A$2:$A$14531,0)),"-")</f>
        <v>72</v>
      </c>
      <c r="F3530" s="4" t="str">
        <f aca="false">IFERROR(INDEX(Positions!$E$2:$E$14531,MATCH($A3530&amp;"|1",Positions!$A$2:$A$14531,0)),"-")</f>
        <v>G</v>
      </c>
      <c r="G3530" s="4" t="str">
        <f aca="false">IFERROR(INDEX(Positions!$E$2:$E$14531,MATCH($A3530&amp;"|72",Positions!$A$2:$A$14531,0)),"-")</f>
        <v>C</v>
      </c>
      <c r="H3530" s="3" t="str">
        <f aca="false">F3530&amp;"-"&amp;G3530</f>
        <v>G-C</v>
      </c>
      <c r="I3530" s="4" t="n">
        <f aca="false">(F3530="G")+(G3530="G")</f>
        <v>1</v>
      </c>
      <c r="J3530" s="4" t="n">
        <f aca="false">(F3530="C")+(G3530="C")</f>
        <v>1</v>
      </c>
      <c r="K3530" s="3" t="n">
        <f aca="false">I3530+J3530</f>
        <v>2</v>
      </c>
    </row>
    <row r="3531" customFormat="false" ht="15" hidden="false" customHeight="false" outlineLevel="0" collapsed="false">
      <c r="A3531" s="4" t="s">
        <v>163</v>
      </c>
      <c r="B3531" s="4" t="s">
        <v>768</v>
      </c>
      <c r="C3531" s="4" t="s">
        <v>883</v>
      </c>
      <c r="D3531" s="4" t="n">
        <f aca="false">IFERROR(INDEX(Positions!$D$2:$D$14531,MATCH($A3531&amp;"|2",Positions!$A$2:$A$14531,0)),"-")</f>
        <v>2</v>
      </c>
      <c r="E3531" s="4" t="n">
        <f aca="false">IFERROR(INDEX(Positions!$D$2:$D$14531,MATCH($A3531&amp;"|71",Positions!$A$2:$A$14531,0)),"-")</f>
        <v>71</v>
      </c>
      <c r="F3531" s="4" t="str">
        <f aca="false">IFERROR(INDEX(Positions!$E$2:$E$14531,MATCH($A3531&amp;"|2",Positions!$A$2:$A$14531,0)),"-")</f>
        <v>U</v>
      </c>
      <c r="G3531" s="4" t="str">
        <f aca="false">IFERROR(INDEX(Positions!$E$2:$E$14531,MATCH($A3531&amp;"|71",Positions!$A$2:$A$14531,0)),"-")</f>
        <v>A</v>
      </c>
      <c r="H3531" s="3" t="str">
        <f aca="false">F3531&amp;"-"&amp;G3531</f>
        <v>U-A</v>
      </c>
      <c r="I3531" s="4" t="n">
        <f aca="false">(F3531="G")+(G3531="G")</f>
        <v>0</v>
      </c>
      <c r="J3531" s="4" t="n">
        <f aca="false">(F3531="C")+(G3531="C")</f>
        <v>0</v>
      </c>
      <c r="K3531" s="3" t="n">
        <f aca="false">I3531+J3531</f>
        <v>0</v>
      </c>
    </row>
    <row r="3532" customFormat="false" ht="15" hidden="false" customHeight="false" outlineLevel="0" collapsed="false">
      <c r="A3532" s="4" t="s">
        <v>163</v>
      </c>
      <c r="B3532" s="4" t="s">
        <v>768</v>
      </c>
      <c r="C3532" s="4" t="s">
        <v>884</v>
      </c>
      <c r="D3532" s="4" t="n">
        <f aca="false">IFERROR(INDEX(Positions!$D$2:$D$14531,MATCH($A3532&amp;"|3",Positions!$A$2:$A$14531,0)),"-")</f>
        <v>3</v>
      </c>
      <c r="E3532" s="4" t="n">
        <f aca="false">IFERROR(INDEX(Positions!$D$2:$D$14531,MATCH($A3532&amp;"|70",Positions!$A$2:$A$14531,0)),"-")</f>
        <v>70</v>
      </c>
      <c r="F3532" s="4" t="str">
        <f aca="false">IFERROR(INDEX(Positions!$E$2:$E$14531,MATCH($A3532&amp;"|3",Positions!$A$2:$A$14531,0)),"-")</f>
        <v>G</v>
      </c>
      <c r="G3532" s="4" t="str">
        <f aca="false">IFERROR(INDEX(Positions!$E$2:$E$14531,MATCH($A3532&amp;"|70",Positions!$A$2:$A$14531,0)),"-")</f>
        <v>C</v>
      </c>
      <c r="H3532" s="3" t="str">
        <f aca="false">F3532&amp;"-"&amp;G3532</f>
        <v>G-C</v>
      </c>
      <c r="I3532" s="4" t="n">
        <f aca="false">(F3532="G")+(G3532="G")</f>
        <v>1</v>
      </c>
      <c r="J3532" s="4" t="n">
        <f aca="false">(F3532="C")+(G3532="C")</f>
        <v>1</v>
      </c>
      <c r="K3532" s="3" t="n">
        <f aca="false">I3532+J3532</f>
        <v>2</v>
      </c>
    </row>
    <row r="3533" customFormat="false" ht="15" hidden="false" customHeight="false" outlineLevel="0" collapsed="false">
      <c r="A3533" s="4" t="s">
        <v>163</v>
      </c>
      <c r="B3533" s="4" t="s">
        <v>768</v>
      </c>
      <c r="C3533" s="4" t="s">
        <v>885</v>
      </c>
      <c r="D3533" s="4" t="n">
        <f aca="false">IFERROR(INDEX(Positions!$D$2:$D$14531,MATCH($A3533&amp;"|4",Positions!$A$2:$A$14531,0)),"-")</f>
        <v>4</v>
      </c>
      <c r="E3533" s="4" t="n">
        <f aca="false">IFERROR(INDEX(Positions!$D$2:$D$14531,MATCH($A3533&amp;"|69",Positions!$A$2:$A$14531,0)),"-")</f>
        <v>69</v>
      </c>
      <c r="F3533" s="4" t="str">
        <f aca="false">IFERROR(INDEX(Positions!$E$2:$E$14531,MATCH($A3533&amp;"|4",Positions!$A$2:$A$14531,0)),"-")</f>
        <v>G</v>
      </c>
      <c r="G3533" s="4" t="str">
        <f aca="false">IFERROR(INDEX(Positions!$E$2:$E$14531,MATCH($A3533&amp;"|69",Positions!$A$2:$A$14531,0)),"-")</f>
        <v>U</v>
      </c>
      <c r="H3533" s="3" t="str">
        <f aca="false">F3533&amp;"-"&amp;G3533</f>
        <v>G-U</v>
      </c>
      <c r="I3533" s="4" t="n">
        <f aca="false">(F3533="G")+(G3533="G")</f>
        <v>1</v>
      </c>
      <c r="J3533" s="4" t="n">
        <f aca="false">(F3533="C")+(G3533="C")</f>
        <v>0</v>
      </c>
      <c r="K3533" s="3" t="n">
        <f aca="false">I3533+J3533</f>
        <v>1</v>
      </c>
    </row>
    <row r="3534" customFormat="false" ht="15" hidden="false" customHeight="false" outlineLevel="0" collapsed="false">
      <c r="A3534" s="4" t="s">
        <v>163</v>
      </c>
      <c r="B3534" s="4" t="s">
        <v>768</v>
      </c>
      <c r="C3534" s="4" t="s">
        <v>542</v>
      </c>
      <c r="D3534" s="4" t="n">
        <f aca="false">IFERROR(INDEX(Positions!$D$2:$D$14531,MATCH($A3534&amp;"|5",Positions!$A$2:$A$14531,0)),"-")</f>
        <v>5</v>
      </c>
      <c r="E3534" s="4" t="n">
        <f aca="false">IFERROR(INDEX(Positions!$D$2:$D$14531,MATCH($A3534&amp;"|68",Positions!$A$2:$A$14531,0)),"-")</f>
        <v>68</v>
      </c>
      <c r="F3534" s="4" t="str">
        <f aca="false">IFERROR(INDEX(Positions!$E$2:$E$14531,MATCH($A3534&amp;"|5",Positions!$A$2:$A$14531,0)),"-")</f>
        <v>G</v>
      </c>
      <c r="G3534" s="4" t="str">
        <f aca="false">IFERROR(INDEX(Positions!$E$2:$E$14531,MATCH($A3534&amp;"|68",Positions!$A$2:$A$14531,0)),"-")</f>
        <v>C</v>
      </c>
      <c r="H3534" s="3" t="str">
        <f aca="false">F3534&amp;"-"&amp;G3534</f>
        <v>G-C</v>
      </c>
      <c r="I3534" s="4" t="n">
        <f aca="false">(F3534="G")+(G3534="G")</f>
        <v>1</v>
      </c>
      <c r="J3534" s="4" t="n">
        <f aca="false">(F3534="C")+(G3534="C")</f>
        <v>1</v>
      </c>
      <c r="K3534" s="3" t="n">
        <f aca="false">I3534+J3534</f>
        <v>2</v>
      </c>
    </row>
    <row r="3535" customFormat="false" ht="15" hidden="false" customHeight="false" outlineLevel="0" collapsed="false">
      <c r="A3535" s="4" t="s">
        <v>163</v>
      </c>
      <c r="B3535" s="4" t="s">
        <v>768</v>
      </c>
      <c r="C3535" s="4" t="s">
        <v>561</v>
      </c>
      <c r="D3535" s="4" t="n">
        <f aca="false">IFERROR(INDEX(Positions!$D$2:$D$14531,MATCH($A3535&amp;"|6",Positions!$A$2:$A$14531,0)),"-")</f>
        <v>6</v>
      </c>
      <c r="E3535" s="4" t="n">
        <f aca="false">IFERROR(INDEX(Positions!$D$2:$D$14531,MATCH($A3535&amp;"|67",Positions!$A$2:$A$14531,0)),"-")</f>
        <v>67</v>
      </c>
      <c r="F3535" s="4" t="str">
        <f aca="false">IFERROR(INDEX(Positions!$E$2:$E$14531,MATCH($A3535&amp;"|6",Positions!$A$2:$A$14531,0)),"-")</f>
        <v>U</v>
      </c>
      <c r="G3535" s="4" t="str">
        <f aca="false">IFERROR(INDEX(Positions!$E$2:$E$14531,MATCH($A3535&amp;"|67",Positions!$A$2:$A$14531,0)),"-")</f>
        <v>A</v>
      </c>
      <c r="H3535" s="3" t="str">
        <f aca="false">F3535&amp;"-"&amp;G3535</f>
        <v>U-A</v>
      </c>
      <c r="I3535" s="4" t="n">
        <f aca="false">(F3535="G")+(G3535="G")</f>
        <v>0</v>
      </c>
      <c r="J3535" s="4" t="n">
        <f aca="false">(F3535="C")+(G3535="C")</f>
        <v>0</v>
      </c>
      <c r="K3535" s="3" t="n">
        <f aca="false">I3535+J3535</f>
        <v>0</v>
      </c>
    </row>
    <row r="3536" customFormat="false" ht="15" hidden="false" customHeight="false" outlineLevel="0" collapsed="false">
      <c r="A3536" s="4" t="s">
        <v>163</v>
      </c>
      <c r="B3536" s="4" t="s">
        <v>768</v>
      </c>
      <c r="C3536" s="4" t="s">
        <v>886</v>
      </c>
      <c r="D3536" s="4" t="n">
        <f aca="false">IFERROR(INDEX(Positions!$D$2:$D$14531,MATCH($A3536&amp;"|7",Positions!$A$2:$A$14531,0)),"-")</f>
        <v>7</v>
      </c>
      <c r="E3536" s="4" t="n">
        <f aca="false">IFERROR(INDEX(Positions!$D$2:$D$14531,MATCH($A3536&amp;"|66",Positions!$A$2:$A$14531,0)),"-")</f>
        <v>66</v>
      </c>
      <c r="F3536" s="4" t="str">
        <f aca="false">IFERROR(INDEX(Positions!$E$2:$E$14531,MATCH($A3536&amp;"|7",Positions!$A$2:$A$14531,0)),"-")</f>
        <v>A</v>
      </c>
      <c r="G3536" s="4" t="str">
        <f aca="false">IFERROR(INDEX(Positions!$E$2:$E$14531,MATCH($A3536&amp;"|66",Positions!$A$2:$A$14531,0)),"-")</f>
        <v>U</v>
      </c>
      <c r="H3536" s="3" t="str">
        <f aca="false">F3536&amp;"-"&amp;G3536</f>
        <v>A-U</v>
      </c>
      <c r="I3536" s="4" t="n">
        <f aca="false">(F3536="G")+(G3536="G")</f>
        <v>0</v>
      </c>
      <c r="J3536" s="4" t="n">
        <f aca="false">(F3536="C")+(G3536="C")</f>
        <v>0</v>
      </c>
      <c r="K3536" s="3" t="n">
        <f aca="false">I3536+J3536</f>
        <v>0</v>
      </c>
    </row>
    <row r="3537" customFormat="false" ht="15" hidden="false" customHeight="false" outlineLevel="0" collapsed="false">
      <c r="A3537" s="4" t="s">
        <v>163</v>
      </c>
      <c r="B3537" s="4" t="s">
        <v>783</v>
      </c>
      <c r="C3537" s="4" t="s">
        <v>887</v>
      </c>
      <c r="D3537" s="4" t="n">
        <f aca="false">IFERROR(INDEX(Positions!$D$2:$D$14531,MATCH($A3537&amp;"|10",Positions!$A$2:$A$14531,0)),"-")</f>
        <v>10</v>
      </c>
      <c r="E3537" s="4" t="n">
        <f aca="false">IFERROR(INDEX(Positions!$D$2:$D$14531,MATCH($A3537&amp;"|25",Positions!$A$2:$A$14531,0)),"-")</f>
        <v>25</v>
      </c>
      <c r="F3537" s="4" t="str">
        <f aca="false">IFERROR(INDEX(Positions!$E$2:$E$14531,MATCH($A3537&amp;"|10",Positions!$A$2:$A$14531,0)),"-")</f>
        <v>G</v>
      </c>
      <c r="G3537" s="4" t="str">
        <f aca="false">IFERROR(INDEX(Positions!$E$2:$E$14531,MATCH($A3537&amp;"|25",Positions!$A$2:$A$14531,0)),"-")</f>
        <v>C</v>
      </c>
      <c r="H3537" s="3" t="str">
        <f aca="false">F3537&amp;"-"&amp;G3537</f>
        <v>G-C</v>
      </c>
      <c r="I3537" s="4" t="n">
        <f aca="false">(F3537="G")+(G3537="G")</f>
        <v>1</v>
      </c>
      <c r="J3537" s="4" t="n">
        <f aca="false">(F3537="C")+(G3537="C")</f>
        <v>1</v>
      </c>
      <c r="K3537" s="3" t="n">
        <f aca="false">I3537+J3537</f>
        <v>2</v>
      </c>
    </row>
    <row r="3538" customFormat="false" ht="15" hidden="false" customHeight="false" outlineLevel="0" collapsed="false">
      <c r="A3538" s="4" t="s">
        <v>163</v>
      </c>
      <c r="B3538" s="4" t="s">
        <v>783</v>
      </c>
      <c r="C3538" s="4" t="s">
        <v>888</v>
      </c>
      <c r="D3538" s="4" t="n">
        <f aca="false">IFERROR(INDEX(Positions!$D$2:$D$14531,MATCH($A3538&amp;"|11",Positions!$A$2:$A$14531,0)),"-")</f>
        <v>11</v>
      </c>
      <c r="E3538" s="4" t="n">
        <f aca="false">IFERROR(INDEX(Positions!$D$2:$D$14531,MATCH($A3538&amp;"|24",Positions!$A$2:$A$14531,0)),"-")</f>
        <v>24</v>
      </c>
      <c r="F3538" s="4" t="str">
        <f aca="false">IFERROR(INDEX(Positions!$E$2:$E$14531,MATCH($A3538&amp;"|11",Positions!$A$2:$A$14531,0)),"-")</f>
        <v>C</v>
      </c>
      <c r="G3538" s="4" t="str">
        <f aca="false">IFERROR(INDEX(Positions!$E$2:$E$14531,MATCH($A3538&amp;"|24",Positions!$A$2:$A$14531,0)),"-")</f>
        <v>G</v>
      </c>
      <c r="H3538" s="3" t="str">
        <f aca="false">F3538&amp;"-"&amp;G3538</f>
        <v>C-G</v>
      </c>
      <c r="I3538" s="4" t="n">
        <f aca="false">(F3538="G")+(G3538="G")</f>
        <v>1</v>
      </c>
      <c r="J3538" s="4" t="n">
        <f aca="false">(F3538="C")+(G3538="C")</f>
        <v>1</v>
      </c>
      <c r="K3538" s="3" t="n">
        <f aca="false">I3538+J3538</f>
        <v>2</v>
      </c>
    </row>
    <row r="3539" customFormat="false" ht="15" hidden="false" customHeight="false" outlineLevel="0" collapsed="false">
      <c r="A3539" s="4" t="s">
        <v>163</v>
      </c>
      <c r="B3539" s="4" t="s">
        <v>783</v>
      </c>
      <c r="C3539" s="4" t="s">
        <v>479</v>
      </c>
      <c r="D3539" s="4" t="n">
        <f aca="false">IFERROR(INDEX(Positions!$D$2:$D$14531,MATCH($A3539&amp;"|12",Positions!$A$2:$A$14531,0)),"-")</f>
        <v>12</v>
      </c>
      <c r="E3539" s="4" t="n">
        <f aca="false">IFERROR(INDEX(Positions!$D$2:$D$14531,MATCH($A3539&amp;"|23",Positions!$A$2:$A$14531,0)),"-")</f>
        <v>23</v>
      </c>
      <c r="F3539" s="4" t="str">
        <f aca="false">IFERROR(INDEX(Positions!$E$2:$E$14531,MATCH($A3539&amp;"|12",Positions!$A$2:$A$14531,0)),"-")</f>
        <v>U</v>
      </c>
      <c r="G3539" s="4" t="str">
        <f aca="false">IFERROR(INDEX(Positions!$E$2:$E$14531,MATCH($A3539&amp;"|23",Positions!$A$2:$A$14531,0)),"-")</f>
        <v>A</v>
      </c>
      <c r="H3539" s="3" t="str">
        <f aca="false">F3539&amp;"-"&amp;G3539</f>
        <v>U-A</v>
      </c>
      <c r="I3539" s="4" t="n">
        <f aca="false">(F3539="G")+(G3539="G")</f>
        <v>0</v>
      </c>
      <c r="J3539" s="4" t="n">
        <f aca="false">(F3539="C")+(G3539="C")</f>
        <v>0</v>
      </c>
      <c r="K3539" s="3" t="n">
        <f aca="false">I3539+J3539</f>
        <v>0</v>
      </c>
    </row>
    <row r="3540" customFormat="false" ht="15" hidden="false" customHeight="false" outlineLevel="0" collapsed="false">
      <c r="A3540" s="4" t="s">
        <v>163</v>
      </c>
      <c r="B3540" s="4" t="s">
        <v>783</v>
      </c>
      <c r="C3540" s="4" t="s">
        <v>267</v>
      </c>
      <c r="D3540" s="4" t="n">
        <f aca="false">IFERROR(INDEX(Positions!$D$2:$D$14531,MATCH($A3540&amp;"|13",Positions!$A$2:$A$14531,0)),"-")</f>
        <v>13</v>
      </c>
      <c r="E3540" s="4" t="n">
        <f aca="false">IFERROR(INDEX(Positions!$D$2:$D$14531,MATCH($A3540&amp;"|22",Positions!$A$2:$A$14531,0)),"-")</f>
        <v>22</v>
      </c>
      <c r="F3540" s="4" t="str">
        <f aca="false">IFERROR(INDEX(Positions!$E$2:$E$14531,MATCH($A3540&amp;"|13",Positions!$A$2:$A$14531,0)),"-")</f>
        <v>C</v>
      </c>
      <c r="G3540" s="4" t="str">
        <f aca="false">IFERROR(INDEX(Positions!$E$2:$E$14531,MATCH($A3540&amp;"|22",Positions!$A$2:$A$14531,0)),"-")</f>
        <v>G</v>
      </c>
      <c r="H3540" s="3" t="str">
        <f aca="false">F3540&amp;"-"&amp;G3540</f>
        <v>C-G</v>
      </c>
      <c r="I3540" s="4" t="n">
        <f aca="false">(F3540="G")+(G3540="G")</f>
        <v>1</v>
      </c>
      <c r="J3540" s="4" t="n">
        <f aca="false">(F3540="C")+(G3540="C")</f>
        <v>1</v>
      </c>
      <c r="K3540" s="3" t="n">
        <f aca="false">I3540+J3540</f>
        <v>2</v>
      </c>
    </row>
    <row r="3541" customFormat="false" ht="15" hidden="false" customHeight="false" outlineLevel="0" collapsed="false">
      <c r="A3541" s="4" t="s">
        <v>163</v>
      </c>
      <c r="B3541" s="4" t="s">
        <v>805</v>
      </c>
      <c r="C3541" s="4" t="s">
        <v>673</v>
      </c>
      <c r="D3541" s="4" t="n">
        <f aca="false">IFERROR(INDEX(Positions!$D$2:$D$14531,MATCH($A3541&amp;"|27",Positions!$A$2:$A$14531,0)),"-")</f>
        <v>27</v>
      </c>
      <c r="E3541" s="4" t="n">
        <f aca="false">IFERROR(INDEX(Positions!$D$2:$D$14531,MATCH($A3541&amp;"|43",Positions!$A$2:$A$14531,0)),"-")</f>
        <v>43</v>
      </c>
      <c r="F3541" s="4" t="str">
        <f aca="false">IFERROR(INDEX(Positions!$E$2:$E$14531,MATCH($A3541&amp;"|27",Positions!$A$2:$A$14531,0)),"-")</f>
        <v>C</v>
      </c>
      <c r="G3541" s="4" t="str">
        <f aca="false">IFERROR(INDEX(Positions!$E$2:$E$14531,MATCH($A3541&amp;"|43",Positions!$A$2:$A$14531,0)),"-")</f>
        <v>G</v>
      </c>
      <c r="H3541" s="3" t="str">
        <f aca="false">F3541&amp;"-"&amp;G3541</f>
        <v>C-G</v>
      </c>
      <c r="I3541" s="4" t="n">
        <f aca="false">(F3541="G")+(G3541="G")</f>
        <v>1</v>
      </c>
      <c r="J3541" s="4" t="n">
        <f aca="false">(F3541="C")+(G3541="C")</f>
        <v>1</v>
      </c>
      <c r="K3541" s="3" t="n">
        <f aca="false">I3541+J3541</f>
        <v>2</v>
      </c>
    </row>
    <row r="3542" customFormat="false" ht="15" hidden="false" customHeight="false" outlineLevel="0" collapsed="false">
      <c r="A3542" s="4" t="s">
        <v>163</v>
      </c>
      <c r="B3542" s="4" t="s">
        <v>805</v>
      </c>
      <c r="C3542" s="4" t="s">
        <v>889</v>
      </c>
      <c r="D3542" s="4" t="n">
        <f aca="false">IFERROR(INDEX(Positions!$D$2:$D$14531,MATCH($A3542&amp;"|28",Positions!$A$2:$A$14531,0)),"-")</f>
        <v>28</v>
      </c>
      <c r="E3542" s="4" t="n">
        <f aca="false">IFERROR(INDEX(Positions!$D$2:$D$14531,MATCH($A3542&amp;"|42",Positions!$A$2:$A$14531,0)),"-")</f>
        <v>42</v>
      </c>
      <c r="F3542" s="4" t="str">
        <f aca="false">IFERROR(INDEX(Positions!$E$2:$E$14531,MATCH($A3542&amp;"|28",Positions!$A$2:$A$14531,0)),"-")</f>
        <v>C</v>
      </c>
      <c r="G3542" s="4" t="str">
        <f aca="false">IFERROR(INDEX(Positions!$E$2:$E$14531,MATCH($A3542&amp;"|42",Positions!$A$2:$A$14531,0)),"-")</f>
        <v>G</v>
      </c>
      <c r="H3542" s="3" t="str">
        <f aca="false">F3542&amp;"-"&amp;G3542</f>
        <v>C-G</v>
      </c>
      <c r="I3542" s="4" t="n">
        <f aca="false">(F3542="G")+(G3542="G")</f>
        <v>1</v>
      </c>
      <c r="J3542" s="4" t="n">
        <f aca="false">(F3542="C")+(G3542="C")</f>
        <v>1</v>
      </c>
      <c r="K3542" s="3" t="n">
        <f aca="false">I3542+J3542</f>
        <v>2</v>
      </c>
    </row>
    <row r="3543" customFormat="false" ht="15" hidden="false" customHeight="false" outlineLevel="0" collapsed="false">
      <c r="A3543" s="4" t="s">
        <v>163</v>
      </c>
      <c r="B3543" s="4" t="s">
        <v>805</v>
      </c>
      <c r="C3543" s="4" t="s">
        <v>890</v>
      </c>
      <c r="D3543" s="4" t="n">
        <f aca="false">IFERROR(INDEX(Positions!$D$2:$D$14531,MATCH($A3543&amp;"|29",Positions!$A$2:$A$14531,0)),"-")</f>
        <v>29</v>
      </c>
      <c r="E3543" s="4" t="n">
        <f aca="false">IFERROR(INDEX(Positions!$D$2:$D$14531,MATCH($A3543&amp;"|41",Positions!$A$2:$A$14531,0)),"-")</f>
        <v>41</v>
      </c>
      <c r="F3543" s="4" t="str">
        <f aca="false">IFERROR(INDEX(Positions!$E$2:$E$14531,MATCH($A3543&amp;"|29",Positions!$A$2:$A$14531,0)),"-")</f>
        <v>U</v>
      </c>
      <c r="G3543" s="4" t="str">
        <f aca="false">IFERROR(INDEX(Positions!$E$2:$E$14531,MATCH($A3543&amp;"|41",Positions!$A$2:$A$14531,0)),"-")</f>
        <v>A</v>
      </c>
      <c r="H3543" s="3" t="str">
        <f aca="false">F3543&amp;"-"&amp;G3543</f>
        <v>U-A</v>
      </c>
      <c r="I3543" s="4" t="n">
        <f aca="false">(F3543="G")+(G3543="G")</f>
        <v>0</v>
      </c>
      <c r="J3543" s="4" t="n">
        <f aca="false">(F3543="C")+(G3543="C")</f>
        <v>0</v>
      </c>
      <c r="K3543" s="3" t="n">
        <f aca="false">I3543+J3543</f>
        <v>0</v>
      </c>
    </row>
    <row r="3544" customFormat="false" ht="15" hidden="false" customHeight="false" outlineLevel="0" collapsed="false">
      <c r="A3544" s="4" t="s">
        <v>163</v>
      </c>
      <c r="B3544" s="4" t="s">
        <v>805</v>
      </c>
      <c r="C3544" s="4" t="s">
        <v>694</v>
      </c>
      <c r="D3544" s="4" t="n">
        <f aca="false">IFERROR(INDEX(Positions!$D$2:$D$14531,MATCH($A3544&amp;"|30",Positions!$A$2:$A$14531,0)),"-")</f>
        <v>30</v>
      </c>
      <c r="E3544" s="4" t="n">
        <f aca="false">IFERROR(INDEX(Positions!$D$2:$D$14531,MATCH($A3544&amp;"|40",Positions!$A$2:$A$14531,0)),"-")</f>
        <v>40</v>
      </c>
      <c r="F3544" s="4" t="str">
        <f aca="false">IFERROR(INDEX(Positions!$E$2:$E$14531,MATCH($A3544&amp;"|30",Positions!$A$2:$A$14531,0)),"-")</f>
        <v>G</v>
      </c>
      <c r="G3544" s="4" t="str">
        <f aca="false">IFERROR(INDEX(Positions!$E$2:$E$14531,MATCH($A3544&amp;"|40",Positions!$A$2:$A$14531,0)),"-")</f>
        <v>C</v>
      </c>
      <c r="H3544" s="3" t="str">
        <f aca="false">F3544&amp;"-"&amp;G3544</f>
        <v>G-C</v>
      </c>
      <c r="I3544" s="4" t="n">
        <f aca="false">(F3544="G")+(G3544="G")</f>
        <v>1</v>
      </c>
      <c r="J3544" s="4" t="n">
        <f aca="false">(F3544="C")+(G3544="C")</f>
        <v>1</v>
      </c>
      <c r="K3544" s="3" t="n">
        <f aca="false">I3544+J3544</f>
        <v>2</v>
      </c>
    </row>
    <row r="3545" customFormat="false" ht="15" hidden="false" customHeight="false" outlineLevel="0" collapsed="false">
      <c r="A3545" s="4" t="s">
        <v>163</v>
      </c>
      <c r="B3545" s="4" t="s">
        <v>805</v>
      </c>
      <c r="C3545" s="4" t="s">
        <v>640</v>
      </c>
      <c r="D3545" s="4" t="n">
        <f aca="false">IFERROR(INDEX(Positions!$D$2:$D$14531,MATCH($A3545&amp;"|31",Positions!$A$2:$A$14531,0)),"-")</f>
        <v>31</v>
      </c>
      <c r="E3545" s="4" t="n">
        <f aca="false">IFERROR(INDEX(Positions!$D$2:$D$14531,MATCH($A3545&amp;"|39",Positions!$A$2:$A$14531,0)),"-")</f>
        <v>39</v>
      </c>
      <c r="F3545" s="4" t="str">
        <f aca="false">IFERROR(INDEX(Positions!$E$2:$E$14531,MATCH($A3545&amp;"|31",Positions!$A$2:$A$14531,0)),"-")</f>
        <v>G</v>
      </c>
      <c r="G3545" s="4" t="str">
        <f aca="false">IFERROR(INDEX(Positions!$E$2:$E$14531,MATCH($A3545&amp;"|39",Positions!$A$2:$A$14531,0)),"-")</f>
        <v>U</v>
      </c>
      <c r="H3545" s="3" t="str">
        <f aca="false">F3545&amp;"-"&amp;G3545</f>
        <v>G-U</v>
      </c>
      <c r="I3545" s="4" t="n">
        <f aca="false">(F3545="G")+(G3545="G")</f>
        <v>1</v>
      </c>
      <c r="J3545" s="4" t="n">
        <f aca="false">(F3545="C")+(G3545="C")</f>
        <v>0</v>
      </c>
      <c r="K3545" s="3" t="n">
        <f aca="false">I3545+J3545</f>
        <v>1</v>
      </c>
    </row>
    <row r="3546" customFormat="false" ht="15" hidden="false" customHeight="false" outlineLevel="0" collapsed="false">
      <c r="A3546" s="4" t="s">
        <v>163</v>
      </c>
      <c r="B3546" s="4" t="s">
        <v>830</v>
      </c>
      <c r="C3546" s="4" t="s">
        <v>367</v>
      </c>
      <c r="D3546" s="4" t="n">
        <f aca="false">IFERROR(INDEX(Positions!$D$2:$D$14531,MATCH($A3546&amp;"|49",Positions!$A$2:$A$14531,0)),"-")</f>
        <v>49</v>
      </c>
      <c r="E3546" s="4" t="n">
        <f aca="false">IFERROR(INDEX(Positions!$D$2:$D$14531,MATCH($A3546&amp;"|65",Positions!$A$2:$A$14531,0)),"-")</f>
        <v>65</v>
      </c>
      <c r="F3546" s="4" t="str">
        <f aca="false">IFERROR(INDEX(Positions!$E$2:$E$14531,MATCH($A3546&amp;"|49",Positions!$A$2:$A$14531,0)),"-")</f>
        <v>G</v>
      </c>
      <c r="G3546" s="4" t="str">
        <f aca="false">IFERROR(INDEX(Positions!$E$2:$E$14531,MATCH($A3546&amp;"|65",Positions!$A$2:$A$14531,0)),"-")</f>
        <v>U</v>
      </c>
      <c r="H3546" s="3" t="str">
        <f aca="false">F3546&amp;"-"&amp;G3546</f>
        <v>G-U</v>
      </c>
      <c r="I3546" s="4" t="n">
        <f aca="false">(F3546="G")+(G3546="G")</f>
        <v>1</v>
      </c>
      <c r="J3546" s="4" t="n">
        <f aca="false">(F3546="C")+(G3546="C")</f>
        <v>0</v>
      </c>
      <c r="K3546" s="3" t="n">
        <f aca="false">I3546+J3546</f>
        <v>1</v>
      </c>
    </row>
    <row r="3547" customFormat="false" ht="15" hidden="false" customHeight="false" outlineLevel="0" collapsed="false">
      <c r="A3547" s="4" t="s">
        <v>163</v>
      </c>
      <c r="B3547" s="4" t="s">
        <v>830</v>
      </c>
      <c r="C3547" s="4" t="s">
        <v>891</v>
      </c>
      <c r="D3547" s="4" t="n">
        <f aca="false">IFERROR(INDEX(Positions!$D$2:$D$14531,MATCH($A3547&amp;"|50",Positions!$A$2:$A$14531,0)),"-")</f>
        <v>50</v>
      </c>
      <c r="E3547" s="4" t="n">
        <f aca="false">IFERROR(INDEX(Positions!$D$2:$D$14531,MATCH($A3547&amp;"|64",Positions!$A$2:$A$14531,0)),"-")</f>
        <v>64</v>
      </c>
      <c r="F3547" s="4" t="str">
        <f aca="false">IFERROR(INDEX(Positions!$E$2:$E$14531,MATCH($A3547&amp;"|50",Positions!$A$2:$A$14531,0)),"-")</f>
        <v>C</v>
      </c>
      <c r="G3547" s="4" t="str">
        <f aca="false">IFERROR(INDEX(Positions!$E$2:$E$14531,MATCH($A3547&amp;"|64",Positions!$A$2:$A$14531,0)),"-")</f>
        <v>G</v>
      </c>
      <c r="H3547" s="3" t="str">
        <f aca="false">F3547&amp;"-"&amp;G3547</f>
        <v>C-G</v>
      </c>
      <c r="I3547" s="4" t="n">
        <f aca="false">(F3547="G")+(G3547="G")</f>
        <v>1</v>
      </c>
      <c r="J3547" s="4" t="n">
        <f aca="false">(F3547="C")+(G3547="C")</f>
        <v>1</v>
      </c>
      <c r="K3547" s="3" t="n">
        <f aca="false">I3547+J3547</f>
        <v>2</v>
      </c>
    </row>
    <row r="3548" customFormat="false" ht="15" hidden="false" customHeight="false" outlineLevel="0" collapsed="false">
      <c r="A3548" s="4" t="s">
        <v>163</v>
      </c>
      <c r="B3548" s="4" t="s">
        <v>830</v>
      </c>
      <c r="C3548" s="4" t="s">
        <v>689</v>
      </c>
      <c r="D3548" s="4" t="n">
        <f aca="false">IFERROR(INDEX(Positions!$D$2:$D$14531,MATCH($A3548&amp;"|51",Positions!$A$2:$A$14531,0)),"-")</f>
        <v>51</v>
      </c>
      <c r="E3548" s="4" t="n">
        <f aca="false">IFERROR(INDEX(Positions!$D$2:$D$14531,MATCH($A3548&amp;"|63",Positions!$A$2:$A$14531,0)),"-")</f>
        <v>63</v>
      </c>
      <c r="F3548" s="4" t="str">
        <f aca="false">IFERROR(INDEX(Positions!$E$2:$E$14531,MATCH($A3548&amp;"|51",Positions!$A$2:$A$14531,0)),"-")</f>
        <v>G</v>
      </c>
      <c r="G3548" s="4" t="str">
        <f aca="false">IFERROR(INDEX(Positions!$E$2:$E$14531,MATCH($A3548&amp;"|63",Positions!$A$2:$A$14531,0)),"-")</f>
        <v>C</v>
      </c>
      <c r="H3548" s="3" t="str">
        <f aca="false">F3548&amp;"-"&amp;G3548</f>
        <v>G-C</v>
      </c>
      <c r="I3548" s="4" t="n">
        <f aca="false">(F3548="G")+(G3548="G")</f>
        <v>1</v>
      </c>
      <c r="J3548" s="4" t="n">
        <f aca="false">(F3548="C")+(G3548="C")</f>
        <v>1</v>
      </c>
      <c r="K3548" s="3" t="n">
        <f aca="false">I3548+J3548</f>
        <v>2</v>
      </c>
    </row>
    <row r="3549" customFormat="false" ht="15" hidden="false" customHeight="false" outlineLevel="0" collapsed="false">
      <c r="A3549" s="4" t="s">
        <v>163</v>
      </c>
      <c r="B3549" s="4" t="s">
        <v>830</v>
      </c>
      <c r="C3549" s="4" t="s">
        <v>703</v>
      </c>
      <c r="D3549" s="4" t="n">
        <f aca="false">IFERROR(INDEX(Positions!$D$2:$D$14531,MATCH($A3549&amp;"|52",Positions!$A$2:$A$14531,0)),"-")</f>
        <v>52</v>
      </c>
      <c r="E3549" s="4" t="n">
        <f aca="false">IFERROR(INDEX(Positions!$D$2:$D$14531,MATCH($A3549&amp;"|62",Positions!$A$2:$A$14531,0)),"-")</f>
        <v>62</v>
      </c>
      <c r="F3549" s="4" t="str">
        <f aca="false">IFERROR(INDEX(Positions!$E$2:$E$14531,MATCH($A3549&amp;"|52",Positions!$A$2:$A$14531,0)),"-")</f>
        <v>G</v>
      </c>
      <c r="G3549" s="4" t="str">
        <f aca="false">IFERROR(INDEX(Positions!$E$2:$E$14531,MATCH($A3549&amp;"|62",Positions!$A$2:$A$14531,0)),"-")</f>
        <v>C</v>
      </c>
      <c r="H3549" s="3" t="str">
        <f aca="false">F3549&amp;"-"&amp;G3549</f>
        <v>G-C</v>
      </c>
      <c r="I3549" s="4" t="n">
        <f aca="false">(F3549="G")+(G3549="G")</f>
        <v>1</v>
      </c>
      <c r="J3549" s="4" t="n">
        <f aca="false">(F3549="C")+(G3549="C")</f>
        <v>1</v>
      </c>
      <c r="K3549" s="3" t="n">
        <f aca="false">I3549+J3549</f>
        <v>2</v>
      </c>
    </row>
    <row r="3550" customFormat="false" ht="15" hidden="false" customHeight="false" outlineLevel="0" collapsed="false">
      <c r="A3550" s="4" t="s">
        <v>163</v>
      </c>
      <c r="B3550" s="4" t="s">
        <v>830</v>
      </c>
      <c r="C3550" s="4" t="s">
        <v>892</v>
      </c>
      <c r="D3550" s="4" t="n">
        <f aca="false">IFERROR(INDEX(Positions!$D$2:$D$14531,MATCH($A3550&amp;"|53",Positions!$A$2:$A$14531,0)),"-")</f>
        <v>53</v>
      </c>
      <c r="E3550" s="4" t="n">
        <f aca="false">IFERROR(INDEX(Positions!$D$2:$D$14531,MATCH($A3550&amp;"|61",Positions!$A$2:$A$14531,0)),"-")</f>
        <v>61</v>
      </c>
      <c r="F3550" s="4" t="str">
        <f aca="false">IFERROR(INDEX(Positions!$E$2:$E$14531,MATCH($A3550&amp;"|53",Positions!$A$2:$A$14531,0)),"-")</f>
        <v>G</v>
      </c>
      <c r="G3550" s="4" t="str">
        <f aca="false">IFERROR(INDEX(Positions!$E$2:$E$14531,MATCH($A3550&amp;"|61",Positions!$A$2:$A$14531,0)),"-")</f>
        <v>C</v>
      </c>
      <c r="H3550" s="3" t="str">
        <f aca="false">F3550&amp;"-"&amp;G3550</f>
        <v>G-C</v>
      </c>
      <c r="I3550" s="4" t="n">
        <f aca="false">(F3550="G")+(G3550="G")</f>
        <v>1</v>
      </c>
      <c r="J3550" s="4" t="n">
        <f aca="false">(F3550="C")+(G3550="C")</f>
        <v>1</v>
      </c>
      <c r="K3550" s="3" t="n">
        <f aca="false">I3550+J3550</f>
        <v>2</v>
      </c>
    </row>
    <row r="3551" customFormat="false" ht="15" hidden="false" customHeight="false" outlineLevel="0" collapsed="false">
      <c r="A3551" s="24" t="s">
        <v>163</v>
      </c>
      <c r="B3551" s="24" t="s">
        <v>893</v>
      </c>
      <c r="C3551" s="24" t="s">
        <v>894</v>
      </c>
      <c r="D3551" s="24" t="n">
        <f aca="false">IFERROR(INDEX(Positions!$D$2:$D$14531,MATCH($A3551&amp;"|8",Positions!$A$2:$A$14531,0)),"-")</f>
        <v>8</v>
      </c>
      <c r="E3551" s="24" t="n">
        <f aca="false">IFERROR(INDEX(Positions!$D$2:$D$14531,MATCH($A3551&amp;"|14",Positions!$A$2:$A$14531,0)),"-")</f>
        <v>14</v>
      </c>
      <c r="F3551" s="24" t="str">
        <f aca="false">IFERROR(INDEX(Positions!$E$2:$E$14531,MATCH($A3551&amp;"|8",Positions!$A$2:$A$14531,0)),"-")</f>
        <v>U</v>
      </c>
      <c r="G3551" s="24" t="str">
        <f aca="false">IFERROR(INDEX(Positions!$E$2:$E$14531,MATCH($A3551&amp;"|14",Positions!$A$2:$A$14531,0)),"-")</f>
        <v>A</v>
      </c>
      <c r="H3551" s="25" t="str">
        <f aca="false">F3551&amp;"-"&amp;G3551</f>
        <v>U-A</v>
      </c>
      <c r="I3551" s="24" t="n">
        <f aca="false">(F3551="G")+(G3551="G")</f>
        <v>0</v>
      </c>
      <c r="J3551" s="24" t="n">
        <f aca="false">(F3551="C")+(G3551="C")</f>
        <v>0</v>
      </c>
      <c r="K3551" s="25" t="n">
        <f aca="false">I3551+J3551</f>
        <v>0</v>
      </c>
    </row>
    <row r="3552" customFormat="false" ht="15" hidden="false" customHeight="false" outlineLevel="0" collapsed="false">
      <c r="A3552" s="24" t="s">
        <v>163</v>
      </c>
      <c r="B3552" s="24" t="s">
        <v>893</v>
      </c>
      <c r="C3552" s="24" t="s">
        <v>895</v>
      </c>
      <c r="D3552" s="24" t="n">
        <f aca="false">IFERROR(INDEX(Positions!$D$2:$D$14531,MATCH($A3552&amp;"|15",Positions!$A$2:$A$14531,0)),"-")</f>
        <v>15</v>
      </c>
      <c r="E3552" s="24" t="n">
        <f aca="false">IFERROR(INDEX(Positions!$D$2:$D$14531,MATCH($A3552&amp;"|48",Positions!$A$2:$A$14531,0)),"-")</f>
        <v>48</v>
      </c>
      <c r="F3552" s="24" t="str">
        <f aca="false">IFERROR(INDEX(Positions!$E$2:$E$14531,MATCH($A3552&amp;"|15",Positions!$A$2:$A$14531,0)),"-")</f>
        <v>G</v>
      </c>
      <c r="G3552" s="24" t="str">
        <f aca="false">IFERROR(INDEX(Positions!$E$2:$E$14531,MATCH($A3552&amp;"|48",Positions!$A$2:$A$14531,0)),"-")</f>
        <v>C</v>
      </c>
      <c r="H3552" s="25" t="str">
        <f aca="false">F3552&amp;"-"&amp;G3552</f>
        <v>G-C</v>
      </c>
      <c r="I3552" s="24" t="n">
        <f aca="false">(F3552="G")+(G3552="G")</f>
        <v>1</v>
      </c>
      <c r="J3552" s="24" t="n">
        <f aca="false">(F3552="C")+(G3552="C")</f>
        <v>1</v>
      </c>
      <c r="K3552" s="25" t="n">
        <f aca="false">I3552+J3552</f>
        <v>2</v>
      </c>
    </row>
    <row r="3553" customFormat="false" ht="15" hidden="false" customHeight="false" outlineLevel="0" collapsed="false">
      <c r="A3553" s="24" t="s">
        <v>163</v>
      </c>
      <c r="B3553" s="24" t="s">
        <v>893</v>
      </c>
      <c r="C3553" s="24" t="s">
        <v>896</v>
      </c>
      <c r="D3553" s="24" t="n">
        <f aca="false">IFERROR(INDEX(Positions!$D$2:$D$14531,MATCH($A3553&amp;"|18",Positions!$A$2:$A$14531,0)),"-")</f>
        <v>18</v>
      </c>
      <c r="E3553" s="24" t="n">
        <f aca="false">IFERROR(INDEX(Positions!$D$2:$D$14531,MATCH($A3553&amp;"|55",Positions!$A$2:$A$14531,0)),"-")</f>
        <v>55</v>
      </c>
      <c r="F3553" s="24" t="str">
        <f aca="false">IFERROR(INDEX(Positions!$E$2:$E$14531,MATCH($A3553&amp;"|18",Positions!$A$2:$A$14531,0)),"-")</f>
        <v>G</v>
      </c>
      <c r="G3553" s="24" t="str">
        <f aca="false">IFERROR(INDEX(Positions!$E$2:$E$14531,MATCH($A3553&amp;"|55",Positions!$A$2:$A$14531,0)),"-")</f>
        <v>U</v>
      </c>
      <c r="H3553" s="25" t="str">
        <f aca="false">F3553&amp;"-"&amp;G3553</f>
        <v>G-U</v>
      </c>
      <c r="I3553" s="24" t="n">
        <f aca="false">(F3553="G")+(G3553="G")</f>
        <v>1</v>
      </c>
      <c r="J3553" s="24" t="n">
        <f aca="false">(F3553="C")+(G3553="C")</f>
        <v>0</v>
      </c>
      <c r="K3553" s="25" t="n">
        <f aca="false">I3553+J3553</f>
        <v>1</v>
      </c>
    </row>
    <row r="3554" customFormat="false" ht="15" hidden="false" customHeight="false" outlineLevel="0" collapsed="false">
      <c r="A3554" s="24" t="s">
        <v>163</v>
      </c>
      <c r="B3554" s="24" t="s">
        <v>893</v>
      </c>
      <c r="C3554" s="24" t="s">
        <v>897</v>
      </c>
      <c r="D3554" s="24" t="n">
        <f aca="false">IFERROR(INDEX(Positions!$D$2:$D$14531,MATCH($A3554&amp;"|19",Positions!$A$2:$A$14531,0)),"-")</f>
        <v>19</v>
      </c>
      <c r="E3554" s="24" t="n">
        <f aca="false">IFERROR(INDEX(Positions!$D$2:$D$14531,MATCH($A3554&amp;"|56",Positions!$A$2:$A$14531,0)),"-")</f>
        <v>56</v>
      </c>
      <c r="F3554" s="24" t="str">
        <f aca="false">IFERROR(INDEX(Positions!$E$2:$E$14531,MATCH($A3554&amp;"|19",Positions!$A$2:$A$14531,0)),"-")</f>
        <v>G</v>
      </c>
      <c r="G3554" s="24" t="str">
        <f aca="false">IFERROR(INDEX(Positions!$E$2:$E$14531,MATCH($A3554&amp;"|56",Positions!$A$2:$A$14531,0)),"-")</f>
        <v>C</v>
      </c>
      <c r="H3554" s="25" t="str">
        <f aca="false">F3554&amp;"-"&amp;G3554</f>
        <v>G-C</v>
      </c>
      <c r="I3554" s="24" t="n">
        <f aca="false">(F3554="G")+(G3554="G")</f>
        <v>1</v>
      </c>
      <c r="J3554" s="24" t="n">
        <f aca="false">(F3554="C")+(G3554="C")</f>
        <v>1</v>
      </c>
      <c r="K3554" s="25" t="n">
        <f aca="false">I3554+J3554</f>
        <v>2</v>
      </c>
    </row>
    <row r="3555" customFormat="false" ht="15" hidden="false" customHeight="false" outlineLevel="0" collapsed="false">
      <c r="A3555" s="24" t="s">
        <v>163</v>
      </c>
      <c r="B3555" s="24" t="s">
        <v>893</v>
      </c>
      <c r="C3555" s="24" t="s">
        <v>898</v>
      </c>
      <c r="D3555" s="24" t="n">
        <f aca="false">IFERROR(INDEX(Positions!$D$2:$D$14531,MATCH($A3555&amp;"|26",Positions!$A$2:$A$14531,0)),"-")</f>
        <v>26</v>
      </c>
      <c r="E3555" s="24" t="n">
        <f aca="false">IFERROR(INDEX(Positions!$D$2:$D$14531,MATCH($A3555&amp;"|44",Positions!$A$2:$A$14531,0)),"-")</f>
        <v>44</v>
      </c>
      <c r="F3555" s="24" t="str">
        <f aca="false">IFERROR(INDEX(Positions!$E$2:$E$14531,MATCH($A3555&amp;"|26",Positions!$A$2:$A$14531,0)),"-")</f>
        <v>A</v>
      </c>
      <c r="G3555" s="24" t="str">
        <f aca="false">IFERROR(INDEX(Positions!$E$2:$E$14531,MATCH($A3555&amp;"|44",Positions!$A$2:$A$14531,0)),"-")</f>
        <v>A</v>
      </c>
      <c r="H3555" s="25" t="str">
        <f aca="false">F3555&amp;"-"&amp;G3555</f>
        <v>A-A</v>
      </c>
      <c r="I3555" s="24" t="n">
        <f aca="false">(F3555="G")+(G3555="G")</f>
        <v>0</v>
      </c>
      <c r="J3555" s="24" t="n">
        <f aca="false">(F3555="C")+(G3555="C")</f>
        <v>0</v>
      </c>
      <c r="K3555" s="25" t="n">
        <f aca="false">I3555+J3555</f>
        <v>0</v>
      </c>
    </row>
    <row r="3556" customFormat="false" ht="15" hidden="false" customHeight="false" outlineLevel="0" collapsed="false">
      <c r="A3556" s="24" t="s">
        <v>163</v>
      </c>
      <c r="B3556" s="24" t="s">
        <v>893</v>
      </c>
      <c r="C3556" s="24" t="s">
        <v>899</v>
      </c>
      <c r="D3556" s="24" t="n">
        <f aca="false">IFERROR(INDEX(Positions!$D$2:$D$14531,MATCH($A3556&amp;"|32",Positions!$A$2:$A$14531,0)),"-")</f>
        <v>32</v>
      </c>
      <c r="E3556" s="24" t="n">
        <f aca="false">IFERROR(INDEX(Positions!$D$2:$D$14531,MATCH($A3556&amp;"|38",Positions!$A$2:$A$14531,0)),"-")</f>
        <v>38</v>
      </c>
      <c r="F3556" s="24" t="str">
        <f aca="false">IFERROR(INDEX(Positions!$E$2:$E$14531,MATCH($A3556&amp;"|32",Positions!$A$2:$A$14531,0)),"-")</f>
        <v>U</v>
      </c>
      <c r="G3556" s="24" t="str">
        <f aca="false">IFERROR(INDEX(Positions!$E$2:$E$14531,MATCH($A3556&amp;"|38",Positions!$A$2:$A$14531,0)),"-")</f>
        <v>U</v>
      </c>
      <c r="H3556" s="25" t="str">
        <f aca="false">F3556&amp;"-"&amp;G3556</f>
        <v>U-U</v>
      </c>
      <c r="I3556" s="24" t="n">
        <f aca="false">(F3556="G")+(G3556="G")</f>
        <v>0</v>
      </c>
      <c r="J3556" s="24" t="n">
        <f aca="false">(F3556="C")+(G3556="C")</f>
        <v>0</v>
      </c>
      <c r="K3556" s="25" t="n">
        <f aca="false">I3556+J3556</f>
        <v>0</v>
      </c>
    </row>
    <row r="3557" customFormat="false" ht="15" hidden="false" customHeight="false" outlineLevel="0" collapsed="false">
      <c r="A3557" s="24" t="s">
        <v>163</v>
      </c>
      <c r="B3557" s="24" t="s">
        <v>893</v>
      </c>
      <c r="C3557" s="24" t="s">
        <v>900</v>
      </c>
      <c r="D3557" s="24" t="n">
        <f aca="false">IFERROR(INDEX(Positions!$D$2:$D$14531,MATCH($A3557&amp;"|54",Positions!$A$2:$A$14531,0)),"-")</f>
        <v>54</v>
      </c>
      <c r="E3557" s="24" t="n">
        <f aca="false">IFERROR(INDEX(Positions!$D$2:$D$14531,MATCH($A3557&amp;"|58",Positions!$A$2:$A$14531,0)),"-")</f>
        <v>58</v>
      </c>
      <c r="F3557" s="24" t="str">
        <f aca="false">IFERROR(INDEX(Positions!$E$2:$E$14531,MATCH($A3557&amp;"|54",Positions!$A$2:$A$14531,0)),"-")</f>
        <v>U</v>
      </c>
      <c r="G3557" s="24" t="str">
        <f aca="false">IFERROR(INDEX(Positions!$E$2:$E$14531,MATCH($A3557&amp;"|58",Positions!$A$2:$A$14531,0)),"-")</f>
        <v>A</v>
      </c>
      <c r="H3557" s="25" t="str">
        <f aca="false">F3557&amp;"-"&amp;G3557</f>
        <v>U-A</v>
      </c>
      <c r="I3557" s="24" t="n">
        <f aca="false">(F3557="G")+(G3557="G")</f>
        <v>0</v>
      </c>
      <c r="J3557" s="24" t="n">
        <f aca="false">(F3557="C")+(G3557="C")</f>
        <v>0</v>
      </c>
      <c r="K3557" s="25" t="n">
        <f aca="false">I3557+J3557</f>
        <v>0</v>
      </c>
    </row>
    <row r="3558" customFormat="false" ht="15" hidden="false" customHeight="false" outlineLevel="0" collapsed="false">
      <c r="A3558" s="4" t="s">
        <v>164</v>
      </c>
      <c r="B3558" s="4" t="s">
        <v>768</v>
      </c>
      <c r="C3558" s="4" t="s">
        <v>882</v>
      </c>
      <c r="D3558" s="4" t="n">
        <f aca="false">IFERROR(INDEX(Positions!$D$2:$D$14531,MATCH($A3558&amp;"|1",Positions!$A$2:$A$14531,0)),"-")</f>
        <v>1</v>
      </c>
      <c r="E3558" s="4" t="n">
        <f aca="false">IFERROR(INDEX(Positions!$D$2:$D$14531,MATCH($A3558&amp;"|72",Positions!$A$2:$A$14531,0)),"-")</f>
        <v>75</v>
      </c>
      <c r="F3558" s="4" t="str">
        <f aca="false">IFERROR(INDEX(Positions!$E$2:$E$14531,MATCH($A3558&amp;"|1",Positions!$A$2:$A$14531,0)),"-")</f>
        <v>G</v>
      </c>
      <c r="G3558" s="4" t="str">
        <f aca="false">IFERROR(INDEX(Positions!$E$2:$E$14531,MATCH($A3558&amp;"|72",Positions!$A$2:$A$14531,0)),"-")</f>
        <v>C</v>
      </c>
      <c r="H3558" s="3" t="str">
        <f aca="false">F3558&amp;"-"&amp;G3558</f>
        <v>G-C</v>
      </c>
      <c r="I3558" s="4" t="n">
        <f aca="false">(F3558="G")+(G3558="G")</f>
        <v>1</v>
      </c>
      <c r="J3558" s="4" t="n">
        <f aca="false">(F3558="C")+(G3558="C")</f>
        <v>1</v>
      </c>
      <c r="K3558" s="3" t="n">
        <f aca="false">I3558+J3558</f>
        <v>2</v>
      </c>
    </row>
    <row r="3559" customFormat="false" ht="15" hidden="false" customHeight="false" outlineLevel="0" collapsed="false">
      <c r="A3559" s="4" t="s">
        <v>164</v>
      </c>
      <c r="B3559" s="4" t="s">
        <v>768</v>
      </c>
      <c r="C3559" s="4" t="s">
        <v>883</v>
      </c>
      <c r="D3559" s="4" t="n">
        <f aca="false">IFERROR(INDEX(Positions!$D$2:$D$14531,MATCH($A3559&amp;"|2",Positions!$A$2:$A$14531,0)),"-")</f>
        <v>2</v>
      </c>
      <c r="E3559" s="4" t="n">
        <f aca="false">IFERROR(INDEX(Positions!$D$2:$D$14531,MATCH($A3559&amp;"|71",Positions!$A$2:$A$14531,0)),"-")</f>
        <v>74</v>
      </c>
      <c r="F3559" s="4" t="str">
        <f aca="false">IFERROR(INDEX(Positions!$E$2:$E$14531,MATCH($A3559&amp;"|2",Positions!$A$2:$A$14531,0)),"-")</f>
        <v>C</v>
      </c>
      <c r="G3559" s="4" t="str">
        <f aca="false">IFERROR(INDEX(Positions!$E$2:$E$14531,MATCH($A3559&amp;"|71",Positions!$A$2:$A$14531,0)),"-")</f>
        <v>G</v>
      </c>
      <c r="H3559" s="3" t="str">
        <f aca="false">F3559&amp;"-"&amp;G3559</f>
        <v>C-G</v>
      </c>
      <c r="I3559" s="4" t="n">
        <f aca="false">(F3559="G")+(G3559="G")</f>
        <v>1</v>
      </c>
      <c r="J3559" s="4" t="n">
        <f aca="false">(F3559="C")+(G3559="C")</f>
        <v>1</v>
      </c>
      <c r="K3559" s="3" t="n">
        <f aca="false">I3559+J3559</f>
        <v>2</v>
      </c>
    </row>
    <row r="3560" customFormat="false" ht="15" hidden="false" customHeight="false" outlineLevel="0" collapsed="false">
      <c r="A3560" s="4" t="s">
        <v>164</v>
      </c>
      <c r="B3560" s="4" t="s">
        <v>768</v>
      </c>
      <c r="C3560" s="4" t="s">
        <v>884</v>
      </c>
      <c r="D3560" s="4" t="n">
        <f aca="false">IFERROR(INDEX(Positions!$D$2:$D$14531,MATCH($A3560&amp;"|3",Positions!$A$2:$A$14531,0)),"-")</f>
        <v>3</v>
      </c>
      <c r="E3560" s="4" t="n">
        <f aca="false">IFERROR(INDEX(Positions!$D$2:$D$14531,MATCH($A3560&amp;"|70",Positions!$A$2:$A$14531,0)),"-")</f>
        <v>73</v>
      </c>
      <c r="F3560" s="4" t="str">
        <f aca="false">IFERROR(INDEX(Positions!$E$2:$E$14531,MATCH($A3560&amp;"|3",Positions!$A$2:$A$14531,0)),"-")</f>
        <v>G</v>
      </c>
      <c r="G3560" s="4" t="str">
        <f aca="false">IFERROR(INDEX(Positions!$E$2:$E$14531,MATCH($A3560&amp;"|70",Positions!$A$2:$A$14531,0)),"-")</f>
        <v>C</v>
      </c>
      <c r="H3560" s="3" t="str">
        <f aca="false">F3560&amp;"-"&amp;G3560</f>
        <v>G-C</v>
      </c>
      <c r="I3560" s="4" t="n">
        <f aca="false">(F3560="G")+(G3560="G")</f>
        <v>1</v>
      </c>
      <c r="J3560" s="4" t="n">
        <f aca="false">(F3560="C")+(G3560="C")</f>
        <v>1</v>
      </c>
      <c r="K3560" s="3" t="n">
        <f aca="false">I3560+J3560</f>
        <v>2</v>
      </c>
    </row>
    <row r="3561" customFormat="false" ht="15" hidden="false" customHeight="false" outlineLevel="0" collapsed="false">
      <c r="A3561" s="4" t="s">
        <v>164</v>
      </c>
      <c r="B3561" s="4" t="s">
        <v>768</v>
      </c>
      <c r="C3561" s="4" t="s">
        <v>885</v>
      </c>
      <c r="D3561" s="4" t="n">
        <f aca="false">IFERROR(INDEX(Positions!$D$2:$D$14531,MATCH($A3561&amp;"|4",Positions!$A$2:$A$14531,0)),"-")</f>
        <v>4</v>
      </c>
      <c r="E3561" s="4" t="n">
        <f aca="false">IFERROR(INDEX(Positions!$D$2:$D$14531,MATCH($A3561&amp;"|69",Positions!$A$2:$A$14531,0)),"-")</f>
        <v>72</v>
      </c>
      <c r="F3561" s="4" t="str">
        <f aca="false">IFERROR(INDEX(Positions!$E$2:$E$14531,MATCH($A3561&amp;"|4",Positions!$A$2:$A$14531,0)),"-")</f>
        <v>C</v>
      </c>
      <c r="G3561" s="4" t="str">
        <f aca="false">IFERROR(INDEX(Positions!$E$2:$E$14531,MATCH($A3561&amp;"|69",Positions!$A$2:$A$14531,0)),"-")</f>
        <v>G</v>
      </c>
      <c r="H3561" s="3" t="str">
        <f aca="false">F3561&amp;"-"&amp;G3561</f>
        <v>C-G</v>
      </c>
      <c r="I3561" s="4" t="n">
        <f aca="false">(F3561="G")+(G3561="G")</f>
        <v>1</v>
      </c>
      <c r="J3561" s="4" t="n">
        <f aca="false">(F3561="C")+(G3561="C")</f>
        <v>1</v>
      </c>
      <c r="K3561" s="3" t="n">
        <f aca="false">I3561+J3561</f>
        <v>2</v>
      </c>
    </row>
    <row r="3562" customFormat="false" ht="15" hidden="false" customHeight="false" outlineLevel="0" collapsed="false">
      <c r="A3562" s="4" t="s">
        <v>164</v>
      </c>
      <c r="B3562" s="4" t="s">
        <v>768</v>
      </c>
      <c r="C3562" s="4" t="s">
        <v>542</v>
      </c>
      <c r="D3562" s="4" t="n">
        <f aca="false">IFERROR(INDEX(Positions!$D$2:$D$14531,MATCH($A3562&amp;"|5",Positions!$A$2:$A$14531,0)),"-")</f>
        <v>5</v>
      </c>
      <c r="E3562" s="4" t="n">
        <f aca="false">IFERROR(INDEX(Positions!$D$2:$D$14531,MATCH($A3562&amp;"|68",Positions!$A$2:$A$14531,0)),"-")</f>
        <v>71</v>
      </c>
      <c r="F3562" s="4" t="str">
        <f aca="false">IFERROR(INDEX(Positions!$E$2:$E$14531,MATCH($A3562&amp;"|5",Positions!$A$2:$A$14531,0)),"-")</f>
        <v>C</v>
      </c>
      <c r="G3562" s="4" t="str">
        <f aca="false">IFERROR(INDEX(Positions!$E$2:$E$14531,MATCH($A3562&amp;"|68",Positions!$A$2:$A$14531,0)),"-")</f>
        <v>G</v>
      </c>
      <c r="H3562" s="3" t="str">
        <f aca="false">F3562&amp;"-"&amp;G3562</f>
        <v>C-G</v>
      </c>
      <c r="I3562" s="4" t="n">
        <f aca="false">(F3562="G")+(G3562="G")</f>
        <v>1</v>
      </c>
      <c r="J3562" s="4" t="n">
        <f aca="false">(F3562="C")+(G3562="C")</f>
        <v>1</v>
      </c>
      <c r="K3562" s="3" t="n">
        <f aca="false">I3562+J3562</f>
        <v>2</v>
      </c>
    </row>
    <row r="3563" customFormat="false" ht="15" hidden="false" customHeight="false" outlineLevel="0" collapsed="false">
      <c r="A3563" s="4" t="s">
        <v>164</v>
      </c>
      <c r="B3563" s="4" t="s">
        <v>768</v>
      </c>
      <c r="C3563" s="4" t="s">
        <v>561</v>
      </c>
      <c r="D3563" s="4" t="n">
        <f aca="false">IFERROR(INDEX(Positions!$D$2:$D$14531,MATCH($A3563&amp;"|6",Positions!$A$2:$A$14531,0)),"-")</f>
        <v>6</v>
      </c>
      <c r="E3563" s="4" t="n">
        <f aca="false">IFERROR(INDEX(Positions!$D$2:$D$14531,MATCH($A3563&amp;"|67",Positions!$A$2:$A$14531,0)),"-")</f>
        <v>70</v>
      </c>
      <c r="F3563" s="4" t="str">
        <f aca="false">IFERROR(INDEX(Positions!$E$2:$E$14531,MATCH($A3563&amp;"|6",Positions!$A$2:$A$14531,0)),"-")</f>
        <v>G</v>
      </c>
      <c r="G3563" s="4" t="str">
        <f aca="false">IFERROR(INDEX(Positions!$E$2:$E$14531,MATCH($A3563&amp;"|67",Positions!$A$2:$A$14531,0)),"-")</f>
        <v>C</v>
      </c>
      <c r="H3563" s="3" t="str">
        <f aca="false">F3563&amp;"-"&amp;G3563</f>
        <v>G-C</v>
      </c>
      <c r="I3563" s="4" t="n">
        <f aca="false">(F3563="G")+(G3563="G")</f>
        <v>1</v>
      </c>
      <c r="J3563" s="4" t="n">
        <f aca="false">(F3563="C")+(G3563="C")</f>
        <v>1</v>
      </c>
      <c r="K3563" s="3" t="n">
        <f aca="false">I3563+J3563</f>
        <v>2</v>
      </c>
    </row>
    <row r="3564" customFormat="false" ht="15" hidden="false" customHeight="false" outlineLevel="0" collapsed="false">
      <c r="A3564" s="4" t="s">
        <v>164</v>
      </c>
      <c r="B3564" s="4" t="s">
        <v>768</v>
      </c>
      <c r="C3564" s="4" t="s">
        <v>886</v>
      </c>
      <c r="D3564" s="4" t="n">
        <f aca="false">IFERROR(INDEX(Positions!$D$2:$D$14531,MATCH($A3564&amp;"|7",Positions!$A$2:$A$14531,0)),"-")</f>
        <v>7</v>
      </c>
      <c r="E3564" s="4" t="n">
        <f aca="false">IFERROR(INDEX(Positions!$D$2:$D$14531,MATCH($A3564&amp;"|66",Positions!$A$2:$A$14531,0)),"-")</f>
        <v>69</v>
      </c>
      <c r="F3564" s="4" t="str">
        <f aca="false">IFERROR(INDEX(Positions!$E$2:$E$14531,MATCH($A3564&amp;"|7",Positions!$A$2:$A$14531,0)),"-")</f>
        <v>U</v>
      </c>
      <c r="G3564" s="4" t="str">
        <f aca="false">IFERROR(INDEX(Positions!$E$2:$E$14531,MATCH($A3564&amp;"|66",Positions!$A$2:$A$14531,0)),"-")</f>
        <v>A</v>
      </c>
      <c r="H3564" s="3" t="str">
        <f aca="false">F3564&amp;"-"&amp;G3564</f>
        <v>U-A</v>
      </c>
      <c r="I3564" s="4" t="n">
        <f aca="false">(F3564="G")+(G3564="G")</f>
        <v>0</v>
      </c>
      <c r="J3564" s="4" t="n">
        <f aca="false">(F3564="C")+(G3564="C")</f>
        <v>0</v>
      </c>
      <c r="K3564" s="3" t="n">
        <f aca="false">I3564+J3564</f>
        <v>0</v>
      </c>
    </row>
    <row r="3565" customFormat="false" ht="15" hidden="false" customHeight="false" outlineLevel="0" collapsed="false">
      <c r="A3565" s="4" t="s">
        <v>164</v>
      </c>
      <c r="B3565" s="4" t="s">
        <v>783</v>
      </c>
      <c r="C3565" s="4" t="s">
        <v>887</v>
      </c>
      <c r="D3565" s="4" t="n">
        <f aca="false">IFERROR(INDEX(Positions!$D$2:$D$14531,MATCH($A3565&amp;"|10",Positions!$A$2:$A$14531,0)),"-")</f>
        <v>10</v>
      </c>
      <c r="E3565" s="4" t="n">
        <f aca="false">IFERROR(INDEX(Positions!$D$2:$D$14531,MATCH($A3565&amp;"|25",Positions!$A$2:$A$14531,0)),"-")</f>
        <v>28</v>
      </c>
      <c r="F3565" s="4" t="str">
        <f aca="false">IFERROR(INDEX(Positions!$E$2:$E$14531,MATCH($A3565&amp;"|10",Positions!$A$2:$A$14531,0)),"-")</f>
        <v>G</v>
      </c>
      <c r="G3565" s="4" t="str">
        <f aca="false">IFERROR(INDEX(Positions!$E$2:$E$14531,MATCH($A3565&amp;"|25",Positions!$A$2:$A$14531,0)),"-")</f>
        <v>C</v>
      </c>
      <c r="H3565" s="3" t="str">
        <f aca="false">F3565&amp;"-"&amp;G3565</f>
        <v>G-C</v>
      </c>
      <c r="I3565" s="4" t="n">
        <f aca="false">(F3565="G")+(G3565="G")</f>
        <v>1</v>
      </c>
      <c r="J3565" s="4" t="n">
        <f aca="false">(F3565="C")+(G3565="C")</f>
        <v>1</v>
      </c>
      <c r="K3565" s="3" t="n">
        <f aca="false">I3565+J3565</f>
        <v>2</v>
      </c>
    </row>
    <row r="3566" customFormat="false" ht="15" hidden="false" customHeight="false" outlineLevel="0" collapsed="false">
      <c r="A3566" s="4" t="s">
        <v>164</v>
      </c>
      <c r="B3566" s="4" t="s">
        <v>783</v>
      </c>
      <c r="C3566" s="4" t="s">
        <v>888</v>
      </c>
      <c r="D3566" s="4" t="n">
        <f aca="false">IFERROR(INDEX(Positions!$D$2:$D$14531,MATCH($A3566&amp;"|11",Positions!$A$2:$A$14531,0)),"-")</f>
        <v>11</v>
      </c>
      <c r="E3566" s="4" t="n">
        <f aca="false">IFERROR(INDEX(Positions!$D$2:$D$14531,MATCH($A3566&amp;"|24",Positions!$A$2:$A$14531,0)),"-")</f>
        <v>27</v>
      </c>
      <c r="F3566" s="4" t="str">
        <f aca="false">IFERROR(INDEX(Positions!$E$2:$E$14531,MATCH($A3566&amp;"|11",Positions!$A$2:$A$14531,0)),"-")</f>
        <v>C</v>
      </c>
      <c r="G3566" s="4" t="str">
        <f aca="false">IFERROR(INDEX(Positions!$E$2:$E$14531,MATCH($A3566&amp;"|24",Positions!$A$2:$A$14531,0)),"-")</f>
        <v>G</v>
      </c>
      <c r="H3566" s="3" t="str">
        <f aca="false">F3566&amp;"-"&amp;G3566</f>
        <v>C-G</v>
      </c>
      <c r="I3566" s="4" t="n">
        <f aca="false">(F3566="G")+(G3566="G")</f>
        <v>1</v>
      </c>
      <c r="J3566" s="4" t="n">
        <f aca="false">(F3566="C")+(G3566="C")</f>
        <v>1</v>
      </c>
      <c r="K3566" s="3" t="n">
        <f aca="false">I3566+J3566</f>
        <v>2</v>
      </c>
    </row>
    <row r="3567" customFormat="false" ht="15" hidden="false" customHeight="false" outlineLevel="0" collapsed="false">
      <c r="A3567" s="4" t="s">
        <v>164</v>
      </c>
      <c r="B3567" s="4" t="s">
        <v>783</v>
      </c>
      <c r="C3567" s="4" t="s">
        <v>479</v>
      </c>
      <c r="D3567" s="4" t="n">
        <f aca="false">IFERROR(INDEX(Positions!$D$2:$D$14531,MATCH($A3567&amp;"|12",Positions!$A$2:$A$14531,0)),"-")</f>
        <v>12</v>
      </c>
      <c r="E3567" s="4" t="n">
        <f aca="false">IFERROR(INDEX(Positions!$D$2:$D$14531,MATCH($A3567&amp;"|23",Positions!$A$2:$A$14531,0)),"-")</f>
        <v>26</v>
      </c>
      <c r="F3567" s="4" t="str">
        <f aca="false">IFERROR(INDEX(Positions!$E$2:$E$14531,MATCH($A3567&amp;"|12",Positions!$A$2:$A$14531,0)),"-")</f>
        <v>U</v>
      </c>
      <c r="G3567" s="4" t="str">
        <f aca="false">IFERROR(INDEX(Positions!$E$2:$E$14531,MATCH($A3567&amp;"|23",Positions!$A$2:$A$14531,0)),"-")</f>
        <v>A</v>
      </c>
      <c r="H3567" s="3" t="str">
        <f aca="false">F3567&amp;"-"&amp;G3567</f>
        <v>U-A</v>
      </c>
      <c r="I3567" s="4" t="n">
        <f aca="false">(F3567="G")+(G3567="G")</f>
        <v>0</v>
      </c>
      <c r="J3567" s="4" t="n">
        <f aca="false">(F3567="C")+(G3567="C")</f>
        <v>0</v>
      </c>
      <c r="K3567" s="3" t="n">
        <f aca="false">I3567+J3567</f>
        <v>0</v>
      </c>
    </row>
    <row r="3568" customFormat="false" ht="15" hidden="false" customHeight="false" outlineLevel="0" collapsed="false">
      <c r="A3568" s="4" t="s">
        <v>164</v>
      </c>
      <c r="B3568" s="4" t="s">
        <v>783</v>
      </c>
      <c r="C3568" s="4" t="s">
        <v>267</v>
      </c>
      <c r="D3568" s="4" t="n">
        <f aca="false">IFERROR(INDEX(Positions!$D$2:$D$14531,MATCH($A3568&amp;"|13",Positions!$A$2:$A$14531,0)),"-")</f>
        <v>13</v>
      </c>
      <c r="E3568" s="4" t="n">
        <f aca="false">IFERROR(INDEX(Positions!$D$2:$D$14531,MATCH($A3568&amp;"|22",Positions!$A$2:$A$14531,0)),"-")</f>
        <v>25</v>
      </c>
      <c r="F3568" s="4" t="str">
        <f aca="false">IFERROR(INDEX(Positions!$E$2:$E$14531,MATCH($A3568&amp;"|13",Positions!$A$2:$A$14531,0)),"-")</f>
        <v>C</v>
      </c>
      <c r="G3568" s="4" t="str">
        <f aca="false">IFERROR(INDEX(Positions!$E$2:$E$14531,MATCH($A3568&amp;"|22",Positions!$A$2:$A$14531,0)),"-")</f>
        <v>G</v>
      </c>
      <c r="H3568" s="3" t="str">
        <f aca="false">F3568&amp;"-"&amp;G3568</f>
        <v>C-G</v>
      </c>
      <c r="I3568" s="4" t="n">
        <f aca="false">(F3568="G")+(G3568="G")</f>
        <v>1</v>
      </c>
      <c r="J3568" s="4" t="n">
        <f aca="false">(F3568="C")+(G3568="C")</f>
        <v>1</v>
      </c>
      <c r="K3568" s="3" t="n">
        <f aca="false">I3568+J3568</f>
        <v>2</v>
      </c>
    </row>
    <row r="3569" customFormat="false" ht="15" hidden="false" customHeight="false" outlineLevel="0" collapsed="false">
      <c r="A3569" s="4" t="s">
        <v>164</v>
      </c>
      <c r="B3569" s="4" t="s">
        <v>805</v>
      </c>
      <c r="C3569" s="4" t="s">
        <v>673</v>
      </c>
      <c r="D3569" s="4" t="n">
        <f aca="false">IFERROR(INDEX(Positions!$D$2:$D$14531,MATCH($A3569&amp;"|27",Positions!$A$2:$A$14531,0)),"-")</f>
        <v>30</v>
      </c>
      <c r="E3569" s="4" t="n">
        <f aca="false">IFERROR(INDEX(Positions!$D$2:$D$14531,MATCH($A3569&amp;"|43",Positions!$A$2:$A$14531,0)),"-")</f>
        <v>46</v>
      </c>
      <c r="F3569" s="4" t="str">
        <f aca="false">IFERROR(INDEX(Positions!$E$2:$E$14531,MATCH($A3569&amp;"|27",Positions!$A$2:$A$14531,0)),"-")</f>
        <v>G</v>
      </c>
      <c r="G3569" s="4" t="str">
        <f aca="false">IFERROR(INDEX(Positions!$E$2:$E$14531,MATCH($A3569&amp;"|43",Positions!$A$2:$A$14531,0)),"-")</f>
        <v>C</v>
      </c>
      <c r="H3569" s="3" t="str">
        <f aca="false">F3569&amp;"-"&amp;G3569</f>
        <v>G-C</v>
      </c>
      <c r="I3569" s="4" t="n">
        <f aca="false">(F3569="G")+(G3569="G")</f>
        <v>1</v>
      </c>
      <c r="J3569" s="4" t="n">
        <f aca="false">(F3569="C")+(G3569="C")</f>
        <v>1</v>
      </c>
      <c r="K3569" s="3" t="n">
        <f aca="false">I3569+J3569</f>
        <v>2</v>
      </c>
    </row>
    <row r="3570" customFormat="false" ht="15" hidden="false" customHeight="false" outlineLevel="0" collapsed="false">
      <c r="A3570" s="4" t="s">
        <v>164</v>
      </c>
      <c r="B3570" s="4" t="s">
        <v>805</v>
      </c>
      <c r="C3570" s="4" t="s">
        <v>889</v>
      </c>
      <c r="D3570" s="4" t="n">
        <f aca="false">IFERROR(INDEX(Positions!$D$2:$D$14531,MATCH($A3570&amp;"|28",Positions!$A$2:$A$14531,0)),"-")</f>
        <v>31</v>
      </c>
      <c r="E3570" s="4" t="n">
        <f aca="false">IFERROR(INDEX(Positions!$D$2:$D$14531,MATCH($A3570&amp;"|42",Positions!$A$2:$A$14531,0)),"-")</f>
        <v>45</v>
      </c>
      <c r="F3570" s="4" t="str">
        <f aca="false">IFERROR(INDEX(Positions!$E$2:$E$14531,MATCH($A3570&amp;"|28",Positions!$A$2:$A$14531,0)),"-")</f>
        <v>C</v>
      </c>
      <c r="G3570" s="4" t="str">
        <f aca="false">IFERROR(INDEX(Positions!$E$2:$E$14531,MATCH($A3570&amp;"|42",Positions!$A$2:$A$14531,0)),"-")</f>
        <v>G</v>
      </c>
      <c r="H3570" s="3" t="str">
        <f aca="false">F3570&amp;"-"&amp;G3570</f>
        <v>C-G</v>
      </c>
      <c r="I3570" s="4" t="n">
        <f aca="false">(F3570="G")+(G3570="G")</f>
        <v>1</v>
      </c>
      <c r="J3570" s="4" t="n">
        <f aca="false">(F3570="C")+(G3570="C")</f>
        <v>1</v>
      </c>
      <c r="K3570" s="3" t="n">
        <f aca="false">I3570+J3570</f>
        <v>2</v>
      </c>
    </row>
    <row r="3571" customFormat="false" ht="15" hidden="false" customHeight="false" outlineLevel="0" collapsed="false">
      <c r="A3571" s="4" t="s">
        <v>164</v>
      </c>
      <c r="B3571" s="4" t="s">
        <v>805</v>
      </c>
      <c r="C3571" s="4" t="s">
        <v>890</v>
      </c>
      <c r="D3571" s="4" t="n">
        <f aca="false">IFERROR(INDEX(Positions!$D$2:$D$14531,MATCH($A3571&amp;"|29",Positions!$A$2:$A$14531,0)),"-")</f>
        <v>32</v>
      </c>
      <c r="E3571" s="4" t="n">
        <f aca="false">IFERROR(INDEX(Positions!$D$2:$D$14531,MATCH($A3571&amp;"|41",Positions!$A$2:$A$14531,0)),"-")</f>
        <v>44</v>
      </c>
      <c r="F3571" s="4" t="str">
        <f aca="false">IFERROR(INDEX(Positions!$E$2:$E$14531,MATCH($A3571&amp;"|29",Positions!$A$2:$A$14531,0)),"-")</f>
        <v>U</v>
      </c>
      <c r="G3571" s="4" t="str">
        <f aca="false">IFERROR(INDEX(Positions!$E$2:$E$14531,MATCH($A3571&amp;"|41",Positions!$A$2:$A$14531,0)),"-")</f>
        <v>A</v>
      </c>
      <c r="H3571" s="3" t="str">
        <f aca="false">F3571&amp;"-"&amp;G3571</f>
        <v>U-A</v>
      </c>
      <c r="I3571" s="4" t="n">
        <f aca="false">(F3571="G")+(G3571="G")</f>
        <v>0</v>
      </c>
      <c r="J3571" s="4" t="n">
        <f aca="false">(F3571="C")+(G3571="C")</f>
        <v>0</v>
      </c>
      <c r="K3571" s="3" t="n">
        <f aca="false">I3571+J3571</f>
        <v>0</v>
      </c>
    </row>
    <row r="3572" customFormat="false" ht="15" hidden="false" customHeight="false" outlineLevel="0" collapsed="false">
      <c r="A3572" s="4" t="s">
        <v>164</v>
      </c>
      <c r="B3572" s="4" t="s">
        <v>805</v>
      </c>
      <c r="C3572" s="4" t="s">
        <v>694</v>
      </c>
      <c r="D3572" s="4" t="n">
        <f aca="false">IFERROR(INDEX(Positions!$D$2:$D$14531,MATCH($A3572&amp;"|30",Positions!$A$2:$A$14531,0)),"-")</f>
        <v>33</v>
      </c>
      <c r="E3572" s="4" t="n">
        <f aca="false">IFERROR(INDEX(Positions!$D$2:$D$14531,MATCH($A3572&amp;"|40",Positions!$A$2:$A$14531,0)),"-")</f>
        <v>43</v>
      </c>
      <c r="F3572" s="4" t="str">
        <f aca="false">IFERROR(INDEX(Positions!$E$2:$E$14531,MATCH($A3572&amp;"|30",Positions!$A$2:$A$14531,0)),"-")</f>
        <v>G</v>
      </c>
      <c r="G3572" s="4" t="str">
        <f aca="false">IFERROR(INDEX(Positions!$E$2:$E$14531,MATCH($A3572&amp;"|40",Positions!$A$2:$A$14531,0)),"-")</f>
        <v>C</v>
      </c>
      <c r="H3572" s="3" t="str">
        <f aca="false">F3572&amp;"-"&amp;G3572</f>
        <v>G-C</v>
      </c>
      <c r="I3572" s="4" t="n">
        <f aca="false">(F3572="G")+(G3572="G")</f>
        <v>1</v>
      </c>
      <c r="J3572" s="4" t="n">
        <f aca="false">(F3572="C")+(G3572="C")</f>
        <v>1</v>
      </c>
      <c r="K3572" s="3" t="n">
        <f aca="false">I3572+J3572</f>
        <v>2</v>
      </c>
    </row>
    <row r="3573" customFormat="false" ht="15" hidden="false" customHeight="false" outlineLevel="0" collapsed="false">
      <c r="A3573" s="4" t="s">
        <v>164</v>
      </c>
      <c r="B3573" s="4" t="s">
        <v>805</v>
      </c>
      <c r="C3573" s="4" t="s">
        <v>640</v>
      </c>
      <c r="D3573" s="4" t="n">
        <f aca="false">IFERROR(INDEX(Positions!$D$2:$D$14531,MATCH($A3573&amp;"|31",Positions!$A$2:$A$14531,0)),"-")</f>
        <v>34</v>
      </c>
      <c r="E3573" s="4" t="n">
        <f aca="false">IFERROR(INDEX(Positions!$D$2:$D$14531,MATCH($A3573&amp;"|39",Positions!$A$2:$A$14531,0)),"-")</f>
        <v>42</v>
      </c>
      <c r="F3573" s="4" t="str">
        <f aca="false">IFERROR(INDEX(Positions!$E$2:$E$14531,MATCH($A3573&amp;"|31",Positions!$A$2:$A$14531,0)),"-")</f>
        <v>A</v>
      </c>
      <c r="G3573" s="4" t="str">
        <f aca="false">IFERROR(INDEX(Positions!$E$2:$E$14531,MATCH($A3573&amp;"|39",Positions!$A$2:$A$14531,0)),"-")</f>
        <v>U</v>
      </c>
      <c r="H3573" s="3" t="str">
        <f aca="false">F3573&amp;"-"&amp;G3573</f>
        <v>A-U</v>
      </c>
      <c r="I3573" s="4" t="n">
        <f aca="false">(F3573="G")+(G3573="G")</f>
        <v>0</v>
      </c>
      <c r="J3573" s="4" t="n">
        <f aca="false">(F3573="C")+(G3573="C")</f>
        <v>0</v>
      </c>
      <c r="K3573" s="3" t="n">
        <f aca="false">I3573+J3573</f>
        <v>0</v>
      </c>
    </row>
    <row r="3574" customFormat="false" ht="15" hidden="false" customHeight="false" outlineLevel="0" collapsed="false">
      <c r="A3574" s="4" t="s">
        <v>164</v>
      </c>
      <c r="B3574" s="4" t="s">
        <v>830</v>
      </c>
      <c r="C3574" s="4" t="s">
        <v>367</v>
      </c>
      <c r="D3574" s="4" t="n">
        <f aca="false">IFERROR(INDEX(Positions!$D$2:$D$14531,MATCH($A3574&amp;"|49",Positions!$A$2:$A$14531,0)),"-")</f>
        <v>52</v>
      </c>
      <c r="E3574" s="4" t="n">
        <f aca="false">IFERROR(INDEX(Positions!$D$2:$D$14531,MATCH($A3574&amp;"|65",Positions!$A$2:$A$14531,0)),"-")</f>
        <v>68</v>
      </c>
      <c r="F3574" s="4" t="str">
        <f aca="false">IFERROR(INDEX(Positions!$E$2:$E$14531,MATCH($A3574&amp;"|49",Positions!$A$2:$A$14531,0)),"-")</f>
        <v>C</v>
      </c>
      <c r="G3574" s="4" t="str">
        <f aca="false">IFERROR(INDEX(Positions!$E$2:$E$14531,MATCH($A3574&amp;"|65",Positions!$A$2:$A$14531,0)),"-")</f>
        <v>G</v>
      </c>
      <c r="H3574" s="3" t="str">
        <f aca="false">F3574&amp;"-"&amp;G3574</f>
        <v>C-G</v>
      </c>
      <c r="I3574" s="4" t="n">
        <f aca="false">(F3574="G")+(G3574="G")</f>
        <v>1</v>
      </c>
      <c r="J3574" s="4" t="n">
        <f aca="false">(F3574="C")+(G3574="C")</f>
        <v>1</v>
      </c>
      <c r="K3574" s="3" t="n">
        <f aca="false">I3574+J3574</f>
        <v>2</v>
      </c>
    </row>
    <row r="3575" customFormat="false" ht="15" hidden="false" customHeight="false" outlineLevel="0" collapsed="false">
      <c r="A3575" s="4" t="s">
        <v>164</v>
      </c>
      <c r="B3575" s="4" t="s">
        <v>830</v>
      </c>
      <c r="C3575" s="4" t="s">
        <v>891</v>
      </c>
      <c r="D3575" s="4" t="n">
        <f aca="false">IFERROR(INDEX(Positions!$D$2:$D$14531,MATCH($A3575&amp;"|50",Positions!$A$2:$A$14531,0)),"-")</f>
        <v>53</v>
      </c>
      <c r="E3575" s="4" t="n">
        <f aca="false">IFERROR(INDEX(Positions!$D$2:$D$14531,MATCH($A3575&amp;"|64",Positions!$A$2:$A$14531,0)),"-")</f>
        <v>67</v>
      </c>
      <c r="F3575" s="4" t="str">
        <f aca="false">IFERROR(INDEX(Positions!$E$2:$E$14531,MATCH($A3575&amp;"|50",Positions!$A$2:$A$14531,0)),"-")</f>
        <v>G</v>
      </c>
      <c r="G3575" s="4" t="str">
        <f aca="false">IFERROR(INDEX(Positions!$E$2:$E$14531,MATCH($A3575&amp;"|64",Positions!$A$2:$A$14531,0)),"-")</f>
        <v>U</v>
      </c>
      <c r="H3575" s="3" t="str">
        <f aca="false">F3575&amp;"-"&amp;G3575</f>
        <v>G-U</v>
      </c>
      <c r="I3575" s="4" t="n">
        <f aca="false">(F3575="G")+(G3575="G")</f>
        <v>1</v>
      </c>
      <c r="J3575" s="4" t="n">
        <f aca="false">(F3575="C")+(G3575="C")</f>
        <v>0</v>
      </c>
      <c r="K3575" s="3" t="n">
        <f aca="false">I3575+J3575</f>
        <v>1</v>
      </c>
    </row>
    <row r="3576" customFormat="false" ht="15" hidden="false" customHeight="false" outlineLevel="0" collapsed="false">
      <c r="A3576" s="4" t="s">
        <v>164</v>
      </c>
      <c r="B3576" s="4" t="s">
        <v>830</v>
      </c>
      <c r="C3576" s="4" t="s">
        <v>689</v>
      </c>
      <c r="D3576" s="4" t="n">
        <f aca="false">IFERROR(INDEX(Positions!$D$2:$D$14531,MATCH($A3576&amp;"|51",Positions!$A$2:$A$14531,0)),"-")</f>
        <v>54</v>
      </c>
      <c r="E3576" s="4" t="n">
        <f aca="false">IFERROR(INDEX(Positions!$D$2:$D$14531,MATCH($A3576&amp;"|63",Positions!$A$2:$A$14531,0)),"-")</f>
        <v>66</v>
      </c>
      <c r="F3576" s="4" t="str">
        <f aca="false">IFERROR(INDEX(Positions!$E$2:$E$14531,MATCH($A3576&amp;"|51",Positions!$A$2:$A$14531,0)),"-")</f>
        <v>G</v>
      </c>
      <c r="G3576" s="4" t="str">
        <f aca="false">IFERROR(INDEX(Positions!$E$2:$E$14531,MATCH($A3576&amp;"|63",Positions!$A$2:$A$14531,0)),"-")</f>
        <v>C</v>
      </c>
      <c r="H3576" s="3" t="str">
        <f aca="false">F3576&amp;"-"&amp;G3576</f>
        <v>G-C</v>
      </c>
      <c r="I3576" s="4" t="n">
        <f aca="false">(F3576="G")+(G3576="G")</f>
        <v>1</v>
      </c>
      <c r="J3576" s="4" t="n">
        <f aca="false">(F3576="C")+(G3576="C")</f>
        <v>1</v>
      </c>
      <c r="K3576" s="3" t="n">
        <f aca="false">I3576+J3576</f>
        <v>2</v>
      </c>
    </row>
    <row r="3577" customFormat="false" ht="15" hidden="false" customHeight="false" outlineLevel="0" collapsed="false">
      <c r="A3577" s="4" t="s">
        <v>164</v>
      </c>
      <c r="B3577" s="4" t="s">
        <v>830</v>
      </c>
      <c r="C3577" s="4" t="s">
        <v>703</v>
      </c>
      <c r="D3577" s="4" t="n">
        <f aca="false">IFERROR(INDEX(Positions!$D$2:$D$14531,MATCH($A3577&amp;"|52",Positions!$A$2:$A$14531,0)),"-")</f>
        <v>55</v>
      </c>
      <c r="E3577" s="4" t="n">
        <f aca="false">IFERROR(INDEX(Positions!$D$2:$D$14531,MATCH($A3577&amp;"|62",Positions!$A$2:$A$14531,0)),"-")</f>
        <v>65</v>
      </c>
      <c r="F3577" s="4" t="str">
        <f aca="false">IFERROR(INDEX(Positions!$E$2:$E$14531,MATCH($A3577&amp;"|52",Positions!$A$2:$A$14531,0)),"-")</f>
        <v>G</v>
      </c>
      <c r="G3577" s="4" t="str">
        <f aca="false">IFERROR(INDEX(Positions!$E$2:$E$14531,MATCH($A3577&amp;"|62",Positions!$A$2:$A$14531,0)),"-")</f>
        <v>C</v>
      </c>
      <c r="H3577" s="3" t="str">
        <f aca="false">F3577&amp;"-"&amp;G3577</f>
        <v>G-C</v>
      </c>
      <c r="I3577" s="4" t="n">
        <f aca="false">(F3577="G")+(G3577="G")</f>
        <v>1</v>
      </c>
      <c r="J3577" s="4" t="n">
        <f aca="false">(F3577="C")+(G3577="C")</f>
        <v>1</v>
      </c>
      <c r="K3577" s="3" t="n">
        <f aca="false">I3577+J3577</f>
        <v>2</v>
      </c>
    </row>
    <row r="3578" customFormat="false" ht="15" hidden="false" customHeight="false" outlineLevel="0" collapsed="false">
      <c r="A3578" s="4" t="s">
        <v>164</v>
      </c>
      <c r="B3578" s="4" t="s">
        <v>830</v>
      </c>
      <c r="C3578" s="4" t="s">
        <v>892</v>
      </c>
      <c r="D3578" s="4" t="n">
        <f aca="false">IFERROR(INDEX(Positions!$D$2:$D$14531,MATCH($A3578&amp;"|53",Positions!$A$2:$A$14531,0)),"-")</f>
        <v>56</v>
      </c>
      <c r="E3578" s="4" t="n">
        <f aca="false">IFERROR(INDEX(Positions!$D$2:$D$14531,MATCH($A3578&amp;"|61",Positions!$A$2:$A$14531,0)),"-")</f>
        <v>64</v>
      </c>
      <c r="F3578" s="4" t="str">
        <f aca="false">IFERROR(INDEX(Positions!$E$2:$E$14531,MATCH($A3578&amp;"|53",Positions!$A$2:$A$14531,0)),"-")</f>
        <v>G</v>
      </c>
      <c r="G3578" s="4" t="str">
        <f aca="false">IFERROR(INDEX(Positions!$E$2:$E$14531,MATCH($A3578&amp;"|61",Positions!$A$2:$A$14531,0)),"-")</f>
        <v>C</v>
      </c>
      <c r="H3578" s="3" t="str">
        <f aca="false">F3578&amp;"-"&amp;G3578</f>
        <v>G-C</v>
      </c>
      <c r="I3578" s="4" t="n">
        <f aca="false">(F3578="G")+(G3578="G")</f>
        <v>1</v>
      </c>
      <c r="J3578" s="4" t="n">
        <f aca="false">(F3578="C")+(G3578="C")</f>
        <v>1</v>
      </c>
      <c r="K3578" s="3" t="n">
        <f aca="false">I3578+J3578</f>
        <v>2</v>
      </c>
    </row>
    <row r="3579" customFormat="false" ht="15" hidden="false" customHeight="false" outlineLevel="0" collapsed="false">
      <c r="A3579" s="24" t="s">
        <v>164</v>
      </c>
      <c r="B3579" s="24" t="s">
        <v>893</v>
      </c>
      <c r="C3579" s="24" t="s">
        <v>894</v>
      </c>
      <c r="D3579" s="24" t="n">
        <f aca="false">IFERROR(INDEX(Positions!$D$2:$D$14531,MATCH($A3579&amp;"|8",Positions!$A$2:$A$14531,0)),"-")</f>
        <v>8</v>
      </c>
      <c r="E3579" s="24" t="n">
        <f aca="false">IFERROR(INDEX(Positions!$D$2:$D$14531,MATCH($A3579&amp;"|14",Positions!$A$2:$A$14531,0)),"-")</f>
        <v>14</v>
      </c>
      <c r="F3579" s="24" t="str">
        <f aca="false">IFERROR(INDEX(Positions!$E$2:$E$14531,MATCH($A3579&amp;"|8",Positions!$A$2:$A$14531,0)),"-")</f>
        <v>U</v>
      </c>
      <c r="G3579" s="24" t="str">
        <f aca="false">IFERROR(INDEX(Positions!$E$2:$E$14531,MATCH($A3579&amp;"|14",Positions!$A$2:$A$14531,0)),"-")</f>
        <v>A</v>
      </c>
      <c r="H3579" s="25" t="str">
        <f aca="false">F3579&amp;"-"&amp;G3579</f>
        <v>U-A</v>
      </c>
      <c r="I3579" s="24" t="n">
        <f aca="false">(F3579="G")+(G3579="G")</f>
        <v>0</v>
      </c>
      <c r="J3579" s="24" t="n">
        <f aca="false">(F3579="C")+(G3579="C")</f>
        <v>0</v>
      </c>
      <c r="K3579" s="25" t="n">
        <f aca="false">I3579+J3579</f>
        <v>0</v>
      </c>
    </row>
    <row r="3580" customFormat="false" ht="15" hidden="false" customHeight="false" outlineLevel="0" collapsed="false">
      <c r="A3580" s="24" t="s">
        <v>164</v>
      </c>
      <c r="B3580" s="24" t="s">
        <v>893</v>
      </c>
      <c r="C3580" s="24" t="s">
        <v>895</v>
      </c>
      <c r="D3580" s="24" t="n">
        <f aca="false">IFERROR(INDEX(Positions!$D$2:$D$14531,MATCH($A3580&amp;"|15",Positions!$A$2:$A$14531,0)),"-")</f>
        <v>15</v>
      </c>
      <c r="E3580" s="24" t="n">
        <f aca="false">IFERROR(INDEX(Positions!$D$2:$D$14531,MATCH($A3580&amp;"|48",Positions!$A$2:$A$14531,0)),"-")</f>
        <v>51</v>
      </c>
      <c r="F3580" s="24" t="str">
        <f aca="false">IFERROR(INDEX(Positions!$E$2:$E$14531,MATCH($A3580&amp;"|15",Positions!$A$2:$A$14531,0)),"-")</f>
        <v>G</v>
      </c>
      <c r="G3580" s="24" t="str">
        <f aca="false">IFERROR(INDEX(Positions!$E$2:$E$14531,MATCH($A3580&amp;"|48",Positions!$A$2:$A$14531,0)),"-")</f>
        <v>C</v>
      </c>
      <c r="H3580" s="25" t="str">
        <f aca="false">F3580&amp;"-"&amp;G3580</f>
        <v>G-C</v>
      </c>
      <c r="I3580" s="24" t="n">
        <f aca="false">(F3580="G")+(G3580="G")</f>
        <v>1</v>
      </c>
      <c r="J3580" s="24" t="n">
        <f aca="false">(F3580="C")+(G3580="C")</f>
        <v>1</v>
      </c>
      <c r="K3580" s="25" t="n">
        <f aca="false">I3580+J3580</f>
        <v>2</v>
      </c>
    </row>
    <row r="3581" customFormat="false" ht="15" hidden="false" customHeight="false" outlineLevel="0" collapsed="false">
      <c r="A3581" s="24" t="s">
        <v>164</v>
      </c>
      <c r="B3581" s="24" t="s">
        <v>893</v>
      </c>
      <c r="C3581" s="24" t="s">
        <v>896</v>
      </c>
      <c r="D3581" s="24" t="n">
        <f aca="false">IFERROR(INDEX(Positions!$D$2:$D$14531,MATCH($A3581&amp;"|18",Positions!$A$2:$A$14531,0)),"-")</f>
        <v>19</v>
      </c>
      <c r="E3581" s="24" t="n">
        <f aca="false">IFERROR(INDEX(Positions!$D$2:$D$14531,MATCH($A3581&amp;"|55",Positions!$A$2:$A$14531,0)),"-")</f>
        <v>58</v>
      </c>
      <c r="F3581" s="24" t="str">
        <f aca="false">IFERROR(INDEX(Positions!$E$2:$E$14531,MATCH($A3581&amp;"|18",Positions!$A$2:$A$14531,0)),"-")</f>
        <v>G</v>
      </c>
      <c r="G3581" s="24" t="str">
        <f aca="false">IFERROR(INDEX(Positions!$E$2:$E$14531,MATCH($A3581&amp;"|55",Positions!$A$2:$A$14531,0)),"-")</f>
        <v>U</v>
      </c>
      <c r="H3581" s="25" t="str">
        <f aca="false">F3581&amp;"-"&amp;G3581</f>
        <v>G-U</v>
      </c>
      <c r="I3581" s="24" t="n">
        <f aca="false">(F3581="G")+(G3581="G")</f>
        <v>1</v>
      </c>
      <c r="J3581" s="24" t="n">
        <f aca="false">(F3581="C")+(G3581="C")</f>
        <v>0</v>
      </c>
      <c r="K3581" s="25" t="n">
        <f aca="false">I3581+J3581</f>
        <v>1</v>
      </c>
    </row>
    <row r="3582" customFormat="false" ht="15" hidden="false" customHeight="false" outlineLevel="0" collapsed="false">
      <c r="A3582" s="24" t="s">
        <v>164</v>
      </c>
      <c r="B3582" s="24" t="s">
        <v>893</v>
      </c>
      <c r="C3582" s="24" t="s">
        <v>897</v>
      </c>
      <c r="D3582" s="24" t="n">
        <f aca="false">IFERROR(INDEX(Positions!$D$2:$D$14531,MATCH($A3582&amp;"|19",Positions!$A$2:$A$14531,0)),"-")</f>
        <v>20</v>
      </c>
      <c r="E3582" s="24" t="n">
        <f aca="false">IFERROR(INDEX(Positions!$D$2:$D$14531,MATCH($A3582&amp;"|56",Positions!$A$2:$A$14531,0)),"-")</f>
        <v>59</v>
      </c>
      <c r="F3582" s="24" t="str">
        <f aca="false">IFERROR(INDEX(Positions!$E$2:$E$14531,MATCH($A3582&amp;"|19",Positions!$A$2:$A$14531,0)),"-")</f>
        <v>G</v>
      </c>
      <c r="G3582" s="24" t="str">
        <f aca="false">IFERROR(INDEX(Positions!$E$2:$E$14531,MATCH($A3582&amp;"|56",Positions!$A$2:$A$14531,0)),"-")</f>
        <v>C</v>
      </c>
      <c r="H3582" s="25" t="str">
        <f aca="false">F3582&amp;"-"&amp;G3582</f>
        <v>G-C</v>
      </c>
      <c r="I3582" s="24" t="n">
        <f aca="false">(F3582="G")+(G3582="G")</f>
        <v>1</v>
      </c>
      <c r="J3582" s="24" t="n">
        <f aca="false">(F3582="C")+(G3582="C")</f>
        <v>1</v>
      </c>
      <c r="K3582" s="25" t="n">
        <f aca="false">I3582+J3582</f>
        <v>2</v>
      </c>
    </row>
    <row r="3583" customFormat="false" ht="15" hidden="false" customHeight="false" outlineLevel="0" collapsed="false">
      <c r="A3583" s="24" t="s">
        <v>164</v>
      </c>
      <c r="B3583" s="24" t="s">
        <v>893</v>
      </c>
      <c r="C3583" s="24" t="s">
        <v>898</v>
      </c>
      <c r="D3583" s="24" t="n">
        <f aca="false">IFERROR(INDEX(Positions!$D$2:$D$14531,MATCH($A3583&amp;"|26",Positions!$A$2:$A$14531,0)),"-")</f>
        <v>29</v>
      </c>
      <c r="E3583" s="24" t="n">
        <f aca="false">IFERROR(INDEX(Positions!$D$2:$D$14531,MATCH($A3583&amp;"|44",Positions!$A$2:$A$14531,0)),"-")</f>
        <v>47</v>
      </c>
      <c r="F3583" s="24" t="str">
        <f aca="false">IFERROR(INDEX(Positions!$E$2:$E$14531,MATCH($A3583&amp;"|26",Positions!$A$2:$A$14531,0)),"-")</f>
        <v>A</v>
      </c>
      <c r="G3583" s="24" t="str">
        <f aca="false">IFERROR(INDEX(Positions!$E$2:$E$14531,MATCH($A3583&amp;"|44",Positions!$A$2:$A$14531,0)),"-")</f>
        <v>G</v>
      </c>
      <c r="H3583" s="25" t="str">
        <f aca="false">F3583&amp;"-"&amp;G3583</f>
        <v>A-G</v>
      </c>
      <c r="I3583" s="24" t="n">
        <f aca="false">(F3583="G")+(G3583="G")</f>
        <v>1</v>
      </c>
      <c r="J3583" s="24" t="n">
        <f aca="false">(F3583="C")+(G3583="C")</f>
        <v>0</v>
      </c>
      <c r="K3583" s="25" t="n">
        <f aca="false">I3583+J3583</f>
        <v>1</v>
      </c>
    </row>
    <row r="3584" customFormat="false" ht="15" hidden="false" customHeight="false" outlineLevel="0" collapsed="false">
      <c r="A3584" s="24" t="s">
        <v>164</v>
      </c>
      <c r="B3584" s="24" t="s">
        <v>893</v>
      </c>
      <c r="C3584" s="24" t="s">
        <v>899</v>
      </c>
      <c r="D3584" s="24" t="n">
        <f aca="false">IFERROR(INDEX(Positions!$D$2:$D$14531,MATCH($A3584&amp;"|32",Positions!$A$2:$A$14531,0)),"-")</f>
        <v>35</v>
      </c>
      <c r="E3584" s="24" t="n">
        <f aca="false">IFERROR(INDEX(Positions!$D$2:$D$14531,MATCH($A3584&amp;"|38",Positions!$A$2:$A$14531,0)),"-")</f>
        <v>41</v>
      </c>
      <c r="F3584" s="24" t="str">
        <f aca="false">IFERROR(INDEX(Positions!$E$2:$E$14531,MATCH($A3584&amp;"|32",Positions!$A$2:$A$14531,0)),"-")</f>
        <v>C</v>
      </c>
      <c r="G3584" s="24" t="str">
        <f aca="false">IFERROR(INDEX(Positions!$E$2:$E$14531,MATCH($A3584&amp;"|38",Positions!$A$2:$A$14531,0)),"-")</f>
        <v>A</v>
      </c>
      <c r="H3584" s="25" t="str">
        <f aca="false">F3584&amp;"-"&amp;G3584</f>
        <v>C-A</v>
      </c>
      <c r="I3584" s="24" t="n">
        <f aca="false">(F3584="G")+(G3584="G")</f>
        <v>0</v>
      </c>
      <c r="J3584" s="24" t="n">
        <f aca="false">(F3584="C")+(G3584="C")</f>
        <v>1</v>
      </c>
      <c r="K3584" s="25" t="n">
        <f aca="false">I3584+J3584</f>
        <v>1</v>
      </c>
    </row>
    <row r="3585" customFormat="false" ht="15" hidden="false" customHeight="false" outlineLevel="0" collapsed="false">
      <c r="A3585" s="24" t="s">
        <v>164</v>
      </c>
      <c r="B3585" s="24" t="s">
        <v>893</v>
      </c>
      <c r="C3585" s="24" t="s">
        <v>900</v>
      </c>
      <c r="D3585" s="24" t="n">
        <f aca="false">IFERROR(INDEX(Positions!$D$2:$D$14531,MATCH($A3585&amp;"|54",Positions!$A$2:$A$14531,0)),"-")</f>
        <v>57</v>
      </c>
      <c r="E3585" s="24" t="n">
        <f aca="false">IFERROR(INDEX(Positions!$D$2:$D$14531,MATCH($A3585&amp;"|58",Positions!$A$2:$A$14531,0)),"-")</f>
        <v>61</v>
      </c>
      <c r="F3585" s="24" t="str">
        <f aca="false">IFERROR(INDEX(Positions!$E$2:$E$14531,MATCH($A3585&amp;"|54",Positions!$A$2:$A$14531,0)),"-")</f>
        <v>U</v>
      </c>
      <c r="G3585" s="24" t="str">
        <f aca="false">IFERROR(INDEX(Positions!$E$2:$E$14531,MATCH($A3585&amp;"|58",Positions!$A$2:$A$14531,0)),"-")</f>
        <v>A</v>
      </c>
      <c r="H3585" s="25" t="str">
        <f aca="false">F3585&amp;"-"&amp;G3585</f>
        <v>U-A</v>
      </c>
      <c r="I3585" s="24" t="n">
        <f aca="false">(F3585="G")+(G3585="G")</f>
        <v>0</v>
      </c>
      <c r="J3585" s="24" t="n">
        <f aca="false">(F3585="C")+(G3585="C")</f>
        <v>0</v>
      </c>
      <c r="K3585" s="25" t="n">
        <f aca="false">I3585+J3585</f>
        <v>0</v>
      </c>
    </row>
    <row r="3586" customFormat="false" ht="15" hidden="false" customHeight="false" outlineLevel="0" collapsed="false">
      <c r="A3586" s="4" t="s">
        <v>165</v>
      </c>
      <c r="B3586" s="4" t="s">
        <v>768</v>
      </c>
      <c r="C3586" s="4" t="s">
        <v>882</v>
      </c>
      <c r="D3586" s="4" t="n">
        <f aca="false">IFERROR(INDEX(Positions!$D$2:$D$14531,MATCH($A3586&amp;"|1",Positions!$A$2:$A$14531,0)),"-")</f>
        <v>1</v>
      </c>
      <c r="E3586" s="4" t="n">
        <f aca="false">IFERROR(INDEX(Positions!$D$2:$D$14531,MATCH($A3586&amp;"|72",Positions!$A$2:$A$14531,0)),"-")</f>
        <v>74</v>
      </c>
      <c r="F3586" s="4" t="str">
        <f aca="false">IFERROR(INDEX(Positions!$E$2:$E$14531,MATCH($A3586&amp;"|1",Positions!$A$2:$A$14531,0)),"-")</f>
        <v>G</v>
      </c>
      <c r="G3586" s="4" t="str">
        <f aca="false">IFERROR(INDEX(Positions!$E$2:$E$14531,MATCH($A3586&amp;"|72",Positions!$A$2:$A$14531,0)),"-")</f>
        <v>C</v>
      </c>
      <c r="H3586" s="3" t="str">
        <f aca="false">F3586&amp;"-"&amp;G3586</f>
        <v>G-C</v>
      </c>
      <c r="I3586" s="4" t="n">
        <f aca="false">(F3586="G")+(G3586="G")</f>
        <v>1</v>
      </c>
      <c r="J3586" s="4" t="n">
        <f aca="false">(F3586="C")+(G3586="C")</f>
        <v>1</v>
      </c>
      <c r="K3586" s="3" t="n">
        <f aca="false">I3586+J3586</f>
        <v>2</v>
      </c>
    </row>
    <row r="3587" customFormat="false" ht="15" hidden="false" customHeight="false" outlineLevel="0" collapsed="false">
      <c r="A3587" s="4" t="s">
        <v>165</v>
      </c>
      <c r="B3587" s="4" t="s">
        <v>768</v>
      </c>
      <c r="C3587" s="4" t="s">
        <v>883</v>
      </c>
      <c r="D3587" s="4" t="n">
        <f aca="false">IFERROR(INDEX(Positions!$D$2:$D$14531,MATCH($A3587&amp;"|2",Positions!$A$2:$A$14531,0)),"-")</f>
        <v>2</v>
      </c>
      <c r="E3587" s="4" t="n">
        <f aca="false">IFERROR(INDEX(Positions!$D$2:$D$14531,MATCH($A3587&amp;"|71",Positions!$A$2:$A$14531,0)),"-")</f>
        <v>73</v>
      </c>
      <c r="F3587" s="4" t="str">
        <f aca="false">IFERROR(INDEX(Positions!$E$2:$E$14531,MATCH($A3587&amp;"|2",Positions!$A$2:$A$14531,0)),"-")</f>
        <v>G</v>
      </c>
      <c r="G3587" s="4" t="str">
        <f aca="false">IFERROR(INDEX(Positions!$E$2:$E$14531,MATCH($A3587&amp;"|71",Positions!$A$2:$A$14531,0)),"-")</f>
        <v>C</v>
      </c>
      <c r="H3587" s="3" t="str">
        <f aca="false">F3587&amp;"-"&amp;G3587</f>
        <v>G-C</v>
      </c>
      <c r="I3587" s="4" t="n">
        <f aca="false">(F3587="G")+(G3587="G")</f>
        <v>1</v>
      </c>
      <c r="J3587" s="4" t="n">
        <f aca="false">(F3587="C")+(G3587="C")</f>
        <v>1</v>
      </c>
      <c r="K3587" s="3" t="n">
        <f aca="false">I3587+J3587</f>
        <v>2</v>
      </c>
    </row>
    <row r="3588" customFormat="false" ht="15" hidden="false" customHeight="false" outlineLevel="0" collapsed="false">
      <c r="A3588" s="4" t="s">
        <v>165</v>
      </c>
      <c r="B3588" s="4" t="s">
        <v>768</v>
      </c>
      <c r="C3588" s="4" t="s">
        <v>884</v>
      </c>
      <c r="D3588" s="4" t="n">
        <f aca="false">IFERROR(INDEX(Positions!$D$2:$D$14531,MATCH($A3588&amp;"|3",Positions!$A$2:$A$14531,0)),"-")</f>
        <v>3</v>
      </c>
      <c r="E3588" s="4" t="n">
        <f aca="false">IFERROR(INDEX(Positions!$D$2:$D$14531,MATCH($A3588&amp;"|70",Positions!$A$2:$A$14531,0)),"-")</f>
        <v>72</v>
      </c>
      <c r="F3588" s="4" t="str">
        <f aca="false">IFERROR(INDEX(Positions!$E$2:$E$14531,MATCH($A3588&amp;"|3",Positions!$A$2:$A$14531,0)),"-")</f>
        <v>G</v>
      </c>
      <c r="G3588" s="4" t="str">
        <f aca="false">IFERROR(INDEX(Positions!$E$2:$E$14531,MATCH($A3588&amp;"|70",Positions!$A$2:$A$14531,0)),"-")</f>
        <v>C</v>
      </c>
      <c r="H3588" s="3" t="str">
        <f aca="false">F3588&amp;"-"&amp;G3588</f>
        <v>G-C</v>
      </c>
      <c r="I3588" s="4" t="n">
        <f aca="false">(F3588="G")+(G3588="G")</f>
        <v>1</v>
      </c>
      <c r="J3588" s="4" t="n">
        <f aca="false">(F3588="C")+(G3588="C")</f>
        <v>1</v>
      </c>
      <c r="K3588" s="3" t="n">
        <f aca="false">I3588+J3588</f>
        <v>2</v>
      </c>
    </row>
    <row r="3589" customFormat="false" ht="15" hidden="false" customHeight="false" outlineLevel="0" collapsed="false">
      <c r="A3589" s="4" t="s">
        <v>165</v>
      </c>
      <c r="B3589" s="4" t="s">
        <v>768</v>
      </c>
      <c r="C3589" s="4" t="s">
        <v>885</v>
      </c>
      <c r="D3589" s="4" t="n">
        <f aca="false">IFERROR(INDEX(Positions!$D$2:$D$14531,MATCH($A3589&amp;"|4",Positions!$A$2:$A$14531,0)),"-")</f>
        <v>4</v>
      </c>
      <c r="E3589" s="4" t="n">
        <f aca="false">IFERROR(INDEX(Positions!$D$2:$D$14531,MATCH($A3589&amp;"|69",Positions!$A$2:$A$14531,0)),"-")</f>
        <v>71</v>
      </c>
      <c r="F3589" s="4" t="str">
        <f aca="false">IFERROR(INDEX(Positions!$E$2:$E$14531,MATCH($A3589&amp;"|4",Positions!$A$2:$A$14531,0)),"-")</f>
        <v>G</v>
      </c>
      <c r="G3589" s="4" t="str">
        <f aca="false">IFERROR(INDEX(Positions!$E$2:$E$14531,MATCH($A3589&amp;"|69",Positions!$A$2:$A$14531,0)),"-")</f>
        <v>C</v>
      </c>
      <c r="H3589" s="3" t="str">
        <f aca="false">F3589&amp;"-"&amp;G3589</f>
        <v>G-C</v>
      </c>
      <c r="I3589" s="4" t="n">
        <f aca="false">(F3589="G")+(G3589="G")</f>
        <v>1</v>
      </c>
      <c r="J3589" s="4" t="n">
        <f aca="false">(F3589="C")+(G3589="C")</f>
        <v>1</v>
      </c>
      <c r="K3589" s="3" t="n">
        <f aca="false">I3589+J3589</f>
        <v>2</v>
      </c>
    </row>
    <row r="3590" customFormat="false" ht="15" hidden="false" customHeight="false" outlineLevel="0" collapsed="false">
      <c r="A3590" s="4" t="s">
        <v>165</v>
      </c>
      <c r="B3590" s="4" t="s">
        <v>768</v>
      </c>
      <c r="C3590" s="4" t="s">
        <v>542</v>
      </c>
      <c r="D3590" s="4" t="n">
        <f aca="false">IFERROR(INDEX(Positions!$D$2:$D$14531,MATCH($A3590&amp;"|5",Positions!$A$2:$A$14531,0)),"-")</f>
        <v>5</v>
      </c>
      <c r="E3590" s="4" t="n">
        <f aca="false">IFERROR(INDEX(Positions!$D$2:$D$14531,MATCH($A3590&amp;"|68",Positions!$A$2:$A$14531,0)),"-")</f>
        <v>70</v>
      </c>
      <c r="F3590" s="4" t="str">
        <f aca="false">IFERROR(INDEX(Positions!$E$2:$E$14531,MATCH($A3590&amp;"|5",Positions!$A$2:$A$14531,0)),"-")</f>
        <v>C</v>
      </c>
      <c r="G3590" s="4" t="str">
        <f aca="false">IFERROR(INDEX(Positions!$E$2:$E$14531,MATCH($A3590&amp;"|68",Positions!$A$2:$A$14531,0)),"-")</f>
        <v>G</v>
      </c>
      <c r="H3590" s="3" t="str">
        <f aca="false">F3590&amp;"-"&amp;G3590</f>
        <v>C-G</v>
      </c>
      <c r="I3590" s="4" t="n">
        <f aca="false">(F3590="G")+(G3590="G")</f>
        <v>1</v>
      </c>
      <c r="J3590" s="4" t="n">
        <f aca="false">(F3590="C")+(G3590="C")</f>
        <v>1</v>
      </c>
      <c r="K3590" s="3" t="n">
        <f aca="false">I3590+J3590</f>
        <v>2</v>
      </c>
    </row>
    <row r="3591" customFormat="false" ht="15" hidden="false" customHeight="false" outlineLevel="0" collapsed="false">
      <c r="A3591" s="4" t="s">
        <v>165</v>
      </c>
      <c r="B3591" s="4" t="s">
        <v>768</v>
      </c>
      <c r="C3591" s="4" t="s">
        <v>561</v>
      </c>
      <c r="D3591" s="4" t="n">
        <f aca="false">IFERROR(INDEX(Positions!$D$2:$D$14531,MATCH($A3591&amp;"|6",Positions!$A$2:$A$14531,0)),"-")</f>
        <v>6</v>
      </c>
      <c r="E3591" s="4" t="n">
        <f aca="false">IFERROR(INDEX(Positions!$D$2:$D$14531,MATCH($A3591&amp;"|67",Positions!$A$2:$A$14531,0)),"-")</f>
        <v>69</v>
      </c>
      <c r="F3591" s="4" t="str">
        <f aca="false">IFERROR(INDEX(Positions!$E$2:$E$14531,MATCH($A3591&amp;"|6",Positions!$A$2:$A$14531,0)),"-")</f>
        <v>G</v>
      </c>
      <c r="G3591" s="4" t="str">
        <f aca="false">IFERROR(INDEX(Positions!$E$2:$E$14531,MATCH($A3591&amp;"|67",Positions!$A$2:$A$14531,0)),"-")</f>
        <v>C</v>
      </c>
      <c r="H3591" s="3" t="str">
        <f aca="false">F3591&amp;"-"&amp;G3591</f>
        <v>G-C</v>
      </c>
      <c r="I3591" s="4" t="n">
        <f aca="false">(F3591="G")+(G3591="G")</f>
        <v>1</v>
      </c>
      <c r="J3591" s="4" t="n">
        <f aca="false">(F3591="C")+(G3591="C")</f>
        <v>1</v>
      </c>
      <c r="K3591" s="3" t="n">
        <f aca="false">I3591+J3591</f>
        <v>2</v>
      </c>
    </row>
    <row r="3592" customFormat="false" ht="15" hidden="false" customHeight="false" outlineLevel="0" collapsed="false">
      <c r="A3592" s="4" t="s">
        <v>165</v>
      </c>
      <c r="B3592" s="4" t="s">
        <v>768</v>
      </c>
      <c r="C3592" s="4" t="s">
        <v>886</v>
      </c>
      <c r="D3592" s="4" t="n">
        <f aca="false">IFERROR(INDEX(Positions!$D$2:$D$14531,MATCH($A3592&amp;"|7",Positions!$A$2:$A$14531,0)),"-")</f>
        <v>7</v>
      </c>
      <c r="E3592" s="4" t="n">
        <f aca="false">IFERROR(INDEX(Positions!$D$2:$D$14531,MATCH($A3592&amp;"|66",Positions!$A$2:$A$14531,0)),"-")</f>
        <v>68</v>
      </c>
      <c r="F3592" s="4" t="str">
        <f aca="false">IFERROR(INDEX(Positions!$E$2:$E$14531,MATCH($A3592&amp;"|7",Positions!$A$2:$A$14531,0)),"-")</f>
        <v>G</v>
      </c>
      <c r="G3592" s="4" t="str">
        <f aca="false">IFERROR(INDEX(Positions!$E$2:$E$14531,MATCH($A3592&amp;"|66",Positions!$A$2:$A$14531,0)),"-")</f>
        <v>C</v>
      </c>
      <c r="H3592" s="3" t="str">
        <f aca="false">F3592&amp;"-"&amp;G3592</f>
        <v>G-C</v>
      </c>
      <c r="I3592" s="4" t="n">
        <f aca="false">(F3592="G")+(G3592="G")</f>
        <v>1</v>
      </c>
      <c r="J3592" s="4" t="n">
        <f aca="false">(F3592="C")+(G3592="C")</f>
        <v>1</v>
      </c>
      <c r="K3592" s="3" t="n">
        <f aca="false">I3592+J3592</f>
        <v>2</v>
      </c>
    </row>
    <row r="3593" customFormat="false" ht="15" hidden="false" customHeight="false" outlineLevel="0" collapsed="false">
      <c r="A3593" s="4" t="s">
        <v>165</v>
      </c>
      <c r="B3593" s="4" t="s">
        <v>783</v>
      </c>
      <c r="C3593" s="4" t="s">
        <v>887</v>
      </c>
      <c r="D3593" s="4" t="n">
        <f aca="false">IFERROR(INDEX(Positions!$D$2:$D$14531,MATCH($A3593&amp;"|10",Positions!$A$2:$A$14531,0)),"-")</f>
        <v>10</v>
      </c>
      <c r="E3593" s="4" t="n">
        <f aca="false">IFERROR(INDEX(Positions!$D$2:$D$14531,MATCH($A3593&amp;"|25",Positions!$A$2:$A$14531,0)),"-")</f>
        <v>27</v>
      </c>
      <c r="F3593" s="4" t="str">
        <f aca="false">IFERROR(INDEX(Positions!$E$2:$E$14531,MATCH($A3593&amp;"|10",Positions!$A$2:$A$14531,0)),"-")</f>
        <v>G</v>
      </c>
      <c r="G3593" s="4" t="str">
        <f aca="false">IFERROR(INDEX(Positions!$E$2:$E$14531,MATCH($A3593&amp;"|25",Positions!$A$2:$A$14531,0)),"-")</f>
        <v>C</v>
      </c>
      <c r="H3593" s="3" t="str">
        <f aca="false">F3593&amp;"-"&amp;G3593</f>
        <v>G-C</v>
      </c>
      <c r="I3593" s="4" t="n">
        <f aca="false">(F3593="G")+(G3593="G")</f>
        <v>1</v>
      </c>
      <c r="J3593" s="4" t="n">
        <f aca="false">(F3593="C")+(G3593="C")</f>
        <v>1</v>
      </c>
      <c r="K3593" s="3" t="n">
        <f aca="false">I3593+J3593</f>
        <v>2</v>
      </c>
    </row>
    <row r="3594" customFormat="false" ht="15" hidden="false" customHeight="false" outlineLevel="0" collapsed="false">
      <c r="A3594" s="4" t="s">
        <v>165</v>
      </c>
      <c r="B3594" s="4" t="s">
        <v>783</v>
      </c>
      <c r="C3594" s="4" t="s">
        <v>888</v>
      </c>
      <c r="D3594" s="4" t="n">
        <f aca="false">IFERROR(INDEX(Positions!$D$2:$D$14531,MATCH($A3594&amp;"|11",Positions!$A$2:$A$14531,0)),"-")</f>
        <v>11</v>
      </c>
      <c r="E3594" s="4" t="n">
        <f aca="false">IFERROR(INDEX(Positions!$D$2:$D$14531,MATCH($A3594&amp;"|24",Positions!$A$2:$A$14531,0)),"-")</f>
        <v>26</v>
      </c>
      <c r="F3594" s="4" t="str">
        <f aca="false">IFERROR(INDEX(Positions!$E$2:$E$14531,MATCH($A3594&amp;"|11",Positions!$A$2:$A$14531,0)),"-")</f>
        <v>C</v>
      </c>
      <c r="G3594" s="4" t="str">
        <f aca="false">IFERROR(INDEX(Positions!$E$2:$E$14531,MATCH($A3594&amp;"|24",Positions!$A$2:$A$14531,0)),"-")</f>
        <v>G</v>
      </c>
      <c r="H3594" s="3" t="str">
        <f aca="false">F3594&amp;"-"&amp;G3594</f>
        <v>C-G</v>
      </c>
      <c r="I3594" s="4" t="n">
        <f aca="false">(F3594="G")+(G3594="G")</f>
        <v>1</v>
      </c>
      <c r="J3594" s="4" t="n">
        <f aca="false">(F3594="C")+(G3594="C")</f>
        <v>1</v>
      </c>
      <c r="K3594" s="3" t="n">
        <f aca="false">I3594+J3594</f>
        <v>2</v>
      </c>
    </row>
    <row r="3595" customFormat="false" ht="15" hidden="false" customHeight="false" outlineLevel="0" collapsed="false">
      <c r="A3595" s="4" t="s">
        <v>165</v>
      </c>
      <c r="B3595" s="4" t="s">
        <v>783</v>
      </c>
      <c r="C3595" s="4" t="s">
        <v>479</v>
      </c>
      <c r="D3595" s="4" t="n">
        <f aca="false">IFERROR(INDEX(Positions!$D$2:$D$14531,MATCH($A3595&amp;"|12",Positions!$A$2:$A$14531,0)),"-")</f>
        <v>12</v>
      </c>
      <c r="E3595" s="4" t="n">
        <f aca="false">IFERROR(INDEX(Positions!$D$2:$D$14531,MATCH($A3595&amp;"|23",Positions!$A$2:$A$14531,0)),"-")</f>
        <v>25</v>
      </c>
      <c r="F3595" s="4" t="str">
        <f aca="false">IFERROR(INDEX(Positions!$E$2:$E$14531,MATCH($A3595&amp;"|12",Positions!$A$2:$A$14531,0)),"-")</f>
        <v>U</v>
      </c>
      <c r="G3595" s="4" t="str">
        <f aca="false">IFERROR(INDEX(Positions!$E$2:$E$14531,MATCH($A3595&amp;"|23",Positions!$A$2:$A$14531,0)),"-")</f>
        <v>A</v>
      </c>
      <c r="H3595" s="3" t="str">
        <f aca="false">F3595&amp;"-"&amp;G3595</f>
        <v>U-A</v>
      </c>
      <c r="I3595" s="4" t="n">
        <f aca="false">(F3595="G")+(G3595="G")</f>
        <v>0</v>
      </c>
      <c r="J3595" s="4" t="n">
        <f aca="false">(F3595="C")+(G3595="C")</f>
        <v>0</v>
      </c>
      <c r="K3595" s="3" t="n">
        <f aca="false">I3595+J3595</f>
        <v>0</v>
      </c>
    </row>
    <row r="3596" customFormat="false" ht="15" hidden="false" customHeight="false" outlineLevel="0" collapsed="false">
      <c r="A3596" s="4" t="s">
        <v>165</v>
      </c>
      <c r="B3596" s="4" t="s">
        <v>783</v>
      </c>
      <c r="C3596" s="4" t="s">
        <v>267</v>
      </c>
      <c r="D3596" s="4" t="n">
        <f aca="false">IFERROR(INDEX(Positions!$D$2:$D$14531,MATCH($A3596&amp;"|13",Positions!$A$2:$A$14531,0)),"-")</f>
        <v>13</v>
      </c>
      <c r="E3596" s="4" t="n">
        <f aca="false">IFERROR(INDEX(Positions!$D$2:$D$14531,MATCH($A3596&amp;"|22",Positions!$A$2:$A$14531,0)),"-")</f>
        <v>24</v>
      </c>
      <c r="F3596" s="4" t="str">
        <f aca="false">IFERROR(INDEX(Positions!$E$2:$E$14531,MATCH($A3596&amp;"|13",Positions!$A$2:$A$14531,0)),"-")</f>
        <v>C</v>
      </c>
      <c r="G3596" s="4" t="str">
        <f aca="false">IFERROR(INDEX(Positions!$E$2:$E$14531,MATCH($A3596&amp;"|22",Positions!$A$2:$A$14531,0)),"-")</f>
        <v>G</v>
      </c>
      <c r="H3596" s="3" t="str">
        <f aca="false">F3596&amp;"-"&amp;G3596</f>
        <v>C-G</v>
      </c>
      <c r="I3596" s="4" t="n">
        <f aca="false">(F3596="G")+(G3596="G")</f>
        <v>1</v>
      </c>
      <c r="J3596" s="4" t="n">
        <f aca="false">(F3596="C")+(G3596="C")</f>
        <v>1</v>
      </c>
      <c r="K3596" s="3" t="n">
        <f aca="false">I3596+J3596</f>
        <v>2</v>
      </c>
    </row>
    <row r="3597" customFormat="false" ht="15" hidden="false" customHeight="false" outlineLevel="0" collapsed="false">
      <c r="A3597" s="4" t="s">
        <v>165</v>
      </c>
      <c r="B3597" s="4" t="s">
        <v>805</v>
      </c>
      <c r="C3597" s="4" t="s">
        <v>673</v>
      </c>
      <c r="D3597" s="4" t="n">
        <f aca="false">IFERROR(INDEX(Positions!$D$2:$D$14531,MATCH($A3597&amp;"|27",Positions!$A$2:$A$14531,0)),"-")</f>
        <v>29</v>
      </c>
      <c r="E3597" s="4" t="n">
        <f aca="false">IFERROR(INDEX(Positions!$D$2:$D$14531,MATCH($A3597&amp;"|43",Positions!$A$2:$A$14531,0)),"-")</f>
        <v>45</v>
      </c>
      <c r="F3597" s="4" t="str">
        <f aca="false">IFERROR(INDEX(Positions!$E$2:$E$14531,MATCH($A3597&amp;"|27",Positions!$A$2:$A$14531,0)),"-")</f>
        <v>G</v>
      </c>
      <c r="G3597" s="4" t="str">
        <f aca="false">IFERROR(INDEX(Positions!$E$2:$E$14531,MATCH($A3597&amp;"|43",Positions!$A$2:$A$14531,0)),"-")</f>
        <v>U</v>
      </c>
      <c r="H3597" s="3" t="str">
        <f aca="false">F3597&amp;"-"&amp;G3597</f>
        <v>G-U</v>
      </c>
      <c r="I3597" s="4" t="n">
        <f aca="false">(F3597="G")+(G3597="G")</f>
        <v>1</v>
      </c>
      <c r="J3597" s="4" t="n">
        <f aca="false">(F3597="C")+(G3597="C")</f>
        <v>0</v>
      </c>
      <c r="K3597" s="3" t="n">
        <f aca="false">I3597+J3597</f>
        <v>1</v>
      </c>
    </row>
    <row r="3598" customFormat="false" ht="15" hidden="false" customHeight="false" outlineLevel="0" collapsed="false">
      <c r="A3598" s="4" t="s">
        <v>165</v>
      </c>
      <c r="B3598" s="4" t="s">
        <v>805</v>
      </c>
      <c r="C3598" s="4" t="s">
        <v>889</v>
      </c>
      <c r="D3598" s="4" t="n">
        <f aca="false">IFERROR(INDEX(Positions!$D$2:$D$14531,MATCH($A3598&amp;"|28",Positions!$A$2:$A$14531,0)),"-")</f>
        <v>30</v>
      </c>
      <c r="E3598" s="4" t="n">
        <f aca="false">IFERROR(INDEX(Positions!$D$2:$D$14531,MATCH($A3598&amp;"|42",Positions!$A$2:$A$14531,0)),"-")</f>
        <v>44</v>
      </c>
      <c r="F3598" s="4" t="str">
        <f aca="false">IFERROR(INDEX(Positions!$E$2:$E$14531,MATCH($A3598&amp;"|28",Positions!$A$2:$A$14531,0)),"-")</f>
        <v>C</v>
      </c>
      <c r="G3598" s="4" t="str">
        <f aca="false">IFERROR(INDEX(Positions!$E$2:$E$14531,MATCH($A3598&amp;"|42",Positions!$A$2:$A$14531,0)),"-")</f>
        <v>G</v>
      </c>
      <c r="H3598" s="3" t="str">
        <f aca="false">F3598&amp;"-"&amp;G3598</f>
        <v>C-G</v>
      </c>
      <c r="I3598" s="4" t="n">
        <f aca="false">(F3598="G")+(G3598="G")</f>
        <v>1</v>
      </c>
      <c r="J3598" s="4" t="n">
        <f aca="false">(F3598="C")+(G3598="C")</f>
        <v>1</v>
      </c>
      <c r="K3598" s="3" t="n">
        <f aca="false">I3598+J3598</f>
        <v>2</v>
      </c>
    </row>
    <row r="3599" customFormat="false" ht="15" hidden="false" customHeight="false" outlineLevel="0" collapsed="false">
      <c r="A3599" s="4" t="s">
        <v>165</v>
      </c>
      <c r="B3599" s="4" t="s">
        <v>805</v>
      </c>
      <c r="C3599" s="4" t="s">
        <v>890</v>
      </c>
      <c r="D3599" s="4" t="n">
        <f aca="false">IFERROR(INDEX(Positions!$D$2:$D$14531,MATCH($A3599&amp;"|29",Positions!$A$2:$A$14531,0)),"-")</f>
        <v>31</v>
      </c>
      <c r="E3599" s="4" t="n">
        <f aca="false">IFERROR(INDEX(Positions!$D$2:$D$14531,MATCH($A3599&amp;"|41",Positions!$A$2:$A$14531,0)),"-")</f>
        <v>43</v>
      </c>
      <c r="F3599" s="4" t="str">
        <f aca="false">IFERROR(INDEX(Positions!$E$2:$E$14531,MATCH($A3599&amp;"|29",Positions!$A$2:$A$14531,0)),"-")</f>
        <v>G</v>
      </c>
      <c r="G3599" s="4" t="str">
        <f aca="false">IFERROR(INDEX(Positions!$E$2:$E$14531,MATCH($A3599&amp;"|41",Positions!$A$2:$A$14531,0)),"-")</f>
        <v>C</v>
      </c>
      <c r="H3599" s="3" t="str">
        <f aca="false">F3599&amp;"-"&amp;G3599</f>
        <v>G-C</v>
      </c>
      <c r="I3599" s="4" t="n">
        <f aca="false">(F3599="G")+(G3599="G")</f>
        <v>1</v>
      </c>
      <c r="J3599" s="4" t="n">
        <f aca="false">(F3599="C")+(G3599="C")</f>
        <v>1</v>
      </c>
      <c r="K3599" s="3" t="n">
        <f aca="false">I3599+J3599</f>
        <v>2</v>
      </c>
    </row>
    <row r="3600" customFormat="false" ht="15" hidden="false" customHeight="false" outlineLevel="0" collapsed="false">
      <c r="A3600" s="4" t="s">
        <v>165</v>
      </c>
      <c r="B3600" s="4" t="s">
        <v>805</v>
      </c>
      <c r="C3600" s="4" t="s">
        <v>694</v>
      </c>
      <c r="D3600" s="4" t="n">
        <f aca="false">IFERROR(INDEX(Positions!$D$2:$D$14531,MATCH($A3600&amp;"|30",Positions!$A$2:$A$14531,0)),"-")</f>
        <v>32</v>
      </c>
      <c r="E3600" s="4" t="n">
        <f aca="false">IFERROR(INDEX(Positions!$D$2:$D$14531,MATCH($A3600&amp;"|40",Positions!$A$2:$A$14531,0)),"-")</f>
        <v>42</v>
      </c>
      <c r="F3600" s="4" t="str">
        <f aca="false">IFERROR(INDEX(Positions!$E$2:$E$14531,MATCH($A3600&amp;"|30",Positions!$A$2:$A$14531,0)),"-")</f>
        <v>G</v>
      </c>
      <c r="G3600" s="4" t="str">
        <f aca="false">IFERROR(INDEX(Positions!$E$2:$E$14531,MATCH($A3600&amp;"|40",Positions!$A$2:$A$14531,0)),"-")</f>
        <v>C</v>
      </c>
      <c r="H3600" s="3" t="str">
        <f aca="false">F3600&amp;"-"&amp;G3600</f>
        <v>G-C</v>
      </c>
      <c r="I3600" s="4" t="n">
        <f aca="false">(F3600="G")+(G3600="G")</f>
        <v>1</v>
      </c>
      <c r="J3600" s="4" t="n">
        <f aca="false">(F3600="C")+(G3600="C")</f>
        <v>1</v>
      </c>
      <c r="K3600" s="3" t="n">
        <f aca="false">I3600+J3600</f>
        <v>2</v>
      </c>
    </row>
    <row r="3601" customFormat="false" ht="15" hidden="false" customHeight="false" outlineLevel="0" collapsed="false">
      <c r="A3601" s="4" t="s">
        <v>165</v>
      </c>
      <c r="B3601" s="4" t="s">
        <v>805</v>
      </c>
      <c r="C3601" s="4" t="s">
        <v>640</v>
      </c>
      <c r="D3601" s="4" t="n">
        <f aca="false">IFERROR(INDEX(Positions!$D$2:$D$14531,MATCH($A3601&amp;"|31",Positions!$A$2:$A$14531,0)),"-")</f>
        <v>33</v>
      </c>
      <c r="E3601" s="4" t="n">
        <f aca="false">IFERROR(INDEX(Positions!$D$2:$D$14531,MATCH($A3601&amp;"|39",Positions!$A$2:$A$14531,0)),"-")</f>
        <v>41</v>
      </c>
      <c r="F3601" s="4" t="str">
        <f aca="false">IFERROR(INDEX(Positions!$E$2:$E$14531,MATCH($A3601&amp;"|31",Positions!$A$2:$A$14531,0)),"-")</f>
        <v>A</v>
      </c>
      <c r="G3601" s="4" t="str">
        <f aca="false">IFERROR(INDEX(Positions!$E$2:$E$14531,MATCH($A3601&amp;"|39",Positions!$A$2:$A$14531,0)),"-")</f>
        <v>U</v>
      </c>
      <c r="H3601" s="3" t="str">
        <f aca="false">F3601&amp;"-"&amp;G3601</f>
        <v>A-U</v>
      </c>
      <c r="I3601" s="4" t="n">
        <f aca="false">(F3601="G")+(G3601="G")</f>
        <v>0</v>
      </c>
      <c r="J3601" s="4" t="n">
        <f aca="false">(F3601="C")+(G3601="C")</f>
        <v>0</v>
      </c>
      <c r="K3601" s="3" t="n">
        <f aca="false">I3601+J3601</f>
        <v>0</v>
      </c>
    </row>
    <row r="3602" customFormat="false" ht="15" hidden="false" customHeight="false" outlineLevel="0" collapsed="false">
      <c r="A3602" s="4" t="s">
        <v>165</v>
      </c>
      <c r="B3602" s="4" t="s">
        <v>830</v>
      </c>
      <c r="C3602" s="4" t="s">
        <v>367</v>
      </c>
      <c r="D3602" s="4" t="n">
        <f aca="false">IFERROR(INDEX(Positions!$D$2:$D$14531,MATCH($A3602&amp;"|49",Positions!$A$2:$A$14531,0)),"-")</f>
        <v>51</v>
      </c>
      <c r="E3602" s="4" t="n">
        <f aca="false">IFERROR(INDEX(Positions!$D$2:$D$14531,MATCH($A3602&amp;"|65",Positions!$A$2:$A$14531,0)),"-")</f>
        <v>67</v>
      </c>
      <c r="F3602" s="4" t="str">
        <f aca="false">IFERROR(INDEX(Positions!$E$2:$E$14531,MATCH($A3602&amp;"|49",Positions!$A$2:$A$14531,0)),"-")</f>
        <v>G</v>
      </c>
      <c r="G3602" s="4" t="str">
        <f aca="false">IFERROR(INDEX(Positions!$E$2:$E$14531,MATCH($A3602&amp;"|65",Positions!$A$2:$A$14531,0)),"-")</f>
        <v>C</v>
      </c>
      <c r="H3602" s="3" t="str">
        <f aca="false">F3602&amp;"-"&amp;G3602</f>
        <v>G-C</v>
      </c>
      <c r="I3602" s="4" t="n">
        <f aca="false">(F3602="G")+(G3602="G")</f>
        <v>1</v>
      </c>
      <c r="J3602" s="4" t="n">
        <f aca="false">(F3602="C")+(G3602="C")</f>
        <v>1</v>
      </c>
      <c r="K3602" s="3" t="n">
        <f aca="false">I3602+J3602</f>
        <v>2</v>
      </c>
    </row>
    <row r="3603" customFormat="false" ht="15" hidden="false" customHeight="false" outlineLevel="0" collapsed="false">
      <c r="A3603" s="4" t="s">
        <v>165</v>
      </c>
      <c r="B3603" s="4" t="s">
        <v>830</v>
      </c>
      <c r="C3603" s="4" t="s">
        <v>891</v>
      </c>
      <c r="D3603" s="4" t="n">
        <f aca="false">IFERROR(INDEX(Positions!$D$2:$D$14531,MATCH($A3603&amp;"|50",Positions!$A$2:$A$14531,0)),"-")</f>
        <v>52</v>
      </c>
      <c r="E3603" s="4" t="n">
        <f aca="false">IFERROR(INDEX(Positions!$D$2:$D$14531,MATCH($A3603&amp;"|64",Positions!$A$2:$A$14531,0)),"-")</f>
        <v>66</v>
      </c>
      <c r="F3603" s="4" t="str">
        <f aca="false">IFERROR(INDEX(Positions!$E$2:$E$14531,MATCH($A3603&amp;"|50",Positions!$A$2:$A$14531,0)),"-")</f>
        <v>U</v>
      </c>
      <c r="G3603" s="4" t="str">
        <f aca="false">IFERROR(INDEX(Positions!$E$2:$E$14531,MATCH($A3603&amp;"|64",Positions!$A$2:$A$14531,0)),"-")</f>
        <v>A</v>
      </c>
      <c r="H3603" s="3" t="str">
        <f aca="false">F3603&amp;"-"&amp;G3603</f>
        <v>U-A</v>
      </c>
      <c r="I3603" s="4" t="n">
        <f aca="false">(F3603="G")+(G3603="G")</f>
        <v>0</v>
      </c>
      <c r="J3603" s="4" t="n">
        <f aca="false">(F3603="C")+(G3603="C")</f>
        <v>0</v>
      </c>
      <c r="K3603" s="3" t="n">
        <f aca="false">I3603+J3603</f>
        <v>0</v>
      </c>
    </row>
    <row r="3604" customFormat="false" ht="15" hidden="false" customHeight="false" outlineLevel="0" collapsed="false">
      <c r="A3604" s="4" t="s">
        <v>165</v>
      </c>
      <c r="B3604" s="4" t="s">
        <v>830</v>
      </c>
      <c r="C3604" s="4" t="s">
        <v>689</v>
      </c>
      <c r="D3604" s="4" t="n">
        <f aca="false">IFERROR(INDEX(Positions!$D$2:$D$14531,MATCH($A3604&amp;"|51",Positions!$A$2:$A$14531,0)),"-")</f>
        <v>53</v>
      </c>
      <c r="E3604" s="4" t="n">
        <f aca="false">IFERROR(INDEX(Positions!$D$2:$D$14531,MATCH($A3604&amp;"|63",Positions!$A$2:$A$14531,0)),"-")</f>
        <v>65</v>
      </c>
      <c r="F3604" s="4" t="str">
        <f aca="false">IFERROR(INDEX(Positions!$E$2:$E$14531,MATCH($A3604&amp;"|51",Positions!$A$2:$A$14531,0)),"-")</f>
        <v>G</v>
      </c>
      <c r="G3604" s="4" t="str">
        <f aca="false">IFERROR(INDEX(Positions!$E$2:$E$14531,MATCH($A3604&amp;"|63",Positions!$A$2:$A$14531,0)),"-")</f>
        <v>C</v>
      </c>
      <c r="H3604" s="3" t="str">
        <f aca="false">F3604&amp;"-"&amp;G3604</f>
        <v>G-C</v>
      </c>
      <c r="I3604" s="4" t="n">
        <f aca="false">(F3604="G")+(G3604="G")</f>
        <v>1</v>
      </c>
      <c r="J3604" s="4" t="n">
        <f aca="false">(F3604="C")+(G3604="C")</f>
        <v>1</v>
      </c>
      <c r="K3604" s="3" t="n">
        <f aca="false">I3604+J3604</f>
        <v>2</v>
      </c>
    </row>
    <row r="3605" customFormat="false" ht="15" hidden="false" customHeight="false" outlineLevel="0" collapsed="false">
      <c r="A3605" s="4" t="s">
        <v>165</v>
      </c>
      <c r="B3605" s="4" t="s">
        <v>830</v>
      </c>
      <c r="C3605" s="4" t="s">
        <v>703</v>
      </c>
      <c r="D3605" s="4" t="n">
        <f aca="false">IFERROR(INDEX(Positions!$D$2:$D$14531,MATCH($A3605&amp;"|52",Positions!$A$2:$A$14531,0)),"-")</f>
        <v>54</v>
      </c>
      <c r="E3605" s="4" t="n">
        <f aca="false">IFERROR(INDEX(Positions!$D$2:$D$14531,MATCH($A3605&amp;"|62",Positions!$A$2:$A$14531,0)),"-")</f>
        <v>64</v>
      </c>
      <c r="F3605" s="4" t="str">
        <f aca="false">IFERROR(INDEX(Positions!$E$2:$E$14531,MATCH($A3605&amp;"|52",Positions!$A$2:$A$14531,0)),"-")</f>
        <v>G</v>
      </c>
      <c r="G3605" s="4" t="str">
        <f aca="false">IFERROR(INDEX(Positions!$E$2:$E$14531,MATCH($A3605&amp;"|62",Positions!$A$2:$A$14531,0)),"-")</f>
        <v>C</v>
      </c>
      <c r="H3605" s="3" t="str">
        <f aca="false">F3605&amp;"-"&amp;G3605</f>
        <v>G-C</v>
      </c>
      <c r="I3605" s="4" t="n">
        <f aca="false">(F3605="G")+(G3605="G")</f>
        <v>1</v>
      </c>
      <c r="J3605" s="4" t="n">
        <f aca="false">(F3605="C")+(G3605="C")</f>
        <v>1</v>
      </c>
      <c r="K3605" s="3" t="n">
        <f aca="false">I3605+J3605</f>
        <v>2</v>
      </c>
    </row>
    <row r="3606" customFormat="false" ht="15" hidden="false" customHeight="false" outlineLevel="0" collapsed="false">
      <c r="A3606" s="4" t="s">
        <v>165</v>
      </c>
      <c r="B3606" s="4" t="s">
        <v>830</v>
      </c>
      <c r="C3606" s="4" t="s">
        <v>892</v>
      </c>
      <c r="D3606" s="4" t="n">
        <f aca="false">IFERROR(INDEX(Positions!$D$2:$D$14531,MATCH($A3606&amp;"|53",Positions!$A$2:$A$14531,0)),"-")</f>
        <v>55</v>
      </c>
      <c r="E3606" s="4" t="n">
        <f aca="false">IFERROR(INDEX(Positions!$D$2:$D$14531,MATCH($A3606&amp;"|61",Positions!$A$2:$A$14531,0)),"-")</f>
        <v>63</v>
      </c>
      <c r="F3606" s="4" t="str">
        <f aca="false">IFERROR(INDEX(Positions!$E$2:$E$14531,MATCH($A3606&amp;"|53",Positions!$A$2:$A$14531,0)),"-")</f>
        <v>G</v>
      </c>
      <c r="G3606" s="4" t="str">
        <f aca="false">IFERROR(INDEX(Positions!$E$2:$E$14531,MATCH($A3606&amp;"|61",Positions!$A$2:$A$14531,0)),"-")</f>
        <v>C</v>
      </c>
      <c r="H3606" s="3" t="str">
        <f aca="false">F3606&amp;"-"&amp;G3606</f>
        <v>G-C</v>
      </c>
      <c r="I3606" s="4" t="n">
        <f aca="false">(F3606="G")+(G3606="G")</f>
        <v>1</v>
      </c>
      <c r="J3606" s="4" t="n">
        <f aca="false">(F3606="C")+(G3606="C")</f>
        <v>1</v>
      </c>
      <c r="K3606" s="3" t="n">
        <f aca="false">I3606+J3606</f>
        <v>2</v>
      </c>
    </row>
    <row r="3607" customFormat="false" ht="15" hidden="false" customHeight="false" outlineLevel="0" collapsed="false">
      <c r="A3607" s="24" t="s">
        <v>165</v>
      </c>
      <c r="B3607" s="24" t="s">
        <v>893</v>
      </c>
      <c r="C3607" s="24" t="s">
        <v>894</v>
      </c>
      <c r="D3607" s="24" t="n">
        <f aca="false">IFERROR(INDEX(Positions!$D$2:$D$14531,MATCH($A3607&amp;"|8",Positions!$A$2:$A$14531,0)),"-")</f>
        <v>8</v>
      </c>
      <c r="E3607" s="24" t="n">
        <f aca="false">IFERROR(INDEX(Positions!$D$2:$D$14531,MATCH($A3607&amp;"|14",Positions!$A$2:$A$14531,0)),"-")</f>
        <v>14</v>
      </c>
      <c r="F3607" s="24" t="str">
        <f aca="false">IFERROR(INDEX(Positions!$E$2:$E$14531,MATCH($A3607&amp;"|8",Positions!$A$2:$A$14531,0)),"-")</f>
        <v>U</v>
      </c>
      <c r="G3607" s="24" t="str">
        <f aca="false">IFERROR(INDEX(Positions!$E$2:$E$14531,MATCH($A3607&amp;"|14",Positions!$A$2:$A$14531,0)),"-")</f>
        <v>A</v>
      </c>
      <c r="H3607" s="25" t="str">
        <f aca="false">F3607&amp;"-"&amp;G3607</f>
        <v>U-A</v>
      </c>
      <c r="I3607" s="24" t="n">
        <f aca="false">(F3607="G")+(G3607="G")</f>
        <v>0</v>
      </c>
      <c r="J3607" s="24" t="n">
        <f aca="false">(F3607="C")+(G3607="C")</f>
        <v>0</v>
      </c>
      <c r="K3607" s="25" t="n">
        <f aca="false">I3607+J3607</f>
        <v>0</v>
      </c>
    </row>
    <row r="3608" customFormat="false" ht="15" hidden="false" customHeight="false" outlineLevel="0" collapsed="false">
      <c r="A3608" s="24" t="s">
        <v>165</v>
      </c>
      <c r="B3608" s="24" t="s">
        <v>893</v>
      </c>
      <c r="C3608" s="24" t="s">
        <v>895</v>
      </c>
      <c r="D3608" s="24" t="n">
        <f aca="false">IFERROR(INDEX(Positions!$D$2:$D$14531,MATCH($A3608&amp;"|15",Positions!$A$2:$A$14531,0)),"-")</f>
        <v>15</v>
      </c>
      <c r="E3608" s="24" t="n">
        <f aca="false">IFERROR(INDEX(Positions!$D$2:$D$14531,MATCH($A3608&amp;"|48",Positions!$A$2:$A$14531,0)),"-")</f>
        <v>50</v>
      </c>
      <c r="F3608" s="24" t="str">
        <f aca="false">IFERROR(INDEX(Positions!$E$2:$E$14531,MATCH($A3608&amp;"|15",Positions!$A$2:$A$14531,0)),"-")</f>
        <v>G</v>
      </c>
      <c r="G3608" s="24" t="str">
        <f aca="false">IFERROR(INDEX(Positions!$E$2:$E$14531,MATCH($A3608&amp;"|48",Positions!$A$2:$A$14531,0)),"-")</f>
        <v>C</v>
      </c>
      <c r="H3608" s="25" t="str">
        <f aca="false">F3608&amp;"-"&amp;G3608</f>
        <v>G-C</v>
      </c>
      <c r="I3608" s="24" t="n">
        <f aca="false">(F3608="G")+(G3608="G")</f>
        <v>1</v>
      </c>
      <c r="J3608" s="24" t="n">
        <f aca="false">(F3608="C")+(G3608="C")</f>
        <v>1</v>
      </c>
      <c r="K3608" s="25" t="n">
        <f aca="false">I3608+J3608</f>
        <v>2</v>
      </c>
    </row>
    <row r="3609" customFormat="false" ht="15" hidden="false" customHeight="false" outlineLevel="0" collapsed="false">
      <c r="A3609" s="24" t="s">
        <v>165</v>
      </c>
      <c r="B3609" s="24" t="s">
        <v>893</v>
      </c>
      <c r="C3609" s="24" t="s">
        <v>896</v>
      </c>
      <c r="D3609" s="24" t="n">
        <f aca="false">IFERROR(INDEX(Positions!$D$2:$D$14531,MATCH($A3609&amp;"|18",Positions!$A$2:$A$14531,0)),"-")</f>
        <v>18</v>
      </c>
      <c r="E3609" s="24" t="n">
        <f aca="false">IFERROR(INDEX(Positions!$D$2:$D$14531,MATCH($A3609&amp;"|55",Positions!$A$2:$A$14531,0)),"-")</f>
        <v>57</v>
      </c>
      <c r="F3609" s="24" t="str">
        <f aca="false">IFERROR(INDEX(Positions!$E$2:$E$14531,MATCH($A3609&amp;"|18",Positions!$A$2:$A$14531,0)),"-")</f>
        <v>G</v>
      </c>
      <c r="G3609" s="24" t="str">
        <f aca="false">IFERROR(INDEX(Positions!$E$2:$E$14531,MATCH($A3609&amp;"|55",Positions!$A$2:$A$14531,0)),"-")</f>
        <v>U</v>
      </c>
      <c r="H3609" s="25" t="str">
        <f aca="false">F3609&amp;"-"&amp;G3609</f>
        <v>G-U</v>
      </c>
      <c r="I3609" s="24" t="n">
        <f aca="false">(F3609="G")+(G3609="G")</f>
        <v>1</v>
      </c>
      <c r="J3609" s="24" t="n">
        <f aca="false">(F3609="C")+(G3609="C")</f>
        <v>0</v>
      </c>
      <c r="K3609" s="25" t="n">
        <f aca="false">I3609+J3609</f>
        <v>1</v>
      </c>
    </row>
    <row r="3610" customFormat="false" ht="15" hidden="false" customHeight="false" outlineLevel="0" collapsed="false">
      <c r="A3610" s="24" t="s">
        <v>165</v>
      </c>
      <c r="B3610" s="24" t="s">
        <v>893</v>
      </c>
      <c r="C3610" s="24" t="s">
        <v>897</v>
      </c>
      <c r="D3610" s="24" t="n">
        <f aca="false">IFERROR(INDEX(Positions!$D$2:$D$14531,MATCH($A3610&amp;"|19",Positions!$A$2:$A$14531,0)),"-")</f>
        <v>19</v>
      </c>
      <c r="E3610" s="24" t="n">
        <f aca="false">IFERROR(INDEX(Positions!$D$2:$D$14531,MATCH($A3610&amp;"|56",Positions!$A$2:$A$14531,0)),"-")</f>
        <v>58</v>
      </c>
      <c r="F3610" s="24" t="str">
        <f aca="false">IFERROR(INDEX(Positions!$E$2:$E$14531,MATCH($A3610&amp;"|19",Positions!$A$2:$A$14531,0)),"-")</f>
        <v>G</v>
      </c>
      <c r="G3610" s="24" t="str">
        <f aca="false">IFERROR(INDEX(Positions!$E$2:$E$14531,MATCH($A3610&amp;"|56",Positions!$A$2:$A$14531,0)),"-")</f>
        <v>C</v>
      </c>
      <c r="H3610" s="25" t="str">
        <f aca="false">F3610&amp;"-"&amp;G3610</f>
        <v>G-C</v>
      </c>
      <c r="I3610" s="24" t="n">
        <f aca="false">(F3610="G")+(G3610="G")</f>
        <v>1</v>
      </c>
      <c r="J3610" s="24" t="n">
        <f aca="false">(F3610="C")+(G3610="C")</f>
        <v>1</v>
      </c>
      <c r="K3610" s="25" t="n">
        <f aca="false">I3610+J3610</f>
        <v>2</v>
      </c>
    </row>
    <row r="3611" customFormat="false" ht="15" hidden="false" customHeight="false" outlineLevel="0" collapsed="false">
      <c r="A3611" s="24" t="s">
        <v>165</v>
      </c>
      <c r="B3611" s="24" t="s">
        <v>893</v>
      </c>
      <c r="C3611" s="24" t="s">
        <v>898</v>
      </c>
      <c r="D3611" s="24" t="n">
        <f aca="false">IFERROR(INDEX(Positions!$D$2:$D$14531,MATCH($A3611&amp;"|26",Positions!$A$2:$A$14531,0)),"-")</f>
        <v>28</v>
      </c>
      <c r="E3611" s="24" t="n">
        <f aca="false">IFERROR(INDEX(Positions!$D$2:$D$14531,MATCH($A3611&amp;"|44",Positions!$A$2:$A$14531,0)),"-")</f>
        <v>46</v>
      </c>
      <c r="F3611" s="24" t="str">
        <f aca="false">IFERROR(INDEX(Positions!$E$2:$E$14531,MATCH($A3611&amp;"|26",Positions!$A$2:$A$14531,0)),"-")</f>
        <v>A</v>
      </c>
      <c r="G3611" s="24" t="str">
        <f aca="false">IFERROR(INDEX(Positions!$E$2:$E$14531,MATCH($A3611&amp;"|44",Positions!$A$2:$A$14531,0)),"-")</f>
        <v>C</v>
      </c>
      <c r="H3611" s="25" t="str">
        <f aca="false">F3611&amp;"-"&amp;G3611</f>
        <v>A-C</v>
      </c>
      <c r="I3611" s="24" t="n">
        <f aca="false">(F3611="G")+(G3611="G")</f>
        <v>0</v>
      </c>
      <c r="J3611" s="24" t="n">
        <f aca="false">(F3611="C")+(G3611="C")</f>
        <v>1</v>
      </c>
      <c r="K3611" s="25" t="n">
        <f aca="false">I3611+J3611</f>
        <v>1</v>
      </c>
    </row>
    <row r="3612" customFormat="false" ht="15" hidden="false" customHeight="false" outlineLevel="0" collapsed="false">
      <c r="A3612" s="24" t="s">
        <v>165</v>
      </c>
      <c r="B3612" s="24" t="s">
        <v>893</v>
      </c>
      <c r="C3612" s="24" t="s">
        <v>899</v>
      </c>
      <c r="D3612" s="24" t="n">
        <f aca="false">IFERROR(INDEX(Positions!$D$2:$D$14531,MATCH($A3612&amp;"|32",Positions!$A$2:$A$14531,0)),"-")</f>
        <v>34</v>
      </c>
      <c r="E3612" s="24" t="n">
        <f aca="false">IFERROR(INDEX(Positions!$D$2:$D$14531,MATCH($A3612&amp;"|38",Positions!$A$2:$A$14531,0)),"-")</f>
        <v>40</v>
      </c>
      <c r="F3612" s="24" t="str">
        <f aca="false">IFERROR(INDEX(Positions!$E$2:$E$14531,MATCH($A3612&amp;"|32",Positions!$A$2:$A$14531,0)),"-")</f>
        <v>C</v>
      </c>
      <c r="G3612" s="24" t="str">
        <f aca="false">IFERROR(INDEX(Positions!$E$2:$E$14531,MATCH($A3612&amp;"|38",Positions!$A$2:$A$14531,0)),"-")</f>
        <v>A</v>
      </c>
      <c r="H3612" s="25" t="str">
        <f aca="false">F3612&amp;"-"&amp;G3612</f>
        <v>C-A</v>
      </c>
      <c r="I3612" s="24" t="n">
        <f aca="false">(F3612="G")+(G3612="G")</f>
        <v>0</v>
      </c>
      <c r="J3612" s="24" t="n">
        <f aca="false">(F3612="C")+(G3612="C")</f>
        <v>1</v>
      </c>
      <c r="K3612" s="25" t="n">
        <f aca="false">I3612+J3612</f>
        <v>1</v>
      </c>
    </row>
    <row r="3613" customFormat="false" ht="15" hidden="false" customHeight="false" outlineLevel="0" collapsed="false">
      <c r="A3613" s="24" t="s">
        <v>165</v>
      </c>
      <c r="B3613" s="24" t="s">
        <v>893</v>
      </c>
      <c r="C3613" s="24" t="s">
        <v>900</v>
      </c>
      <c r="D3613" s="24" t="n">
        <f aca="false">IFERROR(INDEX(Positions!$D$2:$D$14531,MATCH($A3613&amp;"|54",Positions!$A$2:$A$14531,0)),"-")</f>
        <v>56</v>
      </c>
      <c r="E3613" s="24" t="n">
        <f aca="false">IFERROR(INDEX(Positions!$D$2:$D$14531,MATCH($A3613&amp;"|58",Positions!$A$2:$A$14531,0)),"-")</f>
        <v>60</v>
      </c>
      <c r="F3613" s="24" t="str">
        <f aca="false">IFERROR(INDEX(Positions!$E$2:$E$14531,MATCH($A3613&amp;"|54",Positions!$A$2:$A$14531,0)),"-")</f>
        <v>U</v>
      </c>
      <c r="G3613" s="24" t="str">
        <f aca="false">IFERROR(INDEX(Positions!$E$2:$E$14531,MATCH($A3613&amp;"|58",Positions!$A$2:$A$14531,0)),"-")</f>
        <v>A</v>
      </c>
      <c r="H3613" s="25" t="str">
        <f aca="false">F3613&amp;"-"&amp;G3613</f>
        <v>U-A</v>
      </c>
      <c r="I3613" s="24" t="n">
        <f aca="false">(F3613="G")+(G3613="G")</f>
        <v>0</v>
      </c>
      <c r="J3613" s="24" t="n">
        <f aca="false">(F3613="C")+(G3613="C")</f>
        <v>0</v>
      </c>
      <c r="K3613" s="25" t="n">
        <f aca="false">I3613+J3613</f>
        <v>0</v>
      </c>
    </row>
    <row r="3614" customFormat="false" ht="15" hidden="false" customHeight="false" outlineLevel="0" collapsed="false">
      <c r="A3614" s="4" t="s">
        <v>166</v>
      </c>
      <c r="B3614" s="4" t="s">
        <v>768</v>
      </c>
      <c r="C3614" s="4" t="s">
        <v>882</v>
      </c>
      <c r="D3614" s="4" t="n">
        <f aca="false">IFERROR(INDEX(Positions!$D$2:$D$14531,MATCH($A3614&amp;"|1",Positions!$A$2:$A$14531,0)),"-")</f>
        <v>1</v>
      </c>
      <c r="E3614" s="4" t="n">
        <f aca="false">IFERROR(INDEX(Positions!$D$2:$D$14531,MATCH($A3614&amp;"|72",Positions!$A$2:$A$14531,0)),"-")</f>
        <v>74</v>
      </c>
      <c r="F3614" s="4" t="str">
        <f aca="false">IFERROR(INDEX(Positions!$E$2:$E$14531,MATCH($A3614&amp;"|1",Positions!$A$2:$A$14531,0)),"-")</f>
        <v>C</v>
      </c>
      <c r="G3614" s="4" t="str">
        <f aca="false">IFERROR(INDEX(Positions!$E$2:$E$14531,MATCH($A3614&amp;"|72",Positions!$A$2:$A$14531,0)),"-")</f>
        <v>U</v>
      </c>
      <c r="H3614" s="3" t="str">
        <f aca="false">F3614&amp;"-"&amp;G3614</f>
        <v>C-U</v>
      </c>
      <c r="I3614" s="4" t="n">
        <f aca="false">(F3614="G")+(G3614="G")</f>
        <v>0</v>
      </c>
      <c r="J3614" s="4" t="n">
        <f aca="false">(F3614="C")+(G3614="C")</f>
        <v>1</v>
      </c>
      <c r="K3614" s="3" t="n">
        <f aca="false">I3614+J3614</f>
        <v>1</v>
      </c>
    </row>
    <row r="3615" customFormat="false" ht="15" hidden="false" customHeight="false" outlineLevel="0" collapsed="false">
      <c r="A3615" s="4" t="s">
        <v>166</v>
      </c>
      <c r="B3615" s="4" t="s">
        <v>768</v>
      </c>
      <c r="C3615" s="4" t="s">
        <v>883</v>
      </c>
      <c r="D3615" s="4" t="n">
        <f aca="false">IFERROR(INDEX(Positions!$D$2:$D$14531,MATCH($A3615&amp;"|2",Positions!$A$2:$A$14531,0)),"-")</f>
        <v>2</v>
      </c>
      <c r="E3615" s="4" t="n">
        <f aca="false">IFERROR(INDEX(Positions!$D$2:$D$14531,MATCH($A3615&amp;"|71",Positions!$A$2:$A$14531,0)),"-")</f>
        <v>73</v>
      </c>
      <c r="F3615" s="4" t="str">
        <f aca="false">IFERROR(INDEX(Positions!$E$2:$E$14531,MATCH($A3615&amp;"|2",Positions!$A$2:$A$14531,0)),"-")</f>
        <v>G</v>
      </c>
      <c r="G3615" s="4" t="str">
        <f aca="false">IFERROR(INDEX(Positions!$E$2:$E$14531,MATCH($A3615&amp;"|71",Positions!$A$2:$A$14531,0)),"-")</f>
        <v>C</v>
      </c>
      <c r="H3615" s="3" t="str">
        <f aca="false">F3615&amp;"-"&amp;G3615</f>
        <v>G-C</v>
      </c>
      <c r="I3615" s="4" t="n">
        <f aca="false">(F3615="G")+(G3615="G")</f>
        <v>1</v>
      </c>
      <c r="J3615" s="4" t="n">
        <f aca="false">(F3615="C")+(G3615="C")</f>
        <v>1</v>
      </c>
      <c r="K3615" s="3" t="n">
        <f aca="false">I3615+J3615</f>
        <v>2</v>
      </c>
    </row>
    <row r="3616" customFormat="false" ht="15" hidden="false" customHeight="false" outlineLevel="0" collapsed="false">
      <c r="A3616" s="4" t="s">
        <v>166</v>
      </c>
      <c r="B3616" s="4" t="s">
        <v>768</v>
      </c>
      <c r="C3616" s="4" t="s">
        <v>884</v>
      </c>
      <c r="D3616" s="4" t="n">
        <f aca="false">IFERROR(INDEX(Positions!$D$2:$D$14531,MATCH($A3616&amp;"|3",Positions!$A$2:$A$14531,0)),"-")</f>
        <v>3</v>
      </c>
      <c r="E3616" s="4" t="n">
        <f aca="false">IFERROR(INDEX(Positions!$D$2:$D$14531,MATCH($A3616&amp;"|70",Positions!$A$2:$A$14531,0)),"-")</f>
        <v>72</v>
      </c>
      <c r="F3616" s="4" t="str">
        <f aca="false">IFERROR(INDEX(Positions!$E$2:$E$14531,MATCH($A3616&amp;"|3",Positions!$A$2:$A$14531,0)),"-")</f>
        <v>C</v>
      </c>
      <c r="G3616" s="4" t="str">
        <f aca="false">IFERROR(INDEX(Positions!$E$2:$E$14531,MATCH($A3616&amp;"|70",Positions!$A$2:$A$14531,0)),"-")</f>
        <v>G</v>
      </c>
      <c r="H3616" s="3" t="str">
        <f aca="false">F3616&amp;"-"&amp;G3616</f>
        <v>C-G</v>
      </c>
      <c r="I3616" s="4" t="n">
        <f aca="false">(F3616="G")+(G3616="G")</f>
        <v>1</v>
      </c>
      <c r="J3616" s="4" t="n">
        <f aca="false">(F3616="C")+(G3616="C")</f>
        <v>1</v>
      </c>
      <c r="K3616" s="3" t="n">
        <f aca="false">I3616+J3616</f>
        <v>2</v>
      </c>
    </row>
    <row r="3617" customFormat="false" ht="15" hidden="false" customHeight="false" outlineLevel="0" collapsed="false">
      <c r="A3617" s="4" t="s">
        <v>166</v>
      </c>
      <c r="B3617" s="4" t="s">
        <v>768</v>
      </c>
      <c r="C3617" s="4" t="s">
        <v>885</v>
      </c>
      <c r="D3617" s="4" t="n">
        <f aca="false">IFERROR(INDEX(Positions!$D$2:$D$14531,MATCH($A3617&amp;"|4",Positions!$A$2:$A$14531,0)),"-")</f>
        <v>4</v>
      </c>
      <c r="E3617" s="4" t="n">
        <f aca="false">IFERROR(INDEX(Positions!$D$2:$D$14531,MATCH($A3617&amp;"|69",Positions!$A$2:$A$14531,0)),"-")</f>
        <v>71</v>
      </c>
      <c r="F3617" s="4" t="str">
        <f aca="false">IFERROR(INDEX(Positions!$E$2:$E$14531,MATCH($A3617&amp;"|4",Positions!$A$2:$A$14531,0)),"-")</f>
        <v>G</v>
      </c>
      <c r="G3617" s="4" t="str">
        <f aca="false">IFERROR(INDEX(Positions!$E$2:$E$14531,MATCH($A3617&amp;"|69",Positions!$A$2:$A$14531,0)),"-")</f>
        <v>C</v>
      </c>
      <c r="H3617" s="3" t="str">
        <f aca="false">F3617&amp;"-"&amp;G3617</f>
        <v>G-C</v>
      </c>
      <c r="I3617" s="4" t="n">
        <f aca="false">(F3617="G")+(G3617="G")</f>
        <v>1</v>
      </c>
      <c r="J3617" s="4" t="n">
        <f aca="false">(F3617="C")+(G3617="C")</f>
        <v>1</v>
      </c>
      <c r="K3617" s="3" t="n">
        <f aca="false">I3617+J3617</f>
        <v>2</v>
      </c>
    </row>
    <row r="3618" customFormat="false" ht="15" hidden="false" customHeight="false" outlineLevel="0" collapsed="false">
      <c r="A3618" s="4" t="s">
        <v>166</v>
      </c>
      <c r="B3618" s="4" t="s">
        <v>768</v>
      </c>
      <c r="C3618" s="4" t="s">
        <v>542</v>
      </c>
      <c r="D3618" s="4" t="n">
        <f aca="false">IFERROR(INDEX(Positions!$D$2:$D$14531,MATCH($A3618&amp;"|5",Positions!$A$2:$A$14531,0)),"-")</f>
        <v>5</v>
      </c>
      <c r="E3618" s="4" t="n">
        <f aca="false">IFERROR(INDEX(Positions!$D$2:$D$14531,MATCH($A3618&amp;"|68",Positions!$A$2:$A$14531,0)),"-")</f>
        <v>70</v>
      </c>
      <c r="F3618" s="4" t="str">
        <f aca="false">IFERROR(INDEX(Positions!$E$2:$E$14531,MATCH($A3618&amp;"|5",Positions!$A$2:$A$14531,0)),"-")</f>
        <v>G</v>
      </c>
      <c r="G3618" s="4" t="str">
        <f aca="false">IFERROR(INDEX(Positions!$E$2:$E$14531,MATCH($A3618&amp;"|68",Positions!$A$2:$A$14531,0)),"-")</f>
        <v>C</v>
      </c>
      <c r="H3618" s="3" t="str">
        <f aca="false">F3618&amp;"-"&amp;G3618</f>
        <v>G-C</v>
      </c>
      <c r="I3618" s="4" t="n">
        <f aca="false">(F3618="G")+(G3618="G")</f>
        <v>1</v>
      </c>
      <c r="J3618" s="4" t="n">
        <f aca="false">(F3618="C")+(G3618="C")</f>
        <v>1</v>
      </c>
      <c r="K3618" s="3" t="n">
        <f aca="false">I3618+J3618</f>
        <v>2</v>
      </c>
    </row>
    <row r="3619" customFormat="false" ht="15" hidden="false" customHeight="false" outlineLevel="0" collapsed="false">
      <c r="A3619" s="4" t="s">
        <v>166</v>
      </c>
      <c r="B3619" s="4" t="s">
        <v>768</v>
      </c>
      <c r="C3619" s="4" t="s">
        <v>561</v>
      </c>
      <c r="D3619" s="4" t="n">
        <f aca="false">IFERROR(INDEX(Positions!$D$2:$D$14531,MATCH($A3619&amp;"|6",Positions!$A$2:$A$14531,0)),"-")</f>
        <v>6</v>
      </c>
      <c r="E3619" s="4" t="n">
        <f aca="false">IFERROR(INDEX(Positions!$D$2:$D$14531,MATCH($A3619&amp;"|67",Positions!$A$2:$A$14531,0)),"-")</f>
        <v>69</v>
      </c>
      <c r="F3619" s="4" t="str">
        <f aca="false">IFERROR(INDEX(Positions!$E$2:$E$14531,MATCH($A3619&amp;"|6",Positions!$A$2:$A$14531,0)),"-")</f>
        <v>G</v>
      </c>
      <c r="G3619" s="4" t="str">
        <f aca="false">IFERROR(INDEX(Positions!$E$2:$E$14531,MATCH($A3619&amp;"|67",Positions!$A$2:$A$14531,0)),"-")</f>
        <v>C</v>
      </c>
      <c r="H3619" s="3" t="str">
        <f aca="false">F3619&amp;"-"&amp;G3619</f>
        <v>G-C</v>
      </c>
      <c r="I3619" s="4" t="n">
        <f aca="false">(F3619="G")+(G3619="G")</f>
        <v>1</v>
      </c>
      <c r="J3619" s="4" t="n">
        <f aca="false">(F3619="C")+(G3619="C")</f>
        <v>1</v>
      </c>
      <c r="K3619" s="3" t="n">
        <f aca="false">I3619+J3619</f>
        <v>2</v>
      </c>
    </row>
    <row r="3620" customFormat="false" ht="15" hidden="false" customHeight="false" outlineLevel="0" collapsed="false">
      <c r="A3620" s="4" t="s">
        <v>166</v>
      </c>
      <c r="B3620" s="4" t="s">
        <v>768</v>
      </c>
      <c r="C3620" s="4" t="s">
        <v>886</v>
      </c>
      <c r="D3620" s="4" t="n">
        <f aca="false">IFERROR(INDEX(Positions!$D$2:$D$14531,MATCH($A3620&amp;"|7",Positions!$A$2:$A$14531,0)),"-")</f>
        <v>7</v>
      </c>
      <c r="E3620" s="4" t="n">
        <f aca="false">IFERROR(INDEX(Positions!$D$2:$D$14531,MATCH($A3620&amp;"|66",Positions!$A$2:$A$14531,0)),"-")</f>
        <v>68</v>
      </c>
      <c r="F3620" s="4" t="str">
        <f aca="false">IFERROR(INDEX(Positions!$E$2:$E$14531,MATCH($A3620&amp;"|7",Positions!$A$2:$A$14531,0)),"-")</f>
        <v>G</v>
      </c>
      <c r="G3620" s="4" t="str">
        <f aca="false">IFERROR(INDEX(Positions!$E$2:$E$14531,MATCH($A3620&amp;"|66",Positions!$A$2:$A$14531,0)),"-")</f>
        <v>C</v>
      </c>
      <c r="H3620" s="3" t="str">
        <f aca="false">F3620&amp;"-"&amp;G3620</f>
        <v>G-C</v>
      </c>
      <c r="I3620" s="4" t="n">
        <f aca="false">(F3620="G")+(G3620="G")</f>
        <v>1</v>
      </c>
      <c r="J3620" s="4" t="n">
        <f aca="false">(F3620="C")+(G3620="C")</f>
        <v>1</v>
      </c>
      <c r="K3620" s="3" t="n">
        <f aca="false">I3620+J3620</f>
        <v>2</v>
      </c>
    </row>
    <row r="3621" customFormat="false" ht="15" hidden="false" customHeight="false" outlineLevel="0" collapsed="false">
      <c r="A3621" s="4" t="s">
        <v>166</v>
      </c>
      <c r="B3621" s="4" t="s">
        <v>783</v>
      </c>
      <c r="C3621" s="4" t="s">
        <v>887</v>
      </c>
      <c r="D3621" s="4" t="n">
        <f aca="false">IFERROR(INDEX(Positions!$D$2:$D$14531,MATCH($A3621&amp;"|10",Positions!$A$2:$A$14531,0)),"-")</f>
        <v>10</v>
      </c>
      <c r="E3621" s="4" t="n">
        <f aca="false">IFERROR(INDEX(Positions!$D$2:$D$14531,MATCH($A3621&amp;"|25",Positions!$A$2:$A$14531,0)),"-")</f>
        <v>27</v>
      </c>
      <c r="F3621" s="4" t="str">
        <f aca="false">IFERROR(INDEX(Positions!$E$2:$E$14531,MATCH($A3621&amp;"|10",Positions!$A$2:$A$14531,0)),"-")</f>
        <v>G</v>
      </c>
      <c r="G3621" s="4" t="str">
        <f aca="false">IFERROR(INDEX(Positions!$E$2:$E$14531,MATCH($A3621&amp;"|25",Positions!$A$2:$A$14531,0)),"-")</f>
        <v>C</v>
      </c>
      <c r="H3621" s="3" t="str">
        <f aca="false">F3621&amp;"-"&amp;G3621</f>
        <v>G-C</v>
      </c>
      <c r="I3621" s="4" t="n">
        <f aca="false">(F3621="G")+(G3621="G")</f>
        <v>1</v>
      </c>
      <c r="J3621" s="4" t="n">
        <f aca="false">(F3621="C")+(G3621="C")</f>
        <v>1</v>
      </c>
      <c r="K3621" s="3" t="n">
        <f aca="false">I3621+J3621</f>
        <v>2</v>
      </c>
    </row>
    <row r="3622" customFormat="false" ht="15" hidden="false" customHeight="false" outlineLevel="0" collapsed="false">
      <c r="A3622" s="4" t="s">
        <v>166</v>
      </c>
      <c r="B3622" s="4" t="s">
        <v>783</v>
      </c>
      <c r="C3622" s="4" t="s">
        <v>888</v>
      </c>
      <c r="D3622" s="4" t="n">
        <f aca="false">IFERROR(INDEX(Positions!$D$2:$D$14531,MATCH($A3622&amp;"|11",Positions!$A$2:$A$14531,0)),"-")</f>
        <v>11</v>
      </c>
      <c r="E3622" s="4" t="n">
        <f aca="false">IFERROR(INDEX(Positions!$D$2:$D$14531,MATCH($A3622&amp;"|24",Positions!$A$2:$A$14531,0)),"-")</f>
        <v>26</v>
      </c>
      <c r="F3622" s="4" t="str">
        <f aca="false">IFERROR(INDEX(Positions!$E$2:$E$14531,MATCH($A3622&amp;"|11",Positions!$A$2:$A$14531,0)),"-")</f>
        <v>A</v>
      </c>
      <c r="G3622" s="4" t="str">
        <f aca="false">IFERROR(INDEX(Positions!$E$2:$E$14531,MATCH($A3622&amp;"|24",Positions!$A$2:$A$14531,0)),"-")</f>
        <v>U</v>
      </c>
      <c r="H3622" s="3" t="str">
        <f aca="false">F3622&amp;"-"&amp;G3622</f>
        <v>A-U</v>
      </c>
      <c r="I3622" s="4" t="n">
        <f aca="false">(F3622="G")+(G3622="G")</f>
        <v>0</v>
      </c>
      <c r="J3622" s="4" t="n">
        <f aca="false">(F3622="C")+(G3622="C")</f>
        <v>0</v>
      </c>
      <c r="K3622" s="3" t="n">
        <f aca="false">I3622+J3622</f>
        <v>0</v>
      </c>
    </row>
    <row r="3623" customFormat="false" ht="15" hidden="false" customHeight="false" outlineLevel="0" collapsed="false">
      <c r="A3623" s="4" t="s">
        <v>166</v>
      </c>
      <c r="B3623" s="4" t="s">
        <v>783</v>
      </c>
      <c r="C3623" s="4" t="s">
        <v>479</v>
      </c>
      <c r="D3623" s="4" t="n">
        <f aca="false">IFERROR(INDEX(Positions!$D$2:$D$14531,MATCH($A3623&amp;"|12",Positions!$A$2:$A$14531,0)),"-")</f>
        <v>12</v>
      </c>
      <c r="E3623" s="4" t="n">
        <f aca="false">IFERROR(INDEX(Positions!$D$2:$D$14531,MATCH($A3623&amp;"|23",Positions!$A$2:$A$14531,0)),"-")</f>
        <v>25</v>
      </c>
      <c r="F3623" s="4" t="str">
        <f aca="false">IFERROR(INDEX(Positions!$E$2:$E$14531,MATCH($A3623&amp;"|12",Positions!$A$2:$A$14531,0)),"-")</f>
        <v>G</v>
      </c>
      <c r="G3623" s="4" t="str">
        <f aca="false">IFERROR(INDEX(Positions!$E$2:$E$14531,MATCH($A3623&amp;"|23",Positions!$A$2:$A$14531,0)),"-")</f>
        <v>C</v>
      </c>
      <c r="H3623" s="3" t="str">
        <f aca="false">F3623&amp;"-"&amp;G3623</f>
        <v>G-C</v>
      </c>
      <c r="I3623" s="4" t="n">
        <f aca="false">(F3623="G")+(G3623="G")</f>
        <v>1</v>
      </c>
      <c r="J3623" s="4" t="n">
        <f aca="false">(F3623="C")+(G3623="C")</f>
        <v>1</v>
      </c>
      <c r="K3623" s="3" t="n">
        <f aca="false">I3623+J3623</f>
        <v>2</v>
      </c>
    </row>
    <row r="3624" customFormat="false" ht="15" hidden="false" customHeight="false" outlineLevel="0" collapsed="false">
      <c r="A3624" s="4" t="s">
        <v>166</v>
      </c>
      <c r="B3624" s="4" t="s">
        <v>783</v>
      </c>
      <c r="C3624" s="4" t="s">
        <v>267</v>
      </c>
      <c r="D3624" s="4" t="n">
        <f aca="false">IFERROR(INDEX(Positions!$D$2:$D$14531,MATCH($A3624&amp;"|13",Positions!$A$2:$A$14531,0)),"-")</f>
        <v>13</v>
      </c>
      <c r="E3624" s="4" t="n">
        <f aca="false">IFERROR(INDEX(Positions!$D$2:$D$14531,MATCH($A3624&amp;"|22",Positions!$A$2:$A$14531,0)),"-")</f>
        <v>24</v>
      </c>
      <c r="F3624" s="4" t="str">
        <f aca="false">IFERROR(INDEX(Positions!$E$2:$E$14531,MATCH($A3624&amp;"|13",Positions!$A$2:$A$14531,0)),"-")</f>
        <v>C</v>
      </c>
      <c r="G3624" s="4" t="str">
        <f aca="false">IFERROR(INDEX(Positions!$E$2:$E$14531,MATCH($A3624&amp;"|22",Positions!$A$2:$A$14531,0)),"-")</f>
        <v>G</v>
      </c>
      <c r="H3624" s="3" t="str">
        <f aca="false">F3624&amp;"-"&amp;G3624</f>
        <v>C-G</v>
      </c>
      <c r="I3624" s="4" t="n">
        <f aca="false">(F3624="G")+(G3624="G")</f>
        <v>1</v>
      </c>
      <c r="J3624" s="4" t="n">
        <f aca="false">(F3624="C")+(G3624="C")</f>
        <v>1</v>
      </c>
      <c r="K3624" s="3" t="n">
        <f aca="false">I3624+J3624</f>
        <v>2</v>
      </c>
    </row>
    <row r="3625" customFormat="false" ht="15" hidden="false" customHeight="false" outlineLevel="0" collapsed="false">
      <c r="A3625" s="4" t="s">
        <v>166</v>
      </c>
      <c r="B3625" s="4" t="s">
        <v>805</v>
      </c>
      <c r="C3625" s="4" t="s">
        <v>673</v>
      </c>
      <c r="D3625" s="4" t="n">
        <f aca="false">IFERROR(INDEX(Positions!$D$2:$D$14531,MATCH($A3625&amp;"|27",Positions!$A$2:$A$14531,0)),"-")</f>
        <v>29</v>
      </c>
      <c r="E3625" s="4" t="n">
        <f aca="false">IFERROR(INDEX(Positions!$D$2:$D$14531,MATCH($A3625&amp;"|43",Positions!$A$2:$A$14531,0)),"-")</f>
        <v>45</v>
      </c>
      <c r="F3625" s="4" t="str">
        <f aca="false">IFERROR(INDEX(Positions!$E$2:$E$14531,MATCH($A3625&amp;"|27",Positions!$A$2:$A$14531,0)),"-")</f>
        <v>C</v>
      </c>
      <c r="G3625" s="4" t="str">
        <f aca="false">IFERROR(INDEX(Positions!$E$2:$E$14531,MATCH($A3625&amp;"|43",Positions!$A$2:$A$14531,0)),"-")</f>
        <v>G</v>
      </c>
      <c r="H3625" s="3" t="str">
        <f aca="false">F3625&amp;"-"&amp;G3625</f>
        <v>C-G</v>
      </c>
      <c r="I3625" s="4" t="n">
        <f aca="false">(F3625="G")+(G3625="G")</f>
        <v>1</v>
      </c>
      <c r="J3625" s="4" t="n">
        <f aca="false">(F3625="C")+(G3625="C")</f>
        <v>1</v>
      </c>
      <c r="K3625" s="3" t="n">
        <f aca="false">I3625+J3625</f>
        <v>2</v>
      </c>
    </row>
    <row r="3626" customFormat="false" ht="15" hidden="false" customHeight="false" outlineLevel="0" collapsed="false">
      <c r="A3626" s="4" t="s">
        <v>166</v>
      </c>
      <c r="B3626" s="4" t="s">
        <v>805</v>
      </c>
      <c r="C3626" s="4" t="s">
        <v>889</v>
      </c>
      <c r="D3626" s="4" t="n">
        <f aca="false">IFERROR(INDEX(Positions!$D$2:$D$14531,MATCH($A3626&amp;"|28",Positions!$A$2:$A$14531,0)),"-")</f>
        <v>30</v>
      </c>
      <c r="E3626" s="4" t="n">
        <f aca="false">IFERROR(INDEX(Positions!$D$2:$D$14531,MATCH($A3626&amp;"|42",Positions!$A$2:$A$14531,0)),"-")</f>
        <v>44</v>
      </c>
      <c r="F3626" s="4" t="str">
        <f aca="false">IFERROR(INDEX(Positions!$E$2:$E$14531,MATCH($A3626&amp;"|28",Positions!$A$2:$A$14531,0)),"-")</f>
        <v>U</v>
      </c>
      <c r="G3626" s="4" t="str">
        <f aca="false">IFERROR(INDEX(Positions!$E$2:$E$14531,MATCH($A3626&amp;"|42",Positions!$A$2:$A$14531,0)),"-")</f>
        <v>A</v>
      </c>
      <c r="H3626" s="3" t="str">
        <f aca="false">F3626&amp;"-"&amp;G3626</f>
        <v>U-A</v>
      </c>
      <c r="I3626" s="4" t="n">
        <f aca="false">(F3626="G")+(G3626="G")</f>
        <v>0</v>
      </c>
      <c r="J3626" s="4" t="n">
        <f aca="false">(F3626="C")+(G3626="C")</f>
        <v>0</v>
      </c>
      <c r="K3626" s="3" t="n">
        <f aca="false">I3626+J3626</f>
        <v>0</v>
      </c>
    </row>
    <row r="3627" customFormat="false" ht="15" hidden="false" customHeight="false" outlineLevel="0" collapsed="false">
      <c r="A3627" s="4" t="s">
        <v>166</v>
      </c>
      <c r="B3627" s="4" t="s">
        <v>805</v>
      </c>
      <c r="C3627" s="4" t="s">
        <v>890</v>
      </c>
      <c r="D3627" s="4" t="n">
        <f aca="false">IFERROR(INDEX(Positions!$D$2:$D$14531,MATCH($A3627&amp;"|29",Positions!$A$2:$A$14531,0)),"-")</f>
        <v>31</v>
      </c>
      <c r="E3627" s="4" t="n">
        <f aca="false">IFERROR(INDEX(Positions!$D$2:$D$14531,MATCH($A3627&amp;"|41",Positions!$A$2:$A$14531,0)),"-")</f>
        <v>43</v>
      </c>
      <c r="F3627" s="4" t="str">
        <f aca="false">IFERROR(INDEX(Positions!$E$2:$E$14531,MATCH($A3627&amp;"|29",Positions!$A$2:$A$14531,0)),"-")</f>
        <v>G</v>
      </c>
      <c r="G3627" s="4" t="str">
        <f aca="false">IFERROR(INDEX(Positions!$E$2:$E$14531,MATCH($A3627&amp;"|41",Positions!$A$2:$A$14531,0)),"-")</f>
        <v>C</v>
      </c>
      <c r="H3627" s="3" t="str">
        <f aca="false">F3627&amp;"-"&amp;G3627</f>
        <v>G-C</v>
      </c>
      <c r="I3627" s="4" t="n">
        <f aca="false">(F3627="G")+(G3627="G")</f>
        <v>1</v>
      </c>
      <c r="J3627" s="4" t="n">
        <f aca="false">(F3627="C")+(G3627="C")</f>
        <v>1</v>
      </c>
      <c r="K3627" s="3" t="n">
        <f aca="false">I3627+J3627</f>
        <v>2</v>
      </c>
    </row>
    <row r="3628" customFormat="false" ht="15" hidden="false" customHeight="false" outlineLevel="0" collapsed="false">
      <c r="A3628" s="4" t="s">
        <v>166</v>
      </c>
      <c r="B3628" s="4" t="s">
        <v>805</v>
      </c>
      <c r="C3628" s="4" t="s">
        <v>694</v>
      </c>
      <c r="D3628" s="4" t="n">
        <f aca="false">IFERROR(INDEX(Positions!$D$2:$D$14531,MATCH($A3628&amp;"|30",Positions!$A$2:$A$14531,0)),"-")</f>
        <v>32</v>
      </c>
      <c r="E3628" s="4" t="n">
        <f aca="false">IFERROR(INDEX(Positions!$D$2:$D$14531,MATCH($A3628&amp;"|40",Positions!$A$2:$A$14531,0)),"-")</f>
        <v>42</v>
      </c>
      <c r="F3628" s="4" t="str">
        <f aca="false">IFERROR(INDEX(Positions!$E$2:$E$14531,MATCH($A3628&amp;"|30",Positions!$A$2:$A$14531,0)),"-")</f>
        <v>G</v>
      </c>
      <c r="G3628" s="4" t="str">
        <f aca="false">IFERROR(INDEX(Positions!$E$2:$E$14531,MATCH($A3628&amp;"|40",Positions!$A$2:$A$14531,0)),"-")</f>
        <v>C</v>
      </c>
      <c r="H3628" s="3" t="str">
        <f aca="false">F3628&amp;"-"&amp;G3628</f>
        <v>G-C</v>
      </c>
      <c r="I3628" s="4" t="n">
        <f aca="false">(F3628="G")+(G3628="G")</f>
        <v>1</v>
      </c>
      <c r="J3628" s="4" t="n">
        <f aca="false">(F3628="C")+(G3628="C")</f>
        <v>1</v>
      </c>
      <c r="K3628" s="3" t="n">
        <f aca="false">I3628+J3628</f>
        <v>2</v>
      </c>
    </row>
    <row r="3629" customFormat="false" ht="15" hidden="false" customHeight="false" outlineLevel="0" collapsed="false">
      <c r="A3629" s="4" t="s">
        <v>166</v>
      </c>
      <c r="B3629" s="4" t="s">
        <v>805</v>
      </c>
      <c r="C3629" s="4" t="s">
        <v>640</v>
      </c>
      <c r="D3629" s="4" t="n">
        <f aca="false">IFERROR(INDEX(Positions!$D$2:$D$14531,MATCH($A3629&amp;"|31",Positions!$A$2:$A$14531,0)),"-")</f>
        <v>33</v>
      </c>
      <c r="E3629" s="4" t="n">
        <f aca="false">IFERROR(INDEX(Positions!$D$2:$D$14531,MATCH($A3629&amp;"|39",Positions!$A$2:$A$14531,0)),"-")</f>
        <v>41</v>
      </c>
      <c r="F3629" s="4" t="str">
        <f aca="false">IFERROR(INDEX(Positions!$E$2:$E$14531,MATCH($A3629&amp;"|31",Positions!$A$2:$A$14531,0)),"-")</f>
        <v>G</v>
      </c>
      <c r="G3629" s="4" t="str">
        <f aca="false">IFERROR(INDEX(Positions!$E$2:$E$14531,MATCH($A3629&amp;"|39",Positions!$A$2:$A$14531,0)),"-")</f>
        <v>C</v>
      </c>
      <c r="H3629" s="3" t="str">
        <f aca="false">F3629&amp;"-"&amp;G3629</f>
        <v>G-C</v>
      </c>
      <c r="I3629" s="4" t="n">
        <f aca="false">(F3629="G")+(G3629="G")</f>
        <v>1</v>
      </c>
      <c r="J3629" s="4" t="n">
        <f aca="false">(F3629="C")+(G3629="C")</f>
        <v>1</v>
      </c>
      <c r="K3629" s="3" t="n">
        <f aca="false">I3629+J3629</f>
        <v>2</v>
      </c>
    </row>
    <row r="3630" customFormat="false" ht="15" hidden="false" customHeight="false" outlineLevel="0" collapsed="false">
      <c r="A3630" s="4" t="s">
        <v>166</v>
      </c>
      <c r="B3630" s="4" t="s">
        <v>830</v>
      </c>
      <c r="C3630" s="4" t="s">
        <v>367</v>
      </c>
      <c r="D3630" s="4" t="n">
        <f aca="false">IFERROR(INDEX(Positions!$D$2:$D$14531,MATCH($A3630&amp;"|49",Positions!$A$2:$A$14531,0)),"-")</f>
        <v>51</v>
      </c>
      <c r="E3630" s="4" t="n">
        <f aca="false">IFERROR(INDEX(Positions!$D$2:$D$14531,MATCH($A3630&amp;"|65",Positions!$A$2:$A$14531,0)),"-")</f>
        <v>67</v>
      </c>
      <c r="F3630" s="4" t="str">
        <f aca="false">IFERROR(INDEX(Positions!$E$2:$E$14531,MATCH($A3630&amp;"|49",Positions!$A$2:$A$14531,0)),"-")</f>
        <v>G</v>
      </c>
      <c r="G3630" s="4" t="str">
        <f aca="false">IFERROR(INDEX(Positions!$E$2:$E$14531,MATCH($A3630&amp;"|65",Positions!$A$2:$A$14531,0)),"-")</f>
        <v>U</v>
      </c>
      <c r="H3630" s="3" t="str">
        <f aca="false">F3630&amp;"-"&amp;G3630</f>
        <v>G-U</v>
      </c>
      <c r="I3630" s="4" t="n">
        <f aca="false">(F3630="G")+(G3630="G")</f>
        <v>1</v>
      </c>
      <c r="J3630" s="4" t="n">
        <f aca="false">(F3630="C")+(G3630="C")</f>
        <v>0</v>
      </c>
      <c r="K3630" s="3" t="n">
        <f aca="false">I3630+J3630</f>
        <v>1</v>
      </c>
    </row>
    <row r="3631" customFormat="false" ht="15" hidden="false" customHeight="false" outlineLevel="0" collapsed="false">
      <c r="A3631" s="4" t="s">
        <v>166</v>
      </c>
      <c r="B3631" s="4" t="s">
        <v>830</v>
      </c>
      <c r="C3631" s="4" t="s">
        <v>891</v>
      </c>
      <c r="D3631" s="4" t="n">
        <f aca="false">IFERROR(INDEX(Positions!$D$2:$D$14531,MATCH($A3631&amp;"|50",Positions!$A$2:$A$14531,0)),"-")</f>
        <v>52</v>
      </c>
      <c r="E3631" s="4" t="n">
        <f aca="false">IFERROR(INDEX(Positions!$D$2:$D$14531,MATCH($A3631&amp;"|64",Positions!$A$2:$A$14531,0)),"-")</f>
        <v>66</v>
      </c>
      <c r="F3631" s="4" t="str">
        <f aca="false">IFERROR(INDEX(Positions!$E$2:$E$14531,MATCH($A3631&amp;"|50",Positions!$A$2:$A$14531,0)),"-")</f>
        <v>C</v>
      </c>
      <c r="G3631" s="4" t="str">
        <f aca="false">IFERROR(INDEX(Positions!$E$2:$E$14531,MATCH($A3631&amp;"|64",Positions!$A$2:$A$14531,0)),"-")</f>
        <v>G</v>
      </c>
      <c r="H3631" s="3" t="str">
        <f aca="false">F3631&amp;"-"&amp;G3631</f>
        <v>C-G</v>
      </c>
      <c r="I3631" s="4" t="n">
        <f aca="false">(F3631="G")+(G3631="G")</f>
        <v>1</v>
      </c>
      <c r="J3631" s="4" t="n">
        <f aca="false">(F3631="C")+(G3631="C")</f>
        <v>1</v>
      </c>
      <c r="K3631" s="3" t="n">
        <f aca="false">I3631+J3631</f>
        <v>2</v>
      </c>
    </row>
    <row r="3632" customFormat="false" ht="15" hidden="false" customHeight="false" outlineLevel="0" collapsed="false">
      <c r="A3632" s="4" t="s">
        <v>166</v>
      </c>
      <c r="B3632" s="4" t="s">
        <v>830</v>
      </c>
      <c r="C3632" s="4" t="s">
        <v>689</v>
      </c>
      <c r="D3632" s="4" t="n">
        <f aca="false">IFERROR(INDEX(Positions!$D$2:$D$14531,MATCH($A3632&amp;"|51",Positions!$A$2:$A$14531,0)),"-")</f>
        <v>53</v>
      </c>
      <c r="E3632" s="4" t="n">
        <f aca="false">IFERROR(INDEX(Positions!$D$2:$D$14531,MATCH($A3632&amp;"|63",Positions!$A$2:$A$14531,0)),"-")</f>
        <v>65</v>
      </c>
      <c r="F3632" s="4" t="str">
        <f aca="false">IFERROR(INDEX(Positions!$E$2:$E$14531,MATCH($A3632&amp;"|51",Positions!$A$2:$A$14531,0)),"-")</f>
        <v>A</v>
      </c>
      <c r="G3632" s="4" t="str">
        <f aca="false">IFERROR(INDEX(Positions!$E$2:$E$14531,MATCH($A3632&amp;"|63",Positions!$A$2:$A$14531,0)),"-")</f>
        <v>U</v>
      </c>
      <c r="H3632" s="3" t="str">
        <f aca="false">F3632&amp;"-"&amp;G3632</f>
        <v>A-U</v>
      </c>
      <c r="I3632" s="4" t="n">
        <f aca="false">(F3632="G")+(G3632="G")</f>
        <v>0</v>
      </c>
      <c r="J3632" s="4" t="n">
        <f aca="false">(F3632="C")+(G3632="C")</f>
        <v>0</v>
      </c>
      <c r="K3632" s="3" t="n">
        <f aca="false">I3632+J3632</f>
        <v>0</v>
      </c>
    </row>
    <row r="3633" customFormat="false" ht="15" hidden="false" customHeight="false" outlineLevel="0" collapsed="false">
      <c r="A3633" s="4" t="s">
        <v>166</v>
      </c>
      <c r="B3633" s="4" t="s">
        <v>830</v>
      </c>
      <c r="C3633" s="4" t="s">
        <v>703</v>
      </c>
      <c r="D3633" s="4" t="n">
        <f aca="false">IFERROR(INDEX(Positions!$D$2:$D$14531,MATCH($A3633&amp;"|52",Positions!$A$2:$A$14531,0)),"-")</f>
        <v>54</v>
      </c>
      <c r="E3633" s="4" t="n">
        <f aca="false">IFERROR(INDEX(Positions!$D$2:$D$14531,MATCH($A3633&amp;"|62",Positions!$A$2:$A$14531,0)),"-")</f>
        <v>64</v>
      </c>
      <c r="F3633" s="4" t="str">
        <f aca="false">IFERROR(INDEX(Positions!$E$2:$E$14531,MATCH($A3633&amp;"|52",Positions!$A$2:$A$14531,0)),"-")</f>
        <v>G</v>
      </c>
      <c r="G3633" s="4" t="str">
        <f aca="false">IFERROR(INDEX(Positions!$E$2:$E$14531,MATCH($A3633&amp;"|62",Positions!$A$2:$A$14531,0)),"-")</f>
        <v>C</v>
      </c>
      <c r="H3633" s="3" t="str">
        <f aca="false">F3633&amp;"-"&amp;G3633</f>
        <v>G-C</v>
      </c>
      <c r="I3633" s="4" t="n">
        <f aca="false">(F3633="G")+(G3633="G")</f>
        <v>1</v>
      </c>
      <c r="J3633" s="4" t="n">
        <f aca="false">(F3633="C")+(G3633="C")</f>
        <v>1</v>
      </c>
      <c r="K3633" s="3" t="n">
        <f aca="false">I3633+J3633</f>
        <v>2</v>
      </c>
    </row>
    <row r="3634" customFormat="false" ht="15" hidden="false" customHeight="false" outlineLevel="0" collapsed="false">
      <c r="A3634" s="4" t="s">
        <v>166</v>
      </c>
      <c r="B3634" s="4" t="s">
        <v>830</v>
      </c>
      <c r="C3634" s="4" t="s">
        <v>892</v>
      </c>
      <c r="D3634" s="4" t="n">
        <f aca="false">IFERROR(INDEX(Positions!$D$2:$D$14531,MATCH($A3634&amp;"|53",Positions!$A$2:$A$14531,0)),"-")</f>
        <v>55</v>
      </c>
      <c r="E3634" s="4" t="n">
        <f aca="false">IFERROR(INDEX(Positions!$D$2:$D$14531,MATCH($A3634&amp;"|61",Positions!$A$2:$A$14531,0)),"-")</f>
        <v>63</v>
      </c>
      <c r="F3634" s="4" t="str">
        <f aca="false">IFERROR(INDEX(Positions!$E$2:$E$14531,MATCH($A3634&amp;"|53",Positions!$A$2:$A$14531,0)),"-")</f>
        <v>G</v>
      </c>
      <c r="G3634" s="4" t="str">
        <f aca="false">IFERROR(INDEX(Positions!$E$2:$E$14531,MATCH($A3634&amp;"|61",Positions!$A$2:$A$14531,0)),"-")</f>
        <v>C</v>
      </c>
      <c r="H3634" s="3" t="str">
        <f aca="false">F3634&amp;"-"&amp;G3634</f>
        <v>G-C</v>
      </c>
      <c r="I3634" s="4" t="n">
        <f aca="false">(F3634="G")+(G3634="G")</f>
        <v>1</v>
      </c>
      <c r="J3634" s="4" t="n">
        <f aca="false">(F3634="C")+(G3634="C")</f>
        <v>1</v>
      </c>
      <c r="K3634" s="3" t="n">
        <f aca="false">I3634+J3634</f>
        <v>2</v>
      </c>
    </row>
    <row r="3635" customFormat="false" ht="15" hidden="false" customHeight="false" outlineLevel="0" collapsed="false">
      <c r="A3635" s="24" t="s">
        <v>166</v>
      </c>
      <c r="B3635" s="24" t="s">
        <v>893</v>
      </c>
      <c r="C3635" s="24" t="s">
        <v>894</v>
      </c>
      <c r="D3635" s="24" t="n">
        <f aca="false">IFERROR(INDEX(Positions!$D$2:$D$14531,MATCH($A3635&amp;"|8",Positions!$A$2:$A$14531,0)),"-")</f>
        <v>8</v>
      </c>
      <c r="E3635" s="24" t="n">
        <f aca="false">IFERROR(INDEX(Positions!$D$2:$D$14531,MATCH($A3635&amp;"|14",Positions!$A$2:$A$14531,0)),"-")</f>
        <v>14</v>
      </c>
      <c r="F3635" s="24" t="str">
        <f aca="false">IFERROR(INDEX(Positions!$E$2:$E$14531,MATCH($A3635&amp;"|8",Positions!$A$2:$A$14531,0)),"-")</f>
        <v>U</v>
      </c>
      <c r="G3635" s="24" t="str">
        <f aca="false">IFERROR(INDEX(Positions!$E$2:$E$14531,MATCH($A3635&amp;"|14",Positions!$A$2:$A$14531,0)),"-")</f>
        <v>A</v>
      </c>
      <c r="H3635" s="25" t="str">
        <f aca="false">F3635&amp;"-"&amp;G3635</f>
        <v>U-A</v>
      </c>
      <c r="I3635" s="24" t="n">
        <f aca="false">(F3635="G")+(G3635="G")</f>
        <v>0</v>
      </c>
      <c r="J3635" s="24" t="n">
        <f aca="false">(F3635="C")+(G3635="C")</f>
        <v>0</v>
      </c>
      <c r="K3635" s="25" t="n">
        <f aca="false">I3635+J3635</f>
        <v>0</v>
      </c>
    </row>
    <row r="3636" customFormat="false" ht="15" hidden="false" customHeight="false" outlineLevel="0" collapsed="false">
      <c r="A3636" s="24" t="s">
        <v>166</v>
      </c>
      <c r="B3636" s="24" t="s">
        <v>893</v>
      </c>
      <c r="C3636" s="24" t="s">
        <v>895</v>
      </c>
      <c r="D3636" s="24" t="n">
        <f aca="false">IFERROR(INDEX(Positions!$D$2:$D$14531,MATCH($A3636&amp;"|15",Positions!$A$2:$A$14531,0)),"-")</f>
        <v>15</v>
      </c>
      <c r="E3636" s="24" t="n">
        <f aca="false">IFERROR(INDEX(Positions!$D$2:$D$14531,MATCH($A3636&amp;"|48",Positions!$A$2:$A$14531,0)),"-")</f>
        <v>50</v>
      </c>
      <c r="F3636" s="24" t="str">
        <f aca="false">IFERROR(INDEX(Positions!$E$2:$E$14531,MATCH($A3636&amp;"|15",Positions!$A$2:$A$14531,0)),"-")</f>
        <v>G</v>
      </c>
      <c r="G3636" s="24" t="str">
        <f aca="false">IFERROR(INDEX(Positions!$E$2:$E$14531,MATCH($A3636&amp;"|48",Positions!$A$2:$A$14531,0)),"-")</f>
        <v>C</v>
      </c>
      <c r="H3636" s="25" t="str">
        <f aca="false">F3636&amp;"-"&amp;G3636</f>
        <v>G-C</v>
      </c>
      <c r="I3636" s="24" t="n">
        <f aca="false">(F3636="G")+(G3636="G")</f>
        <v>1</v>
      </c>
      <c r="J3636" s="24" t="n">
        <f aca="false">(F3636="C")+(G3636="C")</f>
        <v>1</v>
      </c>
      <c r="K3636" s="25" t="n">
        <f aca="false">I3636+J3636</f>
        <v>2</v>
      </c>
    </row>
    <row r="3637" customFormat="false" ht="15" hidden="false" customHeight="false" outlineLevel="0" collapsed="false">
      <c r="A3637" s="24" t="s">
        <v>166</v>
      </c>
      <c r="B3637" s="24" t="s">
        <v>893</v>
      </c>
      <c r="C3637" s="24" t="s">
        <v>896</v>
      </c>
      <c r="D3637" s="24" t="n">
        <f aca="false">IFERROR(INDEX(Positions!$D$2:$D$14531,MATCH($A3637&amp;"|18",Positions!$A$2:$A$14531,0)),"-")</f>
        <v>19</v>
      </c>
      <c r="E3637" s="24" t="n">
        <f aca="false">IFERROR(INDEX(Positions!$D$2:$D$14531,MATCH($A3637&amp;"|55",Positions!$A$2:$A$14531,0)),"-")</f>
        <v>57</v>
      </c>
      <c r="F3637" s="24" t="str">
        <f aca="false">IFERROR(INDEX(Positions!$E$2:$E$14531,MATCH($A3637&amp;"|18",Positions!$A$2:$A$14531,0)),"-")</f>
        <v>G</v>
      </c>
      <c r="G3637" s="24" t="str">
        <f aca="false">IFERROR(INDEX(Positions!$E$2:$E$14531,MATCH($A3637&amp;"|55",Positions!$A$2:$A$14531,0)),"-")</f>
        <v>U</v>
      </c>
      <c r="H3637" s="25" t="str">
        <f aca="false">F3637&amp;"-"&amp;G3637</f>
        <v>G-U</v>
      </c>
      <c r="I3637" s="24" t="n">
        <f aca="false">(F3637="G")+(G3637="G")</f>
        <v>1</v>
      </c>
      <c r="J3637" s="24" t="n">
        <f aca="false">(F3637="C")+(G3637="C")</f>
        <v>0</v>
      </c>
      <c r="K3637" s="25" t="n">
        <f aca="false">I3637+J3637</f>
        <v>1</v>
      </c>
    </row>
    <row r="3638" customFormat="false" ht="15" hidden="false" customHeight="false" outlineLevel="0" collapsed="false">
      <c r="A3638" s="24" t="s">
        <v>166</v>
      </c>
      <c r="B3638" s="24" t="s">
        <v>893</v>
      </c>
      <c r="C3638" s="24" t="s">
        <v>897</v>
      </c>
      <c r="D3638" s="24" t="n">
        <f aca="false">IFERROR(INDEX(Positions!$D$2:$D$14531,MATCH($A3638&amp;"|19",Positions!$A$2:$A$14531,0)),"-")</f>
        <v>20</v>
      </c>
      <c r="E3638" s="24" t="n">
        <f aca="false">IFERROR(INDEX(Positions!$D$2:$D$14531,MATCH($A3638&amp;"|56",Positions!$A$2:$A$14531,0)),"-")</f>
        <v>58</v>
      </c>
      <c r="F3638" s="24" t="str">
        <f aca="false">IFERROR(INDEX(Positions!$E$2:$E$14531,MATCH($A3638&amp;"|19",Positions!$A$2:$A$14531,0)),"-")</f>
        <v>G</v>
      </c>
      <c r="G3638" s="24" t="str">
        <f aca="false">IFERROR(INDEX(Positions!$E$2:$E$14531,MATCH($A3638&amp;"|56",Positions!$A$2:$A$14531,0)),"-")</f>
        <v>C</v>
      </c>
      <c r="H3638" s="25" t="str">
        <f aca="false">F3638&amp;"-"&amp;G3638</f>
        <v>G-C</v>
      </c>
      <c r="I3638" s="24" t="n">
        <f aca="false">(F3638="G")+(G3638="G")</f>
        <v>1</v>
      </c>
      <c r="J3638" s="24" t="n">
        <f aca="false">(F3638="C")+(G3638="C")</f>
        <v>1</v>
      </c>
      <c r="K3638" s="25" t="n">
        <f aca="false">I3638+J3638</f>
        <v>2</v>
      </c>
    </row>
    <row r="3639" customFormat="false" ht="15" hidden="false" customHeight="false" outlineLevel="0" collapsed="false">
      <c r="A3639" s="24" t="s">
        <v>166</v>
      </c>
      <c r="B3639" s="24" t="s">
        <v>893</v>
      </c>
      <c r="C3639" s="24" t="s">
        <v>898</v>
      </c>
      <c r="D3639" s="24" t="n">
        <f aca="false">IFERROR(INDEX(Positions!$D$2:$D$14531,MATCH($A3639&amp;"|26",Positions!$A$2:$A$14531,0)),"-")</f>
        <v>28</v>
      </c>
      <c r="E3639" s="24" t="n">
        <f aca="false">IFERROR(INDEX(Positions!$D$2:$D$14531,MATCH($A3639&amp;"|44",Positions!$A$2:$A$14531,0)),"-")</f>
        <v>46</v>
      </c>
      <c r="F3639" s="24" t="str">
        <f aca="false">IFERROR(INDEX(Positions!$E$2:$E$14531,MATCH($A3639&amp;"|26",Positions!$A$2:$A$14531,0)),"-")</f>
        <v>G</v>
      </c>
      <c r="G3639" s="24" t="str">
        <f aca="false">IFERROR(INDEX(Positions!$E$2:$E$14531,MATCH($A3639&amp;"|44",Positions!$A$2:$A$14531,0)),"-")</f>
        <v>A</v>
      </c>
      <c r="H3639" s="25" t="str">
        <f aca="false">F3639&amp;"-"&amp;G3639</f>
        <v>G-A</v>
      </c>
      <c r="I3639" s="24" t="n">
        <f aca="false">(F3639="G")+(G3639="G")</f>
        <v>1</v>
      </c>
      <c r="J3639" s="24" t="n">
        <f aca="false">(F3639="C")+(G3639="C")</f>
        <v>0</v>
      </c>
      <c r="K3639" s="25" t="n">
        <f aca="false">I3639+J3639</f>
        <v>1</v>
      </c>
    </row>
    <row r="3640" customFormat="false" ht="15" hidden="false" customHeight="false" outlineLevel="0" collapsed="false">
      <c r="A3640" s="24" t="s">
        <v>166</v>
      </c>
      <c r="B3640" s="24" t="s">
        <v>893</v>
      </c>
      <c r="C3640" s="24" t="s">
        <v>899</v>
      </c>
      <c r="D3640" s="24" t="n">
        <f aca="false">IFERROR(INDEX(Positions!$D$2:$D$14531,MATCH($A3640&amp;"|32",Positions!$A$2:$A$14531,0)),"-")</f>
        <v>34</v>
      </c>
      <c r="E3640" s="24" t="n">
        <f aca="false">IFERROR(INDEX(Positions!$D$2:$D$14531,MATCH($A3640&amp;"|38",Positions!$A$2:$A$14531,0)),"-")</f>
        <v>40</v>
      </c>
      <c r="F3640" s="24" t="str">
        <f aca="false">IFERROR(INDEX(Positions!$E$2:$E$14531,MATCH($A3640&amp;"|32",Positions!$A$2:$A$14531,0)),"-")</f>
        <v>C</v>
      </c>
      <c r="G3640" s="24" t="str">
        <f aca="false">IFERROR(INDEX(Positions!$E$2:$E$14531,MATCH($A3640&amp;"|38",Positions!$A$2:$A$14531,0)),"-")</f>
        <v>A</v>
      </c>
      <c r="H3640" s="25" t="str">
        <f aca="false">F3640&amp;"-"&amp;G3640</f>
        <v>C-A</v>
      </c>
      <c r="I3640" s="24" t="n">
        <f aca="false">(F3640="G")+(G3640="G")</f>
        <v>0</v>
      </c>
      <c r="J3640" s="24" t="n">
        <f aca="false">(F3640="C")+(G3640="C")</f>
        <v>1</v>
      </c>
      <c r="K3640" s="25" t="n">
        <f aca="false">I3640+J3640</f>
        <v>1</v>
      </c>
    </row>
    <row r="3641" customFormat="false" ht="15" hidden="false" customHeight="false" outlineLevel="0" collapsed="false">
      <c r="A3641" s="24" t="s">
        <v>166</v>
      </c>
      <c r="B3641" s="24" t="s">
        <v>893</v>
      </c>
      <c r="C3641" s="24" t="s">
        <v>900</v>
      </c>
      <c r="D3641" s="24" t="n">
        <f aca="false">IFERROR(INDEX(Positions!$D$2:$D$14531,MATCH($A3641&amp;"|54",Positions!$A$2:$A$14531,0)),"-")</f>
        <v>56</v>
      </c>
      <c r="E3641" s="24" t="n">
        <f aca="false">IFERROR(INDEX(Positions!$D$2:$D$14531,MATCH($A3641&amp;"|58",Positions!$A$2:$A$14531,0)),"-")</f>
        <v>60</v>
      </c>
      <c r="F3641" s="24" t="str">
        <f aca="false">IFERROR(INDEX(Positions!$E$2:$E$14531,MATCH($A3641&amp;"|54",Positions!$A$2:$A$14531,0)),"-")</f>
        <v>U</v>
      </c>
      <c r="G3641" s="24" t="str">
        <f aca="false">IFERROR(INDEX(Positions!$E$2:$E$14531,MATCH($A3641&amp;"|58",Positions!$A$2:$A$14531,0)),"-")</f>
        <v>A</v>
      </c>
      <c r="H3641" s="25" t="str">
        <f aca="false">F3641&amp;"-"&amp;G3641</f>
        <v>U-A</v>
      </c>
      <c r="I3641" s="24" t="n">
        <f aca="false">(F3641="G")+(G3641="G")</f>
        <v>0</v>
      </c>
      <c r="J3641" s="24" t="n">
        <f aca="false">(F3641="C")+(G3641="C")</f>
        <v>0</v>
      </c>
      <c r="K3641" s="25" t="n">
        <f aca="false">I3641+J3641</f>
        <v>0</v>
      </c>
    </row>
    <row r="3642" customFormat="false" ht="15" hidden="false" customHeight="false" outlineLevel="0" collapsed="false">
      <c r="A3642" s="4" t="s">
        <v>167</v>
      </c>
      <c r="B3642" s="4" t="s">
        <v>768</v>
      </c>
      <c r="C3642" s="4" t="s">
        <v>882</v>
      </c>
      <c r="D3642" s="4" t="n">
        <f aca="false">IFERROR(INDEX(Positions!$D$2:$D$14531,MATCH($A3642&amp;"|1",Positions!$A$2:$A$14531,0)),"-")</f>
        <v>1</v>
      </c>
      <c r="E3642" s="4" t="n">
        <f aca="false">IFERROR(INDEX(Positions!$D$2:$D$14531,MATCH($A3642&amp;"|72",Positions!$A$2:$A$14531,0)),"-")</f>
        <v>73</v>
      </c>
      <c r="F3642" s="4" t="str">
        <f aca="false">IFERROR(INDEX(Positions!$E$2:$E$14531,MATCH($A3642&amp;"|1",Positions!$A$2:$A$14531,0)),"-")</f>
        <v>A</v>
      </c>
      <c r="G3642" s="4" t="str">
        <f aca="false">IFERROR(INDEX(Positions!$E$2:$E$14531,MATCH($A3642&amp;"|72",Positions!$A$2:$A$14531,0)),"-")</f>
        <v>U</v>
      </c>
      <c r="H3642" s="3" t="str">
        <f aca="false">F3642&amp;"-"&amp;G3642</f>
        <v>A-U</v>
      </c>
      <c r="I3642" s="4" t="n">
        <f aca="false">(F3642="G")+(G3642="G")</f>
        <v>0</v>
      </c>
      <c r="J3642" s="4" t="n">
        <f aca="false">(F3642="C")+(G3642="C")</f>
        <v>0</v>
      </c>
      <c r="K3642" s="3" t="n">
        <f aca="false">I3642+J3642</f>
        <v>0</v>
      </c>
    </row>
    <row r="3643" customFormat="false" ht="15" hidden="false" customHeight="false" outlineLevel="0" collapsed="false">
      <c r="A3643" s="4" t="s">
        <v>167</v>
      </c>
      <c r="B3643" s="4" t="s">
        <v>768</v>
      </c>
      <c r="C3643" s="4" t="s">
        <v>883</v>
      </c>
      <c r="D3643" s="4" t="n">
        <f aca="false">IFERROR(INDEX(Positions!$D$2:$D$14531,MATCH($A3643&amp;"|2",Positions!$A$2:$A$14531,0)),"-")</f>
        <v>2</v>
      </c>
      <c r="E3643" s="4" t="n">
        <f aca="false">IFERROR(INDEX(Positions!$D$2:$D$14531,MATCH($A3643&amp;"|71",Positions!$A$2:$A$14531,0)),"-")</f>
        <v>72</v>
      </c>
      <c r="F3643" s="4" t="str">
        <f aca="false">IFERROR(INDEX(Positions!$E$2:$E$14531,MATCH($A3643&amp;"|2",Positions!$A$2:$A$14531,0)),"-")</f>
        <v>G</v>
      </c>
      <c r="G3643" s="4" t="str">
        <f aca="false">IFERROR(INDEX(Positions!$E$2:$E$14531,MATCH($A3643&amp;"|71",Positions!$A$2:$A$14531,0)),"-")</f>
        <v>C</v>
      </c>
      <c r="H3643" s="3" t="str">
        <f aca="false">F3643&amp;"-"&amp;G3643</f>
        <v>G-C</v>
      </c>
      <c r="I3643" s="4" t="n">
        <f aca="false">(F3643="G")+(G3643="G")</f>
        <v>1</v>
      </c>
      <c r="J3643" s="4" t="n">
        <f aca="false">(F3643="C")+(G3643="C")</f>
        <v>1</v>
      </c>
      <c r="K3643" s="3" t="n">
        <f aca="false">I3643+J3643</f>
        <v>2</v>
      </c>
    </row>
    <row r="3644" customFormat="false" ht="15" hidden="false" customHeight="false" outlineLevel="0" collapsed="false">
      <c r="A3644" s="4" t="s">
        <v>167</v>
      </c>
      <c r="B3644" s="4" t="s">
        <v>768</v>
      </c>
      <c r="C3644" s="4" t="s">
        <v>884</v>
      </c>
      <c r="D3644" s="4" t="n">
        <f aca="false">IFERROR(INDEX(Positions!$D$2:$D$14531,MATCH($A3644&amp;"|3",Positions!$A$2:$A$14531,0)),"-")</f>
        <v>3</v>
      </c>
      <c r="E3644" s="4" t="n">
        <f aca="false">IFERROR(INDEX(Positions!$D$2:$D$14531,MATCH($A3644&amp;"|70",Positions!$A$2:$A$14531,0)),"-")</f>
        <v>71</v>
      </c>
      <c r="F3644" s="4" t="str">
        <f aca="false">IFERROR(INDEX(Positions!$E$2:$E$14531,MATCH($A3644&amp;"|3",Positions!$A$2:$A$14531,0)),"-")</f>
        <v>C</v>
      </c>
      <c r="G3644" s="4" t="str">
        <f aca="false">IFERROR(INDEX(Positions!$E$2:$E$14531,MATCH($A3644&amp;"|70",Positions!$A$2:$A$14531,0)),"-")</f>
        <v>G</v>
      </c>
      <c r="H3644" s="3" t="str">
        <f aca="false">F3644&amp;"-"&amp;G3644</f>
        <v>C-G</v>
      </c>
      <c r="I3644" s="4" t="n">
        <f aca="false">(F3644="G")+(G3644="G")</f>
        <v>1</v>
      </c>
      <c r="J3644" s="4" t="n">
        <f aca="false">(F3644="C")+(G3644="C")</f>
        <v>1</v>
      </c>
      <c r="K3644" s="3" t="n">
        <f aca="false">I3644+J3644</f>
        <v>2</v>
      </c>
    </row>
    <row r="3645" customFormat="false" ht="15" hidden="false" customHeight="false" outlineLevel="0" collapsed="false">
      <c r="A3645" s="4" t="s">
        <v>167</v>
      </c>
      <c r="B3645" s="4" t="s">
        <v>768</v>
      </c>
      <c r="C3645" s="4" t="s">
        <v>885</v>
      </c>
      <c r="D3645" s="4" t="n">
        <f aca="false">IFERROR(INDEX(Positions!$D$2:$D$14531,MATCH($A3645&amp;"|4",Positions!$A$2:$A$14531,0)),"-")</f>
        <v>4</v>
      </c>
      <c r="E3645" s="4" t="n">
        <f aca="false">IFERROR(INDEX(Positions!$D$2:$D$14531,MATCH($A3645&amp;"|69",Positions!$A$2:$A$14531,0)),"-")</f>
        <v>70</v>
      </c>
      <c r="F3645" s="4" t="str">
        <f aca="false">IFERROR(INDEX(Positions!$E$2:$E$14531,MATCH($A3645&amp;"|4",Positions!$A$2:$A$14531,0)),"-")</f>
        <v>G</v>
      </c>
      <c r="G3645" s="4" t="str">
        <f aca="false">IFERROR(INDEX(Positions!$E$2:$E$14531,MATCH($A3645&amp;"|69",Positions!$A$2:$A$14531,0)),"-")</f>
        <v>C</v>
      </c>
      <c r="H3645" s="3" t="str">
        <f aca="false">F3645&amp;"-"&amp;G3645</f>
        <v>G-C</v>
      </c>
      <c r="I3645" s="4" t="n">
        <f aca="false">(F3645="G")+(G3645="G")</f>
        <v>1</v>
      </c>
      <c r="J3645" s="4" t="n">
        <f aca="false">(F3645="C")+(G3645="C")</f>
        <v>1</v>
      </c>
      <c r="K3645" s="3" t="n">
        <f aca="false">I3645+J3645</f>
        <v>2</v>
      </c>
    </row>
    <row r="3646" customFormat="false" ht="15" hidden="false" customHeight="false" outlineLevel="0" collapsed="false">
      <c r="A3646" s="4" t="s">
        <v>167</v>
      </c>
      <c r="B3646" s="4" t="s">
        <v>768</v>
      </c>
      <c r="C3646" s="4" t="s">
        <v>542</v>
      </c>
      <c r="D3646" s="4" t="n">
        <f aca="false">IFERROR(INDEX(Positions!$D$2:$D$14531,MATCH($A3646&amp;"|5",Positions!$A$2:$A$14531,0)),"-")</f>
        <v>5</v>
      </c>
      <c r="E3646" s="4" t="n">
        <f aca="false">IFERROR(INDEX(Positions!$D$2:$D$14531,MATCH($A3646&amp;"|68",Positions!$A$2:$A$14531,0)),"-")</f>
        <v>69</v>
      </c>
      <c r="F3646" s="4" t="str">
        <f aca="false">IFERROR(INDEX(Positions!$E$2:$E$14531,MATCH($A3646&amp;"|5",Positions!$A$2:$A$14531,0)),"-")</f>
        <v>G</v>
      </c>
      <c r="G3646" s="4" t="str">
        <f aca="false">IFERROR(INDEX(Positions!$E$2:$E$14531,MATCH($A3646&amp;"|68",Positions!$A$2:$A$14531,0)),"-")</f>
        <v>C</v>
      </c>
      <c r="H3646" s="3" t="str">
        <f aca="false">F3646&amp;"-"&amp;G3646</f>
        <v>G-C</v>
      </c>
      <c r="I3646" s="4" t="n">
        <f aca="false">(F3646="G")+(G3646="G")</f>
        <v>1</v>
      </c>
      <c r="J3646" s="4" t="n">
        <f aca="false">(F3646="C")+(G3646="C")</f>
        <v>1</v>
      </c>
      <c r="K3646" s="3" t="n">
        <f aca="false">I3646+J3646</f>
        <v>2</v>
      </c>
    </row>
    <row r="3647" customFormat="false" ht="15" hidden="false" customHeight="false" outlineLevel="0" collapsed="false">
      <c r="A3647" s="4" t="s">
        <v>167</v>
      </c>
      <c r="B3647" s="4" t="s">
        <v>768</v>
      </c>
      <c r="C3647" s="4" t="s">
        <v>561</v>
      </c>
      <c r="D3647" s="4" t="n">
        <f aca="false">IFERROR(INDEX(Positions!$D$2:$D$14531,MATCH($A3647&amp;"|6",Positions!$A$2:$A$14531,0)),"-")</f>
        <v>6</v>
      </c>
      <c r="E3647" s="4" t="n">
        <f aca="false">IFERROR(INDEX(Positions!$D$2:$D$14531,MATCH($A3647&amp;"|67",Positions!$A$2:$A$14531,0)),"-")</f>
        <v>68</v>
      </c>
      <c r="F3647" s="4" t="str">
        <f aca="false">IFERROR(INDEX(Positions!$E$2:$E$14531,MATCH($A3647&amp;"|6",Positions!$A$2:$A$14531,0)),"-")</f>
        <v>U</v>
      </c>
      <c r="G3647" s="4" t="str">
        <f aca="false">IFERROR(INDEX(Positions!$E$2:$E$14531,MATCH($A3647&amp;"|67",Positions!$A$2:$A$14531,0)),"-")</f>
        <v>A</v>
      </c>
      <c r="H3647" s="3" t="str">
        <f aca="false">F3647&amp;"-"&amp;G3647</f>
        <v>U-A</v>
      </c>
      <c r="I3647" s="4" t="n">
        <f aca="false">(F3647="G")+(G3647="G")</f>
        <v>0</v>
      </c>
      <c r="J3647" s="4" t="n">
        <f aca="false">(F3647="C")+(G3647="C")</f>
        <v>0</v>
      </c>
      <c r="K3647" s="3" t="n">
        <f aca="false">I3647+J3647</f>
        <v>0</v>
      </c>
    </row>
    <row r="3648" customFormat="false" ht="15" hidden="false" customHeight="false" outlineLevel="0" collapsed="false">
      <c r="A3648" s="4" t="s">
        <v>167</v>
      </c>
      <c r="B3648" s="4" t="s">
        <v>768</v>
      </c>
      <c r="C3648" s="4" t="s">
        <v>886</v>
      </c>
      <c r="D3648" s="4" t="n">
        <f aca="false">IFERROR(INDEX(Positions!$D$2:$D$14531,MATCH($A3648&amp;"|7",Positions!$A$2:$A$14531,0)),"-")</f>
        <v>7</v>
      </c>
      <c r="E3648" s="4" t="n">
        <f aca="false">IFERROR(INDEX(Positions!$D$2:$D$14531,MATCH($A3648&amp;"|66",Positions!$A$2:$A$14531,0)),"-")</f>
        <v>67</v>
      </c>
      <c r="F3648" s="4" t="str">
        <f aca="false">IFERROR(INDEX(Positions!$E$2:$E$14531,MATCH($A3648&amp;"|7",Positions!$A$2:$A$14531,0)),"-")</f>
        <v>G</v>
      </c>
      <c r="G3648" s="4" t="str">
        <f aca="false">IFERROR(INDEX(Positions!$E$2:$E$14531,MATCH($A3648&amp;"|66",Positions!$A$2:$A$14531,0)),"-")</f>
        <v>C</v>
      </c>
      <c r="H3648" s="3" t="str">
        <f aca="false">F3648&amp;"-"&amp;G3648</f>
        <v>G-C</v>
      </c>
      <c r="I3648" s="4" t="n">
        <f aca="false">(F3648="G")+(G3648="G")</f>
        <v>1</v>
      </c>
      <c r="J3648" s="4" t="n">
        <f aca="false">(F3648="C")+(G3648="C")</f>
        <v>1</v>
      </c>
      <c r="K3648" s="3" t="n">
        <f aca="false">I3648+J3648</f>
        <v>2</v>
      </c>
    </row>
    <row r="3649" customFormat="false" ht="15" hidden="false" customHeight="false" outlineLevel="0" collapsed="false">
      <c r="A3649" s="4" t="s">
        <v>167</v>
      </c>
      <c r="B3649" s="4" t="s">
        <v>783</v>
      </c>
      <c r="C3649" s="4" t="s">
        <v>887</v>
      </c>
      <c r="D3649" s="4" t="n">
        <f aca="false">IFERROR(INDEX(Positions!$D$2:$D$14531,MATCH($A3649&amp;"|10",Positions!$A$2:$A$14531,0)),"-")</f>
        <v>10</v>
      </c>
      <c r="E3649" s="4" t="n">
        <f aca="false">IFERROR(INDEX(Positions!$D$2:$D$14531,MATCH($A3649&amp;"|25",Positions!$A$2:$A$14531,0)),"-")</f>
        <v>26</v>
      </c>
      <c r="F3649" s="4" t="str">
        <f aca="false">IFERROR(INDEX(Positions!$E$2:$E$14531,MATCH($A3649&amp;"|10",Positions!$A$2:$A$14531,0)),"-")</f>
        <v>G</v>
      </c>
      <c r="G3649" s="4" t="str">
        <f aca="false">IFERROR(INDEX(Positions!$E$2:$E$14531,MATCH($A3649&amp;"|25",Positions!$A$2:$A$14531,0)),"-")</f>
        <v>C</v>
      </c>
      <c r="H3649" s="3" t="str">
        <f aca="false">F3649&amp;"-"&amp;G3649</f>
        <v>G-C</v>
      </c>
      <c r="I3649" s="4" t="n">
        <f aca="false">(F3649="G")+(G3649="G")</f>
        <v>1</v>
      </c>
      <c r="J3649" s="4" t="n">
        <f aca="false">(F3649="C")+(G3649="C")</f>
        <v>1</v>
      </c>
      <c r="K3649" s="3" t="n">
        <f aca="false">I3649+J3649</f>
        <v>2</v>
      </c>
    </row>
    <row r="3650" customFormat="false" ht="15" hidden="false" customHeight="false" outlineLevel="0" collapsed="false">
      <c r="A3650" s="4" t="s">
        <v>167</v>
      </c>
      <c r="B3650" s="4" t="s">
        <v>783</v>
      </c>
      <c r="C3650" s="4" t="s">
        <v>888</v>
      </c>
      <c r="D3650" s="4" t="n">
        <f aca="false">IFERROR(INDEX(Positions!$D$2:$D$14531,MATCH($A3650&amp;"|11",Positions!$A$2:$A$14531,0)),"-")</f>
        <v>11</v>
      </c>
      <c r="E3650" s="4" t="n">
        <f aca="false">IFERROR(INDEX(Positions!$D$2:$D$14531,MATCH($A3650&amp;"|24",Positions!$A$2:$A$14531,0)),"-")</f>
        <v>25</v>
      </c>
      <c r="F3650" s="4" t="str">
        <f aca="false">IFERROR(INDEX(Positions!$E$2:$E$14531,MATCH($A3650&amp;"|11",Positions!$A$2:$A$14531,0)),"-")</f>
        <v>C</v>
      </c>
      <c r="G3650" s="4" t="str">
        <f aca="false">IFERROR(INDEX(Positions!$E$2:$E$14531,MATCH($A3650&amp;"|24",Positions!$A$2:$A$14531,0)),"-")</f>
        <v>G</v>
      </c>
      <c r="H3650" s="3" t="str">
        <f aca="false">F3650&amp;"-"&amp;G3650</f>
        <v>C-G</v>
      </c>
      <c r="I3650" s="4" t="n">
        <f aca="false">(F3650="G")+(G3650="G")</f>
        <v>1</v>
      </c>
      <c r="J3650" s="4" t="n">
        <f aca="false">(F3650="C")+(G3650="C")</f>
        <v>1</v>
      </c>
      <c r="K3650" s="3" t="n">
        <f aca="false">I3650+J3650</f>
        <v>2</v>
      </c>
    </row>
    <row r="3651" customFormat="false" ht="15" hidden="false" customHeight="false" outlineLevel="0" collapsed="false">
      <c r="A3651" s="4" t="s">
        <v>167</v>
      </c>
      <c r="B3651" s="4" t="s">
        <v>783</v>
      </c>
      <c r="C3651" s="4" t="s">
        <v>479</v>
      </c>
      <c r="D3651" s="4" t="n">
        <f aca="false">IFERROR(INDEX(Positions!$D$2:$D$14531,MATCH($A3651&amp;"|12",Positions!$A$2:$A$14531,0)),"-")</f>
        <v>12</v>
      </c>
      <c r="E3651" s="4" t="n">
        <f aca="false">IFERROR(INDEX(Positions!$D$2:$D$14531,MATCH($A3651&amp;"|23",Positions!$A$2:$A$14531,0)),"-")</f>
        <v>24</v>
      </c>
      <c r="F3651" s="4" t="str">
        <f aca="false">IFERROR(INDEX(Positions!$E$2:$E$14531,MATCH($A3651&amp;"|12",Positions!$A$2:$A$14531,0)),"-")</f>
        <v>U</v>
      </c>
      <c r="G3651" s="4" t="str">
        <f aca="false">IFERROR(INDEX(Positions!$E$2:$E$14531,MATCH($A3651&amp;"|23",Positions!$A$2:$A$14531,0)),"-")</f>
        <v>A</v>
      </c>
      <c r="H3651" s="3" t="str">
        <f aca="false">F3651&amp;"-"&amp;G3651</f>
        <v>U-A</v>
      </c>
      <c r="I3651" s="4" t="n">
        <f aca="false">(F3651="G")+(G3651="G")</f>
        <v>0</v>
      </c>
      <c r="J3651" s="4" t="n">
        <f aca="false">(F3651="C")+(G3651="C")</f>
        <v>0</v>
      </c>
      <c r="K3651" s="3" t="n">
        <f aca="false">I3651+J3651</f>
        <v>0</v>
      </c>
    </row>
    <row r="3652" customFormat="false" ht="15" hidden="false" customHeight="false" outlineLevel="0" collapsed="false">
      <c r="A3652" s="4" t="s">
        <v>167</v>
      </c>
      <c r="B3652" s="4" t="s">
        <v>783</v>
      </c>
      <c r="C3652" s="4" t="s">
        <v>267</v>
      </c>
      <c r="D3652" s="4" t="n">
        <f aca="false">IFERROR(INDEX(Positions!$D$2:$D$14531,MATCH($A3652&amp;"|13",Positions!$A$2:$A$14531,0)),"-")</f>
        <v>13</v>
      </c>
      <c r="E3652" s="4" t="n">
        <f aca="false">IFERROR(INDEX(Positions!$D$2:$D$14531,MATCH($A3652&amp;"|22",Positions!$A$2:$A$14531,0)),"-")</f>
        <v>23</v>
      </c>
      <c r="F3652" s="4" t="str">
        <f aca="false">IFERROR(INDEX(Positions!$E$2:$E$14531,MATCH($A3652&amp;"|13",Positions!$A$2:$A$14531,0)),"-")</f>
        <v>C</v>
      </c>
      <c r="G3652" s="4" t="str">
        <f aca="false">IFERROR(INDEX(Positions!$E$2:$E$14531,MATCH($A3652&amp;"|22",Positions!$A$2:$A$14531,0)),"-")</f>
        <v>G</v>
      </c>
      <c r="H3652" s="3" t="str">
        <f aca="false">F3652&amp;"-"&amp;G3652</f>
        <v>C-G</v>
      </c>
      <c r="I3652" s="4" t="n">
        <f aca="false">(F3652="G")+(G3652="G")</f>
        <v>1</v>
      </c>
      <c r="J3652" s="4" t="n">
        <f aca="false">(F3652="C")+(G3652="C")</f>
        <v>1</v>
      </c>
      <c r="K3652" s="3" t="n">
        <f aca="false">I3652+J3652</f>
        <v>2</v>
      </c>
    </row>
    <row r="3653" customFormat="false" ht="15" hidden="false" customHeight="false" outlineLevel="0" collapsed="false">
      <c r="A3653" s="4" t="s">
        <v>167</v>
      </c>
      <c r="B3653" s="4" t="s">
        <v>805</v>
      </c>
      <c r="C3653" s="4" t="s">
        <v>673</v>
      </c>
      <c r="D3653" s="4" t="n">
        <f aca="false">IFERROR(INDEX(Positions!$D$2:$D$14531,MATCH($A3653&amp;"|27",Positions!$A$2:$A$14531,0)),"-")</f>
        <v>28</v>
      </c>
      <c r="E3653" s="4" t="n">
        <f aca="false">IFERROR(INDEX(Positions!$D$2:$D$14531,MATCH($A3653&amp;"|43",Positions!$A$2:$A$14531,0)),"-")</f>
        <v>44</v>
      </c>
      <c r="F3653" s="4" t="str">
        <f aca="false">IFERROR(INDEX(Positions!$E$2:$E$14531,MATCH($A3653&amp;"|27",Positions!$A$2:$A$14531,0)),"-")</f>
        <v>A</v>
      </c>
      <c r="G3653" s="4" t="str">
        <f aca="false">IFERROR(INDEX(Positions!$E$2:$E$14531,MATCH($A3653&amp;"|43",Positions!$A$2:$A$14531,0)),"-")</f>
        <v>U</v>
      </c>
      <c r="H3653" s="3" t="str">
        <f aca="false">F3653&amp;"-"&amp;G3653</f>
        <v>A-U</v>
      </c>
      <c r="I3653" s="4" t="n">
        <f aca="false">(F3653="G")+(G3653="G")</f>
        <v>0</v>
      </c>
      <c r="J3653" s="4" t="n">
        <f aca="false">(F3653="C")+(G3653="C")</f>
        <v>0</v>
      </c>
      <c r="K3653" s="3" t="n">
        <f aca="false">I3653+J3653</f>
        <v>0</v>
      </c>
    </row>
    <row r="3654" customFormat="false" ht="15" hidden="false" customHeight="false" outlineLevel="0" collapsed="false">
      <c r="A3654" s="4" t="s">
        <v>167</v>
      </c>
      <c r="B3654" s="4" t="s">
        <v>805</v>
      </c>
      <c r="C3654" s="4" t="s">
        <v>889</v>
      </c>
      <c r="D3654" s="4" t="n">
        <f aca="false">IFERROR(INDEX(Positions!$D$2:$D$14531,MATCH($A3654&amp;"|28",Positions!$A$2:$A$14531,0)),"-")</f>
        <v>29</v>
      </c>
      <c r="E3654" s="4" t="n">
        <f aca="false">IFERROR(INDEX(Positions!$D$2:$D$14531,MATCH($A3654&amp;"|42",Positions!$A$2:$A$14531,0)),"-")</f>
        <v>43</v>
      </c>
      <c r="F3654" s="4" t="str">
        <f aca="false">IFERROR(INDEX(Positions!$E$2:$E$14531,MATCH($A3654&amp;"|28",Positions!$A$2:$A$14531,0)),"-")</f>
        <v>G</v>
      </c>
      <c r="G3654" s="4" t="str">
        <f aca="false">IFERROR(INDEX(Positions!$E$2:$E$14531,MATCH($A3654&amp;"|42",Positions!$A$2:$A$14531,0)),"-")</f>
        <v>C</v>
      </c>
      <c r="H3654" s="3" t="str">
        <f aca="false">F3654&amp;"-"&amp;G3654</f>
        <v>G-C</v>
      </c>
      <c r="I3654" s="4" t="n">
        <f aca="false">(F3654="G")+(G3654="G")</f>
        <v>1</v>
      </c>
      <c r="J3654" s="4" t="n">
        <f aca="false">(F3654="C")+(G3654="C")</f>
        <v>1</v>
      </c>
      <c r="K3654" s="3" t="n">
        <f aca="false">I3654+J3654</f>
        <v>2</v>
      </c>
    </row>
    <row r="3655" customFormat="false" ht="15" hidden="false" customHeight="false" outlineLevel="0" collapsed="false">
      <c r="A3655" s="4" t="s">
        <v>167</v>
      </c>
      <c r="B3655" s="4" t="s">
        <v>805</v>
      </c>
      <c r="C3655" s="4" t="s">
        <v>890</v>
      </c>
      <c r="D3655" s="4" t="n">
        <f aca="false">IFERROR(INDEX(Positions!$D$2:$D$14531,MATCH($A3655&amp;"|29",Positions!$A$2:$A$14531,0)),"-")</f>
        <v>30</v>
      </c>
      <c r="E3655" s="4" t="n">
        <f aca="false">IFERROR(INDEX(Positions!$D$2:$D$14531,MATCH($A3655&amp;"|41",Positions!$A$2:$A$14531,0)),"-")</f>
        <v>42</v>
      </c>
      <c r="F3655" s="4" t="str">
        <f aca="false">IFERROR(INDEX(Positions!$E$2:$E$14531,MATCH($A3655&amp;"|29",Positions!$A$2:$A$14531,0)),"-")</f>
        <v>C</v>
      </c>
      <c r="G3655" s="4" t="str">
        <f aca="false">IFERROR(INDEX(Positions!$E$2:$E$14531,MATCH($A3655&amp;"|41",Positions!$A$2:$A$14531,0)),"-")</f>
        <v>G</v>
      </c>
      <c r="H3655" s="3" t="str">
        <f aca="false">F3655&amp;"-"&amp;G3655</f>
        <v>C-G</v>
      </c>
      <c r="I3655" s="4" t="n">
        <f aca="false">(F3655="G")+(G3655="G")</f>
        <v>1</v>
      </c>
      <c r="J3655" s="4" t="n">
        <f aca="false">(F3655="C")+(G3655="C")</f>
        <v>1</v>
      </c>
      <c r="K3655" s="3" t="n">
        <f aca="false">I3655+J3655</f>
        <v>2</v>
      </c>
    </row>
    <row r="3656" customFormat="false" ht="15" hidden="false" customHeight="false" outlineLevel="0" collapsed="false">
      <c r="A3656" s="4" t="s">
        <v>167</v>
      </c>
      <c r="B3656" s="4" t="s">
        <v>805</v>
      </c>
      <c r="C3656" s="4" t="s">
        <v>694</v>
      </c>
      <c r="D3656" s="4" t="n">
        <f aca="false">IFERROR(INDEX(Positions!$D$2:$D$14531,MATCH($A3656&amp;"|30",Positions!$A$2:$A$14531,0)),"-")</f>
        <v>31</v>
      </c>
      <c r="E3656" s="4" t="n">
        <f aca="false">IFERROR(INDEX(Positions!$D$2:$D$14531,MATCH($A3656&amp;"|40",Positions!$A$2:$A$14531,0)),"-")</f>
        <v>41</v>
      </c>
      <c r="F3656" s="4" t="str">
        <f aca="false">IFERROR(INDEX(Positions!$E$2:$E$14531,MATCH($A3656&amp;"|30",Positions!$A$2:$A$14531,0)),"-")</f>
        <v>G</v>
      </c>
      <c r="G3656" s="4" t="str">
        <f aca="false">IFERROR(INDEX(Positions!$E$2:$E$14531,MATCH($A3656&amp;"|40",Positions!$A$2:$A$14531,0)),"-")</f>
        <v>C</v>
      </c>
      <c r="H3656" s="3" t="str">
        <f aca="false">F3656&amp;"-"&amp;G3656</f>
        <v>G-C</v>
      </c>
      <c r="I3656" s="4" t="n">
        <f aca="false">(F3656="G")+(G3656="G")</f>
        <v>1</v>
      </c>
      <c r="J3656" s="4" t="n">
        <f aca="false">(F3656="C")+(G3656="C")</f>
        <v>1</v>
      </c>
      <c r="K3656" s="3" t="n">
        <f aca="false">I3656+J3656</f>
        <v>2</v>
      </c>
    </row>
    <row r="3657" customFormat="false" ht="15" hidden="false" customHeight="false" outlineLevel="0" collapsed="false">
      <c r="A3657" s="4" t="s">
        <v>167</v>
      </c>
      <c r="B3657" s="4" t="s">
        <v>805</v>
      </c>
      <c r="C3657" s="4" t="s">
        <v>640</v>
      </c>
      <c r="D3657" s="4" t="n">
        <f aca="false">IFERROR(INDEX(Positions!$D$2:$D$14531,MATCH($A3657&amp;"|31",Positions!$A$2:$A$14531,0)),"-")</f>
        <v>32</v>
      </c>
      <c r="E3657" s="4" t="n">
        <f aca="false">IFERROR(INDEX(Positions!$D$2:$D$14531,MATCH($A3657&amp;"|39",Positions!$A$2:$A$14531,0)),"-")</f>
        <v>40</v>
      </c>
      <c r="F3657" s="4" t="str">
        <f aca="false">IFERROR(INDEX(Positions!$E$2:$E$14531,MATCH($A3657&amp;"|31",Positions!$A$2:$A$14531,0)),"-")</f>
        <v>G</v>
      </c>
      <c r="G3657" s="4" t="str">
        <f aca="false">IFERROR(INDEX(Positions!$E$2:$E$14531,MATCH($A3657&amp;"|39",Positions!$A$2:$A$14531,0)),"-")</f>
        <v>U</v>
      </c>
      <c r="H3657" s="3" t="str">
        <f aca="false">F3657&amp;"-"&amp;G3657</f>
        <v>G-U</v>
      </c>
      <c r="I3657" s="4" t="n">
        <f aca="false">(F3657="G")+(G3657="G")</f>
        <v>1</v>
      </c>
      <c r="J3657" s="4" t="n">
        <f aca="false">(F3657="C")+(G3657="C")</f>
        <v>0</v>
      </c>
      <c r="K3657" s="3" t="n">
        <f aca="false">I3657+J3657</f>
        <v>1</v>
      </c>
    </row>
    <row r="3658" customFormat="false" ht="15" hidden="false" customHeight="false" outlineLevel="0" collapsed="false">
      <c r="A3658" s="4" t="s">
        <v>167</v>
      </c>
      <c r="B3658" s="4" t="s">
        <v>830</v>
      </c>
      <c r="C3658" s="4" t="s">
        <v>367</v>
      </c>
      <c r="D3658" s="4" t="n">
        <f aca="false">IFERROR(INDEX(Positions!$D$2:$D$14531,MATCH($A3658&amp;"|49",Positions!$A$2:$A$14531,0)),"-")</f>
        <v>50</v>
      </c>
      <c r="E3658" s="4" t="n">
        <f aca="false">IFERROR(INDEX(Positions!$D$2:$D$14531,MATCH($A3658&amp;"|65",Positions!$A$2:$A$14531,0)),"-")</f>
        <v>66</v>
      </c>
      <c r="F3658" s="4" t="str">
        <f aca="false">IFERROR(INDEX(Positions!$E$2:$E$14531,MATCH($A3658&amp;"|49",Positions!$A$2:$A$14531,0)),"-")</f>
        <v>A</v>
      </c>
      <c r="G3658" s="4" t="str">
        <f aca="false">IFERROR(INDEX(Positions!$E$2:$E$14531,MATCH($A3658&amp;"|65",Positions!$A$2:$A$14531,0)),"-")</f>
        <v>U</v>
      </c>
      <c r="H3658" s="3" t="str">
        <f aca="false">F3658&amp;"-"&amp;G3658</f>
        <v>A-U</v>
      </c>
      <c r="I3658" s="4" t="n">
        <f aca="false">(F3658="G")+(G3658="G")</f>
        <v>0</v>
      </c>
      <c r="J3658" s="4" t="n">
        <f aca="false">(F3658="C")+(G3658="C")</f>
        <v>0</v>
      </c>
      <c r="K3658" s="3" t="n">
        <f aca="false">I3658+J3658</f>
        <v>0</v>
      </c>
    </row>
    <row r="3659" customFormat="false" ht="15" hidden="false" customHeight="false" outlineLevel="0" collapsed="false">
      <c r="A3659" s="4" t="s">
        <v>167</v>
      </c>
      <c r="B3659" s="4" t="s">
        <v>830</v>
      </c>
      <c r="C3659" s="4" t="s">
        <v>891</v>
      </c>
      <c r="D3659" s="4" t="n">
        <f aca="false">IFERROR(INDEX(Positions!$D$2:$D$14531,MATCH($A3659&amp;"|50",Positions!$A$2:$A$14531,0)),"-")</f>
        <v>51</v>
      </c>
      <c r="E3659" s="4" t="n">
        <f aca="false">IFERROR(INDEX(Positions!$D$2:$D$14531,MATCH($A3659&amp;"|64",Positions!$A$2:$A$14531,0)),"-")</f>
        <v>65</v>
      </c>
      <c r="F3659" s="4" t="str">
        <f aca="false">IFERROR(INDEX(Positions!$E$2:$E$14531,MATCH($A3659&amp;"|50",Positions!$A$2:$A$14531,0)),"-")</f>
        <v>C</v>
      </c>
      <c r="G3659" s="4" t="str">
        <f aca="false">IFERROR(INDEX(Positions!$E$2:$E$14531,MATCH($A3659&amp;"|64",Positions!$A$2:$A$14531,0)),"-")</f>
        <v>G</v>
      </c>
      <c r="H3659" s="3" t="str">
        <f aca="false">F3659&amp;"-"&amp;G3659</f>
        <v>C-G</v>
      </c>
      <c r="I3659" s="4" t="n">
        <f aca="false">(F3659="G")+(G3659="G")</f>
        <v>1</v>
      </c>
      <c r="J3659" s="4" t="n">
        <f aca="false">(F3659="C")+(G3659="C")</f>
        <v>1</v>
      </c>
      <c r="K3659" s="3" t="n">
        <f aca="false">I3659+J3659</f>
        <v>2</v>
      </c>
    </row>
    <row r="3660" customFormat="false" ht="15" hidden="false" customHeight="false" outlineLevel="0" collapsed="false">
      <c r="A3660" s="4" t="s">
        <v>167</v>
      </c>
      <c r="B3660" s="4" t="s">
        <v>830</v>
      </c>
      <c r="C3660" s="4" t="s">
        <v>689</v>
      </c>
      <c r="D3660" s="4" t="n">
        <f aca="false">IFERROR(INDEX(Positions!$D$2:$D$14531,MATCH($A3660&amp;"|51",Positions!$A$2:$A$14531,0)),"-")</f>
        <v>52</v>
      </c>
      <c r="E3660" s="4" t="n">
        <f aca="false">IFERROR(INDEX(Positions!$D$2:$D$14531,MATCH($A3660&amp;"|63",Positions!$A$2:$A$14531,0)),"-")</f>
        <v>64</v>
      </c>
      <c r="F3660" s="4" t="str">
        <f aca="false">IFERROR(INDEX(Positions!$E$2:$E$14531,MATCH($A3660&amp;"|51",Positions!$A$2:$A$14531,0)),"-")</f>
        <v>C</v>
      </c>
      <c r="G3660" s="4" t="str">
        <f aca="false">IFERROR(INDEX(Positions!$E$2:$E$14531,MATCH($A3660&amp;"|63",Positions!$A$2:$A$14531,0)),"-")</f>
        <v>G</v>
      </c>
      <c r="H3660" s="3" t="str">
        <f aca="false">F3660&amp;"-"&amp;G3660</f>
        <v>C-G</v>
      </c>
      <c r="I3660" s="4" t="n">
        <f aca="false">(F3660="G")+(G3660="G")</f>
        <v>1</v>
      </c>
      <c r="J3660" s="4" t="n">
        <f aca="false">(F3660="C")+(G3660="C")</f>
        <v>1</v>
      </c>
      <c r="K3660" s="3" t="n">
        <f aca="false">I3660+J3660</f>
        <v>2</v>
      </c>
    </row>
    <row r="3661" customFormat="false" ht="15" hidden="false" customHeight="false" outlineLevel="0" collapsed="false">
      <c r="A3661" s="4" t="s">
        <v>167</v>
      </c>
      <c r="B3661" s="4" t="s">
        <v>830</v>
      </c>
      <c r="C3661" s="4" t="s">
        <v>703</v>
      </c>
      <c r="D3661" s="4" t="n">
        <f aca="false">IFERROR(INDEX(Positions!$D$2:$D$14531,MATCH($A3661&amp;"|52",Positions!$A$2:$A$14531,0)),"-")</f>
        <v>53</v>
      </c>
      <c r="E3661" s="4" t="n">
        <f aca="false">IFERROR(INDEX(Positions!$D$2:$D$14531,MATCH($A3661&amp;"|62",Positions!$A$2:$A$14531,0)),"-")</f>
        <v>63</v>
      </c>
      <c r="F3661" s="4" t="str">
        <f aca="false">IFERROR(INDEX(Positions!$E$2:$E$14531,MATCH($A3661&amp;"|52",Positions!$A$2:$A$14531,0)),"-")</f>
        <v>G</v>
      </c>
      <c r="G3661" s="4" t="str">
        <f aca="false">IFERROR(INDEX(Positions!$E$2:$E$14531,MATCH($A3661&amp;"|62",Positions!$A$2:$A$14531,0)),"-")</f>
        <v>C</v>
      </c>
      <c r="H3661" s="3" t="str">
        <f aca="false">F3661&amp;"-"&amp;G3661</f>
        <v>G-C</v>
      </c>
      <c r="I3661" s="4" t="n">
        <f aca="false">(F3661="G")+(G3661="G")</f>
        <v>1</v>
      </c>
      <c r="J3661" s="4" t="n">
        <f aca="false">(F3661="C")+(G3661="C")</f>
        <v>1</v>
      </c>
      <c r="K3661" s="3" t="n">
        <f aca="false">I3661+J3661</f>
        <v>2</v>
      </c>
    </row>
    <row r="3662" customFormat="false" ht="15" hidden="false" customHeight="false" outlineLevel="0" collapsed="false">
      <c r="A3662" s="4" t="s">
        <v>167</v>
      </c>
      <c r="B3662" s="4" t="s">
        <v>830</v>
      </c>
      <c r="C3662" s="4" t="s">
        <v>892</v>
      </c>
      <c r="D3662" s="4" t="n">
        <f aca="false">IFERROR(INDEX(Positions!$D$2:$D$14531,MATCH($A3662&amp;"|53",Positions!$A$2:$A$14531,0)),"-")</f>
        <v>54</v>
      </c>
      <c r="E3662" s="4" t="n">
        <f aca="false">IFERROR(INDEX(Positions!$D$2:$D$14531,MATCH($A3662&amp;"|61",Positions!$A$2:$A$14531,0)),"-")</f>
        <v>62</v>
      </c>
      <c r="F3662" s="4" t="str">
        <f aca="false">IFERROR(INDEX(Positions!$E$2:$E$14531,MATCH($A3662&amp;"|53",Positions!$A$2:$A$14531,0)),"-")</f>
        <v>G</v>
      </c>
      <c r="G3662" s="4" t="str">
        <f aca="false">IFERROR(INDEX(Positions!$E$2:$E$14531,MATCH($A3662&amp;"|61",Positions!$A$2:$A$14531,0)),"-")</f>
        <v>C</v>
      </c>
      <c r="H3662" s="3" t="str">
        <f aca="false">F3662&amp;"-"&amp;G3662</f>
        <v>G-C</v>
      </c>
      <c r="I3662" s="4" t="n">
        <f aca="false">(F3662="G")+(G3662="G")</f>
        <v>1</v>
      </c>
      <c r="J3662" s="4" t="n">
        <f aca="false">(F3662="C")+(G3662="C")</f>
        <v>1</v>
      </c>
      <c r="K3662" s="3" t="n">
        <f aca="false">I3662+J3662</f>
        <v>2</v>
      </c>
    </row>
    <row r="3663" customFormat="false" ht="15" hidden="false" customHeight="false" outlineLevel="0" collapsed="false">
      <c r="A3663" s="24" t="s">
        <v>167</v>
      </c>
      <c r="B3663" s="24" t="s">
        <v>893</v>
      </c>
      <c r="C3663" s="24" t="s">
        <v>894</v>
      </c>
      <c r="D3663" s="24" t="n">
        <f aca="false">IFERROR(INDEX(Positions!$D$2:$D$14531,MATCH($A3663&amp;"|8",Positions!$A$2:$A$14531,0)),"-")</f>
        <v>8</v>
      </c>
      <c r="E3663" s="24" t="n">
        <f aca="false">IFERROR(INDEX(Positions!$D$2:$D$14531,MATCH($A3663&amp;"|14",Positions!$A$2:$A$14531,0)),"-")</f>
        <v>14</v>
      </c>
      <c r="F3663" s="24" t="str">
        <f aca="false">IFERROR(INDEX(Positions!$E$2:$E$14531,MATCH($A3663&amp;"|8",Positions!$A$2:$A$14531,0)),"-")</f>
        <v>U</v>
      </c>
      <c r="G3663" s="24" t="str">
        <f aca="false">IFERROR(INDEX(Positions!$E$2:$E$14531,MATCH($A3663&amp;"|14",Positions!$A$2:$A$14531,0)),"-")</f>
        <v>A</v>
      </c>
      <c r="H3663" s="25" t="str">
        <f aca="false">F3663&amp;"-"&amp;G3663</f>
        <v>U-A</v>
      </c>
      <c r="I3663" s="24" t="n">
        <f aca="false">(F3663="G")+(G3663="G")</f>
        <v>0</v>
      </c>
      <c r="J3663" s="24" t="n">
        <f aca="false">(F3663="C")+(G3663="C")</f>
        <v>0</v>
      </c>
      <c r="K3663" s="25" t="n">
        <f aca="false">I3663+J3663</f>
        <v>0</v>
      </c>
    </row>
    <row r="3664" customFormat="false" ht="15" hidden="false" customHeight="false" outlineLevel="0" collapsed="false">
      <c r="A3664" s="24" t="s">
        <v>167</v>
      </c>
      <c r="B3664" s="24" t="s">
        <v>893</v>
      </c>
      <c r="C3664" s="24" t="s">
        <v>895</v>
      </c>
      <c r="D3664" s="24" t="n">
        <f aca="false">IFERROR(INDEX(Positions!$D$2:$D$14531,MATCH($A3664&amp;"|15",Positions!$A$2:$A$14531,0)),"-")</f>
        <v>15</v>
      </c>
      <c r="E3664" s="24" t="n">
        <f aca="false">IFERROR(INDEX(Positions!$D$2:$D$14531,MATCH($A3664&amp;"|48",Positions!$A$2:$A$14531,0)),"-")</f>
        <v>49</v>
      </c>
      <c r="F3664" s="24" t="str">
        <f aca="false">IFERROR(INDEX(Positions!$E$2:$E$14531,MATCH($A3664&amp;"|15",Positions!$A$2:$A$14531,0)),"-")</f>
        <v>G</v>
      </c>
      <c r="G3664" s="24" t="str">
        <f aca="false">IFERROR(INDEX(Positions!$E$2:$E$14531,MATCH($A3664&amp;"|48",Positions!$A$2:$A$14531,0)),"-")</f>
        <v>C</v>
      </c>
      <c r="H3664" s="25" t="str">
        <f aca="false">F3664&amp;"-"&amp;G3664</f>
        <v>G-C</v>
      </c>
      <c r="I3664" s="24" t="n">
        <f aca="false">(F3664="G")+(G3664="G")</f>
        <v>1</v>
      </c>
      <c r="J3664" s="24" t="n">
        <f aca="false">(F3664="C")+(G3664="C")</f>
        <v>1</v>
      </c>
      <c r="K3664" s="25" t="n">
        <f aca="false">I3664+J3664</f>
        <v>2</v>
      </c>
    </row>
    <row r="3665" customFormat="false" ht="15" hidden="false" customHeight="false" outlineLevel="0" collapsed="false">
      <c r="A3665" s="24" t="s">
        <v>167</v>
      </c>
      <c r="B3665" s="24" t="s">
        <v>893</v>
      </c>
      <c r="C3665" s="24" t="s">
        <v>896</v>
      </c>
      <c r="D3665" s="24" t="n">
        <f aca="false">IFERROR(INDEX(Positions!$D$2:$D$14531,MATCH($A3665&amp;"|18",Positions!$A$2:$A$14531,0)),"-")</f>
        <v>18</v>
      </c>
      <c r="E3665" s="24" t="n">
        <f aca="false">IFERROR(INDEX(Positions!$D$2:$D$14531,MATCH($A3665&amp;"|55",Positions!$A$2:$A$14531,0)),"-")</f>
        <v>56</v>
      </c>
      <c r="F3665" s="24" t="str">
        <f aca="false">IFERROR(INDEX(Positions!$E$2:$E$14531,MATCH($A3665&amp;"|18",Positions!$A$2:$A$14531,0)),"-")</f>
        <v>G</v>
      </c>
      <c r="G3665" s="24" t="str">
        <f aca="false">IFERROR(INDEX(Positions!$E$2:$E$14531,MATCH($A3665&amp;"|55",Positions!$A$2:$A$14531,0)),"-")</f>
        <v>U</v>
      </c>
      <c r="H3665" s="25" t="str">
        <f aca="false">F3665&amp;"-"&amp;G3665</f>
        <v>G-U</v>
      </c>
      <c r="I3665" s="24" t="n">
        <f aca="false">(F3665="G")+(G3665="G")</f>
        <v>1</v>
      </c>
      <c r="J3665" s="24" t="n">
        <f aca="false">(F3665="C")+(G3665="C")</f>
        <v>0</v>
      </c>
      <c r="K3665" s="25" t="n">
        <f aca="false">I3665+J3665</f>
        <v>1</v>
      </c>
    </row>
    <row r="3666" customFormat="false" ht="15" hidden="false" customHeight="false" outlineLevel="0" collapsed="false">
      <c r="A3666" s="24" t="s">
        <v>167</v>
      </c>
      <c r="B3666" s="24" t="s">
        <v>893</v>
      </c>
      <c r="C3666" s="24" t="s">
        <v>897</v>
      </c>
      <c r="D3666" s="24" t="n">
        <f aca="false">IFERROR(INDEX(Positions!$D$2:$D$14531,MATCH($A3666&amp;"|19",Positions!$A$2:$A$14531,0)),"-")</f>
        <v>19</v>
      </c>
      <c r="E3666" s="24" t="n">
        <f aca="false">IFERROR(INDEX(Positions!$D$2:$D$14531,MATCH($A3666&amp;"|56",Positions!$A$2:$A$14531,0)),"-")</f>
        <v>57</v>
      </c>
      <c r="F3666" s="24" t="str">
        <f aca="false">IFERROR(INDEX(Positions!$E$2:$E$14531,MATCH($A3666&amp;"|19",Positions!$A$2:$A$14531,0)),"-")</f>
        <v>G</v>
      </c>
      <c r="G3666" s="24" t="str">
        <f aca="false">IFERROR(INDEX(Positions!$E$2:$E$14531,MATCH($A3666&amp;"|56",Positions!$A$2:$A$14531,0)),"-")</f>
        <v>C</v>
      </c>
      <c r="H3666" s="25" t="str">
        <f aca="false">F3666&amp;"-"&amp;G3666</f>
        <v>G-C</v>
      </c>
      <c r="I3666" s="24" t="n">
        <f aca="false">(F3666="G")+(G3666="G")</f>
        <v>1</v>
      </c>
      <c r="J3666" s="24" t="n">
        <f aca="false">(F3666="C")+(G3666="C")</f>
        <v>1</v>
      </c>
      <c r="K3666" s="25" t="n">
        <f aca="false">I3666+J3666</f>
        <v>2</v>
      </c>
    </row>
    <row r="3667" customFormat="false" ht="15" hidden="false" customHeight="false" outlineLevel="0" collapsed="false">
      <c r="A3667" s="24" t="s">
        <v>167</v>
      </c>
      <c r="B3667" s="24" t="s">
        <v>893</v>
      </c>
      <c r="C3667" s="24" t="s">
        <v>898</v>
      </c>
      <c r="D3667" s="24" t="n">
        <f aca="false">IFERROR(INDEX(Positions!$D$2:$D$14531,MATCH($A3667&amp;"|26",Positions!$A$2:$A$14531,0)),"-")</f>
        <v>27</v>
      </c>
      <c r="E3667" s="24" t="n">
        <f aca="false">IFERROR(INDEX(Positions!$D$2:$D$14531,MATCH($A3667&amp;"|44",Positions!$A$2:$A$14531,0)),"-")</f>
        <v>45</v>
      </c>
      <c r="F3667" s="24" t="str">
        <f aca="false">IFERROR(INDEX(Positions!$E$2:$E$14531,MATCH($A3667&amp;"|26",Positions!$A$2:$A$14531,0)),"-")</f>
        <v>A</v>
      </c>
      <c r="G3667" s="24" t="str">
        <f aca="false">IFERROR(INDEX(Positions!$E$2:$E$14531,MATCH($A3667&amp;"|44",Positions!$A$2:$A$14531,0)),"-")</f>
        <v>G</v>
      </c>
      <c r="H3667" s="25" t="str">
        <f aca="false">F3667&amp;"-"&amp;G3667</f>
        <v>A-G</v>
      </c>
      <c r="I3667" s="24" t="n">
        <f aca="false">(F3667="G")+(G3667="G")</f>
        <v>1</v>
      </c>
      <c r="J3667" s="24" t="n">
        <f aca="false">(F3667="C")+(G3667="C")</f>
        <v>0</v>
      </c>
      <c r="K3667" s="25" t="n">
        <f aca="false">I3667+J3667</f>
        <v>1</v>
      </c>
    </row>
    <row r="3668" customFormat="false" ht="15" hidden="false" customHeight="false" outlineLevel="0" collapsed="false">
      <c r="A3668" s="24" t="s">
        <v>167</v>
      </c>
      <c r="B3668" s="24" t="s">
        <v>893</v>
      </c>
      <c r="C3668" s="24" t="s">
        <v>899</v>
      </c>
      <c r="D3668" s="24" t="n">
        <f aca="false">IFERROR(INDEX(Positions!$D$2:$D$14531,MATCH($A3668&amp;"|32",Positions!$A$2:$A$14531,0)),"-")</f>
        <v>33</v>
      </c>
      <c r="E3668" s="24" t="n">
        <f aca="false">IFERROR(INDEX(Positions!$D$2:$D$14531,MATCH($A3668&amp;"|38",Positions!$A$2:$A$14531,0)),"-")</f>
        <v>39</v>
      </c>
      <c r="F3668" s="24" t="str">
        <f aca="false">IFERROR(INDEX(Positions!$E$2:$E$14531,MATCH($A3668&amp;"|32",Positions!$A$2:$A$14531,0)),"-")</f>
        <v>C</v>
      </c>
      <c r="G3668" s="24" t="str">
        <f aca="false">IFERROR(INDEX(Positions!$E$2:$E$14531,MATCH($A3668&amp;"|38",Positions!$A$2:$A$14531,0)),"-")</f>
        <v>A</v>
      </c>
      <c r="H3668" s="25" t="str">
        <f aca="false">F3668&amp;"-"&amp;G3668</f>
        <v>C-A</v>
      </c>
      <c r="I3668" s="24" t="n">
        <f aca="false">(F3668="G")+(G3668="G")</f>
        <v>0</v>
      </c>
      <c r="J3668" s="24" t="n">
        <f aca="false">(F3668="C")+(G3668="C")</f>
        <v>1</v>
      </c>
      <c r="K3668" s="25" t="n">
        <f aca="false">I3668+J3668</f>
        <v>1</v>
      </c>
    </row>
    <row r="3669" customFormat="false" ht="15" hidden="false" customHeight="false" outlineLevel="0" collapsed="false">
      <c r="A3669" s="24" t="s">
        <v>167</v>
      </c>
      <c r="B3669" s="24" t="s">
        <v>893</v>
      </c>
      <c r="C3669" s="24" t="s">
        <v>900</v>
      </c>
      <c r="D3669" s="24" t="n">
        <f aca="false">IFERROR(INDEX(Positions!$D$2:$D$14531,MATCH($A3669&amp;"|54",Positions!$A$2:$A$14531,0)),"-")</f>
        <v>55</v>
      </c>
      <c r="E3669" s="24" t="n">
        <f aca="false">IFERROR(INDEX(Positions!$D$2:$D$14531,MATCH($A3669&amp;"|58",Positions!$A$2:$A$14531,0)),"-")</f>
        <v>59</v>
      </c>
      <c r="F3669" s="24" t="str">
        <f aca="false">IFERROR(INDEX(Positions!$E$2:$E$14531,MATCH($A3669&amp;"|54",Positions!$A$2:$A$14531,0)),"-")</f>
        <v>U</v>
      </c>
      <c r="G3669" s="24" t="str">
        <f aca="false">IFERROR(INDEX(Positions!$E$2:$E$14531,MATCH($A3669&amp;"|58",Positions!$A$2:$A$14531,0)),"-")</f>
        <v>A</v>
      </c>
      <c r="H3669" s="25" t="str">
        <f aca="false">F3669&amp;"-"&amp;G3669</f>
        <v>U-A</v>
      </c>
      <c r="I3669" s="24" t="n">
        <f aca="false">(F3669="G")+(G3669="G")</f>
        <v>0</v>
      </c>
      <c r="J3669" s="24" t="n">
        <f aca="false">(F3669="C")+(G3669="C")</f>
        <v>0</v>
      </c>
      <c r="K3669" s="25" t="n">
        <f aca="false">I3669+J3669</f>
        <v>0</v>
      </c>
    </row>
    <row r="3670" customFormat="false" ht="15" hidden="false" customHeight="false" outlineLevel="0" collapsed="false">
      <c r="A3670" s="4" t="s">
        <v>168</v>
      </c>
      <c r="B3670" s="4" t="s">
        <v>768</v>
      </c>
      <c r="C3670" s="4" t="s">
        <v>882</v>
      </c>
      <c r="D3670" s="4" t="n">
        <f aca="false">IFERROR(INDEX(Positions!$D$2:$D$14531,MATCH($A3670&amp;"|1",Positions!$A$2:$A$14531,0)),"-")</f>
        <v>1</v>
      </c>
      <c r="E3670" s="4" t="n">
        <f aca="false">IFERROR(INDEX(Positions!$D$2:$D$14531,MATCH($A3670&amp;"|72",Positions!$A$2:$A$14531,0)),"-")</f>
        <v>74</v>
      </c>
      <c r="F3670" s="4" t="str">
        <f aca="false">IFERROR(INDEX(Positions!$E$2:$E$14531,MATCH($A3670&amp;"|1",Positions!$A$2:$A$14531,0)),"-")</f>
        <v>G</v>
      </c>
      <c r="G3670" s="4" t="str">
        <f aca="false">IFERROR(INDEX(Positions!$E$2:$E$14531,MATCH($A3670&amp;"|72",Positions!$A$2:$A$14531,0)),"-")</f>
        <v>C</v>
      </c>
      <c r="H3670" s="3" t="str">
        <f aca="false">F3670&amp;"-"&amp;G3670</f>
        <v>G-C</v>
      </c>
      <c r="I3670" s="4" t="n">
        <f aca="false">(F3670="G")+(G3670="G")</f>
        <v>1</v>
      </c>
      <c r="J3670" s="4" t="n">
        <f aca="false">(F3670="C")+(G3670="C")</f>
        <v>1</v>
      </c>
      <c r="K3670" s="3" t="n">
        <f aca="false">I3670+J3670</f>
        <v>2</v>
      </c>
    </row>
    <row r="3671" customFormat="false" ht="15" hidden="false" customHeight="false" outlineLevel="0" collapsed="false">
      <c r="A3671" s="4" t="s">
        <v>168</v>
      </c>
      <c r="B3671" s="4" t="s">
        <v>768</v>
      </c>
      <c r="C3671" s="4" t="s">
        <v>883</v>
      </c>
      <c r="D3671" s="4" t="n">
        <f aca="false">IFERROR(INDEX(Positions!$D$2:$D$14531,MATCH($A3671&amp;"|2",Positions!$A$2:$A$14531,0)),"-")</f>
        <v>2</v>
      </c>
      <c r="E3671" s="4" t="n">
        <f aca="false">IFERROR(INDEX(Positions!$D$2:$D$14531,MATCH($A3671&amp;"|71",Positions!$A$2:$A$14531,0)),"-")</f>
        <v>73</v>
      </c>
      <c r="F3671" s="4" t="str">
        <f aca="false">IFERROR(INDEX(Positions!$E$2:$E$14531,MATCH($A3671&amp;"|2",Positions!$A$2:$A$14531,0)),"-")</f>
        <v>G</v>
      </c>
      <c r="G3671" s="4" t="str">
        <f aca="false">IFERROR(INDEX(Positions!$E$2:$E$14531,MATCH($A3671&amp;"|71",Positions!$A$2:$A$14531,0)),"-")</f>
        <v>C</v>
      </c>
      <c r="H3671" s="3" t="str">
        <f aca="false">F3671&amp;"-"&amp;G3671</f>
        <v>G-C</v>
      </c>
      <c r="I3671" s="4" t="n">
        <f aca="false">(F3671="G")+(G3671="G")</f>
        <v>1</v>
      </c>
      <c r="J3671" s="4" t="n">
        <f aca="false">(F3671="C")+(G3671="C")</f>
        <v>1</v>
      </c>
      <c r="K3671" s="3" t="n">
        <f aca="false">I3671+J3671</f>
        <v>2</v>
      </c>
    </row>
    <row r="3672" customFormat="false" ht="15" hidden="false" customHeight="false" outlineLevel="0" collapsed="false">
      <c r="A3672" s="4" t="s">
        <v>168</v>
      </c>
      <c r="B3672" s="4" t="s">
        <v>768</v>
      </c>
      <c r="C3672" s="4" t="s">
        <v>884</v>
      </c>
      <c r="D3672" s="4" t="n">
        <f aca="false">IFERROR(INDEX(Positions!$D$2:$D$14531,MATCH($A3672&amp;"|3",Positions!$A$2:$A$14531,0)),"-")</f>
        <v>3</v>
      </c>
      <c r="E3672" s="4" t="n">
        <f aca="false">IFERROR(INDEX(Positions!$D$2:$D$14531,MATCH($A3672&amp;"|70",Positions!$A$2:$A$14531,0)),"-")</f>
        <v>72</v>
      </c>
      <c r="F3672" s="4" t="str">
        <f aca="false">IFERROR(INDEX(Positions!$E$2:$E$14531,MATCH($A3672&amp;"|3",Positions!$A$2:$A$14531,0)),"-")</f>
        <v>C</v>
      </c>
      <c r="G3672" s="4" t="str">
        <f aca="false">IFERROR(INDEX(Positions!$E$2:$E$14531,MATCH($A3672&amp;"|70",Positions!$A$2:$A$14531,0)),"-")</f>
        <v>G</v>
      </c>
      <c r="H3672" s="3" t="str">
        <f aca="false">F3672&amp;"-"&amp;G3672</f>
        <v>C-G</v>
      </c>
      <c r="I3672" s="4" t="n">
        <f aca="false">(F3672="G")+(G3672="G")</f>
        <v>1</v>
      </c>
      <c r="J3672" s="4" t="n">
        <f aca="false">(F3672="C")+(G3672="C")</f>
        <v>1</v>
      </c>
      <c r="K3672" s="3" t="n">
        <f aca="false">I3672+J3672</f>
        <v>2</v>
      </c>
    </row>
    <row r="3673" customFormat="false" ht="15" hidden="false" customHeight="false" outlineLevel="0" collapsed="false">
      <c r="A3673" s="4" t="s">
        <v>168</v>
      </c>
      <c r="B3673" s="4" t="s">
        <v>768</v>
      </c>
      <c r="C3673" s="4" t="s">
        <v>885</v>
      </c>
      <c r="D3673" s="4" t="n">
        <f aca="false">IFERROR(INDEX(Positions!$D$2:$D$14531,MATCH($A3673&amp;"|4",Positions!$A$2:$A$14531,0)),"-")</f>
        <v>4</v>
      </c>
      <c r="E3673" s="4" t="n">
        <f aca="false">IFERROR(INDEX(Positions!$D$2:$D$14531,MATCH($A3673&amp;"|69",Positions!$A$2:$A$14531,0)),"-")</f>
        <v>71</v>
      </c>
      <c r="F3673" s="4" t="str">
        <f aca="false">IFERROR(INDEX(Positions!$E$2:$E$14531,MATCH($A3673&amp;"|4",Positions!$A$2:$A$14531,0)),"-")</f>
        <v>U</v>
      </c>
      <c r="G3673" s="4" t="str">
        <f aca="false">IFERROR(INDEX(Positions!$E$2:$E$14531,MATCH($A3673&amp;"|69",Positions!$A$2:$A$14531,0)),"-")</f>
        <v>A</v>
      </c>
      <c r="H3673" s="3" t="str">
        <f aca="false">F3673&amp;"-"&amp;G3673</f>
        <v>U-A</v>
      </c>
      <c r="I3673" s="4" t="n">
        <f aca="false">(F3673="G")+(G3673="G")</f>
        <v>0</v>
      </c>
      <c r="J3673" s="4" t="n">
        <f aca="false">(F3673="C")+(G3673="C")</f>
        <v>0</v>
      </c>
      <c r="K3673" s="3" t="n">
        <f aca="false">I3673+J3673</f>
        <v>0</v>
      </c>
    </row>
    <row r="3674" customFormat="false" ht="15" hidden="false" customHeight="false" outlineLevel="0" collapsed="false">
      <c r="A3674" s="4" t="s">
        <v>168</v>
      </c>
      <c r="B3674" s="4" t="s">
        <v>768</v>
      </c>
      <c r="C3674" s="4" t="s">
        <v>542</v>
      </c>
      <c r="D3674" s="4" t="n">
        <f aca="false">IFERROR(INDEX(Positions!$D$2:$D$14531,MATCH($A3674&amp;"|5",Positions!$A$2:$A$14531,0)),"-")</f>
        <v>5</v>
      </c>
      <c r="E3674" s="4" t="n">
        <f aca="false">IFERROR(INDEX(Positions!$D$2:$D$14531,MATCH($A3674&amp;"|68",Positions!$A$2:$A$14531,0)),"-")</f>
        <v>70</v>
      </c>
      <c r="F3674" s="4" t="str">
        <f aca="false">IFERROR(INDEX(Positions!$E$2:$E$14531,MATCH($A3674&amp;"|5",Positions!$A$2:$A$14531,0)),"-")</f>
        <v>G</v>
      </c>
      <c r="G3674" s="4" t="str">
        <f aca="false">IFERROR(INDEX(Positions!$E$2:$E$14531,MATCH($A3674&amp;"|68",Positions!$A$2:$A$14531,0)),"-")</f>
        <v>C</v>
      </c>
      <c r="H3674" s="3" t="str">
        <f aca="false">F3674&amp;"-"&amp;G3674</f>
        <v>G-C</v>
      </c>
      <c r="I3674" s="4" t="n">
        <f aca="false">(F3674="G")+(G3674="G")</f>
        <v>1</v>
      </c>
      <c r="J3674" s="4" t="n">
        <f aca="false">(F3674="C")+(G3674="C")</f>
        <v>1</v>
      </c>
      <c r="K3674" s="3" t="n">
        <f aca="false">I3674+J3674</f>
        <v>2</v>
      </c>
    </row>
    <row r="3675" customFormat="false" ht="15" hidden="false" customHeight="false" outlineLevel="0" collapsed="false">
      <c r="A3675" s="4" t="s">
        <v>168</v>
      </c>
      <c r="B3675" s="4" t="s">
        <v>768</v>
      </c>
      <c r="C3675" s="4" t="s">
        <v>561</v>
      </c>
      <c r="D3675" s="4" t="n">
        <f aca="false">IFERROR(INDEX(Positions!$D$2:$D$14531,MATCH($A3675&amp;"|6",Positions!$A$2:$A$14531,0)),"-")</f>
        <v>6</v>
      </c>
      <c r="E3675" s="4" t="n">
        <f aca="false">IFERROR(INDEX(Positions!$D$2:$D$14531,MATCH($A3675&amp;"|67",Positions!$A$2:$A$14531,0)),"-")</f>
        <v>69</v>
      </c>
      <c r="F3675" s="4" t="str">
        <f aca="false">IFERROR(INDEX(Positions!$E$2:$E$14531,MATCH($A3675&amp;"|6",Positions!$A$2:$A$14531,0)),"-")</f>
        <v>G</v>
      </c>
      <c r="G3675" s="4" t="str">
        <f aca="false">IFERROR(INDEX(Positions!$E$2:$E$14531,MATCH($A3675&amp;"|67",Positions!$A$2:$A$14531,0)),"-")</f>
        <v>C</v>
      </c>
      <c r="H3675" s="3" t="str">
        <f aca="false">F3675&amp;"-"&amp;G3675</f>
        <v>G-C</v>
      </c>
      <c r="I3675" s="4" t="n">
        <f aca="false">(F3675="G")+(G3675="G")</f>
        <v>1</v>
      </c>
      <c r="J3675" s="4" t="n">
        <f aca="false">(F3675="C")+(G3675="C")</f>
        <v>1</v>
      </c>
      <c r="K3675" s="3" t="n">
        <f aca="false">I3675+J3675</f>
        <v>2</v>
      </c>
    </row>
    <row r="3676" customFormat="false" ht="15" hidden="false" customHeight="false" outlineLevel="0" collapsed="false">
      <c r="A3676" s="4" t="s">
        <v>168</v>
      </c>
      <c r="B3676" s="4" t="s">
        <v>768</v>
      </c>
      <c r="C3676" s="4" t="s">
        <v>886</v>
      </c>
      <c r="D3676" s="4" t="n">
        <f aca="false">IFERROR(INDEX(Positions!$D$2:$D$14531,MATCH($A3676&amp;"|7",Positions!$A$2:$A$14531,0)),"-")</f>
        <v>7</v>
      </c>
      <c r="E3676" s="4" t="n">
        <f aca="false">IFERROR(INDEX(Positions!$D$2:$D$14531,MATCH($A3676&amp;"|66",Positions!$A$2:$A$14531,0)),"-")</f>
        <v>68</v>
      </c>
      <c r="F3676" s="4" t="str">
        <f aca="false">IFERROR(INDEX(Positions!$E$2:$E$14531,MATCH($A3676&amp;"|7",Positions!$A$2:$A$14531,0)),"-")</f>
        <v>G</v>
      </c>
      <c r="G3676" s="4" t="str">
        <f aca="false">IFERROR(INDEX(Positions!$E$2:$E$14531,MATCH($A3676&amp;"|66",Positions!$A$2:$A$14531,0)),"-")</f>
        <v>C</v>
      </c>
      <c r="H3676" s="3" t="str">
        <f aca="false">F3676&amp;"-"&amp;G3676</f>
        <v>G-C</v>
      </c>
      <c r="I3676" s="4" t="n">
        <f aca="false">(F3676="G")+(G3676="G")</f>
        <v>1</v>
      </c>
      <c r="J3676" s="4" t="n">
        <f aca="false">(F3676="C")+(G3676="C")</f>
        <v>1</v>
      </c>
      <c r="K3676" s="3" t="n">
        <f aca="false">I3676+J3676</f>
        <v>2</v>
      </c>
    </row>
    <row r="3677" customFormat="false" ht="15" hidden="false" customHeight="false" outlineLevel="0" collapsed="false">
      <c r="A3677" s="4" t="s">
        <v>168</v>
      </c>
      <c r="B3677" s="4" t="s">
        <v>783</v>
      </c>
      <c r="C3677" s="4" t="s">
        <v>887</v>
      </c>
      <c r="D3677" s="4" t="n">
        <f aca="false">IFERROR(INDEX(Positions!$D$2:$D$14531,MATCH($A3677&amp;"|10",Positions!$A$2:$A$14531,0)),"-")</f>
        <v>10</v>
      </c>
      <c r="E3677" s="4" t="n">
        <f aca="false">IFERROR(INDEX(Positions!$D$2:$D$14531,MATCH($A3677&amp;"|25",Positions!$A$2:$A$14531,0)),"-")</f>
        <v>27</v>
      </c>
      <c r="F3677" s="4" t="str">
        <f aca="false">IFERROR(INDEX(Positions!$E$2:$E$14531,MATCH($A3677&amp;"|10",Positions!$A$2:$A$14531,0)),"-")</f>
        <v>G</v>
      </c>
      <c r="G3677" s="4" t="str">
        <f aca="false">IFERROR(INDEX(Positions!$E$2:$E$14531,MATCH($A3677&amp;"|25",Positions!$A$2:$A$14531,0)),"-")</f>
        <v>C</v>
      </c>
      <c r="H3677" s="3" t="str">
        <f aca="false">F3677&amp;"-"&amp;G3677</f>
        <v>G-C</v>
      </c>
      <c r="I3677" s="4" t="n">
        <f aca="false">(F3677="G")+(G3677="G")</f>
        <v>1</v>
      </c>
      <c r="J3677" s="4" t="n">
        <f aca="false">(F3677="C")+(G3677="C")</f>
        <v>1</v>
      </c>
      <c r="K3677" s="3" t="n">
        <f aca="false">I3677+J3677</f>
        <v>2</v>
      </c>
    </row>
    <row r="3678" customFormat="false" ht="15" hidden="false" customHeight="false" outlineLevel="0" collapsed="false">
      <c r="A3678" s="4" t="s">
        <v>168</v>
      </c>
      <c r="B3678" s="4" t="s">
        <v>783</v>
      </c>
      <c r="C3678" s="4" t="s">
        <v>888</v>
      </c>
      <c r="D3678" s="4" t="n">
        <f aca="false">IFERROR(INDEX(Positions!$D$2:$D$14531,MATCH($A3678&amp;"|11",Positions!$A$2:$A$14531,0)),"-")</f>
        <v>11</v>
      </c>
      <c r="E3678" s="4" t="n">
        <f aca="false">IFERROR(INDEX(Positions!$D$2:$D$14531,MATCH($A3678&amp;"|24",Positions!$A$2:$A$14531,0)),"-")</f>
        <v>26</v>
      </c>
      <c r="F3678" s="4" t="str">
        <f aca="false">IFERROR(INDEX(Positions!$E$2:$E$14531,MATCH($A3678&amp;"|11",Positions!$A$2:$A$14531,0)),"-")</f>
        <v>C</v>
      </c>
      <c r="G3678" s="4" t="str">
        <f aca="false">IFERROR(INDEX(Positions!$E$2:$E$14531,MATCH($A3678&amp;"|24",Positions!$A$2:$A$14531,0)),"-")</f>
        <v>G</v>
      </c>
      <c r="H3678" s="3" t="str">
        <f aca="false">F3678&amp;"-"&amp;G3678</f>
        <v>C-G</v>
      </c>
      <c r="I3678" s="4" t="n">
        <f aca="false">(F3678="G")+(G3678="G")</f>
        <v>1</v>
      </c>
      <c r="J3678" s="4" t="n">
        <f aca="false">(F3678="C")+(G3678="C")</f>
        <v>1</v>
      </c>
      <c r="K3678" s="3" t="n">
        <f aca="false">I3678+J3678</f>
        <v>2</v>
      </c>
    </row>
    <row r="3679" customFormat="false" ht="15" hidden="false" customHeight="false" outlineLevel="0" collapsed="false">
      <c r="A3679" s="4" t="s">
        <v>168</v>
      </c>
      <c r="B3679" s="4" t="s">
        <v>783</v>
      </c>
      <c r="C3679" s="4" t="s">
        <v>479</v>
      </c>
      <c r="D3679" s="4" t="n">
        <f aca="false">IFERROR(INDEX(Positions!$D$2:$D$14531,MATCH($A3679&amp;"|12",Positions!$A$2:$A$14531,0)),"-")</f>
        <v>12</v>
      </c>
      <c r="E3679" s="4" t="n">
        <f aca="false">IFERROR(INDEX(Positions!$D$2:$D$14531,MATCH($A3679&amp;"|23",Positions!$A$2:$A$14531,0)),"-")</f>
        <v>25</v>
      </c>
      <c r="F3679" s="4" t="str">
        <f aca="false">IFERROR(INDEX(Positions!$E$2:$E$14531,MATCH($A3679&amp;"|12",Positions!$A$2:$A$14531,0)),"-")</f>
        <v>U</v>
      </c>
      <c r="G3679" s="4" t="str">
        <f aca="false">IFERROR(INDEX(Positions!$E$2:$E$14531,MATCH($A3679&amp;"|23",Positions!$A$2:$A$14531,0)),"-")</f>
        <v>A</v>
      </c>
      <c r="H3679" s="3" t="str">
        <f aca="false">F3679&amp;"-"&amp;G3679</f>
        <v>U-A</v>
      </c>
      <c r="I3679" s="4" t="n">
        <f aca="false">(F3679="G")+(G3679="G")</f>
        <v>0</v>
      </c>
      <c r="J3679" s="4" t="n">
        <f aca="false">(F3679="C")+(G3679="C")</f>
        <v>0</v>
      </c>
      <c r="K3679" s="3" t="n">
        <f aca="false">I3679+J3679</f>
        <v>0</v>
      </c>
    </row>
    <row r="3680" customFormat="false" ht="15" hidden="false" customHeight="false" outlineLevel="0" collapsed="false">
      <c r="A3680" s="4" t="s">
        <v>168</v>
      </c>
      <c r="B3680" s="4" t="s">
        <v>783</v>
      </c>
      <c r="C3680" s="4" t="s">
        <v>267</v>
      </c>
      <c r="D3680" s="4" t="n">
        <f aca="false">IFERROR(INDEX(Positions!$D$2:$D$14531,MATCH($A3680&amp;"|13",Positions!$A$2:$A$14531,0)),"-")</f>
        <v>13</v>
      </c>
      <c r="E3680" s="4" t="n">
        <f aca="false">IFERROR(INDEX(Positions!$D$2:$D$14531,MATCH($A3680&amp;"|22",Positions!$A$2:$A$14531,0)),"-")</f>
        <v>24</v>
      </c>
      <c r="F3680" s="4" t="str">
        <f aca="false">IFERROR(INDEX(Positions!$E$2:$E$14531,MATCH($A3680&amp;"|13",Positions!$A$2:$A$14531,0)),"-")</f>
        <v>C</v>
      </c>
      <c r="G3680" s="4" t="str">
        <f aca="false">IFERROR(INDEX(Positions!$E$2:$E$14531,MATCH($A3680&amp;"|22",Positions!$A$2:$A$14531,0)),"-")</f>
        <v>G</v>
      </c>
      <c r="H3680" s="3" t="str">
        <f aca="false">F3680&amp;"-"&amp;G3680</f>
        <v>C-G</v>
      </c>
      <c r="I3680" s="4" t="n">
        <f aca="false">(F3680="G")+(G3680="G")</f>
        <v>1</v>
      </c>
      <c r="J3680" s="4" t="n">
        <f aca="false">(F3680="C")+(G3680="C")</f>
        <v>1</v>
      </c>
      <c r="K3680" s="3" t="n">
        <f aca="false">I3680+J3680</f>
        <v>2</v>
      </c>
    </row>
    <row r="3681" customFormat="false" ht="15" hidden="false" customHeight="false" outlineLevel="0" collapsed="false">
      <c r="A3681" s="4" t="s">
        <v>168</v>
      </c>
      <c r="B3681" s="4" t="s">
        <v>805</v>
      </c>
      <c r="C3681" s="4" t="s">
        <v>673</v>
      </c>
      <c r="D3681" s="4" t="n">
        <f aca="false">IFERROR(INDEX(Positions!$D$2:$D$14531,MATCH($A3681&amp;"|27",Positions!$A$2:$A$14531,0)),"-")</f>
        <v>29</v>
      </c>
      <c r="E3681" s="4" t="n">
        <f aca="false">IFERROR(INDEX(Positions!$D$2:$D$14531,MATCH($A3681&amp;"|43",Positions!$A$2:$A$14531,0)),"-")</f>
        <v>45</v>
      </c>
      <c r="F3681" s="4" t="str">
        <f aca="false">IFERROR(INDEX(Positions!$E$2:$E$14531,MATCH($A3681&amp;"|27",Positions!$A$2:$A$14531,0)),"-")</f>
        <v>A</v>
      </c>
      <c r="G3681" s="4" t="str">
        <f aca="false">IFERROR(INDEX(Positions!$E$2:$E$14531,MATCH($A3681&amp;"|43",Positions!$A$2:$A$14531,0)),"-")</f>
        <v>U</v>
      </c>
      <c r="H3681" s="3" t="str">
        <f aca="false">F3681&amp;"-"&amp;G3681</f>
        <v>A-U</v>
      </c>
      <c r="I3681" s="4" t="n">
        <f aca="false">(F3681="G")+(G3681="G")</f>
        <v>0</v>
      </c>
      <c r="J3681" s="4" t="n">
        <f aca="false">(F3681="C")+(G3681="C")</f>
        <v>0</v>
      </c>
      <c r="K3681" s="3" t="n">
        <f aca="false">I3681+J3681</f>
        <v>0</v>
      </c>
    </row>
    <row r="3682" customFormat="false" ht="15" hidden="false" customHeight="false" outlineLevel="0" collapsed="false">
      <c r="A3682" s="4" t="s">
        <v>168</v>
      </c>
      <c r="B3682" s="4" t="s">
        <v>805</v>
      </c>
      <c r="C3682" s="4" t="s">
        <v>889</v>
      </c>
      <c r="D3682" s="4" t="n">
        <f aca="false">IFERROR(INDEX(Positions!$D$2:$D$14531,MATCH($A3682&amp;"|28",Positions!$A$2:$A$14531,0)),"-")</f>
        <v>30</v>
      </c>
      <c r="E3682" s="4" t="n">
        <f aca="false">IFERROR(INDEX(Positions!$D$2:$D$14531,MATCH($A3682&amp;"|42",Positions!$A$2:$A$14531,0)),"-")</f>
        <v>44</v>
      </c>
      <c r="F3682" s="4" t="str">
        <f aca="false">IFERROR(INDEX(Positions!$E$2:$E$14531,MATCH($A3682&amp;"|28",Positions!$A$2:$A$14531,0)),"-")</f>
        <v>U</v>
      </c>
      <c r="G3682" s="4" t="str">
        <f aca="false">IFERROR(INDEX(Positions!$E$2:$E$14531,MATCH($A3682&amp;"|42",Positions!$A$2:$A$14531,0)),"-")</f>
        <v>A</v>
      </c>
      <c r="H3682" s="3" t="str">
        <f aca="false">F3682&amp;"-"&amp;G3682</f>
        <v>U-A</v>
      </c>
      <c r="I3682" s="4" t="n">
        <f aca="false">(F3682="G")+(G3682="G")</f>
        <v>0</v>
      </c>
      <c r="J3682" s="4" t="n">
        <f aca="false">(F3682="C")+(G3682="C")</f>
        <v>0</v>
      </c>
      <c r="K3682" s="3" t="n">
        <f aca="false">I3682+J3682</f>
        <v>0</v>
      </c>
    </row>
    <row r="3683" customFormat="false" ht="15" hidden="false" customHeight="false" outlineLevel="0" collapsed="false">
      <c r="A3683" s="4" t="s">
        <v>168</v>
      </c>
      <c r="B3683" s="4" t="s">
        <v>805</v>
      </c>
      <c r="C3683" s="4" t="s">
        <v>890</v>
      </c>
      <c r="D3683" s="4" t="n">
        <f aca="false">IFERROR(INDEX(Positions!$D$2:$D$14531,MATCH($A3683&amp;"|29",Positions!$A$2:$A$14531,0)),"-")</f>
        <v>31</v>
      </c>
      <c r="E3683" s="4" t="n">
        <f aca="false">IFERROR(INDEX(Positions!$D$2:$D$14531,MATCH($A3683&amp;"|41",Positions!$A$2:$A$14531,0)),"-")</f>
        <v>43</v>
      </c>
      <c r="F3683" s="4" t="str">
        <f aca="false">IFERROR(INDEX(Positions!$E$2:$E$14531,MATCH($A3683&amp;"|29",Positions!$A$2:$A$14531,0)),"-")</f>
        <v>C</v>
      </c>
      <c r="G3683" s="4" t="str">
        <f aca="false">IFERROR(INDEX(Positions!$E$2:$E$14531,MATCH($A3683&amp;"|41",Positions!$A$2:$A$14531,0)),"-")</f>
        <v>G</v>
      </c>
      <c r="H3683" s="3" t="str">
        <f aca="false">F3683&amp;"-"&amp;G3683</f>
        <v>C-G</v>
      </c>
      <c r="I3683" s="4" t="n">
        <f aca="false">(F3683="G")+(G3683="G")</f>
        <v>1</v>
      </c>
      <c r="J3683" s="4" t="n">
        <f aca="false">(F3683="C")+(G3683="C")</f>
        <v>1</v>
      </c>
      <c r="K3683" s="3" t="n">
        <f aca="false">I3683+J3683</f>
        <v>2</v>
      </c>
    </row>
    <row r="3684" customFormat="false" ht="15" hidden="false" customHeight="false" outlineLevel="0" collapsed="false">
      <c r="A3684" s="4" t="s">
        <v>168</v>
      </c>
      <c r="B3684" s="4" t="s">
        <v>805</v>
      </c>
      <c r="C3684" s="4" t="s">
        <v>694</v>
      </c>
      <c r="D3684" s="4" t="n">
        <f aca="false">IFERROR(INDEX(Positions!$D$2:$D$14531,MATCH($A3684&amp;"|30",Positions!$A$2:$A$14531,0)),"-")</f>
        <v>32</v>
      </c>
      <c r="E3684" s="4" t="n">
        <f aca="false">IFERROR(INDEX(Positions!$D$2:$D$14531,MATCH($A3684&amp;"|40",Positions!$A$2:$A$14531,0)),"-")</f>
        <v>42</v>
      </c>
      <c r="F3684" s="4" t="str">
        <f aca="false">IFERROR(INDEX(Positions!$E$2:$E$14531,MATCH($A3684&amp;"|30",Positions!$A$2:$A$14531,0)),"-")</f>
        <v>G</v>
      </c>
      <c r="G3684" s="4" t="str">
        <f aca="false">IFERROR(INDEX(Positions!$E$2:$E$14531,MATCH($A3684&amp;"|40",Positions!$A$2:$A$14531,0)),"-")</f>
        <v>C</v>
      </c>
      <c r="H3684" s="3" t="str">
        <f aca="false">F3684&amp;"-"&amp;G3684</f>
        <v>G-C</v>
      </c>
      <c r="I3684" s="4" t="n">
        <f aca="false">(F3684="G")+(G3684="G")</f>
        <v>1</v>
      </c>
      <c r="J3684" s="4" t="n">
        <f aca="false">(F3684="C")+(G3684="C")</f>
        <v>1</v>
      </c>
      <c r="K3684" s="3" t="n">
        <f aca="false">I3684+J3684</f>
        <v>2</v>
      </c>
    </row>
    <row r="3685" customFormat="false" ht="15" hidden="false" customHeight="false" outlineLevel="0" collapsed="false">
      <c r="A3685" s="4" t="s">
        <v>168</v>
      </c>
      <c r="B3685" s="4" t="s">
        <v>805</v>
      </c>
      <c r="C3685" s="4" t="s">
        <v>640</v>
      </c>
      <c r="D3685" s="4" t="n">
        <f aca="false">IFERROR(INDEX(Positions!$D$2:$D$14531,MATCH($A3685&amp;"|31",Positions!$A$2:$A$14531,0)),"-")</f>
        <v>33</v>
      </c>
      <c r="E3685" s="4" t="n">
        <f aca="false">IFERROR(INDEX(Positions!$D$2:$D$14531,MATCH($A3685&amp;"|39",Positions!$A$2:$A$14531,0)),"-")</f>
        <v>41</v>
      </c>
      <c r="F3685" s="4" t="str">
        <f aca="false">IFERROR(INDEX(Positions!$E$2:$E$14531,MATCH($A3685&amp;"|31",Positions!$A$2:$A$14531,0)),"-")</f>
        <v>C</v>
      </c>
      <c r="G3685" s="4" t="str">
        <f aca="false">IFERROR(INDEX(Positions!$E$2:$E$14531,MATCH($A3685&amp;"|39",Positions!$A$2:$A$14531,0)),"-")</f>
        <v>G</v>
      </c>
      <c r="H3685" s="3" t="str">
        <f aca="false">F3685&amp;"-"&amp;G3685</f>
        <v>C-G</v>
      </c>
      <c r="I3685" s="4" t="n">
        <f aca="false">(F3685="G")+(G3685="G")</f>
        <v>1</v>
      </c>
      <c r="J3685" s="4" t="n">
        <f aca="false">(F3685="C")+(G3685="C")</f>
        <v>1</v>
      </c>
      <c r="K3685" s="3" t="n">
        <f aca="false">I3685+J3685</f>
        <v>2</v>
      </c>
    </row>
    <row r="3686" customFormat="false" ht="15" hidden="false" customHeight="false" outlineLevel="0" collapsed="false">
      <c r="A3686" s="4" t="s">
        <v>168</v>
      </c>
      <c r="B3686" s="4" t="s">
        <v>830</v>
      </c>
      <c r="C3686" s="4" t="s">
        <v>367</v>
      </c>
      <c r="D3686" s="4" t="n">
        <f aca="false">IFERROR(INDEX(Positions!$D$2:$D$14531,MATCH($A3686&amp;"|49",Positions!$A$2:$A$14531,0)),"-")</f>
        <v>51</v>
      </c>
      <c r="E3686" s="4" t="n">
        <f aca="false">IFERROR(INDEX(Positions!$D$2:$D$14531,MATCH($A3686&amp;"|65",Positions!$A$2:$A$14531,0)),"-")</f>
        <v>67</v>
      </c>
      <c r="F3686" s="4" t="str">
        <f aca="false">IFERROR(INDEX(Positions!$E$2:$E$14531,MATCH($A3686&amp;"|49",Positions!$A$2:$A$14531,0)),"-")</f>
        <v>G</v>
      </c>
      <c r="G3686" s="4" t="str">
        <f aca="false">IFERROR(INDEX(Positions!$E$2:$E$14531,MATCH($A3686&amp;"|65",Positions!$A$2:$A$14531,0)),"-")</f>
        <v>C</v>
      </c>
      <c r="H3686" s="3" t="str">
        <f aca="false">F3686&amp;"-"&amp;G3686</f>
        <v>G-C</v>
      </c>
      <c r="I3686" s="4" t="n">
        <f aca="false">(F3686="G")+(G3686="G")</f>
        <v>1</v>
      </c>
      <c r="J3686" s="4" t="n">
        <f aca="false">(F3686="C")+(G3686="C")</f>
        <v>1</v>
      </c>
      <c r="K3686" s="3" t="n">
        <f aca="false">I3686+J3686</f>
        <v>2</v>
      </c>
    </row>
    <row r="3687" customFormat="false" ht="15" hidden="false" customHeight="false" outlineLevel="0" collapsed="false">
      <c r="A3687" s="4" t="s">
        <v>168</v>
      </c>
      <c r="B3687" s="4" t="s">
        <v>830</v>
      </c>
      <c r="C3687" s="4" t="s">
        <v>891</v>
      </c>
      <c r="D3687" s="4" t="n">
        <f aca="false">IFERROR(INDEX(Positions!$D$2:$D$14531,MATCH($A3687&amp;"|50",Positions!$A$2:$A$14531,0)),"-")</f>
        <v>52</v>
      </c>
      <c r="E3687" s="4" t="n">
        <f aca="false">IFERROR(INDEX(Positions!$D$2:$D$14531,MATCH($A3687&amp;"|64",Positions!$A$2:$A$14531,0)),"-")</f>
        <v>66</v>
      </c>
      <c r="F3687" s="4" t="str">
        <f aca="false">IFERROR(INDEX(Positions!$E$2:$E$14531,MATCH($A3687&amp;"|50",Positions!$A$2:$A$14531,0)),"-")</f>
        <v>C</v>
      </c>
      <c r="G3687" s="4" t="str">
        <f aca="false">IFERROR(INDEX(Positions!$E$2:$E$14531,MATCH($A3687&amp;"|64",Positions!$A$2:$A$14531,0)),"-")</f>
        <v>G</v>
      </c>
      <c r="H3687" s="3" t="str">
        <f aca="false">F3687&amp;"-"&amp;G3687</f>
        <v>C-G</v>
      </c>
      <c r="I3687" s="4" t="n">
        <f aca="false">(F3687="G")+(G3687="G")</f>
        <v>1</v>
      </c>
      <c r="J3687" s="4" t="n">
        <f aca="false">(F3687="C")+(G3687="C")</f>
        <v>1</v>
      </c>
      <c r="K3687" s="3" t="n">
        <f aca="false">I3687+J3687</f>
        <v>2</v>
      </c>
    </row>
    <row r="3688" customFormat="false" ht="15" hidden="false" customHeight="false" outlineLevel="0" collapsed="false">
      <c r="A3688" s="4" t="s">
        <v>168</v>
      </c>
      <c r="B3688" s="4" t="s">
        <v>830</v>
      </c>
      <c r="C3688" s="4" t="s">
        <v>689</v>
      </c>
      <c r="D3688" s="4" t="n">
        <f aca="false">IFERROR(INDEX(Positions!$D$2:$D$14531,MATCH($A3688&amp;"|51",Positions!$A$2:$A$14531,0)),"-")</f>
        <v>53</v>
      </c>
      <c r="E3688" s="4" t="n">
        <f aca="false">IFERROR(INDEX(Positions!$D$2:$D$14531,MATCH($A3688&amp;"|63",Positions!$A$2:$A$14531,0)),"-")</f>
        <v>65</v>
      </c>
      <c r="F3688" s="4" t="str">
        <f aca="false">IFERROR(INDEX(Positions!$E$2:$E$14531,MATCH($A3688&amp;"|51",Positions!$A$2:$A$14531,0)),"-")</f>
        <v>C</v>
      </c>
      <c r="G3688" s="4" t="str">
        <f aca="false">IFERROR(INDEX(Positions!$E$2:$E$14531,MATCH($A3688&amp;"|63",Positions!$A$2:$A$14531,0)),"-")</f>
        <v>G</v>
      </c>
      <c r="H3688" s="3" t="str">
        <f aca="false">F3688&amp;"-"&amp;G3688</f>
        <v>C-G</v>
      </c>
      <c r="I3688" s="4" t="n">
        <f aca="false">(F3688="G")+(G3688="G")</f>
        <v>1</v>
      </c>
      <c r="J3688" s="4" t="n">
        <f aca="false">(F3688="C")+(G3688="C")</f>
        <v>1</v>
      </c>
      <c r="K3688" s="3" t="n">
        <f aca="false">I3688+J3688</f>
        <v>2</v>
      </c>
    </row>
    <row r="3689" customFormat="false" ht="15" hidden="false" customHeight="false" outlineLevel="0" collapsed="false">
      <c r="A3689" s="4" t="s">
        <v>168</v>
      </c>
      <c r="B3689" s="4" t="s">
        <v>830</v>
      </c>
      <c r="C3689" s="4" t="s">
        <v>703</v>
      </c>
      <c r="D3689" s="4" t="n">
        <f aca="false">IFERROR(INDEX(Positions!$D$2:$D$14531,MATCH($A3689&amp;"|52",Positions!$A$2:$A$14531,0)),"-")</f>
        <v>54</v>
      </c>
      <c r="E3689" s="4" t="n">
        <f aca="false">IFERROR(INDEX(Positions!$D$2:$D$14531,MATCH($A3689&amp;"|62",Positions!$A$2:$A$14531,0)),"-")</f>
        <v>64</v>
      </c>
      <c r="F3689" s="4" t="str">
        <f aca="false">IFERROR(INDEX(Positions!$E$2:$E$14531,MATCH($A3689&amp;"|52",Positions!$A$2:$A$14531,0)),"-")</f>
        <v>G</v>
      </c>
      <c r="G3689" s="4" t="str">
        <f aca="false">IFERROR(INDEX(Positions!$E$2:$E$14531,MATCH($A3689&amp;"|62",Positions!$A$2:$A$14531,0)),"-")</f>
        <v>C</v>
      </c>
      <c r="H3689" s="3" t="str">
        <f aca="false">F3689&amp;"-"&amp;G3689</f>
        <v>G-C</v>
      </c>
      <c r="I3689" s="4" t="n">
        <f aca="false">(F3689="G")+(G3689="G")</f>
        <v>1</v>
      </c>
      <c r="J3689" s="4" t="n">
        <f aca="false">(F3689="C")+(G3689="C")</f>
        <v>1</v>
      </c>
      <c r="K3689" s="3" t="n">
        <f aca="false">I3689+J3689</f>
        <v>2</v>
      </c>
    </row>
    <row r="3690" customFormat="false" ht="15" hidden="false" customHeight="false" outlineLevel="0" collapsed="false">
      <c r="A3690" s="4" t="s">
        <v>168</v>
      </c>
      <c r="B3690" s="4" t="s">
        <v>830</v>
      </c>
      <c r="C3690" s="4" t="s">
        <v>892</v>
      </c>
      <c r="D3690" s="4" t="n">
        <f aca="false">IFERROR(INDEX(Positions!$D$2:$D$14531,MATCH($A3690&amp;"|53",Positions!$A$2:$A$14531,0)),"-")</f>
        <v>55</v>
      </c>
      <c r="E3690" s="4" t="n">
        <f aca="false">IFERROR(INDEX(Positions!$D$2:$D$14531,MATCH($A3690&amp;"|61",Positions!$A$2:$A$14531,0)),"-")</f>
        <v>63</v>
      </c>
      <c r="F3690" s="4" t="str">
        <f aca="false">IFERROR(INDEX(Positions!$E$2:$E$14531,MATCH($A3690&amp;"|53",Positions!$A$2:$A$14531,0)),"-")</f>
        <v>G</v>
      </c>
      <c r="G3690" s="4" t="str">
        <f aca="false">IFERROR(INDEX(Positions!$E$2:$E$14531,MATCH($A3690&amp;"|61",Positions!$A$2:$A$14531,0)),"-")</f>
        <v>C</v>
      </c>
      <c r="H3690" s="3" t="str">
        <f aca="false">F3690&amp;"-"&amp;G3690</f>
        <v>G-C</v>
      </c>
      <c r="I3690" s="4" t="n">
        <f aca="false">(F3690="G")+(G3690="G")</f>
        <v>1</v>
      </c>
      <c r="J3690" s="4" t="n">
        <f aca="false">(F3690="C")+(G3690="C")</f>
        <v>1</v>
      </c>
      <c r="K3690" s="3" t="n">
        <f aca="false">I3690+J3690</f>
        <v>2</v>
      </c>
    </row>
    <row r="3691" customFormat="false" ht="15" hidden="false" customHeight="false" outlineLevel="0" collapsed="false">
      <c r="A3691" s="24" t="s">
        <v>168</v>
      </c>
      <c r="B3691" s="24" t="s">
        <v>893</v>
      </c>
      <c r="C3691" s="24" t="s">
        <v>894</v>
      </c>
      <c r="D3691" s="24" t="n">
        <f aca="false">IFERROR(INDEX(Positions!$D$2:$D$14531,MATCH($A3691&amp;"|8",Positions!$A$2:$A$14531,0)),"-")</f>
        <v>8</v>
      </c>
      <c r="E3691" s="24" t="n">
        <f aca="false">IFERROR(INDEX(Positions!$D$2:$D$14531,MATCH($A3691&amp;"|14",Positions!$A$2:$A$14531,0)),"-")</f>
        <v>14</v>
      </c>
      <c r="F3691" s="24" t="str">
        <f aca="false">IFERROR(INDEX(Positions!$E$2:$E$14531,MATCH($A3691&amp;"|8",Positions!$A$2:$A$14531,0)),"-")</f>
        <v>U</v>
      </c>
      <c r="G3691" s="24" t="str">
        <f aca="false">IFERROR(INDEX(Positions!$E$2:$E$14531,MATCH($A3691&amp;"|14",Positions!$A$2:$A$14531,0)),"-")</f>
        <v>A</v>
      </c>
      <c r="H3691" s="25" t="str">
        <f aca="false">F3691&amp;"-"&amp;G3691</f>
        <v>U-A</v>
      </c>
      <c r="I3691" s="24" t="n">
        <f aca="false">(F3691="G")+(G3691="G")</f>
        <v>0</v>
      </c>
      <c r="J3691" s="24" t="n">
        <f aca="false">(F3691="C")+(G3691="C")</f>
        <v>0</v>
      </c>
      <c r="K3691" s="25" t="n">
        <f aca="false">I3691+J3691</f>
        <v>0</v>
      </c>
    </row>
    <row r="3692" customFormat="false" ht="15" hidden="false" customHeight="false" outlineLevel="0" collapsed="false">
      <c r="A3692" s="24" t="s">
        <v>168</v>
      </c>
      <c r="B3692" s="24" t="s">
        <v>893</v>
      </c>
      <c r="C3692" s="24" t="s">
        <v>895</v>
      </c>
      <c r="D3692" s="24" t="n">
        <f aca="false">IFERROR(INDEX(Positions!$D$2:$D$14531,MATCH($A3692&amp;"|15",Positions!$A$2:$A$14531,0)),"-")</f>
        <v>15</v>
      </c>
      <c r="E3692" s="24" t="n">
        <f aca="false">IFERROR(INDEX(Positions!$D$2:$D$14531,MATCH($A3692&amp;"|48",Positions!$A$2:$A$14531,0)),"-")</f>
        <v>50</v>
      </c>
      <c r="F3692" s="24" t="str">
        <f aca="false">IFERROR(INDEX(Positions!$E$2:$E$14531,MATCH($A3692&amp;"|15",Positions!$A$2:$A$14531,0)),"-")</f>
        <v>G</v>
      </c>
      <c r="G3692" s="24" t="str">
        <f aca="false">IFERROR(INDEX(Positions!$E$2:$E$14531,MATCH($A3692&amp;"|48",Positions!$A$2:$A$14531,0)),"-")</f>
        <v>C</v>
      </c>
      <c r="H3692" s="25" t="str">
        <f aca="false">F3692&amp;"-"&amp;G3692</f>
        <v>G-C</v>
      </c>
      <c r="I3692" s="24" t="n">
        <f aca="false">(F3692="G")+(G3692="G")</f>
        <v>1</v>
      </c>
      <c r="J3692" s="24" t="n">
        <f aca="false">(F3692="C")+(G3692="C")</f>
        <v>1</v>
      </c>
      <c r="K3692" s="25" t="n">
        <f aca="false">I3692+J3692</f>
        <v>2</v>
      </c>
    </row>
    <row r="3693" customFormat="false" ht="15" hidden="false" customHeight="false" outlineLevel="0" collapsed="false">
      <c r="A3693" s="24" t="s">
        <v>168</v>
      </c>
      <c r="B3693" s="24" t="s">
        <v>893</v>
      </c>
      <c r="C3693" s="24" t="s">
        <v>896</v>
      </c>
      <c r="D3693" s="24" t="n">
        <f aca="false">IFERROR(INDEX(Positions!$D$2:$D$14531,MATCH($A3693&amp;"|18",Positions!$A$2:$A$14531,0)),"-")</f>
        <v>19</v>
      </c>
      <c r="E3693" s="24" t="n">
        <f aca="false">IFERROR(INDEX(Positions!$D$2:$D$14531,MATCH($A3693&amp;"|55",Positions!$A$2:$A$14531,0)),"-")</f>
        <v>57</v>
      </c>
      <c r="F3693" s="24" t="str">
        <f aca="false">IFERROR(INDEX(Positions!$E$2:$E$14531,MATCH($A3693&amp;"|18",Positions!$A$2:$A$14531,0)),"-")</f>
        <v>G</v>
      </c>
      <c r="G3693" s="24" t="str">
        <f aca="false">IFERROR(INDEX(Positions!$E$2:$E$14531,MATCH($A3693&amp;"|55",Positions!$A$2:$A$14531,0)),"-")</f>
        <v>U</v>
      </c>
      <c r="H3693" s="25" t="str">
        <f aca="false">F3693&amp;"-"&amp;G3693</f>
        <v>G-U</v>
      </c>
      <c r="I3693" s="24" t="n">
        <f aca="false">(F3693="G")+(G3693="G")</f>
        <v>1</v>
      </c>
      <c r="J3693" s="24" t="n">
        <f aca="false">(F3693="C")+(G3693="C")</f>
        <v>0</v>
      </c>
      <c r="K3693" s="25" t="n">
        <f aca="false">I3693+J3693</f>
        <v>1</v>
      </c>
    </row>
    <row r="3694" customFormat="false" ht="15" hidden="false" customHeight="false" outlineLevel="0" collapsed="false">
      <c r="A3694" s="24" t="s">
        <v>168</v>
      </c>
      <c r="B3694" s="24" t="s">
        <v>893</v>
      </c>
      <c r="C3694" s="24" t="s">
        <v>897</v>
      </c>
      <c r="D3694" s="24" t="n">
        <f aca="false">IFERROR(INDEX(Positions!$D$2:$D$14531,MATCH($A3694&amp;"|19",Positions!$A$2:$A$14531,0)),"-")</f>
        <v>20</v>
      </c>
      <c r="E3694" s="24" t="n">
        <f aca="false">IFERROR(INDEX(Positions!$D$2:$D$14531,MATCH($A3694&amp;"|56",Positions!$A$2:$A$14531,0)),"-")</f>
        <v>58</v>
      </c>
      <c r="F3694" s="24" t="str">
        <f aca="false">IFERROR(INDEX(Positions!$E$2:$E$14531,MATCH($A3694&amp;"|19",Positions!$A$2:$A$14531,0)),"-")</f>
        <v>G</v>
      </c>
      <c r="G3694" s="24" t="str">
        <f aca="false">IFERROR(INDEX(Positions!$E$2:$E$14531,MATCH($A3694&amp;"|56",Positions!$A$2:$A$14531,0)),"-")</f>
        <v>C</v>
      </c>
      <c r="H3694" s="25" t="str">
        <f aca="false">F3694&amp;"-"&amp;G3694</f>
        <v>G-C</v>
      </c>
      <c r="I3694" s="24" t="n">
        <f aca="false">(F3694="G")+(G3694="G")</f>
        <v>1</v>
      </c>
      <c r="J3694" s="24" t="n">
        <f aca="false">(F3694="C")+(G3694="C")</f>
        <v>1</v>
      </c>
      <c r="K3694" s="25" t="n">
        <f aca="false">I3694+J3694</f>
        <v>2</v>
      </c>
    </row>
    <row r="3695" customFormat="false" ht="15" hidden="false" customHeight="false" outlineLevel="0" collapsed="false">
      <c r="A3695" s="24" t="s">
        <v>168</v>
      </c>
      <c r="B3695" s="24" t="s">
        <v>893</v>
      </c>
      <c r="C3695" s="24" t="s">
        <v>898</v>
      </c>
      <c r="D3695" s="24" t="n">
        <f aca="false">IFERROR(INDEX(Positions!$D$2:$D$14531,MATCH($A3695&amp;"|26",Positions!$A$2:$A$14531,0)),"-")</f>
        <v>28</v>
      </c>
      <c r="E3695" s="24" t="n">
        <f aca="false">IFERROR(INDEX(Positions!$D$2:$D$14531,MATCH($A3695&amp;"|44",Positions!$A$2:$A$14531,0)),"-")</f>
        <v>46</v>
      </c>
      <c r="F3695" s="24" t="str">
        <f aca="false">IFERROR(INDEX(Positions!$E$2:$E$14531,MATCH($A3695&amp;"|26",Positions!$A$2:$A$14531,0)),"-")</f>
        <v>G</v>
      </c>
      <c r="G3695" s="24" t="str">
        <f aca="false">IFERROR(INDEX(Positions!$E$2:$E$14531,MATCH($A3695&amp;"|44",Positions!$A$2:$A$14531,0)),"-")</f>
        <v>A</v>
      </c>
      <c r="H3695" s="25" t="str">
        <f aca="false">F3695&amp;"-"&amp;G3695</f>
        <v>G-A</v>
      </c>
      <c r="I3695" s="24" t="n">
        <f aca="false">(F3695="G")+(G3695="G")</f>
        <v>1</v>
      </c>
      <c r="J3695" s="24" t="n">
        <f aca="false">(F3695="C")+(G3695="C")</f>
        <v>0</v>
      </c>
      <c r="K3695" s="25" t="n">
        <f aca="false">I3695+J3695</f>
        <v>1</v>
      </c>
    </row>
    <row r="3696" customFormat="false" ht="15" hidden="false" customHeight="false" outlineLevel="0" collapsed="false">
      <c r="A3696" s="24" t="s">
        <v>168</v>
      </c>
      <c r="B3696" s="24" t="s">
        <v>893</v>
      </c>
      <c r="C3696" s="24" t="s">
        <v>899</v>
      </c>
      <c r="D3696" s="24" t="n">
        <f aca="false">IFERROR(INDEX(Positions!$D$2:$D$14531,MATCH($A3696&amp;"|32",Positions!$A$2:$A$14531,0)),"-")</f>
        <v>34</v>
      </c>
      <c r="E3696" s="24" t="n">
        <f aca="false">IFERROR(INDEX(Positions!$D$2:$D$14531,MATCH($A3696&amp;"|38",Positions!$A$2:$A$14531,0)),"-")</f>
        <v>40</v>
      </c>
      <c r="F3696" s="24" t="str">
        <f aca="false">IFERROR(INDEX(Positions!$E$2:$E$14531,MATCH($A3696&amp;"|32",Positions!$A$2:$A$14531,0)),"-")</f>
        <v>C</v>
      </c>
      <c r="G3696" s="24" t="str">
        <f aca="false">IFERROR(INDEX(Positions!$E$2:$E$14531,MATCH($A3696&amp;"|38",Positions!$A$2:$A$14531,0)),"-")</f>
        <v>A</v>
      </c>
      <c r="H3696" s="25" t="str">
        <f aca="false">F3696&amp;"-"&amp;G3696</f>
        <v>C-A</v>
      </c>
      <c r="I3696" s="24" t="n">
        <f aca="false">(F3696="G")+(G3696="G")</f>
        <v>0</v>
      </c>
      <c r="J3696" s="24" t="n">
        <f aca="false">(F3696="C")+(G3696="C")</f>
        <v>1</v>
      </c>
      <c r="K3696" s="25" t="n">
        <f aca="false">I3696+J3696</f>
        <v>1</v>
      </c>
    </row>
    <row r="3697" customFormat="false" ht="15" hidden="false" customHeight="false" outlineLevel="0" collapsed="false">
      <c r="A3697" s="24" t="s">
        <v>168</v>
      </c>
      <c r="B3697" s="24" t="s">
        <v>893</v>
      </c>
      <c r="C3697" s="24" t="s">
        <v>900</v>
      </c>
      <c r="D3697" s="24" t="n">
        <f aca="false">IFERROR(INDEX(Positions!$D$2:$D$14531,MATCH($A3697&amp;"|54",Positions!$A$2:$A$14531,0)),"-")</f>
        <v>56</v>
      </c>
      <c r="E3697" s="24" t="n">
        <f aca="false">IFERROR(INDEX(Positions!$D$2:$D$14531,MATCH($A3697&amp;"|58",Positions!$A$2:$A$14531,0)),"-")</f>
        <v>60</v>
      </c>
      <c r="F3697" s="24" t="str">
        <f aca="false">IFERROR(INDEX(Positions!$E$2:$E$14531,MATCH($A3697&amp;"|54",Positions!$A$2:$A$14531,0)),"-")</f>
        <v>U</v>
      </c>
      <c r="G3697" s="24" t="str">
        <f aca="false">IFERROR(INDEX(Positions!$E$2:$E$14531,MATCH($A3697&amp;"|58",Positions!$A$2:$A$14531,0)),"-")</f>
        <v>A</v>
      </c>
      <c r="H3697" s="25" t="str">
        <f aca="false">F3697&amp;"-"&amp;G3697</f>
        <v>U-A</v>
      </c>
      <c r="I3697" s="24" t="n">
        <f aca="false">(F3697="G")+(G3697="G")</f>
        <v>0</v>
      </c>
      <c r="J3697" s="24" t="n">
        <f aca="false">(F3697="C")+(G3697="C")</f>
        <v>0</v>
      </c>
      <c r="K3697" s="25" t="n">
        <f aca="false">I3697+J3697</f>
        <v>0</v>
      </c>
    </row>
    <row r="3698" customFormat="false" ht="15" hidden="false" customHeight="false" outlineLevel="0" collapsed="false">
      <c r="A3698" s="4" t="s">
        <v>169</v>
      </c>
      <c r="B3698" s="4" t="s">
        <v>768</v>
      </c>
      <c r="C3698" s="4" t="s">
        <v>882</v>
      </c>
      <c r="D3698" s="4" t="n">
        <f aca="false">IFERROR(INDEX(Positions!$D$2:$D$14531,MATCH($A3698&amp;"|1",Positions!$A$2:$A$14531,0)),"-")</f>
        <v>1</v>
      </c>
      <c r="E3698" s="4" t="n">
        <f aca="false">IFERROR(INDEX(Positions!$D$2:$D$14531,MATCH($A3698&amp;"|72",Positions!$A$2:$A$14531,0)),"-")</f>
        <v>74</v>
      </c>
      <c r="F3698" s="4" t="str">
        <f aca="false">IFERROR(INDEX(Positions!$E$2:$E$14531,MATCH($A3698&amp;"|1",Positions!$A$2:$A$14531,0)),"-")</f>
        <v>C</v>
      </c>
      <c r="G3698" s="4" t="str">
        <f aca="false">IFERROR(INDEX(Positions!$E$2:$E$14531,MATCH($A3698&amp;"|72",Positions!$A$2:$A$14531,0)),"-")</f>
        <v>G</v>
      </c>
      <c r="H3698" s="3" t="str">
        <f aca="false">F3698&amp;"-"&amp;G3698</f>
        <v>C-G</v>
      </c>
      <c r="I3698" s="4" t="n">
        <f aca="false">(F3698="G")+(G3698="G")</f>
        <v>1</v>
      </c>
      <c r="J3698" s="4" t="n">
        <f aca="false">(F3698="C")+(G3698="C")</f>
        <v>1</v>
      </c>
      <c r="K3698" s="3" t="n">
        <f aca="false">I3698+J3698</f>
        <v>2</v>
      </c>
    </row>
    <row r="3699" customFormat="false" ht="15" hidden="false" customHeight="false" outlineLevel="0" collapsed="false">
      <c r="A3699" s="4" t="s">
        <v>169</v>
      </c>
      <c r="B3699" s="4" t="s">
        <v>768</v>
      </c>
      <c r="C3699" s="4" t="s">
        <v>883</v>
      </c>
      <c r="D3699" s="4" t="n">
        <f aca="false">IFERROR(INDEX(Positions!$D$2:$D$14531,MATCH($A3699&amp;"|2",Positions!$A$2:$A$14531,0)),"-")</f>
        <v>2</v>
      </c>
      <c r="E3699" s="4" t="n">
        <f aca="false">IFERROR(INDEX(Positions!$D$2:$D$14531,MATCH($A3699&amp;"|71",Positions!$A$2:$A$14531,0)),"-")</f>
        <v>73</v>
      </c>
      <c r="F3699" s="4" t="str">
        <f aca="false">IFERROR(INDEX(Positions!$E$2:$E$14531,MATCH($A3699&amp;"|2",Positions!$A$2:$A$14531,0)),"-")</f>
        <v>G</v>
      </c>
      <c r="G3699" s="4" t="str">
        <f aca="false">IFERROR(INDEX(Positions!$E$2:$E$14531,MATCH($A3699&amp;"|71",Positions!$A$2:$A$14531,0)),"-")</f>
        <v>C</v>
      </c>
      <c r="H3699" s="3" t="str">
        <f aca="false">F3699&amp;"-"&amp;G3699</f>
        <v>G-C</v>
      </c>
      <c r="I3699" s="4" t="n">
        <f aca="false">(F3699="G")+(G3699="G")</f>
        <v>1</v>
      </c>
      <c r="J3699" s="4" t="n">
        <f aca="false">(F3699="C")+(G3699="C")</f>
        <v>1</v>
      </c>
      <c r="K3699" s="3" t="n">
        <f aca="false">I3699+J3699</f>
        <v>2</v>
      </c>
    </row>
    <row r="3700" customFormat="false" ht="15" hidden="false" customHeight="false" outlineLevel="0" collapsed="false">
      <c r="A3700" s="4" t="s">
        <v>169</v>
      </c>
      <c r="B3700" s="4" t="s">
        <v>768</v>
      </c>
      <c r="C3700" s="4" t="s">
        <v>884</v>
      </c>
      <c r="D3700" s="4" t="n">
        <f aca="false">IFERROR(INDEX(Positions!$D$2:$D$14531,MATCH($A3700&amp;"|3",Positions!$A$2:$A$14531,0)),"-")</f>
        <v>3</v>
      </c>
      <c r="E3700" s="4" t="n">
        <f aca="false">IFERROR(INDEX(Positions!$D$2:$D$14531,MATCH($A3700&amp;"|70",Positions!$A$2:$A$14531,0)),"-")</f>
        <v>72</v>
      </c>
      <c r="F3700" s="4" t="str">
        <f aca="false">IFERROR(INDEX(Positions!$E$2:$E$14531,MATCH($A3700&amp;"|3",Positions!$A$2:$A$14531,0)),"-")</f>
        <v>G</v>
      </c>
      <c r="G3700" s="4" t="str">
        <f aca="false">IFERROR(INDEX(Positions!$E$2:$E$14531,MATCH($A3700&amp;"|70",Positions!$A$2:$A$14531,0)),"-")</f>
        <v>C</v>
      </c>
      <c r="H3700" s="3" t="str">
        <f aca="false">F3700&amp;"-"&amp;G3700</f>
        <v>G-C</v>
      </c>
      <c r="I3700" s="4" t="n">
        <f aca="false">(F3700="G")+(G3700="G")</f>
        <v>1</v>
      </c>
      <c r="J3700" s="4" t="n">
        <f aca="false">(F3700="C")+(G3700="C")</f>
        <v>1</v>
      </c>
      <c r="K3700" s="3" t="n">
        <f aca="false">I3700+J3700</f>
        <v>2</v>
      </c>
    </row>
    <row r="3701" customFormat="false" ht="15" hidden="false" customHeight="false" outlineLevel="0" collapsed="false">
      <c r="A3701" s="4" t="s">
        <v>169</v>
      </c>
      <c r="B3701" s="4" t="s">
        <v>768</v>
      </c>
      <c r="C3701" s="4" t="s">
        <v>885</v>
      </c>
      <c r="D3701" s="4" t="n">
        <f aca="false">IFERROR(INDEX(Positions!$D$2:$D$14531,MATCH($A3701&amp;"|4",Positions!$A$2:$A$14531,0)),"-")</f>
        <v>4</v>
      </c>
      <c r="E3701" s="4" t="n">
        <f aca="false">IFERROR(INDEX(Positions!$D$2:$D$14531,MATCH($A3701&amp;"|69",Positions!$A$2:$A$14531,0)),"-")</f>
        <v>71</v>
      </c>
      <c r="F3701" s="4" t="str">
        <f aca="false">IFERROR(INDEX(Positions!$E$2:$E$14531,MATCH($A3701&amp;"|4",Positions!$A$2:$A$14531,0)),"-")</f>
        <v>G</v>
      </c>
      <c r="G3701" s="4" t="str">
        <f aca="false">IFERROR(INDEX(Positions!$E$2:$E$14531,MATCH($A3701&amp;"|69",Positions!$A$2:$A$14531,0)),"-")</f>
        <v>C</v>
      </c>
      <c r="H3701" s="3" t="str">
        <f aca="false">F3701&amp;"-"&amp;G3701</f>
        <v>G-C</v>
      </c>
      <c r="I3701" s="4" t="n">
        <f aca="false">(F3701="G")+(G3701="G")</f>
        <v>1</v>
      </c>
      <c r="J3701" s="4" t="n">
        <f aca="false">(F3701="C")+(G3701="C")</f>
        <v>1</v>
      </c>
      <c r="K3701" s="3" t="n">
        <f aca="false">I3701+J3701</f>
        <v>2</v>
      </c>
    </row>
    <row r="3702" customFormat="false" ht="15" hidden="false" customHeight="false" outlineLevel="0" collapsed="false">
      <c r="A3702" s="4" t="s">
        <v>169</v>
      </c>
      <c r="B3702" s="4" t="s">
        <v>768</v>
      </c>
      <c r="C3702" s="4" t="s">
        <v>542</v>
      </c>
      <c r="D3702" s="4" t="n">
        <f aca="false">IFERROR(INDEX(Positions!$D$2:$D$14531,MATCH($A3702&amp;"|5",Positions!$A$2:$A$14531,0)),"-")</f>
        <v>5</v>
      </c>
      <c r="E3702" s="4" t="n">
        <f aca="false">IFERROR(INDEX(Positions!$D$2:$D$14531,MATCH($A3702&amp;"|68",Positions!$A$2:$A$14531,0)),"-")</f>
        <v>70</v>
      </c>
      <c r="F3702" s="4" t="str">
        <f aca="false">IFERROR(INDEX(Positions!$E$2:$E$14531,MATCH($A3702&amp;"|5",Positions!$A$2:$A$14531,0)),"-")</f>
        <v>A</v>
      </c>
      <c r="G3702" s="4" t="str">
        <f aca="false">IFERROR(INDEX(Positions!$E$2:$E$14531,MATCH($A3702&amp;"|68",Positions!$A$2:$A$14531,0)),"-")</f>
        <v>U</v>
      </c>
      <c r="H3702" s="3" t="str">
        <f aca="false">F3702&amp;"-"&amp;G3702</f>
        <v>A-U</v>
      </c>
      <c r="I3702" s="4" t="n">
        <f aca="false">(F3702="G")+(G3702="G")</f>
        <v>0</v>
      </c>
      <c r="J3702" s="4" t="n">
        <f aca="false">(F3702="C")+(G3702="C")</f>
        <v>0</v>
      </c>
      <c r="K3702" s="3" t="n">
        <f aca="false">I3702+J3702</f>
        <v>0</v>
      </c>
    </row>
    <row r="3703" customFormat="false" ht="15" hidden="false" customHeight="false" outlineLevel="0" collapsed="false">
      <c r="A3703" s="4" t="s">
        <v>169</v>
      </c>
      <c r="B3703" s="4" t="s">
        <v>768</v>
      </c>
      <c r="C3703" s="4" t="s">
        <v>561</v>
      </c>
      <c r="D3703" s="4" t="n">
        <f aca="false">IFERROR(INDEX(Positions!$D$2:$D$14531,MATCH($A3703&amp;"|6",Positions!$A$2:$A$14531,0)),"-")</f>
        <v>6</v>
      </c>
      <c r="E3703" s="4" t="n">
        <f aca="false">IFERROR(INDEX(Positions!$D$2:$D$14531,MATCH($A3703&amp;"|67",Positions!$A$2:$A$14531,0)),"-")</f>
        <v>69</v>
      </c>
      <c r="F3703" s="4" t="str">
        <f aca="false">IFERROR(INDEX(Positions!$E$2:$E$14531,MATCH($A3703&amp;"|6",Positions!$A$2:$A$14531,0)),"-")</f>
        <v>C</v>
      </c>
      <c r="G3703" s="4" t="str">
        <f aca="false">IFERROR(INDEX(Positions!$E$2:$E$14531,MATCH($A3703&amp;"|67",Positions!$A$2:$A$14531,0)),"-")</f>
        <v>G</v>
      </c>
      <c r="H3703" s="3" t="str">
        <f aca="false">F3703&amp;"-"&amp;G3703</f>
        <v>C-G</v>
      </c>
      <c r="I3703" s="4" t="n">
        <f aca="false">(F3703="G")+(G3703="G")</f>
        <v>1</v>
      </c>
      <c r="J3703" s="4" t="n">
        <f aca="false">(F3703="C")+(G3703="C")</f>
        <v>1</v>
      </c>
      <c r="K3703" s="3" t="n">
        <f aca="false">I3703+J3703</f>
        <v>2</v>
      </c>
    </row>
    <row r="3704" customFormat="false" ht="15" hidden="false" customHeight="false" outlineLevel="0" collapsed="false">
      <c r="A3704" s="4" t="s">
        <v>169</v>
      </c>
      <c r="B3704" s="4" t="s">
        <v>768</v>
      </c>
      <c r="C3704" s="4" t="s">
        <v>886</v>
      </c>
      <c r="D3704" s="4" t="n">
        <f aca="false">IFERROR(INDEX(Positions!$D$2:$D$14531,MATCH($A3704&amp;"|7",Positions!$A$2:$A$14531,0)),"-")</f>
        <v>7</v>
      </c>
      <c r="E3704" s="4" t="n">
        <f aca="false">IFERROR(INDEX(Positions!$D$2:$D$14531,MATCH($A3704&amp;"|66",Positions!$A$2:$A$14531,0)),"-")</f>
        <v>68</v>
      </c>
      <c r="F3704" s="4" t="str">
        <f aca="false">IFERROR(INDEX(Positions!$E$2:$E$14531,MATCH($A3704&amp;"|7",Positions!$A$2:$A$14531,0)),"-")</f>
        <v>G</v>
      </c>
      <c r="G3704" s="4" t="str">
        <f aca="false">IFERROR(INDEX(Positions!$E$2:$E$14531,MATCH($A3704&amp;"|66",Positions!$A$2:$A$14531,0)),"-")</f>
        <v>C</v>
      </c>
      <c r="H3704" s="3" t="str">
        <f aca="false">F3704&amp;"-"&amp;G3704</f>
        <v>G-C</v>
      </c>
      <c r="I3704" s="4" t="n">
        <f aca="false">(F3704="G")+(G3704="G")</f>
        <v>1</v>
      </c>
      <c r="J3704" s="4" t="n">
        <f aca="false">(F3704="C")+(G3704="C")</f>
        <v>1</v>
      </c>
      <c r="K3704" s="3" t="n">
        <f aca="false">I3704+J3704</f>
        <v>2</v>
      </c>
    </row>
    <row r="3705" customFormat="false" ht="15" hidden="false" customHeight="false" outlineLevel="0" collapsed="false">
      <c r="A3705" s="4" t="s">
        <v>169</v>
      </c>
      <c r="B3705" s="4" t="s">
        <v>783</v>
      </c>
      <c r="C3705" s="4" t="s">
        <v>887</v>
      </c>
      <c r="D3705" s="4" t="n">
        <f aca="false">IFERROR(INDEX(Positions!$D$2:$D$14531,MATCH($A3705&amp;"|10",Positions!$A$2:$A$14531,0)),"-")</f>
        <v>10</v>
      </c>
      <c r="E3705" s="4" t="n">
        <f aca="false">IFERROR(INDEX(Positions!$D$2:$D$14531,MATCH($A3705&amp;"|25",Positions!$A$2:$A$14531,0)),"-")</f>
        <v>27</v>
      </c>
      <c r="F3705" s="4" t="str">
        <f aca="false">IFERROR(INDEX(Positions!$E$2:$E$14531,MATCH($A3705&amp;"|10",Positions!$A$2:$A$14531,0)),"-")</f>
        <v>G</v>
      </c>
      <c r="G3705" s="4" t="str">
        <f aca="false">IFERROR(INDEX(Positions!$E$2:$E$14531,MATCH($A3705&amp;"|25",Positions!$A$2:$A$14531,0)),"-")</f>
        <v>C</v>
      </c>
      <c r="H3705" s="3" t="str">
        <f aca="false">F3705&amp;"-"&amp;G3705</f>
        <v>G-C</v>
      </c>
      <c r="I3705" s="4" t="n">
        <f aca="false">(F3705="G")+(G3705="G")</f>
        <v>1</v>
      </c>
      <c r="J3705" s="4" t="n">
        <f aca="false">(F3705="C")+(G3705="C")</f>
        <v>1</v>
      </c>
      <c r="K3705" s="3" t="n">
        <f aca="false">I3705+J3705</f>
        <v>2</v>
      </c>
    </row>
    <row r="3706" customFormat="false" ht="15" hidden="false" customHeight="false" outlineLevel="0" collapsed="false">
      <c r="A3706" s="4" t="s">
        <v>169</v>
      </c>
      <c r="B3706" s="4" t="s">
        <v>783</v>
      </c>
      <c r="C3706" s="4" t="s">
        <v>888</v>
      </c>
      <c r="D3706" s="4" t="n">
        <f aca="false">IFERROR(INDEX(Positions!$D$2:$D$14531,MATCH($A3706&amp;"|11",Positions!$A$2:$A$14531,0)),"-")</f>
        <v>11</v>
      </c>
      <c r="E3706" s="4" t="n">
        <f aca="false">IFERROR(INDEX(Positions!$D$2:$D$14531,MATCH($A3706&amp;"|24",Positions!$A$2:$A$14531,0)),"-")</f>
        <v>26</v>
      </c>
      <c r="F3706" s="4" t="str">
        <f aca="false">IFERROR(INDEX(Positions!$E$2:$E$14531,MATCH($A3706&amp;"|11",Positions!$A$2:$A$14531,0)),"-")</f>
        <v>C</v>
      </c>
      <c r="G3706" s="4" t="str">
        <f aca="false">IFERROR(INDEX(Positions!$E$2:$E$14531,MATCH($A3706&amp;"|24",Positions!$A$2:$A$14531,0)),"-")</f>
        <v>G</v>
      </c>
      <c r="H3706" s="3" t="str">
        <f aca="false">F3706&amp;"-"&amp;G3706</f>
        <v>C-G</v>
      </c>
      <c r="I3706" s="4" t="n">
        <f aca="false">(F3706="G")+(G3706="G")</f>
        <v>1</v>
      </c>
      <c r="J3706" s="4" t="n">
        <f aca="false">(F3706="C")+(G3706="C")</f>
        <v>1</v>
      </c>
      <c r="K3706" s="3" t="n">
        <f aca="false">I3706+J3706</f>
        <v>2</v>
      </c>
    </row>
    <row r="3707" customFormat="false" ht="15" hidden="false" customHeight="false" outlineLevel="0" collapsed="false">
      <c r="A3707" s="4" t="s">
        <v>169</v>
      </c>
      <c r="B3707" s="4" t="s">
        <v>783</v>
      </c>
      <c r="C3707" s="4" t="s">
        <v>479</v>
      </c>
      <c r="D3707" s="4" t="n">
        <f aca="false">IFERROR(INDEX(Positions!$D$2:$D$14531,MATCH($A3707&amp;"|12",Positions!$A$2:$A$14531,0)),"-")</f>
        <v>12</v>
      </c>
      <c r="E3707" s="4" t="n">
        <f aca="false">IFERROR(INDEX(Positions!$D$2:$D$14531,MATCH($A3707&amp;"|23",Positions!$A$2:$A$14531,0)),"-")</f>
        <v>25</v>
      </c>
      <c r="F3707" s="4" t="str">
        <f aca="false">IFERROR(INDEX(Positions!$E$2:$E$14531,MATCH($A3707&amp;"|12",Positions!$A$2:$A$14531,0)),"-")</f>
        <v>G</v>
      </c>
      <c r="G3707" s="4" t="str">
        <f aca="false">IFERROR(INDEX(Positions!$E$2:$E$14531,MATCH($A3707&amp;"|23",Positions!$A$2:$A$14531,0)),"-")</f>
        <v>C</v>
      </c>
      <c r="H3707" s="3" t="str">
        <f aca="false">F3707&amp;"-"&amp;G3707</f>
        <v>G-C</v>
      </c>
      <c r="I3707" s="4" t="n">
        <f aca="false">(F3707="G")+(G3707="G")</f>
        <v>1</v>
      </c>
      <c r="J3707" s="4" t="n">
        <f aca="false">(F3707="C")+(G3707="C")</f>
        <v>1</v>
      </c>
      <c r="K3707" s="3" t="n">
        <f aca="false">I3707+J3707</f>
        <v>2</v>
      </c>
    </row>
    <row r="3708" customFormat="false" ht="15" hidden="false" customHeight="false" outlineLevel="0" collapsed="false">
      <c r="A3708" s="4" t="s">
        <v>169</v>
      </c>
      <c r="B3708" s="4" t="s">
        <v>783</v>
      </c>
      <c r="C3708" s="4" t="s">
        <v>267</v>
      </c>
      <c r="D3708" s="4" t="n">
        <f aca="false">IFERROR(INDEX(Positions!$D$2:$D$14531,MATCH($A3708&amp;"|13",Positions!$A$2:$A$14531,0)),"-")</f>
        <v>13</v>
      </c>
      <c r="E3708" s="4" t="n">
        <f aca="false">IFERROR(INDEX(Positions!$D$2:$D$14531,MATCH($A3708&amp;"|22",Positions!$A$2:$A$14531,0)),"-")</f>
        <v>24</v>
      </c>
      <c r="F3708" s="4" t="str">
        <f aca="false">IFERROR(INDEX(Positions!$E$2:$E$14531,MATCH($A3708&amp;"|13",Positions!$A$2:$A$14531,0)),"-")</f>
        <v>C</v>
      </c>
      <c r="G3708" s="4" t="str">
        <f aca="false">IFERROR(INDEX(Positions!$E$2:$E$14531,MATCH($A3708&amp;"|22",Positions!$A$2:$A$14531,0)),"-")</f>
        <v>G</v>
      </c>
      <c r="H3708" s="3" t="str">
        <f aca="false">F3708&amp;"-"&amp;G3708</f>
        <v>C-G</v>
      </c>
      <c r="I3708" s="4" t="n">
        <f aca="false">(F3708="G")+(G3708="G")</f>
        <v>1</v>
      </c>
      <c r="J3708" s="4" t="n">
        <f aca="false">(F3708="C")+(G3708="C")</f>
        <v>1</v>
      </c>
      <c r="K3708" s="3" t="n">
        <f aca="false">I3708+J3708</f>
        <v>2</v>
      </c>
    </row>
    <row r="3709" customFormat="false" ht="15" hidden="false" customHeight="false" outlineLevel="0" collapsed="false">
      <c r="A3709" s="4" t="s">
        <v>169</v>
      </c>
      <c r="B3709" s="4" t="s">
        <v>805</v>
      </c>
      <c r="C3709" s="4" t="s">
        <v>673</v>
      </c>
      <c r="D3709" s="4" t="n">
        <f aca="false">IFERROR(INDEX(Positions!$D$2:$D$14531,MATCH($A3709&amp;"|27",Positions!$A$2:$A$14531,0)),"-")</f>
        <v>29</v>
      </c>
      <c r="E3709" s="4" t="n">
        <f aca="false">IFERROR(INDEX(Positions!$D$2:$D$14531,MATCH($A3709&amp;"|43",Positions!$A$2:$A$14531,0)),"-")</f>
        <v>45</v>
      </c>
      <c r="F3709" s="4" t="str">
        <f aca="false">IFERROR(INDEX(Positions!$E$2:$E$14531,MATCH($A3709&amp;"|27",Positions!$A$2:$A$14531,0)),"-")</f>
        <v>C</v>
      </c>
      <c r="G3709" s="4" t="str">
        <f aca="false">IFERROR(INDEX(Positions!$E$2:$E$14531,MATCH($A3709&amp;"|43",Positions!$A$2:$A$14531,0)),"-")</f>
        <v>G</v>
      </c>
      <c r="H3709" s="3" t="str">
        <f aca="false">F3709&amp;"-"&amp;G3709</f>
        <v>C-G</v>
      </c>
      <c r="I3709" s="4" t="n">
        <f aca="false">(F3709="G")+(G3709="G")</f>
        <v>1</v>
      </c>
      <c r="J3709" s="4" t="n">
        <f aca="false">(F3709="C")+(G3709="C")</f>
        <v>1</v>
      </c>
      <c r="K3709" s="3" t="n">
        <f aca="false">I3709+J3709</f>
        <v>2</v>
      </c>
    </row>
    <row r="3710" customFormat="false" ht="15" hidden="false" customHeight="false" outlineLevel="0" collapsed="false">
      <c r="A3710" s="4" t="s">
        <v>169</v>
      </c>
      <c r="B3710" s="4" t="s">
        <v>805</v>
      </c>
      <c r="C3710" s="4" t="s">
        <v>889</v>
      </c>
      <c r="D3710" s="4" t="n">
        <f aca="false">IFERROR(INDEX(Positions!$D$2:$D$14531,MATCH($A3710&amp;"|28",Positions!$A$2:$A$14531,0)),"-")</f>
        <v>30</v>
      </c>
      <c r="E3710" s="4" t="n">
        <f aca="false">IFERROR(INDEX(Positions!$D$2:$D$14531,MATCH($A3710&amp;"|42",Positions!$A$2:$A$14531,0)),"-")</f>
        <v>44</v>
      </c>
      <c r="F3710" s="4" t="str">
        <f aca="false">IFERROR(INDEX(Positions!$E$2:$E$14531,MATCH($A3710&amp;"|28",Positions!$A$2:$A$14531,0)),"-")</f>
        <v>U</v>
      </c>
      <c r="G3710" s="4" t="str">
        <f aca="false">IFERROR(INDEX(Positions!$E$2:$E$14531,MATCH($A3710&amp;"|42",Positions!$A$2:$A$14531,0)),"-")</f>
        <v>A</v>
      </c>
      <c r="H3710" s="3" t="str">
        <f aca="false">F3710&amp;"-"&amp;G3710</f>
        <v>U-A</v>
      </c>
      <c r="I3710" s="4" t="n">
        <f aca="false">(F3710="G")+(G3710="G")</f>
        <v>0</v>
      </c>
      <c r="J3710" s="4" t="n">
        <f aca="false">(F3710="C")+(G3710="C")</f>
        <v>0</v>
      </c>
      <c r="K3710" s="3" t="n">
        <f aca="false">I3710+J3710</f>
        <v>0</v>
      </c>
    </row>
    <row r="3711" customFormat="false" ht="15" hidden="false" customHeight="false" outlineLevel="0" collapsed="false">
      <c r="A3711" s="4" t="s">
        <v>169</v>
      </c>
      <c r="B3711" s="4" t="s">
        <v>805</v>
      </c>
      <c r="C3711" s="4" t="s">
        <v>890</v>
      </c>
      <c r="D3711" s="4" t="n">
        <f aca="false">IFERROR(INDEX(Positions!$D$2:$D$14531,MATCH($A3711&amp;"|29",Positions!$A$2:$A$14531,0)),"-")</f>
        <v>31</v>
      </c>
      <c r="E3711" s="4" t="n">
        <f aca="false">IFERROR(INDEX(Positions!$D$2:$D$14531,MATCH($A3711&amp;"|41",Positions!$A$2:$A$14531,0)),"-")</f>
        <v>43</v>
      </c>
      <c r="F3711" s="4" t="str">
        <f aca="false">IFERROR(INDEX(Positions!$E$2:$E$14531,MATCH($A3711&amp;"|29",Positions!$A$2:$A$14531,0)),"-")</f>
        <v>U</v>
      </c>
      <c r="G3711" s="4" t="str">
        <f aca="false">IFERROR(INDEX(Positions!$E$2:$E$14531,MATCH($A3711&amp;"|41",Positions!$A$2:$A$14531,0)),"-")</f>
        <v>A</v>
      </c>
      <c r="H3711" s="3" t="str">
        <f aca="false">F3711&amp;"-"&amp;G3711</f>
        <v>U-A</v>
      </c>
      <c r="I3711" s="4" t="n">
        <f aca="false">(F3711="G")+(G3711="G")</f>
        <v>0</v>
      </c>
      <c r="J3711" s="4" t="n">
        <f aca="false">(F3711="C")+(G3711="C")</f>
        <v>0</v>
      </c>
      <c r="K3711" s="3" t="n">
        <f aca="false">I3711+J3711</f>
        <v>0</v>
      </c>
    </row>
    <row r="3712" customFormat="false" ht="15" hidden="false" customHeight="false" outlineLevel="0" collapsed="false">
      <c r="A3712" s="4" t="s">
        <v>169</v>
      </c>
      <c r="B3712" s="4" t="s">
        <v>805</v>
      </c>
      <c r="C3712" s="4" t="s">
        <v>694</v>
      </c>
      <c r="D3712" s="4" t="n">
        <f aca="false">IFERROR(INDEX(Positions!$D$2:$D$14531,MATCH($A3712&amp;"|30",Positions!$A$2:$A$14531,0)),"-")</f>
        <v>32</v>
      </c>
      <c r="E3712" s="4" t="n">
        <f aca="false">IFERROR(INDEX(Positions!$D$2:$D$14531,MATCH($A3712&amp;"|40",Positions!$A$2:$A$14531,0)),"-")</f>
        <v>42</v>
      </c>
      <c r="F3712" s="4" t="str">
        <f aca="false">IFERROR(INDEX(Positions!$E$2:$E$14531,MATCH($A3712&amp;"|30",Positions!$A$2:$A$14531,0)),"-")</f>
        <v>G</v>
      </c>
      <c r="G3712" s="4" t="str">
        <f aca="false">IFERROR(INDEX(Positions!$E$2:$E$14531,MATCH($A3712&amp;"|40",Positions!$A$2:$A$14531,0)),"-")</f>
        <v>C</v>
      </c>
      <c r="H3712" s="3" t="str">
        <f aca="false">F3712&amp;"-"&amp;G3712</f>
        <v>G-C</v>
      </c>
      <c r="I3712" s="4" t="n">
        <f aca="false">(F3712="G")+(G3712="G")</f>
        <v>1</v>
      </c>
      <c r="J3712" s="4" t="n">
        <f aca="false">(F3712="C")+(G3712="C")</f>
        <v>1</v>
      </c>
      <c r="K3712" s="3" t="n">
        <f aca="false">I3712+J3712</f>
        <v>2</v>
      </c>
    </row>
    <row r="3713" customFormat="false" ht="15" hidden="false" customHeight="false" outlineLevel="0" collapsed="false">
      <c r="A3713" s="4" t="s">
        <v>169</v>
      </c>
      <c r="B3713" s="4" t="s">
        <v>805</v>
      </c>
      <c r="C3713" s="4" t="s">
        <v>640</v>
      </c>
      <c r="D3713" s="4" t="n">
        <f aca="false">IFERROR(INDEX(Positions!$D$2:$D$14531,MATCH($A3713&amp;"|31",Positions!$A$2:$A$14531,0)),"-")</f>
        <v>33</v>
      </c>
      <c r="E3713" s="4" t="n">
        <f aca="false">IFERROR(INDEX(Positions!$D$2:$D$14531,MATCH($A3713&amp;"|39",Positions!$A$2:$A$14531,0)),"-")</f>
        <v>41</v>
      </c>
      <c r="F3713" s="4" t="str">
        <f aca="false">IFERROR(INDEX(Positions!$E$2:$E$14531,MATCH($A3713&amp;"|31",Positions!$A$2:$A$14531,0)),"-")</f>
        <v>A</v>
      </c>
      <c r="G3713" s="4" t="str">
        <f aca="false">IFERROR(INDEX(Positions!$E$2:$E$14531,MATCH($A3713&amp;"|39",Positions!$A$2:$A$14531,0)),"-")</f>
        <v>U</v>
      </c>
      <c r="H3713" s="3" t="str">
        <f aca="false">F3713&amp;"-"&amp;G3713</f>
        <v>A-U</v>
      </c>
      <c r="I3713" s="4" t="n">
        <f aca="false">(F3713="G")+(G3713="G")</f>
        <v>0</v>
      </c>
      <c r="J3713" s="4" t="n">
        <f aca="false">(F3713="C")+(G3713="C")</f>
        <v>0</v>
      </c>
      <c r="K3713" s="3" t="n">
        <f aca="false">I3713+J3713</f>
        <v>0</v>
      </c>
    </row>
    <row r="3714" customFormat="false" ht="15" hidden="false" customHeight="false" outlineLevel="0" collapsed="false">
      <c r="A3714" s="4" t="s">
        <v>169</v>
      </c>
      <c r="B3714" s="4" t="s">
        <v>830</v>
      </c>
      <c r="C3714" s="4" t="s">
        <v>367</v>
      </c>
      <c r="D3714" s="4" t="n">
        <f aca="false">IFERROR(INDEX(Positions!$D$2:$D$14531,MATCH($A3714&amp;"|49",Positions!$A$2:$A$14531,0)),"-")</f>
        <v>51</v>
      </c>
      <c r="E3714" s="4" t="n">
        <f aca="false">IFERROR(INDEX(Positions!$D$2:$D$14531,MATCH($A3714&amp;"|65",Positions!$A$2:$A$14531,0)),"-")</f>
        <v>67</v>
      </c>
      <c r="F3714" s="4" t="str">
        <f aca="false">IFERROR(INDEX(Positions!$E$2:$E$14531,MATCH($A3714&amp;"|49",Positions!$A$2:$A$14531,0)),"-")</f>
        <v>G</v>
      </c>
      <c r="G3714" s="4" t="str">
        <f aca="false">IFERROR(INDEX(Positions!$E$2:$E$14531,MATCH($A3714&amp;"|65",Positions!$A$2:$A$14531,0)),"-")</f>
        <v>U</v>
      </c>
      <c r="H3714" s="3" t="str">
        <f aca="false">F3714&amp;"-"&amp;G3714</f>
        <v>G-U</v>
      </c>
      <c r="I3714" s="4" t="n">
        <f aca="false">(F3714="G")+(G3714="G")</f>
        <v>1</v>
      </c>
      <c r="J3714" s="4" t="n">
        <f aca="false">(F3714="C")+(G3714="C")</f>
        <v>0</v>
      </c>
      <c r="K3714" s="3" t="n">
        <f aca="false">I3714+J3714</f>
        <v>1</v>
      </c>
    </row>
    <row r="3715" customFormat="false" ht="15" hidden="false" customHeight="false" outlineLevel="0" collapsed="false">
      <c r="A3715" s="4" t="s">
        <v>169</v>
      </c>
      <c r="B3715" s="4" t="s">
        <v>830</v>
      </c>
      <c r="C3715" s="4" t="s">
        <v>891</v>
      </c>
      <c r="D3715" s="4" t="n">
        <f aca="false">IFERROR(INDEX(Positions!$D$2:$D$14531,MATCH($A3715&amp;"|50",Positions!$A$2:$A$14531,0)),"-")</f>
        <v>52</v>
      </c>
      <c r="E3715" s="4" t="n">
        <f aca="false">IFERROR(INDEX(Positions!$D$2:$D$14531,MATCH($A3715&amp;"|64",Positions!$A$2:$A$14531,0)),"-")</f>
        <v>66</v>
      </c>
      <c r="F3715" s="4" t="str">
        <f aca="false">IFERROR(INDEX(Positions!$E$2:$E$14531,MATCH($A3715&amp;"|50",Positions!$A$2:$A$14531,0)),"-")</f>
        <v>C</v>
      </c>
      <c r="G3715" s="4" t="str">
        <f aca="false">IFERROR(INDEX(Positions!$E$2:$E$14531,MATCH($A3715&amp;"|64",Positions!$A$2:$A$14531,0)),"-")</f>
        <v>G</v>
      </c>
      <c r="H3715" s="3" t="str">
        <f aca="false">F3715&amp;"-"&amp;G3715</f>
        <v>C-G</v>
      </c>
      <c r="I3715" s="4" t="n">
        <f aca="false">(F3715="G")+(G3715="G")</f>
        <v>1</v>
      </c>
      <c r="J3715" s="4" t="n">
        <f aca="false">(F3715="C")+(G3715="C")</f>
        <v>1</v>
      </c>
      <c r="K3715" s="3" t="n">
        <f aca="false">I3715+J3715</f>
        <v>2</v>
      </c>
    </row>
    <row r="3716" customFormat="false" ht="15" hidden="false" customHeight="false" outlineLevel="0" collapsed="false">
      <c r="A3716" s="4" t="s">
        <v>169</v>
      </c>
      <c r="B3716" s="4" t="s">
        <v>830</v>
      </c>
      <c r="C3716" s="4" t="s">
        <v>689</v>
      </c>
      <c r="D3716" s="4" t="n">
        <f aca="false">IFERROR(INDEX(Positions!$D$2:$D$14531,MATCH($A3716&amp;"|51",Positions!$A$2:$A$14531,0)),"-")</f>
        <v>53</v>
      </c>
      <c r="E3716" s="4" t="n">
        <f aca="false">IFERROR(INDEX(Positions!$D$2:$D$14531,MATCH($A3716&amp;"|63",Positions!$A$2:$A$14531,0)),"-")</f>
        <v>65</v>
      </c>
      <c r="F3716" s="4" t="str">
        <f aca="false">IFERROR(INDEX(Positions!$E$2:$E$14531,MATCH($A3716&amp;"|51",Positions!$A$2:$A$14531,0)),"-")</f>
        <v>A</v>
      </c>
      <c r="G3716" s="4" t="str">
        <f aca="false">IFERROR(INDEX(Positions!$E$2:$E$14531,MATCH($A3716&amp;"|63",Positions!$A$2:$A$14531,0)),"-")</f>
        <v>U</v>
      </c>
      <c r="H3716" s="3" t="str">
        <f aca="false">F3716&amp;"-"&amp;G3716</f>
        <v>A-U</v>
      </c>
      <c r="I3716" s="4" t="n">
        <f aca="false">(F3716="G")+(G3716="G")</f>
        <v>0</v>
      </c>
      <c r="J3716" s="4" t="n">
        <f aca="false">(F3716="C")+(G3716="C")</f>
        <v>0</v>
      </c>
      <c r="K3716" s="3" t="n">
        <f aca="false">I3716+J3716</f>
        <v>0</v>
      </c>
    </row>
    <row r="3717" customFormat="false" ht="15" hidden="false" customHeight="false" outlineLevel="0" collapsed="false">
      <c r="A3717" s="4" t="s">
        <v>169</v>
      </c>
      <c r="B3717" s="4" t="s">
        <v>830</v>
      </c>
      <c r="C3717" s="4" t="s">
        <v>703</v>
      </c>
      <c r="D3717" s="4" t="n">
        <f aca="false">IFERROR(INDEX(Positions!$D$2:$D$14531,MATCH($A3717&amp;"|52",Positions!$A$2:$A$14531,0)),"-")</f>
        <v>54</v>
      </c>
      <c r="E3717" s="4" t="n">
        <f aca="false">IFERROR(INDEX(Positions!$D$2:$D$14531,MATCH($A3717&amp;"|62",Positions!$A$2:$A$14531,0)),"-")</f>
        <v>64</v>
      </c>
      <c r="F3717" s="4" t="str">
        <f aca="false">IFERROR(INDEX(Positions!$E$2:$E$14531,MATCH($A3717&amp;"|52",Positions!$A$2:$A$14531,0)),"-")</f>
        <v>G</v>
      </c>
      <c r="G3717" s="4" t="str">
        <f aca="false">IFERROR(INDEX(Positions!$E$2:$E$14531,MATCH($A3717&amp;"|62",Positions!$A$2:$A$14531,0)),"-")</f>
        <v>C</v>
      </c>
      <c r="H3717" s="3" t="str">
        <f aca="false">F3717&amp;"-"&amp;G3717</f>
        <v>G-C</v>
      </c>
      <c r="I3717" s="4" t="n">
        <f aca="false">(F3717="G")+(G3717="G")</f>
        <v>1</v>
      </c>
      <c r="J3717" s="4" t="n">
        <f aca="false">(F3717="C")+(G3717="C")</f>
        <v>1</v>
      </c>
      <c r="K3717" s="3" t="n">
        <f aca="false">I3717+J3717</f>
        <v>2</v>
      </c>
    </row>
    <row r="3718" customFormat="false" ht="15" hidden="false" customHeight="false" outlineLevel="0" collapsed="false">
      <c r="A3718" s="4" t="s">
        <v>169</v>
      </c>
      <c r="B3718" s="4" t="s">
        <v>830</v>
      </c>
      <c r="C3718" s="4" t="s">
        <v>892</v>
      </c>
      <c r="D3718" s="4" t="n">
        <f aca="false">IFERROR(INDEX(Positions!$D$2:$D$14531,MATCH($A3718&amp;"|53",Positions!$A$2:$A$14531,0)),"-")</f>
        <v>55</v>
      </c>
      <c r="E3718" s="4" t="n">
        <f aca="false">IFERROR(INDEX(Positions!$D$2:$D$14531,MATCH($A3718&amp;"|61",Positions!$A$2:$A$14531,0)),"-")</f>
        <v>63</v>
      </c>
      <c r="F3718" s="4" t="str">
        <f aca="false">IFERROR(INDEX(Positions!$E$2:$E$14531,MATCH($A3718&amp;"|53",Positions!$A$2:$A$14531,0)),"-")</f>
        <v>G</v>
      </c>
      <c r="G3718" s="4" t="str">
        <f aca="false">IFERROR(INDEX(Positions!$E$2:$E$14531,MATCH($A3718&amp;"|61",Positions!$A$2:$A$14531,0)),"-")</f>
        <v>C</v>
      </c>
      <c r="H3718" s="3" t="str">
        <f aca="false">F3718&amp;"-"&amp;G3718</f>
        <v>G-C</v>
      </c>
      <c r="I3718" s="4" t="n">
        <f aca="false">(F3718="G")+(G3718="G")</f>
        <v>1</v>
      </c>
      <c r="J3718" s="4" t="n">
        <f aca="false">(F3718="C")+(G3718="C")</f>
        <v>1</v>
      </c>
      <c r="K3718" s="3" t="n">
        <f aca="false">I3718+J3718</f>
        <v>2</v>
      </c>
    </row>
    <row r="3719" customFormat="false" ht="15" hidden="false" customHeight="false" outlineLevel="0" collapsed="false">
      <c r="A3719" s="24" t="s">
        <v>169</v>
      </c>
      <c r="B3719" s="24" t="s">
        <v>893</v>
      </c>
      <c r="C3719" s="24" t="s">
        <v>894</v>
      </c>
      <c r="D3719" s="24" t="n">
        <f aca="false">IFERROR(INDEX(Positions!$D$2:$D$14531,MATCH($A3719&amp;"|8",Positions!$A$2:$A$14531,0)),"-")</f>
        <v>8</v>
      </c>
      <c r="E3719" s="24" t="n">
        <f aca="false">IFERROR(INDEX(Positions!$D$2:$D$14531,MATCH($A3719&amp;"|14",Positions!$A$2:$A$14531,0)),"-")</f>
        <v>14</v>
      </c>
      <c r="F3719" s="24" t="str">
        <f aca="false">IFERROR(INDEX(Positions!$E$2:$E$14531,MATCH($A3719&amp;"|8",Positions!$A$2:$A$14531,0)),"-")</f>
        <v>U</v>
      </c>
      <c r="G3719" s="24" t="str">
        <f aca="false">IFERROR(INDEX(Positions!$E$2:$E$14531,MATCH($A3719&amp;"|14",Positions!$A$2:$A$14531,0)),"-")</f>
        <v>A</v>
      </c>
      <c r="H3719" s="25" t="str">
        <f aca="false">F3719&amp;"-"&amp;G3719</f>
        <v>U-A</v>
      </c>
      <c r="I3719" s="24" t="n">
        <f aca="false">(F3719="G")+(G3719="G")</f>
        <v>0</v>
      </c>
      <c r="J3719" s="24" t="n">
        <f aca="false">(F3719="C")+(G3719="C")</f>
        <v>0</v>
      </c>
      <c r="K3719" s="25" t="n">
        <f aca="false">I3719+J3719</f>
        <v>0</v>
      </c>
    </row>
    <row r="3720" customFormat="false" ht="15" hidden="false" customHeight="false" outlineLevel="0" collapsed="false">
      <c r="A3720" s="24" t="s">
        <v>169</v>
      </c>
      <c r="B3720" s="24" t="s">
        <v>893</v>
      </c>
      <c r="C3720" s="24" t="s">
        <v>895</v>
      </c>
      <c r="D3720" s="24" t="n">
        <f aca="false">IFERROR(INDEX(Positions!$D$2:$D$14531,MATCH($A3720&amp;"|15",Positions!$A$2:$A$14531,0)),"-")</f>
        <v>15</v>
      </c>
      <c r="E3720" s="24" t="n">
        <f aca="false">IFERROR(INDEX(Positions!$D$2:$D$14531,MATCH($A3720&amp;"|48",Positions!$A$2:$A$14531,0)),"-")</f>
        <v>50</v>
      </c>
      <c r="F3720" s="24" t="str">
        <f aca="false">IFERROR(INDEX(Positions!$E$2:$E$14531,MATCH($A3720&amp;"|15",Positions!$A$2:$A$14531,0)),"-")</f>
        <v>G</v>
      </c>
      <c r="G3720" s="24" t="str">
        <f aca="false">IFERROR(INDEX(Positions!$E$2:$E$14531,MATCH($A3720&amp;"|48",Positions!$A$2:$A$14531,0)),"-")</f>
        <v>C</v>
      </c>
      <c r="H3720" s="25" t="str">
        <f aca="false">F3720&amp;"-"&amp;G3720</f>
        <v>G-C</v>
      </c>
      <c r="I3720" s="24" t="n">
        <f aca="false">(F3720="G")+(G3720="G")</f>
        <v>1</v>
      </c>
      <c r="J3720" s="24" t="n">
        <f aca="false">(F3720="C")+(G3720="C")</f>
        <v>1</v>
      </c>
      <c r="K3720" s="25" t="n">
        <f aca="false">I3720+J3720</f>
        <v>2</v>
      </c>
    </row>
    <row r="3721" customFormat="false" ht="15" hidden="false" customHeight="false" outlineLevel="0" collapsed="false">
      <c r="A3721" s="24" t="s">
        <v>169</v>
      </c>
      <c r="B3721" s="24" t="s">
        <v>893</v>
      </c>
      <c r="C3721" s="24" t="s">
        <v>896</v>
      </c>
      <c r="D3721" s="24" t="n">
        <f aca="false">IFERROR(INDEX(Positions!$D$2:$D$14531,MATCH($A3721&amp;"|18",Positions!$A$2:$A$14531,0)),"-")</f>
        <v>19</v>
      </c>
      <c r="E3721" s="24" t="n">
        <f aca="false">IFERROR(INDEX(Positions!$D$2:$D$14531,MATCH($A3721&amp;"|55",Positions!$A$2:$A$14531,0)),"-")</f>
        <v>57</v>
      </c>
      <c r="F3721" s="24" t="str">
        <f aca="false">IFERROR(INDEX(Positions!$E$2:$E$14531,MATCH($A3721&amp;"|18",Positions!$A$2:$A$14531,0)),"-")</f>
        <v>G</v>
      </c>
      <c r="G3721" s="24" t="str">
        <f aca="false">IFERROR(INDEX(Positions!$E$2:$E$14531,MATCH($A3721&amp;"|55",Positions!$A$2:$A$14531,0)),"-")</f>
        <v>U</v>
      </c>
      <c r="H3721" s="25" t="str">
        <f aca="false">F3721&amp;"-"&amp;G3721</f>
        <v>G-U</v>
      </c>
      <c r="I3721" s="24" t="n">
        <f aca="false">(F3721="G")+(G3721="G")</f>
        <v>1</v>
      </c>
      <c r="J3721" s="24" t="n">
        <f aca="false">(F3721="C")+(G3721="C")</f>
        <v>0</v>
      </c>
      <c r="K3721" s="25" t="n">
        <f aca="false">I3721+J3721</f>
        <v>1</v>
      </c>
    </row>
    <row r="3722" customFormat="false" ht="15" hidden="false" customHeight="false" outlineLevel="0" collapsed="false">
      <c r="A3722" s="24" t="s">
        <v>169</v>
      </c>
      <c r="B3722" s="24" t="s">
        <v>893</v>
      </c>
      <c r="C3722" s="24" t="s">
        <v>897</v>
      </c>
      <c r="D3722" s="24" t="n">
        <f aca="false">IFERROR(INDEX(Positions!$D$2:$D$14531,MATCH($A3722&amp;"|19",Positions!$A$2:$A$14531,0)),"-")</f>
        <v>20</v>
      </c>
      <c r="E3722" s="24" t="n">
        <f aca="false">IFERROR(INDEX(Positions!$D$2:$D$14531,MATCH($A3722&amp;"|56",Positions!$A$2:$A$14531,0)),"-")</f>
        <v>58</v>
      </c>
      <c r="F3722" s="24" t="str">
        <f aca="false">IFERROR(INDEX(Positions!$E$2:$E$14531,MATCH($A3722&amp;"|19",Positions!$A$2:$A$14531,0)),"-")</f>
        <v>G</v>
      </c>
      <c r="G3722" s="24" t="str">
        <f aca="false">IFERROR(INDEX(Positions!$E$2:$E$14531,MATCH($A3722&amp;"|56",Positions!$A$2:$A$14531,0)),"-")</f>
        <v>C</v>
      </c>
      <c r="H3722" s="25" t="str">
        <f aca="false">F3722&amp;"-"&amp;G3722</f>
        <v>G-C</v>
      </c>
      <c r="I3722" s="24" t="n">
        <f aca="false">(F3722="G")+(G3722="G")</f>
        <v>1</v>
      </c>
      <c r="J3722" s="24" t="n">
        <f aca="false">(F3722="C")+(G3722="C")</f>
        <v>1</v>
      </c>
      <c r="K3722" s="25" t="n">
        <f aca="false">I3722+J3722</f>
        <v>2</v>
      </c>
    </row>
    <row r="3723" customFormat="false" ht="15" hidden="false" customHeight="false" outlineLevel="0" collapsed="false">
      <c r="A3723" s="24" t="s">
        <v>169</v>
      </c>
      <c r="B3723" s="24" t="s">
        <v>893</v>
      </c>
      <c r="C3723" s="24" t="s">
        <v>898</v>
      </c>
      <c r="D3723" s="24" t="n">
        <f aca="false">IFERROR(INDEX(Positions!$D$2:$D$14531,MATCH($A3723&amp;"|26",Positions!$A$2:$A$14531,0)),"-")</f>
        <v>28</v>
      </c>
      <c r="E3723" s="24" t="n">
        <f aca="false">IFERROR(INDEX(Positions!$D$2:$D$14531,MATCH($A3723&amp;"|44",Positions!$A$2:$A$14531,0)),"-")</f>
        <v>46</v>
      </c>
      <c r="F3723" s="24" t="str">
        <f aca="false">IFERROR(INDEX(Positions!$E$2:$E$14531,MATCH($A3723&amp;"|26",Positions!$A$2:$A$14531,0)),"-")</f>
        <v>A</v>
      </c>
      <c r="G3723" s="24" t="str">
        <f aca="false">IFERROR(INDEX(Positions!$E$2:$E$14531,MATCH($A3723&amp;"|44",Positions!$A$2:$A$14531,0)),"-")</f>
        <v>G</v>
      </c>
      <c r="H3723" s="25" t="str">
        <f aca="false">F3723&amp;"-"&amp;G3723</f>
        <v>A-G</v>
      </c>
      <c r="I3723" s="24" t="n">
        <f aca="false">(F3723="G")+(G3723="G")</f>
        <v>1</v>
      </c>
      <c r="J3723" s="24" t="n">
        <f aca="false">(F3723="C")+(G3723="C")</f>
        <v>0</v>
      </c>
      <c r="K3723" s="25" t="n">
        <f aca="false">I3723+J3723</f>
        <v>1</v>
      </c>
    </row>
    <row r="3724" customFormat="false" ht="15" hidden="false" customHeight="false" outlineLevel="0" collapsed="false">
      <c r="A3724" s="24" t="s">
        <v>169</v>
      </c>
      <c r="B3724" s="24" t="s">
        <v>893</v>
      </c>
      <c r="C3724" s="24" t="s">
        <v>899</v>
      </c>
      <c r="D3724" s="24" t="n">
        <f aca="false">IFERROR(INDEX(Positions!$D$2:$D$14531,MATCH($A3724&amp;"|32",Positions!$A$2:$A$14531,0)),"-")</f>
        <v>34</v>
      </c>
      <c r="E3724" s="24" t="n">
        <f aca="false">IFERROR(INDEX(Positions!$D$2:$D$14531,MATCH($A3724&amp;"|38",Positions!$A$2:$A$14531,0)),"-")</f>
        <v>40</v>
      </c>
      <c r="F3724" s="24" t="str">
        <f aca="false">IFERROR(INDEX(Positions!$E$2:$E$14531,MATCH($A3724&amp;"|32",Positions!$A$2:$A$14531,0)),"-")</f>
        <v>C</v>
      </c>
      <c r="G3724" s="24" t="str">
        <f aca="false">IFERROR(INDEX(Positions!$E$2:$E$14531,MATCH($A3724&amp;"|38",Positions!$A$2:$A$14531,0)),"-")</f>
        <v>G</v>
      </c>
      <c r="H3724" s="25" t="str">
        <f aca="false">F3724&amp;"-"&amp;G3724</f>
        <v>C-G</v>
      </c>
      <c r="I3724" s="24" t="n">
        <f aca="false">(F3724="G")+(G3724="G")</f>
        <v>1</v>
      </c>
      <c r="J3724" s="24" t="n">
        <f aca="false">(F3724="C")+(G3724="C")</f>
        <v>1</v>
      </c>
      <c r="K3724" s="25" t="n">
        <f aca="false">I3724+J3724</f>
        <v>2</v>
      </c>
    </row>
    <row r="3725" customFormat="false" ht="15" hidden="false" customHeight="false" outlineLevel="0" collapsed="false">
      <c r="A3725" s="24" t="s">
        <v>169</v>
      </c>
      <c r="B3725" s="24" t="s">
        <v>893</v>
      </c>
      <c r="C3725" s="24" t="s">
        <v>900</v>
      </c>
      <c r="D3725" s="24" t="n">
        <f aca="false">IFERROR(INDEX(Positions!$D$2:$D$14531,MATCH($A3725&amp;"|54",Positions!$A$2:$A$14531,0)),"-")</f>
        <v>56</v>
      </c>
      <c r="E3725" s="24" t="n">
        <f aca="false">IFERROR(INDEX(Positions!$D$2:$D$14531,MATCH($A3725&amp;"|58",Positions!$A$2:$A$14531,0)),"-")</f>
        <v>60</v>
      </c>
      <c r="F3725" s="24" t="str">
        <f aca="false">IFERROR(INDEX(Positions!$E$2:$E$14531,MATCH($A3725&amp;"|54",Positions!$A$2:$A$14531,0)),"-")</f>
        <v>U</v>
      </c>
      <c r="G3725" s="24" t="str">
        <f aca="false">IFERROR(INDEX(Positions!$E$2:$E$14531,MATCH($A3725&amp;"|58",Positions!$A$2:$A$14531,0)),"-")</f>
        <v>A</v>
      </c>
      <c r="H3725" s="25" t="str">
        <f aca="false">F3725&amp;"-"&amp;G3725</f>
        <v>U-A</v>
      </c>
      <c r="I3725" s="24" t="n">
        <f aca="false">(F3725="G")+(G3725="G")</f>
        <v>0</v>
      </c>
      <c r="J3725" s="24" t="n">
        <f aca="false">(F3725="C")+(G3725="C")</f>
        <v>0</v>
      </c>
      <c r="K3725" s="25" t="n">
        <f aca="false">I3725+J3725</f>
        <v>0</v>
      </c>
    </row>
    <row r="3726" customFormat="false" ht="15" hidden="false" customHeight="false" outlineLevel="0" collapsed="false">
      <c r="A3726" s="4" t="s">
        <v>170</v>
      </c>
      <c r="B3726" s="4" t="s">
        <v>768</v>
      </c>
      <c r="C3726" s="4" t="s">
        <v>882</v>
      </c>
      <c r="D3726" s="4" t="n">
        <f aca="false">IFERROR(INDEX(Positions!$D$2:$D$14531,MATCH($A3726&amp;"|1",Positions!$A$2:$A$14531,0)),"-")</f>
        <v>1</v>
      </c>
      <c r="E3726" s="4" t="n">
        <f aca="false">IFERROR(INDEX(Positions!$D$2:$D$14531,MATCH($A3726&amp;"|72",Positions!$A$2:$A$14531,0)),"-")</f>
        <v>73</v>
      </c>
      <c r="F3726" s="4" t="str">
        <f aca="false">IFERROR(INDEX(Positions!$E$2:$E$14531,MATCH($A3726&amp;"|1",Positions!$A$2:$A$14531,0)),"-")</f>
        <v>C</v>
      </c>
      <c r="G3726" s="4" t="str">
        <f aca="false">IFERROR(INDEX(Positions!$E$2:$E$14531,MATCH($A3726&amp;"|72",Positions!$A$2:$A$14531,0)),"-")</f>
        <v>G</v>
      </c>
      <c r="H3726" s="3" t="str">
        <f aca="false">F3726&amp;"-"&amp;G3726</f>
        <v>C-G</v>
      </c>
      <c r="I3726" s="4" t="n">
        <f aca="false">(F3726="G")+(G3726="G")</f>
        <v>1</v>
      </c>
      <c r="J3726" s="4" t="n">
        <f aca="false">(F3726="C")+(G3726="C")</f>
        <v>1</v>
      </c>
      <c r="K3726" s="3" t="n">
        <f aca="false">I3726+J3726</f>
        <v>2</v>
      </c>
    </row>
    <row r="3727" customFormat="false" ht="15" hidden="false" customHeight="false" outlineLevel="0" collapsed="false">
      <c r="A3727" s="4" t="s">
        <v>170</v>
      </c>
      <c r="B3727" s="4" t="s">
        <v>768</v>
      </c>
      <c r="C3727" s="4" t="s">
        <v>883</v>
      </c>
      <c r="D3727" s="4" t="n">
        <f aca="false">IFERROR(INDEX(Positions!$D$2:$D$14531,MATCH($A3727&amp;"|2",Positions!$A$2:$A$14531,0)),"-")</f>
        <v>2</v>
      </c>
      <c r="E3727" s="4" t="n">
        <f aca="false">IFERROR(INDEX(Positions!$D$2:$D$14531,MATCH($A3727&amp;"|71",Positions!$A$2:$A$14531,0)),"-")</f>
        <v>72</v>
      </c>
      <c r="F3727" s="4" t="str">
        <f aca="false">IFERROR(INDEX(Positions!$E$2:$E$14531,MATCH($A3727&amp;"|2",Positions!$A$2:$A$14531,0)),"-")</f>
        <v>G</v>
      </c>
      <c r="G3727" s="4" t="str">
        <f aca="false">IFERROR(INDEX(Positions!$E$2:$E$14531,MATCH($A3727&amp;"|71",Positions!$A$2:$A$14531,0)),"-")</f>
        <v>C</v>
      </c>
      <c r="H3727" s="3" t="str">
        <f aca="false">F3727&amp;"-"&amp;G3727</f>
        <v>G-C</v>
      </c>
      <c r="I3727" s="4" t="n">
        <f aca="false">(F3727="G")+(G3727="G")</f>
        <v>1</v>
      </c>
      <c r="J3727" s="4" t="n">
        <f aca="false">(F3727="C")+(G3727="C")</f>
        <v>1</v>
      </c>
      <c r="K3727" s="3" t="n">
        <f aca="false">I3727+J3727</f>
        <v>2</v>
      </c>
    </row>
    <row r="3728" customFormat="false" ht="15" hidden="false" customHeight="false" outlineLevel="0" collapsed="false">
      <c r="A3728" s="4" t="s">
        <v>170</v>
      </c>
      <c r="B3728" s="4" t="s">
        <v>768</v>
      </c>
      <c r="C3728" s="4" t="s">
        <v>884</v>
      </c>
      <c r="D3728" s="4" t="n">
        <f aca="false">IFERROR(INDEX(Positions!$D$2:$D$14531,MATCH($A3728&amp;"|3",Positions!$A$2:$A$14531,0)),"-")</f>
        <v>3</v>
      </c>
      <c r="E3728" s="4" t="n">
        <f aca="false">IFERROR(INDEX(Positions!$D$2:$D$14531,MATCH($A3728&amp;"|70",Positions!$A$2:$A$14531,0)),"-")</f>
        <v>71</v>
      </c>
      <c r="F3728" s="4" t="str">
        <f aca="false">IFERROR(INDEX(Positions!$E$2:$E$14531,MATCH($A3728&amp;"|3",Positions!$A$2:$A$14531,0)),"-")</f>
        <v>G</v>
      </c>
      <c r="G3728" s="4" t="str">
        <f aca="false">IFERROR(INDEX(Positions!$E$2:$E$14531,MATCH($A3728&amp;"|70",Positions!$A$2:$A$14531,0)),"-")</f>
        <v>C</v>
      </c>
      <c r="H3728" s="3" t="str">
        <f aca="false">F3728&amp;"-"&amp;G3728</f>
        <v>G-C</v>
      </c>
      <c r="I3728" s="4" t="n">
        <f aca="false">(F3728="G")+(G3728="G")</f>
        <v>1</v>
      </c>
      <c r="J3728" s="4" t="n">
        <f aca="false">(F3728="C")+(G3728="C")</f>
        <v>1</v>
      </c>
      <c r="K3728" s="3" t="n">
        <f aca="false">I3728+J3728</f>
        <v>2</v>
      </c>
    </row>
    <row r="3729" customFormat="false" ht="15" hidden="false" customHeight="false" outlineLevel="0" collapsed="false">
      <c r="A3729" s="4" t="s">
        <v>170</v>
      </c>
      <c r="B3729" s="4" t="s">
        <v>768</v>
      </c>
      <c r="C3729" s="4" t="s">
        <v>885</v>
      </c>
      <c r="D3729" s="4" t="n">
        <f aca="false">IFERROR(INDEX(Positions!$D$2:$D$14531,MATCH($A3729&amp;"|4",Positions!$A$2:$A$14531,0)),"-")</f>
        <v>4</v>
      </c>
      <c r="E3729" s="4" t="n">
        <f aca="false">IFERROR(INDEX(Positions!$D$2:$D$14531,MATCH($A3729&amp;"|69",Positions!$A$2:$A$14531,0)),"-")</f>
        <v>70</v>
      </c>
      <c r="F3729" s="4" t="str">
        <f aca="false">IFERROR(INDEX(Positions!$E$2:$E$14531,MATCH($A3729&amp;"|4",Positions!$A$2:$A$14531,0)),"-")</f>
        <v>G</v>
      </c>
      <c r="G3729" s="4" t="str">
        <f aca="false">IFERROR(INDEX(Positions!$E$2:$E$14531,MATCH($A3729&amp;"|69",Positions!$A$2:$A$14531,0)),"-")</f>
        <v>C</v>
      </c>
      <c r="H3729" s="3" t="str">
        <f aca="false">F3729&amp;"-"&amp;G3729</f>
        <v>G-C</v>
      </c>
      <c r="I3729" s="4" t="n">
        <f aca="false">(F3729="G")+(G3729="G")</f>
        <v>1</v>
      </c>
      <c r="J3729" s="4" t="n">
        <f aca="false">(F3729="C")+(G3729="C")</f>
        <v>1</v>
      </c>
      <c r="K3729" s="3" t="n">
        <f aca="false">I3729+J3729</f>
        <v>2</v>
      </c>
    </row>
    <row r="3730" customFormat="false" ht="15" hidden="false" customHeight="false" outlineLevel="0" collapsed="false">
      <c r="A3730" s="4" t="s">
        <v>170</v>
      </c>
      <c r="B3730" s="4" t="s">
        <v>768</v>
      </c>
      <c r="C3730" s="4" t="s">
        <v>542</v>
      </c>
      <c r="D3730" s="4" t="n">
        <f aca="false">IFERROR(INDEX(Positions!$D$2:$D$14531,MATCH($A3730&amp;"|5",Positions!$A$2:$A$14531,0)),"-")</f>
        <v>5</v>
      </c>
      <c r="E3730" s="4" t="n">
        <f aca="false">IFERROR(INDEX(Positions!$D$2:$D$14531,MATCH($A3730&amp;"|68",Positions!$A$2:$A$14531,0)),"-")</f>
        <v>69</v>
      </c>
      <c r="F3730" s="4" t="str">
        <f aca="false">IFERROR(INDEX(Positions!$E$2:$E$14531,MATCH($A3730&amp;"|5",Positions!$A$2:$A$14531,0)),"-")</f>
        <v>G</v>
      </c>
      <c r="G3730" s="4" t="str">
        <f aca="false">IFERROR(INDEX(Positions!$E$2:$E$14531,MATCH($A3730&amp;"|68",Positions!$A$2:$A$14531,0)),"-")</f>
        <v>C</v>
      </c>
      <c r="H3730" s="3" t="str">
        <f aca="false">F3730&amp;"-"&amp;G3730</f>
        <v>G-C</v>
      </c>
      <c r="I3730" s="4" t="n">
        <f aca="false">(F3730="G")+(G3730="G")</f>
        <v>1</v>
      </c>
      <c r="J3730" s="4" t="n">
        <f aca="false">(F3730="C")+(G3730="C")</f>
        <v>1</v>
      </c>
      <c r="K3730" s="3" t="n">
        <f aca="false">I3730+J3730</f>
        <v>2</v>
      </c>
    </row>
    <row r="3731" customFormat="false" ht="15" hidden="false" customHeight="false" outlineLevel="0" collapsed="false">
      <c r="A3731" s="4" t="s">
        <v>170</v>
      </c>
      <c r="B3731" s="4" t="s">
        <v>768</v>
      </c>
      <c r="C3731" s="4" t="s">
        <v>561</v>
      </c>
      <c r="D3731" s="4" t="n">
        <f aca="false">IFERROR(INDEX(Positions!$D$2:$D$14531,MATCH($A3731&amp;"|6",Positions!$A$2:$A$14531,0)),"-")</f>
        <v>6</v>
      </c>
      <c r="E3731" s="4" t="n">
        <f aca="false">IFERROR(INDEX(Positions!$D$2:$D$14531,MATCH($A3731&amp;"|67",Positions!$A$2:$A$14531,0)),"-")</f>
        <v>68</v>
      </c>
      <c r="F3731" s="4" t="str">
        <f aca="false">IFERROR(INDEX(Positions!$E$2:$E$14531,MATCH($A3731&amp;"|6",Positions!$A$2:$A$14531,0)),"-")</f>
        <v>U</v>
      </c>
      <c r="G3731" s="4" t="str">
        <f aca="false">IFERROR(INDEX(Positions!$E$2:$E$14531,MATCH($A3731&amp;"|67",Positions!$A$2:$A$14531,0)),"-")</f>
        <v>A</v>
      </c>
      <c r="H3731" s="3" t="str">
        <f aca="false">F3731&amp;"-"&amp;G3731</f>
        <v>U-A</v>
      </c>
      <c r="I3731" s="4" t="n">
        <f aca="false">(F3731="G")+(G3731="G")</f>
        <v>0</v>
      </c>
      <c r="J3731" s="4" t="n">
        <f aca="false">(F3731="C")+(G3731="C")</f>
        <v>0</v>
      </c>
      <c r="K3731" s="3" t="n">
        <f aca="false">I3731+J3731</f>
        <v>0</v>
      </c>
    </row>
    <row r="3732" customFormat="false" ht="15" hidden="false" customHeight="false" outlineLevel="0" collapsed="false">
      <c r="A3732" s="4" t="s">
        <v>170</v>
      </c>
      <c r="B3732" s="4" t="s">
        <v>768</v>
      </c>
      <c r="C3732" s="4" t="s">
        <v>886</v>
      </c>
      <c r="D3732" s="4" t="n">
        <f aca="false">IFERROR(INDEX(Positions!$D$2:$D$14531,MATCH($A3732&amp;"|7",Positions!$A$2:$A$14531,0)),"-")</f>
        <v>7</v>
      </c>
      <c r="E3732" s="4" t="n">
        <f aca="false">IFERROR(INDEX(Positions!$D$2:$D$14531,MATCH($A3732&amp;"|66",Positions!$A$2:$A$14531,0)),"-")</f>
        <v>67</v>
      </c>
      <c r="F3732" s="4" t="str">
        <f aca="false">IFERROR(INDEX(Positions!$E$2:$E$14531,MATCH($A3732&amp;"|7",Positions!$A$2:$A$14531,0)),"-")</f>
        <v>G</v>
      </c>
      <c r="G3732" s="4" t="str">
        <f aca="false">IFERROR(INDEX(Positions!$E$2:$E$14531,MATCH($A3732&amp;"|66",Positions!$A$2:$A$14531,0)),"-")</f>
        <v>C</v>
      </c>
      <c r="H3732" s="3" t="str">
        <f aca="false">F3732&amp;"-"&amp;G3732</f>
        <v>G-C</v>
      </c>
      <c r="I3732" s="4" t="n">
        <f aca="false">(F3732="G")+(G3732="G")</f>
        <v>1</v>
      </c>
      <c r="J3732" s="4" t="n">
        <f aca="false">(F3732="C")+(G3732="C")</f>
        <v>1</v>
      </c>
      <c r="K3732" s="3" t="n">
        <f aca="false">I3732+J3732</f>
        <v>2</v>
      </c>
    </row>
    <row r="3733" customFormat="false" ht="15" hidden="false" customHeight="false" outlineLevel="0" collapsed="false">
      <c r="A3733" s="4" t="s">
        <v>170</v>
      </c>
      <c r="B3733" s="4" t="s">
        <v>783</v>
      </c>
      <c r="C3733" s="4" t="s">
        <v>887</v>
      </c>
      <c r="D3733" s="4" t="n">
        <f aca="false">IFERROR(INDEX(Positions!$D$2:$D$14531,MATCH($A3733&amp;"|10",Positions!$A$2:$A$14531,0)),"-")</f>
        <v>10</v>
      </c>
      <c r="E3733" s="4" t="n">
        <f aca="false">IFERROR(INDEX(Positions!$D$2:$D$14531,MATCH($A3733&amp;"|25",Positions!$A$2:$A$14531,0)),"-")</f>
        <v>26</v>
      </c>
      <c r="F3733" s="4" t="str">
        <f aca="false">IFERROR(INDEX(Positions!$E$2:$E$14531,MATCH($A3733&amp;"|10",Positions!$A$2:$A$14531,0)),"-")</f>
        <v>G</v>
      </c>
      <c r="G3733" s="4" t="str">
        <f aca="false">IFERROR(INDEX(Positions!$E$2:$E$14531,MATCH($A3733&amp;"|25",Positions!$A$2:$A$14531,0)),"-")</f>
        <v>C</v>
      </c>
      <c r="H3733" s="3" t="str">
        <f aca="false">F3733&amp;"-"&amp;G3733</f>
        <v>G-C</v>
      </c>
      <c r="I3733" s="4" t="n">
        <f aca="false">(F3733="G")+(G3733="G")</f>
        <v>1</v>
      </c>
      <c r="J3733" s="4" t="n">
        <f aca="false">(F3733="C")+(G3733="C")</f>
        <v>1</v>
      </c>
      <c r="K3733" s="3" t="n">
        <f aca="false">I3733+J3733</f>
        <v>2</v>
      </c>
    </row>
    <row r="3734" customFormat="false" ht="15" hidden="false" customHeight="false" outlineLevel="0" collapsed="false">
      <c r="A3734" s="4" t="s">
        <v>170</v>
      </c>
      <c r="B3734" s="4" t="s">
        <v>783</v>
      </c>
      <c r="C3734" s="4" t="s">
        <v>888</v>
      </c>
      <c r="D3734" s="4" t="n">
        <f aca="false">IFERROR(INDEX(Positions!$D$2:$D$14531,MATCH($A3734&amp;"|11",Positions!$A$2:$A$14531,0)),"-")</f>
        <v>11</v>
      </c>
      <c r="E3734" s="4" t="n">
        <f aca="false">IFERROR(INDEX(Positions!$D$2:$D$14531,MATCH($A3734&amp;"|24",Positions!$A$2:$A$14531,0)),"-")</f>
        <v>25</v>
      </c>
      <c r="F3734" s="4" t="str">
        <f aca="false">IFERROR(INDEX(Positions!$E$2:$E$14531,MATCH($A3734&amp;"|11",Positions!$A$2:$A$14531,0)),"-")</f>
        <v>C</v>
      </c>
      <c r="G3734" s="4" t="str">
        <f aca="false">IFERROR(INDEX(Positions!$E$2:$E$14531,MATCH($A3734&amp;"|24",Positions!$A$2:$A$14531,0)),"-")</f>
        <v>G</v>
      </c>
      <c r="H3734" s="3" t="str">
        <f aca="false">F3734&amp;"-"&amp;G3734</f>
        <v>C-G</v>
      </c>
      <c r="I3734" s="4" t="n">
        <f aca="false">(F3734="G")+(G3734="G")</f>
        <v>1</v>
      </c>
      <c r="J3734" s="4" t="n">
        <f aca="false">(F3734="C")+(G3734="C")</f>
        <v>1</v>
      </c>
      <c r="K3734" s="3" t="n">
        <f aca="false">I3734+J3734</f>
        <v>2</v>
      </c>
    </row>
    <row r="3735" customFormat="false" ht="15" hidden="false" customHeight="false" outlineLevel="0" collapsed="false">
      <c r="A3735" s="4" t="s">
        <v>170</v>
      </c>
      <c r="B3735" s="4" t="s">
        <v>783</v>
      </c>
      <c r="C3735" s="4" t="s">
        <v>479</v>
      </c>
      <c r="D3735" s="4" t="n">
        <f aca="false">IFERROR(INDEX(Positions!$D$2:$D$14531,MATCH($A3735&amp;"|12",Positions!$A$2:$A$14531,0)),"-")</f>
        <v>12</v>
      </c>
      <c r="E3735" s="4" t="n">
        <f aca="false">IFERROR(INDEX(Positions!$D$2:$D$14531,MATCH($A3735&amp;"|23",Positions!$A$2:$A$14531,0)),"-")</f>
        <v>24</v>
      </c>
      <c r="F3735" s="4" t="str">
        <f aca="false">IFERROR(INDEX(Positions!$E$2:$E$14531,MATCH($A3735&amp;"|12",Positions!$A$2:$A$14531,0)),"-")</f>
        <v>G</v>
      </c>
      <c r="G3735" s="4" t="str">
        <f aca="false">IFERROR(INDEX(Positions!$E$2:$E$14531,MATCH($A3735&amp;"|23",Positions!$A$2:$A$14531,0)),"-")</f>
        <v>C</v>
      </c>
      <c r="H3735" s="3" t="str">
        <f aca="false">F3735&amp;"-"&amp;G3735</f>
        <v>G-C</v>
      </c>
      <c r="I3735" s="4" t="n">
        <f aca="false">(F3735="G")+(G3735="G")</f>
        <v>1</v>
      </c>
      <c r="J3735" s="4" t="n">
        <f aca="false">(F3735="C")+(G3735="C")</f>
        <v>1</v>
      </c>
      <c r="K3735" s="3" t="n">
        <f aca="false">I3735+J3735</f>
        <v>2</v>
      </c>
    </row>
    <row r="3736" customFormat="false" ht="15" hidden="false" customHeight="false" outlineLevel="0" collapsed="false">
      <c r="A3736" s="4" t="s">
        <v>170</v>
      </c>
      <c r="B3736" s="4" t="s">
        <v>783</v>
      </c>
      <c r="C3736" s="4" t="s">
        <v>267</v>
      </c>
      <c r="D3736" s="4" t="n">
        <f aca="false">IFERROR(INDEX(Positions!$D$2:$D$14531,MATCH($A3736&amp;"|13",Positions!$A$2:$A$14531,0)),"-")</f>
        <v>13</v>
      </c>
      <c r="E3736" s="4" t="n">
        <f aca="false">IFERROR(INDEX(Positions!$D$2:$D$14531,MATCH($A3736&amp;"|22",Positions!$A$2:$A$14531,0)),"-")</f>
        <v>23</v>
      </c>
      <c r="F3736" s="4" t="str">
        <f aca="false">IFERROR(INDEX(Positions!$E$2:$E$14531,MATCH($A3736&amp;"|13",Positions!$A$2:$A$14531,0)),"-")</f>
        <v>C</v>
      </c>
      <c r="G3736" s="4" t="str">
        <f aca="false">IFERROR(INDEX(Positions!$E$2:$E$14531,MATCH($A3736&amp;"|22",Positions!$A$2:$A$14531,0)),"-")</f>
        <v>G</v>
      </c>
      <c r="H3736" s="3" t="str">
        <f aca="false">F3736&amp;"-"&amp;G3736</f>
        <v>C-G</v>
      </c>
      <c r="I3736" s="4" t="n">
        <f aca="false">(F3736="G")+(G3736="G")</f>
        <v>1</v>
      </c>
      <c r="J3736" s="4" t="n">
        <f aca="false">(F3736="C")+(G3736="C")</f>
        <v>1</v>
      </c>
      <c r="K3736" s="3" t="n">
        <f aca="false">I3736+J3736</f>
        <v>2</v>
      </c>
    </row>
    <row r="3737" customFormat="false" ht="15" hidden="false" customHeight="false" outlineLevel="0" collapsed="false">
      <c r="A3737" s="4" t="s">
        <v>170</v>
      </c>
      <c r="B3737" s="4" t="s">
        <v>805</v>
      </c>
      <c r="C3737" s="4" t="s">
        <v>673</v>
      </c>
      <c r="D3737" s="4" t="n">
        <f aca="false">IFERROR(INDEX(Positions!$D$2:$D$14531,MATCH($A3737&amp;"|27",Positions!$A$2:$A$14531,0)),"-")</f>
        <v>28</v>
      </c>
      <c r="E3737" s="4" t="n">
        <f aca="false">IFERROR(INDEX(Positions!$D$2:$D$14531,MATCH($A3737&amp;"|43",Positions!$A$2:$A$14531,0)),"-")</f>
        <v>44</v>
      </c>
      <c r="F3737" s="4" t="str">
        <f aca="false">IFERROR(INDEX(Positions!$E$2:$E$14531,MATCH($A3737&amp;"|27",Positions!$A$2:$A$14531,0)),"-")</f>
        <v>C</v>
      </c>
      <c r="G3737" s="4" t="str">
        <f aca="false">IFERROR(INDEX(Positions!$E$2:$E$14531,MATCH($A3737&amp;"|43",Positions!$A$2:$A$14531,0)),"-")</f>
        <v>G</v>
      </c>
      <c r="H3737" s="3" t="str">
        <f aca="false">F3737&amp;"-"&amp;G3737</f>
        <v>C-G</v>
      </c>
      <c r="I3737" s="4" t="n">
        <f aca="false">(F3737="G")+(G3737="G")</f>
        <v>1</v>
      </c>
      <c r="J3737" s="4" t="n">
        <f aca="false">(F3737="C")+(G3737="C")</f>
        <v>1</v>
      </c>
      <c r="K3737" s="3" t="n">
        <f aca="false">I3737+J3737</f>
        <v>2</v>
      </c>
    </row>
    <row r="3738" customFormat="false" ht="15" hidden="false" customHeight="false" outlineLevel="0" collapsed="false">
      <c r="A3738" s="4" t="s">
        <v>170</v>
      </c>
      <c r="B3738" s="4" t="s">
        <v>805</v>
      </c>
      <c r="C3738" s="4" t="s">
        <v>889</v>
      </c>
      <c r="D3738" s="4" t="n">
        <f aca="false">IFERROR(INDEX(Positions!$D$2:$D$14531,MATCH($A3738&amp;"|28",Positions!$A$2:$A$14531,0)),"-")</f>
        <v>29</v>
      </c>
      <c r="E3738" s="4" t="n">
        <f aca="false">IFERROR(INDEX(Positions!$D$2:$D$14531,MATCH($A3738&amp;"|42",Positions!$A$2:$A$14531,0)),"-")</f>
        <v>43</v>
      </c>
      <c r="F3738" s="4" t="str">
        <f aca="false">IFERROR(INDEX(Positions!$E$2:$E$14531,MATCH($A3738&amp;"|28",Positions!$A$2:$A$14531,0)),"-")</f>
        <v>U</v>
      </c>
      <c r="G3738" s="4" t="str">
        <f aca="false">IFERROR(INDEX(Positions!$E$2:$E$14531,MATCH($A3738&amp;"|42",Positions!$A$2:$A$14531,0)),"-")</f>
        <v>A</v>
      </c>
      <c r="H3738" s="3" t="str">
        <f aca="false">F3738&amp;"-"&amp;G3738</f>
        <v>U-A</v>
      </c>
      <c r="I3738" s="4" t="n">
        <f aca="false">(F3738="G")+(G3738="G")</f>
        <v>0</v>
      </c>
      <c r="J3738" s="4" t="n">
        <f aca="false">(F3738="C")+(G3738="C")</f>
        <v>0</v>
      </c>
      <c r="K3738" s="3" t="n">
        <f aca="false">I3738+J3738</f>
        <v>0</v>
      </c>
    </row>
    <row r="3739" customFormat="false" ht="15" hidden="false" customHeight="false" outlineLevel="0" collapsed="false">
      <c r="A3739" s="4" t="s">
        <v>170</v>
      </c>
      <c r="B3739" s="4" t="s">
        <v>805</v>
      </c>
      <c r="C3739" s="4" t="s">
        <v>890</v>
      </c>
      <c r="D3739" s="4" t="n">
        <f aca="false">IFERROR(INDEX(Positions!$D$2:$D$14531,MATCH($A3739&amp;"|29",Positions!$A$2:$A$14531,0)),"-")</f>
        <v>30</v>
      </c>
      <c r="E3739" s="4" t="n">
        <f aca="false">IFERROR(INDEX(Positions!$D$2:$D$14531,MATCH($A3739&amp;"|41",Positions!$A$2:$A$14531,0)),"-")</f>
        <v>42</v>
      </c>
      <c r="F3739" s="4" t="str">
        <f aca="false">IFERROR(INDEX(Positions!$E$2:$E$14531,MATCH($A3739&amp;"|29",Positions!$A$2:$A$14531,0)),"-")</f>
        <v>U</v>
      </c>
      <c r="G3739" s="4" t="str">
        <f aca="false">IFERROR(INDEX(Positions!$E$2:$E$14531,MATCH($A3739&amp;"|41",Positions!$A$2:$A$14531,0)),"-")</f>
        <v>A</v>
      </c>
      <c r="H3739" s="3" t="str">
        <f aca="false">F3739&amp;"-"&amp;G3739</f>
        <v>U-A</v>
      </c>
      <c r="I3739" s="4" t="n">
        <f aca="false">(F3739="G")+(G3739="G")</f>
        <v>0</v>
      </c>
      <c r="J3739" s="4" t="n">
        <f aca="false">(F3739="C")+(G3739="C")</f>
        <v>0</v>
      </c>
      <c r="K3739" s="3" t="n">
        <f aca="false">I3739+J3739</f>
        <v>0</v>
      </c>
    </row>
    <row r="3740" customFormat="false" ht="15" hidden="false" customHeight="false" outlineLevel="0" collapsed="false">
      <c r="A3740" s="4" t="s">
        <v>170</v>
      </c>
      <c r="B3740" s="4" t="s">
        <v>805</v>
      </c>
      <c r="C3740" s="4" t="s">
        <v>694</v>
      </c>
      <c r="D3740" s="4" t="n">
        <f aca="false">IFERROR(INDEX(Positions!$D$2:$D$14531,MATCH($A3740&amp;"|30",Positions!$A$2:$A$14531,0)),"-")</f>
        <v>31</v>
      </c>
      <c r="E3740" s="4" t="n">
        <f aca="false">IFERROR(INDEX(Positions!$D$2:$D$14531,MATCH($A3740&amp;"|40",Positions!$A$2:$A$14531,0)),"-")</f>
        <v>41</v>
      </c>
      <c r="F3740" s="4" t="str">
        <f aca="false">IFERROR(INDEX(Positions!$E$2:$E$14531,MATCH($A3740&amp;"|30",Positions!$A$2:$A$14531,0)),"-")</f>
        <v>C</v>
      </c>
      <c r="G3740" s="4" t="str">
        <f aca="false">IFERROR(INDEX(Positions!$E$2:$E$14531,MATCH($A3740&amp;"|40",Positions!$A$2:$A$14531,0)),"-")</f>
        <v>G</v>
      </c>
      <c r="H3740" s="3" t="str">
        <f aca="false">F3740&amp;"-"&amp;G3740</f>
        <v>C-G</v>
      </c>
      <c r="I3740" s="4" t="n">
        <f aca="false">(F3740="G")+(G3740="G")</f>
        <v>1</v>
      </c>
      <c r="J3740" s="4" t="n">
        <f aca="false">(F3740="C")+(G3740="C")</f>
        <v>1</v>
      </c>
      <c r="K3740" s="3" t="n">
        <f aca="false">I3740+J3740</f>
        <v>2</v>
      </c>
    </row>
    <row r="3741" customFormat="false" ht="15" hidden="false" customHeight="false" outlineLevel="0" collapsed="false">
      <c r="A3741" s="4" t="s">
        <v>170</v>
      </c>
      <c r="B3741" s="4" t="s">
        <v>805</v>
      </c>
      <c r="C3741" s="4" t="s">
        <v>640</v>
      </c>
      <c r="D3741" s="4" t="n">
        <f aca="false">IFERROR(INDEX(Positions!$D$2:$D$14531,MATCH($A3741&amp;"|31",Positions!$A$2:$A$14531,0)),"-")</f>
        <v>32</v>
      </c>
      <c r="E3741" s="4" t="n">
        <f aca="false">IFERROR(INDEX(Positions!$D$2:$D$14531,MATCH($A3741&amp;"|39",Positions!$A$2:$A$14531,0)),"-")</f>
        <v>40</v>
      </c>
      <c r="F3741" s="4" t="str">
        <f aca="false">IFERROR(INDEX(Positions!$E$2:$E$14531,MATCH($A3741&amp;"|31",Positions!$A$2:$A$14531,0)),"-")</f>
        <v>G</v>
      </c>
      <c r="G3741" s="4" t="str">
        <f aca="false">IFERROR(INDEX(Positions!$E$2:$E$14531,MATCH($A3741&amp;"|39",Positions!$A$2:$A$14531,0)),"-")</f>
        <v>C</v>
      </c>
      <c r="H3741" s="3" t="str">
        <f aca="false">F3741&amp;"-"&amp;G3741</f>
        <v>G-C</v>
      </c>
      <c r="I3741" s="4" t="n">
        <f aca="false">(F3741="G")+(G3741="G")</f>
        <v>1</v>
      </c>
      <c r="J3741" s="4" t="n">
        <f aca="false">(F3741="C")+(G3741="C")</f>
        <v>1</v>
      </c>
      <c r="K3741" s="3" t="n">
        <f aca="false">I3741+J3741</f>
        <v>2</v>
      </c>
    </row>
    <row r="3742" customFormat="false" ht="15" hidden="false" customHeight="false" outlineLevel="0" collapsed="false">
      <c r="A3742" s="4" t="s">
        <v>170</v>
      </c>
      <c r="B3742" s="4" t="s">
        <v>830</v>
      </c>
      <c r="C3742" s="4" t="s">
        <v>367</v>
      </c>
      <c r="D3742" s="4" t="n">
        <f aca="false">IFERROR(INDEX(Positions!$D$2:$D$14531,MATCH($A3742&amp;"|49",Positions!$A$2:$A$14531,0)),"-")</f>
        <v>50</v>
      </c>
      <c r="E3742" s="4" t="n">
        <f aca="false">IFERROR(INDEX(Positions!$D$2:$D$14531,MATCH($A3742&amp;"|65",Positions!$A$2:$A$14531,0)),"-")</f>
        <v>66</v>
      </c>
      <c r="F3742" s="4" t="str">
        <f aca="false">IFERROR(INDEX(Positions!$E$2:$E$14531,MATCH($A3742&amp;"|49",Positions!$A$2:$A$14531,0)),"-")</f>
        <v>G</v>
      </c>
      <c r="G3742" s="4" t="str">
        <f aca="false">IFERROR(INDEX(Positions!$E$2:$E$14531,MATCH($A3742&amp;"|65",Positions!$A$2:$A$14531,0)),"-")</f>
        <v>C</v>
      </c>
      <c r="H3742" s="3" t="str">
        <f aca="false">F3742&amp;"-"&amp;G3742</f>
        <v>G-C</v>
      </c>
      <c r="I3742" s="4" t="n">
        <f aca="false">(F3742="G")+(G3742="G")</f>
        <v>1</v>
      </c>
      <c r="J3742" s="4" t="n">
        <f aca="false">(F3742="C")+(G3742="C")</f>
        <v>1</v>
      </c>
      <c r="K3742" s="3" t="n">
        <f aca="false">I3742+J3742</f>
        <v>2</v>
      </c>
    </row>
    <row r="3743" customFormat="false" ht="15" hidden="false" customHeight="false" outlineLevel="0" collapsed="false">
      <c r="A3743" s="4" t="s">
        <v>170</v>
      </c>
      <c r="B3743" s="4" t="s">
        <v>830</v>
      </c>
      <c r="C3743" s="4" t="s">
        <v>891</v>
      </c>
      <c r="D3743" s="4" t="n">
        <f aca="false">IFERROR(INDEX(Positions!$D$2:$D$14531,MATCH($A3743&amp;"|50",Positions!$A$2:$A$14531,0)),"-")</f>
        <v>51</v>
      </c>
      <c r="E3743" s="4" t="n">
        <f aca="false">IFERROR(INDEX(Positions!$D$2:$D$14531,MATCH($A3743&amp;"|64",Positions!$A$2:$A$14531,0)),"-")</f>
        <v>65</v>
      </c>
      <c r="F3743" s="4" t="str">
        <f aca="false">IFERROR(INDEX(Positions!$E$2:$E$14531,MATCH($A3743&amp;"|50",Positions!$A$2:$A$14531,0)),"-")</f>
        <v>U</v>
      </c>
      <c r="G3743" s="4" t="str">
        <f aca="false">IFERROR(INDEX(Positions!$E$2:$E$14531,MATCH($A3743&amp;"|64",Positions!$A$2:$A$14531,0)),"-")</f>
        <v>G</v>
      </c>
      <c r="H3743" s="3" t="str">
        <f aca="false">F3743&amp;"-"&amp;G3743</f>
        <v>U-G</v>
      </c>
      <c r="I3743" s="4" t="n">
        <f aca="false">(F3743="G")+(G3743="G")</f>
        <v>1</v>
      </c>
      <c r="J3743" s="4" t="n">
        <f aca="false">(F3743="C")+(G3743="C")</f>
        <v>0</v>
      </c>
      <c r="K3743" s="3" t="n">
        <f aca="false">I3743+J3743</f>
        <v>1</v>
      </c>
    </row>
    <row r="3744" customFormat="false" ht="15" hidden="false" customHeight="false" outlineLevel="0" collapsed="false">
      <c r="A3744" s="4" t="s">
        <v>170</v>
      </c>
      <c r="B3744" s="4" t="s">
        <v>830</v>
      </c>
      <c r="C3744" s="4" t="s">
        <v>689</v>
      </c>
      <c r="D3744" s="4" t="n">
        <f aca="false">IFERROR(INDEX(Positions!$D$2:$D$14531,MATCH($A3744&amp;"|51",Positions!$A$2:$A$14531,0)),"-")</f>
        <v>52</v>
      </c>
      <c r="E3744" s="4" t="n">
        <f aca="false">IFERROR(INDEX(Positions!$D$2:$D$14531,MATCH($A3744&amp;"|63",Positions!$A$2:$A$14531,0)),"-")</f>
        <v>64</v>
      </c>
      <c r="F3744" s="4" t="str">
        <f aca="false">IFERROR(INDEX(Positions!$E$2:$E$14531,MATCH($A3744&amp;"|51",Positions!$A$2:$A$14531,0)),"-")</f>
        <v>G</v>
      </c>
      <c r="G3744" s="4" t="str">
        <f aca="false">IFERROR(INDEX(Positions!$E$2:$E$14531,MATCH($A3744&amp;"|63",Positions!$A$2:$A$14531,0)),"-")</f>
        <v>C</v>
      </c>
      <c r="H3744" s="3" t="str">
        <f aca="false">F3744&amp;"-"&amp;G3744</f>
        <v>G-C</v>
      </c>
      <c r="I3744" s="4" t="n">
        <f aca="false">(F3744="G")+(G3744="G")</f>
        <v>1</v>
      </c>
      <c r="J3744" s="4" t="n">
        <f aca="false">(F3744="C")+(G3744="C")</f>
        <v>1</v>
      </c>
      <c r="K3744" s="3" t="n">
        <f aca="false">I3744+J3744</f>
        <v>2</v>
      </c>
    </row>
    <row r="3745" customFormat="false" ht="15" hidden="false" customHeight="false" outlineLevel="0" collapsed="false">
      <c r="A3745" s="4" t="s">
        <v>170</v>
      </c>
      <c r="B3745" s="4" t="s">
        <v>830</v>
      </c>
      <c r="C3745" s="4" t="s">
        <v>703</v>
      </c>
      <c r="D3745" s="4" t="n">
        <f aca="false">IFERROR(INDEX(Positions!$D$2:$D$14531,MATCH($A3745&amp;"|52",Positions!$A$2:$A$14531,0)),"-")</f>
        <v>53</v>
      </c>
      <c r="E3745" s="4" t="n">
        <f aca="false">IFERROR(INDEX(Positions!$D$2:$D$14531,MATCH($A3745&amp;"|62",Positions!$A$2:$A$14531,0)),"-")</f>
        <v>63</v>
      </c>
      <c r="F3745" s="4" t="str">
        <f aca="false">IFERROR(INDEX(Positions!$E$2:$E$14531,MATCH($A3745&amp;"|52",Positions!$A$2:$A$14531,0)),"-")</f>
        <v>G</v>
      </c>
      <c r="G3745" s="4" t="str">
        <f aca="false">IFERROR(INDEX(Positions!$E$2:$E$14531,MATCH($A3745&amp;"|62",Positions!$A$2:$A$14531,0)),"-")</f>
        <v>C</v>
      </c>
      <c r="H3745" s="3" t="str">
        <f aca="false">F3745&amp;"-"&amp;G3745</f>
        <v>G-C</v>
      </c>
      <c r="I3745" s="4" t="n">
        <f aca="false">(F3745="G")+(G3745="G")</f>
        <v>1</v>
      </c>
      <c r="J3745" s="4" t="n">
        <f aca="false">(F3745="C")+(G3745="C")</f>
        <v>1</v>
      </c>
      <c r="K3745" s="3" t="n">
        <f aca="false">I3745+J3745</f>
        <v>2</v>
      </c>
    </row>
    <row r="3746" customFormat="false" ht="15" hidden="false" customHeight="false" outlineLevel="0" collapsed="false">
      <c r="A3746" s="4" t="s">
        <v>170</v>
      </c>
      <c r="B3746" s="4" t="s">
        <v>830</v>
      </c>
      <c r="C3746" s="4" t="s">
        <v>892</v>
      </c>
      <c r="D3746" s="4" t="n">
        <f aca="false">IFERROR(INDEX(Positions!$D$2:$D$14531,MATCH($A3746&amp;"|53",Positions!$A$2:$A$14531,0)),"-")</f>
        <v>54</v>
      </c>
      <c r="E3746" s="4" t="n">
        <f aca="false">IFERROR(INDEX(Positions!$D$2:$D$14531,MATCH($A3746&amp;"|61",Positions!$A$2:$A$14531,0)),"-")</f>
        <v>62</v>
      </c>
      <c r="F3746" s="4" t="str">
        <f aca="false">IFERROR(INDEX(Positions!$E$2:$E$14531,MATCH($A3746&amp;"|53",Positions!$A$2:$A$14531,0)),"-")</f>
        <v>G</v>
      </c>
      <c r="G3746" s="4" t="str">
        <f aca="false">IFERROR(INDEX(Positions!$E$2:$E$14531,MATCH($A3746&amp;"|61",Positions!$A$2:$A$14531,0)),"-")</f>
        <v>C</v>
      </c>
      <c r="H3746" s="3" t="str">
        <f aca="false">F3746&amp;"-"&amp;G3746</f>
        <v>G-C</v>
      </c>
      <c r="I3746" s="4" t="n">
        <f aca="false">(F3746="G")+(G3746="G")</f>
        <v>1</v>
      </c>
      <c r="J3746" s="4" t="n">
        <f aca="false">(F3746="C")+(G3746="C")</f>
        <v>1</v>
      </c>
      <c r="K3746" s="3" t="n">
        <f aca="false">I3746+J3746</f>
        <v>2</v>
      </c>
    </row>
    <row r="3747" customFormat="false" ht="15" hidden="false" customHeight="false" outlineLevel="0" collapsed="false">
      <c r="A3747" s="24" t="s">
        <v>170</v>
      </c>
      <c r="B3747" s="24" t="s">
        <v>893</v>
      </c>
      <c r="C3747" s="24" t="s">
        <v>894</v>
      </c>
      <c r="D3747" s="24" t="n">
        <f aca="false">IFERROR(INDEX(Positions!$D$2:$D$14531,MATCH($A3747&amp;"|8",Positions!$A$2:$A$14531,0)),"-")</f>
        <v>8</v>
      </c>
      <c r="E3747" s="24" t="n">
        <f aca="false">IFERROR(INDEX(Positions!$D$2:$D$14531,MATCH($A3747&amp;"|14",Positions!$A$2:$A$14531,0)),"-")</f>
        <v>14</v>
      </c>
      <c r="F3747" s="24" t="str">
        <f aca="false">IFERROR(INDEX(Positions!$E$2:$E$14531,MATCH($A3747&amp;"|8",Positions!$A$2:$A$14531,0)),"-")</f>
        <v>U</v>
      </c>
      <c r="G3747" s="24" t="str">
        <f aca="false">IFERROR(INDEX(Positions!$E$2:$E$14531,MATCH($A3747&amp;"|14",Positions!$A$2:$A$14531,0)),"-")</f>
        <v>A</v>
      </c>
      <c r="H3747" s="25" t="str">
        <f aca="false">F3747&amp;"-"&amp;G3747</f>
        <v>U-A</v>
      </c>
      <c r="I3747" s="24" t="n">
        <f aca="false">(F3747="G")+(G3747="G")</f>
        <v>0</v>
      </c>
      <c r="J3747" s="24" t="n">
        <f aca="false">(F3747="C")+(G3747="C")</f>
        <v>0</v>
      </c>
      <c r="K3747" s="25" t="n">
        <f aca="false">I3747+J3747</f>
        <v>0</v>
      </c>
    </row>
    <row r="3748" customFormat="false" ht="15" hidden="false" customHeight="false" outlineLevel="0" collapsed="false">
      <c r="A3748" s="24" t="s">
        <v>170</v>
      </c>
      <c r="B3748" s="24" t="s">
        <v>893</v>
      </c>
      <c r="C3748" s="24" t="s">
        <v>895</v>
      </c>
      <c r="D3748" s="24" t="n">
        <f aca="false">IFERROR(INDEX(Positions!$D$2:$D$14531,MATCH($A3748&amp;"|15",Positions!$A$2:$A$14531,0)),"-")</f>
        <v>15</v>
      </c>
      <c r="E3748" s="24" t="n">
        <f aca="false">IFERROR(INDEX(Positions!$D$2:$D$14531,MATCH($A3748&amp;"|48",Positions!$A$2:$A$14531,0)),"-")</f>
        <v>49</v>
      </c>
      <c r="F3748" s="24" t="str">
        <f aca="false">IFERROR(INDEX(Positions!$E$2:$E$14531,MATCH($A3748&amp;"|15",Positions!$A$2:$A$14531,0)),"-")</f>
        <v>G</v>
      </c>
      <c r="G3748" s="24" t="str">
        <f aca="false">IFERROR(INDEX(Positions!$E$2:$E$14531,MATCH($A3748&amp;"|48",Positions!$A$2:$A$14531,0)),"-")</f>
        <v>C</v>
      </c>
      <c r="H3748" s="25" t="str">
        <f aca="false">F3748&amp;"-"&amp;G3748</f>
        <v>G-C</v>
      </c>
      <c r="I3748" s="24" t="n">
        <f aca="false">(F3748="G")+(G3748="G")</f>
        <v>1</v>
      </c>
      <c r="J3748" s="24" t="n">
        <f aca="false">(F3748="C")+(G3748="C")</f>
        <v>1</v>
      </c>
      <c r="K3748" s="25" t="n">
        <f aca="false">I3748+J3748</f>
        <v>2</v>
      </c>
    </row>
    <row r="3749" customFormat="false" ht="15" hidden="false" customHeight="false" outlineLevel="0" collapsed="false">
      <c r="A3749" s="24" t="s">
        <v>170</v>
      </c>
      <c r="B3749" s="24" t="s">
        <v>893</v>
      </c>
      <c r="C3749" s="24" t="s">
        <v>896</v>
      </c>
      <c r="D3749" s="24" t="n">
        <f aca="false">IFERROR(INDEX(Positions!$D$2:$D$14531,MATCH($A3749&amp;"|18",Positions!$A$2:$A$14531,0)),"-")</f>
        <v>19</v>
      </c>
      <c r="E3749" s="24" t="n">
        <f aca="false">IFERROR(INDEX(Positions!$D$2:$D$14531,MATCH($A3749&amp;"|55",Positions!$A$2:$A$14531,0)),"-")</f>
        <v>56</v>
      </c>
      <c r="F3749" s="24" t="str">
        <f aca="false">IFERROR(INDEX(Positions!$E$2:$E$14531,MATCH($A3749&amp;"|18",Positions!$A$2:$A$14531,0)),"-")</f>
        <v>G</v>
      </c>
      <c r="G3749" s="24" t="str">
        <f aca="false">IFERROR(INDEX(Positions!$E$2:$E$14531,MATCH($A3749&amp;"|55",Positions!$A$2:$A$14531,0)),"-")</f>
        <v>U</v>
      </c>
      <c r="H3749" s="25" t="str">
        <f aca="false">F3749&amp;"-"&amp;G3749</f>
        <v>G-U</v>
      </c>
      <c r="I3749" s="24" t="n">
        <f aca="false">(F3749="G")+(G3749="G")</f>
        <v>1</v>
      </c>
      <c r="J3749" s="24" t="n">
        <f aca="false">(F3749="C")+(G3749="C")</f>
        <v>0</v>
      </c>
      <c r="K3749" s="25" t="n">
        <f aca="false">I3749+J3749</f>
        <v>1</v>
      </c>
    </row>
    <row r="3750" customFormat="false" ht="15" hidden="false" customHeight="false" outlineLevel="0" collapsed="false">
      <c r="A3750" s="24" t="s">
        <v>170</v>
      </c>
      <c r="B3750" s="24" t="s">
        <v>893</v>
      </c>
      <c r="C3750" s="24" t="s">
        <v>897</v>
      </c>
      <c r="D3750" s="24" t="n">
        <f aca="false">IFERROR(INDEX(Positions!$D$2:$D$14531,MATCH($A3750&amp;"|19",Positions!$A$2:$A$14531,0)),"-")</f>
        <v>20</v>
      </c>
      <c r="E3750" s="24" t="n">
        <f aca="false">IFERROR(INDEX(Positions!$D$2:$D$14531,MATCH($A3750&amp;"|56",Positions!$A$2:$A$14531,0)),"-")</f>
        <v>57</v>
      </c>
      <c r="F3750" s="24" t="str">
        <f aca="false">IFERROR(INDEX(Positions!$E$2:$E$14531,MATCH($A3750&amp;"|19",Positions!$A$2:$A$14531,0)),"-")</f>
        <v>G</v>
      </c>
      <c r="G3750" s="24" t="str">
        <f aca="false">IFERROR(INDEX(Positions!$E$2:$E$14531,MATCH($A3750&amp;"|56",Positions!$A$2:$A$14531,0)),"-")</f>
        <v>C</v>
      </c>
      <c r="H3750" s="25" t="str">
        <f aca="false">F3750&amp;"-"&amp;G3750</f>
        <v>G-C</v>
      </c>
      <c r="I3750" s="24" t="n">
        <f aca="false">(F3750="G")+(G3750="G")</f>
        <v>1</v>
      </c>
      <c r="J3750" s="24" t="n">
        <f aca="false">(F3750="C")+(G3750="C")</f>
        <v>1</v>
      </c>
      <c r="K3750" s="25" t="n">
        <f aca="false">I3750+J3750</f>
        <v>2</v>
      </c>
    </row>
    <row r="3751" customFormat="false" ht="15" hidden="false" customHeight="false" outlineLevel="0" collapsed="false">
      <c r="A3751" s="24" t="s">
        <v>170</v>
      </c>
      <c r="B3751" s="24" t="s">
        <v>893</v>
      </c>
      <c r="C3751" s="24" t="s">
        <v>898</v>
      </c>
      <c r="D3751" s="24" t="n">
        <f aca="false">IFERROR(INDEX(Positions!$D$2:$D$14531,MATCH($A3751&amp;"|26",Positions!$A$2:$A$14531,0)),"-")</f>
        <v>27</v>
      </c>
      <c r="E3751" s="24" t="n">
        <f aca="false">IFERROR(INDEX(Positions!$D$2:$D$14531,MATCH($A3751&amp;"|44",Positions!$A$2:$A$14531,0)),"-")</f>
        <v>45</v>
      </c>
      <c r="F3751" s="24" t="str">
        <f aca="false">IFERROR(INDEX(Positions!$E$2:$E$14531,MATCH($A3751&amp;"|26",Positions!$A$2:$A$14531,0)),"-")</f>
        <v>G</v>
      </c>
      <c r="G3751" s="24" t="str">
        <f aca="false">IFERROR(INDEX(Positions!$E$2:$E$14531,MATCH($A3751&amp;"|44",Positions!$A$2:$A$14531,0)),"-")</f>
        <v>A</v>
      </c>
      <c r="H3751" s="25" t="str">
        <f aca="false">F3751&amp;"-"&amp;G3751</f>
        <v>G-A</v>
      </c>
      <c r="I3751" s="24" t="n">
        <f aca="false">(F3751="G")+(G3751="G")</f>
        <v>1</v>
      </c>
      <c r="J3751" s="24" t="n">
        <f aca="false">(F3751="C")+(G3751="C")</f>
        <v>0</v>
      </c>
      <c r="K3751" s="25" t="n">
        <f aca="false">I3751+J3751</f>
        <v>1</v>
      </c>
    </row>
    <row r="3752" customFormat="false" ht="15" hidden="false" customHeight="false" outlineLevel="0" collapsed="false">
      <c r="A3752" s="24" t="s">
        <v>170</v>
      </c>
      <c r="B3752" s="24" t="s">
        <v>893</v>
      </c>
      <c r="C3752" s="24" t="s">
        <v>899</v>
      </c>
      <c r="D3752" s="24" t="n">
        <f aca="false">IFERROR(INDEX(Positions!$D$2:$D$14531,MATCH($A3752&amp;"|32",Positions!$A$2:$A$14531,0)),"-")</f>
        <v>33</v>
      </c>
      <c r="E3752" s="24" t="n">
        <f aca="false">IFERROR(INDEX(Positions!$D$2:$D$14531,MATCH($A3752&amp;"|38",Positions!$A$2:$A$14531,0)),"-")</f>
        <v>39</v>
      </c>
      <c r="F3752" s="24" t="str">
        <f aca="false">IFERROR(INDEX(Positions!$E$2:$E$14531,MATCH($A3752&amp;"|32",Positions!$A$2:$A$14531,0)),"-")</f>
        <v>U</v>
      </c>
      <c r="G3752" s="24" t="str">
        <f aca="false">IFERROR(INDEX(Positions!$E$2:$E$14531,MATCH($A3752&amp;"|38",Positions!$A$2:$A$14531,0)),"-")</f>
        <v>A</v>
      </c>
      <c r="H3752" s="25" t="str">
        <f aca="false">F3752&amp;"-"&amp;G3752</f>
        <v>U-A</v>
      </c>
      <c r="I3752" s="24" t="n">
        <f aca="false">(F3752="G")+(G3752="G")</f>
        <v>0</v>
      </c>
      <c r="J3752" s="24" t="n">
        <f aca="false">(F3752="C")+(G3752="C")</f>
        <v>0</v>
      </c>
      <c r="K3752" s="25" t="n">
        <f aca="false">I3752+J3752</f>
        <v>0</v>
      </c>
    </row>
    <row r="3753" customFormat="false" ht="15" hidden="false" customHeight="false" outlineLevel="0" collapsed="false">
      <c r="A3753" s="24" t="s">
        <v>170</v>
      </c>
      <c r="B3753" s="24" t="s">
        <v>893</v>
      </c>
      <c r="C3753" s="24" t="s">
        <v>900</v>
      </c>
      <c r="D3753" s="24" t="n">
        <f aca="false">IFERROR(INDEX(Positions!$D$2:$D$14531,MATCH($A3753&amp;"|54",Positions!$A$2:$A$14531,0)),"-")</f>
        <v>55</v>
      </c>
      <c r="E3753" s="24" t="n">
        <f aca="false">IFERROR(INDEX(Positions!$D$2:$D$14531,MATCH($A3753&amp;"|58",Positions!$A$2:$A$14531,0)),"-")</f>
        <v>59</v>
      </c>
      <c r="F3753" s="24" t="str">
        <f aca="false">IFERROR(INDEX(Positions!$E$2:$E$14531,MATCH($A3753&amp;"|54",Positions!$A$2:$A$14531,0)),"-")</f>
        <v>U</v>
      </c>
      <c r="G3753" s="24" t="str">
        <f aca="false">IFERROR(INDEX(Positions!$E$2:$E$14531,MATCH($A3753&amp;"|58",Positions!$A$2:$A$14531,0)),"-")</f>
        <v>A</v>
      </c>
      <c r="H3753" s="25" t="str">
        <f aca="false">F3753&amp;"-"&amp;G3753</f>
        <v>U-A</v>
      </c>
      <c r="I3753" s="24" t="n">
        <f aca="false">(F3753="G")+(G3753="G")</f>
        <v>0</v>
      </c>
      <c r="J3753" s="24" t="n">
        <f aca="false">(F3753="C")+(G3753="C")</f>
        <v>0</v>
      </c>
      <c r="K3753" s="25" t="n">
        <f aca="false">I3753+J3753</f>
        <v>0</v>
      </c>
    </row>
    <row r="3754" customFormat="false" ht="15" hidden="false" customHeight="false" outlineLevel="0" collapsed="false">
      <c r="A3754" s="4" t="s">
        <v>171</v>
      </c>
      <c r="B3754" s="4" t="s">
        <v>768</v>
      </c>
      <c r="C3754" s="4" t="s">
        <v>882</v>
      </c>
      <c r="D3754" s="4" t="n">
        <f aca="false">IFERROR(INDEX(Positions!$D$2:$D$14531,MATCH($A3754&amp;"|1",Positions!$A$2:$A$14531,0)),"-")</f>
        <v>1</v>
      </c>
      <c r="E3754" s="4" t="n">
        <f aca="false">IFERROR(INDEX(Positions!$D$2:$D$14531,MATCH($A3754&amp;"|72",Positions!$A$2:$A$14531,0)),"-")</f>
        <v>74</v>
      </c>
      <c r="F3754" s="4" t="str">
        <f aca="false">IFERROR(INDEX(Positions!$E$2:$E$14531,MATCH($A3754&amp;"|1",Positions!$A$2:$A$14531,0)),"-")</f>
        <v>C</v>
      </c>
      <c r="G3754" s="4" t="str">
        <f aca="false">IFERROR(INDEX(Positions!$E$2:$E$14531,MATCH($A3754&amp;"|72",Positions!$A$2:$A$14531,0)),"-")</f>
        <v>G</v>
      </c>
      <c r="H3754" s="3" t="str">
        <f aca="false">F3754&amp;"-"&amp;G3754</f>
        <v>C-G</v>
      </c>
      <c r="I3754" s="4" t="n">
        <f aca="false">(F3754="G")+(G3754="G")</f>
        <v>1</v>
      </c>
      <c r="J3754" s="4" t="n">
        <f aca="false">(F3754="C")+(G3754="C")</f>
        <v>1</v>
      </c>
      <c r="K3754" s="3" t="n">
        <f aca="false">I3754+J3754</f>
        <v>2</v>
      </c>
    </row>
    <row r="3755" customFormat="false" ht="15" hidden="false" customHeight="false" outlineLevel="0" collapsed="false">
      <c r="A3755" s="4" t="s">
        <v>171</v>
      </c>
      <c r="B3755" s="4" t="s">
        <v>768</v>
      </c>
      <c r="C3755" s="4" t="s">
        <v>883</v>
      </c>
      <c r="D3755" s="4" t="n">
        <f aca="false">IFERROR(INDEX(Positions!$D$2:$D$14531,MATCH($A3755&amp;"|2",Positions!$A$2:$A$14531,0)),"-")</f>
        <v>2</v>
      </c>
      <c r="E3755" s="4" t="n">
        <f aca="false">IFERROR(INDEX(Positions!$D$2:$D$14531,MATCH($A3755&amp;"|71",Positions!$A$2:$A$14531,0)),"-")</f>
        <v>73</v>
      </c>
      <c r="F3755" s="4" t="str">
        <f aca="false">IFERROR(INDEX(Positions!$E$2:$E$14531,MATCH($A3755&amp;"|2",Positions!$A$2:$A$14531,0)),"-")</f>
        <v>G</v>
      </c>
      <c r="G3755" s="4" t="str">
        <f aca="false">IFERROR(INDEX(Positions!$E$2:$E$14531,MATCH($A3755&amp;"|71",Positions!$A$2:$A$14531,0)),"-")</f>
        <v>C</v>
      </c>
      <c r="H3755" s="3" t="str">
        <f aca="false">F3755&amp;"-"&amp;G3755</f>
        <v>G-C</v>
      </c>
      <c r="I3755" s="4" t="n">
        <f aca="false">(F3755="G")+(G3755="G")</f>
        <v>1</v>
      </c>
      <c r="J3755" s="4" t="n">
        <f aca="false">(F3755="C")+(G3755="C")</f>
        <v>1</v>
      </c>
      <c r="K3755" s="3" t="n">
        <f aca="false">I3755+J3755</f>
        <v>2</v>
      </c>
    </row>
    <row r="3756" customFormat="false" ht="15" hidden="false" customHeight="false" outlineLevel="0" collapsed="false">
      <c r="A3756" s="4" t="s">
        <v>171</v>
      </c>
      <c r="B3756" s="4" t="s">
        <v>768</v>
      </c>
      <c r="C3756" s="4" t="s">
        <v>884</v>
      </c>
      <c r="D3756" s="4" t="n">
        <f aca="false">IFERROR(INDEX(Positions!$D$2:$D$14531,MATCH($A3756&amp;"|3",Positions!$A$2:$A$14531,0)),"-")</f>
        <v>3</v>
      </c>
      <c r="E3756" s="4" t="n">
        <f aca="false">IFERROR(INDEX(Positions!$D$2:$D$14531,MATCH($A3756&amp;"|70",Positions!$A$2:$A$14531,0)),"-")</f>
        <v>72</v>
      </c>
      <c r="F3756" s="4" t="str">
        <f aca="false">IFERROR(INDEX(Positions!$E$2:$E$14531,MATCH($A3756&amp;"|3",Positions!$A$2:$A$14531,0)),"-")</f>
        <v>G</v>
      </c>
      <c r="G3756" s="4" t="str">
        <f aca="false">IFERROR(INDEX(Positions!$E$2:$E$14531,MATCH($A3756&amp;"|70",Positions!$A$2:$A$14531,0)),"-")</f>
        <v>C</v>
      </c>
      <c r="H3756" s="3" t="str">
        <f aca="false">F3756&amp;"-"&amp;G3756</f>
        <v>G-C</v>
      </c>
      <c r="I3756" s="4" t="n">
        <f aca="false">(F3756="G")+(G3756="G")</f>
        <v>1</v>
      </c>
      <c r="J3756" s="4" t="n">
        <f aca="false">(F3756="C")+(G3756="C")</f>
        <v>1</v>
      </c>
      <c r="K3756" s="3" t="n">
        <f aca="false">I3756+J3756</f>
        <v>2</v>
      </c>
    </row>
    <row r="3757" customFormat="false" ht="15" hidden="false" customHeight="false" outlineLevel="0" collapsed="false">
      <c r="A3757" s="4" t="s">
        <v>171</v>
      </c>
      <c r="B3757" s="4" t="s">
        <v>768</v>
      </c>
      <c r="C3757" s="4" t="s">
        <v>885</v>
      </c>
      <c r="D3757" s="4" t="n">
        <f aca="false">IFERROR(INDEX(Positions!$D$2:$D$14531,MATCH($A3757&amp;"|4",Positions!$A$2:$A$14531,0)),"-")</f>
        <v>4</v>
      </c>
      <c r="E3757" s="4" t="n">
        <f aca="false">IFERROR(INDEX(Positions!$D$2:$D$14531,MATCH($A3757&amp;"|69",Positions!$A$2:$A$14531,0)),"-")</f>
        <v>71</v>
      </c>
      <c r="F3757" s="4" t="str">
        <f aca="false">IFERROR(INDEX(Positions!$E$2:$E$14531,MATCH($A3757&amp;"|4",Positions!$A$2:$A$14531,0)),"-")</f>
        <v>G</v>
      </c>
      <c r="G3757" s="4" t="str">
        <f aca="false">IFERROR(INDEX(Positions!$E$2:$E$14531,MATCH($A3757&amp;"|69",Positions!$A$2:$A$14531,0)),"-")</f>
        <v>C</v>
      </c>
      <c r="H3757" s="3" t="str">
        <f aca="false">F3757&amp;"-"&amp;G3757</f>
        <v>G-C</v>
      </c>
      <c r="I3757" s="4" t="n">
        <f aca="false">(F3757="G")+(G3757="G")</f>
        <v>1</v>
      </c>
      <c r="J3757" s="4" t="n">
        <f aca="false">(F3757="C")+(G3757="C")</f>
        <v>1</v>
      </c>
      <c r="K3757" s="3" t="n">
        <f aca="false">I3757+J3757</f>
        <v>2</v>
      </c>
    </row>
    <row r="3758" customFormat="false" ht="15" hidden="false" customHeight="false" outlineLevel="0" collapsed="false">
      <c r="A3758" s="4" t="s">
        <v>171</v>
      </c>
      <c r="B3758" s="4" t="s">
        <v>768</v>
      </c>
      <c r="C3758" s="4" t="s">
        <v>542</v>
      </c>
      <c r="D3758" s="4" t="n">
        <f aca="false">IFERROR(INDEX(Positions!$D$2:$D$14531,MATCH($A3758&amp;"|5",Positions!$A$2:$A$14531,0)),"-")</f>
        <v>5</v>
      </c>
      <c r="E3758" s="4" t="n">
        <f aca="false">IFERROR(INDEX(Positions!$D$2:$D$14531,MATCH($A3758&amp;"|68",Positions!$A$2:$A$14531,0)),"-")</f>
        <v>70</v>
      </c>
      <c r="F3758" s="4" t="str">
        <f aca="false">IFERROR(INDEX(Positions!$E$2:$E$14531,MATCH($A3758&amp;"|5",Positions!$A$2:$A$14531,0)),"-")</f>
        <v>G</v>
      </c>
      <c r="G3758" s="4" t="str">
        <f aca="false">IFERROR(INDEX(Positions!$E$2:$E$14531,MATCH($A3758&amp;"|68",Positions!$A$2:$A$14531,0)),"-")</f>
        <v>C</v>
      </c>
      <c r="H3758" s="3" t="str">
        <f aca="false">F3758&amp;"-"&amp;G3758</f>
        <v>G-C</v>
      </c>
      <c r="I3758" s="4" t="n">
        <f aca="false">(F3758="G")+(G3758="G")</f>
        <v>1</v>
      </c>
      <c r="J3758" s="4" t="n">
        <f aca="false">(F3758="C")+(G3758="C")</f>
        <v>1</v>
      </c>
      <c r="K3758" s="3" t="n">
        <f aca="false">I3758+J3758</f>
        <v>2</v>
      </c>
    </row>
    <row r="3759" customFormat="false" ht="15" hidden="false" customHeight="false" outlineLevel="0" collapsed="false">
      <c r="A3759" s="4" t="s">
        <v>171</v>
      </c>
      <c r="B3759" s="4" t="s">
        <v>768</v>
      </c>
      <c r="C3759" s="4" t="s">
        <v>561</v>
      </c>
      <c r="D3759" s="4" t="n">
        <f aca="false">IFERROR(INDEX(Positions!$D$2:$D$14531,MATCH($A3759&amp;"|6",Positions!$A$2:$A$14531,0)),"-")</f>
        <v>6</v>
      </c>
      <c r="E3759" s="4" t="n">
        <f aca="false">IFERROR(INDEX(Positions!$D$2:$D$14531,MATCH($A3759&amp;"|67",Positions!$A$2:$A$14531,0)),"-")</f>
        <v>69</v>
      </c>
      <c r="F3759" s="4" t="str">
        <f aca="false">IFERROR(INDEX(Positions!$E$2:$E$14531,MATCH($A3759&amp;"|6",Positions!$A$2:$A$14531,0)),"-")</f>
        <v>U</v>
      </c>
      <c r="G3759" s="4" t="str">
        <f aca="false">IFERROR(INDEX(Positions!$E$2:$E$14531,MATCH($A3759&amp;"|67",Positions!$A$2:$A$14531,0)),"-")</f>
        <v>A</v>
      </c>
      <c r="H3759" s="3" t="str">
        <f aca="false">F3759&amp;"-"&amp;G3759</f>
        <v>U-A</v>
      </c>
      <c r="I3759" s="4" t="n">
        <f aca="false">(F3759="G")+(G3759="G")</f>
        <v>0</v>
      </c>
      <c r="J3759" s="4" t="n">
        <f aca="false">(F3759="C")+(G3759="C")</f>
        <v>0</v>
      </c>
      <c r="K3759" s="3" t="n">
        <f aca="false">I3759+J3759</f>
        <v>0</v>
      </c>
    </row>
    <row r="3760" customFormat="false" ht="15" hidden="false" customHeight="false" outlineLevel="0" collapsed="false">
      <c r="A3760" s="4" t="s">
        <v>171</v>
      </c>
      <c r="B3760" s="4" t="s">
        <v>768</v>
      </c>
      <c r="C3760" s="4" t="s">
        <v>886</v>
      </c>
      <c r="D3760" s="4" t="n">
        <f aca="false">IFERROR(INDEX(Positions!$D$2:$D$14531,MATCH($A3760&amp;"|7",Positions!$A$2:$A$14531,0)),"-")</f>
        <v>7</v>
      </c>
      <c r="E3760" s="4" t="n">
        <f aca="false">IFERROR(INDEX(Positions!$D$2:$D$14531,MATCH($A3760&amp;"|66",Positions!$A$2:$A$14531,0)),"-")</f>
        <v>68</v>
      </c>
      <c r="F3760" s="4" t="str">
        <f aca="false">IFERROR(INDEX(Positions!$E$2:$E$14531,MATCH($A3760&amp;"|7",Positions!$A$2:$A$14531,0)),"-")</f>
        <v>G</v>
      </c>
      <c r="G3760" s="4" t="str">
        <f aca="false">IFERROR(INDEX(Positions!$E$2:$E$14531,MATCH($A3760&amp;"|66",Positions!$A$2:$A$14531,0)),"-")</f>
        <v>C</v>
      </c>
      <c r="H3760" s="3" t="str">
        <f aca="false">F3760&amp;"-"&amp;G3760</f>
        <v>G-C</v>
      </c>
      <c r="I3760" s="4" t="n">
        <f aca="false">(F3760="G")+(G3760="G")</f>
        <v>1</v>
      </c>
      <c r="J3760" s="4" t="n">
        <f aca="false">(F3760="C")+(G3760="C")</f>
        <v>1</v>
      </c>
      <c r="K3760" s="3" t="n">
        <f aca="false">I3760+J3760</f>
        <v>2</v>
      </c>
    </row>
    <row r="3761" customFormat="false" ht="15" hidden="false" customHeight="false" outlineLevel="0" collapsed="false">
      <c r="A3761" s="4" t="s">
        <v>171</v>
      </c>
      <c r="B3761" s="4" t="s">
        <v>783</v>
      </c>
      <c r="C3761" s="4" t="s">
        <v>887</v>
      </c>
      <c r="D3761" s="4" t="n">
        <f aca="false">IFERROR(INDEX(Positions!$D$2:$D$14531,MATCH($A3761&amp;"|10",Positions!$A$2:$A$14531,0)),"-")</f>
        <v>10</v>
      </c>
      <c r="E3761" s="4" t="n">
        <f aca="false">IFERROR(INDEX(Positions!$D$2:$D$14531,MATCH($A3761&amp;"|25",Positions!$A$2:$A$14531,0)),"-")</f>
        <v>27</v>
      </c>
      <c r="F3761" s="4" t="str">
        <f aca="false">IFERROR(INDEX(Positions!$E$2:$E$14531,MATCH($A3761&amp;"|10",Positions!$A$2:$A$14531,0)),"-")</f>
        <v>G</v>
      </c>
      <c r="G3761" s="4" t="str">
        <f aca="false">IFERROR(INDEX(Positions!$E$2:$E$14531,MATCH($A3761&amp;"|25",Positions!$A$2:$A$14531,0)),"-")</f>
        <v>C</v>
      </c>
      <c r="H3761" s="3" t="str">
        <f aca="false">F3761&amp;"-"&amp;G3761</f>
        <v>G-C</v>
      </c>
      <c r="I3761" s="4" t="n">
        <f aca="false">(F3761="G")+(G3761="G")</f>
        <v>1</v>
      </c>
      <c r="J3761" s="4" t="n">
        <f aca="false">(F3761="C")+(G3761="C")</f>
        <v>1</v>
      </c>
      <c r="K3761" s="3" t="n">
        <f aca="false">I3761+J3761</f>
        <v>2</v>
      </c>
    </row>
    <row r="3762" customFormat="false" ht="15" hidden="false" customHeight="false" outlineLevel="0" collapsed="false">
      <c r="A3762" s="4" t="s">
        <v>171</v>
      </c>
      <c r="B3762" s="4" t="s">
        <v>783</v>
      </c>
      <c r="C3762" s="4" t="s">
        <v>888</v>
      </c>
      <c r="D3762" s="4" t="n">
        <f aca="false">IFERROR(INDEX(Positions!$D$2:$D$14531,MATCH($A3762&amp;"|11",Positions!$A$2:$A$14531,0)),"-")</f>
        <v>11</v>
      </c>
      <c r="E3762" s="4" t="n">
        <f aca="false">IFERROR(INDEX(Positions!$D$2:$D$14531,MATCH($A3762&amp;"|24",Positions!$A$2:$A$14531,0)),"-")</f>
        <v>26</v>
      </c>
      <c r="F3762" s="4" t="str">
        <f aca="false">IFERROR(INDEX(Positions!$E$2:$E$14531,MATCH($A3762&amp;"|11",Positions!$A$2:$A$14531,0)),"-")</f>
        <v>C</v>
      </c>
      <c r="G3762" s="4" t="str">
        <f aca="false">IFERROR(INDEX(Positions!$E$2:$E$14531,MATCH($A3762&amp;"|24",Positions!$A$2:$A$14531,0)),"-")</f>
        <v>G</v>
      </c>
      <c r="H3762" s="3" t="str">
        <f aca="false">F3762&amp;"-"&amp;G3762</f>
        <v>C-G</v>
      </c>
      <c r="I3762" s="4" t="n">
        <f aca="false">(F3762="G")+(G3762="G")</f>
        <v>1</v>
      </c>
      <c r="J3762" s="4" t="n">
        <f aca="false">(F3762="C")+(G3762="C")</f>
        <v>1</v>
      </c>
      <c r="K3762" s="3" t="n">
        <f aca="false">I3762+J3762</f>
        <v>2</v>
      </c>
    </row>
    <row r="3763" customFormat="false" ht="15" hidden="false" customHeight="false" outlineLevel="0" collapsed="false">
      <c r="A3763" s="4" t="s">
        <v>171</v>
      </c>
      <c r="B3763" s="4" t="s">
        <v>783</v>
      </c>
      <c r="C3763" s="4" t="s">
        <v>479</v>
      </c>
      <c r="D3763" s="4" t="n">
        <f aca="false">IFERROR(INDEX(Positions!$D$2:$D$14531,MATCH($A3763&amp;"|12",Positions!$A$2:$A$14531,0)),"-")</f>
        <v>12</v>
      </c>
      <c r="E3763" s="4" t="n">
        <f aca="false">IFERROR(INDEX(Positions!$D$2:$D$14531,MATCH($A3763&amp;"|23",Positions!$A$2:$A$14531,0)),"-")</f>
        <v>25</v>
      </c>
      <c r="F3763" s="4" t="str">
        <f aca="false">IFERROR(INDEX(Positions!$E$2:$E$14531,MATCH($A3763&amp;"|12",Positions!$A$2:$A$14531,0)),"-")</f>
        <v>G</v>
      </c>
      <c r="G3763" s="4" t="str">
        <f aca="false">IFERROR(INDEX(Positions!$E$2:$E$14531,MATCH($A3763&amp;"|23",Positions!$A$2:$A$14531,0)),"-")</f>
        <v>C</v>
      </c>
      <c r="H3763" s="3" t="str">
        <f aca="false">F3763&amp;"-"&amp;G3763</f>
        <v>G-C</v>
      </c>
      <c r="I3763" s="4" t="n">
        <f aca="false">(F3763="G")+(G3763="G")</f>
        <v>1</v>
      </c>
      <c r="J3763" s="4" t="n">
        <f aca="false">(F3763="C")+(G3763="C")</f>
        <v>1</v>
      </c>
      <c r="K3763" s="3" t="n">
        <f aca="false">I3763+J3763</f>
        <v>2</v>
      </c>
    </row>
    <row r="3764" customFormat="false" ht="15" hidden="false" customHeight="false" outlineLevel="0" collapsed="false">
      <c r="A3764" s="4" t="s">
        <v>171</v>
      </c>
      <c r="B3764" s="4" t="s">
        <v>783</v>
      </c>
      <c r="C3764" s="4" t="s">
        <v>267</v>
      </c>
      <c r="D3764" s="4" t="n">
        <f aca="false">IFERROR(INDEX(Positions!$D$2:$D$14531,MATCH($A3764&amp;"|13",Positions!$A$2:$A$14531,0)),"-")</f>
        <v>13</v>
      </c>
      <c r="E3764" s="4" t="n">
        <f aca="false">IFERROR(INDEX(Positions!$D$2:$D$14531,MATCH($A3764&amp;"|22",Positions!$A$2:$A$14531,0)),"-")</f>
        <v>24</v>
      </c>
      <c r="F3764" s="4" t="str">
        <f aca="false">IFERROR(INDEX(Positions!$E$2:$E$14531,MATCH($A3764&amp;"|13",Positions!$A$2:$A$14531,0)),"-")</f>
        <v>C</v>
      </c>
      <c r="G3764" s="4" t="str">
        <f aca="false">IFERROR(INDEX(Positions!$E$2:$E$14531,MATCH($A3764&amp;"|22",Positions!$A$2:$A$14531,0)),"-")</f>
        <v>G</v>
      </c>
      <c r="H3764" s="3" t="str">
        <f aca="false">F3764&amp;"-"&amp;G3764</f>
        <v>C-G</v>
      </c>
      <c r="I3764" s="4" t="n">
        <f aca="false">(F3764="G")+(G3764="G")</f>
        <v>1</v>
      </c>
      <c r="J3764" s="4" t="n">
        <f aca="false">(F3764="C")+(G3764="C")</f>
        <v>1</v>
      </c>
      <c r="K3764" s="3" t="n">
        <f aca="false">I3764+J3764</f>
        <v>2</v>
      </c>
    </row>
    <row r="3765" customFormat="false" ht="15" hidden="false" customHeight="false" outlineLevel="0" collapsed="false">
      <c r="A3765" s="4" t="s">
        <v>171</v>
      </c>
      <c r="B3765" s="4" t="s">
        <v>805</v>
      </c>
      <c r="C3765" s="4" t="s">
        <v>673</v>
      </c>
      <c r="D3765" s="4" t="n">
        <f aca="false">IFERROR(INDEX(Positions!$D$2:$D$14531,MATCH($A3765&amp;"|27",Positions!$A$2:$A$14531,0)),"-")</f>
        <v>29</v>
      </c>
      <c r="E3765" s="4" t="n">
        <f aca="false">IFERROR(INDEX(Positions!$D$2:$D$14531,MATCH($A3765&amp;"|43",Positions!$A$2:$A$14531,0)),"-")</f>
        <v>45</v>
      </c>
      <c r="F3765" s="4" t="str">
        <f aca="false">IFERROR(INDEX(Positions!$E$2:$E$14531,MATCH($A3765&amp;"|27",Positions!$A$2:$A$14531,0)),"-")</f>
        <v>U</v>
      </c>
      <c r="G3765" s="4" t="str">
        <f aca="false">IFERROR(INDEX(Positions!$E$2:$E$14531,MATCH($A3765&amp;"|43",Positions!$A$2:$A$14531,0)),"-")</f>
        <v>A</v>
      </c>
      <c r="H3765" s="3" t="str">
        <f aca="false">F3765&amp;"-"&amp;G3765</f>
        <v>U-A</v>
      </c>
      <c r="I3765" s="4" t="n">
        <f aca="false">(F3765="G")+(G3765="G")</f>
        <v>0</v>
      </c>
      <c r="J3765" s="4" t="n">
        <f aca="false">(F3765="C")+(G3765="C")</f>
        <v>0</v>
      </c>
      <c r="K3765" s="3" t="n">
        <f aca="false">I3765+J3765</f>
        <v>0</v>
      </c>
    </row>
    <row r="3766" customFormat="false" ht="15" hidden="false" customHeight="false" outlineLevel="0" collapsed="false">
      <c r="A3766" s="4" t="s">
        <v>171</v>
      </c>
      <c r="B3766" s="4" t="s">
        <v>805</v>
      </c>
      <c r="C3766" s="4" t="s">
        <v>889</v>
      </c>
      <c r="D3766" s="4" t="n">
        <f aca="false">IFERROR(INDEX(Positions!$D$2:$D$14531,MATCH($A3766&amp;"|28",Positions!$A$2:$A$14531,0)),"-")</f>
        <v>30</v>
      </c>
      <c r="E3766" s="4" t="n">
        <f aca="false">IFERROR(INDEX(Positions!$D$2:$D$14531,MATCH($A3766&amp;"|42",Positions!$A$2:$A$14531,0)),"-")</f>
        <v>44</v>
      </c>
      <c r="F3766" s="4" t="str">
        <f aca="false">IFERROR(INDEX(Positions!$E$2:$E$14531,MATCH($A3766&amp;"|28",Positions!$A$2:$A$14531,0)),"-")</f>
        <v>C</v>
      </c>
      <c r="G3766" s="4" t="str">
        <f aca="false">IFERROR(INDEX(Positions!$E$2:$E$14531,MATCH($A3766&amp;"|42",Positions!$A$2:$A$14531,0)),"-")</f>
        <v>G</v>
      </c>
      <c r="H3766" s="3" t="str">
        <f aca="false">F3766&amp;"-"&amp;G3766</f>
        <v>C-G</v>
      </c>
      <c r="I3766" s="4" t="n">
        <f aca="false">(F3766="G")+(G3766="G")</f>
        <v>1</v>
      </c>
      <c r="J3766" s="4" t="n">
        <f aca="false">(F3766="C")+(G3766="C")</f>
        <v>1</v>
      </c>
      <c r="K3766" s="3" t="n">
        <f aca="false">I3766+J3766</f>
        <v>2</v>
      </c>
    </row>
    <row r="3767" customFormat="false" ht="15" hidden="false" customHeight="false" outlineLevel="0" collapsed="false">
      <c r="A3767" s="4" t="s">
        <v>171</v>
      </c>
      <c r="B3767" s="4" t="s">
        <v>805</v>
      </c>
      <c r="C3767" s="4" t="s">
        <v>890</v>
      </c>
      <c r="D3767" s="4" t="n">
        <f aca="false">IFERROR(INDEX(Positions!$D$2:$D$14531,MATCH($A3767&amp;"|29",Positions!$A$2:$A$14531,0)),"-")</f>
        <v>31</v>
      </c>
      <c r="E3767" s="4" t="n">
        <f aca="false">IFERROR(INDEX(Positions!$D$2:$D$14531,MATCH($A3767&amp;"|41",Positions!$A$2:$A$14531,0)),"-")</f>
        <v>43</v>
      </c>
      <c r="F3767" s="4" t="str">
        <f aca="false">IFERROR(INDEX(Positions!$E$2:$E$14531,MATCH($A3767&amp;"|29",Positions!$A$2:$A$14531,0)),"-")</f>
        <v>C</v>
      </c>
      <c r="G3767" s="4" t="str">
        <f aca="false">IFERROR(INDEX(Positions!$E$2:$E$14531,MATCH($A3767&amp;"|41",Positions!$A$2:$A$14531,0)),"-")</f>
        <v>G</v>
      </c>
      <c r="H3767" s="3" t="str">
        <f aca="false">F3767&amp;"-"&amp;G3767</f>
        <v>C-G</v>
      </c>
      <c r="I3767" s="4" t="n">
        <f aca="false">(F3767="G")+(G3767="G")</f>
        <v>1</v>
      </c>
      <c r="J3767" s="4" t="n">
        <f aca="false">(F3767="C")+(G3767="C")</f>
        <v>1</v>
      </c>
      <c r="K3767" s="3" t="n">
        <f aca="false">I3767+J3767</f>
        <v>2</v>
      </c>
    </row>
    <row r="3768" customFormat="false" ht="15" hidden="false" customHeight="false" outlineLevel="0" collapsed="false">
      <c r="A3768" s="4" t="s">
        <v>171</v>
      </c>
      <c r="B3768" s="4" t="s">
        <v>805</v>
      </c>
      <c r="C3768" s="4" t="s">
        <v>694</v>
      </c>
      <c r="D3768" s="4" t="n">
        <f aca="false">IFERROR(INDEX(Positions!$D$2:$D$14531,MATCH($A3768&amp;"|30",Positions!$A$2:$A$14531,0)),"-")</f>
        <v>32</v>
      </c>
      <c r="E3768" s="4" t="n">
        <f aca="false">IFERROR(INDEX(Positions!$D$2:$D$14531,MATCH($A3768&amp;"|40",Positions!$A$2:$A$14531,0)),"-")</f>
        <v>42</v>
      </c>
      <c r="F3768" s="4" t="str">
        <f aca="false">IFERROR(INDEX(Positions!$E$2:$E$14531,MATCH($A3768&amp;"|30",Positions!$A$2:$A$14531,0)),"-")</f>
        <v>G</v>
      </c>
      <c r="G3768" s="4" t="str">
        <f aca="false">IFERROR(INDEX(Positions!$E$2:$E$14531,MATCH($A3768&amp;"|40",Positions!$A$2:$A$14531,0)),"-")</f>
        <v>C</v>
      </c>
      <c r="H3768" s="3" t="str">
        <f aca="false">F3768&amp;"-"&amp;G3768</f>
        <v>G-C</v>
      </c>
      <c r="I3768" s="4" t="n">
        <f aca="false">(F3768="G")+(G3768="G")</f>
        <v>1</v>
      </c>
      <c r="J3768" s="4" t="n">
        <f aca="false">(F3768="C")+(G3768="C")</f>
        <v>1</v>
      </c>
      <c r="K3768" s="3" t="n">
        <f aca="false">I3768+J3768</f>
        <v>2</v>
      </c>
    </row>
    <row r="3769" customFormat="false" ht="15" hidden="false" customHeight="false" outlineLevel="0" collapsed="false">
      <c r="A3769" s="4" t="s">
        <v>171</v>
      </c>
      <c r="B3769" s="4" t="s">
        <v>805</v>
      </c>
      <c r="C3769" s="4" t="s">
        <v>640</v>
      </c>
      <c r="D3769" s="4" t="n">
        <f aca="false">IFERROR(INDEX(Positions!$D$2:$D$14531,MATCH($A3769&amp;"|31",Positions!$A$2:$A$14531,0)),"-")</f>
        <v>33</v>
      </c>
      <c r="E3769" s="4" t="n">
        <f aca="false">IFERROR(INDEX(Positions!$D$2:$D$14531,MATCH($A3769&amp;"|39",Positions!$A$2:$A$14531,0)),"-")</f>
        <v>41</v>
      </c>
      <c r="F3769" s="4" t="str">
        <f aca="false">IFERROR(INDEX(Positions!$E$2:$E$14531,MATCH($A3769&amp;"|31",Positions!$A$2:$A$14531,0)),"-")</f>
        <v>C</v>
      </c>
      <c r="G3769" s="4" t="str">
        <f aca="false">IFERROR(INDEX(Positions!$E$2:$E$14531,MATCH($A3769&amp;"|39",Positions!$A$2:$A$14531,0)),"-")</f>
        <v>G</v>
      </c>
      <c r="H3769" s="3" t="str">
        <f aca="false">F3769&amp;"-"&amp;G3769</f>
        <v>C-G</v>
      </c>
      <c r="I3769" s="4" t="n">
        <f aca="false">(F3769="G")+(G3769="G")</f>
        <v>1</v>
      </c>
      <c r="J3769" s="4" t="n">
        <f aca="false">(F3769="C")+(G3769="C")</f>
        <v>1</v>
      </c>
      <c r="K3769" s="3" t="n">
        <f aca="false">I3769+J3769</f>
        <v>2</v>
      </c>
    </row>
    <row r="3770" customFormat="false" ht="15" hidden="false" customHeight="false" outlineLevel="0" collapsed="false">
      <c r="A3770" s="4" t="s">
        <v>171</v>
      </c>
      <c r="B3770" s="4" t="s">
        <v>830</v>
      </c>
      <c r="C3770" s="4" t="s">
        <v>367</v>
      </c>
      <c r="D3770" s="4" t="n">
        <f aca="false">IFERROR(INDEX(Positions!$D$2:$D$14531,MATCH($A3770&amp;"|49",Positions!$A$2:$A$14531,0)),"-")</f>
        <v>51</v>
      </c>
      <c r="E3770" s="4" t="n">
        <f aca="false">IFERROR(INDEX(Positions!$D$2:$D$14531,MATCH($A3770&amp;"|65",Positions!$A$2:$A$14531,0)),"-")</f>
        <v>67</v>
      </c>
      <c r="F3770" s="4" t="str">
        <f aca="false">IFERROR(INDEX(Positions!$E$2:$E$14531,MATCH($A3770&amp;"|49",Positions!$A$2:$A$14531,0)),"-")</f>
        <v>G</v>
      </c>
      <c r="G3770" s="4" t="str">
        <f aca="false">IFERROR(INDEX(Positions!$E$2:$E$14531,MATCH($A3770&amp;"|65",Positions!$A$2:$A$14531,0)),"-")</f>
        <v>C</v>
      </c>
      <c r="H3770" s="3" t="str">
        <f aca="false">F3770&amp;"-"&amp;G3770</f>
        <v>G-C</v>
      </c>
      <c r="I3770" s="4" t="n">
        <f aca="false">(F3770="G")+(G3770="G")</f>
        <v>1</v>
      </c>
      <c r="J3770" s="4" t="n">
        <f aca="false">(F3770="C")+(G3770="C")</f>
        <v>1</v>
      </c>
      <c r="K3770" s="3" t="n">
        <f aca="false">I3770+J3770</f>
        <v>2</v>
      </c>
    </row>
    <row r="3771" customFormat="false" ht="15" hidden="false" customHeight="false" outlineLevel="0" collapsed="false">
      <c r="A3771" s="4" t="s">
        <v>171</v>
      </c>
      <c r="B3771" s="4" t="s">
        <v>830</v>
      </c>
      <c r="C3771" s="4" t="s">
        <v>891</v>
      </c>
      <c r="D3771" s="4" t="n">
        <f aca="false">IFERROR(INDEX(Positions!$D$2:$D$14531,MATCH($A3771&amp;"|50",Positions!$A$2:$A$14531,0)),"-")</f>
        <v>52</v>
      </c>
      <c r="E3771" s="4" t="n">
        <f aca="false">IFERROR(INDEX(Positions!$D$2:$D$14531,MATCH($A3771&amp;"|64",Positions!$A$2:$A$14531,0)),"-")</f>
        <v>66</v>
      </c>
      <c r="F3771" s="4" t="str">
        <f aca="false">IFERROR(INDEX(Positions!$E$2:$E$14531,MATCH($A3771&amp;"|50",Positions!$A$2:$A$14531,0)),"-")</f>
        <v>U</v>
      </c>
      <c r="G3771" s="4" t="str">
        <f aca="false">IFERROR(INDEX(Positions!$E$2:$E$14531,MATCH($A3771&amp;"|64",Positions!$A$2:$A$14531,0)),"-")</f>
        <v>G</v>
      </c>
      <c r="H3771" s="3" t="str">
        <f aca="false">F3771&amp;"-"&amp;G3771</f>
        <v>U-G</v>
      </c>
      <c r="I3771" s="4" t="n">
        <f aca="false">(F3771="G")+(G3771="G")</f>
        <v>1</v>
      </c>
      <c r="J3771" s="4" t="n">
        <f aca="false">(F3771="C")+(G3771="C")</f>
        <v>0</v>
      </c>
      <c r="K3771" s="3" t="n">
        <f aca="false">I3771+J3771</f>
        <v>1</v>
      </c>
    </row>
    <row r="3772" customFormat="false" ht="15" hidden="false" customHeight="false" outlineLevel="0" collapsed="false">
      <c r="A3772" s="4" t="s">
        <v>171</v>
      </c>
      <c r="B3772" s="4" t="s">
        <v>830</v>
      </c>
      <c r="C3772" s="4" t="s">
        <v>689</v>
      </c>
      <c r="D3772" s="4" t="n">
        <f aca="false">IFERROR(INDEX(Positions!$D$2:$D$14531,MATCH($A3772&amp;"|51",Positions!$A$2:$A$14531,0)),"-")</f>
        <v>53</v>
      </c>
      <c r="E3772" s="4" t="n">
        <f aca="false">IFERROR(INDEX(Positions!$D$2:$D$14531,MATCH($A3772&amp;"|63",Positions!$A$2:$A$14531,0)),"-")</f>
        <v>65</v>
      </c>
      <c r="F3772" s="4" t="str">
        <f aca="false">IFERROR(INDEX(Positions!$E$2:$E$14531,MATCH($A3772&amp;"|51",Positions!$A$2:$A$14531,0)),"-")</f>
        <v>C</v>
      </c>
      <c r="G3772" s="4" t="str">
        <f aca="false">IFERROR(INDEX(Positions!$E$2:$E$14531,MATCH($A3772&amp;"|63",Positions!$A$2:$A$14531,0)),"-")</f>
        <v>G</v>
      </c>
      <c r="H3772" s="3" t="str">
        <f aca="false">F3772&amp;"-"&amp;G3772</f>
        <v>C-G</v>
      </c>
      <c r="I3772" s="4" t="n">
        <f aca="false">(F3772="G")+(G3772="G")</f>
        <v>1</v>
      </c>
      <c r="J3772" s="4" t="n">
        <f aca="false">(F3772="C")+(G3772="C")</f>
        <v>1</v>
      </c>
      <c r="K3772" s="3" t="n">
        <f aca="false">I3772+J3772</f>
        <v>2</v>
      </c>
    </row>
    <row r="3773" customFormat="false" ht="15" hidden="false" customHeight="false" outlineLevel="0" collapsed="false">
      <c r="A3773" s="4" t="s">
        <v>171</v>
      </c>
      <c r="B3773" s="4" t="s">
        <v>830</v>
      </c>
      <c r="C3773" s="4" t="s">
        <v>703</v>
      </c>
      <c r="D3773" s="4" t="n">
        <f aca="false">IFERROR(INDEX(Positions!$D$2:$D$14531,MATCH($A3773&amp;"|52",Positions!$A$2:$A$14531,0)),"-")</f>
        <v>54</v>
      </c>
      <c r="E3773" s="4" t="n">
        <f aca="false">IFERROR(INDEX(Positions!$D$2:$D$14531,MATCH($A3773&amp;"|62",Positions!$A$2:$A$14531,0)),"-")</f>
        <v>64</v>
      </c>
      <c r="F3773" s="4" t="str">
        <f aca="false">IFERROR(INDEX(Positions!$E$2:$E$14531,MATCH($A3773&amp;"|52",Positions!$A$2:$A$14531,0)),"-")</f>
        <v>G</v>
      </c>
      <c r="G3773" s="4" t="str">
        <f aca="false">IFERROR(INDEX(Positions!$E$2:$E$14531,MATCH($A3773&amp;"|62",Positions!$A$2:$A$14531,0)),"-")</f>
        <v>C</v>
      </c>
      <c r="H3773" s="3" t="str">
        <f aca="false">F3773&amp;"-"&amp;G3773</f>
        <v>G-C</v>
      </c>
      <c r="I3773" s="4" t="n">
        <f aca="false">(F3773="G")+(G3773="G")</f>
        <v>1</v>
      </c>
      <c r="J3773" s="4" t="n">
        <f aca="false">(F3773="C")+(G3773="C")</f>
        <v>1</v>
      </c>
      <c r="K3773" s="3" t="n">
        <f aca="false">I3773+J3773</f>
        <v>2</v>
      </c>
    </row>
    <row r="3774" customFormat="false" ht="15" hidden="false" customHeight="false" outlineLevel="0" collapsed="false">
      <c r="A3774" s="4" t="s">
        <v>171</v>
      </c>
      <c r="B3774" s="4" t="s">
        <v>830</v>
      </c>
      <c r="C3774" s="4" t="s">
        <v>892</v>
      </c>
      <c r="D3774" s="4" t="n">
        <f aca="false">IFERROR(INDEX(Positions!$D$2:$D$14531,MATCH($A3774&amp;"|53",Positions!$A$2:$A$14531,0)),"-")</f>
        <v>55</v>
      </c>
      <c r="E3774" s="4" t="n">
        <f aca="false">IFERROR(INDEX(Positions!$D$2:$D$14531,MATCH($A3774&amp;"|61",Positions!$A$2:$A$14531,0)),"-")</f>
        <v>63</v>
      </c>
      <c r="F3774" s="4" t="str">
        <f aca="false">IFERROR(INDEX(Positions!$E$2:$E$14531,MATCH($A3774&amp;"|53",Positions!$A$2:$A$14531,0)),"-")</f>
        <v>G</v>
      </c>
      <c r="G3774" s="4" t="str">
        <f aca="false">IFERROR(INDEX(Positions!$E$2:$E$14531,MATCH($A3774&amp;"|61",Positions!$A$2:$A$14531,0)),"-")</f>
        <v>C</v>
      </c>
      <c r="H3774" s="3" t="str">
        <f aca="false">F3774&amp;"-"&amp;G3774</f>
        <v>G-C</v>
      </c>
      <c r="I3774" s="4" t="n">
        <f aca="false">(F3774="G")+(G3774="G")</f>
        <v>1</v>
      </c>
      <c r="J3774" s="4" t="n">
        <f aca="false">(F3774="C")+(G3774="C")</f>
        <v>1</v>
      </c>
      <c r="K3774" s="3" t="n">
        <f aca="false">I3774+J3774</f>
        <v>2</v>
      </c>
    </row>
    <row r="3775" customFormat="false" ht="15" hidden="false" customHeight="false" outlineLevel="0" collapsed="false">
      <c r="A3775" s="24" t="s">
        <v>171</v>
      </c>
      <c r="B3775" s="24" t="s">
        <v>893</v>
      </c>
      <c r="C3775" s="24" t="s">
        <v>894</v>
      </c>
      <c r="D3775" s="24" t="n">
        <f aca="false">IFERROR(INDEX(Positions!$D$2:$D$14531,MATCH($A3775&amp;"|8",Positions!$A$2:$A$14531,0)),"-")</f>
        <v>8</v>
      </c>
      <c r="E3775" s="24" t="n">
        <f aca="false">IFERROR(INDEX(Positions!$D$2:$D$14531,MATCH($A3775&amp;"|14",Positions!$A$2:$A$14531,0)),"-")</f>
        <v>14</v>
      </c>
      <c r="F3775" s="24" t="str">
        <f aca="false">IFERROR(INDEX(Positions!$E$2:$E$14531,MATCH($A3775&amp;"|8",Positions!$A$2:$A$14531,0)),"-")</f>
        <v>U</v>
      </c>
      <c r="G3775" s="24" t="str">
        <f aca="false">IFERROR(INDEX(Positions!$E$2:$E$14531,MATCH($A3775&amp;"|14",Positions!$A$2:$A$14531,0)),"-")</f>
        <v>A</v>
      </c>
      <c r="H3775" s="25" t="str">
        <f aca="false">F3775&amp;"-"&amp;G3775</f>
        <v>U-A</v>
      </c>
      <c r="I3775" s="24" t="n">
        <f aca="false">(F3775="G")+(G3775="G")</f>
        <v>0</v>
      </c>
      <c r="J3775" s="24" t="n">
        <f aca="false">(F3775="C")+(G3775="C")</f>
        <v>0</v>
      </c>
      <c r="K3775" s="25" t="n">
        <f aca="false">I3775+J3775</f>
        <v>0</v>
      </c>
    </row>
    <row r="3776" customFormat="false" ht="15" hidden="false" customHeight="false" outlineLevel="0" collapsed="false">
      <c r="A3776" s="24" t="s">
        <v>171</v>
      </c>
      <c r="B3776" s="24" t="s">
        <v>893</v>
      </c>
      <c r="C3776" s="24" t="s">
        <v>895</v>
      </c>
      <c r="D3776" s="24" t="n">
        <f aca="false">IFERROR(INDEX(Positions!$D$2:$D$14531,MATCH($A3776&amp;"|15",Positions!$A$2:$A$14531,0)),"-")</f>
        <v>15</v>
      </c>
      <c r="E3776" s="24" t="n">
        <f aca="false">IFERROR(INDEX(Positions!$D$2:$D$14531,MATCH($A3776&amp;"|48",Positions!$A$2:$A$14531,0)),"-")</f>
        <v>50</v>
      </c>
      <c r="F3776" s="24" t="str">
        <f aca="false">IFERROR(INDEX(Positions!$E$2:$E$14531,MATCH($A3776&amp;"|15",Positions!$A$2:$A$14531,0)),"-")</f>
        <v>G</v>
      </c>
      <c r="G3776" s="24" t="str">
        <f aca="false">IFERROR(INDEX(Positions!$E$2:$E$14531,MATCH($A3776&amp;"|48",Positions!$A$2:$A$14531,0)),"-")</f>
        <v>C</v>
      </c>
      <c r="H3776" s="25" t="str">
        <f aca="false">F3776&amp;"-"&amp;G3776</f>
        <v>G-C</v>
      </c>
      <c r="I3776" s="24" t="n">
        <f aca="false">(F3776="G")+(G3776="G")</f>
        <v>1</v>
      </c>
      <c r="J3776" s="24" t="n">
        <f aca="false">(F3776="C")+(G3776="C")</f>
        <v>1</v>
      </c>
      <c r="K3776" s="25" t="n">
        <f aca="false">I3776+J3776</f>
        <v>2</v>
      </c>
    </row>
    <row r="3777" customFormat="false" ht="15" hidden="false" customHeight="false" outlineLevel="0" collapsed="false">
      <c r="A3777" s="24" t="s">
        <v>171</v>
      </c>
      <c r="B3777" s="24" t="s">
        <v>893</v>
      </c>
      <c r="C3777" s="24" t="s">
        <v>896</v>
      </c>
      <c r="D3777" s="24" t="n">
        <f aca="false">IFERROR(INDEX(Positions!$D$2:$D$14531,MATCH($A3777&amp;"|18",Positions!$A$2:$A$14531,0)),"-")</f>
        <v>19</v>
      </c>
      <c r="E3777" s="24" t="n">
        <f aca="false">IFERROR(INDEX(Positions!$D$2:$D$14531,MATCH($A3777&amp;"|55",Positions!$A$2:$A$14531,0)),"-")</f>
        <v>57</v>
      </c>
      <c r="F3777" s="24" t="str">
        <f aca="false">IFERROR(INDEX(Positions!$E$2:$E$14531,MATCH($A3777&amp;"|18",Positions!$A$2:$A$14531,0)),"-")</f>
        <v>G</v>
      </c>
      <c r="G3777" s="24" t="str">
        <f aca="false">IFERROR(INDEX(Positions!$E$2:$E$14531,MATCH($A3777&amp;"|55",Positions!$A$2:$A$14531,0)),"-")</f>
        <v>U</v>
      </c>
      <c r="H3777" s="25" t="str">
        <f aca="false">F3777&amp;"-"&amp;G3777</f>
        <v>G-U</v>
      </c>
      <c r="I3777" s="24" t="n">
        <f aca="false">(F3777="G")+(G3777="G")</f>
        <v>1</v>
      </c>
      <c r="J3777" s="24" t="n">
        <f aca="false">(F3777="C")+(G3777="C")</f>
        <v>0</v>
      </c>
      <c r="K3777" s="25" t="n">
        <f aca="false">I3777+J3777</f>
        <v>1</v>
      </c>
    </row>
    <row r="3778" customFormat="false" ht="15" hidden="false" customHeight="false" outlineLevel="0" collapsed="false">
      <c r="A3778" s="24" t="s">
        <v>171</v>
      </c>
      <c r="B3778" s="24" t="s">
        <v>893</v>
      </c>
      <c r="C3778" s="24" t="s">
        <v>897</v>
      </c>
      <c r="D3778" s="24" t="n">
        <f aca="false">IFERROR(INDEX(Positions!$D$2:$D$14531,MATCH($A3778&amp;"|19",Positions!$A$2:$A$14531,0)),"-")</f>
        <v>20</v>
      </c>
      <c r="E3778" s="24" t="n">
        <f aca="false">IFERROR(INDEX(Positions!$D$2:$D$14531,MATCH($A3778&amp;"|56",Positions!$A$2:$A$14531,0)),"-")</f>
        <v>58</v>
      </c>
      <c r="F3778" s="24" t="str">
        <f aca="false">IFERROR(INDEX(Positions!$E$2:$E$14531,MATCH($A3778&amp;"|19",Positions!$A$2:$A$14531,0)),"-")</f>
        <v>G</v>
      </c>
      <c r="G3778" s="24" t="str">
        <f aca="false">IFERROR(INDEX(Positions!$E$2:$E$14531,MATCH($A3778&amp;"|56",Positions!$A$2:$A$14531,0)),"-")</f>
        <v>C</v>
      </c>
      <c r="H3778" s="25" t="str">
        <f aca="false">F3778&amp;"-"&amp;G3778</f>
        <v>G-C</v>
      </c>
      <c r="I3778" s="24" t="n">
        <f aca="false">(F3778="G")+(G3778="G")</f>
        <v>1</v>
      </c>
      <c r="J3778" s="24" t="n">
        <f aca="false">(F3778="C")+(G3778="C")</f>
        <v>1</v>
      </c>
      <c r="K3778" s="25" t="n">
        <f aca="false">I3778+J3778</f>
        <v>2</v>
      </c>
    </row>
    <row r="3779" customFormat="false" ht="15" hidden="false" customHeight="false" outlineLevel="0" collapsed="false">
      <c r="A3779" s="24" t="s">
        <v>171</v>
      </c>
      <c r="B3779" s="24" t="s">
        <v>893</v>
      </c>
      <c r="C3779" s="24" t="s">
        <v>898</v>
      </c>
      <c r="D3779" s="24" t="n">
        <f aca="false">IFERROR(INDEX(Positions!$D$2:$D$14531,MATCH($A3779&amp;"|26",Positions!$A$2:$A$14531,0)),"-")</f>
        <v>28</v>
      </c>
      <c r="E3779" s="24" t="n">
        <f aca="false">IFERROR(INDEX(Positions!$D$2:$D$14531,MATCH($A3779&amp;"|44",Positions!$A$2:$A$14531,0)),"-")</f>
        <v>46</v>
      </c>
      <c r="F3779" s="24" t="str">
        <f aca="false">IFERROR(INDEX(Positions!$E$2:$E$14531,MATCH($A3779&amp;"|26",Positions!$A$2:$A$14531,0)),"-")</f>
        <v>G</v>
      </c>
      <c r="G3779" s="24" t="str">
        <f aca="false">IFERROR(INDEX(Positions!$E$2:$E$14531,MATCH($A3779&amp;"|44",Positions!$A$2:$A$14531,0)),"-")</f>
        <v>A</v>
      </c>
      <c r="H3779" s="25" t="str">
        <f aca="false">F3779&amp;"-"&amp;G3779</f>
        <v>G-A</v>
      </c>
      <c r="I3779" s="24" t="n">
        <f aca="false">(F3779="G")+(G3779="G")</f>
        <v>1</v>
      </c>
      <c r="J3779" s="24" t="n">
        <f aca="false">(F3779="C")+(G3779="C")</f>
        <v>0</v>
      </c>
      <c r="K3779" s="25" t="n">
        <f aca="false">I3779+J3779</f>
        <v>1</v>
      </c>
    </row>
    <row r="3780" customFormat="false" ht="15" hidden="false" customHeight="false" outlineLevel="0" collapsed="false">
      <c r="A3780" s="24" t="s">
        <v>171</v>
      </c>
      <c r="B3780" s="24" t="s">
        <v>893</v>
      </c>
      <c r="C3780" s="24" t="s">
        <v>899</v>
      </c>
      <c r="D3780" s="24" t="n">
        <f aca="false">IFERROR(INDEX(Positions!$D$2:$D$14531,MATCH($A3780&amp;"|32",Positions!$A$2:$A$14531,0)),"-")</f>
        <v>34</v>
      </c>
      <c r="E3780" s="24" t="n">
        <f aca="false">IFERROR(INDEX(Positions!$D$2:$D$14531,MATCH($A3780&amp;"|38",Positions!$A$2:$A$14531,0)),"-")</f>
        <v>40</v>
      </c>
      <c r="F3780" s="24" t="str">
        <f aca="false">IFERROR(INDEX(Positions!$E$2:$E$14531,MATCH($A3780&amp;"|32",Positions!$A$2:$A$14531,0)),"-")</f>
        <v>U</v>
      </c>
      <c r="G3780" s="24" t="str">
        <f aca="false">IFERROR(INDEX(Positions!$E$2:$E$14531,MATCH($A3780&amp;"|38",Positions!$A$2:$A$14531,0)),"-")</f>
        <v>A</v>
      </c>
      <c r="H3780" s="25" t="str">
        <f aca="false">F3780&amp;"-"&amp;G3780</f>
        <v>U-A</v>
      </c>
      <c r="I3780" s="24" t="n">
        <f aca="false">(F3780="G")+(G3780="G")</f>
        <v>0</v>
      </c>
      <c r="J3780" s="24" t="n">
        <f aca="false">(F3780="C")+(G3780="C")</f>
        <v>0</v>
      </c>
      <c r="K3780" s="25" t="n">
        <f aca="false">I3780+J3780</f>
        <v>0</v>
      </c>
    </row>
    <row r="3781" customFormat="false" ht="15" hidden="false" customHeight="false" outlineLevel="0" collapsed="false">
      <c r="A3781" s="24" t="s">
        <v>171</v>
      </c>
      <c r="B3781" s="24" t="s">
        <v>893</v>
      </c>
      <c r="C3781" s="24" t="s">
        <v>900</v>
      </c>
      <c r="D3781" s="24" t="n">
        <f aca="false">IFERROR(INDEX(Positions!$D$2:$D$14531,MATCH($A3781&amp;"|54",Positions!$A$2:$A$14531,0)),"-")</f>
        <v>56</v>
      </c>
      <c r="E3781" s="24" t="n">
        <f aca="false">IFERROR(INDEX(Positions!$D$2:$D$14531,MATCH($A3781&amp;"|58",Positions!$A$2:$A$14531,0)),"-")</f>
        <v>60</v>
      </c>
      <c r="F3781" s="24" t="str">
        <f aca="false">IFERROR(INDEX(Positions!$E$2:$E$14531,MATCH($A3781&amp;"|54",Positions!$A$2:$A$14531,0)),"-")</f>
        <v>U</v>
      </c>
      <c r="G3781" s="24" t="str">
        <f aca="false">IFERROR(INDEX(Positions!$E$2:$E$14531,MATCH($A3781&amp;"|58",Positions!$A$2:$A$14531,0)),"-")</f>
        <v>A</v>
      </c>
      <c r="H3781" s="25" t="str">
        <f aca="false">F3781&amp;"-"&amp;G3781</f>
        <v>U-A</v>
      </c>
      <c r="I3781" s="24" t="n">
        <f aca="false">(F3781="G")+(G3781="G")</f>
        <v>0</v>
      </c>
      <c r="J3781" s="24" t="n">
        <f aca="false">(F3781="C")+(G3781="C")</f>
        <v>0</v>
      </c>
      <c r="K3781" s="25" t="n">
        <f aca="false">I3781+J3781</f>
        <v>0</v>
      </c>
    </row>
    <row r="3782" customFormat="false" ht="15" hidden="false" customHeight="false" outlineLevel="0" collapsed="false">
      <c r="A3782" s="4" t="s">
        <v>172</v>
      </c>
      <c r="B3782" s="4" t="s">
        <v>768</v>
      </c>
      <c r="C3782" s="4" t="s">
        <v>882</v>
      </c>
      <c r="D3782" s="4" t="n">
        <f aca="false">IFERROR(INDEX(Positions!$D$2:$D$14531,MATCH($A3782&amp;"|1",Positions!$A$2:$A$14531,0)),"-")</f>
        <v>1</v>
      </c>
      <c r="E3782" s="4" t="n">
        <f aca="false">IFERROR(INDEX(Positions!$D$2:$D$14531,MATCH($A3782&amp;"|72",Positions!$A$2:$A$14531,0)),"-")</f>
        <v>86</v>
      </c>
      <c r="F3782" s="4" t="str">
        <f aca="false">IFERROR(INDEX(Positions!$E$2:$E$14531,MATCH($A3782&amp;"|1",Positions!$A$2:$A$14531,0)),"-")</f>
        <v>G</v>
      </c>
      <c r="G3782" s="4" t="str">
        <f aca="false">IFERROR(INDEX(Positions!$E$2:$E$14531,MATCH($A3782&amp;"|72",Positions!$A$2:$A$14531,0)),"-")</f>
        <v>C</v>
      </c>
      <c r="H3782" s="3" t="str">
        <f aca="false">F3782&amp;"-"&amp;G3782</f>
        <v>G-C</v>
      </c>
      <c r="I3782" s="4" t="n">
        <f aca="false">(F3782="G")+(G3782="G")</f>
        <v>1</v>
      </c>
      <c r="J3782" s="4" t="n">
        <f aca="false">(F3782="C")+(G3782="C")</f>
        <v>1</v>
      </c>
      <c r="K3782" s="3" t="n">
        <f aca="false">I3782+J3782</f>
        <v>2</v>
      </c>
    </row>
    <row r="3783" customFormat="false" ht="15" hidden="false" customHeight="false" outlineLevel="0" collapsed="false">
      <c r="A3783" s="4" t="s">
        <v>172</v>
      </c>
      <c r="B3783" s="4" t="s">
        <v>768</v>
      </c>
      <c r="C3783" s="4" t="s">
        <v>883</v>
      </c>
      <c r="D3783" s="4" t="n">
        <f aca="false">IFERROR(INDEX(Positions!$D$2:$D$14531,MATCH($A3783&amp;"|2",Positions!$A$2:$A$14531,0)),"-")</f>
        <v>2</v>
      </c>
      <c r="E3783" s="4" t="n">
        <f aca="false">IFERROR(INDEX(Positions!$D$2:$D$14531,MATCH($A3783&amp;"|71",Positions!$A$2:$A$14531,0)),"-")</f>
        <v>85</v>
      </c>
      <c r="F3783" s="4" t="str">
        <f aca="false">IFERROR(INDEX(Positions!$E$2:$E$14531,MATCH($A3783&amp;"|2",Positions!$A$2:$A$14531,0)),"-")</f>
        <v>G</v>
      </c>
      <c r="G3783" s="4" t="str">
        <f aca="false">IFERROR(INDEX(Positions!$E$2:$E$14531,MATCH($A3783&amp;"|71",Positions!$A$2:$A$14531,0)),"-")</f>
        <v>C</v>
      </c>
      <c r="H3783" s="3" t="str">
        <f aca="false">F3783&amp;"-"&amp;G3783</f>
        <v>G-C</v>
      </c>
      <c r="I3783" s="4" t="n">
        <f aca="false">(F3783="G")+(G3783="G")</f>
        <v>1</v>
      </c>
      <c r="J3783" s="4" t="n">
        <f aca="false">(F3783="C")+(G3783="C")</f>
        <v>1</v>
      </c>
      <c r="K3783" s="3" t="n">
        <f aca="false">I3783+J3783</f>
        <v>2</v>
      </c>
    </row>
    <row r="3784" customFormat="false" ht="15" hidden="false" customHeight="false" outlineLevel="0" collapsed="false">
      <c r="A3784" s="4" t="s">
        <v>172</v>
      </c>
      <c r="B3784" s="4" t="s">
        <v>768</v>
      </c>
      <c r="C3784" s="4" t="s">
        <v>884</v>
      </c>
      <c r="D3784" s="4" t="n">
        <f aca="false">IFERROR(INDEX(Positions!$D$2:$D$14531,MATCH($A3784&amp;"|3",Positions!$A$2:$A$14531,0)),"-")</f>
        <v>3</v>
      </c>
      <c r="E3784" s="4" t="n">
        <f aca="false">IFERROR(INDEX(Positions!$D$2:$D$14531,MATCH($A3784&amp;"|70",Positions!$A$2:$A$14531,0)),"-")</f>
        <v>84</v>
      </c>
      <c r="F3784" s="4" t="str">
        <f aca="false">IFERROR(INDEX(Positions!$E$2:$E$14531,MATCH($A3784&amp;"|3",Positions!$A$2:$A$14531,0)),"-")</f>
        <v>U</v>
      </c>
      <c r="G3784" s="4" t="str">
        <f aca="false">IFERROR(INDEX(Positions!$E$2:$E$14531,MATCH($A3784&amp;"|70",Positions!$A$2:$A$14531,0)),"-")</f>
        <v>A</v>
      </c>
      <c r="H3784" s="3" t="str">
        <f aca="false">F3784&amp;"-"&amp;G3784</f>
        <v>U-A</v>
      </c>
      <c r="I3784" s="4" t="n">
        <f aca="false">(F3784="G")+(G3784="G")</f>
        <v>0</v>
      </c>
      <c r="J3784" s="4" t="n">
        <f aca="false">(F3784="C")+(G3784="C")</f>
        <v>0</v>
      </c>
      <c r="K3784" s="3" t="n">
        <f aca="false">I3784+J3784</f>
        <v>0</v>
      </c>
    </row>
    <row r="3785" customFormat="false" ht="15" hidden="false" customHeight="false" outlineLevel="0" collapsed="false">
      <c r="A3785" s="4" t="s">
        <v>172</v>
      </c>
      <c r="B3785" s="4" t="s">
        <v>768</v>
      </c>
      <c r="C3785" s="4" t="s">
        <v>885</v>
      </c>
      <c r="D3785" s="4" t="n">
        <f aca="false">IFERROR(INDEX(Positions!$D$2:$D$14531,MATCH($A3785&amp;"|4",Positions!$A$2:$A$14531,0)),"-")</f>
        <v>4</v>
      </c>
      <c r="E3785" s="4" t="n">
        <f aca="false">IFERROR(INDEX(Positions!$D$2:$D$14531,MATCH($A3785&amp;"|69",Positions!$A$2:$A$14531,0)),"-")</f>
        <v>83</v>
      </c>
      <c r="F3785" s="4" t="str">
        <f aca="false">IFERROR(INDEX(Positions!$E$2:$E$14531,MATCH($A3785&amp;"|4",Positions!$A$2:$A$14531,0)),"-")</f>
        <v>G</v>
      </c>
      <c r="G3785" s="4" t="str">
        <f aca="false">IFERROR(INDEX(Positions!$E$2:$E$14531,MATCH($A3785&amp;"|69",Positions!$A$2:$A$14531,0)),"-")</f>
        <v>C</v>
      </c>
      <c r="H3785" s="3" t="str">
        <f aca="false">F3785&amp;"-"&amp;G3785</f>
        <v>G-C</v>
      </c>
      <c r="I3785" s="4" t="n">
        <f aca="false">(F3785="G")+(G3785="G")</f>
        <v>1</v>
      </c>
      <c r="J3785" s="4" t="n">
        <f aca="false">(F3785="C")+(G3785="C")</f>
        <v>1</v>
      </c>
      <c r="K3785" s="3" t="n">
        <f aca="false">I3785+J3785</f>
        <v>2</v>
      </c>
    </row>
    <row r="3786" customFormat="false" ht="15" hidden="false" customHeight="false" outlineLevel="0" collapsed="false">
      <c r="A3786" s="4" t="s">
        <v>172</v>
      </c>
      <c r="B3786" s="4" t="s">
        <v>768</v>
      </c>
      <c r="C3786" s="4" t="s">
        <v>542</v>
      </c>
      <c r="D3786" s="4" t="n">
        <f aca="false">IFERROR(INDEX(Positions!$D$2:$D$14531,MATCH($A3786&amp;"|5",Positions!$A$2:$A$14531,0)),"-")</f>
        <v>5</v>
      </c>
      <c r="E3786" s="4" t="n">
        <f aca="false">IFERROR(INDEX(Positions!$D$2:$D$14531,MATCH($A3786&amp;"|68",Positions!$A$2:$A$14531,0)),"-")</f>
        <v>82</v>
      </c>
      <c r="F3786" s="4" t="str">
        <f aca="false">IFERROR(INDEX(Positions!$E$2:$E$14531,MATCH($A3786&amp;"|5",Positions!$A$2:$A$14531,0)),"-")</f>
        <v>G</v>
      </c>
      <c r="G3786" s="4" t="str">
        <f aca="false">IFERROR(INDEX(Positions!$E$2:$E$14531,MATCH($A3786&amp;"|68",Positions!$A$2:$A$14531,0)),"-")</f>
        <v>C</v>
      </c>
      <c r="H3786" s="3" t="str">
        <f aca="false">F3786&amp;"-"&amp;G3786</f>
        <v>G-C</v>
      </c>
      <c r="I3786" s="4" t="n">
        <f aca="false">(F3786="G")+(G3786="G")</f>
        <v>1</v>
      </c>
      <c r="J3786" s="4" t="n">
        <f aca="false">(F3786="C")+(G3786="C")</f>
        <v>1</v>
      </c>
      <c r="K3786" s="3" t="n">
        <f aca="false">I3786+J3786</f>
        <v>2</v>
      </c>
    </row>
    <row r="3787" customFormat="false" ht="15" hidden="false" customHeight="false" outlineLevel="0" collapsed="false">
      <c r="A3787" s="4" t="s">
        <v>172</v>
      </c>
      <c r="B3787" s="4" t="s">
        <v>768</v>
      </c>
      <c r="C3787" s="4" t="s">
        <v>561</v>
      </c>
      <c r="D3787" s="4" t="n">
        <f aca="false">IFERROR(INDEX(Positions!$D$2:$D$14531,MATCH($A3787&amp;"|6",Positions!$A$2:$A$14531,0)),"-")</f>
        <v>6</v>
      </c>
      <c r="E3787" s="4" t="n">
        <f aca="false">IFERROR(INDEX(Positions!$D$2:$D$14531,MATCH($A3787&amp;"|67",Positions!$A$2:$A$14531,0)),"-")</f>
        <v>81</v>
      </c>
      <c r="F3787" s="4" t="str">
        <f aca="false">IFERROR(INDEX(Positions!$E$2:$E$14531,MATCH($A3787&amp;"|6",Positions!$A$2:$A$14531,0)),"-")</f>
        <v>G</v>
      </c>
      <c r="G3787" s="4" t="str">
        <f aca="false">IFERROR(INDEX(Positions!$E$2:$E$14531,MATCH($A3787&amp;"|67",Positions!$A$2:$A$14531,0)),"-")</f>
        <v>C</v>
      </c>
      <c r="H3787" s="3" t="str">
        <f aca="false">F3787&amp;"-"&amp;G3787</f>
        <v>G-C</v>
      </c>
      <c r="I3787" s="4" t="n">
        <f aca="false">(F3787="G")+(G3787="G")</f>
        <v>1</v>
      </c>
      <c r="J3787" s="4" t="n">
        <f aca="false">(F3787="C")+(G3787="C")</f>
        <v>1</v>
      </c>
      <c r="K3787" s="3" t="n">
        <f aca="false">I3787+J3787</f>
        <v>2</v>
      </c>
    </row>
    <row r="3788" customFormat="false" ht="15" hidden="false" customHeight="false" outlineLevel="0" collapsed="false">
      <c r="A3788" s="4" t="s">
        <v>172</v>
      </c>
      <c r="B3788" s="4" t="s">
        <v>768</v>
      </c>
      <c r="C3788" s="4" t="s">
        <v>886</v>
      </c>
      <c r="D3788" s="4" t="n">
        <f aca="false">IFERROR(INDEX(Positions!$D$2:$D$14531,MATCH($A3788&amp;"|7",Positions!$A$2:$A$14531,0)),"-")</f>
        <v>7</v>
      </c>
      <c r="E3788" s="4" t="n">
        <f aca="false">IFERROR(INDEX(Positions!$D$2:$D$14531,MATCH($A3788&amp;"|66",Positions!$A$2:$A$14531,0)),"-")</f>
        <v>80</v>
      </c>
      <c r="F3788" s="4" t="str">
        <f aca="false">IFERROR(INDEX(Positions!$E$2:$E$14531,MATCH($A3788&amp;"|7",Positions!$A$2:$A$14531,0)),"-")</f>
        <v>U</v>
      </c>
      <c r="G3788" s="4" t="str">
        <f aca="false">IFERROR(INDEX(Positions!$E$2:$E$14531,MATCH($A3788&amp;"|66",Positions!$A$2:$A$14531,0)),"-")</f>
        <v>A</v>
      </c>
      <c r="H3788" s="3" t="str">
        <f aca="false">F3788&amp;"-"&amp;G3788</f>
        <v>U-A</v>
      </c>
      <c r="I3788" s="4" t="n">
        <f aca="false">(F3788="G")+(G3788="G")</f>
        <v>0</v>
      </c>
      <c r="J3788" s="4" t="n">
        <f aca="false">(F3788="C")+(G3788="C")</f>
        <v>0</v>
      </c>
      <c r="K3788" s="3" t="n">
        <f aca="false">I3788+J3788</f>
        <v>0</v>
      </c>
    </row>
    <row r="3789" customFormat="false" ht="15" hidden="false" customHeight="false" outlineLevel="0" collapsed="false">
      <c r="A3789" s="4" t="s">
        <v>172</v>
      </c>
      <c r="B3789" s="4" t="s">
        <v>783</v>
      </c>
      <c r="C3789" s="4" t="s">
        <v>887</v>
      </c>
      <c r="D3789" s="4" t="n">
        <f aca="false">IFERROR(INDEX(Positions!$D$2:$D$14531,MATCH($A3789&amp;"|10",Positions!$A$2:$A$14531,0)),"-")</f>
        <v>10</v>
      </c>
      <c r="E3789" s="4" t="n">
        <f aca="false">IFERROR(INDEX(Positions!$D$2:$D$14531,MATCH($A3789&amp;"|25",Positions!$A$2:$A$14531,0)),"-")</f>
        <v>26</v>
      </c>
      <c r="F3789" s="4" t="str">
        <f aca="false">IFERROR(INDEX(Positions!$E$2:$E$14531,MATCH($A3789&amp;"|10",Positions!$A$2:$A$14531,0)),"-")</f>
        <v>C</v>
      </c>
      <c r="G3789" s="4" t="str">
        <f aca="false">IFERROR(INDEX(Positions!$E$2:$E$14531,MATCH($A3789&amp;"|25",Positions!$A$2:$A$14531,0)),"-")</f>
        <v>G</v>
      </c>
      <c r="H3789" s="3" t="str">
        <f aca="false">F3789&amp;"-"&amp;G3789</f>
        <v>C-G</v>
      </c>
      <c r="I3789" s="4" t="n">
        <f aca="false">(F3789="G")+(G3789="G")</f>
        <v>1</v>
      </c>
      <c r="J3789" s="4" t="n">
        <f aca="false">(F3789="C")+(G3789="C")</f>
        <v>1</v>
      </c>
      <c r="K3789" s="3" t="n">
        <f aca="false">I3789+J3789</f>
        <v>2</v>
      </c>
    </row>
    <row r="3790" customFormat="false" ht="15" hidden="false" customHeight="false" outlineLevel="0" collapsed="false">
      <c r="A3790" s="4" t="s">
        <v>172</v>
      </c>
      <c r="B3790" s="4" t="s">
        <v>783</v>
      </c>
      <c r="C3790" s="4" t="s">
        <v>888</v>
      </c>
      <c r="D3790" s="4" t="n">
        <f aca="false">IFERROR(INDEX(Positions!$D$2:$D$14531,MATCH($A3790&amp;"|11",Positions!$A$2:$A$14531,0)),"-")</f>
        <v>11</v>
      </c>
      <c r="E3790" s="4" t="n">
        <f aca="false">IFERROR(INDEX(Positions!$D$2:$D$14531,MATCH($A3790&amp;"|24",Positions!$A$2:$A$14531,0)),"-")</f>
        <v>25</v>
      </c>
      <c r="F3790" s="4" t="str">
        <f aca="false">IFERROR(INDEX(Positions!$E$2:$E$14531,MATCH($A3790&amp;"|11",Positions!$A$2:$A$14531,0)),"-")</f>
        <v>C</v>
      </c>
      <c r="G3790" s="4" t="str">
        <f aca="false">IFERROR(INDEX(Positions!$E$2:$E$14531,MATCH($A3790&amp;"|24",Positions!$A$2:$A$14531,0)),"-")</f>
        <v>G</v>
      </c>
      <c r="H3790" s="3" t="str">
        <f aca="false">F3790&amp;"-"&amp;G3790</f>
        <v>C-G</v>
      </c>
      <c r="I3790" s="4" t="n">
        <f aca="false">(F3790="G")+(G3790="G")</f>
        <v>1</v>
      </c>
      <c r="J3790" s="4" t="n">
        <f aca="false">(F3790="C")+(G3790="C")</f>
        <v>1</v>
      </c>
      <c r="K3790" s="3" t="n">
        <f aca="false">I3790+J3790</f>
        <v>2</v>
      </c>
    </row>
    <row r="3791" customFormat="false" ht="15" hidden="false" customHeight="false" outlineLevel="0" collapsed="false">
      <c r="A3791" s="4" t="s">
        <v>172</v>
      </c>
      <c r="B3791" s="4" t="s">
        <v>783</v>
      </c>
      <c r="C3791" s="4" t="s">
        <v>479</v>
      </c>
      <c r="D3791" s="4" t="n">
        <f aca="false">IFERROR(INDEX(Positions!$D$2:$D$14531,MATCH($A3791&amp;"|12",Positions!$A$2:$A$14531,0)),"-")</f>
        <v>12</v>
      </c>
      <c r="E3791" s="4" t="n">
        <f aca="false">IFERROR(INDEX(Positions!$D$2:$D$14531,MATCH($A3791&amp;"|23",Positions!$A$2:$A$14531,0)),"-")</f>
        <v>24</v>
      </c>
      <c r="F3791" s="4" t="str">
        <f aca="false">IFERROR(INDEX(Positions!$E$2:$E$14531,MATCH($A3791&amp;"|12",Positions!$A$2:$A$14531,0)),"-")</f>
        <v>C</v>
      </c>
      <c r="G3791" s="4" t="str">
        <f aca="false">IFERROR(INDEX(Positions!$E$2:$E$14531,MATCH($A3791&amp;"|23",Positions!$A$2:$A$14531,0)),"-")</f>
        <v>G</v>
      </c>
      <c r="H3791" s="3" t="str">
        <f aca="false">F3791&amp;"-"&amp;G3791</f>
        <v>C-G</v>
      </c>
      <c r="I3791" s="4" t="n">
        <f aca="false">(F3791="G")+(G3791="G")</f>
        <v>1</v>
      </c>
      <c r="J3791" s="4" t="n">
        <f aca="false">(F3791="C")+(G3791="C")</f>
        <v>1</v>
      </c>
      <c r="K3791" s="3" t="n">
        <f aca="false">I3791+J3791</f>
        <v>2</v>
      </c>
    </row>
    <row r="3792" customFormat="false" ht="15" hidden="false" customHeight="false" outlineLevel="0" collapsed="false">
      <c r="A3792" s="4" t="s">
        <v>172</v>
      </c>
      <c r="B3792" s="4" t="s">
        <v>783</v>
      </c>
      <c r="C3792" s="4" t="s">
        <v>267</v>
      </c>
      <c r="D3792" s="4" t="n">
        <f aca="false">IFERROR(INDEX(Positions!$D$2:$D$14531,MATCH($A3792&amp;"|13",Positions!$A$2:$A$14531,0)),"-")</f>
        <v>13</v>
      </c>
      <c r="E3792" s="4" t="n">
        <f aca="false">IFERROR(INDEX(Positions!$D$2:$D$14531,MATCH($A3792&amp;"|22",Positions!$A$2:$A$14531,0)),"-")</f>
        <v>23</v>
      </c>
      <c r="F3792" s="4" t="str">
        <f aca="false">IFERROR(INDEX(Positions!$E$2:$E$14531,MATCH($A3792&amp;"|13",Positions!$A$2:$A$14531,0)),"-")</f>
        <v>G</v>
      </c>
      <c r="G3792" s="4" t="str">
        <f aca="false">IFERROR(INDEX(Positions!$E$2:$E$14531,MATCH($A3792&amp;"|22",Positions!$A$2:$A$14531,0)),"-")</f>
        <v>A</v>
      </c>
      <c r="H3792" s="3" t="str">
        <f aca="false">F3792&amp;"-"&amp;G3792</f>
        <v>G-A</v>
      </c>
      <c r="I3792" s="4" t="n">
        <f aca="false">(F3792="G")+(G3792="G")</f>
        <v>1</v>
      </c>
      <c r="J3792" s="4" t="n">
        <f aca="false">(F3792="C")+(G3792="C")</f>
        <v>0</v>
      </c>
      <c r="K3792" s="3" t="n">
        <f aca="false">I3792+J3792</f>
        <v>1</v>
      </c>
    </row>
    <row r="3793" customFormat="false" ht="15" hidden="false" customHeight="false" outlineLevel="0" collapsed="false">
      <c r="A3793" s="4" t="s">
        <v>172</v>
      </c>
      <c r="B3793" s="4" t="s">
        <v>805</v>
      </c>
      <c r="C3793" s="4" t="s">
        <v>673</v>
      </c>
      <c r="D3793" s="4" t="n">
        <f aca="false">IFERROR(INDEX(Positions!$D$2:$D$14531,MATCH($A3793&amp;"|27",Positions!$A$2:$A$14531,0)),"-")</f>
        <v>28</v>
      </c>
      <c r="E3793" s="4" t="n">
        <f aca="false">IFERROR(INDEX(Positions!$D$2:$D$14531,MATCH($A3793&amp;"|43",Positions!$A$2:$A$14531,0)),"-")</f>
        <v>44</v>
      </c>
      <c r="F3793" s="4" t="str">
        <f aca="false">IFERROR(INDEX(Positions!$E$2:$E$14531,MATCH($A3793&amp;"|27",Positions!$A$2:$A$14531,0)),"-")</f>
        <v>A</v>
      </c>
      <c r="G3793" s="4" t="str">
        <f aca="false">IFERROR(INDEX(Positions!$E$2:$E$14531,MATCH($A3793&amp;"|43",Positions!$A$2:$A$14531,0)),"-")</f>
        <v>U</v>
      </c>
      <c r="H3793" s="3" t="str">
        <f aca="false">F3793&amp;"-"&amp;G3793</f>
        <v>A-U</v>
      </c>
      <c r="I3793" s="4" t="n">
        <f aca="false">(F3793="G")+(G3793="G")</f>
        <v>0</v>
      </c>
      <c r="J3793" s="4" t="n">
        <f aca="false">(F3793="C")+(G3793="C")</f>
        <v>0</v>
      </c>
      <c r="K3793" s="3" t="n">
        <f aca="false">I3793+J3793</f>
        <v>0</v>
      </c>
    </row>
    <row r="3794" customFormat="false" ht="15" hidden="false" customHeight="false" outlineLevel="0" collapsed="false">
      <c r="A3794" s="4" t="s">
        <v>172</v>
      </c>
      <c r="B3794" s="4" t="s">
        <v>805</v>
      </c>
      <c r="C3794" s="4" t="s">
        <v>889</v>
      </c>
      <c r="D3794" s="4" t="n">
        <f aca="false">IFERROR(INDEX(Positions!$D$2:$D$14531,MATCH($A3794&amp;"|28",Positions!$A$2:$A$14531,0)),"-")</f>
        <v>29</v>
      </c>
      <c r="E3794" s="4" t="n">
        <f aca="false">IFERROR(INDEX(Positions!$D$2:$D$14531,MATCH($A3794&amp;"|42",Positions!$A$2:$A$14531,0)),"-")</f>
        <v>43</v>
      </c>
      <c r="F3794" s="4" t="str">
        <f aca="false">IFERROR(INDEX(Positions!$E$2:$E$14531,MATCH($A3794&amp;"|28",Positions!$A$2:$A$14531,0)),"-")</f>
        <v>C</v>
      </c>
      <c r="G3794" s="4" t="str">
        <f aca="false">IFERROR(INDEX(Positions!$E$2:$E$14531,MATCH($A3794&amp;"|42",Positions!$A$2:$A$14531,0)),"-")</f>
        <v>G</v>
      </c>
      <c r="H3794" s="3" t="str">
        <f aca="false">F3794&amp;"-"&amp;G3794</f>
        <v>C-G</v>
      </c>
      <c r="I3794" s="4" t="n">
        <f aca="false">(F3794="G")+(G3794="G")</f>
        <v>1</v>
      </c>
      <c r="J3794" s="4" t="n">
        <f aca="false">(F3794="C")+(G3794="C")</f>
        <v>1</v>
      </c>
      <c r="K3794" s="3" t="n">
        <f aca="false">I3794+J3794</f>
        <v>2</v>
      </c>
    </row>
    <row r="3795" customFormat="false" ht="15" hidden="false" customHeight="false" outlineLevel="0" collapsed="false">
      <c r="A3795" s="4" t="s">
        <v>172</v>
      </c>
      <c r="B3795" s="4" t="s">
        <v>805</v>
      </c>
      <c r="C3795" s="4" t="s">
        <v>890</v>
      </c>
      <c r="D3795" s="4" t="n">
        <f aca="false">IFERROR(INDEX(Positions!$D$2:$D$14531,MATCH($A3795&amp;"|29",Positions!$A$2:$A$14531,0)),"-")</f>
        <v>30</v>
      </c>
      <c r="E3795" s="4" t="n">
        <f aca="false">IFERROR(INDEX(Positions!$D$2:$D$14531,MATCH($A3795&amp;"|41",Positions!$A$2:$A$14531,0)),"-")</f>
        <v>42</v>
      </c>
      <c r="F3795" s="4" t="str">
        <f aca="false">IFERROR(INDEX(Positions!$E$2:$E$14531,MATCH($A3795&amp;"|29",Positions!$A$2:$A$14531,0)),"-")</f>
        <v>G</v>
      </c>
      <c r="G3795" s="4" t="str">
        <f aca="false">IFERROR(INDEX(Positions!$E$2:$E$14531,MATCH($A3795&amp;"|41",Positions!$A$2:$A$14531,0)),"-")</f>
        <v>C</v>
      </c>
      <c r="H3795" s="3" t="str">
        <f aca="false">F3795&amp;"-"&amp;G3795</f>
        <v>G-C</v>
      </c>
      <c r="I3795" s="4" t="n">
        <f aca="false">(F3795="G")+(G3795="G")</f>
        <v>1</v>
      </c>
      <c r="J3795" s="4" t="n">
        <f aca="false">(F3795="C")+(G3795="C")</f>
        <v>1</v>
      </c>
      <c r="K3795" s="3" t="n">
        <f aca="false">I3795+J3795</f>
        <v>2</v>
      </c>
    </row>
    <row r="3796" customFormat="false" ht="15" hidden="false" customHeight="false" outlineLevel="0" collapsed="false">
      <c r="A3796" s="4" t="s">
        <v>172</v>
      </c>
      <c r="B3796" s="4" t="s">
        <v>805</v>
      </c>
      <c r="C3796" s="4" t="s">
        <v>694</v>
      </c>
      <c r="D3796" s="4" t="n">
        <f aca="false">IFERROR(INDEX(Positions!$D$2:$D$14531,MATCH($A3796&amp;"|30",Positions!$A$2:$A$14531,0)),"-")</f>
        <v>31</v>
      </c>
      <c r="E3796" s="4" t="n">
        <f aca="false">IFERROR(INDEX(Positions!$D$2:$D$14531,MATCH($A3796&amp;"|40",Positions!$A$2:$A$14531,0)),"-")</f>
        <v>41</v>
      </c>
      <c r="F3796" s="4" t="str">
        <f aca="false">IFERROR(INDEX(Positions!$E$2:$E$14531,MATCH($A3796&amp;"|30",Positions!$A$2:$A$14531,0)),"-")</f>
        <v>G</v>
      </c>
      <c r="G3796" s="4" t="str">
        <f aca="false">IFERROR(INDEX(Positions!$E$2:$E$14531,MATCH($A3796&amp;"|40",Positions!$A$2:$A$14531,0)),"-")</f>
        <v>C</v>
      </c>
      <c r="H3796" s="3" t="str">
        <f aca="false">F3796&amp;"-"&amp;G3796</f>
        <v>G-C</v>
      </c>
      <c r="I3796" s="4" t="n">
        <f aca="false">(F3796="G")+(G3796="G")</f>
        <v>1</v>
      </c>
      <c r="J3796" s="4" t="n">
        <f aca="false">(F3796="C")+(G3796="C")</f>
        <v>1</v>
      </c>
      <c r="K3796" s="3" t="n">
        <f aca="false">I3796+J3796</f>
        <v>2</v>
      </c>
    </row>
    <row r="3797" customFormat="false" ht="15" hidden="false" customHeight="false" outlineLevel="0" collapsed="false">
      <c r="A3797" s="4" t="s">
        <v>172</v>
      </c>
      <c r="B3797" s="4" t="s">
        <v>805</v>
      </c>
      <c r="C3797" s="4" t="s">
        <v>640</v>
      </c>
      <c r="D3797" s="4" t="n">
        <f aca="false">IFERROR(INDEX(Positions!$D$2:$D$14531,MATCH($A3797&amp;"|31",Positions!$A$2:$A$14531,0)),"-")</f>
        <v>32</v>
      </c>
      <c r="E3797" s="4" t="n">
        <f aca="false">IFERROR(INDEX(Positions!$D$2:$D$14531,MATCH($A3797&amp;"|39",Positions!$A$2:$A$14531,0)),"-")</f>
        <v>40</v>
      </c>
      <c r="F3797" s="4" t="str">
        <f aca="false">IFERROR(INDEX(Positions!$E$2:$E$14531,MATCH($A3797&amp;"|31",Positions!$A$2:$A$14531,0)),"-")</f>
        <v>U</v>
      </c>
      <c r="G3797" s="4" t="str">
        <f aca="false">IFERROR(INDEX(Positions!$E$2:$E$14531,MATCH($A3797&amp;"|39",Positions!$A$2:$A$14531,0)),"-")</f>
        <v>A</v>
      </c>
      <c r="H3797" s="3" t="str">
        <f aca="false">F3797&amp;"-"&amp;G3797</f>
        <v>U-A</v>
      </c>
      <c r="I3797" s="4" t="n">
        <f aca="false">(F3797="G")+(G3797="G")</f>
        <v>0</v>
      </c>
      <c r="J3797" s="4" t="n">
        <f aca="false">(F3797="C")+(G3797="C")</f>
        <v>0</v>
      </c>
      <c r="K3797" s="3" t="n">
        <f aca="false">I3797+J3797</f>
        <v>0</v>
      </c>
    </row>
    <row r="3798" customFormat="false" ht="15" hidden="false" customHeight="false" outlineLevel="0" collapsed="false">
      <c r="A3798" s="4" t="s">
        <v>172</v>
      </c>
      <c r="B3798" s="4" t="s">
        <v>830</v>
      </c>
      <c r="C3798" s="4" t="s">
        <v>367</v>
      </c>
      <c r="D3798" s="4" t="n">
        <f aca="false">IFERROR(INDEX(Positions!$D$2:$D$14531,MATCH($A3798&amp;"|49",Positions!$A$2:$A$14531,0)),"-")</f>
        <v>63</v>
      </c>
      <c r="E3798" s="4" t="n">
        <f aca="false">IFERROR(INDEX(Positions!$D$2:$D$14531,MATCH($A3798&amp;"|65",Positions!$A$2:$A$14531,0)),"-")</f>
        <v>79</v>
      </c>
      <c r="F3798" s="4" t="str">
        <f aca="false">IFERROR(INDEX(Positions!$E$2:$E$14531,MATCH($A3798&amp;"|49",Positions!$A$2:$A$14531,0)),"-")</f>
        <v>G</v>
      </c>
      <c r="G3798" s="4" t="str">
        <f aca="false">IFERROR(INDEX(Positions!$E$2:$E$14531,MATCH($A3798&amp;"|65",Positions!$A$2:$A$14531,0)),"-")</f>
        <v>C</v>
      </c>
      <c r="H3798" s="3" t="str">
        <f aca="false">F3798&amp;"-"&amp;G3798</f>
        <v>G-C</v>
      </c>
      <c r="I3798" s="4" t="n">
        <f aca="false">(F3798="G")+(G3798="G")</f>
        <v>1</v>
      </c>
      <c r="J3798" s="4" t="n">
        <f aca="false">(F3798="C")+(G3798="C")</f>
        <v>1</v>
      </c>
      <c r="K3798" s="3" t="n">
        <f aca="false">I3798+J3798</f>
        <v>2</v>
      </c>
    </row>
    <row r="3799" customFormat="false" ht="15" hidden="false" customHeight="false" outlineLevel="0" collapsed="false">
      <c r="A3799" s="4" t="s">
        <v>172</v>
      </c>
      <c r="B3799" s="4" t="s">
        <v>830</v>
      </c>
      <c r="C3799" s="4" t="s">
        <v>891</v>
      </c>
      <c r="D3799" s="4" t="n">
        <f aca="false">IFERROR(INDEX(Positions!$D$2:$D$14531,MATCH($A3799&amp;"|50",Positions!$A$2:$A$14531,0)),"-")</f>
        <v>64</v>
      </c>
      <c r="E3799" s="4" t="n">
        <f aca="false">IFERROR(INDEX(Positions!$D$2:$D$14531,MATCH($A3799&amp;"|64",Positions!$A$2:$A$14531,0)),"-")</f>
        <v>78</v>
      </c>
      <c r="F3799" s="4" t="str">
        <f aca="false">IFERROR(INDEX(Positions!$E$2:$E$14531,MATCH($A3799&amp;"|50",Positions!$A$2:$A$14531,0)),"-")</f>
        <v>U</v>
      </c>
      <c r="G3799" s="4" t="str">
        <f aca="false">IFERROR(INDEX(Positions!$E$2:$E$14531,MATCH($A3799&amp;"|64",Positions!$A$2:$A$14531,0)),"-")</f>
        <v>A</v>
      </c>
      <c r="H3799" s="3" t="str">
        <f aca="false">F3799&amp;"-"&amp;G3799</f>
        <v>U-A</v>
      </c>
      <c r="I3799" s="4" t="n">
        <f aca="false">(F3799="G")+(G3799="G")</f>
        <v>0</v>
      </c>
      <c r="J3799" s="4" t="n">
        <f aca="false">(F3799="C")+(G3799="C")</f>
        <v>0</v>
      </c>
      <c r="K3799" s="3" t="n">
        <f aca="false">I3799+J3799</f>
        <v>0</v>
      </c>
    </row>
    <row r="3800" customFormat="false" ht="15" hidden="false" customHeight="false" outlineLevel="0" collapsed="false">
      <c r="A3800" s="4" t="s">
        <v>172</v>
      </c>
      <c r="B3800" s="4" t="s">
        <v>830</v>
      </c>
      <c r="C3800" s="4" t="s">
        <v>689</v>
      </c>
      <c r="D3800" s="4" t="n">
        <f aca="false">IFERROR(INDEX(Positions!$D$2:$D$14531,MATCH($A3800&amp;"|51",Positions!$A$2:$A$14531,0)),"-")</f>
        <v>65</v>
      </c>
      <c r="E3800" s="4" t="n">
        <f aca="false">IFERROR(INDEX(Positions!$D$2:$D$14531,MATCH($A3800&amp;"|63",Positions!$A$2:$A$14531,0)),"-")</f>
        <v>77</v>
      </c>
      <c r="F3800" s="4" t="str">
        <f aca="false">IFERROR(INDEX(Positions!$E$2:$E$14531,MATCH($A3800&amp;"|51",Positions!$A$2:$A$14531,0)),"-")</f>
        <v>G</v>
      </c>
      <c r="G3800" s="4" t="str">
        <f aca="false">IFERROR(INDEX(Positions!$E$2:$E$14531,MATCH($A3800&amp;"|63",Positions!$A$2:$A$14531,0)),"-")</f>
        <v>C</v>
      </c>
      <c r="H3800" s="3" t="str">
        <f aca="false">F3800&amp;"-"&amp;G3800</f>
        <v>G-C</v>
      </c>
      <c r="I3800" s="4" t="n">
        <f aca="false">(F3800="G")+(G3800="G")</f>
        <v>1</v>
      </c>
      <c r="J3800" s="4" t="n">
        <f aca="false">(F3800="C")+(G3800="C")</f>
        <v>1</v>
      </c>
      <c r="K3800" s="3" t="n">
        <f aca="false">I3800+J3800</f>
        <v>2</v>
      </c>
    </row>
    <row r="3801" customFormat="false" ht="15" hidden="false" customHeight="false" outlineLevel="0" collapsed="false">
      <c r="A3801" s="4" t="s">
        <v>172</v>
      </c>
      <c r="B3801" s="4" t="s">
        <v>830</v>
      </c>
      <c r="C3801" s="4" t="s">
        <v>703</v>
      </c>
      <c r="D3801" s="4" t="n">
        <f aca="false">IFERROR(INDEX(Positions!$D$2:$D$14531,MATCH($A3801&amp;"|52",Positions!$A$2:$A$14531,0)),"-")</f>
        <v>66</v>
      </c>
      <c r="E3801" s="4" t="n">
        <f aca="false">IFERROR(INDEX(Positions!$D$2:$D$14531,MATCH($A3801&amp;"|62",Positions!$A$2:$A$14531,0)),"-")</f>
        <v>76</v>
      </c>
      <c r="F3801" s="4" t="str">
        <f aca="false">IFERROR(INDEX(Positions!$E$2:$E$14531,MATCH($A3801&amp;"|52",Positions!$A$2:$A$14531,0)),"-")</f>
        <v>G</v>
      </c>
      <c r="G3801" s="4" t="str">
        <f aca="false">IFERROR(INDEX(Positions!$E$2:$E$14531,MATCH($A3801&amp;"|62",Positions!$A$2:$A$14531,0)),"-")</f>
        <v>C</v>
      </c>
      <c r="H3801" s="3" t="str">
        <f aca="false">F3801&amp;"-"&amp;G3801</f>
        <v>G-C</v>
      </c>
      <c r="I3801" s="4" t="n">
        <f aca="false">(F3801="G")+(G3801="G")</f>
        <v>1</v>
      </c>
      <c r="J3801" s="4" t="n">
        <f aca="false">(F3801="C")+(G3801="C")</f>
        <v>1</v>
      </c>
      <c r="K3801" s="3" t="n">
        <f aca="false">I3801+J3801</f>
        <v>2</v>
      </c>
    </row>
    <row r="3802" customFormat="false" ht="15" hidden="false" customHeight="false" outlineLevel="0" collapsed="false">
      <c r="A3802" s="4" t="s">
        <v>172</v>
      </c>
      <c r="B3802" s="4" t="s">
        <v>830</v>
      </c>
      <c r="C3802" s="4" t="s">
        <v>892</v>
      </c>
      <c r="D3802" s="4" t="n">
        <f aca="false">IFERROR(INDEX(Positions!$D$2:$D$14531,MATCH($A3802&amp;"|53",Positions!$A$2:$A$14531,0)),"-")</f>
        <v>67</v>
      </c>
      <c r="E3802" s="4" t="n">
        <f aca="false">IFERROR(INDEX(Positions!$D$2:$D$14531,MATCH($A3802&amp;"|61",Positions!$A$2:$A$14531,0)),"-")</f>
        <v>75</v>
      </c>
      <c r="F3802" s="4" t="str">
        <f aca="false">IFERROR(INDEX(Positions!$E$2:$E$14531,MATCH($A3802&amp;"|53",Positions!$A$2:$A$14531,0)),"-")</f>
        <v>G</v>
      </c>
      <c r="G3802" s="4" t="str">
        <f aca="false">IFERROR(INDEX(Positions!$E$2:$E$14531,MATCH($A3802&amp;"|61",Positions!$A$2:$A$14531,0)),"-")</f>
        <v>C</v>
      </c>
      <c r="H3802" s="3" t="str">
        <f aca="false">F3802&amp;"-"&amp;G3802</f>
        <v>G-C</v>
      </c>
      <c r="I3802" s="4" t="n">
        <f aca="false">(F3802="G")+(G3802="G")</f>
        <v>1</v>
      </c>
      <c r="J3802" s="4" t="n">
        <f aca="false">(F3802="C")+(G3802="C")</f>
        <v>1</v>
      </c>
      <c r="K3802" s="3" t="n">
        <f aca="false">I3802+J3802</f>
        <v>2</v>
      </c>
    </row>
    <row r="3803" customFormat="false" ht="15" hidden="false" customHeight="false" outlineLevel="0" collapsed="false">
      <c r="A3803" s="24" t="s">
        <v>172</v>
      </c>
      <c r="B3803" s="24" t="s">
        <v>893</v>
      </c>
      <c r="C3803" s="24" t="s">
        <v>894</v>
      </c>
      <c r="D3803" s="24" t="n">
        <f aca="false">IFERROR(INDEX(Positions!$D$2:$D$14531,MATCH($A3803&amp;"|8",Positions!$A$2:$A$14531,0)),"-")</f>
        <v>8</v>
      </c>
      <c r="E3803" s="24" t="n">
        <f aca="false">IFERROR(INDEX(Positions!$D$2:$D$14531,MATCH($A3803&amp;"|14",Positions!$A$2:$A$14531,0)),"-")</f>
        <v>14</v>
      </c>
      <c r="F3803" s="24" t="str">
        <f aca="false">IFERROR(INDEX(Positions!$E$2:$E$14531,MATCH($A3803&amp;"|8",Positions!$A$2:$A$14531,0)),"-")</f>
        <v>U</v>
      </c>
      <c r="G3803" s="24" t="str">
        <f aca="false">IFERROR(INDEX(Positions!$E$2:$E$14531,MATCH($A3803&amp;"|14",Positions!$A$2:$A$14531,0)),"-")</f>
        <v>A</v>
      </c>
      <c r="H3803" s="25" t="str">
        <f aca="false">F3803&amp;"-"&amp;G3803</f>
        <v>U-A</v>
      </c>
      <c r="I3803" s="24" t="n">
        <f aca="false">(F3803="G")+(G3803="G")</f>
        <v>0</v>
      </c>
      <c r="J3803" s="24" t="n">
        <f aca="false">(F3803="C")+(G3803="C")</f>
        <v>0</v>
      </c>
      <c r="K3803" s="25" t="n">
        <f aca="false">I3803+J3803</f>
        <v>0</v>
      </c>
    </row>
    <row r="3804" customFormat="false" ht="15" hidden="false" customHeight="false" outlineLevel="0" collapsed="false">
      <c r="A3804" s="24" t="s">
        <v>172</v>
      </c>
      <c r="B3804" s="24" t="s">
        <v>893</v>
      </c>
      <c r="C3804" s="24" t="s">
        <v>895</v>
      </c>
      <c r="D3804" s="24" t="n">
        <f aca="false">IFERROR(INDEX(Positions!$D$2:$D$14531,MATCH($A3804&amp;"|15",Positions!$A$2:$A$14531,0)),"-")</f>
        <v>15</v>
      </c>
      <c r="E3804" s="24" t="n">
        <f aca="false">IFERROR(INDEX(Positions!$D$2:$D$14531,MATCH($A3804&amp;"|48",Positions!$A$2:$A$14531,0)),"-")</f>
        <v>62</v>
      </c>
      <c r="F3804" s="24" t="str">
        <f aca="false">IFERROR(INDEX(Positions!$E$2:$E$14531,MATCH($A3804&amp;"|15",Positions!$A$2:$A$14531,0)),"-")</f>
        <v>G</v>
      </c>
      <c r="G3804" s="24" t="str">
        <f aca="false">IFERROR(INDEX(Positions!$E$2:$E$14531,MATCH($A3804&amp;"|48",Positions!$A$2:$A$14531,0)),"-")</f>
        <v>C</v>
      </c>
      <c r="H3804" s="25" t="str">
        <f aca="false">F3804&amp;"-"&amp;G3804</f>
        <v>G-C</v>
      </c>
      <c r="I3804" s="24" t="n">
        <f aca="false">(F3804="G")+(G3804="G")</f>
        <v>1</v>
      </c>
      <c r="J3804" s="24" t="n">
        <f aca="false">(F3804="C")+(G3804="C")</f>
        <v>1</v>
      </c>
      <c r="K3804" s="25" t="n">
        <f aca="false">I3804+J3804</f>
        <v>2</v>
      </c>
    </row>
    <row r="3805" customFormat="false" ht="15" hidden="false" customHeight="false" outlineLevel="0" collapsed="false">
      <c r="A3805" s="24" t="s">
        <v>172</v>
      </c>
      <c r="B3805" s="24" t="s">
        <v>893</v>
      </c>
      <c r="C3805" s="24" t="s">
        <v>896</v>
      </c>
      <c r="D3805" s="24" t="n">
        <f aca="false">IFERROR(INDEX(Positions!$D$2:$D$14531,MATCH($A3805&amp;"|18",Positions!$A$2:$A$14531,0)),"-")</f>
        <v>17</v>
      </c>
      <c r="E3805" s="24" t="n">
        <f aca="false">IFERROR(INDEX(Positions!$D$2:$D$14531,MATCH($A3805&amp;"|55",Positions!$A$2:$A$14531,0)),"-")</f>
        <v>69</v>
      </c>
      <c r="F3805" s="24" t="str">
        <f aca="false">IFERROR(INDEX(Positions!$E$2:$E$14531,MATCH($A3805&amp;"|18",Positions!$A$2:$A$14531,0)),"-")</f>
        <v>G</v>
      </c>
      <c r="G3805" s="24" t="str">
        <f aca="false">IFERROR(INDEX(Positions!$E$2:$E$14531,MATCH($A3805&amp;"|55",Positions!$A$2:$A$14531,0)),"-")</f>
        <v>U</v>
      </c>
      <c r="H3805" s="25" t="str">
        <f aca="false">F3805&amp;"-"&amp;G3805</f>
        <v>G-U</v>
      </c>
      <c r="I3805" s="24" t="n">
        <f aca="false">(F3805="G")+(G3805="G")</f>
        <v>1</v>
      </c>
      <c r="J3805" s="24" t="n">
        <f aca="false">(F3805="C")+(G3805="C")</f>
        <v>0</v>
      </c>
      <c r="K3805" s="25" t="n">
        <f aca="false">I3805+J3805</f>
        <v>1</v>
      </c>
    </row>
    <row r="3806" customFormat="false" ht="15" hidden="false" customHeight="false" outlineLevel="0" collapsed="false">
      <c r="A3806" s="24" t="s">
        <v>172</v>
      </c>
      <c r="B3806" s="24" t="s">
        <v>893</v>
      </c>
      <c r="C3806" s="24" t="s">
        <v>897</v>
      </c>
      <c r="D3806" s="24" t="n">
        <f aca="false">IFERROR(INDEX(Positions!$D$2:$D$14531,MATCH($A3806&amp;"|19",Positions!$A$2:$A$14531,0)),"-")</f>
        <v>18</v>
      </c>
      <c r="E3806" s="24" t="n">
        <f aca="false">IFERROR(INDEX(Positions!$D$2:$D$14531,MATCH($A3806&amp;"|56",Positions!$A$2:$A$14531,0)),"-")</f>
        <v>70</v>
      </c>
      <c r="F3806" s="24" t="str">
        <f aca="false">IFERROR(INDEX(Positions!$E$2:$E$14531,MATCH($A3806&amp;"|19",Positions!$A$2:$A$14531,0)),"-")</f>
        <v>G</v>
      </c>
      <c r="G3806" s="24" t="str">
        <f aca="false">IFERROR(INDEX(Positions!$E$2:$E$14531,MATCH($A3806&amp;"|56",Positions!$A$2:$A$14531,0)),"-")</f>
        <v>C</v>
      </c>
      <c r="H3806" s="25" t="str">
        <f aca="false">F3806&amp;"-"&amp;G3806</f>
        <v>G-C</v>
      </c>
      <c r="I3806" s="24" t="n">
        <f aca="false">(F3806="G")+(G3806="G")</f>
        <v>1</v>
      </c>
      <c r="J3806" s="24" t="n">
        <f aca="false">(F3806="C")+(G3806="C")</f>
        <v>1</v>
      </c>
      <c r="K3806" s="25" t="n">
        <f aca="false">I3806+J3806</f>
        <v>2</v>
      </c>
    </row>
    <row r="3807" customFormat="false" ht="15" hidden="false" customHeight="false" outlineLevel="0" collapsed="false">
      <c r="A3807" s="24" t="s">
        <v>172</v>
      </c>
      <c r="B3807" s="24" t="s">
        <v>893</v>
      </c>
      <c r="C3807" s="24" t="s">
        <v>898</v>
      </c>
      <c r="D3807" s="24" t="n">
        <f aca="false">IFERROR(INDEX(Positions!$D$2:$D$14531,MATCH($A3807&amp;"|26",Positions!$A$2:$A$14531,0)),"-")</f>
        <v>27</v>
      </c>
      <c r="E3807" s="24" t="n">
        <f aca="false">IFERROR(INDEX(Positions!$D$2:$D$14531,MATCH($A3807&amp;"|44",Positions!$A$2:$A$14531,0)),"-")</f>
        <v>45</v>
      </c>
      <c r="F3807" s="24" t="str">
        <f aca="false">IFERROR(INDEX(Positions!$E$2:$E$14531,MATCH($A3807&amp;"|26",Positions!$A$2:$A$14531,0)),"-")</f>
        <v>A</v>
      </c>
      <c r="G3807" s="24" t="str">
        <f aca="false">IFERROR(INDEX(Positions!$E$2:$E$14531,MATCH($A3807&amp;"|44",Positions!$A$2:$A$14531,0)),"-")</f>
        <v>C</v>
      </c>
      <c r="H3807" s="25" t="str">
        <f aca="false">F3807&amp;"-"&amp;G3807</f>
        <v>A-C</v>
      </c>
      <c r="I3807" s="24" t="n">
        <f aca="false">(F3807="G")+(G3807="G")</f>
        <v>0</v>
      </c>
      <c r="J3807" s="24" t="n">
        <f aca="false">(F3807="C")+(G3807="C")</f>
        <v>1</v>
      </c>
      <c r="K3807" s="25" t="n">
        <f aca="false">I3807+J3807</f>
        <v>1</v>
      </c>
    </row>
    <row r="3808" customFormat="false" ht="15" hidden="false" customHeight="false" outlineLevel="0" collapsed="false">
      <c r="A3808" s="24" t="s">
        <v>172</v>
      </c>
      <c r="B3808" s="24" t="s">
        <v>893</v>
      </c>
      <c r="C3808" s="24" t="s">
        <v>899</v>
      </c>
      <c r="D3808" s="24" t="n">
        <f aca="false">IFERROR(INDEX(Positions!$D$2:$D$14531,MATCH($A3808&amp;"|32",Positions!$A$2:$A$14531,0)),"-")</f>
        <v>33</v>
      </c>
      <c r="E3808" s="24" t="n">
        <f aca="false">IFERROR(INDEX(Positions!$D$2:$D$14531,MATCH($A3808&amp;"|38",Positions!$A$2:$A$14531,0)),"-")</f>
        <v>39</v>
      </c>
      <c r="F3808" s="24" t="str">
        <f aca="false">IFERROR(INDEX(Positions!$E$2:$E$14531,MATCH($A3808&amp;"|32",Positions!$A$2:$A$14531,0)),"-")</f>
        <v>C</v>
      </c>
      <c r="G3808" s="24" t="str">
        <f aca="false">IFERROR(INDEX(Positions!$E$2:$E$14531,MATCH($A3808&amp;"|38",Positions!$A$2:$A$14531,0)),"-")</f>
        <v>A</v>
      </c>
      <c r="H3808" s="25" t="str">
        <f aca="false">F3808&amp;"-"&amp;G3808</f>
        <v>C-A</v>
      </c>
      <c r="I3808" s="24" t="n">
        <f aca="false">(F3808="G")+(G3808="G")</f>
        <v>0</v>
      </c>
      <c r="J3808" s="24" t="n">
        <f aca="false">(F3808="C")+(G3808="C")</f>
        <v>1</v>
      </c>
      <c r="K3808" s="25" t="n">
        <f aca="false">I3808+J3808</f>
        <v>1</v>
      </c>
    </row>
    <row r="3809" customFormat="false" ht="15" hidden="false" customHeight="false" outlineLevel="0" collapsed="false">
      <c r="A3809" s="24" t="s">
        <v>172</v>
      </c>
      <c r="B3809" s="24" t="s">
        <v>893</v>
      </c>
      <c r="C3809" s="24" t="s">
        <v>900</v>
      </c>
      <c r="D3809" s="24" t="n">
        <f aca="false">IFERROR(INDEX(Positions!$D$2:$D$14531,MATCH($A3809&amp;"|54",Positions!$A$2:$A$14531,0)),"-")</f>
        <v>68</v>
      </c>
      <c r="E3809" s="24" t="n">
        <f aca="false">IFERROR(INDEX(Positions!$D$2:$D$14531,MATCH($A3809&amp;"|58",Positions!$A$2:$A$14531,0)),"-")</f>
        <v>72</v>
      </c>
      <c r="F3809" s="24" t="str">
        <f aca="false">IFERROR(INDEX(Positions!$E$2:$E$14531,MATCH($A3809&amp;"|54",Positions!$A$2:$A$14531,0)),"-")</f>
        <v>U</v>
      </c>
      <c r="G3809" s="24" t="str">
        <f aca="false">IFERROR(INDEX(Positions!$E$2:$E$14531,MATCH($A3809&amp;"|58",Positions!$A$2:$A$14531,0)),"-")</f>
        <v>A</v>
      </c>
      <c r="H3809" s="25" t="str">
        <f aca="false">F3809&amp;"-"&amp;G3809</f>
        <v>U-A</v>
      </c>
      <c r="I3809" s="24" t="n">
        <f aca="false">(F3809="G")+(G3809="G")</f>
        <v>0</v>
      </c>
      <c r="J3809" s="24" t="n">
        <f aca="false">(F3809="C")+(G3809="C")</f>
        <v>0</v>
      </c>
      <c r="K3809" s="25" t="n">
        <f aca="false">I3809+J3809</f>
        <v>0</v>
      </c>
    </row>
    <row r="3810" customFormat="false" ht="15" hidden="false" customHeight="false" outlineLevel="0" collapsed="false">
      <c r="A3810" s="4" t="s">
        <v>173</v>
      </c>
      <c r="B3810" s="4" t="s">
        <v>768</v>
      </c>
      <c r="C3810" s="4" t="s">
        <v>882</v>
      </c>
      <c r="D3810" s="4" t="n">
        <f aca="false">IFERROR(INDEX(Positions!$D$2:$D$14531,MATCH($A3810&amp;"|1",Positions!$A$2:$A$14531,0)),"-")</f>
        <v>1</v>
      </c>
      <c r="E3810" s="4" t="n">
        <f aca="false">IFERROR(INDEX(Positions!$D$2:$D$14531,MATCH($A3810&amp;"|72",Positions!$A$2:$A$14531,0)),"-")</f>
        <v>73</v>
      </c>
      <c r="F3810" s="4" t="str">
        <f aca="false">IFERROR(INDEX(Positions!$E$2:$E$14531,MATCH($A3810&amp;"|1",Positions!$A$2:$A$14531,0)),"-")</f>
        <v>G</v>
      </c>
      <c r="G3810" s="4" t="str">
        <f aca="false">IFERROR(INDEX(Positions!$E$2:$E$14531,MATCH($A3810&amp;"|72",Positions!$A$2:$A$14531,0)),"-")</f>
        <v>C</v>
      </c>
      <c r="H3810" s="3" t="str">
        <f aca="false">F3810&amp;"-"&amp;G3810</f>
        <v>G-C</v>
      </c>
      <c r="I3810" s="4" t="n">
        <f aca="false">(F3810="G")+(G3810="G")</f>
        <v>1</v>
      </c>
      <c r="J3810" s="4" t="n">
        <f aca="false">(F3810="C")+(G3810="C")</f>
        <v>1</v>
      </c>
      <c r="K3810" s="3" t="n">
        <f aca="false">I3810+J3810</f>
        <v>2</v>
      </c>
    </row>
    <row r="3811" customFormat="false" ht="15" hidden="false" customHeight="false" outlineLevel="0" collapsed="false">
      <c r="A3811" s="4" t="s">
        <v>173</v>
      </c>
      <c r="B3811" s="4" t="s">
        <v>768</v>
      </c>
      <c r="C3811" s="4" t="s">
        <v>883</v>
      </c>
      <c r="D3811" s="4" t="n">
        <f aca="false">IFERROR(INDEX(Positions!$D$2:$D$14531,MATCH($A3811&amp;"|2",Positions!$A$2:$A$14531,0)),"-")</f>
        <v>2</v>
      </c>
      <c r="E3811" s="4" t="n">
        <f aca="false">IFERROR(INDEX(Positions!$D$2:$D$14531,MATCH($A3811&amp;"|71",Positions!$A$2:$A$14531,0)),"-")</f>
        <v>72</v>
      </c>
      <c r="F3811" s="4" t="str">
        <f aca="false">IFERROR(INDEX(Positions!$E$2:$E$14531,MATCH($A3811&amp;"|2",Positions!$A$2:$A$14531,0)),"-")</f>
        <v>C</v>
      </c>
      <c r="G3811" s="4" t="str">
        <f aca="false">IFERROR(INDEX(Positions!$E$2:$E$14531,MATCH($A3811&amp;"|71",Positions!$A$2:$A$14531,0)),"-")</f>
        <v>G</v>
      </c>
      <c r="H3811" s="3" t="str">
        <f aca="false">F3811&amp;"-"&amp;G3811</f>
        <v>C-G</v>
      </c>
      <c r="I3811" s="4" t="n">
        <f aca="false">(F3811="G")+(G3811="G")</f>
        <v>1</v>
      </c>
      <c r="J3811" s="4" t="n">
        <f aca="false">(F3811="C")+(G3811="C")</f>
        <v>1</v>
      </c>
      <c r="K3811" s="3" t="n">
        <f aca="false">I3811+J3811</f>
        <v>2</v>
      </c>
    </row>
    <row r="3812" customFormat="false" ht="15" hidden="false" customHeight="false" outlineLevel="0" collapsed="false">
      <c r="A3812" s="4" t="s">
        <v>173</v>
      </c>
      <c r="B3812" s="4" t="s">
        <v>768</v>
      </c>
      <c r="C3812" s="4" t="s">
        <v>884</v>
      </c>
      <c r="D3812" s="4" t="n">
        <f aca="false">IFERROR(INDEX(Positions!$D$2:$D$14531,MATCH($A3812&amp;"|3",Positions!$A$2:$A$14531,0)),"-")</f>
        <v>3</v>
      </c>
      <c r="E3812" s="4" t="n">
        <f aca="false">IFERROR(INDEX(Positions!$D$2:$D$14531,MATCH($A3812&amp;"|70",Positions!$A$2:$A$14531,0)),"-")</f>
        <v>71</v>
      </c>
      <c r="F3812" s="4" t="str">
        <f aca="false">IFERROR(INDEX(Positions!$E$2:$E$14531,MATCH($A3812&amp;"|3",Positions!$A$2:$A$14531,0)),"-")</f>
        <v>C</v>
      </c>
      <c r="G3812" s="4" t="str">
        <f aca="false">IFERROR(INDEX(Positions!$E$2:$E$14531,MATCH($A3812&amp;"|70",Positions!$A$2:$A$14531,0)),"-")</f>
        <v>G</v>
      </c>
      <c r="H3812" s="3" t="str">
        <f aca="false">F3812&amp;"-"&amp;G3812</f>
        <v>C-G</v>
      </c>
      <c r="I3812" s="4" t="n">
        <f aca="false">(F3812="G")+(G3812="G")</f>
        <v>1</v>
      </c>
      <c r="J3812" s="4" t="n">
        <f aca="false">(F3812="C")+(G3812="C")</f>
        <v>1</v>
      </c>
      <c r="K3812" s="3" t="n">
        <f aca="false">I3812+J3812</f>
        <v>2</v>
      </c>
    </row>
    <row r="3813" customFormat="false" ht="15" hidden="false" customHeight="false" outlineLevel="0" collapsed="false">
      <c r="A3813" s="4" t="s">
        <v>173</v>
      </c>
      <c r="B3813" s="4" t="s">
        <v>768</v>
      </c>
      <c r="C3813" s="4" t="s">
        <v>885</v>
      </c>
      <c r="D3813" s="4" t="n">
        <f aca="false">IFERROR(INDEX(Positions!$D$2:$D$14531,MATCH($A3813&amp;"|4",Positions!$A$2:$A$14531,0)),"-")</f>
        <v>4</v>
      </c>
      <c r="E3813" s="4" t="n">
        <f aca="false">IFERROR(INDEX(Positions!$D$2:$D$14531,MATCH($A3813&amp;"|69",Positions!$A$2:$A$14531,0)),"-")</f>
        <v>70</v>
      </c>
      <c r="F3813" s="4" t="str">
        <f aca="false">IFERROR(INDEX(Positions!$E$2:$E$14531,MATCH($A3813&amp;"|4",Positions!$A$2:$A$14531,0)),"-")</f>
        <v>C</v>
      </c>
      <c r="G3813" s="4" t="str">
        <f aca="false">IFERROR(INDEX(Positions!$E$2:$E$14531,MATCH($A3813&amp;"|69",Positions!$A$2:$A$14531,0)),"-")</f>
        <v>G</v>
      </c>
      <c r="H3813" s="3" t="str">
        <f aca="false">F3813&amp;"-"&amp;G3813</f>
        <v>C-G</v>
      </c>
      <c r="I3813" s="4" t="n">
        <f aca="false">(F3813="G")+(G3813="G")</f>
        <v>1</v>
      </c>
      <c r="J3813" s="4" t="n">
        <f aca="false">(F3813="C")+(G3813="C")</f>
        <v>1</v>
      </c>
      <c r="K3813" s="3" t="n">
        <f aca="false">I3813+J3813</f>
        <v>2</v>
      </c>
    </row>
    <row r="3814" customFormat="false" ht="15" hidden="false" customHeight="false" outlineLevel="0" collapsed="false">
      <c r="A3814" s="4" t="s">
        <v>173</v>
      </c>
      <c r="B3814" s="4" t="s">
        <v>768</v>
      </c>
      <c r="C3814" s="4" t="s">
        <v>542</v>
      </c>
      <c r="D3814" s="4" t="n">
        <f aca="false">IFERROR(INDEX(Positions!$D$2:$D$14531,MATCH($A3814&amp;"|5",Positions!$A$2:$A$14531,0)),"-")</f>
        <v>5</v>
      </c>
      <c r="E3814" s="4" t="n">
        <f aca="false">IFERROR(INDEX(Positions!$D$2:$D$14531,MATCH($A3814&amp;"|68",Positions!$A$2:$A$14531,0)),"-")</f>
        <v>69</v>
      </c>
      <c r="F3814" s="4" t="str">
        <f aca="false">IFERROR(INDEX(Positions!$E$2:$E$14531,MATCH($A3814&amp;"|5",Positions!$A$2:$A$14531,0)),"-")</f>
        <v>C</v>
      </c>
      <c r="G3814" s="4" t="str">
        <f aca="false">IFERROR(INDEX(Positions!$E$2:$E$14531,MATCH($A3814&amp;"|68",Positions!$A$2:$A$14531,0)),"-")</f>
        <v>G</v>
      </c>
      <c r="H3814" s="3" t="str">
        <f aca="false">F3814&amp;"-"&amp;G3814</f>
        <v>C-G</v>
      </c>
      <c r="I3814" s="4" t="n">
        <f aca="false">(F3814="G")+(G3814="G")</f>
        <v>1</v>
      </c>
      <c r="J3814" s="4" t="n">
        <f aca="false">(F3814="C")+(G3814="C")</f>
        <v>1</v>
      </c>
      <c r="K3814" s="3" t="n">
        <f aca="false">I3814+J3814</f>
        <v>2</v>
      </c>
    </row>
    <row r="3815" customFormat="false" ht="15" hidden="false" customHeight="false" outlineLevel="0" collapsed="false">
      <c r="A3815" s="4" t="s">
        <v>173</v>
      </c>
      <c r="B3815" s="4" t="s">
        <v>768</v>
      </c>
      <c r="C3815" s="4" t="s">
        <v>561</v>
      </c>
      <c r="D3815" s="4" t="n">
        <f aca="false">IFERROR(INDEX(Positions!$D$2:$D$14531,MATCH($A3815&amp;"|6",Positions!$A$2:$A$14531,0)),"-")</f>
        <v>6</v>
      </c>
      <c r="E3815" s="4" t="n">
        <f aca="false">IFERROR(INDEX(Positions!$D$2:$D$14531,MATCH($A3815&amp;"|67",Positions!$A$2:$A$14531,0)),"-")</f>
        <v>68</v>
      </c>
      <c r="F3815" s="4" t="str">
        <f aca="false">IFERROR(INDEX(Positions!$E$2:$E$14531,MATCH($A3815&amp;"|6",Positions!$A$2:$A$14531,0)),"-")</f>
        <v>A</v>
      </c>
      <c r="G3815" s="4" t="str">
        <f aca="false">IFERROR(INDEX(Positions!$E$2:$E$14531,MATCH($A3815&amp;"|67",Positions!$A$2:$A$14531,0)),"-")</f>
        <v>U</v>
      </c>
      <c r="H3815" s="3" t="str">
        <f aca="false">F3815&amp;"-"&amp;G3815</f>
        <v>A-U</v>
      </c>
      <c r="I3815" s="4" t="n">
        <f aca="false">(F3815="G")+(G3815="G")</f>
        <v>0</v>
      </c>
      <c r="J3815" s="4" t="n">
        <f aca="false">(F3815="C")+(G3815="C")</f>
        <v>0</v>
      </c>
      <c r="K3815" s="3" t="n">
        <f aca="false">I3815+J3815</f>
        <v>0</v>
      </c>
    </row>
    <row r="3816" customFormat="false" ht="15" hidden="false" customHeight="false" outlineLevel="0" collapsed="false">
      <c r="A3816" s="4" t="s">
        <v>173</v>
      </c>
      <c r="B3816" s="4" t="s">
        <v>768</v>
      </c>
      <c r="C3816" s="4" t="s">
        <v>886</v>
      </c>
      <c r="D3816" s="4" t="n">
        <f aca="false">IFERROR(INDEX(Positions!$D$2:$D$14531,MATCH($A3816&amp;"|7",Positions!$A$2:$A$14531,0)),"-")</f>
        <v>7</v>
      </c>
      <c r="E3816" s="4" t="n">
        <f aca="false">IFERROR(INDEX(Positions!$D$2:$D$14531,MATCH($A3816&amp;"|66",Positions!$A$2:$A$14531,0)),"-")</f>
        <v>67</v>
      </c>
      <c r="F3816" s="4" t="str">
        <f aca="false">IFERROR(INDEX(Positions!$E$2:$E$14531,MATCH($A3816&amp;"|7",Positions!$A$2:$A$14531,0)),"-")</f>
        <v>A</v>
      </c>
      <c r="G3816" s="4" t="str">
        <f aca="false">IFERROR(INDEX(Positions!$E$2:$E$14531,MATCH($A3816&amp;"|66",Positions!$A$2:$A$14531,0)),"-")</f>
        <v>U</v>
      </c>
      <c r="H3816" s="3" t="str">
        <f aca="false">F3816&amp;"-"&amp;G3816</f>
        <v>A-U</v>
      </c>
      <c r="I3816" s="4" t="n">
        <f aca="false">(F3816="G")+(G3816="G")</f>
        <v>0</v>
      </c>
      <c r="J3816" s="4" t="n">
        <f aca="false">(F3816="C")+(G3816="C")</f>
        <v>0</v>
      </c>
      <c r="K3816" s="3" t="n">
        <f aca="false">I3816+J3816</f>
        <v>0</v>
      </c>
    </row>
    <row r="3817" customFormat="false" ht="15" hidden="false" customHeight="false" outlineLevel="0" collapsed="false">
      <c r="A3817" s="4" t="s">
        <v>173</v>
      </c>
      <c r="B3817" s="4" t="s">
        <v>783</v>
      </c>
      <c r="C3817" s="4" t="s">
        <v>887</v>
      </c>
      <c r="D3817" s="4" t="n">
        <f aca="false">IFERROR(INDEX(Positions!$D$2:$D$14531,MATCH($A3817&amp;"|10",Positions!$A$2:$A$14531,0)),"-")</f>
        <v>10</v>
      </c>
      <c r="E3817" s="4" t="n">
        <f aca="false">IFERROR(INDEX(Positions!$D$2:$D$14531,MATCH($A3817&amp;"|25",Positions!$A$2:$A$14531,0)),"-")</f>
        <v>26</v>
      </c>
      <c r="F3817" s="4" t="str">
        <f aca="false">IFERROR(INDEX(Positions!$E$2:$E$14531,MATCH($A3817&amp;"|10",Positions!$A$2:$A$14531,0)),"-")</f>
        <v>G</v>
      </c>
      <c r="G3817" s="4" t="str">
        <f aca="false">IFERROR(INDEX(Positions!$E$2:$E$14531,MATCH($A3817&amp;"|25",Positions!$A$2:$A$14531,0)),"-")</f>
        <v>C</v>
      </c>
      <c r="H3817" s="3" t="str">
        <f aca="false">F3817&amp;"-"&amp;G3817</f>
        <v>G-C</v>
      </c>
      <c r="I3817" s="4" t="n">
        <f aca="false">(F3817="G")+(G3817="G")</f>
        <v>1</v>
      </c>
      <c r="J3817" s="4" t="n">
        <f aca="false">(F3817="C")+(G3817="C")</f>
        <v>1</v>
      </c>
      <c r="K3817" s="3" t="n">
        <f aca="false">I3817+J3817</f>
        <v>2</v>
      </c>
    </row>
    <row r="3818" customFormat="false" ht="15" hidden="false" customHeight="false" outlineLevel="0" collapsed="false">
      <c r="A3818" s="4" t="s">
        <v>173</v>
      </c>
      <c r="B3818" s="4" t="s">
        <v>783</v>
      </c>
      <c r="C3818" s="4" t="s">
        <v>888</v>
      </c>
      <c r="D3818" s="4" t="n">
        <f aca="false">IFERROR(INDEX(Positions!$D$2:$D$14531,MATCH($A3818&amp;"|11",Positions!$A$2:$A$14531,0)),"-")</f>
        <v>11</v>
      </c>
      <c r="E3818" s="4" t="n">
        <f aca="false">IFERROR(INDEX(Positions!$D$2:$D$14531,MATCH($A3818&amp;"|24",Positions!$A$2:$A$14531,0)),"-")</f>
        <v>25</v>
      </c>
      <c r="F3818" s="4" t="str">
        <f aca="false">IFERROR(INDEX(Positions!$E$2:$E$14531,MATCH($A3818&amp;"|11",Positions!$A$2:$A$14531,0)),"-")</f>
        <v>C</v>
      </c>
      <c r="G3818" s="4" t="str">
        <f aca="false">IFERROR(INDEX(Positions!$E$2:$E$14531,MATCH($A3818&amp;"|24",Positions!$A$2:$A$14531,0)),"-")</f>
        <v>G</v>
      </c>
      <c r="H3818" s="3" t="str">
        <f aca="false">F3818&amp;"-"&amp;G3818</f>
        <v>C-G</v>
      </c>
      <c r="I3818" s="4" t="n">
        <f aca="false">(F3818="G")+(G3818="G")</f>
        <v>1</v>
      </c>
      <c r="J3818" s="4" t="n">
        <f aca="false">(F3818="C")+(G3818="C")</f>
        <v>1</v>
      </c>
      <c r="K3818" s="3" t="n">
        <f aca="false">I3818+J3818</f>
        <v>2</v>
      </c>
    </row>
    <row r="3819" customFormat="false" ht="15" hidden="false" customHeight="false" outlineLevel="0" collapsed="false">
      <c r="A3819" s="4" t="s">
        <v>173</v>
      </c>
      <c r="B3819" s="4" t="s">
        <v>783</v>
      </c>
      <c r="C3819" s="4" t="s">
        <v>479</v>
      </c>
      <c r="D3819" s="4" t="n">
        <f aca="false">IFERROR(INDEX(Positions!$D$2:$D$14531,MATCH($A3819&amp;"|12",Positions!$A$2:$A$14531,0)),"-")</f>
        <v>12</v>
      </c>
      <c r="E3819" s="4" t="n">
        <f aca="false">IFERROR(INDEX(Positions!$D$2:$D$14531,MATCH($A3819&amp;"|23",Positions!$A$2:$A$14531,0)),"-")</f>
        <v>24</v>
      </c>
      <c r="F3819" s="4" t="str">
        <f aca="false">IFERROR(INDEX(Positions!$E$2:$E$14531,MATCH($A3819&amp;"|12",Positions!$A$2:$A$14531,0)),"-")</f>
        <v>U</v>
      </c>
      <c r="G3819" s="4" t="str">
        <f aca="false">IFERROR(INDEX(Positions!$E$2:$E$14531,MATCH($A3819&amp;"|23",Positions!$A$2:$A$14531,0)),"-")</f>
        <v>A</v>
      </c>
      <c r="H3819" s="3" t="str">
        <f aca="false">F3819&amp;"-"&amp;G3819</f>
        <v>U-A</v>
      </c>
      <c r="I3819" s="4" t="n">
        <f aca="false">(F3819="G")+(G3819="G")</f>
        <v>0</v>
      </c>
      <c r="J3819" s="4" t="n">
        <f aca="false">(F3819="C")+(G3819="C")</f>
        <v>0</v>
      </c>
      <c r="K3819" s="3" t="n">
        <f aca="false">I3819+J3819</f>
        <v>0</v>
      </c>
    </row>
    <row r="3820" customFormat="false" ht="15" hidden="false" customHeight="false" outlineLevel="0" collapsed="false">
      <c r="A3820" s="4" t="s">
        <v>173</v>
      </c>
      <c r="B3820" s="4" t="s">
        <v>783</v>
      </c>
      <c r="C3820" s="4" t="s">
        <v>267</v>
      </c>
      <c r="D3820" s="4" t="n">
        <f aca="false">IFERROR(INDEX(Positions!$D$2:$D$14531,MATCH($A3820&amp;"|13",Positions!$A$2:$A$14531,0)),"-")</f>
        <v>13</v>
      </c>
      <c r="E3820" s="4" t="n">
        <f aca="false">IFERROR(INDEX(Positions!$D$2:$D$14531,MATCH($A3820&amp;"|22",Positions!$A$2:$A$14531,0)),"-")</f>
        <v>23</v>
      </c>
      <c r="F3820" s="4" t="str">
        <f aca="false">IFERROR(INDEX(Positions!$E$2:$E$14531,MATCH($A3820&amp;"|13",Positions!$A$2:$A$14531,0)),"-")</f>
        <v>C</v>
      </c>
      <c r="G3820" s="4" t="str">
        <f aca="false">IFERROR(INDEX(Positions!$E$2:$E$14531,MATCH($A3820&amp;"|22",Positions!$A$2:$A$14531,0)),"-")</f>
        <v>G</v>
      </c>
      <c r="H3820" s="3" t="str">
        <f aca="false">F3820&amp;"-"&amp;G3820</f>
        <v>C-G</v>
      </c>
      <c r="I3820" s="4" t="n">
        <f aca="false">(F3820="G")+(G3820="G")</f>
        <v>1</v>
      </c>
      <c r="J3820" s="4" t="n">
        <f aca="false">(F3820="C")+(G3820="C")</f>
        <v>1</v>
      </c>
      <c r="K3820" s="3" t="n">
        <f aca="false">I3820+J3820</f>
        <v>2</v>
      </c>
    </row>
    <row r="3821" customFormat="false" ht="15" hidden="false" customHeight="false" outlineLevel="0" collapsed="false">
      <c r="A3821" s="4" t="s">
        <v>173</v>
      </c>
      <c r="B3821" s="4" t="s">
        <v>805</v>
      </c>
      <c r="C3821" s="4" t="s">
        <v>673</v>
      </c>
      <c r="D3821" s="4" t="n">
        <f aca="false">IFERROR(INDEX(Positions!$D$2:$D$14531,MATCH($A3821&amp;"|27",Positions!$A$2:$A$14531,0)),"-")</f>
        <v>28</v>
      </c>
      <c r="E3821" s="4" t="n">
        <f aca="false">IFERROR(INDEX(Positions!$D$2:$D$14531,MATCH($A3821&amp;"|43",Positions!$A$2:$A$14531,0)),"-")</f>
        <v>44</v>
      </c>
      <c r="F3821" s="4" t="str">
        <f aca="false">IFERROR(INDEX(Positions!$E$2:$E$14531,MATCH($A3821&amp;"|27",Positions!$A$2:$A$14531,0)),"-")</f>
        <v>U</v>
      </c>
      <c r="G3821" s="4" t="str">
        <f aca="false">IFERROR(INDEX(Positions!$E$2:$E$14531,MATCH($A3821&amp;"|43",Positions!$A$2:$A$14531,0)),"-")</f>
        <v>A</v>
      </c>
      <c r="H3821" s="3" t="str">
        <f aca="false">F3821&amp;"-"&amp;G3821</f>
        <v>U-A</v>
      </c>
      <c r="I3821" s="4" t="n">
        <f aca="false">(F3821="G")+(G3821="G")</f>
        <v>0</v>
      </c>
      <c r="J3821" s="4" t="n">
        <f aca="false">(F3821="C")+(G3821="C")</f>
        <v>0</v>
      </c>
      <c r="K3821" s="3" t="n">
        <f aca="false">I3821+J3821</f>
        <v>0</v>
      </c>
    </row>
    <row r="3822" customFormat="false" ht="15" hidden="false" customHeight="false" outlineLevel="0" collapsed="false">
      <c r="A3822" s="4" t="s">
        <v>173</v>
      </c>
      <c r="B3822" s="4" t="s">
        <v>805</v>
      </c>
      <c r="C3822" s="4" t="s">
        <v>889</v>
      </c>
      <c r="D3822" s="4" t="n">
        <f aca="false">IFERROR(INDEX(Positions!$D$2:$D$14531,MATCH($A3822&amp;"|28",Positions!$A$2:$A$14531,0)),"-")</f>
        <v>29</v>
      </c>
      <c r="E3822" s="4" t="n">
        <f aca="false">IFERROR(INDEX(Positions!$D$2:$D$14531,MATCH($A3822&amp;"|42",Positions!$A$2:$A$14531,0)),"-")</f>
        <v>43</v>
      </c>
      <c r="F3822" s="4" t="str">
        <f aca="false">IFERROR(INDEX(Positions!$E$2:$E$14531,MATCH($A3822&amp;"|28",Positions!$A$2:$A$14531,0)),"-")</f>
        <v>C</v>
      </c>
      <c r="G3822" s="4" t="str">
        <f aca="false">IFERROR(INDEX(Positions!$E$2:$E$14531,MATCH($A3822&amp;"|42",Positions!$A$2:$A$14531,0)),"-")</f>
        <v>G</v>
      </c>
      <c r="H3822" s="3" t="str">
        <f aca="false">F3822&amp;"-"&amp;G3822</f>
        <v>C-G</v>
      </c>
      <c r="I3822" s="4" t="n">
        <f aca="false">(F3822="G")+(G3822="G")</f>
        <v>1</v>
      </c>
      <c r="J3822" s="4" t="n">
        <f aca="false">(F3822="C")+(G3822="C")</f>
        <v>1</v>
      </c>
      <c r="K3822" s="3" t="n">
        <f aca="false">I3822+J3822</f>
        <v>2</v>
      </c>
    </row>
    <row r="3823" customFormat="false" ht="15" hidden="false" customHeight="false" outlineLevel="0" collapsed="false">
      <c r="A3823" s="4" t="s">
        <v>173</v>
      </c>
      <c r="B3823" s="4" t="s">
        <v>805</v>
      </c>
      <c r="C3823" s="4" t="s">
        <v>890</v>
      </c>
      <c r="D3823" s="4" t="n">
        <f aca="false">IFERROR(INDEX(Positions!$D$2:$D$14531,MATCH($A3823&amp;"|29",Positions!$A$2:$A$14531,0)),"-")</f>
        <v>30</v>
      </c>
      <c r="E3823" s="4" t="n">
        <f aca="false">IFERROR(INDEX(Positions!$D$2:$D$14531,MATCH($A3823&amp;"|41",Positions!$A$2:$A$14531,0)),"-")</f>
        <v>42</v>
      </c>
      <c r="F3823" s="4" t="str">
        <f aca="false">IFERROR(INDEX(Positions!$E$2:$E$14531,MATCH($A3823&amp;"|29",Positions!$A$2:$A$14531,0)),"-")</f>
        <v>U</v>
      </c>
      <c r="G3823" s="4" t="str">
        <f aca="false">IFERROR(INDEX(Positions!$E$2:$E$14531,MATCH($A3823&amp;"|41",Positions!$A$2:$A$14531,0)),"-")</f>
        <v>A</v>
      </c>
      <c r="H3823" s="3" t="str">
        <f aca="false">F3823&amp;"-"&amp;G3823</f>
        <v>U-A</v>
      </c>
      <c r="I3823" s="4" t="n">
        <f aca="false">(F3823="G")+(G3823="G")</f>
        <v>0</v>
      </c>
      <c r="J3823" s="4" t="n">
        <f aca="false">(F3823="C")+(G3823="C")</f>
        <v>0</v>
      </c>
      <c r="K3823" s="3" t="n">
        <f aca="false">I3823+J3823</f>
        <v>0</v>
      </c>
    </row>
    <row r="3824" customFormat="false" ht="15" hidden="false" customHeight="false" outlineLevel="0" collapsed="false">
      <c r="A3824" s="4" t="s">
        <v>173</v>
      </c>
      <c r="B3824" s="4" t="s">
        <v>805</v>
      </c>
      <c r="C3824" s="4" t="s">
        <v>694</v>
      </c>
      <c r="D3824" s="4" t="n">
        <f aca="false">IFERROR(INDEX(Positions!$D$2:$D$14531,MATCH($A3824&amp;"|30",Positions!$A$2:$A$14531,0)),"-")</f>
        <v>31</v>
      </c>
      <c r="E3824" s="4" t="n">
        <f aca="false">IFERROR(INDEX(Positions!$D$2:$D$14531,MATCH($A3824&amp;"|40",Positions!$A$2:$A$14531,0)),"-")</f>
        <v>41</v>
      </c>
      <c r="F3824" s="4" t="str">
        <f aca="false">IFERROR(INDEX(Positions!$E$2:$E$14531,MATCH($A3824&amp;"|30",Positions!$A$2:$A$14531,0)),"-")</f>
        <v>C</v>
      </c>
      <c r="G3824" s="4" t="str">
        <f aca="false">IFERROR(INDEX(Positions!$E$2:$E$14531,MATCH($A3824&amp;"|40",Positions!$A$2:$A$14531,0)),"-")</f>
        <v>G</v>
      </c>
      <c r="H3824" s="3" t="str">
        <f aca="false">F3824&amp;"-"&amp;G3824</f>
        <v>C-G</v>
      </c>
      <c r="I3824" s="4" t="n">
        <f aca="false">(F3824="G")+(G3824="G")</f>
        <v>1</v>
      </c>
      <c r="J3824" s="4" t="n">
        <f aca="false">(F3824="C")+(G3824="C")</f>
        <v>1</v>
      </c>
      <c r="K3824" s="3" t="n">
        <f aca="false">I3824+J3824</f>
        <v>2</v>
      </c>
    </row>
    <row r="3825" customFormat="false" ht="15" hidden="false" customHeight="false" outlineLevel="0" collapsed="false">
      <c r="A3825" s="4" t="s">
        <v>173</v>
      </c>
      <c r="B3825" s="4" t="s">
        <v>805</v>
      </c>
      <c r="C3825" s="4" t="s">
        <v>640</v>
      </c>
      <c r="D3825" s="4" t="n">
        <f aca="false">IFERROR(INDEX(Positions!$D$2:$D$14531,MATCH($A3825&amp;"|31",Positions!$A$2:$A$14531,0)),"-")</f>
        <v>32</v>
      </c>
      <c r="E3825" s="4" t="n">
        <f aca="false">IFERROR(INDEX(Positions!$D$2:$D$14531,MATCH($A3825&amp;"|39",Positions!$A$2:$A$14531,0)),"-")</f>
        <v>40</v>
      </c>
      <c r="F3825" s="4" t="str">
        <f aca="false">IFERROR(INDEX(Positions!$E$2:$E$14531,MATCH($A3825&amp;"|31",Positions!$A$2:$A$14531,0)),"-")</f>
        <v>C</v>
      </c>
      <c r="G3825" s="4" t="str">
        <f aca="false">IFERROR(INDEX(Positions!$E$2:$E$14531,MATCH($A3825&amp;"|39",Positions!$A$2:$A$14531,0)),"-")</f>
        <v>G</v>
      </c>
      <c r="H3825" s="3" t="str">
        <f aca="false">F3825&amp;"-"&amp;G3825</f>
        <v>C-G</v>
      </c>
      <c r="I3825" s="4" t="n">
        <f aca="false">(F3825="G")+(G3825="G")</f>
        <v>1</v>
      </c>
      <c r="J3825" s="4" t="n">
        <f aca="false">(F3825="C")+(G3825="C")</f>
        <v>1</v>
      </c>
      <c r="K3825" s="3" t="n">
        <f aca="false">I3825+J3825</f>
        <v>2</v>
      </c>
    </row>
    <row r="3826" customFormat="false" ht="15" hidden="false" customHeight="false" outlineLevel="0" collapsed="false">
      <c r="A3826" s="4" t="s">
        <v>173</v>
      </c>
      <c r="B3826" s="4" t="s">
        <v>830</v>
      </c>
      <c r="C3826" s="4" t="s">
        <v>367</v>
      </c>
      <c r="D3826" s="4" t="n">
        <f aca="false">IFERROR(INDEX(Positions!$D$2:$D$14531,MATCH($A3826&amp;"|49",Positions!$A$2:$A$14531,0)),"-")</f>
        <v>50</v>
      </c>
      <c r="E3826" s="4" t="n">
        <f aca="false">IFERROR(INDEX(Positions!$D$2:$D$14531,MATCH($A3826&amp;"|65",Positions!$A$2:$A$14531,0)),"-")</f>
        <v>66</v>
      </c>
      <c r="F3826" s="4" t="str">
        <f aca="false">IFERROR(INDEX(Positions!$E$2:$E$14531,MATCH($A3826&amp;"|49",Positions!$A$2:$A$14531,0)),"-")</f>
        <v>U</v>
      </c>
      <c r="G3826" s="4" t="str">
        <f aca="false">IFERROR(INDEX(Positions!$E$2:$E$14531,MATCH($A3826&amp;"|65",Positions!$A$2:$A$14531,0)),"-")</f>
        <v>A</v>
      </c>
      <c r="H3826" s="3" t="str">
        <f aca="false">F3826&amp;"-"&amp;G3826</f>
        <v>U-A</v>
      </c>
      <c r="I3826" s="4" t="n">
        <f aca="false">(F3826="G")+(G3826="G")</f>
        <v>0</v>
      </c>
      <c r="J3826" s="4" t="n">
        <f aca="false">(F3826="C")+(G3826="C")</f>
        <v>0</v>
      </c>
      <c r="K3826" s="3" t="n">
        <f aca="false">I3826+J3826</f>
        <v>0</v>
      </c>
    </row>
    <row r="3827" customFormat="false" ht="15" hidden="false" customHeight="false" outlineLevel="0" collapsed="false">
      <c r="A3827" s="4" t="s">
        <v>173</v>
      </c>
      <c r="B3827" s="4" t="s">
        <v>830</v>
      </c>
      <c r="C3827" s="4" t="s">
        <v>891</v>
      </c>
      <c r="D3827" s="4" t="n">
        <f aca="false">IFERROR(INDEX(Positions!$D$2:$D$14531,MATCH($A3827&amp;"|50",Positions!$A$2:$A$14531,0)),"-")</f>
        <v>51</v>
      </c>
      <c r="E3827" s="4" t="n">
        <f aca="false">IFERROR(INDEX(Positions!$D$2:$D$14531,MATCH($A3827&amp;"|64",Positions!$A$2:$A$14531,0)),"-")</f>
        <v>65</v>
      </c>
      <c r="F3827" s="4" t="str">
        <f aca="false">IFERROR(INDEX(Positions!$E$2:$E$14531,MATCH($A3827&amp;"|50",Positions!$A$2:$A$14531,0)),"-")</f>
        <v>G</v>
      </c>
      <c r="G3827" s="4" t="str">
        <f aca="false">IFERROR(INDEX(Positions!$E$2:$E$14531,MATCH($A3827&amp;"|64",Positions!$A$2:$A$14531,0)),"-")</f>
        <v>C</v>
      </c>
      <c r="H3827" s="3" t="str">
        <f aca="false">F3827&amp;"-"&amp;G3827</f>
        <v>G-C</v>
      </c>
      <c r="I3827" s="4" t="n">
        <f aca="false">(F3827="G")+(G3827="G")</f>
        <v>1</v>
      </c>
      <c r="J3827" s="4" t="n">
        <f aca="false">(F3827="C")+(G3827="C")</f>
        <v>1</v>
      </c>
      <c r="K3827" s="3" t="n">
        <f aca="false">I3827+J3827</f>
        <v>2</v>
      </c>
    </row>
    <row r="3828" customFormat="false" ht="15" hidden="false" customHeight="false" outlineLevel="0" collapsed="false">
      <c r="A3828" s="4" t="s">
        <v>173</v>
      </c>
      <c r="B3828" s="4" t="s">
        <v>830</v>
      </c>
      <c r="C3828" s="4" t="s">
        <v>689</v>
      </c>
      <c r="D3828" s="4" t="n">
        <f aca="false">IFERROR(INDEX(Positions!$D$2:$D$14531,MATCH($A3828&amp;"|51",Positions!$A$2:$A$14531,0)),"-")</f>
        <v>52</v>
      </c>
      <c r="E3828" s="4" t="n">
        <f aca="false">IFERROR(INDEX(Positions!$D$2:$D$14531,MATCH($A3828&amp;"|63",Positions!$A$2:$A$14531,0)),"-")</f>
        <v>64</v>
      </c>
      <c r="F3828" s="4" t="str">
        <f aca="false">IFERROR(INDEX(Positions!$E$2:$E$14531,MATCH($A3828&amp;"|51",Positions!$A$2:$A$14531,0)),"-")</f>
        <v>C</v>
      </c>
      <c r="G3828" s="4" t="str">
        <f aca="false">IFERROR(INDEX(Positions!$E$2:$E$14531,MATCH($A3828&amp;"|63",Positions!$A$2:$A$14531,0)),"-")</f>
        <v>G</v>
      </c>
      <c r="H3828" s="3" t="str">
        <f aca="false">F3828&amp;"-"&amp;G3828</f>
        <v>C-G</v>
      </c>
      <c r="I3828" s="4" t="n">
        <f aca="false">(F3828="G")+(G3828="G")</f>
        <v>1</v>
      </c>
      <c r="J3828" s="4" t="n">
        <f aca="false">(F3828="C")+(G3828="C")</f>
        <v>1</v>
      </c>
      <c r="K3828" s="3" t="n">
        <f aca="false">I3828+J3828</f>
        <v>2</v>
      </c>
    </row>
    <row r="3829" customFormat="false" ht="15" hidden="false" customHeight="false" outlineLevel="0" collapsed="false">
      <c r="A3829" s="4" t="s">
        <v>173</v>
      </c>
      <c r="B3829" s="4" t="s">
        <v>830</v>
      </c>
      <c r="C3829" s="4" t="s">
        <v>703</v>
      </c>
      <c r="D3829" s="4" t="n">
        <f aca="false">IFERROR(INDEX(Positions!$D$2:$D$14531,MATCH($A3829&amp;"|52",Positions!$A$2:$A$14531,0)),"-")</f>
        <v>53</v>
      </c>
      <c r="E3829" s="4" t="n">
        <f aca="false">IFERROR(INDEX(Positions!$D$2:$D$14531,MATCH($A3829&amp;"|62",Positions!$A$2:$A$14531,0)),"-")</f>
        <v>63</v>
      </c>
      <c r="F3829" s="4" t="str">
        <f aca="false">IFERROR(INDEX(Positions!$E$2:$E$14531,MATCH($A3829&amp;"|52",Positions!$A$2:$A$14531,0)),"-")</f>
        <v>G</v>
      </c>
      <c r="G3829" s="4" t="str">
        <f aca="false">IFERROR(INDEX(Positions!$E$2:$E$14531,MATCH($A3829&amp;"|62",Positions!$A$2:$A$14531,0)),"-")</f>
        <v>C</v>
      </c>
      <c r="H3829" s="3" t="str">
        <f aca="false">F3829&amp;"-"&amp;G3829</f>
        <v>G-C</v>
      </c>
      <c r="I3829" s="4" t="n">
        <f aca="false">(F3829="G")+(G3829="G")</f>
        <v>1</v>
      </c>
      <c r="J3829" s="4" t="n">
        <f aca="false">(F3829="C")+(G3829="C")</f>
        <v>1</v>
      </c>
      <c r="K3829" s="3" t="n">
        <f aca="false">I3829+J3829</f>
        <v>2</v>
      </c>
    </row>
    <row r="3830" customFormat="false" ht="15" hidden="false" customHeight="false" outlineLevel="0" collapsed="false">
      <c r="A3830" s="4" t="s">
        <v>173</v>
      </c>
      <c r="B3830" s="4" t="s">
        <v>830</v>
      </c>
      <c r="C3830" s="4" t="s">
        <v>892</v>
      </c>
      <c r="D3830" s="4" t="n">
        <f aca="false">IFERROR(INDEX(Positions!$D$2:$D$14531,MATCH($A3830&amp;"|53",Positions!$A$2:$A$14531,0)),"-")</f>
        <v>54</v>
      </c>
      <c r="E3830" s="4" t="n">
        <f aca="false">IFERROR(INDEX(Positions!$D$2:$D$14531,MATCH($A3830&amp;"|61",Positions!$A$2:$A$14531,0)),"-")</f>
        <v>62</v>
      </c>
      <c r="F3830" s="4" t="str">
        <f aca="false">IFERROR(INDEX(Positions!$E$2:$E$14531,MATCH($A3830&amp;"|53",Positions!$A$2:$A$14531,0)),"-")</f>
        <v>G</v>
      </c>
      <c r="G3830" s="4" t="str">
        <f aca="false">IFERROR(INDEX(Positions!$E$2:$E$14531,MATCH($A3830&amp;"|61",Positions!$A$2:$A$14531,0)),"-")</f>
        <v>C</v>
      </c>
      <c r="H3830" s="3" t="str">
        <f aca="false">F3830&amp;"-"&amp;G3830</f>
        <v>G-C</v>
      </c>
      <c r="I3830" s="4" t="n">
        <f aca="false">(F3830="G")+(G3830="G")</f>
        <v>1</v>
      </c>
      <c r="J3830" s="4" t="n">
        <f aca="false">(F3830="C")+(G3830="C")</f>
        <v>1</v>
      </c>
      <c r="K3830" s="3" t="n">
        <f aca="false">I3830+J3830</f>
        <v>2</v>
      </c>
    </row>
    <row r="3831" customFormat="false" ht="15" hidden="false" customHeight="false" outlineLevel="0" collapsed="false">
      <c r="A3831" s="24" t="s">
        <v>173</v>
      </c>
      <c r="B3831" s="24" t="s">
        <v>893</v>
      </c>
      <c r="C3831" s="24" t="s">
        <v>894</v>
      </c>
      <c r="D3831" s="24" t="n">
        <f aca="false">IFERROR(INDEX(Positions!$D$2:$D$14531,MATCH($A3831&amp;"|8",Positions!$A$2:$A$14531,0)),"-")</f>
        <v>8</v>
      </c>
      <c r="E3831" s="24" t="n">
        <f aca="false">IFERROR(INDEX(Positions!$D$2:$D$14531,MATCH($A3831&amp;"|14",Positions!$A$2:$A$14531,0)),"-")</f>
        <v>14</v>
      </c>
      <c r="F3831" s="24" t="str">
        <f aca="false">IFERROR(INDEX(Positions!$E$2:$E$14531,MATCH($A3831&amp;"|8",Positions!$A$2:$A$14531,0)),"-")</f>
        <v>U</v>
      </c>
      <c r="G3831" s="24" t="str">
        <f aca="false">IFERROR(INDEX(Positions!$E$2:$E$14531,MATCH($A3831&amp;"|14",Positions!$A$2:$A$14531,0)),"-")</f>
        <v>A</v>
      </c>
      <c r="H3831" s="25" t="str">
        <f aca="false">F3831&amp;"-"&amp;G3831</f>
        <v>U-A</v>
      </c>
      <c r="I3831" s="24" t="n">
        <f aca="false">(F3831="G")+(G3831="G")</f>
        <v>0</v>
      </c>
      <c r="J3831" s="24" t="n">
        <f aca="false">(F3831="C")+(G3831="C")</f>
        <v>0</v>
      </c>
      <c r="K3831" s="25" t="n">
        <f aca="false">I3831+J3831</f>
        <v>0</v>
      </c>
    </row>
    <row r="3832" customFormat="false" ht="15" hidden="false" customHeight="false" outlineLevel="0" collapsed="false">
      <c r="A3832" s="24" t="s">
        <v>173</v>
      </c>
      <c r="B3832" s="24" t="s">
        <v>893</v>
      </c>
      <c r="C3832" s="24" t="s">
        <v>895</v>
      </c>
      <c r="D3832" s="24" t="n">
        <f aca="false">IFERROR(INDEX(Positions!$D$2:$D$14531,MATCH($A3832&amp;"|15",Positions!$A$2:$A$14531,0)),"-")</f>
        <v>15</v>
      </c>
      <c r="E3832" s="24" t="n">
        <f aca="false">IFERROR(INDEX(Positions!$D$2:$D$14531,MATCH($A3832&amp;"|48",Positions!$A$2:$A$14531,0)),"-")</f>
        <v>49</v>
      </c>
      <c r="F3832" s="24" t="str">
        <f aca="false">IFERROR(INDEX(Positions!$E$2:$E$14531,MATCH($A3832&amp;"|15",Positions!$A$2:$A$14531,0)),"-")</f>
        <v>G</v>
      </c>
      <c r="G3832" s="24" t="str">
        <f aca="false">IFERROR(INDEX(Positions!$E$2:$E$14531,MATCH($A3832&amp;"|48",Positions!$A$2:$A$14531,0)),"-")</f>
        <v>C</v>
      </c>
      <c r="H3832" s="25" t="str">
        <f aca="false">F3832&amp;"-"&amp;G3832</f>
        <v>G-C</v>
      </c>
      <c r="I3832" s="24" t="n">
        <f aca="false">(F3832="G")+(G3832="G")</f>
        <v>1</v>
      </c>
      <c r="J3832" s="24" t="n">
        <f aca="false">(F3832="C")+(G3832="C")</f>
        <v>1</v>
      </c>
      <c r="K3832" s="25" t="n">
        <f aca="false">I3832+J3832</f>
        <v>2</v>
      </c>
    </row>
    <row r="3833" customFormat="false" ht="15" hidden="false" customHeight="false" outlineLevel="0" collapsed="false">
      <c r="A3833" s="24" t="s">
        <v>173</v>
      </c>
      <c r="B3833" s="24" t="s">
        <v>893</v>
      </c>
      <c r="C3833" s="24" t="s">
        <v>896</v>
      </c>
      <c r="D3833" s="24" t="n">
        <f aca="false">IFERROR(INDEX(Positions!$D$2:$D$14531,MATCH($A3833&amp;"|18",Positions!$A$2:$A$14531,0)),"-")</f>
        <v>18</v>
      </c>
      <c r="E3833" s="24" t="n">
        <f aca="false">IFERROR(INDEX(Positions!$D$2:$D$14531,MATCH($A3833&amp;"|55",Positions!$A$2:$A$14531,0)),"-")</f>
        <v>56</v>
      </c>
      <c r="F3833" s="24" t="str">
        <f aca="false">IFERROR(INDEX(Positions!$E$2:$E$14531,MATCH($A3833&amp;"|18",Positions!$A$2:$A$14531,0)),"-")</f>
        <v>G</v>
      </c>
      <c r="G3833" s="24" t="str">
        <f aca="false">IFERROR(INDEX(Positions!$E$2:$E$14531,MATCH($A3833&amp;"|55",Positions!$A$2:$A$14531,0)),"-")</f>
        <v>U</v>
      </c>
      <c r="H3833" s="25" t="str">
        <f aca="false">F3833&amp;"-"&amp;G3833</f>
        <v>G-U</v>
      </c>
      <c r="I3833" s="24" t="n">
        <f aca="false">(F3833="G")+(G3833="G")</f>
        <v>1</v>
      </c>
      <c r="J3833" s="24" t="n">
        <f aca="false">(F3833="C")+(G3833="C")</f>
        <v>0</v>
      </c>
      <c r="K3833" s="25" t="n">
        <f aca="false">I3833+J3833</f>
        <v>1</v>
      </c>
    </row>
    <row r="3834" customFormat="false" ht="15" hidden="false" customHeight="false" outlineLevel="0" collapsed="false">
      <c r="A3834" s="24" t="s">
        <v>173</v>
      </c>
      <c r="B3834" s="24" t="s">
        <v>893</v>
      </c>
      <c r="C3834" s="24" t="s">
        <v>897</v>
      </c>
      <c r="D3834" s="24" t="n">
        <f aca="false">IFERROR(INDEX(Positions!$D$2:$D$14531,MATCH($A3834&amp;"|19",Positions!$A$2:$A$14531,0)),"-")</f>
        <v>19</v>
      </c>
      <c r="E3834" s="24" t="n">
        <f aca="false">IFERROR(INDEX(Positions!$D$2:$D$14531,MATCH($A3834&amp;"|56",Positions!$A$2:$A$14531,0)),"-")</f>
        <v>57</v>
      </c>
      <c r="F3834" s="24" t="str">
        <f aca="false">IFERROR(INDEX(Positions!$E$2:$E$14531,MATCH($A3834&amp;"|19",Positions!$A$2:$A$14531,0)),"-")</f>
        <v>G</v>
      </c>
      <c r="G3834" s="24" t="str">
        <f aca="false">IFERROR(INDEX(Positions!$E$2:$E$14531,MATCH($A3834&amp;"|56",Positions!$A$2:$A$14531,0)),"-")</f>
        <v>C</v>
      </c>
      <c r="H3834" s="25" t="str">
        <f aca="false">F3834&amp;"-"&amp;G3834</f>
        <v>G-C</v>
      </c>
      <c r="I3834" s="24" t="n">
        <f aca="false">(F3834="G")+(G3834="G")</f>
        <v>1</v>
      </c>
      <c r="J3834" s="24" t="n">
        <f aca="false">(F3834="C")+(G3834="C")</f>
        <v>1</v>
      </c>
      <c r="K3834" s="25" t="n">
        <f aca="false">I3834+J3834</f>
        <v>2</v>
      </c>
    </row>
    <row r="3835" customFormat="false" ht="15" hidden="false" customHeight="false" outlineLevel="0" collapsed="false">
      <c r="A3835" s="24" t="s">
        <v>173</v>
      </c>
      <c r="B3835" s="24" t="s">
        <v>893</v>
      </c>
      <c r="C3835" s="24" t="s">
        <v>898</v>
      </c>
      <c r="D3835" s="24" t="n">
        <f aca="false">IFERROR(INDEX(Positions!$D$2:$D$14531,MATCH($A3835&amp;"|26",Positions!$A$2:$A$14531,0)),"-")</f>
        <v>27</v>
      </c>
      <c r="E3835" s="24" t="n">
        <f aca="false">IFERROR(INDEX(Positions!$D$2:$D$14531,MATCH($A3835&amp;"|44",Positions!$A$2:$A$14531,0)),"-")</f>
        <v>45</v>
      </c>
      <c r="F3835" s="24" t="str">
        <f aca="false">IFERROR(INDEX(Positions!$E$2:$E$14531,MATCH($A3835&amp;"|26",Positions!$A$2:$A$14531,0)),"-")</f>
        <v>G</v>
      </c>
      <c r="G3835" s="24" t="str">
        <f aca="false">IFERROR(INDEX(Positions!$E$2:$E$14531,MATCH($A3835&amp;"|44",Positions!$A$2:$A$14531,0)),"-")</f>
        <v>A</v>
      </c>
      <c r="H3835" s="25" t="str">
        <f aca="false">F3835&amp;"-"&amp;G3835</f>
        <v>G-A</v>
      </c>
      <c r="I3835" s="24" t="n">
        <f aca="false">(F3835="G")+(G3835="G")</f>
        <v>1</v>
      </c>
      <c r="J3835" s="24" t="n">
        <f aca="false">(F3835="C")+(G3835="C")</f>
        <v>0</v>
      </c>
      <c r="K3835" s="25" t="n">
        <f aca="false">I3835+J3835</f>
        <v>1</v>
      </c>
    </row>
    <row r="3836" customFormat="false" ht="15" hidden="false" customHeight="false" outlineLevel="0" collapsed="false">
      <c r="A3836" s="24" t="s">
        <v>173</v>
      </c>
      <c r="B3836" s="24" t="s">
        <v>893</v>
      </c>
      <c r="C3836" s="24" t="s">
        <v>899</v>
      </c>
      <c r="D3836" s="24" t="n">
        <f aca="false">IFERROR(INDEX(Positions!$D$2:$D$14531,MATCH($A3836&amp;"|32",Positions!$A$2:$A$14531,0)),"-")</f>
        <v>33</v>
      </c>
      <c r="E3836" s="24" t="n">
        <f aca="false">IFERROR(INDEX(Positions!$D$2:$D$14531,MATCH($A3836&amp;"|38",Positions!$A$2:$A$14531,0)),"-")</f>
        <v>39</v>
      </c>
      <c r="F3836" s="24" t="str">
        <f aca="false">IFERROR(INDEX(Positions!$E$2:$E$14531,MATCH($A3836&amp;"|32",Positions!$A$2:$A$14531,0)),"-")</f>
        <v>A</v>
      </c>
      <c r="G3836" s="24" t="str">
        <f aca="false">IFERROR(INDEX(Positions!$E$2:$E$14531,MATCH($A3836&amp;"|38",Positions!$A$2:$A$14531,0)),"-")</f>
        <v>A</v>
      </c>
      <c r="H3836" s="25" t="str">
        <f aca="false">F3836&amp;"-"&amp;G3836</f>
        <v>A-A</v>
      </c>
      <c r="I3836" s="24" t="n">
        <f aca="false">(F3836="G")+(G3836="G")</f>
        <v>0</v>
      </c>
      <c r="J3836" s="24" t="n">
        <f aca="false">(F3836="C")+(G3836="C")</f>
        <v>0</v>
      </c>
      <c r="K3836" s="25" t="n">
        <f aca="false">I3836+J3836</f>
        <v>0</v>
      </c>
    </row>
    <row r="3837" customFormat="false" ht="15" hidden="false" customHeight="false" outlineLevel="0" collapsed="false">
      <c r="A3837" s="24" t="s">
        <v>173</v>
      </c>
      <c r="B3837" s="24" t="s">
        <v>893</v>
      </c>
      <c r="C3837" s="24" t="s">
        <v>900</v>
      </c>
      <c r="D3837" s="24" t="n">
        <f aca="false">IFERROR(INDEX(Positions!$D$2:$D$14531,MATCH($A3837&amp;"|54",Positions!$A$2:$A$14531,0)),"-")</f>
        <v>55</v>
      </c>
      <c r="E3837" s="24" t="n">
        <f aca="false">IFERROR(INDEX(Positions!$D$2:$D$14531,MATCH($A3837&amp;"|58",Positions!$A$2:$A$14531,0)),"-")</f>
        <v>59</v>
      </c>
      <c r="F3837" s="24" t="str">
        <f aca="false">IFERROR(INDEX(Positions!$E$2:$E$14531,MATCH($A3837&amp;"|54",Positions!$A$2:$A$14531,0)),"-")</f>
        <v>U</v>
      </c>
      <c r="G3837" s="24" t="str">
        <f aca="false">IFERROR(INDEX(Positions!$E$2:$E$14531,MATCH($A3837&amp;"|58",Positions!$A$2:$A$14531,0)),"-")</f>
        <v>A</v>
      </c>
      <c r="H3837" s="25" t="str">
        <f aca="false">F3837&amp;"-"&amp;G3837</f>
        <v>U-A</v>
      </c>
      <c r="I3837" s="24" t="n">
        <f aca="false">(F3837="G")+(G3837="G")</f>
        <v>0</v>
      </c>
      <c r="J3837" s="24" t="n">
        <f aca="false">(F3837="C")+(G3837="C")</f>
        <v>0</v>
      </c>
      <c r="K3837" s="25" t="n">
        <f aca="false">I3837+J3837</f>
        <v>0</v>
      </c>
    </row>
    <row r="3838" customFormat="false" ht="15" hidden="false" customHeight="false" outlineLevel="0" collapsed="false">
      <c r="A3838" s="4" t="s">
        <v>174</v>
      </c>
      <c r="B3838" s="4" t="s">
        <v>768</v>
      </c>
      <c r="C3838" s="4" t="s">
        <v>882</v>
      </c>
      <c r="D3838" s="4" t="n">
        <f aca="false">IFERROR(INDEX(Positions!$D$2:$D$14531,MATCH($A3838&amp;"|1",Positions!$A$2:$A$14531,0)),"-")</f>
        <v>1</v>
      </c>
      <c r="E3838" s="4" t="n">
        <f aca="false">IFERROR(INDEX(Positions!$D$2:$D$14531,MATCH($A3838&amp;"|72",Positions!$A$2:$A$14531,0)),"-")</f>
        <v>75</v>
      </c>
      <c r="F3838" s="4" t="str">
        <f aca="false">IFERROR(INDEX(Positions!$E$2:$E$14531,MATCH($A3838&amp;"|1",Positions!$A$2:$A$14531,0)),"-")</f>
        <v>G</v>
      </c>
      <c r="G3838" s="4" t="str">
        <f aca="false">IFERROR(INDEX(Positions!$E$2:$E$14531,MATCH($A3838&amp;"|72",Positions!$A$2:$A$14531,0)),"-")</f>
        <v>C</v>
      </c>
      <c r="H3838" s="3" t="str">
        <f aca="false">F3838&amp;"-"&amp;G3838</f>
        <v>G-C</v>
      </c>
      <c r="I3838" s="4" t="n">
        <f aca="false">(F3838="G")+(G3838="G")</f>
        <v>1</v>
      </c>
      <c r="J3838" s="4" t="n">
        <f aca="false">(F3838="C")+(G3838="C")</f>
        <v>1</v>
      </c>
      <c r="K3838" s="3" t="n">
        <f aca="false">I3838+J3838</f>
        <v>2</v>
      </c>
    </row>
    <row r="3839" customFormat="false" ht="15" hidden="false" customHeight="false" outlineLevel="0" collapsed="false">
      <c r="A3839" s="4" t="s">
        <v>174</v>
      </c>
      <c r="B3839" s="4" t="s">
        <v>768</v>
      </c>
      <c r="C3839" s="4" t="s">
        <v>883</v>
      </c>
      <c r="D3839" s="4" t="n">
        <f aca="false">IFERROR(INDEX(Positions!$D$2:$D$14531,MATCH($A3839&amp;"|2",Positions!$A$2:$A$14531,0)),"-")</f>
        <v>2</v>
      </c>
      <c r="E3839" s="4" t="n">
        <f aca="false">IFERROR(INDEX(Positions!$D$2:$D$14531,MATCH($A3839&amp;"|71",Positions!$A$2:$A$14531,0)),"-")</f>
        <v>74</v>
      </c>
      <c r="F3839" s="4" t="str">
        <f aca="false">IFERROR(INDEX(Positions!$E$2:$E$14531,MATCH($A3839&amp;"|2",Positions!$A$2:$A$14531,0)),"-")</f>
        <v>C</v>
      </c>
      <c r="G3839" s="4" t="str">
        <f aca="false">IFERROR(INDEX(Positions!$E$2:$E$14531,MATCH($A3839&amp;"|71",Positions!$A$2:$A$14531,0)),"-")</f>
        <v>G</v>
      </c>
      <c r="H3839" s="3" t="str">
        <f aca="false">F3839&amp;"-"&amp;G3839</f>
        <v>C-G</v>
      </c>
      <c r="I3839" s="4" t="n">
        <f aca="false">(F3839="G")+(G3839="G")</f>
        <v>1</v>
      </c>
      <c r="J3839" s="4" t="n">
        <f aca="false">(F3839="C")+(G3839="C")</f>
        <v>1</v>
      </c>
      <c r="K3839" s="3" t="n">
        <f aca="false">I3839+J3839</f>
        <v>2</v>
      </c>
    </row>
    <row r="3840" customFormat="false" ht="15" hidden="false" customHeight="false" outlineLevel="0" collapsed="false">
      <c r="A3840" s="4" t="s">
        <v>174</v>
      </c>
      <c r="B3840" s="4" t="s">
        <v>768</v>
      </c>
      <c r="C3840" s="4" t="s">
        <v>884</v>
      </c>
      <c r="D3840" s="4" t="n">
        <f aca="false">IFERROR(INDEX(Positions!$D$2:$D$14531,MATCH($A3840&amp;"|3",Positions!$A$2:$A$14531,0)),"-")</f>
        <v>3</v>
      </c>
      <c r="E3840" s="4" t="n">
        <f aca="false">IFERROR(INDEX(Positions!$D$2:$D$14531,MATCH($A3840&amp;"|70",Positions!$A$2:$A$14531,0)),"-")</f>
        <v>73</v>
      </c>
      <c r="F3840" s="4" t="str">
        <f aca="false">IFERROR(INDEX(Positions!$E$2:$E$14531,MATCH($A3840&amp;"|3",Positions!$A$2:$A$14531,0)),"-")</f>
        <v>C</v>
      </c>
      <c r="G3840" s="4" t="str">
        <f aca="false">IFERROR(INDEX(Positions!$E$2:$E$14531,MATCH($A3840&amp;"|70",Positions!$A$2:$A$14531,0)),"-")</f>
        <v>G</v>
      </c>
      <c r="H3840" s="3" t="str">
        <f aca="false">F3840&amp;"-"&amp;G3840</f>
        <v>C-G</v>
      </c>
      <c r="I3840" s="4" t="n">
        <f aca="false">(F3840="G")+(G3840="G")</f>
        <v>1</v>
      </c>
      <c r="J3840" s="4" t="n">
        <f aca="false">(F3840="C")+(G3840="C")</f>
        <v>1</v>
      </c>
      <c r="K3840" s="3" t="n">
        <f aca="false">I3840+J3840</f>
        <v>2</v>
      </c>
    </row>
    <row r="3841" customFormat="false" ht="15" hidden="false" customHeight="false" outlineLevel="0" collapsed="false">
      <c r="A3841" s="4" t="s">
        <v>174</v>
      </c>
      <c r="B3841" s="4" t="s">
        <v>768</v>
      </c>
      <c r="C3841" s="4" t="s">
        <v>885</v>
      </c>
      <c r="D3841" s="4" t="n">
        <f aca="false">IFERROR(INDEX(Positions!$D$2:$D$14531,MATCH($A3841&amp;"|4",Positions!$A$2:$A$14531,0)),"-")</f>
        <v>4</v>
      </c>
      <c r="E3841" s="4" t="n">
        <f aca="false">IFERROR(INDEX(Positions!$D$2:$D$14531,MATCH($A3841&amp;"|69",Positions!$A$2:$A$14531,0)),"-")</f>
        <v>72</v>
      </c>
      <c r="F3841" s="4" t="str">
        <f aca="false">IFERROR(INDEX(Positions!$E$2:$E$14531,MATCH($A3841&amp;"|4",Positions!$A$2:$A$14531,0)),"-")</f>
        <v>U</v>
      </c>
      <c r="G3841" s="4" t="str">
        <f aca="false">IFERROR(INDEX(Positions!$E$2:$E$14531,MATCH($A3841&amp;"|69",Positions!$A$2:$A$14531,0)),"-")</f>
        <v>A</v>
      </c>
      <c r="H3841" s="3" t="str">
        <f aca="false">F3841&amp;"-"&amp;G3841</f>
        <v>U-A</v>
      </c>
      <c r="I3841" s="4" t="n">
        <f aca="false">(F3841="G")+(G3841="G")</f>
        <v>0</v>
      </c>
      <c r="J3841" s="4" t="n">
        <f aca="false">(F3841="C")+(G3841="C")</f>
        <v>0</v>
      </c>
      <c r="K3841" s="3" t="n">
        <f aca="false">I3841+J3841</f>
        <v>0</v>
      </c>
    </row>
    <row r="3842" customFormat="false" ht="15" hidden="false" customHeight="false" outlineLevel="0" collapsed="false">
      <c r="A3842" s="4" t="s">
        <v>174</v>
      </c>
      <c r="B3842" s="4" t="s">
        <v>768</v>
      </c>
      <c r="C3842" s="4" t="s">
        <v>542</v>
      </c>
      <c r="D3842" s="4" t="n">
        <f aca="false">IFERROR(INDEX(Positions!$D$2:$D$14531,MATCH($A3842&amp;"|5",Positions!$A$2:$A$14531,0)),"-")</f>
        <v>5</v>
      </c>
      <c r="E3842" s="4" t="n">
        <f aca="false">IFERROR(INDEX(Positions!$D$2:$D$14531,MATCH($A3842&amp;"|68",Positions!$A$2:$A$14531,0)),"-")</f>
        <v>71</v>
      </c>
      <c r="F3842" s="4" t="str">
        <f aca="false">IFERROR(INDEX(Positions!$E$2:$E$14531,MATCH($A3842&amp;"|5",Positions!$A$2:$A$14531,0)),"-")</f>
        <v>C</v>
      </c>
      <c r="G3842" s="4" t="str">
        <f aca="false">IFERROR(INDEX(Positions!$E$2:$E$14531,MATCH($A3842&amp;"|68",Positions!$A$2:$A$14531,0)),"-")</f>
        <v>G</v>
      </c>
      <c r="H3842" s="3" t="str">
        <f aca="false">F3842&amp;"-"&amp;G3842</f>
        <v>C-G</v>
      </c>
      <c r="I3842" s="4" t="n">
        <f aca="false">(F3842="G")+(G3842="G")</f>
        <v>1</v>
      </c>
      <c r="J3842" s="4" t="n">
        <f aca="false">(F3842="C")+(G3842="C")</f>
        <v>1</v>
      </c>
      <c r="K3842" s="3" t="n">
        <f aca="false">I3842+J3842</f>
        <v>2</v>
      </c>
    </row>
    <row r="3843" customFormat="false" ht="15" hidden="false" customHeight="false" outlineLevel="0" collapsed="false">
      <c r="A3843" s="4" t="s">
        <v>174</v>
      </c>
      <c r="B3843" s="4" t="s">
        <v>768</v>
      </c>
      <c r="C3843" s="4" t="s">
        <v>561</v>
      </c>
      <c r="D3843" s="4" t="n">
        <f aca="false">IFERROR(INDEX(Positions!$D$2:$D$14531,MATCH($A3843&amp;"|6",Positions!$A$2:$A$14531,0)),"-")</f>
        <v>6</v>
      </c>
      <c r="E3843" s="4" t="n">
        <f aca="false">IFERROR(INDEX(Positions!$D$2:$D$14531,MATCH($A3843&amp;"|67",Positions!$A$2:$A$14531,0)),"-")</f>
        <v>70</v>
      </c>
      <c r="F3843" s="4" t="str">
        <f aca="false">IFERROR(INDEX(Positions!$E$2:$E$14531,MATCH($A3843&amp;"|6",Positions!$A$2:$A$14531,0)),"-")</f>
        <v>C</v>
      </c>
      <c r="G3843" s="4" t="str">
        <f aca="false">IFERROR(INDEX(Positions!$E$2:$E$14531,MATCH($A3843&amp;"|67",Positions!$A$2:$A$14531,0)),"-")</f>
        <v>G</v>
      </c>
      <c r="H3843" s="3" t="str">
        <f aca="false">F3843&amp;"-"&amp;G3843</f>
        <v>C-G</v>
      </c>
      <c r="I3843" s="4" t="n">
        <f aca="false">(F3843="G")+(G3843="G")</f>
        <v>1</v>
      </c>
      <c r="J3843" s="4" t="n">
        <f aca="false">(F3843="C")+(G3843="C")</f>
        <v>1</v>
      </c>
      <c r="K3843" s="3" t="n">
        <f aca="false">I3843+J3843</f>
        <v>2</v>
      </c>
    </row>
    <row r="3844" customFormat="false" ht="15" hidden="false" customHeight="false" outlineLevel="0" collapsed="false">
      <c r="A3844" s="4" t="s">
        <v>174</v>
      </c>
      <c r="B3844" s="4" t="s">
        <v>768</v>
      </c>
      <c r="C3844" s="4" t="s">
        <v>886</v>
      </c>
      <c r="D3844" s="4" t="n">
        <f aca="false">IFERROR(INDEX(Positions!$D$2:$D$14531,MATCH($A3844&amp;"|7",Positions!$A$2:$A$14531,0)),"-")</f>
        <v>7</v>
      </c>
      <c r="E3844" s="4" t="n">
        <f aca="false">IFERROR(INDEX(Positions!$D$2:$D$14531,MATCH($A3844&amp;"|66",Positions!$A$2:$A$14531,0)),"-")</f>
        <v>69</v>
      </c>
      <c r="F3844" s="4" t="str">
        <f aca="false">IFERROR(INDEX(Positions!$E$2:$E$14531,MATCH($A3844&amp;"|7",Positions!$A$2:$A$14531,0)),"-")</f>
        <v>U</v>
      </c>
      <c r="G3844" s="4" t="str">
        <f aca="false">IFERROR(INDEX(Positions!$E$2:$E$14531,MATCH($A3844&amp;"|66",Positions!$A$2:$A$14531,0)),"-")</f>
        <v>A</v>
      </c>
      <c r="H3844" s="3" t="str">
        <f aca="false">F3844&amp;"-"&amp;G3844</f>
        <v>U-A</v>
      </c>
      <c r="I3844" s="4" t="n">
        <f aca="false">(F3844="G")+(G3844="G")</f>
        <v>0</v>
      </c>
      <c r="J3844" s="4" t="n">
        <f aca="false">(F3844="C")+(G3844="C")</f>
        <v>0</v>
      </c>
      <c r="K3844" s="3" t="n">
        <f aca="false">I3844+J3844</f>
        <v>0</v>
      </c>
    </row>
    <row r="3845" customFormat="false" ht="15" hidden="false" customHeight="false" outlineLevel="0" collapsed="false">
      <c r="A3845" s="4" t="s">
        <v>174</v>
      </c>
      <c r="B3845" s="4" t="s">
        <v>783</v>
      </c>
      <c r="C3845" s="4" t="s">
        <v>887</v>
      </c>
      <c r="D3845" s="4" t="n">
        <f aca="false">IFERROR(INDEX(Positions!$D$2:$D$14531,MATCH($A3845&amp;"|10",Positions!$A$2:$A$14531,0)),"-")</f>
        <v>10</v>
      </c>
      <c r="E3845" s="4" t="n">
        <f aca="false">IFERROR(INDEX(Positions!$D$2:$D$14531,MATCH($A3845&amp;"|25",Positions!$A$2:$A$14531,0)),"-")</f>
        <v>28</v>
      </c>
      <c r="F3845" s="4" t="str">
        <f aca="false">IFERROR(INDEX(Positions!$E$2:$E$14531,MATCH($A3845&amp;"|10",Positions!$A$2:$A$14531,0)),"-")</f>
        <v>G</v>
      </c>
      <c r="G3845" s="4" t="str">
        <f aca="false">IFERROR(INDEX(Positions!$E$2:$E$14531,MATCH($A3845&amp;"|25",Positions!$A$2:$A$14531,0)),"-")</f>
        <v>C</v>
      </c>
      <c r="H3845" s="3" t="str">
        <f aca="false">F3845&amp;"-"&amp;G3845</f>
        <v>G-C</v>
      </c>
      <c r="I3845" s="4" t="n">
        <f aca="false">(F3845="G")+(G3845="G")</f>
        <v>1</v>
      </c>
      <c r="J3845" s="4" t="n">
        <f aca="false">(F3845="C")+(G3845="C")</f>
        <v>1</v>
      </c>
      <c r="K3845" s="3" t="n">
        <f aca="false">I3845+J3845</f>
        <v>2</v>
      </c>
    </row>
    <row r="3846" customFormat="false" ht="15" hidden="false" customHeight="false" outlineLevel="0" collapsed="false">
      <c r="A3846" s="4" t="s">
        <v>174</v>
      </c>
      <c r="B3846" s="4" t="s">
        <v>783</v>
      </c>
      <c r="C3846" s="4" t="s">
        <v>888</v>
      </c>
      <c r="D3846" s="4" t="n">
        <f aca="false">IFERROR(INDEX(Positions!$D$2:$D$14531,MATCH($A3846&amp;"|11",Positions!$A$2:$A$14531,0)),"-")</f>
        <v>11</v>
      </c>
      <c r="E3846" s="4" t="n">
        <f aca="false">IFERROR(INDEX(Positions!$D$2:$D$14531,MATCH($A3846&amp;"|24",Positions!$A$2:$A$14531,0)),"-")</f>
        <v>27</v>
      </c>
      <c r="F3846" s="4" t="str">
        <f aca="false">IFERROR(INDEX(Positions!$E$2:$E$14531,MATCH($A3846&amp;"|11",Positions!$A$2:$A$14531,0)),"-")</f>
        <v>C</v>
      </c>
      <c r="G3846" s="4" t="str">
        <f aca="false">IFERROR(INDEX(Positions!$E$2:$E$14531,MATCH($A3846&amp;"|24",Positions!$A$2:$A$14531,0)),"-")</f>
        <v>G</v>
      </c>
      <c r="H3846" s="3" t="str">
        <f aca="false">F3846&amp;"-"&amp;G3846</f>
        <v>C-G</v>
      </c>
      <c r="I3846" s="4" t="n">
        <f aca="false">(F3846="G")+(G3846="G")</f>
        <v>1</v>
      </c>
      <c r="J3846" s="4" t="n">
        <f aca="false">(F3846="C")+(G3846="C")</f>
        <v>1</v>
      </c>
      <c r="K3846" s="3" t="n">
        <f aca="false">I3846+J3846</f>
        <v>2</v>
      </c>
    </row>
    <row r="3847" customFormat="false" ht="15" hidden="false" customHeight="false" outlineLevel="0" collapsed="false">
      <c r="A3847" s="4" t="s">
        <v>174</v>
      </c>
      <c r="B3847" s="4" t="s">
        <v>783</v>
      </c>
      <c r="C3847" s="4" t="s">
        <v>479</v>
      </c>
      <c r="D3847" s="4" t="n">
        <f aca="false">IFERROR(INDEX(Positions!$D$2:$D$14531,MATCH($A3847&amp;"|12",Positions!$A$2:$A$14531,0)),"-")</f>
        <v>12</v>
      </c>
      <c r="E3847" s="4" t="n">
        <f aca="false">IFERROR(INDEX(Positions!$D$2:$D$14531,MATCH($A3847&amp;"|23",Positions!$A$2:$A$14531,0)),"-")</f>
        <v>26</v>
      </c>
      <c r="F3847" s="4" t="str">
        <f aca="false">IFERROR(INDEX(Positions!$E$2:$E$14531,MATCH($A3847&amp;"|12",Positions!$A$2:$A$14531,0)),"-")</f>
        <v>U</v>
      </c>
      <c r="G3847" s="4" t="str">
        <f aca="false">IFERROR(INDEX(Positions!$E$2:$E$14531,MATCH($A3847&amp;"|23",Positions!$A$2:$A$14531,0)),"-")</f>
        <v>A</v>
      </c>
      <c r="H3847" s="3" t="str">
        <f aca="false">F3847&amp;"-"&amp;G3847</f>
        <v>U-A</v>
      </c>
      <c r="I3847" s="4" t="n">
        <f aca="false">(F3847="G")+(G3847="G")</f>
        <v>0</v>
      </c>
      <c r="J3847" s="4" t="n">
        <f aca="false">(F3847="C")+(G3847="C")</f>
        <v>0</v>
      </c>
      <c r="K3847" s="3" t="n">
        <f aca="false">I3847+J3847</f>
        <v>0</v>
      </c>
    </row>
    <row r="3848" customFormat="false" ht="15" hidden="false" customHeight="false" outlineLevel="0" collapsed="false">
      <c r="A3848" s="4" t="s">
        <v>174</v>
      </c>
      <c r="B3848" s="4" t="s">
        <v>783</v>
      </c>
      <c r="C3848" s="4" t="s">
        <v>267</v>
      </c>
      <c r="D3848" s="4" t="n">
        <f aca="false">IFERROR(INDEX(Positions!$D$2:$D$14531,MATCH($A3848&amp;"|13",Positions!$A$2:$A$14531,0)),"-")</f>
        <v>13</v>
      </c>
      <c r="E3848" s="4" t="n">
        <f aca="false">IFERROR(INDEX(Positions!$D$2:$D$14531,MATCH($A3848&amp;"|22",Positions!$A$2:$A$14531,0)),"-")</f>
        <v>25</v>
      </c>
      <c r="F3848" s="4" t="str">
        <f aca="false">IFERROR(INDEX(Positions!$E$2:$E$14531,MATCH($A3848&amp;"|13",Positions!$A$2:$A$14531,0)),"-")</f>
        <v>C</v>
      </c>
      <c r="G3848" s="4" t="str">
        <f aca="false">IFERROR(INDEX(Positions!$E$2:$E$14531,MATCH($A3848&amp;"|22",Positions!$A$2:$A$14531,0)),"-")</f>
        <v>G</v>
      </c>
      <c r="H3848" s="3" t="str">
        <f aca="false">F3848&amp;"-"&amp;G3848</f>
        <v>C-G</v>
      </c>
      <c r="I3848" s="4" t="n">
        <f aca="false">(F3848="G")+(G3848="G")</f>
        <v>1</v>
      </c>
      <c r="J3848" s="4" t="n">
        <f aca="false">(F3848="C")+(G3848="C")</f>
        <v>1</v>
      </c>
      <c r="K3848" s="3" t="n">
        <f aca="false">I3848+J3848</f>
        <v>2</v>
      </c>
    </row>
    <row r="3849" customFormat="false" ht="15" hidden="false" customHeight="false" outlineLevel="0" collapsed="false">
      <c r="A3849" s="4" t="s">
        <v>174</v>
      </c>
      <c r="B3849" s="4" t="s">
        <v>805</v>
      </c>
      <c r="C3849" s="4" t="s">
        <v>673</v>
      </c>
      <c r="D3849" s="4" t="n">
        <f aca="false">IFERROR(INDEX(Positions!$D$2:$D$14531,MATCH($A3849&amp;"|27",Positions!$A$2:$A$14531,0)),"-")</f>
        <v>30</v>
      </c>
      <c r="E3849" s="4" t="n">
        <f aca="false">IFERROR(INDEX(Positions!$D$2:$D$14531,MATCH($A3849&amp;"|43",Positions!$A$2:$A$14531,0)),"-")</f>
        <v>46</v>
      </c>
      <c r="F3849" s="4" t="str">
        <f aca="false">IFERROR(INDEX(Positions!$E$2:$E$14531,MATCH($A3849&amp;"|27",Positions!$A$2:$A$14531,0)),"-")</f>
        <v>A</v>
      </c>
      <c r="G3849" s="4" t="str">
        <f aca="false">IFERROR(INDEX(Positions!$E$2:$E$14531,MATCH($A3849&amp;"|43",Positions!$A$2:$A$14531,0)),"-")</f>
        <v>U</v>
      </c>
      <c r="H3849" s="3" t="str">
        <f aca="false">F3849&amp;"-"&amp;G3849</f>
        <v>A-U</v>
      </c>
      <c r="I3849" s="4" t="n">
        <f aca="false">(F3849="G")+(G3849="G")</f>
        <v>0</v>
      </c>
      <c r="J3849" s="4" t="n">
        <f aca="false">(F3849="C")+(G3849="C")</f>
        <v>0</v>
      </c>
      <c r="K3849" s="3" t="n">
        <f aca="false">I3849+J3849</f>
        <v>0</v>
      </c>
    </row>
    <row r="3850" customFormat="false" ht="15" hidden="false" customHeight="false" outlineLevel="0" collapsed="false">
      <c r="A3850" s="4" t="s">
        <v>174</v>
      </c>
      <c r="B3850" s="4" t="s">
        <v>805</v>
      </c>
      <c r="C3850" s="4" t="s">
        <v>889</v>
      </c>
      <c r="D3850" s="4" t="n">
        <f aca="false">IFERROR(INDEX(Positions!$D$2:$D$14531,MATCH($A3850&amp;"|28",Positions!$A$2:$A$14531,0)),"-")</f>
        <v>31</v>
      </c>
      <c r="E3850" s="4" t="n">
        <f aca="false">IFERROR(INDEX(Positions!$D$2:$D$14531,MATCH($A3850&amp;"|42",Positions!$A$2:$A$14531,0)),"-")</f>
        <v>45</v>
      </c>
      <c r="F3850" s="4" t="str">
        <f aca="false">IFERROR(INDEX(Positions!$E$2:$E$14531,MATCH($A3850&amp;"|28",Positions!$A$2:$A$14531,0)),"-")</f>
        <v>U</v>
      </c>
      <c r="G3850" s="4" t="str">
        <f aca="false">IFERROR(INDEX(Positions!$E$2:$E$14531,MATCH($A3850&amp;"|42",Positions!$A$2:$A$14531,0)),"-")</f>
        <v>A</v>
      </c>
      <c r="H3850" s="3" t="str">
        <f aca="false">F3850&amp;"-"&amp;G3850</f>
        <v>U-A</v>
      </c>
      <c r="I3850" s="4" t="n">
        <f aca="false">(F3850="G")+(G3850="G")</f>
        <v>0</v>
      </c>
      <c r="J3850" s="4" t="n">
        <f aca="false">(F3850="C")+(G3850="C")</f>
        <v>0</v>
      </c>
      <c r="K3850" s="3" t="n">
        <f aca="false">I3850+J3850</f>
        <v>0</v>
      </c>
    </row>
    <row r="3851" customFormat="false" ht="15" hidden="false" customHeight="false" outlineLevel="0" collapsed="false">
      <c r="A3851" s="4" t="s">
        <v>174</v>
      </c>
      <c r="B3851" s="4" t="s">
        <v>805</v>
      </c>
      <c r="C3851" s="4" t="s">
        <v>890</v>
      </c>
      <c r="D3851" s="4" t="n">
        <f aca="false">IFERROR(INDEX(Positions!$D$2:$D$14531,MATCH($A3851&amp;"|29",Positions!$A$2:$A$14531,0)),"-")</f>
        <v>32</v>
      </c>
      <c r="E3851" s="4" t="n">
        <f aca="false">IFERROR(INDEX(Positions!$D$2:$D$14531,MATCH($A3851&amp;"|41",Positions!$A$2:$A$14531,0)),"-")</f>
        <v>44</v>
      </c>
      <c r="F3851" s="4" t="str">
        <f aca="false">IFERROR(INDEX(Positions!$E$2:$E$14531,MATCH($A3851&amp;"|29",Positions!$A$2:$A$14531,0)),"-")</f>
        <v>G</v>
      </c>
      <c r="G3851" s="4" t="str">
        <f aca="false">IFERROR(INDEX(Positions!$E$2:$E$14531,MATCH($A3851&amp;"|41",Positions!$A$2:$A$14531,0)),"-")</f>
        <v>C</v>
      </c>
      <c r="H3851" s="3" t="str">
        <f aca="false">F3851&amp;"-"&amp;G3851</f>
        <v>G-C</v>
      </c>
      <c r="I3851" s="4" t="n">
        <f aca="false">(F3851="G")+(G3851="G")</f>
        <v>1</v>
      </c>
      <c r="J3851" s="4" t="n">
        <f aca="false">(F3851="C")+(G3851="C")</f>
        <v>1</v>
      </c>
      <c r="K3851" s="3" t="n">
        <f aca="false">I3851+J3851</f>
        <v>2</v>
      </c>
    </row>
    <row r="3852" customFormat="false" ht="15" hidden="false" customHeight="false" outlineLevel="0" collapsed="false">
      <c r="A3852" s="4" t="s">
        <v>174</v>
      </c>
      <c r="B3852" s="4" t="s">
        <v>805</v>
      </c>
      <c r="C3852" s="4" t="s">
        <v>694</v>
      </c>
      <c r="D3852" s="4" t="n">
        <f aca="false">IFERROR(INDEX(Positions!$D$2:$D$14531,MATCH($A3852&amp;"|30",Positions!$A$2:$A$14531,0)),"-")</f>
        <v>33</v>
      </c>
      <c r="E3852" s="4" t="n">
        <f aca="false">IFERROR(INDEX(Positions!$D$2:$D$14531,MATCH($A3852&amp;"|40",Positions!$A$2:$A$14531,0)),"-")</f>
        <v>43</v>
      </c>
      <c r="F3852" s="4" t="str">
        <f aca="false">IFERROR(INDEX(Positions!$E$2:$E$14531,MATCH($A3852&amp;"|30",Positions!$A$2:$A$14531,0)),"-")</f>
        <v>U</v>
      </c>
      <c r="G3852" s="4" t="str">
        <f aca="false">IFERROR(INDEX(Positions!$E$2:$E$14531,MATCH($A3852&amp;"|40",Positions!$A$2:$A$14531,0)),"-")</f>
        <v>A</v>
      </c>
      <c r="H3852" s="3" t="str">
        <f aca="false">F3852&amp;"-"&amp;G3852</f>
        <v>U-A</v>
      </c>
      <c r="I3852" s="4" t="n">
        <f aca="false">(F3852="G")+(G3852="G")</f>
        <v>0</v>
      </c>
      <c r="J3852" s="4" t="n">
        <f aca="false">(F3852="C")+(G3852="C")</f>
        <v>0</v>
      </c>
      <c r="K3852" s="3" t="n">
        <f aca="false">I3852+J3852</f>
        <v>0</v>
      </c>
    </row>
    <row r="3853" customFormat="false" ht="15" hidden="false" customHeight="false" outlineLevel="0" collapsed="false">
      <c r="A3853" s="4" t="s">
        <v>174</v>
      </c>
      <c r="B3853" s="4" t="s">
        <v>805</v>
      </c>
      <c r="C3853" s="4" t="s">
        <v>640</v>
      </c>
      <c r="D3853" s="4" t="n">
        <f aca="false">IFERROR(INDEX(Positions!$D$2:$D$14531,MATCH($A3853&amp;"|31",Positions!$A$2:$A$14531,0)),"-")</f>
        <v>34</v>
      </c>
      <c r="E3853" s="4" t="n">
        <f aca="false">IFERROR(INDEX(Positions!$D$2:$D$14531,MATCH($A3853&amp;"|39",Positions!$A$2:$A$14531,0)),"-")</f>
        <v>42</v>
      </c>
      <c r="F3853" s="4" t="str">
        <f aca="false">IFERROR(INDEX(Positions!$E$2:$E$14531,MATCH($A3853&amp;"|31",Positions!$A$2:$A$14531,0)),"-")</f>
        <v>A</v>
      </c>
      <c r="G3853" s="4" t="str">
        <f aca="false">IFERROR(INDEX(Positions!$E$2:$E$14531,MATCH($A3853&amp;"|39",Positions!$A$2:$A$14531,0)),"-")</f>
        <v>U</v>
      </c>
      <c r="H3853" s="3" t="str">
        <f aca="false">F3853&amp;"-"&amp;G3853</f>
        <v>A-U</v>
      </c>
      <c r="I3853" s="4" t="n">
        <f aca="false">(F3853="G")+(G3853="G")</f>
        <v>0</v>
      </c>
      <c r="J3853" s="4" t="n">
        <f aca="false">(F3853="C")+(G3853="C")</f>
        <v>0</v>
      </c>
      <c r="K3853" s="3" t="n">
        <f aca="false">I3853+J3853</f>
        <v>0</v>
      </c>
    </row>
    <row r="3854" customFormat="false" ht="15" hidden="false" customHeight="false" outlineLevel="0" collapsed="false">
      <c r="A3854" s="4" t="s">
        <v>174</v>
      </c>
      <c r="B3854" s="4" t="s">
        <v>830</v>
      </c>
      <c r="C3854" s="4" t="s">
        <v>367</v>
      </c>
      <c r="D3854" s="4" t="n">
        <f aca="false">IFERROR(INDEX(Positions!$D$2:$D$14531,MATCH($A3854&amp;"|49",Positions!$A$2:$A$14531,0)),"-")</f>
        <v>52</v>
      </c>
      <c r="E3854" s="4" t="n">
        <f aca="false">IFERROR(INDEX(Positions!$D$2:$D$14531,MATCH($A3854&amp;"|65",Positions!$A$2:$A$14531,0)),"-")</f>
        <v>68</v>
      </c>
      <c r="F3854" s="4" t="str">
        <f aca="false">IFERROR(INDEX(Positions!$E$2:$E$14531,MATCH($A3854&amp;"|49",Positions!$A$2:$A$14531,0)),"-")</f>
        <v>G</v>
      </c>
      <c r="G3854" s="4" t="str">
        <f aca="false">IFERROR(INDEX(Positions!$E$2:$E$14531,MATCH($A3854&amp;"|65",Positions!$A$2:$A$14531,0)),"-")</f>
        <v>C</v>
      </c>
      <c r="H3854" s="3" t="str">
        <f aca="false">F3854&amp;"-"&amp;G3854</f>
        <v>G-C</v>
      </c>
      <c r="I3854" s="4" t="n">
        <f aca="false">(F3854="G")+(G3854="G")</f>
        <v>1</v>
      </c>
      <c r="J3854" s="4" t="n">
        <f aca="false">(F3854="C")+(G3854="C")</f>
        <v>1</v>
      </c>
      <c r="K3854" s="3" t="n">
        <f aca="false">I3854+J3854</f>
        <v>2</v>
      </c>
    </row>
    <row r="3855" customFormat="false" ht="15" hidden="false" customHeight="false" outlineLevel="0" collapsed="false">
      <c r="A3855" s="4" t="s">
        <v>174</v>
      </c>
      <c r="B3855" s="4" t="s">
        <v>830</v>
      </c>
      <c r="C3855" s="4" t="s">
        <v>891</v>
      </c>
      <c r="D3855" s="4" t="n">
        <f aca="false">IFERROR(INDEX(Positions!$D$2:$D$14531,MATCH($A3855&amp;"|50",Positions!$A$2:$A$14531,0)),"-")</f>
        <v>53</v>
      </c>
      <c r="E3855" s="4" t="n">
        <f aca="false">IFERROR(INDEX(Positions!$D$2:$D$14531,MATCH($A3855&amp;"|64",Positions!$A$2:$A$14531,0)),"-")</f>
        <v>67</v>
      </c>
      <c r="F3855" s="4" t="str">
        <f aca="false">IFERROR(INDEX(Positions!$E$2:$E$14531,MATCH($A3855&amp;"|50",Positions!$A$2:$A$14531,0)),"-")</f>
        <v>U</v>
      </c>
      <c r="G3855" s="4" t="str">
        <f aca="false">IFERROR(INDEX(Positions!$E$2:$E$14531,MATCH($A3855&amp;"|64",Positions!$A$2:$A$14531,0)),"-")</f>
        <v>A</v>
      </c>
      <c r="H3855" s="3" t="str">
        <f aca="false">F3855&amp;"-"&amp;G3855</f>
        <v>U-A</v>
      </c>
      <c r="I3855" s="4" t="n">
        <f aca="false">(F3855="G")+(G3855="G")</f>
        <v>0</v>
      </c>
      <c r="J3855" s="4" t="n">
        <f aca="false">(F3855="C")+(G3855="C")</f>
        <v>0</v>
      </c>
      <c r="K3855" s="3" t="n">
        <f aca="false">I3855+J3855</f>
        <v>0</v>
      </c>
    </row>
    <row r="3856" customFormat="false" ht="15" hidden="false" customHeight="false" outlineLevel="0" collapsed="false">
      <c r="A3856" s="4" t="s">
        <v>174</v>
      </c>
      <c r="B3856" s="4" t="s">
        <v>830</v>
      </c>
      <c r="C3856" s="4" t="s">
        <v>689</v>
      </c>
      <c r="D3856" s="4" t="n">
        <f aca="false">IFERROR(INDEX(Positions!$D$2:$D$14531,MATCH($A3856&amp;"|51",Positions!$A$2:$A$14531,0)),"-")</f>
        <v>54</v>
      </c>
      <c r="E3856" s="4" t="n">
        <f aca="false">IFERROR(INDEX(Positions!$D$2:$D$14531,MATCH($A3856&amp;"|63",Positions!$A$2:$A$14531,0)),"-")</f>
        <v>66</v>
      </c>
      <c r="F3856" s="4" t="str">
        <f aca="false">IFERROR(INDEX(Positions!$E$2:$E$14531,MATCH($A3856&amp;"|51",Positions!$A$2:$A$14531,0)),"-")</f>
        <v>C</v>
      </c>
      <c r="G3856" s="4" t="str">
        <f aca="false">IFERROR(INDEX(Positions!$E$2:$E$14531,MATCH($A3856&amp;"|63",Positions!$A$2:$A$14531,0)),"-")</f>
        <v>G</v>
      </c>
      <c r="H3856" s="3" t="str">
        <f aca="false">F3856&amp;"-"&amp;G3856</f>
        <v>C-G</v>
      </c>
      <c r="I3856" s="4" t="n">
        <f aca="false">(F3856="G")+(G3856="G")</f>
        <v>1</v>
      </c>
      <c r="J3856" s="4" t="n">
        <f aca="false">(F3856="C")+(G3856="C")</f>
        <v>1</v>
      </c>
      <c r="K3856" s="3" t="n">
        <f aca="false">I3856+J3856</f>
        <v>2</v>
      </c>
    </row>
    <row r="3857" customFormat="false" ht="15" hidden="false" customHeight="false" outlineLevel="0" collapsed="false">
      <c r="A3857" s="4" t="s">
        <v>174</v>
      </c>
      <c r="B3857" s="4" t="s">
        <v>830</v>
      </c>
      <c r="C3857" s="4" t="s">
        <v>703</v>
      </c>
      <c r="D3857" s="4" t="n">
        <f aca="false">IFERROR(INDEX(Positions!$D$2:$D$14531,MATCH($A3857&amp;"|52",Positions!$A$2:$A$14531,0)),"-")</f>
        <v>55</v>
      </c>
      <c r="E3857" s="4" t="n">
        <f aca="false">IFERROR(INDEX(Positions!$D$2:$D$14531,MATCH($A3857&amp;"|62",Positions!$A$2:$A$14531,0)),"-")</f>
        <v>65</v>
      </c>
      <c r="F3857" s="4" t="str">
        <f aca="false">IFERROR(INDEX(Positions!$E$2:$E$14531,MATCH($A3857&amp;"|52",Positions!$A$2:$A$14531,0)),"-")</f>
        <v>G</v>
      </c>
      <c r="G3857" s="4" t="str">
        <f aca="false">IFERROR(INDEX(Positions!$E$2:$E$14531,MATCH($A3857&amp;"|62",Positions!$A$2:$A$14531,0)),"-")</f>
        <v>C</v>
      </c>
      <c r="H3857" s="3" t="str">
        <f aca="false">F3857&amp;"-"&amp;G3857</f>
        <v>G-C</v>
      </c>
      <c r="I3857" s="4" t="n">
        <f aca="false">(F3857="G")+(G3857="G")</f>
        <v>1</v>
      </c>
      <c r="J3857" s="4" t="n">
        <f aca="false">(F3857="C")+(G3857="C")</f>
        <v>1</v>
      </c>
      <c r="K3857" s="3" t="n">
        <f aca="false">I3857+J3857</f>
        <v>2</v>
      </c>
    </row>
    <row r="3858" customFormat="false" ht="15" hidden="false" customHeight="false" outlineLevel="0" collapsed="false">
      <c r="A3858" s="4" t="s">
        <v>174</v>
      </c>
      <c r="B3858" s="4" t="s">
        <v>830</v>
      </c>
      <c r="C3858" s="4" t="s">
        <v>892</v>
      </c>
      <c r="D3858" s="4" t="n">
        <f aca="false">IFERROR(INDEX(Positions!$D$2:$D$14531,MATCH($A3858&amp;"|53",Positions!$A$2:$A$14531,0)),"-")</f>
        <v>56</v>
      </c>
      <c r="E3858" s="4" t="n">
        <f aca="false">IFERROR(INDEX(Positions!$D$2:$D$14531,MATCH($A3858&amp;"|61",Positions!$A$2:$A$14531,0)),"-")</f>
        <v>64</v>
      </c>
      <c r="F3858" s="4" t="str">
        <f aca="false">IFERROR(INDEX(Positions!$E$2:$E$14531,MATCH($A3858&amp;"|53",Positions!$A$2:$A$14531,0)),"-")</f>
        <v>G</v>
      </c>
      <c r="G3858" s="4" t="str">
        <f aca="false">IFERROR(INDEX(Positions!$E$2:$E$14531,MATCH($A3858&amp;"|61",Positions!$A$2:$A$14531,0)),"-")</f>
        <v>C</v>
      </c>
      <c r="H3858" s="3" t="str">
        <f aca="false">F3858&amp;"-"&amp;G3858</f>
        <v>G-C</v>
      </c>
      <c r="I3858" s="4" t="n">
        <f aca="false">(F3858="G")+(G3858="G")</f>
        <v>1</v>
      </c>
      <c r="J3858" s="4" t="n">
        <f aca="false">(F3858="C")+(G3858="C")</f>
        <v>1</v>
      </c>
      <c r="K3858" s="3" t="n">
        <f aca="false">I3858+J3858</f>
        <v>2</v>
      </c>
    </row>
    <row r="3859" customFormat="false" ht="15" hidden="false" customHeight="false" outlineLevel="0" collapsed="false">
      <c r="A3859" s="24" t="s">
        <v>174</v>
      </c>
      <c r="B3859" s="24" t="s">
        <v>893</v>
      </c>
      <c r="C3859" s="24" t="s">
        <v>894</v>
      </c>
      <c r="D3859" s="24" t="n">
        <f aca="false">IFERROR(INDEX(Positions!$D$2:$D$14531,MATCH($A3859&amp;"|8",Positions!$A$2:$A$14531,0)),"-")</f>
        <v>8</v>
      </c>
      <c r="E3859" s="24" t="n">
        <f aca="false">IFERROR(INDEX(Positions!$D$2:$D$14531,MATCH($A3859&amp;"|14",Positions!$A$2:$A$14531,0)),"-")</f>
        <v>14</v>
      </c>
      <c r="F3859" s="24" t="str">
        <f aca="false">IFERROR(INDEX(Positions!$E$2:$E$14531,MATCH($A3859&amp;"|8",Positions!$A$2:$A$14531,0)),"-")</f>
        <v>U</v>
      </c>
      <c r="G3859" s="24" t="str">
        <f aca="false">IFERROR(INDEX(Positions!$E$2:$E$14531,MATCH($A3859&amp;"|14",Positions!$A$2:$A$14531,0)),"-")</f>
        <v>A</v>
      </c>
      <c r="H3859" s="25" t="str">
        <f aca="false">F3859&amp;"-"&amp;G3859</f>
        <v>U-A</v>
      </c>
      <c r="I3859" s="24" t="n">
        <f aca="false">(F3859="G")+(G3859="G")</f>
        <v>0</v>
      </c>
      <c r="J3859" s="24" t="n">
        <f aca="false">(F3859="C")+(G3859="C")</f>
        <v>0</v>
      </c>
      <c r="K3859" s="25" t="n">
        <f aca="false">I3859+J3859</f>
        <v>0</v>
      </c>
    </row>
    <row r="3860" customFormat="false" ht="15" hidden="false" customHeight="false" outlineLevel="0" collapsed="false">
      <c r="A3860" s="24" t="s">
        <v>174</v>
      </c>
      <c r="B3860" s="24" t="s">
        <v>893</v>
      </c>
      <c r="C3860" s="24" t="s">
        <v>895</v>
      </c>
      <c r="D3860" s="24" t="n">
        <f aca="false">IFERROR(INDEX(Positions!$D$2:$D$14531,MATCH($A3860&amp;"|15",Positions!$A$2:$A$14531,0)),"-")</f>
        <v>15</v>
      </c>
      <c r="E3860" s="24" t="n">
        <f aca="false">IFERROR(INDEX(Positions!$D$2:$D$14531,MATCH($A3860&amp;"|48",Positions!$A$2:$A$14531,0)),"-")</f>
        <v>51</v>
      </c>
      <c r="F3860" s="24" t="str">
        <f aca="false">IFERROR(INDEX(Positions!$E$2:$E$14531,MATCH($A3860&amp;"|15",Positions!$A$2:$A$14531,0)),"-")</f>
        <v>G</v>
      </c>
      <c r="G3860" s="24" t="str">
        <f aca="false">IFERROR(INDEX(Positions!$E$2:$E$14531,MATCH($A3860&amp;"|48",Positions!$A$2:$A$14531,0)),"-")</f>
        <v>C</v>
      </c>
      <c r="H3860" s="25" t="str">
        <f aca="false">F3860&amp;"-"&amp;G3860</f>
        <v>G-C</v>
      </c>
      <c r="I3860" s="24" t="n">
        <f aca="false">(F3860="G")+(G3860="G")</f>
        <v>1</v>
      </c>
      <c r="J3860" s="24" t="n">
        <f aca="false">(F3860="C")+(G3860="C")</f>
        <v>1</v>
      </c>
      <c r="K3860" s="25" t="n">
        <f aca="false">I3860+J3860</f>
        <v>2</v>
      </c>
    </row>
    <row r="3861" customFormat="false" ht="15" hidden="false" customHeight="false" outlineLevel="0" collapsed="false">
      <c r="A3861" s="24" t="s">
        <v>174</v>
      </c>
      <c r="B3861" s="24" t="s">
        <v>893</v>
      </c>
      <c r="C3861" s="24" t="s">
        <v>896</v>
      </c>
      <c r="D3861" s="24" t="n">
        <f aca="false">IFERROR(INDEX(Positions!$D$2:$D$14531,MATCH($A3861&amp;"|18",Positions!$A$2:$A$14531,0)),"-")</f>
        <v>19</v>
      </c>
      <c r="E3861" s="24" t="n">
        <f aca="false">IFERROR(INDEX(Positions!$D$2:$D$14531,MATCH($A3861&amp;"|55",Positions!$A$2:$A$14531,0)),"-")</f>
        <v>58</v>
      </c>
      <c r="F3861" s="24" t="str">
        <f aca="false">IFERROR(INDEX(Positions!$E$2:$E$14531,MATCH($A3861&amp;"|18",Positions!$A$2:$A$14531,0)),"-")</f>
        <v>G</v>
      </c>
      <c r="G3861" s="24" t="str">
        <f aca="false">IFERROR(INDEX(Positions!$E$2:$E$14531,MATCH($A3861&amp;"|55",Positions!$A$2:$A$14531,0)),"-")</f>
        <v>U</v>
      </c>
      <c r="H3861" s="25" t="str">
        <f aca="false">F3861&amp;"-"&amp;G3861</f>
        <v>G-U</v>
      </c>
      <c r="I3861" s="24" t="n">
        <f aca="false">(F3861="G")+(G3861="G")</f>
        <v>1</v>
      </c>
      <c r="J3861" s="24" t="n">
        <f aca="false">(F3861="C")+(G3861="C")</f>
        <v>0</v>
      </c>
      <c r="K3861" s="25" t="n">
        <f aca="false">I3861+J3861</f>
        <v>1</v>
      </c>
    </row>
    <row r="3862" customFormat="false" ht="15" hidden="false" customHeight="false" outlineLevel="0" collapsed="false">
      <c r="A3862" s="24" t="s">
        <v>174</v>
      </c>
      <c r="B3862" s="24" t="s">
        <v>893</v>
      </c>
      <c r="C3862" s="24" t="s">
        <v>897</v>
      </c>
      <c r="D3862" s="24" t="n">
        <f aca="false">IFERROR(INDEX(Positions!$D$2:$D$14531,MATCH($A3862&amp;"|19",Positions!$A$2:$A$14531,0)),"-")</f>
        <v>20</v>
      </c>
      <c r="E3862" s="24" t="n">
        <f aca="false">IFERROR(INDEX(Positions!$D$2:$D$14531,MATCH($A3862&amp;"|56",Positions!$A$2:$A$14531,0)),"-")</f>
        <v>59</v>
      </c>
      <c r="F3862" s="24" t="str">
        <f aca="false">IFERROR(INDEX(Positions!$E$2:$E$14531,MATCH($A3862&amp;"|19",Positions!$A$2:$A$14531,0)),"-")</f>
        <v>G</v>
      </c>
      <c r="G3862" s="24" t="str">
        <f aca="false">IFERROR(INDEX(Positions!$E$2:$E$14531,MATCH($A3862&amp;"|56",Positions!$A$2:$A$14531,0)),"-")</f>
        <v>C</v>
      </c>
      <c r="H3862" s="25" t="str">
        <f aca="false">F3862&amp;"-"&amp;G3862</f>
        <v>G-C</v>
      </c>
      <c r="I3862" s="24" t="n">
        <f aca="false">(F3862="G")+(G3862="G")</f>
        <v>1</v>
      </c>
      <c r="J3862" s="24" t="n">
        <f aca="false">(F3862="C")+(G3862="C")</f>
        <v>1</v>
      </c>
      <c r="K3862" s="25" t="n">
        <f aca="false">I3862+J3862</f>
        <v>2</v>
      </c>
    </row>
    <row r="3863" customFormat="false" ht="15" hidden="false" customHeight="false" outlineLevel="0" collapsed="false">
      <c r="A3863" s="24" t="s">
        <v>174</v>
      </c>
      <c r="B3863" s="24" t="s">
        <v>893</v>
      </c>
      <c r="C3863" s="24" t="s">
        <v>898</v>
      </c>
      <c r="D3863" s="24" t="n">
        <f aca="false">IFERROR(INDEX(Positions!$D$2:$D$14531,MATCH($A3863&amp;"|26",Positions!$A$2:$A$14531,0)),"-")</f>
        <v>29</v>
      </c>
      <c r="E3863" s="24" t="n">
        <f aca="false">IFERROR(INDEX(Positions!$D$2:$D$14531,MATCH($A3863&amp;"|44",Positions!$A$2:$A$14531,0)),"-")</f>
        <v>47</v>
      </c>
      <c r="F3863" s="24" t="str">
        <f aca="false">IFERROR(INDEX(Positions!$E$2:$E$14531,MATCH($A3863&amp;"|26",Positions!$A$2:$A$14531,0)),"-")</f>
        <v>G</v>
      </c>
      <c r="G3863" s="24" t="str">
        <f aca="false">IFERROR(INDEX(Positions!$E$2:$E$14531,MATCH($A3863&amp;"|44",Positions!$A$2:$A$14531,0)),"-")</f>
        <v>A</v>
      </c>
      <c r="H3863" s="25" t="str">
        <f aca="false">F3863&amp;"-"&amp;G3863</f>
        <v>G-A</v>
      </c>
      <c r="I3863" s="24" t="n">
        <f aca="false">(F3863="G")+(G3863="G")</f>
        <v>1</v>
      </c>
      <c r="J3863" s="24" t="n">
        <f aca="false">(F3863="C")+(G3863="C")</f>
        <v>0</v>
      </c>
      <c r="K3863" s="25" t="n">
        <f aca="false">I3863+J3863</f>
        <v>1</v>
      </c>
    </row>
    <row r="3864" customFormat="false" ht="15" hidden="false" customHeight="false" outlineLevel="0" collapsed="false">
      <c r="A3864" s="24" t="s">
        <v>174</v>
      </c>
      <c r="B3864" s="24" t="s">
        <v>893</v>
      </c>
      <c r="C3864" s="24" t="s">
        <v>899</v>
      </c>
      <c r="D3864" s="24" t="n">
        <f aca="false">IFERROR(INDEX(Positions!$D$2:$D$14531,MATCH($A3864&amp;"|32",Positions!$A$2:$A$14531,0)),"-")</f>
        <v>35</v>
      </c>
      <c r="E3864" s="24" t="n">
        <f aca="false">IFERROR(INDEX(Positions!$D$2:$D$14531,MATCH($A3864&amp;"|38",Positions!$A$2:$A$14531,0)),"-")</f>
        <v>41</v>
      </c>
      <c r="F3864" s="24" t="str">
        <f aca="false">IFERROR(INDEX(Positions!$E$2:$E$14531,MATCH($A3864&amp;"|32",Positions!$A$2:$A$14531,0)),"-")</f>
        <v>C</v>
      </c>
      <c r="G3864" s="24" t="str">
        <f aca="false">IFERROR(INDEX(Positions!$E$2:$E$14531,MATCH($A3864&amp;"|38",Positions!$A$2:$A$14531,0)),"-")</f>
        <v>A</v>
      </c>
      <c r="H3864" s="25" t="str">
        <f aca="false">F3864&amp;"-"&amp;G3864</f>
        <v>C-A</v>
      </c>
      <c r="I3864" s="24" t="n">
        <f aca="false">(F3864="G")+(G3864="G")</f>
        <v>0</v>
      </c>
      <c r="J3864" s="24" t="n">
        <f aca="false">(F3864="C")+(G3864="C")</f>
        <v>1</v>
      </c>
      <c r="K3864" s="25" t="n">
        <f aca="false">I3864+J3864</f>
        <v>1</v>
      </c>
    </row>
    <row r="3865" customFormat="false" ht="15" hidden="false" customHeight="false" outlineLevel="0" collapsed="false">
      <c r="A3865" s="24" t="s">
        <v>174</v>
      </c>
      <c r="B3865" s="24" t="s">
        <v>893</v>
      </c>
      <c r="C3865" s="24" t="s">
        <v>900</v>
      </c>
      <c r="D3865" s="24" t="n">
        <f aca="false">IFERROR(INDEX(Positions!$D$2:$D$14531,MATCH($A3865&amp;"|54",Positions!$A$2:$A$14531,0)),"-")</f>
        <v>57</v>
      </c>
      <c r="E3865" s="24" t="n">
        <f aca="false">IFERROR(INDEX(Positions!$D$2:$D$14531,MATCH($A3865&amp;"|58",Positions!$A$2:$A$14531,0)),"-")</f>
        <v>61</v>
      </c>
      <c r="F3865" s="24" t="str">
        <f aca="false">IFERROR(INDEX(Positions!$E$2:$E$14531,MATCH($A3865&amp;"|54",Positions!$A$2:$A$14531,0)),"-")</f>
        <v>U</v>
      </c>
      <c r="G3865" s="24" t="str">
        <f aca="false">IFERROR(INDEX(Positions!$E$2:$E$14531,MATCH($A3865&amp;"|58",Positions!$A$2:$A$14531,0)),"-")</f>
        <v>A</v>
      </c>
      <c r="H3865" s="25" t="str">
        <f aca="false">F3865&amp;"-"&amp;G3865</f>
        <v>U-A</v>
      </c>
      <c r="I3865" s="24" t="n">
        <f aca="false">(F3865="G")+(G3865="G")</f>
        <v>0</v>
      </c>
      <c r="J3865" s="24" t="n">
        <f aca="false">(F3865="C")+(G3865="C")</f>
        <v>0</v>
      </c>
      <c r="K3865" s="25" t="n">
        <f aca="false">I3865+J3865</f>
        <v>0</v>
      </c>
    </row>
    <row r="3866" customFormat="false" ht="15" hidden="false" customHeight="false" outlineLevel="0" collapsed="false">
      <c r="A3866" s="4" t="s">
        <v>175</v>
      </c>
      <c r="B3866" s="4" t="s">
        <v>768</v>
      </c>
      <c r="C3866" s="4" t="s">
        <v>882</v>
      </c>
      <c r="D3866" s="4" t="n">
        <f aca="false">IFERROR(INDEX(Positions!$D$2:$D$14531,MATCH($A3866&amp;"|1",Positions!$A$2:$A$14531,0)),"-")</f>
        <v>1</v>
      </c>
      <c r="E3866" s="4" t="n">
        <f aca="false">IFERROR(INDEX(Positions!$D$2:$D$14531,MATCH($A3866&amp;"|72",Positions!$A$2:$A$14531,0)),"-")</f>
        <v>74</v>
      </c>
      <c r="F3866" s="4" t="str">
        <f aca="false">IFERROR(INDEX(Positions!$E$2:$E$14531,MATCH($A3866&amp;"|1",Positions!$A$2:$A$14531,0)),"-")</f>
        <v>G</v>
      </c>
      <c r="G3866" s="4" t="str">
        <f aca="false">IFERROR(INDEX(Positions!$E$2:$E$14531,MATCH($A3866&amp;"|72",Positions!$A$2:$A$14531,0)),"-")</f>
        <v>C</v>
      </c>
      <c r="H3866" s="3" t="str">
        <f aca="false">F3866&amp;"-"&amp;G3866</f>
        <v>G-C</v>
      </c>
      <c r="I3866" s="4" t="n">
        <f aca="false">(F3866="G")+(G3866="G")</f>
        <v>1</v>
      </c>
      <c r="J3866" s="4" t="n">
        <f aca="false">(F3866="C")+(G3866="C")</f>
        <v>1</v>
      </c>
      <c r="K3866" s="3" t="n">
        <f aca="false">I3866+J3866</f>
        <v>2</v>
      </c>
    </row>
    <row r="3867" customFormat="false" ht="15" hidden="false" customHeight="false" outlineLevel="0" collapsed="false">
      <c r="A3867" s="4" t="s">
        <v>175</v>
      </c>
      <c r="B3867" s="4" t="s">
        <v>768</v>
      </c>
      <c r="C3867" s="4" t="s">
        <v>883</v>
      </c>
      <c r="D3867" s="4" t="n">
        <f aca="false">IFERROR(INDEX(Positions!$D$2:$D$14531,MATCH($A3867&amp;"|2",Positions!$A$2:$A$14531,0)),"-")</f>
        <v>2</v>
      </c>
      <c r="E3867" s="4" t="n">
        <f aca="false">IFERROR(INDEX(Positions!$D$2:$D$14531,MATCH($A3867&amp;"|71",Positions!$A$2:$A$14531,0)),"-")</f>
        <v>73</v>
      </c>
      <c r="F3867" s="4" t="str">
        <f aca="false">IFERROR(INDEX(Positions!$E$2:$E$14531,MATCH($A3867&amp;"|2",Positions!$A$2:$A$14531,0)),"-")</f>
        <v>C</v>
      </c>
      <c r="G3867" s="4" t="str">
        <f aca="false">IFERROR(INDEX(Positions!$E$2:$E$14531,MATCH($A3867&amp;"|71",Positions!$A$2:$A$14531,0)),"-")</f>
        <v>G</v>
      </c>
      <c r="H3867" s="3" t="str">
        <f aca="false">F3867&amp;"-"&amp;G3867</f>
        <v>C-G</v>
      </c>
      <c r="I3867" s="4" t="n">
        <f aca="false">(F3867="G")+(G3867="G")</f>
        <v>1</v>
      </c>
      <c r="J3867" s="4" t="n">
        <f aca="false">(F3867="C")+(G3867="C")</f>
        <v>1</v>
      </c>
      <c r="K3867" s="3" t="n">
        <f aca="false">I3867+J3867</f>
        <v>2</v>
      </c>
    </row>
    <row r="3868" customFormat="false" ht="15" hidden="false" customHeight="false" outlineLevel="0" collapsed="false">
      <c r="A3868" s="4" t="s">
        <v>175</v>
      </c>
      <c r="B3868" s="4" t="s">
        <v>768</v>
      </c>
      <c r="C3868" s="4" t="s">
        <v>884</v>
      </c>
      <c r="D3868" s="4" t="n">
        <f aca="false">IFERROR(INDEX(Positions!$D$2:$D$14531,MATCH($A3868&amp;"|3",Positions!$A$2:$A$14531,0)),"-")</f>
        <v>3</v>
      </c>
      <c r="E3868" s="4" t="n">
        <f aca="false">IFERROR(INDEX(Positions!$D$2:$D$14531,MATCH($A3868&amp;"|70",Positions!$A$2:$A$14531,0)),"-")</f>
        <v>72</v>
      </c>
      <c r="F3868" s="4" t="str">
        <f aca="false">IFERROR(INDEX(Positions!$E$2:$E$14531,MATCH($A3868&amp;"|3",Positions!$A$2:$A$14531,0)),"-")</f>
        <v>C</v>
      </c>
      <c r="G3868" s="4" t="str">
        <f aca="false">IFERROR(INDEX(Positions!$E$2:$E$14531,MATCH($A3868&amp;"|70",Positions!$A$2:$A$14531,0)),"-")</f>
        <v>G</v>
      </c>
      <c r="H3868" s="3" t="str">
        <f aca="false">F3868&amp;"-"&amp;G3868</f>
        <v>C-G</v>
      </c>
      <c r="I3868" s="4" t="n">
        <f aca="false">(F3868="G")+(G3868="G")</f>
        <v>1</v>
      </c>
      <c r="J3868" s="4" t="n">
        <f aca="false">(F3868="C")+(G3868="C")</f>
        <v>1</v>
      </c>
      <c r="K3868" s="3" t="n">
        <f aca="false">I3868+J3868</f>
        <v>2</v>
      </c>
    </row>
    <row r="3869" customFormat="false" ht="15" hidden="false" customHeight="false" outlineLevel="0" collapsed="false">
      <c r="A3869" s="4" t="s">
        <v>175</v>
      </c>
      <c r="B3869" s="4" t="s">
        <v>768</v>
      </c>
      <c r="C3869" s="4" t="s">
        <v>885</v>
      </c>
      <c r="D3869" s="4" t="n">
        <f aca="false">IFERROR(INDEX(Positions!$D$2:$D$14531,MATCH($A3869&amp;"|4",Positions!$A$2:$A$14531,0)),"-")</f>
        <v>4</v>
      </c>
      <c r="E3869" s="4" t="n">
        <f aca="false">IFERROR(INDEX(Positions!$D$2:$D$14531,MATCH($A3869&amp;"|69",Positions!$A$2:$A$14531,0)),"-")</f>
        <v>71</v>
      </c>
      <c r="F3869" s="4" t="str">
        <f aca="false">IFERROR(INDEX(Positions!$E$2:$E$14531,MATCH($A3869&amp;"|4",Positions!$A$2:$A$14531,0)),"-")</f>
        <v>G</v>
      </c>
      <c r="G3869" s="4" t="str">
        <f aca="false">IFERROR(INDEX(Positions!$E$2:$E$14531,MATCH($A3869&amp;"|69",Positions!$A$2:$A$14531,0)),"-")</f>
        <v>C</v>
      </c>
      <c r="H3869" s="3" t="str">
        <f aca="false">F3869&amp;"-"&amp;G3869</f>
        <v>G-C</v>
      </c>
      <c r="I3869" s="4" t="n">
        <f aca="false">(F3869="G")+(G3869="G")</f>
        <v>1</v>
      </c>
      <c r="J3869" s="4" t="n">
        <f aca="false">(F3869="C")+(G3869="C")</f>
        <v>1</v>
      </c>
      <c r="K3869" s="3" t="n">
        <f aca="false">I3869+J3869</f>
        <v>2</v>
      </c>
    </row>
    <row r="3870" customFormat="false" ht="15" hidden="false" customHeight="false" outlineLevel="0" collapsed="false">
      <c r="A3870" s="4" t="s">
        <v>175</v>
      </c>
      <c r="B3870" s="4" t="s">
        <v>768</v>
      </c>
      <c r="C3870" s="4" t="s">
        <v>542</v>
      </c>
      <c r="D3870" s="4" t="n">
        <f aca="false">IFERROR(INDEX(Positions!$D$2:$D$14531,MATCH($A3870&amp;"|5",Positions!$A$2:$A$14531,0)),"-")</f>
        <v>5</v>
      </c>
      <c r="E3870" s="4" t="n">
        <f aca="false">IFERROR(INDEX(Positions!$D$2:$D$14531,MATCH($A3870&amp;"|68",Positions!$A$2:$A$14531,0)),"-")</f>
        <v>70</v>
      </c>
      <c r="F3870" s="4" t="str">
        <f aca="false">IFERROR(INDEX(Positions!$E$2:$E$14531,MATCH($A3870&amp;"|5",Positions!$A$2:$A$14531,0)),"-")</f>
        <v>C</v>
      </c>
      <c r="G3870" s="4" t="str">
        <f aca="false">IFERROR(INDEX(Positions!$E$2:$E$14531,MATCH($A3870&amp;"|68",Positions!$A$2:$A$14531,0)),"-")</f>
        <v>G</v>
      </c>
      <c r="H3870" s="3" t="str">
        <f aca="false">F3870&amp;"-"&amp;G3870</f>
        <v>C-G</v>
      </c>
      <c r="I3870" s="4" t="n">
        <f aca="false">(F3870="G")+(G3870="G")</f>
        <v>1</v>
      </c>
      <c r="J3870" s="4" t="n">
        <f aca="false">(F3870="C")+(G3870="C")</f>
        <v>1</v>
      </c>
      <c r="K3870" s="3" t="n">
        <f aca="false">I3870+J3870</f>
        <v>2</v>
      </c>
    </row>
    <row r="3871" customFormat="false" ht="15" hidden="false" customHeight="false" outlineLevel="0" collapsed="false">
      <c r="A3871" s="4" t="s">
        <v>175</v>
      </c>
      <c r="B3871" s="4" t="s">
        <v>768</v>
      </c>
      <c r="C3871" s="4" t="s">
        <v>561</v>
      </c>
      <c r="D3871" s="4" t="n">
        <f aca="false">IFERROR(INDEX(Positions!$D$2:$D$14531,MATCH($A3871&amp;"|6",Positions!$A$2:$A$14531,0)),"-")</f>
        <v>6</v>
      </c>
      <c r="E3871" s="4" t="n">
        <f aca="false">IFERROR(INDEX(Positions!$D$2:$D$14531,MATCH($A3871&amp;"|67",Positions!$A$2:$A$14531,0)),"-")</f>
        <v>69</v>
      </c>
      <c r="F3871" s="4" t="str">
        <f aca="false">IFERROR(INDEX(Positions!$E$2:$E$14531,MATCH($A3871&amp;"|6",Positions!$A$2:$A$14531,0)),"-")</f>
        <v>C</v>
      </c>
      <c r="G3871" s="4" t="str">
        <f aca="false">IFERROR(INDEX(Positions!$E$2:$E$14531,MATCH($A3871&amp;"|67",Positions!$A$2:$A$14531,0)),"-")</f>
        <v>G</v>
      </c>
      <c r="H3871" s="3" t="str">
        <f aca="false">F3871&amp;"-"&amp;G3871</f>
        <v>C-G</v>
      </c>
      <c r="I3871" s="4" t="n">
        <f aca="false">(F3871="G")+(G3871="G")</f>
        <v>1</v>
      </c>
      <c r="J3871" s="4" t="n">
        <f aca="false">(F3871="C")+(G3871="C")</f>
        <v>1</v>
      </c>
      <c r="K3871" s="3" t="n">
        <f aca="false">I3871+J3871</f>
        <v>2</v>
      </c>
    </row>
    <row r="3872" customFormat="false" ht="15" hidden="false" customHeight="false" outlineLevel="0" collapsed="false">
      <c r="A3872" s="4" t="s">
        <v>175</v>
      </c>
      <c r="B3872" s="4" t="s">
        <v>768</v>
      </c>
      <c r="C3872" s="4" t="s">
        <v>886</v>
      </c>
      <c r="D3872" s="4" t="n">
        <f aca="false">IFERROR(INDEX(Positions!$D$2:$D$14531,MATCH($A3872&amp;"|7",Positions!$A$2:$A$14531,0)),"-")</f>
        <v>7</v>
      </c>
      <c r="E3872" s="4" t="n">
        <f aca="false">IFERROR(INDEX(Positions!$D$2:$D$14531,MATCH($A3872&amp;"|66",Positions!$A$2:$A$14531,0)),"-")</f>
        <v>68</v>
      </c>
      <c r="F3872" s="4" t="str">
        <f aca="false">IFERROR(INDEX(Positions!$E$2:$E$14531,MATCH($A3872&amp;"|7",Positions!$A$2:$A$14531,0)),"-")</f>
        <v>U</v>
      </c>
      <c r="G3872" s="4" t="str">
        <f aca="false">IFERROR(INDEX(Positions!$E$2:$E$14531,MATCH($A3872&amp;"|66",Positions!$A$2:$A$14531,0)),"-")</f>
        <v>A</v>
      </c>
      <c r="H3872" s="3" t="str">
        <f aca="false">F3872&amp;"-"&amp;G3872</f>
        <v>U-A</v>
      </c>
      <c r="I3872" s="4" t="n">
        <f aca="false">(F3872="G")+(G3872="G")</f>
        <v>0</v>
      </c>
      <c r="J3872" s="4" t="n">
        <f aca="false">(F3872="C")+(G3872="C")</f>
        <v>0</v>
      </c>
      <c r="K3872" s="3" t="n">
        <f aca="false">I3872+J3872</f>
        <v>0</v>
      </c>
    </row>
    <row r="3873" customFormat="false" ht="15" hidden="false" customHeight="false" outlineLevel="0" collapsed="false">
      <c r="A3873" s="4" t="s">
        <v>175</v>
      </c>
      <c r="B3873" s="4" t="s">
        <v>783</v>
      </c>
      <c r="C3873" s="4" t="s">
        <v>887</v>
      </c>
      <c r="D3873" s="4" t="n">
        <f aca="false">IFERROR(INDEX(Positions!$D$2:$D$14531,MATCH($A3873&amp;"|10",Positions!$A$2:$A$14531,0)),"-")</f>
        <v>10</v>
      </c>
      <c r="E3873" s="4" t="n">
        <f aca="false">IFERROR(INDEX(Positions!$D$2:$D$14531,MATCH($A3873&amp;"|25",Positions!$A$2:$A$14531,0)),"-")</f>
        <v>27</v>
      </c>
      <c r="F3873" s="4" t="str">
        <f aca="false">IFERROR(INDEX(Positions!$E$2:$E$14531,MATCH($A3873&amp;"|10",Positions!$A$2:$A$14531,0)),"-")</f>
        <v>G</v>
      </c>
      <c r="G3873" s="4" t="str">
        <f aca="false">IFERROR(INDEX(Positions!$E$2:$E$14531,MATCH($A3873&amp;"|25",Positions!$A$2:$A$14531,0)),"-")</f>
        <v>C</v>
      </c>
      <c r="H3873" s="3" t="str">
        <f aca="false">F3873&amp;"-"&amp;G3873</f>
        <v>G-C</v>
      </c>
      <c r="I3873" s="4" t="n">
        <f aca="false">(F3873="G")+(G3873="G")</f>
        <v>1</v>
      </c>
      <c r="J3873" s="4" t="n">
        <f aca="false">(F3873="C")+(G3873="C")</f>
        <v>1</v>
      </c>
      <c r="K3873" s="3" t="n">
        <f aca="false">I3873+J3873</f>
        <v>2</v>
      </c>
    </row>
    <row r="3874" customFormat="false" ht="15" hidden="false" customHeight="false" outlineLevel="0" collapsed="false">
      <c r="A3874" s="4" t="s">
        <v>175</v>
      </c>
      <c r="B3874" s="4" t="s">
        <v>783</v>
      </c>
      <c r="C3874" s="4" t="s">
        <v>888</v>
      </c>
      <c r="D3874" s="4" t="n">
        <f aca="false">IFERROR(INDEX(Positions!$D$2:$D$14531,MATCH($A3874&amp;"|11",Positions!$A$2:$A$14531,0)),"-")</f>
        <v>11</v>
      </c>
      <c r="E3874" s="4" t="n">
        <f aca="false">IFERROR(INDEX(Positions!$D$2:$D$14531,MATCH($A3874&amp;"|24",Positions!$A$2:$A$14531,0)),"-")</f>
        <v>26</v>
      </c>
      <c r="F3874" s="4" t="str">
        <f aca="false">IFERROR(INDEX(Positions!$E$2:$E$14531,MATCH($A3874&amp;"|11",Positions!$A$2:$A$14531,0)),"-")</f>
        <v>C</v>
      </c>
      <c r="G3874" s="4" t="str">
        <f aca="false">IFERROR(INDEX(Positions!$E$2:$E$14531,MATCH($A3874&amp;"|24",Positions!$A$2:$A$14531,0)),"-")</f>
        <v>G</v>
      </c>
      <c r="H3874" s="3" t="str">
        <f aca="false">F3874&amp;"-"&amp;G3874</f>
        <v>C-G</v>
      </c>
      <c r="I3874" s="4" t="n">
        <f aca="false">(F3874="G")+(G3874="G")</f>
        <v>1</v>
      </c>
      <c r="J3874" s="4" t="n">
        <f aca="false">(F3874="C")+(G3874="C")</f>
        <v>1</v>
      </c>
      <c r="K3874" s="3" t="n">
        <f aca="false">I3874+J3874</f>
        <v>2</v>
      </c>
    </row>
    <row r="3875" customFormat="false" ht="15" hidden="false" customHeight="false" outlineLevel="0" collapsed="false">
      <c r="A3875" s="4" t="s">
        <v>175</v>
      </c>
      <c r="B3875" s="4" t="s">
        <v>783</v>
      </c>
      <c r="C3875" s="4" t="s">
        <v>479</v>
      </c>
      <c r="D3875" s="4" t="n">
        <f aca="false">IFERROR(INDEX(Positions!$D$2:$D$14531,MATCH($A3875&amp;"|12",Positions!$A$2:$A$14531,0)),"-")</f>
        <v>12</v>
      </c>
      <c r="E3875" s="4" t="n">
        <f aca="false">IFERROR(INDEX(Positions!$D$2:$D$14531,MATCH($A3875&amp;"|23",Positions!$A$2:$A$14531,0)),"-")</f>
        <v>25</v>
      </c>
      <c r="F3875" s="4" t="str">
        <f aca="false">IFERROR(INDEX(Positions!$E$2:$E$14531,MATCH($A3875&amp;"|12",Positions!$A$2:$A$14531,0)),"-")</f>
        <v>U</v>
      </c>
      <c r="G3875" s="4" t="str">
        <f aca="false">IFERROR(INDEX(Positions!$E$2:$E$14531,MATCH($A3875&amp;"|23",Positions!$A$2:$A$14531,0)),"-")</f>
        <v>A</v>
      </c>
      <c r="H3875" s="3" t="str">
        <f aca="false">F3875&amp;"-"&amp;G3875</f>
        <v>U-A</v>
      </c>
      <c r="I3875" s="4" t="n">
        <f aca="false">(F3875="G")+(G3875="G")</f>
        <v>0</v>
      </c>
      <c r="J3875" s="4" t="n">
        <f aca="false">(F3875="C")+(G3875="C")</f>
        <v>0</v>
      </c>
      <c r="K3875" s="3" t="n">
        <f aca="false">I3875+J3875</f>
        <v>0</v>
      </c>
    </row>
    <row r="3876" customFormat="false" ht="15" hidden="false" customHeight="false" outlineLevel="0" collapsed="false">
      <c r="A3876" s="4" t="s">
        <v>175</v>
      </c>
      <c r="B3876" s="4" t="s">
        <v>783</v>
      </c>
      <c r="C3876" s="4" t="s">
        <v>267</v>
      </c>
      <c r="D3876" s="4" t="n">
        <f aca="false">IFERROR(INDEX(Positions!$D$2:$D$14531,MATCH($A3876&amp;"|13",Positions!$A$2:$A$14531,0)),"-")</f>
        <v>13</v>
      </c>
      <c r="E3876" s="4" t="n">
        <f aca="false">IFERROR(INDEX(Positions!$D$2:$D$14531,MATCH($A3876&amp;"|22",Positions!$A$2:$A$14531,0)),"-")</f>
        <v>24</v>
      </c>
      <c r="F3876" s="4" t="str">
        <f aca="false">IFERROR(INDEX(Positions!$E$2:$E$14531,MATCH($A3876&amp;"|13",Positions!$A$2:$A$14531,0)),"-")</f>
        <v>C</v>
      </c>
      <c r="G3876" s="4" t="str">
        <f aca="false">IFERROR(INDEX(Positions!$E$2:$E$14531,MATCH($A3876&amp;"|22",Positions!$A$2:$A$14531,0)),"-")</f>
        <v>G</v>
      </c>
      <c r="H3876" s="3" t="str">
        <f aca="false">F3876&amp;"-"&amp;G3876</f>
        <v>C-G</v>
      </c>
      <c r="I3876" s="4" t="n">
        <f aca="false">(F3876="G")+(G3876="G")</f>
        <v>1</v>
      </c>
      <c r="J3876" s="4" t="n">
        <f aca="false">(F3876="C")+(G3876="C")</f>
        <v>1</v>
      </c>
      <c r="K3876" s="3" t="n">
        <f aca="false">I3876+J3876</f>
        <v>2</v>
      </c>
    </row>
    <row r="3877" customFormat="false" ht="15" hidden="false" customHeight="false" outlineLevel="0" collapsed="false">
      <c r="A3877" s="4" t="s">
        <v>175</v>
      </c>
      <c r="B3877" s="4" t="s">
        <v>805</v>
      </c>
      <c r="C3877" s="4" t="s">
        <v>673</v>
      </c>
      <c r="D3877" s="4" t="n">
        <f aca="false">IFERROR(INDEX(Positions!$D$2:$D$14531,MATCH($A3877&amp;"|27",Positions!$A$2:$A$14531,0)),"-")</f>
        <v>29</v>
      </c>
      <c r="E3877" s="4" t="n">
        <f aca="false">IFERROR(INDEX(Positions!$D$2:$D$14531,MATCH($A3877&amp;"|43",Positions!$A$2:$A$14531,0)),"-")</f>
        <v>45</v>
      </c>
      <c r="F3877" s="4" t="str">
        <f aca="false">IFERROR(INDEX(Positions!$E$2:$E$14531,MATCH($A3877&amp;"|27",Positions!$A$2:$A$14531,0)),"-")</f>
        <v>A</v>
      </c>
      <c r="G3877" s="4" t="str">
        <f aca="false">IFERROR(INDEX(Positions!$E$2:$E$14531,MATCH($A3877&amp;"|43",Positions!$A$2:$A$14531,0)),"-")</f>
        <v>U</v>
      </c>
      <c r="H3877" s="3" t="str">
        <f aca="false">F3877&amp;"-"&amp;G3877</f>
        <v>A-U</v>
      </c>
      <c r="I3877" s="4" t="n">
        <f aca="false">(F3877="G")+(G3877="G")</f>
        <v>0</v>
      </c>
      <c r="J3877" s="4" t="n">
        <f aca="false">(F3877="C")+(G3877="C")</f>
        <v>0</v>
      </c>
      <c r="K3877" s="3" t="n">
        <f aca="false">I3877+J3877</f>
        <v>0</v>
      </c>
    </row>
    <row r="3878" customFormat="false" ht="15" hidden="false" customHeight="false" outlineLevel="0" collapsed="false">
      <c r="A3878" s="4" t="s">
        <v>175</v>
      </c>
      <c r="B3878" s="4" t="s">
        <v>805</v>
      </c>
      <c r="C3878" s="4" t="s">
        <v>889</v>
      </c>
      <c r="D3878" s="4" t="n">
        <f aca="false">IFERROR(INDEX(Positions!$D$2:$D$14531,MATCH($A3878&amp;"|28",Positions!$A$2:$A$14531,0)),"-")</f>
        <v>30</v>
      </c>
      <c r="E3878" s="4" t="n">
        <f aca="false">IFERROR(INDEX(Positions!$D$2:$D$14531,MATCH($A3878&amp;"|42",Positions!$A$2:$A$14531,0)),"-")</f>
        <v>44</v>
      </c>
      <c r="F3878" s="4" t="str">
        <f aca="false">IFERROR(INDEX(Positions!$E$2:$E$14531,MATCH($A3878&amp;"|28",Positions!$A$2:$A$14531,0)),"-")</f>
        <v>C</v>
      </c>
      <c r="G3878" s="4" t="str">
        <f aca="false">IFERROR(INDEX(Positions!$E$2:$E$14531,MATCH($A3878&amp;"|42",Positions!$A$2:$A$14531,0)),"-")</f>
        <v>G</v>
      </c>
      <c r="H3878" s="3" t="str">
        <f aca="false">F3878&amp;"-"&amp;G3878</f>
        <v>C-G</v>
      </c>
      <c r="I3878" s="4" t="n">
        <f aca="false">(F3878="G")+(G3878="G")</f>
        <v>1</v>
      </c>
      <c r="J3878" s="4" t="n">
        <f aca="false">(F3878="C")+(G3878="C")</f>
        <v>1</v>
      </c>
      <c r="K3878" s="3" t="n">
        <f aca="false">I3878+J3878</f>
        <v>2</v>
      </c>
    </row>
    <row r="3879" customFormat="false" ht="15" hidden="false" customHeight="false" outlineLevel="0" collapsed="false">
      <c r="A3879" s="4" t="s">
        <v>175</v>
      </c>
      <c r="B3879" s="4" t="s">
        <v>805</v>
      </c>
      <c r="C3879" s="4" t="s">
        <v>890</v>
      </c>
      <c r="D3879" s="4" t="n">
        <f aca="false">IFERROR(INDEX(Positions!$D$2:$D$14531,MATCH($A3879&amp;"|29",Positions!$A$2:$A$14531,0)),"-")</f>
        <v>31</v>
      </c>
      <c r="E3879" s="4" t="n">
        <f aca="false">IFERROR(INDEX(Positions!$D$2:$D$14531,MATCH($A3879&amp;"|41",Positions!$A$2:$A$14531,0)),"-")</f>
        <v>43</v>
      </c>
      <c r="F3879" s="4" t="str">
        <f aca="false">IFERROR(INDEX(Positions!$E$2:$E$14531,MATCH($A3879&amp;"|29",Positions!$A$2:$A$14531,0)),"-")</f>
        <v>G</v>
      </c>
      <c r="G3879" s="4" t="str">
        <f aca="false">IFERROR(INDEX(Positions!$E$2:$E$14531,MATCH($A3879&amp;"|41",Positions!$A$2:$A$14531,0)),"-")</f>
        <v>C</v>
      </c>
      <c r="H3879" s="3" t="str">
        <f aca="false">F3879&amp;"-"&amp;G3879</f>
        <v>G-C</v>
      </c>
      <c r="I3879" s="4" t="n">
        <f aca="false">(F3879="G")+(G3879="G")</f>
        <v>1</v>
      </c>
      <c r="J3879" s="4" t="n">
        <f aca="false">(F3879="C")+(G3879="C")</f>
        <v>1</v>
      </c>
      <c r="K3879" s="3" t="n">
        <f aca="false">I3879+J3879</f>
        <v>2</v>
      </c>
    </row>
    <row r="3880" customFormat="false" ht="15" hidden="false" customHeight="false" outlineLevel="0" collapsed="false">
      <c r="A3880" s="4" t="s">
        <v>175</v>
      </c>
      <c r="B3880" s="4" t="s">
        <v>805</v>
      </c>
      <c r="C3880" s="4" t="s">
        <v>694</v>
      </c>
      <c r="D3880" s="4" t="n">
        <f aca="false">IFERROR(INDEX(Positions!$D$2:$D$14531,MATCH($A3880&amp;"|30",Positions!$A$2:$A$14531,0)),"-")</f>
        <v>32</v>
      </c>
      <c r="E3880" s="4" t="n">
        <f aca="false">IFERROR(INDEX(Positions!$D$2:$D$14531,MATCH($A3880&amp;"|40",Positions!$A$2:$A$14531,0)),"-")</f>
        <v>42</v>
      </c>
      <c r="F3880" s="4" t="str">
        <f aca="false">IFERROR(INDEX(Positions!$E$2:$E$14531,MATCH($A3880&amp;"|30",Positions!$A$2:$A$14531,0)),"-")</f>
        <v>C</v>
      </c>
      <c r="G3880" s="4" t="str">
        <f aca="false">IFERROR(INDEX(Positions!$E$2:$E$14531,MATCH($A3880&amp;"|40",Positions!$A$2:$A$14531,0)),"-")</f>
        <v>G</v>
      </c>
      <c r="H3880" s="3" t="str">
        <f aca="false">F3880&amp;"-"&amp;G3880</f>
        <v>C-G</v>
      </c>
      <c r="I3880" s="4" t="n">
        <f aca="false">(F3880="G")+(G3880="G")</f>
        <v>1</v>
      </c>
      <c r="J3880" s="4" t="n">
        <f aca="false">(F3880="C")+(G3880="C")</f>
        <v>1</v>
      </c>
      <c r="K3880" s="3" t="n">
        <f aca="false">I3880+J3880</f>
        <v>2</v>
      </c>
    </row>
    <row r="3881" customFormat="false" ht="15" hidden="false" customHeight="false" outlineLevel="0" collapsed="false">
      <c r="A3881" s="4" t="s">
        <v>175</v>
      </c>
      <c r="B3881" s="4" t="s">
        <v>805</v>
      </c>
      <c r="C3881" s="4" t="s">
        <v>640</v>
      </c>
      <c r="D3881" s="4" t="n">
        <f aca="false">IFERROR(INDEX(Positions!$D$2:$D$14531,MATCH($A3881&amp;"|31",Positions!$A$2:$A$14531,0)),"-")</f>
        <v>33</v>
      </c>
      <c r="E3881" s="4" t="n">
        <f aca="false">IFERROR(INDEX(Positions!$D$2:$D$14531,MATCH($A3881&amp;"|39",Positions!$A$2:$A$14531,0)),"-")</f>
        <v>41</v>
      </c>
      <c r="F3881" s="4" t="str">
        <f aca="false">IFERROR(INDEX(Positions!$E$2:$E$14531,MATCH($A3881&amp;"|31",Positions!$A$2:$A$14531,0)),"-")</f>
        <v>A</v>
      </c>
      <c r="G3881" s="4" t="str">
        <f aca="false">IFERROR(INDEX(Positions!$E$2:$E$14531,MATCH($A3881&amp;"|39",Positions!$A$2:$A$14531,0)),"-")</f>
        <v>U</v>
      </c>
      <c r="H3881" s="3" t="str">
        <f aca="false">F3881&amp;"-"&amp;G3881</f>
        <v>A-U</v>
      </c>
      <c r="I3881" s="4" t="n">
        <f aca="false">(F3881="G")+(G3881="G")</f>
        <v>0</v>
      </c>
      <c r="J3881" s="4" t="n">
        <f aca="false">(F3881="C")+(G3881="C")</f>
        <v>0</v>
      </c>
      <c r="K3881" s="3" t="n">
        <f aca="false">I3881+J3881</f>
        <v>0</v>
      </c>
    </row>
    <row r="3882" customFormat="false" ht="15" hidden="false" customHeight="false" outlineLevel="0" collapsed="false">
      <c r="A3882" s="4" t="s">
        <v>175</v>
      </c>
      <c r="B3882" s="4" t="s">
        <v>830</v>
      </c>
      <c r="C3882" s="4" t="s">
        <v>367</v>
      </c>
      <c r="D3882" s="4" t="n">
        <f aca="false">IFERROR(INDEX(Positions!$D$2:$D$14531,MATCH($A3882&amp;"|49",Positions!$A$2:$A$14531,0)),"-")</f>
        <v>51</v>
      </c>
      <c r="E3882" s="4" t="n">
        <f aca="false">IFERROR(INDEX(Positions!$D$2:$D$14531,MATCH($A3882&amp;"|65",Positions!$A$2:$A$14531,0)),"-")</f>
        <v>67</v>
      </c>
      <c r="F3882" s="4" t="str">
        <f aca="false">IFERROR(INDEX(Positions!$E$2:$E$14531,MATCH($A3882&amp;"|49",Positions!$A$2:$A$14531,0)),"-")</f>
        <v>U</v>
      </c>
      <c r="G3882" s="4" t="str">
        <f aca="false">IFERROR(INDEX(Positions!$E$2:$E$14531,MATCH($A3882&amp;"|65",Positions!$A$2:$A$14531,0)),"-")</f>
        <v>A</v>
      </c>
      <c r="H3882" s="3" t="str">
        <f aca="false">F3882&amp;"-"&amp;G3882</f>
        <v>U-A</v>
      </c>
      <c r="I3882" s="4" t="n">
        <f aca="false">(F3882="G")+(G3882="G")</f>
        <v>0</v>
      </c>
      <c r="J3882" s="4" t="n">
        <f aca="false">(F3882="C")+(G3882="C")</f>
        <v>0</v>
      </c>
      <c r="K3882" s="3" t="n">
        <f aca="false">I3882+J3882</f>
        <v>0</v>
      </c>
    </row>
    <row r="3883" customFormat="false" ht="15" hidden="false" customHeight="false" outlineLevel="0" collapsed="false">
      <c r="A3883" s="4" t="s">
        <v>175</v>
      </c>
      <c r="B3883" s="4" t="s">
        <v>830</v>
      </c>
      <c r="C3883" s="4" t="s">
        <v>891</v>
      </c>
      <c r="D3883" s="4" t="n">
        <f aca="false">IFERROR(INDEX(Positions!$D$2:$D$14531,MATCH($A3883&amp;"|50",Positions!$A$2:$A$14531,0)),"-")</f>
        <v>52</v>
      </c>
      <c r="E3883" s="4" t="n">
        <f aca="false">IFERROR(INDEX(Positions!$D$2:$D$14531,MATCH($A3883&amp;"|64",Positions!$A$2:$A$14531,0)),"-")</f>
        <v>66</v>
      </c>
      <c r="F3883" s="4" t="str">
        <f aca="false">IFERROR(INDEX(Positions!$E$2:$E$14531,MATCH($A3883&amp;"|50",Positions!$A$2:$A$14531,0)),"-")</f>
        <v>C</v>
      </c>
      <c r="G3883" s="4" t="str">
        <f aca="false">IFERROR(INDEX(Positions!$E$2:$E$14531,MATCH($A3883&amp;"|64",Positions!$A$2:$A$14531,0)),"-")</f>
        <v>G</v>
      </c>
      <c r="H3883" s="3" t="str">
        <f aca="false">F3883&amp;"-"&amp;G3883</f>
        <v>C-G</v>
      </c>
      <c r="I3883" s="4" t="n">
        <f aca="false">(F3883="G")+(G3883="G")</f>
        <v>1</v>
      </c>
      <c r="J3883" s="4" t="n">
        <f aca="false">(F3883="C")+(G3883="C")</f>
        <v>1</v>
      </c>
      <c r="K3883" s="3" t="n">
        <f aca="false">I3883+J3883</f>
        <v>2</v>
      </c>
    </row>
    <row r="3884" customFormat="false" ht="15" hidden="false" customHeight="false" outlineLevel="0" collapsed="false">
      <c r="A3884" s="4" t="s">
        <v>175</v>
      </c>
      <c r="B3884" s="4" t="s">
        <v>830</v>
      </c>
      <c r="C3884" s="4" t="s">
        <v>689</v>
      </c>
      <c r="D3884" s="4" t="n">
        <f aca="false">IFERROR(INDEX(Positions!$D$2:$D$14531,MATCH($A3884&amp;"|51",Positions!$A$2:$A$14531,0)),"-")</f>
        <v>53</v>
      </c>
      <c r="E3884" s="4" t="n">
        <f aca="false">IFERROR(INDEX(Positions!$D$2:$D$14531,MATCH($A3884&amp;"|63",Positions!$A$2:$A$14531,0)),"-")</f>
        <v>65</v>
      </c>
      <c r="F3884" s="4" t="str">
        <f aca="false">IFERROR(INDEX(Positions!$E$2:$E$14531,MATCH($A3884&amp;"|51",Positions!$A$2:$A$14531,0)),"-")</f>
        <v>G</v>
      </c>
      <c r="G3884" s="4" t="str">
        <f aca="false">IFERROR(INDEX(Positions!$E$2:$E$14531,MATCH($A3884&amp;"|63",Positions!$A$2:$A$14531,0)),"-")</f>
        <v>C</v>
      </c>
      <c r="H3884" s="3" t="str">
        <f aca="false">F3884&amp;"-"&amp;G3884</f>
        <v>G-C</v>
      </c>
      <c r="I3884" s="4" t="n">
        <f aca="false">(F3884="G")+(G3884="G")</f>
        <v>1</v>
      </c>
      <c r="J3884" s="4" t="n">
        <f aca="false">(F3884="C")+(G3884="C")</f>
        <v>1</v>
      </c>
      <c r="K3884" s="3" t="n">
        <f aca="false">I3884+J3884</f>
        <v>2</v>
      </c>
    </row>
    <row r="3885" customFormat="false" ht="15" hidden="false" customHeight="false" outlineLevel="0" collapsed="false">
      <c r="A3885" s="4" t="s">
        <v>175</v>
      </c>
      <c r="B3885" s="4" t="s">
        <v>830</v>
      </c>
      <c r="C3885" s="4" t="s">
        <v>703</v>
      </c>
      <c r="D3885" s="4" t="n">
        <f aca="false">IFERROR(INDEX(Positions!$D$2:$D$14531,MATCH($A3885&amp;"|52",Positions!$A$2:$A$14531,0)),"-")</f>
        <v>54</v>
      </c>
      <c r="E3885" s="4" t="n">
        <f aca="false">IFERROR(INDEX(Positions!$D$2:$D$14531,MATCH($A3885&amp;"|62",Positions!$A$2:$A$14531,0)),"-")</f>
        <v>64</v>
      </c>
      <c r="F3885" s="4" t="str">
        <f aca="false">IFERROR(INDEX(Positions!$E$2:$E$14531,MATCH($A3885&amp;"|52",Positions!$A$2:$A$14531,0)),"-")</f>
        <v>G</v>
      </c>
      <c r="G3885" s="4" t="str">
        <f aca="false">IFERROR(INDEX(Positions!$E$2:$E$14531,MATCH($A3885&amp;"|62",Positions!$A$2:$A$14531,0)),"-")</f>
        <v>C</v>
      </c>
      <c r="H3885" s="3" t="str">
        <f aca="false">F3885&amp;"-"&amp;G3885</f>
        <v>G-C</v>
      </c>
      <c r="I3885" s="4" t="n">
        <f aca="false">(F3885="G")+(G3885="G")</f>
        <v>1</v>
      </c>
      <c r="J3885" s="4" t="n">
        <f aca="false">(F3885="C")+(G3885="C")</f>
        <v>1</v>
      </c>
      <c r="K3885" s="3" t="n">
        <f aca="false">I3885+J3885</f>
        <v>2</v>
      </c>
    </row>
    <row r="3886" customFormat="false" ht="15" hidden="false" customHeight="false" outlineLevel="0" collapsed="false">
      <c r="A3886" s="4" t="s">
        <v>175</v>
      </c>
      <c r="B3886" s="4" t="s">
        <v>830</v>
      </c>
      <c r="C3886" s="4" t="s">
        <v>892</v>
      </c>
      <c r="D3886" s="4" t="n">
        <f aca="false">IFERROR(INDEX(Positions!$D$2:$D$14531,MATCH($A3886&amp;"|53",Positions!$A$2:$A$14531,0)),"-")</f>
        <v>55</v>
      </c>
      <c r="E3886" s="4" t="n">
        <f aca="false">IFERROR(INDEX(Positions!$D$2:$D$14531,MATCH($A3886&amp;"|61",Positions!$A$2:$A$14531,0)),"-")</f>
        <v>63</v>
      </c>
      <c r="F3886" s="4" t="str">
        <f aca="false">IFERROR(INDEX(Positions!$E$2:$E$14531,MATCH($A3886&amp;"|53",Positions!$A$2:$A$14531,0)),"-")</f>
        <v>G</v>
      </c>
      <c r="G3886" s="4" t="str">
        <f aca="false">IFERROR(INDEX(Positions!$E$2:$E$14531,MATCH($A3886&amp;"|61",Positions!$A$2:$A$14531,0)),"-")</f>
        <v>C</v>
      </c>
      <c r="H3886" s="3" t="str">
        <f aca="false">F3886&amp;"-"&amp;G3886</f>
        <v>G-C</v>
      </c>
      <c r="I3886" s="4" t="n">
        <f aca="false">(F3886="G")+(G3886="G")</f>
        <v>1</v>
      </c>
      <c r="J3886" s="4" t="n">
        <f aca="false">(F3886="C")+(G3886="C")</f>
        <v>1</v>
      </c>
      <c r="K3886" s="3" t="n">
        <f aca="false">I3886+J3886</f>
        <v>2</v>
      </c>
    </row>
    <row r="3887" customFormat="false" ht="15" hidden="false" customHeight="false" outlineLevel="0" collapsed="false">
      <c r="A3887" s="24" t="s">
        <v>175</v>
      </c>
      <c r="B3887" s="24" t="s">
        <v>893</v>
      </c>
      <c r="C3887" s="24" t="s">
        <v>894</v>
      </c>
      <c r="D3887" s="24" t="n">
        <f aca="false">IFERROR(INDEX(Positions!$D$2:$D$14531,MATCH($A3887&amp;"|8",Positions!$A$2:$A$14531,0)),"-")</f>
        <v>8</v>
      </c>
      <c r="E3887" s="24" t="n">
        <f aca="false">IFERROR(INDEX(Positions!$D$2:$D$14531,MATCH($A3887&amp;"|14",Positions!$A$2:$A$14531,0)),"-")</f>
        <v>14</v>
      </c>
      <c r="F3887" s="24" t="str">
        <f aca="false">IFERROR(INDEX(Positions!$E$2:$E$14531,MATCH($A3887&amp;"|8",Positions!$A$2:$A$14531,0)),"-")</f>
        <v>U</v>
      </c>
      <c r="G3887" s="24" t="str">
        <f aca="false">IFERROR(INDEX(Positions!$E$2:$E$14531,MATCH($A3887&amp;"|14",Positions!$A$2:$A$14531,0)),"-")</f>
        <v>A</v>
      </c>
      <c r="H3887" s="25" t="str">
        <f aca="false">F3887&amp;"-"&amp;G3887</f>
        <v>U-A</v>
      </c>
      <c r="I3887" s="24" t="n">
        <f aca="false">(F3887="G")+(G3887="G")</f>
        <v>0</v>
      </c>
      <c r="J3887" s="24" t="n">
        <f aca="false">(F3887="C")+(G3887="C")</f>
        <v>0</v>
      </c>
      <c r="K3887" s="25" t="n">
        <f aca="false">I3887+J3887</f>
        <v>0</v>
      </c>
    </row>
    <row r="3888" customFormat="false" ht="15" hidden="false" customHeight="false" outlineLevel="0" collapsed="false">
      <c r="A3888" s="24" t="s">
        <v>175</v>
      </c>
      <c r="B3888" s="24" t="s">
        <v>893</v>
      </c>
      <c r="C3888" s="24" t="s">
        <v>895</v>
      </c>
      <c r="D3888" s="24" t="n">
        <f aca="false">IFERROR(INDEX(Positions!$D$2:$D$14531,MATCH($A3888&amp;"|15",Positions!$A$2:$A$14531,0)),"-")</f>
        <v>15</v>
      </c>
      <c r="E3888" s="24" t="n">
        <f aca="false">IFERROR(INDEX(Positions!$D$2:$D$14531,MATCH($A3888&amp;"|48",Positions!$A$2:$A$14531,0)),"-")</f>
        <v>50</v>
      </c>
      <c r="F3888" s="24" t="str">
        <f aca="false">IFERROR(INDEX(Positions!$E$2:$E$14531,MATCH($A3888&amp;"|15",Positions!$A$2:$A$14531,0)),"-")</f>
        <v>G</v>
      </c>
      <c r="G3888" s="24" t="str">
        <f aca="false">IFERROR(INDEX(Positions!$E$2:$E$14531,MATCH($A3888&amp;"|48",Positions!$A$2:$A$14531,0)),"-")</f>
        <v>C</v>
      </c>
      <c r="H3888" s="25" t="str">
        <f aca="false">F3888&amp;"-"&amp;G3888</f>
        <v>G-C</v>
      </c>
      <c r="I3888" s="24" t="n">
        <f aca="false">(F3888="G")+(G3888="G")</f>
        <v>1</v>
      </c>
      <c r="J3888" s="24" t="n">
        <f aca="false">(F3888="C")+(G3888="C")</f>
        <v>1</v>
      </c>
      <c r="K3888" s="25" t="n">
        <f aca="false">I3888+J3888</f>
        <v>2</v>
      </c>
    </row>
    <row r="3889" customFormat="false" ht="15" hidden="false" customHeight="false" outlineLevel="0" collapsed="false">
      <c r="A3889" s="24" t="s">
        <v>175</v>
      </c>
      <c r="B3889" s="24" t="s">
        <v>893</v>
      </c>
      <c r="C3889" s="24" t="s">
        <v>896</v>
      </c>
      <c r="D3889" s="24" t="n">
        <f aca="false">IFERROR(INDEX(Positions!$D$2:$D$14531,MATCH($A3889&amp;"|18",Positions!$A$2:$A$14531,0)),"-")</f>
        <v>19</v>
      </c>
      <c r="E3889" s="24" t="n">
        <f aca="false">IFERROR(INDEX(Positions!$D$2:$D$14531,MATCH($A3889&amp;"|55",Positions!$A$2:$A$14531,0)),"-")</f>
        <v>57</v>
      </c>
      <c r="F3889" s="24" t="str">
        <f aca="false">IFERROR(INDEX(Positions!$E$2:$E$14531,MATCH($A3889&amp;"|18",Positions!$A$2:$A$14531,0)),"-")</f>
        <v>G</v>
      </c>
      <c r="G3889" s="24" t="str">
        <f aca="false">IFERROR(INDEX(Positions!$E$2:$E$14531,MATCH($A3889&amp;"|55",Positions!$A$2:$A$14531,0)),"-")</f>
        <v>U</v>
      </c>
      <c r="H3889" s="25" t="str">
        <f aca="false">F3889&amp;"-"&amp;G3889</f>
        <v>G-U</v>
      </c>
      <c r="I3889" s="24" t="n">
        <f aca="false">(F3889="G")+(G3889="G")</f>
        <v>1</v>
      </c>
      <c r="J3889" s="24" t="n">
        <f aca="false">(F3889="C")+(G3889="C")</f>
        <v>0</v>
      </c>
      <c r="K3889" s="25" t="n">
        <f aca="false">I3889+J3889</f>
        <v>1</v>
      </c>
    </row>
    <row r="3890" customFormat="false" ht="15" hidden="false" customHeight="false" outlineLevel="0" collapsed="false">
      <c r="A3890" s="24" t="s">
        <v>175</v>
      </c>
      <c r="B3890" s="24" t="s">
        <v>893</v>
      </c>
      <c r="C3890" s="24" t="s">
        <v>897</v>
      </c>
      <c r="D3890" s="24" t="n">
        <f aca="false">IFERROR(INDEX(Positions!$D$2:$D$14531,MATCH($A3890&amp;"|19",Positions!$A$2:$A$14531,0)),"-")</f>
        <v>20</v>
      </c>
      <c r="E3890" s="24" t="n">
        <f aca="false">IFERROR(INDEX(Positions!$D$2:$D$14531,MATCH($A3890&amp;"|56",Positions!$A$2:$A$14531,0)),"-")</f>
        <v>58</v>
      </c>
      <c r="F3890" s="24" t="str">
        <f aca="false">IFERROR(INDEX(Positions!$E$2:$E$14531,MATCH($A3890&amp;"|19",Positions!$A$2:$A$14531,0)),"-")</f>
        <v>G</v>
      </c>
      <c r="G3890" s="24" t="str">
        <f aca="false">IFERROR(INDEX(Positions!$E$2:$E$14531,MATCH($A3890&amp;"|56",Positions!$A$2:$A$14531,0)),"-")</f>
        <v>C</v>
      </c>
      <c r="H3890" s="25" t="str">
        <f aca="false">F3890&amp;"-"&amp;G3890</f>
        <v>G-C</v>
      </c>
      <c r="I3890" s="24" t="n">
        <f aca="false">(F3890="G")+(G3890="G")</f>
        <v>1</v>
      </c>
      <c r="J3890" s="24" t="n">
        <f aca="false">(F3890="C")+(G3890="C")</f>
        <v>1</v>
      </c>
      <c r="K3890" s="25" t="n">
        <f aca="false">I3890+J3890</f>
        <v>2</v>
      </c>
    </row>
    <row r="3891" customFormat="false" ht="15" hidden="false" customHeight="false" outlineLevel="0" collapsed="false">
      <c r="A3891" s="24" t="s">
        <v>175</v>
      </c>
      <c r="B3891" s="24" t="s">
        <v>893</v>
      </c>
      <c r="C3891" s="24" t="s">
        <v>898</v>
      </c>
      <c r="D3891" s="24" t="n">
        <f aca="false">IFERROR(INDEX(Positions!$D$2:$D$14531,MATCH($A3891&amp;"|26",Positions!$A$2:$A$14531,0)),"-")</f>
        <v>28</v>
      </c>
      <c r="E3891" s="24" t="n">
        <f aca="false">IFERROR(INDEX(Positions!$D$2:$D$14531,MATCH($A3891&amp;"|44",Positions!$A$2:$A$14531,0)),"-")</f>
        <v>46</v>
      </c>
      <c r="F3891" s="24" t="str">
        <f aca="false">IFERROR(INDEX(Positions!$E$2:$E$14531,MATCH($A3891&amp;"|26",Positions!$A$2:$A$14531,0)),"-")</f>
        <v>A</v>
      </c>
      <c r="G3891" s="24" t="str">
        <f aca="false">IFERROR(INDEX(Positions!$E$2:$E$14531,MATCH($A3891&amp;"|44",Positions!$A$2:$A$14531,0)),"-")</f>
        <v>A</v>
      </c>
      <c r="H3891" s="25" t="str">
        <f aca="false">F3891&amp;"-"&amp;G3891</f>
        <v>A-A</v>
      </c>
      <c r="I3891" s="24" t="n">
        <f aca="false">(F3891="G")+(G3891="G")</f>
        <v>0</v>
      </c>
      <c r="J3891" s="24" t="n">
        <f aca="false">(F3891="C")+(G3891="C")</f>
        <v>0</v>
      </c>
      <c r="K3891" s="25" t="n">
        <f aca="false">I3891+J3891</f>
        <v>0</v>
      </c>
    </row>
    <row r="3892" customFormat="false" ht="15" hidden="false" customHeight="false" outlineLevel="0" collapsed="false">
      <c r="A3892" s="24" t="s">
        <v>175</v>
      </c>
      <c r="B3892" s="24" t="s">
        <v>893</v>
      </c>
      <c r="C3892" s="24" t="s">
        <v>899</v>
      </c>
      <c r="D3892" s="24" t="n">
        <f aca="false">IFERROR(INDEX(Positions!$D$2:$D$14531,MATCH($A3892&amp;"|32",Positions!$A$2:$A$14531,0)),"-")</f>
        <v>34</v>
      </c>
      <c r="E3892" s="24" t="n">
        <f aca="false">IFERROR(INDEX(Positions!$D$2:$D$14531,MATCH($A3892&amp;"|38",Positions!$A$2:$A$14531,0)),"-")</f>
        <v>40</v>
      </c>
      <c r="F3892" s="24" t="str">
        <f aca="false">IFERROR(INDEX(Positions!$E$2:$E$14531,MATCH($A3892&amp;"|32",Positions!$A$2:$A$14531,0)),"-")</f>
        <v>C</v>
      </c>
      <c r="G3892" s="24" t="str">
        <f aca="false">IFERROR(INDEX(Positions!$E$2:$E$14531,MATCH($A3892&amp;"|38",Positions!$A$2:$A$14531,0)),"-")</f>
        <v>A</v>
      </c>
      <c r="H3892" s="25" t="str">
        <f aca="false">F3892&amp;"-"&amp;G3892</f>
        <v>C-A</v>
      </c>
      <c r="I3892" s="24" t="n">
        <f aca="false">(F3892="G")+(G3892="G")</f>
        <v>0</v>
      </c>
      <c r="J3892" s="24" t="n">
        <f aca="false">(F3892="C")+(G3892="C")</f>
        <v>1</v>
      </c>
      <c r="K3892" s="25" t="n">
        <f aca="false">I3892+J3892</f>
        <v>1</v>
      </c>
    </row>
    <row r="3893" customFormat="false" ht="15" hidden="false" customHeight="false" outlineLevel="0" collapsed="false">
      <c r="A3893" s="24" t="s">
        <v>175</v>
      </c>
      <c r="B3893" s="24" t="s">
        <v>893</v>
      </c>
      <c r="C3893" s="24" t="s">
        <v>900</v>
      </c>
      <c r="D3893" s="24" t="n">
        <f aca="false">IFERROR(INDEX(Positions!$D$2:$D$14531,MATCH($A3893&amp;"|54",Positions!$A$2:$A$14531,0)),"-")</f>
        <v>56</v>
      </c>
      <c r="E3893" s="24" t="n">
        <f aca="false">IFERROR(INDEX(Positions!$D$2:$D$14531,MATCH($A3893&amp;"|58",Positions!$A$2:$A$14531,0)),"-")</f>
        <v>60</v>
      </c>
      <c r="F3893" s="24" t="str">
        <f aca="false">IFERROR(INDEX(Positions!$E$2:$E$14531,MATCH($A3893&amp;"|54",Positions!$A$2:$A$14531,0)),"-")</f>
        <v>U</v>
      </c>
      <c r="G3893" s="24" t="str">
        <f aca="false">IFERROR(INDEX(Positions!$E$2:$E$14531,MATCH($A3893&amp;"|58",Positions!$A$2:$A$14531,0)),"-")</f>
        <v>A</v>
      </c>
      <c r="H3893" s="25" t="str">
        <f aca="false">F3893&amp;"-"&amp;G3893</f>
        <v>U-A</v>
      </c>
      <c r="I3893" s="24" t="n">
        <f aca="false">(F3893="G")+(G3893="G")</f>
        <v>0</v>
      </c>
      <c r="J3893" s="24" t="n">
        <f aca="false">(F3893="C")+(G3893="C")</f>
        <v>0</v>
      </c>
      <c r="K3893" s="25" t="n">
        <f aca="false">I3893+J3893</f>
        <v>0</v>
      </c>
    </row>
    <row r="3894" customFormat="false" ht="15" hidden="false" customHeight="false" outlineLevel="0" collapsed="false">
      <c r="A3894" s="4" t="s">
        <v>176</v>
      </c>
      <c r="B3894" s="4" t="s">
        <v>768</v>
      </c>
      <c r="C3894" s="4" t="s">
        <v>882</v>
      </c>
      <c r="D3894" s="4" t="n">
        <f aca="false">IFERROR(INDEX(Positions!$D$2:$D$14531,MATCH($A3894&amp;"|1",Positions!$A$2:$A$14531,0)),"-")</f>
        <v>1</v>
      </c>
      <c r="E3894" s="4" t="n">
        <f aca="false">IFERROR(INDEX(Positions!$D$2:$D$14531,MATCH($A3894&amp;"|72",Positions!$A$2:$A$14531,0)),"-")</f>
        <v>74</v>
      </c>
      <c r="F3894" s="4" t="str">
        <f aca="false">IFERROR(INDEX(Positions!$E$2:$E$14531,MATCH($A3894&amp;"|1",Positions!$A$2:$A$14531,0)),"-")</f>
        <v>A</v>
      </c>
      <c r="G3894" s="4" t="str">
        <f aca="false">IFERROR(INDEX(Positions!$E$2:$E$14531,MATCH($A3894&amp;"|72",Positions!$A$2:$A$14531,0)),"-")</f>
        <v>U</v>
      </c>
      <c r="H3894" s="3" t="str">
        <f aca="false">F3894&amp;"-"&amp;G3894</f>
        <v>A-U</v>
      </c>
      <c r="I3894" s="4" t="n">
        <f aca="false">(F3894="G")+(G3894="G")</f>
        <v>0</v>
      </c>
      <c r="J3894" s="4" t="n">
        <f aca="false">(F3894="C")+(G3894="C")</f>
        <v>0</v>
      </c>
      <c r="K3894" s="3" t="n">
        <f aca="false">I3894+J3894</f>
        <v>0</v>
      </c>
    </row>
    <row r="3895" customFormat="false" ht="15" hidden="false" customHeight="false" outlineLevel="0" collapsed="false">
      <c r="A3895" s="4" t="s">
        <v>176</v>
      </c>
      <c r="B3895" s="4" t="s">
        <v>768</v>
      </c>
      <c r="C3895" s="4" t="s">
        <v>883</v>
      </c>
      <c r="D3895" s="4" t="n">
        <f aca="false">IFERROR(INDEX(Positions!$D$2:$D$14531,MATCH($A3895&amp;"|2",Positions!$A$2:$A$14531,0)),"-")</f>
        <v>2</v>
      </c>
      <c r="E3895" s="4" t="n">
        <f aca="false">IFERROR(INDEX(Positions!$D$2:$D$14531,MATCH($A3895&amp;"|71",Positions!$A$2:$A$14531,0)),"-")</f>
        <v>73</v>
      </c>
      <c r="F3895" s="4" t="str">
        <f aca="false">IFERROR(INDEX(Positions!$E$2:$E$14531,MATCH($A3895&amp;"|2",Positions!$A$2:$A$14531,0)),"-")</f>
        <v>G</v>
      </c>
      <c r="G3895" s="4" t="str">
        <f aca="false">IFERROR(INDEX(Positions!$E$2:$E$14531,MATCH($A3895&amp;"|71",Positions!$A$2:$A$14531,0)),"-")</f>
        <v>C</v>
      </c>
      <c r="H3895" s="3" t="str">
        <f aca="false">F3895&amp;"-"&amp;G3895</f>
        <v>G-C</v>
      </c>
      <c r="I3895" s="4" t="n">
        <f aca="false">(F3895="G")+(G3895="G")</f>
        <v>1</v>
      </c>
      <c r="J3895" s="4" t="n">
        <f aca="false">(F3895="C")+(G3895="C")</f>
        <v>1</v>
      </c>
      <c r="K3895" s="3" t="n">
        <f aca="false">I3895+J3895</f>
        <v>2</v>
      </c>
    </row>
    <row r="3896" customFormat="false" ht="15" hidden="false" customHeight="false" outlineLevel="0" collapsed="false">
      <c r="A3896" s="4" t="s">
        <v>176</v>
      </c>
      <c r="B3896" s="4" t="s">
        <v>768</v>
      </c>
      <c r="C3896" s="4" t="s">
        <v>884</v>
      </c>
      <c r="D3896" s="4" t="n">
        <f aca="false">IFERROR(INDEX(Positions!$D$2:$D$14531,MATCH($A3896&amp;"|3",Positions!$A$2:$A$14531,0)),"-")</f>
        <v>3</v>
      </c>
      <c r="E3896" s="4" t="n">
        <f aca="false">IFERROR(INDEX(Positions!$D$2:$D$14531,MATCH($A3896&amp;"|70",Positions!$A$2:$A$14531,0)),"-")</f>
        <v>72</v>
      </c>
      <c r="F3896" s="4" t="str">
        <f aca="false">IFERROR(INDEX(Positions!$E$2:$E$14531,MATCH($A3896&amp;"|3",Positions!$A$2:$A$14531,0)),"-")</f>
        <v>G</v>
      </c>
      <c r="G3896" s="4" t="str">
        <f aca="false">IFERROR(INDEX(Positions!$E$2:$E$14531,MATCH($A3896&amp;"|70",Positions!$A$2:$A$14531,0)),"-")</f>
        <v>C</v>
      </c>
      <c r="H3896" s="3" t="str">
        <f aca="false">F3896&amp;"-"&amp;G3896</f>
        <v>G-C</v>
      </c>
      <c r="I3896" s="4" t="n">
        <f aca="false">(F3896="G")+(G3896="G")</f>
        <v>1</v>
      </c>
      <c r="J3896" s="4" t="n">
        <f aca="false">(F3896="C")+(G3896="C")</f>
        <v>1</v>
      </c>
      <c r="K3896" s="3" t="n">
        <f aca="false">I3896+J3896</f>
        <v>2</v>
      </c>
    </row>
    <row r="3897" customFormat="false" ht="15" hidden="false" customHeight="false" outlineLevel="0" collapsed="false">
      <c r="A3897" s="4" t="s">
        <v>176</v>
      </c>
      <c r="B3897" s="4" t="s">
        <v>768</v>
      </c>
      <c r="C3897" s="4" t="s">
        <v>885</v>
      </c>
      <c r="D3897" s="4" t="n">
        <f aca="false">IFERROR(INDEX(Positions!$D$2:$D$14531,MATCH($A3897&amp;"|4",Positions!$A$2:$A$14531,0)),"-")</f>
        <v>4</v>
      </c>
      <c r="E3897" s="4" t="n">
        <f aca="false">IFERROR(INDEX(Positions!$D$2:$D$14531,MATCH($A3897&amp;"|69",Positions!$A$2:$A$14531,0)),"-")</f>
        <v>71</v>
      </c>
      <c r="F3897" s="4" t="str">
        <f aca="false">IFERROR(INDEX(Positions!$E$2:$E$14531,MATCH($A3897&amp;"|4",Positions!$A$2:$A$14531,0)),"-")</f>
        <v>G</v>
      </c>
      <c r="G3897" s="4" t="str">
        <f aca="false">IFERROR(INDEX(Positions!$E$2:$E$14531,MATCH($A3897&amp;"|69",Positions!$A$2:$A$14531,0)),"-")</f>
        <v>C</v>
      </c>
      <c r="H3897" s="3" t="str">
        <f aca="false">F3897&amp;"-"&amp;G3897</f>
        <v>G-C</v>
      </c>
      <c r="I3897" s="4" t="n">
        <f aca="false">(F3897="G")+(G3897="G")</f>
        <v>1</v>
      </c>
      <c r="J3897" s="4" t="n">
        <f aca="false">(F3897="C")+(G3897="C")</f>
        <v>1</v>
      </c>
      <c r="K3897" s="3" t="n">
        <f aca="false">I3897+J3897</f>
        <v>2</v>
      </c>
    </row>
    <row r="3898" customFormat="false" ht="15" hidden="false" customHeight="false" outlineLevel="0" collapsed="false">
      <c r="A3898" s="4" t="s">
        <v>176</v>
      </c>
      <c r="B3898" s="4" t="s">
        <v>768</v>
      </c>
      <c r="C3898" s="4" t="s">
        <v>542</v>
      </c>
      <c r="D3898" s="4" t="n">
        <f aca="false">IFERROR(INDEX(Positions!$D$2:$D$14531,MATCH($A3898&amp;"|5",Positions!$A$2:$A$14531,0)),"-")</f>
        <v>5</v>
      </c>
      <c r="E3898" s="4" t="n">
        <f aca="false">IFERROR(INDEX(Positions!$D$2:$D$14531,MATCH($A3898&amp;"|68",Positions!$A$2:$A$14531,0)),"-")</f>
        <v>70</v>
      </c>
      <c r="F3898" s="4" t="str">
        <f aca="false">IFERROR(INDEX(Positions!$E$2:$E$14531,MATCH($A3898&amp;"|5",Positions!$A$2:$A$14531,0)),"-")</f>
        <v>U</v>
      </c>
      <c r="G3898" s="4" t="str">
        <f aca="false">IFERROR(INDEX(Positions!$E$2:$E$14531,MATCH($A3898&amp;"|68",Positions!$A$2:$A$14531,0)),"-")</f>
        <v>G</v>
      </c>
      <c r="H3898" s="3" t="str">
        <f aca="false">F3898&amp;"-"&amp;G3898</f>
        <v>U-G</v>
      </c>
      <c r="I3898" s="4" t="n">
        <f aca="false">(F3898="G")+(G3898="G")</f>
        <v>1</v>
      </c>
      <c r="J3898" s="4" t="n">
        <f aca="false">(F3898="C")+(G3898="C")</f>
        <v>0</v>
      </c>
      <c r="K3898" s="3" t="n">
        <f aca="false">I3898+J3898</f>
        <v>1</v>
      </c>
    </row>
    <row r="3899" customFormat="false" ht="15" hidden="false" customHeight="false" outlineLevel="0" collapsed="false">
      <c r="A3899" s="4" t="s">
        <v>176</v>
      </c>
      <c r="B3899" s="4" t="s">
        <v>768</v>
      </c>
      <c r="C3899" s="4" t="s">
        <v>561</v>
      </c>
      <c r="D3899" s="4" t="n">
        <f aca="false">IFERROR(INDEX(Positions!$D$2:$D$14531,MATCH($A3899&amp;"|6",Positions!$A$2:$A$14531,0)),"-")</f>
        <v>6</v>
      </c>
      <c r="E3899" s="4" t="n">
        <f aca="false">IFERROR(INDEX(Positions!$D$2:$D$14531,MATCH($A3899&amp;"|67",Positions!$A$2:$A$14531,0)),"-")</f>
        <v>69</v>
      </c>
      <c r="F3899" s="4" t="str">
        <f aca="false">IFERROR(INDEX(Positions!$E$2:$E$14531,MATCH($A3899&amp;"|6",Positions!$A$2:$A$14531,0)),"-")</f>
        <v>C</v>
      </c>
      <c r="G3899" s="4" t="str">
        <f aca="false">IFERROR(INDEX(Positions!$E$2:$E$14531,MATCH($A3899&amp;"|67",Positions!$A$2:$A$14531,0)),"-")</f>
        <v>G</v>
      </c>
      <c r="H3899" s="3" t="str">
        <f aca="false">F3899&amp;"-"&amp;G3899</f>
        <v>C-G</v>
      </c>
      <c r="I3899" s="4" t="n">
        <f aca="false">(F3899="G")+(G3899="G")</f>
        <v>1</v>
      </c>
      <c r="J3899" s="4" t="n">
        <f aca="false">(F3899="C")+(G3899="C")</f>
        <v>1</v>
      </c>
      <c r="K3899" s="3" t="n">
        <f aca="false">I3899+J3899</f>
        <v>2</v>
      </c>
    </row>
    <row r="3900" customFormat="false" ht="15" hidden="false" customHeight="false" outlineLevel="0" collapsed="false">
      <c r="A3900" s="4" t="s">
        <v>176</v>
      </c>
      <c r="B3900" s="4" t="s">
        <v>768</v>
      </c>
      <c r="C3900" s="4" t="s">
        <v>886</v>
      </c>
      <c r="D3900" s="4" t="n">
        <f aca="false">IFERROR(INDEX(Positions!$D$2:$D$14531,MATCH($A3900&amp;"|7",Positions!$A$2:$A$14531,0)),"-")</f>
        <v>7</v>
      </c>
      <c r="E3900" s="4" t="n">
        <f aca="false">IFERROR(INDEX(Positions!$D$2:$D$14531,MATCH($A3900&amp;"|66",Positions!$A$2:$A$14531,0)),"-")</f>
        <v>68</v>
      </c>
      <c r="F3900" s="4" t="str">
        <f aca="false">IFERROR(INDEX(Positions!$E$2:$E$14531,MATCH($A3900&amp;"|7",Positions!$A$2:$A$14531,0)),"-")</f>
        <v>G</v>
      </c>
      <c r="G3900" s="4" t="str">
        <f aca="false">IFERROR(INDEX(Positions!$E$2:$E$14531,MATCH($A3900&amp;"|66",Positions!$A$2:$A$14531,0)),"-")</f>
        <v>C</v>
      </c>
      <c r="H3900" s="3" t="str">
        <f aca="false">F3900&amp;"-"&amp;G3900</f>
        <v>G-C</v>
      </c>
      <c r="I3900" s="4" t="n">
        <f aca="false">(F3900="G")+(G3900="G")</f>
        <v>1</v>
      </c>
      <c r="J3900" s="4" t="n">
        <f aca="false">(F3900="C")+(G3900="C")</f>
        <v>1</v>
      </c>
      <c r="K3900" s="3" t="n">
        <f aca="false">I3900+J3900</f>
        <v>2</v>
      </c>
    </row>
    <row r="3901" customFormat="false" ht="15" hidden="false" customHeight="false" outlineLevel="0" collapsed="false">
      <c r="A3901" s="4" t="s">
        <v>176</v>
      </c>
      <c r="B3901" s="4" t="s">
        <v>783</v>
      </c>
      <c r="C3901" s="4" t="s">
        <v>887</v>
      </c>
      <c r="D3901" s="4" t="n">
        <f aca="false">IFERROR(INDEX(Positions!$D$2:$D$14531,MATCH($A3901&amp;"|10",Positions!$A$2:$A$14531,0)),"-")</f>
        <v>10</v>
      </c>
      <c r="E3901" s="4" t="n">
        <f aca="false">IFERROR(INDEX(Positions!$D$2:$D$14531,MATCH($A3901&amp;"|25",Positions!$A$2:$A$14531,0)),"-")</f>
        <v>27</v>
      </c>
      <c r="F3901" s="4" t="str">
        <f aca="false">IFERROR(INDEX(Positions!$E$2:$E$14531,MATCH($A3901&amp;"|10",Positions!$A$2:$A$14531,0)),"-")</f>
        <v>G</v>
      </c>
      <c r="G3901" s="4" t="str">
        <f aca="false">IFERROR(INDEX(Positions!$E$2:$E$14531,MATCH($A3901&amp;"|25",Positions!$A$2:$A$14531,0)),"-")</f>
        <v>C</v>
      </c>
      <c r="H3901" s="3" t="str">
        <f aca="false">F3901&amp;"-"&amp;G3901</f>
        <v>G-C</v>
      </c>
      <c r="I3901" s="4" t="n">
        <f aca="false">(F3901="G")+(G3901="G")</f>
        <v>1</v>
      </c>
      <c r="J3901" s="4" t="n">
        <f aca="false">(F3901="C")+(G3901="C")</f>
        <v>1</v>
      </c>
      <c r="K3901" s="3" t="n">
        <f aca="false">I3901+J3901</f>
        <v>2</v>
      </c>
    </row>
    <row r="3902" customFormat="false" ht="15" hidden="false" customHeight="false" outlineLevel="0" collapsed="false">
      <c r="A3902" s="4" t="s">
        <v>176</v>
      </c>
      <c r="B3902" s="4" t="s">
        <v>783</v>
      </c>
      <c r="C3902" s="4" t="s">
        <v>888</v>
      </c>
      <c r="D3902" s="4" t="n">
        <f aca="false">IFERROR(INDEX(Positions!$D$2:$D$14531,MATCH($A3902&amp;"|11",Positions!$A$2:$A$14531,0)),"-")</f>
        <v>11</v>
      </c>
      <c r="E3902" s="4" t="n">
        <f aca="false">IFERROR(INDEX(Positions!$D$2:$D$14531,MATCH($A3902&amp;"|24",Positions!$A$2:$A$14531,0)),"-")</f>
        <v>26</v>
      </c>
      <c r="F3902" s="4" t="str">
        <f aca="false">IFERROR(INDEX(Positions!$E$2:$E$14531,MATCH($A3902&amp;"|11",Positions!$A$2:$A$14531,0)),"-")</f>
        <v>C</v>
      </c>
      <c r="G3902" s="4" t="str">
        <f aca="false">IFERROR(INDEX(Positions!$E$2:$E$14531,MATCH($A3902&amp;"|24",Positions!$A$2:$A$14531,0)),"-")</f>
        <v>G</v>
      </c>
      <c r="H3902" s="3" t="str">
        <f aca="false">F3902&amp;"-"&amp;G3902</f>
        <v>C-G</v>
      </c>
      <c r="I3902" s="4" t="n">
        <f aca="false">(F3902="G")+(G3902="G")</f>
        <v>1</v>
      </c>
      <c r="J3902" s="4" t="n">
        <f aca="false">(F3902="C")+(G3902="C")</f>
        <v>1</v>
      </c>
      <c r="K3902" s="3" t="n">
        <f aca="false">I3902+J3902</f>
        <v>2</v>
      </c>
    </row>
    <row r="3903" customFormat="false" ht="15" hidden="false" customHeight="false" outlineLevel="0" collapsed="false">
      <c r="A3903" s="4" t="s">
        <v>176</v>
      </c>
      <c r="B3903" s="4" t="s">
        <v>783</v>
      </c>
      <c r="C3903" s="4" t="s">
        <v>479</v>
      </c>
      <c r="D3903" s="4" t="n">
        <f aca="false">IFERROR(INDEX(Positions!$D$2:$D$14531,MATCH($A3903&amp;"|12",Positions!$A$2:$A$14531,0)),"-")</f>
        <v>12</v>
      </c>
      <c r="E3903" s="4" t="n">
        <f aca="false">IFERROR(INDEX(Positions!$D$2:$D$14531,MATCH($A3903&amp;"|23",Positions!$A$2:$A$14531,0)),"-")</f>
        <v>25</v>
      </c>
      <c r="F3903" s="4" t="str">
        <f aca="false">IFERROR(INDEX(Positions!$E$2:$E$14531,MATCH($A3903&amp;"|12",Positions!$A$2:$A$14531,0)),"-")</f>
        <v>U</v>
      </c>
      <c r="G3903" s="4" t="str">
        <f aca="false">IFERROR(INDEX(Positions!$E$2:$E$14531,MATCH($A3903&amp;"|23",Positions!$A$2:$A$14531,0)),"-")</f>
        <v>A</v>
      </c>
      <c r="H3903" s="3" t="str">
        <f aca="false">F3903&amp;"-"&amp;G3903</f>
        <v>U-A</v>
      </c>
      <c r="I3903" s="4" t="n">
        <f aca="false">(F3903="G")+(G3903="G")</f>
        <v>0</v>
      </c>
      <c r="J3903" s="4" t="n">
        <f aca="false">(F3903="C")+(G3903="C")</f>
        <v>0</v>
      </c>
      <c r="K3903" s="3" t="n">
        <f aca="false">I3903+J3903</f>
        <v>0</v>
      </c>
    </row>
    <row r="3904" customFormat="false" ht="15" hidden="false" customHeight="false" outlineLevel="0" collapsed="false">
      <c r="A3904" s="4" t="s">
        <v>176</v>
      </c>
      <c r="B3904" s="4" t="s">
        <v>783</v>
      </c>
      <c r="C3904" s="4" t="s">
        <v>267</v>
      </c>
      <c r="D3904" s="4" t="n">
        <f aca="false">IFERROR(INDEX(Positions!$D$2:$D$14531,MATCH($A3904&amp;"|13",Positions!$A$2:$A$14531,0)),"-")</f>
        <v>13</v>
      </c>
      <c r="E3904" s="4" t="n">
        <f aca="false">IFERROR(INDEX(Positions!$D$2:$D$14531,MATCH($A3904&amp;"|22",Positions!$A$2:$A$14531,0)),"-")</f>
        <v>24</v>
      </c>
      <c r="F3904" s="4" t="str">
        <f aca="false">IFERROR(INDEX(Positions!$E$2:$E$14531,MATCH($A3904&amp;"|13",Positions!$A$2:$A$14531,0)),"-")</f>
        <v>C</v>
      </c>
      <c r="G3904" s="4" t="str">
        <f aca="false">IFERROR(INDEX(Positions!$E$2:$E$14531,MATCH($A3904&amp;"|22",Positions!$A$2:$A$14531,0)),"-")</f>
        <v>G</v>
      </c>
      <c r="H3904" s="3" t="str">
        <f aca="false">F3904&amp;"-"&amp;G3904</f>
        <v>C-G</v>
      </c>
      <c r="I3904" s="4" t="n">
        <f aca="false">(F3904="G")+(G3904="G")</f>
        <v>1</v>
      </c>
      <c r="J3904" s="4" t="n">
        <f aca="false">(F3904="C")+(G3904="C")</f>
        <v>1</v>
      </c>
      <c r="K3904" s="3" t="n">
        <f aca="false">I3904+J3904</f>
        <v>2</v>
      </c>
    </row>
    <row r="3905" customFormat="false" ht="15" hidden="false" customHeight="false" outlineLevel="0" collapsed="false">
      <c r="A3905" s="4" t="s">
        <v>176</v>
      </c>
      <c r="B3905" s="4" t="s">
        <v>805</v>
      </c>
      <c r="C3905" s="4" t="s">
        <v>673</v>
      </c>
      <c r="D3905" s="4" t="n">
        <f aca="false">IFERROR(INDEX(Positions!$D$2:$D$14531,MATCH($A3905&amp;"|27",Positions!$A$2:$A$14531,0)),"-")</f>
        <v>29</v>
      </c>
      <c r="E3905" s="4" t="n">
        <f aca="false">IFERROR(INDEX(Positions!$D$2:$D$14531,MATCH($A3905&amp;"|43",Positions!$A$2:$A$14531,0)),"-")</f>
        <v>45</v>
      </c>
      <c r="F3905" s="4" t="str">
        <f aca="false">IFERROR(INDEX(Positions!$E$2:$E$14531,MATCH($A3905&amp;"|27",Positions!$A$2:$A$14531,0)),"-")</f>
        <v>C</v>
      </c>
      <c r="G3905" s="4" t="str">
        <f aca="false">IFERROR(INDEX(Positions!$E$2:$E$14531,MATCH($A3905&amp;"|43",Positions!$A$2:$A$14531,0)),"-")</f>
        <v>G</v>
      </c>
      <c r="H3905" s="3" t="str">
        <f aca="false">F3905&amp;"-"&amp;G3905</f>
        <v>C-G</v>
      </c>
      <c r="I3905" s="4" t="n">
        <f aca="false">(F3905="G")+(G3905="G")</f>
        <v>1</v>
      </c>
      <c r="J3905" s="4" t="n">
        <f aca="false">(F3905="C")+(G3905="C")</f>
        <v>1</v>
      </c>
      <c r="K3905" s="3" t="n">
        <f aca="false">I3905+J3905</f>
        <v>2</v>
      </c>
    </row>
    <row r="3906" customFormat="false" ht="15" hidden="false" customHeight="false" outlineLevel="0" collapsed="false">
      <c r="A3906" s="4" t="s">
        <v>176</v>
      </c>
      <c r="B3906" s="4" t="s">
        <v>805</v>
      </c>
      <c r="C3906" s="4" t="s">
        <v>889</v>
      </c>
      <c r="D3906" s="4" t="n">
        <f aca="false">IFERROR(INDEX(Positions!$D$2:$D$14531,MATCH($A3906&amp;"|28",Positions!$A$2:$A$14531,0)),"-")</f>
        <v>30</v>
      </c>
      <c r="E3906" s="4" t="n">
        <f aca="false">IFERROR(INDEX(Positions!$D$2:$D$14531,MATCH($A3906&amp;"|42",Positions!$A$2:$A$14531,0)),"-")</f>
        <v>44</v>
      </c>
      <c r="F3906" s="4" t="str">
        <f aca="false">IFERROR(INDEX(Positions!$E$2:$E$14531,MATCH($A3906&amp;"|28",Positions!$A$2:$A$14531,0)),"-")</f>
        <v>U</v>
      </c>
      <c r="G3906" s="4" t="str">
        <f aca="false">IFERROR(INDEX(Positions!$E$2:$E$14531,MATCH($A3906&amp;"|42",Positions!$A$2:$A$14531,0)),"-")</f>
        <v>A</v>
      </c>
      <c r="H3906" s="3" t="str">
        <f aca="false">F3906&amp;"-"&amp;G3906</f>
        <v>U-A</v>
      </c>
      <c r="I3906" s="4" t="n">
        <f aca="false">(F3906="G")+(G3906="G")</f>
        <v>0</v>
      </c>
      <c r="J3906" s="4" t="n">
        <f aca="false">(F3906="C")+(G3906="C")</f>
        <v>0</v>
      </c>
      <c r="K3906" s="3" t="n">
        <f aca="false">I3906+J3906</f>
        <v>0</v>
      </c>
    </row>
    <row r="3907" customFormat="false" ht="15" hidden="false" customHeight="false" outlineLevel="0" collapsed="false">
      <c r="A3907" s="4" t="s">
        <v>176</v>
      </c>
      <c r="B3907" s="4" t="s">
        <v>805</v>
      </c>
      <c r="C3907" s="4" t="s">
        <v>890</v>
      </c>
      <c r="D3907" s="4" t="n">
        <f aca="false">IFERROR(INDEX(Positions!$D$2:$D$14531,MATCH($A3907&amp;"|29",Positions!$A$2:$A$14531,0)),"-")</f>
        <v>31</v>
      </c>
      <c r="E3907" s="4" t="n">
        <f aca="false">IFERROR(INDEX(Positions!$D$2:$D$14531,MATCH($A3907&amp;"|41",Positions!$A$2:$A$14531,0)),"-")</f>
        <v>43</v>
      </c>
      <c r="F3907" s="4" t="str">
        <f aca="false">IFERROR(INDEX(Positions!$E$2:$E$14531,MATCH($A3907&amp;"|29",Positions!$A$2:$A$14531,0)),"-")</f>
        <v>G</v>
      </c>
      <c r="G3907" s="4" t="str">
        <f aca="false">IFERROR(INDEX(Positions!$E$2:$E$14531,MATCH($A3907&amp;"|41",Positions!$A$2:$A$14531,0)),"-")</f>
        <v>C</v>
      </c>
      <c r="H3907" s="3" t="str">
        <f aca="false">F3907&amp;"-"&amp;G3907</f>
        <v>G-C</v>
      </c>
      <c r="I3907" s="4" t="n">
        <f aca="false">(F3907="G")+(G3907="G")</f>
        <v>1</v>
      </c>
      <c r="J3907" s="4" t="n">
        <f aca="false">(F3907="C")+(G3907="C")</f>
        <v>1</v>
      </c>
      <c r="K3907" s="3" t="n">
        <f aca="false">I3907+J3907</f>
        <v>2</v>
      </c>
    </row>
    <row r="3908" customFormat="false" ht="15" hidden="false" customHeight="false" outlineLevel="0" collapsed="false">
      <c r="A3908" s="4" t="s">
        <v>176</v>
      </c>
      <c r="B3908" s="4" t="s">
        <v>805</v>
      </c>
      <c r="C3908" s="4" t="s">
        <v>694</v>
      </c>
      <c r="D3908" s="4" t="n">
        <f aca="false">IFERROR(INDEX(Positions!$D$2:$D$14531,MATCH($A3908&amp;"|30",Positions!$A$2:$A$14531,0)),"-")</f>
        <v>32</v>
      </c>
      <c r="E3908" s="4" t="n">
        <f aca="false">IFERROR(INDEX(Positions!$D$2:$D$14531,MATCH($A3908&amp;"|40",Positions!$A$2:$A$14531,0)),"-")</f>
        <v>42</v>
      </c>
      <c r="F3908" s="4" t="str">
        <f aca="false">IFERROR(INDEX(Positions!$E$2:$E$14531,MATCH($A3908&amp;"|30",Positions!$A$2:$A$14531,0)),"-")</f>
        <v>G</v>
      </c>
      <c r="G3908" s="4" t="str">
        <f aca="false">IFERROR(INDEX(Positions!$E$2:$E$14531,MATCH($A3908&amp;"|40",Positions!$A$2:$A$14531,0)),"-")</f>
        <v>C</v>
      </c>
      <c r="H3908" s="3" t="str">
        <f aca="false">F3908&amp;"-"&amp;G3908</f>
        <v>G-C</v>
      </c>
      <c r="I3908" s="4" t="n">
        <f aca="false">(F3908="G")+(G3908="G")</f>
        <v>1</v>
      </c>
      <c r="J3908" s="4" t="n">
        <f aca="false">(F3908="C")+(G3908="C")</f>
        <v>1</v>
      </c>
      <c r="K3908" s="3" t="n">
        <f aca="false">I3908+J3908</f>
        <v>2</v>
      </c>
    </row>
    <row r="3909" customFormat="false" ht="15" hidden="false" customHeight="false" outlineLevel="0" collapsed="false">
      <c r="A3909" s="4" t="s">
        <v>176</v>
      </c>
      <c r="B3909" s="4" t="s">
        <v>805</v>
      </c>
      <c r="C3909" s="4" t="s">
        <v>640</v>
      </c>
      <c r="D3909" s="4" t="n">
        <f aca="false">IFERROR(INDEX(Positions!$D$2:$D$14531,MATCH($A3909&amp;"|31",Positions!$A$2:$A$14531,0)),"-")</f>
        <v>33</v>
      </c>
      <c r="E3909" s="4" t="n">
        <f aca="false">IFERROR(INDEX(Positions!$D$2:$D$14531,MATCH($A3909&amp;"|39",Positions!$A$2:$A$14531,0)),"-")</f>
        <v>41</v>
      </c>
      <c r="F3909" s="4" t="str">
        <f aca="false">IFERROR(INDEX(Positions!$E$2:$E$14531,MATCH($A3909&amp;"|31",Positions!$A$2:$A$14531,0)),"-")</f>
        <v>U</v>
      </c>
      <c r="G3909" s="4" t="str">
        <f aca="false">IFERROR(INDEX(Positions!$E$2:$E$14531,MATCH($A3909&amp;"|39",Positions!$A$2:$A$14531,0)),"-")</f>
        <v>A</v>
      </c>
      <c r="H3909" s="3" t="str">
        <f aca="false">F3909&amp;"-"&amp;G3909</f>
        <v>U-A</v>
      </c>
      <c r="I3909" s="4" t="n">
        <f aca="false">(F3909="G")+(G3909="G")</f>
        <v>0</v>
      </c>
      <c r="J3909" s="4" t="n">
        <f aca="false">(F3909="C")+(G3909="C")</f>
        <v>0</v>
      </c>
      <c r="K3909" s="3" t="n">
        <f aca="false">I3909+J3909</f>
        <v>0</v>
      </c>
    </row>
    <row r="3910" customFormat="false" ht="15" hidden="false" customHeight="false" outlineLevel="0" collapsed="false">
      <c r="A3910" s="4" t="s">
        <v>176</v>
      </c>
      <c r="B3910" s="4" t="s">
        <v>830</v>
      </c>
      <c r="C3910" s="4" t="s">
        <v>367</v>
      </c>
      <c r="D3910" s="4" t="n">
        <f aca="false">IFERROR(INDEX(Positions!$D$2:$D$14531,MATCH($A3910&amp;"|49",Positions!$A$2:$A$14531,0)),"-")</f>
        <v>51</v>
      </c>
      <c r="E3910" s="4" t="n">
        <f aca="false">IFERROR(INDEX(Positions!$D$2:$D$14531,MATCH($A3910&amp;"|65",Positions!$A$2:$A$14531,0)),"-")</f>
        <v>67</v>
      </c>
      <c r="F3910" s="4" t="str">
        <f aca="false">IFERROR(INDEX(Positions!$E$2:$E$14531,MATCH($A3910&amp;"|49",Positions!$A$2:$A$14531,0)),"-")</f>
        <v>G</v>
      </c>
      <c r="G3910" s="4" t="str">
        <f aca="false">IFERROR(INDEX(Positions!$E$2:$E$14531,MATCH($A3910&amp;"|65",Positions!$A$2:$A$14531,0)),"-")</f>
        <v>C</v>
      </c>
      <c r="H3910" s="3" t="str">
        <f aca="false">F3910&amp;"-"&amp;G3910</f>
        <v>G-C</v>
      </c>
      <c r="I3910" s="4" t="n">
        <f aca="false">(F3910="G")+(G3910="G")</f>
        <v>1</v>
      </c>
      <c r="J3910" s="4" t="n">
        <f aca="false">(F3910="C")+(G3910="C")</f>
        <v>1</v>
      </c>
      <c r="K3910" s="3" t="n">
        <f aca="false">I3910+J3910</f>
        <v>2</v>
      </c>
    </row>
    <row r="3911" customFormat="false" ht="15" hidden="false" customHeight="false" outlineLevel="0" collapsed="false">
      <c r="A3911" s="4" t="s">
        <v>176</v>
      </c>
      <c r="B3911" s="4" t="s">
        <v>830</v>
      </c>
      <c r="C3911" s="4" t="s">
        <v>891</v>
      </c>
      <c r="D3911" s="4" t="n">
        <f aca="false">IFERROR(INDEX(Positions!$D$2:$D$14531,MATCH($A3911&amp;"|50",Positions!$A$2:$A$14531,0)),"-")</f>
        <v>52</v>
      </c>
      <c r="E3911" s="4" t="n">
        <f aca="false">IFERROR(INDEX(Positions!$D$2:$D$14531,MATCH($A3911&amp;"|64",Positions!$A$2:$A$14531,0)),"-")</f>
        <v>66</v>
      </c>
      <c r="F3911" s="4" t="str">
        <f aca="false">IFERROR(INDEX(Positions!$E$2:$E$14531,MATCH($A3911&amp;"|50",Positions!$A$2:$A$14531,0)),"-")</f>
        <v>G</v>
      </c>
      <c r="G3911" s="4" t="str">
        <f aca="false">IFERROR(INDEX(Positions!$E$2:$E$14531,MATCH($A3911&amp;"|64",Positions!$A$2:$A$14531,0)),"-")</f>
        <v>U</v>
      </c>
      <c r="H3911" s="3" t="str">
        <f aca="false">F3911&amp;"-"&amp;G3911</f>
        <v>G-U</v>
      </c>
      <c r="I3911" s="4" t="n">
        <f aca="false">(F3911="G")+(G3911="G")</f>
        <v>1</v>
      </c>
      <c r="J3911" s="4" t="n">
        <f aca="false">(F3911="C")+(G3911="C")</f>
        <v>0</v>
      </c>
      <c r="K3911" s="3" t="n">
        <f aca="false">I3911+J3911</f>
        <v>1</v>
      </c>
    </row>
    <row r="3912" customFormat="false" ht="15" hidden="false" customHeight="false" outlineLevel="0" collapsed="false">
      <c r="A3912" s="4" t="s">
        <v>176</v>
      </c>
      <c r="B3912" s="4" t="s">
        <v>830</v>
      </c>
      <c r="C3912" s="4" t="s">
        <v>689</v>
      </c>
      <c r="D3912" s="4" t="n">
        <f aca="false">IFERROR(INDEX(Positions!$D$2:$D$14531,MATCH($A3912&amp;"|51",Positions!$A$2:$A$14531,0)),"-")</f>
        <v>53</v>
      </c>
      <c r="E3912" s="4" t="n">
        <f aca="false">IFERROR(INDEX(Positions!$D$2:$D$14531,MATCH($A3912&amp;"|63",Positions!$A$2:$A$14531,0)),"-")</f>
        <v>65</v>
      </c>
      <c r="F3912" s="4" t="str">
        <f aca="false">IFERROR(INDEX(Positions!$E$2:$E$14531,MATCH($A3912&amp;"|51",Positions!$A$2:$A$14531,0)),"-")</f>
        <v>G</v>
      </c>
      <c r="G3912" s="4" t="str">
        <f aca="false">IFERROR(INDEX(Positions!$E$2:$E$14531,MATCH($A3912&amp;"|63",Positions!$A$2:$A$14531,0)),"-")</f>
        <v>C</v>
      </c>
      <c r="H3912" s="3" t="str">
        <f aca="false">F3912&amp;"-"&amp;G3912</f>
        <v>G-C</v>
      </c>
      <c r="I3912" s="4" t="n">
        <f aca="false">(F3912="G")+(G3912="G")</f>
        <v>1</v>
      </c>
      <c r="J3912" s="4" t="n">
        <f aca="false">(F3912="C")+(G3912="C")</f>
        <v>1</v>
      </c>
      <c r="K3912" s="3" t="n">
        <f aca="false">I3912+J3912</f>
        <v>2</v>
      </c>
    </row>
    <row r="3913" customFormat="false" ht="15" hidden="false" customHeight="false" outlineLevel="0" collapsed="false">
      <c r="A3913" s="4" t="s">
        <v>176</v>
      </c>
      <c r="B3913" s="4" t="s">
        <v>830</v>
      </c>
      <c r="C3913" s="4" t="s">
        <v>703</v>
      </c>
      <c r="D3913" s="4" t="n">
        <f aca="false">IFERROR(INDEX(Positions!$D$2:$D$14531,MATCH($A3913&amp;"|52",Positions!$A$2:$A$14531,0)),"-")</f>
        <v>54</v>
      </c>
      <c r="E3913" s="4" t="n">
        <f aca="false">IFERROR(INDEX(Positions!$D$2:$D$14531,MATCH($A3913&amp;"|62",Positions!$A$2:$A$14531,0)),"-")</f>
        <v>64</v>
      </c>
      <c r="F3913" s="4" t="str">
        <f aca="false">IFERROR(INDEX(Positions!$E$2:$E$14531,MATCH($A3913&amp;"|52",Positions!$A$2:$A$14531,0)),"-")</f>
        <v>G</v>
      </c>
      <c r="G3913" s="4" t="str">
        <f aca="false">IFERROR(INDEX(Positions!$E$2:$E$14531,MATCH($A3913&amp;"|62",Positions!$A$2:$A$14531,0)),"-")</f>
        <v>C</v>
      </c>
      <c r="H3913" s="3" t="str">
        <f aca="false">F3913&amp;"-"&amp;G3913</f>
        <v>G-C</v>
      </c>
      <c r="I3913" s="4" t="n">
        <f aca="false">(F3913="G")+(G3913="G")</f>
        <v>1</v>
      </c>
      <c r="J3913" s="4" t="n">
        <f aca="false">(F3913="C")+(G3913="C")</f>
        <v>1</v>
      </c>
      <c r="K3913" s="3" t="n">
        <f aca="false">I3913+J3913</f>
        <v>2</v>
      </c>
    </row>
    <row r="3914" customFormat="false" ht="15" hidden="false" customHeight="false" outlineLevel="0" collapsed="false">
      <c r="A3914" s="4" t="s">
        <v>176</v>
      </c>
      <c r="B3914" s="4" t="s">
        <v>830</v>
      </c>
      <c r="C3914" s="4" t="s">
        <v>892</v>
      </c>
      <c r="D3914" s="4" t="n">
        <f aca="false">IFERROR(INDEX(Positions!$D$2:$D$14531,MATCH($A3914&amp;"|53",Positions!$A$2:$A$14531,0)),"-")</f>
        <v>55</v>
      </c>
      <c r="E3914" s="4" t="n">
        <f aca="false">IFERROR(INDEX(Positions!$D$2:$D$14531,MATCH($A3914&amp;"|61",Positions!$A$2:$A$14531,0)),"-")</f>
        <v>63</v>
      </c>
      <c r="F3914" s="4" t="str">
        <f aca="false">IFERROR(INDEX(Positions!$E$2:$E$14531,MATCH($A3914&amp;"|53",Positions!$A$2:$A$14531,0)),"-")</f>
        <v>G</v>
      </c>
      <c r="G3914" s="4" t="str">
        <f aca="false">IFERROR(INDEX(Positions!$E$2:$E$14531,MATCH($A3914&amp;"|61",Positions!$A$2:$A$14531,0)),"-")</f>
        <v>C</v>
      </c>
      <c r="H3914" s="3" t="str">
        <f aca="false">F3914&amp;"-"&amp;G3914</f>
        <v>G-C</v>
      </c>
      <c r="I3914" s="4" t="n">
        <f aca="false">(F3914="G")+(G3914="G")</f>
        <v>1</v>
      </c>
      <c r="J3914" s="4" t="n">
        <f aca="false">(F3914="C")+(G3914="C")</f>
        <v>1</v>
      </c>
      <c r="K3914" s="3" t="n">
        <f aca="false">I3914+J3914</f>
        <v>2</v>
      </c>
    </row>
    <row r="3915" customFormat="false" ht="15" hidden="false" customHeight="false" outlineLevel="0" collapsed="false">
      <c r="A3915" s="24" t="s">
        <v>176</v>
      </c>
      <c r="B3915" s="24" t="s">
        <v>893</v>
      </c>
      <c r="C3915" s="24" t="s">
        <v>894</v>
      </c>
      <c r="D3915" s="24" t="n">
        <f aca="false">IFERROR(INDEX(Positions!$D$2:$D$14531,MATCH($A3915&amp;"|8",Positions!$A$2:$A$14531,0)),"-")</f>
        <v>8</v>
      </c>
      <c r="E3915" s="24" t="n">
        <f aca="false">IFERROR(INDEX(Positions!$D$2:$D$14531,MATCH($A3915&amp;"|14",Positions!$A$2:$A$14531,0)),"-")</f>
        <v>14</v>
      </c>
      <c r="F3915" s="24" t="str">
        <f aca="false">IFERROR(INDEX(Positions!$E$2:$E$14531,MATCH($A3915&amp;"|8",Positions!$A$2:$A$14531,0)),"-")</f>
        <v>U</v>
      </c>
      <c r="G3915" s="24" t="str">
        <f aca="false">IFERROR(INDEX(Positions!$E$2:$E$14531,MATCH($A3915&amp;"|14",Positions!$A$2:$A$14531,0)),"-")</f>
        <v>A</v>
      </c>
      <c r="H3915" s="25" t="str">
        <f aca="false">F3915&amp;"-"&amp;G3915</f>
        <v>U-A</v>
      </c>
      <c r="I3915" s="24" t="n">
        <f aca="false">(F3915="G")+(G3915="G")</f>
        <v>0</v>
      </c>
      <c r="J3915" s="24" t="n">
        <f aca="false">(F3915="C")+(G3915="C")</f>
        <v>0</v>
      </c>
      <c r="K3915" s="25" t="n">
        <f aca="false">I3915+J3915</f>
        <v>0</v>
      </c>
    </row>
    <row r="3916" customFormat="false" ht="15" hidden="false" customHeight="false" outlineLevel="0" collapsed="false">
      <c r="A3916" s="24" t="s">
        <v>176</v>
      </c>
      <c r="B3916" s="24" t="s">
        <v>893</v>
      </c>
      <c r="C3916" s="24" t="s">
        <v>895</v>
      </c>
      <c r="D3916" s="24" t="n">
        <f aca="false">IFERROR(INDEX(Positions!$D$2:$D$14531,MATCH($A3916&amp;"|15",Positions!$A$2:$A$14531,0)),"-")</f>
        <v>15</v>
      </c>
      <c r="E3916" s="24" t="n">
        <f aca="false">IFERROR(INDEX(Positions!$D$2:$D$14531,MATCH($A3916&amp;"|48",Positions!$A$2:$A$14531,0)),"-")</f>
        <v>50</v>
      </c>
      <c r="F3916" s="24" t="str">
        <f aca="false">IFERROR(INDEX(Positions!$E$2:$E$14531,MATCH($A3916&amp;"|15",Positions!$A$2:$A$14531,0)),"-")</f>
        <v>A</v>
      </c>
      <c r="G3916" s="24" t="str">
        <f aca="false">IFERROR(INDEX(Positions!$E$2:$E$14531,MATCH($A3916&amp;"|48",Positions!$A$2:$A$14531,0)),"-")</f>
        <v>U</v>
      </c>
      <c r="H3916" s="25" t="str">
        <f aca="false">F3916&amp;"-"&amp;G3916</f>
        <v>A-U</v>
      </c>
      <c r="I3916" s="24" t="n">
        <f aca="false">(F3916="G")+(G3916="G")</f>
        <v>0</v>
      </c>
      <c r="J3916" s="24" t="n">
        <f aca="false">(F3916="C")+(G3916="C")</f>
        <v>0</v>
      </c>
      <c r="K3916" s="25" t="n">
        <f aca="false">I3916+J3916</f>
        <v>0</v>
      </c>
    </row>
    <row r="3917" customFormat="false" ht="15" hidden="false" customHeight="false" outlineLevel="0" collapsed="false">
      <c r="A3917" s="24" t="s">
        <v>176</v>
      </c>
      <c r="B3917" s="24" t="s">
        <v>893</v>
      </c>
      <c r="C3917" s="24" t="s">
        <v>896</v>
      </c>
      <c r="D3917" s="24" t="n">
        <f aca="false">IFERROR(INDEX(Positions!$D$2:$D$14531,MATCH($A3917&amp;"|18",Positions!$A$2:$A$14531,0)),"-")</f>
        <v>19</v>
      </c>
      <c r="E3917" s="24" t="n">
        <f aca="false">IFERROR(INDEX(Positions!$D$2:$D$14531,MATCH($A3917&amp;"|55",Positions!$A$2:$A$14531,0)),"-")</f>
        <v>57</v>
      </c>
      <c r="F3917" s="24" t="str">
        <f aca="false">IFERROR(INDEX(Positions!$E$2:$E$14531,MATCH($A3917&amp;"|18",Positions!$A$2:$A$14531,0)),"-")</f>
        <v>G</v>
      </c>
      <c r="G3917" s="24" t="str">
        <f aca="false">IFERROR(INDEX(Positions!$E$2:$E$14531,MATCH($A3917&amp;"|55",Positions!$A$2:$A$14531,0)),"-")</f>
        <v>U</v>
      </c>
      <c r="H3917" s="25" t="str">
        <f aca="false">F3917&amp;"-"&amp;G3917</f>
        <v>G-U</v>
      </c>
      <c r="I3917" s="24" t="n">
        <f aca="false">(F3917="G")+(G3917="G")</f>
        <v>1</v>
      </c>
      <c r="J3917" s="24" t="n">
        <f aca="false">(F3917="C")+(G3917="C")</f>
        <v>0</v>
      </c>
      <c r="K3917" s="25" t="n">
        <f aca="false">I3917+J3917</f>
        <v>1</v>
      </c>
    </row>
    <row r="3918" customFormat="false" ht="15" hidden="false" customHeight="false" outlineLevel="0" collapsed="false">
      <c r="A3918" s="24" t="s">
        <v>176</v>
      </c>
      <c r="B3918" s="24" t="s">
        <v>893</v>
      </c>
      <c r="C3918" s="24" t="s">
        <v>897</v>
      </c>
      <c r="D3918" s="24" t="n">
        <f aca="false">IFERROR(INDEX(Positions!$D$2:$D$14531,MATCH($A3918&amp;"|19",Positions!$A$2:$A$14531,0)),"-")</f>
        <v>20</v>
      </c>
      <c r="E3918" s="24" t="n">
        <f aca="false">IFERROR(INDEX(Positions!$D$2:$D$14531,MATCH($A3918&amp;"|56",Positions!$A$2:$A$14531,0)),"-")</f>
        <v>58</v>
      </c>
      <c r="F3918" s="24" t="str">
        <f aca="false">IFERROR(INDEX(Positions!$E$2:$E$14531,MATCH($A3918&amp;"|19",Positions!$A$2:$A$14531,0)),"-")</f>
        <v>G</v>
      </c>
      <c r="G3918" s="24" t="str">
        <f aca="false">IFERROR(INDEX(Positions!$E$2:$E$14531,MATCH($A3918&amp;"|56",Positions!$A$2:$A$14531,0)),"-")</f>
        <v>C</v>
      </c>
      <c r="H3918" s="25" t="str">
        <f aca="false">F3918&amp;"-"&amp;G3918</f>
        <v>G-C</v>
      </c>
      <c r="I3918" s="24" t="n">
        <f aca="false">(F3918="G")+(G3918="G")</f>
        <v>1</v>
      </c>
      <c r="J3918" s="24" t="n">
        <f aca="false">(F3918="C")+(G3918="C")</f>
        <v>1</v>
      </c>
      <c r="K3918" s="25" t="n">
        <f aca="false">I3918+J3918</f>
        <v>2</v>
      </c>
    </row>
    <row r="3919" customFormat="false" ht="15" hidden="false" customHeight="false" outlineLevel="0" collapsed="false">
      <c r="A3919" s="24" t="s">
        <v>176</v>
      </c>
      <c r="B3919" s="24" t="s">
        <v>893</v>
      </c>
      <c r="C3919" s="24" t="s">
        <v>898</v>
      </c>
      <c r="D3919" s="24" t="n">
        <f aca="false">IFERROR(INDEX(Positions!$D$2:$D$14531,MATCH($A3919&amp;"|26",Positions!$A$2:$A$14531,0)),"-")</f>
        <v>28</v>
      </c>
      <c r="E3919" s="24" t="n">
        <f aca="false">IFERROR(INDEX(Positions!$D$2:$D$14531,MATCH($A3919&amp;"|44",Positions!$A$2:$A$14531,0)),"-")</f>
        <v>46</v>
      </c>
      <c r="F3919" s="24" t="str">
        <f aca="false">IFERROR(INDEX(Positions!$E$2:$E$14531,MATCH($A3919&amp;"|26",Positions!$A$2:$A$14531,0)),"-")</f>
        <v>A</v>
      </c>
      <c r="G3919" s="24" t="str">
        <f aca="false">IFERROR(INDEX(Positions!$E$2:$E$14531,MATCH($A3919&amp;"|44",Positions!$A$2:$A$14531,0)),"-")</f>
        <v>C</v>
      </c>
      <c r="H3919" s="25" t="str">
        <f aca="false">F3919&amp;"-"&amp;G3919</f>
        <v>A-C</v>
      </c>
      <c r="I3919" s="24" t="n">
        <f aca="false">(F3919="G")+(G3919="G")</f>
        <v>0</v>
      </c>
      <c r="J3919" s="24" t="n">
        <f aca="false">(F3919="C")+(G3919="C")</f>
        <v>1</v>
      </c>
      <c r="K3919" s="25" t="n">
        <f aca="false">I3919+J3919</f>
        <v>1</v>
      </c>
    </row>
    <row r="3920" customFormat="false" ht="15" hidden="false" customHeight="false" outlineLevel="0" collapsed="false">
      <c r="A3920" s="24" t="s">
        <v>176</v>
      </c>
      <c r="B3920" s="24" t="s">
        <v>893</v>
      </c>
      <c r="C3920" s="24" t="s">
        <v>899</v>
      </c>
      <c r="D3920" s="24" t="n">
        <f aca="false">IFERROR(INDEX(Positions!$D$2:$D$14531,MATCH($A3920&amp;"|32",Positions!$A$2:$A$14531,0)),"-")</f>
        <v>34</v>
      </c>
      <c r="E3920" s="24" t="n">
        <f aca="false">IFERROR(INDEX(Positions!$D$2:$D$14531,MATCH($A3920&amp;"|38",Positions!$A$2:$A$14531,0)),"-")</f>
        <v>40</v>
      </c>
      <c r="F3920" s="24" t="str">
        <f aca="false">IFERROR(INDEX(Positions!$E$2:$E$14531,MATCH($A3920&amp;"|32",Positions!$A$2:$A$14531,0)),"-")</f>
        <v>C</v>
      </c>
      <c r="G3920" s="24" t="str">
        <f aca="false">IFERROR(INDEX(Positions!$E$2:$E$14531,MATCH($A3920&amp;"|38",Positions!$A$2:$A$14531,0)),"-")</f>
        <v>A</v>
      </c>
      <c r="H3920" s="25" t="str">
        <f aca="false">F3920&amp;"-"&amp;G3920</f>
        <v>C-A</v>
      </c>
      <c r="I3920" s="24" t="n">
        <f aca="false">(F3920="G")+(G3920="G")</f>
        <v>0</v>
      </c>
      <c r="J3920" s="24" t="n">
        <f aca="false">(F3920="C")+(G3920="C")</f>
        <v>1</v>
      </c>
      <c r="K3920" s="25" t="n">
        <f aca="false">I3920+J3920</f>
        <v>1</v>
      </c>
    </row>
    <row r="3921" customFormat="false" ht="15" hidden="false" customHeight="false" outlineLevel="0" collapsed="false">
      <c r="A3921" s="24" t="s">
        <v>176</v>
      </c>
      <c r="B3921" s="24" t="s">
        <v>893</v>
      </c>
      <c r="C3921" s="24" t="s">
        <v>900</v>
      </c>
      <c r="D3921" s="24" t="n">
        <f aca="false">IFERROR(INDEX(Positions!$D$2:$D$14531,MATCH($A3921&amp;"|54",Positions!$A$2:$A$14531,0)),"-")</f>
        <v>56</v>
      </c>
      <c r="E3921" s="24" t="n">
        <f aca="false">IFERROR(INDEX(Positions!$D$2:$D$14531,MATCH($A3921&amp;"|58",Positions!$A$2:$A$14531,0)),"-")</f>
        <v>60</v>
      </c>
      <c r="F3921" s="24" t="str">
        <f aca="false">IFERROR(INDEX(Positions!$E$2:$E$14531,MATCH($A3921&amp;"|54",Positions!$A$2:$A$14531,0)),"-")</f>
        <v>U</v>
      </c>
      <c r="G3921" s="24" t="str">
        <f aca="false">IFERROR(INDEX(Positions!$E$2:$E$14531,MATCH($A3921&amp;"|58",Positions!$A$2:$A$14531,0)),"-")</f>
        <v>A</v>
      </c>
      <c r="H3921" s="25" t="str">
        <f aca="false">F3921&amp;"-"&amp;G3921</f>
        <v>U-A</v>
      </c>
      <c r="I3921" s="24" t="n">
        <f aca="false">(F3921="G")+(G3921="G")</f>
        <v>0</v>
      </c>
      <c r="J3921" s="24" t="n">
        <f aca="false">(F3921="C")+(G3921="C")</f>
        <v>0</v>
      </c>
      <c r="K3921" s="25" t="n">
        <f aca="false">I3921+J3921</f>
        <v>0</v>
      </c>
    </row>
    <row r="3922" customFormat="false" ht="15" hidden="false" customHeight="false" outlineLevel="0" collapsed="false">
      <c r="A3922" s="4" t="s">
        <v>177</v>
      </c>
      <c r="B3922" s="4" t="s">
        <v>768</v>
      </c>
      <c r="C3922" s="4" t="s">
        <v>882</v>
      </c>
      <c r="D3922" s="4" t="n">
        <f aca="false">IFERROR(INDEX(Positions!$D$2:$D$14531,MATCH($A3922&amp;"|1",Positions!$A$2:$A$14531,0)),"-")</f>
        <v>1</v>
      </c>
      <c r="E3922" s="4" t="n">
        <f aca="false">IFERROR(INDEX(Positions!$D$2:$D$14531,MATCH($A3922&amp;"|72",Positions!$A$2:$A$14531,0)),"-")</f>
        <v>72</v>
      </c>
      <c r="F3922" s="4" t="str">
        <f aca="false">IFERROR(INDEX(Positions!$E$2:$E$14531,MATCH($A3922&amp;"|1",Positions!$A$2:$A$14531,0)),"-")</f>
        <v>A</v>
      </c>
      <c r="G3922" s="4" t="str">
        <f aca="false">IFERROR(INDEX(Positions!$E$2:$E$14531,MATCH($A3922&amp;"|72",Positions!$A$2:$A$14531,0)),"-")</f>
        <v>U</v>
      </c>
      <c r="H3922" s="3" t="str">
        <f aca="false">F3922&amp;"-"&amp;G3922</f>
        <v>A-U</v>
      </c>
      <c r="I3922" s="4" t="n">
        <f aca="false">(F3922="G")+(G3922="G")</f>
        <v>0</v>
      </c>
      <c r="J3922" s="4" t="n">
        <f aca="false">(F3922="C")+(G3922="C")</f>
        <v>0</v>
      </c>
      <c r="K3922" s="3" t="n">
        <f aca="false">I3922+J3922</f>
        <v>0</v>
      </c>
    </row>
    <row r="3923" customFormat="false" ht="15" hidden="false" customHeight="false" outlineLevel="0" collapsed="false">
      <c r="A3923" s="4" t="s">
        <v>177</v>
      </c>
      <c r="B3923" s="4" t="s">
        <v>768</v>
      </c>
      <c r="C3923" s="4" t="s">
        <v>883</v>
      </c>
      <c r="D3923" s="4" t="n">
        <f aca="false">IFERROR(INDEX(Positions!$D$2:$D$14531,MATCH($A3923&amp;"|2",Positions!$A$2:$A$14531,0)),"-")</f>
        <v>2</v>
      </c>
      <c r="E3923" s="4" t="n">
        <f aca="false">IFERROR(INDEX(Positions!$D$2:$D$14531,MATCH($A3923&amp;"|71",Positions!$A$2:$A$14531,0)),"-")</f>
        <v>71</v>
      </c>
      <c r="F3923" s="4" t="str">
        <f aca="false">IFERROR(INDEX(Positions!$E$2:$E$14531,MATCH($A3923&amp;"|2",Positions!$A$2:$A$14531,0)),"-")</f>
        <v>G</v>
      </c>
      <c r="G3923" s="4" t="str">
        <f aca="false">IFERROR(INDEX(Positions!$E$2:$E$14531,MATCH($A3923&amp;"|71",Positions!$A$2:$A$14531,0)),"-")</f>
        <v>C</v>
      </c>
      <c r="H3923" s="3" t="str">
        <f aca="false">F3923&amp;"-"&amp;G3923</f>
        <v>G-C</v>
      </c>
      <c r="I3923" s="4" t="n">
        <f aca="false">(F3923="G")+(G3923="G")</f>
        <v>1</v>
      </c>
      <c r="J3923" s="4" t="n">
        <f aca="false">(F3923="C")+(G3923="C")</f>
        <v>1</v>
      </c>
      <c r="K3923" s="3" t="n">
        <f aca="false">I3923+J3923</f>
        <v>2</v>
      </c>
    </row>
    <row r="3924" customFormat="false" ht="15" hidden="false" customHeight="false" outlineLevel="0" collapsed="false">
      <c r="A3924" s="4" t="s">
        <v>177</v>
      </c>
      <c r="B3924" s="4" t="s">
        <v>768</v>
      </c>
      <c r="C3924" s="4" t="s">
        <v>884</v>
      </c>
      <c r="D3924" s="4" t="n">
        <f aca="false">IFERROR(INDEX(Positions!$D$2:$D$14531,MATCH($A3924&amp;"|3",Positions!$A$2:$A$14531,0)),"-")</f>
        <v>3</v>
      </c>
      <c r="E3924" s="4" t="n">
        <f aca="false">IFERROR(INDEX(Positions!$D$2:$D$14531,MATCH($A3924&amp;"|70",Positions!$A$2:$A$14531,0)),"-")</f>
        <v>70</v>
      </c>
      <c r="F3924" s="4" t="str">
        <f aca="false">IFERROR(INDEX(Positions!$E$2:$E$14531,MATCH($A3924&amp;"|3",Positions!$A$2:$A$14531,0)),"-")</f>
        <v>G</v>
      </c>
      <c r="G3924" s="4" t="str">
        <f aca="false">IFERROR(INDEX(Positions!$E$2:$E$14531,MATCH($A3924&amp;"|70",Positions!$A$2:$A$14531,0)),"-")</f>
        <v>C</v>
      </c>
      <c r="H3924" s="3" t="str">
        <f aca="false">F3924&amp;"-"&amp;G3924</f>
        <v>G-C</v>
      </c>
      <c r="I3924" s="4" t="n">
        <f aca="false">(F3924="G")+(G3924="G")</f>
        <v>1</v>
      </c>
      <c r="J3924" s="4" t="n">
        <f aca="false">(F3924="C")+(G3924="C")</f>
        <v>1</v>
      </c>
      <c r="K3924" s="3" t="n">
        <f aca="false">I3924+J3924</f>
        <v>2</v>
      </c>
    </row>
    <row r="3925" customFormat="false" ht="15" hidden="false" customHeight="false" outlineLevel="0" collapsed="false">
      <c r="A3925" s="4" t="s">
        <v>177</v>
      </c>
      <c r="B3925" s="4" t="s">
        <v>768</v>
      </c>
      <c r="C3925" s="4" t="s">
        <v>885</v>
      </c>
      <c r="D3925" s="4" t="n">
        <f aca="false">IFERROR(INDEX(Positions!$D$2:$D$14531,MATCH($A3925&amp;"|4",Positions!$A$2:$A$14531,0)),"-")</f>
        <v>4</v>
      </c>
      <c r="E3925" s="4" t="n">
        <f aca="false">IFERROR(INDEX(Positions!$D$2:$D$14531,MATCH($A3925&amp;"|69",Positions!$A$2:$A$14531,0)),"-")</f>
        <v>69</v>
      </c>
      <c r="F3925" s="4" t="str">
        <f aca="false">IFERROR(INDEX(Positions!$E$2:$E$14531,MATCH($A3925&amp;"|4",Positions!$A$2:$A$14531,0)),"-")</f>
        <v>G</v>
      </c>
      <c r="G3925" s="4" t="str">
        <f aca="false">IFERROR(INDEX(Positions!$E$2:$E$14531,MATCH($A3925&amp;"|69",Positions!$A$2:$A$14531,0)),"-")</f>
        <v>C</v>
      </c>
      <c r="H3925" s="3" t="str">
        <f aca="false">F3925&amp;"-"&amp;G3925</f>
        <v>G-C</v>
      </c>
      <c r="I3925" s="4" t="n">
        <f aca="false">(F3925="G")+(G3925="G")</f>
        <v>1</v>
      </c>
      <c r="J3925" s="4" t="n">
        <f aca="false">(F3925="C")+(G3925="C")</f>
        <v>1</v>
      </c>
      <c r="K3925" s="3" t="n">
        <f aca="false">I3925+J3925</f>
        <v>2</v>
      </c>
    </row>
    <row r="3926" customFormat="false" ht="15" hidden="false" customHeight="false" outlineLevel="0" collapsed="false">
      <c r="A3926" s="4" t="s">
        <v>177</v>
      </c>
      <c r="B3926" s="4" t="s">
        <v>768</v>
      </c>
      <c r="C3926" s="4" t="s">
        <v>542</v>
      </c>
      <c r="D3926" s="4" t="n">
        <f aca="false">IFERROR(INDEX(Positions!$D$2:$D$14531,MATCH($A3926&amp;"|5",Positions!$A$2:$A$14531,0)),"-")</f>
        <v>5</v>
      </c>
      <c r="E3926" s="4" t="n">
        <f aca="false">IFERROR(INDEX(Positions!$D$2:$D$14531,MATCH($A3926&amp;"|68",Positions!$A$2:$A$14531,0)),"-")</f>
        <v>68</v>
      </c>
      <c r="F3926" s="4" t="str">
        <f aca="false">IFERROR(INDEX(Positions!$E$2:$E$14531,MATCH($A3926&amp;"|5",Positions!$A$2:$A$14531,0)),"-")</f>
        <v>G</v>
      </c>
      <c r="G3926" s="4" t="str">
        <f aca="false">IFERROR(INDEX(Positions!$E$2:$E$14531,MATCH($A3926&amp;"|68",Positions!$A$2:$A$14531,0)),"-")</f>
        <v>C</v>
      </c>
      <c r="H3926" s="3" t="str">
        <f aca="false">F3926&amp;"-"&amp;G3926</f>
        <v>G-C</v>
      </c>
      <c r="I3926" s="4" t="n">
        <f aca="false">(F3926="G")+(G3926="G")</f>
        <v>1</v>
      </c>
      <c r="J3926" s="4" t="n">
        <f aca="false">(F3926="C")+(G3926="C")</f>
        <v>1</v>
      </c>
      <c r="K3926" s="3" t="n">
        <f aca="false">I3926+J3926</f>
        <v>2</v>
      </c>
    </row>
    <row r="3927" customFormat="false" ht="15" hidden="false" customHeight="false" outlineLevel="0" collapsed="false">
      <c r="A3927" s="4" t="s">
        <v>177</v>
      </c>
      <c r="B3927" s="4" t="s">
        <v>768</v>
      </c>
      <c r="C3927" s="4" t="s">
        <v>561</v>
      </c>
      <c r="D3927" s="4" t="n">
        <f aca="false">IFERROR(INDEX(Positions!$D$2:$D$14531,MATCH($A3927&amp;"|6",Positions!$A$2:$A$14531,0)),"-")</f>
        <v>6</v>
      </c>
      <c r="E3927" s="4" t="n">
        <f aca="false">IFERROR(INDEX(Positions!$D$2:$D$14531,MATCH($A3927&amp;"|67",Positions!$A$2:$A$14531,0)),"-")</f>
        <v>67</v>
      </c>
      <c r="F3927" s="4" t="str">
        <f aca="false">IFERROR(INDEX(Positions!$E$2:$E$14531,MATCH($A3927&amp;"|6",Positions!$A$2:$A$14531,0)),"-")</f>
        <v>C</v>
      </c>
      <c r="G3927" s="4" t="str">
        <f aca="false">IFERROR(INDEX(Positions!$E$2:$E$14531,MATCH($A3927&amp;"|67",Positions!$A$2:$A$14531,0)),"-")</f>
        <v>G</v>
      </c>
      <c r="H3927" s="3" t="str">
        <f aca="false">F3927&amp;"-"&amp;G3927</f>
        <v>C-G</v>
      </c>
      <c r="I3927" s="4" t="n">
        <f aca="false">(F3927="G")+(G3927="G")</f>
        <v>1</v>
      </c>
      <c r="J3927" s="4" t="n">
        <f aca="false">(F3927="C")+(G3927="C")</f>
        <v>1</v>
      </c>
      <c r="K3927" s="3" t="n">
        <f aca="false">I3927+J3927</f>
        <v>2</v>
      </c>
    </row>
    <row r="3928" customFormat="false" ht="15" hidden="false" customHeight="false" outlineLevel="0" collapsed="false">
      <c r="A3928" s="4" t="s">
        <v>177</v>
      </c>
      <c r="B3928" s="4" t="s">
        <v>768</v>
      </c>
      <c r="C3928" s="4" t="s">
        <v>886</v>
      </c>
      <c r="D3928" s="4" t="n">
        <f aca="false">IFERROR(INDEX(Positions!$D$2:$D$14531,MATCH($A3928&amp;"|7",Positions!$A$2:$A$14531,0)),"-")</f>
        <v>7</v>
      </c>
      <c r="E3928" s="4" t="n">
        <f aca="false">IFERROR(INDEX(Positions!$D$2:$D$14531,MATCH($A3928&amp;"|66",Positions!$A$2:$A$14531,0)),"-")</f>
        <v>66</v>
      </c>
      <c r="F3928" s="4" t="str">
        <f aca="false">IFERROR(INDEX(Positions!$E$2:$E$14531,MATCH($A3928&amp;"|7",Positions!$A$2:$A$14531,0)),"-")</f>
        <v>G</v>
      </c>
      <c r="G3928" s="4" t="str">
        <f aca="false">IFERROR(INDEX(Positions!$E$2:$E$14531,MATCH($A3928&amp;"|66",Positions!$A$2:$A$14531,0)),"-")</f>
        <v>C</v>
      </c>
      <c r="H3928" s="3" t="str">
        <f aca="false">F3928&amp;"-"&amp;G3928</f>
        <v>G-C</v>
      </c>
      <c r="I3928" s="4" t="n">
        <f aca="false">(F3928="G")+(G3928="G")</f>
        <v>1</v>
      </c>
      <c r="J3928" s="4" t="n">
        <f aca="false">(F3928="C")+(G3928="C")</f>
        <v>1</v>
      </c>
      <c r="K3928" s="3" t="n">
        <f aca="false">I3928+J3928</f>
        <v>2</v>
      </c>
    </row>
    <row r="3929" customFormat="false" ht="15" hidden="false" customHeight="false" outlineLevel="0" collapsed="false">
      <c r="A3929" s="4" t="s">
        <v>177</v>
      </c>
      <c r="B3929" s="4" t="s">
        <v>783</v>
      </c>
      <c r="C3929" s="4" t="s">
        <v>887</v>
      </c>
      <c r="D3929" s="4" t="n">
        <f aca="false">IFERROR(INDEX(Positions!$D$2:$D$14531,MATCH($A3929&amp;"|10",Positions!$A$2:$A$14531,0)),"-")</f>
        <v>10</v>
      </c>
      <c r="E3929" s="4" t="n">
        <f aca="false">IFERROR(INDEX(Positions!$D$2:$D$14531,MATCH($A3929&amp;"|25",Positions!$A$2:$A$14531,0)),"-")</f>
        <v>25</v>
      </c>
      <c r="F3929" s="4" t="str">
        <f aca="false">IFERROR(INDEX(Positions!$E$2:$E$14531,MATCH($A3929&amp;"|10",Positions!$A$2:$A$14531,0)),"-")</f>
        <v>G</v>
      </c>
      <c r="G3929" s="4" t="str">
        <f aca="false">IFERROR(INDEX(Positions!$E$2:$E$14531,MATCH($A3929&amp;"|25",Positions!$A$2:$A$14531,0)),"-")</f>
        <v>C</v>
      </c>
      <c r="H3929" s="3" t="str">
        <f aca="false">F3929&amp;"-"&amp;G3929</f>
        <v>G-C</v>
      </c>
      <c r="I3929" s="4" t="n">
        <f aca="false">(F3929="G")+(G3929="G")</f>
        <v>1</v>
      </c>
      <c r="J3929" s="4" t="n">
        <f aca="false">(F3929="C")+(G3929="C")</f>
        <v>1</v>
      </c>
      <c r="K3929" s="3" t="n">
        <f aca="false">I3929+J3929</f>
        <v>2</v>
      </c>
    </row>
    <row r="3930" customFormat="false" ht="15" hidden="false" customHeight="false" outlineLevel="0" collapsed="false">
      <c r="A3930" s="4" t="s">
        <v>177</v>
      </c>
      <c r="B3930" s="4" t="s">
        <v>783</v>
      </c>
      <c r="C3930" s="4" t="s">
        <v>888</v>
      </c>
      <c r="D3930" s="4" t="n">
        <f aca="false">IFERROR(INDEX(Positions!$D$2:$D$14531,MATCH($A3930&amp;"|11",Positions!$A$2:$A$14531,0)),"-")</f>
        <v>11</v>
      </c>
      <c r="E3930" s="4" t="n">
        <f aca="false">IFERROR(INDEX(Positions!$D$2:$D$14531,MATCH($A3930&amp;"|24",Positions!$A$2:$A$14531,0)),"-")</f>
        <v>24</v>
      </c>
      <c r="F3930" s="4" t="str">
        <f aca="false">IFERROR(INDEX(Positions!$E$2:$E$14531,MATCH($A3930&amp;"|11",Positions!$A$2:$A$14531,0)),"-")</f>
        <v>C</v>
      </c>
      <c r="G3930" s="4" t="str">
        <f aca="false">IFERROR(INDEX(Positions!$E$2:$E$14531,MATCH($A3930&amp;"|24",Positions!$A$2:$A$14531,0)),"-")</f>
        <v>G</v>
      </c>
      <c r="H3930" s="3" t="str">
        <f aca="false">F3930&amp;"-"&amp;G3930</f>
        <v>C-G</v>
      </c>
      <c r="I3930" s="4" t="n">
        <f aca="false">(F3930="G")+(G3930="G")</f>
        <v>1</v>
      </c>
      <c r="J3930" s="4" t="n">
        <f aca="false">(F3930="C")+(G3930="C")</f>
        <v>1</v>
      </c>
      <c r="K3930" s="3" t="n">
        <f aca="false">I3930+J3930</f>
        <v>2</v>
      </c>
    </row>
    <row r="3931" customFormat="false" ht="15" hidden="false" customHeight="false" outlineLevel="0" collapsed="false">
      <c r="A3931" s="4" t="s">
        <v>177</v>
      </c>
      <c r="B3931" s="4" t="s">
        <v>783</v>
      </c>
      <c r="C3931" s="4" t="s">
        <v>479</v>
      </c>
      <c r="D3931" s="4" t="n">
        <f aca="false">IFERROR(INDEX(Positions!$D$2:$D$14531,MATCH($A3931&amp;"|12",Positions!$A$2:$A$14531,0)),"-")</f>
        <v>12</v>
      </c>
      <c r="E3931" s="4" t="n">
        <f aca="false">IFERROR(INDEX(Positions!$D$2:$D$14531,MATCH($A3931&amp;"|23",Positions!$A$2:$A$14531,0)),"-")</f>
        <v>23</v>
      </c>
      <c r="F3931" s="4" t="str">
        <f aca="false">IFERROR(INDEX(Positions!$E$2:$E$14531,MATCH($A3931&amp;"|12",Positions!$A$2:$A$14531,0)),"-")</f>
        <v>U</v>
      </c>
      <c r="G3931" s="4" t="str">
        <f aca="false">IFERROR(INDEX(Positions!$E$2:$E$14531,MATCH($A3931&amp;"|23",Positions!$A$2:$A$14531,0)),"-")</f>
        <v>A</v>
      </c>
      <c r="H3931" s="3" t="str">
        <f aca="false">F3931&amp;"-"&amp;G3931</f>
        <v>U-A</v>
      </c>
      <c r="I3931" s="4" t="n">
        <f aca="false">(F3931="G")+(G3931="G")</f>
        <v>0</v>
      </c>
      <c r="J3931" s="4" t="n">
        <f aca="false">(F3931="C")+(G3931="C")</f>
        <v>0</v>
      </c>
      <c r="K3931" s="3" t="n">
        <f aca="false">I3931+J3931</f>
        <v>0</v>
      </c>
    </row>
    <row r="3932" customFormat="false" ht="15" hidden="false" customHeight="false" outlineLevel="0" collapsed="false">
      <c r="A3932" s="4" t="s">
        <v>177</v>
      </c>
      <c r="B3932" s="4" t="s">
        <v>783</v>
      </c>
      <c r="C3932" s="4" t="s">
        <v>267</v>
      </c>
      <c r="D3932" s="4" t="n">
        <f aca="false">IFERROR(INDEX(Positions!$D$2:$D$14531,MATCH($A3932&amp;"|13",Positions!$A$2:$A$14531,0)),"-")</f>
        <v>13</v>
      </c>
      <c r="E3932" s="4" t="n">
        <f aca="false">IFERROR(INDEX(Positions!$D$2:$D$14531,MATCH($A3932&amp;"|22",Positions!$A$2:$A$14531,0)),"-")</f>
        <v>22</v>
      </c>
      <c r="F3932" s="4" t="str">
        <f aca="false">IFERROR(INDEX(Positions!$E$2:$E$14531,MATCH($A3932&amp;"|13",Positions!$A$2:$A$14531,0)),"-")</f>
        <v>C</v>
      </c>
      <c r="G3932" s="4" t="str">
        <f aca="false">IFERROR(INDEX(Positions!$E$2:$E$14531,MATCH($A3932&amp;"|22",Positions!$A$2:$A$14531,0)),"-")</f>
        <v>G</v>
      </c>
      <c r="H3932" s="3" t="str">
        <f aca="false">F3932&amp;"-"&amp;G3932</f>
        <v>C-G</v>
      </c>
      <c r="I3932" s="4" t="n">
        <f aca="false">(F3932="G")+(G3932="G")</f>
        <v>1</v>
      </c>
      <c r="J3932" s="4" t="n">
        <f aca="false">(F3932="C")+(G3932="C")</f>
        <v>1</v>
      </c>
      <c r="K3932" s="3" t="n">
        <f aca="false">I3932+J3932</f>
        <v>2</v>
      </c>
    </row>
    <row r="3933" customFormat="false" ht="15" hidden="false" customHeight="false" outlineLevel="0" collapsed="false">
      <c r="A3933" s="4" t="s">
        <v>177</v>
      </c>
      <c r="B3933" s="4" t="s">
        <v>805</v>
      </c>
      <c r="C3933" s="4" t="s">
        <v>673</v>
      </c>
      <c r="D3933" s="4" t="n">
        <f aca="false">IFERROR(INDEX(Positions!$D$2:$D$14531,MATCH($A3933&amp;"|27",Positions!$A$2:$A$14531,0)),"-")</f>
        <v>27</v>
      </c>
      <c r="E3933" s="4" t="n">
        <f aca="false">IFERROR(INDEX(Positions!$D$2:$D$14531,MATCH($A3933&amp;"|43",Positions!$A$2:$A$14531,0)),"-")</f>
        <v>43</v>
      </c>
      <c r="F3933" s="4" t="str">
        <f aca="false">IFERROR(INDEX(Positions!$E$2:$E$14531,MATCH($A3933&amp;"|27",Positions!$A$2:$A$14531,0)),"-")</f>
        <v>G</v>
      </c>
      <c r="G3933" s="4" t="str">
        <f aca="false">IFERROR(INDEX(Positions!$E$2:$E$14531,MATCH($A3933&amp;"|43",Positions!$A$2:$A$14531,0)),"-")</f>
        <v>U</v>
      </c>
      <c r="H3933" s="3" t="str">
        <f aca="false">F3933&amp;"-"&amp;G3933</f>
        <v>G-U</v>
      </c>
      <c r="I3933" s="4" t="n">
        <f aca="false">(F3933="G")+(G3933="G")</f>
        <v>1</v>
      </c>
      <c r="J3933" s="4" t="n">
        <f aca="false">(F3933="C")+(G3933="C")</f>
        <v>0</v>
      </c>
      <c r="K3933" s="3" t="n">
        <f aca="false">I3933+J3933</f>
        <v>1</v>
      </c>
    </row>
    <row r="3934" customFormat="false" ht="15" hidden="false" customHeight="false" outlineLevel="0" collapsed="false">
      <c r="A3934" s="4" t="s">
        <v>177</v>
      </c>
      <c r="B3934" s="4" t="s">
        <v>805</v>
      </c>
      <c r="C3934" s="4" t="s">
        <v>889</v>
      </c>
      <c r="D3934" s="4" t="n">
        <f aca="false">IFERROR(INDEX(Positions!$D$2:$D$14531,MATCH($A3934&amp;"|28",Positions!$A$2:$A$14531,0)),"-")</f>
        <v>28</v>
      </c>
      <c r="E3934" s="4" t="n">
        <f aca="false">IFERROR(INDEX(Positions!$D$2:$D$14531,MATCH($A3934&amp;"|42",Positions!$A$2:$A$14531,0)),"-")</f>
        <v>42</v>
      </c>
      <c r="F3934" s="4" t="str">
        <f aca="false">IFERROR(INDEX(Positions!$E$2:$E$14531,MATCH($A3934&amp;"|28",Positions!$A$2:$A$14531,0)),"-")</f>
        <v>C</v>
      </c>
      <c r="G3934" s="4" t="str">
        <f aca="false">IFERROR(INDEX(Positions!$E$2:$E$14531,MATCH($A3934&amp;"|42",Positions!$A$2:$A$14531,0)),"-")</f>
        <v>G</v>
      </c>
      <c r="H3934" s="3" t="str">
        <f aca="false">F3934&amp;"-"&amp;G3934</f>
        <v>C-G</v>
      </c>
      <c r="I3934" s="4" t="n">
        <f aca="false">(F3934="G")+(G3934="G")</f>
        <v>1</v>
      </c>
      <c r="J3934" s="4" t="n">
        <f aca="false">(F3934="C")+(G3934="C")</f>
        <v>1</v>
      </c>
      <c r="K3934" s="3" t="n">
        <f aca="false">I3934+J3934</f>
        <v>2</v>
      </c>
    </row>
    <row r="3935" customFormat="false" ht="15" hidden="false" customHeight="false" outlineLevel="0" collapsed="false">
      <c r="A3935" s="4" t="s">
        <v>177</v>
      </c>
      <c r="B3935" s="4" t="s">
        <v>805</v>
      </c>
      <c r="C3935" s="4" t="s">
        <v>890</v>
      </c>
      <c r="D3935" s="4" t="n">
        <f aca="false">IFERROR(INDEX(Positions!$D$2:$D$14531,MATCH($A3935&amp;"|29",Positions!$A$2:$A$14531,0)),"-")</f>
        <v>29</v>
      </c>
      <c r="E3935" s="4" t="n">
        <f aca="false">IFERROR(INDEX(Positions!$D$2:$D$14531,MATCH($A3935&amp;"|41",Positions!$A$2:$A$14531,0)),"-")</f>
        <v>41</v>
      </c>
      <c r="F3935" s="4" t="str">
        <f aca="false">IFERROR(INDEX(Positions!$E$2:$E$14531,MATCH($A3935&amp;"|29",Positions!$A$2:$A$14531,0)),"-")</f>
        <v>G</v>
      </c>
      <c r="G3935" s="4" t="str">
        <f aca="false">IFERROR(INDEX(Positions!$E$2:$E$14531,MATCH($A3935&amp;"|41",Positions!$A$2:$A$14531,0)),"-")</f>
        <v>C</v>
      </c>
      <c r="H3935" s="3" t="str">
        <f aca="false">F3935&amp;"-"&amp;G3935</f>
        <v>G-C</v>
      </c>
      <c r="I3935" s="4" t="n">
        <f aca="false">(F3935="G")+(G3935="G")</f>
        <v>1</v>
      </c>
      <c r="J3935" s="4" t="n">
        <f aca="false">(F3935="C")+(G3935="C")</f>
        <v>1</v>
      </c>
      <c r="K3935" s="3" t="n">
        <f aca="false">I3935+J3935</f>
        <v>2</v>
      </c>
    </row>
    <row r="3936" customFormat="false" ht="15" hidden="false" customHeight="false" outlineLevel="0" collapsed="false">
      <c r="A3936" s="4" t="s">
        <v>177</v>
      </c>
      <c r="B3936" s="4" t="s">
        <v>805</v>
      </c>
      <c r="C3936" s="4" t="s">
        <v>694</v>
      </c>
      <c r="D3936" s="4" t="n">
        <f aca="false">IFERROR(INDEX(Positions!$D$2:$D$14531,MATCH($A3936&amp;"|30",Positions!$A$2:$A$14531,0)),"-")</f>
        <v>30</v>
      </c>
      <c r="E3936" s="4" t="n">
        <f aca="false">IFERROR(INDEX(Positions!$D$2:$D$14531,MATCH($A3936&amp;"|40",Positions!$A$2:$A$14531,0)),"-")</f>
        <v>40</v>
      </c>
      <c r="F3936" s="4" t="str">
        <f aca="false">IFERROR(INDEX(Positions!$E$2:$E$14531,MATCH($A3936&amp;"|30",Positions!$A$2:$A$14531,0)),"-")</f>
        <v>G</v>
      </c>
      <c r="G3936" s="4" t="str">
        <f aca="false">IFERROR(INDEX(Positions!$E$2:$E$14531,MATCH($A3936&amp;"|40",Positions!$A$2:$A$14531,0)),"-")</f>
        <v>U</v>
      </c>
      <c r="H3936" s="3" t="str">
        <f aca="false">F3936&amp;"-"&amp;G3936</f>
        <v>G-U</v>
      </c>
      <c r="I3936" s="4" t="n">
        <f aca="false">(F3936="G")+(G3936="G")</f>
        <v>1</v>
      </c>
      <c r="J3936" s="4" t="n">
        <f aca="false">(F3936="C")+(G3936="C")</f>
        <v>0</v>
      </c>
      <c r="K3936" s="3" t="n">
        <f aca="false">I3936+J3936</f>
        <v>1</v>
      </c>
    </row>
    <row r="3937" customFormat="false" ht="15" hidden="false" customHeight="false" outlineLevel="0" collapsed="false">
      <c r="A3937" s="4" t="s">
        <v>177</v>
      </c>
      <c r="B3937" s="4" t="s">
        <v>805</v>
      </c>
      <c r="C3937" s="4" t="s">
        <v>640</v>
      </c>
      <c r="D3937" s="4" t="n">
        <f aca="false">IFERROR(INDEX(Positions!$D$2:$D$14531,MATCH($A3937&amp;"|31",Positions!$A$2:$A$14531,0)),"-")</f>
        <v>31</v>
      </c>
      <c r="E3937" s="4" t="n">
        <f aca="false">IFERROR(INDEX(Positions!$D$2:$D$14531,MATCH($A3937&amp;"|39",Positions!$A$2:$A$14531,0)),"-")</f>
        <v>39</v>
      </c>
      <c r="F3937" s="4" t="str">
        <f aca="false">IFERROR(INDEX(Positions!$E$2:$E$14531,MATCH($A3937&amp;"|31",Positions!$A$2:$A$14531,0)),"-")</f>
        <v>U</v>
      </c>
      <c r="G3937" s="4" t="str">
        <f aca="false">IFERROR(INDEX(Positions!$E$2:$E$14531,MATCH($A3937&amp;"|39",Positions!$A$2:$A$14531,0)),"-")</f>
        <v>A</v>
      </c>
      <c r="H3937" s="3" t="str">
        <f aca="false">F3937&amp;"-"&amp;G3937</f>
        <v>U-A</v>
      </c>
      <c r="I3937" s="4" t="n">
        <f aca="false">(F3937="G")+(G3937="G")</f>
        <v>0</v>
      </c>
      <c r="J3937" s="4" t="n">
        <f aca="false">(F3937="C")+(G3937="C")</f>
        <v>0</v>
      </c>
      <c r="K3937" s="3" t="n">
        <f aca="false">I3937+J3937</f>
        <v>0</v>
      </c>
    </row>
    <row r="3938" customFormat="false" ht="15" hidden="false" customHeight="false" outlineLevel="0" collapsed="false">
      <c r="A3938" s="4" t="s">
        <v>177</v>
      </c>
      <c r="B3938" s="4" t="s">
        <v>830</v>
      </c>
      <c r="C3938" s="4" t="s">
        <v>367</v>
      </c>
      <c r="D3938" s="4" t="n">
        <f aca="false">IFERROR(INDEX(Positions!$D$2:$D$14531,MATCH($A3938&amp;"|49",Positions!$A$2:$A$14531,0)),"-")</f>
        <v>49</v>
      </c>
      <c r="E3938" s="4" t="n">
        <f aca="false">IFERROR(INDEX(Positions!$D$2:$D$14531,MATCH($A3938&amp;"|65",Positions!$A$2:$A$14531,0)),"-")</f>
        <v>65</v>
      </c>
      <c r="F3938" s="4" t="str">
        <f aca="false">IFERROR(INDEX(Positions!$E$2:$E$14531,MATCH($A3938&amp;"|49",Positions!$A$2:$A$14531,0)),"-")</f>
        <v>G</v>
      </c>
      <c r="G3938" s="4" t="str">
        <f aca="false">IFERROR(INDEX(Positions!$E$2:$E$14531,MATCH($A3938&amp;"|65",Positions!$A$2:$A$14531,0)),"-")</f>
        <v>C</v>
      </c>
      <c r="H3938" s="3" t="str">
        <f aca="false">F3938&amp;"-"&amp;G3938</f>
        <v>G-C</v>
      </c>
      <c r="I3938" s="4" t="n">
        <f aca="false">(F3938="G")+(G3938="G")</f>
        <v>1</v>
      </c>
      <c r="J3938" s="4" t="n">
        <f aca="false">(F3938="C")+(G3938="C")</f>
        <v>1</v>
      </c>
      <c r="K3938" s="3" t="n">
        <f aca="false">I3938+J3938</f>
        <v>2</v>
      </c>
    </row>
    <row r="3939" customFormat="false" ht="15" hidden="false" customHeight="false" outlineLevel="0" collapsed="false">
      <c r="A3939" s="4" t="s">
        <v>177</v>
      </c>
      <c r="B3939" s="4" t="s">
        <v>830</v>
      </c>
      <c r="C3939" s="4" t="s">
        <v>891</v>
      </c>
      <c r="D3939" s="4" t="n">
        <f aca="false">IFERROR(INDEX(Positions!$D$2:$D$14531,MATCH($A3939&amp;"|50",Positions!$A$2:$A$14531,0)),"-")</f>
        <v>50</v>
      </c>
      <c r="E3939" s="4" t="n">
        <f aca="false">IFERROR(INDEX(Positions!$D$2:$D$14531,MATCH($A3939&amp;"|64",Positions!$A$2:$A$14531,0)),"-")</f>
        <v>64</v>
      </c>
      <c r="F3939" s="4" t="str">
        <f aca="false">IFERROR(INDEX(Positions!$E$2:$E$14531,MATCH($A3939&amp;"|50",Positions!$A$2:$A$14531,0)),"-")</f>
        <v>C</v>
      </c>
      <c r="G3939" s="4" t="str">
        <f aca="false">IFERROR(INDEX(Positions!$E$2:$E$14531,MATCH($A3939&amp;"|64",Positions!$A$2:$A$14531,0)),"-")</f>
        <v>G</v>
      </c>
      <c r="H3939" s="3" t="str">
        <f aca="false">F3939&amp;"-"&amp;G3939</f>
        <v>C-G</v>
      </c>
      <c r="I3939" s="4" t="n">
        <f aca="false">(F3939="G")+(G3939="G")</f>
        <v>1</v>
      </c>
      <c r="J3939" s="4" t="n">
        <f aca="false">(F3939="C")+(G3939="C")</f>
        <v>1</v>
      </c>
      <c r="K3939" s="3" t="n">
        <f aca="false">I3939+J3939</f>
        <v>2</v>
      </c>
    </row>
    <row r="3940" customFormat="false" ht="15" hidden="false" customHeight="false" outlineLevel="0" collapsed="false">
      <c r="A3940" s="4" t="s">
        <v>177</v>
      </c>
      <c r="B3940" s="4" t="s">
        <v>830</v>
      </c>
      <c r="C3940" s="4" t="s">
        <v>689</v>
      </c>
      <c r="D3940" s="4" t="n">
        <f aca="false">IFERROR(INDEX(Positions!$D$2:$D$14531,MATCH($A3940&amp;"|51",Positions!$A$2:$A$14531,0)),"-")</f>
        <v>51</v>
      </c>
      <c r="E3940" s="4" t="n">
        <f aca="false">IFERROR(INDEX(Positions!$D$2:$D$14531,MATCH($A3940&amp;"|63",Positions!$A$2:$A$14531,0)),"-")</f>
        <v>63</v>
      </c>
      <c r="F3940" s="4" t="str">
        <f aca="false">IFERROR(INDEX(Positions!$E$2:$E$14531,MATCH($A3940&amp;"|51",Positions!$A$2:$A$14531,0)),"-")</f>
        <v>A</v>
      </c>
      <c r="G3940" s="4" t="str">
        <f aca="false">IFERROR(INDEX(Positions!$E$2:$E$14531,MATCH($A3940&amp;"|63",Positions!$A$2:$A$14531,0)),"-")</f>
        <v>U</v>
      </c>
      <c r="H3940" s="3" t="str">
        <f aca="false">F3940&amp;"-"&amp;G3940</f>
        <v>A-U</v>
      </c>
      <c r="I3940" s="4" t="n">
        <f aca="false">(F3940="G")+(G3940="G")</f>
        <v>0</v>
      </c>
      <c r="J3940" s="4" t="n">
        <f aca="false">(F3940="C")+(G3940="C")</f>
        <v>0</v>
      </c>
      <c r="K3940" s="3" t="n">
        <f aca="false">I3940+J3940</f>
        <v>0</v>
      </c>
    </row>
    <row r="3941" customFormat="false" ht="15" hidden="false" customHeight="false" outlineLevel="0" collapsed="false">
      <c r="A3941" s="4" t="s">
        <v>177</v>
      </c>
      <c r="B3941" s="4" t="s">
        <v>830</v>
      </c>
      <c r="C3941" s="4" t="s">
        <v>703</v>
      </c>
      <c r="D3941" s="4" t="n">
        <f aca="false">IFERROR(INDEX(Positions!$D$2:$D$14531,MATCH($A3941&amp;"|52",Positions!$A$2:$A$14531,0)),"-")</f>
        <v>52</v>
      </c>
      <c r="E3941" s="4" t="n">
        <f aca="false">IFERROR(INDEX(Positions!$D$2:$D$14531,MATCH($A3941&amp;"|62",Positions!$A$2:$A$14531,0)),"-")</f>
        <v>62</v>
      </c>
      <c r="F3941" s="4" t="str">
        <f aca="false">IFERROR(INDEX(Positions!$E$2:$E$14531,MATCH($A3941&amp;"|52",Positions!$A$2:$A$14531,0)),"-")</f>
        <v>G</v>
      </c>
      <c r="G3941" s="4" t="str">
        <f aca="false">IFERROR(INDEX(Positions!$E$2:$E$14531,MATCH($A3941&amp;"|62",Positions!$A$2:$A$14531,0)),"-")</f>
        <v>C</v>
      </c>
      <c r="H3941" s="3" t="str">
        <f aca="false">F3941&amp;"-"&amp;G3941</f>
        <v>G-C</v>
      </c>
      <c r="I3941" s="4" t="n">
        <f aca="false">(F3941="G")+(G3941="G")</f>
        <v>1</v>
      </c>
      <c r="J3941" s="4" t="n">
        <f aca="false">(F3941="C")+(G3941="C")</f>
        <v>1</v>
      </c>
      <c r="K3941" s="3" t="n">
        <f aca="false">I3941+J3941</f>
        <v>2</v>
      </c>
    </row>
    <row r="3942" customFormat="false" ht="15" hidden="false" customHeight="false" outlineLevel="0" collapsed="false">
      <c r="A3942" s="4" t="s">
        <v>177</v>
      </c>
      <c r="B3942" s="4" t="s">
        <v>830</v>
      </c>
      <c r="C3942" s="4" t="s">
        <v>892</v>
      </c>
      <c r="D3942" s="4" t="n">
        <f aca="false">IFERROR(INDEX(Positions!$D$2:$D$14531,MATCH($A3942&amp;"|53",Positions!$A$2:$A$14531,0)),"-")</f>
        <v>53</v>
      </c>
      <c r="E3942" s="4" t="n">
        <f aca="false">IFERROR(INDEX(Positions!$D$2:$D$14531,MATCH($A3942&amp;"|61",Positions!$A$2:$A$14531,0)),"-")</f>
        <v>61</v>
      </c>
      <c r="F3942" s="4" t="str">
        <f aca="false">IFERROR(INDEX(Positions!$E$2:$E$14531,MATCH($A3942&amp;"|53",Positions!$A$2:$A$14531,0)),"-")</f>
        <v>G</v>
      </c>
      <c r="G3942" s="4" t="str">
        <f aca="false">IFERROR(INDEX(Positions!$E$2:$E$14531,MATCH($A3942&amp;"|61",Positions!$A$2:$A$14531,0)),"-")</f>
        <v>C</v>
      </c>
      <c r="H3942" s="3" t="str">
        <f aca="false">F3942&amp;"-"&amp;G3942</f>
        <v>G-C</v>
      </c>
      <c r="I3942" s="4" t="n">
        <f aca="false">(F3942="G")+(G3942="G")</f>
        <v>1</v>
      </c>
      <c r="J3942" s="4" t="n">
        <f aca="false">(F3942="C")+(G3942="C")</f>
        <v>1</v>
      </c>
      <c r="K3942" s="3" t="n">
        <f aca="false">I3942+J3942</f>
        <v>2</v>
      </c>
    </row>
    <row r="3943" customFormat="false" ht="15" hidden="false" customHeight="false" outlineLevel="0" collapsed="false">
      <c r="A3943" s="24" t="s">
        <v>177</v>
      </c>
      <c r="B3943" s="24" t="s">
        <v>893</v>
      </c>
      <c r="C3943" s="24" t="s">
        <v>894</v>
      </c>
      <c r="D3943" s="24" t="n">
        <f aca="false">IFERROR(INDEX(Positions!$D$2:$D$14531,MATCH($A3943&amp;"|8",Positions!$A$2:$A$14531,0)),"-")</f>
        <v>8</v>
      </c>
      <c r="E3943" s="24" t="n">
        <f aca="false">IFERROR(INDEX(Positions!$D$2:$D$14531,MATCH($A3943&amp;"|14",Positions!$A$2:$A$14531,0)),"-")</f>
        <v>14</v>
      </c>
      <c r="F3943" s="24" t="str">
        <f aca="false">IFERROR(INDEX(Positions!$E$2:$E$14531,MATCH($A3943&amp;"|8",Positions!$A$2:$A$14531,0)),"-")</f>
        <v>U</v>
      </c>
      <c r="G3943" s="24" t="str">
        <f aca="false">IFERROR(INDEX(Positions!$E$2:$E$14531,MATCH($A3943&amp;"|14",Positions!$A$2:$A$14531,0)),"-")</f>
        <v>A</v>
      </c>
      <c r="H3943" s="25" t="str">
        <f aca="false">F3943&amp;"-"&amp;G3943</f>
        <v>U-A</v>
      </c>
      <c r="I3943" s="24" t="n">
        <f aca="false">(F3943="G")+(G3943="G")</f>
        <v>0</v>
      </c>
      <c r="J3943" s="24" t="n">
        <f aca="false">(F3943="C")+(G3943="C")</f>
        <v>0</v>
      </c>
      <c r="K3943" s="25" t="n">
        <f aca="false">I3943+J3943</f>
        <v>0</v>
      </c>
    </row>
    <row r="3944" customFormat="false" ht="15" hidden="false" customHeight="false" outlineLevel="0" collapsed="false">
      <c r="A3944" s="24" t="s">
        <v>177</v>
      </c>
      <c r="B3944" s="24" t="s">
        <v>893</v>
      </c>
      <c r="C3944" s="24" t="s">
        <v>895</v>
      </c>
      <c r="D3944" s="24" t="n">
        <f aca="false">IFERROR(INDEX(Positions!$D$2:$D$14531,MATCH($A3944&amp;"|15",Positions!$A$2:$A$14531,0)),"-")</f>
        <v>15</v>
      </c>
      <c r="E3944" s="24" t="n">
        <f aca="false">IFERROR(INDEX(Positions!$D$2:$D$14531,MATCH($A3944&amp;"|48",Positions!$A$2:$A$14531,0)),"-")</f>
        <v>48</v>
      </c>
      <c r="F3944" s="24" t="str">
        <f aca="false">IFERROR(INDEX(Positions!$E$2:$E$14531,MATCH($A3944&amp;"|15",Positions!$A$2:$A$14531,0)),"-")</f>
        <v>G</v>
      </c>
      <c r="G3944" s="24" t="str">
        <f aca="false">IFERROR(INDEX(Positions!$E$2:$E$14531,MATCH($A3944&amp;"|48",Positions!$A$2:$A$14531,0)),"-")</f>
        <v>C</v>
      </c>
      <c r="H3944" s="25" t="str">
        <f aca="false">F3944&amp;"-"&amp;G3944</f>
        <v>G-C</v>
      </c>
      <c r="I3944" s="24" t="n">
        <f aca="false">(F3944="G")+(G3944="G")</f>
        <v>1</v>
      </c>
      <c r="J3944" s="24" t="n">
        <f aca="false">(F3944="C")+(G3944="C")</f>
        <v>1</v>
      </c>
      <c r="K3944" s="25" t="n">
        <f aca="false">I3944+J3944</f>
        <v>2</v>
      </c>
    </row>
    <row r="3945" customFormat="false" ht="15" hidden="false" customHeight="false" outlineLevel="0" collapsed="false">
      <c r="A3945" s="24" t="s">
        <v>177</v>
      </c>
      <c r="B3945" s="24" t="s">
        <v>893</v>
      </c>
      <c r="C3945" s="24" t="s">
        <v>896</v>
      </c>
      <c r="D3945" s="24" t="n">
        <f aca="false">IFERROR(INDEX(Positions!$D$2:$D$14531,MATCH($A3945&amp;"|18",Positions!$A$2:$A$14531,0)),"-")</f>
        <v>17</v>
      </c>
      <c r="E3945" s="24" t="n">
        <f aca="false">IFERROR(INDEX(Positions!$D$2:$D$14531,MATCH($A3945&amp;"|55",Positions!$A$2:$A$14531,0)),"-")</f>
        <v>55</v>
      </c>
      <c r="F3945" s="24" t="str">
        <f aca="false">IFERROR(INDEX(Positions!$E$2:$E$14531,MATCH($A3945&amp;"|18",Positions!$A$2:$A$14531,0)),"-")</f>
        <v>G</v>
      </c>
      <c r="G3945" s="24" t="str">
        <f aca="false">IFERROR(INDEX(Positions!$E$2:$E$14531,MATCH($A3945&amp;"|55",Positions!$A$2:$A$14531,0)),"-")</f>
        <v>U</v>
      </c>
      <c r="H3945" s="25" t="str">
        <f aca="false">F3945&amp;"-"&amp;G3945</f>
        <v>G-U</v>
      </c>
      <c r="I3945" s="24" t="n">
        <f aca="false">(F3945="G")+(G3945="G")</f>
        <v>1</v>
      </c>
      <c r="J3945" s="24" t="n">
        <f aca="false">(F3945="C")+(G3945="C")</f>
        <v>0</v>
      </c>
      <c r="K3945" s="25" t="n">
        <f aca="false">I3945+J3945</f>
        <v>1</v>
      </c>
    </row>
    <row r="3946" customFormat="false" ht="15" hidden="false" customHeight="false" outlineLevel="0" collapsed="false">
      <c r="A3946" s="24" t="s">
        <v>177</v>
      </c>
      <c r="B3946" s="24" t="s">
        <v>893</v>
      </c>
      <c r="C3946" s="24" t="s">
        <v>897</v>
      </c>
      <c r="D3946" s="24" t="n">
        <f aca="false">IFERROR(INDEX(Positions!$D$2:$D$14531,MATCH($A3946&amp;"|19",Positions!$A$2:$A$14531,0)),"-")</f>
        <v>18</v>
      </c>
      <c r="E3946" s="24" t="n">
        <f aca="false">IFERROR(INDEX(Positions!$D$2:$D$14531,MATCH($A3946&amp;"|56",Positions!$A$2:$A$14531,0)),"-")</f>
        <v>56</v>
      </c>
      <c r="F3946" s="24" t="str">
        <f aca="false">IFERROR(INDEX(Positions!$E$2:$E$14531,MATCH($A3946&amp;"|19",Positions!$A$2:$A$14531,0)),"-")</f>
        <v>G</v>
      </c>
      <c r="G3946" s="24" t="str">
        <f aca="false">IFERROR(INDEX(Positions!$E$2:$E$14531,MATCH($A3946&amp;"|56",Positions!$A$2:$A$14531,0)),"-")</f>
        <v>C</v>
      </c>
      <c r="H3946" s="25" t="str">
        <f aca="false">F3946&amp;"-"&amp;G3946</f>
        <v>G-C</v>
      </c>
      <c r="I3946" s="24" t="n">
        <f aca="false">(F3946="G")+(G3946="G")</f>
        <v>1</v>
      </c>
      <c r="J3946" s="24" t="n">
        <f aca="false">(F3946="C")+(G3946="C")</f>
        <v>1</v>
      </c>
      <c r="K3946" s="25" t="n">
        <f aca="false">I3946+J3946</f>
        <v>2</v>
      </c>
    </row>
    <row r="3947" customFormat="false" ht="15" hidden="false" customHeight="false" outlineLevel="0" collapsed="false">
      <c r="A3947" s="24" t="s">
        <v>177</v>
      </c>
      <c r="B3947" s="24" t="s">
        <v>893</v>
      </c>
      <c r="C3947" s="24" t="s">
        <v>898</v>
      </c>
      <c r="D3947" s="24" t="n">
        <f aca="false">IFERROR(INDEX(Positions!$D$2:$D$14531,MATCH($A3947&amp;"|26",Positions!$A$2:$A$14531,0)),"-")</f>
        <v>26</v>
      </c>
      <c r="E3947" s="24" t="n">
        <f aca="false">IFERROR(INDEX(Positions!$D$2:$D$14531,MATCH($A3947&amp;"|44",Positions!$A$2:$A$14531,0)),"-")</f>
        <v>44</v>
      </c>
      <c r="F3947" s="24" t="str">
        <f aca="false">IFERROR(INDEX(Positions!$E$2:$E$14531,MATCH($A3947&amp;"|26",Positions!$A$2:$A$14531,0)),"-")</f>
        <v>G</v>
      </c>
      <c r="G3947" s="24" t="str">
        <f aca="false">IFERROR(INDEX(Positions!$E$2:$E$14531,MATCH($A3947&amp;"|44",Positions!$A$2:$A$14531,0)),"-")</f>
        <v>A</v>
      </c>
      <c r="H3947" s="25" t="str">
        <f aca="false">F3947&amp;"-"&amp;G3947</f>
        <v>G-A</v>
      </c>
      <c r="I3947" s="24" t="n">
        <f aca="false">(F3947="G")+(G3947="G")</f>
        <v>1</v>
      </c>
      <c r="J3947" s="24" t="n">
        <f aca="false">(F3947="C")+(G3947="C")</f>
        <v>0</v>
      </c>
      <c r="K3947" s="25" t="n">
        <f aca="false">I3947+J3947</f>
        <v>1</v>
      </c>
    </row>
    <row r="3948" customFormat="false" ht="15" hidden="false" customHeight="false" outlineLevel="0" collapsed="false">
      <c r="A3948" s="24" t="s">
        <v>177</v>
      </c>
      <c r="B3948" s="24" t="s">
        <v>893</v>
      </c>
      <c r="C3948" s="24" t="s">
        <v>899</v>
      </c>
      <c r="D3948" s="24" t="n">
        <f aca="false">IFERROR(INDEX(Positions!$D$2:$D$14531,MATCH($A3948&amp;"|32",Positions!$A$2:$A$14531,0)),"-")</f>
        <v>32</v>
      </c>
      <c r="E3948" s="24" t="n">
        <f aca="false">IFERROR(INDEX(Positions!$D$2:$D$14531,MATCH($A3948&amp;"|38",Positions!$A$2:$A$14531,0)),"-")</f>
        <v>38</v>
      </c>
      <c r="F3948" s="24" t="str">
        <f aca="false">IFERROR(INDEX(Positions!$E$2:$E$14531,MATCH($A3948&amp;"|32",Positions!$A$2:$A$14531,0)),"-")</f>
        <v>C</v>
      </c>
      <c r="G3948" s="24" t="str">
        <f aca="false">IFERROR(INDEX(Positions!$E$2:$E$14531,MATCH($A3948&amp;"|38",Positions!$A$2:$A$14531,0)),"-")</f>
        <v>A</v>
      </c>
      <c r="H3948" s="25" t="str">
        <f aca="false">F3948&amp;"-"&amp;G3948</f>
        <v>C-A</v>
      </c>
      <c r="I3948" s="24" t="n">
        <f aca="false">(F3948="G")+(G3948="G")</f>
        <v>0</v>
      </c>
      <c r="J3948" s="24" t="n">
        <f aca="false">(F3948="C")+(G3948="C")</f>
        <v>1</v>
      </c>
      <c r="K3948" s="25" t="n">
        <f aca="false">I3948+J3948</f>
        <v>1</v>
      </c>
    </row>
    <row r="3949" customFormat="false" ht="15" hidden="false" customHeight="false" outlineLevel="0" collapsed="false">
      <c r="A3949" s="24" t="s">
        <v>177</v>
      </c>
      <c r="B3949" s="24" t="s">
        <v>893</v>
      </c>
      <c r="C3949" s="24" t="s">
        <v>900</v>
      </c>
      <c r="D3949" s="24" t="n">
        <f aca="false">IFERROR(INDEX(Positions!$D$2:$D$14531,MATCH($A3949&amp;"|54",Positions!$A$2:$A$14531,0)),"-")</f>
        <v>54</v>
      </c>
      <c r="E3949" s="24" t="n">
        <f aca="false">IFERROR(INDEX(Positions!$D$2:$D$14531,MATCH($A3949&amp;"|58",Positions!$A$2:$A$14531,0)),"-")</f>
        <v>58</v>
      </c>
      <c r="F3949" s="24" t="str">
        <f aca="false">IFERROR(INDEX(Positions!$E$2:$E$14531,MATCH($A3949&amp;"|54",Positions!$A$2:$A$14531,0)),"-")</f>
        <v>U</v>
      </c>
      <c r="G3949" s="24" t="str">
        <f aca="false">IFERROR(INDEX(Positions!$E$2:$E$14531,MATCH($A3949&amp;"|58",Positions!$A$2:$A$14531,0)),"-")</f>
        <v>A</v>
      </c>
      <c r="H3949" s="25" t="str">
        <f aca="false">F3949&amp;"-"&amp;G3949</f>
        <v>U-A</v>
      </c>
      <c r="I3949" s="24" t="n">
        <f aca="false">(F3949="G")+(G3949="G")</f>
        <v>0</v>
      </c>
      <c r="J3949" s="24" t="n">
        <f aca="false">(F3949="C")+(G3949="C")</f>
        <v>0</v>
      </c>
      <c r="K3949" s="25" t="n">
        <f aca="false">I3949+J3949</f>
        <v>0</v>
      </c>
    </row>
    <row r="3950" customFormat="false" ht="15" hidden="false" customHeight="false" outlineLevel="0" collapsed="false">
      <c r="A3950" s="4" t="s">
        <v>178</v>
      </c>
      <c r="B3950" s="4" t="s">
        <v>768</v>
      </c>
      <c r="C3950" s="4" t="s">
        <v>882</v>
      </c>
      <c r="D3950" s="4" t="n">
        <f aca="false">IFERROR(INDEX(Positions!$D$2:$D$14531,MATCH($A3950&amp;"|1",Positions!$A$2:$A$14531,0)),"-")</f>
        <v>1</v>
      </c>
      <c r="E3950" s="4" t="n">
        <f aca="false">IFERROR(INDEX(Positions!$D$2:$D$14531,MATCH($A3950&amp;"|72",Positions!$A$2:$A$14531,0)),"-")</f>
        <v>72</v>
      </c>
      <c r="F3950" s="4" t="str">
        <f aca="false">IFERROR(INDEX(Positions!$E$2:$E$14531,MATCH($A3950&amp;"|1",Positions!$A$2:$A$14531,0)),"-")</f>
        <v>A</v>
      </c>
      <c r="G3950" s="4" t="str">
        <f aca="false">IFERROR(INDEX(Positions!$E$2:$E$14531,MATCH($A3950&amp;"|72",Positions!$A$2:$A$14531,0)),"-")</f>
        <v>U</v>
      </c>
      <c r="H3950" s="3" t="str">
        <f aca="false">F3950&amp;"-"&amp;G3950</f>
        <v>A-U</v>
      </c>
      <c r="I3950" s="4" t="n">
        <f aca="false">(F3950="G")+(G3950="G")</f>
        <v>0</v>
      </c>
      <c r="J3950" s="4" t="n">
        <f aca="false">(F3950="C")+(G3950="C")</f>
        <v>0</v>
      </c>
      <c r="K3950" s="3" t="n">
        <f aca="false">I3950+J3950</f>
        <v>0</v>
      </c>
    </row>
    <row r="3951" customFormat="false" ht="15" hidden="false" customHeight="false" outlineLevel="0" collapsed="false">
      <c r="A3951" s="4" t="s">
        <v>178</v>
      </c>
      <c r="B3951" s="4" t="s">
        <v>768</v>
      </c>
      <c r="C3951" s="4" t="s">
        <v>883</v>
      </c>
      <c r="D3951" s="4" t="n">
        <f aca="false">IFERROR(INDEX(Positions!$D$2:$D$14531,MATCH($A3951&amp;"|2",Positions!$A$2:$A$14531,0)),"-")</f>
        <v>2</v>
      </c>
      <c r="E3951" s="4" t="n">
        <f aca="false">IFERROR(INDEX(Positions!$D$2:$D$14531,MATCH($A3951&amp;"|71",Positions!$A$2:$A$14531,0)),"-")</f>
        <v>71</v>
      </c>
      <c r="F3951" s="4" t="str">
        <f aca="false">IFERROR(INDEX(Positions!$E$2:$E$14531,MATCH($A3951&amp;"|2",Positions!$A$2:$A$14531,0)),"-")</f>
        <v>G</v>
      </c>
      <c r="G3951" s="4" t="str">
        <f aca="false">IFERROR(INDEX(Positions!$E$2:$E$14531,MATCH($A3951&amp;"|71",Positions!$A$2:$A$14531,0)),"-")</f>
        <v>C</v>
      </c>
      <c r="H3951" s="3" t="str">
        <f aca="false">F3951&amp;"-"&amp;G3951</f>
        <v>G-C</v>
      </c>
      <c r="I3951" s="4" t="n">
        <f aca="false">(F3951="G")+(G3951="G")</f>
        <v>1</v>
      </c>
      <c r="J3951" s="4" t="n">
        <f aca="false">(F3951="C")+(G3951="C")</f>
        <v>1</v>
      </c>
      <c r="K3951" s="3" t="n">
        <f aca="false">I3951+J3951</f>
        <v>2</v>
      </c>
    </row>
    <row r="3952" customFormat="false" ht="15" hidden="false" customHeight="false" outlineLevel="0" collapsed="false">
      <c r="A3952" s="4" t="s">
        <v>178</v>
      </c>
      <c r="B3952" s="4" t="s">
        <v>768</v>
      </c>
      <c r="C3952" s="4" t="s">
        <v>884</v>
      </c>
      <c r="D3952" s="4" t="n">
        <f aca="false">IFERROR(INDEX(Positions!$D$2:$D$14531,MATCH($A3952&amp;"|3",Positions!$A$2:$A$14531,0)),"-")</f>
        <v>3</v>
      </c>
      <c r="E3952" s="4" t="n">
        <f aca="false">IFERROR(INDEX(Positions!$D$2:$D$14531,MATCH($A3952&amp;"|70",Positions!$A$2:$A$14531,0)),"-")</f>
        <v>70</v>
      </c>
      <c r="F3952" s="4" t="str">
        <f aca="false">IFERROR(INDEX(Positions!$E$2:$E$14531,MATCH($A3952&amp;"|3",Positions!$A$2:$A$14531,0)),"-")</f>
        <v>G</v>
      </c>
      <c r="G3952" s="4" t="str">
        <f aca="false">IFERROR(INDEX(Positions!$E$2:$E$14531,MATCH($A3952&amp;"|70",Positions!$A$2:$A$14531,0)),"-")</f>
        <v>C</v>
      </c>
      <c r="H3952" s="3" t="str">
        <f aca="false">F3952&amp;"-"&amp;G3952</f>
        <v>G-C</v>
      </c>
      <c r="I3952" s="4" t="n">
        <f aca="false">(F3952="G")+(G3952="G")</f>
        <v>1</v>
      </c>
      <c r="J3952" s="4" t="n">
        <f aca="false">(F3952="C")+(G3952="C")</f>
        <v>1</v>
      </c>
      <c r="K3952" s="3" t="n">
        <f aca="false">I3952+J3952</f>
        <v>2</v>
      </c>
    </row>
    <row r="3953" customFormat="false" ht="15" hidden="false" customHeight="false" outlineLevel="0" collapsed="false">
      <c r="A3953" s="4" t="s">
        <v>178</v>
      </c>
      <c r="B3953" s="4" t="s">
        <v>768</v>
      </c>
      <c r="C3953" s="4" t="s">
        <v>885</v>
      </c>
      <c r="D3953" s="4" t="n">
        <f aca="false">IFERROR(INDEX(Positions!$D$2:$D$14531,MATCH($A3953&amp;"|4",Positions!$A$2:$A$14531,0)),"-")</f>
        <v>4</v>
      </c>
      <c r="E3953" s="4" t="n">
        <f aca="false">IFERROR(INDEX(Positions!$D$2:$D$14531,MATCH($A3953&amp;"|69",Positions!$A$2:$A$14531,0)),"-")</f>
        <v>69</v>
      </c>
      <c r="F3953" s="4" t="str">
        <f aca="false">IFERROR(INDEX(Positions!$E$2:$E$14531,MATCH($A3953&amp;"|4",Positions!$A$2:$A$14531,0)),"-")</f>
        <v>G</v>
      </c>
      <c r="G3953" s="4" t="str">
        <f aca="false">IFERROR(INDEX(Positions!$E$2:$E$14531,MATCH($A3953&amp;"|69",Positions!$A$2:$A$14531,0)),"-")</f>
        <v>C</v>
      </c>
      <c r="H3953" s="3" t="str">
        <f aca="false">F3953&amp;"-"&amp;G3953</f>
        <v>G-C</v>
      </c>
      <c r="I3953" s="4" t="n">
        <f aca="false">(F3953="G")+(G3953="G")</f>
        <v>1</v>
      </c>
      <c r="J3953" s="4" t="n">
        <f aca="false">(F3953="C")+(G3953="C")</f>
        <v>1</v>
      </c>
      <c r="K3953" s="3" t="n">
        <f aca="false">I3953+J3953</f>
        <v>2</v>
      </c>
    </row>
    <row r="3954" customFormat="false" ht="15" hidden="false" customHeight="false" outlineLevel="0" collapsed="false">
      <c r="A3954" s="4" t="s">
        <v>178</v>
      </c>
      <c r="B3954" s="4" t="s">
        <v>768</v>
      </c>
      <c r="C3954" s="4" t="s">
        <v>542</v>
      </c>
      <c r="D3954" s="4" t="n">
        <f aca="false">IFERROR(INDEX(Positions!$D$2:$D$14531,MATCH($A3954&amp;"|5",Positions!$A$2:$A$14531,0)),"-")</f>
        <v>5</v>
      </c>
      <c r="E3954" s="4" t="n">
        <f aca="false">IFERROR(INDEX(Positions!$D$2:$D$14531,MATCH($A3954&amp;"|68",Positions!$A$2:$A$14531,0)),"-")</f>
        <v>68</v>
      </c>
      <c r="F3954" s="4" t="str">
        <f aca="false">IFERROR(INDEX(Positions!$E$2:$E$14531,MATCH($A3954&amp;"|5",Positions!$A$2:$A$14531,0)),"-")</f>
        <v>G</v>
      </c>
      <c r="G3954" s="4" t="str">
        <f aca="false">IFERROR(INDEX(Positions!$E$2:$E$14531,MATCH($A3954&amp;"|68",Positions!$A$2:$A$14531,0)),"-")</f>
        <v>C</v>
      </c>
      <c r="H3954" s="3" t="str">
        <f aca="false">F3954&amp;"-"&amp;G3954</f>
        <v>G-C</v>
      </c>
      <c r="I3954" s="4" t="n">
        <f aca="false">(F3954="G")+(G3954="G")</f>
        <v>1</v>
      </c>
      <c r="J3954" s="4" t="n">
        <f aca="false">(F3954="C")+(G3954="C")</f>
        <v>1</v>
      </c>
      <c r="K3954" s="3" t="n">
        <f aca="false">I3954+J3954</f>
        <v>2</v>
      </c>
    </row>
    <row r="3955" customFormat="false" ht="15" hidden="false" customHeight="false" outlineLevel="0" collapsed="false">
      <c r="A3955" s="4" t="s">
        <v>178</v>
      </c>
      <c r="B3955" s="4" t="s">
        <v>768</v>
      </c>
      <c r="C3955" s="4" t="s">
        <v>561</v>
      </c>
      <c r="D3955" s="4" t="n">
        <f aca="false">IFERROR(INDEX(Positions!$D$2:$D$14531,MATCH($A3955&amp;"|6",Positions!$A$2:$A$14531,0)),"-")</f>
        <v>6</v>
      </c>
      <c r="E3955" s="4" t="n">
        <f aca="false">IFERROR(INDEX(Positions!$D$2:$D$14531,MATCH($A3955&amp;"|67",Positions!$A$2:$A$14531,0)),"-")</f>
        <v>67</v>
      </c>
      <c r="F3955" s="4" t="str">
        <f aca="false">IFERROR(INDEX(Positions!$E$2:$E$14531,MATCH($A3955&amp;"|6",Positions!$A$2:$A$14531,0)),"-")</f>
        <v>C</v>
      </c>
      <c r="G3955" s="4" t="str">
        <f aca="false">IFERROR(INDEX(Positions!$E$2:$E$14531,MATCH($A3955&amp;"|67",Positions!$A$2:$A$14531,0)),"-")</f>
        <v>G</v>
      </c>
      <c r="H3955" s="3" t="str">
        <f aca="false">F3955&amp;"-"&amp;G3955</f>
        <v>C-G</v>
      </c>
      <c r="I3955" s="4" t="n">
        <f aca="false">(F3955="G")+(G3955="G")</f>
        <v>1</v>
      </c>
      <c r="J3955" s="4" t="n">
        <f aca="false">(F3955="C")+(G3955="C")</f>
        <v>1</v>
      </c>
      <c r="K3955" s="3" t="n">
        <f aca="false">I3955+J3955</f>
        <v>2</v>
      </c>
    </row>
    <row r="3956" customFormat="false" ht="15" hidden="false" customHeight="false" outlineLevel="0" collapsed="false">
      <c r="A3956" s="4" t="s">
        <v>178</v>
      </c>
      <c r="B3956" s="4" t="s">
        <v>768</v>
      </c>
      <c r="C3956" s="4" t="s">
        <v>886</v>
      </c>
      <c r="D3956" s="4" t="n">
        <f aca="false">IFERROR(INDEX(Positions!$D$2:$D$14531,MATCH($A3956&amp;"|7",Positions!$A$2:$A$14531,0)),"-")</f>
        <v>7</v>
      </c>
      <c r="E3956" s="4" t="n">
        <f aca="false">IFERROR(INDEX(Positions!$D$2:$D$14531,MATCH($A3956&amp;"|66",Positions!$A$2:$A$14531,0)),"-")</f>
        <v>66</v>
      </c>
      <c r="F3956" s="4" t="str">
        <f aca="false">IFERROR(INDEX(Positions!$E$2:$E$14531,MATCH($A3956&amp;"|7",Positions!$A$2:$A$14531,0)),"-")</f>
        <v>G</v>
      </c>
      <c r="G3956" s="4" t="str">
        <f aca="false">IFERROR(INDEX(Positions!$E$2:$E$14531,MATCH($A3956&amp;"|66",Positions!$A$2:$A$14531,0)),"-")</f>
        <v>C</v>
      </c>
      <c r="H3956" s="3" t="str">
        <f aca="false">F3956&amp;"-"&amp;G3956</f>
        <v>G-C</v>
      </c>
      <c r="I3956" s="4" t="n">
        <f aca="false">(F3956="G")+(G3956="G")</f>
        <v>1</v>
      </c>
      <c r="J3956" s="4" t="n">
        <f aca="false">(F3956="C")+(G3956="C")</f>
        <v>1</v>
      </c>
      <c r="K3956" s="3" t="n">
        <f aca="false">I3956+J3956</f>
        <v>2</v>
      </c>
    </row>
    <row r="3957" customFormat="false" ht="15" hidden="false" customHeight="false" outlineLevel="0" collapsed="false">
      <c r="A3957" s="4" t="s">
        <v>178</v>
      </c>
      <c r="B3957" s="4" t="s">
        <v>783</v>
      </c>
      <c r="C3957" s="4" t="s">
        <v>887</v>
      </c>
      <c r="D3957" s="4" t="n">
        <f aca="false">IFERROR(INDEX(Positions!$D$2:$D$14531,MATCH($A3957&amp;"|10",Positions!$A$2:$A$14531,0)),"-")</f>
        <v>10</v>
      </c>
      <c r="E3957" s="4" t="n">
        <f aca="false">IFERROR(INDEX(Positions!$D$2:$D$14531,MATCH($A3957&amp;"|25",Positions!$A$2:$A$14531,0)),"-")</f>
        <v>25</v>
      </c>
      <c r="F3957" s="4" t="str">
        <f aca="false">IFERROR(INDEX(Positions!$E$2:$E$14531,MATCH($A3957&amp;"|10",Positions!$A$2:$A$14531,0)),"-")</f>
        <v>G</v>
      </c>
      <c r="G3957" s="4" t="str">
        <f aca="false">IFERROR(INDEX(Positions!$E$2:$E$14531,MATCH($A3957&amp;"|25",Positions!$A$2:$A$14531,0)),"-")</f>
        <v>C</v>
      </c>
      <c r="H3957" s="3" t="str">
        <f aca="false">F3957&amp;"-"&amp;G3957</f>
        <v>G-C</v>
      </c>
      <c r="I3957" s="4" t="n">
        <f aca="false">(F3957="G")+(G3957="G")</f>
        <v>1</v>
      </c>
      <c r="J3957" s="4" t="n">
        <f aca="false">(F3957="C")+(G3957="C")</f>
        <v>1</v>
      </c>
      <c r="K3957" s="3" t="n">
        <f aca="false">I3957+J3957</f>
        <v>2</v>
      </c>
    </row>
    <row r="3958" customFormat="false" ht="15" hidden="false" customHeight="false" outlineLevel="0" collapsed="false">
      <c r="A3958" s="4" t="s">
        <v>178</v>
      </c>
      <c r="B3958" s="4" t="s">
        <v>783</v>
      </c>
      <c r="C3958" s="4" t="s">
        <v>888</v>
      </c>
      <c r="D3958" s="4" t="n">
        <f aca="false">IFERROR(INDEX(Positions!$D$2:$D$14531,MATCH($A3958&amp;"|11",Positions!$A$2:$A$14531,0)),"-")</f>
        <v>11</v>
      </c>
      <c r="E3958" s="4" t="n">
        <f aca="false">IFERROR(INDEX(Positions!$D$2:$D$14531,MATCH($A3958&amp;"|24",Positions!$A$2:$A$14531,0)),"-")</f>
        <v>24</v>
      </c>
      <c r="F3958" s="4" t="str">
        <f aca="false">IFERROR(INDEX(Positions!$E$2:$E$14531,MATCH($A3958&amp;"|11",Positions!$A$2:$A$14531,0)),"-")</f>
        <v>C</v>
      </c>
      <c r="G3958" s="4" t="str">
        <f aca="false">IFERROR(INDEX(Positions!$E$2:$E$14531,MATCH($A3958&amp;"|24",Positions!$A$2:$A$14531,0)),"-")</f>
        <v>G</v>
      </c>
      <c r="H3958" s="3" t="str">
        <f aca="false">F3958&amp;"-"&amp;G3958</f>
        <v>C-G</v>
      </c>
      <c r="I3958" s="4" t="n">
        <f aca="false">(F3958="G")+(G3958="G")</f>
        <v>1</v>
      </c>
      <c r="J3958" s="4" t="n">
        <f aca="false">(F3958="C")+(G3958="C")</f>
        <v>1</v>
      </c>
      <c r="K3958" s="3" t="n">
        <f aca="false">I3958+J3958</f>
        <v>2</v>
      </c>
    </row>
    <row r="3959" customFormat="false" ht="15" hidden="false" customHeight="false" outlineLevel="0" collapsed="false">
      <c r="A3959" s="4" t="s">
        <v>178</v>
      </c>
      <c r="B3959" s="4" t="s">
        <v>783</v>
      </c>
      <c r="C3959" s="4" t="s">
        <v>479</v>
      </c>
      <c r="D3959" s="4" t="n">
        <f aca="false">IFERROR(INDEX(Positions!$D$2:$D$14531,MATCH($A3959&amp;"|12",Positions!$A$2:$A$14531,0)),"-")</f>
        <v>12</v>
      </c>
      <c r="E3959" s="4" t="n">
        <f aca="false">IFERROR(INDEX(Positions!$D$2:$D$14531,MATCH($A3959&amp;"|23",Positions!$A$2:$A$14531,0)),"-")</f>
        <v>23</v>
      </c>
      <c r="F3959" s="4" t="str">
        <f aca="false">IFERROR(INDEX(Positions!$E$2:$E$14531,MATCH($A3959&amp;"|12",Positions!$A$2:$A$14531,0)),"-")</f>
        <v>U</v>
      </c>
      <c r="G3959" s="4" t="str">
        <f aca="false">IFERROR(INDEX(Positions!$E$2:$E$14531,MATCH($A3959&amp;"|23",Positions!$A$2:$A$14531,0)),"-")</f>
        <v>A</v>
      </c>
      <c r="H3959" s="3" t="str">
        <f aca="false">F3959&amp;"-"&amp;G3959</f>
        <v>U-A</v>
      </c>
      <c r="I3959" s="4" t="n">
        <f aca="false">(F3959="G")+(G3959="G")</f>
        <v>0</v>
      </c>
      <c r="J3959" s="4" t="n">
        <f aca="false">(F3959="C")+(G3959="C")</f>
        <v>0</v>
      </c>
      <c r="K3959" s="3" t="n">
        <f aca="false">I3959+J3959</f>
        <v>0</v>
      </c>
    </row>
    <row r="3960" customFormat="false" ht="15" hidden="false" customHeight="false" outlineLevel="0" collapsed="false">
      <c r="A3960" s="4" t="s">
        <v>178</v>
      </c>
      <c r="B3960" s="4" t="s">
        <v>783</v>
      </c>
      <c r="C3960" s="4" t="s">
        <v>267</v>
      </c>
      <c r="D3960" s="4" t="n">
        <f aca="false">IFERROR(INDEX(Positions!$D$2:$D$14531,MATCH($A3960&amp;"|13",Positions!$A$2:$A$14531,0)),"-")</f>
        <v>13</v>
      </c>
      <c r="E3960" s="4" t="n">
        <f aca="false">IFERROR(INDEX(Positions!$D$2:$D$14531,MATCH($A3960&amp;"|22",Positions!$A$2:$A$14531,0)),"-")</f>
        <v>22</v>
      </c>
      <c r="F3960" s="4" t="str">
        <f aca="false">IFERROR(INDEX(Positions!$E$2:$E$14531,MATCH($A3960&amp;"|13",Positions!$A$2:$A$14531,0)),"-")</f>
        <v>C</v>
      </c>
      <c r="G3960" s="4" t="str">
        <f aca="false">IFERROR(INDEX(Positions!$E$2:$E$14531,MATCH($A3960&amp;"|22",Positions!$A$2:$A$14531,0)),"-")</f>
        <v>G</v>
      </c>
      <c r="H3960" s="3" t="str">
        <f aca="false">F3960&amp;"-"&amp;G3960</f>
        <v>C-G</v>
      </c>
      <c r="I3960" s="4" t="n">
        <f aca="false">(F3960="G")+(G3960="G")</f>
        <v>1</v>
      </c>
      <c r="J3960" s="4" t="n">
        <f aca="false">(F3960="C")+(G3960="C")</f>
        <v>1</v>
      </c>
      <c r="K3960" s="3" t="n">
        <f aca="false">I3960+J3960</f>
        <v>2</v>
      </c>
    </row>
    <row r="3961" customFormat="false" ht="15" hidden="false" customHeight="false" outlineLevel="0" collapsed="false">
      <c r="A3961" s="4" t="s">
        <v>178</v>
      </c>
      <c r="B3961" s="4" t="s">
        <v>805</v>
      </c>
      <c r="C3961" s="4" t="s">
        <v>673</v>
      </c>
      <c r="D3961" s="4" t="n">
        <f aca="false">IFERROR(INDEX(Positions!$D$2:$D$14531,MATCH($A3961&amp;"|27",Positions!$A$2:$A$14531,0)),"-")</f>
        <v>27</v>
      </c>
      <c r="E3961" s="4" t="n">
        <f aca="false">IFERROR(INDEX(Positions!$D$2:$D$14531,MATCH($A3961&amp;"|43",Positions!$A$2:$A$14531,0)),"-")</f>
        <v>43</v>
      </c>
      <c r="F3961" s="4" t="str">
        <f aca="false">IFERROR(INDEX(Positions!$E$2:$E$14531,MATCH($A3961&amp;"|27",Positions!$A$2:$A$14531,0)),"-")</f>
        <v>G</v>
      </c>
      <c r="G3961" s="4" t="str">
        <f aca="false">IFERROR(INDEX(Positions!$E$2:$E$14531,MATCH($A3961&amp;"|43",Positions!$A$2:$A$14531,0)),"-")</f>
        <v>U</v>
      </c>
      <c r="H3961" s="3" t="str">
        <f aca="false">F3961&amp;"-"&amp;G3961</f>
        <v>G-U</v>
      </c>
      <c r="I3961" s="4" t="n">
        <f aca="false">(F3961="G")+(G3961="G")</f>
        <v>1</v>
      </c>
      <c r="J3961" s="4" t="n">
        <f aca="false">(F3961="C")+(G3961="C")</f>
        <v>0</v>
      </c>
      <c r="K3961" s="3" t="n">
        <f aca="false">I3961+J3961</f>
        <v>1</v>
      </c>
    </row>
    <row r="3962" customFormat="false" ht="15" hidden="false" customHeight="false" outlineLevel="0" collapsed="false">
      <c r="A3962" s="4" t="s">
        <v>178</v>
      </c>
      <c r="B3962" s="4" t="s">
        <v>805</v>
      </c>
      <c r="C3962" s="4" t="s">
        <v>889</v>
      </c>
      <c r="D3962" s="4" t="n">
        <f aca="false">IFERROR(INDEX(Positions!$D$2:$D$14531,MATCH($A3962&amp;"|28",Positions!$A$2:$A$14531,0)),"-")</f>
        <v>28</v>
      </c>
      <c r="E3962" s="4" t="n">
        <f aca="false">IFERROR(INDEX(Positions!$D$2:$D$14531,MATCH($A3962&amp;"|42",Positions!$A$2:$A$14531,0)),"-")</f>
        <v>42</v>
      </c>
      <c r="F3962" s="4" t="str">
        <f aca="false">IFERROR(INDEX(Positions!$E$2:$E$14531,MATCH($A3962&amp;"|28",Positions!$A$2:$A$14531,0)),"-")</f>
        <v>C</v>
      </c>
      <c r="G3962" s="4" t="str">
        <f aca="false">IFERROR(INDEX(Positions!$E$2:$E$14531,MATCH($A3962&amp;"|42",Positions!$A$2:$A$14531,0)),"-")</f>
        <v>G</v>
      </c>
      <c r="H3962" s="3" t="str">
        <f aca="false">F3962&amp;"-"&amp;G3962</f>
        <v>C-G</v>
      </c>
      <c r="I3962" s="4" t="n">
        <f aca="false">(F3962="G")+(G3962="G")</f>
        <v>1</v>
      </c>
      <c r="J3962" s="4" t="n">
        <f aca="false">(F3962="C")+(G3962="C")</f>
        <v>1</v>
      </c>
      <c r="K3962" s="3" t="n">
        <f aca="false">I3962+J3962</f>
        <v>2</v>
      </c>
    </row>
    <row r="3963" customFormat="false" ht="15" hidden="false" customHeight="false" outlineLevel="0" collapsed="false">
      <c r="A3963" s="4" t="s">
        <v>178</v>
      </c>
      <c r="B3963" s="4" t="s">
        <v>805</v>
      </c>
      <c r="C3963" s="4" t="s">
        <v>890</v>
      </c>
      <c r="D3963" s="4" t="n">
        <f aca="false">IFERROR(INDEX(Positions!$D$2:$D$14531,MATCH($A3963&amp;"|29",Positions!$A$2:$A$14531,0)),"-")</f>
        <v>29</v>
      </c>
      <c r="E3963" s="4" t="n">
        <f aca="false">IFERROR(INDEX(Positions!$D$2:$D$14531,MATCH($A3963&amp;"|41",Positions!$A$2:$A$14531,0)),"-")</f>
        <v>41</v>
      </c>
      <c r="F3963" s="4" t="str">
        <f aca="false">IFERROR(INDEX(Positions!$E$2:$E$14531,MATCH($A3963&amp;"|29",Positions!$A$2:$A$14531,0)),"-")</f>
        <v>G</v>
      </c>
      <c r="G3963" s="4" t="str">
        <f aca="false">IFERROR(INDEX(Positions!$E$2:$E$14531,MATCH($A3963&amp;"|41",Positions!$A$2:$A$14531,0)),"-")</f>
        <v>C</v>
      </c>
      <c r="H3963" s="3" t="str">
        <f aca="false">F3963&amp;"-"&amp;G3963</f>
        <v>G-C</v>
      </c>
      <c r="I3963" s="4" t="n">
        <f aca="false">(F3963="G")+(G3963="G")</f>
        <v>1</v>
      </c>
      <c r="J3963" s="4" t="n">
        <f aca="false">(F3963="C")+(G3963="C")</f>
        <v>1</v>
      </c>
      <c r="K3963" s="3" t="n">
        <f aca="false">I3963+J3963</f>
        <v>2</v>
      </c>
    </row>
    <row r="3964" customFormat="false" ht="15" hidden="false" customHeight="false" outlineLevel="0" collapsed="false">
      <c r="A3964" s="4" t="s">
        <v>178</v>
      </c>
      <c r="B3964" s="4" t="s">
        <v>805</v>
      </c>
      <c r="C3964" s="4" t="s">
        <v>694</v>
      </c>
      <c r="D3964" s="4" t="n">
        <f aca="false">IFERROR(INDEX(Positions!$D$2:$D$14531,MATCH($A3964&amp;"|30",Positions!$A$2:$A$14531,0)),"-")</f>
        <v>30</v>
      </c>
      <c r="E3964" s="4" t="n">
        <f aca="false">IFERROR(INDEX(Positions!$D$2:$D$14531,MATCH($A3964&amp;"|40",Positions!$A$2:$A$14531,0)),"-")</f>
        <v>40</v>
      </c>
      <c r="F3964" s="4" t="str">
        <f aca="false">IFERROR(INDEX(Positions!$E$2:$E$14531,MATCH($A3964&amp;"|30",Positions!$A$2:$A$14531,0)),"-")</f>
        <v>G</v>
      </c>
      <c r="G3964" s="4" t="str">
        <f aca="false">IFERROR(INDEX(Positions!$E$2:$E$14531,MATCH($A3964&amp;"|40",Positions!$A$2:$A$14531,0)),"-")</f>
        <v>U</v>
      </c>
      <c r="H3964" s="3" t="str">
        <f aca="false">F3964&amp;"-"&amp;G3964</f>
        <v>G-U</v>
      </c>
      <c r="I3964" s="4" t="n">
        <f aca="false">(F3964="G")+(G3964="G")</f>
        <v>1</v>
      </c>
      <c r="J3964" s="4" t="n">
        <f aca="false">(F3964="C")+(G3964="C")</f>
        <v>0</v>
      </c>
      <c r="K3964" s="3" t="n">
        <f aca="false">I3964+J3964</f>
        <v>1</v>
      </c>
    </row>
    <row r="3965" customFormat="false" ht="15" hidden="false" customHeight="false" outlineLevel="0" collapsed="false">
      <c r="A3965" s="4" t="s">
        <v>178</v>
      </c>
      <c r="B3965" s="4" t="s">
        <v>805</v>
      </c>
      <c r="C3965" s="4" t="s">
        <v>640</v>
      </c>
      <c r="D3965" s="4" t="n">
        <f aca="false">IFERROR(INDEX(Positions!$D$2:$D$14531,MATCH($A3965&amp;"|31",Positions!$A$2:$A$14531,0)),"-")</f>
        <v>31</v>
      </c>
      <c r="E3965" s="4" t="n">
        <f aca="false">IFERROR(INDEX(Positions!$D$2:$D$14531,MATCH($A3965&amp;"|39",Positions!$A$2:$A$14531,0)),"-")</f>
        <v>39</v>
      </c>
      <c r="F3965" s="4" t="str">
        <f aca="false">IFERROR(INDEX(Positions!$E$2:$E$14531,MATCH($A3965&amp;"|31",Positions!$A$2:$A$14531,0)),"-")</f>
        <v>U</v>
      </c>
      <c r="G3965" s="4" t="str">
        <f aca="false">IFERROR(INDEX(Positions!$E$2:$E$14531,MATCH($A3965&amp;"|39",Positions!$A$2:$A$14531,0)),"-")</f>
        <v>A</v>
      </c>
      <c r="H3965" s="3" t="str">
        <f aca="false">F3965&amp;"-"&amp;G3965</f>
        <v>U-A</v>
      </c>
      <c r="I3965" s="4" t="n">
        <f aca="false">(F3965="G")+(G3965="G")</f>
        <v>0</v>
      </c>
      <c r="J3965" s="4" t="n">
        <f aca="false">(F3965="C")+(G3965="C")</f>
        <v>0</v>
      </c>
      <c r="K3965" s="3" t="n">
        <f aca="false">I3965+J3965</f>
        <v>0</v>
      </c>
    </row>
    <row r="3966" customFormat="false" ht="15" hidden="false" customHeight="false" outlineLevel="0" collapsed="false">
      <c r="A3966" s="4" t="s">
        <v>178</v>
      </c>
      <c r="B3966" s="4" t="s">
        <v>830</v>
      </c>
      <c r="C3966" s="4" t="s">
        <v>367</v>
      </c>
      <c r="D3966" s="4" t="n">
        <f aca="false">IFERROR(INDEX(Positions!$D$2:$D$14531,MATCH($A3966&amp;"|49",Positions!$A$2:$A$14531,0)),"-")</f>
        <v>49</v>
      </c>
      <c r="E3966" s="4" t="n">
        <f aca="false">IFERROR(INDEX(Positions!$D$2:$D$14531,MATCH($A3966&amp;"|65",Positions!$A$2:$A$14531,0)),"-")</f>
        <v>65</v>
      </c>
      <c r="F3966" s="4" t="str">
        <f aca="false">IFERROR(INDEX(Positions!$E$2:$E$14531,MATCH($A3966&amp;"|49",Positions!$A$2:$A$14531,0)),"-")</f>
        <v>G</v>
      </c>
      <c r="G3966" s="4" t="str">
        <f aca="false">IFERROR(INDEX(Positions!$E$2:$E$14531,MATCH($A3966&amp;"|65",Positions!$A$2:$A$14531,0)),"-")</f>
        <v>C</v>
      </c>
      <c r="H3966" s="3" t="str">
        <f aca="false">F3966&amp;"-"&amp;G3966</f>
        <v>G-C</v>
      </c>
      <c r="I3966" s="4" t="n">
        <f aca="false">(F3966="G")+(G3966="G")</f>
        <v>1</v>
      </c>
      <c r="J3966" s="4" t="n">
        <f aca="false">(F3966="C")+(G3966="C")</f>
        <v>1</v>
      </c>
      <c r="K3966" s="3" t="n">
        <f aca="false">I3966+J3966</f>
        <v>2</v>
      </c>
    </row>
    <row r="3967" customFormat="false" ht="15" hidden="false" customHeight="false" outlineLevel="0" collapsed="false">
      <c r="A3967" s="4" t="s">
        <v>178</v>
      </c>
      <c r="B3967" s="4" t="s">
        <v>830</v>
      </c>
      <c r="C3967" s="4" t="s">
        <v>891</v>
      </c>
      <c r="D3967" s="4" t="n">
        <f aca="false">IFERROR(INDEX(Positions!$D$2:$D$14531,MATCH($A3967&amp;"|50",Positions!$A$2:$A$14531,0)),"-")</f>
        <v>50</v>
      </c>
      <c r="E3967" s="4" t="n">
        <f aca="false">IFERROR(INDEX(Positions!$D$2:$D$14531,MATCH($A3967&amp;"|64",Positions!$A$2:$A$14531,0)),"-")</f>
        <v>64</v>
      </c>
      <c r="F3967" s="4" t="str">
        <f aca="false">IFERROR(INDEX(Positions!$E$2:$E$14531,MATCH($A3967&amp;"|50",Positions!$A$2:$A$14531,0)),"-")</f>
        <v>C</v>
      </c>
      <c r="G3967" s="4" t="str">
        <f aca="false">IFERROR(INDEX(Positions!$E$2:$E$14531,MATCH($A3967&amp;"|64",Positions!$A$2:$A$14531,0)),"-")</f>
        <v>G</v>
      </c>
      <c r="H3967" s="3" t="str">
        <f aca="false">F3967&amp;"-"&amp;G3967</f>
        <v>C-G</v>
      </c>
      <c r="I3967" s="4" t="n">
        <f aca="false">(F3967="G")+(G3967="G")</f>
        <v>1</v>
      </c>
      <c r="J3967" s="4" t="n">
        <f aca="false">(F3967="C")+(G3967="C")</f>
        <v>1</v>
      </c>
      <c r="K3967" s="3" t="n">
        <f aca="false">I3967+J3967</f>
        <v>2</v>
      </c>
    </row>
    <row r="3968" customFormat="false" ht="15" hidden="false" customHeight="false" outlineLevel="0" collapsed="false">
      <c r="A3968" s="4" t="s">
        <v>178</v>
      </c>
      <c r="B3968" s="4" t="s">
        <v>830</v>
      </c>
      <c r="C3968" s="4" t="s">
        <v>689</v>
      </c>
      <c r="D3968" s="4" t="n">
        <f aca="false">IFERROR(INDEX(Positions!$D$2:$D$14531,MATCH($A3968&amp;"|51",Positions!$A$2:$A$14531,0)),"-")</f>
        <v>51</v>
      </c>
      <c r="E3968" s="4" t="n">
        <f aca="false">IFERROR(INDEX(Positions!$D$2:$D$14531,MATCH($A3968&amp;"|63",Positions!$A$2:$A$14531,0)),"-")</f>
        <v>63</v>
      </c>
      <c r="F3968" s="4" t="str">
        <f aca="false">IFERROR(INDEX(Positions!$E$2:$E$14531,MATCH($A3968&amp;"|51",Positions!$A$2:$A$14531,0)),"-")</f>
        <v>A</v>
      </c>
      <c r="G3968" s="4" t="str">
        <f aca="false">IFERROR(INDEX(Positions!$E$2:$E$14531,MATCH($A3968&amp;"|63",Positions!$A$2:$A$14531,0)),"-")</f>
        <v>U</v>
      </c>
      <c r="H3968" s="3" t="str">
        <f aca="false">F3968&amp;"-"&amp;G3968</f>
        <v>A-U</v>
      </c>
      <c r="I3968" s="4" t="n">
        <f aca="false">(F3968="G")+(G3968="G")</f>
        <v>0</v>
      </c>
      <c r="J3968" s="4" t="n">
        <f aca="false">(F3968="C")+(G3968="C")</f>
        <v>0</v>
      </c>
      <c r="K3968" s="3" t="n">
        <f aca="false">I3968+J3968</f>
        <v>0</v>
      </c>
    </row>
    <row r="3969" customFormat="false" ht="15" hidden="false" customHeight="false" outlineLevel="0" collapsed="false">
      <c r="A3969" s="4" t="s">
        <v>178</v>
      </c>
      <c r="B3969" s="4" t="s">
        <v>830</v>
      </c>
      <c r="C3969" s="4" t="s">
        <v>703</v>
      </c>
      <c r="D3969" s="4" t="n">
        <f aca="false">IFERROR(INDEX(Positions!$D$2:$D$14531,MATCH($A3969&amp;"|52",Positions!$A$2:$A$14531,0)),"-")</f>
        <v>52</v>
      </c>
      <c r="E3969" s="4" t="n">
        <f aca="false">IFERROR(INDEX(Positions!$D$2:$D$14531,MATCH($A3969&amp;"|62",Positions!$A$2:$A$14531,0)),"-")</f>
        <v>62</v>
      </c>
      <c r="F3969" s="4" t="str">
        <f aca="false">IFERROR(INDEX(Positions!$E$2:$E$14531,MATCH($A3969&amp;"|52",Positions!$A$2:$A$14531,0)),"-")</f>
        <v>G</v>
      </c>
      <c r="G3969" s="4" t="str">
        <f aca="false">IFERROR(INDEX(Positions!$E$2:$E$14531,MATCH($A3969&amp;"|62",Positions!$A$2:$A$14531,0)),"-")</f>
        <v>C</v>
      </c>
      <c r="H3969" s="3" t="str">
        <f aca="false">F3969&amp;"-"&amp;G3969</f>
        <v>G-C</v>
      </c>
      <c r="I3969" s="4" t="n">
        <f aca="false">(F3969="G")+(G3969="G")</f>
        <v>1</v>
      </c>
      <c r="J3969" s="4" t="n">
        <f aca="false">(F3969="C")+(G3969="C")</f>
        <v>1</v>
      </c>
      <c r="K3969" s="3" t="n">
        <f aca="false">I3969+J3969</f>
        <v>2</v>
      </c>
    </row>
    <row r="3970" customFormat="false" ht="15" hidden="false" customHeight="false" outlineLevel="0" collapsed="false">
      <c r="A3970" s="4" t="s">
        <v>178</v>
      </c>
      <c r="B3970" s="4" t="s">
        <v>830</v>
      </c>
      <c r="C3970" s="4" t="s">
        <v>892</v>
      </c>
      <c r="D3970" s="4" t="n">
        <f aca="false">IFERROR(INDEX(Positions!$D$2:$D$14531,MATCH($A3970&amp;"|53",Positions!$A$2:$A$14531,0)),"-")</f>
        <v>53</v>
      </c>
      <c r="E3970" s="4" t="n">
        <f aca="false">IFERROR(INDEX(Positions!$D$2:$D$14531,MATCH($A3970&amp;"|61",Positions!$A$2:$A$14531,0)),"-")</f>
        <v>61</v>
      </c>
      <c r="F3970" s="4" t="str">
        <f aca="false">IFERROR(INDEX(Positions!$E$2:$E$14531,MATCH($A3970&amp;"|53",Positions!$A$2:$A$14531,0)),"-")</f>
        <v>G</v>
      </c>
      <c r="G3970" s="4" t="str">
        <f aca="false">IFERROR(INDEX(Positions!$E$2:$E$14531,MATCH($A3970&amp;"|61",Positions!$A$2:$A$14531,0)),"-")</f>
        <v>C</v>
      </c>
      <c r="H3970" s="3" t="str">
        <f aca="false">F3970&amp;"-"&amp;G3970</f>
        <v>G-C</v>
      </c>
      <c r="I3970" s="4" t="n">
        <f aca="false">(F3970="G")+(G3970="G")</f>
        <v>1</v>
      </c>
      <c r="J3970" s="4" t="n">
        <f aca="false">(F3970="C")+(G3970="C")</f>
        <v>1</v>
      </c>
      <c r="K3970" s="3" t="n">
        <f aca="false">I3970+J3970</f>
        <v>2</v>
      </c>
    </row>
    <row r="3971" customFormat="false" ht="15" hidden="false" customHeight="false" outlineLevel="0" collapsed="false">
      <c r="A3971" s="24" t="s">
        <v>178</v>
      </c>
      <c r="B3971" s="24" t="s">
        <v>893</v>
      </c>
      <c r="C3971" s="24" t="s">
        <v>894</v>
      </c>
      <c r="D3971" s="24" t="n">
        <f aca="false">IFERROR(INDEX(Positions!$D$2:$D$14531,MATCH($A3971&amp;"|8",Positions!$A$2:$A$14531,0)),"-")</f>
        <v>8</v>
      </c>
      <c r="E3971" s="24" t="n">
        <f aca="false">IFERROR(INDEX(Positions!$D$2:$D$14531,MATCH($A3971&amp;"|14",Positions!$A$2:$A$14531,0)),"-")</f>
        <v>14</v>
      </c>
      <c r="F3971" s="24" t="str">
        <f aca="false">IFERROR(INDEX(Positions!$E$2:$E$14531,MATCH($A3971&amp;"|8",Positions!$A$2:$A$14531,0)),"-")</f>
        <v>U</v>
      </c>
      <c r="G3971" s="24" t="str">
        <f aca="false">IFERROR(INDEX(Positions!$E$2:$E$14531,MATCH($A3971&amp;"|14",Positions!$A$2:$A$14531,0)),"-")</f>
        <v>A</v>
      </c>
      <c r="H3971" s="25" t="str">
        <f aca="false">F3971&amp;"-"&amp;G3971</f>
        <v>U-A</v>
      </c>
      <c r="I3971" s="24" t="n">
        <f aca="false">(F3971="G")+(G3971="G")</f>
        <v>0</v>
      </c>
      <c r="J3971" s="24" t="n">
        <f aca="false">(F3971="C")+(G3971="C")</f>
        <v>0</v>
      </c>
      <c r="K3971" s="25" t="n">
        <f aca="false">I3971+J3971</f>
        <v>0</v>
      </c>
    </row>
    <row r="3972" customFormat="false" ht="15" hidden="false" customHeight="false" outlineLevel="0" collapsed="false">
      <c r="A3972" s="24" t="s">
        <v>178</v>
      </c>
      <c r="B3972" s="24" t="s">
        <v>893</v>
      </c>
      <c r="C3972" s="24" t="s">
        <v>895</v>
      </c>
      <c r="D3972" s="24" t="n">
        <f aca="false">IFERROR(INDEX(Positions!$D$2:$D$14531,MATCH($A3972&amp;"|15",Positions!$A$2:$A$14531,0)),"-")</f>
        <v>15</v>
      </c>
      <c r="E3972" s="24" t="n">
        <f aca="false">IFERROR(INDEX(Positions!$D$2:$D$14531,MATCH($A3972&amp;"|48",Positions!$A$2:$A$14531,0)),"-")</f>
        <v>48</v>
      </c>
      <c r="F3972" s="24" t="str">
        <f aca="false">IFERROR(INDEX(Positions!$E$2:$E$14531,MATCH($A3972&amp;"|15",Positions!$A$2:$A$14531,0)),"-")</f>
        <v>G</v>
      </c>
      <c r="G3972" s="24" t="str">
        <f aca="false">IFERROR(INDEX(Positions!$E$2:$E$14531,MATCH($A3972&amp;"|48",Positions!$A$2:$A$14531,0)),"-")</f>
        <v>C</v>
      </c>
      <c r="H3972" s="25" t="str">
        <f aca="false">F3972&amp;"-"&amp;G3972</f>
        <v>G-C</v>
      </c>
      <c r="I3972" s="24" t="n">
        <f aca="false">(F3972="G")+(G3972="G")</f>
        <v>1</v>
      </c>
      <c r="J3972" s="24" t="n">
        <f aca="false">(F3972="C")+(G3972="C")</f>
        <v>1</v>
      </c>
      <c r="K3972" s="25" t="n">
        <f aca="false">I3972+J3972</f>
        <v>2</v>
      </c>
    </row>
    <row r="3973" customFormat="false" ht="15" hidden="false" customHeight="false" outlineLevel="0" collapsed="false">
      <c r="A3973" s="24" t="s">
        <v>178</v>
      </c>
      <c r="B3973" s="24" t="s">
        <v>893</v>
      </c>
      <c r="C3973" s="24" t="s">
        <v>896</v>
      </c>
      <c r="D3973" s="24" t="n">
        <f aca="false">IFERROR(INDEX(Positions!$D$2:$D$14531,MATCH($A3973&amp;"|18",Positions!$A$2:$A$14531,0)),"-")</f>
        <v>17</v>
      </c>
      <c r="E3973" s="24" t="n">
        <f aca="false">IFERROR(INDEX(Positions!$D$2:$D$14531,MATCH($A3973&amp;"|55",Positions!$A$2:$A$14531,0)),"-")</f>
        <v>55</v>
      </c>
      <c r="F3973" s="24" t="str">
        <f aca="false">IFERROR(INDEX(Positions!$E$2:$E$14531,MATCH($A3973&amp;"|18",Positions!$A$2:$A$14531,0)),"-")</f>
        <v>G</v>
      </c>
      <c r="G3973" s="24" t="str">
        <f aca="false">IFERROR(INDEX(Positions!$E$2:$E$14531,MATCH($A3973&amp;"|55",Positions!$A$2:$A$14531,0)),"-")</f>
        <v>U</v>
      </c>
      <c r="H3973" s="25" t="str">
        <f aca="false">F3973&amp;"-"&amp;G3973</f>
        <v>G-U</v>
      </c>
      <c r="I3973" s="24" t="n">
        <f aca="false">(F3973="G")+(G3973="G")</f>
        <v>1</v>
      </c>
      <c r="J3973" s="24" t="n">
        <f aca="false">(F3973="C")+(G3973="C")</f>
        <v>0</v>
      </c>
      <c r="K3973" s="25" t="n">
        <f aca="false">I3973+J3973</f>
        <v>1</v>
      </c>
    </row>
    <row r="3974" customFormat="false" ht="15" hidden="false" customHeight="false" outlineLevel="0" collapsed="false">
      <c r="A3974" s="24" t="s">
        <v>178</v>
      </c>
      <c r="B3974" s="24" t="s">
        <v>893</v>
      </c>
      <c r="C3974" s="24" t="s">
        <v>897</v>
      </c>
      <c r="D3974" s="24" t="n">
        <f aca="false">IFERROR(INDEX(Positions!$D$2:$D$14531,MATCH($A3974&amp;"|19",Positions!$A$2:$A$14531,0)),"-")</f>
        <v>18</v>
      </c>
      <c r="E3974" s="24" t="n">
        <f aca="false">IFERROR(INDEX(Positions!$D$2:$D$14531,MATCH($A3974&amp;"|56",Positions!$A$2:$A$14531,0)),"-")</f>
        <v>56</v>
      </c>
      <c r="F3974" s="24" t="str">
        <f aca="false">IFERROR(INDEX(Positions!$E$2:$E$14531,MATCH($A3974&amp;"|19",Positions!$A$2:$A$14531,0)),"-")</f>
        <v>G</v>
      </c>
      <c r="G3974" s="24" t="str">
        <f aca="false">IFERROR(INDEX(Positions!$E$2:$E$14531,MATCH($A3974&amp;"|56",Positions!$A$2:$A$14531,0)),"-")</f>
        <v>C</v>
      </c>
      <c r="H3974" s="25" t="str">
        <f aca="false">F3974&amp;"-"&amp;G3974</f>
        <v>G-C</v>
      </c>
      <c r="I3974" s="24" t="n">
        <f aca="false">(F3974="G")+(G3974="G")</f>
        <v>1</v>
      </c>
      <c r="J3974" s="24" t="n">
        <f aca="false">(F3974="C")+(G3974="C")</f>
        <v>1</v>
      </c>
      <c r="K3974" s="25" t="n">
        <f aca="false">I3974+J3974</f>
        <v>2</v>
      </c>
    </row>
    <row r="3975" customFormat="false" ht="15" hidden="false" customHeight="false" outlineLevel="0" collapsed="false">
      <c r="A3975" s="24" t="s">
        <v>178</v>
      </c>
      <c r="B3975" s="24" t="s">
        <v>893</v>
      </c>
      <c r="C3975" s="24" t="s">
        <v>898</v>
      </c>
      <c r="D3975" s="24" t="n">
        <f aca="false">IFERROR(INDEX(Positions!$D$2:$D$14531,MATCH($A3975&amp;"|26",Positions!$A$2:$A$14531,0)),"-")</f>
        <v>26</v>
      </c>
      <c r="E3975" s="24" t="n">
        <f aca="false">IFERROR(INDEX(Positions!$D$2:$D$14531,MATCH($A3975&amp;"|44",Positions!$A$2:$A$14531,0)),"-")</f>
        <v>44</v>
      </c>
      <c r="F3975" s="24" t="str">
        <f aca="false">IFERROR(INDEX(Positions!$E$2:$E$14531,MATCH($A3975&amp;"|26",Positions!$A$2:$A$14531,0)),"-")</f>
        <v>G</v>
      </c>
      <c r="G3975" s="24" t="str">
        <f aca="false">IFERROR(INDEX(Positions!$E$2:$E$14531,MATCH($A3975&amp;"|44",Positions!$A$2:$A$14531,0)),"-")</f>
        <v>A</v>
      </c>
      <c r="H3975" s="25" t="str">
        <f aca="false">F3975&amp;"-"&amp;G3975</f>
        <v>G-A</v>
      </c>
      <c r="I3975" s="24" t="n">
        <f aca="false">(F3975="G")+(G3975="G")</f>
        <v>1</v>
      </c>
      <c r="J3975" s="24" t="n">
        <f aca="false">(F3975="C")+(G3975="C")</f>
        <v>0</v>
      </c>
      <c r="K3975" s="25" t="n">
        <f aca="false">I3975+J3975</f>
        <v>1</v>
      </c>
    </row>
    <row r="3976" customFormat="false" ht="15" hidden="false" customHeight="false" outlineLevel="0" collapsed="false">
      <c r="A3976" s="24" t="s">
        <v>178</v>
      </c>
      <c r="B3976" s="24" t="s">
        <v>893</v>
      </c>
      <c r="C3976" s="24" t="s">
        <v>899</v>
      </c>
      <c r="D3976" s="24" t="n">
        <f aca="false">IFERROR(INDEX(Positions!$D$2:$D$14531,MATCH($A3976&amp;"|32",Positions!$A$2:$A$14531,0)),"-")</f>
        <v>32</v>
      </c>
      <c r="E3976" s="24" t="n">
        <f aca="false">IFERROR(INDEX(Positions!$D$2:$D$14531,MATCH($A3976&amp;"|38",Positions!$A$2:$A$14531,0)),"-")</f>
        <v>38</v>
      </c>
      <c r="F3976" s="24" t="str">
        <f aca="false">IFERROR(INDEX(Positions!$E$2:$E$14531,MATCH($A3976&amp;"|32",Positions!$A$2:$A$14531,0)),"-")</f>
        <v>C</v>
      </c>
      <c r="G3976" s="24" t="str">
        <f aca="false">IFERROR(INDEX(Positions!$E$2:$E$14531,MATCH($A3976&amp;"|38",Positions!$A$2:$A$14531,0)),"-")</f>
        <v>A</v>
      </c>
      <c r="H3976" s="25" t="str">
        <f aca="false">F3976&amp;"-"&amp;G3976</f>
        <v>C-A</v>
      </c>
      <c r="I3976" s="24" t="n">
        <f aca="false">(F3976="G")+(G3976="G")</f>
        <v>0</v>
      </c>
      <c r="J3976" s="24" t="n">
        <f aca="false">(F3976="C")+(G3976="C")</f>
        <v>1</v>
      </c>
      <c r="K3976" s="25" t="n">
        <f aca="false">I3976+J3976</f>
        <v>1</v>
      </c>
    </row>
    <row r="3977" customFormat="false" ht="15" hidden="false" customHeight="false" outlineLevel="0" collapsed="false">
      <c r="A3977" s="24" t="s">
        <v>178</v>
      </c>
      <c r="B3977" s="24" t="s">
        <v>893</v>
      </c>
      <c r="C3977" s="24" t="s">
        <v>900</v>
      </c>
      <c r="D3977" s="24" t="n">
        <f aca="false">IFERROR(INDEX(Positions!$D$2:$D$14531,MATCH($A3977&amp;"|54",Positions!$A$2:$A$14531,0)),"-")</f>
        <v>54</v>
      </c>
      <c r="E3977" s="24" t="n">
        <f aca="false">IFERROR(INDEX(Positions!$D$2:$D$14531,MATCH($A3977&amp;"|58",Positions!$A$2:$A$14531,0)),"-")</f>
        <v>58</v>
      </c>
      <c r="F3977" s="24" t="str">
        <f aca="false">IFERROR(INDEX(Positions!$E$2:$E$14531,MATCH($A3977&amp;"|54",Positions!$A$2:$A$14531,0)),"-")</f>
        <v>U</v>
      </c>
      <c r="G3977" s="24" t="str">
        <f aca="false">IFERROR(INDEX(Positions!$E$2:$E$14531,MATCH($A3977&amp;"|58",Positions!$A$2:$A$14531,0)),"-")</f>
        <v>A</v>
      </c>
      <c r="H3977" s="25" t="str">
        <f aca="false">F3977&amp;"-"&amp;G3977</f>
        <v>U-A</v>
      </c>
      <c r="I3977" s="24" t="n">
        <f aca="false">(F3977="G")+(G3977="G")</f>
        <v>0</v>
      </c>
      <c r="J3977" s="24" t="n">
        <f aca="false">(F3977="C")+(G3977="C")</f>
        <v>0</v>
      </c>
      <c r="K3977" s="25" t="n">
        <f aca="false">I3977+J3977</f>
        <v>0</v>
      </c>
    </row>
    <row r="3978" customFormat="false" ht="15" hidden="false" customHeight="false" outlineLevel="0" collapsed="false">
      <c r="A3978" s="4" t="s">
        <v>179</v>
      </c>
      <c r="B3978" s="4" t="s">
        <v>768</v>
      </c>
      <c r="C3978" s="4" t="s">
        <v>882</v>
      </c>
      <c r="D3978" s="4" t="n">
        <f aca="false">IFERROR(INDEX(Positions!$D$2:$D$14531,MATCH($A3978&amp;"|1",Positions!$A$2:$A$14531,0)),"-")</f>
        <v>1</v>
      </c>
      <c r="E3978" s="4" t="n">
        <f aca="false">IFERROR(INDEX(Positions!$D$2:$D$14531,MATCH($A3978&amp;"|72",Positions!$A$2:$A$14531,0)),"-")</f>
        <v>81</v>
      </c>
      <c r="F3978" s="4" t="str">
        <f aca="false">IFERROR(INDEX(Positions!$E$2:$E$14531,MATCH($A3978&amp;"|1",Positions!$A$2:$A$14531,0)),"-")</f>
        <v>G</v>
      </c>
      <c r="G3978" s="4" t="str">
        <f aca="false">IFERROR(INDEX(Positions!$E$2:$E$14531,MATCH($A3978&amp;"|72",Positions!$A$2:$A$14531,0)),"-")</f>
        <v>C</v>
      </c>
      <c r="H3978" s="3" t="str">
        <f aca="false">F3978&amp;"-"&amp;G3978</f>
        <v>G-C</v>
      </c>
      <c r="I3978" s="4" t="n">
        <f aca="false">(F3978="G")+(G3978="G")</f>
        <v>1</v>
      </c>
      <c r="J3978" s="4" t="n">
        <f aca="false">(F3978="C")+(G3978="C")</f>
        <v>1</v>
      </c>
      <c r="K3978" s="3" t="n">
        <f aca="false">I3978+J3978</f>
        <v>2</v>
      </c>
    </row>
    <row r="3979" customFormat="false" ht="15" hidden="false" customHeight="false" outlineLevel="0" collapsed="false">
      <c r="A3979" s="4" t="s">
        <v>179</v>
      </c>
      <c r="B3979" s="4" t="s">
        <v>768</v>
      </c>
      <c r="C3979" s="4" t="s">
        <v>883</v>
      </c>
      <c r="D3979" s="4" t="n">
        <f aca="false">IFERROR(INDEX(Positions!$D$2:$D$14531,MATCH($A3979&amp;"|2",Positions!$A$2:$A$14531,0)),"-")</f>
        <v>2</v>
      </c>
      <c r="E3979" s="4" t="n">
        <f aca="false">IFERROR(INDEX(Positions!$D$2:$D$14531,MATCH($A3979&amp;"|71",Positions!$A$2:$A$14531,0)),"-")</f>
        <v>80</v>
      </c>
      <c r="F3979" s="4" t="str">
        <f aca="false">IFERROR(INDEX(Positions!$E$2:$E$14531,MATCH($A3979&amp;"|2",Positions!$A$2:$A$14531,0)),"-")</f>
        <v>G</v>
      </c>
      <c r="G3979" s="4" t="str">
        <f aca="false">IFERROR(INDEX(Positions!$E$2:$E$14531,MATCH($A3979&amp;"|71",Positions!$A$2:$A$14531,0)),"-")</f>
        <v>C</v>
      </c>
      <c r="H3979" s="3" t="str">
        <f aca="false">F3979&amp;"-"&amp;G3979</f>
        <v>G-C</v>
      </c>
      <c r="I3979" s="4" t="n">
        <f aca="false">(F3979="G")+(G3979="G")</f>
        <v>1</v>
      </c>
      <c r="J3979" s="4" t="n">
        <f aca="false">(F3979="C")+(G3979="C")</f>
        <v>1</v>
      </c>
      <c r="K3979" s="3" t="n">
        <f aca="false">I3979+J3979</f>
        <v>2</v>
      </c>
    </row>
    <row r="3980" customFormat="false" ht="15" hidden="false" customHeight="false" outlineLevel="0" collapsed="false">
      <c r="A3980" s="4" t="s">
        <v>179</v>
      </c>
      <c r="B3980" s="4" t="s">
        <v>768</v>
      </c>
      <c r="C3980" s="4" t="s">
        <v>884</v>
      </c>
      <c r="D3980" s="4" t="n">
        <f aca="false">IFERROR(INDEX(Positions!$D$2:$D$14531,MATCH($A3980&amp;"|3",Positions!$A$2:$A$14531,0)),"-")</f>
        <v>3</v>
      </c>
      <c r="E3980" s="4" t="n">
        <f aca="false">IFERROR(INDEX(Positions!$D$2:$D$14531,MATCH($A3980&amp;"|70",Positions!$A$2:$A$14531,0)),"-")</f>
        <v>79</v>
      </c>
      <c r="F3980" s="4" t="str">
        <f aca="false">IFERROR(INDEX(Positions!$E$2:$E$14531,MATCH($A3980&amp;"|3",Positions!$A$2:$A$14531,0)),"-")</f>
        <v>C</v>
      </c>
      <c r="G3980" s="4" t="str">
        <f aca="false">IFERROR(INDEX(Positions!$E$2:$E$14531,MATCH($A3980&amp;"|70",Positions!$A$2:$A$14531,0)),"-")</f>
        <v>G</v>
      </c>
      <c r="H3980" s="3" t="str">
        <f aca="false">F3980&amp;"-"&amp;G3980</f>
        <v>C-G</v>
      </c>
      <c r="I3980" s="4" t="n">
        <f aca="false">(F3980="G")+(G3980="G")</f>
        <v>1</v>
      </c>
      <c r="J3980" s="4" t="n">
        <f aca="false">(F3980="C")+(G3980="C")</f>
        <v>1</v>
      </c>
      <c r="K3980" s="3" t="n">
        <f aca="false">I3980+J3980</f>
        <v>2</v>
      </c>
    </row>
    <row r="3981" customFormat="false" ht="15" hidden="false" customHeight="false" outlineLevel="0" collapsed="false">
      <c r="A3981" s="4" t="s">
        <v>179</v>
      </c>
      <c r="B3981" s="4" t="s">
        <v>768</v>
      </c>
      <c r="C3981" s="4" t="s">
        <v>885</v>
      </c>
      <c r="D3981" s="4" t="n">
        <f aca="false">IFERROR(INDEX(Positions!$D$2:$D$14531,MATCH($A3981&amp;"|4",Positions!$A$2:$A$14531,0)),"-")</f>
        <v>4</v>
      </c>
      <c r="E3981" s="4" t="n">
        <f aca="false">IFERROR(INDEX(Positions!$D$2:$D$14531,MATCH($A3981&amp;"|69",Positions!$A$2:$A$14531,0)),"-")</f>
        <v>78</v>
      </c>
      <c r="F3981" s="4" t="str">
        <f aca="false">IFERROR(INDEX(Positions!$E$2:$E$14531,MATCH($A3981&amp;"|4",Positions!$A$2:$A$14531,0)),"-")</f>
        <v>G</v>
      </c>
      <c r="G3981" s="4" t="str">
        <f aca="false">IFERROR(INDEX(Positions!$E$2:$E$14531,MATCH($A3981&amp;"|69",Positions!$A$2:$A$14531,0)),"-")</f>
        <v>C</v>
      </c>
      <c r="H3981" s="3" t="str">
        <f aca="false">F3981&amp;"-"&amp;G3981</f>
        <v>G-C</v>
      </c>
      <c r="I3981" s="4" t="n">
        <f aca="false">(F3981="G")+(G3981="G")</f>
        <v>1</v>
      </c>
      <c r="J3981" s="4" t="n">
        <f aca="false">(F3981="C")+(G3981="C")</f>
        <v>1</v>
      </c>
      <c r="K3981" s="3" t="n">
        <f aca="false">I3981+J3981</f>
        <v>2</v>
      </c>
    </row>
    <row r="3982" customFormat="false" ht="15" hidden="false" customHeight="false" outlineLevel="0" collapsed="false">
      <c r="A3982" s="4" t="s">
        <v>179</v>
      </c>
      <c r="B3982" s="4" t="s">
        <v>768</v>
      </c>
      <c r="C3982" s="4" t="s">
        <v>542</v>
      </c>
      <c r="D3982" s="4" t="n">
        <f aca="false">IFERROR(INDEX(Positions!$D$2:$D$14531,MATCH($A3982&amp;"|5",Positions!$A$2:$A$14531,0)),"-")</f>
        <v>5</v>
      </c>
      <c r="E3982" s="4" t="n">
        <f aca="false">IFERROR(INDEX(Positions!$D$2:$D$14531,MATCH($A3982&amp;"|68",Positions!$A$2:$A$14531,0)),"-")</f>
        <v>77</v>
      </c>
      <c r="F3982" s="4" t="str">
        <f aca="false">IFERROR(INDEX(Positions!$E$2:$E$14531,MATCH($A3982&amp;"|5",Positions!$A$2:$A$14531,0)),"-")</f>
        <v>G</v>
      </c>
      <c r="G3982" s="4" t="str">
        <f aca="false">IFERROR(INDEX(Positions!$E$2:$E$14531,MATCH($A3982&amp;"|68",Positions!$A$2:$A$14531,0)),"-")</f>
        <v>C</v>
      </c>
      <c r="H3982" s="3" t="str">
        <f aca="false">F3982&amp;"-"&amp;G3982</f>
        <v>G-C</v>
      </c>
      <c r="I3982" s="4" t="n">
        <f aca="false">(F3982="G")+(G3982="G")</f>
        <v>1</v>
      </c>
      <c r="J3982" s="4" t="n">
        <f aca="false">(F3982="C")+(G3982="C")</f>
        <v>1</v>
      </c>
      <c r="K3982" s="3" t="n">
        <f aca="false">I3982+J3982</f>
        <v>2</v>
      </c>
    </row>
    <row r="3983" customFormat="false" ht="15" hidden="false" customHeight="false" outlineLevel="0" collapsed="false">
      <c r="A3983" s="4" t="s">
        <v>179</v>
      </c>
      <c r="B3983" s="4" t="s">
        <v>768</v>
      </c>
      <c r="C3983" s="4" t="s">
        <v>561</v>
      </c>
      <c r="D3983" s="4" t="n">
        <f aca="false">IFERROR(INDEX(Positions!$D$2:$D$14531,MATCH($A3983&amp;"|6",Positions!$A$2:$A$14531,0)),"-")</f>
        <v>6</v>
      </c>
      <c r="E3983" s="4" t="n">
        <f aca="false">IFERROR(INDEX(Positions!$D$2:$D$14531,MATCH($A3983&amp;"|67",Positions!$A$2:$A$14531,0)),"-")</f>
        <v>76</v>
      </c>
      <c r="F3983" s="4" t="str">
        <f aca="false">IFERROR(INDEX(Positions!$E$2:$E$14531,MATCH($A3983&amp;"|6",Positions!$A$2:$A$14531,0)),"-")</f>
        <v>U</v>
      </c>
      <c r="G3983" s="4" t="str">
        <f aca="false">IFERROR(INDEX(Positions!$E$2:$E$14531,MATCH($A3983&amp;"|67",Positions!$A$2:$A$14531,0)),"-")</f>
        <v>G</v>
      </c>
      <c r="H3983" s="3" t="str">
        <f aca="false">F3983&amp;"-"&amp;G3983</f>
        <v>U-G</v>
      </c>
      <c r="I3983" s="4" t="n">
        <f aca="false">(F3983="G")+(G3983="G")</f>
        <v>1</v>
      </c>
      <c r="J3983" s="4" t="n">
        <f aca="false">(F3983="C")+(G3983="C")</f>
        <v>0</v>
      </c>
      <c r="K3983" s="3" t="n">
        <f aca="false">I3983+J3983</f>
        <v>1</v>
      </c>
    </row>
    <row r="3984" customFormat="false" ht="15" hidden="false" customHeight="false" outlineLevel="0" collapsed="false">
      <c r="A3984" s="4" t="s">
        <v>179</v>
      </c>
      <c r="B3984" s="4" t="s">
        <v>768</v>
      </c>
      <c r="C3984" s="4" t="s">
        <v>886</v>
      </c>
      <c r="D3984" s="4" t="n">
        <f aca="false">IFERROR(INDEX(Positions!$D$2:$D$14531,MATCH($A3984&amp;"|7",Positions!$A$2:$A$14531,0)),"-")</f>
        <v>7</v>
      </c>
      <c r="E3984" s="4" t="n">
        <f aca="false">IFERROR(INDEX(Positions!$D$2:$D$14531,MATCH($A3984&amp;"|66",Positions!$A$2:$A$14531,0)),"-")</f>
        <v>75</v>
      </c>
      <c r="F3984" s="4" t="str">
        <f aca="false">IFERROR(INDEX(Positions!$E$2:$E$14531,MATCH($A3984&amp;"|7",Positions!$A$2:$A$14531,0)),"-")</f>
        <v>G</v>
      </c>
      <c r="G3984" s="4" t="str">
        <f aca="false">IFERROR(INDEX(Positions!$E$2:$E$14531,MATCH($A3984&amp;"|66",Positions!$A$2:$A$14531,0)),"-")</f>
        <v>C</v>
      </c>
      <c r="H3984" s="3" t="str">
        <f aca="false">F3984&amp;"-"&amp;G3984</f>
        <v>G-C</v>
      </c>
      <c r="I3984" s="4" t="n">
        <f aca="false">(F3984="G")+(G3984="G")</f>
        <v>1</v>
      </c>
      <c r="J3984" s="4" t="n">
        <f aca="false">(F3984="C")+(G3984="C")</f>
        <v>1</v>
      </c>
      <c r="K3984" s="3" t="n">
        <f aca="false">I3984+J3984</f>
        <v>2</v>
      </c>
    </row>
    <row r="3985" customFormat="false" ht="15" hidden="false" customHeight="false" outlineLevel="0" collapsed="false">
      <c r="A3985" s="4" t="s">
        <v>179</v>
      </c>
      <c r="B3985" s="4" t="s">
        <v>783</v>
      </c>
      <c r="C3985" s="4" t="s">
        <v>887</v>
      </c>
      <c r="D3985" s="4" t="n">
        <f aca="false">IFERROR(INDEX(Positions!$D$2:$D$14531,MATCH($A3985&amp;"|10",Positions!$A$2:$A$14531,0)),"-")</f>
        <v>10</v>
      </c>
      <c r="E3985" s="4" t="n">
        <f aca="false">IFERROR(INDEX(Positions!$D$2:$D$14531,MATCH($A3985&amp;"|25",Positions!$A$2:$A$14531,0)),"-")</f>
        <v>26</v>
      </c>
      <c r="F3985" s="4" t="str">
        <f aca="false">IFERROR(INDEX(Positions!$E$2:$E$14531,MATCH($A3985&amp;"|10",Positions!$A$2:$A$14531,0)),"-")</f>
        <v>C</v>
      </c>
      <c r="G3985" s="4" t="str">
        <f aca="false">IFERROR(INDEX(Positions!$E$2:$E$14531,MATCH($A3985&amp;"|25",Positions!$A$2:$A$14531,0)),"-")</f>
        <v>G</v>
      </c>
      <c r="H3985" s="3" t="str">
        <f aca="false">F3985&amp;"-"&amp;G3985</f>
        <v>C-G</v>
      </c>
      <c r="I3985" s="4" t="n">
        <f aca="false">(F3985="G")+(G3985="G")</f>
        <v>1</v>
      </c>
      <c r="J3985" s="4" t="n">
        <f aca="false">(F3985="C")+(G3985="C")</f>
        <v>1</v>
      </c>
      <c r="K3985" s="3" t="n">
        <f aca="false">I3985+J3985</f>
        <v>2</v>
      </c>
    </row>
    <row r="3986" customFormat="false" ht="15" hidden="false" customHeight="false" outlineLevel="0" collapsed="false">
      <c r="A3986" s="4" t="s">
        <v>179</v>
      </c>
      <c r="B3986" s="4" t="s">
        <v>783</v>
      </c>
      <c r="C3986" s="4" t="s">
        <v>888</v>
      </c>
      <c r="D3986" s="4" t="n">
        <f aca="false">IFERROR(INDEX(Positions!$D$2:$D$14531,MATCH($A3986&amp;"|11",Positions!$A$2:$A$14531,0)),"-")</f>
        <v>11</v>
      </c>
      <c r="E3986" s="4" t="n">
        <f aca="false">IFERROR(INDEX(Positions!$D$2:$D$14531,MATCH($A3986&amp;"|24",Positions!$A$2:$A$14531,0)),"-")</f>
        <v>25</v>
      </c>
      <c r="F3986" s="4" t="str">
        <f aca="false">IFERROR(INDEX(Positions!$E$2:$E$14531,MATCH($A3986&amp;"|11",Positions!$A$2:$A$14531,0)),"-")</f>
        <v>C</v>
      </c>
      <c r="G3986" s="4" t="str">
        <f aca="false">IFERROR(INDEX(Positions!$E$2:$E$14531,MATCH($A3986&amp;"|24",Positions!$A$2:$A$14531,0)),"-")</f>
        <v>G</v>
      </c>
      <c r="H3986" s="3" t="str">
        <f aca="false">F3986&amp;"-"&amp;G3986</f>
        <v>C-G</v>
      </c>
      <c r="I3986" s="4" t="n">
        <f aca="false">(F3986="G")+(G3986="G")</f>
        <v>1</v>
      </c>
      <c r="J3986" s="4" t="n">
        <f aca="false">(F3986="C")+(G3986="C")</f>
        <v>1</v>
      </c>
      <c r="K3986" s="3" t="n">
        <f aca="false">I3986+J3986</f>
        <v>2</v>
      </c>
    </row>
    <row r="3987" customFormat="false" ht="15" hidden="false" customHeight="false" outlineLevel="0" collapsed="false">
      <c r="A3987" s="4" t="s">
        <v>179</v>
      </c>
      <c r="B3987" s="4" t="s">
        <v>783</v>
      </c>
      <c r="C3987" s="4" t="s">
        <v>479</v>
      </c>
      <c r="D3987" s="4" t="n">
        <f aca="false">IFERROR(INDEX(Positions!$D$2:$D$14531,MATCH($A3987&amp;"|12",Positions!$A$2:$A$14531,0)),"-")</f>
        <v>12</v>
      </c>
      <c r="E3987" s="4" t="n">
        <f aca="false">IFERROR(INDEX(Positions!$D$2:$D$14531,MATCH($A3987&amp;"|23",Positions!$A$2:$A$14531,0)),"-")</f>
        <v>24</v>
      </c>
      <c r="F3987" s="4" t="str">
        <f aca="false">IFERROR(INDEX(Positions!$E$2:$E$14531,MATCH($A3987&amp;"|12",Positions!$A$2:$A$14531,0)),"-")</f>
        <v>C</v>
      </c>
      <c r="G3987" s="4" t="str">
        <f aca="false">IFERROR(INDEX(Positions!$E$2:$E$14531,MATCH($A3987&amp;"|23",Positions!$A$2:$A$14531,0)),"-")</f>
        <v>G</v>
      </c>
      <c r="H3987" s="3" t="str">
        <f aca="false">F3987&amp;"-"&amp;G3987</f>
        <v>C-G</v>
      </c>
      <c r="I3987" s="4" t="n">
        <f aca="false">(F3987="G")+(G3987="G")</f>
        <v>1</v>
      </c>
      <c r="J3987" s="4" t="n">
        <f aca="false">(F3987="C")+(G3987="C")</f>
        <v>1</v>
      </c>
      <c r="K3987" s="3" t="n">
        <f aca="false">I3987+J3987</f>
        <v>2</v>
      </c>
    </row>
    <row r="3988" customFormat="false" ht="15" hidden="false" customHeight="false" outlineLevel="0" collapsed="false">
      <c r="A3988" s="4" t="s">
        <v>179</v>
      </c>
      <c r="B3988" s="4" t="s">
        <v>783</v>
      </c>
      <c r="C3988" s="4" t="s">
        <v>267</v>
      </c>
      <c r="D3988" s="4" t="n">
        <f aca="false">IFERROR(INDEX(Positions!$D$2:$D$14531,MATCH($A3988&amp;"|13",Positions!$A$2:$A$14531,0)),"-")</f>
        <v>13</v>
      </c>
      <c r="E3988" s="4" t="n">
        <f aca="false">IFERROR(INDEX(Positions!$D$2:$D$14531,MATCH($A3988&amp;"|22",Positions!$A$2:$A$14531,0)),"-")</f>
        <v>23</v>
      </c>
      <c r="F3988" s="4" t="str">
        <f aca="false">IFERROR(INDEX(Positions!$E$2:$E$14531,MATCH($A3988&amp;"|13",Positions!$A$2:$A$14531,0)),"-")</f>
        <v>G</v>
      </c>
      <c r="G3988" s="4" t="str">
        <f aca="false">IFERROR(INDEX(Positions!$E$2:$E$14531,MATCH($A3988&amp;"|22",Positions!$A$2:$A$14531,0)),"-")</f>
        <v>A</v>
      </c>
      <c r="H3988" s="3" t="str">
        <f aca="false">F3988&amp;"-"&amp;G3988</f>
        <v>G-A</v>
      </c>
      <c r="I3988" s="4" t="n">
        <f aca="false">(F3988="G")+(G3988="G")</f>
        <v>1</v>
      </c>
      <c r="J3988" s="4" t="n">
        <f aca="false">(F3988="C")+(G3988="C")</f>
        <v>0</v>
      </c>
      <c r="K3988" s="3" t="n">
        <f aca="false">I3988+J3988</f>
        <v>1</v>
      </c>
    </row>
    <row r="3989" customFormat="false" ht="15" hidden="false" customHeight="false" outlineLevel="0" collapsed="false">
      <c r="A3989" s="4" t="s">
        <v>179</v>
      </c>
      <c r="B3989" s="4" t="s">
        <v>805</v>
      </c>
      <c r="C3989" s="4" t="s">
        <v>673</v>
      </c>
      <c r="D3989" s="4" t="n">
        <f aca="false">IFERROR(INDEX(Positions!$D$2:$D$14531,MATCH($A3989&amp;"|27",Positions!$A$2:$A$14531,0)),"-")</f>
        <v>28</v>
      </c>
      <c r="E3989" s="4" t="n">
        <f aca="false">IFERROR(INDEX(Positions!$D$2:$D$14531,MATCH($A3989&amp;"|43",Positions!$A$2:$A$14531,0)),"-")</f>
        <v>44</v>
      </c>
      <c r="F3989" s="4" t="str">
        <f aca="false">IFERROR(INDEX(Positions!$E$2:$E$14531,MATCH($A3989&amp;"|27",Positions!$A$2:$A$14531,0)),"-")</f>
        <v>G</v>
      </c>
      <c r="G3989" s="4" t="str">
        <f aca="false">IFERROR(INDEX(Positions!$E$2:$E$14531,MATCH($A3989&amp;"|43",Positions!$A$2:$A$14531,0)),"-")</f>
        <v>C</v>
      </c>
      <c r="H3989" s="3" t="str">
        <f aca="false">F3989&amp;"-"&amp;G3989</f>
        <v>G-C</v>
      </c>
      <c r="I3989" s="4" t="n">
        <f aca="false">(F3989="G")+(G3989="G")</f>
        <v>1</v>
      </c>
      <c r="J3989" s="4" t="n">
        <f aca="false">(F3989="C")+(G3989="C")</f>
        <v>1</v>
      </c>
      <c r="K3989" s="3" t="n">
        <f aca="false">I3989+J3989</f>
        <v>2</v>
      </c>
    </row>
    <row r="3990" customFormat="false" ht="15" hidden="false" customHeight="false" outlineLevel="0" collapsed="false">
      <c r="A3990" s="4" t="s">
        <v>179</v>
      </c>
      <c r="B3990" s="4" t="s">
        <v>805</v>
      </c>
      <c r="C3990" s="4" t="s">
        <v>889</v>
      </c>
      <c r="D3990" s="4" t="n">
        <f aca="false">IFERROR(INDEX(Positions!$D$2:$D$14531,MATCH($A3990&amp;"|28",Positions!$A$2:$A$14531,0)),"-")</f>
        <v>29</v>
      </c>
      <c r="E3990" s="4" t="n">
        <f aca="false">IFERROR(INDEX(Positions!$D$2:$D$14531,MATCH($A3990&amp;"|42",Positions!$A$2:$A$14531,0)),"-")</f>
        <v>43</v>
      </c>
      <c r="F3990" s="4" t="str">
        <f aca="false">IFERROR(INDEX(Positions!$E$2:$E$14531,MATCH($A3990&amp;"|28",Positions!$A$2:$A$14531,0)),"-")</f>
        <v>C</v>
      </c>
      <c r="G3990" s="4" t="str">
        <f aca="false">IFERROR(INDEX(Positions!$E$2:$E$14531,MATCH($A3990&amp;"|42",Positions!$A$2:$A$14531,0)),"-")</f>
        <v>G</v>
      </c>
      <c r="H3990" s="3" t="str">
        <f aca="false">F3990&amp;"-"&amp;G3990</f>
        <v>C-G</v>
      </c>
      <c r="I3990" s="4" t="n">
        <f aca="false">(F3990="G")+(G3990="G")</f>
        <v>1</v>
      </c>
      <c r="J3990" s="4" t="n">
        <f aca="false">(F3990="C")+(G3990="C")</f>
        <v>1</v>
      </c>
      <c r="K3990" s="3" t="n">
        <f aca="false">I3990+J3990</f>
        <v>2</v>
      </c>
    </row>
    <row r="3991" customFormat="false" ht="15" hidden="false" customHeight="false" outlineLevel="0" collapsed="false">
      <c r="A3991" s="4" t="s">
        <v>179</v>
      </c>
      <c r="B3991" s="4" t="s">
        <v>805</v>
      </c>
      <c r="C3991" s="4" t="s">
        <v>890</v>
      </c>
      <c r="D3991" s="4" t="n">
        <f aca="false">IFERROR(INDEX(Positions!$D$2:$D$14531,MATCH($A3991&amp;"|29",Positions!$A$2:$A$14531,0)),"-")</f>
        <v>30</v>
      </c>
      <c r="E3991" s="4" t="n">
        <f aca="false">IFERROR(INDEX(Positions!$D$2:$D$14531,MATCH($A3991&amp;"|41",Positions!$A$2:$A$14531,0)),"-")</f>
        <v>42</v>
      </c>
      <c r="F3991" s="4" t="str">
        <f aca="false">IFERROR(INDEX(Positions!$E$2:$E$14531,MATCH($A3991&amp;"|29",Positions!$A$2:$A$14531,0)),"-")</f>
        <v>A</v>
      </c>
      <c r="G3991" s="4" t="str">
        <f aca="false">IFERROR(INDEX(Positions!$E$2:$E$14531,MATCH($A3991&amp;"|41",Positions!$A$2:$A$14531,0)),"-")</f>
        <v>U</v>
      </c>
      <c r="H3991" s="3" t="str">
        <f aca="false">F3991&amp;"-"&amp;G3991</f>
        <v>A-U</v>
      </c>
      <c r="I3991" s="4" t="n">
        <f aca="false">(F3991="G")+(G3991="G")</f>
        <v>0</v>
      </c>
      <c r="J3991" s="4" t="n">
        <f aca="false">(F3991="C")+(G3991="C")</f>
        <v>0</v>
      </c>
      <c r="K3991" s="3" t="n">
        <f aca="false">I3991+J3991</f>
        <v>0</v>
      </c>
    </row>
    <row r="3992" customFormat="false" ht="15" hidden="false" customHeight="false" outlineLevel="0" collapsed="false">
      <c r="A3992" s="4" t="s">
        <v>179</v>
      </c>
      <c r="B3992" s="4" t="s">
        <v>805</v>
      </c>
      <c r="C3992" s="4" t="s">
        <v>694</v>
      </c>
      <c r="D3992" s="4" t="n">
        <f aca="false">IFERROR(INDEX(Positions!$D$2:$D$14531,MATCH($A3992&amp;"|30",Positions!$A$2:$A$14531,0)),"-")</f>
        <v>31</v>
      </c>
      <c r="E3992" s="4" t="n">
        <f aca="false">IFERROR(INDEX(Positions!$D$2:$D$14531,MATCH($A3992&amp;"|40",Positions!$A$2:$A$14531,0)),"-")</f>
        <v>41</v>
      </c>
      <c r="F3992" s="4" t="str">
        <f aca="false">IFERROR(INDEX(Positions!$E$2:$E$14531,MATCH($A3992&amp;"|30",Positions!$A$2:$A$14531,0)),"-")</f>
        <v>G</v>
      </c>
      <c r="G3992" s="4" t="str">
        <f aca="false">IFERROR(INDEX(Positions!$E$2:$E$14531,MATCH($A3992&amp;"|40",Positions!$A$2:$A$14531,0)),"-")</f>
        <v>C</v>
      </c>
      <c r="H3992" s="3" t="str">
        <f aca="false">F3992&amp;"-"&amp;G3992</f>
        <v>G-C</v>
      </c>
      <c r="I3992" s="4" t="n">
        <f aca="false">(F3992="G")+(G3992="G")</f>
        <v>1</v>
      </c>
      <c r="J3992" s="4" t="n">
        <f aca="false">(F3992="C")+(G3992="C")</f>
        <v>1</v>
      </c>
      <c r="K3992" s="3" t="n">
        <f aca="false">I3992+J3992</f>
        <v>2</v>
      </c>
    </row>
    <row r="3993" customFormat="false" ht="15" hidden="false" customHeight="false" outlineLevel="0" collapsed="false">
      <c r="A3993" s="4" t="s">
        <v>179</v>
      </c>
      <c r="B3993" s="4" t="s">
        <v>805</v>
      </c>
      <c r="C3993" s="4" t="s">
        <v>640</v>
      </c>
      <c r="D3993" s="4" t="n">
        <f aca="false">IFERROR(INDEX(Positions!$D$2:$D$14531,MATCH($A3993&amp;"|31",Positions!$A$2:$A$14531,0)),"-")</f>
        <v>32</v>
      </c>
      <c r="E3993" s="4" t="n">
        <f aca="false">IFERROR(INDEX(Positions!$D$2:$D$14531,MATCH($A3993&amp;"|39",Positions!$A$2:$A$14531,0)),"-")</f>
        <v>40</v>
      </c>
      <c r="F3993" s="4" t="str">
        <f aca="false">IFERROR(INDEX(Positions!$E$2:$E$14531,MATCH($A3993&amp;"|31",Positions!$A$2:$A$14531,0)),"-")</f>
        <v>A</v>
      </c>
      <c r="G3993" s="4" t="str">
        <f aca="false">IFERROR(INDEX(Positions!$E$2:$E$14531,MATCH($A3993&amp;"|39",Positions!$A$2:$A$14531,0)),"-")</f>
        <v>U</v>
      </c>
      <c r="H3993" s="3" t="str">
        <f aca="false">F3993&amp;"-"&amp;G3993</f>
        <v>A-U</v>
      </c>
      <c r="I3993" s="4" t="n">
        <f aca="false">(F3993="G")+(G3993="G")</f>
        <v>0</v>
      </c>
      <c r="J3993" s="4" t="n">
        <f aca="false">(F3993="C")+(G3993="C")</f>
        <v>0</v>
      </c>
      <c r="K3993" s="3" t="n">
        <f aca="false">I3993+J3993</f>
        <v>0</v>
      </c>
    </row>
    <row r="3994" customFormat="false" ht="15" hidden="false" customHeight="false" outlineLevel="0" collapsed="false">
      <c r="A3994" s="4" t="s">
        <v>179</v>
      </c>
      <c r="B3994" s="4" t="s">
        <v>830</v>
      </c>
      <c r="C3994" s="4" t="s">
        <v>367</v>
      </c>
      <c r="D3994" s="4" t="n">
        <f aca="false">IFERROR(INDEX(Positions!$D$2:$D$14531,MATCH($A3994&amp;"|49",Positions!$A$2:$A$14531,0)),"-")</f>
        <v>58</v>
      </c>
      <c r="E3994" s="4" t="n">
        <f aca="false">IFERROR(INDEX(Positions!$D$2:$D$14531,MATCH($A3994&amp;"|65",Positions!$A$2:$A$14531,0)),"-")</f>
        <v>74</v>
      </c>
      <c r="F3994" s="4" t="str">
        <f aca="false">IFERROR(INDEX(Positions!$E$2:$E$14531,MATCH($A3994&amp;"|49",Positions!$A$2:$A$14531,0)),"-")</f>
        <v>C</v>
      </c>
      <c r="G3994" s="4" t="str">
        <f aca="false">IFERROR(INDEX(Positions!$E$2:$E$14531,MATCH($A3994&amp;"|65",Positions!$A$2:$A$14531,0)),"-")</f>
        <v>G</v>
      </c>
      <c r="H3994" s="3" t="str">
        <f aca="false">F3994&amp;"-"&amp;G3994</f>
        <v>C-G</v>
      </c>
      <c r="I3994" s="4" t="n">
        <f aca="false">(F3994="G")+(G3994="G")</f>
        <v>1</v>
      </c>
      <c r="J3994" s="4" t="n">
        <f aca="false">(F3994="C")+(G3994="C")</f>
        <v>1</v>
      </c>
      <c r="K3994" s="3" t="n">
        <f aca="false">I3994+J3994</f>
        <v>2</v>
      </c>
    </row>
    <row r="3995" customFormat="false" ht="15" hidden="false" customHeight="false" outlineLevel="0" collapsed="false">
      <c r="A3995" s="4" t="s">
        <v>179</v>
      </c>
      <c r="B3995" s="4" t="s">
        <v>830</v>
      </c>
      <c r="C3995" s="4" t="s">
        <v>891</v>
      </c>
      <c r="D3995" s="4" t="n">
        <f aca="false">IFERROR(INDEX(Positions!$D$2:$D$14531,MATCH($A3995&amp;"|50",Positions!$A$2:$A$14531,0)),"-")</f>
        <v>59</v>
      </c>
      <c r="E3995" s="4" t="n">
        <f aca="false">IFERROR(INDEX(Positions!$D$2:$D$14531,MATCH($A3995&amp;"|64",Positions!$A$2:$A$14531,0)),"-")</f>
        <v>73</v>
      </c>
      <c r="F3995" s="4" t="str">
        <f aca="false">IFERROR(INDEX(Positions!$E$2:$E$14531,MATCH($A3995&amp;"|50",Positions!$A$2:$A$14531,0)),"-")</f>
        <v>C</v>
      </c>
      <c r="G3995" s="4" t="str">
        <f aca="false">IFERROR(INDEX(Positions!$E$2:$E$14531,MATCH($A3995&amp;"|64",Positions!$A$2:$A$14531,0)),"-")</f>
        <v>G</v>
      </c>
      <c r="H3995" s="3" t="str">
        <f aca="false">F3995&amp;"-"&amp;G3995</f>
        <v>C-G</v>
      </c>
      <c r="I3995" s="4" t="n">
        <f aca="false">(F3995="G")+(G3995="G")</f>
        <v>1</v>
      </c>
      <c r="J3995" s="4" t="n">
        <f aca="false">(F3995="C")+(G3995="C")</f>
        <v>1</v>
      </c>
      <c r="K3995" s="3" t="n">
        <f aca="false">I3995+J3995</f>
        <v>2</v>
      </c>
    </row>
    <row r="3996" customFormat="false" ht="15" hidden="false" customHeight="false" outlineLevel="0" collapsed="false">
      <c r="A3996" s="4" t="s">
        <v>179</v>
      </c>
      <c r="B3996" s="4" t="s">
        <v>830</v>
      </c>
      <c r="C3996" s="4" t="s">
        <v>689</v>
      </c>
      <c r="D3996" s="4" t="n">
        <f aca="false">IFERROR(INDEX(Positions!$D$2:$D$14531,MATCH($A3996&amp;"|51",Positions!$A$2:$A$14531,0)),"-")</f>
        <v>60</v>
      </c>
      <c r="E3996" s="4" t="n">
        <f aca="false">IFERROR(INDEX(Positions!$D$2:$D$14531,MATCH($A3996&amp;"|63",Positions!$A$2:$A$14531,0)),"-")</f>
        <v>72</v>
      </c>
      <c r="F3996" s="4" t="str">
        <f aca="false">IFERROR(INDEX(Positions!$E$2:$E$14531,MATCH($A3996&amp;"|51",Positions!$A$2:$A$14531,0)),"-")</f>
        <v>A</v>
      </c>
      <c r="G3996" s="4" t="str">
        <f aca="false">IFERROR(INDEX(Positions!$E$2:$E$14531,MATCH($A3996&amp;"|63",Positions!$A$2:$A$14531,0)),"-")</f>
        <v>U</v>
      </c>
      <c r="H3996" s="3" t="str">
        <f aca="false">F3996&amp;"-"&amp;G3996</f>
        <v>A-U</v>
      </c>
      <c r="I3996" s="4" t="n">
        <f aca="false">(F3996="G")+(G3996="G")</f>
        <v>0</v>
      </c>
      <c r="J3996" s="4" t="n">
        <f aca="false">(F3996="C")+(G3996="C")</f>
        <v>0</v>
      </c>
      <c r="K3996" s="3" t="n">
        <f aca="false">I3996+J3996</f>
        <v>0</v>
      </c>
    </row>
    <row r="3997" customFormat="false" ht="15" hidden="false" customHeight="false" outlineLevel="0" collapsed="false">
      <c r="A3997" s="4" t="s">
        <v>179</v>
      </c>
      <c r="B3997" s="4" t="s">
        <v>830</v>
      </c>
      <c r="C3997" s="4" t="s">
        <v>703</v>
      </c>
      <c r="D3997" s="4" t="n">
        <f aca="false">IFERROR(INDEX(Positions!$D$2:$D$14531,MATCH($A3997&amp;"|52",Positions!$A$2:$A$14531,0)),"-")</f>
        <v>61</v>
      </c>
      <c r="E3997" s="4" t="n">
        <f aca="false">IFERROR(INDEX(Positions!$D$2:$D$14531,MATCH($A3997&amp;"|62",Positions!$A$2:$A$14531,0)),"-")</f>
        <v>71</v>
      </c>
      <c r="F3997" s="4" t="str">
        <f aca="false">IFERROR(INDEX(Positions!$E$2:$E$14531,MATCH($A3997&amp;"|52",Positions!$A$2:$A$14531,0)),"-")</f>
        <v>G</v>
      </c>
      <c r="G3997" s="4" t="str">
        <f aca="false">IFERROR(INDEX(Positions!$E$2:$E$14531,MATCH($A3997&amp;"|62",Positions!$A$2:$A$14531,0)),"-")</f>
        <v>C</v>
      </c>
      <c r="H3997" s="3" t="str">
        <f aca="false">F3997&amp;"-"&amp;G3997</f>
        <v>G-C</v>
      </c>
      <c r="I3997" s="4" t="n">
        <f aca="false">(F3997="G")+(G3997="G")</f>
        <v>1</v>
      </c>
      <c r="J3997" s="4" t="n">
        <f aca="false">(F3997="C")+(G3997="C")</f>
        <v>1</v>
      </c>
      <c r="K3997" s="3" t="n">
        <f aca="false">I3997+J3997</f>
        <v>2</v>
      </c>
    </row>
    <row r="3998" customFormat="false" ht="15" hidden="false" customHeight="false" outlineLevel="0" collapsed="false">
      <c r="A3998" s="4" t="s">
        <v>179</v>
      </c>
      <c r="B3998" s="4" t="s">
        <v>830</v>
      </c>
      <c r="C3998" s="4" t="s">
        <v>892</v>
      </c>
      <c r="D3998" s="4" t="n">
        <f aca="false">IFERROR(INDEX(Positions!$D$2:$D$14531,MATCH($A3998&amp;"|53",Positions!$A$2:$A$14531,0)),"-")</f>
        <v>62</v>
      </c>
      <c r="E3998" s="4" t="n">
        <f aca="false">IFERROR(INDEX(Positions!$D$2:$D$14531,MATCH($A3998&amp;"|61",Positions!$A$2:$A$14531,0)),"-")</f>
        <v>70</v>
      </c>
      <c r="F3998" s="4" t="str">
        <f aca="false">IFERROR(INDEX(Positions!$E$2:$E$14531,MATCH($A3998&amp;"|53",Positions!$A$2:$A$14531,0)),"-")</f>
        <v>G</v>
      </c>
      <c r="G3998" s="4" t="str">
        <f aca="false">IFERROR(INDEX(Positions!$E$2:$E$14531,MATCH($A3998&amp;"|61",Positions!$A$2:$A$14531,0)),"-")</f>
        <v>C</v>
      </c>
      <c r="H3998" s="3" t="str">
        <f aca="false">F3998&amp;"-"&amp;G3998</f>
        <v>G-C</v>
      </c>
      <c r="I3998" s="4" t="n">
        <f aca="false">(F3998="G")+(G3998="G")</f>
        <v>1</v>
      </c>
      <c r="J3998" s="4" t="n">
        <f aca="false">(F3998="C")+(G3998="C")</f>
        <v>1</v>
      </c>
      <c r="K3998" s="3" t="n">
        <f aca="false">I3998+J3998</f>
        <v>2</v>
      </c>
    </row>
    <row r="3999" customFormat="false" ht="15" hidden="false" customHeight="false" outlineLevel="0" collapsed="false">
      <c r="A3999" s="24" t="s">
        <v>179</v>
      </c>
      <c r="B3999" s="24" t="s">
        <v>893</v>
      </c>
      <c r="C3999" s="24" t="s">
        <v>894</v>
      </c>
      <c r="D3999" s="24" t="n">
        <f aca="false">IFERROR(INDEX(Positions!$D$2:$D$14531,MATCH($A3999&amp;"|8",Positions!$A$2:$A$14531,0)),"-")</f>
        <v>8</v>
      </c>
      <c r="E3999" s="24" t="n">
        <f aca="false">IFERROR(INDEX(Positions!$D$2:$D$14531,MATCH($A3999&amp;"|14",Positions!$A$2:$A$14531,0)),"-")</f>
        <v>14</v>
      </c>
      <c r="F3999" s="24" t="str">
        <f aca="false">IFERROR(INDEX(Positions!$E$2:$E$14531,MATCH($A3999&amp;"|8",Positions!$A$2:$A$14531,0)),"-")</f>
        <v>U</v>
      </c>
      <c r="G3999" s="24" t="str">
        <f aca="false">IFERROR(INDEX(Positions!$E$2:$E$14531,MATCH($A3999&amp;"|14",Positions!$A$2:$A$14531,0)),"-")</f>
        <v>A</v>
      </c>
      <c r="H3999" s="25" t="str">
        <f aca="false">F3999&amp;"-"&amp;G3999</f>
        <v>U-A</v>
      </c>
      <c r="I3999" s="24" t="n">
        <f aca="false">(F3999="G")+(G3999="G")</f>
        <v>0</v>
      </c>
      <c r="J3999" s="24" t="n">
        <f aca="false">(F3999="C")+(G3999="C")</f>
        <v>0</v>
      </c>
      <c r="K3999" s="25" t="n">
        <f aca="false">I3999+J3999</f>
        <v>0</v>
      </c>
    </row>
    <row r="4000" customFormat="false" ht="15" hidden="false" customHeight="false" outlineLevel="0" collapsed="false">
      <c r="A4000" s="24" t="s">
        <v>179</v>
      </c>
      <c r="B4000" s="24" t="s">
        <v>893</v>
      </c>
      <c r="C4000" s="24" t="s">
        <v>895</v>
      </c>
      <c r="D4000" s="24" t="n">
        <f aca="false">IFERROR(INDEX(Positions!$D$2:$D$14531,MATCH($A4000&amp;"|15",Positions!$A$2:$A$14531,0)),"-")</f>
        <v>15</v>
      </c>
      <c r="E4000" s="24" t="n">
        <f aca="false">IFERROR(INDEX(Positions!$D$2:$D$14531,MATCH($A4000&amp;"|48",Positions!$A$2:$A$14531,0)),"-")</f>
        <v>57</v>
      </c>
      <c r="F4000" s="24" t="str">
        <f aca="false">IFERROR(INDEX(Positions!$E$2:$E$14531,MATCH($A4000&amp;"|15",Positions!$A$2:$A$14531,0)),"-")</f>
        <v>G</v>
      </c>
      <c r="G4000" s="24" t="str">
        <f aca="false">IFERROR(INDEX(Positions!$E$2:$E$14531,MATCH($A4000&amp;"|48",Positions!$A$2:$A$14531,0)),"-")</f>
        <v>C</v>
      </c>
      <c r="H4000" s="25" t="str">
        <f aca="false">F4000&amp;"-"&amp;G4000</f>
        <v>G-C</v>
      </c>
      <c r="I4000" s="24" t="n">
        <f aca="false">(F4000="G")+(G4000="G")</f>
        <v>1</v>
      </c>
      <c r="J4000" s="24" t="n">
        <f aca="false">(F4000="C")+(G4000="C")</f>
        <v>1</v>
      </c>
      <c r="K4000" s="25" t="n">
        <f aca="false">I4000+J4000</f>
        <v>2</v>
      </c>
    </row>
    <row r="4001" customFormat="false" ht="15" hidden="false" customHeight="false" outlineLevel="0" collapsed="false">
      <c r="A4001" s="24" t="s">
        <v>179</v>
      </c>
      <c r="B4001" s="24" t="s">
        <v>893</v>
      </c>
      <c r="C4001" s="24" t="s">
        <v>896</v>
      </c>
      <c r="D4001" s="24" t="n">
        <f aca="false">IFERROR(INDEX(Positions!$D$2:$D$14531,MATCH($A4001&amp;"|18",Positions!$A$2:$A$14531,0)),"-")</f>
        <v>17</v>
      </c>
      <c r="E4001" s="24" t="n">
        <f aca="false">IFERROR(INDEX(Positions!$D$2:$D$14531,MATCH($A4001&amp;"|55",Positions!$A$2:$A$14531,0)),"-")</f>
        <v>64</v>
      </c>
      <c r="F4001" s="24" t="str">
        <f aca="false">IFERROR(INDEX(Positions!$E$2:$E$14531,MATCH($A4001&amp;"|18",Positions!$A$2:$A$14531,0)),"-")</f>
        <v>G</v>
      </c>
      <c r="G4001" s="24" t="str">
        <f aca="false">IFERROR(INDEX(Positions!$E$2:$E$14531,MATCH($A4001&amp;"|55",Positions!$A$2:$A$14531,0)),"-")</f>
        <v>U</v>
      </c>
      <c r="H4001" s="25" t="str">
        <f aca="false">F4001&amp;"-"&amp;G4001</f>
        <v>G-U</v>
      </c>
      <c r="I4001" s="24" t="n">
        <f aca="false">(F4001="G")+(G4001="G")</f>
        <v>1</v>
      </c>
      <c r="J4001" s="24" t="n">
        <f aca="false">(F4001="C")+(G4001="C")</f>
        <v>0</v>
      </c>
      <c r="K4001" s="25" t="n">
        <f aca="false">I4001+J4001</f>
        <v>1</v>
      </c>
    </row>
    <row r="4002" customFormat="false" ht="15" hidden="false" customHeight="false" outlineLevel="0" collapsed="false">
      <c r="A4002" s="24" t="s">
        <v>179</v>
      </c>
      <c r="B4002" s="24" t="s">
        <v>893</v>
      </c>
      <c r="C4002" s="24" t="s">
        <v>897</v>
      </c>
      <c r="D4002" s="24" t="n">
        <f aca="false">IFERROR(INDEX(Positions!$D$2:$D$14531,MATCH($A4002&amp;"|19",Positions!$A$2:$A$14531,0)),"-")</f>
        <v>18</v>
      </c>
      <c r="E4002" s="24" t="n">
        <f aca="false">IFERROR(INDEX(Positions!$D$2:$D$14531,MATCH($A4002&amp;"|56",Positions!$A$2:$A$14531,0)),"-")</f>
        <v>65</v>
      </c>
      <c r="F4002" s="24" t="str">
        <f aca="false">IFERROR(INDEX(Positions!$E$2:$E$14531,MATCH($A4002&amp;"|19",Positions!$A$2:$A$14531,0)),"-")</f>
        <v>G</v>
      </c>
      <c r="G4002" s="24" t="str">
        <f aca="false">IFERROR(INDEX(Positions!$E$2:$E$14531,MATCH($A4002&amp;"|56",Positions!$A$2:$A$14531,0)),"-")</f>
        <v>C</v>
      </c>
      <c r="H4002" s="25" t="str">
        <f aca="false">F4002&amp;"-"&amp;G4002</f>
        <v>G-C</v>
      </c>
      <c r="I4002" s="24" t="n">
        <f aca="false">(F4002="G")+(G4002="G")</f>
        <v>1</v>
      </c>
      <c r="J4002" s="24" t="n">
        <f aca="false">(F4002="C")+(G4002="C")</f>
        <v>1</v>
      </c>
      <c r="K4002" s="25" t="n">
        <f aca="false">I4002+J4002</f>
        <v>2</v>
      </c>
    </row>
    <row r="4003" customFormat="false" ht="15" hidden="false" customHeight="false" outlineLevel="0" collapsed="false">
      <c r="A4003" s="24" t="s">
        <v>179</v>
      </c>
      <c r="B4003" s="24" t="s">
        <v>893</v>
      </c>
      <c r="C4003" s="24" t="s">
        <v>898</v>
      </c>
      <c r="D4003" s="24" t="n">
        <f aca="false">IFERROR(INDEX(Positions!$D$2:$D$14531,MATCH($A4003&amp;"|26",Positions!$A$2:$A$14531,0)),"-")</f>
        <v>27</v>
      </c>
      <c r="E4003" s="24" t="n">
        <f aca="false">IFERROR(INDEX(Positions!$D$2:$D$14531,MATCH($A4003&amp;"|44",Positions!$A$2:$A$14531,0)),"-")</f>
        <v>45</v>
      </c>
      <c r="F4003" s="24" t="str">
        <f aca="false">IFERROR(INDEX(Positions!$E$2:$E$14531,MATCH($A4003&amp;"|26",Positions!$A$2:$A$14531,0)),"-")</f>
        <v>A</v>
      </c>
      <c r="G4003" s="24" t="str">
        <f aca="false">IFERROR(INDEX(Positions!$E$2:$E$14531,MATCH($A4003&amp;"|44",Positions!$A$2:$A$14531,0)),"-")</f>
        <v>C</v>
      </c>
      <c r="H4003" s="25" t="str">
        <f aca="false">F4003&amp;"-"&amp;G4003</f>
        <v>A-C</v>
      </c>
      <c r="I4003" s="24" t="n">
        <f aca="false">(F4003="G")+(G4003="G")</f>
        <v>0</v>
      </c>
      <c r="J4003" s="24" t="n">
        <f aca="false">(F4003="C")+(G4003="C")</f>
        <v>1</v>
      </c>
      <c r="K4003" s="25" t="n">
        <f aca="false">I4003+J4003</f>
        <v>1</v>
      </c>
    </row>
    <row r="4004" customFormat="false" ht="15" hidden="false" customHeight="false" outlineLevel="0" collapsed="false">
      <c r="A4004" s="24" t="s">
        <v>179</v>
      </c>
      <c r="B4004" s="24" t="s">
        <v>893</v>
      </c>
      <c r="C4004" s="24" t="s">
        <v>899</v>
      </c>
      <c r="D4004" s="24" t="n">
        <f aca="false">IFERROR(INDEX(Positions!$D$2:$D$14531,MATCH($A4004&amp;"|32",Positions!$A$2:$A$14531,0)),"-")</f>
        <v>33</v>
      </c>
      <c r="E4004" s="24" t="n">
        <f aca="false">IFERROR(INDEX(Positions!$D$2:$D$14531,MATCH($A4004&amp;"|38",Positions!$A$2:$A$14531,0)),"-")</f>
        <v>39</v>
      </c>
      <c r="F4004" s="24" t="str">
        <f aca="false">IFERROR(INDEX(Positions!$E$2:$E$14531,MATCH($A4004&amp;"|32",Positions!$A$2:$A$14531,0)),"-")</f>
        <v>C</v>
      </c>
      <c r="G4004" s="24" t="str">
        <f aca="false">IFERROR(INDEX(Positions!$E$2:$E$14531,MATCH($A4004&amp;"|38",Positions!$A$2:$A$14531,0)),"-")</f>
        <v>A</v>
      </c>
      <c r="H4004" s="25" t="str">
        <f aca="false">F4004&amp;"-"&amp;G4004</f>
        <v>C-A</v>
      </c>
      <c r="I4004" s="24" t="n">
        <f aca="false">(F4004="G")+(G4004="G")</f>
        <v>0</v>
      </c>
      <c r="J4004" s="24" t="n">
        <f aca="false">(F4004="C")+(G4004="C")</f>
        <v>1</v>
      </c>
      <c r="K4004" s="25" t="n">
        <f aca="false">I4004+J4004</f>
        <v>1</v>
      </c>
    </row>
    <row r="4005" customFormat="false" ht="15" hidden="false" customHeight="false" outlineLevel="0" collapsed="false">
      <c r="A4005" s="24" t="s">
        <v>179</v>
      </c>
      <c r="B4005" s="24" t="s">
        <v>893</v>
      </c>
      <c r="C4005" s="24" t="s">
        <v>900</v>
      </c>
      <c r="D4005" s="24" t="n">
        <f aca="false">IFERROR(INDEX(Positions!$D$2:$D$14531,MATCH($A4005&amp;"|54",Positions!$A$2:$A$14531,0)),"-")</f>
        <v>63</v>
      </c>
      <c r="E4005" s="24" t="n">
        <f aca="false">IFERROR(INDEX(Positions!$D$2:$D$14531,MATCH($A4005&amp;"|58",Positions!$A$2:$A$14531,0)),"-")</f>
        <v>67</v>
      </c>
      <c r="F4005" s="24" t="str">
        <f aca="false">IFERROR(INDEX(Positions!$E$2:$E$14531,MATCH($A4005&amp;"|54",Positions!$A$2:$A$14531,0)),"-")</f>
        <v>U</v>
      </c>
      <c r="G4005" s="24" t="str">
        <f aca="false">IFERROR(INDEX(Positions!$E$2:$E$14531,MATCH($A4005&amp;"|58",Positions!$A$2:$A$14531,0)),"-")</f>
        <v>A</v>
      </c>
      <c r="H4005" s="25" t="str">
        <f aca="false">F4005&amp;"-"&amp;G4005</f>
        <v>U-A</v>
      </c>
      <c r="I4005" s="24" t="n">
        <f aca="false">(F4005="G")+(G4005="G")</f>
        <v>0</v>
      </c>
      <c r="J4005" s="24" t="n">
        <f aca="false">(F4005="C")+(G4005="C")</f>
        <v>0</v>
      </c>
      <c r="K4005" s="25" t="n">
        <f aca="false">I4005+J4005</f>
        <v>0</v>
      </c>
    </row>
    <row r="4006" customFormat="false" ht="15" hidden="false" customHeight="false" outlineLevel="0" collapsed="false">
      <c r="A4006" s="4" t="s">
        <v>180</v>
      </c>
      <c r="B4006" s="4" t="s">
        <v>768</v>
      </c>
      <c r="C4006" s="4" t="s">
        <v>882</v>
      </c>
      <c r="D4006" s="4" t="n">
        <f aca="false">IFERROR(INDEX(Positions!$D$2:$D$14531,MATCH($A4006&amp;"|1",Positions!$A$2:$A$14531,0)),"-")</f>
        <v>1</v>
      </c>
      <c r="E4006" s="4" t="n">
        <f aca="false">IFERROR(INDEX(Positions!$D$2:$D$14531,MATCH($A4006&amp;"|72",Positions!$A$2:$A$14531,0)),"-")</f>
        <v>71</v>
      </c>
      <c r="F4006" s="4" t="str">
        <f aca="false">IFERROR(INDEX(Positions!$E$2:$E$14531,MATCH($A4006&amp;"|1",Positions!$A$2:$A$14531,0)),"-")</f>
        <v>G</v>
      </c>
      <c r="G4006" s="4" t="str">
        <f aca="false">IFERROR(INDEX(Positions!$E$2:$E$14531,MATCH($A4006&amp;"|72",Positions!$A$2:$A$14531,0)),"-")</f>
        <v>C</v>
      </c>
      <c r="H4006" s="3" t="str">
        <f aca="false">F4006&amp;"-"&amp;G4006</f>
        <v>G-C</v>
      </c>
      <c r="I4006" s="4" t="n">
        <f aca="false">(F4006="G")+(G4006="G")</f>
        <v>1</v>
      </c>
      <c r="J4006" s="4" t="n">
        <f aca="false">(F4006="C")+(G4006="C")</f>
        <v>1</v>
      </c>
      <c r="K4006" s="3" t="n">
        <f aca="false">I4006+J4006</f>
        <v>2</v>
      </c>
    </row>
    <row r="4007" customFormat="false" ht="15" hidden="false" customHeight="false" outlineLevel="0" collapsed="false">
      <c r="A4007" s="4" t="s">
        <v>180</v>
      </c>
      <c r="B4007" s="4" t="s">
        <v>768</v>
      </c>
      <c r="C4007" s="4" t="s">
        <v>883</v>
      </c>
      <c r="D4007" s="4" t="n">
        <f aca="false">IFERROR(INDEX(Positions!$D$2:$D$14531,MATCH($A4007&amp;"|2",Positions!$A$2:$A$14531,0)),"-")</f>
        <v>2</v>
      </c>
      <c r="E4007" s="4" t="n">
        <f aca="false">IFERROR(INDEX(Positions!$D$2:$D$14531,MATCH($A4007&amp;"|71",Positions!$A$2:$A$14531,0)),"-")</f>
        <v>70</v>
      </c>
      <c r="F4007" s="4" t="str">
        <f aca="false">IFERROR(INDEX(Positions!$E$2:$E$14531,MATCH($A4007&amp;"|2",Positions!$A$2:$A$14531,0)),"-")</f>
        <v>C</v>
      </c>
      <c r="G4007" s="4" t="str">
        <f aca="false">IFERROR(INDEX(Positions!$E$2:$E$14531,MATCH($A4007&amp;"|71",Positions!$A$2:$A$14531,0)),"-")</f>
        <v>G</v>
      </c>
      <c r="H4007" s="3" t="str">
        <f aca="false">F4007&amp;"-"&amp;G4007</f>
        <v>C-G</v>
      </c>
      <c r="I4007" s="4" t="n">
        <f aca="false">(F4007="G")+(G4007="G")</f>
        <v>1</v>
      </c>
      <c r="J4007" s="4" t="n">
        <f aca="false">(F4007="C")+(G4007="C")</f>
        <v>1</v>
      </c>
      <c r="K4007" s="3" t="n">
        <f aca="false">I4007+J4007</f>
        <v>2</v>
      </c>
    </row>
    <row r="4008" customFormat="false" ht="15" hidden="false" customHeight="false" outlineLevel="0" collapsed="false">
      <c r="A4008" s="4" t="s">
        <v>180</v>
      </c>
      <c r="B4008" s="4" t="s">
        <v>768</v>
      </c>
      <c r="C4008" s="4" t="s">
        <v>884</v>
      </c>
      <c r="D4008" s="4" t="n">
        <f aca="false">IFERROR(INDEX(Positions!$D$2:$D$14531,MATCH($A4008&amp;"|3",Positions!$A$2:$A$14531,0)),"-")</f>
        <v>3</v>
      </c>
      <c r="E4008" s="4" t="n">
        <f aca="false">IFERROR(INDEX(Positions!$D$2:$D$14531,MATCH($A4008&amp;"|70",Positions!$A$2:$A$14531,0)),"-")</f>
        <v>69</v>
      </c>
      <c r="F4008" s="4" t="str">
        <f aca="false">IFERROR(INDEX(Positions!$E$2:$E$14531,MATCH($A4008&amp;"|3",Positions!$A$2:$A$14531,0)),"-")</f>
        <v>G</v>
      </c>
      <c r="G4008" s="4" t="str">
        <f aca="false">IFERROR(INDEX(Positions!$E$2:$E$14531,MATCH($A4008&amp;"|70",Positions!$A$2:$A$14531,0)),"-")</f>
        <v>C</v>
      </c>
      <c r="H4008" s="3" t="str">
        <f aca="false">F4008&amp;"-"&amp;G4008</f>
        <v>G-C</v>
      </c>
      <c r="I4008" s="4" t="n">
        <f aca="false">(F4008="G")+(G4008="G")</f>
        <v>1</v>
      </c>
      <c r="J4008" s="4" t="n">
        <f aca="false">(F4008="C")+(G4008="C")</f>
        <v>1</v>
      </c>
      <c r="K4008" s="3" t="n">
        <f aca="false">I4008+J4008</f>
        <v>2</v>
      </c>
    </row>
    <row r="4009" customFormat="false" ht="15" hidden="false" customHeight="false" outlineLevel="0" collapsed="false">
      <c r="A4009" s="4" t="s">
        <v>180</v>
      </c>
      <c r="B4009" s="4" t="s">
        <v>768</v>
      </c>
      <c r="C4009" s="4" t="s">
        <v>885</v>
      </c>
      <c r="D4009" s="4" t="n">
        <f aca="false">IFERROR(INDEX(Positions!$D$2:$D$14531,MATCH($A4009&amp;"|4",Positions!$A$2:$A$14531,0)),"-")</f>
        <v>4</v>
      </c>
      <c r="E4009" s="4" t="n">
        <f aca="false">IFERROR(INDEX(Positions!$D$2:$D$14531,MATCH($A4009&amp;"|69",Positions!$A$2:$A$14531,0)),"-")</f>
        <v>68</v>
      </c>
      <c r="F4009" s="4" t="str">
        <f aca="false">IFERROR(INDEX(Positions!$E$2:$E$14531,MATCH($A4009&amp;"|4",Positions!$A$2:$A$14531,0)),"-")</f>
        <v>C</v>
      </c>
      <c r="G4009" s="4" t="str">
        <f aca="false">IFERROR(INDEX(Positions!$E$2:$E$14531,MATCH($A4009&amp;"|69",Positions!$A$2:$A$14531,0)),"-")</f>
        <v>G</v>
      </c>
      <c r="H4009" s="3" t="str">
        <f aca="false">F4009&amp;"-"&amp;G4009</f>
        <v>C-G</v>
      </c>
      <c r="I4009" s="4" t="n">
        <f aca="false">(F4009="G")+(G4009="G")</f>
        <v>1</v>
      </c>
      <c r="J4009" s="4" t="n">
        <f aca="false">(F4009="C")+(G4009="C")</f>
        <v>1</v>
      </c>
      <c r="K4009" s="3" t="n">
        <f aca="false">I4009+J4009</f>
        <v>2</v>
      </c>
    </row>
    <row r="4010" customFormat="false" ht="15" hidden="false" customHeight="false" outlineLevel="0" collapsed="false">
      <c r="A4010" s="4" t="s">
        <v>180</v>
      </c>
      <c r="B4010" s="4" t="s">
        <v>768</v>
      </c>
      <c r="C4010" s="4" t="s">
        <v>542</v>
      </c>
      <c r="D4010" s="4" t="n">
        <f aca="false">IFERROR(INDEX(Positions!$D$2:$D$14531,MATCH($A4010&amp;"|5",Positions!$A$2:$A$14531,0)),"-")</f>
        <v>5</v>
      </c>
      <c r="E4010" s="4" t="n">
        <f aca="false">IFERROR(INDEX(Positions!$D$2:$D$14531,MATCH($A4010&amp;"|68",Positions!$A$2:$A$14531,0)),"-")</f>
        <v>67</v>
      </c>
      <c r="F4010" s="4" t="str">
        <f aca="false">IFERROR(INDEX(Positions!$E$2:$E$14531,MATCH($A4010&amp;"|5",Positions!$A$2:$A$14531,0)),"-")</f>
        <v>G</v>
      </c>
      <c r="G4010" s="4" t="str">
        <f aca="false">IFERROR(INDEX(Positions!$E$2:$E$14531,MATCH($A4010&amp;"|68",Positions!$A$2:$A$14531,0)),"-")</f>
        <v>C</v>
      </c>
      <c r="H4010" s="3" t="str">
        <f aca="false">F4010&amp;"-"&amp;G4010</f>
        <v>G-C</v>
      </c>
      <c r="I4010" s="4" t="n">
        <f aca="false">(F4010="G")+(G4010="G")</f>
        <v>1</v>
      </c>
      <c r="J4010" s="4" t="n">
        <f aca="false">(F4010="C")+(G4010="C")</f>
        <v>1</v>
      </c>
      <c r="K4010" s="3" t="n">
        <f aca="false">I4010+J4010</f>
        <v>2</v>
      </c>
    </row>
    <row r="4011" customFormat="false" ht="15" hidden="false" customHeight="false" outlineLevel="0" collapsed="false">
      <c r="A4011" s="4" t="s">
        <v>180</v>
      </c>
      <c r="B4011" s="4" t="s">
        <v>768</v>
      </c>
      <c r="C4011" s="4" t="s">
        <v>561</v>
      </c>
      <c r="D4011" s="4" t="n">
        <f aca="false">IFERROR(INDEX(Positions!$D$2:$D$14531,MATCH($A4011&amp;"|6",Positions!$A$2:$A$14531,0)),"-")</f>
        <v>6</v>
      </c>
      <c r="E4011" s="4" t="n">
        <f aca="false">IFERROR(INDEX(Positions!$D$2:$D$14531,MATCH($A4011&amp;"|67",Positions!$A$2:$A$14531,0)),"-")</f>
        <v>66</v>
      </c>
      <c r="F4011" s="4" t="str">
        <f aca="false">IFERROR(INDEX(Positions!$E$2:$E$14531,MATCH($A4011&amp;"|6",Positions!$A$2:$A$14531,0)),"-")</f>
        <v>A</v>
      </c>
      <c r="G4011" s="4" t="str">
        <f aca="false">IFERROR(INDEX(Positions!$E$2:$E$14531,MATCH($A4011&amp;"|67",Positions!$A$2:$A$14531,0)),"-")</f>
        <v>U</v>
      </c>
      <c r="H4011" s="3" t="str">
        <f aca="false">F4011&amp;"-"&amp;G4011</f>
        <v>A-U</v>
      </c>
      <c r="I4011" s="4" t="n">
        <f aca="false">(F4011="G")+(G4011="G")</f>
        <v>0</v>
      </c>
      <c r="J4011" s="4" t="n">
        <f aca="false">(F4011="C")+(G4011="C")</f>
        <v>0</v>
      </c>
      <c r="K4011" s="3" t="n">
        <f aca="false">I4011+J4011</f>
        <v>0</v>
      </c>
    </row>
    <row r="4012" customFormat="false" ht="15" hidden="false" customHeight="false" outlineLevel="0" collapsed="false">
      <c r="A4012" s="4" t="s">
        <v>180</v>
      </c>
      <c r="B4012" s="4" t="s">
        <v>768</v>
      </c>
      <c r="C4012" s="4" t="s">
        <v>886</v>
      </c>
      <c r="D4012" s="4" t="n">
        <f aca="false">IFERROR(INDEX(Positions!$D$2:$D$14531,MATCH($A4012&amp;"|7",Positions!$A$2:$A$14531,0)),"-")</f>
        <v>7</v>
      </c>
      <c r="E4012" s="4" t="n">
        <f aca="false">IFERROR(INDEX(Positions!$D$2:$D$14531,MATCH($A4012&amp;"|66",Positions!$A$2:$A$14531,0)),"-")</f>
        <v>65</v>
      </c>
      <c r="F4012" s="4" t="str">
        <f aca="false">IFERROR(INDEX(Positions!$E$2:$E$14531,MATCH($A4012&amp;"|7",Positions!$A$2:$A$14531,0)),"-")</f>
        <v>U</v>
      </c>
      <c r="G4012" s="4" t="str">
        <f aca="false">IFERROR(INDEX(Positions!$E$2:$E$14531,MATCH($A4012&amp;"|66",Positions!$A$2:$A$14531,0)),"-")</f>
        <v>A</v>
      </c>
      <c r="H4012" s="3" t="str">
        <f aca="false">F4012&amp;"-"&amp;G4012</f>
        <v>U-A</v>
      </c>
      <c r="I4012" s="4" t="n">
        <f aca="false">(F4012="G")+(G4012="G")</f>
        <v>0</v>
      </c>
      <c r="J4012" s="4" t="n">
        <f aca="false">(F4012="C")+(G4012="C")</f>
        <v>0</v>
      </c>
      <c r="K4012" s="3" t="n">
        <f aca="false">I4012+J4012</f>
        <v>0</v>
      </c>
    </row>
    <row r="4013" customFormat="false" ht="15" hidden="false" customHeight="false" outlineLevel="0" collapsed="false">
      <c r="A4013" s="4" t="s">
        <v>180</v>
      </c>
      <c r="B4013" s="4" t="s">
        <v>783</v>
      </c>
      <c r="C4013" s="4" t="s">
        <v>887</v>
      </c>
      <c r="D4013" s="4" t="n">
        <f aca="false">IFERROR(INDEX(Positions!$D$2:$D$14531,MATCH($A4013&amp;"|10",Positions!$A$2:$A$14531,0)),"-")</f>
        <v>10</v>
      </c>
      <c r="E4013" s="4" t="n">
        <f aca="false">IFERROR(INDEX(Positions!$D$2:$D$14531,MATCH($A4013&amp;"|25",Positions!$A$2:$A$14531,0)),"-")</f>
        <v>24</v>
      </c>
      <c r="F4013" s="4" t="str">
        <f aca="false">IFERROR(INDEX(Positions!$E$2:$E$14531,MATCH($A4013&amp;"|10",Positions!$A$2:$A$14531,0)),"-")</f>
        <v>G</v>
      </c>
      <c r="G4013" s="4" t="str">
        <f aca="false">IFERROR(INDEX(Positions!$E$2:$E$14531,MATCH($A4013&amp;"|25",Positions!$A$2:$A$14531,0)),"-")</f>
        <v>C</v>
      </c>
      <c r="H4013" s="3" t="str">
        <f aca="false">F4013&amp;"-"&amp;G4013</f>
        <v>G-C</v>
      </c>
      <c r="I4013" s="4" t="n">
        <f aca="false">(F4013="G")+(G4013="G")</f>
        <v>1</v>
      </c>
      <c r="J4013" s="4" t="n">
        <f aca="false">(F4013="C")+(G4013="C")</f>
        <v>1</v>
      </c>
      <c r="K4013" s="3" t="n">
        <f aca="false">I4013+J4013</f>
        <v>2</v>
      </c>
    </row>
    <row r="4014" customFormat="false" ht="15" hidden="false" customHeight="false" outlineLevel="0" collapsed="false">
      <c r="A4014" s="4" t="s">
        <v>180</v>
      </c>
      <c r="B4014" s="4" t="s">
        <v>783</v>
      </c>
      <c r="C4014" s="4" t="s">
        <v>888</v>
      </c>
      <c r="D4014" s="4" t="n">
        <f aca="false">IFERROR(INDEX(Positions!$D$2:$D$14531,MATCH($A4014&amp;"|11",Positions!$A$2:$A$14531,0)),"-")</f>
        <v>11</v>
      </c>
      <c r="E4014" s="4" t="n">
        <f aca="false">IFERROR(INDEX(Positions!$D$2:$D$14531,MATCH($A4014&amp;"|24",Positions!$A$2:$A$14531,0)),"-")</f>
        <v>23</v>
      </c>
      <c r="F4014" s="4" t="str">
        <f aca="false">IFERROR(INDEX(Positions!$E$2:$E$14531,MATCH($A4014&amp;"|11",Positions!$A$2:$A$14531,0)),"-")</f>
        <v>C</v>
      </c>
      <c r="G4014" s="4" t="str">
        <f aca="false">IFERROR(INDEX(Positions!$E$2:$E$14531,MATCH($A4014&amp;"|24",Positions!$A$2:$A$14531,0)),"-")</f>
        <v>G</v>
      </c>
      <c r="H4014" s="3" t="str">
        <f aca="false">F4014&amp;"-"&amp;G4014</f>
        <v>C-G</v>
      </c>
      <c r="I4014" s="4" t="n">
        <f aca="false">(F4014="G")+(G4014="G")</f>
        <v>1</v>
      </c>
      <c r="J4014" s="4" t="n">
        <f aca="false">(F4014="C")+(G4014="C")</f>
        <v>1</v>
      </c>
      <c r="K4014" s="3" t="n">
        <f aca="false">I4014+J4014</f>
        <v>2</v>
      </c>
    </row>
    <row r="4015" customFormat="false" ht="15" hidden="false" customHeight="false" outlineLevel="0" collapsed="false">
      <c r="A4015" s="4" t="s">
        <v>180</v>
      </c>
      <c r="B4015" s="4" t="s">
        <v>783</v>
      </c>
      <c r="C4015" s="4" t="s">
        <v>479</v>
      </c>
      <c r="D4015" s="4" t="n">
        <f aca="false">IFERROR(INDEX(Positions!$D$2:$D$14531,MATCH($A4015&amp;"|12",Positions!$A$2:$A$14531,0)),"-")</f>
        <v>12</v>
      </c>
      <c r="E4015" s="4" t="n">
        <f aca="false">IFERROR(INDEX(Positions!$D$2:$D$14531,MATCH($A4015&amp;"|23",Positions!$A$2:$A$14531,0)),"-")</f>
        <v>22</v>
      </c>
      <c r="F4015" s="4" t="str">
        <f aca="false">IFERROR(INDEX(Positions!$E$2:$E$14531,MATCH($A4015&amp;"|12",Positions!$A$2:$A$14531,0)),"-")</f>
        <v>U</v>
      </c>
      <c r="G4015" s="4" t="str">
        <f aca="false">IFERROR(INDEX(Positions!$E$2:$E$14531,MATCH($A4015&amp;"|23",Positions!$A$2:$A$14531,0)),"-")</f>
        <v>A</v>
      </c>
      <c r="H4015" s="3" t="str">
        <f aca="false">F4015&amp;"-"&amp;G4015</f>
        <v>U-A</v>
      </c>
      <c r="I4015" s="4" t="n">
        <f aca="false">(F4015="G")+(G4015="G")</f>
        <v>0</v>
      </c>
      <c r="J4015" s="4" t="n">
        <f aca="false">(F4015="C")+(G4015="C")</f>
        <v>0</v>
      </c>
      <c r="K4015" s="3" t="n">
        <f aca="false">I4015+J4015</f>
        <v>0</v>
      </c>
    </row>
    <row r="4016" customFormat="false" ht="15" hidden="false" customHeight="false" outlineLevel="0" collapsed="false">
      <c r="A4016" s="4" t="s">
        <v>180</v>
      </c>
      <c r="B4016" s="4" t="s">
        <v>783</v>
      </c>
      <c r="C4016" s="4" t="s">
        <v>267</v>
      </c>
      <c r="D4016" s="4" t="n">
        <f aca="false">IFERROR(INDEX(Positions!$D$2:$D$14531,MATCH($A4016&amp;"|13",Positions!$A$2:$A$14531,0)),"-")</f>
        <v>13</v>
      </c>
      <c r="E4016" s="4" t="n">
        <f aca="false">IFERROR(INDEX(Positions!$D$2:$D$14531,MATCH($A4016&amp;"|22",Positions!$A$2:$A$14531,0)),"-")</f>
        <v>21</v>
      </c>
      <c r="F4016" s="4" t="str">
        <f aca="false">IFERROR(INDEX(Positions!$E$2:$E$14531,MATCH($A4016&amp;"|13",Positions!$A$2:$A$14531,0)),"-")</f>
        <v>C</v>
      </c>
      <c r="G4016" s="4" t="str">
        <f aca="false">IFERROR(INDEX(Positions!$E$2:$E$14531,MATCH($A4016&amp;"|22",Positions!$A$2:$A$14531,0)),"-")</f>
        <v>G</v>
      </c>
      <c r="H4016" s="3" t="str">
        <f aca="false">F4016&amp;"-"&amp;G4016</f>
        <v>C-G</v>
      </c>
      <c r="I4016" s="4" t="n">
        <f aca="false">(F4016="G")+(G4016="G")</f>
        <v>1</v>
      </c>
      <c r="J4016" s="4" t="n">
        <f aca="false">(F4016="C")+(G4016="C")</f>
        <v>1</v>
      </c>
      <c r="K4016" s="3" t="n">
        <f aca="false">I4016+J4016</f>
        <v>2</v>
      </c>
    </row>
    <row r="4017" customFormat="false" ht="15" hidden="false" customHeight="false" outlineLevel="0" collapsed="false">
      <c r="A4017" s="4" t="s">
        <v>180</v>
      </c>
      <c r="B4017" s="4" t="s">
        <v>805</v>
      </c>
      <c r="C4017" s="4" t="s">
        <v>673</v>
      </c>
      <c r="D4017" s="4" t="n">
        <f aca="false">IFERROR(INDEX(Positions!$D$2:$D$14531,MATCH($A4017&amp;"|27",Positions!$A$2:$A$14531,0)),"-")</f>
        <v>26</v>
      </c>
      <c r="E4017" s="4" t="n">
        <f aca="false">IFERROR(INDEX(Positions!$D$2:$D$14531,MATCH($A4017&amp;"|43",Positions!$A$2:$A$14531,0)),"-")</f>
        <v>42</v>
      </c>
      <c r="F4017" s="4" t="str">
        <f aca="false">IFERROR(INDEX(Positions!$E$2:$E$14531,MATCH($A4017&amp;"|27",Positions!$A$2:$A$14531,0)),"-")</f>
        <v>C</v>
      </c>
      <c r="G4017" s="4" t="str">
        <f aca="false">IFERROR(INDEX(Positions!$E$2:$E$14531,MATCH($A4017&amp;"|43",Positions!$A$2:$A$14531,0)),"-")</f>
        <v>G</v>
      </c>
      <c r="H4017" s="3" t="str">
        <f aca="false">F4017&amp;"-"&amp;G4017</f>
        <v>C-G</v>
      </c>
      <c r="I4017" s="4" t="n">
        <f aca="false">(F4017="G")+(G4017="G")</f>
        <v>1</v>
      </c>
      <c r="J4017" s="4" t="n">
        <f aca="false">(F4017="C")+(G4017="C")</f>
        <v>1</v>
      </c>
      <c r="K4017" s="3" t="n">
        <f aca="false">I4017+J4017</f>
        <v>2</v>
      </c>
    </row>
    <row r="4018" customFormat="false" ht="15" hidden="false" customHeight="false" outlineLevel="0" collapsed="false">
      <c r="A4018" s="4" t="s">
        <v>180</v>
      </c>
      <c r="B4018" s="4" t="s">
        <v>805</v>
      </c>
      <c r="C4018" s="4" t="s">
        <v>889</v>
      </c>
      <c r="D4018" s="4" t="n">
        <f aca="false">IFERROR(INDEX(Positions!$D$2:$D$14531,MATCH($A4018&amp;"|28",Positions!$A$2:$A$14531,0)),"-")</f>
        <v>27</v>
      </c>
      <c r="E4018" s="4" t="n">
        <f aca="false">IFERROR(INDEX(Positions!$D$2:$D$14531,MATCH($A4018&amp;"|42",Positions!$A$2:$A$14531,0)),"-")</f>
        <v>41</v>
      </c>
      <c r="F4018" s="4" t="str">
        <f aca="false">IFERROR(INDEX(Positions!$E$2:$E$14531,MATCH($A4018&amp;"|28",Positions!$A$2:$A$14531,0)),"-")</f>
        <v>U</v>
      </c>
      <c r="G4018" s="4" t="str">
        <f aca="false">IFERROR(INDEX(Positions!$E$2:$E$14531,MATCH($A4018&amp;"|42",Positions!$A$2:$A$14531,0)),"-")</f>
        <v>A</v>
      </c>
      <c r="H4018" s="3" t="str">
        <f aca="false">F4018&amp;"-"&amp;G4018</f>
        <v>U-A</v>
      </c>
      <c r="I4018" s="4" t="n">
        <f aca="false">(F4018="G")+(G4018="G")</f>
        <v>0</v>
      </c>
      <c r="J4018" s="4" t="n">
        <f aca="false">(F4018="C")+(G4018="C")</f>
        <v>0</v>
      </c>
      <c r="K4018" s="3" t="n">
        <f aca="false">I4018+J4018</f>
        <v>0</v>
      </c>
    </row>
    <row r="4019" customFormat="false" ht="15" hidden="false" customHeight="false" outlineLevel="0" collapsed="false">
      <c r="A4019" s="4" t="s">
        <v>180</v>
      </c>
      <c r="B4019" s="4" t="s">
        <v>805</v>
      </c>
      <c r="C4019" s="4" t="s">
        <v>890</v>
      </c>
      <c r="D4019" s="4" t="n">
        <f aca="false">IFERROR(INDEX(Positions!$D$2:$D$14531,MATCH($A4019&amp;"|29",Positions!$A$2:$A$14531,0)),"-")</f>
        <v>28</v>
      </c>
      <c r="E4019" s="4" t="n">
        <f aca="false">IFERROR(INDEX(Positions!$D$2:$D$14531,MATCH($A4019&amp;"|41",Positions!$A$2:$A$14531,0)),"-")</f>
        <v>40</v>
      </c>
      <c r="F4019" s="4" t="str">
        <f aca="false">IFERROR(INDEX(Positions!$E$2:$E$14531,MATCH($A4019&amp;"|29",Positions!$A$2:$A$14531,0)),"-")</f>
        <v>U</v>
      </c>
      <c r="G4019" s="4" t="str">
        <f aca="false">IFERROR(INDEX(Positions!$E$2:$E$14531,MATCH($A4019&amp;"|41",Positions!$A$2:$A$14531,0)),"-")</f>
        <v>A</v>
      </c>
      <c r="H4019" s="3" t="str">
        <f aca="false">F4019&amp;"-"&amp;G4019</f>
        <v>U-A</v>
      </c>
      <c r="I4019" s="4" t="n">
        <f aca="false">(F4019="G")+(G4019="G")</f>
        <v>0</v>
      </c>
      <c r="J4019" s="4" t="n">
        <f aca="false">(F4019="C")+(G4019="C")</f>
        <v>0</v>
      </c>
      <c r="K4019" s="3" t="n">
        <f aca="false">I4019+J4019</f>
        <v>0</v>
      </c>
    </row>
    <row r="4020" customFormat="false" ht="15" hidden="false" customHeight="false" outlineLevel="0" collapsed="false">
      <c r="A4020" s="4" t="s">
        <v>180</v>
      </c>
      <c r="B4020" s="4" t="s">
        <v>805</v>
      </c>
      <c r="C4020" s="4" t="s">
        <v>694</v>
      </c>
      <c r="D4020" s="4" t="n">
        <f aca="false">IFERROR(INDEX(Positions!$D$2:$D$14531,MATCH($A4020&amp;"|30",Positions!$A$2:$A$14531,0)),"-")</f>
        <v>29</v>
      </c>
      <c r="E4020" s="4" t="n">
        <f aca="false">IFERROR(INDEX(Positions!$D$2:$D$14531,MATCH($A4020&amp;"|40",Positions!$A$2:$A$14531,0)),"-")</f>
        <v>39</v>
      </c>
      <c r="F4020" s="4" t="str">
        <f aca="false">IFERROR(INDEX(Positions!$E$2:$E$14531,MATCH($A4020&amp;"|30",Positions!$A$2:$A$14531,0)),"-")</f>
        <v>C</v>
      </c>
      <c r="G4020" s="4" t="str">
        <f aca="false">IFERROR(INDEX(Positions!$E$2:$E$14531,MATCH($A4020&amp;"|40",Positions!$A$2:$A$14531,0)),"-")</f>
        <v>G</v>
      </c>
      <c r="H4020" s="3" t="str">
        <f aca="false">F4020&amp;"-"&amp;G4020</f>
        <v>C-G</v>
      </c>
      <c r="I4020" s="4" t="n">
        <f aca="false">(F4020="G")+(G4020="G")</f>
        <v>1</v>
      </c>
      <c r="J4020" s="4" t="n">
        <f aca="false">(F4020="C")+(G4020="C")</f>
        <v>1</v>
      </c>
      <c r="K4020" s="3" t="n">
        <f aca="false">I4020+J4020</f>
        <v>2</v>
      </c>
    </row>
    <row r="4021" customFormat="false" ht="15" hidden="false" customHeight="false" outlineLevel="0" collapsed="false">
      <c r="A4021" s="4" t="s">
        <v>180</v>
      </c>
      <c r="B4021" s="4" t="s">
        <v>805</v>
      </c>
      <c r="C4021" s="4" t="s">
        <v>640</v>
      </c>
      <c r="D4021" s="4" t="n">
        <f aca="false">IFERROR(INDEX(Positions!$D$2:$D$14531,MATCH($A4021&amp;"|31",Positions!$A$2:$A$14531,0)),"-")</f>
        <v>30</v>
      </c>
      <c r="E4021" s="4" t="n">
        <f aca="false">IFERROR(INDEX(Positions!$D$2:$D$14531,MATCH($A4021&amp;"|39",Positions!$A$2:$A$14531,0)),"-")</f>
        <v>38</v>
      </c>
      <c r="F4021" s="4" t="str">
        <f aca="false">IFERROR(INDEX(Positions!$E$2:$E$14531,MATCH($A4021&amp;"|31",Positions!$A$2:$A$14531,0)),"-")</f>
        <v>C</v>
      </c>
      <c r="G4021" s="4" t="str">
        <f aca="false">IFERROR(INDEX(Positions!$E$2:$E$14531,MATCH($A4021&amp;"|39",Positions!$A$2:$A$14531,0)),"-")</f>
        <v>G</v>
      </c>
      <c r="H4021" s="3" t="str">
        <f aca="false">F4021&amp;"-"&amp;G4021</f>
        <v>C-G</v>
      </c>
      <c r="I4021" s="4" t="n">
        <f aca="false">(F4021="G")+(G4021="G")</f>
        <v>1</v>
      </c>
      <c r="J4021" s="4" t="n">
        <f aca="false">(F4021="C")+(G4021="C")</f>
        <v>1</v>
      </c>
      <c r="K4021" s="3" t="n">
        <f aca="false">I4021+J4021</f>
        <v>2</v>
      </c>
    </row>
    <row r="4022" customFormat="false" ht="15" hidden="false" customHeight="false" outlineLevel="0" collapsed="false">
      <c r="A4022" s="4" t="s">
        <v>180</v>
      </c>
      <c r="B4022" s="4" t="s">
        <v>830</v>
      </c>
      <c r="C4022" s="4" t="s">
        <v>367</v>
      </c>
      <c r="D4022" s="4" t="n">
        <f aca="false">IFERROR(INDEX(Positions!$D$2:$D$14531,MATCH($A4022&amp;"|49",Positions!$A$2:$A$14531,0)),"-")</f>
        <v>48</v>
      </c>
      <c r="E4022" s="4" t="n">
        <f aca="false">IFERROR(INDEX(Positions!$D$2:$D$14531,MATCH($A4022&amp;"|65",Positions!$A$2:$A$14531,0)),"-")</f>
        <v>64</v>
      </c>
      <c r="F4022" s="4" t="str">
        <f aca="false">IFERROR(INDEX(Positions!$E$2:$E$14531,MATCH($A4022&amp;"|49",Positions!$A$2:$A$14531,0)),"-")</f>
        <v>A</v>
      </c>
      <c r="G4022" s="4" t="str">
        <f aca="false">IFERROR(INDEX(Positions!$E$2:$E$14531,MATCH($A4022&amp;"|65",Positions!$A$2:$A$14531,0)),"-")</f>
        <v>U</v>
      </c>
      <c r="H4022" s="3" t="str">
        <f aca="false">F4022&amp;"-"&amp;G4022</f>
        <v>A-U</v>
      </c>
      <c r="I4022" s="4" t="n">
        <f aca="false">(F4022="G")+(G4022="G")</f>
        <v>0</v>
      </c>
      <c r="J4022" s="4" t="n">
        <f aca="false">(F4022="C")+(G4022="C")</f>
        <v>0</v>
      </c>
      <c r="K4022" s="3" t="n">
        <f aca="false">I4022+J4022</f>
        <v>0</v>
      </c>
    </row>
    <row r="4023" customFormat="false" ht="15" hidden="false" customHeight="false" outlineLevel="0" collapsed="false">
      <c r="A4023" s="4" t="s">
        <v>180</v>
      </c>
      <c r="B4023" s="4" t="s">
        <v>830</v>
      </c>
      <c r="C4023" s="4" t="s">
        <v>891</v>
      </c>
      <c r="D4023" s="4" t="n">
        <f aca="false">IFERROR(INDEX(Positions!$D$2:$D$14531,MATCH($A4023&amp;"|50",Positions!$A$2:$A$14531,0)),"-")</f>
        <v>49</v>
      </c>
      <c r="E4023" s="4" t="n">
        <f aca="false">IFERROR(INDEX(Positions!$D$2:$D$14531,MATCH($A4023&amp;"|64",Positions!$A$2:$A$14531,0)),"-")</f>
        <v>63</v>
      </c>
      <c r="F4023" s="4" t="str">
        <f aca="false">IFERROR(INDEX(Positions!$E$2:$E$14531,MATCH($A4023&amp;"|50",Positions!$A$2:$A$14531,0)),"-")</f>
        <v>C</v>
      </c>
      <c r="G4023" s="4" t="str">
        <f aca="false">IFERROR(INDEX(Positions!$E$2:$E$14531,MATCH($A4023&amp;"|64",Positions!$A$2:$A$14531,0)),"-")</f>
        <v>G</v>
      </c>
      <c r="H4023" s="3" t="str">
        <f aca="false">F4023&amp;"-"&amp;G4023</f>
        <v>C-G</v>
      </c>
      <c r="I4023" s="4" t="n">
        <f aca="false">(F4023="G")+(G4023="G")</f>
        <v>1</v>
      </c>
      <c r="J4023" s="4" t="n">
        <f aca="false">(F4023="C")+(G4023="C")</f>
        <v>1</v>
      </c>
      <c r="K4023" s="3" t="n">
        <f aca="false">I4023+J4023</f>
        <v>2</v>
      </c>
    </row>
    <row r="4024" customFormat="false" ht="15" hidden="false" customHeight="false" outlineLevel="0" collapsed="false">
      <c r="A4024" s="4" t="s">
        <v>180</v>
      </c>
      <c r="B4024" s="4" t="s">
        <v>830</v>
      </c>
      <c r="C4024" s="4" t="s">
        <v>689</v>
      </c>
      <c r="D4024" s="4" t="n">
        <f aca="false">IFERROR(INDEX(Positions!$D$2:$D$14531,MATCH($A4024&amp;"|51",Positions!$A$2:$A$14531,0)),"-")</f>
        <v>50</v>
      </c>
      <c r="E4024" s="4" t="n">
        <f aca="false">IFERROR(INDEX(Positions!$D$2:$D$14531,MATCH($A4024&amp;"|63",Positions!$A$2:$A$14531,0)),"-")</f>
        <v>62</v>
      </c>
      <c r="F4024" s="4" t="str">
        <f aca="false">IFERROR(INDEX(Positions!$E$2:$E$14531,MATCH($A4024&amp;"|51",Positions!$A$2:$A$14531,0)),"-")</f>
        <v>U</v>
      </c>
      <c r="G4024" s="4" t="str">
        <f aca="false">IFERROR(INDEX(Positions!$E$2:$E$14531,MATCH($A4024&amp;"|63",Positions!$A$2:$A$14531,0)),"-")</f>
        <v>A</v>
      </c>
      <c r="H4024" s="3" t="str">
        <f aca="false">F4024&amp;"-"&amp;G4024</f>
        <v>U-A</v>
      </c>
      <c r="I4024" s="4" t="n">
        <f aca="false">(F4024="G")+(G4024="G")</f>
        <v>0</v>
      </c>
      <c r="J4024" s="4" t="n">
        <f aca="false">(F4024="C")+(G4024="C")</f>
        <v>0</v>
      </c>
      <c r="K4024" s="3" t="n">
        <f aca="false">I4024+J4024</f>
        <v>0</v>
      </c>
    </row>
    <row r="4025" customFormat="false" ht="15" hidden="false" customHeight="false" outlineLevel="0" collapsed="false">
      <c r="A4025" s="4" t="s">
        <v>180</v>
      </c>
      <c r="B4025" s="4" t="s">
        <v>830</v>
      </c>
      <c r="C4025" s="4" t="s">
        <v>703</v>
      </c>
      <c r="D4025" s="4" t="n">
        <f aca="false">IFERROR(INDEX(Positions!$D$2:$D$14531,MATCH($A4025&amp;"|52",Positions!$A$2:$A$14531,0)),"-")</f>
        <v>51</v>
      </c>
      <c r="E4025" s="4" t="n">
        <f aca="false">IFERROR(INDEX(Positions!$D$2:$D$14531,MATCH($A4025&amp;"|62",Positions!$A$2:$A$14531,0)),"-")</f>
        <v>61</v>
      </c>
      <c r="F4025" s="4" t="str">
        <f aca="false">IFERROR(INDEX(Positions!$E$2:$E$14531,MATCH($A4025&amp;"|52",Positions!$A$2:$A$14531,0)),"-")</f>
        <v>G</v>
      </c>
      <c r="G4025" s="4" t="str">
        <f aca="false">IFERROR(INDEX(Positions!$E$2:$E$14531,MATCH($A4025&amp;"|62",Positions!$A$2:$A$14531,0)),"-")</f>
        <v>C</v>
      </c>
      <c r="H4025" s="3" t="str">
        <f aca="false">F4025&amp;"-"&amp;G4025</f>
        <v>G-C</v>
      </c>
      <c r="I4025" s="4" t="n">
        <f aca="false">(F4025="G")+(G4025="G")</f>
        <v>1</v>
      </c>
      <c r="J4025" s="4" t="n">
        <f aca="false">(F4025="C")+(G4025="C")</f>
        <v>1</v>
      </c>
      <c r="K4025" s="3" t="n">
        <f aca="false">I4025+J4025</f>
        <v>2</v>
      </c>
    </row>
    <row r="4026" customFormat="false" ht="15" hidden="false" customHeight="false" outlineLevel="0" collapsed="false">
      <c r="A4026" s="4" t="s">
        <v>180</v>
      </c>
      <c r="B4026" s="4" t="s">
        <v>830</v>
      </c>
      <c r="C4026" s="4" t="s">
        <v>892</v>
      </c>
      <c r="D4026" s="4" t="n">
        <f aca="false">IFERROR(INDEX(Positions!$D$2:$D$14531,MATCH($A4026&amp;"|53",Positions!$A$2:$A$14531,0)),"-")</f>
        <v>52</v>
      </c>
      <c r="E4026" s="4" t="n">
        <f aca="false">IFERROR(INDEX(Positions!$D$2:$D$14531,MATCH($A4026&amp;"|61",Positions!$A$2:$A$14531,0)),"-")</f>
        <v>60</v>
      </c>
      <c r="F4026" s="4" t="str">
        <f aca="false">IFERROR(INDEX(Positions!$E$2:$E$14531,MATCH($A4026&amp;"|53",Positions!$A$2:$A$14531,0)),"-")</f>
        <v>G</v>
      </c>
      <c r="G4026" s="4" t="str">
        <f aca="false">IFERROR(INDEX(Positions!$E$2:$E$14531,MATCH($A4026&amp;"|61",Positions!$A$2:$A$14531,0)),"-")</f>
        <v>C</v>
      </c>
      <c r="H4026" s="3" t="str">
        <f aca="false">F4026&amp;"-"&amp;G4026</f>
        <v>G-C</v>
      </c>
      <c r="I4026" s="4" t="n">
        <f aca="false">(F4026="G")+(G4026="G")</f>
        <v>1</v>
      </c>
      <c r="J4026" s="4" t="n">
        <f aca="false">(F4026="C")+(G4026="C")</f>
        <v>1</v>
      </c>
      <c r="K4026" s="3" t="n">
        <f aca="false">I4026+J4026</f>
        <v>2</v>
      </c>
    </row>
    <row r="4027" customFormat="false" ht="15" hidden="false" customHeight="false" outlineLevel="0" collapsed="false">
      <c r="A4027" s="24" t="s">
        <v>180</v>
      </c>
      <c r="B4027" s="24" t="s">
        <v>893</v>
      </c>
      <c r="C4027" s="24" t="s">
        <v>894</v>
      </c>
      <c r="D4027" s="24" t="n">
        <f aca="false">IFERROR(INDEX(Positions!$D$2:$D$14531,MATCH($A4027&amp;"|8",Positions!$A$2:$A$14531,0)),"-")</f>
        <v>8</v>
      </c>
      <c r="E4027" s="24" t="n">
        <f aca="false">IFERROR(INDEX(Positions!$D$2:$D$14531,MATCH($A4027&amp;"|14",Positions!$A$2:$A$14531,0)),"-")</f>
        <v>14</v>
      </c>
      <c r="F4027" s="24" t="str">
        <f aca="false">IFERROR(INDEX(Positions!$E$2:$E$14531,MATCH($A4027&amp;"|8",Positions!$A$2:$A$14531,0)),"-")</f>
        <v>U</v>
      </c>
      <c r="G4027" s="24" t="str">
        <f aca="false">IFERROR(INDEX(Positions!$E$2:$E$14531,MATCH($A4027&amp;"|14",Positions!$A$2:$A$14531,0)),"-")</f>
        <v>A</v>
      </c>
      <c r="H4027" s="25" t="str">
        <f aca="false">F4027&amp;"-"&amp;G4027</f>
        <v>U-A</v>
      </c>
      <c r="I4027" s="24" t="n">
        <f aca="false">(F4027="G")+(G4027="G")</f>
        <v>0</v>
      </c>
      <c r="J4027" s="24" t="n">
        <f aca="false">(F4027="C")+(G4027="C")</f>
        <v>0</v>
      </c>
      <c r="K4027" s="25" t="n">
        <f aca="false">I4027+J4027</f>
        <v>0</v>
      </c>
    </row>
    <row r="4028" customFormat="false" ht="15" hidden="false" customHeight="false" outlineLevel="0" collapsed="false">
      <c r="A4028" s="24" t="s">
        <v>180</v>
      </c>
      <c r="B4028" s="24" t="s">
        <v>893</v>
      </c>
      <c r="C4028" s="24" t="s">
        <v>895</v>
      </c>
      <c r="D4028" s="24" t="n">
        <f aca="false">IFERROR(INDEX(Positions!$D$2:$D$14531,MATCH($A4028&amp;"|15",Positions!$A$2:$A$14531,0)),"-")</f>
        <v>15</v>
      </c>
      <c r="E4028" s="24" t="n">
        <f aca="false">IFERROR(INDEX(Positions!$D$2:$D$14531,MATCH($A4028&amp;"|48",Positions!$A$2:$A$14531,0)),"-")</f>
        <v>47</v>
      </c>
      <c r="F4028" s="24" t="str">
        <f aca="false">IFERROR(INDEX(Positions!$E$2:$E$14531,MATCH($A4028&amp;"|15",Positions!$A$2:$A$14531,0)),"-")</f>
        <v>G</v>
      </c>
      <c r="G4028" s="24" t="str">
        <f aca="false">IFERROR(INDEX(Positions!$E$2:$E$14531,MATCH($A4028&amp;"|48",Positions!$A$2:$A$14531,0)),"-")</f>
        <v>C</v>
      </c>
      <c r="H4028" s="25" t="str">
        <f aca="false">F4028&amp;"-"&amp;G4028</f>
        <v>G-C</v>
      </c>
      <c r="I4028" s="24" t="n">
        <f aca="false">(F4028="G")+(G4028="G")</f>
        <v>1</v>
      </c>
      <c r="J4028" s="24" t="n">
        <f aca="false">(F4028="C")+(G4028="C")</f>
        <v>1</v>
      </c>
      <c r="K4028" s="25" t="n">
        <f aca="false">I4028+J4028</f>
        <v>2</v>
      </c>
    </row>
    <row r="4029" customFormat="false" ht="15" hidden="false" customHeight="false" outlineLevel="0" collapsed="false">
      <c r="A4029" s="24" t="s">
        <v>180</v>
      </c>
      <c r="B4029" s="24" t="s">
        <v>893</v>
      </c>
      <c r="C4029" s="24" t="s">
        <v>896</v>
      </c>
      <c r="D4029" s="24" t="n">
        <f aca="false">IFERROR(INDEX(Positions!$D$2:$D$14531,MATCH($A4029&amp;"|18",Positions!$A$2:$A$14531,0)),"-")</f>
        <v>17</v>
      </c>
      <c r="E4029" s="24" t="n">
        <f aca="false">IFERROR(INDEX(Positions!$D$2:$D$14531,MATCH($A4029&amp;"|55",Positions!$A$2:$A$14531,0)),"-")</f>
        <v>54</v>
      </c>
      <c r="F4029" s="24" t="str">
        <f aca="false">IFERROR(INDEX(Positions!$E$2:$E$14531,MATCH($A4029&amp;"|18",Positions!$A$2:$A$14531,0)),"-")</f>
        <v>G</v>
      </c>
      <c r="G4029" s="24" t="str">
        <f aca="false">IFERROR(INDEX(Positions!$E$2:$E$14531,MATCH($A4029&amp;"|55",Positions!$A$2:$A$14531,0)),"-")</f>
        <v>U</v>
      </c>
      <c r="H4029" s="25" t="str">
        <f aca="false">F4029&amp;"-"&amp;G4029</f>
        <v>G-U</v>
      </c>
      <c r="I4029" s="24" t="n">
        <f aca="false">(F4029="G")+(G4029="G")</f>
        <v>1</v>
      </c>
      <c r="J4029" s="24" t="n">
        <f aca="false">(F4029="C")+(G4029="C")</f>
        <v>0</v>
      </c>
      <c r="K4029" s="25" t="n">
        <f aca="false">I4029+J4029</f>
        <v>1</v>
      </c>
    </row>
    <row r="4030" customFormat="false" ht="15" hidden="false" customHeight="false" outlineLevel="0" collapsed="false">
      <c r="A4030" s="24" t="s">
        <v>180</v>
      </c>
      <c r="B4030" s="24" t="s">
        <v>893</v>
      </c>
      <c r="C4030" s="24" t="s">
        <v>897</v>
      </c>
      <c r="D4030" s="24" t="n">
        <f aca="false">IFERROR(INDEX(Positions!$D$2:$D$14531,MATCH($A4030&amp;"|19",Positions!$A$2:$A$14531,0)),"-")</f>
        <v>18</v>
      </c>
      <c r="E4030" s="24" t="n">
        <f aca="false">IFERROR(INDEX(Positions!$D$2:$D$14531,MATCH($A4030&amp;"|56",Positions!$A$2:$A$14531,0)),"-")</f>
        <v>55</v>
      </c>
      <c r="F4030" s="24" t="str">
        <f aca="false">IFERROR(INDEX(Positions!$E$2:$E$14531,MATCH($A4030&amp;"|19",Positions!$A$2:$A$14531,0)),"-")</f>
        <v>G</v>
      </c>
      <c r="G4030" s="24" t="str">
        <f aca="false">IFERROR(INDEX(Positions!$E$2:$E$14531,MATCH($A4030&amp;"|56",Positions!$A$2:$A$14531,0)),"-")</f>
        <v>C</v>
      </c>
      <c r="H4030" s="25" t="str">
        <f aca="false">F4030&amp;"-"&amp;G4030</f>
        <v>G-C</v>
      </c>
      <c r="I4030" s="24" t="n">
        <f aca="false">(F4030="G")+(G4030="G")</f>
        <v>1</v>
      </c>
      <c r="J4030" s="24" t="n">
        <f aca="false">(F4030="C")+(G4030="C")</f>
        <v>1</v>
      </c>
      <c r="K4030" s="25" t="n">
        <f aca="false">I4030+J4030</f>
        <v>2</v>
      </c>
    </row>
    <row r="4031" customFormat="false" ht="15" hidden="false" customHeight="false" outlineLevel="0" collapsed="false">
      <c r="A4031" s="24" t="s">
        <v>180</v>
      </c>
      <c r="B4031" s="24" t="s">
        <v>893</v>
      </c>
      <c r="C4031" s="24" t="s">
        <v>898</v>
      </c>
      <c r="D4031" s="24" t="n">
        <f aca="false">IFERROR(INDEX(Positions!$D$2:$D$14531,MATCH($A4031&amp;"|26",Positions!$A$2:$A$14531,0)),"-")</f>
        <v>25</v>
      </c>
      <c r="E4031" s="24" t="n">
        <f aca="false">IFERROR(INDEX(Positions!$D$2:$D$14531,MATCH($A4031&amp;"|44",Positions!$A$2:$A$14531,0)),"-")</f>
        <v>43</v>
      </c>
      <c r="F4031" s="24" t="str">
        <f aca="false">IFERROR(INDEX(Positions!$E$2:$E$14531,MATCH($A4031&amp;"|26",Positions!$A$2:$A$14531,0)),"-")</f>
        <v>G</v>
      </c>
      <c r="G4031" s="24" t="str">
        <f aca="false">IFERROR(INDEX(Positions!$E$2:$E$14531,MATCH($A4031&amp;"|44",Positions!$A$2:$A$14531,0)),"-")</f>
        <v>A</v>
      </c>
      <c r="H4031" s="25" t="str">
        <f aca="false">F4031&amp;"-"&amp;G4031</f>
        <v>G-A</v>
      </c>
      <c r="I4031" s="24" t="n">
        <f aca="false">(F4031="G")+(G4031="G")</f>
        <v>1</v>
      </c>
      <c r="J4031" s="24" t="n">
        <f aca="false">(F4031="C")+(G4031="C")</f>
        <v>0</v>
      </c>
      <c r="K4031" s="25" t="n">
        <f aca="false">I4031+J4031</f>
        <v>1</v>
      </c>
    </row>
    <row r="4032" customFormat="false" ht="15" hidden="false" customHeight="false" outlineLevel="0" collapsed="false">
      <c r="A4032" s="24" t="s">
        <v>180</v>
      </c>
      <c r="B4032" s="24" t="s">
        <v>893</v>
      </c>
      <c r="C4032" s="24" t="s">
        <v>899</v>
      </c>
      <c r="D4032" s="24" t="n">
        <f aca="false">IFERROR(INDEX(Positions!$D$2:$D$14531,MATCH($A4032&amp;"|32",Positions!$A$2:$A$14531,0)),"-")</f>
        <v>31</v>
      </c>
      <c r="E4032" s="24" t="n">
        <f aca="false">IFERROR(INDEX(Positions!$D$2:$D$14531,MATCH($A4032&amp;"|38",Positions!$A$2:$A$14531,0)),"-")</f>
        <v>37</v>
      </c>
      <c r="F4032" s="24" t="str">
        <f aca="false">IFERROR(INDEX(Positions!$E$2:$E$14531,MATCH($A4032&amp;"|32",Positions!$A$2:$A$14531,0)),"-")</f>
        <v>C</v>
      </c>
      <c r="G4032" s="24" t="str">
        <f aca="false">IFERROR(INDEX(Positions!$E$2:$E$14531,MATCH($A4032&amp;"|38",Positions!$A$2:$A$14531,0)),"-")</f>
        <v>C</v>
      </c>
      <c r="H4032" s="25" t="str">
        <f aca="false">F4032&amp;"-"&amp;G4032</f>
        <v>C-C</v>
      </c>
      <c r="I4032" s="24" t="n">
        <f aca="false">(F4032="G")+(G4032="G")</f>
        <v>0</v>
      </c>
      <c r="J4032" s="24" t="n">
        <f aca="false">(F4032="C")+(G4032="C")</f>
        <v>2</v>
      </c>
      <c r="K4032" s="25" t="n">
        <f aca="false">I4032+J4032</f>
        <v>2</v>
      </c>
    </row>
    <row r="4033" customFormat="false" ht="15" hidden="false" customHeight="false" outlineLevel="0" collapsed="false">
      <c r="A4033" s="24" t="s">
        <v>180</v>
      </c>
      <c r="B4033" s="24" t="s">
        <v>893</v>
      </c>
      <c r="C4033" s="24" t="s">
        <v>900</v>
      </c>
      <c r="D4033" s="24" t="n">
        <f aca="false">IFERROR(INDEX(Positions!$D$2:$D$14531,MATCH($A4033&amp;"|54",Positions!$A$2:$A$14531,0)),"-")</f>
        <v>53</v>
      </c>
      <c r="E4033" s="24" t="n">
        <f aca="false">IFERROR(INDEX(Positions!$D$2:$D$14531,MATCH($A4033&amp;"|58",Positions!$A$2:$A$14531,0)),"-")</f>
        <v>57</v>
      </c>
      <c r="F4033" s="24" t="str">
        <f aca="false">IFERROR(INDEX(Positions!$E$2:$E$14531,MATCH($A4033&amp;"|54",Positions!$A$2:$A$14531,0)),"-")</f>
        <v>U</v>
      </c>
      <c r="G4033" s="24" t="str">
        <f aca="false">IFERROR(INDEX(Positions!$E$2:$E$14531,MATCH($A4033&amp;"|58",Positions!$A$2:$A$14531,0)),"-")</f>
        <v>A</v>
      </c>
      <c r="H4033" s="25" t="str">
        <f aca="false">F4033&amp;"-"&amp;G4033</f>
        <v>U-A</v>
      </c>
      <c r="I4033" s="24" t="n">
        <f aca="false">(F4033="G")+(G4033="G")</f>
        <v>0</v>
      </c>
      <c r="J4033" s="24" t="n">
        <f aca="false">(F4033="C")+(G4033="C")</f>
        <v>0</v>
      </c>
      <c r="K4033" s="25" t="n">
        <f aca="false">I4033+J4033</f>
        <v>0</v>
      </c>
    </row>
    <row r="4034" customFormat="false" ht="15" hidden="false" customHeight="false" outlineLevel="0" collapsed="false">
      <c r="A4034" s="4" t="s">
        <v>181</v>
      </c>
      <c r="B4034" s="4" t="s">
        <v>768</v>
      </c>
      <c r="C4034" s="4" t="s">
        <v>882</v>
      </c>
      <c r="D4034" s="4" t="n">
        <f aca="false">IFERROR(INDEX(Positions!$D$2:$D$14531,MATCH($A4034&amp;"|1",Positions!$A$2:$A$14531,0)),"-")</f>
        <v>1</v>
      </c>
      <c r="E4034" s="4" t="n">
        <f aca="false">IFERROR(INDEX(Positions!$D$2:$D$14531,MATCH($A4034&amp;"|72",Positions!$A$2:$A$14531,0)),"-")</f>
        <v>71</v>
      </c>
      <c r="F4034" s="4" t="str">
        <f aca="false">IFERROR(INDEX(Positions!$E$2:$E$14531,MATCH($A4034&amp;"|1",Positions!$A$2:$A$14531,0)),"-")</f>
        <v>G</v>
      </c>
      <c r="G4034" s="4" t="str">
        <f aca="false">IFERROR(INDEX(Positions!$E$2:$E$14531,MATCH($A4034&amp;"|72",Positions!$A$2:$A$14531,0)),"-")</f>
        <v>C</v>
      </c>
      <c r="H4034" s="3" t="str">
        <f aca="false">F4034&amp;"-"&amp;G4034</f>
        <v>G-C</v>
      </c>
      <c r="I4034" s="4" t="n">
        <f aca="false">(F4034="G")+(G4034="G")</f>
        <v>1</v>
      </c>
      <c r="J4034" s="4" t="n">
        <f aca="false">(F4034="C")+(G4034="C")</f>
        <v>1</v>
      </c>
      <c r="K4034" s="3" t="n">
        <f aca="false">I4034+J4034</f>
        <v>2</v>
      </c>
    </row>
    <row r="4035" customFormat="false" ht="15" hidden="false" customHeight="false" outlineLevel="0" collapsed="false">
      <c r="A4035" s="4" t="s">
        <v>181</v>
      </c>
      <c r="B4035" s="4" t="s">
        <v>768</v>
      </c>
      <c r="C4035" s="4" t="s">
        <v>883</v>
      </c>
      <c r="D4035" s="4" t="n">
        <f aca="false">IFERROR(INDEX(Positions!$D$2:$D$14531,MATCH($A4035&amp;"|2",Positions!$A$2:$A$14531,0)),"-")</f>
        <v>2</v>
      </c>
      <c r="E4035" s="4" t="n">
        <f aca="false">IFERROR(INDEX(Positions!$D$2:$D$14531,MATCH($A4035&amp;"|71",Positions!$A$2:$A$14531,0)),"-")</f>
        <v>70</v>
      </c>
      <c r="F4035" s="4" t="str">
        <f aca="false">IFERROR(INDEX(Positions!$E$2:$E$14531,MATCH($A4035&amp;"|2",Positions!$A$2:$A$14531,0)),"-")</f>
        <v>G</v>
      </c>
      <c r="G4035" s="4" t="str">
        <f aca="false">IFERROR(INDEX(Positions!$E$2:$E$14531,MATCH($A4035&amp;"|71",Positions!$A$2:$A$14531,0)),"-")</f>
        <v>C</v>
      </c>
      <c r="H4035" s="3" t="str">
        <f aca="false">F4035&amp;"-"&amp;G4035</f>
        <v>G-C</v>
      </c>
      <c r="I4035" s="4" t="n">
        <f aca="false">(F4035="G")+(G4035="G")</f>
        <v>1</v>
      </c>
      <c r="J4035" s="4" t="n">
        <f aca="false">(F4035="C")+(G4035="C")</f>
        <v>1</v>
      </c>
      <c r="K4035" s="3" t="n">
        <f aca="false">I4035+J4035</f>
        <v>2</v>
      </c>
    </row>
    <row r="4036" customFormat="false" ht="15" hidden="false" customHeight="false" outlineLevel="0" collapsed="false">
      <c r="A4036" s="4" t="s">
        <v>181</v>
      </c>
      <c r="B4036" s="4" t="s">
        <v>768</v>
      </c>
      <c r="C4036" s="4" t="s">
        <v>884</v>
      </c>
      <c r="D4036" s="4" t="n">
        <f aca="false">IFERROR(INDEX(Positions!$D$2:$D$14531,MATCH($A4036&amp;"|3",Positions!$A$2:$A$14531,0)),"-")</f>
        <v>3</v>
      </c>
      <c r="E4036" s="4" t="n">
        <f aca="false">IFERROR(INDEX(Positions!$D$2:$D$14531,MATCH($A4036&amp;"|70",Positions!$A$2:$A$14531,0)),"-")</f>
        <v>69</v>
      </c>
      <c r="F4036" s="4" t="str">
        <f aca="false">IFERROR(INDEX(Positions!$E$2:$E$14531,MATCH($A4036&amp;"|3",Positions!$A$2:$A$14531,0)),"-")</f>
        <v>A</v>
      </c>
      <c r="G4036" s="4" t="str">
        <f aca="false">IFERROR(INDEX(Positions!$E$2:$E$14531,MATCH($A4036&amp;"|70",Positions!$A$2:$A$14531,0)),"-")</f>
        <v>U</v>
      </c>
      <c r="H4036" s="3" t="str">
        <f aca="false">F4036&amp;"-"&amp;G4036</f>
        <v>A-U</v>
      </c>
      <c r="I4036" s="4" t="n">
        <f aca="false">(F4036="G")+(G4036="G")</f>
        <v>0</v>
      </c>
      <c r="J4036" s="4" t="n">
        <f aca="false">(F4036="C")+(G4036="C")</f>
        <v>0</v>
      </c>
      <c r="K4036" s="3" t="n">
        <f aca="false">I4036+J4036</f>
        <v>0</v>
      </c>
    </row>
    <row r="4037" customFormat="false" ht="15" hidden="false" customHeight="false" outlineLevel="0" collapsed="false">
      <c r="A4037" s="4" t="s">
        <v>181</v>
      </c>
      <c r="B4037" s="4" t="s">
        <v>768</v>
      </c>
      <c r="C4037" s="4" t="s">
        <v>885</v>
      </c>
      <c r="D4037" s="4" t="n">
        <f aca="false">IFERROR(INDEX(Positions!$D$2:$D$14531,MATCH($A4037&amp;"|4",Positions!$A$2:$A$14531,0)),"-")</f>
        <v>4</v>
      </c>
      <c r="E4037" s="4" t="n">
        <f aca="false">IFERROR(INDEX(Positions!$D$2:$D$14531,MATCH($A4037&amp;"|69",Positions!$A$2:$A$14531,0)),"-")</f>
        <v>68</v>
      </c>
      <c r="F4037" s="4" t="str">
        <f aca="false">IFERROR(INDEX(Positions!$E$2:$E$14531,MATCH($A4037&amp;"|4",Positions!$A$2:$A$14531,0)),"-")</f>
        <v>C</v>
      </c>
      <c r="G4037" s="4" t="str">
        <f aca="false">IFERROR(INDEX(Positions!$E$2:$E$14531,MATCH($A4037&amp;"|69",Positions!$A$2:$A$14531,0)),"-")</f>
        <v>G</v>
      </c>
      <c r="H4037" s="3" t="str">
        <f aca="false">F4037&amp;"-"&amp;G4037</f>
        <v>C-G</v>
      </c>
      <c r="I4037" s="4" t="n">
        <f aca="false">(F4037="G")+(G4037="G")</f>
        <v>1</v>
      </c>
      <c r="J4037" s="4" t="n">
        <f aca="false">(F4037="C")+(G4037="C")</f>
        <v>1</v>
      </c>
      <c r="K4037" s="3" t="n">
        <f aca="false">I4037+J4037</f>
        <v>2</v>
      </c>
    </row>
    <row r="4038" customFormat="false" ht="15" hidden="false" customHeight="false" outlineLevel="0" collapsed="false">
      <c r="A4038" s="4" t="s">
        <v>181</v>
      </c>
      <c r="B4038" s="4" t="s">
        <v>768</v>
      </c>
      <c r="C4038" s="4" t="s">
        <v>542</v>
      </c>
      <c r="D4038" s="4" t="n">
        <f aca="false">IFERROR(INDEX(Positions!$D$2:$D$14531,MATCH($A4038&amp;"|5",Positions!$A$2:$A$14531,0)),"-")</f>
        <v>5</v>
      </c>
      <c r="E4038" s="4" t="n">
        <f aca="false">IFERROR(INDEX(Positions!$D$2:$D$14531,MATCH($A4038&amp;"|68",Positions!$A$2:$A$14531,0)),"-")</f>
        <v>67</v>
      </c>
      <c r="F4038" s="4" t="str">
        <f aca="false">IFERROR(INDEX(Positions!$E$2:$E$14531,MATCH($A4038&amp;"|5",Positions!$A$2:$A$14531,0)),"-")</f>
        <v>G</v>
      </c>
      <c r="G4038" s="4" t="str">
        <f aca="false">IFERROR(INDEX(Positions!$E$2:$E$14531,MATCH($A4038&amp;"|68",Positions!$A$2:$A$14531,0)),"-")</f>
        <v>C</v>
      </c>
      <c r="H4038" s="3" t="str">
        <f aca="false">F4038&amp;"-"&amp;G4038</f>
        <v>G-C</v>
      </c>
      <c r="I4038" s="4" t="n">
        <f aca="false">(F4038="G")+(G4038="G")</f>
        <v>1</v>
      </c>
      <c r="J4038" s="4" t="n">
        <f aca="false">(F4038="C")+(G4038="C")</f>
        <v>1</v>
      </c>
      <c r="K4038" s="3" t="n">
        <f aca="false">I4038+J4038</f>
        <v>2</v>
      </c>
    </row>
    <row r="4039" customFormat="false" ht="15" hidden="false" customHeight="false" outlineLevel="0" collapsed="false">
      <c r="A4039" s="4" t="s">
        <v>181</v>
      </c>
      <c r="B4039" s="4" t="s">
        <v>768</v>
      </c>
      <c r="C4039" s="4" t="s">
        <v>561</v>
      </c>
      <c r="D4039" s="4" t="n">
        <f aca="false">IFERROR(INDEX(Positions!$D$2:$D$14531,MATCH($A4039&amp;"|6",Positions!$A$2:$A$14531,0)),"-")</f>
        <v>6</v>
      </c>
      <c r="E4039" s="4" t="n">
        <f aca="false">IFERROR(INDEX(Positions!$D$2:$D$14531,MATCH($A4039&amp;"|67",Positions!$A$2:$A$14531,0)),"-")</f>
        <v>66</v>
      </c>
      <c r="F4039" s="4" t="str">
        <f aca="false">IFERROR(INDEX(Positions!$E$2:$E$14531,MATCH($A4039&amp;"|6",Positions!$A$2:$A$14531,0)),"-")</f>
        <v>A</v>
      </c>
      <c r="G4039" s="4" t="str">
        <f aca="false">IFERROR(INDEX(Positions!$E$2:$E$14531,MATCH($A4039&amp;"|67",Positions!$A$2:$A$14531,0)),"-")</f>
        <v>U</v>
      </c>
      <c r="H4039" s="3" t="str">
        <f aca="false">F4039&amp;"-"&amp;G4039</f>
        <v>A-U</v>
      </c>
      <c r="I4039" s="4" t="n">
        <f aca="false">(F4039="G")+(G4039="G")</f>
        <v>0</v>
      </c>
      <c r="J4039" s="4" t="n">
        <f aca="false">(F4039="C")+(G4039="C")</f>
        <v>0</v>
      </c>
      <c r="K4039" s="3" t="n">
        <f aca="false">I4039+J4039</f>
        <v>0</v>
      </c>
    </row>
    <row r="4040" customFormat="false" ht="15" hidden="false" customHeight="false" outlineLevel="0" collapsed="false">
      <c r="A4040" s="4" t="s">
        <v>181</v>
      </c>
      <c r="B4040" s="4" t="s">
        <v>768</v>
      </c>
      <c r="C4040" s="4" t="s">
        <v>886</v>
      </c>
      <c r="D4040" s="4" t="n">
        <f aca="false">IFERROR(INDEX(Positions!$D$2:$D$14531,MATCH($A4040&amp;"|7",Positions!$A$2:$A$14531,0)),"-")</f>
        <v>7</v>
      </c>
      <c r="E4040" s="4" t="n">
        <f aca="false">IFERROR(INDEX(Positions!$D$2:$D$14531,MATCH($A4040&amp;"|66",Positions!$A$2:$A$14531,0)),"-")</f>
        <v>65</v>
      </c>
      <c r="F4040" s="4" t="str">
        <f aca="false">IFERROR(INDEX(Positions!$E$2:$E$14531,MATCH($A4040&amp;"|7",Positions!$A$2:$A$14531,0)),"-")</f>
        <v>U</v>
      </c>
      <c r="G4040" s="4" t="str">
        <f aca="false">IFERROR(INDEX(Positions!$E$2:$E$14531,MATCH($A4040&amp;"|66",Positions!$A$2:$A$14531,0)),"-")</f>
        <v>A</v>
      </c>
      <c r="H4040" s="3" t="str">
        <f aca="false">F4040&amp;"-"&amp;G4040</f>
        <v>U-A</v>
      </c>
      <c r="I4040" s="4" t="n">
        <f aca="false">(F4040="G")+(G4040="G")</f>
        <v>0</v>
      </c>
      <c r="J4040" s="4" t="n">
        <f aca="false">(F4040="C")+(G4040="C")</f>
        <v>0</v>
      </c>
      <c r="K4040" s="3" t="n">
        <f aca="false">I4040+J4040</f>
        <v>0</v>
      </c>
    </row>
    <row r="4041" customFormat="false" ht="15" hidden="false" customHeight="false" outlineLevel="0" collapsed="false">
      <c r="A4041" s="4" t="s">
        <v>181</v>
      </c>
      <c r="B4041" s="4" t="s">
        <v>783</v>
      </c>
      <c r="C4041" s="4" t="s">
        <v>887</v>
      </c>
      <c r="D4041" s="4" t="n">
        <f aca="false">IFERROR(INDEX(Positions!$D$2:$D$14531,MATCH($A4041&amp;"|10",Positions!$A$2:$A$14531,0)),"-")</f>
        <v>10</v>
      </c>
      <c r="E4041" s="4" t="n">
        <f aca="false">IFERROR(INDEX(Positions!$D$2:$D$14531,MATCH($A4041&amp;"|25",Positions!$A$2:$A$14531,0)),"-")</f>
        <v>24</v>
      </c>
      <c r="F4041" s="4" t="str">
        <f aca="false">IFERROR(INDEX(Positions!$E$2:$E$14531,MATCH($A4041&amp;"|10",Positions!$A$2:$A$14531,0)),"-")</f>
        <v>G</v>
      </c>
      <c r="G4041" s="4" t="str">
        <f aca="false">IFERROR(INDEX(Positions!$E$2:$E$14531,MATCH($A4041&amp;"|25",Positions!$A$2:$A$14531,0)),"-")</f>
        <v>C</v>
      </c>
      <c r="H4041" s="3" t="str">
        <f aca="false">F4041&amp;"-"&amp;G4041</f>
        <v>G-C</v>
      </c>
      <c r="I4041" s="4" t="n">
        <f aca="false">(F4041="G")+(G4041="G")</f>
        <v>1</v>
      </c>
      <c r="J4041" s="4" t="n">
        <f aca="false">(F4041="C")+(G4041="C")</f>
        <v>1</v>
      </c>
      <c r="K4041" s="3" t="n">
        <f aca="false">I4041+J4041</f>
        <v>2</v>
      </c>
    </row>
    <row r="4042" customFormat="false" ht="15" hidden="false" customHeight="false" outlineLevel="0" collapsed="false">
      <c r="A4042" s="4" t="s">
        <v>181</v>
      </c>
      <c r="B4042" s="4" t="s">
        <v>783</v>
      </c>
      <c r="C4042" s="4" t="s">
        <v>888</v>
      </c>
      <c r="D4042" s="4" t="n">
        <f aca="false">IFERROR(INDEX(Positions!$D$2:$D$14531,MATCH($A4042&amp;"|11",Positions!$A$2:$A$14531,0)),"-")</f>
        <v>11</v>
      </c>
      <c r="E4042" s="4" t="n">
        <f aca="false">IFERROR(INDEX(Positions!$D$2:$D$14531,MATCH($A4042&amp;"|24",Positions!$A$2:$A$14531,0)),"-")</f>
        <v>23</v>
      </c>
      <c r="F4042" s="4" t="str">
        <f aca="false">IFERROR(INDEX(Positions!$E$2:$E$14531,MATCH($A4042&amp;"|11",Positions!$A$2:$A$14531,0)),"-")</f>
        <v>C</v>
      </c>
      <c r="G4042" s="4" t="str">
        <f aca="false">IFERROR(INDEX(Positions!$E$2:$E$14531,MATCH($A4042&amp;"|24",Positions!$A$2:$A$14531,0)),"-")</f>
        <v>G</v>
      </c>
      <c r="H4042" s="3" t="str">
        <f aca="false">F4042&amp;"-"&amp;G4042</f>
        <v>C-G</v>
      </c>
      <c r="I4042" s="4" t="n">
        <f aca="false">(F4042="G")+(G4042="G")</f>
        <v>1</v>
      </c>
      <c r="J4042" s="4" t="n">
        <f aca="false">(F4042="C")+(G4042="C")</f>
        <v>1</v>
      </c>
      <c r="K4042" s="3" t="n">
        <f aca="false">I4042+J4042</f>
        <v>2</v>
      </c>
    </row>
    <row r="4043" customFormat="false" ht="15" hidden="false" customHeight="false" outlineLevel="0" collapsed="false">
      <c r="A4043" s="4" t="s">
        <v>181</v>
      </c>
      <c r="B4043" s="4" t="s">
        <v>783</v>
      </c>
      <c r="C4043" s="4" t="s">
        <v>479</v>
      </c>
      <c r="D4043" s="4" t="n">
        <f aca="false">IFERROR(INDEX(Positions!$D$2:$D$14531,MATCH($A4043&amp;"|12",Positions!$A$2:$A$14531,0)),"-")</f>
        <v>12</v>
      </c>
      <c r="E4043" s="4" t="n">
        <f aca="false">IFERROR(INDEX(Positions!$D$2:$D$14531,MATCH($A4043&amp;"|23",Positions!$A$2:$A$14531,0)),"-")</f>
        <v>22</v>
      </c>
      <c r="F4043" s="4" t="str">
        <f aca="false">IFERROR(INDEX(Positions!$E$2:$E$14531,MATCH($A4043&amp;"|12",Positions!$A$2:$A$14531,0)),"-")</f>
        <v>U</v>
      </c>
      <c r="G4043" s="4" t="str">
        <f aca="false">IFERROR(INDEX(Positions!$E$2:$E$14531,MATCH($A4043&amp;"|23",Positions!$A$2:$A$14531,0)),"-")</f>
        <v>A</v>
      </c>
      <c r="H4043" s="3" t="str">
        <f aca="false">F4043&amp;"-"&amp;G4043</f>
        <v>U-A</v>
      </c>
      <c r="I4043" s="4" t="n">
        <f aca="false">(F4043="G")+(G4043="G")</f>
        <v>0</v>
      </c>
      <c r="J4043" s="4" t="n">
        <f aca="false">(F4043="C")+(G4043="C")</f>
        <v>0</v>
      </c>
      <c r="K4043" s="3" t="n">
        <f aca="false">I4043+J4043</f>
        <v>0</v>
      </c>
    </row>
    <row r="4044" customFormat="false" ht="15" hidden="false" customHeight="false" outlineLevel="0" collapsed="false">
      <c r="A4044" s="4" t="s">
        <v>181</v>
      </c>
      <c r="B4044" s="4" t="s">
        <v>783</v>
      </c>
      <c r="C4044" s="4" t="s">
        <v>267</v>
      </c>
      <c r="D4044" s="4" t="n">
        <f aca="false">IFERROR(INDEX(Positions!$D$2:$D$14531,MATCH($A4044&amp;"|13",Positions!$A$2:$A$14531,0)),"-")</f>
        <v>13</v>
      </c>
      <c r="E4044" s="4" t="n">
        <f aca="false">IFERROR(INDEX(Positions!$D$2:$D$14531,MATCH($A4044&amp;"|22",Positions!$A$2:$A$14531,0)),"-")</f>
        <v>21</v>
      </c>
      <c r="F4044" s="4" t="str">
        <f aca="false">IFERROR(INDEX(Positions!$E$2:$E$14531,MATCH($A4044&amp;"|13",Positions!$A$2:$A$14531,0)),"-")</f>
        <v>C</v>
      </c>
      <c r="G4044" s="4" t="str">
        <f aca="false">IFERROR(INDEX(Positions!$E$2:$E$14531,MATCH($A4044&amp;"|22",Positions!$A$2:$A$14531,0)),"-")</f>
        <v>G</v>
      </c>
      <c r="H4044" s="3" t="str">
        <f aca="false">F4044&amp;"-"&amp;G4044</f>
        <v>C-G</v>
      </c>
      <c r="I4044" s="4" t="n">
        <f aca="false">(F4044="G")+(G4044="G")</f>
        <v>1</v>
      </c>
      <c r="J4044" s="4" t="n">
        <f aca="false">(F4044="C")+(G4044="C")</f>
        <v>1</v>
      </c>
      <c r="K4044" s="3" t="n">
        <f aca="false">I4044+J4044</f>
        <v>2</v>
      </c>
    </row>
    <row r="4045" customFormat="false" ht="15" hidden="false" customHeight="false" outlineLevel="0" collapsed="false">
      <c r="A4045" s="4" t="s">
        <v>181</v>
      </c>
      <c r="B4045" s="4" t="s">
        <v>805</v>
      </c>
      <c r="C4045" s="4" t="s">
        <v>673</v>
      </c>
      <c r="D4045" s="4" t="n">
        <f aca="false">IFERROR(INDEX(Positions!$D$2:$D$14531,MATCH($A4045&amp;"|27",Positions!$A$2:$A$14531,0)),"-")</f>
        <v>26</v>
      </c>
      <c r="E4045" s="4" t="n">
        <f aca="false">IFERROR(INDEX(Positions!$D$2:$D$14531,MATCH($A4045&amp;"|43",Positions!$A$2:$A$14531,0)),"-")</f>
        <v>42</v>
      </c>
      <c r="F4045" s="4" t="str">
        <f aca="false">IFERROR(INDEX(Positions!$E$2:$E$14531,MATCH($A4045&amp;"|27",Positions!$A$2:$A$14531,0)),"-")</f>
        <v>C</v>
      </c>
      <c r="G4045" s="4" t="str">
        <f aca="false">IFERROR(INDEX(Positions!$E$2:$E$14531,MATCH($A4045&amp;"|43",Positions!$A$2:$A$14531,0)),"-")</f>
        <v>G</v>
      </c>
      <c r="H4045" s="3" t="str">
        <f aca="false">F4045&amp;"-"&amp;G4045</f>
        <v>C-G</v>
      </c>
      <c r="I4045" s="4" t="n">
        <f aca="false">(F4045="G")+(G4045="G")</f>
        <v>1</v>
      </c>
      <c r="J4045" s="4" t="n">
        <f aca="false">(F4045="C")+(G4045="C")</f>
        <v>1</v>
      </c>
      <c r="K4045" s="3" t="n">
        <f aca="false">I4045+J4045</f>
        <v>2</v>
      </c>
    </row>
    <row r="4046" customFormat="false" ht="15" hidden="false" customHeight="false" outlineLevel="0" collapsed="false">
      <c r="A4046" s="4" t="s">
        <v>181</v>
      </c>
      <c r="B4046" s="4" t="s">
        <v>805</v>
      </c>
      <c r="C4046" s="4" t="s">
        <v>889</v>
      </c>
      <c r="D4046" s="4" t="n">
        <f aca="false">IFERROR(INDEX(Positions!$D$2:$D$14531,MATCH($A4046&amp;"|28",Positions!$A$2:$A$14531,0)),"-")</f>
        <v>27</v>
      </c>
      <c r="E4046" s="4" t="n">
        <f aca="false">IFERROR(INDEX(Positions!$D$2:$D$14531,MATCH($A4046&amp;"|42",Positions!$A$2:$A$14531,0)),"-")</f>
        <v>41</v>
      </c>
      <c r="F4046" s="4" t="str">
        <f aca="false">IFERROR(INDEX(Positions!$E$2:$E$14531,MATCH($A4046&amp;"|28",Positions!$A$2:$A$14531,0)),"-")</f>
        <v>U</v>
      </c>
      <c r="G4046" s="4" t="str">
        <f aca="false">IFERROR(INDEX(Positions!$E$2:$E$14531,MATCH($A4046&amp;"|42",Positions!$A$2:$A$14531,0)),"-")</f>
        <v>A</v>
      </c>
      <c r="H4046" s="3" t="str">
        <f aca="false">F4046&amp;"-"&amp;G4046</f>
        <v>U-A</v>
      </c>
      <c r="I4046" s="4" t="n">
        <f aca="false">(F4046="G")+(G4046="G")</f>
        <v>0</v>
      </c>
      <c r="J4046" s="4" t="n">
        <f aca="false">(F4046="C")+(G4046="C")</f>
        <v>0</v>
      </c>
      <c r="K4046" s="3" t="n">
        <f aca="false">I4046+J4046</f>
        <v>0</v>
      </c>
    </row>
    <row r="4047" customFormat="false" ht="15" hidden="false" customHeight="false" outlineLevel="0" collapsed="false">
      <c r="A4047" s="4" t="s">
        <v>181</v>
      </c>
      <c r="B4047" s="4" t="s">
        <v>805</v>
      </c>
      <c r="C4047" s="4" t="s">
        <v>890</v>
      </c>
      <c r="D4047" s="4" t="n">
        <f aca="false">IFERROR(INDEX(Positions!$D$2:$D$14531,MATCH($A4047&amp;"|29",Positions!$A$2:$A$14531,0)),"-")</f>
        <v>28</v>
      </c>
      <c r="E4047" s="4" t="n">
        <f aca="false">IFERROR(INDEX(Positions!$D$2:$D$14531,MATCH($A4047&amp;"|41",Positions!$A$2:$A$14531,0)),"-")</f>
        <v>40</v>
      </c>
      <c r="F4047" s="4" t="str">
        <f aca="false">IFERROR(INDEX(Positions!$E$2:$E$14531,MATCH($A4047&amp;"|29",Positions!$A$2:$A$14531,0)),"-")</f>
        <v>U</v>
      </c>
      <c r="G4047" s="4" t="str">
        <f aca="false">IFERROR(INDEX(Positions!$E$2:$E$14531,MATCH($A4047&amp;"|41",Positions!$A$2:$A$14531,0)),"-")</f>
        <v>A</v>
      </c>
      <c r="H4047" s="3" t="str">
        <f aca="false">F4047&amp;"-"&amp;G4047</f>
        <v>U-A</v>
      </c>
      <c r="I4047" s="4" t="n">
        <f aca="false">(F4047="G")+(G4047="G")</f>
        <v>0</v>
      </c>
      <c r="J4047" s="4" t="n">
        <f aca="false">(F4047="C")+(G4047="C")</f>
        <v>0</v>
      </c>
      <c r="K4047" s="3" t="n">
        <f aca="false">I4047+J4047</f>
        <v>0</v>
      </c>
    </row>
    <row r="4048" customFormat="false" ht="15" hidden="false" customHeight="false" outlineLevel="0" collapsed="false">
      <c r="A4048" s="4" t="s">
        <v>181</v>
      </c>
      <c r="B4048" s="4" t="s">
        <v>805</v>
      </c>
      <c r="C4048" s="4" t="s">
        <v>694</v>
      </c>
      <c r="D4048" s="4" t="n">
        <f aca="false">IFERROR(INDEX(Positions!$D$2:$D$14531,MATCH($A4048&amp;"|30",Positions!$A$2:$A$14531,0)),"-")</f>
        <v>29</v>
      </c>
      <c r="E4048" s="4" t="n">
        <f aca="false">IFERROR(INDEX(Positions!$D$2:$D$14531,MATCH($A4048&amp;"|40",Positions!$A$2:$A$14531,0)),"-")</f>
        <v>39</v>
      </c>
      <c r="F4048" s="4" t="str">
        <f aca="false">IFERROR(INDEX(Positions!$E$2:$E$14531,MATCH($A4048&amp;"|30",Positions!$A$2:$A$14531,0)),"-")</f>
        <v>C</v>
      </c>
      <c r="G4048" s="4" t="str">
        <f aca="false">IFERROR(INDEX(Positions!$E$2:$E$14531,MATCH($A4048&amp;"|40",Positions!$A$2:$A$14531,0)),"-")</f>
        <v>G</v>
      </c>
      <c r="H4048" s="3" t="str">
        <f aca="false">F4048&amp;"-"&amp;G4048</f>
        <v>C-G</v>
      </c>
      <c r="I4048" s="4" t="n">
        <f aca="false">(F4048="G")+(G4048="G")</f>
        <v>1</v>
      </c>
      <c r="J4048" s="4" t="n">
        <f aca="false">(F4048="C")+(G4048="C")</f>
        <v>1</v>
      </c>
      <c r="K4048" s="3" t="n">
        <f aca="false">I4048+J4048</f>
        <v>2</v>
      </c>
    </row>
    <row r="4049" customFormat="false" ht="15" hidden="false" customHeight="false" outlineLevel="0" collapsed="false">
      <c r="A4049" s="4" t="s">
        <v>181</v>
      </c>
      <c r="B4049" s="4" t="s">
        <v>805</v>
      </c>
      <c r="C4049" s="4" t="s">
        <v>640</v>
      </c>
      <c r="D4049" s="4" t="n">
        <f aca="false">IFERROR(INDEX(Positions!$D$2:$D$14531,MATCH($A4049&amp;"|31",Positions!$A$2:$A$14531,0)),"-")</f>
        <v>30</v>
      </c>
      <c r="E4049" s="4" t="n">
        <f aca="false">IFERROR(INDEX(Positions!$D$2:$D$14531,MATCH($A4049&amp;"|39",Positions!$A$2:$A$14531,0)),"-")</f>
        <v>38</v>
      </c>
      <c r="F4049" s="4" t="str">
        <f aca="false">IFERROR(INDEX(Positions!$E$2:$E$14531,MATCH($A4049&amp;"|31",Positions!$A$2:$A$14531,0)),"-")</f>
        <v>C</v>
      </c>
      <c r="G4049" s="4" t="str">
        <f aca="false">IFERROR(INDEX(Positions!$E$2:$E$14531,MATCH($A4049&amp;"|39",Positions!$A$2:$A$14531,0)),"-")</f>
        <v>G</v>
      </c>
      <c r="H4049" s="3" t="str">
        <f aca="false">F4049&amp;"-"&amp;G4049</f>
        <v>C-G</v>
      </c>
      <c r="I4049" s="4" t="n">
        <f aca="false">(F4049="G")+(G4049="G")</f>
        <v>1</v>
      </c>
      <c r="J4049" s="4" t="n">
        <f aca="false">(F4049="C")+(G4049="C")</f>
        <v>1</v>
      </c>
      <c r="K4049" s="3" t="n">
        <f aca="false">I4049+J4049</f>
        <v>2</v>
      </c>
    </row>
    <row r="4050" customFormat="false" ht="15" hidden="false" customHeight="false" outlineLevel="0" collapsed="false">
      <c r="A4050" s="4" t="s">
        <v>181</v>
      </c>
      <c r="B4050" s="4" t="s">
        <v>830</v>
      </c>
      <c r="C4050" s="4" t="s">
        <v>367</v>
      </c>
      <c r="D4050" s="4" t="n">
        <f aca="false">IFERROR(INDEX(Positions!$D$2:$D$14531,MATCH($A4050&amp;"|49",Positions!$A$2:$A$14531,0)),"-")</f>
        <v>48</v>
      </c>
      <c r="E4050" s="4" t="n">
        <f aca="false">IFERROR(INDEX(Positions!$D$2:$D$14531,MATCH($A4050&amp;"|65",Positions!$A$2:$A$14531,0)),"-")</f>
        <v>64</v>
      </c>
      <c r="F4050" s="4" t="str">
        <f aca="false">IFERROR(INDEX(Positions!$E$2:$E$14531,MATCH($A4050&amp;"|49",Positions!$A$2:$A$14531,0)),"-")</f>
        <v>A</v>
      </c>
      <c r="G4050" s="4" t="str">
        <f aca="false">IFERROR(INDEX(Positions!$E$2:$E$14531,MATCH($A4050&amp;"|65",Positions!$A$2:$A$14531,0)),"-")</f>
        <v>U</v>
      </c>
      <c r="H4050" s="3" t="str">
        <f aca="false">F4050&amp;"-"&amp;G4050</f>
        <v>A-U</v>
      </c>
      <c r="I4050" s="4" t="n">
        <f aca="false">(F4050="G")+(G4050="G")</f>
        <v>0</v>
      </c>
      <c r="J4050" s="4" t="n">
        <f aca="false">(F4050="C")+(G4050="C")</f>
        <v>0</v>
      </c>
      <c r="K4050" s="3" t="n">
        <f aca="false">I4050+J4050</f>
        <v>0</v>
      </c>
    </row>
    <row r="4051" customFormat="false" ht="15" hidden="false" customHeight="false" outlineLevel="0" collapsed="false">
      <c r="A4051" s="4" t="s">
        <v>181</v>
      </c>
      <c r="B4051" s="4" t="s">
        <v>830</v>
      </c>
      <c r="C4051" s="4" t="s">
        <v>891</v>
      </c>
      <c r="D4051" s="4" t="n">
        <f aca="false">IFERROR(INDEX(Positions!$D$2:$D$14531,MATCH($A4051&amp;"|50",Positions!$A$2:$A$14531,0)),"-")</f>
        <v>49</v>
      </c>
      <c r="E4051" s="4" t="n">
        <f aca="false">IFERROR(INDEX(Positions!$D$2:$D$14531,MATCH($A4051&amp;"|64",Positions!$A$2:$A$14531,0)),"-")</f>
        <v>63</v>
      </c>
      <c r="F4051" s="4" t="str">
        <f aca="false">IFERROR(INDEX(Positions!$E$2:$E$14531,MATCH($A4051&amp;"|50",Positions!$A$2:$A$14531,0)),"-")</f>
        <v>C</v>
      </c>
      <c r="G4051" s="4" t="str">
        <f aca="false">IFERROR(INDEX(Positions!$E$2:$E$14531,MATCH($A4051&amp;"|64",Positions!$A$2:$A$14531,0)),"-")</f>
        <v>G</v>
      </c>
      <c r="H4051" s="3" t="str">
        <f aca="false">F4051&amp;"-"&amp;G4051</f>
        <v>C-G</v>
      </c>
      <c r="I4051" s="4" t="n">
        <f aca="false">(F4051="G")+(G4051="G")</f>
        <v>1</v>
      </c>
      <c r="J4051" s="4" t="n">
        <f aca="false">(F4051="C")+(G4051="C")</f>
        <v>1</v>
      </c>
      <c r="K4051" s="3" t="n">
        <f aca="false">I4051+J4051</f>
        <v>2</v>
      </c>
    </row>
    <row r="4052" customFormat="false" ht="15" hidden="false" customHeight="false" outlineLevel="0" collapsed="false">
      <c r="A4052" s="4" t="s">
        <v>181</v>
      </c>
      <c r="B4052" s="4" t="s">
        <v>830</v>
      </c>
      <c r="C4052" s="4" t="s">
        <v>689</v>
      </c>
      <c r="D4052" s="4" t="n">
        <f aca="false">IFERROR(INDEX(Positions!$D$2:$D$14531,MATCH($A4052&amp;"|51",Positions!$A$2:$A$14531,0)),"-")</f>
        <v>50</v>
      </c>
      <c r="E4052" s="4" t="n">
        <f aca="false">IFERROR(INDEX(Positions!$D$2:$D$14531,MATCH($A4052&amp;"|63",Positions!$A$2:$A$14531,0)),"-")</f>
        <v>62</v>
      </c>
      <c r="F4052" s="4" t="str">
        <f aca="false">IFERROR(INDEX(Positions!$E$2:$E$14531,MATCH($A4052&amp;"|51",Positions!$A$2:$A$14531,0)),"-")</f>
        <v>U</v>
      </c>
      <c r="G4052" s="4" t="str">
        <f aca="false">IFERROR(INDEX(Positions!$E$2:$E$14531,MATCH($A4052&amp;"|63",Positions!$A$2:$A$14531,0)),"-")</f>
        <v>A</v>
      </c>
      <c r="H4052" s="3" t="str">
        <f aca="false">F4052&amp;"-"&amp;G4052</f>
        <v>U-A</v>
      </c>
      <c r="I4052" s="4" t="n">
        <f aca="false">(F4052="G")+(G4052="G")</f>
        <v>0</v>
      </c>
      <c r="J4052" s="4" t="n">
        <f aca="false">(F4052="C")+(G4052="C")</f>
        <v>0</v>
      </c>
      <c r="K4052" s="3" t="n">
        <f aca="false">I4052+J4052</f>
        <v>0</v>
      </c>
    </row>
    <row r="4053" customFormat="false" ht="15" hidden="false" customHeight="false" outlineLevel="0" collapsed="false">
      <c r="A4053" s="4" t="s">
        <v>181</v>
      </c>
      <c r="B4053" s="4" t="s">
        <v>830</v>
      </c>
      <c r="C4053" s="4" t="s">
        <v>703</v>
      </c>
      <c r="D4053" s="4" t="n">
        <f aca="false">IFERROR(INDEX(Positions!$D$2:$D$14531,MATCH($A4053&amp;"|52",Positions!$A$2:$A$14531,0)),"-")</f>
        <v>51</v>
      </c>
      <c r="E4053" s="4" t="n">
        <f aca="false">IFERROR(INDEX(Positions!$D$2:$D$14531,MATCH($A4053&amp;"|62",Positions!$A$2:$A$14531,0)),"-")</f>
        <v>61</v>
      </c>
      <c r="F4053" s="4" t="str">
        <f aca="false">IFERROR(INDEX(Positions!$E$2:$E$14531,MATCH($A4053&amp;"|52",Positions!$A$2:$A$14531,0)),"-")</f>
        <v>G</v>
      </c>
      <c r="G4053" s="4" t="str">
        <f aca="false">IFERROR(INDEX(Positions!$E$2:$E$14531,MATCH($A4053&amp;"|62",Positions!$A$2:$A$14531,0)),"-")</f>
        <v>C</v>
      </c>
      <c r="H4053" s="3" t="str">
        <f aca="false">F4053&amp;"-"&amp;G4053</f>
        <v>G-C</v>
      </c>
      <c r="I4053" s="4" t="n">
        <f aca="false">(F4053="G")+(G4053="G")</f>
        <v>1</v>
      </c>
      <c r="J4053" s="4" t="n">
        <f aca="false">(F4053="C")+(G4053="C")</f>
        <v>1</v>
      </c>
      <c r="K4053" s="3" t="n">
        <f aca="false">I4053+J4053</f>
        <v>2</v>
      </c>
    </row>
    <row r="4054" customFormat="false" ht="15" hidden="false" customHeight="false" outlineLevel="0" collapsed="false">
      <c r="A4054" s="4" t="s">
        <v>181</v>
      </c>
      <c r="B4054" s="4" t="s">
        <v>830</v>
      </c>
      <c r="C4054" s="4" t="s">
        <v>892</v>
      </c>
      <c r="D4054" s="4" t="n">
        <f aca="false">IFERROR(INDEX(Positions!$D$2:$D$14531,MATCH($A4054&amp;"|53",Positions!$A$2:$A$14531,0)),"-")</f>
        <v>52</v>
      </c>
      <c r="E4054" s="4" t="n">
        <f aca="false">IFERROR(INDEX(Positions!$D$2:$D$14531,MATCH($A4054&amp;"|61",Positions!$A$2:$A$14531,0)),"-")</f>
        <v>60</v>
      </c>
      <c r="F4054" s="4" t="str">
        <f aca="false">IFERROR(INDEX(Positions!$E$2:$E$14531,MATCH($A4054&amp;"|53",Positions!$A$2:$A$14531,0)),"-")</f>
        <v>G</v>
      </c>
      <c r="G4054" s="4" t="str">
        <f aca="false">IFERROR(INDEX(Positions!$E$2:$E$14531,MATCH($A4054&amp;"|61",Positions!$A$2:$A$14531,0)),"-")</f>
        <v>C</v>
      </c>
      <c r="H4054" s="3" t="str">
        <f aca="false">F4054&amp;"-"&amp;G4054</f>
        <v>G-C</v>
      </c>
      <c r="I4054" s="4" t="n">
        <f aca="false">(F4054="G")+(G4054="G")</f>
        <v>1</v>
      </c>
      <c r="J4054" s="4" t="n">
        <f aca="false">(F4054="C")+(G4054="C")</f>
        <v>1</v>
      </c>
      <c r="K4054" s="3" t="n">
        <f aca="false">I4054+J4054</f>
        <v>2</v>
      </c>
    </row>
    <row r="4055" customFormat="false" ht="15" hidden="false" customHeight="false" outlineLevel="0" collapsed="false">
      <c r="A4055" s="24" t="s">
        <v>181</v>
      </c>
      <c r="B4055" s="24" t="s">
        <v>893</v>
      </c>
      <c r="C4055" s="24" t="s">
        <v>894</v>
      </c>
      <c r="D4055" s="24" t="n">
        <f aca="false">IFERROR(INDEX(Positions!$D$2:$D$14531,MATCH($A4055&amp;"|8",Positions!$A$2:$A$14531,0)),"-")</f>
        <v>8</v>
      </c>
      <c r="E4055" s="24" t="n">
        <f aca="false">IFERROR(INDEX(Positions!$D$2:$D$14531,MATCH($A4055&amp;"|14",Positions!$A$2:$A$14531,0)),"-")</f>
        <v>14</v>
      </c>
      <c r="F4055" s="24" t="str">
        <f aca="false">IFERROR(INDEX(Positions!$E$2:$E$14531,MATCH($A4055&amp;"|8",Positions!$A$2:$A$14531,0)),"-")</f>
        <v>U</v>
      </c>
      <c r="G4055" s="24" t="str">
        <f aca="false">IFERROR(INDEX(Positions!$E$2:$E$14531,MATCH($A4055&amp;"|14",Positions!$A$2:$A$14531,0)),"-")</f>
        <v>A</v>
      </c>
      <c r="H4055" s="25" t="str">
        <f aca="false">F4055&amp;"-"&amp;G4055</f>
        <v>U-A</v>
      </c>
      <c r="I4055" s="24" t="n">
        <f aca="false">(F4055="G")+(G4055="G")</f>
        <v>0</v>
      </c>
      <c r="J4055" s="24" t="n">
        <f aca="false">(F4055="C")+(G4055="C")</f>
        <v>0</v>
      </c>
      <c r="K4055" s="25" t="n">
        <f aca="false">I4055+J4055</f>
        <v>0</v>
      </c>
    </row>
    <row r="4056" customFormat="false" ht="15" hidden="false" customHeight="false" outlineLevel="0" collapsed="false">
      <c r="A4056" s="24" t="s">
        <v>181</v>
      </c>
      <c r="B4056" s="24" t="s">
        <v>893</v>
      </c>
      <c r="C4056" s="24" t="s">
        <v>895</v>
      </c>
      <c r="D4056" s="24" t="n">
        <f aca="false">IFERROR(INDEX(Positions!$D$2:$D$14531,MATCH($A4056&amp;"|15",Positions!$A$2:$A$14531,0)),"-")</f>
        <v>15</v>
      </c>
      <c r="E4056" s="24" t="n">
        <f aca="false">IFERROR(INDEX(Positions!$D$2:$D$14531,MATCH($A4056&amp;"|48",Positions!$A$2:$A$14531,0)),"-")</f>
        <v>47</v>
      </c>
      <c r="F4056" s="24" t="str">
        <f aca="false">IFERROR(INDEX(Positions!$E$2:$E$14531,MATCH($A4056&amp;"|15",Positions!$A$2:$A$14531,0)),"-")</f>
        <v>G</v>
      </c>
      <c r="G4056" s="24" t="str">
        <f aca="false">IFERROR(INDEX(Positions!$E$2:$E$14531,MATCH($A4056&amp;"|48",Positions!$A$2:$A$14531,0)),"-")</f>
        <v>C</v>
      </c>
      <c r="H4056" s="25" t="str">
        <f aca="false">F4056&amp;"-"&amp;G4056</f>
        <v>G-C</v>
      </c>
      <c r="I4056" s="24" t="n">
        <f aca="false">(F4056="G")+(G4056="G")</f>
        <v>1</v>
      </c>
      <c r="J4056" s="24" t="n">
        <f aca="false">(F4056="C")+(G4056="C")</f>
        <v>1</v>
      </c>
      <c r="K4056" s="25" t="n">
        <f aca="false">I4056+J4056</f>
        <v>2</v>
      </c>
    </row>
    <row r="4057" customFormat="false" ht="15" hidden="false" customHeight="false" outlineLevel="0" collapsed="false">
      <c r="A4057" s="24" t="s">
        <v>181</v>
      </c>
      <c r="B4057" s="24" t="s">
        <v>893</v>
      </c>
      <c r="C4057" s="24" t="s">
        <v>896</v>
      </c>
      <c r="D4057" s="24" t="n">
        <f aca="false">IFERROR(INDEX(Positions!$D$2:$D$14531,MATCH($A4057&amp;"|18",Positions!$A$2:$A$14531,0)),"-")</f>
        <v>17</v>
      </c>
      <c r="E4057" s="24" t="n">
        <f aca="false">IFERROR(INDEX(Positions!$D$2:$D$14531,MATCH($A4057&amp;"|55",Positions!$A$2:$A$14531,0)),"-")</f>
        <v>54</v>
      </c>
      <c r="F4057" s="24" t="str">
        <f aca="false">IFERROR(INDEX(Positions!$E$2:$E$14531,MATCH($A4057&amp;"|18",Positions!$A$2:$A$14531,0)),"-")</f>
        <v>G</v>
      </c>
      <c r="G4057" s="24" t="str">
        <f aca="false">IFERROR(INDEX(Positions!$E$2:$E$14531,MATCH($A4057&amp;"|55",Positions!$A$2:$A$14531,0)),"-")</f>
        <v>U</v>
      </c>
      <c r="H4057" s="25" t="str">
        <f aca="false">F4057&amp;"-"&amp;G4057</f>
        <v>G-U</v>
      </c>
      <c r="I4057" s="24" t="n">
        <f aca="false">(F4057="G")+(G4057="G")</f>
        <v>1</v>
      </c>
      <c r="J4057" s="24" t="n">
        <f aca="false">(F4057="C")+(G4057="C")</f>
        <v>0</v>
      </c>
      <c r="K4057" s="25" t="n">
        <f aca="false">I4057+J4057</f>
        <v>1</v>
      </c>
    </row>
    <row r="4058" customFormat="false" ht="15" hidden="false" customHeight="false" outlineLevel="0" collapsed="false">
      <c r="A4058" s="24" t="s">
        <v>181</v>
      </c>
      <c r="B4058" s="24" t="s">
        <v>893</v>
      </c>
      <c r="C4058" s="24" t="s">
        <v>897</v>
      </c>
      <c r="D4058" s="24" t="n">
        <f aca="false">IFERROR(INDEX(Positions!$D$2:$D$14531,MATCH($A4058&amp;"|19",Positions!$A$2:$A$14531,0)),"-")</f>
        <v>18</v>
      </c>
      <c r="E4058" s="24" t="n">
        <f aca="false">IFERROR(INDEX(Positions!$D$2:$D$14531,MATCH($A4058&amp;"|56",Positions!$A$2:$A$14531,0)),"-")</f>
        <v>55</v>
      </c>
      <c r="F4058" s="24" t="str">
        <f aca="false">IFERROR(INDEX(Positions!$E$2:$E$14531,MATCH($A4058&amp;"|19",Positions!$A$2:$A$14531,0)),"-")</f>
        <v>G</v>
      </c>
      <c r="G4058" s="24" t="str">
        <f aca="false">IFERROR(INDEX(Positions!$E$2:$E$14531,MATCH($A4058&amp;"|56",Positions!$A$2:$A$14531,0)),"-")</f>
        <v>C</v>
      </c>
      <c r="H4058" s="25" t="str">
        <f aca="false">F4058&amp;"-"&amp;G4058</f>
        <v>G-C</v>
      </c>
      <c r="I4058" s="24" t="n">
        <f aca="false">(F4058="G")+(G4058="G")</f>
        <v>1</v>
      </c>
      <c r="J4058" s="24" t="n">
        <f aca="false">(F4058="C")+(G4058="C")</f>
        <v>1</v>
      </c>
      <c r="K4058" s="25" t="n">
        <f aca="false">I4058+J4058</f>
        <v>2</v>
      </c>
    </row>
    <row r="4059" customFormat="false" ht="15" hidden="false" customHeight="false" outlineLevel="0" collapsed="false">
      <c r="A4059" s="24" t="s">
        <v>181</v>
      </c>
      <c r="B4059" s="24" t="s">
        <v>893</v>
      </c>
      <c r="C4059" s="24" t="s">
        <v>898</v>
      </c>
      <c r="D4059" s="24" t="n">
        <f aca="false">IFERROR(INDEX(Positions!$D$2:$D$14531,MATCH($A4059&amp;"|26",Positions!$A$2:$A$14531,0)),"-")</f>
        <v>25</v>
      </c>
      <c r="E4059" s="24" t="n">
        <f aca="false">IFERROR(INDEX(Positions!$D$2:$D$14531,MATCH($A4059&amp;"|44",Positions!$A$2:$A$14531,0)),"-")</f>
        <v>43</v>
      </c>
      <c r="F4059" s="24" t="str">
        <f aca="false">IFERROR(INDEX(Positions!$E$2:$E$14531,MATCH($A4059&amp;"|26",Positions!$A$2:$A$14531,0)),"-")</f>
        <v>G</v>
      </c>
      <c r="G4059" s="24" t="str">
        <f aca="false">IFERROR(INDEX(Positions!$E$2:$E$14531,MATCH($A4059&amp;"|44",Positions!$A$2:$A$14531,0)),"-")</f>
        <v>A</v>
      </c>
      <c r="H4059" s="25" t="str">
        <f aca="false">F4059&amp;"-"&amp;G4059</f>
        <v>G-A</v>
      </c>
      <c r="I4059" s="24" t="n">
        <f aca="false">(F4059="G")+(G4059="G")</f>
        <v>1</v>
      </c>
      <c r="J4059" s="24" t="n">
        <f aca="false">(F4059="C")+(G4059="C")</f>
        <v>0</v>
      </c>
      <c r="K4059" s="25" t="n">
        <f aca="false">I4059+J4059</f>
        <v>1</v>
      </c>
    </row>
    <row r="4060" customFormat="false" ht="15" hidden="false" customHeight="false" outlineLevel="0" collapsed="false">
      <c r="A4060" s="24" t="s">
        <v>181</v>
      </c>
      <c r="B4060" s="24" t="s">
        <v>893</v>
      </c>
      <c r="C4060" s="24" t="s">
        <v>899</v>
      </c>
      <c r="D4060" s="24" t="n">
        <f aca="false">IFERROR(INDEX(Positions!$D$2:$D$14531,MATCH($A4060&amp;"|32",Positions!$A$2:$A$14531,0)),"-")</f>
        <v>31</v>
      </c>
      <c r="E4060" s="24" t="n">
        <f aca="false">IFERROR(INDEX(Positions!$D$2:$D$14531,MATCH($A4060&amp;"|38",Positions!$A$2:$A$14531,0)),"-")</f>
        <v>37</v>
      </c>
      <c r="F4060" s="24" t="str">
        <f aca="false">IFERROR(INDEX(Positions!$E$2:$E$14531,MATCH($A4060&amp;"|32",Positions!$A$2:$A$14531,0)),"-")</f>
        <v>C</v>
      </c>
      <c r="G4060" s="24" t="str">
        <f aca="false">IFERROR(INDEX(Positions!$E$2:$E$14531,MATCH($A4060&amp;"|38",Positions!$A$2:$A$14531,0)),"-")</f>
        <v>C</v>
      </c>
      <c r="H4060" s="25" t="str">
        <f aca="false">F4060&amp;"-"&amp;G4060</f>
        <v>C-C</v>
      </c>
      <c r="I4060" s="24" t="n">
        <f aca="false">(F4060="G")+(G4060="G")</f>
        <v>0</v>
      </c>
      <c r="J4060" s="24" t="n">
        <f aca="false">(F4060="C")+(G4060="C")</f>
        <v>2</v>
      </c>
      <c r="K4060" s="25" t="n">
        <f aca="false">I4060+J4060</f>
        <v>2</v>
      </c>
    </row>
    <row r="4061" customFormat="false" ht="15" hidden="false" customHeight="false" outlineLevel="0" collapsed="false">
      <c r="A4061" s="24" t="s">
        <v>181</v>
      </c>
      <c r="B4061" s="24" t="s">
        <v>893</v>
      </c>
      <c r="C4061" s="24" t="s">
        <v>900</v>
      </c>
      <c r="D4061" s="24" t="n">
        <f aca="false">IFERROR(INDEX(Positions!$D$2:$D$14531,MATCH($A4061&amp;"|54",Positions!$A$2:$A$14531,0)),"-")</f>
        <v>53</v>
      </c>
      <c r="E4061" s="24" t="n">
        <f aca="false">IFERROR(INDEX(Positions!$D$2:$D$14531,MATCH($A4061&amp;"|58",Positions!$A$2:$A$14531,0)),"-")</f>
        <v>57</v>
      </c>
      <c r="F4061" s="24" t="str">
        <f aca="false">IFERROR(INDEX(Positions!$E$2:$E$14531,MATCH($A4061&amp;"|54",Positions!$A$2:$A$14531,0)),"-")</f>
        <v>U</v>
      </c>
      <c r="G4061" s="24" t="str">
        <f aca="false">IFERROR(INDEX(Positions!$E$2:$E$14531,MATCH($A4061&amp;"|58",Positions!$A$2:$A$14531,0)),"-")</f>
        <v>A</v>
      </c>
      <c r="H4061" s="25" t="str">
        <f aca="false">F4061&amp;"-"&amp;G4061</f>
        <v>U-A</v>
      </c>
      <c r="I4061" s="24" t="n">
        <f aca="false">(F4061="G")+(G4061="G")</f>
        <v>0</v>
      </c>
      <c r="J4061" s="24" t="n">
        <f aca="false">(F4061="C")+(G4061="C")</f>
        <v>0</v>
      </c>
      <c r="K4061" s="25" t="n">
        <f aca="false">I4061+J4061</f>
        <v>0</v>
      </c>
    </row>
    <row r="4062" customFormat="false" ht="15" hidden="false" customHeight="false" outlineLevel="0" collapsed="false">
      <c r="A4062" s="4" t="s">
        <v>182</v>
      </c>
      <c r="B4062" s="4" t="s">
        <v>768</v>
      </c>
      <c r="C4062" s="4" t="s">
        <v>882</v>
      </c>
      <c r="D4062" s="4" t="n">
        <f aca="false">IFERROR(INDEX(Positions!$D$2:$D$14531,MATCH($A4062&amp;"|1",Positions!$A$2:$A$14531,0)),"-")</f>
        <v>1</v>
      </c>
      <c r="E4062" s="4" t="n">
        <f aca="false">IFERROR(INDEX(Positions!$D$2:$D$14531,MATCH($A4062&amp;"|72",Positions!$A$2:$A$14531,0)),"-")</f>
        <v>71</v>
      </c>
      <c r="F4062" s="4" t="str">
        <f aca="false">IFERROR(INDEX(Positions!$E$2:$E$14531,MATCH($A4062&amp;"|1",Positions!$A$2:$A$14531,0)),"-")</f>
        <v>G</v>
      </c>
      <c r="G4062" s="4" t="str">
        <f aca="false">IFERROR(INDEX(Positions!$E$2:$E$14531,MATCH($A4062&amp;"|72",Positions!$A$2:$A$14531,0)),"-")</f>
        <v>C</v>
      </c>
      <c r="H4062" s="3" t="str">
        <f aca="false">F4062&amp;"-"&amp;G4062</f>
        <v>G-C</v>
      </c>
      <c r="I4062" s="4" t="n">
        <f aca="false">(F4062="G")+(G4062="G")</f>
        <v>1</v>
      </c>
      <c r="J4062" s="4" t="n">
        <f aca="false">(F4062="C")+(G4062="C")</f>
        <v>1</v>
      </c>
      <c r="K4062" s="3" t="n">
        <f aca="false">I4062+J4062</f>
        <v>2</v>
      </c>
    </row>
    <row r="4063" customFormat="false" ht="15" hidden="false" customHeight="false" outlineLevel="0" collapsed="false">
      <c r="A4063" s="4" t="s">
        <v>182</v>
      </c>
      <c r="B4063" s="4" t="s">
        <v>768</v>
      </c>
      <c r="C4063" s="4" t="s">
        <v>883</v>
      </c>
      <c r="D4063" s="4" t="n">
        <f aca="false">IFERROR(INDEX(Positions!$D$2:$D$14531,MATCH($A4063&amp;"|2",Positions!$A$2:$A$14531,0)),"-")</f>
        <v>2</v>
      </c>
      <c r="E4063" s="4" t="n">
        <f aca="false">IFERROR(INDEX(Positions!$D$2:$D$14531,MATCH($A4063&amp;"|71",Positions!$A$2:$A$14531,0)),"-")</f>
        <v>70</v>
      </c>
      <c r="F4063" s="4" t="str">
        <f aca="false">IFERROR(INDEX(Positions!$E$2:$E$14531,MATCH($A4063&amp;"|2",Positions!$A$2:$A$14531,0)),"-")</f>
        <v>G</v>
      </c>
      <c r="G4063" s="4" t="str">
        <f aca="false">IFERROR(INDEX(Positions!$E$2:$E$14531,MATCH($A4063&amp;"|71",Positions!$A$2:$A$14531,0)),"-")</f>
        <v>C</v>
      </c>
      <c r="H4063" s="3" t="str">
        <f aca="false">F4063&amp;"-"&amp;G4063</f>
        <v>G-C</v>
      </c>
      <c r="I4063" s="4" t="n">
        <f aca="false">(F4063="G")+(G4063="G")</f>
        <v>1</v>
      </c>
      <c r="J4063" s="4" t="n">
        <f aca="false">(F4063="C")+(G4063="C")</f>
        <v>1</v>
      </c>
      <c r="K4063" s="3" t="n">
        <f aca="false">I4063+J4063</f>
        <v>2</v>
      </c>
    </row>
    <row r="4064" customFormat="false" ht="15" hidden="false" customHeight="false" outlineLevel="0" collapsed="false">
      <c r="A4064" s="4" t="s">
        <v>182</v>
      </c>
      <c r="B4064" s="4" t="s">
        <v>768</v>
      </c>
      <c r="C4064" s="4" t="s">
        <v>884</v>
      </c>
      <c r="D4064" s="4" t="n">
        <f aca="false">IFERROR(INDEX(Positions!$D$2:$D$14531,MATCH($A4064&amp;"|3",Positions!$A$2:$A$14531,0)),"-")</f>
        <v>3</v>
      </c>
      <c r="E4064" s="4" t="n">
        <f aca="false">IFERROR(INDEX(Positions!$D$2:$D$14531,MATCH($A4064&amp;"|70",Positions!$A$2:$A$14531,0)),"-")</f>
        <v>69</v>
      </c>
      <c r="F4064" s="4" t="str">
        <f aca="false">IFERROR(INDEX(Positions!$E$2:$E$14531,MATCH($A4064&amp;"|3",Positions!$A$2:$A$14531,0)),"-")</f>
        <v>G</v>
      </c>
      <c r="G4064" s="4" t="str">
        <f aca="false">IFERROR(INDEX(Positions!$E$2:$E$14531,MATCH($A4064&amp;"|70",Positions!$A$2:$A$14531,0)),"-")</f>
        <v>C</v>
      </c>
      <c r="H4064" s="3" t="str">
        <f aca="false">F4064&amp;"-"&amp;G4064</f>
        <v>G-C</v>
      </c>
      <c r="I4064" s="4" t="n">
        <f aca="false">(F4064="G")+(G4064="G")</f>
        <v>1</v>
      </c>
      <c r="J4064" s="4" t="n">
        <f aca="false">(F4064="C")+(G4064="C")</f>
        <v>1</v>
      </c>
      <c r="K4064" s="3" t="n">
        <f aca="false">I4064+J4064</f>
        <v>2</v>
      </c>
    </row>
    <row r="4065" customFormat="false" ht="15" hidden="false" customHeight="false" outlineLevel="0" collapsed="false">
      <c r="A4065" s="4" t="s">
        <v>182</v>
      </c>
      <c r="B4065" s="4" t="s">
        <v>768</v>
      </c>
      <c r="C4065" s="4" t="s">
        <v>885</v>
      </c>
      <c r="D4065" s="4" t="n">
        <f aca="false">IFERROR(INDEX(Positions!$D$2:$D$14531,MATCH($A4065&amp;"|4",Positions!$A$2:$A$14531,0)),"-")</f>
        <v>4</v>
      </c>
      <c r="E4065" s="4" t="n">
        <f aca="false">IFERROR(INDEX(Positions!$D$2:$D$14531,MATCH($A4065&amp;"|69",Positions!$A$2:$A$14531,0)),"-")</f>
        <v>68</v>
      </c>
      <c r="F4065" s="4" t="str">
        <f aca="false">IFERROR(INDEX(Positions!$E$2:$E$14531,MATCH($A4065&amp;"|4",Positions!$A$2:$A$14531,0)),"-")</f>
        <v>C</v>
      </c>
      <c r="G4065" s="4" t="str">
        <f aca="false">IFERROR(INDEX(Positions!$E$2:$E$14531,MATCH($A4065&amp;"|69",Positions!$A$2:$A$14531,0)),"-")</f>
        <v>G</v>
      </c>
      <c r="H4065" s="3" t="str">
        <f aca="false">F4065&amp;"-"&amp;G4065</f>
        <v>C-G</v>
      </c>
      <c r="I4065" s="4" t="n">
        <f aca="false">(F4065="G")+(G4065="G")</f>
        <v>1</v>
      </c>
      <c r="J4065" s="4" t="n">
        <f aca="false">(F4065="C")+(G4065="C")</f>
        <v>1</v>
      </c>
      <c r="K4065" s="3" t="n">
        <f aca="false">I4065+J4065</f>
        <v>2</v>
      </c>
    </row>
    <row r="4066" customFormat="false" ht="15" hidden="false" customHeight="false" outlineLevel="0" collapsed="false">
      <c r="A4066" s="4" t="s">
        <v>182</v>
      </c>
      <c r="B4066" s="4" t="s">
        <v>768</v>
      </c>
      <c r="C4066" s="4" t="s">
        <v>542</v>
      </c>
      <c r="D4066" s="4" t="n">
        <f aca="false">IFERROR(INDEX(Positions!$D$2:$D$14531,MATCH($A4066&amp;"|5",Positions!$A$2:$A$14531,0)),"-")</f>
        <v>5</v>
      </c>
      <c r="E4066" s="4" t="n">
        <f aca="false">IFERROR(INDEX(Positions!$D$2:$D$14531,MATCH($A4066&amp;"|68",Positions!$A$2:$A$14531,0)),"-")</f>
        <v>67</v>
      </c>
      <c r="F4066" s="4" t="str">
        <f aca="false">IFERROR(INDEX(Positions!$E$2:$E$14531,MATCH($A4066&amp;"|5",Positions!$A$2:$A$14531,0)),"-")</f>
        <v>G</v>
      </c>
      <c r="G4066" s="4" t="str">
        <f aca="false">IFERROR(INDEX(Positions!$E$2:$E$14531,MATCH($A4066&amp;"|68",Positions!$A$2:$A$14531,0)),"-")</f>
        <v>C</v>
      </c>
      <c r="H4066" s="3" t="str">
        <f aca="false">F4066&amp;"-"&amp;G4066</f>
        <v>G-C</v>
      </c>
      <c r="I4066" s="4" t="n">
        <f aca="false">(F4066="G")+(G4066="G")</f>
        <v>1</v>
      </c>
      <c r="J4066" s="4" t="n">
        <f aca="false">(F4066="C")+(G4066="C")</f>
        <v>1</v>
      </c>
      <c r="K4066" s="3" t="n">
        <f aca="false">I4066+J4066</f>
        <v>2</v>
      </c>
    </row>
    <row r="4067" customFormat="false" ht="15" hidden="false" customHeight="false" outlineLevel="0" collapsed="false">
      <c r="A4067" s="4" t="s">
        <v>182</v>
      </c>
      <c r="B4067" s="4" t="s">
        <v>768</v>
      </c>
      <c r="C4067" s="4" t="s">
        <v>561</v>
      </c>
      <c r="D4067" s="4" t="n">
        <f aca="false">IFERROR(INDEX(Positions!$D$2:$D$14531,MATCH($A4067&amp;"|6",Positions!$A$2:$A$14531,0)),"-")</f>
        <v>6</v>
      </c>
      <c r="E4067" s="4" t="n">
        <f aca="false">IFERROR(INDEX(Positions!$D$2:$D$14531,MATCH($A4067&amp;"|67",Positions!$A$2:$A$14531,0)),"-")</f>
        <v>66</v>
      </c>
      <c r="F4067" s="4" t="str">
        <f aca="false">IFERROR(INDEX(Positions!$E$2:$E$14531,MATCH($A4067&amp;"|6",Positions!$A$2:$A$14531,0)),"-")</f>
        <v>A</v>
      </c>
      <c r="G4067" s="4" t="str">
        <f aca="false">IFERROR(INDEX(Positions!$E$2:$E$14531,MATCH($A4067&amp;"|67",Positions!$A$2:$A$14531,0)),"-")</f>
        <v>U</v>
      </c>
      <c r="H4067" s="3" t="str">
        <f aca="false">F4067&amp;"-"&amp;G4067</f>
        <v>A-U</v>
      </c>
      <c r="I4067" s="4" t="n">
        <f aca="false">(F4067="G")+(G4067="G")</f>
        <v>0</v>
      </c>
      <c r="J4067" s="4" t="n">
        <f aca="false">(F4067="C")+(G4067="C")</f>
        <v>0</v>
      </c>
      <c r="K4067" s="3" t="n">
        <f aca="false">I4067+J4067</f>
        <v>0</v>
      </c>
    </row>
    <row r="4068" customFormat="false" ht="15" hidden="false" customHeight="false" outlineLevel="0" collapsed="false">
      <c r="A4068" s="4" t="s">
        <v>182</v>
      </c>
      <c r="B4068" s="4" t="s">
        <v>768</v>
      </c>
      <c r="C4068" s="4" t="s">
        <v>886</v>
      </c>
      <c r="D4068" s="4" t="n">
        <f aca="false">IFERROR(INDEX(Positions!$D$2:$D$14531,MATCH($A4068&amp;"|7",Positions!$A$2:$A$14531,0)),"-")</f>
        <v>7</v>
      </c>
      <c r="E4068" s="4" t="n">
        <f aca="false">IFERROR(INDEX(Positions!$D$2:$D$14531,MATCH($A4068&amp;"|66",Positions!$A$2:$A$14531,0)),"-")</f>
        <v>65</v>
      </c>
      <c r="F4068" s="4" t="str">
        <f aca="false">IFERROR(INDEX(Positions!$E$2:$E$14531,MATCH($A4068&amp;"|7",Positions!$A$2:$A$14531,0)),"-")</f>
        <v>U</v>
      </c>
      <c r="G4068" s="4" t="str">
        <f aca="false">IFERROR(INDEX(Positions!$E$2:$E$14531,MATCH($A4068&amp;"|66",Positions!$A$2:$A$14531,0)),"-")</f>
        <v>A</v>
      </c>
      <c r="H4068" s="3" t="str">
        <f aca="false">F4068&amp;"-"&amp;G4068</f>
        <v>U-A</v>
      </c>
      <c r="I4068" s="4" t="n">
        <f aca="false">(F4068="G")+(G4068="G")</f>
        <v>0</v>
      </c>
      <c r="J4068" s="4" t="n">
        <f aca="false">(F4068="C")+(G4068="C")</f>
        <v>0</v>
      </c>
      <c r="K4068" s="3" t="n">
        <f aca="false">I4068+J4068</f>
        <v>0</v>
      </c>
    </row>
    <row r="4069" customFormat="false" ht="15" hidden="false" customHeight="false" outlineLevel="0" collapsed="false">
      <c r="A4069" s="4" t="s">
        <v>182</v>
      </c>
      <c r="B4069" s="4" t="s">
        <v>783</v>
      </c>
      <c r="C4069" s="4" t="s">
        <v>887</v>
      </c>
      <c r="D4069" s="4" t="n">
        <f aca="false">IFERROR(INDEX(Positions!$D$2:$D$14531,MATCH($A4069&amp;"|10",Positions!$A$2:$A$14531,0)),"-")</f>
        <v>10</v>
      </c>
      <c r="E4069" s="4" t="n">
        <f aca="false">IFERROR(INDEX(Positions!$D$2:$D$14531,MATCH($A4069&amp;"|25",Positions!$A$2:$A$14531,0)),"-")</f>
        <v>24</v>
      </c>
      <c r="F4069" s="4" t="str">
        <f aca="false">IFERROR(INDEX(Positions!$E$2:$E$14531,MATCH($A4069&amp;"|10",Positions!$A$2:$A$14531,0)),"-")</f>
        <v>G</v>
      </c>
      <c r="G4069" s="4" t="str">
        <f aca="false">IFERROR(INDEX(Positions!$E$2:$E$14531,MATCH($A4069&amp;"|25",Positions!$A$2:$A$14531,0)),"-")</f>
        <v>C</v>
      </c>
      <c r="H4069" s="3" t="str">
        <f aca="false">F4069&amp;"-"&amp;G4069</f>
        <v>G-C</v>
      </c>
      <c r="I4069" s="4" t="n">
        <f aca="false">(F4069="G")+(G4069="G")</f>
        <v>1</v>
      </c>
      <c r="J4069" s="4" t="n">
        <f aca="false">(F4069="C")+(G4069="C")</f>
        <v>1</v>
      </c>
      <c r="K4069" s="3" t="n">
        <f aca="false">I4069+J4069</f>
        <v>2</v>
      </c>
    </row>
    <row r="4070" customFormat="false" ht="15" hidden="false" customHeight="false" outlineLevel="0" collapsed="false">
      <c r="A4070" s="4" t="s">
        <v>182</v>
      </c>
      <c r="B4070" s="4" t="s">
        <v>783</v>
      </c>
      <c r="C4070" s="4" t="s">
        <v>888</v>
      </c>
      <c r="D4070" s="4" t="n">
        <f aca="false">IFERROR(INDEX(Positions!$D$2:$D$14531,MATCH($A4070&amp;"|11",Positions!$A$2:$A$14531,0)),"-")</f>
        <v>11</v>
      </c>
      <c r="E4070" s="4" t="n">
        <f aca="false">IFERROR(INDEX(Positions!$D$2:$D$14531,MATCH($A4070&amp;"|24",Positions!$A$2:$A$14531,0)),"-")</f>
        <v>23</v>
      </c>
      <c r="F4070" s="4" t="str">
        <f aca="false">IFERROR(INDEX(Positions!$E$2:$E$14531,MATCH($A4070&amp;"|11",Positions!$A$2:$A$14531,0)),"-")</f>
        <v>C</v>
      </c>
      <c r="G4070" s="4" t="str">
        <f aca="false">IFERROR(INDEX(Positions!$E$2:$E$14531,MATCH($A4070&amp;"|24",Positions!$A$2:$A$14531,0)),"-")</f>
        <v>G</v>
      </c>
      <c r="H4070" s="3" t="str">
        <f aca="false">F4070&amp;"-"&amp;G4070</f>
        <v>C-G</v>
      </c>
      <c r="I4070" s="4" t="n">
        <f aca="false">(F4070="G")+(G4070="G")</f>
        <v>1</v>
      </c>
      <c r="J4070" s="4" t="n">
        <f aca="false">(F4070="C")+(G4070="C")</f>
        <v>1</v>
      </c>
      <c r="K4070" s="3" t="n">
        <f aca="false">I4070+J4070</f>
        <v>2</v>
      </c>
    </row>
    <row r="4071" customFormat="false" ht="15" hidden="false" customHeight="false" outlineLevel="0" collapsed="false">
      <c r="A4071" s="4" t="s">
        <v>182</v>
      </c>
      <c r="B4071" s="4" t="s">
        <v>783</v>
      </c>
      <c r="C4071" s="4" t="s">
        <v>479</v>
      </c>
      <c r="D4071" s="4" t="n">
        <f aca="false">IFERROR(INDEX(Positions!$D$2:$D$14531,MATCH($A4071&amp;"|12",Positions!$A$2:$A$14531,0)),"-")</f>
        <v>12</v>
      </c>
      <c r="E4071" s="4" t="n">
        <f aca="false">IFERROR(INDEX(Positions!$D$2:$D$14531,MATCH($A4071&amp;"|23",Positions!$A$2:$A$14531,0)),"-")</f>
        <v>22</v>
      </c>
      <c r="F4071" s="4" t="str">
        <f aca="false">IFERROR(INDEX(Positions!$E$2:$E$14531,MATCH($A4071&amp;"|12",Positions!$A$2:$A$14531,0)),"-")</f>
        <v>U</v>
      </c>
      <c r="G4071" s="4" t="str">
        <f aca="false">IFERROR(INDEX(Positions!$E$2:$E$14531,MATCH($A4071&amp;"|23",Positions!$A$2:$A$14531,0)),"-")</f>
        <v>A</v>
      </c>
      <c r="H4071" s="3" t="str">
        <f aca="false">F4071&amp;"-"&amp;G4071</f>
        <v>U-A</v>
      </c>
      <c r="I4071" s="4" t="n">
        <f aca="false">(F4071="G")+(G4071="G")</f>
        <v>0</v>
      </c>
      <c r="J4071" s="4" t="n">
        <f aca="false">(F4071="C")+(G4071="C")</f>
        <v>0</v>
      </c>
      <c r="K4071" s="3" t="n">
        <f aca="false">I4071+J4071</f>
        <v>0</v>
      </c>
    </row>
    <row r="4072" customFormat="false" ht="15" hidden="false" customHeight="false" outlineLevel="0" collapsed="false">
      <c r="A4072" s="4" t="s">
        <v>182</v>
      </c>
      <c r="B4072" s="4" t="s">
        <v>783</v>
      </c>
      <c r="C4072" s="4" t="s">
        <v>267</v>
      </c>
      <c r="D4072" s="4" t="n">
        <f aca="false">IFERROR(INDEX(Positions!$D$2:$D$14531,MATCH($A4072&amp;"|13",Positions!$A$2:$A$14531,0)),"-")</f>
        <v>13</v>
      </c>
      <c r="E4072" s="4" t="n">
        <f aca="false">IFERROR(INDEX(Positions!$D$2:$D$14531,MATCH($A4072&amp;"|22",Positions!$A$2:$A$14531,0)),"-")</f>
        <v>21</v>
      </c>
      <c r="F4072" s="4" t="str">
        <f aca="false">IFERROR(INDEX(Positions!$E$2:$E$14531,MATCH($A4072&amp;"|13",Positions!$A$2:$A$14531,0)),"-")</f>
        <v>C</v>
      </c>
      <c r="G4072" s="4" t="str">
        <f aca="false">IFERROR(INDEX(Positions!$E$2:$E$14531,MATCH($A4072&amp;"|22",Positions!$A$2:$A$14531,0)),"-")</f>
        <v>G</v>
      </c>
      <c r="H4072" s="3" t="str">
        <f aca="false">F4072&amp;"-"&amp;G4072</f>
        <v>C-G</v>
      </c>
      <c r="I4072" s="4" t="n">
        <f aca="false">(F4072="G")+(G4072="G")</f>
        <v>1</v>
      </c>
      <c r="J4072" s="4" t="n">
        <f aca="false">(F4072="C")+(G4072="C")</f>
        <v>1</v>
      </c>
      <c r="K4072" s="3" t="n">
        <f aca="false">I4072+J4072</f>
        <v>2</v>
      </c>
    </row>
    <row r="4073" customFormat="false" ht="15" hidden="false" customHeight="false" outlineLevel="0" collapsed="false">
      <c r="A4073" s="4" t="s">
        <v>182</v>
      </c>
      <c r="B4073" s="4" t="s">
        <v>805</v>
      </c>
      <c r="C4073" s="4" t="s">
        <v>673</v>
      </c>
      <c r="D4073" s="4" t="n">
        <f aca="false">IFERROR(INDEX(Positions!$D$2:$D$14531,MATCH($A4073&amp;"|27",Positions!$A$2:$A$14531,0)),"-")</f>
        <v>26</v>
      </c>
      <c r="E4073" s="4" t="n">
        <f aca="false">IFERROR(INDEX(Positions!$D$2:$D$14531,MATCH($A4073&amp;"|43",Positions!$A$2:$A$14531,0)),"-")</f>
        <v>42</v>
      </c>
      <c r="F4073" s="4" t="str">
        <f aca="false">IFERROR(INDEX(Positions!$E$2:$E$14531,MATCH($A4073&amp;"|27",Positions!$A$2:$A$14531,0)),"-")</f>
        <v>C</v>
      </c>
      <c r="G4073" s="4" t="str">
        <f aca="false">IFERROR(INDEX(Positions!$E$2:$E$14531,MATCH($A4073&amp;"|43",Positions!$A$2:$A$14531,0)),"-")</f>
        <v>G</v>
      </c>
      <c r="H4073" s="3" t="str">
        <f aca="false">F4073&amp;"-"&amp;G4073</f>
        <v>C-G</v>
      </c>
      <c r="I4073" s="4" t="n">
        <f aca="false">(F4073="G")+(G4073="G")</f>
        <v>1</v>
      </c>
      <c r="J4073" s="4" t="n">
        <f aca="false">(F4073="C")+(G4073="C")</f>
        <v>1</v>
      </c>
      <c r="K4073" s="3" t="n">
        <f aca="false">I4073+J4073</f>
        <v>2</v>
      </c>
    </row>
    <row r="4074" customFormat="false" ht="15" hidden="false" customHeight="false" outlineLevel="0" collapsed="false">
      <c r="A4074" s="4" t="s">
        <v>182</v>
      </c>
      <c r="B4074" s="4" t="s">
        <v>805</v>
      </c>
      <c r="C4074" s="4" t="s">
        <v>889</v>
      </c>
      <c r="D4074" s="4" t="n">
        <f aca="false">IFERROR(INDEX(Positions!$D$2:$D$14531,MATCH($A4074&amp;"|28",Positions!$A$2:$A$14531,0)),"-")</f>
        <v>27</v>
      </c>
      <c r="E4074" s="4" t="n">
        <f aca="false">IFERROR(INDEX(Positions!$D$2:$D$14531,MATCH($A4074&amp;"|42",Positions!$A$2:$A$14531,0)),"-")</f>
        <v>41</v>
      </c>
      <c r="F4074" s="4" t="str">
        <f aca="false">IFERROR(INDEX(Positions!$E$2:$E$14531,MATCH($A4074&amp;"|28",Positions!$A$2:$A$14531,0)),"-")</f>
        <v>U</v>
      </c>
      <c r="G4074" s="4" t="str">
        <f aca="false">IFERROR(INDEX(Positions!$E$2:$E$14531,MATCH($A4074&amp;"|42",Positions!$A$2:$A$14531,0)),"-")</f>
        <v>A</v>
      </c>
      <c r="H4074" s="3" t="str">
        <f aca="false">F4074&amp;"-"&amp;G4074</f>
        <v>U-A</v>
      </c>
      <c r="I4074" s="4" t="n">
        <f aca="false">(F4074="G")+(G4074="G")</f>
        <v>0</v>
      </c>
      <c r="J4074" s="4" t="n">
        <f aca="false">(F4074="C")+(G4074="C")</f>
        <v>0</v>
      </c>
      <c r="K4074" s="3" t="n">
        <f aca="false">I4074+J4074</f>
        <v>0</v>
      </c>
    </row>
    <row r="4075" customFormat="false" ht="15" hidden="false" customHeight="false" outlineLevel="0" collapsed="false">
      <c r="A4075" s="4" t="s">
        <v>182</v>
      </c>
      <c r="B4075" s="4" t="s">
        <v>805</v>
      </c>
      <c r="C4075" s="4" t="s">
        <v>890</v>
      </c>
      <c r="D4075" s="4" t="n">
        <f aca="false">IFERROR(INDEX(Positions!$D$2:$D$14531,MATCH($A4075&amp;"|29",Positions!$A$2:$A$14531,0)),"-")</f>
        <v>28</v>
      </c>
      <c r="E4075" s="4" t="n">
        <f aca="false">IFERROR(INDEX(Positions!$D$2:$D$14531,MATCH($A4075&amp;"|41",Positions!$A$2:$A$14531,0)),"-")</f>
        <v>40</v>
      </c>
      <c r="F4075" s="4" t="str">
        <f aca="false">IFERROR(INDEX(Positions!$E$2:$E$14531,MATCH($A4075&amp;"|29",Positions!$A$2:$A$14531,0)),"-")</f>
        <v>U</v>
      </c>
      <c r="G4075" s="4" t="str">
        <f aca="false">IFERROR(INDEX(Positions!$E$2:$E$14531,MATCH($A4075&amp;"|41",Positions!$A$2:$A$14531,0)),"-")</f>
        <v>A</v>
      </c>
      <c r="H4075" s="3" t="str">
        <f aca="false">F4075&amp;"-"&amp;G4075</f>
        <v>U-A</v>
      </c>
      <c r="I4075" s="4" t="n">
        <f aca="false">(F4075="G")+(G4075="G")</f>
        <v>0</v>
      </c>
      <c r="J4075" s="4" t="n">
        <f aca="false">(F4075="C")+(G4075="C")</f>
        <v>0</v>
      </c>
      <c r="K4075" s="3" t="n">
        <f aca="false">I4075+J4075</f>
        <v>0</v>
      </c>
    </row>
    <row r="4076" customFormat="false" ht="15" hidden="false" customHeight="false" outlineLevel="0" collapsed="false">
      <c r="A4076" s="4" t="s">
        <v>182</v>
      </c>
      <c r="B4076" s="4" t="s">
        <v>805</v>
      </c>
      <c r="C4076" s="4" t="s">
        <v>694</v>
      </c>
      <c r="D4076" s="4" t="n">
        <f aca="false">IFERROR(INDEX(Positions!$D$2:$D$14531,MATCH($A4076&amp;"|30",Positions!$A$2:$A$14531,0)),"-")</f>
        <v>29</v>
      </c>
      <c r="E4076" s="4" t="n">
        <f aca="false">IFERROR(INDEX(Positions!$D$2:$D$14531,MATCH($A4076&amp;"|40",Positions!$A$2:$A$14531,0)),"-")</f>
        <v>39</v>
      </c>
      <c r="F4076" s="4" t="str">
        <f aca="false">IFERROR(INDEX(Positions!$E$2:$E$14531,MATCH($A4076&amp;"|30",Positions!$A$2:$A$14531,0)),"-")</f>
        <v>C</v>
      </c>
      <c r="G4076" s="4" t="str">
        <f aca="false">IFERROR(INDEX(Positions!$E$2:$E$14531,MATCH($A4076&amp;"|40",Positions!$A$2:$A$14531,0)),"-")</f>
        <v>G</v>
      </c>
      <c r="H4076" s="3" t="str">
        <f aca="false">F4076&amp;"-"&amp;G4076</f>
        <v>C-G</v>
      </c>
      <c r="I4076" s="4" t="n">
        <f aca="false">(F4076="G")+(G4076="G")</f>
        <v>1</v>
      </c>
      <c r="J4076" s="4" t="n">
        <f aca="false">(F4076="C")+(G4076="C")</f>
        <v>1</v>
      </c>
      <c r="K4076" s="3" t="n">
        <f aca="false">I4076+J4076</f>
        <v>2</v>
      </c>
    </row>
    <row r="4077" customFormat="false" ht="15" hidden="false" customHeight="false" outlineLevel="0" collapsed="false">
      <c r="A4077" s="4" t="s">
        <v>182</v>
      </c>
      <c r="B4077" s="4" t="s">
        <v>805</v>
      </c>
      <c r="C4077" s="4" t="s">
        <v>640</v>
      </c>
      <c r="D4077" s="4" t="n">
        <f aca="false">IFERROR(INDEX(Positions!$D$2:$D$14531,MATCH($A4077&amp;"|31",Positions!$A$2:$A$14531,0)),"-")</f>
        <v>30</v>
      </c>
      <c r="E4077" s="4" t="n">
        <f aca="false">IFERROR(INDEX(Positions!$D$2:$D$14531,MATCH($A4077&amp;"|39",Positions!$A$2:$A$14531,0)),"-")</f>
        <v>38</v>
      </c>
      <c r="F4077" s="4" t="str">
        <f aca="false">IFERROR(INDEX(Positions!$E$2:$E$14531,MATCH($A4077&amp;"|31",Positions!$A$2:$A$14531,0)),"-")</f>
        <v>G</v>
      </c>
      <c r="G4077" s="4" t="str">
        <f aca="false">IFERROR(INDEX(Positions!$E$2:$E$14531,MATCH($A4077&amp;"|39",Positions!$A$2:$A$14531,0)),"-")</f>
        <v>C</v>
      </c>
      <c r="H4077" s="3" t="str">
        <f aca="false">F4077&amp;"-"&amp;G4077</f>
        <v>G-C</v>
      </c>
      <c r="I4077" s="4" t="n">
        <f aca="false">(F4077="G")+(G4077="G")</f>
        <v>1</v>
      </c>
      <c r="J4077" s="4" t="n">
        <f aca="false">(F4077="C")+(G4077="C")</f>
        <v>1</v>
      </c>
      <c r="K4077" s="3" t="n">
        <f aca="false">I4077+J4077</f>
        <v>2</v>
      </c>
    </row>
    <row r="4078" customFormat="false" ht="15" hidden="false" customHeight="false" outlineLevel="0" collapsed="false">
      <c r="A4078" s="4" t="s">
        <v>182</v>
      </c>
      <c r="B4078" s="4" t="s">
        <v>830</v>
      </c>
      <c r="C4078" s="4" t="s">
        <v>367</v>
      </c>
      <c r="D4078" s="4" t="n">
        <f aca="false">IFERROR(INDEX(Positions!$D$2:$D$14531,MATCH($A4078&amp;"|49",Positions!$A$2:$A$14531,0)),"-")</f>
        <v>48</v>
      </c>
      <c r="E4078" s="4" t="n">
        <f aca="false">IFERROR(INDEX(Positions!$D$2:$D$14531,MATCH($A4078&amp;"|65",Positions!$A$2:$A$14531,0)),"-")</f>
        <v>64</v>
      </c>
      <c r="F4078" s="4" t="str">
        <f aca="false">IFERROR(INDEX(Positions!$E$2:$E$14531,MATCH($A4078&amp;"|49",Positions!$A$2:$A$14531,0)),"-")</f>
        <v>A</v>
      </c>
      <c r="G4078" s="4" t="str">
        <f aca="false">IFERROR(INDEX(Positions!$E$2:$E$14531,MATCH($A4078&amp;"|65",Positions!$A$2:$A$14531,0)),"-")</f>
        <v>U</v>
      </c>
      <c r="H4078" s="3" t="str">
        <f aca="false">F4078&amp;"-"&amp;G4078</f>
        <v>A-U</v>
      </c>
      <c r="I4078" s="4" t="n">
        <f aca="false">(F4078="G")+(G4078="G")</f>
        <v>0</v>
      </c>
      <c r="J4078" s="4" t="n">
        <f aca="false">(F4078="C")+(G4078="C")</f>
        <v>0</v>
      </c>
      <c r="K4078" s="3" t="n">
        <f aca="false">I4078+J4078</f>
        <v>0</v>
      </c>
    </row>
    <row r="4079" customFormat="false" ht="15" hidden="false" customHeight="false" outlineLevel="0" collapsed="false">
      <c r="A4079" s="4" t="s">
        <v>182</v>
      </c>
      <c r="B4079" s="4" t="s">
        <v>830</v>
      </c>
      <c r="C4079" s="4" t="s">
        <v>891</v>
      </c>
      <c r="D4079" s="4" t="n">
        <f aca="false">IFERROR(INDEX(Positions!$D$2:$D$14531,MATCH($A4079&amp;"|50",Positions!$A$2:$A$14531,0)),"-")</f>
        <v>49</v>
      </c>
      <c r="E4079" s="4" t="n">
        <f aca="false">IFERROR(INDEX(Positions!$D$2:$D$14531,MATCH($A4079&amp;"|64",Positions!$A$2:$A$14531,0)),"-")</f>
        <v>63</v>
      </c>
      <c r="F4079" s="4" t="str">
        <f aca="false">IFERROR(INDEX(Positions!$E$2:$E$14531,MATCH($A4079&amp;"|50",Positions!$A$2:$A$14531,0)),"-")</f>
        <v>C</v>
      </c>
      <c r="G4079" s="4" t="str">
        <f aca="false">IFERROR(INDEX(Positions!$E$2:$E$14531,MATCH($A4079&amp;"|64",Positions!$A$2:$A$14531,0)),"-")</f>
        <v>G</v>
      </c>
      <c r="H4079" s="3" t="str">
        <f aca="false">F4079&amp;"-"&amp;G4079</f>
        <v>C-G</v>
      </c>
      <c r="I4079" s="4" t="n">
        <f aca="false">(F4079="G")+(G4079="G")</f>
        <v>1</v>
      </c>
      <c r="J4079" s="4" t="n">
        <f aca="false">(F4079="C")+(G4079="C")</f>
        <v>1</v>
      </c>
      <c r="K4079" s="3" t="n">
        <f aca="false">I4079+J4079</f>
        <v>2</v>
      </c>
    </row>
    <row r="4080" customFormat="false" ht="15" hidden="false" customHeight="false" outlineLevel="0" collapsed="false">
      <c r="A4080" s="4" t="s">
        <v>182</v>
      </c>
      <c r="B4080" s="4" t="s">
        <v>830</v>
      </c>
      <c r="C4080" s="4" t="s">
        <v>689</v>
      </c>
      <c r="D4080" s="4" t="n">
        <f aca="false">IFERROR(INDEX(Positions!$D$2:$D$14531,MATCH($A4080&amp;"|51",Positions!$A$2:$A$14531,0)),"-")</f>
        <v>50</v>
      </c>
      <c r="E4080" s="4" t="n">
        <f aca="false">IFERROR(INDEX(Positions!$D$2:$D$14531,MATCH($A4080&amp;"|63",Positions!$A$2:$A$14531,0)),"-")</f>
        <v>62</v>
      </c>
      <c r="F4080" s="4" t="str">
        <f aca="false">IFERROR(INDEX(Positions!$E$2:$E$14531,MATCH($A4080&amp;"|51",Positions!$A$2:$A$14531,0)),"-")</f>
        <v>U</v>
      </c>
      <c r="G4080" s="4" t="str">
        <f aca="false">IFERROR(INDEX(Positions!$E$2:$E$14531,MATCH($A4080&amp;"|63",Positions!$A$2:$A$14531,0)),"-")</f>
        <v>A</v>
      </c>
      <c r="H4080" s="3" t="str">
        <f aca="false">F4080&amp;"-"&amp;G4080</f>
        <v>U-A</v>
      </c>
      <c r="I4080" s="4" t="n">
        <f aca="false">(F4080="G")+(G4080="G")</f>
        <v>0</v>
      </c>
      <c r="J4080" s="4" t="n">
        <f aca="false">(F4080="C")+(G4080="C")</f>
        <v>0</v>
      </c>
      <c r="K4080" s="3" t="n">
        <f aca="false">I4080+J4080</f>
        <v>0</v>
      </c>
    </row>
    <row r="4081" customFormat="false" ht="15" hidden="false" customHeight="false" outlineLevel="0" collapsed="false">
      <c r="A4081" s="4" t="s">
        <v>182</v>
      </c>
      <c r="B4081" s="4" t="s">
        <v>830</v>
      </c>
      <c r="C4081" s="4" t="s">
        <v>703</v>
      </c>
      <c r="D4081" s="4" t="n">
        <f aca="false">IFERROR(INDEX(Positions!$D$2:$D$14531,MATCH($A4081&amp;"|52",Positions!$A$2:$A$14531,0)),"-")</f>
        <v>51</v>
      </c>
      <c r="E4081" s="4" t="n">
        <f aca="false">IFERROR(INDEX(Positions!$D$2:$D$14531,MATCH($A4081&amp;"|62",Positions!$A$2:$A$14531,0)),"-")</f>
        <v>61</v>
      </c>
      <c r="F4081" s="4" t="str">
        <f aca="false">IFERROR(INDEX(Positions!$E$2:$E$14531,MATCH($A4081&amp;"|52",Positions!$A$2:$A$14531,0)),"-")</f>
        <v>G</v>
      </c>
      <c r="G4081" s="4" t="str">
        <f aca="false">IFERROR(INDEX(Positions!$E$2:$E$14531,MATCH($A4081&amp;"|62",Positions!$A$2:$A$14531,0)),"-")</f>
        <v>C</v>
      </c>
      <c r="H4081" s="3" t="str">
        <f aca="false">F4081&amp;"-"&amp;G4081</f>
        <v>G-C</v>
      </c>
      <c r="I4081" s="4" t="n">
        <f aca="false">(F4081="G")+(G4081="G")</f>
        <v>1</v>
      </c>
      <c r="J4081" s="4" t="n">
        <f aca="false">(F4081="C")+(G4081="C")</f>
        <v>1</v>
      </c>
      <c r="K4081" s="3" t="n">
        <f aca="false">I4081+J4081</f>
        <v>2</v>
      </c>
    </row>
    <row r="4082" customFormat="false" ht="15" hidden="false" customHeight="false" outlineLevel="0" collapsed="false">
      <c r="A4082" s="4" t="s">
        <v>182</v>
      </c>
      <c r="B4082" s="4" t="s">
        <v>830</v>
      </c>
      <c r="C4082" s="4" t="s">
        <v>892</v>
      </c>
      <c r="D4082" s="4" t="n">
        <f aca="false">IFERROR(INDEX(Positions!$D$2:$D$14531,MATCH($A4082&amp;"|53",Positions!$A$2:$A$14531,0)),"-")</f>
        <v>52</v>
      </c>
      <c r="E4082" s="4" t="n">
        <f aca="false">IFERROR(INDEX(Positions!$D$2:$D$14531,MATCH($A4082&amp;"|61",Positions!$A$2:$A$14531,0)),"-")</f>
        <v>60</v>
      </c>
      <c r="F4082" s="4" t="str">
        <f aca="false">IFERROR(INDEX(Positions!$E$2:$E$14531,MATCH($A4082&amp;"|53",Positions!$A$2:$A$14531,0)),"-")</f>
        <v>G</v>
      </c>
      <c r="G4082" s="4" t="str">
        <f aca="false">IFERROR(INDEX(Positions!$E$2:$E$14531,MATCH($A4082&amp;"|61",Positions!$A$2:$A$14531,0)),"-")</f>
        <v>C</v>
      </c>
      <c r="H4082" s="3" t="str">
        <f aca="false">F4082&amp;"-"&amp;G4082</f>
        <v>G-C</v>
      </c>
      <c r="I4082" s="4" t="n">
        <f aca="false">(F4082="G")+(G4082="G")</f>
        <v>1</v>
      </c>
      <c r="J4082" s="4" t="n">
        <f aca="false">(F4082="C")+(G4082="C")</f>
        <v>1</v>
      </c>
      <c r="K4082" s="3" t="n">
        <f aca="false">I4082+J4082</f>
        <v>2</v>
      </c>
    </row>
    <row r="4083" customFormat="false" ht="15" hidden="false" customHeight="false" outlineLevel="0" collapsed="false">
      <c r="A4083" s="24" t="s">
        <v>182</v>
      </c>
      <c r="B4083" s="24" t="s">
        <v>893</v>
      </c>
      <c r="C4083" s="24" t="s">
        <v>894</v>
      </c>
      <c r="D4083" s="24" t="n">
        <f aca="false">IFERROR(INDEX(Positions!$D$2:$D$14531,MATCH($A4083&amp;"|8",Positions!$A$2:$A$14531,0)),"-")</f>
        <v>8</v>
      </c>
      <c r="E4083" s="24" t="n">
        <f aca="false">IFERROR(INDEX(Positions!$D$2:$D$14531,MATCH($A4083&amp;"|14",Positions!$A$2:$A$14531,0)),"-")</f>
        <v>14</v>
      </c>
      <c r="F4083" s="24" t="str">
        <f aca="false">IFERROR(INDEX(Positions!$E$2:$E$14531,MATCH($A4083&amp;"|8",Positions!$A$2:$A$14531,0)),"-")</f>
        <v>U</v>
      </c>
      <c r="G4083" s="24" t="str">
        <f aca="false">IFERROR(INDEX(Positions!$E$2:$E$14531,MATCH($A4083&amp;"|14",Positions!$A$2:$A$14531,0)),"-")</f>
        <v>A</v>
      </c>
      <c r="H4083" s="25" t="str">
        <f aca="false">F4083&amp;"-"&amp;G4083</f>
        <v>U-A</v>
      </c>
      <c r="I4083" s="24" t="n">
        <f aca="false">(F4083="G")+(G4083="G")</f>
        <v>0</v>
      </c>
      <c r="J4083" s="24" t="n">
        <f aca="false">(F4083="C")+(G4083="C")</f>
        <v>0</v>
      </c>
      <c r="K4083" s="25" t="n">
        <f aca="false">I4083+J4083</f>
        <v>0</v>
      </c>
    </row>
    <row r="4084" customFormat="false" ht="15" hidden="false" customHeight="false" outlineLevel="0" collapsed="false">
      <c r="A4084" s="24" t="s">
        <v>182</v>
      </c>
      <c r="B4084" s="24" t="s">
        <v>893</v>
      </c>
      <c r="C4084" s="24" t="s">
        <v>895</v>
      </c>
      <c r="D4084" s="24" t="n">
        <f aca="false">IFERROR(INDEX(Positions!$D$2:$D$14531,MATCH($A4084&amp;"|15",Positions!$A$2:$A$14531,0)),"-")</f>
        <v>15</v>
      </c>
      <c r="E4084" s="24" t="n">
        <f aca="false">IFERROR(INDEX(Positions!$D$2:$D$14531,MATCH($A4084&amp;"|48",Positions!$A$2:$A$14531,0)),"-")</f>
        <v>47</v>
      </c>
      <c r="F4084" s="24" t="str">
        <f aca="false">IFERROR(INDEX(Positions!$E$2:$E$14531,MATCH($A4084&amp;"|15",Positions!$A$2:$A$14531,0)),"-")</f>
        <v>G</v>
      </c>
      <c r="G4084" s="24" t="str">
        <f aca="false">IFERROR(INDEX(Positions!$E$2:$E$14531,MATCH($A4084&amp;"|48",Positions!$A$2:$A$14531,0)),"-")</f>
        <v>C</v>
      </c>
      <c r="H4084" s="25" t="str">
        <f aca="false">F4084&amp;"-"&amp;G4084</f>
        <v>G-C</v>
      </c>
      <c r="I4084" s="24" t="n">
        <f aca="false">(F4084="G")+(G4084="G")</f>
        <v>1</v>
      </c>
      <c r="J4084" s="24" t="n">
        <f aca="false">(F4084="C")+(G4084="C")</f>
        <v>1</v>
      </c>
      <c r="K4084" s="25" t="n">
        <f aca="false">I4084+J4084</f>
        <v>2</v>
      </c>
    </row>
    <row r="4085" customFormat="false" ht="15" hidden="false" customHeight="false" outlineLevel="0" collapsed="false">
      <c r="A4085" s="24" t="s">
        <v>182</v>
      </c>
      <c r="B4085" s="24" t="s">
        <v>893</v>
      </c>
      <c r="C4085" s="24" t="s">
        <v>896</v>
      </c>
      <c r="D4085" s="24" t="n">
        <f aca="false">IFERROR(INDEX(Positions!$D$2:$D$14531,MATCH($A4085&amp;"|18",Positions!$A$2:$A$14531,0)),"-")</f>
        <v>17</v>
      </c>
      <c r="E4085" s="24" t="n">
        <f aca="false">IFERROR(INDEX(Positions!$D$2:$D$14531,MATCH($A4085&amp;"|55",Positions!$A$2:$A$14531,0)),"-")</f>
        <v>54</v>
      </c>
      <c r="F4085" s="24" t="str">
        <f aca="false">IFERROR(INDEX(Positions!$E$2:$E$14531,MATCH($A4085&amp;"|18",Positions!$A$2:$A$14531,0)),"-")</f>
        <v>G</v>
      </c>
      <c r="G4085" s="24" t="str">
        <f aca="false">IFERROR(INDEX(Positions!$E$2:$E$14531,MATCH($A4085&amp;"|55",Positions!$A$2:$A$14531,0)),"-")</f>
        <v>U</v>
      </c>
      <c r="H4085" s="25" t="str">
        <f aca="false">F4085&amp;"-"&amp;G4085</f>
        <v>G-U</v>
      </c>
      <c r="I4085" s="24" t="n">
        <f aca="false">(F4085="G")+(G4085="G")</f>
        <v>1</v>
      </c>
      <c r="J4085" s="24" t="n">
        <f aca="false">(F4085="C")+(G4085="C")</f>
        <v>0</v>
      </c>
      <c r="K4085" s="25" t="n">
        <f aca="false">I4085+J4085</f>
        <v>1</v>
      </c>
    </row>
    <row r="4086" customFormat="false" ht="15" hidden="false" customHeight="false" outlineLevel="0" collapsed="false">
      <c r="A4086" s="24" t="s">
        <v>182</v>
      </c>
      <c r="B4086" s="24" t="s">
        <v>893</v>
      </c>
      <c r="C4086" s="24" t="s">
        <v>897</v>
      </c>
      <c r="D4086" s="24" t="n">
        <f aca="false">IFERROR(INDEX(Positions!$D$2:$D$14531,MATCH($A4086&amp;"|19",Positions!$A$2:$A$14531,0)),"-")</f>
        <v>18</v>
      </c>
      <c r="E4086" s="24" t="n">
        <f aca="false">IFERROR(INDEX(Positions!$D$2:$D$14531,MATCH($A4086&amp;"|56",Positions!$A$2:$A$14531,0)),"-")</f>
        <v>55</v>
      </c>
      <c r="F4086" s="24" t="str">
        <f aca="false">IFERROR(INDEX(Positions!$E$2:$E$14531,MATCH($A4086&amp;"|19",Positions!$A$2:$A$14531,0)),"-")</f>
        <v>G</v>
      </c>
      <c r="G4086" s="24" t="str">
        <f aca="false">IFERROR(INDEX(Positions!$E$2:$E$14531,MATCH($A4086&amp;"|56",Positions!$A$2:$A$14531,0)),"-")</f>
        <v>C</v>
      </c>
      <c r="H4086" s="25" t="str">
        <f aca="false">F4086&amp;"-"&amp;G4086</f>
        <v>G-C</v>
      </c>
      <c r="I4086" s="24" t="n">
        <f aca="false">(F4086="G")+(G4086="G")</f>
        <v>1</v>
      </c>
      <c r="J4086" s="24" t="n">
        <f aca="false">(F4086="C")+(G4086="C")</f>
        <v>1</v>
      </c>
      <c r="K4086" s="25" t="n">
        <f aca="false">I4086+J4086</f>
        <v>2</v>
      </c>
    </row>
    <row r="4087" customFormat="false" ht="15" hidden="false" customHeight="false" outlineLevel="0" collapsed="false">
      <c r="A4087" s="24" t="s">
        <v>182</v>
      </c>
      <c r="B4087" s="24" t="s">
        <v>893</v>
      </c>
      <c r="C4087" s="24" t="s">
        <v>898</v>
      </c>
      <c r="D4087" s="24" t="n">
        <f aca="false">IFERROR(INDEX(Positions!$D$2:$D$14531,MATCH($A4087&amp;"|26",Positions!$A$2:$A$14531,0)),"-")</f>
        <v>25</v>
      </c>
      <c r="E4087" s="24" t="n">
        <f aca="false">IFERROR(INDEX(Positions!$D$2:$D$14531,MATCH($A4087&amp;"|44",Positions!$A$2:$A$14531,0)),"-")</f>
        <v>43</v>
      </c>
      <c r="F4087" s="24" t="str">
        <f aca="false">IFERROR(INDEX(Positions!$E$2:$E$14531,MATCH($A4087&amp;"|26",Positions!$A$2:$A$14531,0)),"-")</f>
        <v>G</v>
      </c>
      <c r="G4087" s="24" t="str">
        <f aca="false">IFERROR(INDEX(Positions!$E$2:$E$14531,MATCH($A4087&amp;"|44",Positions!$A$2:$A$14531,0)),"-")</f>
        <v>A</v>
      </c>
      <c r="H4087" s="25" t="str">
        <f aca="false">F4087&amp;"-"&amp;G4087</f>
        <v>G-A</v>
      </c>
      <c r="I4087" s="24" t="n">
        <f aca="false">(F4087="G")+(G4087="G")</f>
        <v>1</v>
      </c>
      <c r="J4087" s="24" t="n">
        <f aca="false">(F4087="C")+(G4087="C")</f>
        <v>0</v>
      </c>
      <c r="K4087" s="25" t="n">
        <f aca="false">I4087+J4087</f>
        <v>1</v>
      </c>
    </row>
    <row r="4088" customFormat="false" ht="15" hidden="false" customHeight="false" outlineLevel="0" collapsed="false">
      <c r="A4088" s="24" t="s">
        <v>182</v>
      </c>
      <c r="B4088" s="24" t="s">
        <v>893</v>
      </c>
      <c r="C4088" s="24" t="s">
        <v>899</v>
      </c>
      <c r="D4088" s="24" t="n">
        <f aca="false">IFERROR(INDEX(Positions!$D$2:$D$14531,MATCH($A4088&amp;"|32",Positions!$A$2:$A$14531,0)),"-")</f>
        <v>31</v>
      </c>
      <c r="E4088" s="24" t="n">
        <f aca="false">IFERROR(INDEX(Positions!$D$2:$D$14531,MATCH($A4088&amp;"|38",Positions!$A$2:$A$14531,0)),"-")</f>
        <v>37</v>
      </c>
      <c r="F4088" s="24" t="str">
        <f aca="false">IFERROR(INDEX(Positions!$E$2:$E$14531,MATCH($A4088&amp;"|32",Positions!$A$2:$A$14531,0)),"-")</f>
        <v>U</v>
      </c>
      <c r="G4088" s="24" t="str">
        <f aca="false">IFERROR(INDEX(Positions!$E$2:$E$14531,MATCH($A4088&amp;"|38",Positions!$A$2:$A$14531,0)),"-")</f>
        <v>C</v>
      </c>
      <c r="H4088" s="25" t="str">
        <f aca="false">F4088&amp;"-"&amp;G4088</f>
        <v>U-C</v>
      </c>
      <c r="I4088" s="24" t="n">
        <f aca="false">(F4088="G")+(G4088="G")</f>
        <v>0</v>
      </c>
      <c r="J4088" s="24" t="n">
        <f aca="false">(F4088="C")+(G4088="C")</f>
        <v>1</v>
      </c>
      <c r="K4088" s="25" t="n">
        <f aca="false">I4088+J4088</f>
        <v>1</v>
      </c>
    </row>
    <row r="4089" customFormat="false" ht="15" hidden="false" customHeight="false" outlineLevel="0" collapsed="false">
      <c r="A4089" s="24" t="s">
        <v>182</v>
      </c>
      <c r="B4089" s="24" t="s">
        <v>893</v>
      </c>
      <c r="C4089" s="24" t="s">
        <v>900</v>
      </c>
      <c r="D4089" s="24" t="n">
        <f aca="false">IFERROR(INDEX(Positions!$D$2:$D$14531,MATCH($A4089&amp;"|54",Positions!$A$2:$A$14531,0)),"-")</f>
        <v>53</v>
      </c>
      <c r="E4089" s="24" t="n">
        <f aca="false">IFERROR(INDEX(Positions!$D$2:$D$14531,MATCH($A4089&amp;"|58",Positions!$A$2:$A$14531,0)),"-")</f>
        <v>57</v>
      </c>
      <c r="F4089" s="24" t="str">
        <f aca="false">IFERROR(INDEX(Positions!$E$2:$E$14531,MATCH($A4089&amp;"|54",Positions!$A$2:$A$14531,0)),"-")</f>
        <v>U</v>
      </c>
      <c r="G4089" s="24" t="str">
        <f aca="false">IFERROR(INDEX(Positions!$E$2:$E$14531,MATCH($A4089&amp;"|58",Positions!$A$2:$A$14531,0)),"-")</f>
        <v>A</v>
      </c>
      <c r="H4089" s="25" t="str">
        <f aca="false">F4089&amp;"-"&amp;G4089</f>
        <v>U-A</v>
      </c>
      <c r="I4089" s="24" t="n">
        <f aca="false">(F4089="G")+(G4089="G")</f>
        <v>0</v>
      </c>
      <c r="J4089" s="24" t="n">
        <f aca="false">(F4089="C")+(G4089="C")</f>
        <v>0</v>
      </c>
      <c r="K4089" s="25" t="n">
        <f aca="false">I4089+J4089</f>
        <v>0</v>
      </c>
    </row>
    <row r="4090" customFormat="false" ht="15" hidden="false" customHeight="false" outlineLevel="0" collapsed="false">
      <c r="A4090" s="4" t="s">
        <v>183</v>
      </c>
      <c r="B4090" s="4" t="s">
        <v>768</v>
      </c>
      <c r="C4090" s="4" t="s">
        <v>882</v>
      </c>
      <c r="D4090" s="4" t="n">
        <f aca="false">IFERROR(INDEX(Positions!$D$2:$D$14531,MATCH($A4090&amp;"|1",Positions!$A$2:$A$14531,0)),"-")</f>
        <v>1</v>
      </c>
      <c r="E4090" s="4" t="n">
        <f aca="false">IFERROR(INDEX(Positions!$D$2:$D$14531,MATCH($A4090&amp;"|72",Positions!$A$2:$A$14531,0)),"-")</f>
        <v>72</v>
      </c>
      <c r="F4090" s="4" t="str">
        <f aca="false">IFERROR(INDEX(Positions!$E$2:$E$14531,MATCH($A4090&amp;"|1",Positions!$A$2:$A$14531,0)),"-")</f>
        <v>G</v>
      </c>
      <c r="G4090" s="4" t="str">
        <f aca="false">IFERROR(INDEX(Positions!$E$2:$E$14531,MATCH($A4090&amp;"|72",Positions!$A$2:$A$14531,0)),"-")</f>
        <v>C</v>
      </c>
      <c r="H4090" s="3" t="str">
        <f aca="false">F4090&amp;"-"&amp;G4090</f>
        <v>G-C</v>
      </c>
      <c r="I4090" s="4" t="n">
        <f aca="false">(F4090="G")+(G4090="G")</f>
        <v>1</v>
      </c>
      <c r="J4090" s="4" t="n">
        <f aca="false">(F4090="C")+(G4090="C")</f>
        <v>1</v>
      </c>
      <c r="K4090" s="3" t="n">
        <f aca="false">I4090+J4090</f>
        <v>2</v>
      </c>
    </row>
    <row r="4091" customFormat="false" ht="15" hidden="false" customHeight="false" outlineLevel="0" collapsed="false">
      <c r="A4091" s="4" t="s">
        <v>183</v>
      </c>
      <c r="B4091" s="4" t="s">
        <v>768</v>
      </c>
      <c r="C4091" s="4" t="s">
        <v>883</v>
      </c>
      <c r="D4091" s="4" t="n">
        <f aca="false">IFERROR(INDEX(Positions!$D$2:$D$14531,MATCH($A4091&amp;"|2",Positions!$A$2:$A$14531,0)),"-")</f>
        <v>2</v>
      </c>
      <c r="E4091" s="4" t="n">
        <f aca="false">IFERROR(INDEX(Positions!$D$2:$D$14531,MATCH($A4091&amp;"|71",Positions!$A$2:$A$14531,0)),"-")</f>
        <v>71</v>
      </c>
      <c r="F4091" s="4" t="str">
        <f aca="false">IFERROR(INDEX(Positions!$E$2:$E$14531,MATCH($A4091&amp;"|2",Positions!$A$2:$A$14531,0)),"-")</f>
        <v>G</v>
      </c>
      <c r="G4091" s="4" t="str">
        <f aca="false">IFERROR(INDEX(Positions!$E$2:$E$14531,MATCH($A4091&amp;"|71",Positions!$A$2:$A$14531,0)),"-")</f>
        <v>C</v>
      </c>
      <c r="H4091" s="3" t="str">
        <f aca="false">F4091&amp;"-"&amp;G4091</f>
        <v>G-C</v>
      </c>
      <c r="I4091" s="4" t="n">
        <f aca="false">(F4091="G")+(G4091="G")</f>
        <v>1</v>
      </c>
      <c r="J4091" s="4" t="n">
        <f aca="false">(F4091="C")+(G4091="C")</f>
        <v>1</v>
      </c>
      <c r="K4091" s="3" t="n">
        <f aca="false">I4091+J4091</f>
        <v>2</v>
      </c>
    </row>
    <row r="4092" customFormat="false" ht="15" hidden="false" customHeight="false" outlineLevel="0" collapsed="false">
      <c r="A4092" s="4" t="s">
        <v>183</v>
      </c>
      <c r="B4092" s="4" t="s">
        <v>768</v>
      </c>
      <c r="C4092" s="4" t="s">
        <v>884</v>
      </c>
      <c r="D4092" s="4" t="n">
        <f aca="false">IFERROR(INDEX(Positions!$D$2:$D$14531,MATCH($A4092&amp;"|3",Positions!$A$2:$A$14531,0)),"-")</f>
        <v>3</v>
      </c>
      <c r="E4092" s="4" t="n">
        <f aca="false">IFERROR(INDEX(Positions!$D$2:$D$14531,MATCH($A4092&amp;"|70",Positions!$A$2:$A$14531,0)),"-")</f>
        <v>70</v>
      </c>
      <c r="F4092" s="4" t="str">
        <f aca="false">IFERROR(INDEX(Positions!$E$2:$E$14531,MATCH($A4092&amp;"|3",Positions!$A$2:$A$14531,0)),"-")</f>
        <v>G</v>
      </c>
      <c r="G4092" s="4" t="str">
        <f aca="false">IFERROR(INDEX(Positions!$E$2:$E$14531,MATCH($A4092&amp;"|70",Positions!$A$2:$A$14531,0)),"-")</f>
        <v>C</v>
      </c>
      <c r="H4092" s="3" t="str">
        <f aca="false">F4092&amp;"-"&amp;G4092</f>
        <v>G-C</v>
      </c>
      <c r="I4092" s="4" t="n">
        <f aca="false">(F4092="G")+(G4092="G")</f>
        <v>1</v>
      </c>
      <c r="J4092" s="4" t="n">
        <f aca="false">(F4092="C")+(G4092="C")</f>
        <v>1</v>
      </c>
      <c r="K4092" s="3" t="n">
        <f aca="false">I4092+J4092</f>
        <v>2</v>
      </c>
    </row>
    <row r="4093" customFormat="false" ht="15" hidden="false" customHeight="false" outlineLevel="0" collapsed="false">
      <c r="A4093" s="4" t="s">
        <v>183</v>
      </c>
      <c r="B4093" s="4" t="s">
        <v>768</v>
      </c>
      <c r="C4093" s="4" t="s">
        <v>885</v>
      </c>
      <c r="D4093" s="4" t="n">
        <f aca="false">IFERROR(INDEX(Positions!$D$2:$D$14531,MATCH($A4093&amp;"|4",Positions!$A$2:$A$14531,0)),"-")</f>
        <v>4</v>
      </c>
      <c r="E4093" s="4" t="n">
        <f aca="false">IFERROR(INDEX(Positions!$D$2:$D$14531,MATCH($A4093&amp;"|69",Positions!$A$2:$A$14531,0)),"-")</f>
        <v>69</v>
      </c>
      <c r="F4093" s="4" t="str">
        <f aca="false">IFERROR(INDEX(Positions!$E$2:$E$14531,MATCH($A4093&amp;"|4",Positions!$A$2:$A$14531,0)),"-")</f>
        <v>U</v>
      </c>
      <c r="G4093" s="4" t="str">
        <f aca="false">IFERROR(INDEX(Positions!$E$2:$E$14531,MATCH($A4093&amp;"|69",Positions!$A$2:$A$14531,0)),"-")</f>
        <v>G</v>
      </c>
      <c r="H4093" s="3" t="str">
        <f aca="false">F4093&amp;"-"&amp;G4093</f>
        <v>U-G</v>
      </c>
      <c r="I4093" s="4" t="n">
        <f aca="false">(F4093="G")+(G4093="G")</f>
        <v>1</v>
      </c>
      <c r="J4093" s="4" t="n">
        <f aca="false">(F4093="C")+(G4093="C")</f>
        <v>0</v>
      </c>
      <c r="K4093" s="3" t="n">
        <f aca="false">I4093+J4093</f>
        <v>1</v>
      </c>
    </row>
    <row r="4094" customFormat="false" ht="15" hidden="false" customHeight="false" outlineLevel="0" collapsed="false">
      <c r="A4094" s="4" t="s">
        <v>183</v>
      </c>
      <c r="B4094" s="4" t="s">
        <v>768</v>
      </c>
      <c r="C4094" s="4" t="s">
        <v>542</v>
      </c>
      <c r="D4094" s="4" t="n">
        <f aca="false">IFERROR(INDEX(Positions!$D$2:$D$14531,MATCH($A4094&amp;"|5",Positions!$A$2:$A$14531,0)),"-")</f>
        <v>5</v>
      </c>
      <c r="E4094" s="4" t="n">
        <f aca="false">IFERROR(INDEX(Positions!$D$2:$D$14531,MATCH($A4094&amp;"|68",Positions!$A$2:$A$14531,0)),"-")</f>
        <v>68</v>
      </c>
      <c r="F4094" s="4" t="str">
        <f aca="false">IFERROR(INDEX(Positions!$E$2:$E$14531,MATCH($A4094&amp;"|5",Positions!$A$2:$A$14531,0)),"-")</f>
        <v>G</v>
      </c>
      <c r="G4094" s="4" t="str">
        <f aca="false">IFERROR(INDEX(Positions!$E$2:$E$14531,MATCH($A4094&amp;"|68",Positions!$A$2:$A$14531,0)),"-")</f>
        <v>C</v>
      </c>
      <c r="H4094" s="3" t="str">
        <f aca="false">F4094&amp;"-"&amp;G4094</f>
        <v>G-C</v>
      </c>
      <c r="I4094" s="4" t="n">
        <f aca="false">(F4094="G")+(G4094="G")</f>
        <v>1</v>
      </c>
      <c r="J4094" s="4" t="n">
        <f aca="false">(F4094="C")+(G4094="C")</f>
        <v>1</v>
      </c>
      <c r="K4094" s="3" t="n">
        <f aca="false">I4094+J4094</f>
        <v>2</v>
      </c>
    </row>
    <row r="4095" customFormat="false" ht="15" hidden="false" customHeight="false" outlineLevel="0" collapsed="false">
      <c r="A4095" s="4" t="s">
        <v>183</v>
      </c>
      <c r="B4095" s="4" t="s">
        <v>768</v>
      </c>
      <c r="C4095" s="4" t="s">
        <v>561</v>
      </c>
      <c r="D4095" s="4" t="n">
        <f aca="false">IFERROR(INDEX(Positions!$D$2:$D$14531,MATCH($A4095&amp;"|6",Positions!$A$2:$A$14531,0)),"-")</f>
        <v>6</v>
      </c>
      <c r="E4095" s="4" t="n">
        <f aca="false">IFERROR(INDEX(Positions!$D$2:$D$14531,MATCH($A4095&amp;"|67",Positions!$A$2:$A$14531,0)),"-")</f>
        <v>67</v>
      </c>
      <c r="F4095" s="4" t="str">
        <f aca="false">IFERROR(INDEX(Positions!$E$2:$E$14531,MATCH($A4095&amp;"|6",Positions!$A$2:$A$14531,0)),"-")</f>
        <v>C</v>
      </c>
      <c r="G4095" s="4" t="str">
        <f aca="false">IFERROR(INDEX(Positions!$E$2:$E$14531,MATCH($A4095&amp;"|67",Positions!$A$2:$A$14531,0)),"-")</f>
        <v>G</v>
      </c>
      <c r="H4095" s="3" t="str">
        <f aca="false">F4095&amp;"-"&amp;G4095</f>
        <v>C-G</v>
      </c>
      <c r="I4095" s="4" t="n">
        <f aca="false">(F4095="G")+(G4095="G")</f>
        <v>1</v>
      </c>
      <c r="J4095" s="4" t="n">
        <f aca="false">(F4095="C")+(G4095="C")</f>
        <v>1</v>
      </c>
      <c r="K4095" s="3" t="n">
        <f aca="false">I4095+J4095</f>
        <v>2</v>
      </c>
    </row>
    <row r="4096" customFormat="false" ht="15" hidden="false" customHeight="false" outlineLevel="0" collapsed="false">
      <c r="A4096" s="4" t="s">
        <v>183</v>
      </c>
      <c r="B4096" s="4" t="s">
        <v>768</v>
      </c>
      <c r="C4096" s="4" t="s">
        <v>886</v>
      </c>
      <c r="D4096" s="4" t="n">
        <f aca="false">IFERROR(INDEX(Positions!$D$2:$D$14531,MATCH($A4096&amp;"|7",Positions!$A$2:$A$14531,0)),"-")</f>
        <v>7</v>
      </c>
      <c r="E4096" s="4" t="n">
        <f aca="false">IFERROR(INDEX(Positions!$D$2:$D$14531,MATCH($A4096&amp;"|66",Positions!$A$2:$A$14531,0)),"-")</f>
        <v>66</v>
      </c>
      <c r="F4096" s="4" t="str">
        <f aca="false">IFERROR(INDEX(Positions!$E$2:$E$14531,MATCH($A4096&amp;"|7",Positions!$A$2:$A$14531,0)),"-")</f>
        <v>G</v>
      </c>
      <c r="G4096" s="4" t="str">
        <f aca="false">IFERROR(INDEX(Positions!$E$2:$E$14531,MATCH($A4096&amp;"|66",Positions!$A$2:$A$14531,0)),"-")</f>
        <v>C</v>
      </c>
      <c r="H4096" s="3" t="str">
        <f aca="false">F4096&amp;"-"&amp;G4096</f>
        <v>G-C</v>
      </c>
      <c r="I4096" s="4" t="n">
        <f aca="false">(F4096="G")+(G4096="G")</f>
        <v>1</v>
      </c>
      <c r="J4096" s="4" t="n">
        <f aca="false">(F4096="C")+(G4096="C")</f>
        <v>1</v>
      </c>
      <c r="K4096" s="3" t="n">
        <f aca="false">I4096+J4096</f>
        <v>2</v>
      </c>
    </row>
    <row r="4097" customFormat="false" ht="15" hidden="false" customHeight="false" outlineLevel="0" collapsed="false">
      <c r="A4097" s="4" t="s">
        <v>183</v>
      </c>
      <c r="B4097" s="4" t="s">
        <v>783</v>
      </c>
      <c r="C4097" s="4" t="s">
        <v>887</v>
      </c>
      <c r="D4097" s="4" t="n">
        <f aca="false">IFERROR(INDEX(Positions!$D$2:$D$14531,MATCH($A4097&amp;"|10",Positions!$A$2:$A$14531,0)),"-")</f>
        <v>10</v>
      </c>
      <c r="E4097" s="4" t="n">
        <f aca="false">IFERROR(INDEX(Positions!$D$2:$D$14531,MATCH($A4097&amp;"|25",Positions!$A$2:$A$14531,0)),"-")</f>
        <v>25</v>
      </c>
      <c r="F4097" s="4" t="str">
        <f aca="false">IFERROR(INDEX(Positions!$E$2:$E$14531,MATCH($A4097&amp;"|10",Positions!$A$2:$A$14531,0)),"-")</f>
        <v>G</v>
      </c>
      <c r="G4097" s="4" t="str">
        <f aca="false">IFERROR(INDEX(Positions!$E$2:$E$14531,MATCH($A4097&amp;"|25",Positions!$A$2:$A$14531,0)),"-")</f>
        <v>C</v>
      </c>
      <c r="H4097" s="3" t="str">
        <f aca="false">F4097&amp;"-"&amp;G4097</f>
        <v>G-C</v>
      </c>
      <c r="I4097" s="4" t="n">
        <f aca="false">(F4097="G")+(G4097="G")</f>
        <v>1</v>
      </c>
      <c r="J4097" s="4" t="n">
        <f aca="false">(F4097="C")+(G4097="C")</f>
        <v>1</v>
      </c>
      <c r="K4097" s="3" t="n">
        <f aca="false">I4097+J4097</f>
        <v>2</v>
      </c>
    </row>
    <row r="4098" customFormat="false" ht="15" hidden="false" customHeight="false" outlineLevel="0" collapsed="false">
      <c r="A4098" s="4" t="s">
        <v>183</v>
      </c>
      <c r="B4098" s="4" t="s">
        <v>783</v>
      </c>
      <c r="C4098" s="4" t="s">
        <v>888</v>
      </c>
      <c r="D4098" s="4" t="n">
        <f aca="false">IFERROR(INDEX(Positions!$D$2:$D$14531,MATCH($A4098&amp;"|11",Positions!$A$2:$A$14531,0)),"-")</f>
        <v>11</v>
      </c>
      <c r="E4098" s="4" t="n">
        <f aca="false">IFERROR(INDEX(Positions!$D$2:$D$14531,MATCH($A4098&amp;"|24",Positions!$A$2:$A$14531,0)),"-")</f>
        <v>24</v>
      </c>
      <c r="F4098" s="4" t="str">
        <f aca="false">IFERROR(INDEX(Positions!$E$2:$E$14531,MATCH($A4098&amp;"|11",Positions!$A$2:$A$14531,0)),"-")</f>
        <v>C</v>
      </c>
      <c r="G4098" s="4" t="str">
        <f aca="false">IFERROR(INDEX(Positions!$E$2:$E$14531,MATCH($A4098&amp;"|24",Positions!$A$2:$A$14531,0)),"-")</f>
        <v>G</v>
      </c>
      <c r="H4098" s="3" t="str">
        <f aca="false">F4098&amp;"-"&amp;G4098</f>
        <v>C-G</v>
      </c>
      <c r="I4098" s="4" t="n">
        <f aca="false">(F4098="G")+(G4098="G")</f>
        <v>1</v>
      </c>
      <c r="J4098" s="4" t="n">
        <f aca="false">(F4098="C")+(G4098="C")</f>
        <v>1</v>
      </c>
      <c r="K4098" s="3" t="n">
        <f aca="false">I4098+J4098</f>
        <v>2</v>
      </c>
    </row>
    <row r="4099" customFormat="false" ht="15" hidden="false" customHeight="false" outlineLevel="0" collapsed="false">
      <c r="A4099" s="4" t="s">
        <v>183</v>
      </c>
      <c r="B4099" s="4" t="s">
        <v>783</v>
      </c>
      <c r="C4099" s="4" t="s">
        <v>479</v>
      </c>
      <c r="D4099" s="4" t="n">
        <f aca="false">IFERROR(INDEX(Positions!$D$2:$D$14531,MATCH($A4099&amp;"|12",Positions!$A$2:$A$14531,0)),"-")</f>
        <v>12</v>
      </c>
      <c r="E4099" s="4" t="n">
        <f aca="false">IFERROR(INDEX(Positions!$D$2:$D$14531,MATCH($A4099&amp;"|23",Positions!$A$2:$A$14531,0)),"-")</f>
        <v>23</v>
      </c>
      <c r="F4099" s="4" t="str">
        <f aca="false">IFERROR(INDEX(Positions!$E$2:$E$14531,MATCH($A4099&amp;"|12",Positions!$A$2:$A$14531,0)),"-")</f>
        <v>U</v>
      </c>
      <c r="G4099" s="4" t="str">
        <f aca="false">IFERROR(INDEX(Positions!$E$2:$E$14531,MATCH($A4099&amp;"|23",Positions!$A$2:$A$14531,0)),"-")</f>
        <v>A</v>
      </c>
      <c r="H4099" s="3" t="str">
        <f aca="false">F4099&amp;"-"&amp;G4099</f>
        <v>U-A</v>
      </c>
      <c r="I4099" s="4" t="n">
        <f aca="false">(F4099="G")+(G4099="G")</f>
        <v>0</v>
      </c>
      <c r="J4099" s="4" t="n">
        <f aca="false">(F4099="C")+(G4099="C")</f>
        <v>0</v>
      </c>
      <c r="K4099" s="3" t="n">
        <f aca="false">I4099+J4099</f>
        <v>0</v>
      </c>
    </row>
    <row r="4100" customFormat="false" ht="15" hidden="false" customHeight="false" outlineLevel="0" collapsed="false">
      <c r="A4100" s="4" t="s">
        <v>183</v>
      </c>
      <c r="B4100" s="4" t="s">
        <v>783</v>
      </c>
      <c r="C4100" s="4" t="s">
        <v>267</v>
      </c>
      <c r="D4100" s="4" t="n">
        <f aca="false">IFERROR(INDEX(Positions!$D$2:$D$14531,MATCH($A4100&amp;"|13",Positions!$A$2:$A$14531,0)),"-")</f>
        <v>13</v>
      </c>
      <c r="E4100" s="4" t="n">
        <f aca="false">IFERROR(INDEX(Positions!$D$2:$D$14531,MATCH($A4100&amp;"|22",Positions!$A$2:$A$14531,0)),"-")</f>
        <v>22</v>
      </c>
      <c r="F4100" s="4" t="str">
        <f aca="false">IFERROR(INDEX(Positions!$E$2:$E$14531,MATCH($A4100&amp;"|13",Positions!$A$2:$A$14531,0)),"-")</f>
        <v>C</v>
      </c>
      <c r="G4100" s="4" t="str">
        <f aca="false">IFERROR(INDEX(Positions!$E$2:$E$14531,MATCH($A4100&amp;"|22",Positions!$A$2:$A$14531,0)),"-")</f>
        <v>G</v>
      </c>
      <c r="H4100" s="3" t="str">
        <f aca="false">F4100&amp;"-"&amp;G4100</f>
        <v>C-G</v>
      </c>
      <c r="I4100" s="4" t="n">
        <f aca="false">(F4100="G")+(G4100="G")</f>
        <v>1</v>
      </c>
      <c r="J4100" s="4" t="n">
        <f aca="false">(F4100="C")+(G4100="C")</f>
        <v>1</v>
      </c>
      <c r="K4100" s="3" t="n">
        <f aca="false">I4100+J4100</f>
        <v>2</v>
      </c>
    </row>
    <row r="4101" customFormat="false" ht="15" hidden="false" customHeight="false" outlineLevel="0" collapsed="false">
      <c r="A4101" s="4" t="s">
        <v>183</v>
      </c>
      <c r="B4101" s="4" t="s">
        <v>805</v>
      </c>
      <c r="C4101" s="4" t="s">
        <v>673</v>
      </c>
      <c r="D4101" s="4" t="n">
        <f aca="false">IFERROR(INDEX(Positions!$D$2:$D$14531,MATCH($A4101&amp;"|27",Positions!$A$2:$A$14531,0)),"-")</f>
        <v>27</v>
      </c>
      <c r="E4101" s="4" t="n">
        <f aca="false">IFERROR(INDEX(Positions!$D$2:$D$14531,MATCH($A4101&amp;"|43",Positions!$A$2:$A$14531,0)),"-")</f>
        <v>43</v>
      </c>
      <c r="F4101" s="4" t="str">
        <f aca="false">IFERROR(INDEX(Positions!$E$2:$E$14531,MATCH($A4101&amp;"|27",Positions!$A$2:$A$14531,0)),"-")</f>
        <v>C</v>
      </c>
      <c r="G4101" s="4" t="str">
        <f aca="false">IFERROR(INDEX(Positions!$E$2:$E$14531,MATCH($A4101&amp;"|43",Positions!$A$2:$A$14531,0)),"-")</f>
        <v>G</v>
      </c>
      <c r="H4101" s="3" t="str">
        <f aca="false">F4101&amp;"-"&amp;G4101</f>
        <v>C-G</v>
      </c>
      <c r="I4101" s="4" t="n">
        <f aca="false">(F4101="G")+(G4101="G")</f>
        <v>1</v>
      </c>
      <c r="J4101" s="4" t="n">
        <f aca="false">(F4101="C")+(G4101="C")</f>
        <v>1</v>
      </c>
      <c r="K4101" s="3" t="n">
        <f aca="false">I4101+J4101</f>
        <v>2</v>
      </c>
    </row>
    <row r="4102" customFormat="false" ht="15" hidden="false" customHeight="false" outlineLevel="0" collapsed="false">
      <c r="A4102" s="4" t="s">
        <v>183</v>
      </c>
      <c r="B4102" s="4" t="s">
        <v>805</v>
      </c>
      <c r="C4102" s="4" t="s">
        <v>889</v>
      </c>
      <c r="D4102" s="4" t="n">
        <f aca="false">IFERROR(INDEX(Positions!$D$2:$D$14531,MATCH($A4102&amp;"|28",Positions!$A$2:$A$14531,0)),"-")</f>
        <v>28</v>
      </c>
      <c r="E4102" s="4" t="n">
        <f aca="false">IFERROR(INDEX(Positions!$D$2:$D$14531,MATCH($A4102&amp;"|42",Positions!$A$2:$A$14531,0)),"-")</f>
        <v>42</v>
      </c>
      <c r="F4102" s="4" t="str">
        <f aca="false">IFERROR(INDEX(Positions!$E$2:$E$14531,MATCH($A4102&amp;"|28",Positions!$A$2:$A$14531,0)),"-")</f>
        <v>U</v>
      </c>
      <c r="G4102" s="4" t="str">
        <f aca="false">IFERROR(INDEX(Positions!$E$2:$E$14531,MATCH($A4102&amp;"|42",Positions!$A$2:$A$14531,0)),"-")</f>
        <v>A</v>
      </c>
      <c r="H4102" s="3" t="str">
        <f aca="false">F4102&amp;"-"&amp;G4102</f>
        <v>U-A</v>
      </c>
      <c r="I4102" s="4" t="n">
        <f aca="false">(F4102="G")+(G4102="G")</f>
        <v>0</v>
      </c>
      <c r="J4102" s="4" t="n">
        <f aca="false">(F4102="C")+(G4102="C")</f>
        <v>0</v>
      </c>
      <c r="K4102" s="3" t="n">
        <f aca="false">I4102+J4102</f>
        <v>0</v>
      </c>
    </row>
    <row r="4103" customFormat="false" ht="15" hidden="false" customHeight="false" outlineLevel="0" collapsed="false">
      <c r="A4103" s="4" t="s">
        <v>183</v>
      </c>
      <c r="B4103" s="4" t="s">
        <v>805</v>
      </c>
      <c r="C4103" s="4" t="s">
        <v>890</v>
      </c>
      <c r="D4103" s="4" t="n">
        <f aca="false">IFERROR(INDEX(Positions!$D$2:$D$14531,MATCH($A4103&amp;"|29",Positions!$A$2:$A$14531,0)),"-")</f>
        <v>29</v>
      </c>
      <c r="E4103" s="4" t="n">
        <f aca="false">IFERROR(INDEX(Positions!$D$2:$D$14531,MATCH($A4103&amp;"|41",Positions!$A$2:$A$14531,0)),"-")</f>
        <v>41</v>
      </c>
      <c r="F4103" s="4" t="str">
        <f aca="false">IFERROR(INDEX(Positions!$E$2:$E$14531,MATCH($A4103&amp;"|29",Positions!$A$2:$A$14531,0)),"-")</f>
        <v>G</v>
      </c>
      <c r="G4103" s="4" t="str">
        <f aca="false">IFERROR(INDEX(Positions!$E$2:$E$14531,MATCH($A4103&amp;"|41",Positions!$A$2:$A$14531,0)),"-")</f>
        <v>C</v>
      </c>
      <c r="H4103" s="3" t="str">
        <f aca="false">F4103&amp;"-"&amp;G4103</f>
        <v>G-C</v>
      </c>
      <c r="I4103" s="4" t="n">
        <f aca="false">(F4103="G")+(G4103="G")</f>
        <v>1</v>
      </c>
      <c r="J4103" s="4" t="n">
        <f aca="false">(F4103="C")+(G4103="C")</f>
        <v>1</v>
      </c>
      <c r="K4103" s="3" t="n">
        <f aca="false">I4103+J4103</f>
        <v>2</v>
      </c>
    </row>
    <row r="4104" customFormat="false" ht="15" hidden="false" customHeight="false" outlineLevel="0" collapsed="false">
      <c r="A4104" s="4" t="s">
        <v>183</v>
      </c>
      <c r="B4104" s="4" t="s">
        <v>805</v>
      </c>
      <c r="C4104" s="4" t="s">
        <v>694</v>
      </c>
      <c r="D4104" s="4" t="n">
        <f aca="false">IFERROR(INDEX(Positions!$D$2:$D$14531,MATCH($A4104&amp;"|30",Positions!$A$2:$A$14531,0)),"-")</f>
        <v>30</v>
      </c>
      <c r="E4104" s="4" t="n">
        <f aca="false">IFERROR(INDEX(Positions!$D$2:$D$14531,MATCH($A4104&amp;"|40",Positions!$A$2:$A$14531,0)),"-")</f>
        <v>40</v>
      </c>
      <c r="F4104" s="4" t="str">
        <f aca="false">IFERROR(INDEX(Positions!$E$2:$E$14531,MATCH($A4104&amp;"|30",Positions!$A$2:$A$14531,0)),"-")</f>
        <v>C</v>
      </c>
      <c r="G4104" s="4" t="str">
        <f aca="false">IFERROR(INDEX(Positions!$E$2:$E$14531,MATCH($A4104&amp;"|40",Positions!$A$2:$A$14531,0)),"-")</f>
        <v>G</v>
      </c>
      <c r="H4104" s="3" t="str">
        <f aca="false">F4104&amp;"-"&amp;G4104</f>
        <v>C-G</v>
      </c>
      <c r="I4104" s="4" t="n">
        <f aca="false">(F4104="G")+(G4104="G")</f>
        <v>1</v>
      </c>
      <c r="J4104" s="4" t="n">
        <f aca="false">(F4104="C")+(G4104="C")</f>
        <v>1</v>
      </c>
      <c r="K4104" s="3" t="n">
        <f aca="false">I4104+J4104</f>
        <v>2</v>
      </c>
    </row>
    <row r="4105" customFormat="false" ht="15" hidden="false" customHeight="false" outlineLevel="0" collapsed="false">
      <c r="A4105" s="4" t="s">
        <v>183</v>
      </c>
      <c r="B4105" s="4" t="s">
        <v>805</v>
      </c>
      <c r="C4105" s="4" t="s">
        <v>640</v>
      </c>
      <c r="D4105" s="4" t="n">
        <f aca="false">IFERROR(INDEX(Positions!$D$2:$D$14531,MATCH($A4105&amp;"|31",Positions!$A$2:$A$14531,0)),"-")</f>
        <v>31</v>
      </c>
      <c r="E4105" s="4" t="n">
        <f aca="false">IFERROR(INDEX(Positions!$D$2:$D$14531,MATCH($A4105&amp;"|39",Positions!$A$2:$A$14531,0)),"-")</f>
        <v>39</v>
      </c>
      <c r="F4105" s="4" t="str">
        <f aca="false">IFERROR(INDEX(Positions!$E$2:$E$14531,MATCH($A4105&amp;"|31",Positions!$A$2:$A$14531,0)),"-")</f>
        <v>U</v>
      </c>
      <c r="G4105" s="4" t="str">
        <f aca="false">IFERROR(INDEX(Positions!$E$2:$E$14531,MATCH($A4105&amp;"|39",Positions!$A$2:$A$14531,0)),"-")</f>
        <v>A</v>
      </c>
      <c r="H4105" s="3" t="str">
        <f aca="false">F4105&amp;"-"&amp;G4105</f>
        <v>U-A</v>
      </c>
      <c r="I4105" s="4" t="n">
        <f aca="false">(F4105="G")+(G4105="G")</f>
        <v>0</v>
      </c>
      <c r="J4105" s="4" t="n">
        <f aca="false">(F4105="C")+(G4105="C")</f>
        <v>0</v>
      </c>
      <c r="K4105" s="3" t="n">
        <f aca="false">I4105+J4105</f>
        <v>0</v>
      </c>
    </row>
    <row r="4106" customFormat="false" ht="15" hidden="false" customHeight="false" outlineLevel="0" collapsed="false">
      <c r="A4106" s="4" t="s">
        <v>183</v>
      </c>
      <c r="B4106" s="4" t="s">
        <v>830</v>
      </c>
      <c r="C4106" s="4" t="s">
        <v>367</v>
      </c>
      <c r="D4106" s="4" t="n">
        <f aca="false">IFERROR(INDEX(Positions!$D$2:$D$14531,MATCH($A4106&amp;"|49",Positions!$A$2:$A$14531,0)),"-")</f>
        <v>49</v>
      </c>
      <c r="E4106" s="4" t="n">
        <f aca="false">IFERROR(INDEX(Positions!$D$2:$D$14531,MATCH($A4106&amp;"|65",Positions!$A$2:$A$14531,0)),"-")</f>
        <v>65</v>
      </c>
      <c r="F4106" s="4" t="str">
        <f aca="false">IFERROR(INDEX(Positions!$E$2:$E$14531,MATCH($A4106&amp;"|49",Positions!$A$2:$A$14531,0)),"-")</f>
        <v>G</v>
      </c>
      <c r="G4106" s="4" t="str">
        <f aca="false">IFERROR(INDEX(Positions!$E$2:$E$14531,MATCH($A4106&amp;"|65",Positions!$A$2:$A$14531,0)),"-")</f>
        <v>C</v>
      </c>
      <c r="H4106" s="3" t="str">
        <f aca="false">F4106&amp;"-"&amp;G4106</f>
        <v>G-C</v>
      </c>
      <c r="I4106" s="4" t="n">
        <f aca="false">(F4106="G")+(G4106="G")</f>
        <v>1</v>
      </c>
      <c r="J4106" s="4" t="n">
        <f aca="false">(F4106="C")+(G4106="C")</f>
        <v>1</v>
      </c>
      <c r="K4106" s="3" t="n">
        <f aca="false">I4106+J4106</f>
        <v>2</v>
      </c>
    </row>
    <row r="4107" customFormat="false" ht="15" hidden="false" customHeight="false" outlineLevel="0" collapsed="false">
      <c r="A4107" s="4" t="s">
        <v>183</v>
      </c>
      <c r="B4107" s="4" t="s">
        <v>830</v>
      </c>
      <c r="C4107" s="4" t="s">
        <v>891</v>
      </c>
      <c r="D4107" s="4" t="n">
        <f aca="false">IFERROR(INDEX(Positions!$D$2:$D$14531,MATCH($A4107&amp;"|50",Positions!$A$2:$A$14531,0)),"-")</f>
        <v>50</v>
      </c>
      <c r="E4107" s="4" t="n">
        <f aca="false">IFERROR(INDEX(Positions!$D$2:$D$14531,MATCH($A4107&amp;"|64",Positions!$A$2:$A$14531,0)),"-")</f>
        <v>64</v>
      </c>
      <c r="F4107" s="4" t="str">
        <f aca="false">IFERROR(INDEX(Positions!$E$2:$E$14531,MATCH($A4107&amp;"|50",Positions!$A$2:$A$14531,0)),"-")</f>
        <v>G</v>
      </c>
      <c r="G4107" s="4" t="str">
        <f aca="false">IFERROR(INDEX(Positions!$E$2:$E$14531,MATCH($A4107&amp;"|64",Positions!$A$2:$A$14531,0)),"-")</f>
        <v>U</v>
      </c>
      <c r="H4107" s="3" t="str">
        <f aca="false">F4107&amp;"-"&amp;G4107</f>
        <v>G-U</v>
      </c>
      <c r="I4107" s="4" t="n">
        <f aca="false">(F4107="G")+(G4107="G")</f>
        <v>1</v>
      </c>
      <c r="J4107" s="4" t="n">
        <f aca="false">(F4107="C")+(G4107="C")</f>
        <v>0</v>
      </c>
      <c r="K4107" s="3" t="n">
        <f aca="false">I4107+J4107</f>
        <v>1</v>
      </c>
    </row>
    <row r="4108" customFormat="false" ht="15" hidden="false" customHeight="false" outlineLevel="0" collapsed="false">
      <c r="A4108" s="4" t="s">
        <v>183</v>
      </c>
      <c r="B4108" s="4" t="s">
        <v>830</v>
      </c>
      <c r="C4108" s="4" t="s">
        <v>689</v>
      </c>
      <c r="D4108" s="4" t="n">
        <f aca="false">IFERROR(INDEX(Positions!$D$2:$D$14531,MATCH($A4108&amp;"|51",Positions!$A$2:$A$14531,0)),"-")</f>
        <v>51</v>
      </c>
      <c r="E4108" s="4" t="n">
        <f aca="false">IFERROR(INDEX(Positions!$D$2:$D$14531,MATCH($A4108&amp;"|63",Positions!$A$2:$A$14531,0)),"-")</f>
        <v>63</v>
      </c>
      <c r="F4108" s="4" t="str">
        <f aca="false">IFERROR(INDEX(Positions!$E$2:$E$14531,MATCH($A4108&amp;"|51",Positions!$A$2:$A$14531,0)),"-")</f>
        <v>C</v>
      </c>
      <c r="G4108" s="4" t="str">
        <f aca="false">IFERROR(INDEX(Positions!$E$2:$E$14531,MATCH($A4108&amp;"|63",Positions!$A$2:$A$14531,0)),"-")</f>
        <v>G</v>
      </c>
      <c r="H4108" s="3" t="str">
        <f aca="false">F4108&amp;"-"&amp;G4108</f>
        <v>C-G</v>
      </c>
      <c r="I4108" s="4" t="n">
        <f aca="false">(F4108="G")+(G4108="G")</f>
        <v>1</v>
      </c>
      <c r="J4108" s="4" t="n">
        <f aca="false">(F4108="C")+(G4108="C")</f>
        <v>1</v>
      </c>
      <c r="K4108" s="3" t="n">
        <f aca="false">I4108+J4108</f>
        <v>2</v>
      </c>
    </row>
    <row r="4109" customFormat="false" ht="15" hidden="false" customHeight="false" outlineLevel="0" collapsed="false">
      <c r="A4109" s="4" t="s">
        <v>183</v>
      </c>
      <c r="B4109" s="4" t="s">
        <v>830</v>
      </c>
      <c r="C4109" s="4" t="s">
        <v>703</v>
      </c>
      <c r="D4109" s="4" t="n">
        <f aca="false">IFERROR(INDEX(Positions!$D$2:$D$14531,MATCH($A4109&amp;"|52",Positions!$A$2:$A$14531,0)),"-")</f>
        <v>52</v>
      </c>
      <c r="E4109" s="4" t="n">
        <f aca="false">IFERROR(INDEX(Positions!$D$2:$D$14531,MATCH($A4109&amp;"|62",Positions!$A$2:$A$14531,0)),"-")</f>
        <v>62</v>
      </c>
      <c r="F4109" s="4" t="str">
        <f aca="false">IFERROR(INDEX(Positions!$E$2:$E$14531,MATCH($A4109&amp;"|52",Positions!$A$2:$A$14531,0)),"-")</f>
        <v>G</v>
      </c>
      <c r="G4109" s="4" t="str">
        <f aca="false">IFERROR(INDEX(Positions!$E$2:$E$14531,MATCH($A4109&amp;"|62",Positions!$A$2:$A$14531,0)),"-")</f>
        <v>C</v>
      </c>
      <c r="H4109" s="3" t="str">
        <f aca="false">F4109&amp;"-"&amp;G4109</f>
        <v>G-C</v>
      </c>
      <c r="I4109" s="4" t="n">
        <f aca="false">(F4109="G")+(G4109="G")</f>
        <v>1</v>
      </c>
      <c r="J4109" s="4" t="n">
        <f aca="false">(F4109="C")+(G4109="C")</f>
        <v>1</v>
      </c>
      <c r="K4109" s="3" t="n">
        <f aca="false">I4109+J4109</f>
        <v>2</v>
      </c>
    </row>
    <row r="4110" customFormat="false" ht="15" hidden="false" customHeight="false" outlineLevel="0" collapsed="false">
      <c r="A4110" s="4" t="s">
        <v>183</v>
      </c>
      <c r="B4110" s="4" t="s">
        <v>830</v>
      </c>
      <c r="C4110" s="4" t="s">
        <v>892</v>
      </c>
      <c r="D4110" s="4" t="n">
        <f aca="false">IFERROR(INDEX(Positions!$D$2:$D$14531,MATCH($A4110&amp;"|53",Positions!$A$2:$A$14531,0)),"-")</f>
        <v>53</v>
      </c>
      <c r="E4110" s="4" t="n">
        <f aca="false">IFERROR(INDEX(Positions!$D$2:$D$14531,MATCH($A4110&amp;"|61",Positions!$A$2:$A$14531,0)),"-")</f>
        <v>61</v>
      </c>
      <c r="F4110" s="4" t="str">
        <f aca="false">IFERROR(INDEX(Positions!$E$2:$E$14531,MATCH($A4110&amp;"|53",Positions!$A$2:$A$14531,0)),"-")</f>
        <v>G</v>
      </c>
      <c r="G4110" s="4" t="str">
        <f aca="false">IFERROR(INDEX(Positions!$E$2:$E$14531,MATCH($A4110&amp;"|61",Positions!$A$2:$A$14531,0)),"-")</f>
        <v>C</v>
      </c>
      <c r="H4110" s="3" t="str">
        <f aca="false">F4110&amp;"-"&amp;G4110</f>
        <v>G-C</v>
      </c>
      <c r="I4110" s="4" t="n">
        <f aca="false">(F4110="G")+(G4110="G")</f>
        <v>1</v>
      </c>
      <c r="J4110" s="4" t="n">
        <f aca="false">(F4110="C")+(G4110="C")</f>
        <v>1</v>
      </c>
      <c r="K4110" s="3" t="n">
        <f aca="false">I4110+J4110</f>
        <v>2</v>
      </c>
    </row>
    <row r="4111" customFormat="false" ht="15" hidden="false" customHeight="false" outlineLevel="0" collapsed="false">
      <c r="A4111" s="24" t="s">
        <v>183</v>
      </c>
      <c r="B4111" s="24" t="s">
        <v>893</v>
      </c>
      <c r="C4111" s="24" t="s">
        <v>894</v>
      </c>
      <c r="D4111" s="24" t="n">
        <f aca="false">IFERROR(INDEX(Positions!$D$2:$D$14531,MATCH($A4111&amp;"|8",Positions!$A$2:$A$14531,0)),"-")</f>
        <v>8</v>
      </c>
      <c r="E4111" s="24" t="n">
        <f aca="false">IFERROR(INDEX(Positions!$D$2:$D$14531,MATCH($A4111&amp;"|14",Positions!$A$2:$A$14531,0)),"-")</f>
        <v>14</v>
      </c>
      <c r="F4111" s="24" t="str">
        <f aca="false">IFERROR(INDEX(Positions!$E$2:$E$14531,MATCH($A4111&amp;"|8",Positions!$A$2:$A$14531,0)),"-")</f>
        <v>U</v>
      </c>
      <c r="G4111" s="24" t="str">
        <f aca="false">IFERROR(INDEX(Positions!$E$2:$E$14531,MATCH($A4111&amp;"|14",Positions!$A$2:$A$14531,0)),"-")</f>
        <v>A</v>
      </c>
      <c r="H4111" s="25" t="str">
        <f aca="false">F4111&amp;"-"&amp;G4111</f>
        <v>U-A</v>
      </c>
      <c r="I4111" s="24" t="n">
        <f aca="false">(F4111="G")+(G4111="G")</f>
        <v>0</v>
      </c>
      <c r="J4111" s="24" t="n">
        <f aca="false">(F4111="C")+(G4111="C")</f>
        <v>0</v>
      </c>
      <c r="K4111" s="25" t="n">
        <f aca="false">I4111+J4111</f>
        <v>0</v>
      </c>
    </row>
    <row r="4112" customFormat="false" ht="15" hidden="false" customHeight="false" outlineLevel="0" collapsed="false">
      <c r="A4112" s="24" t="s">
        <v>183</v>
      </c>
      <c r="B4112" s="24" t="s">
        <v>893</v>
      </c>
      <c r="C4112" s="24" t="s">
        <v>895</v>
      </c>
      <c r="D4112" s="24" t="n">
        <f aca="false">IFERROR(INDEX(Positions!$D$2:$D$14531,MATCH($A4112&amp;"|15",Positions!$A$2:$A$14531,0)),"-")</f>
        <v>15</v>
      </c>
      <c r="E4112" s="24" t="n">
        <f aca="false">IFERROR(INDEX(Positions!$D$2:$D$14531,MATCH($A4112&amp;"|48",Positions!$A$2:$A$14531,0)),"-")</f>
        <v>48</v>
      </c>
      <c r="F4112" s="24" t="str">
        <f aca="false">IFERROR(INDEX(Positions!$E$2:$E$14531,MATCH($A4112&amp;"|15",Positions!$A$2:$A$14531,0)),"-")</f>
        <v>G</v>
      </c>
      <c r="G4112" s="24" t="str">
        <f aca="false">IFERROR(INDEX(Positions!$E$2:$E$14531,MATCH($A4112&amp;"|48",Positions!$A$2:$A$14531,0)),"-")</f>
        <v>C</v>
      </c>
      <c r="H4112" s="25" t="str">
        <f aca="false">F4112&amp;"-"&amp;G4112</f>
        <v>G-C</v>
      </c>
      <c r="I4112" s="24" t="n">
        <f aca="false">(F4112="G")+(G4112="G")</f>
        <v>1</v>
      </c>
      <c r="J4112" s="24" t="n">
        <f aca="false">(F4112="C")+(G4112="C")</f>
        <v>1</v>
      </c>
      <c r="K4112" s="25" t="n">
        <f aca="false">I4112+J4112</f>
        <v>2</v>
      </c>
    </row>
    <row r="4113" customFormat="false" ht="15" hidden="false" customHeight="false" outlineLevel="0" collapsed="false">
      <c r="A4113" s="24" t="s">
        <v>183</v>
      </c>
      <c r="B4113" s="24" t="s">
        <v>893</v>
      </c>
      <c r="C4113" s="24" t="s">
        <v>896</v>
      </c>
      <c r="D4113" s="24" t="n">
        <f aca="false">IFERROR(INDEX(Positions!$D$2:$D$14531,MATCH($A4113&amp;"|18",Positions!$A$2:$A$14531,0)),"-")</f>
        <v>16</v>
      </c>
      <c r="E4113" s="24" t="n">
        <f aca="false">IFERROR(INDEX(Positions!$D$2:$D$14531,MATCH($A4113&amp;"|55",Positions!$A$2:$A$14531,0)),"-")</f>
        <v>55</v>
      </c>
      <c r="F4113" s="24" t="str">
        <f aca="false">IFERROR(INDEX(Positions!$E$2:$E$14531,MATCH($A4113&amp;"|18",Positions!$A$2:$A$14531,0)),"-")</f>
        <v>G</v>
      </c>
      <c r="G4113" s="24" t="str">
        <f aca="false">IFERROR(INDEX(Positions!$E$2:$E$14531,MATCH($A4113&amp;"|55",Positions!$A$2:$A$14531,0)),"-")</f>
        <v>U</v>
      </c>
      <c r="H4113" s="25" t="str">
        <f aca="false">F4113&amp;"-"&amp;G4113</f>
        <v>G-U</v>
      </c>
      <c r="I4113" s="24" t="n">
        <f aca="false">(F4113="G")+(G4113="G")</f>
        <v>1</v>
      </c>
      <c r="J4113" s="24" t="n">
        <f aca="false">(F4113="C")+(G4113="C")</f>
        <v>0</v>
      </c>
      <c r="K4113" s="25" t="n">
        <f aca="false">I4113+J4113</f>
        <v>1</v>
      </c>
    </row>
    <row r="4114" customFormat="false" ht="15" hidden="false" customHeight="false" outlineLevel="0" collapsed="false">
      <c r="A4114" s="24" t="s">
        <v>183</v>
      </c>
      <c r="B4114" s="24" t="s">
        <v>893</v>
      </c>
      <c r="C4114" s="24" t="s">
        <v>897</v>
      </c>
      <c r="D4114" s="24" t="n">
        <f aca="false">IFERROR(INDEX(Positions!$D$2:$D$14531,MATCH($A4114&amp;"|19",Positions!$A$2:$A$14531,0)),"-")</f>
        <v>17</v>
      </c>
      <c r="E4114" s="24" t="n">
        <f aca="false">IFERROR(INDEX(Positions!$D$2:$D$14531,MATCH($A4114&amp;"|56",Positions!$A$2:$A$14531,0)),"-")</f>
        <v>56</v>
      </c>
      <c r="F4114" s="24" t="str">
        <f aca="false">IFERROR(INDEX(Positions!$E$2:$E$14531,MATCH($A4114&amp;"|19",Positions!$A$2:$A$14531,0)),"-")</f>
        <v>G</v>
      </c>
      <c r="G4114" s="24" t="str">
        <f aca="false">IFERROR(INDEX(Positions!$E$2:$E$14531,MATCH($A4114&amp;"|56",Positions!$A$2:$A$14531,0)),"-")</f>
        <v>C</v>
      </c>
      <c r="H4114" s="25" t="str">
        <f aca="false">F4114&amp;"-"&amp;G4114</f>
        <v>G-C</v>
      </c>
      <c r="I4114" s="24" t="n">
        <f aca="false">(F4114="G")+(G4114="G")</f>
        <v>1</v>
      </c>
      <c r="J4114" s="24" t="n">
        <f aca="false">(F4114="C")+(G4114="C")</f>
        <v>1</v>
      </c>
      <c r="K4114" s="25" t="n">
        <f aca="false">I4114+J4114</f>
        <v>2</v>
      </c>
    </row>
    <row r="4115" customFormat="false" ht="15" hidden="false" customHeight="false" outlineLevel="0" collapsed="false">
      <c r="A4115" s="24" t="s">
        <v>183</v>
      </c>
      <c r="B4115" s="24" t="s">
        <v>893</v>
      </c>
      <c r="C4115" s="24" t="s">
        <v>898</v>
      </c>
      <c r="D4115" s="24" t="n">
        <f aca="false">IFERROR(INDEX(Positions!$D$2:$D$14531,MATCH($A4115&amp;"|26",Positions!$A$2:$A$14531,0)),"-")</f>
        <v>26</v>
      </c>
      <c r="E4115" s="24" t="n">
        <f aca="false">IFERROR(INDEX(Positions!$D$2:$D$14531,MATCH($A4115&amp;"|44",Positions!$A$2:$A$14531,0)),"-")</f>
        <v>44</v>
      </c>
      <c r="F4115" s="24" t="str">
        <f aca="false">IFERROR(INDEX(Positions!$E$2:$E$14531,MATCH($A4115&amp;"|26",Positions!$A$2:$A$14531,0)),"-")</f>
        <v>G</v>
      </c>
      <c r="G4115" s="24" t="str">
        <f aca="false">IFERROR(INDEX(Positions!$E$2:$E$14531,MATCH($A4115&amp;"|44",Positions!$A$2:$A$14531,0)),"-")</f>
        <v>A</v>
      </c>
      <c r="H4115" s="25" t="str">
        <f aca="false">F4115&amp;"-"&amp;G4115</f>
        <v>G-A</v>
      </c>
      <c r="I4115" s="24" t="n">
        <f aca="false">(F4115="G")+(G4115="G")</f>
        <v>1</v>
      </c>
      <c r="J4115" s="24" t="n">
        <f aca="false">(F4115="C")+(G4115="C")</f>
        <v>0</v>
      </c>
      <c r="K4115" s="25" t="n">
        <f aca="false">I4115+J4115</f>
        <v>1</v>
      </c>
    </row>
    <row r="4116" customFormat="false" ht="15" hidden="false" customHeight="false" outlineLevel="0" collapsed="false">
      <c r="A4116" s="24" t="s">
        <v>183</v>
      </c>
      <c r="B4116" s="24" t="s">
        <v>893</v>
      </c>
      <c r="C4116" s="24" t="s">
        <v>899</v>
      </c>
      <c r="D4116" s="24" t="n">
        <f aca="false">IFERROR(INDEX(Positions!$D$2:$D$14531,MATCH($A4116&amp;"|32",Positions!$A$2:$A$14531,0)),"-")</f>
        <v>32</v>
      </c>
      <c r="E4116" s="24" t="n">
        <f aca="false">IFERROR(INDEX(Positions!$D$2:$D$14531,MATCH($A4116&amp;"|38",Positions!$A$2:$A$14531,0)),"-")</f>
        <v>38</v>
      </c>
      <c r="F4116" s="24" t="str">
        <f aca="false">IFERROR(INDEX(Positions!$E$2:$E$14531,MATCH($A4116&amp;"|32",Positions!$A$2:$A$14531,0)),"-")</f>
        <v>C</v>
      </c>
      <c r="G4116" s="24" t="str">
        <f aca="false">IFERROR(INDEX(Positions!$E$2:$E$14531,MATCH($A4116&amp;"|38",Positions!$A$2:$A$14531,0)),"-")</f>
        <v>A</v>
      </c>
      <c r="H4116" s="25" t="str">
        <f aca="false">F4116&amp;"-"&amp;G4116</f>
        <v>C-A</v>
      </c>
      <c r="I4116" s="24" t="n">
        <f aca="false">(F4116="G")+(G4116="G")</f>
        <v>0</v>
      </c>
      <c r="J4116" s="24" t="n">
        <f aca="false">(F4116="C")+(G4116="C")</f>
        <v>1</v>
      </c>
      <c r="K4116" s="25" t="n">
        <f aca="false">I4116+J4116</f>
        <v>1</v>
      </c>
    </row>
    <row r="4117" customFormat="false" ht="15" hidden="false" customHeight="false" outlineLevel="0" collapsed="false">
      <c r="A4117" s="24" t="s">
        <v>183</v>
      </c>
      <c r="B4117" s="24" t="s">
        <v>893</v>
      </c>
      <c r="C4117" s="24" t="s">
        <v>900</v>
      </c>
      <c r="D4117" s="24" t="n">
        <f aca="false">IFERROR(INDEX(Positions!$D$2:$D$14531,MATCH($A4117&amp;"|54",Positions!$A$2:$A$14531,0)),"-")</f>
        <v>54</v>
      </c>
      <c r="E4117" s="24" t="n">
        <f aca="false">IFERROR(INDEX(Positions!$D$2:$D$14531,MATCH($A4117&amp;"|58",Positions!$A$2:$A$14531,0)),"-")</f>
        <v>58</v>
      </c>
      <c r="F4117" s="24" t="str">
        <f aca="false">IFERROR(INDEX(Positions!$E$2:$E$14531,MATCH($A4117&amp;"|54",Positions!$A$2:$A$14531,0)),"-")</f>
        <v>U</v>
      </c>
      <c r="G4117" s="24" t="str">
        <f aca="false">IFERROR(INDEX(Positions!$E$2:$E$14531,MATCH($A4117&amp;"|58",Positions!$A$2:$A$14531,0)),"-")</f>
        <v>A</v>
      </c>
      <c r="H4117" s="25" t="str">
        <f aca="false">F4117&amp;"-"&amp;G4117</f>
        <v>U-A</v>
      </c>
      <c r="I4117" s="24" t="n">
        <f aca="false">(F4117="G")+(G4117="G")</f>
        <v>0</v>
      </c>
      <c r="J4117" s="24" t="n">
        <f aca="false">(F4117="C")+(G4117="C")</f>
        <v>0</v>
      </c>
      <c r="K4117" s="25" t="n">
        <f aca="false">I4117+J4117</f>
        <v>0</v>
      </c>
    </row>
    <row r="4118" customFormat="false" ht="15" hidden="false" customHeight="false" outlineLevel="0" collapsed="false">
      <c r="A4118" s="4" t="s">
        <v>184</v>
      </c>
      <c r="B4118" s="4" t="s">
        <v>768</v>
      </c>
      <c r="C4118" s="4" t="s">
        <v>882</v>
      </c>
      <c r="D4118" s="4" t="n">
        <f aca="false">IFERROR(INDEX(Positions!$D$2:$D$14531,MATCH($A4118&amp;"|1",Positions!$A$2:$A$14531,0)),"-")</f>
        <v>1</v>
      </c>
      <c r="E4118" s="4" t="n">
        <f aca="false">IFERROR(INDEX(Positions!$D$2:$D$14531,MATCH($A4118&amp;"|72",Positions!$A$2:$A$14531,0)),"-")</f>
        <v>74</v>
      </c>
      <c r="F4118" s="4" t="str">
        <f aca="false">IFERROR(INDEX(Positions!$E$2:$E$14531,MATCH($A4118&amp;"|1",Positions!$A$2:$A$14531,0)),"-")</f>
        <v>G</v>
      </c>
      <c r="G4118" s="4" t="str">
        <f aca="false">IFERROR(INDEX(Positions!$E$2:$E$14531,MATCH($A4118&amp;"|72",Positions!$A$2:$A$14531,0)),"-")</f>
        <v>C</v>
      </c>
      <c r="H4118" s="3" t="str">
        <f aca="false">F4118&amp;"-"&amp;G4118</f>
        <v>G-C</v>
      </c>
      <c r="I4118" s="4" t="n">
        <f aca="false">(F4118="G")+(G4118="G")</f>
        <v>1</v>
      </c>
      <c r="J4118" s="4" t="n">
        <f aca="false">(F4118="C")+(G4118="C")</f>
        <v>1</v>
      </c>
      <c r="K4118" s="3" t="n">
        <f aca="false">I4118+J4118</f>
        <v>2</v>
      </c>
    </row>
    <row r="4119" customFormat="false" ht="15" hidden="false" customHeight="false" outlineLevel="0" collapsed="false">
      <c r="A4119" s="4" t="s">
        <v>184</v>
      </c>
      <c r="B4119" s="4" t="s">
        <v>768</v>
      </c>
      <c r="C4119" s="4" t="s">
        <v>883</v>
      </c>
      <c r="D4119" s="4" t="n">
        <f aca="false">IFERROR(INDEX(Positions!$D$2:$D$14531,MATCH($A4119&amp;"|2",Positions!$A$2:$A$14531,0)),"-")</f>
        <v>2</v>
      </c>
      <c r="E4119" s="4" t="n">
        <f aca="false">IFERROR(INDEX(Positions!$D$2:$D$14531,MATCH($A4119&amp;"|71",Positions!$A$2:$A$14531,0)),"-")</f>
        <v>73</v>
      </c>
      <c r="F4119" s="4" t="str">
        <f aca="false">IFERROR(INDEX(Positions!$E$2:$E$14531,MATCH($A4119&amp;"|2",Positions!$A$2:$A$14531,0)),"-")</f>
        <v>G</v>
      </c>
      <c r="G4119" s="4" t="str">
        <f aca="false">IFERROR(INDEX(Positions!$E$2:$E$14531,MATCH($A4119&amp;"|71",Positions!$A$2:$A$14531,0)),"-")</f>
        <v>C</v>
      </c>
      <c r="H4119" s="3" t="str">
        <f aca="false">F4119&amp;"-"&amp;G4119</f>
        <v>G-C</v>
      </c>
      <c r="I4119" s="4" t="n">
        <f aca="false">(F4119="G")+(G4119="G")</f>
        <v>1</v>
      </c>
      <c r="J4119" s="4" t="n">
        <f aca="false">(F4119="C")+(G4119="C")</f>
        <v>1</v>
      </c>
      <c r="K4119" s="3" t="n">
        <f aca="false">I4119+J4119</f>
        <v>2</v>
      </c>
    </row>
    <row r="4120" customFormat="false" ht="15" hidden="false" customHeight="false" outlineLevel="0" collapsed="false">
      <c r="A4120" s="4" t="s">
        <v>184</v>
      </c>
      <c r="B4120" s="4" t="s">
        <v>768</v>
      </c>
      <c r="C4120" s="4" t="s">
        <v>884</v>
      </c>
      <c r="D4120" s="4" t="n">
        <f aca="false">IFERROR(INDEX(Positions!$D$2:$D$14531,MATCH($A4120&amp;"|3",Positions!$A$2:$A$14531,0)),"-")</f>
        <v>3</v>
      </c>
      <c r="E4120" s="4" t="n">
        <f aca="false">IFERROR(INDEX(Positions!$D$2:$D$14531,MATCH($A4120&amp;"|70",Positions!$A$2:$A$14531,0)),"-")</f>
        <v>72</v>
      </c>
      <c r="F4120" s="4" t="str">
        <f aca="false">IFERROR(INDEX(Positions!$E$2:$E$14531,MATCH($A4120&amp;"|3",Positions!$A$2:$A$14531,0)),"-")</f>
        <v>G</v>
      </c>
      <c r="G4120" s="4" t="str">
        <f aca="false">IFERROR(INDEX(Positions!$E$2:$E$14531,MATCH($A4120&amp;"|70",Positions!$A$2:$A$14531,0)),"-")</f>
        <v>C</v>
      </c>
      <c r="H4120" s="3" t="str">
        <f aca="false">F4120&amp;"-"&amp;G4120</f>
        <v>G-C</v>
      </c>
      <c r="I4120" s="4" t="n">
        <f aca="false">(F4120="G")+(G4120="G")</f>
        <v>1</v>
      </c>
      <c r="J4120" s="4" t="n">
        <f aca="false">(F4120="C")+(G4120="C")</f>
        <v>1</v>
      </c>
      <c r="K4120" s="3" t="n">
        <f aca="false">I4120+J4120</f>
        <v>2</v>
      </c>
    </row>
    <row r="4121" customFormat="false" ht="15" hidden="false" customHeight="false" outlineLevel="0" collapsed="false">
      <c r="A4121" s="4" t="s">
        <v>184</v>
      </c>
      <c r="B4121" s="4" t="s">
        <v>768</v>
      </c>
      <c r="C4121" s="4" t="s">
        <v>885</v>
      </c>
      <c r="D4121" s="4" t="n">
        <f aca="false">IFERROR(INDEX(Positions!$D$2:$D$14531,MATCH($A4121&amp;"|4",Positions!$A$2:$A$14531,0)),"-")</f>
        <v>4</v>
      </c>
      <c r="E4121" s="4" t="n">
        <f aca="false">IFERROR(INDEX(Positions!$D$2:$D$14531,MATCH($A4121&amp;"|69",Positions!$A$2:$A$14531,0)),"-")</f>
        <v>71</v>
      </c>
      <c r="F4121" s="4" t="str">
        <f aca="false">IFERROR(INDEX(Positions!$E$2:$E$14531,MATCH($A4121&amp;"|4",Positions!$A$2:$A$14531,0)),"-")</f>
        <v>C</v>
      </c>
      <c r="G4121" s="4" t="str">
        <f aca="false">IFERROR(INDEX(Positions!$E$2:$E$14531,MATCH($A4121&amp;"|69",Positions!$A$2:$A$14531,0)),"-")</f>
        <v>G</v>
      </c>
      <c r="H4121" s="3" t="str">
        <f aca="false">F4121&amp;"-"&amp;G4121</f>
        <v>C-G</v>
      </c>
      <c r="I4121" s="4" t="n">
        <f aca="false">(F4121="G")+(G4121="G")</f>
        <v>1</v>
      </c>
      <c r="J4121" s="4" t="n">
        <f aca="false">(F4121="C")+(G4121="C")</f>
        <v>1</v>
      </c>
      <c r="K4121" s="3" t="n">
        <f aca="false">I4121+J4121</f>
        <v>2</v>
      </c>
    </row>
    <row r="4122" customFormat="false" ht="15" hidden="false" customHeight="false" outlineLevel="0" collapsed="false">
      <c r="A4122" s="4" t="s">
        <v>184</v>
      </c>
      <c r="B4122" s="4" t="s">
        <v>768</v>
      </c>
      <c r="C4122" s="4" t="s">
        <v>542</v>
      </c>
      <c r="D4122" s="4" t="n">
        <f aca="false">IFERROR(INDEX(Positions!$D$2:$D$14531,MATCH($A4122&amp;"|5",Positions!$A$2:$A$14531,0)),"-")</f>
        <v>5</v>
      </c>
      <c r="E4122" s="4" t="n">
        <f aca="false">IFERROR(INDEX(Positions!$D$2:$D$14531,MATCH($A4122&amp;"|68",Positions!$A$2:$A$14531,0)),"-")</f>
        <v>70</v>
      </c>
      <c r="F4122" s="4" t="str">
        <f aca="false">IFERROR(INDEX(Positions!$E$2:$E$14531,MATCH($A4122&amp;"|5",Positions!$A$2:$A$14531,0)),"-")</f>
        <v>C</v>
      </c>
      <c r="G4122" s="4" t="str">
        <f aca="false">IFERROR(INDEX(Positions!$E$2:$E$14531,MATCH($A4122&amp;"|68",Positions!$A$2:$A$14531,0)),"-")</f>
        <v>G</v>
      </c>
      <c r="H4122" s="3" t="str">
        <f aca="false">F4122&amp;"-"&amp;G4122</f>
        <v>C-G</v>
      </c>
      <c r="I4122" s="4" t="n">
        <f aca="false">(F4122="G")+(G4122="G")</f>
        <v>1</v>
      </c>
      <c r="J4122" s="4" t="n">
        <f aca="false">(F4122="C")+(G4122="C")</f>
        <v>1</v>
      </c>
      <c r="K4122" s="3" t="n">
        <f aca="false">I4122+J4122</f>
        <v>2</v>
      </c>
    </row>
    <row r="4123" customFormat="false" ht="15" hidden="false" customHeight="false" outlineLevel="0" collapsed="false">
      <c r="A4123" s="4" t="s">
        <v>184</v>
      </c>
      <c r="B4123" s="4" t="s">
        <v>768</v>
      </c>
      <c r="C4123" s="4" t="s">
        <v>561</v>
      </c>
      <c r="D4123" s="4" t="n">
        <f aca="false">IFERROR(INDEX(Positions!$D$2:$D$14531,MATCH($A4123&amp;"|6",Positions!$A$2:$A$14531,0)),"-")</f>
        <v>6</v>
      </c>
      <c r="E4123" s="4" t="n">
        <f aca="false">IFERROR(INDEX(Positions!$D$2:$D$14531,MATCH($A4123&amp;"|67",Positions!$A$2:$A$14531,0)),"-")</f>
        <v>69</v>
      </c>
      <c r="F4123" s="4" t="str">
        <f aca="false">IFERROR(INDEX(Positions!$E$2:$E$14531,MATCH($A4123&amp;"|6",Positions!$A$2:$A$14531,0)),"-")</f>
        <v>C</v>
      </c>
      <c r="G4123" s="4" t="str">
        <f aca="false">IFERROR(INDEX(Positions!$E$2:$E$14531,MATCH($A4123&amp;"|67",Positions!$A$2:$A$14531,0)),"-")</f>
        <v>G</v>
      </c>
      <c r="H4123" s="3" t="str">
        <f aca="false">F4123&amp;"-"&amp;G4123</f>
        <v>C-G</v>
      </c>
      <c r="I4123" s="4" t="n">
        <f aca="false">(F4123="G")+(G4123="G")</f>
        <v>1</v>
      </c>
      <c r="J4123" s="4" t="n">
        <f aca="false">(F4123="C")+(G4123="C")</f>
        <v>1</v>
      </c>
      <c r="K4123" s="3" t="n">
        <f aca="false">I4123+J4123</f>
        <v>2</v>
      </c>
    </row>
    <row r="4124" customFormat="false" ht="15" hidden="false" customHeight="false" outlineLevel="0" collapsed="false">
      <c r="A4124" s="4" t="s">
        <v>184</v>
      </c>
      <c r="B4124" s="4" t="s">
        <v>768</v>
      </c>
      <c r="C4124" s="4" t="s">
        <v>886</v>
      </c>
      <c r="D4124" s="4" t="n">
        <f aca="false">IFERROR(INDEX(Positions!$D$2:$D$14531,MATCH($A4124&amp;"|7",Positions!$A$2:$A$14531,0)),"-")</f>
        <v>7</v>
      </c>
      <c r="E4124" s="4" t="n">
        <f aca="false">IFERROR(INDEX(Positions!$D$2:$D$14531,MATCH($A4124&amp;"|66",Positions!$A$2:$A$14531,0)),"-")</f>
        <v>68</v>
      </c>
      <c r="F4124" s="4" t="str">
        <f aca="false">IFERROR(INDEX(Positions!$E$2:$E$14531,MATCH($A4124&amp;"|7",Positions!$A$2:$A$14531,0)),"-")</f>
        <v>G</v>
      </c>
      <c r="G4124" s="4" t="str">
        <f aca="false">IFERROR(INDEX(Positions!$E$2:$E$14531,MATCH($A4124&amp;"|66",Positions!$A$2:$A$14531,0)),"-")</f>
        <v>C</v>
      </c>
      <c r="H4124" s="3" t="str">
        <f aca="false">F4124&amp;"-"&amp;G4124</f>
        <v>G-C</v>
      </c>
      <c r="I4124" s="4" t="n">
        <f aca="false">(F4124="G")+(G4124="G")</f>
        <v>1</v>
      </c>
      <c r="J4124" s="4" t="n">
        <f aca="false">(F4124="C")+(G4124="C")</f>
        <v>1</v>
      </c>
      <c r="K4124" s="3" t="n">
        <f aca="false">I4124+J4124</f>
        <v>2</v>
      </c>
    </row>
    <row r="4125" customFormat="false" ht="15" hidden="false" customHeight="false" outlineLevel="0" collapsed="false">
      <c r="A4125" s="4" t="s">
        <v>184</v>
      </c>
      <c r="B4125" s="4" t="s">
        <v>783</v>
      </c>
      <c r="C4125" s="4" t="s">
        <v>887</v>
      </c>
      <c r="D4125" s="4" t="n">
        <f aca="false">IFERROR(INDEX(Positions!$D$2:$D$14531,MATCH($A4125&amp;"|10",Positions!$A$2:$A$14531,0)),"-")</f>
        <v>10</v>
      </c>
      <c r="E4125" s="4" t="n">
        <f aca="false">IFERROR(INDEX(Positions!$D$2:$D$14531,MATCH($A4125&amp;"|25",Positions!$A$2:$A$14531,0)),"-")</f>
        <v>27</v>
      </c>
      <c r="F4125" s="4" t="str">
        <f aca="false">IFERROR(INDEX(Positions!$E$2:$E$14531,MATCH($A4125&amp;"|10",Positions!$A$2:$A$14531,0)),"-")</f>
        <v>G</v>
      </c>
      <c r="G4125" s="4" t="str">
        <f aca="false">IFERROR(INDEX(Positions!$E$2:$E$14531,MATCH($A4125&amp;"|25",Positions!$A$2:$A$14531,0)),"-")</f>
        <v>C</v>
      </c>
      <c r="H4125" s="3" t="str">
        <f aca="false">F4125&amp;"-"&amp;G4125</f>
        <v>G-C</v>
      </c>
      <c r="I4125" s="4" t="n">
        <f aca="false">(F4125="G")+(G4125="G")</f>
        <v>1</v>
      </c>
      <c r="J4125" s="4" t="n">
        <f aca="false">(F4125="C")+(G4125="C")</f>
        <v>1</v>
      </c>
      <c r="K4125" s="3" t="n">
        <f aca="false">I4125+J4125</f>
        <v>2</v>
      </c>
    </row>
    <row r="4126" customFormat="false" ht="15" hidden="false" customHeight="false" outlineLevel="0" collapsed="false">
      <c r="A4126" s="4" t="s">
        <v>184</v>
      </c>
      <c r="B4126" s="4" t="s">
        <v>783</v>
      </c>
      <c r="C4126" s="4" t="s">
        <v>888</v>
      </c>
      <c r="D4126" s="4" t="n">
        <f aca="false">IFERROR(INDEX(Positions!$D$2:$D$14531,MATCH($A4126&amp;"|11",Positions!$A$2:$A$14531,0)),"-")</f>
        <v>11</v>
      </c>
      <c r="E4126" s="4" t="n">
        <f aca="false">IFERROR(INDEX(Positions!$D$2:$D$14531,MATCH($A4126&amp;"|24",Positions!$A$2:$A$14531,0)),"-")</f>
        <v>26</v>
      </c>
      <c r="F4126" s="4" t="str">
        <f aca="false">IFERROR(INDEX(Positions!$E$2:$E$14531,MATCH($A4126&amp;"|11",Positions!$A$2:$A$14531,0)),"-")</f>
        <v>C</v>
      </c>
      <c r="G4126" s="4" t="str">
        <f aca="false">IFERROR(INDEX(Positions!$E$2:$E$14531,MATCH($A4126&amp;"|24",Positions!$A$2:$A$14531,0)),"-")</f>
        <v>G</v>
      </c>
      <c r="H4126" s="3" t="str">
        <f aca="false">F4126&amp;"-"&amp;G4126</f>
        <v>C-G</v>
      </c>
      <c r="I4126" s="4" t="n">
        <f aca="false">(F4126="G")+(G4126="G")</f>
        <v>1</v>
      </c>
      <c r="J4126" s="4" t="n">
        <f aca="false">(F4126="C")+(G4126="C")</f>
        <v>1</v>
      </c>
      <c r="K4126" s="3" t="n">
        <f aca="false">I4126+J4126</f>
        <v>2</v>
      </c>
    </row>
    <row r="4127" customFormat="false" ht="15" hidden="false" customHeight="false" outlineLevel="0" collapsed="false">
      <c r="A4127" s="4" t="s">
        <v>184</v>
      </c>
      <c r="B4127" s="4" t="s">
        <v>783</v>
      </c>
      <c r="C4127" s="4" t="s">
        <v>479</v>
      </c>
      <c r="D4127" s="4" t="n">
        <f aca="false">IFERROR(INDEX(Positions!$D$2:$D$14531,MATCH($A4127&amp;"|12",Positions!$A$2:$A$14531,0)),"-")</f>
        <v>12</v>
      </c>
      <c r="E4127" s="4" t="n">
        <f aca="false">IFERROR(INDEX(Positions!$D$2:$D$14531,MATCH($A4127&amp;"|23",Positions!$A$2:$A$14531,0)),"-")</f>
        <v>25</v>
      </c>
      <c r="F4127" s="4" t="str">
        <f aca="false">IFERROR(INDEX(Positions!$E$2:$E$14531,MATCH($A4127&amp;"|12",Positions!$A$2:$A$14531,0)),"-")</f>
        <v>U</v>
      </c>
      <c r="G4127" s="4" t="str">
        <f aca="false">IFERROR(INDEX(Positions!$E$2:$E$14531,MATCH($A4127&amp;"|23",Positions!$A$2:$A$14531,0)),"-")</f>
        <v>A</v>
      </c>
      <c r="H4127" s="3" t="str">
        <f aca="false">F4127&amp;"-"&amp;G4127</f>
        <v>U-A</v>
      </c>
      <c r="I4127" s="4" t="n">
        <f aca="false">(F4127="G")+(G4127="G")</f>
        <v>0</v>
      </c>
      <c r="J4127" s="4" t="n">
        <f aca="false">(F4127="C")+(G4127="C")</f>
        <v>0</v>
      </c>
      <c r="K4127" s="3" t="n">
        <f aca="false">I4127+J4127</f>
        <v>0</v>
      </c>
    </row>
    <row r="4128" customFormat="false" ht="15" hidden="false" customHeight="false" outlineLevel="0" collapsed="false">
      <c r="A4128" s="4" t="s">
        <v>184</v>
      </c>
      <c r="B4128" s="4" t="s">
        <v>783</v>
      </c>
      <c r="C4128" s="4" t="s">
        <v>267</v>
      </c>
      <c r="D4128" s="4" t="n">
        <f aca="false">IFERROR(INDEX(Positions!$D$2:$D$14531,MATCH($A4128&amp;"|13",Positions!$A$2:$A$14531,0)),"-")</f>
        <v>13</v>
      </c>
      <c r="E4128" s="4" t="n">
        <f aca="false">IFERROR(INDEX(Positions!$D$2:$D$14531,MATCH($A4128&amp;"|22",Positions!$A$2:$A$14531,0)),"-")</f>
        <v>24</v>
      </c>
      <c r="F4128" s="4" t="str">
        <f aca="false">IFERROR(INDEX(Positions!$E$2:$E$14531,MATCH($A4128&amp;"|13",Positions!$A$2:$A$14531,0)),"-")</f>
        <v>U</v>
      </c>
      <c r="G4128" s="4" t="str">
        <f aca="false">IFERROR(INDEX(Positions!$E$2:$E$14531,MATCH($A4128&amp;"|22",Positions!$A$2:$A$14531,0)),"-")</f>
        <v>G</v>
      </c>
      <c r="H4128" s="3" t="str">
        <f aca="false">F4128&amp;"-"&amp;G4128</f>
        <v>U-G</v>
      </c>
      <c r="I4128" s="4" t="n">
        <f aca="false">(F4128="G")+(G4128="G")</f>
        <v>1</v>
      </c>
      <c r="J4128" s="4" t="n">
        <f aca="false">(F4128="C")+(G4128="C")</f>
        <v>0</v>
      </c>
      <c r="K4128" s="3" t="n">
        <f aca="false">I4128+J4128</f>
        <v>1</v>
      </c>
    </row>
    <row r="4129" customFormat="false" ht="15" hidden="false" customHeight="false" outlineLevel="0" collapsed="false">
      <c r="A4129" s="4" t="s">
        <v>184</v>
      </c>
      <c r="B4129" s="4" t="s">
        <v>805</v>
      </c>
      <c r="C4129" s="4" t="s">
        <v>673</v>
      </c>
      <c r="D4129" s="4" t="n">
        <f aca="false">IFERROR(INDEX(Positions!$D$2:$D$14531,MATCH($A4129&amp;"|27",Positions!$A$2:$A$14531,0)),"-")</f>
        <v>29</v>
      </c>
      <c r="E4129" s="4" t="n">
        <f aca="false">IFERROR(INDEX(Positions!$D$2:$D$14531,MATCH($A4129&amp;"|43",Positions!$A$2:$A$14531,0)),"-")</f>
        <v>45</v>
      </c>
      <c r="F4129" s="4" t="str">
        <f aca="false">IFERROR(INDEX(Positions!$E$2:$E$14531,MATCH($A4129&amp;"|27",Positions!$A$2:$A$14531,0)),"-")</f>
        <v>C</v>
      </c>
      <c r="G4129" s="4" t="str">
        <f aca="false">IFERROR(INDEX(Positions!$E$2:$E$14531,MATCH($A4129&amp;"|43",Positions!$A$2:$A$14531,0)),"-")</f>
        <v>G</v>
      </c>
      <c r="H4129" s="3" t="str">
        <f aca="false">F4129&amp;"-"&amp;G4129</f>
        <v>C-G</v>
      </c>
      <c r="I4129" s="4" t="n">
        <f aca="false">(F4129="G")+(G4129="G")</f>
        <v>1</v>
      </c>
      <c r="J4129" s="4" t="n">
        <f aca="false">(F4129="C")+(G4129="C")</f>
        <v>1</v>
      </c>
      <c r="K4129" s="3" t="n">
        <f aca="false">I4129+J4129</f>
        <v>2</v>
      </c>
    </row>
    <row r="4130" customFormat="false" ht="15" hidden="false" customHeight="false" outlineLevel="0" collapsed="false">
      <c r="A4130" s="4" t="s">
        <v>184</v>
      </c>
      <c r="B4130" s="4" t="s">
        <v>805</v>
      </c>
      <c r="C4130" s="4" t="s">
        <v>889</v>
      </c>
      <c r="D4130" s="4" t="n">
        <f aca="false">IFERROR(INDEX(Positions!$D$2:$D$14531,MATCH($A4130&amp;"|28",Positions!$A$2:$A$14531,0)),"-")</f>
        <v>30</v>
      </c>
      <c r="E4130" s="4" t="n">
        <f aca="false">IFERROR(INDEX(Positions!$D$2:$D$14531,MATCH($A4130&amp;"|42",Positions!$A$2:$A$14531,0)),"-")</f>
        <v>44</v>
      </c>
      <c r="F4130" s="4" t="str">
        <f aca="false">IFERROR(INDEX(Positions!$E$2:$E$14531,MATCH($A4130&amp;"|28",Positions!$A$2:$A$14531,0)),"-")</f>
        <v>C</v>
      </c>
      <c r="G4130" s="4" t="str">
        <f aca="false">IFERROR(INDEX(Positions!$E$2:$E$14531,MATCH($A4130&amp;"|42",Positions!$A$2:$A$14531,0)),"-")</f>
        <v>G</v>
      </c>
      <c r="H4130" s="3" t="str">
        <f aca="false">F4130&amp;"-"&amp;G4130</f>
        <v>C-G</v>
      </c>
      <c r="I4130" s="4" t="n">
        <f aca="false">(F4130="G")+(G4130="G")</f>
        <v>1</v>
      </c>
      <c r="J4130" s="4" t="n">
        <f aca="false">(F4130="C")+(G4130="C")</f>
        <v>1</v>
      </c>
      <c r="K4130" s="3" t="n">
        <f aca="false">I4130+J4130</f>
        <v>2</v>
      </c>
    </row>
    <row r="4131" customFormat="false" ht="15" hidden="false" customHeight="false" outlineLevel="0" collapsed="false">
      <c r="A4131" s="4" t="s">
        <v>184</v>
      </c>
      <c r="B4131" s="4" t="s">
        <v>805</v>
      </c>
      <c r="C4131" s="4" t="s">
        <v>890</v>
      </c>
      <c r="D4131" s="4" t="n">
        <f aca="false">IFERROR(INDEX(Positions!$D$2:$D$14531,MATCH($A4131&amp;"|29",Positions!$A$2:$A$14531,0)),"-")</f>
        <v>31</v>
      </c>
      <c r="E4131" s="4" t="n">
        <f aca="false">IFERROR(INDEX(Positions!$D$2:$D$14531,MATCH($A4131&amp;"|41",Positions!$A$2:$A$14531,0)),"-")</f>
        <v>43</v>
      </c>
      <c r="F4131" s="4" t="str">
        <f aca="false">IFERROR(INDEX(Positions!$E$2:$E$14531,MATCH($A4131&amp;"|29",Positions!$A$2:$A$14531,0)),"-")</f>
        <v>C</v>
      </c>
      <c r="G4131" s="4" t="str">
        <f aca="false">IFERROR(INDEX(Positions!$E$2:$E$14531,MATCH($A4131&amp;"|41",Positions!$A$2:$A$14531,0)),"-")</f>
        <v>G</v>
      </c>
      <c r="H4131" s="3" t="str">
        <f aca="false">F4131&amp;"-"&amp;G4131</f>
        <v>C-G</v>
      </c>
      <c r="I4131" s="4" t="n">
        <f aca="false">(F4131="G")+(G4131="G")</f>
        <v>1</v>
      </c>
      <c r="J4131" s="4" t="n">
        <f aca="false">(F4131="C")+(G4131="C")</f>
        <v>1</v>
      </c>
      <c r="K4131" s="3" t="n">
        <f aca="false">I4131+J4131</f>
        <v>2</v>
      </c>
    </row>
    <row r="4132" customFormat="false" ht="15" hidden="false" customHeight="false" outlineLevel="0" collapsed="false">
      <c r="A4132" s="4" t="s">
        <v>184</v>
      </c>
      <c r="B4132" s="4" t="s">
        <v>805</v>
      </c>
      <c r="C4132" s="4" t="s">
        <v>694</v>
      </c>
      <c r="D4132" s="4" t="n">
        <f aca="false">IFERROR(INDEX(Positions!$D$2:$D$14531,MATCH($A4132&amp;"|30",Positions!$A$2:$A$14531,0)),"-")</f>
        <v>32</v>
      </c>
      <c r="E4132" s="4" t="n">
        <f aca="false">IFERROR(INDEX(Positions!$D$2:$D$14531,MATCH($A4132&amp;"|40",Positions!$A$2:$A$14531,0)),"-")</f>
        <v>42</v>
      </c>
      <c r="F4132" s="4" t="str">
        <f aca="false">IFERROR(INDEX(Positions!$E$2:$E$14531,MATCH($A4132&amp;"|30",Positions!$A$2:$A$14531,0)),"-")</f>
        <v>G</v>
      </c>
      <c r="G4132" s="4" t="str">
        <f aca="false">IFERROR(INDEX(Positions!$E$2:$E$14531,MATCH($A4132&amp;"|40",Positions!$A$2:$A$14531,0)),"-")</f>
        <v>C</v>
      </c>
      <c r="H4132" s="3" t="str">
        <f aca="false">F4132&amp;"-"&amp;G4132</f>
        <v>G-C</v>
      </c>
      <c r="I4132" s="4" t="n">
        <f aca="false">(F4132="G")+(G4132="G")</f>
        <v>1</v>
      </c>
      <c r="J4132" s="4" t="n">
        <f aca="false">(F4132="C")+(G4132="C")</f>
        <v>1</v>
      </c>
      <c r="K4132" s="3" t="n">
        <f aca="false">I4132+J4132</f>
        <v>2</v>
      </c>
    </row>
    <row r="4133" customFormat="false" ht="15" hidden="false" customHeight="false" outlineLevel="0" collapsed="false">
      <c r="A4133" s="4" t="s">
        <v>184</v>
      </c>
      <c r="B4133" s="4" t="s">
        <v>805</v>
      </c>
      <c r="C4133" s="4" t="s">
        <v>640</v>
      </c>
      <c r="D4133" s="4" t="n">
        <f aca="false">IFERROR(INDEX(Positions!$D$2:$D$14531,MATCH($A4133&amp;"|31",Positions!$A$2:$A$14531,0)),"-")</f>
        <v>33</v>
      </c>
      <c r="E4133" s="4" t="n">
        <f aca="false">IFERROR(INDEX(Positions!$D$2:$D$14531,MATCH($A4133&amp;"|39",Positions!$A$2:$A$14531,0)),"-")</f>
        <v>41</v>
      </c>
      <c r="F4133" s="4" t="str">
        <f aca="false">IFERROR(INDEX(Positions!$E$2:$E$14531,MATCH($A4133&amp;"|31",Positions!$A$2:$A$14531,0)),"-")</f>
        <v>G</v>
      </c>
      <c r="G4133" s="4" t="str">
        <f aca="false">IFERROR(INDEX(Positions!$E$2:$E$14531,MATCH($A4133&amp;"|39",Positions!$A$2:$A$14531,0)),"-")</f>
        <v>C</v>
      </c>
      <c r="H4133" s="3" t="str">
        <f aca="false">F4133&amp;"-"&amp;G4133</f>
        <v>G-C</v>
      </c>
      <c r="I4133" s="4" t="n">
        <f aca="false">(F4133="G")+(G4133="G")</f>
        <v>1</v>
      </c>
      <c r="J4133" s="4" t="n">
        <f aca="false">(F4133="C")+(G4133="C")</f>
        <v>1</v>
      </c>
      <c r="K4133" s="3" t="n">
        <f aca="false">I4133+J4133</f>
        <v>2</v>
      </c>
    </row>
    <row r="4134" customFormat="false" ht="15" hidden="false" customHeight="false" outlineLevel="0" collapsed="false">
      <c r="A4134" s="4" t="s">
        <v>184</v>
      </c>
      <c r="B4134" s="4" t="s">
        <v>830</v>
      </c>
      <c r="C4134" s="4" t="s">
        <v>367</v>
      </c>
      <c r="D4134" s="4" t="n">
        <f aca="false">IFERROR(INDEX(Positions!$D$2:$D$14531,MATCH($A4134&amp;"|49",Positions!$A$2:$A$14531,0)),"-")</f>
        <v>51</v>
      </c>
      <c r="E4134" s="4" t="n">
        <f aca="false">IFERROR(INDEX(Positions!$D$2:$D$14531,MATCH($A4134&amp;"|65",Positions!$A$2:$A$14531,0)),"-")</f>
        <v>67</v>
      </c>
      <c r="F4134" s="4" t="str">
        <f aca="false">IFERROR(INDEX(Positions!$E$2:$E$14531,MATCH($A4134&amp;"|49",Positions!$A$2:$A$14531,0)),"-")</f>
        <v>G</v>
      </c>
      <c r="G4134" s="4" t="str">
        <f aca="false">IFERROR(INDEX(Positions!$E$2:$E$14531,MATCH($A4134&amp;"|65",Positions!$A$2:$A$14531,0)),"-")</f>
        <v>C</v>
      </c>
      <c r="H4134" s="3" t="str">
        <f aca="false">F4134&amp;"-"&amp;G4134</f>
        <v>G-C</v>
      </c>
      <c r="I4134" s="4" t="n">
        <f aca="false">(F4134="G")+(G4134="G")</f>
        <v>1</v>
      </c>
      <c r="J4134" s="4" t="n">
        <f aca="false">(F4134="C")+(G4134="C")</f>
        <v>1</v>
      </c>
      <c r="K4134" s="3" t="n">
        <f aca="false">I4134+J4134</f>
        <v>2</v>
      </c>
    </row>
    <row r="4135" customFormat="false" ht="15" hidden="false" customHeight="false" outlineLevel="0" collapsed="false">
      <c r="A4135" s="4" t="s">
        <v>184</v>
      </c>
      <c r="B4135" s="4" t="s">
        <v>830</v>
      </c>
      <c r="C4135" s="4" t="s">
        <v>891</v>
      </c>
      <c r="D4135" s="4" t="n">
        <f aca="false">IFERROR(INDEX(Positions!$D$2:$D$14531,MATCH($A4135&amp;"|50",Positions!$A$2:$A$14531,0)),"-")</f>
        <v>52</v>
      </c>
      <c r="E4135" s="4" t="n">
        <f aca="false">IFERROR(INDEX(Positions!$D$2:$D$14531,MATCH($A4135&amp;"|64",Positions!$A$2:$A$14531,0)),"-")</f>
        <v>66</v>
      </c>
      <c r="F4135" s="4" t="str">
        <f aca="false">IFERROR(INDEX(Positions!$E$2:$E$14531,MATCH($A4135&amp;"|50",Positions!$A$2:$A$14531,0)),"-")</f>
        <v>A</v>
      </c>
      <c r="G4135" s="4" t="str">
        <f aca="false">IFERROR(INDEX(Positions!$E$2:$E$14531,MATCH($A4135&amp;"|64",Positions!$A$2:$A$14531,0)),"-")</f>
        <v>U</v>
      </c>
      <c r="H4135" s="3" t="str">
        <f aca="false">F4135&amp;"-"&amp;G4135</f>
        <v>A-U</v>
      </c>
      <c r="I4135" s="4" t="n">
        <f aca="false">(F4135="G")+(G4135="G")</f>
        <v>0</v>
      </c>
      <c r="J4135" s="4" t="n">
        <f aca="false">(F4135="C")+(G4135="C")</f>
        <v>0</v>
      </c>
      <c r="K4135" s="3" t="n">
        <f aca="false">I4135+J4135</f>
        <v>0</v>
      </c>
    </row>
    <row r="4136" customFormat="false" ht="15" hidden="false" customHeight="false" outlineLevel="0" collapsed="false">
      <c r="A4136" s="4" t="s">
        <v>184</v>
      </c>
      <c r="B4136" s="4" t="s">
        <v>830</v>
      </c>
      <c r="C4136" s="4" t="s">
        <v>689</v>
      </c>
      <c r="D4136" s="4" t="n">
        <f aca="false">IFERROR(INDEX(Positions!$D$2:$D$14531,MATCH($A4136&amp;"|51",Positions!$A$2:$A$14531,0)),"-")</f>
        <v>53</v>
      </c>
      <c r="E4136" s="4" t="n">
        <f aca="false">IFERROR(INDEX(Positions!$D$2:$D$14531,MATCH($A4136&amp;"|63",Positions!$A$2:$A$14531,0)),"-")</f>
        <v>65</v>
      </c>
      <c r="F4136" s="4" t="str">
        <f aca="false">IFERROR(INDEX(Positions!$E$2:$E$14531,MATCH($A4136&amp;"|51",Positions!$A$2:$A$14531,0)),"-")</f>
        <v>G</v>
      </c>
      <c r="G4136" s="4" t="str">
        <f aca="false">IFERROR(INDEX(Positions!$E$2:$E$14531,MATCH($A4136&amp;"|63",Positions!$A$2:$A$14531,0)),"-")</f>
        <v>C</v>
      </c>
      <c r="H4136" s="3" t="str">
        <f aca="false">F4136&amp;"-"&amp;G4136</f>
        <v>G-C</v>
      </c>
      <c r="I4136" s="4" t="n">
        <f aca="false">(F4136="G")+(G4136="G")</f>
        <v>1</v>
      </c>
      <c r="J4136" s="4" t="n">
        <f aca="false">(F4136="C")+(G4136="C")</f>
        <v>1</v>
      </c>
      <c r="K4136" s="3" t="n">
        <f aca="false">I4136+J4136</f>
        <v>2</v>
      </c>
    </row>
    <row r="4137" customFormat="false" ht="15" hidden="false" customHeight="false" outlineLevel="0" collapsed="false">
      <c r="A4137" s="4" t="s">
        <v>184</v>
      </c>
      <c r="B4137" s="4" t="s">
        <v>830</v>
      </c>
      <c r="C4137" s="4" t="s">
        <v>703</v>
      </c>
      <c r="D4137" s="4" t="n">
        <f aca="false">IFERROR(INDEX(Positions!$D$2:$D$14531,MATCH($A4137&amp;"|52",Positions!$A$2:$A$14531,0)),"-")</f>
        <v>54</v>
      </c>
      <c r="E4137" s="4" t="n">
        <f aca="false">IFERROR(INDEX(Positions!$D$2:$D$14531,MATCH($A4137&amp;"|62",Positions!$A$2:$A$14531,0)),"-")</f>
        <v>64</v>
      </c>
      <c r="F4137" s="4" t="str">
        <f aca="false">IFERROR(INDEX(Positions!$E$2:$E$14531,MATCH($A4137&amp;"|52",Positions!$A$2:$A$14531,0)),"-")</f>
        <v>G</v>
      </c>
      <c r="G4137" s="4" t="str">
        <f aca="false">IFERROR(INDEX(Positions!$E$2:$E$14531,MATCH($A4137&amp;"|62",Positions!$A$2:$A$14531,0)),"-")</f>
        <v>C</v>
      </c>
      <c r="H4137" s="3" t="str">
        <f aca="false">F4137&amp;"-"&amp;G4137</f>
        <v>G-C</v>
      </c>
      <c r="I4137" s="4" t="n">
        <f aca="false">(F4137="G")+(G4137="G")</f>
        <v>1</v>
      </c>
      <c r="J4137" s="4" t="n">
        <f aca="false">(F4137="C")+(G4137="C")</f>
        <v>1</v>
      </c>
      <c r="K4137" s="3" t="n">
        <f aca="false">I4137+J4137</f>
        <v>2</v>
      </c>
    </row>
    <row r="4138" customFormat="false" ht="15" hidden="false" customHeight="false" outlineLevel="0" collapsed="false">
      <c r="A4138" s="4" t="s">
        <v>184</v>
      </c>
      <c r="B4138" s="4" t="s">
        <v>830</v>
      </c>
      <c r="C4138" s="4" t="s">
        <v>892</v>
      </c>
      <c r="D4138" s="4" t="n">
        <f aca="false">IFERROR(INDEX(Positions!$D$2:$D$14531,MATCH($A4138&amp;"|53",Positions!$A$2:$A$14531,0)),"-")</f>
        <v>55</v>
      </c>
      <c r="E4138" s="4" t="n">
        <f aca="false">IFERROR(INDEX(Positions!$D$2:$D$14531,MATCH($A4138&amp;"|61",Positions!$A$2:$A$14531,0)),"-")</f>
        <v>63</v>
      </c>
      <c r="F4138" s="4" t="str">
        <f aca="false">IFERROR(INDEX(Positions!$E$2:$E$14531,MATCH($A4138&amp;"|53",Positions!$A$2:$A$14531,0)),"-")</f>
        <v>G</v>
      </c>
      <c r="G4138" s="4" t="str">
        <f aca="false">IFERROR(INDEX(Positions!$E$2:$E$14531,MATCH($A4138&amp;"|61",Positions!$A$2:$A$14531,0)),"-")</f>
        <v>C</v>
      </c>
      <c r="H4138" s="3" t="str">
        <f aca="false">F4138&amp;"-"&amp;G4138</f>
        <v>G-C</v>
      </c>
      <c r="I4138" s="4" t="n">
        <f aca="false">(F4138="G")+(G4138="G")</f>
        <v>1</v>
      </c>
      <c r="J4138" s="4" t="n">
        <f aca="false">(F4138="C")+(G4138="C")</f>
        <v>1</v>
      </c>
      <c r="K4138" s="3" t="n">
        <f aca="false">I4138+J4138</f>
        <v>2</v>
      </c>
    </row>
    <row r="4139" customFormat="false" ht="15" hidden="false" customHeight="false" outlineLevel="0" collapsed="false">
      <c r="A4139" s="24" t="s">
        <v>184</v>
      </c>
      <c r="B4139" s="24" t="s">
        <v>893</v>
      </c>
      <c r="C4139" s="24" t="s">
        <v>894</v>
      </c>
      <c r="D4139" s="24" t="n">
        <f aca="false">IFERROR(INDEX(Positions!$D$2:$D$14531,MATCH($A4139&amp;"|8",Positions!$A$2:$A$14531,0)),"-")</f>
        <v>8</v>
      </c>
      <c r="E4139" s="24" t="n">
        <f aca="false">IFERROR(INDEX(Positions!$D$2:$D$14531,MATCH($A4139&amp;"|14",Positions!$A$2:$A$14531,0)),"-")</f>
        <v>14</v>
      </c>
      <c r="F4139" s="24" t="str">
        <f aca="false">IFERROR(INDEX(Positions!$E$2:$E$14531,MATCH($A4139&amp;"|8",Positions!$A$2:$A$14531,0)),"-")</f>
        <v>U</v>
      </c>
      <c r="G4139" s="24" t="str">
        <f aca="false">IFERROR(INDEX(Positions!$E$2:$E$14531,MATCH($A4139&amp;"|14",Positions!$A$2:$A$14531,0)),"-")</f>
        <v>A</v>
      </c>
      <c r="H4139" s="25" t="str">
        <f aca="false">F4139&amp;"-"&amp;G4139</f>
        <v>U-A</v>
      </c>
      <c r="I4139" s="24" t="n">
        <f aca="false">(F4139="G")+(G4139="G")</f>
        <v>0</v>
      </c>
      <c r="J4139" s="24" t="n">
        <f aca="false">(F4139="C")+(G4139="C")</f>
        <v>0</v>
      </c>
      <c r="K4139" s="25" t="n">
        <f aca="false">I4139+J4139</f>
        <v>0</v>
      </c>
    </row>
    <row r="4140" customFormat="false" ht="15" hidden="false" customHeight="false" outlineLevel="0" collapsed="false">
      <c r="A4140" s="24" t="s">
        <v>184</v>
      </c>
      <c r="B4140" s="24" t="s">
        <v>893</v>
      </c>
      <c r="C4140" s="24" t="s">
        <v>895</v>
      </c>
      <c r="D4140" s="24" t="n">
        <f aca="false">IFERROR(INDEX(Positions!$D$2:$D$14531,MATCH($A4140&amp;"|15",Positions!$A$2:$A$14531,0)),"-")</f>
        <v>15</v>
      </c>
      <c r="E4140" s="24" t="n">
        <f aca="false">IFERROR(INDEX(Positions!$D$2:$D$14531,MATCH($A4140&amp;"|48",Positions!$A$2:$A$14531,0)),"-")</f>
        <v>50</v>
      </c>
      <c r="F4140" s="24" t="str">
        <f aca="false">IFERROR(INDEX(Positions!$E$2:$E$14531,MATCH($A4140&amp;"|15",Positions!$A$2:$A$14531,0)),"-")</f>
        <v>G</v>
      </c>
      <c r="G4140" s="24" t="str">
        <f aca="false">IFERROR(INDEX(Positions!$E$2:$E$14531,MATCH($A4140&amp;"|48",Positions!$A$2:$A$14531,0)),"-")</f>
        <v>C</v>
      </c>
      <c r="H4140" s="25" t="str">
        <f aca="false">F4140&amp;"-"&amp;G4140</f>
        <v>G-C</v>
      </c>
      <c r="I4140" s="24" t="n">
        <f aca="false">(F4140="G")+(G4140="G")</f>
        <v>1</v>
      </c>
      <c r="J4140" s="24" t="n">
        <f aca="false">(F4140="C")+(G4140="C")</f>
        <v>1</v>
      </c>
      <c r="K4140" s="25" t="n">
        <f aca="false">I4140+J4140</f>
        <v>2</v>
      </c>
    </row>
    <row r="4141" customFormat="false" ht="15" hidden="false" customHeight="false" outlineLevel="0" collapsed="false">
      <c r="A4141" s="24" t="s">
        <v>184</v>
      </c>
      <c r="B4141" s="24" t="s">
        <v>893</v>
      </c>
      <c r="C4141" s="24" t="s">
        <v>896</v>
      </c>
      <c r="D4141" s="24" t="n">
        <f aca="false">IFERROR(INDEX(Positions!$D$2:$D$14531,MATCH($A4141&amp;"|18",Positions!$A$2:$A$14531,0)),"-")</f>
        <v>19</v>
      </c>
      <c r="E4141" s="24" t="n">
        <f aca="false">IFERROR(INDEX(Positions!$D$2:$D$14531,MATCH($A4141&amp;"|55",Positions!$A$2:$A$14531,0)),"-")</f>
        <v>57</v>
      </c>
      <c r="F4141" s="24" t="str">
        <f aca="false">IFERROR(INDEX(Positions!$E$2:$E$14531,MATCH($A4141&amp;"|18",Positions!$A$2:$A$14531,0)),"-")</f>
        <v>G</v>
      </c>
      <c r="G4141" s="24" t="str">
        <f aca="false">IFERROR(INDEX(Positions!$E$2:$E$14531,MATCH($A4141&amp;"|55",Positions!$A$2:$A$14531,0)),"-")</f>
        <v>U</v>
      </c>
      <c r="H4141" s="25" t="str">
        <f aca="false">F4141&amp;"-"&amp;G4141</f>
        <v>G-U</v>
      </c>
      <c r="I4141" s="24" t="n">
        <f aca="false">(F4141="G")+(G4141="G")</f>
        <v>1</v>
      </c>
      <c r="J4141" s="24" t="n">
        <f aca="false">(F4141="C")+(G4141="C")</f>
        <v>0</v>
      </c>
      <c r="K4141" s="25" t="n">
        <f aca="false">I4141+J4141</f>
        <v>1</v>
      </c>
    </row>
    <row r="4142" customFormat="false" ht="15" hidden="false" customHeight="false" outlineLevel="0" collapsed="false">
      <c r="A4142" s="24" t="s">
        <v>184</v>
      </c>
      <c r="B4142" s="24" t="s">
        <v>893</v>
      </c>
      <c r="C4142" s="24" t="s">
        <v>897</v>
      </c>
      <c r="D4142" s="24" t="n">
        <f aca="false">IFERROR(INDEX(Positions!$D$2:$D$14531,MATCH($A4142&amp;"|19",Positions!$A$2:$A$14531,0)),"-")</f>
        <v>20</v>
      </c>
      <c r="E4142" s="24" t="n">
        <f aca="false">IFERROR(INDEX(Positions!$D$2:$D$14531,MATCH($A4142&amp;"|56",Positions!$A$2:$A$14531,0)),"-")</f>
        <v>58</v>
      </c>
      <c r="F4142" s="24" t="str">
        <f aca="false">IFERROR(INDEX(Positions!$E$2:$E$14531,MATCH($A4142&amp;"|19",Positions!$A$2:$A$14531,0)),"-")</f>
        <v>G</v>
      </c>
      <c r="G4142" s="24" t="str">
        <f aca="false">IFERROR(INDEX(Positions!$E$2:$E$14531,MATCH($A4142&amp;"|56",Positions!$A$2:$A$14531,0)),"-")</f>
        <v>C</v>
      </c>
      <c r="H4142" s="25" t="str">
        <f aca="false">F4142&amp;"-"&amp;G4142</f>
        <v>G-C</v>
      </c>
      <c r="I4142" s="24" t="n">
        <f aca="false">(F4142="G")+(G4142="G")</f>
        <v>1</v>
      </c>
      <c r="J4142" s="24" t="n">
        <f aca="false">(F4142="C")+(G4142="C")</f>
        <v>1</v>
      </c>
      <c r="K4142" s="25" t="n">
        <f aca="false">I4142+J4142</f>
        <v>2</v>
      </c>
    </row>
    <row r="4143" customFormat="false" ht="15" hidden="false" customHeight="false" outlineLevel="0" collapsed="false">
      <c r="A4143" s="24" t="s">
        <v>184</v>
      </c>
      <c r="B4143" s="24" t="s">
        <v>893</v>
      </c>
      <c r="C4143" s="24" t="s">
        <v>898</v>
      </c>
      <c r="D4143" s="24" t="n">
        <f aca="false">IFERROR(INDEX(Positions!$D$2:$D$14531,MATCH($A4143&amp;"|26",Positions!$A$2:$A$14531,0)),"-")</f>
        <v>28</v>
      </c>
      <c r="E4143" s="24" t="n">
        <f aca="false">IFERROR(INDEX(Positions!$D$2:$D$14531,MATCH($A4143&amp;"|44",Positions!$A$2:$A$14531,0)),"-")</f>
        <v>46</v>
      </c>
      <c r="F4143" s="24" t="str">
        <f aca="false">IFERROR(INDEX(Positions!$E$2:$E$14531,MATCH($A4143&amp;"|26",Positions!$A$2:$A$14531,0)),"-")</f>
        <v>G</v>
      </c>
      <c r="G4143" s="24" t="str">
        <f aca="false">IFERROR(INDEX(Positions!$E$2:$E$14531,MATCH($A4143&amp;"|44",Positions!$A$2:$A$14531,0)),"-")</f>
        <v>C</v>
      </c>
      <c r="H4143" s="25" t="str">
        <f aca="false">F4143&amp;"-"&amp;G4143</f>
        <v>G-C</v>
      </c>
      <c r="I4143" s="24" t="n">
        <f aca="false">(F4143="G")+(G4143="G")</f>
        <v>1</v>
      </c>
      <c r="J4143" s="24" t="n">
        <f aca="false">(F4143="C")+(G4143="C")</f>
        <v>1</v>
      </c>
      <c r="K4143" s="25" t="n">
        <f aca="false">I4143+J4143</f>
        <v>2</v>
      </c>
    </row>
    <row r="4144" customFormat="false" ht="15" hidden="false" customHeight="false" outlineLevel="0" collapsed="false">
      <c r="A4144" s="24" t="s">
        <v>184</v>
      </c>
      <c r="B4144" s="24" t="s">
        <v>893</v>
      </c>
      <c r="C4144" s="24" t="s">
        <v>899</v>
      </c>
      <c r="D4144" s="24" t="n">
        <f aca="false">IFERROR(INDEX(Positions!$D$2:$D$14531,MATCH($A4144&amp;"|32",Positions!$A$2:$A$14531,0)),"-")</f>
        <v>34</v>
      </c>
      <c r="E4144" s="24" t="n">
        <f aca="false">IFERROR(INDEX(Positions!$D$2:$D$14531,MATCH($A4144&amp;"|38",Positions!$A$2:$A$14531,0)),"-")</f>
        <v>40</v>
      </c>
      <c r="F4144" s="24" t="str">
        <f aca="false">IFERROR(INDEX(Positions!$E$2:$E$14531,MATCH($A4144&amp;"|32",Positions!$A$2:$A$14531,0)),"-")</f>
        <v>C</v>
      </c>
      <c r="G4144" s="24" t="str">
        <f aca="false">IFERROR(INDEX(Positions!$E$2:$E$14531,MATCH($A4144&amp;"|38",Positions!$A$2:$A$14531,0)),"-")</f>
        <v>A</v>
      </c>
      <c r="H4144" s="25" t="str">
        <f aca="false">F4144&amp;"-"&amp;G4144</f>
        <v>C-A</v>
      </c>
      <c r="I4144" s="24" t="n">
        <f aca="false">(F4144="G")+(G4144="G")</f>
        <v>0</v>
      </c>
      <c r="J4144" s="24" t="n">
        <f aca="false">(F4144="C")+(G4144="C")</f>
        <v>1</v>
      </c>
      <c r="K4144" s="25" t="n">
        <f aca="false">I4144+J4144</f>
        <v>1</v>
      </c>
    </row>
    <row r="4145" customFormat="false" ht="15" hidden="false" customHeight="false" outlineLevel="0" collapsed="false">
      <c r="A4145" s="24" t="s">
        <v>184</v>
      </c>
      <c r="B4145" s="24" t="s">
        <v>893</v>
      </c>
      <c r="C4145" s="24" t="s">
        <v>900</v>
      </c>
      <c r="D4145" s="24" t="n">
        <f aca="false">IFERROR(INDEX(Positions!$D$2:$D$14531,MATCH($A4145&amp;"|54",Positions!$A$2:$A$14531,0)),"-")</f>
        <v>56</v>
      </c>
      <c r="E4145" s="24" t="n">
        <f aca="false">IFERROR(INDEX(Positions!$D$2:$D$14531,MATCH($A4145&amp;"|58",Positions!$A$2:$A$14531,0)),"-")</f>
        <v>60</v>
      </c>
      <c r="F4145" s="24" t="str">
        <f aca="false">IFERROR(INDEX(Positions!$E$2:$E$14531,MATCH($A4145&amp;"|54",Positions!$A$2:$A$14531,0)),"-")</f>
        <v>U</v>
      </c>
      <c r="G4145" s="24" t="str">
        <f aca="false">IFERROR(INDEX(Positions!$E$2:$E$14531,MATCH($A4145&amp;"|58",Positions!$A$2:$A$14531,0)),"-")</f>
        <v>A</v>
      </c>
      <c r="H4145" s="25" t="str">
        <f aca="false">F4145&amp;"-"&amp;G4145</f>
        <v>U-A</v>
      </c>
      <c r="I4145" s="24" t="n">
        <f aca="false">(F4145="G")+(G4145="G")</f>
        <v>0</v>
      </c>
      <c r="J4145" s="24" t="n">
        <f aca="false">(F4145="C")+(G4145="C")</f>
        <v>0</v>
      </c>
      <c r="K4145" s="25" t="n">
        <f aca="false">I4145+J4145</f>
        <v>0</v>
      </c>
    </row>
    <row r="4146" customFormat="false" ht="15" hidden="false" customHeight="false" outlineLevel="0" collapsed="false">
      <c r="A4146" s="4" t="s">
        <v>185</v>
      </c>
      <c r="B4146" s="4" t="s">
        <v>768</v>
      </c>
      <c r="C4146" s="4" t="s">
        <v>882</v>
      </c>
      <c r="D4146" s="4" t="n">
        <f aca="false">IFERROR(INDEX(Positions!$D$2:$D$14531,MATCH($A4146&amp;"|1",Positions!$A$2:$A$14531,0)),"-")</f>
        <v>1</v>
      </c>
      <c r="E4146" s="4" t="n">
        <f aca="false">IFERROR(INDEX(Positions!$D$2:$D$14531,MATCH($A4146&amp;"|72",Positions!$A$2:$A$14531,0)),"-")</f>
        <v>73</v>
      </c>
      <c r="F4146" s="4" t="str">
        <f aca="false">IFERROR(INDEX(Positions!$E$2:$E$14531,MATCH($A4146&amp;"|1",Positions!$A$2:$A$14531,0)),"-")</f>
        <v>C</v>
      </c>
      <c r="G4146" s="4" t="str">
        <f aca="false">IFERROR(INDEX(Positions!$E$2:$E$14531,MATCH($A4146&amp;"|72",Positions!$A$2:$A$14531,0)),"-")</f>
        <v>G</v>
      </c>
      <c r="H4146" s="3" t="str">
        <f aca="false">F4146&amp;"-"&amp;G4146</f>
        <v>C-G</v>
      </c>
      <c r="I4146" s="4" t="n">
        <f aca="false">(F4146="G")+(G4146="G")</f>
        <v>1</v>
      </c>
      <c r="J4146" s="4" t="n">
        <f aca="false">(F4146="C")+(G4146="C")</f>
        <v>1</v>
      </c>
      <c r="K4146" s="3" t="n">
        <f aca="false">I4146+J4146</f>
        <v>2</v>
      </c>
    </row>
    <row r="4147" customFormat="false" ht="15" hidden="false" customHeight="false" outlineLevel="0" collapsed="false">
      <c r="A4147" s="4" t="s">
        <v>185</v>
      </c>
      <c r="B4147" s="4" t="s">
        <v>768</v>
      </c>
      <c r="C4147" s="4" t="s">
        <v>883</v>
      </c>
      <c r="D4147" s="4" t="n">
        <f aca="false">IFERROR(INDEX(Positions!$D$2:$D$14531,MATCH($A4147&amp;"|2",Positions!$A$2:$A$14531,0)),"-")</f>
        <v>2</v>
      </c>
      <c r="E4147" s="4" t="n">
        <f aca="false">IFERROR(INDEX(Positions!$D$2:$D$14531,MATCH($A4147&amp;"|71",Positions!$A$2:$A$14531,0)),"-")</f>
        <v>72</v>
      </c>
      <c r="F4147" s="4" t="str">
        <f aca="false">IFERROR(INDEX(Positions!$E$2:$E$14531,MATCH($A4147&amp;"|2",Positions!$A$2:$A$14531,0)),"-")</f>
        <v>C</v>
      </c>
      <c r="G4147" s="4" t="str">
        <f aca="false">IFERROR(INDEX(Positions!$E$2:$E$14531,MATCH($A4147&amp;"|71",Positions!$A$2:$A$14531,0)),"-")</f>
        <v>G</v>
      </c>
      <c r="H4147" s="3" t="str">
        <f aca="false">F4147&amp;"-"&amp;G4147</f>
        <v>C-G</v>
      </c>
      <c r="I4147" s="4" t="n">
        <f aca="false">(F4147="G")+(G4147="G")</f>
        <v>1</v>
      </c>
      <c r="J4147" s="4" t="n">
        <f aca="false">(F4147="C")+(G4147="C")</f>
        <v>1</v>
      </c>
      <c r="K4147" s="3" t="n">
        <f aca="false">I4147+J4147</f>
        <v>2</v>
      </c>
    </row>
    <row r="4148" customFormat="false" ht="15" hidden="false" customHeight="false" outlineLevel="0" collapsed="false">
      <c r="A4148" s="4" t="s">
        <v>185</v>
      </c>
      <c r="B4148" s="4" t="s">
        <v>768</v>
      </c>
      <c r="C4148" s="4" t="s">
        <v>884</v>
      </c>
      <c r="D4148" s="4" t="n">
        <f aca="false">IFERROR(INDEX(Positions!$D$2:$D$14531,MATCH($A4148&amp;"|3",Positions!$A$2:$A$14531,0)),"-")</f>
        <v>3</v>
      </c>
      <c r="E4148" s="4" t="n">
        <f aca="false">IFERROR(INDEX(Positions!$D$2:$D$14531,MATCH($A4148&amp;"|70",Positions!$A$2:$A$14531,0)),"-")</f>
        <v>71</v>
      </c>
      <c r="F4148" s="4" t="str">
        <f aca="false">IFERROR(INDEX(Positions!$E$2:$E$14531,MATCH($A4148&amp;"|3",Positions!$A$2:$A$14531,0)),"-")</f>
        <v>G</v>
      </c>
      <c r="G4148" s="4" t="str">
        <f aca="false">IFERROR(INDEX(Positions!$E$2:$E$14531,MATCH($A4148&amp;"|70",Positions!$A$2:$A$14531,0)),"-")</f>
        <v>C</v>
      </c>
      <c r="H4148" s="3" t="str">
        <f aca="false">F4148&amp;"-"&amp;G4148</f>
        <v>G-C</v>
      </c>
      <c r="I4148" s="4" t="n">
        <f aca="false">(F4148="G")+(G4148="G")</f>
        <v>1</v>
      </c>
      <c r="J4148" s="4" t="n">
        <f aca="false">(F4148="C")+(G4148="C")</f>
        <v>1</v>
      </c>
      <c r="K4148" s="3" t="n">
        <f aca="false">I4148+J4148</f>
        <v>2</v>
      </c>
    </row>
    <row r="4149" customFormat="false" ht="15" hidden="false" customHeight="false" outlineLevel="0" collapsed="false">
      <c r="A4149" s="4" t="s">
        <v>185</v>
      </c>
      <c r="B4149" s="4" t="s">
        <v>768</v>
      </c>
      <c r="C4149" s="4" t="s">
        <v>885</v>
      </c>
      <c r="D4149" s="4" t="n">
        <f aca="false">IFERROR(INDEX(Positions!$D$2:$D$14531,MATCH($A4149&amp;"|4",Positions!$A$2:$A$14531,0)),"-")</f>
        <v>4</v>
      </c>
      <c r="E4149" s="4" t="n">
        <f aca="false">IFERROR(INDEX(Positions!$D$2:$D$14531,MATCH($A4149&amp;"|69",Positions!$A$2:$A$14531,0)),"-")</f>
        <v>70</v>
      </c>
      <c r="F4149" s="4" t="str">
        <f aca="false">IFERROR(INDEX(Positions!$E$2:$E$14531,MATCH($A4149&amp;"|4",Positions!$A$2:$A$14531,0)),"-")</f>
        <v>G</v>
      </c>
      <c r="G4149" s="4" t="str">
        <f aca="false">IFERROR(INDEX(Positions!$E$2:$E$14531,MATCH($A4149&amp;"|69",Positions!$A$2:$A$14531,0)),"-")</f>
        <v>C</v>
      </c>
      <c r="H4149" s="3" t="str">
        <f aca="false">F4149&amp;"-"&amp;G4149</f>
        <v>G-C</v>
      </c>
      <c r="I4149" s="4" t="n">
        <f aca="false">(F4149="G")+(G4149="G")</f>
        <v>1</v>
      </c>
      <c r="J4149" s="4" t="n">
        <f aca="false">(F4149="C")+(G4149="C")</f>
        <v>1</v>
      </c>
      <c r="K4149" s="3" t="n">
        <f aca="false">I4149+J4149</f>
        <v>2</v>
      </c>
    </row>
    <row r="4150" customFormat="false" ht="15" hidden="false" customHeight="false" outlineLevel="0" collapsed="false">
      <c r="A4150" s="4" t="s">
        <v>185</v>
      </c>
      <c r="B4150" s="4" t="s">
        <v>768</v>
      </c>
      <c r="C4150" s="4" t="s">
        <v>542</v>
      </c>
      <c r="D4150" s="4" t="n">
        <f aca="false">IFERROR(INDEX(Positions!$D$2:$D$14531,MATCH($A4150&amp;"|5",Positions!$A$2:$A$14531,0)),"-")</f>
        <v>5</v>
      </c>
      <c r="E4150" s="4" t="n">
        <f aca="false">IFERROR(INDEX(Positions!$D$2:$D$14531,MATCH($A4150&amp;"|68",Positions!$A$2:$A$14531,0)),"-")</f>
        <v>69</v>
      </c>
      <c r="F4150" s="4" t="str">
        <f aca="false">IFERROR(INDEX(Positions!$E$2:$E$14531,MATCH($A4150&amp;"|5",Positions!$A$2:$A$14531,0)),"-")</f>
        <v>C</v>
      </c>
      <c r="G4150" s="4" t="str">
        <f aca="false">IFERROR(INDEX(Positions!$E$2:$E$14531,MATCH($A4150&amp;"|68",Positions!$A$2:$A$14531,0)),"-")</f>
        <v>G</v>
      </c>
      <c r="H4150" s="3" t="str">
        <f aca="false">F4150&amp;"-"&amp;G4150</f>
        <v>C-G</v>
      </c>
      <c r="I4150" s="4" t="n">
        <f aca="false">(F4150="G")+(G4150="G")</f>
        <v>1</v>
      </c>
      <c r="J4150" s="4" t="n">
        <f aca="false">(F4150="C")+(G4150="C")</f>
        <v>1</v>
      </c>
      <c r="K4150" s="3" t="n">
        <f aca="false">I4150+J4150</f>
        <v>2</v>
      </c>
    </row>
    <row r="4151" customFormat="false" ht="15" hidden="false" customHeight="false" outlineLevel="0" collapsed="false">
      <c r="A4151" s="4" t="s">
        <v>185</v>
      </c>
      <c r="B4151" s="4" t="s">
        <v>768</v>
      </c>
      <c r="C4151" s="4" t="s">
        <v>561</v>
      </c>
      <c r="D4151" s="4" t="n">
        <f aca="false">IFERROR(INDEX(Positions!$D$2:$D$14531,MATCH($A4151&amp;"|6",Positions!$A$2:$A$14531,0)),"-")</f>
        <v>6</v>
      </c>
      <c r="E4151" s="4" t="n">
        <f aca="false">IFERROR(INDEX(Positions!$D$2:$D$14531,MATCH($A4151&amp;"|67",Positions!$A$2:$A$14531,0)),"-")</f>
        <v>68</v>
      </c>
      <c r="F4151" s="4" t="str">
        <f aca="false">IFERROR(INDEX(Positions!$E$2:$E$14531,MATCH($A4151&amp;"|6",Positions!$A$2:$A$14531,0)),"-")</f>
        <v>G</v>
      </c>
      <c r="G4151" s="4" t="str">
        <f aca="false">IFERROR(INDEX(Positions!$E$2:$E$14531,MATCH($A4151&amp;"|67",Positions!$A$2:$A$14531,0)),"-")</f>
        <v>C</v>
      </c>
      <c r="H4151" s="3" t="str">
        <f aca="false">F4151&amp;"-"&amp;G4151</f>
        <v>G-C</v>
      </c>
      <c r="I4151" s="4" t="n">
        <f aca="false">(F4151="G")+(G4151="G")</f>
        <v>1</v>
      </c>
      <c r="J4151" s="4" t="n">
        <f aca="false">(F4151="C")+(G4151="C")</f>
        <v>1</v>
      </c>
      <c r="K4151" s="3" t="n">
        <f aca="false">I4151+J4151</f>
        <v>2</v>
      </c>
    </row>
    <row r="4152" customFormat="false" ht="15" hidden="false" customHeight="false" outlineLevel="0" collapsed="false">
      <c r="A4152" s="4" t="s">
        <v>185</v>
      </c>
      <c r="B4152" s="4" t="s">
        <v>768</v>
      </c>
      <c r="C4152" s="4" t="s">
        <v>886</v>
      </c>
      <c r="D4152" s="4" t="n">
        <f aca="false">IFERROR(INDEX(Positions!$D$2:$D$14531,MATCH($A4152&amp;"|7",Positions!$A$2:$A$14531,0)),"-")</f>
        <v>7</v>
      </c>
      <c r="E4152" s="4" t="n">
        <f aca="false">IFERROR(INDEX(Positions!$D$2:$D$14531,MATCH($A4152&amp;"|66",Positions!$A$2:$A$14531,0)),"-")</f>
        <v>67</v>
      </c>
      <c r="F4152" s="4" t="str">
        <f aca="false">IFERROR(INDEX(Positions!$E$2:$E$14531,MATCH($A4152&amp;"|7",Positions!$A$2:$A$14531,0)),"-")</f>
        <v>G</v>
      </c>
      <c r="G4152" s="4" t="str">
        <f aca="false">IFERROR(INDEX(Positions!$E$2:$E$14531,MATCH($A4152&amp;"|66",Positions!$A$2:$A$14531,0)),"-")</f>
        <v>C</v>
      </c>
      <c r="H4152" s="3" t="str">
        <f aca="false">F4152&amp;"-"&amp;G4152</f>
        <v>G-C</v>
      </c>
      <c r="I4152" s="4" t="n">
        <f aca="false">(F4152="G")+(G4152="G")</f>
        <v>1</v>
      </c>
      <c r="J4152" s="4" t="n">
        <f aca="false">(F4152="C")+(G4152="C")</f>
        <v>1</v>
      </c>
      <c r="K4152" s="3" t="n">
        <f aca="false">I4152+J4152</f>
        <v>2</v>
      </c>
    </row>
    <row r="4153" customFormat="false" ht="15" hidden="false" customHeight="false" outlineLevel="0" collapsed="false">
      <c r="A4153" s="4" t="s">
        <v>185</v>
      </c>
      <c r="B4153" s="4" t="s">
        <v>783</v>
      </c>
      <c r="C4153" s="4" t="s">
        <v>887</v>
      </c>
      <c r="D4153" s="4" t="n">
        <f aca="false">IFERROR(INDEX(Positions!$D$2:$D$14531,MATCH($A4153&amp;"|10",Positions!$A$2:$A$14531,0)),"-")</f>
        <v>10</v>
      </c>
      <c r="E4153" s="4" t="n">
        <f aca="false">IFERROR(INDEX(Positions!$D$2:$D$14531,MATCH($A4153&amp;"|25",Positions!$A$2:$A$14531,0)),"-")</f>
        <v>26</v>
      </c>
      <c r="F4153" s="4" t="str">
        <f aca="false">IFERROR(INDEX(Positions!$E$2:$E$14531,MATCH($A4153&amp;"|10",Positions!$A$2:$A$14531,0)),"-")</f>
        <v>G</v>
      </c>
      <c r="G4153" s="4" t="str">
        <f aca="false">IFERROR(INDEX(Positions!$E$2:$E$14531,MATCH($A4153&amp;"|25",Positions!$A$2:$A$14531,0)),"-")</f>
        <v>C</v>
      </c>
      <c r="H4153" s="3" t="str">
        <f aca="false">F4153&amp;"-"&amp;G4153</f>
        <v>G-C</v>
      </c>
      <c r="I4153" s="4" t="n">
        <f aca="false">(F4153="G")+(G4153="G")</f>
        <v>1</v>
      </c>
      <c r="J4153" s="4" t="n">
        <f aca="false">(F4153="C")+(G4153="C")</f>
        <v>1</v>
      </c>
      <c r="K4153" s="3" t="n">
        <f aca="false">I4153+J4153</f>
        <v>2</v>
      </c>
    </row>
    <row r="4154" customFormat="false" ht="15" hidden="false" customHeight="false" outlineLevel="0" collapsed="false">
      <c r="A4154" s="4" t="s">
        <v>185</v>
      </c>
      <c r="B4154" s="4" t="s">
        <v>783</v>
      </c>
      <c r="C4154" s="4" t="s">
        <v>888</v>
      </c>
      <c r="D4154" s="4" t="n">
        <f aca="false">IFERROR(INDEX(Positions!$D$2:$D$14531,MATCH($A4154&amp;"|11",Positions!$A$2:$A$14531,0)),"-")</f>
        <v>11</v>
      </c>
      <c r="E4154" s="4" t="n">
        <f aca="false">IFERROR(INDEX(Positions!$D$2:$D$14531,MATCH($A4154&amp;"|24",Positions!$A$2:$A$14531,0)),"-")</f>
        <v>25</v>
      </c>
      <c r="F4154" s="4" t="str">
        <f aca="false">IFERROR(INDEX(Positions!$E$2:$E$14531,MATCH($A4154&amp;"|11",Positions!$A$2:$A$14531,0)),"-")</f>
        <v>U</v>
      </c>
      <c r="G4154" s="4" t="str">
        <f aca="false">IFERROR(INDEX(Positions!$E$2:$E$14531,MATCH($A4154&amp;"|24",Positions!$A$2:$A$14531,0)),"-")</f>
        <v>A</v>
      </c>
      <c r="H4154" s="3" t="str">
        <f aca="false">F4154&amp;"-"&amp;G4154</f>
        <v>U-A</v>
      </c>
      <c r="I4154" s="4" t="n">
        <f aca="false">(F4154="G")+(G4154="G")</f>
        <v>0</v>
      </c>
      <c r="J4154" s="4" t="n">
        <f aca="false">(F4154="C")+(G4154="C")</f>
        <v>0</v>
      </c>
      <c r="K4154" s="3" t="n">
        <f aca="false">I4154+J4154</f>
        <v>0</v>
      </c>
    </row>
    <row r="4155" customFormat="false" ht="15" hidden="false" customHeight="false" outlineLevel="0" collapsed="false">
      <c r="A4155" s="4" t="s">
        <v>185</v>
      </c>
      <c r="B4155" s="4" t="s">
        <v>783</v>
      </c>
      <c r="C4155" s="4" t="s">
        <v>479</v>
      </c>
      <c r="D4155" s="4" t="n">
        <f aca="false">IFERROR(INDEX(Positions!$D$2:$D$14531,MATCH($A4155&amp;"|12",Positions!$A$2:$A$14531,0)),"-")</f>
        <v>12</v>
      </c>
      <c r="E4155" s="4" t="n">
        <f aca="false">IFERROR(INDEX(Positions!$D$2:$D$14531,MATCH($A4155&amp;"|23",Positions!$A$2:$A$14531,0)),"-")</f>
        <v>24</v>
      </c>
      <c r="F4155" s="4" t="str">
        <f aca="false">IFERROR(INDEX(Positions!$E$2:$E$14531,MATCH($A4155&amp;"|12",Positions!$A$2:$A$14531,0)),"-")</f>
        <v>U</v>
      </c>
      <c r="G4155" s="4" t="str">
        <f aca="false">IFERROR(INDEX(Positions!$E$2:$E$14531,MATCH($A4155&amp;"|23",Positions!$A$2:$A$14531,0)),"-")</f>
        <v>A</v>
      </c>
      <c r="H4155" s="3" t="str">
        <f aca="false">F4155&amp;"-"&amp;G4155</f>
        <v>U-A</v>
      </c>
      <c r="I4155" s="4" t="n">
        <f aca="false">(F4155="G")+(G4155="G")</f>
        <v>0</v>
      </c>
      <c r="J4155" s="4" t="n">
        <f aca="false">(F4155="C")+(G4155="C")</f>
        <v>0</v>
      </c>
      <c r="K4155" s="3" t="n">
        <f aca="false">I4155+J4155</f>
        <v>0</v>
      </c>
    </row>
    <row r="4156" customFormat="false" ht="15" hidden="false" customHeight="false" outlineLevel="0" collapsed="false">
      <c r="A4156" s="4" t="s">
        <v>185</v>
      </c>
      <c r="B4156" s="4" t="s">
        <v>783</v>
      </c>
      <c r="C4156" s="4" t="s">
        <v>267</v>
      </c>
      <c r="D4156" s="4" t="n">
        <f aca="false">IFERROR(INDEX(Positions!$D$2:$D$14531,MATCH($A4156&amp;"|13",Positions!$A$2:$A$14531,0)),"-")</f>
        <v>13</v>
      </c>
      <c r="E4156" s="4" t="n">
        <f aca="false">IFERROR(INDEX(Positions!$D$2:$D$14531,MATCH($A4156&amp;"|22",Positions!$A$2:$A$14531,0)),"-")</f>
        <v>23</v>
      </c>
      <c r="F4156" s="4" t="str">
        <f aca="false">IFERROR(INDEX(Positions!$E$2:$E$14531,MATCH($A4156&amp;"|13",Positions!$A$2:$A$14531,0)),"-")</f>
        <v>C</v>
      </c>
      <c r="G4156" s="4" t="str">
        <f aca="false">IFERROR(INDEX(Positions!$E$2:$E$14531,MATCH($A4156&amp;"|22",Positions!$A$2:$A$14531,0)),"-")</f>
        <v>G</v>
      </c>
      <c r="H4156" s="3" t="str">
        <f aca="false">F4156&amp;"-"&amp;G4156</f>
        <v>C-G</v>
      </c>
      <c r="I4156" s="4" t="n">
        <f aca="false">(F4156="G")+(G4156="G")</f>
        <v>1</v>
      </c>
      <c r="J4156" s="4" t="n">
        <f aca="false">(F4156="C")+(G4156="C")</f>
        <v>1</v>
      </c>
      <c r="K4156" s="3" t="n">
        <f aca="false">I4156+J4156</f>
        <v>2</v>
      </c>
    </row>
    <row r="4157" customFormat="false" ht="15" hidden="false" customHeight="false" outlineLevel="0" collapsed="false">
      <c r="A4157" s="4" t="s">
        <v>185</v>
      </c>
      <c r="B4157" s="4" t="s">
        <v>805</v>
      </c>
      <c r="C4157" s="4" t="s">
        <v>673</v>
      </c>
      <c r="D4157" s="4" t="n">
        <f aca="false">IFERROR(INDEX(Positions!$D$2:$D$14531,MATCH($A4157&amp;"|27",Positions!$A$2:$A$14531,0)),"-")</f>
        <v>28</v>
      </c>
      <c r="E4157" s="4" t="n">
        <f aca="false">IFERROR(INDEX(Positions!$D$2:$D$14531,MATCH($A4157&amp;"|43",Positions!$A$2:$A$14531,0)),"-")</f>
        <v>44</v>
      </c>
      <c r="F4157" s="4" t="str">
        <f aca="false">IFERROR(INDEX(Positions!$E$2:$E$14531,MATCH($A4157&amp;"|27",Positions!$A$2:$A$14531,0)),"-")</f>
        <v>G</v>
      </c>
      <c r="G4157" s="4" t="str">
        <f aca="false">IFERROR(INDEX(Positions!$E$2:$E$14531,MATCH($A4157&amp;"|43",Positions!$A$2:$A$14531,0)),"-")</f>
        <v>C</v>
      </c>
      <c r="H4157" s="3" t="str">
        <f aca="false">F4157&amp;"-"&amp;G4157</f>
        <v>G-C</v>
      </c>
      <c r="I4157" s="4" t="n">
        <f aca="false">(F4157="G")+(G4157="G")</f>
        <v>1</v>
      </c>
      <c r="J4157" s="4" t="n">
        <f aca="false">(F4157="C")+(G4157="C")</f>
        <v>1</v>
      </c>
      <c r="K4157" s="3" t="n">
        <f aca="false">I4157+J4157</f>
        <v>2</v>
      </c>
    </row>
    <row r="4158" customFormat="false" ht="15" hidden="false" customHeight="false" outlineLevel="0" collapsed="false">
      <c r="A4158" s="4" t="s">
        <v>185</v>
      </c>
      <c r="B4158" s="4" t="s">
        <v>805</v>
      </c>
      <c r="C4158" s="4" t="s">
        <v>889</v>
      </c>
      <c r="D4158" s="4" t="n">
        <f aca="false">IFERROR(INDEX(Positions!$D$2:$D$14531,MATCH($A4158&amp;"|28",Positions!$A$2:$A$14531,0)),"-")</f>
        <v>29</v>
      </c>
      <c r="E4158" s="4" t="n">
        <f aca="false">IFERROR(INDEX(Positions!$D$2:$D$14531,MATCH($A4158&amp;"|42",Positions!$A$2:$A$14531,0)),"-")</f>
        <v>43</v>
      </c>
      <c r="F4158" s="4" t="str">
        <f aca="false">IFERROR(INDEX(Positions!$E$2:$E$14531,MATCH($A4158&amp;"|28",Positions!$A$2:$A$14531,0)),"-")</f>
        <v>C</v>
      </c>
      <c r="G4158" s="4" t="str">
        <f aca="false">IFERROR(INDEX(Positions!$E$2:$E$14531,MATCH($A4158&amp;"|42",Positions!$A$2:$A$14531,0)),"-")</f>
        <v>G</v>
      </c>
      <c r="H4158" s="3" t="str">
        <f aca="false">F4158&amp;"-"&amp;G4158</f>
        <v>C-G</v>
      </c>
      <c r="I4158" s="4" t="n">
        <f aca="false">(F4158="G")+(G4158="G")</f>
        <v>1</v>
      </c>
      <c r="J4158" s="4" t="n">
        <f aca="false">(F4158="C")+(G4158="C")</f>
        <v>1</v>
      </c>
      <c r="K4158" s="3" t="n">
        <f aca="false">I4158+J4158</f>
        <v>2</v>
      </c>
    </row>
    <row r="4159" customFormat="false" ht="15" hidden="false" customHeight="false" outlineLevel="0" collapsed="false">
      <c r="A4159" s="4" t="s">
        <v>185</v>
      </c>
      <c r="B4159" s="4" t="s">
        <v>805</v>
      </c>
      <c r="C4159" s="4" t="s">
        <v>890</v>
      </c>
      <c r="D4159" s="4" t="n">
        <f aca="false">IFERROR(INDEX(Positions!$D$2:$D$14531,MATCH($A4159&amp;"|29",Positions!$A$2:$A$14531,0)),"-")</f>
        <v>30</v>
      </c>
      <c r="E4159" s="4" t="n">
        <f aca="false">IFERROR(INDEX(Positions!$D$2:$D$14531,MATCH($A4159&amp;"|41",Positions!$A$2:$A$14531,0)),"-")</f>
        <v>42</v>
      </c>
      <c r="F4159" s="4" t="str">
        <f aca="false">IFERROR(INDEX(Positions!$E$2:$E$14531,MATCH($A4159&amp;"|29",Positions!$A$2:$A$14531,0)),"-")</f>
        <v>G</v>
      </c>
      <c r="G4159" s="4" t="str">
        <f aca="false">IFERROR(INDEX(Positions!$E$2:$E$14531,MATCH($A4159&amp;"|41",Positions!$A$2:$A$14531,0)),"-")</f>
        <v>C</v>
      </c>
      <c r="H4159" s="3" t="str">
        <f aca="false">F4159&amp;"-"&amp;G4159</f>
        <v>G-C</v>
      </c>
      <c r="I4159" s="4" t="n">
        <f aca="false">(F4159="G")+(G4159="G")</f>
        <v>1</v>
      </c>
      <c r="J4159" s="4" t="n">
        <f aca="false">(F4159="C")+(G4159="C")</f>
        <v>1</v>
      </c>
      <c r="K4159" s="3" t="n">
        <f aca="false">I4159+J4159</f>
        <v>2</v>
      </c>
    </row>
    <row r="4160" customFormat="false" ht="15" hidden="false" customHeight="false" outlineLevel="0" collapsed="false">
      <c r="A4160" s="4" t="s">
        <v>185</v>
      </c>
      <c r="B4160" s="4" t="s">
        <v>805</v>
      </c>
      <c r="C4160" s="4" t="s">
        <v>694</v>
      </c>
      <c r="D4160" s="4" t="n">
        <f aca="false">IFERROR(INDEX(Positions!$D$2:$D$14531,MATCH($A4160&amp;"|30",Positions!$A$2:$A$14531,0)),"-")</f>
        <v>31</v>
      </c>
      <c r="E4160" s="4" t="n">
        <f aca="false">IFERROR(INDEX(Positions!$D$2:$D$14531,MATCH($A4160&amp;"|40",Positions!$A$2:$A$14531,0)),"-")</f>
        <v>41</v>
      </c>
      <c r="F4160" s="4" t="str">
        <f aca="false">IFERROR(INDEX(Positions!$E$2:$E$14531,MATCH($A4160&amp;"|30",Positions!$A$2:$A$14531,0)),"-")</f>
        <v>G</v>
      </c>
      <c r="G4160" s="4" t="str">
        <f aca="false">IFERROR(INDEX(Positions!$E$2:$E$14531,MATCH($A4160&amp;"|40",Positions!$A$2:$A$14531,0)),"-")</f>
        <v>C</v>
      </c>
      <c r="H4160" s="3" t="str">
        <f aca="false">F4160&amp;"-"&amp;G4160</f>
        <v>G-C</v>
      </c>
      <c r="I4160" s="4" t="n">
        <f aca="false">(F4160="G")+(G4160="G")</f>
        <v>1</v>
      </c>
      <c r="J4160" s="4" t="n">
        <f aca="false">(F4160="C")+(G4160="C")</f>
        <v>1</v>
      </c>
      <c r="K4160" s="3" t="n">
        <f aca="false">I4160+J4160</f>
        <v>2</v>
      </c>
    </row>
    <row r="4161" customFormat="false" ht="15" hidden="false" customHeight="false" outlineLevel="0" collapsed="false">
      <c r="A4161" s="4" t="s">
        <v>185</v>
      </c>
      <c r="B4161" s="4" t="s">
        <v>805</v>
      </c>
      <c r="C4161" s="4" t="s">
        <v>640</v>
      </c>
      <c r="D4161" s="4" t="n">
        <f aca="false">IFERROR(INDEX(Positions!$D$2:$D$14531,MATCH($A4161&amp;"|31",Positions!$A$2:$A$14531,0)),"-")</f>
        <v>32</v>
      </c>
      <c r="E4161" s="4" t="n">
        <f aca="false">IFERROR(INDEX(Positions!$D$2:$D$14531,MATCH($A4161&amp;"|39",Positions!$A$2:$A$14531,0)),"-")</f>
        <v>40</v>
      </c>
      <c r="F4161" s="4" t="str">
        <f aca="false">IFERROR(INDEX(Positions!$E$2:$E$14531,MATCH($A4161&amp;"|31",Positions!$A$2:$A$14531,0)),"-")</f>
        <v>A</v>
      </c>
      <c r="G4161" s="4" t="str">
        <f aca="false">IFERROR(INDEX(Positions!$E$2:$E$14531,MATCH($A4161&amp;"|39",Positions!$A$2:$A$14531,0)),"-")</f>
        <v>U</v>
      </c>
      <c r="H4161" s="3" t="str">
        <f aca="false">F4161&amp;"-"&amp;G4161</f>
        <v>A-U</v>
      </c>
      <c r="I4161" s="4" t="n">
        <f aca="false">(F4161="G")+(G4161="G")</f>
        <v>0</v>
      </c>
      <c r="J4161" s="4" t="n">
        <f aca="false">(F4161="C")+(G4161="C")</f>
        <v>0</v>
      </c>
      <c r="K4161" s="3" t="n">
        <f aca="false">I4161+J4161</f>
        <v>0</v>
      </c>
    </row>
    <row r="4162" customFormat="false" ht="15" hidden="false" customHeight="false" outlineLevel="0" collapsed="false">
      <c r="A4162" s="4" t="s">
        <v>185</v>
      </c>
      <c r="B4162" s="4" t="s">
        <v>830</v>
      </c>
      <c r="C4162" s="4" t="s">
        <v>367</v>
      </c>
      <c r="D4162" s="4" t="n">
        <f aca="false">IFERROR(INDEX(Positions!$D$2:$D$14531,MATCH($A4162&amp;"|49",Positions!$A$2:$A$14531,0)),"-")</f>
        <v>50</v>
      </c>
      <c r="E4162" s="4" t="n">
        <f aca="false">IFERROR(INDEX(Positions!$D$2:$D$14531,MATCH($A4162&amp;"|65",Positions!$A$2:$A$14531,0)),"-")</f>
        <v>66</v>
      </c>
      <c r="F4162" s="4" t="str">
        <f aca="false">IFERROR(INDEX(Positions!$E$2:$E$14531,MATCH($A4162&amp;"|49",Positions!$A$2:$A$14531,0)),"-")</f>
        <v>G</v>
      </c>
      <c r="G4162" s="4" t="str">
        <f aca="false">IFERROR(INDEX(Positions!$E$2:$E$14531,MATCH($A4162&amp;"|65",Positions!$A$2:$A$14531,0)),"-")</f>
        <v>C</v>
      </c>
      <c r="H4162" s="3" t="str">
        <f aca="false">F4162&amp;"-"&amp;G4162</f>
        <v>G-C</v>
      </c>
      <c r="I4162" s="4" t="n">
        <f aca="false">(F4162="G")+(G4162="G")</f>
        <v>1</v>
      </c>
      <c r="J4162" s="4" t="n">
        <f aca="false">(F4162="C")+(G4162="C")</f>
        <v>1</v>
      </c>
      <c r="K4162" s="3" t="n">
        <f aca="false">I4162+J4162</f>
        <v>2</v>
      </c>
    </row>
    <row r="4163" customFormat="false" ht="15" hidden="false" customHeight="false" outlineLevel="0" collapsed="false">
      <c r="A4163" s="4" t="s">
        <v>185</v>
      </c>
      <c r="B4163" s="4" t="s">
        <v>830</v>
      </c>
      <c r="C4163" s="4" t="s">
        <v>891</v>
      </c>
      <c r="D4163" s="4" t="n">
        <f aca="false">IFERROR(INDEX(Positions!$D$2:$D$14531,MATCH($A4163&amp;"|50",Positions!$A$2:$A$14531,0)),"-")</f>
        <v>51</v>
      </c>
      <c r="E4163" s="4" t="n">
        <f aca="false">IFERROR(INDEX(Positions!$D$2:$D$14531,MATCH($A4163&amp;"|64",Positions!$A$2:$A$14531,0)),"-")</f>
        <v>65</v>
      </c>
      <c r="F4163" s="4" t="str">
        <f aca="false">IFERROR(INDEX(Positions!$E$2:$E$14531,MATCH($A4163&amp;"|50",Positions!$A$2:$A$14531,0)),"-")</f>
        <v>C</v>
      </c>
      <c r="G4163" s="4" t="str">
        <f aca="false">IFERROR(INDEX(Positions!$E$2:$E$14531,MATCH($A4163&amp;"|64",Positions!$A$2:$A$14531,0)),"-")</f>
        <v>G</v>
      </c>
      <c r="H4163" s="3" t="str">
        <f aca="false">F4163&amp;"-"&amp;G4163</f>
        <v>C-G</v>
      </c>
      <c r="I4163" s="4" t="n">
        <f aca="false">(F4163="G")+(G4163="G")</f>
        <v>1</v>
      </c>
      <c r="J4163" s="4" t="n">
        <f aca="false">(F4163="C")+(G4163="C")</f>
        <v>1</v>
      </c>
      <c r="K4163" s="3" t="n">
        <f aca="false">I4163+J4163</f>
        <v>2</v>
      </c>
    </row>
    <row r="4164" customFormat="false" ht="15" hidden="false" customHeight="false" outlineLevel="0" collapsed="false">
      <c r="A4164" s="4" t="s">
        <v>185</v>
      </c>
      <c r="B4164" s="4" t="s">
        <v>830</v>
      </c>
      <c r="C4164" s="4" t="s">
        <v>689</v>
      </c>
      <c r="D4164" s="4" t="n">
        <f aca="false">IFERROR(INDEX(Positions!$D$2:$D$14531,MATCH($A4164&amp;"|51",Positions!$A$2:$A$14531,0)),"-")</f>
        <v>52</v>
      </c>
      <c r="E4164" s="4" t="n">
        <f aca="false">IFERROR(INDEX(Positions!$D$2:$D$14531,MATCH($A4164&amp;"|63",Positions!$A$2:$A$14531,0)),"-")</f>
        <v>64</v>
      </c>
      <c r="F4164" s="4" t="str">
        <f aca="false">IFERROR(INDEX(Positions!$E$2:$E$14531,MATCH($A4164&amp;"|51",Positions!$A$2:$A$14531,0)),"-")</f>
        <v>U</v>
      </c>
      <c r="G4164" s="4" t="str">
        <f aca="false">IFERROR(INDEX(Positions!$E$2:$E$14531,MATCH($A4164&amp;"|63",Positions!$A$2:$A$14531,0)),"-")</f>
        <v>G</v>
      </c>
      <c r="H4164" s="3" t="str">
        <f aca="false">F4164&amp;"-"&amp;G4164</f>
        <v>U-G</v>
      </c>
      <c r="I4164" s="4" t="n">
        <f aca="false">(F4164="G")+(G4164="G")</f>
        <v>1</v>
      </c>
      <c r="J4164" s="4" t="n">
        <f aca="false">(F4164="C")+(G4164="C")</f>
        <v>0</v>
      </c>
      <c r="K4164" s="3" t="n">
        <f aca="false">I4164+J4164</f>
        <v>1</v>
      </c>
    </row>
    <row r="4165" customFormat="false" ht="15" hidden="false" customHeight="false" outlineLevel="0" collapsed="false">
      <c r="A4165" s="4" t="s">
        <v>185</v>
      </c>
      <c r="B4165" s="4" t="s">
        <v>830</v>
      </c>
      <c r="C4165" s="4" t="s">
        <v>703</v>
      </c>
      <c r="D4165" s="4" t="n">
        <f aca="false">IFERROR(INDEX(Positions!$D$2:$D$14531,MATCH($A4165&amp;"|52",Positions!$A$2:$A$14531,0)),"-")</f>
        <v>53</v>
      </c>
      <c r="E4165" s="4" t="n">
        <f aca="false">IFERROR(INDEX(Positions!$D$2:$D$14531,MATCH($A4165&amp;"|62",Positions!$A$2:$A$14531,0)),"-")</f>
        <v>63</v>
      </c>
      <c r="F4165" s="4" t="str">
        <f aca="false">IFERROR(INDEX(Positions!$E$2:$E$14531,MATCH($A4165&amp;"|52",Positions!$A$2:$A$14531,0)),"-")</f>
        <v>G</v>
      </c>
      <c r="G4165" s="4" t="str">
        <f aca="false">IFERROR(INDEX(Positions!$E$2:$E$14531,MATCH($A4165&amp;"|62",Positions!$A$2:$A$14531,0)),"-")</f>
        <v>C</v>
      </c>
      <c r="H4165" s="3" t="str">
        <f aca="false">F4165&amp;"-"&amp;G4165</f>
        <v>G-C</v>
      </c>
      <c r="I4165" s="4" t="n">
        <f aca="false">(F4165="G")+(G4165="G")</f>
        <v>1</v>
      </c>
      <c r="J4165" s="4" t="n">
        <f aca="false">(F4165="C")+(G4165="C")</f>
        <v>1</v>
      </c>
      <c r="K4165" s="3" t="n">
        <f aca="false">I4165+J4165</f>
        <v>2</v>
      </c>
    </row>
    <row r="4166" customFormat="false" ht="15" hidden="false" customHeight="false" outlineLevel="0" collapsed="false">
      <c r="A4166" s="4" t="s">
        <v>185</v>
      </c>
      <c r="B4166" s="4" t="s">
        <v>830</v>
      </c>
      <c r="C4166" s="4" t="s">
        <v>892</v>
      </c>
      <c r="D4166" s="4" t="n">
        <f aca="false">IFERROR(INDEX(Positions!$D$2:$D$14531,MATCH($A4166&amp;"|53",Positions!$A$2:$A$14531,0)),"-")</f>
        <v>54</v>
      </c>
      <c r="E4166" s="4" t="n">
        <f aca="false">IFERROR(INDEX(Positions!$D$2:$D$14531,MATCH($A4166&amp;"|61",Positions!$A$2:$A$14531,0)),"-")</f>
        <v>62</v>
      </c>
      <c r="F4166" s="4" t="str">
        <f aca="false">IFERROR(INDEX(Positions!$E$2:$E$14531,MATCH($A4166&amp;"|53",Positions!$A$2:$A$14531,0)),"-")</f>
        <v>G</v>
      </c>
      <c r="G4166" s="4" t="str">
        <f aca="false">IFERROR(INDEX(Positions!$E$2:$E$14531,MATCH($A4166&amp;"|61",Positions!$A$2:$A$14531,0)),"-")</f>
        <v>C</v>
      </c>
      <c r="H4166" s="3" t="str">
        <f aca="false">F4166&amp;"-"&amp;G4166</f>
        <v>G-C</v>
      </c>
      <c r="I4166" s="4" t="n">
        <f aca="false">(F4166="G")+(G4166="G")</f>
        <v>1</v>
      </c>
      <c r="J4166" s="4" t="n">
        <f aca="false">(F4166="C")+(G4166="C")</f>
        <v>1</v>
      </c>
      <c r="K4166" s="3" t="n">
        <f aca="false">I4166+J4166</f>
        <v>2</v>
      </c>
    </row>
    <row r="4167" customFormat="false" ht="15" hidden="false" customHeight="false" outlineLevel="0" collapsed="false">
      <c r="A4167" s="24" t="s">
        <v>185</v>
      </c>
      <c r="B4167" s="24" t="s">
        <v>893</v>
      </c>
      <c r="C4167" s="24" t="s">
        <v>894</v>
      </c>
      <c r="D4167" s="24" t="n">
        <f aca="false">IFERROR(INDEX(Positions!$D$2:$D$14531,MATCH($A4167&amp;"|8",Positions!$A$2:$A$14531,0)),"-")</f>
        <v>8</v>
      </c>
      <c r="E4167" s="24" t="n">
        <f aca="false">IFERROR(INDEX(Positions!$D$2:$D$14531,MATCH($A4167&amp;"|14",Positions!$A$2:$A$14531,0)),"-")</f>
        <v>14</v>
      </c>
      <c r="F4167" s="24" t="str">
        <f aca="false">IFERROR(INDEX(Positions!$E$2:$E$14531,MATCH($A4167&amp;"|8",Positions!$A$2:$A$14531,0)),"-")</f>
        <v>U</v>
      </c>
      <c r="G4167" s="24" t="str">
        <f aca="false">IFERROR(INDEX(Positions!$E$2:$E$14531,MATCH($A4167&amp;"|14",Positions!$A$2:$A$14531,0)),"-")</f>
        <v>A</v>
      </c>
      <c r="H4167" s="25" t="str">
        <f aca="false">F4167&amp;"-"&amp;G4167</f>
        <v>U-A</v>
      </c>
      <c r="I4167" s="24" t="n">
        <f aca="false">(F4167="G")+(G4167="G")</f>
        <v>0</v>
      </c>
      <c r="J4167" s="24" t="n">
        <f aca="false">(F4167="C")+(G4167="C")</f>
        <v>0</v>
      </c>
      <c r="K4167" s="25" t="n">
        <f aca="false">I4167+J4167</f>
        <v>0</v>
      </c>
    </row>
    <row r="4168" customFormat="false" ht="15" hidden="false" customHeight="false" outlineLevel="0" collapsed="false">
      <c r="A4168" s="24" t="s">
        <v>185</v>
      </c>
      <c r="B4168" s="24" t="s">
        <v>893</v>
      </c>
      <c r="C4168" s="24" t="s">
        <v>895</v>
      </c>
      <c r="D4168" s="24" t="n">
        <f aca="false">IFERROR(INDEX(Positions!$D$2:$D$14531,MATCH($A4168&amp;"|15",Positions!$A$2:$A$14531,0)),"-")</f>
        <v>15</v>
      </c>
      <c r="E4168" s="24" t="n">
        <f aca="false">IFERROR(INDEX(Positions!$D$2:$D$14531,MATCH($A4168&amp;"|48",Positions!$A$2:$A$14531,0)),"-")</f>
        <v>49</v>
      </c>
      <c r="F4168" s="24" t="str">
        <f aca="false">IFERROR(INDEX(Positions!$E$2:$E$14531,MATCH($A4168&amp;"|15",Positions!$A$2:$A$14531,0)),"-")</f>
        <v>G</v>
      </c>
      <c r="G4168" s="24" t="str">
        <f aca="false">IFERROR(INDEX(Positions!$E$2:$E$14531,MATCH($A4168&amp;"|48",Positions!$A$2:$A$14531,0)),"-")</f>
        <v>C</v>
      </c>
      <c r="H4168" s="25" t="str">
        <f aca="false">F4168&amp;"-"&amp;G4168</f>
        <v>G-C</v>
      </c>
      <c r="I4168" s="24" t="n">
        <f aca="false">(F4168="G")+(G4168="G")</f>
        <v>1</v>
      </c>
      <c r="J4168" s="24" t="n">
        <f aca="false">(F4168="C")+(G4168="C")</f>
        <v>1</v>
      </c>
      <c r="K4168" s="25" t="n">
        <f aca="false">I4168+J4168</f>
        <v>2</v>
      </c>
    </row>
    <row r="4169" customFormat="false" ht="15" hidden="false" customHeight="false" outlineLevel="0" collapsed="false">
      <c r="A4169" s="24" t="s">
        <v>185</v>
      </c>
      <c r="B4169" s="24" t="s">
        <v>893</v>
      </c>
      <c r="C4169" s="24" t="s">
        <v>896</v>
      </c>
      <c r="D4169" s="24" t="n">
        <f aca="false">IFERROR(INDEX(Positions!$D$2:$D$14531,MATCH($A4169&amp;"|18",Positions!$A$2:$A$14531,0)),"-")</f>
        <v>19</v>
      </c>
      <c r="E4169" s="24" t="n">
        <f aca="false">IFERROR(INDEX(Positions!$D$2:$D$14531,MATCH($A4169&amp;"|55",Positions!$A$2:$A$14531,0)),"-")</f>
        <v>56</v>
      </c>
      <c r="F4169" s="24" t="str">
        <f aca="false">IFERROR(INDEX(Positions!$E$2:$E$14531,MATCH($A4169&amp;"|18",Positions!$A$2:$A$14531,0)),"-")</f>
        <v>G</v>
      </c>
      <c r="G4169" s="24" t="str">
        <f aca="false">IFERROR(INDEX(Positions!$E$2:$E$14531,MATCH($A4169&amp;"|55",Positions!$A$2:$A$14531,0)),"-")</f>
        <v>U</v>
      </c>
      <c r="H4169" s="25" t="str">
        <f aca="false">F4169&amp;"-"&amp;G4169</f>
        <v>G-U</v>
      </c>
      <c r="I4169" s="24" t="n">
        <f aca="false">(F4169="G")+(G4169="G")</f>
        <v>1</v>
      </c>
      <c r="J4169" s="24" t="n">
        <f aca="false">(F4169="C")+(G4169="C")</f>
        <v>0</v>
      </c>
      <c r="K4169" s="25" t="n">
        <f aca="false">I4169+J4169</f>
        <v>1</v>
      </c>
    </row>
    <row r="4170" customFormat="false" ht="15" hidden="false" customHeight="false" outlineLevel="0" collapsed="false">
      <c r="A4170" s="24" t="s">
        <v>185</v>
      </c>
      <c r="B4170" s="24" t="s">
        <v>893</v>
      </c>
      <c r="C4170" s="24" t="s">
        <v>897</v>
      </c>
      <c r="D4170" s="24" t="n">
        <f aca="false">IFERROR(INDEX(Positions!$D$2:$D$14531,MATCH($A4170&amp;"|19",Positions!$A$2:$A$14531,0)),"-")</f>
        <v>20</v>
      </c>
      <c r="E4170" s="24" t="n">
        <f aca="false">IFERROR(INDEX(Positions!$D$2:$D$14531,MATCH($A4170&amp;"|56",Positions!$A$2:$A$14531,0)),"-")</f>
        <v>57</v>
      </c>
      <c r="F4170" s="24" t="str">
        <f aca="false">IFERROR(INDEX(Positions!$E$2:$E$14531,MATCH($A4170&amp;"|19",Positions!$A$2:$A$14531,0)),"-")</f>
        <v>G</v>
      </c>
      <c r="G4170" s="24" t="str">
        <f aca="false">IFERROR(INDEX(Positions!$E$2:$E$14531,MATCH($A4170&amp;"|56",Positions!$A$2:$A$14531,0)),"-")</f>
        <v>C</v>
      </c>
      <c r="H4170" s="25" t="str">
        <f aca="false">F4170&amp;"-"&amp;G4170</f>
        <v>G-C</v>
      </c>
      <c r="I4170" s="24" t="n">
        <f aca="false">(F4170="G")+(G4170="G")</f>
        <v>1</v>
      </c>
      <c r="J4170" s="24" t="n">
        <f aca="false">(F4170="C")+(G4170="C")</f>
        <v>1</v>
      </c>
      <c r="K4170" s="25" t="n">
        <f aca="false">I4170+J4170</f>
        <v>2</v>
      </c>
    </row>
    <row r="4171" customFormat="false" ht="15" hidden="false" customHeight="false" outlineLevel="0" collapsed="false">
      <c r="A4171" s="24" t="s">
        <v>185</v>
      </c>
      <c r="B4171" s="24" t="s">
        <v>893</v>
      </c>
      <c r="C4171" s="24" t="s">
        <v>898</v>
      </c>
      <c r="D4171" s="24" t="n">
        <f aca="false">IFERROR(INDEX(Positions!$D$2:$D$14531,MATCH($A4171&amp;"|26",Positions!$A$2:$A$14531,0)),"-")</f>
        <v>27</v>
      </c>
      <c r="E4171" s="24" t="n">
        <f aca="false">IFERROR(INDEX(Positions!$D$2:$D$14531,MATCH($A4171&amp;"|44",Positions!$A$2:$A$14531,0)),"-")</f>
        <v>45</v>
      </c>
      <c r="F4171" s="24" t="str">
        <f aca="false">IFERROR(INDEX(Positions!$E$2:$E$14531,MATCH($A4171&amp;"|26",Positions!$A$2:$A$14531,0)),"-")</f>
        <v>G</v>
      </c>
      <c r="G4171" s="24" t="str">
        <f aca="false">IFERROR(INDEX(Positions!$E$2:$E$14531,MATCH($A4171&amp;"|44",Positions!$A$2:$A$14531,0)),"-")</f>
        <v>A</v>
      </c>
      <c r="H4171" s="25" t="str">
        <f aca="false">F4171&amp;"-"&amp;G4171</f>
        <v>G-A</v>
      </c>
      <c r="I4171" s="24" t="n">
        <f aca="false">(F4171="G")+(G4171="G")</f>
        <v>1</v>
      </c>
      <c r="J4171" s="24" t="n">
        <f aca="false">(F4171="C")+(G4171="C")</f>
        <v>0</v>
      </c>
      <c r="K4171" s="25" t="n">
        <f aca="false">I4171+J4171</f>
        <v>1</v>
      </c>
    </row>
    <row r="4172" customFormat="false" ht="15" hidden="false" customHeight="false" outlineLevel="0" collapsed="false">
      <c r="A4172" s="24" t="s">
        <v>185</v>
      </c>
      <c r="B4172" s="24" t="s">
        <v>893</v>
      </c>
      <c r="C4172" s="24" t="s">
        <v>899</v>
      </c>
      <c r="D4172" s="24" t="n">
        <f aca="false">IFERROR(INDEX(Positions!$D$2:$D$14531,MATCH($A4172&amp;"|32",Positions!$A$2:$A$14531,0)),"-")</f>
        <v>33</v>
      </c>
      <c r="E4172" s="24" t="n">
        <f aca="false">IFERROR(INDEX(Positions!$D$2:$D$14531,MATCH($A4172&amp;"|38",Positions!$A$2:$A$14531,0)),"-")</f>
        <v>39</v>
      </c>
      <c r="F4172" s="24" t="str">
        <f aca="false">IFERROR(INDEX(Positions!$E$2:$E$14531,MATCH($A4172&amp;"|32",Positions!$A$2:$A$14531,0)),"-")</f>
        <v>C</v>
      </c>
      <c r="G4172" s="24" t="str">
        <f aca="false">IFERROR(INDEX(Positions!$E$2:$E$14531,MATCH($A4172&amp;"|38",Positions!$A$2:$A$14531,0)),"-")</f>
        <v>A</v>
      </c>
      <c r="H4172" s="25" t="str">
        <f aca="false">F4172&amp;"-"&amp;G4172</f>
        <v>C-A</v>
      </c>
      <c r="I4172" s="24" t="n">
        <f aca="false">(F4172="G")+(G4172="G")</f>
        <v>0</v>
      </c>
      <c r="J4172" s="24" t="n">
        <f aca="false">(F4172="C")+(G4172="C")</f>
        <v>1</v>
      </c>
      <c r="K4172" s="25" t="n">
        <f aca="false">I4172+J4172</f>
        <v>1</v>
      </c>
    </row>
    <row r="4173" customFormat="false" ht="15" hidden="false" customHeight="false" outlineLevel="0" collapsed="false">
      <c r="A4173" s="24" t="s">
        <v>185</v>
      </c>
      <c r="B4173" s="24" t="s">
        <v>893</v>
      </c>
      <c r="C4173" s="24" t="s">
        <v>900</v>
      </c>
      <c r="D4173" s="24" t="n">
        <f aca="false">IFERROR(INDEX(Positions!$D$2:$D$14531,MATCH($A4173&amp;"|54",Positions!$A$2:$A$14531,0)),"-")</f>
        <v>55</v>
      </c>
      <c r="E4173" s="24" t="n">
        <f aca="false">IFERROR(INDEX(Positions!$D$2:$D$14531,MATCH($A4173&amp;"|58",Positions!$A$2:$A$14531,0)),"-")</f>
        <v>59</v>
      </c>
      <c r="F4173" s="24" t="str">
        <f aca="false">IFERROR(INDEX(Positions!$E$2:$E$14531,MATCH($A4173&amp;"|54",Positions!$A$2:$A$14531,0)),"-")</f>
        <v>U</v>
      </c>
      <c r="G4173" s="24" t="str">
        <f aca="false">IFERROR(INDEX(Positions!$E$2:$E$14531,MATCH($A4173&amp;"|58",Positions!$A$2:$A$14531,0)),"-")</f>
        <v>A</v>
      </c>
      <c r="H4173" s="25" t="str">
        <f aca="false">F4173&amp;"-"&amp;G4173</f>
        <v>U-A</v>
      </c>
      <c r="I4173" s="24" t="n">
        <f aca="false">(F4173="G")+(G4173="G")</f>
        <v>0</v>
      </c>
      <c r="J4173" s="24" t="n">
        <f aca="false">(F4173="C")+(G4173="C")</f>
        <v>0</v>
      </c>
      <c r="K4173" s="25" t="n">
        <f aca="false">I4173+J4173</f>
        <v>0</v>
      </c>
    </row>
    <row r="4174" customFormat="false" ht="15" hidden="false" customHeight="false" outlineLevel="0" collapsed="false">
      <c r="A4174" s="4" t="s">
        <v>186</v>
      </c>
      <c r="B4174" s="4" t="s">
        <v>768</v>
      </c>
      <c r="C4174" s="4" t="s">
        <v>882</v>
      </c>
      <c r="D4174" s="4" t="n">
        <f aca="false">IFERROR(INDEX(Positions!$D$2:$D$14531,MATCH($A4174&amp;"|1",Positions!$A$2:$A$14531,0)),"-")</f>
        <v>1</v>
      </c>
      <c r="E4174" s="4" t="n">
        <f aca="false">IFERROR(INDEX(Positions!$D$2:$D$14531,MATCH($A4174&amp;"|72",Positions!$A$2:$A$14531,0)),"-")</f>
        <v>71</v>
      </c>
      <c r="F4174" s="4" t="str">
        <f aca="false">IFERROR(INDEX(Positions!$E$2:$E$14531,MATCH($A4174&amp;"|1",Positions!$A$2:$A$14531,0)),"-")</f>
        <v>G</v>
      </c>
      <c r="G4174" s="4" t="str">
        <f aca="false">IFERROR(INDEX(Positions!$E$2:$E$14531,MATCH($A4174&amp;"|72",Positions!$A$2:$A$14531,0)),"-")</f>
        <v>C</v>
      </c>
      <c r="H4174" s="3" t="str">
        <f aca="false">F4174&amp;"-"&amp;G4174</f>
        <v>G-C</v>
      </c>
      <c r="I4174" s="4" t="n">
        <f aca="false">(F4174="G")+(G4174="G")</f>
        <v>1</v>
      </c>
      <c r="J4174" s="4" t="n">
        <f aca="false">(F4174="C")+(G4174="C")</f>
        <v>1</v>
      </c>
      <c r="K4174" s="3" t="n">
        <f aca="false">I4174+J4174</f>
        <v>2</v>
      </c>
    </row>
    <row r="4175" customFormat="false" ht="15" hidden="false" customHeight="false" outlineLevel="0" collapsed="false">
      <c r="A4175" s="4" t="s">
        <v>186</v>
      </c>
      <c r="B4175" s="4" t="s">
        <v>768</v>
      </c>
      <c r="C4175" s="4" t="s">
        <v>883</v>
      </c>
      <c r="D4175" s="4" t="n">
        <f aca="false">IFERROR(INDEX(Positions!$D$2:$D$14531,MATCH($A4175&amp;"|2",Positions!$A$2:$A$14531,0)),"-")</f>
        <v>2</v>
      </c>
      <c r="E4175" s="4" t="n">
        <f aca="false">IFERROR(INDEX(Positions!$D$2:$D$14531,MATCH($A4175&amp;"|71",Positions!$A$2:$A$14531,0)),"-")</f>
        <v>70</v>
      </c>
      <c r="F4175" s="4" t="str">
        <f aca="false">IFERROR(INDEX(Positions!$E$2:$E$14531,MATCH($A4175&amp;"|2",Positions!$A$2:$A$14531,0)),"-")</f>
        <v>C</v>
      </c>
      <c r="G4175" s="4" t="str">
        <f aca="false">IFERROR(INDEX(Positions!$E$2:$E$14531,MATCH($A4175&amp;"|71",Positions!$A$2:$A$14531,0)),"-")</f>
        <v>G</v>
      </c>
      <c r="H4175" s="3" t="str">
        <f aca="false">F4175&amp;"-"&amp;G4175</f>
        <v>C-G</v>
      </c>
      <c r="I4175" s="4" t="n">
        <f aca="false">(F4175="G")+(G4175="G")</f>
        <v>1</v>
      </c>
      <c r="J4175" s="4" t="n">
        <f aca="false">(F4175="C")+(G4175="C")</f>
        <v>1</v>
      </c>
      <c r="K4175" s="3" t="n">
        <f aca="false">I4175+J4175</f>
        <v>2</v>
      </c>
    </row>
    <row r="4176" customFormat="false" ht="15" hidden="false" customHeight="false" outlineLevel="0" collapsed="false">
      <c r="A4176" s="4" t="s">
        <v>186</v>
      </c>
      <c r="B4176" s="4" t="s">
        <v>768</v>
      </c>
      <c r="C4176" s="4" t="s">
        <v>884</v>
      </c>
      <c r="D4176" s="4" t="n">
        <f aca="false">IFERROR(INDEX(Positions!$D$2:$D$14531,MATCH($A4176&amp;"|3",Positions!$A$2:$A$14531,0)),"-")</f>
        <v>3</v>
      </c>
      <c r="E4176" s="4" t="n">
        <f aca="false">IFERROR(INDEX(Positions!$D$2:$D$14531,MATCH($A4176&amp;"|70",Positions!$A$2:$A$14531,0)),"-")</f>
        <v>69</v>
      </c>
      <c r="F4176" s="4" t="str">
        <f aca="false">IFERROR(INDEX(Positions!$E$2:$E$14531,MATCH($A4176&amp;"|3",Positions!$A$2:$A$14531,0)),"-")</f>
        <v>C</v>
      </c>
      <c r="G4176" s="4" t="str">
        <f aca="false">IFERROR(INDEX(Positions!$E$2:$E$14531,MATCH($A4176&amp;"|70",Positions!$A$2:$A$14531,0)),"-")</f>
        <v>G</v>
      </c>
      <c r="H4176" s="3" t="str">
        <f aca="false">F4176&amp;"-"&amp;G4176</f>
        <v>C-G</v>
      </c>
      <c r="I4176" s="4" t="n">
        <f aca="false">(F4176="G")+(G4176="G")</f>
        <v>1</v>
      </c>
      <c r="J4176" s="4" t="n">
        <f aca="false">(F4176="C")+(G4176="C")</f>
        <v>1</v>
      </c>
      <c r="K4176" s="3" t="n">
        <f aca="false">I4176+J4176</f>
        <v>2</v>
      </c>
    </row>
    <row r="4177" customFormat="false" ht="15" hidden="false" customHeight="false" outlineLevel="0" collapsed="false">
      <c r="A4177" s="4" t="s">
        <v>186</v>
      </c>
      <c r="B4177" s="4" t="s">
        <v>768</v>
      </c>
      <c r="C4177" s="4" t="s">
        <v>885</v>
      </c>
      <c r="D4177" s="4" t="n">
        <f aca="false">IFERROR(INDEX(Positions!$D$2:$D$14531,MATCH($A4177&amp;"|4",Positions!$A$2:$A$14531,0)),"-")</f>
        <v>4</v>
      </c>
      <c r="E4177" s="4" t="n">
        <f aca="false">IFERROR(INDEX(Positions!$D$2:$D$14531,MATCH($A4177&amp;"|69",Positions!$A$2:$A$14531,0)),"-")</f>
        <v>68</v>
      </c>
      <c r="F4177" s="4" t="str">
        <f aca="false">IFERROR(INDEX(Positions!$E$2:$E$14531,MATCH($A4177&amp;"|4",Positions!$A$2:$A$14531,0)),"-")</f>
        <v>A</v>
      </c>
      <c r="G4177" s="4" t="str">
        <f aca="false">IFERROR(INDEX(Positions!$E$2:$E$14531,MATCH($A4177&amp;"|69",Positions!$A$2:$A$14531,0)),"-")</f>
        <v>U</v>
      </c>
      <c r="H4177" s="3" t="str">
        <f aca="false">F4177&amp;"-"&amp;G4177</f>
        <v>A-U</v>
      </c>
      <c r="I4177" s="4" t="n">
        <f aca="false">(F4177="G")+(G4177="G")</f>
        <v>0</v>
      </c>
      <c r="J4177" s="4" t="n">
        <f aca="false">(F4177="C")+(G4177="C")</f>
        <v>0</v>
      </c>
      <c r="K4177" s="3" t="n">
        <f aca="false">I4177+J4177</f>
        <v>0</v>
      </c>
    </row>
    <row r="4178" customFormat="false" ht="15" hidden="false" customHeight="false" outlineLevel="0" collapsed="false">
      <c r="A4178" s="4" t="s">
        <v>186</v>
      </c>
      <c r="B4178" s="4" t="s">
        <v>768</v>
      </c>
      <c r="C4178" s="4" t="s">
        <v>542</v>
      </c>
      <c r="D4178" s="4" t="n">
        <f aca="false">IFERROR(INDEX(Positions!$D$2:$D$14531,MATCH($A4178&amp;"|5",Positions!$A$2:$A$14531,0)),"-")</f>
        <v>5</v>
      </c>
      <c r="E4178" s="4" t="n">
        <f aca="false">IFERROR(INDEX(Positions!$D$2:$D$14531,MATCH($A4178&amp;"|68",Positions!$A$2:$A$14531,0)),"-")</f>
        <v>67</v>
      </c>
      <c r="F4178" s="4" t="str">
        <f aca="false">IFERROR(INDEX(Positions!$E$2:$E$14531,MATCH($A4178&amp;"|5",Positions!$A$2:$A$14531,0)),"-")</f>
        <v>G</v>
      </c>
      <c r="G4178" s="4" t="str">
        <f aca="false">IFERROR(INDEX(Positions!$E$2:$E$14531,MATCH($A4178&amp;"|68",Positions!$A$2:$A$14531,0)),"-")</f>
        <v>C</v>
      </c>
      <c r="H4178" s="3" t="str">
        <f aca="false">F4178&amp;"-"&amp;G4178</f>
        <v>G-C</v>
      </c>
      <c r="I4178" s="4" t="n">
        <f aca="false">(F4178="G")+(G4178="G")</f>
        <v>1</v>
      </c>
      <c r="J4178" s="4" t="n">
        <f aca="false">(F4178="C")+(G4178="C")</f>
        <v>1</v>
      </c>
      <c r="K4178" s="3" t="n">
        <f aca="false">I4178+J4178</f>
        <v>2</v>
      </c>
    </row>
    <row r="4179" customFormat="false" ht="15" hidden="false" customHeight="false" outlineLevel="0" collapsed="false">
      <c r="A4179" s="4" t="s">
        <v>186</v>
      </c>
      <c r="B4179" s="4" t="s">
        <v>768</v>
      </c>
      <c r="C4179" s="4" t="s">
        <v>561</v>
      </c>
      <c r="D4179" s="4" t="n">
        <f aca="false">IFERROR(INDEX(Positions!$D$2:$D$14531,MATCH($A4179&amp;"|6",Positions!$A$2:$A$14531,0)),"-")</f>
        <v>6</v>
      </c>
      <c r="E4179" s="4" t="n">
        <f aca="false">IFERROR(INDEX(Positions!$D$2:$D$14531,MATCH($A4179&amp;"|67",Positions!$A$2:$A$14531,0)),"-")</f>
        <v>66</v>
      </c>
      <c r="F4179" s="4" t="str">
        <f aca="false">IFERROR(INDEX(Positions!$E$2:$E$14531,MATCH($A4179&amp;"|6",Positions!$A$2:$A$14531,0)),"-")</f>
        <v>G</v>
      </c>
      <c r="G4179" s="4" t="str">
        <f aca="false">IFERROR(INDEX(Positions!$E$2:$E$14531,MATCH($A4179&amp;"|67",Positions!$A$2:$A$14531,0)),"-")</f>
        <v>C</v>
      </c>
      <c r="H4179" s="3" t="str">
        <f aca="false">F4179&amp;"-"&amp;G4179</f>
        <v>G-C</v>
      </c>
      <c r="I4179" s="4" t="n">
        <f aca="false">(F4179="G")+(G4179="G")</f>
        <v>1</v>
      </c>
      <c r="J4179" s="4" t="n">
        <f aca="false">(F4179="C")+(G4179="C")</f>
        <v>1</v>
      </c>
      <c r="K4179" s="3" t="n">
        <f aca="false">I4179+J4179</f>
        <v>2</v>
      </c>
    </row>
    <row r="4180" customFormat="false" ht="15" hidden="false" customHeight="false" outlineLevel="0" collapsed="false">
      <c r="A4180" s="4" t="s">
        <v>186</v>
      </c>
      <c r="B4180" s="4" t="s">
        <v>768</v>
      </c>
      <c r="C4180" s="4" t="s">
        <v>886</v>
      </c>
      <c r="D4180" s="4" t="n">
        <f aca="false">IFERROR(INDEX(Positions!$D$2:$D$14531,MATCH($A4180&amp;"|7",Positions!$A$2:$A$14531,0)),"-")</f>
        <v>7</v>
      </c>
      <c r="E4180" s="4" t="n">
        <f aca="false">IFERROR(INDEX(Positions!$D$2:$D$14531,MATCH($A4180&amp;"|66",Positions!$A$2:$A$14531,0)),"-")</f>
        <v>65</v>
      </c>
      <c r="F4180" s="4" t="str">
        <f aca="false">IFERROR(INDEX(Positions!$E$2:$E$14531,MATCH($A4180&amp;"|7",Positions!$A$2:$A$14531,0)),"-")</f>
        <v>G</v>
      </c>
      <c r="G4180" s="4" t="str">
        <f aca="false">IFERROR(INDEX(Positions!$E$2:$E$14531,MATCH($A4180&amp;"|66",Positions!$A$2:$A$14531,0)),"-")</f>
        <v>C</v>
      </c>
      <c r="H4180" s="3" t="str">
        <f aca="false">F4180&amp;"-"&amp;G4180</f>
        <v>G-C</v>
      </c>
      <c r="I4180" s="4" t="n">
        <f aca="false">(F4180="G")+(G4180="G")</f>
        <v>1</v>
      </c>
      <c r="J4180" s="4" t="n">
        <f aca="false">(F4180="C")+(G4180="C")</f>
        <v>1</v>
      </c>
      <c r="K4180" s="3" t="n">
        <f aca="false">I4180+J4180</f>
        <v>2</v>
      </c>
    </row>
    <row r="4181" customFormat="false" ht="15" hidden="false" customHeight="false" outlineLevel="0" collapsed="false">
      <c r="A4181" s="4" t="s">
        <v>186</v>
      </c>
      <c r="B4181" s="4" t="s">
        <v>783</v>
      </c>
      <c r="C4181" s="4" t="s">
        <v>887</v>
      </c>
      <c r="D4181" s="4" t="n">
        <f aca="false">IFERROR(INDEX(Positions!$D$2:$D$14531,MATCH($A4181&amp;"|10",Positions!$A$2:$A$14531,0)),"-")</f>
        <v>10</v>
      </c>
      <c r="E4181" s="4" t="n">
        <f aca="false">IFERROR(INDEX(Positions!$D$2:$D$14531,MATCH($A4181&amp;"|25",Positions!$A$2:$A$14531,0)),"-")</f>
        <v>24</v>
      </c>
      <c r="F4181" s="4" t="str">
        <f aca="false">IFERROR(INDEX(Positions!$E$2:$E$14531,MATCH($A4181&amp;"|10",Positions!$A$2:$A$14531,0)),"-")</f>
        <v>G</v>
      </c>
      <c r="G4181" s="4" t="str">
        <f aca="false">IFERROR(INDEX(Positions!$E$2:$E$14531,MATCH($A4181&amp;"|25",Positions!$A$2:$A$14531,0)),"-")</f>
        <v>C</v>
      </c>
      <c r="H4181" s="3" t="str">
        <f aca="false">F4181&amp;"-"&amp;G4181</f>
        <v>G-C</v>
      </c>
      <c r="I4181" s="4" t="n">
        <f aca="false">(F4181="G")+(G4181="G")</f>
        <v>1</v>
      </c>
      <c r="J4181" s="4" t="n">
        <f aca="false">(F4181="C")+(G4181="C")</f>
        <v>1</v>
      </c>
      <c r="K4181" s="3" t="n">
        <f aca="false">I4181+J4181</f>
        <v>2</v>
      </c>
    </row>
    <row r="4182" customFormat="false" ht="15" hidden="false" customHeight="false" outlineLevel="0" collapsed="false">
      <c r="A4182" s="4" t="s">
        <v>186</v>
      </c>
      <c r="B4182" s="4" t="s">
        <v>783</v>
      </c>
      <c r="C4182" s="4" t="s">
        <v>888</v>
      </c>
      <c r="D4182" s="4" t="n">
        <f aca="false">IFERROR(INDEX(Positions!$D$2:$D$14531,MATCH($A4182&amp;"|11",Positions!$A$2:$A$14531,0)),"-")</f>
        <v>11</v>
      </c>
      <c r="E4182" s="4" t="n">
        <f aca="false">IFERROR(INDEX(Positions!$D$2:$D$14531,MATCH($A4182&amp;"|24",Positions!$A$2:$A$14531,0)),"-")</f>
        <v>23</v>
      </c>
      <c r="F4182" s="4" t="str">
        <f aca="false">IFERROR(INDEX(Positions!$E$2:$E$14531,MATCH($A4182&amp;"|11",Positions!$A$2:$A$14531,0)),"-")</f>
        <v>C</v>
      </c>
      <c r="G4182" s="4" t="str">
        <f aca="false">IFERROR(INDEX(Positions!$E$2:$E$14531,MATCH($A4182&amp;"|24",Positions!$A$2:$A$14531,0)),"-")</f>
        <v>G</v>
      </c>
      <c r="H4182" s="3" t="str">
        <f aca="false">F4182&amp;"-"&amp;G4182</f>
        <v>C-G</v>
      </c>
      <c r="I4182" s="4" t="n">
        <f aca="false">(F4182="G")+(G4182="G")</f>
        <v>1</v>
      </c>
      <c r="J4182" s="4" t="n">
        <f aca="false">(F4182="C")+(G4182="C")</f>
        <v>1</v>
      </c>
      <c r="K4182" s="3" t="n">
        <f aca="false">I4182+J4182</f>
        <v>2</v>
      </c>
    </row>
    <row r="4183" customFormat="false" ht="15" hidden="false" customHeight="false" outlineLevel="0" collapsed="false">
      <c r="A4183" s="4" t="s">
        <v>186</v>
      </c>
      <c r="B4183" s="4" t="s">
        <v>783</v>
      </c>
      <c r="C4183" s="4" t="s">
        <v>479</v>
      </c>
      <c r="D4183" s="4" t="n">
        <f aca="false">IFERROR(INDEX(Positions!$D$2:$D$14531,MATCH($A4183&amp;"|12",Positions!$A$2:$A$14531,0)),"-")</f>
        <v>12</v>
      </c>
      <c r="E4183" s="4" t="n">
        <f aca="false">IFERROR(INDEX(Positions!$D$2:$D$14531,MATCH($A4183&amp;"|23",Positions!$A$2:$A$14531,0)),"-")</f>
        <v>22</v>
      </c>
      <c r="F4183" s="4" t="str">
        <f aca="false">IFERROR(INDEX(Positions!$E$2:$E$14531,MATCH($A4183&amp;"|12",Positions!$A$2:$A$14531,0)),"-")</f>
        <v>A</v>
      </c>
      <c r="G4183" s="4" t="str">
        <f aca="false">IFERROR(INDEX(Positions!$E$2:$E$14531,MATCH($A4183&amp;"|23",Positions!$A$2:$A$14531,0)),"-")</f>
        <v>U</v>
      </c>
      <c r="H4183" s="3" t="str">
        <f aca="false">F4183&amp;"-"&amp;G4183</f>
        <v>A-U</v>
      </c>
      <c r="I4183" s="4" t="n">
        <f aca="false">(F4183="G")+(G4183="G")</f>
        <v>0</v>
      </c>
      <c r="J4183" s="4" t="n">
        <f aca="false">(F4183="C")+(G4183="C")</f>
        <v>0</v>
      </c>
      <c r="K4183" s="3" t="n">
        <f aca="false">I4183+J4183</f>
        <v>0</v>
      </c>
    </row>
    <row r="4184" customFormat="false" ht="15" hidden="false" customHeight="false" outlineLevel="0" collapsed="false">
      <c r="A4184" s="4" t="s">
        <v>186</v>
      </c>
      <c r="B4184" s="4" t="s">
        <v>783</v>
      </c>
      <c r="C4184" s="4" t="s">
        <v>267</v>
      </c>
      <c r="D4184" s="4" t="n">
        <f aca="false">IFERROR(INDEX(Positions!$D$2:$D$14531,MATCH($A4184&amp;"|13",Positions!$A$2:$A$14531,0)),"-")</f>
        <v>13</v>
      </c>
      <c r="E4184" s="4" t="n">
        <f aca="false">IFERROR(INDEX(Positions!$D$2:$D$14531,MATCH($A4184&amp;"|22",Positions!$A$2:$A$14531,0)),"-")</f>
        <v>21</v>
      </c>
      <c r="F4184" s="4" t="str">
        <f aca="false">IFERROR(INDEX(Positions!$E$2:$E$14531,MATCH($A4184&amp;"|13",Positions!$A$2:$A$14531,0)),"-")</f>
        <v>G</v>
      </c>
      <c r="G4184" s="4" t="str">
        <f aca="false">IFERROR(INDEX(Positions!$E$2:$E$14531,MATCH($A4184&amp;"|22",Positions!$A$2:$A$14531,0)),"-")</f>
        <v>U</v>
      </c>
      <c r="H4184" s="3" t="str">
        <f aca="false">F4184&amp;"-"&amp;G4184</f>
        <v>G-U</v>
      </c>
      <c r="I4184" s="4" t="n">
        <f aca="false">(F4184="G")+(G4184="G")</f>
        <v>1</v>
      </c>
      <c r="J4184" s="4" t="n">
        <f aca="false">(F4184="C")+(G4184="C")</f>
        <v>0</v>
      </c>
      <c r="K4184" s="3" t="n">
        <f aca="false">I4184+J4184</f>
        <v>1</v>
      </c>
    </row>
    <row r="4185" customFormat="false" ht="15" hidden="false" customHeight="false" outlineLevel="0" collapsed="false">
      <c r="A4185" s="4" t="s">
        <v>186</v>
      </c>
      <c r="B4185" s="4" t="s">
        <v>805</v>
      </c>
      <c r="C4185" s="4" t="s">
        <v>673</v>
      </c>
      <c r="D4185" s="4" t="n">
        <f aca="false">IFERROR(INDEX(Positions!$D$2:$D$14531,MATCH($A4185&amp;"|27",Positions!$A$2:$A$14531,0)),"-")</f>
        <v>26</v>
      </c>
      <c r="E4185" s="4" t="n">
        <f aca="false">IFERROR(INDEX(Positions!$D$2:$D$14531,MATCH($A4185&amp;"|43",Positions!$A$2:$A$14531,0)),"-")</f>
        <v>42</v>
      </c>
      <c r="F4185" s="4" t="str">
        <f aca="false">IFERROR(INDEX(Positions!$E$2:$E$14531,MATCH($A4185&amp;"|27",Positions!$A$2:$A$14531,0)),"-")</f>
        <v>G</v>
      </c>
      <c r="G4185" s="4" t="str">
        <f aca="false">IFERROR(INDEX(Positions!$E$2:$E$14531,MATCH($A4185&amp;"|43",Positions!$A$2:$A$14531,0)),"-")</f>
        <v>C</v>
      </c>
      <c r="H4185" s="3" t="str">
        <f aca="false">F4185&amp;"-"&amp;G4185</f>
        <v>G-C</v>
      </c>
      <c r="I4185" s="4" t="n">
        <f aca="false">(F4185="G")+(G4185="G")</f>
        <v>1</v>
      </c>
      <c r="J4185" s="4" t="n">
        <f aca="false">(F4185="C")+(G4185="C")</f>
        <v>1</v>
      </c>
      <c r="K4185" s="3" t="n">
        <f aca="false">I4185+J4185</f>
        <v>2</v>
      </c>
    </row>
    <row r="4186" customFormat="false" ht="15" hidden="false" customHeight="false" outlineLevel="0" collapsed="false">
      <c r="A4186" s="4" t="s">
        <v>186</v>
      </c>
      <c r="B4186" s="4" t="s">
        <v>805</v>
      </c>
      <c r="C4186" s="4" t="s">
        <v>889</v>
      </c>
      <c r="D4186" s="4" t="n">
        <f aca="false">IFERROR(INDEX(Positions!$D$2:$D$14531,MATCH($A4186&amp;"|28",Positions!$A$2:$A$14531,0)),"-")</f>
        <v>27</v>
      </c>
      <c r="E4186" s="4" t="n">
        <f aca="false">IFERROR(INDEX(Positions!$D$2:$D$14531,MATCH($A4186&amp;"|42",Positions!$A$2:$A$14531,0)),"-")</f>
        <v>41</v>
      </c>
      <c r="F4186" s="4" t="str">
        <f aca="false">IFERROR(INDEX(Positions!$E$2:$E$14531,MATCH($A4186&amp;"|28",Positions!$A$2:$A$14531,0)),"-")</f>
        <v>C</v>
      </c>
      <c r="G4186" s="4" t="str">
        <f aca="false">IFERROR(INDEX(Positions!$E$2:$E$14531,MATCH($A4186&amp;"|42",Positions!$A$2:$A$14531,0)),"-")</f>
        <v>G</v>
      </c>
      <c r="H4186" s="3" t="str">
        <f aca="false">F4186&amp;"-"&amp;G4186</f>
        <v>C-G</v>
      </c>
      <c r="I4186" s="4" t="n">
        <f aca="false">(F4186="G")+(G4186="G")</f>
        <v>1</v>
      </c>
      <c r="J4186" s="4" t="n">
        <f aca="false">(F4186="C")+(G4186="C")</f>
        <v>1</v>
      </c>
      <c r="K4186" s="3" t="n">
        <f aca="false">I4186+J4186</f>
        <v>2</v>
      </c>
    </row>
    <row r="4187" customFormat="false" ht="15" hidden="false" customHeight="false" outlineLevel="0" collapsed="false">
      <c r="A4187" s="4" t="s">
        <v>186</v>
      </c>
      <c r="B4187" s="4" t="s">
        <v>805</v>
      </c>
      <c r="C4187" s="4" t="s">
        <v>890</v>
      </c>
      <c r="D4187" s="4" t="n">
        <f aca="false">IFERROR(INDEX(Positions!$D$2:$D$14531,MATCH($A4187&amp;"|29",Positions!$A$2:$A$14531,0)),"-")</f>
        <v>28</v>
      </c>
      <c r="E4187" s="4" t="n">
        <f aca="false">IFERROR(INDEX(Positions!$D$2:$D$14531,MATCH($A4187&amp;"|41",Positions!$A$2:$A$14531,0)),"-")</f>
        <v>40</v>
      </c>
      <c r="F4187" s="4" t="str">
        <f aca="false">IFERROR(INDEX(Positions!$E$2:$E$14531,MATCH($A4187&amp;"|29",Positions!$A$2:$A$14531,0)),"-")</f>
        <v>G</v>
      </c>
      <c r="G4187" s="4" t="str">
        <f aca="false">IFERROR(INDEX(Positions!$E$2:$E$14531,MATCH($A4187&amp;"|41",Positions!$A$2:$A$14531,0)),"-")</f>
        <v>C</v>
      </c>
      <c r="H4187" s="3" t="str">
        <f aca="false">F4187&amp;"-"&amp;G4187</f>
        <v>G-C</v>
      </c>
      <c r="I4187" s="4" t="n">
        <f aca="false">(F4187="G")+(G4187="G")</f>
        <v>1</v>
      </c>
      <c r="J4187" s="4" t="n">
        <f aca="false">(F4187="C")+(G4187="C")</f>
        <v>1</v>
      </c>
      <c r="K4187" s="3" t="n">
        <f aca="false">I4187+J4187</f>
        <v>2</v>
      </c>
    </row>
    <row r="4188" customFormat="false" ht="15" hidden="false" customHeight="false" outlineLevel="0" collapsed="false">
      <c r="A4188" s="4" t="s">
        <v>186</v>
      </c>
      <c r="B4188" s="4" t="s">
        <v>805</v>
      </c>
      <c r="C4188" s="4" t="s">
        <v>694</v>
      </c>
      <c r="D4188" s="4" t="n">
        <f aca="false">IFERROR(INDEX(Positions!$D$2:$D$14531,MATCH($A4188&amp;"|30",Positions!$A$2:$A$14531,0)),"-")</f>
        <v>29</v>
      </c>
      <c r="E4188" s="4" t="n">
        <f aca="false">IFERROR(INDEX(Positions!$D$2:$D$14531,MATCH($A4188&amp;"|40",Positions!$A$2:$A$14531,0)),"-")</f>
        <v>39</v>
      </c>
      <c r="F4188" s="4" t="str">
        <f aca="false">IFERROR(INDEX(Positions!$E$2:$E$14531,MATCH($A4188&amp;"|30",Positions!$A$2:$A$14531,0)),"-")</f>
        <v>G</v>
      </c>
      <c r="G4188" s="4" t="str">
        <f aca="false">IFERROR(INDEX(Positions!$E$2:$E$14531,MATCH($A4188&amp;"|40",Positions!$A$2:$A$14531,0)),"-")</f>
        <v>C</v>
      </c>
      <c r="H4188" s="3" t="str">
        <f aca="false">F4188&amp;"-"&amp;G4188</f>
        <v>G-C</v>
      </c>
      <c r="I4188" s="4" t="n">
        <f aca="false">(F4188="G")+(G4188="G")</f>
        <v>1</v>
      </c>
      <c r="J4188" s="4" t="n">
        <f aca="false">(F4188="C")+(G4188="C")</f>
        <v>1</v>
      </c>
      <c r="K4188" s="3" t="n">
        <f aca="false">I4188+J4188</f>
        <v>2</v>
      </c>
    </row>
    <row r="4189" customFormat="false" ht="15" hidden="false" customHeight="false" outlineLevel="0" collapsed="false">
      <c r="A4189" s="4" t="s">
        <v>186</v>
      </c>
      <c r="B4189" s="4" t="s">
        <v>805</v>
      </c>
      <c r="C4189" s="4" t="s">
        <v>640</v>
      </c>
      <c r="D4189" s="4" t="n">
        <f aca="false">IFERROR(INDEX(Positions!$D$2:$D$14531,MATCH($A4189&amp;"|31",Positions!$A$2:$A$14531,0)),"-")</f>
        <v>30</v>
      </c>
      <c r="E4189" s="4" t="n">
        <f aca="false">IFERROR(INDEX(Positions!$D$2:$D$14531,MATCH($A4189&amp;"|39",Positions!$A$2:$A$14531,0)),"-")</f>
        <v>38</v>
      </c>
      <c r="F4189" s="4" t="str">
        <f aca="false">IFERROR(INDEX(Positions!$E$2:$E$14531,MATCH($A4189&amp;"|31",Positions!$A$2:$A$14531,0)),"-")</f>
        <v>A</v>
      </c>
      <c r="G4189" s="4" t="str">
        <f aca="false">IFERROR(INDEX(Positions!$E$2:$E$14531,MATCH($A4189&amp;"|39",Positions!$A$2:$A$14531,0)),"-")</f>
        <v>U</v>
      </c>
      <c r="H4189" s="3" t="str">
        <f aca="false">F4189&amp;"-"&amp;G4189</f>
        <v>A-U</v>
      </c>
      <c r="I4189" s="4" t="n">
        <f aca="false">(F4189="G")+(G4189="G")</f>
        <v>0</v>
      </c>
      <c r="J4189" s="4" t="n">
        <f aca="false">(F4189="C")+(G4189="C")</f>
        <v>0</v>
      </c>
      <c r="K4189" s="3" t="n">
        <f aca="false">I4189+J4189</f>
        <v>0</v>
      </c>
    </row>
    <row r="4190" customFormat="false" ht="15" hidden="false" customHeight="false" outlineLevel="0" collapsed="false">
      <c r="A4190" s="4" t="s">
        <v>186</v>
      </c>
      <c r="B4190" s="4" t="s">
        <v>830</v>
      </c>
      <c r="C4190" s="4" t="s">
        <v>367</v>
      </c>
      <c r="D4190" s="4" t="n">
        <f aca="false">IFERROR(INDEX(Positions!$D$2:$D$14531,MATCH($A4190&amp;"|49",Positions!$A$2:$A$14531,0)),"-")</f>
        <v>48</v>
      </c>
      <c r="E4190" s="4" t="n">
        <f aca="false">IFERROR(INDEX(Positions!$D$2:$D$14531,MATCH($A4190&amp;"|65",Positions!$A$2:$A$14531,0)),"-")</f>
        <v>64</v>
      </c>
      <c r="F4190" s="4" t="str">
        <f aca="false">IFERROR(INDEX(Positions!$E$2:$E$14531,MATCH($A4190&amp;"|49",Positions!$A$2:$A$14531,0)),"-")</f>
        <v>C</v>
      </c>
      <c r="G4190" s="4" t="str">
        <f aca="false">IFERROR(INDEX(Positions!$E$2:$E$14531,MATCH($A4190&amp;"|65",Positions!$A$2:$A$14531,0)),"-")</f>
        <v>G</v>
      </c>
      <c r="H4190" s="3" t="str">
        <f aca="false">F4190&amp;"-"&amp;G4190</f>
        <v>C-G</v>
      </c>
      <c r="I4190" s="4" t="n">
        <f aca="false">(F4190="G")+(G4190="G")</f>
        <v>1</v>
      </c>
      <c r="J4190" s="4" t="n">
        <f aca="false">(F4190="C")+(G4190="C")</f>
        <v>1</v>
      </c>
      <c r="K4190" s="3" t="n">
        <f aca="false">I4190+J4190</f>
        <v>2</v>
      </c>
    </row>
    <row r="4191" customFormat="false" ht="15" hidden="false" customHeight="false" outlineLevel="0" collapsed="false">
      <c r="A4191" s="4" t="s">
        <v>186</v>
      </c>
      <c r="B4191" s="4" t="s">
        <v>830</v>
      </c>
      <c r="C4191" s="4" t="s">
        <v>891</v>
      </c>
      <c r="D4191" s="4" t="n">
        <f aca="false">IFERROR(INDEX(Positions!$D$2:$D$14531,MATCH($A4191&amp;"|50",Positions!$A$2:$A$14531,0)),"-")</f>
        <v>49</v>
      </c>
      <c r="E4191" s="4" t="n">
        <f aca="false">IFERROR(INDEX(Positions!$D$2:$D$14531,MATCH($A4191&amp;"|64",Positions!$A$2:$A$14531,0)),"-")</f>
        <v>63</v>
      </c>
      <c r="F4191" s="4" t="str">
        <f aca="false">IFERROR(INDEX(Positions!$E$2:$E$14531,MATCH($A4191&amp;"|50",Positions!$A$2:$A$14531,0)),"-")</f>
        <v>C</v>
      </c>
      <c r="G4191" s="4" t="str">
        <f aca="false">IFERROR(INDEX(Positions!$E$2:$E$14531,MATCH($A4191&amp;"|64",Positions!$A$2:$A$14531,0)),"-")</f>
        <v>G</v>
      </c>
      <c r="H4191" s="3" t="str">
        <f aca="false">F4191&amp;"-"&amp;G4191</f>
        <v>C-G</v>
      </c>
      <c r="I4191" s="4" t="n">
        <f aca="false">(F4191="G")+(G4191="G")</f>
        <v>1</v>
      </c>
      <c r="J4191" s="4" t="n">
        <f aca="false">(F4191="C")+(G4191="C")</f>
        <v>1</v>
      </c>
      <c r="K4191" s="3" t="n">
        <f aca="false">I4191+J4191</f>
        <v>2</v>
      </c>
    </row>
    <row r="4192" customFormat="false" ht="15" hidden="false" customHeight="false" outlineLevel="0" collapsed="false">
      <c r="A4192" s="4" t="s">
        <v>186</v>
      </c>
      <c r="B4192" s="4" t="s">
        <v>830</v>
      </c>
      <c r="C4192" s="4" t="s">
        <v>689</v>
      </c>
      <c r="D4192" s="4" t="n">
        <f aca="false">IFERROR(INDEX(Positions!$D$2:$D$14531,MATCH($A4192&amp;"|51",Positions!$A$2:$A$14531,0)),"-")</f>
        <v>50</v>
      </c>
      <c r="E4192" s="4" t="n">
        <f aca="false">IFERROR(INDEX(Positions!$D$2:$D$14531,MATCH($A4192&amp;"|63",Positions!$A$2:$A$14531,0)),"-")</f>
        <v>62</v>
      </c>
      <c r="F4192" s="4" t="str">
        <f aca="false">IFERROR(INDEX(Positions!$E$2:$E$14531,MATCH($A4192&amp;"|51",Positions!$A$2:$A$14531,0)),"-")</f>
        <v>C</v>
      </c>
      <c r="G4192" s="4" t="str">
        <f aca="false">IFERROR(INDEX(Positions!$E$2:$E$14531,MATCH($A4192&amp;"|63",Positions!$A$2:$A$14531,0)),"-")</f>
        <v>G</v>
      </c>
      <c r="H4192" s="3" t="str">
        <f aca="false">F4192&amp;"-"&amp;G4192</f>
        <v>C-G</v>
      </c>
      <c r="I4192" s="4" t="n">
        <f aca="false">(F4192="G")+(G4192="G")</f>
        <v>1</v>
      </c>
      <c r="J4192" s="4" t="n">
        <f aca="false">(F4192="C")+(G4192="C")</f>
        <v>1</v>
      </c>
      <c r="K4192" s="3" t="n">
        <f aca="false">I4192+J4192</f>
        <v>2</v>
      </c>
    </row>
    <row r="4193" customFormat="false" ht="15" hidden="false" customHeight="false" outlineLevel="0" collapsed="false">
      <c r="A4193" s="4" t="s">
        <v>186</v>
      </c>
      <c r="B4193" s="4" t="s">
        <v>830</v>
      </c>
      <c r="C4193" s="4" t="s">
        <v>703</v>
      </c>
      <c r="D4193" s="4" t="n">
        <f aca="false">IFERROR(INDEX(Positions!$D$2:$D$14531,MATCH($A4193&amp;"|52",Positions!$A$2:$A$14531,0)),"-")</f>
        <v>51</v>
      </c>
      <c r="E4193" s="4" t="n">
        <f aca="false">IFERROR(INDEX(Positions!$D$2:$D$14531,MATCH($A4193&amp;"|62",Positions!$A$2:$A$14531,0)),"-")</f>
        <v>61</v>
      </c>
      <c r="F4193" s="4" t="str">
        <f aca="false">IFERROR(INDEX(Positions!$E$2:$E$14531,MATCH($A4193&amp;"|52",Positions!$A$2:$A$14531,0)),"-")</f>
        <v>G</v>
      </c>
      <c r="G4193" s="4" t="str">
        <f aca="false">IFERROR(INDEX(Positions!$E$2:$E$14531,MATCH($A4193&amp;"|62",Positions!$A$2:$A$14531,0)),"-")</f>
        <v>C</v>
      </c>
      <c r="H4193" s="3" t="str">
        <f aca="false">F4193&amp;"-"&amp;G4193</f>
        <v>G-C</v>
      </c>
      <c r="I4193" s="4" t="n">
        <f aca="false">(F4193="G")+(G4193="G")</f>
        <v>1</v>
      </c>
      <c r="J4193" s="4" t="n">
        <f aca="false">(F4193="C")+(G4193="C")</f>
        <v>1</v>
      </c>
      <c r="K4193" s="3" t="n">
        <f aca="false">I4193+J4193</f>
        <v>2</v>
      </c>
    </row>
    <row r="4194" customFormat="false" ht="15" hidden="false" customHeight="false" outlineLevel="0" collapsed="false">
      <c r="A4194" s="4" t="s">
        <v>186</v>
      </c>
      <c r="B4194" s="4" t="s">
        <v>830</v>
      </c>
      <c r="C4194" s="4" t="s">
        <v>892</v>
      </c>
      <c r="D4194" s="4" t="n">
        <f aca="false">IFERROR(INDEX(Positions!$D$2:$D$14531,MATCH($A4194&amp;"|53",Positions!$A$2:$A$14531,0)),"-")</f>
        <v>52</v>
      </c>
      <c r="E4194" s="4" t="n">
        <f aca="false">IFERROR(INDEX(Positions!$D$2:$D$14531,MATCH($A4194&amp;"|61",Positions!$A$2:$A$14531,0)),"-")</f>
        <v>60</v>
      </c>
      <c r="F4194" s="4" t="str">
        <f aca="false">IFERROR(INDEX(Positions!$E$2:$E$14531,MATCH($A4194&amp;"|53",Positions!$A$2:$A$14531,0)),"-")</f>
        <v>G</v>
      </c>
      <c r="G4194" s="4" t="str">
        <f aca="false">IFERROR(INDEX(Positions!$E$2:$E$14531,MATCH($A4194&amp;"|61",Positions!$A$2:$A$14531,0)),"-")</f>
        <v>C</v>
      </c>
      <c r="H4194" s="3" t="str">
        <f aca="false">F4194&amp;"-"&amp;G4194</f>
        <v>G-C</v>
      </c>
      <c r="I4194" s="4" t="n">
        <f aca="false">(F4194="G")+(G4194="G")</f>
        <v>1</v>
      </c>
      <c r="J4194" s="4" t="n">
        <f aca="false">(F4194="C")+(G4194="C")</f>
        <v>1</v>
      </c>
      <c r="K4194" s="3" t="n">
        <f aca="false">I4194+J4194</f>
        <v>2</v>
      </c>
    </row>
    <row r="4195" customFormat="false" ht="15" hidden="false" customHeight="false" outlineLevel="0" collapsed="false">
      <c r="A4195" s="24" t="s">
        <v>186</v>
      </c>
      <c r="B4195" s="24" t="s">
        <v>893</v>
      </c>
      <c r="C4195" s="24" t="s">
        <v>894</v>
      </c>
      <c r="D4195" s="24" t="n">
        <f aca="false">IFERROR(INDEX(Positions!$D$2:$D$14531,MATCH($A4195&amp;"|8",Positions!$A$2:$A$14531,0)),"-")</f>
        <v>8</v>
      </c>
      <c r="E4195" s="24" t="n">
        <f aca="false">IFERROR(INDEX(Positions!$D$2:$D$14531,MATCH($A4195&amp;"|14",Positions!$A$2:$A$14531,0)),"-")</f>
        <v>14</v>
      </c>
      <c r="F4195" s="24" t="str">
        <f aca="false">IFERROR(INDEX(Positions!$E$2:$E$14531,MATCH($A4195&amp;"|8",Positions!$A$2:$A$14531,0)),"-")</f>
        <v>U</v>
      </c>
      <c r="G4195" s="24" t="str">
        <f aca="false">IFERROR(INDEX(Positions!$E$2:$E$14531,MATCH($A4195&amp;"|14",Positions!$A$2:$A$14531,0)),"-")</f>
        <v>A</v>
      </c>
      <c r="H4195" s="25" t="str">
        <f aca="false">F4195&amp;"-"&amp;G4195</f>
        <v>U-A</v>
      </c>
      <c r="I4195" s="24" t="n">
        <f aca="false">(F4195="G")+(G4195="G")</f>
        <v>0</v>
      </c>
      <c r="J4195" s="24" t="n">
        <f aca="false">(F4195="C")+(G4195="C")</f>
        <v>0</v>
      </c>
      <c r="K4195" s="25" t="n">
        <f aca="false">I4195+J4195</f>
        <v>0</v>
      </c>
    </row>
    <row r="4196" customFormat="false" ht="15" hidden="false" customHeight="false" outlineLevel="0" collapsed="false">
      <c r="A4196" s="24" t="s">
        <v>186</v>
      </c>
      <c r="B4196" s="24" t="s">
        <v>893</v>
      </c>
      <c r="C4196" s="24" t="s">
        <v>895</v>
      </c>
      <c r="D4196" s="24" t="n">
        <f aca="false">IFERROR(INDEX(Positions!$D$2:$D$14531,MATCH($A4196&amp;"|15",Positions!$A$2:$A$14531,0)),"-")</f>
        <v>15</v>
      </c>
      <c r="E4196" s="24" t="n">
        <f aca="false">IFERROR(INDEX(Positions!$D$2:$D$14531,MATCH($A4196&amp;"|48",Positions!$A$2:$A$14531,0)),"-")</f>
        <v>47</v>
      </c>
      <c r="F4196" s="24" t="str">
        <f aca="false">IFERROR(INDEX(Positions!$E$2:$E$14531,MATCH($A4196&amp;"|15",Positions!$A$2:$A$14531,0)),"-")</f>
        <v>G</v>
      </c>
      <c r="G4196" s="24" t="str">
        <f aca="false">IFERROR(INDEX(Positions!$E$2:$E$14531,MATCH($A4196&amp;"|48",Positions!$A$2:$A$14531,0)),"-")</f>
        <v>C</v>
      </c>
      <c r="H4196" s="25" t="str">
        <f aca="false">F4196&amp;"-"&amp;G4196</f>
        <v>G-C</v>
      </c>
      <c r="I4196" s="24" t="n">
        <f aca="false">(F4196="G")+(G4196="G")</f>
        <v>1</v>
      </c>
      <c r="J4196" s="24" t="n">
        <f aca="false">(F4196="C")+(G4196="C")</f>
        <v>1</v>
      </c>
      <c r="K4196" s="25" t="n">
        <f aca="false">I4196+J4196</f>
        <v>2</v>
      </c>
    </row>
    <row r="4197" customFormat="false" ht="15" hidden="false" customHeight="false" outlineLevel="0" collapsed="false">
      <c r="A4197" s="24" t="s">
        <v>186</v>
      </c>
      <c r="B4197" s="24" t="s">
        <v>893</v>
      </c>
      <c r="C4197" s="24" t="s">
        <v>896</v>
      </c>
      <c r="D4197" s="24" t="n">
        <f aca="false">IFERROR(INDEX(Positions!$D$2:$D$14531,MATCH($A4197&amp;"|18",Positions!$A$2:$A$14531,0)),"-")</f>
        <v>16</v>
      </c>
      <c r="E4197" s="24" t="n">
        <f aca="false">IFERROR(INDEX(Positions!$D$2:$D$14531,MATCH($A4197&amp;"|55",Positions!$A$2:$A$14531,0)),"-")</f>
        <v>54</v>
      </c>
      <c r="F4197" s="24" t="str">
        <f aca="false">IFERROR(INDEX(Positions!$E$2:$E$14531,MATCH($A4197&amp;"|18",Positions!$A$2:$A$14531,0)),"-")</f>
        <v>G</v>
      </c>
      <c r="G4197" s="24" t="str">
        <f aca="false">IFERROR(INDEX(Positions!$E$2:$E$14531,MATCH($A4197&amp;"|55",Positions!$A$2:$A$14531,0)),"-")</f>
        <v>U</v>
      </c>
      <c r="H4197" s="25" t="str">
        <f aca="false">F4197&amp;"-"&amp;G4197</f>
        <v>G-U</v>
      </c>
      <c r="I4197" s="24" t="n">
        <f aca="false">(F4197="G")+(G4197="G")</f>
        <v>1</v>
      </c>
      <c r="J4197" s="24" t="n">
        <f aca="false">(F4197="C")+(G4197="C")</f>
        <v>0</v>
      </c>
      <c r="K4197" s="25" t="n">
        <f aca="false">I4197+J4197</f>
        <v>1</v>
      </c>
    </row>
    <row r="4198" customFormat="false" ht="15" hidden="false" customHeight="false" outlineLevel="0" collapsed="false">
      <c r="A4198" s="24" t="s">
        <v>186</v>
      </c>
      <c r="B4198" s="24" t="s">
        <v>893</v>
      </c>
      <c r="C4198" s="24" t="s">
        <v>897</v>
      </c>
      <c r="D4198" s="24" t="n">
        <f aca="false">IFERROR(INDEX(Positions!$D$2:$D$14531,MATCH($A4198&amp;"|19",Positions!$A$2:$A$14531,0)),"-")</f>
        <v>17</v>
      </c>
      <c r="E4198" s="24" t="n">
        <f aca="false">IFERROR(INDEX(Positions!$D$2:$D$14531,MATCH($A4198&amp;"|56",Positions!$A$2:$A$14531,0)),"-")</f>
        <v>55</v>
      </c>
      <c r="F4198" s="24" t="str">
        <f aca="false">IFERROR(INDEX(Positions!$E$2:$E$14531,MATCH($A4198&amp;"|19",Positions!$A$2:$A$14531,0)),"-")</f>
        <v>G</v>
      </c>
      <c r="G4198" s="24" t="str">
        <f aca="false">IFERROR(INDEX(Positions!$E$2:$E$14531,MATCH($A4198&amp;"|56",Positions!$A$2:$A$14531,0)),"-")</f>
        <v>C</v>
      </c>
      <c r="H4198" s="25" t="str">
        <f aca="false">F4198&amp;"-"&amp;G4198</f>
        <v>G-C</v>
      </c>
      <c r="I4198" s="24" t="n">
        <f aca="false">(F4198="G")+(G4198="G")</f>
        <v>1</v>
      </c>
      <c r="J4198" s="24" t="n">
        <f aca="false">(F4198="C")+(G4198="C")</f>
        <v>1</v>
      </c>
      <c r="K4198" s="25" t="n">
        <f aca="false">I4198+J4198</f>
        <v>2</v>
      </c>
    </row>
    <row r="4199" customFormat="false" ht="15" hidden="false" customHeight="false" outlineLevel="0" collapsed="false">
      <c r="A4199" s="24" t="s">
        <v>186</v>
      </c>
      <c r="B4199" s="24" t="s">
        <v>893</v>
      </c>
      <c r="C4199" s="24" t="s">
        <v>898</v>
      </c>
      <c r="D4199" s="24" t="n">
        <f aca="false">IFERROR(INDEX(Positions!$D$2:$D$14531,MATCH($A4199&amp;"|26",Positions!$A$2:$A$14531,0)),"-")</f>
        <v>25</v>
      </c>
      <c r="E4199" s="24" t="n">
        <f aca="false">IFERROR(INDEX(Positions!$D$2:$D$14531,MATCH($A4199&amp;"|44",Positions!$A$2:$A$14531,0)),"-")</f>
        <v>43</v>
      </c>
      <c r="F4199" s="24" t="str">
        <f aca="false">IFERROR(INDEX(Positions!$E$2:$E$14531,MATCH($A4199&amp;"|26",Positions!$A$2:$A$14531,0)),"-")</f>
        <v>G</v>
      </c>
      <c r="G4199" s="24" t="str">
        <f aca="false">IFERROR(INDEX(Positions!$E$2:$E$14531,MATCH($A4199&amp;"|44",Positions!$A$2:$A$14531,0)),"-")</f>
        <v>U</v>
      </c>
      <c r="H4199" s="25" t="str">
        <f aca="false">F4199&amp;"-"&amp;G4199</f>
        <v>G-U</v>
      </c>
      <c r="I4199" s="24" t="n">
        <f aca="false">(F4199="G")+(G4199="G")</f>
        <v>1</v>
      </c>
      <c r="J4199" s="24" t="n">
        <f aca="false">(F4199="C")+(G4199="C")</f>
        <v>0</v>
      </c>
      <c r="K4199" s="25" t="n">
        <f aca="false">I4199+J4199</f>
        <v>1</v>
      </c>
    </row>
    <row r="4200" customFormat="false" ht="15" hidden="false" customHeight="false" outlineLevel="0" collapsed="false">
      <c r="A4200" s="24" t="s">
        <v>186</v>
      </c>
      <c r="B4200" s="24" t="s">
        <v>893</v>
      </c>
      <c r="C4200" s="24" t="s">
        <v>899</v>
      </c>
      <c r="D4200" s="24" t="n">
        <f aca="false">IFERROR(INDEX(Positions!$D$2:$D$14531,MATCH($A4200&amp;"|32",Positions!$A$2:$A$14531,0)),"-")</f>
        <v>31</v>
      </c>
      <c r="E4200" s="24" t="n">
        <f aca="false">IFERROR(INDEX(Positions!$D$2:$D$14531,MATCH($A4200&amp;"|38",Positions!$A$2:$A$14531,0)),"-")</f>
        <v>37</v>
      </c>
      <c r="F4200" s="24" t="str">
        <f aca="false">IFERROR(INDEX(Positions!$E$2:$E$14531,MATCH($A4200&amp;"|32",Positions!$A$2:$A$14531,0)),"-")</f>
        <v>C</v>
      </c>
      <c r="G4200" s="24" t="str">
        <f aca="false">IFERROR(INDEX(Positions!$E$2:$E$14531,MATCH($A4200&amp;"|38",Positions!$A$2:$A$14531,0)),"-")</f>
        <v>A</v>
      </c>
      <c r="H4200" s="25" t="str">
        <f aca="false">F4200&amp;"-"&amp;G4200</f>
        <v>C-A</v>
      </c>
      <c r="I4200" s="24" t="n">
        <f aca="false">(F4200="G")+(G4200="G")</f>
        <v>0</v>
      </c>
      <c r="J4200" s="24" t="n">
        <f aca="false">(F4200="C")+(G4200="C")</f>
        <v>1</v>
      </c>
      <c r="K4200" s="25" t="n">
        <f aca="false">I4200+J4200</f>
        <v>1</v>
      </c>
    </row>
    <row r="4201" customFormat="false" ht="15" hidden="false" customHeight="false" outlineLevel="0" collapsed="false">
      <c r="A4201" s="24" t="s">
        <v>186</v>
      </c>
      <c r="B4201" s="24" t="s">
        <v>893</v>
      </c>
      <c r="C4201" s="24" t="s">
        <v>900</v>
      </c>
      <c r="D4201" s="24" t="n">
        <f aca="false">IFERROR(INDEX(Positions!$D$2:$D$14531,MATCH($A4201&amp;"|54",Positions!$A$2:$A$14531,0)),"-")</f>
        <v>53</v>
      </c>
      <c r="E4201" s="24" t="n">
        <f aca="false">IFERROR(INDEX(Positions!$D$2:$D$14531,MATCH($A4201&amp;"|58",Positions!$A$2:$A$14531,0)),"-")</f>
        <v>57</v>
      </c>
      <c r="F4201" s="24" t="str">
        <f aca="false">IFERROR(INDEX(Positions!$E$2:$E$14531,MATCH($A4201&amp;"|54",Positions!$A$2:$A$14531,0)),"-")</f>
        <v>U</v>
      </c>
      <c r="G4201" s="24" t="str">
        <f aca="false">IFERROR(INDEX(Positions!$E$2:$E$14531,MATCH($A4201&amp;"|58",Positions!$A$2:$A$14531,0)),"-")</f>
        <v>A</v>
      </c>
      <c r="H4201" s="25" t="str">
        <f aca="false">F4201&amp;"-"&amp;G4201</f>
        <v>U-A</v>
      </c>
      <c r="I4201" s="24" t="n">
        <f aca="false">(F4201="G")+(G4201="G")</f>
        <v>0</v>
      </c>
      <c r="J4201" s="24" t="n">
        <f aca="false">(F4201="C")+(G4201="C")</f>
        <v>0</v>
      </c>
      <c r="K4201" s="25" t="n">
        <f aca="false">I4201+J4201</f>
        <v>0</v>
      </c>
    </row>
    <row r="4202" customFormat="false" ht="15" hidden="false" customHeight="false" outlineLevel="0" collapsed="false">
      <c r="A4202" s="4" t="s">
        <v>187</v>
      </c>
      <c r="B4202" s="4" t="s">
        <v>768</v>
      </c>
      <c r="C4202" s="4" t="s">
        <v>882</v>
      </c>
      <c r="D4202" s="4" t="n">
        <f aca="false">IFERROR(INDEX(Positions!$D$2:$D$14531,MATCH($A4202&amp;"|1",Positions!$A$2:$A$14531,0)),"-")</f>
        <v>1</v>
      </c>
      <c r="E4202" s="4" t="n">
        <f aca="false">IFERROR(INDEX(Positions!$D$2:$D$14531,MATCH($A4202&amp;"|72",Positions!$A$2:$A$14531,0)),"-")</f>
        <v>71</v>
      </c>
      <c r="F4202" s="4" t="str">
        <f aca="false">IFERROR(INDEX(Positions!$E$2:$E$14531,MATCH($A4202&amp;"|1",Positions!$A$2:$A$14531,0)),"-")</f>
        <v>G</v>
      </c>
      <c r="G4202" s="4" t="str">
        <f aca="false">IFERROR(INDEX(Positions!$E$2:$E$14531,MATCH($A4202&amp;"|72",Positions!$A$2:$A$14531,0)),"-")</f>
        <v>C</v>
      </c>
      <c r="H4202" s="3" t="str">
        <f aca="false">F4202&amp;"-"&amp;G4202</f>
        <v>G-C</v>
      </c>
      <c r="I4202" s="4" t="n">
        <f aca="false">(F4202="G")+(G4202="G")</f>
        <v>1</v>
      </c>
      <c r="J4202" s="4" t="n">
        <f aca="false">(F4202="C")+(G4202="C")</f>
        <v>1</v>
      </c>
      <c r="K4202" s="3" t="n">
        <f aca="false">I4202+J4202</f>
        <v>2</v>
      </c>
    </row>
    <row r="4203" customFormat="false" ht="15" hidden="false" customHeight="false" outlineLevel="0" collapsed="false">
      <c r="A4203" s="4" t="s">
        <v>187</v>
      </c>
      <c r="B4203" s="4" t="s">
        <v>768</v>
      </c>
      <c r="C4203" s="4" t="s">
        <v>883</v>
      </c>
      <c r="D4203" s="4" t="n">
        <f aca="false">IFERROR(INDEX(Positions!$D$2:$D$14531,MATCH($A4203&amp;"|2",Positions!$A$2:$A$14531,0)),"-")</f>
        <v>2</v>
      </c>
      <c r="E4203" s="4" t="n">
        <f aca="false">IFERROR(INDEX(Positions!$D$2:$D$14531,MATCH($A4203&amp;"|71",Positions!$A$2:$A$14531,0)),"-")</f>
        <v>70</v>
      </c>
      <c r="F4203" s="4" t="str">
        <f aca="false">IFERROR(INDEX(Positions!$E$2:$E$14531,MATCH($A4203&amp;"|2",Positions!$A$2:$A$14531,0)),"-")</f>
        <v>C</v>
      </c>
      <c r="G4203" s="4" t="str">
        <f aca="false">IFERROR(INDEX(Positions!$E$2:$E$14531,MATCH($A4203&amp;"|71",Positions!$A$2:$A$14531,0)),"-")</f>
        <v>G</v>
      </c>
      <c r="H4203" s="3" t="str">
        <f aca="false">F4203&amp;"-"&amp;G4203</f>
        <v>C-G</v>
      </c>
      <c r="I4203" s="4" t="n">
        <f aca="false">(F4203="G")+(G4203="G")</f>
        <v>1</v>
      </c>
      <c r="J4203" s="4" t="n">
        <f aca="false">(F4203="C")+(G4203="C")</f>
        <v>1</v>
      </c>
      <c r="K4203" s="3" t="n">
        <f aca="false">I4203+J4203</f>
        <v>2</v>
      </c>
    </row>
    <row r="4204" customFormat="false" ht="15" hidden="false" customHeight="false" outlineLevel="0" collapsed="false">
      <c r="A4204" s="4" t="s">
        <v>187</v>
      </c>
      <c r="B4204" s="4" t="s">
        <v>768</v>
      </c>
      <c r="C4204" s="4" t="s">
        <v>884</v>
      </c>
      <c r="D4204" s="4" t="n">
        <f aca="false">IFERROR(INDEX(Positions!$D$2:$D$14531,MATCH($A4204&amp;"|3",Positions!$A$2:$A$14531,0)),"-")</f>
        <v>3</v>
      </c>
      <c r="E4204" s="4" t="n">
        <f aca="false">IFERROR(INDEX(Positions!$D$2:$D$14531,MATCH($A4204&amp;"|70",Positions!$A$2:$A$14531,0)),"-")</f>
        <v>69</v>
      </c>
      <c r="F4204" s="4" t="str">
        <f aca="false">IFERROR(INDEX(Positions!$E$2:$E$14531,MATCH($A4204&amp;"|3",Positions!$A$2:$A$14531,0)),"-")</f>
        <v>C</v>
      </c>
      <c r="G4204" s="4" t="str">
        <f aca="false">IFERROR(INDEX(Positions!$E$2:$E$14531,MATCH($A4204&amp;"|70",Positions!$A$2:$A$14531,0)),"-")</f>
        <v>G</v>
      </c>
      <c r="H4204" s="3" t="str">
        <f aca="false">F4204&amp;"-"&amp;G4204</f>
        <v>C-G</v>
      </c>
      <c r="I4204" s="4" t="n">
        <f aca="false">(F4204="G")+(G4204="G")</f>
        <v>1</v>
      </c>
      <c r="J4204" s="4" t="n">
        <f aca="false">(F4204="C")+(G4204="C")</f>
        <v>1</v>
      </c>
      <c r="K4204" s="3" t="n">
        <f aca="false">I4204+J4204</f>
        <v>2</v>
      </c>
    </row>
    <row r="4205" customFormat="false" ht="15" hidden="false" customHeight="false" outlineLevel="0" collapsed="false">
      <c r="A4205" s="4" t="s">
        <v>187</v>
      </c>
      <c r="B4205" s="4" t="s">
        <v>768</v>
      </c>
      <c r="C4205" s="4" t="s">
        <v>885</v>
      </c>
      <c r="D4205" s="4" t="n">
        <f aca="false">IFERROR(INDEX(Positions!$D$2:$D$14531,MATCH($A4205&amp;"|4",Positions!$A$2:$A$14531,0)),"-")</f>
        <v>4</v>
      </c>
      <c r="E4205" s="4" t="n">
        <f aca="false">IFERROR(INDEX(Positions!$D$2:$D$14531,MATCH($A4205&amp;"|69",Positions!$A$2:$A$14531,0)),"-")</f>
        <v>68</v>
      </c>
      <c r="F4205" s="4" t="str">
        <f aca="false">IFERROR(INDEX(Positions!$E$2:$E$14531,MATCH($A4205&amp;"|4",Positions!$A$2:$A$14531,0)),"-")</f>
        <v>G</v>
      </c>
      <c r="G4205" s="4" t="str">
        <f aca="false">IFERROR(INDEX(Positions!$E$2:$E$14531,MATCH($A4205&amp;"|69",Positions!$A$2:$A$14531,0)),"-")</f>
        <v>C</v>
      </c>
      <c r="H4205" s="3" t="str">
        <f aca="false">F4205&amp;"-"&amp;G4205</f>
        <v>G-C</v>
      </c>
      <c r="I4205" s="4" t="n">
        <f aca="false">(F4205="G")+(G4205="G")</f>
        <v>1</v>
      </c>
      <c r="J4205" s="4" t="n">
        <f aca="false">(F4205="C")+(G4205="C")</f>
        <v>1</v>
      </c>
      <c r="K4205" s="3" t="n">
        <f aca="false">I4205+J4205</f>
        <v>2</v>
      </c>
    </row>
    <row r="4206" customFormat="false" ht="15" hidden="false" customHeight="false" outlineLevel="0" collapsed="false">
      <c r="A4206" s="4" t="s">
        <v>187</v>
      </c>
      <c r="B4206" s="4" t="s">
        <v>768</v>
      </c>
      <c r="C4206" s="4" t="s">
        <v>542</v>
      </c>
      <c r="D4206" s="4" t="n">
        <f aca="false">IFERROR(INDEX(Positions!$D$2:$D$14531,MATCH($A4206&amp;"|5",Positions!$A$2:$A$14531,0)),"-")</f>
        <v>5</v>
      </c>
      <c r="E4206" s="4" t="n">
        <f aca="false">IFERROR(INDEX(Positions!$D$2:$D$14531,MATCH($A4206&amp;"|68",Positions!$A$2:$A$14531,0)),"-")</f>
        <v>67</v>
      </c>
      <c r="F4206" s="4" t="str">
        <f aca="false">IFERROR(INDEX(Positions!$E$2:$E$14531,MATCH($A4206&amp;"|5",Positions!$A$2:$A$14531,0)),"-")</f>
        <v>G</v>
      </c>
      <c r="G4206" s="4" t="str">
        <f aca="false">IFERROR(INDEX(Positions!$E$2:$E$14531,MATCH($A4206&amp;"|68",Positions!$A$2:$A$14531,0)),"-")</f>
        <v>C</v>
      </c>
      <c r="H4206" s="3" t="str">
        <f aca="false">F4206&amp;"-"&amp;G4206</f>
        <v>G-C</v>
      </c>
      <c r="I4206" s="4" t="n">
        <f aca="false">(F4206="G")+(G4206="G")</f>
        <v>1</v>
      </c>
      <c r="J4206" s="4" t="n">
        <f aca="false">(F4206="C")+(G4206="C")</f>
        <v>1</v>
      </c>
      <c r="K4206" s="3" t="n">
        <f aca="false">I4206+J4206</f>
        <v>2</v>
      </c>
    </row>
    <row r="4207" customFormat="false" ht="15" hidden="false" customHeight="false" outlineLevel="0" collapsed="false">
      <c r="A4207" s="4" t="s">
        <v>187</v>
      </c>
      <c r="B4207" s="4" t="s">
        <v>768</v>
      </c>
      <c r="C4207" s="4" t="s">
        <v>561</v>
      </c>
      <c r="D4207" s="4" t="n">
        <f aca="false">IFERROR(INDEX(Positions!$D$2:$D$14531,MATCH($A4207&amp;"|6",Positions!$A$2:$A$14531,0)),"-")</f>
        <v>6</v>
      </c>
      <c r="E4207" s="4" t="n">
        <f aca="false">IFERROR(INDEX(Positions!$D$2:$D$14531,MATCH($A4207&amp;"|67",Positions!$A$2:$A$14531,0)),"-")</f>
        <v>66</v>
      </c>
      <c r="F4207" s="4" t="str">
        <f aca="false">IFERROR(INDEX(Positions!$E$2:$E$14531,MATCH($A4207&amp;"|6",Positions!$A$2:$A$14531,0)),"-")</f>
        <v>G</v>
      </c>
      <c r="G4207" s="4" t="str">
        <f aca="false">IFERROR(INDEX(Positions!$E$2:$E$14531,MATCH($A4207&amp;"|67",Positions!$A$2:$A$14531,0)),"-")</f>
        <v>C</v>
      </c>
      <c r="H4207" s="3" t="str">
        <f aca="false">F4207&amp;"-"&amp;G4207</f>
        <v>G-C</v>
      </c>
      <c r="I4207" s="4" t="n">
        <f aca="false">(F4207="G")+(G4207="G")</f>
        <v>1</v>
      </c>
      <c r="J4207" s="4" t="n">
        <f aca="false">(F4207="C")+(G4207="C")</f>
        <v>1</v>
      </c>
      <c r="K4207" s="3" t="n">
        <f aca="false">I4207+J4207</f>
        <v>2</v>
      </c>
    </row>
    <row r="4208" customFormat="false" ht="15" hidden="false" customHeight="false" outlineLevel="0" collapsed="false">
      <c r="A4208" s="4" t="s">
        <v>187</v>
      </c>
      <c r="B4208" s="4" t="s">
        <v>768</v>
      </c>
      <c r="C4208" s="4" t="s">
        <v>886</v>
      </c>
      <c r="D4208" s="4" t="n">
        <f aca="false">IFERROR(INDEX(Positions!$D$2:$D$14531,MATCH($A4208&amp;"|7",Positions!$A$2:$A$14531,0)),"-")</f>
        <v>7</v>
      </c>
      <c r="E4208" s="4" t="n">
        <f aca="false">IFERROR(INDEX(Positions!$D$2:$D$14531,MATCH($A4208&amp;"|66",Positions!$A$2:$A$14531,0)),"-")</f>
        <v>65</v>
      </c>
      <c r="F4208" s="4" t="str">
        <f aca="false">IFERROR(INDEX(Positions!$E$2:$E$14531,MATCH($A4208&amp;"|7",Positions!$A$2:$A$14531,0)),"-")</f>
        <v>G</v>
      </c>
      <c r="G4208" s="4" t="str">
        <f aca="false">IFERROR(INDEX(Positions!$E$2:$E$14531,MATCH($A4208&amp;"|66",Positions!$A$2:$A$14531,0)),"-")</f>
        <v>C</v>
      </c>
      <c r="H4208" s="3" t="str">
        <f aca="false">F4208&amp;"-"&amp;G4208</f>
        <v>G-C</v>
      </c>
      <c r="I4208" s="4" t="n">
        <f aca="false">(F4208="G")+(G4208="G")</f>
        <v>1</v>
      </c>
      <c r="J4208" s="4" t="n">
        <f aca="false">(F4208="C")+(G4208="C")</f>
        <v>1</v>
      </c>
      <c r="K4208" s="3" t="n">
        <f aca="false">I4208+J4208</f>
        <v>2</v>
      </c>
    </row>
    <row r="4209" customFormat="false" ht="15" hidden="false" customHeight="false" outlineLevel="0" collapsed="false">
      <c r="A4209" s="4" t="s">
        <v>187</v>
      </c>
      <c r="B4209" s="4" t="s">
        <v>783</v>
      </c>
      <c r="C4209" s="4" t="s">
        <v>887</v>
      </c>
      <c r="D4209" s="4" t="n">
        <f aca="false">IFERROR(INDEX(Positions!$D$2:$D$14531,MATCH($A4209&amp;"|10",Positions!$A$2:$A$14531,0)),"-")</f>
        <v>10</v>
      </c>
      <c r="E4209" s="4" t="n">
        <f aca="false">IFERROR(INDEX(Positions!$D$2:$D$14531,MATCH($A4209&amp;"|25",Positions!$A$2:$A$14531,0)),"-")</f>
        <v>24</v>
      </c>
      <c r="F4209" s="4" t="str">
        <f aca="false">IFERROR(INDEX(Positions!$E$2:$E$14531,MATCH($A4209&amp;"|10",Positions!$A$2:$A$14531,0)),"-")</f>
        <v>G</v>
      </c>
      <c r="G4209" s="4" t="str">
        <f aca="false">IFERROR(INDEX(Positions!$E$2:$E$14531,MATCH($A4209&amp;"|25",Positions!$A$2:$A$14531,0)),"-")</f>
        <v>C</v>
      </c>
      <c r="H4209" s="3" t="str">
        <f aca="false">F4209&amp;"-"&amp;G4209</f>
        <v>G-C</v>
      </c>
      <c r="I4209" s="4" t="n">
        <f aca="false">(F4209="G")+(G4209="G")</f>
        <v>1</v>
      </c>
      <c r="J4209" s="4" t="n">
        <f aca="false">(F4209="C")+(G4209="C")</f>
        <v>1</v>
      </c>
      <c r="K4209" s="3" t="n">
        <f aca="false">I4209+J4209</f>
        <v>2</v>
      </c>
    </row>
    <row r="4210" customFormat="false" ht="15" hidden="false" customHeight="false" outlineLevel="0" collapsed="false">
      <c r="A4210" s="4" t="s">
        <v>187</v>
      </c>
      <c r="B4210" s="4" t="s">
        <v>783</v>
      </c>
      <c r="C4210" s="4" t="s">
        <v>888</v>
      </c>
      <c r="D4210" s="4" t="n">
        <f aca="false">IFERROR(INDEX(Positions!$D$2:$D$14531,MATCH($A4210&amp;"|11",Positions!$A$2:$A$14531,0)),"-")</f>
        <v>11</v>
      </c>
      <c r="E4210" s="4" t="n">
        <f aca="false">IFERROR(INDEX(Positions!$D$2:$D$14531,MATCH($A4210&amp;"|24",Positions!$A$2:$A$14531,0)),"-")</f>
        <v>23</v>
      </c>
      <c r="F4210" s="4" t="str">
        <f aca="false">IFERROR(INDEX(Positions!$E$2:$E$14531,MATCH($A4210&amp;"|11",Positions!$A$2:$A$14531,0)),"-")</f>
        <v>U</v>
      </c>
      <c r="G4210" s="4" t="str">
        <f aca="false">IFERROR(INDEX(Positions!$E$2:$E$14531,MATCH($A4210&amp;"|24",Positions!$A$2:$A$14531,0)),"-")</f>
        <v>G</v>
      </c>
      <c r="H4210" s="3" t="str">
        <f aca="false">F4210&amp;"-"&amp;G4210</f>
        <v>U-G</v>
      </c>
      <c r="I4210" s="4" t="n">
        <f aca="false">(F4210="G")+(G4210="G")</f>
        <v>1</v>
      </c>
      <c r="J4210" s="4" t="n">
        <f aca="false">(F4210="C")+(G4210="C")</f>
        <v>0</v>
      </c>
      <c r="K4210" s="3" t="n">
        <f aca="false">I4210+J4210</f>
        <v>1</v>
      </c>
    </row>
    <row r="4211" customFormat="false" ht="15" hidden="false" customHeight="false" outlineLevel="0" collapsed="false">
      <c r="A4211" s="4" t="s">
        <v>187</v>
      </c>
      <c r="B4211" s="4" t="s">
        <v>783</v>
      </c>
      <c r="C4211" s="4" t="s">
        <v>479</v>
      </c>
      <c r="D4211" s="4" t="n">
        <f aca="false">IFERROR(INDEX(Positions!$D$2:$D$14531,MATCH($A4211&amp;"|12",Positions!$A$2:$A$14531,0)),"-")</f>
        <v>12</v>
      </c>
      <c r="E4211" s="4" t="n">
        <f aca="false">IFERROR(INDEX(Positions!$D$2:$D$14531,MATCH($A4211&amp;"|23",Positions!$A$2:$A$14531,0)),"-")</f>
        <v>22</v>
      </c>
      <c r="F4211" s="4" t="str">
        <f aca="false">IFERROR(INDEX(Positions!$E$2:$E$14531,MATCH($A4211&amp;"|12",Positions!$A$2:$A$14531,0)),"-")</f>
        <v>C</v>
      </c>
      <c r="G4211" s="4" t="str">
        <f aca="false">IFERROR(INDEX(Positions!$E$2:$E$14531,MATCH($A4211&amp;"|23",Positions!$A$2:$A$14531,0)),"-")</f>
        <v>G</v>
      </c>
      <c r="H4211" s="3" t="str">
        <f aca="false">F4211&amp;"-"&amp;G4211</f>
        <v>C-G</v>
      </c>
      <c r="I4211" s="4" t="n">
        <f aca="false">(F4211="G")+(G4211="G")</f>
        <v>1</v>
      </c>
      <c r="J4211" s="4" t="n">
        <f aca="false">(F4211="C")+(G4211="C")</f>
        <v>1</v>
      </c>
      <c r="K4211" s="3" t="n">
        <f aca="false">I4211+J4211</f>
        <v>2</v>
      </c>
    </row>
    <row r="4212" customFormat="false" ht="15" hidden="false" customHeight="false" outlineLevel="0" collapsed="false">
      <c r="A4212" s="4" t="s">
        <v>187</v>
      </c>
      <c r="B4212" s="4" t="s">
        <v>783</v>
      </c>
      <c r="C4212" s="4" t="s">
        <v>267</v>
      </c>
      <c r="D4212" s="4" t="n">
        <f aca="false">IFERROR(INDEX(Positions!$D$2:$D$14531,MATCH($A4212&amp;"|13",Positions!$A$2:$A$14531,0)),"-")</f>
        <v>13</v>
      </c>
      <c r="E4212" s="4" t="n">
        <f aca="false">IFERROR(INDEX(Positions!$D$2:$D$14531,MATCH($A4212&amp;"|22",Positions!$A$2:$A$14531,0)),"-")</f>
        <v>21</v>
      </c>
      <c r="F4212" s="4" t="str">
        <f aca="false">IFERROR(INDEX(Positions!$E$2:$E$14531,MATCH($A4212&amp;"|13",Positions!$A$2:$A$14531,0)),"-")</f>
        <v>U</v>
      </c>
      <c r="G4212" s="4" t="str">
        <f aca="false">IFERROR(INDEX(Positions!$E$2:$E$14531,MATCH($A4212&amp;"|22",Positions!$A$2:$A$14531,0)),"-")</f>
        <v>A</v>
      </c>
      <c r="H4212" s="3" t="str">
        <f aca="false">F4212&amp;"-"&amp;G4212</f>
        <v>U-A</v>
      </c>
      <c r="I4212" s="4" t="n">
        <f aca="false">(F4212="G")+(G4212="G")</f>
        <v>0</v>
      </c>
      <c r="J4212" s="4" t="n">
        <f aca="false">(F4212="C")+(G4212="C")</f>
        <v>0</v>
      </c>
      <c r="K4212" s="3" t="n">
        <f aca="false">I4212+J4212</f>
        <v>0</v>
      </c>
    </row>
    <row r="4213" customFormat="false" ht="15" hidden="false" customHeight="false" outlineLevel="0" collapsed="false">
      <c r="A4213" s="4" t="s">
        <v>187</v>
      </c>
      <c r="B4213" s="4" t="s">
        <v>805</v>
      </c>
      <c r="C4213" s="4" t="s">
        <v>673</v>
      </c>
      <c r="D4213" s="4" t="n">
        <f aca="false">IFERROR(INDEX(Positions!$D$2:$D$14531,MATCH($A4213&amp;"|27",Positions!$A$2:$A$14531,0)),"-")</f>
        <v>26</v>
      </c>
      <c r="E4213" s="4" t="n">
        <f aca="false">IFERROR(INDEX(Positions!$D$2:$D$14531,MATCH($A4213&amp;"|43",Positions!$A$2:$A$14531,0)),"-")</f>
        <v>42</v>
      </c>
      <c r="F4213" s="4" t="str">
        <f aca="false">IFERROR(INDEX(Positions!$E$2:$E$14531,MATCH($A4213&amp;"|27",Positions!$A$2:$A$14531,0)),"-")</f>
        <v>G</v>
      </c>
      <c r="G4213" s="4" t="str">
        <f aca="false">IFERROR(INDEX(Positions!$E$2:$E$14531,MATCH($A4213&amp;"|43",Positions!$A$2:$A$14531,0)),"-")</f>
        <v>C</v>
      </c>
      <c r="H4213" s="3" t="str">
        <f aca="false">F4213&amp;"-"&amp;G4213</f>
        <v>G-C</v>
      </c>
      <c r="I4213" s="4" t="n">
        <f aca="false">(F4213="G")+(G4213="G")</f>
        <v>1</v>
      </c>
      <c r="J4213" s="4" t="n">
        <f aca="false">(F4213="C")+(G4213="C")</f>
        <v>1</v>
      </c>
      <c r="K4213" s="3" t="n">
        <f aca="false">I4213+J4213</f>
        <v>2</v>
      </c>
    </row>
    <row r="4214" customFormat="false" ht="15" hidden="false" customHeight="false" outlineLevel="0" collapsed="false">
      <c r="A4214" s="4" t="s">
        <v>187</v>
      </c>
      <c r="B4214" s="4" t="s">
        <v>805</v>
      </c>
      <c r="C4214" s="4" t="s">
        <v>889</v>
      </c>
      <c r="D4214" s="4" t="n">
        <f aca="false">IFERROR(INDEX(Positions!$D$2:$D$14531,MATCH($A4214&amp;"|28",Positions!$A$2:$A$14531,0)),"-")</f>
        <v>27</v>
      </c>
      <c r="E4214" s="4" t="n">
        <f aca="false">IFERROR(INDEX(Positions!$D$2:$D$14531,MATCH($A4214&amp;"|42",Positions!$A$2:$A$14531,0)),"-")</f>
        <v>41</v>
      </c>
      <c r="F4214" s="4" t="str">
        <f aca="false">IFERROR(INDEX(Positions!$E$2:$E$14531,MATCH($A4214&amp;"|28",Positions!$A$2:$A$14531,0)),"-")</f>
        <v>C</v>
      </c>
      <c r="G4214" s="4" t="str">
        <f aca="false">IFERROR(INDEX(Positions!$E$2:$E$14531,MATCH($A4214&amp;"|42",Positions!$A$2:$A$14531,0)),"-")</f>
        <v>G</v>
      </c>
      <c r="H4214" s="3" t="str">
        <f aca="false">F4214&amp;"-"&amp;G4214</f>
        <v>C-G</v>
      </c>
      <c r="I4214" s="4" t="n">
        <f aca="false">(F4214="G")+(G4214="G")</f>
        <v>1</v>
      </c>
      <c r="J4214" s="4" t="n">
        <f aca="false">(F4214="C")+(G4214="C")</f>
        <v>1</v>
      </c>
      <c r="K4214" s="3" t="n">
        <f aca="false">I4214+J4214</f>
        <v>2</v>
      </c>
    </row>
    <row r="4215" customFormat="false" ht="15" hidden="false" customHeight="false" outlineLevel="0" collapsed="false">
      <c r="A4215" s="4" t="s">
        <v>187</v>
      </c>
      <c r="B4215" s="4" t="s">
        <v>805</v>
      </c>
      <c r="C4215" s="4" t="s">
        <v>890</v>
      </c>
      <c r="D4215" s="4" t="n">
        <f aca="false">IFERROR(INDEX(Positions!$D$2:$D$14531,MATCH($A4215&amp;"|29",Positions!$A$2:$A$14531,0)),"-")</f>
        <v>28</v>
      </c>
      <c r="E4215" s="4" t="n">
        <f aca="false">IFERROR(INDEX(Positions!$D$2:$D$14531,MATCH($A4215&amp;"|41",Positions!$A$2:$A$14531,0)),"-")</f>
        <v>40</v>
      </c>
      <c r="F4215" s="4" t="str">
        <f aca="false">IFERROR(INDEX(Positions!$E$2:$E$14531,MATCH($A4215&amp;"|29",Positions!$A$2:$A$14531,0)),"-")</f>
        <v>G</v>
      </c>
      <c r="G4215" s="4" t="str">
        <f aca="false">IFERROR(INDEX(Positions!$E$2:$E$14531,MATCH($A4215&amp;"|41",Positions!$A$2:$A$14531,0)),"-")</f>
        <v>C</v>
      </c>
      <c r="H4215" s="3" t="str">
        <f aca="false">F4215&amp;"-"&amp;G4215</f>
        <v>G-C</v>
      </c>
      <c r="I4215" s="4" t="n">
        <f aca="false">(F4215="G")+(G4215="G")</f>
        <v>1</v>
      </c>
      <c r="J4215" s="4" t="n">
        <f aca="false">(F4215="C")+(G4215="C")</f>
        <v>1</v>
      </c>
      <c r="K4215" s="3" t="n">
        <f aca="false">I4215+J4215</f>
        <v>2</v>
      </c>
    </row>
    <row r="4216" customFormat="false" ht="15" hidden="false" customHeight="false" outlineLevel="0" collapsed="false">
      <c r="A4216" s="4" t="s">
        <v>187</v>
      </c>
      <c r="B4216" s="4" t="s">
        <v>805</v>
      </c>
      <c r="C4216" s="4" t="s">
        <v>694</v>
      </c>
      <c r="D4216" s="4" t="n">
        <f aca="false">IFERROR(INDEX(Positions!$D$2:$D$14531,MATCH($A4216&amp;"|30",Positions!$A$2:$A$14531,0)),"-")</f>
        <v>29</v>
      </c>
      <c r="E4216" s="4" t="n">
        <f aca="false">IFERROR(INDEX(Positions!$D$2:$D$14531,MATCH($A4216&amp;"|40",Positions!$A$2:$A$14531,0)),"-")</f>
        <v>39</v>
      </c>
      <c r="F4216" s="4" t="str">
        <f aca="false">IFERROR(INDEX(Positions!$E$2:$E$14531,MATCH($A4216&amp;"|30",Positions!$A$2:$A$14531,0)),"-")</f>
        <v>G</v>
      </c>
      <c r="G4216" s="4" t="str">
        <f aca="false">IFERROR(INDEX(Positions!$E$2:$E$14531,MATCH($A4216&amp;"|40",Positions!$A$2:$A$14531,0)),"-")</f>
        <v>C</v>
      </c>
      <c r="H4216" s="3" t="str">
        <f aca="false">F4216&amp;"-"&amp;G4216</f>
        <v>G-C</v>
      </c>
      <c r="I4216" s="4" t="n">
        <f aca="false">(F4216="G")+(G4216="G")</f>
        <v>1</v>
      </c>
      <c r="J4216" s="4" t="n">
        <f aca="false">(F4216="C")+(G4216="C")</f>
        <v>1</v>
      </c>
      <c r="K4216" s="3" t="n">
        <f aca="false">I4216+J4216</f>
        <v>2</v>
      </c>
    </row>
    <row r="4217" customFormat="false" ht="15" hidden="false" customHeight="false" outlineLevel="0" collapsed="false">
      <c r="A4217" s="4" t="s">
        <v>187</v>
      </c>
      <c r="B4217" s="4" t="s">
        <v>805</v>
      </c>
      <c r="C4217" s="4" t="s">
        <v>640</v>
      </c>
      <c r="D4217" s="4" t="n">
        <f aca="false">IFERROR(INDEX(Positions!$D$2:$D$14531,MATCH($A4217&amp;"|31",Positions!$A$2:$A$14531,0)),"-")</f>
        <v>30</v>
      </c>
      <c r="E4217" s="4" t="n">
        <f aca="false">IFERROR(INDEX(Positions!$D$2:$D$14531,MATCH($A4217&amp;"|39",Positions!$A$2:$A$14531,0)),"-")</f>
        <v>38</v>
      </c>
      <c r="F4217" s="4" t="str">
        <f aca="false">IFERROR(INDEX(Positions!$E$2:$E$14531,MATCH($A4217&amp;"|31",Positions!$A$2:$A$14531,0)),"-")</f>
        <v>A</v>
      </c>
      <c r="G4217" s="4" t="str">
        <f aca="false">IFERROR(INDEX(Positions!$E$2:$E$14531,MATCH($A4217&amp;"|39",Positions!$A$2:$A$14531,0)),"-")</f>
        <v>U</v>
      </c>
      <c r="H4217" s="3" t="str">
        <f aca="false">F4217&amp;"-"&amp;G4217</f>
        <v>A-U</v>
      </c>
      <c r="I4217" s="4" t="n">
        <f aca="false">(F4217="G")+(G4217="G")</f>
        <v>0</v>
      </c>
      <c r="J4217" s="4" t="n">
        <f aca="false">(F4217="C")+(G4217="C")</f>
        <v>0</v>
      </c>
      <c r="K4217" s="3" t="n">
        <f aca="false">I4217+J4217</f>
        <v>0</v>
      </c>
    </row>
    <row r="4218" customFormat="false" ht="15" hidden="false" customHeight="false" outlineLevel="0" collapsed="false">
      <c r="A4218" s="4" t="s">
        <v>187</v>
      </c>
      <c r="B4218" s="4" t="s">
        <v>830</v>
      </c>
      <c r="C4218" s="4" t="s">
        <v>367</v>
      </c>
      <c r="D4218" s="4" t="n">
        <f aca="false">IFERROR(INDEX(Positions!$D$2:$D$14531,MATCH($A4218&amp;"|49",Positions!$A$2:$A$14531,0)),"-")</f>
        <v>48</v>
      </c>
      <c r="E4218" s="4" t="n">
        <f aca="false">IFERROR(INDEX(Positions!$D$2:$D$14531,MATCH($A4218&amp;"|65",Positions!$A$2:$A$14531,0)),"-")</f>
        <v>64</v>
      </c>
      <c r="F4218" s="4" t="str">
        <f aca="false">IFERROR(INDEX(Positions!$E$2:$E$14531,MATCH($A4218&amp;"|49",Positions!$A$2:$A$14531,0)),"-")</f>
        <v>G</v>
      </c>
      <c r="G4218" s="4" t="str">
        <f aca="false">IFERROR(INDEX(Positions!$E$2:$E$14531,MATCH($A4218&amp;"|65",Positions!$A$2:$A$14531,0)),"-")</f>
        <v>C</v>
      </c>
      <c r="H4218" s="3" t="str">
        <f aca="false">F4218&amp;"-"&amp;G4218</f>
        <v>G-C</v>
      </c>
      <c r="I4218" s="4" t="n">
        <f aca="false">(F4218="G")+(G4218="G")</f>
        <v>1</v>
      </c>
      <c r="J4218" s="4" t="n">
        <f aca="false">(F4218="C")+(G4218="C")</f>
        <v>1</v>
      </c>
      <c r="K4218" s="3" t="n">
        <f aca="false">I4218+J4218</f>
        <v>2</v>
      </c>
    </row>
    <row r="4219" customFormat="false" ht="15" hidden="false" customHeight="false" outlineLevel="0" collapsed="false">
      <c r="A4219" s="4" t="s">
        <v>187</v>
      </c>
      <c r="B4219" s="4" t="s">
        <v>830</v>
      </c>
      <c r="C4219" s="4" t="s">
        <v>891</v>
      </c>
      <c r="D4219" s="4" t="n">
        <f aca="false">IFERROR(INDEX(Positions!$D$2:$D$14531,MATCH($A4219&amp;"|50",Positions!$A$2:$A$14531,0)),"-")</f>
        <v>49</v>
      </c>
      <c r="E4219" s="4" t="n">
        <f aca="false">IFERROR(INDEX(Positions!$D$2:$D$14531,MATCH($A4219&amp;"|64",Positions!$A$2:$A$14531,0)),"-")</f>
        <v>63</v>
      </c>
      <c r="F4219" s="4" t="str">
        <f aca="false">IFERROR(INDEX(Positions!$E$2:$E$14531,MATCH($A4219&amp;"|50",Positions!$A$2:$A$14531,0)),"-")</f>
        <v>U</v>
      </c>
      <c r="G4219" s="4" t="str">
        <f aca="false">IFERROR(INDEX(Positions!$E$2:$E$14531,MATCH($A4219&amp;"|64",Positions!$A$2:$A$14531,0)),"-")</f>
        <v>A</v>
      </c>
      <c r="H4219" s="3" t="str">
        <f aca="false">F4219&amp;"-"&amp;G4219</f>
        <v>U-A</v>
      </c>
      <c r="I4219" s="4" t="n">
        <f aca="false">(F4219="G")+(G4219="G")</f>
        <v>0</v>
      </c>
      <c r="J4219" s="4" t="n">
        <f aca="false">(F4219="C")+(G4219="C")</f>
        <v>0</v>
      </c>
      <c r="K4219" s="3" t="n">
        <f aca="false">I4219+J4219</f>
        <v>0</v>
      </c>
    </row>
    <row r="4220" customFormat="false" ht="15" hidden="false" customHeight="false" outlineLevel="0" collapsed="false">
      <c r="A4220" s="4" t="s">
        <v>187</v>
      </c>
      <c r="B4220" s="4" t="s">
        <v>830</v>
      </c>
      <c r="C4220" s="4" t="s">
        <v>689</v>
      </c>
      <c r="D4220" s="4" t="n">
        <f aca="false">IFERROR(INDEX(Positions!$D$2:$D$14531,MATCH($A4220&amp;"|51",Positions!$A$2:$A$14531,0)),"-")</f>
        <v>50</v>
      </c>
      <c r="E4220" s="4" t="n">
        <f aca="false">IFERROR(INDEX(Positions!$D$2:$D$14531,MATCH($A4220&amp;"|63",Positions!$A$2:$A$14531,0)),"-")</f>
        <v>62</v>
      </c>
      <c r="F4220" s="4" t="str">
        <f aca="false">IFERROR(INDEX(Positions!$E$2:$E$14531,MATCH($A4220&amp;"|51",Positions!$A$2:$A$14531,0)),"-")</f>
        <v>G</v>
      </c>
      <c r="G4220" s="4" t="str">
        <f aca="false">IFERROR(INDEX(Positions!$E$2:$E$14531,MATCH($A4220&amp;"|63",Positions!$A$2:$A$14531,0)),"-")</f>
        <v>C</v>
      </c>
      <c r="H4220" s="3" t="str">
        <f aca="false">F4220&amp;"-"&amp;G4220</f>
        <v>G-C</v>
      </c>
      <c r="I4220" s="4" t="n">
        <f aca="false">(F4220="G")+(G4220="G")</f>
        <v>1</v>
      </c>
      <c r="J4220" s="4" t="n">
        <f aca="false">(F4220="C")+(G4220="C")</f>
        <v>1</v>
      </c>
      <c r="K4220" s="3" t="n">
        <f aca="false">I4220+J4220</f>
        <v>2</v>
      </c>
    </row>
    <row r="4221" customFormat="false" ht="15" hidden="false" customHeight="false" outlineLevel="0" collapsed="false">
      <c r="A4221" s="4" t="s">
        <v>187</v>
      </c>
      <c r="B4221" s="4" t="s">
        <v>830</v>
      </c>
      <c r="C4221" s="4" t="s">
        <v>703</v>
      </c>
      <c r="D4221" s="4" t="n">
        <f aca="false">IFERROR(INDEX(Positions!$D$2:$D$14531,MATCH($A4221&amp;"|52",Positions!$A$2:$A$14531,0)),"-")</f>
        <v>51</v>
      </c>
      <c r="E4221" s="4" t="n">
        <f aca="false">IFERROR(INDEX(Positions!$D$2:$D$14531,MATCH($A4221&amp;"|62",Positions!$A$2:$A$14531,0)),"-")</f>
        <v>61</v>
      </c>
      <c r="F4221" s="4" t="str">
        <f aca="false">IFERROR(INDEX(Positions!$E$2:$E$14531,MATCH($A4221&amp;"|52",Positions!$A$2:$A$14531,0)),"-")</f>
        <v>G</v>
      </c>
      <c r="G4221" s="4" t="str">
        <f aca="false">IFERROR(INDEX(Positions!$E$2:$E$14531,MATCH($A4221&amp;"|62",Positions!$A$2:$A$14531,0)),"-")</f>
        <v>C</v>
      </c>
      <c r="H4221" s="3" t="str">
        <f aca="false">F4221&amp;"-"&amp;G4221</f>
        <v>G-C</v>
      </c>
      <c r="I4221" s="4" t="n">
        <f aca="false">(F4221="G")+(G4221="G")</f>
        <v>1</v>
      </c>
      <c r="J4221" s="4" t="n">
        <f aca="false">(F4221="C")+(G4221="C")</f>
        <v>1</v>
      </c>
      <c r="K4221" s="3" t="n">
        <f aca="false">I4221+J4221</f>
        <v>2</v>
      </c>
    </row>
    <row r="4222" customFormat="false" ht="15" hidden="false" customHeight="false" outlineLevel="0" collapsed="false">
      <c r="A4222" s="4" t="s">
        <v>187</v>
      </c>
      <c r="B4222" s="4" t="s">
        <v>830</v>
      </c>
      <c r="C4222" s="4" t="s">
        <v>892</v>
      </c>
      <c r="D4222" s="4" t="n">
        <f aca="false">IFERROR(INDEX(Positions!$D$2:$D$14531,MATCH($A4222&amp;"|53",Positions!$A$2:$A$14531,0)),"-")</f>
        <v>52</v>
      </c>
      <c r="E4222" s="4" t="n">
        <f aca="false">IFERROR(INDEX(Positions!$D$2:$D$14531,MATCH($A4222&amp;"|61",Positions!$A$2:$A$14531,0)),"-")</f>
        <v>60</v>
      </c>
      <c r="F4222" s="4" t="str">
        <f aca="false">IFERROR(INDEX(Positions!$E$2:$E$14531,MATCH($A4222&amp;"|53",Positions!$A$2:$A$14531,0)),"-")</f>
        <v>G</v>
      </c>
      <c r="G4222" s="4" t="str">
        <f aca="false">IFERROR(INDEX(Positions!$E$2:$E$14531,MATCH($A4222&amp;"|61",Positions!$A$2:$A$14531,0)),"-")</f>
        <v>C</v>
      </c>
      <c r="H4222" s="3" t="str">
        <f aca="false">F4222&amp;"-"&amp;G4222</f>
        <v>G-C</v>
      </c>
      <c r="I4222" s="4" t="n">
        <f aca="false">(F4222="G")+(G4222="G")</f>
        <v>1</v>
      </c>
      <c r="J4222" s="4" t="n">
        <f aca="false">(F4222="C")+(G4222="C")</f>
        <v>1</v>
      </c>
      <c r="K4222" s="3" t="n">
        <f aca="false">I4222+J4222</f>
        <v>2</v>
      </c>
    </row>
    <row r="4223" customFormat="false" ht="15" hidden="false" customHeight="false" outlineLevel="0" collapsed="false">
      <c r="A4223" s="24" t="s">
        <v>187</v>
      </c>
      <c r="B4223" s="24" t="s">
        <v>893</v>
      </c>
      <c r="C4223" s="24" t="s">
        <v>894</v>
      </c>
      <c r="D4223" s="24" t="n">
        <f aca="false">IFERROR(INDEX(Positions!$D$2:$D$14531,MATCH($A4223&amp;"|8",Positions!$A$2:$A$14531,0)),"-")</f>
        <v>8</v>
      </c>
      <c r="E4223" s="24" t="n">
        <f aca="false">IFERROR(INDEX(Positions!$D$2:$D$14531,MATCH($A4223&amp;"|14",Positions!$A$2:$A$14531,0)),"-")</f>
        <v>14</v>
      </c>
      <c r="F4223" s="24" t="str">
        <f aca="false">IFERROR(INDEX(Positions!$E$2:$E$14531,MATCH($A4223&amp;"|8",Positions!$A$2:$A$14531,0)),"-")</f>
        <v>U</v>
      </c>
      <c r="G4223" s="24" t="str">
        <f aca="false">IFERROR(INDEX(Positions!$E$2:$E$14531,MATCH($A4223&amp;"|14",Positions!$A$2:$A$14531,0)),"-")</f>
        <v>A</v>
      </c>
      <c r="H4223" s="25" t="str">
        <f aca="false">F4223&amp;"-"&amp;G4223</f>
        <v>U-A</v>
      </c>
      <c r="I4223" s="24" t="n">
        <f aca="false">(F4223="G")+(G4223="G")</f>
        <v>0</v>
      </c>
      <c r="J4223" s="24" t="n">
        <f aca="false">(F4223="C")+(G4223="C")</f>
        <v>0</v>
      </c>
      <c r="K4223" s="25" t="n">
        <f aca="false">I4223+J4223</f>
        <v>0</v>
      </c>
    </row>
    <row r="4224" customFormat="false" ht="15" hidden="false" customHeight="false" outlineLevel="0" collapsed="false">
      <c r="A4224" s="24" t="s">
        <v>187</v>
      </c>
      <c r="B4224" s="24" t="s">
        <v>893</v>
      </c>
      <c r="C4224" s="24" t="s">
        <v>895</v>
      </c>
      <c r="D4224" s="24" t="n">
        <f aca="false">IFERROR(INDEX(Positions!$D$2:$D$14531,MATCH($A4224&amp;"|15",Positions!$A$2:$A$14531,0)),"-")</f>
        <v>15</v>
      </c>
      <c r="E4224" s="24" t="n">
        <f aca="false">IFERROR(INDEX(Positions!$D$2:$D$14531,MATCH($A4224&amp;"|48",Positions!$A$2:$A$14531,0)),"-")</f>
        <v>47</v>
      </c>
      <c r="F4224" s="24" t="str">
        <f aca="false">IFERROR(INDEX(Positions!$E$2:$E$14531,MATCH($A4224&amp;"|15",Positions!$A$2:$A$14531,0)),"-")</f>
        <v>G</v>
      </c>
      <c r="G4224" s="24" t="str">
        <f aca="false">IFERROR(INDEX(Positions!$E$2:$E$14531,MATCH($A4224&amp;"|48",Positions!$A$2:$A$14531,0)),"-")</f>
        <v>C</v>
      </c>
      <c r="H4224" s="25" t="str">
        <f aca="false">F4224&amp;"-"&amp;G4224</f>
        <v>G-C</v>
      </c>
      <c r="I4224" s="24" t="n">
        <f aca="false">(F4224="G")+(G4224="G")</f>
        <v>1</v>
      </c>
      <c r="J4224" s="24" t="n">
        <f aca="false">(F4224="C")+(G4224="C")</f>
        <v>1</v>
      </c>
      <c r="K4224" s="25" t="n">
        <f aca="false">I4224+J4224</f>
        <v>2</v>
      </c>
    </row>
    <row r="4225" customFormat="false" ht="15" hidden="false" customHeight="false" outlineLevel="0" collapsed="false">
      <c r="A4225" s="24" t="s">
        <v>187</v>
      </c>
      <c r="B4225" s="24" t="s">
        <v>893</v>
      </c>
      <c r="C4225" s="24" t="s">
        <v>896</v>
      </c>
      <c r="D4225" s="24" t="n">
        <f aca="false">IFERROR(INDEX(Positions!$D$2:$D$14531,MATCH($A4225&amp;"|18",Positions!$A$2:$A$14531,0)),"-")</f>
        <v>16</v>
      </c>
      <c r="E4225" s="24" t="n">
        <f aca="false">IFERROR(INDEX(Positions!$D$2:$D$14531,MATCH($A4225&amp;"|55",Positions!$A$2:$A$14531,0)),"-")</f>
        <v>54</v>
      </c>
      <c r="F4225" s="24" t="str">
        <f aca="false">IFERROR(INDEX(Positions!$E$2:$E$14531,MATCH($A4225&amp;"|18",Positions!$A$2:$A$14531,0)),"-")</f>
        <v>G</v>
      </c>
      <c r="G4225" s="24" t="str">
        <f aca="false">IFERROR(INDEX(Positions!$E$2:$E$14531,MATCH($A4225&amp;"|55",Positions!$A$2:$A$14531,0)),"-")</f>
        <v>U</v>
      </c>
      <c r="H4225" s="25" t="str">
        <f aca="false">F4225&amp;"-"&amp;G4225</f>
        <v>G-U</v>
      </c>
      <c r="I4225" s="24" t="n">
        <f aca="false">(F4225="G")+(G4225="G")</f>
        <v>1</v>
      </c>
      <c r="J4225" s="24" t="n">
        <f aca="false">(F4225="C")+(G4225="C")</f>
        <v>0</v>
      </c>
      <c r="K4225" s="25" t="n">
        <f aca="false">I4225+J4225</f>
        <v>1</v>
      </c>
    </row>
    <row r="4226" customFormat="false" ht="15" hidden="false" customHeight="false" outlineLevel="0" collapsed="false">
      <c r="A4226" s="24" t="s">
        <v>187</v>
      </c>
      <c r="B4226" s="24" t="s">
        <v>893</v>
      </c>
      <c r="C4226" s="24" t="s">
        <v>897</v>
      </c>
      <c r="D4226" s="24" t="n">
        <f aca="false">IFERROR(INDEX(Positions!$D$2:$D$14531,MATCH($A4226&amp;"|19",Positions!$A$2:$A$14531,0)),"-")</f>
        <v>17</v>
      </c>
      <c r="E4226" s="24" t="n">
        <f aca="false">IFERROR(INDEX(Positions!$D$2:$D$14531,MATCH($A4226&amp;"|56",Positions!$A$2:$A$14531,0)),"-")</f>
        <v>55</v>
      </c>
      <c r="F4226" s="24" t="str">
        <f aca="false">IFERROR(INDEX(Positions!$E$2:$E$14531,MATCH($A4226&amp;"|19",Positions!$A$2:$A$14531,0)),"-")</f>
        <v>G</v>
      </c>
      <c r="G4226" s="24" t="str">
        <f aca="false">IFERROR(INDEX(Positions!$E$2:$E$14531,MATCH($A4226&amp;"|56",Positions!$A$2:$A$14531,0)),"-")</f>
        <v>C</v>
      </c>
      <c r="H4226" s="25" t="str">
        <f aca="false">F4226&amp;"-"&amp;G4226</f>
        <v>G-C</v>
      </c>
      <c r="I4226" s="24" t="n">
        <f aca="false">(F4226="G")+(G4226="G")</f>
        <v>1</v>
      </c>
      <c r="J4226" s="24" t="n">
        <f aca="false">(F4226="C")+(G4226="C")</f>
        <v>1</v>
      </c>
      <c r="K4226" s="25" t="n">
        <f aca="false">I4226+J4226</f>
        <v>2</v>
      </c>
    </row>
    <row r="4227" customFormat="false" ht="15" hidden="false" customHeight="false" outlineLevel="0" collapsed="false">
      <c r="A4227" s="24" t="s">
        <v>187</v>
      </c>
      <c r="B4227" s="24" t="s">
        <v>893</v>
      </c>
      <c r="C4227" s="24" t="s">
        <v>898</v>
      </c>
      <c r="D4227" s="24" t="n">
        <f aca="false">IFERROR(INDEX(Positions!$D$2:$D$14531,MATCH($A4227&amp;"|26",Positions!$A$2:$A$14531,0)),"-")</f>
        <v>25</v>
      </c>
      <c r="E4227" s="24" t="n">
        <f aca="false">IFERROR(INDEX(Positions!$D$2:$D$14531,MATCH($A4227&amp;"|44",Positions!$A$2:$A$14531,0)),"-")</f>
        <v>43</v>
      </c>
      <c r="F4227" s="24" t="str">
        <f aca="false">IFERROR(INDEX(Positions!$E$2:$E$14531,MATCH($A4227&amp;"|26",Positions!$A$2:$A$14531,0)),"-")</f>
        <v>A</v>
      </c>
      <c r="G4227" s="24" t="str">
        <f aca="false">IFERROR(INDEX(Positions!$E$2:$E$14531,MATCH($A4227&amp;"|44",Positions!$A$2:$A$14531,0)),"-")</f>
        <v>C</v>
      </c>
      <c r="H4227" s="25" t="str">
        <f aca="false">F4227&amp;"-"&amp;G4227</f>
        <v>A-C</v>
      </c>
      <c r="I4227" s="24" t="n">
        <f aca="false">(F4227="G")+(G4227="G")</f>
        <v>0</v>
      </c>
      <c r="J4227" s="24" t="n">
        <f aca="false">(F4227="C")+(G4227="C")</f>
        <v>1</v>
      </c>
      <c r="K4227" s="25" t="n">
        <f aca="false">I4227+J4227</f>
        <v>1</v>
      </c>
    </row>
    <row r="4228" customFormat="false" ht="15" hidden="false" customHeight="false" outlineLevel="0" collapsed="false">
      <c r="A4228" s="24" t="s">
        <v>187</v>
      </c>
      <c r="B4228" s="24" t="s">
        <v>893</v>
      </c>
      <c r="C4228" s="24" t="s">
        <v>899</v>
      </c>
      <c r="D4228" s="24" t="n">
        <f aca="false">IFERROR(INDEX(Positions!$D$2:$D$14531,MATCH($A4228&amp;"|32",Positions!$A$2:$A$14531,0)),"-")</f>
        <v>31</v>
      </c>
      <c r="E4228" s="24" t="n">
        <f aca="false">IFERROR(INDEX(Positions!$D$2:$D$14531,MATCH($A4228&amp;"|38",Positions!$A$2:$A$14531,0)),"-")</f>
        <v>37</v>
      </c>
      <c r="F4228" s="24" t="str">
        <f aca="false">IFERROR(INDEX(Positions!$E$2:$E$14531,MATCH($A4228&amp;"|32",Positions!$A$2:$A$14531,0)),"-")</f>
        <v>C</v>
      </c>
      <c r="G4228" s="24" t="str">
        <f aca="false">IFERROR(INDEX(Positions!$E$2:$E$14531,MATCH($A4228&amp;"|38",Positions!$A$2:$A$14531,0)),"-")</f>
        <v>A</v>
      </c>
      <c r="H4228" s="25" t="str">
        <f aca="false">F4228&amp;"-"&amp;G4228</f>
        <v>C-A</v>
      </c>
      <c r="I4228" s="24" t="n">
        <f aca="false">(F4228="G")+(G4228="G")</f>
        <v>0</v>
      </c>
      <c r="J4228" s="24" t="n">
        <f aca="false">(F4228="C")+(G4228="C")</f>
        <v>1</v>
      </c>
      <c r="K4228" s="25" t="n">
        <f aca="false">I4228+J4228</f>
        <v>1</v>
      </c>
    </row>
    <row r="4229" customFormat="false" ht="15" hidden="false" customHeight="false" outlineLevel="0" collapsed="false">
      <c r="A4229" s="24" t="s">
        <v>187</v>
      </c>
      <c r="B4229" s="24" t="s">
        <v>893</v>
      </c>
      <c r="C4229" s="24" t="s">
        <v>900</v>
      </c>
      <c r="D4229" s="24" t="n">
        <f aca="false">IFERROR(INDEX(Positions!$D$2:$D$14531,MATCH($A4229&amp;"|54",Positions!$A$2:$A$14531,0)),"-")</f>
        <v>53</v>
      </c>
      <c r="E4229" s="24" t="n">
        <f aca="false">IFERROR(INDEX(Positions!$D$2:$D$14531,MATCH($A4229&amp;"|58",Positions!$A$2:$A$14531,0)),"-")</f>
        <v>57</v>
      </c>
      <c r="F4229" s="24" t="str">
        <f aca="false">IFERROR(INDEX(Positions!$E$2:$E$14531,MATCH($A4229&amp;"|54",Positions!$A$2:$A$14531,0)),"-")</f>
        <v>U</v>
      </c>
      <c r="G4229" s="24" t="str">
        <f aca="false">IFERROR(INDEX(Positions!$E$2:$E$14531,MATCH($A4229&amp;"|58",Positions!$A$2:$A$14531,0)),"-")</f>
        <v>A</v>
      </c>
      <c r="H4229" s="25" t="str">
        <f aca="false">F4229&amp;"-"&amp;G4229</f>
        <v>U-A</v>
      </c>
      <c r="I4229" s="24" t="n">
        <f aca="false">(F4229="G")+(G4229="G")</f>
        <v>0</v>
      </c>
      <c r="J4229" s="24" t="n">
        <f aca="false">(F4229="C")+(G4229="C")</f>
        <v>0</v>
      </c>
      <c r="K4229" s="25" t="n">
        <f aca="false">I4229+J4229</f>
        <v>0</v>
      </c>
    </row>
    <row r="4230" customFormat="false" ht="15" hidden="false" customHeight="false" outlineLevel="0" collapsed="false">
      <c r="A4230" s="4" t="s">
        <v>188</v>
      </c>
      <c r="B4230" s="4" t="s">
        <v>768</v>
      </c>
      <c r="C4230" s="4" t="s">
        <v>882</v>
      </c>
      <c r="D4230" s="4" t="n">
        <f aca="false">IFERROR(INDEX(Positions!$D$2:$D$14531,MATCH($A4230&amp;"|1",Positions!$A$2:$A$14531,0)),"-")</f>
        <v>1</v>
      </c>
      <c r="E4230" s="4" t="n">
        <f aca="false">IFERROR(INDEX(Positions!$D$2:$D$14531,MATCH($A4230&amp;"|72",Positions!$A$2:$A$14531,0)),"-")</f>
        <v>71</v>
      </c>
      <c r="F4230" s="4" t="str">
        <f aca="false">IFERROR(INDEX(Positions!$E$2:$E$14531,MATCH($A4230&amp;"|1",Positions!$A$2:$A$14531,0)),"-")</f>
        <v>G</v>
      </c>
      <c r="G4230" s="4" t="str">
        <f aca="false">IFERROR(INDEX(Positions!$E$2:$E$14531,MATCH($A4230&amp;"|72",Positions!$A$2:$A$14531,0)),"-")</f>
        <v>C</v>
      </c>
      <c r="H4230" s="3" t="str">
        <f aca="false">F4230&amp;"-"&amp;G4230</f>
        <v>G-C</v>
      </c>
      <c r="I4230" s="4" t="n">
        <f aca="false">(F4230="G")+(G4230="G")</f>
        <v>1</v>
      </c>
      <c r="J4230" s="4" t="n">
        <f aca="false">(F4230="C")+(G4230="C")</f>
        <v>1</v>
      </c>
      <c r="K4230" s="3" t="n">
        <f aca="false">I4230+J4230</f>
        <v>2</v>
      </c>
    </row>
    <row r="4231" customFormat="false" ht="15" hidden="false" customHeight="false" outlineLevel="0" collapsed="false">
      <c r="A4231" s="4" t="s">
        <v>188</v>
      </c>
      <c r="B4231" s="4" t="s">
        <v>768</v>
      </c>
      <c r="C4231" s="4" t="s">
        <v>883</v>
      </c>
      <c r="D4231" s="4" t="n">
        <f aca="false">IFERROR(INDEX(Positions!$D$2:$D$14531,MATCH($A4231&amp;"|2",Positions!$A$2:$A$14531,0)),"-")</f>
        <v>2</v>
      </c>
      <c r="E4231" s="4" t="n">
        <f aca="false">IFERROR(INDEX(Positions!$D$2:$D$14531,MATCH($A4231&amp;"|71",Positions!$A$2:$A$14531,0)),"-")</f>
        <v>70</v>
      </c>
      <c r="F4231" s="4" t="str">
        <f aca="false">IFERROR(INDEX(Positions!$E$2:$E$14531,MATCH($A4231&amp;"|2",Positions!$A$2:$A$14531,0)),"-")</f>
        <v>C</v>
      </c>
      <c r="G4231" s="4" t="str">
        <f aca="false">IFERROR(INDEX(Positions!$E$2:$E$14531,MATCH($A4231&amp;"|71",Positions!$A$2:$A$14531,0)),"-")</f>
        <v>G</v>
      </c>
      <c r="H4231" s="3" t="str">
        <f aca="false">F4231&amp;"-"&amp;G4231</f>
        <v>C-G</v>
      </c>
      <c r="I4231" s="4" t="n">
        <f aca="false">(F4231="G")+(G4231="G")</f>
        <v>1</v>
      </c>
      <c r="J4231" s="4" t="n">
        <f aca="false">(F4231="C")+(G4231="C")</f>
        <v>1</v>
      </c>
      <c r="K4231" s="3" t="n">
        <f aca="false">I4231+J4231</f>
        <v>2</v>
      </c>
    </row>
    <row r="4232" customFormat="false" ht="15" hidden="false" customHeight="false" outlineLevel="0" collapsed="false">
      <c r="A4232" s="4" t="s">
        <v>188</v>
      </c>
      <c r="B4232" s="4" t="s">
        <v>768</v>
      </c>
      <c r="C4232" s="4" t="s">
        <v>884</v>
      </c>
      <c r="D4232" s="4" t="n">
        <f aca="false">IFERROR(INDEX(Positions!$D$2:$D$14531,MATCH($A4232&amp;"|3",Positions!$A$2:$A$14531,0)),"-")</f>
        <v>3</v>
      </c>
      <c r="E4232" s="4" t="n">
        <f aca="false">IFERROR(INDEX(Positions!$D$2:$D$14531,MATCH($A4232&amp;"|70",Positions!$A$2:$A$14531,0)),"-")</f>
        <v>69</v>
      </c>
      <c r="F4232" s="4" t="str">
        <f aca="false">IFERROR(INDEX(Positions!$E$2:$E$14531,MATCH($A4232&amp;"|3",Positions!$A$2:$A$14531,0)),"-")</f>
        <v>C</v>
      </c>
      <c r="G4232" s="4" t="str">
        <f aca="false">IFERROR(INDEX(Positions!$E$2:$E$14531,MATCH($A4232&amp;"|70",Positions!$A$2:$A$14531,0)),"-")</f>
        <v>G</v>
      </c>
      <c r="H4232" s="3" t="str">
        <f aca="false">F4232&amp;"-"&amp;G4232</f>
        <v>C-G</v>
      </c>
      <c r="I4232" s="4" t="n">
        <f aca="false">(F4232="G")+(G4232="G")</f>
        <v>1</v>
      </c>
      <c r="J4232" s="4" t="n">
        <f aca="false">(F4232="C")+(G4232="C")</f>
        <v>1</v>
      </c>
      <c r="K4232" s="3" t="n">
        <f aca="false">I4232+J4232</f>
        <v>2</v>
      </c>
    </row>
    <row r="4233" customFormat="false" ht="15" hidden="false" customHeight="false" outlineLevel="0" collapsed="false">
      <c r="A4233" s="4" t="s">
        <v>188</v>
      </c>
      <c r="B4233" s="4" t="s">
        <v>768</v>
      </c>
      <c r="C4233" s="4" t="s">
        <v>885</v>
      </c>
      <c r="D4233" s="4" t="n">
        <f aca="false">IFERROR(INDEX(Positions!$D$2:$D$14531,MATCH($A4233&amp;"|4",Positions!$A$2:$A$14531,0)),"-")</f>
        <v>4</v>
      </c>
      <c r="E4233" s="4" t="n">
        <f aca="false">IFERROR(INDEX(Positions!$D$2:$D$14531,MATCH($A4233&amp;"|69",Positions!$A$2:$A$14531,0)),"-")</f>
        <v>68</v>
      </c>
      <c r="F4233" s="4" t="str">
        <f aca="false">IFERROR(INDEX(Positions!$E$2:$E$14531,MATCH($A4233&amp;"|4",Positions!$A$2:$A$14531,0)),"-")</f>
        <v>A</v>
      </c>
      <c r="G4233" s="4" t="str">
        <f aca="false">IFERROR(INDEX(Positions!$E$2:$E$14531,MATCH($A4233&amp;"|69",Positions!$A$2:$A$14531,0)),"-")</f>
        <v>U</v>
      </c>
      <c r="H4233" s="3" t="str">
        <f aca="false">F4233&amp;"-"&amp;G4233</f>
        <v>A-U</v>
      </c>
      <c r="I4233" s="4" t="n">
        <f aca="false">(F4233="G")+(G4233="G")</f>
        <v>0</v>
      </c>
      <c r="J4233" s="4" t="n">
        <f aca="false">(F4233="C")+(G4233="C")</f>
        <v>0</v>
      </c>
      <c r="K4233" s="3" t="n">
        <f aca="false">I4233+J4233</f>
        <v>0</v>
      </c>
    </row>
    <row r="4234" customFormat="false" ht="15" hidden="false" customHeight="false" outlineLevel="0" collapsed="false">
      <c r="A4234" s="4" t="s">
        <v>188</v>
      </c>
      <c r="B4234" s="4" t="s">
        <v>768</v>
      </c>
      <c r="C4234" s="4" t="s">
        <v>542</v>
      </c>
      <c r="D4234" s="4" t="n">
        <f aca="false">IFERROR(INDEX(Positions!$D$2:$D$14531,MATCH($A4234&amp;"|5",Positions!$A$2:$A$14531,0)),"-")</f>
        <v>5</v>
      </c>
      <c r="E4234" s="4" t="n">
        <f aca="false">IFERROR(INDEX(Positions!$D$2:$D$14531,MATCH($A4234&amp;"|68",Positions!$A$2:$A$14531,0)),"-")</f>
        <v>67</v>
      </c>
      <c r="F4234" s="4" t="str">
        <f aca="false">IFERROR(INDEX(Positions!$E$2:$E$14531,MATCH($A4234&amp;"|5",Positions!$A$2:$A$14531,0)),"-")</f>
        <v>G</v>
      </c>
      <c r="G4234" s="4" t="str">
        <f aca="false">IFERROR(INDEX(Positions!$E$2:$E$14531,MATCH($A4234&amp;"|68",Positions!$A$2:$A$14531,0)),"-")</f>
        <v>C</v>
      </c>
      <c r="H4234" s="3" t="str">
        <f aca="false">F4234&amp;"-"&amp;G4234</f>
        <v>G-C</v>
      </c>
      <c r="I4234" s="4" t="n">
        <f aca="false">(F4234="G")+(G4234="G")</f>
        <v>1</v>
      </c>
      <c r="J4234" s="4" t="n">
        <f aca="false">(F4234="C")+(G4234="C")</f>
        <v>1</v>
      </c>
      <c r="K4234" s="3" t="n">
        <f aca="false">I4234+J4234</f>
        <v>2</v>
      </c>
    </row>
    <row r="4235" customFormat="false" ht="15" hidden="false" customHeight="false" outlineLevel="0" collapsed="false">
      <c r="A4235" s="4" t="s">
        <v>188</v>
      </c>
      <c r="B4235" s="4" t="s">
        <v>768</v>
      </c>
      <c r="C4235" s="4" t="s">
        <v>561</v>
      </c>
      <c r="D4235" s="4" t="n">
        <f aca="false">IFERROR(INDEX(Positions!$D$2:$D$14531,MATCH($A4235&amp;"|6",Positions!$A$2:$A$14531,0)),"-")</f>
        <v>6</v>
      </c>
      <c r="E4235" s="4" t="n">
        <f aca="false">IFERROR(INDEX(Positions!$D$2:$D$14531,MATCH($A4235&amp;"|67",Positions!$A$2:$A$14531,0)),"-")</f>
        <v>66</v>
      </c>
      <c r="F4235" s="4" t="str">
        <f aca="false">IFERROR(INDEX(Positions!$E$2:$E$14531,MATCH($A4235&amp;"|6",Positions!$A$2:$A$14531,0)),"-")</f>
        <v>G</v>
      </c>
      <c r="G4235" s="4" t="str">
        <f aca="false">IFERROR(INDEX(Positions!$E$2:$E$14531,MATCH($A4235&amp;"|67",Positions!$A$2:$A$14531,0)),"-")</f>
        <v>C</v>
      </c>
      <c r="H4235" s="3" t="str">
        <f aca="false">F4235&amp;"-"&amp;G4235</f>
        <v>G-C</v>
      </c>
      <c r="I4235" s="4" t="n">
        <f aca="false">(F4235="G")+(G4235="G")</f>
        <v>1</v>
      </c>
      <c r="J4235" s="4" t="n">
        <f aca="false">(F4235="C")+(G4235="C")</f>
        <v>1</v>
      </c>
      <c r="K4235" s="3" t="n">
        <f aca="false">I4235+J4235</f>
        <v>2</v>
      </c>
    </row>
    <row r="4236" customFormat="false" ht="15" hidden="false" customHeight="false" outlineLevel="0" collapsed="false">
      <c r="A4236" s="4" t="s">
        <v>188</v>
      </c>
      <c r="B4236" s="4" t="s">
        <v>768</v>
      </c>
      <c r="C4236" s="4" t="s">
        <v>886</v>
      </c>
      <c r="D4236" s="4" t="n">
        <f aca="false">IFERROR(INDEX(Positions!$D$2:$D$14531,MATCH($A4236&amp;"|7",Positions!$A$2:$A$14531,0)),"-")</f>
        <v>7</v>
      </c>
      <c r="E4236" s="4" t="n">
        <f aca="false">IFERROR(INDEX(Positions!$D$2:$D$14531,MATCH($A4236&amp;"|66",Positions!$A$2:$A$14531,0)),"-")</f>
        <v>65</v>
      </c>
      <c r="F4236" s="4" t="str">
        <f aca="false">IFERROR(INDEX(Positions!$E$2:$E$14531,MATCH($A4236&amp;"|7",Positions!$A$2:$A$14531,0)),"-")</f>
        <v>G</v>
      </c>
      <c r="G4236" s="4" t="str">
        <f aca="false">IFERROR(INDEX(Positions!$E$2:$E$14531,MATCH($A4236&amp;"|66",Positions!$A$2:$A$14531,0)),"-")</f>
        <v>C</v>
      </c>
      <c r="H4236" s="3" t="str">
        <f aca="false">F4236&amp;"-"&amp;G4236</f>
        <v>G-C</v>
      </c>
      <c r="I4236" s="4" t="n">
        <f aca="false">(F4236="G")+(G4236="G")</f>
        <v>1</v>
      </c>
      <c r="J4236" s="4" t="n">
        <f aca="false">(F4236="C")+(G4236="C")</f>
        <v>1</v>
      </c>
      <c r="K4236" s="3" t="n">
        <f aca="false">I4236+J4236</f>
        <v>2</v>
      </c>
    </row>
    <row r="4237" customFormat="false" ht="15" hidden="false" customHeight="false" outlineLevel="0" collapsed="false">
      <c r="A4237" s="4" t="s">
        <v>188</v>
      </c>
      <c r="B4237" s="4" t="s">
        <v>783</v>
      </c>
      <c r="C4237" s="4" t="s">
        <v>887</v>
      </c>
      <c r="D4237" s="4" t="n">
        <f aca="false">IFERROR(INDEX(Positions!$D$2:$D$14531,MATCH($A4237&amp;"|10",Positions!$A$2:$A$14531,0)),"-")</f>
        <v>10</v>
      </c>
      <c r="E4237" s="4" t="n">
        <f aca="false">IFERROR(INDEX(Positions!$D$2:$D$14531,MATCH($A4237&amp;"|25",Positions!$A$2:$A$14531,0)),"-")</f>
        <v>24</v>
      </c>
      <c r="F4237" s="4" t="str">
        <f aca="false">IFERROR(INDEX(Positions!$E$2:$E$14531,MATCH($A4237&amp;"|10",Positions!$A$2:$A$14531,0)),"-")</f>
        <v>G</v>
      </c>
      <c r="G4237" s="4" t="str">
        <f aca="false">IFERROR(INDEX(Positions!$E$2:$E$14531,MATCH($A4237&amp;"|25",Positions!$A$2:$A$14531,0)),"-")</f>
        <v>C</v>
      </c>
      <c r="H4237" s="3" t="str">
        <f aca="false">F4237&amp;"-"&amp;G4237</f>
        <v>G-C</v>
      </c>
      <c r="I4237" s="4" t="n">
        <f aca="false">(F4237="G")+(G4237="G")</f>
        <v>1</v>
      </c>
      <c r="J4237" s="4" t="n">
        <f aca="false">(F4237="C")+(G4237="C")</f>
        <v>1</v>
      </c>
      <c r="K4237" s="3" t="n">
        <f aca="false">I4237+J4237</f>
        <v>2</v>
      </c>
    </row>
    <row r="4238" customFormat="false" ht="15" hidden="false" customHeight="false" outlineLevel="0" collapsed="false">
      <c r="A4238" s="4" t="s">
        <v>188</v>
      </c>
      <c r="B4238" s="4" t="s">
        <v>783</v>
      </c>
      <c r="C4238" s="4" t="s">
        <v>888</v>
      </c>
      <c r="D4238" s="4" t="n">
        <f aca="false">IFERROR(INDEX(Positions!$D$2:$D$14531,MATCH($A4238&amp;"|11",Positions!$A$2:$A$14531,0)),"-")</f>
        <v>11</v>
      </c>
      <c r="E4238" s="4" t="n">
        <f aca="false">IFERROR(INDEX(Positions!$D$2:$D$14531,MATCH($A4238&amp;"|24",Positions!$A$2:$A$14531,0)),"-")</f>
        <v>23</v>
      </c>
      <c r="F4238" s="4" t="str">
        <f aca="false">IFERROR(INDEX(Positions!$E$2:$E$14531,MATCH($A4238&amp;"|11",Positions!$A$2:$A$14531,0)),"-")</f>
        <v>C</v>
      </c>
      <c r="G4238" s="4" t="str">
        <f aca="false">IFERROR(INDEX(Positions!$E$2:$E$14531,MATCH($A4238&amp;"|24",Positions!$A$2:$A$14531,0)),"-")</f>
        <v>G</v>
      </c>
      <c r="H4238" s="3" t="str">
        <f aca="false">F4238&amp;"-"&amp;G4238</f>
        <v>C-G</v>
      </c>
      <c r="I4238" s="4" t="n">
        <f aca="false">(F4238="G")+(G4238="G")</f>
        <v>1</v>
      </c>
      <c r="J4238" s="4" t="n">
        <f aca="false">(F4238="C")+(G4238="C")</f>
        <v>1</v>
      </c>
      <c r="K4238" s="3" t="n">
        <f aca="false">I4238+J4238</f>
        <v>2</v>
      </c>
    </row>
    <row r="4239" customFormat="false" ht="15" hidden="false" customHeight="false" outlineLevel="0" collapsed="false">
      <c r="A4239" s="4" t="s">
        <v>188</v>
      </c>
      <c r="B4239" s="4" t="s">
        <v>783</v>
      </c>
      <c r="C4239" s="4" t="s">
        <v>479</v>
      </c>
      <c r="D4239" s="4" t="n">
        <f aca="false">IFERROR(INDEX(Positions!$D$2:$D$14531,MATCH($A4239&amp;"|12",Positions!$A$2:$A$14531,0)),"-")</f>
        <v>12</v>
      </c>
      <c r="E4239" s="4" t="n">
        <f aca="false">IFERROR(INDEX(Positions!$D$2:$D$14531,MATCH($A4239&amp;"|23",Positions!$A$2:$A$14531,0)),"-")</f>
        <v>22</v>
      </c>
      <c r="F4239" s="4" t="str">
        <f aca="false">IFERROR(INDEX(Positions!$E$2:$E$14531,MATCH($A4239&amp;"|12",Positions!$A$2:$A$14531,0)),"-")</f>
        <v>A</v>
      </c>
      <c r="G4239" s="4" t="str">
        <f aca="false">IFERROR(INDEX(Positions!$E$2:$E$14531,MATCH($A4239&amp;"|23",Positions!$A$2:$A$14531,0)),"-")</f>
        <v>U</v>
      </c>
      <c r="H4239" s="3" t="str">
        <f aca="false">F4239&amp;"-"&amp;G4239</f>
        <v>A-U</v>
      </c>
      <c r="I4239" s="4" t="n">
        <f aca="false">(F4239="G")+(G4239="G")</f>
        <v>0</v>
      </c>
      <c r="J4239" s="4" t="n">
        <f aca="false">(F4239="C")+(G4239="C")</f>
        <v>0</v>
      </c>
      <c r="K4239" s="3" t="n">
        <f aca="false">I4239+J4239</f>
        <v>0</v>
      </c>
    </row>
    <row r="4240" customFormat="false" ht="15" hidden="false" customHeight="false" outlineLevel="0" collapsed="false">
      <c r="A4240" s="4" t="s">
        <v>188</v>
      </c>
      <c r="B4240" s="4" t="s">
        <v>783</v>
      </c>
      <c r="C4240" s="4" t="s">
        <v>267</v>
      </c>
      <c r="D4240" s="4" t="n">
        <f aca="false">IFERROR(INDEX(Positions!$D$2:$D$14531,MATCH($A4240&amp;"|13",Positions!$A$2:$A$14531,0)),"-")</f>
        <v>13</v>
      </c>
      <c r="E4240" s="4" t="n">
        <f aca="false">IFERROR(INDEX(Positions!$D$2:$D$14531,MATCH($A4240&amp;"|22",Positions!$A$2:$A$14531,0)),"-")</f>
        <v>21</v>
      </c>
      <c r="F4240" s="4" t="str">
        <f aca="false">IFERROR(INDEX(Positions!$E$2:$E$14531,MATCH($A4240&amp;"|13",Positions!$A$2:$A$14531,0)),"-")</f>
        <v>G</v>
      </c>
      <c r="G4240" s="4" t="str">
        <f aca="false">IFERROR(INDEX(Positions!$E$2:$E$14531,MATCH($A4240&amp;"|22",Positions!$A$2:$A$14531,0)),"-")</f>
        <v>U</v>
      </c>
      <c r="H4240" s="3" t="str">
        <f aca="false">F4240&amp;"-"&amp;G4240</f>
        <v>G-U</v>
      </c>
      <c r="I4240" s="4" t="n">
        <f aca="false">(F4240="G")+(G4240="G")</f>
        <v>1</v>
      </c>
      <c r="J4240" s="4" t="n">
        <f aca="false">(F4240="C")+(G4240="C")</f>
        <v>0</v>
      </c>
      <c r="K4240" s="3" t="n">
        <f aca="false">I4240+J4240</f>
        <v>1</v>
      </c>
    </row>
    <row r="4241" customFormat="false" ht="15" hidden="false" customHeight="false" outlineLevel="0" collapsed="false">
      <c r="A4241" s="4" t="s">
        <v>188</v>
      </c>
      <c r="B4241" s="4" t="s">
        <v>805</v>
      </c>
      <c r="C4241" s="4" t="s">
        <v>673</v>
      </c>
      <c r="D4241" s="4" t="n">
        <f aca="false">IFERROR(INDEX(Positions!$D$2:$D$14531,MATCH($A4241&amp;"|27",Positions!$A$2:$A$14531,0)),"-")</f>
        <v>26</v>
      </c>
      <c r="E4241" s="4" t="n">
        <f aca="false">IFERROR(INDEX(Positions!$D$2:$D$14531,MATCH($A4241&amp;"|43",Positions!$A$2:$A$14531,0)),"-")</f>
        <v>42</v>
      </c>
      <c r="F4241" s="4" t="str">
        <f aca="false">IFERROR(INDEX(Positions!$E$2:$E$14531,MATCH($A4241&amp;"|27",Positions!$A$2:$A$14531,0)),"-")</f>
        <v>G</v>
      </c>
      <c r="G4241" s="4" t="str">
        <f aca="false">IFERROR(INDEX(Positions!$E$2:$E$14531,MATCH($A4241&amp;"|43",Positions!$A$2:$A$14531,0)),"-")</f>
        <v>C</v>
      </c>
      <c r="H4241" s="3" t="str">
        <f aca="false">F4241&amp;"-"&amp;G4241</f>
        <v>G-C</v>
      </c>
      <c r="I4241" s="4" t="n">
        <f aca="false">(F4241="G")+(G4241="G")</f>
        <v>1</v>
      </c>
      <c r="J4241" s="4" t="n">
        <f aca="false">(F4241="C")+(G4241="C")</f>
        <v>1</v>
      </c>
      <c r="K4241" s="3" t="n">
        <f aca="false">I4241+J4241</f>
        <v>2</v>
      </c>
    </row>
    <row r="4242" customFormat="false" ht="15" hidden="false" customHeight="false" outlineLevel="0" collapsed="false">
      <c r="A4242" s="4" t="s">
        <v>188</v>
      </c>
      <c r="B4242" s="4" t="s">
        <v>805</v>
      </c>
      <c r="C4242" s="4" t="s">
        <v>889</v>
      </c>
      <c r="D4242" s="4" t="n">
        <f aca="false">IFERROR(INDEX(Positions!$D$2:$D$14531,MATCH($A4242&amp;"|28",Positions!$A$2:$A$14531,0)),"-")</f>
        <v>27</v>
      </c>
      <c r="E4242" s="4" t="n">
        <f aca="false">IFERROR(INDEX(Positions!$D$2:$D$14531,MATCH($A4242&amp;"|42",Positions!$A$2:$A$14531,0)),"-")</f>
        <v>41</v>
      </c>
      <c r="F4242" s="4" t="str">
        <f aca="false">IFERROR(INDEX(Positions!$E$2:$E$14531,MATCH($A4242&amp;"|28",Positions!$A$2:$A$14531,0)),"-")</f>
        <v>C</v>
      </c>
      <c r="G4242" s="4" t="str">
        <f aca="false">IFERROR(INDEX(Positions!$E$2:$E$14531,MATCH($A4242&amp;"|42",Positions!$A$2:$A$14531,0)),"-")</f>
        <v>G</v>
      </c>
      <c r="H4242" s="3" t="str">
        <f aca="false">F4242&amp;"-"&amp;G4242</f>
        <v>C-G</v>
      </c>
      <c r="I4242" s="4" t="n">
        <f aca="false">(F4242="G")+(G4242="G")</f>
        <v>1</v>
      </c>
      <c r="J4242" s="4" t="n">
        <f aca="false">(F4242="C")+(G4242="C")</f>
        <v>1</v>
      </c>
      <c r="K4242" s="3" t="n">
        <f aca="false">I4242+J4242</f>
        <v>2</v>
      </c>
    </row>
    <row r="4243" customFormat="false" ht="15" hidden="false" customHeight="false" outlineLevel="0" collapsed="false">
      <c r="A4243" s="4" t="s">
        <v>188</v>
      </c>
      <c r="B4243" s="4" t="s">
        <v>805</v>
      </c>
      <c r="C4243" s="4" t="s">
        <v>890</v>
      </c>
      <c r="D4243" s="4" t="n">
        <f aca="false">IFERROR(INDEX(Positions!$D$2:$D$14531,MATCH($A4243&amp;"|29",Positions!$A$2:$A$14531,0)),"-")</f>
        <v>28</v>
      </c>
      <c r="E4243" s="4" t="n">
        <f aca="false">IFERROR(INDEX(Positions!$D$2:$D$14531,MATCH($A4243&amp;"|41",Positions!$A$2:$A$14531,0)),"-")</f>
        <v>40</v>
      </c>
      <c r="F4243" s="4" t="str">
        <f aca="false">IFERROR(INDEX(Positions!$E$2:$E$14531,MATCH($A4243&amp;"|29",Positions!$A$2:$A$14531,0)),"-")</f>
        <v>G</v>
      </c>
      <c r="G4243" s="4" t="str">
        <f aca="false">IFERROR(INDEX(Positions!$E$2:$E$14531,MATCH($A4243&amp;"|41",Positions!$A$2:$A$14531,0)),"-")</f>
        <v>C</v>
      </c>
      <c r="H4243" s="3" t="str">
        <f aca="false">F4243&amp;"-"&amp;G4243</f>
        <v>G-C</v>
      </c>
      <c r="I4243" s="4" t="n">
        <f aca="false">(F4243="G")+(G4243="G")</f>
        <v>1</v>
      </c>
      <c r="J4243" s="4" t="n">
        <f aca="false">(F4243="C")+(G4243="C")</f>
        <v>1</v>
      </c>
      <c r="K4243" s="3" t="n">
        <f aca="false">I4243+J4243</f>
        <v>2</v>
      </c>
    </row>
    <row r="4244" customFormat="false" ht="15" hidden="false" customHeight="false" outlineLevel="0" collapsed="false">
      <c r="A4244" s="4" t="s">
        <v>188</v>
      </c>
      <c r="B4244" s="4" t="s">
        <v>805</v>
      </c>
      <c r="C4244" s="4" t="s">
        <v>694</v>
      </c>
      <c r="D4244" s="4" t="n">
        <f aca="false">IFERROR(INDEX(Positions!$D$2:$D$14531,MATCH($A4244&amp;"|30",Positions!$A$2:$A$14531,0)),"-")</f>
        <v>29</v>
      </c>
      <c r="E4244" s="4" t="n">
        <f aca="false">IFERROR(INDEX(Positions!$D$2:$D$14531,MATCH($A4244&amp;"|40",Positions!$A$2:$A$14531,0)),"-")</f>
        <v>39</v>
      </c>
      <c r="F4244" s="4" t="str">
        <f aca="false">IFERROR(INDEX(Positions!$E$2:$E$14531,MATCH($A4244&amp;"|30",Positions!$A$2:$A$14531,0)),"-")</f>
        <v>G</v>
      </c>
      <c r="G4244" s="4" t="str">
        <f aca="false">IFERROR(INDEX(Positions!$E$2:$E$14531,MATCH($A4244&amp;"|40",Positions!$A$2:$A$14531,0)),"-")</f>
        <v>C</v>
      </c>
      <c r="H4244" s="3" t="str">
        <f aca="false">F4244&amp;"-"&amp;G4244</f>
        <v>G-C</v>
      </c>
      <c r="I4244" s="4" t="n">
        <f aca="false">(F4244="G")+(G4244="G")</f>
        <v>1</v>
      </c>
      <c r="J4244" s="4" t="n">
        <f aca="false">(F4244="C")+(G4244="C")</f>
        <v>1</v>
      </c>
      <c r="K4244" s="3" t="n">
        <f aca="false">I4244+J4244</f>
        <v>2</v>
      </c>
    </row>
    <row r="4245" customFormat="false" ht="15" hidden="false" customHeight="false" outlineLevel="0" collapsed="false">
      <c r="A4245" s="4" t="s">
        <v>188</v>
      </c>
      <c r="B4245" s="4" t="s">
        <v>805</v>
      </c>
      <c r="C4245" s="4" t="s">
        <v>640</v>
      </c>
      <c r="D4245" s="4" t="n">
        <f aca="false">IFERROR(INDEX(Positions!$D$2:$D$14531,MATCH($A4245&amp;"|31",Positions!$A$2:$A$14531,0)),"-")</f>
        <v>30</v>
      </c>
      <c r="E4245" s="4" t="n">
        <f aca="false">IFERROR(INDEX(Positions!$D$2:$D$14531,MATCH($A4245&amp;"|39",Positions!$A$2:$A$14531,0)),"-")</f>
        <v>38</v>
      </c>
      <c r="F4245" s="4" t="str">
        <f aca="false">IFERROR(INDEX(Positions!$E$2:$E$14531,MATCH($A4245&amp;"|31",Positions!$A$2:$A$14531,0)),"-")</f>
        <v>A</v>
      </c>
      <c r="G4245" s="4" t="str">
        <f aca="false">IFERROR(INDEX(Positions!$E$2:$E$14531,MATCH($A4245&amp;"|39",Positions!$A$2:$A$14531,0)),"-")</f>
        <v>U</v>
      </c>
      <c r="H4245" s="3" t="str">
        <f aca="false">F4245&amp;"-"&amp;G4245</f>
        <v>A-U</v>
      </c>
      <c r="I4245" s="4" t="n">
        <f aca="false">(F4245="G")+(G4245="G")</f>
        <v>0</v>
      </c>
      <c r="J4245" s="4" t="n">
        <f aca="false">(F4245="C")+(G4245="C")</f>
        <v>0</v>
      </c>
      <c r="K4245" s="3" t="n">
        <f aca="false">I4245+J4245</f>
        <v>0</v>
      </c>
    </row>
    <row r="4246" customFormat="false" ht="15" hidden="false" customHeight="false" outlineLevel="0" collapsed="false">
      <c r="A4246" s="4" t="s">
        <v>188</v>
      </c>
      <c r="B4246" s="4" t="s">
        <v>830</v>
      </c>
      <c r="C4246" s="4" t="s">
        <v>367</v>
      </c>
      <c r="D4246" s="4" t="n">
        <f aca="false">IFERROR(INDEX(Positions!$D$2:$D$14531,MATCH($A4246&amp;"|49",Positions!$A$2:$A$14531,0)),"-")</f>
        <v>48</v>
      </c>
      <c r="E4246" s="4" t="n">
        <f aca="false">IFERROR(INDEX(Positions!$D$2:$D$14531,MATCH($A4246&amp;"|65",Positions!$A$2:$A$14531,0)),"-")</f>
        <v>64</v>
      </c>
      <c r="F4246" s="4" t="str">
        <f aca="false">IFERROR(INDEX(Positions!$E$2:$E$14531,MATCH($A4246&amp;"|49",Positions!$A$2:$A$14531,0)),"-")</f>
        <v>C</v>
      </c>
      <c r="G4246" s="4" t="str">
        <f aca="false">IFERROR(INDEX(Positions!$E$2:$E$14531,MATCH($A4246&amp;"|65",Positions!$A$2:$A$14531,0)),"-")</f>
        <v>G</v>
      </c>
      <c r="H4246" s="3" t="str">
        <f aca="false">F4246&amp;"-"&amp;G4246</f>
        <v>C-G</v>
      </c>
      <c r="I4246" s="4" t="n">
        <f aca="false">(F4246="G")+(G4246="G")</f>
        <v>1</v>
      </c>
      <c r="J4246" s="4" t="n">
        <f aca="false">(F4246="C")+(G4246="C")</f>
        <v>1</v>
      </c>
      <c r="K4246" s="3" t="n">
        <f aca="false">I4246+J4246</f>
        <v>2</v>
      </c>
    </row>
    <row r="4247" customFormat="false" ht="15" hidden="false" customHeight="false" outlineLevel="0" collapsed="false">
      <c r="A4247" s="4" t="s">
        <v>188</v>
      </c>
      <c r="B4247" s="4" t="s">
        <v>830</v>
      </c>
      <c r="C4247" s="4" t="s">
        <v>891</v>
      </c>
      <c r="D4247" s="4" t="n">
        <f aca="false">IFERROR(INDEX(Positions!$D$2:$D$14531,MATCH($A4247&amp;"|50",Positions!$A$2:$A$14531,0)),"-")</f>
        <v>49</v>
      </c>
      <c r="E4247" s="4" t="n">
        <f aca="false">IFERROR(INDEX(Positions!$D$2:$D$14531,MATCH($A4247&amp;"|64",Positions!$A$2:$A$14531,0)),"-")</f>
        <v>63</v>
      </c>
      <c r="F4247" s="4" t="str">
        <f aca="false">IFERROR(INDEX(Positions!$E$2:$E$14531,MATCH($A4247&amp;"|50",Positions!$A$2:$A$14531,0)),"-")</f>
        <v>C</v>
      </c>
      <c r="G4247" s="4" t="str">
        <f aca="false">IFERROR(INDEX(Positions!$E$2:$E$14531,MATCH($A4247&amp;"|64",Positions!$A$2:$A$14531,0)),"-")</f>
        <v>G</v>
      </c>
      <c r="H4247" s="3" t="str">
        <f aca="false">F4247&amp;"-"&amp;G4247</f>
        <v>C-G</v>
      </c>
      <c r="I4247" s="4" t="n">
        <f aca="false">(F4247="G")+(G4247="G")</f>
        <v>1</v>
      </c>
      <c r="J4247" s="4" t="n">
        <f aca="false">(F4247="C")+(G4247="C")</f>
        <v>1</v>
      </c>
      <c r="K4247" s="3" t="n">
        <f aca="false">I4247+J4247</f>
        <v>2</v>
      </c>
    </row>
    <row r="4248" customFormat="false" ht="15" hidden="false" customHeight="false" outlineLevel="0" collapsed="false">
      <c r="A4248" s="4" t="s">
        <v>188</v>
      </c>
      <c r="B4248" s="4" t="s">
        <v>830</v>
      </c>
      <c r="C4248" s="4" t="s">
        <v>689</v>
      </c>
      <c r="D4248" s="4" t="n">
        <f aca="false">IFERROR(INDEX(Positions!$D$2:$D$14531,MATCH($A4248&amp;"|51",Positions!$A$2:$A$14531,0)),"-")</f>
        <v>50</v>
      </c>
      <c r="E4248" s="4" t="n">
        <f aca="false">IFERROR(INDEX(Positions!$D$2:$D$14531,MATCH($A4248&amp;"|63",Positions!$A$2:$A$14531,0)),"-")</f>
        <v>62</v>
      </c>
      <c r="F4248" s="4" t="str">
        <f aca="false">IFERROR(INDEX(Positions!$E$2:$E$14531,MATCH($A4248&amp;"|51",Positions!$A$2:$A$14531,0)),"-")</f>
        <v>C</v>
      </c>
      <c r="G4248" s="4" t="str">
        <f aca="false">IFERROR(INDEX(Positions!$E$2:$E$14531,MATCH($A4248&amp;"|63",Positions!$A$2:$A$14531,0)),"-")</f>
        <v>G</v>
      </c>
      <c r="H4248" s="3" t="str">
        <f aca="false">F4248&amp;"-"&amp;G4248</f>
        <v>C-G</v>
      </c>
      <c r="I4248" s="4" t="n">
        <f aca="false">(F4248="G")+(G4248="G")</f>
        <v>1</v>
      </c>
      <c r="J4248" s="4" t="n">
        <f aca="false">(F4248="C")+(G4248="C")</f>
        <v>1</v>
      </c>
      <c r="K4248" s="3" t="n">
        <f aca="false">I4248+J4248</f>
        <v>2</v>
      </c>
    </row>
    <row r="4249" customFormat="false" ht="15" hidden="false" customHeight="false" outlineLevel="0" collapsed="false">
      <c r="A4249" s="4" t="s">
        <v>188</v>
      </c>
      <c r="B4249" s="4" t="s">
        <v>830</v>
      </c>
      <c r="C4249" s="4" t="s">
        <v>703</v>
      </c>
      <c r="D4249" s="4" t="n">
        <f aca="false">IFERROR(INDEX(Positions!$D$2:$D$14531,MATCH($A4249&amp;"|52",Positions!$A$2:$A$14531,0)),"-")</f>
        <v>51</v>
      </c>
      <c r="E4249" s="4" t="n">
        <f aca="false">IFERROR(INDEX(Positions!$D$2:$D$14531,MATCH($A4249&amp;"|62",Positions!$A$2:$A$14531,0)),"-")</f>
        <v>61</v>
      </c>
      <c r="F4249" s="4" t="str">
        <f aca="false">IFERROR(INDEX(Positions!$E$2:$E$14531,MATCH($A4249&amp;"|52",Positions!$A$2:$A$14531,0)),"-")</f>
        <v>G</v>
      </c>
      <c r="G4249" s="4" t="str">
        <f aca="false">IFERROR(INDEX(Positions!$E$2:$E$14531,MATCH($A4249&amp;"|62",Positions!$A$2:$A$14531,0)),"-")</f>
        <v>C</v>
      </c>
      <c r="H4249" s="3" t="str">
        <f aca="false">F4249&amp;"-"&amp;G4249</f>
        <v>G-C</v>
      </c>
      <c r="I4249" s="4" t="n">
        <f aca="false">(F4249="G")+(G4249="G")</f>
        <v>1</v>
      </c>
      <c r="J4249" s="4" t="n">
        <f aca="false">(F4249="C")+(G4249="C")</f>
        <v>1</v>
      </c>
      <c r="K4249" s="3" t="n">
        <f aca="false">I4249+J4249</f>
        <v>2</v>
      </c>
    </row>
    <row r="4250" customFormat="false" ht="15" hidden="false" customHeight="false" outlineLevel="0" collapsed="false">
      <c r="A4250" s="4" t="s">
        <v>188</v>
      </c>
      <c r="B4250" s="4" t="s">
        <v>830</v>
      </c>
      <c r="C4250" s="4" t="s">
        <v>892</v>
      </c>
      <c r="D4250" s="4" t="n">
        <f aca="false">IFERROR(INDEX(Positions!$D$2:$D$14531,MATCH($A4250&amp;"|53",Positions!$A$2:$A$14531,0)),"-")</f>
        <v>52</v>
      </c>
      <c r="E4250" s="4" t="n">
        <f aca="false">IFERROR(INDEX(Positions!$D$2:$D$14531,MATCH($A4250&amp;"|61",Positions!$A$2:$A$14531,0)),"-")</f>
        <v>60</v>
      </c>
      <c r="F4250" s="4" t="str">
        <f aca="false">IFERROR(INDEX(Positions!$E$2:$E$14531,MATCH($A4250&amp;"|53",Positions!$A$2:$A$14531,0)),"-")</f>
        <v>G</v>
      </c>
      <c r="G4250" s="4" t="str">
        <f aca="false">IFERROR(INDEX(Positions!$E$2:$E$14531,MATCH($A4250&amp;"|61",Positions!$A$2:$A$14531,0)),"-")</f>
        <v>C</v>
      </c>
      <c r="H4250" s="3" t="str">
        <f aca="false">F4250&amp;"-"&amp;G4250</f>
        <v>G-C</v>
      </c>
      <c r="I4250" s="4" t="n">
        <f aca="false">(F4250="G")+(G4250="G")</f>
        <v>1</v>
      </c>
      <c r="J4250" s="4" t="n">
        <f aca="false">(F4250="C")+(G4250="C")</f>
        <v>1</v>
      </c>
      <c r="K4250" s="3" t="n">
        <f aca="false">I4250+J4250</f>
        <v>2</v>
      </c>
    </row>
    <row r="4251" customFormat="false" ht="15" hidden="false" customHeight="false" outlineLevel="0" collapsed="false">
      <c r="A4251" s="24" t="s">
        <v>188</v>
      </c>
      <c r="B4251" s="24" t="s">
        <v>893</v>
      </c>
      <c r="C4251" s="24" t="s">
        <v>894</v>
      </c>
      <c r="D4251" s="24" t="n">
        <f aca="false">IFERROR(INDEX(Positions!$D$2:$D$14531,MATCH($A4251&amp;"|8",Positions!$A$2:$A$14531,0)),"-")</f>
        <v>8</v>
      </c>
      <c r="E4251" s="24" t="n">
        <f aca="false">IFERROR(INDEX(Positions!$D$2:$D$14531,MATCH($A4251&amp;"|14",Positions!$A$2:$A$14531,0)),"-")</f>
        <v>14</v>
      </c>
      <c r="F4251" s="24" t="str">
        <f aca="false">IFERROR(INDEX(Positions!$E$2:$E$14531,MATCH($A4251&amp;"|8",Positions!$A$2:$A$14531,0)),"-")</f>
        <v>U</v>
      </c>
      <c r="G4251" s="24" t="str">
        <f aca="false">IFERROR(INDEX(Positions!$E$2:$E$14531,MATCH($A4251&amp;"|14",Positions!$A$2:$A$14531,0)),"-")</f>
        <v>A</v>
      </c>
      <c r="H4251" s="25" t="str">
        <f aca="false">F4251&amp;"-"&amp;G4251</f>
        <v>U-A</v>
      </c>
      <c r="I4251" s="24" t="n">
        <f aca="false">(F4251="G")+(G4251="G")</f>
        <v>0</v>
      </c>
      <c r="J4251" s="24" t="n">
        <f aca="false">(F4251="C")+(G4251="C")</f>
        <v>0</v>
      </c>
      <c r="K4251" s="25" t="n">
        <f aca="false">I4251+J4251</f>
        <v>0</v>
      </c>
    </row>
    <row r="4252" customFormat="false" ht="15" hidden="false" customHeight="false" outlineLevel="0" collapsed="false">
      <c r="A4252" s="24" t="s">
        <v>188</v>
      </c>
      <c r="B4252" s="24" t="s">
        <v>893</v>
      </c>
      <c r="C4252" s="24" t="s">
        <v>895</v>
      </c>
      <c r="D4252" s="24" t="n">
        <f aca="false">IFERROR(INDEX(Positions!$D$2:$D$14531,MATCH($A4252&amp;"|15",Positions!$A$2:$A$14531,0)),"-")</f>
        <v>15</v>
      </c>
      <c r="E4252" s="24" t="n">
        <f aca="false">IFERROR(INDEX(Positions!$D$2:$D$14531,MATCH($A4252&amp;"|48",Positions!$A$2:$A$14531,0)),"-")</f>
        <v>47</v>
      </c>
      <c r="F4252" s="24" t="str">
        <f aca="false">IFERROR(INDEX(Positions!$E$2:$E$14531,MATCH($A4252&amp;"|15",Positions!$A$2:$A$14531,0)),"-")</f>
        <v>G</v>
      </c>
      <c r="G4252" s="24" t="str">
        <f aca="false">IFERROR(INDEX(Positions!$E$2:$E$14531,MATCH($A4252&amp;"|48",Positions!$A$2:$A$14531,0)),"-")</f>
        <v>C</v>
      </c>
      <c r="H4252" s="25" t="str">
        <f aca="false">F4252&amp;"-"&amp;G4252</f>
        <v>G-C</v>
      </c>
      <c r="I4252" s="24" t="n">
        <f aca="false">(F4252="G")+(G4252="G")</f>
        <v>1</v>
      </c>
      <c r="J4252" s="24" t="n">
        <f aca="false">(F4252="C")+(G4252="C")</f>
        <v>1</v>
      </c>
      <c r="K4252" s="25" t="n">
        <f aca="false">I4252+J4252</f>
        <v>2</v>
      </c>
    </row>
    <row r="4253" customFormat="false" ht="15" hidden="false" customHeight="false" outlineLevel="0" collapsed="false">
      <c r="A4253" s="24" t="s">
        <v>188</v>
      </c>
      <c r="B4253" s="24" t="s">
        <v>893</v>
      </c>
      <c r="C4253" s="24" t="s">
        <v>896</v>
      </c>
      <c r="D4253" s="24" t="n">
        <f aca="false">IFERROR(INDEX(Positions!$D$2:$D$14531,MATCH($A4253&amp;"|18",Positions!$A$2:$A$14531,0)),"-")</f>
        <v>16</v>
      </c>
      <c r="E4253" s="24" t="n">
        <f aca="false">IFERROR(INDEX(Positions!$D$2:$D$14531,MATCH($A4253&amp;"|55",Positions!$A$2:$A$14531,0)),"-")</f>
        <v>54</v>
      </c>
      <c r="F4253" s="24" t="str">
        <f aca="false">IFERROR(INDEX(Positions!$E$2:$E$14531,MATCH($A4253&amp;"|18",Positions!$A$2:$A$14531,0)),"-")</f>
        <v>G</v>
      </c>
      <c r="G4253" s="24" t="str">
        <f aca="false">IFERROR(INDEX(Positions!$E$2:$E$14531,MATCH($A4253&amp;"|55",Positions!$A$2:$A$14531,0)),"-")</f>
        <v>U</v>
      </c>
      <c r="H4253" s="25" t="str">
        <f aca="false">F4253&amp;"-"&amp;G4253</f>
        <v>G-U</v>
      </c>
      <c r="I4253" s="24" t="n">
        <f aca="false">(F4253="G")+(G4253="G")</f>
        <v>1</v>
      </c>
      <c r="J4253" s="24" t="n">
        <f aca="false">(F4253="C")+(G4253="C")</f>
        <v>0</v>
      </c>
      <c r="K4253" s="25" t="n">
        <f aca="false">I4253+J4253</f>
        <v>1</v>
      </c>
    </row>
    <row r="4254" customFormat="false" ht="15" hidden="false" customHeight="false" outlineLevel="0" collapsed="false">
      <c r="A4254" s="24" t="s">
        <v>188</v>
      </c>
      <c r="B4254" s="24" t="s">
        <v>893</v>
      </c>
      <c r="C4254" s="24" t="s">
        <v>897</v>
      </c>
      <c r="D4254" s="24" t="n">
        <f aca="false">IFERROR(INDEX(Positions!$D$2:$D$14531,MATCH($A4254&amp;"|19",Positions!$A$2:$A$14531,0)),"-")</f>
        <v>17</v>
      </c>
      <c r="E4254" s="24" t="n">
        <f aca="false">IFERROR(INDEX(Positions!$D$2:$D$14531,MATCH($A4254&amp;"|56",Positions!$A$2:$A$14531,0)),"-")</f>
        <v>55</v>
      </c>
      <c r="F4254" s="24" t="str">
        <f aca="false">IFERROR(INDEX(Positions!$E$2:$E$14531,MATCH($A4254&amp;"|19",Positions!$A$2:$A$14531,0)),"-")</f>
        <v>G</v>
      </c>
      <c r="G4254" s="24" t="str">
        <f aca="false">IFERROR(INDEX(Positions!$E$2:$E$14531,MATCH($A4254&amp;"|56",Positions!$A$2:$A$14531,0)),"-")</f>
        <v>C</v>
      </c>
      <c r="H4254" s="25" t="str">
        <f aca="false">F4254&amp;"-"&amp;G4254</f>
        <v>G-C</v>
      </c>
      <c r="I4254" s="24" t="n">
        <f aca="false">(F4254="G")+(G4254="G")</f>
        <v>1</v>
      </c>
      <c r="J4254" s="24" t="n">
        <f aca="false">(F4254="C")+(G4254="C")</f>
        <v>1</v>
      </c>
      <c r="K4254" s="25" t="n">
        <f aca="false">I4254+J4254</f>
        <v>2</v>
      </c>
    </row>
    <row r="4255" customFormat="false" ht="15" hidden="false" customHeight="false" outlineLevel="0" collapsed="false">
      <c r="A4255" s="24" t="s">
        <v>188</v>
      </c>
      <c r="B4255" s="24" t="s">
        <v>893</v>
      </c>
      <c r="C4255" s="24" t="s">
        <v>898</v>
      </c>
      <c r="D4255" s="24" t="n">
        <f aca="false">IFERROR(INDEX(Positions!$D$2:$D$14531,MATCH($A4255&amp;"|26",Positions!$A$2:$A$14531,0)),"-")</f>
        <v>25</v>
      </c>
      <c r="E4255" s="24" t="n">
        <f aca="false">IFERROR(INDEX(Positions!$D$2:$D$14531,MATCH($A4255&amp;"|44",Positions!$A$2:$A$14531,0)),"-")</f>
        <v>43</v>
      </c>
      <c r="F4255" s="24" t="str">
        <f aca="false">IFERROR(INDEX(Positions!$E$2:$E$14531,MATCH($A4255&amp;"|26",Positions!$A$2:$A$14531,0)),"-")</f>
        <v>G</v>
      </c>
      <c r="G4255" s="24" t="str">
        <f aca="false">IFERROR(INDEX(Positions!$E$2:$E$14531,MATCH($A4255&amp;"|44",Positions!$A$2:$A$14531,0)),"-")</f>
        <v>U</v>
      </c>
      <c r="H4255" s="25" t="str">
        <f aca="false">F4255&amp;"-"&amp;G4255</f>
        <v>G-U</v>
      </c>
      <c r="I4255" s="24" t="n">
        <f aca="false">(F4255="G")+(G4255="G")</f>
        <v>1</v>
      </c>
      <c r="J4255" s="24" t="n">
        <f aca="false">(F4255="C")+(G4255="C")</f>
        <v>0</v>
      </c>
      <c r="K4255" s="25" t="n">
        <f aca="false">I4255+J4255</f>
        <v>1</v>
      </c>
    </row>
    <row r="4256" customFormat="false" ht="15" hidden="false" customHeight="false" outlineLevel="0" collapsed="false">
      <c r="A4256" s="24" t="s">
        <v>188</v>
      </c>
      <c r="B4256" s="24" t="s">
        <v>893</v>
      </c>
      <c r="C4256" s="24" t="s">
        <v>899</v>
      </c>
      <c r="D4256" s="24" t="n">
        <f aca="false">IFERROR(INDEX(Positions!$D$2:$D$14531,MATCH($A4256&amp;"|32",Positions!$A$2:$A$14531,0)),"-")</f>
        <v>31</v>
      </c>
      <c r="E4256" s="24" t="n">
        <f aca="false">IFERROR(INDEX(Positions!$D$2:$D$14531,MATCH($A4256&amp;"|38",Positions!$A$2:$A$14531,0)),"-")</f>
        <v>37</v>
      </c>
      <c r="F4256" s="24" t="str">
        <f aca="false">IFERROR(INDEX(Positions!$E$2:$E$14531,MATCH($A4256&amp;"|32",Positions!$A$2:$A$14531,0)),"-")</f>
        <v>C</v>
      </c>
      <c r="G4256" s="24" t="str">
        <f aca="false">IFERROR(INDEX(Positions!$E$2:$E$14531,MATCH($A4256&amp;"|38",Positions!$A$2:$A$14531,0)),"-")</f>
        <v>A</v>
      </c>
      <c r="H4256" s="25" t="str">
        <f aca="false">F4256&amp;"-"&amp;G4256</f>
        <v>C-A</v>
      </c>
      <c r="I4256" s="24" t="n">
        <f aca="false">(F4256="G")+(G4256="G")</f>
        <v>0</v>
      </c>
      <c r="J4256" s="24" t="n">
        <f aca="false">(F4256="C")+(G4256="C")</f>
        <v>1</v>
      </c>
      <c r="K4256" s="25" t="n">
        <f aca="false">I4256+J4256</f>
        <v>1</v>
      </c>
    </row>
    <row r="4257" customFormat="false" ht="15" hidden="false" customHeight="false" outlineLevel="0" collapsed="false">
      <c r="A4257" s="24" t="s">
        <v>188</v>
      </c>
      <c r="B4257" s="24" t="s">
        <v>893</v>
      </c>
      <c r="C4257" s="24" t="s">
        <v>900</v>
      </c>
      <c r="D4257" s="24" t="n">
        <f aca="false">IFERROR(INDEX(Positions!$D$2:$D$14531,MATCH($A4257&amp;"|54",Positions!$A$2:$A$14531,0)),"-")</f>
        <v>53</v>
      </c>
      <c r="E4257" s="24" t="n">
        <f aca="false">IFERROR(INDEX(Positions!$D$2:$D$14531,MATCH($A4257&amp;"|58",Positions!$A$2:$A$14531,0)),"-")</f>
        <v>57</v>
      </c>
      <c r="F4257" s="24" t="str">
        <f aca="false">IFERROR(INDEX(Positions!$E$2:$E$14531,MATCH($A4257&amp;"|54",Positions!$A$2:$A$14531,0)),"-")</f>
        <v>U</v>
      </c>
      <c r="G4257" s="24" t="str">
        <f aca="false">IFERROR(INDEX(Positions!$E$2:$E$14531,MATCH($A4257&amp;"|58",Positions!$A$2:$A$14531,0)),"-")</f>
        <v>A</v>
      </c>
      <c r="H4257" s="25" t="str">
        <f aca="false">F4257&amp;"-"&amp;G4257</f>
        <v>U-A</v>
      </c>
      <c r="I4257" s="24" t="n">
        <f aca="false">(F4257="G")+(G4257="G")</f>
        <v>0</v>
      </c>
      <c r="J4257" s="24" t="n">
        <f aca="false">(F4257="C")+(G4257="C")</f>
        <v>0</v>
      </c>
      <c r="K4257" s="25" t="n">
        <f aca="false">I4257+J4257</f>
        <v>0</v>
      </c>
    </row>
    <row r="4258" customFormat="false" ht="15" hidden="false" customHeight="false" outlineLevel="0" collapsed="false">
      <c r="A4258" s="4" t="s">
        <v>189</v>
      </c>
      <c r="B4258" s="4" t="s">
        <v>768</v>
      </c>
      <c r="C4258" s="4" t="s">
        <v>882</v>
      </c>
      <c r="D4258" s="4" t="n">
        <f aca="false">IFERROR(INDEX(Positions!$D$2:$D$14531,MATCH($A4258&amp;"|1",Positions!$A$2:$A$14531,0)),"-")</f>
        <v>1</v>
      </c>
      <c r="E4258" s="4" t="n">
        <f aca="false">IFERROR(INDEX(Positions!$D$2:$D$14531,MATCH($A4258&amp;"|72",Positions!$A$2:$A$14531,0)),"-")</f>
        <v>71</v>
      </c>
      <c r="F4258" s="4" t="str">
        <f aca="false">IFERROR(INDEX(Positions!$E$2:$E$14531,MATCH($A4258&amp;"|1",Positions!$A$2:$A$14531,0)),"-")</f>
        <v>G</v>
      </c>
      <c r="G4258" s="4" t="str">
        <f aca="false">IFERROR(INDEX(Positions!$E$2:$E$14531,MATCH($A4258&amp;"|72",Positions!$A$2:$A$14531,0)),"-")</f>
        <v>C</v>
      </c>
      <c r="H4258" s="3" t="str">
        <f aca="false">F4258&amp;"-"&amp;G4258</f>
        <v>G-C</v>
      </c>
      <c r="I4258" s="4" t="n">
        <f aca="false">(F4258="G")+(G4258="G")</f>
        <v>1</v>
      </c>
      <c r="J4258" s="4" t="n">
        <f aca="false">(F4258="C")+(G4258="C")</f>
        <v>1</v>
      </c>
      <c r="K4258" s="3" t="n">
        <f aca="false">I4258+J4258</f>
        <v>2</v>
      </c>
    </row>
    <row r="4259" customFormat="false" ht="15" hidden="false" customHeight="false" outlineLevel="0" collapsed="false">
      <c r="A4259" s="4" t="s">
        <v>189</v>
      </c>
      <c r="B4259" s="4" t="s">
        <v>768</v>
      </c>
      <c r="C4259" s="4" t="s">
        <v>883</v>
      </c>
      <c r="D4259" s="4" t="n">
        <f aca="false">IFERROR(INDEX(Positions!$D$2:$D$14531,MATCH($A4259&amp;"|2",Positions!$A$2:$A$14531,0)),"-")</f>
        <v>2</v>
      </c>
      <c r="E4259" s="4" t="n">
        <f aca="false">IFERROR(INDEX(Positions!$D$2:$D$14531,MATCH($A4259&amp;"|71",Positions!$A$2:$A$14531,0)),"-")</f>
        <v>70</v>
      </c>
      <c r="F4259" s="4" t="str">
        <f aca="false">IFERROR(INDEX(Positions!$E$2:$E$14531,MATCH($A4259&amp;"|2",Positions!$A$2:$A$14531,0)),"-")</f>
        <v>C</v>
      </c>
      <c r="G4259" s="4" t="str">
        <f aca="false">IFERROR(INDEX(Positions!$E$2:$E$14531,MATCH($A4259&amp;"|71",Positions!$A$2:$A$14531,0)),"-")</f>
        <v>G</v>
      </c>
      <c r="H4259" s="3" t="str">
        <f aca="false">F4259&amp;"-"&amp;G4259</f>
        <v>C-G</v>
      </c>
      <c r="I4259" s="4" t="n">
        <f aca="false">(F4259="G")+(G4259="G")</f>
        <v>1</v>
      </c>
      <c r="J4259" s="4" t="n">
        <f aca="false">(F4259="C")+(G4259="C")</f>
        <v>1</v>
      </c>
      <c r="K4259" s="3" t="n">
        <f aca="false">I4259+J4259</f>
        <v>2</v>
      </c>
    </row>
    <row r="4260" customFormat="false" ht="15" hidden="false" customHeight="false" outlineLevel="0" collapsed="false">
      <c r="A4260" s="4" t="s">
        <v>189</v>
      </c>
      <c r="B4260" s="4" t="s">
        <v>768</v>
      </c>
      <c r="C4260" s="4" t="s">
        <v>884</v>
      </c>
      <c r="D4260" s="4" t="n">
        <f aca="false">IFERROR(INDEX(Positions!$D$2:$D$14531,MATCH($A4260&amp;"|3",Positions!$A$2:$A$14531,0)),"-")</f>
        <v>3</v>
      </c>
      <c r="E4260" s="4" t="n">
        <f aca="false">IFERROR(INDEX(Positions!$D$2:$D$14531,MATCH($A4260&amp;"|70",Positions!$A$2:$A$14531,0)),"-")</f>
        <v>69</v>
      </c>
      <c r="F4260" s="4" t="str">
        <f aca="false">IFERROR(INDEX(Positions!$E$2:$E$14531,MATCH($A4260&amp;"|3",Positions!$A$2:$A$14531,0)),"-")</f>
        <v>C</v>
      </c>
      <c r="G4260" s="4" t="str">
        <f aca="false">IFERROR(INDEX(Positions!$E$2:$E$14531,MATCH($A4260&amp;"|70",Positions!$A$2:$A$14531,0)),"-")</f>
        <v>G</v>
      </c>
      <c r="H4260" s="3" t="str">
        <f aca="false">F4260&amp;"-"&amp;G4260</f>
        <v>C-G</v>
      </c>
      <c r="I4260" s="4" t="n">
        <f aca="false">(F4260="G")+(G4260="G")</f>
        <v>1</v>
      </c>
      <c r="J4260" s="4" t="n">
        <f aca="false">(F4260="C")+(G4260="C")</f>
        <v>1</v>
      </c>
      <c r="K4260" s="3" t="n">
        <f aca="false">I4260+J4260</f>
        <v>2</v>
      </c>
    </row>
    <row r="4261" customFormat="false" ht="15" hidden="false" customHeight="false" outlineLevel="0" collapsed="false">
      <c r="A4261" s="4" t="s">
        <v>189</v>
      </c>
      <c r="B4261" s="4" t="s">
        <v>768</v>
      </c>
      <c r="C4261" s="4" t="s">
        <v>885</v>
      </c>
      <c r="D4261" s="4" t="n">
        <f aca="false">IFERROR(INDEX(Positions!$D$2:$D$14531,MATCH($A4261&amp;"|4",Positions!$A$2:$A$14531,0)),"-")</f>
        <v>4</v>
      </c>
      <c r="E4261" s="4" t="n">
        <f aca="false">IFERROR(INDEX(Positions!$D$2:$D$14531,MATCH($A4261&amp;"|69",Positions!$A$2:$A$14531,0)),"-")</f>
        <v>68</v>
      </c>
      <c r="F4261" s="4" t="str">
        <f aca="false">IFERROR(INDEX(Positions!$E$2:$E$14531,MATCH($A4261&amp;"|4",Positions!$A$2:$A$14531,0)),"-")</f>
        <v>A</v>
      </c>
      <c r="G4261" s="4" t="str">
        <f aca="false">IFERROR(INDEX(Positions!$E$2:$E$14531,MATCH($A4261&amp;"|69",Positions!$A$2:$A$14531,0)),"-")</f>
        <v>U</v>
      </c>
      <c r="H4261" s="3" t="str">
        <f aca="false">F4261&amp;"-"&amp;G4261</f>
        <v>A-U</v>
      </c>
      <c r="I4261" s="4" t="n">
        <f aca="false">(F4261="G")+(G4261="G")</f>
        <v>0</v>
      </c>
      <c r="J4261" s="4" t="n">
        <f aca="false">(F4261="C")+(G4261="C")</f>
        <v>0</v>
      </c>
      <c r="K4261" s="3" t="n">
        <f aca="false">I4261+J4261</f>
        <v>0</v>
      </c>
    </row>
    <row r="4262" customFormat="false" ht="15" hidden="false" customHeight="false" outlineLevel="0" collapsed="false">
      <c r="A4262" s="4" t="s">
        <v>189</v>
      </c>
      <c r="B4262" s="4" t="s">
        <v>768</v>
      </c>
      <c r="C4262" s="4" t="s">
        <v>542</v>
      </c>
      <c r="D4262" s="4" t="n">
        <f aca="false">IFERROR(INDEX(Positions!$D$2:$D$14531,MATCH($A4262&amp;"|5",Positions!$A$2:$A$14531,0)),"-")</f>
        <v>5</v>
      </c>
      <c r="E4262" s="4" t="n">
        <f aca="false">IFERROR(INDEX(Positions!$D$2:$D$14531,MATCH($A4262&amp;"|68",Positions!$A$2:$A$14531,0)),"-")</f>
        <v>67</v>
      </c>
      <c r="F4262" s="4" t="str">
        <f aca="false">IFERROR(INDEX(Positions!$E$2:$E$14531,MATCH($A4262&amp;"|5",Positions!$A$2:$A$14531,0)),"-")</f>
        <v>G</v>
      </c>
      <c r="G4262" s="4" t="str">
        <f aca="false">IFERROR(INDEX(Positions!$E$2:$E$14531,MATCH($A4262&amp;"|68",Positions!$A$2:$A$14531,0)),"-")</f>
        <v>C</v>
      </c>
      <c r="H4262" s="3" t="str">
        <f aca="false">F4262&amp;"-"&amp;G4262</f>
        <v>G-C</v>
      </c>
      <c r="I4262" s="4" t="n">
        <f aca="false">(F4262="G")+(G4262="G")</f>
        <v>1</v>
      </c>
      <c r="J4262" s="4" t="n">
        <f aca="false">(F4262="C")+(G4262="C")</f>
        <v>1</v>
      </c>
      <c r="K4262" s="3" t="n">
        <f aca="false">I4262+J4262</f>
        <v>2</v>
      </c>
    </row>
    <row r="4263" customFormat="false" ht="15" hidden="false" customHeight="false" outlineLevel="0" collapsed="false">
      <c r="A4263" s="4" t="s">
        <v>189</v>
      </c>
      <c r="B4263" s="4" t="s">
        <v>768</v>
      </c>
      <c r="C4263" s="4" t="s">
        <v>561</v>
      </c>
      <c r="D4263" s="4" t="n">
        <f aca="false">IFERROR(INDEX(Positions!$D$2:$D$14531,MATCH($A4263&amp;"|6",Positions!$A$2:$A$14531,0)),"-")</f>
        <v>6</v>
      </c>
      <c r="E4263" s="4" t="n">
        <f aca="false">IFERROR(INDEX(Positions!$D$2:$D$14531,MATCH($A4263&amp;"|67",Positions!$A$2:$A$14531,0)),"-")</f>
        <v>66</v>
      </c>
      <c r="F4263" s="4" t="str">
        <f aca="false">IFERROR(INDEX(Positions!$E$2:$E$14531,MATCH($A4263&amp;"|6",Positions!$A$2:$A$14531,0)),"-")</f>
        <v>G</v>
      </c>
      <c r="G4263" s="4" t="str">
        <f aca="false">IFERROR(INDEX(Positions!$E$2:$E$14531,MATCH($A4263&amp;"|67",Positions!$A$2:$A$14531,0)),"-")</f>
        <v>C</v>
      </c>
      <c r="H4263" s="3" t="str">
        <f aca="false">F4263&amp;"-"&amp;G4263</f>
        <v>G-C</v>
      </c>
      <c r="I4263" s="4" t="n">
        <f aca="false">(F4263="G")+(G4263="G")</f>
        <v>1</v>
      </c>
      <c r="J4263" s="4" t="n">
        <f aca="false">(F4263="C")+(G4263="C")</f>
        <v>1</v>
      </c>
      <c r="K4263" s="3" t="n">
        <f aca="false">I4263+J4263</f>
        <v>2</v>
      </c>
    </row>
    <row r="4264" customFormat="false" ht="15" hidden="false" customHeight="false" outlineLevel="0" collapsed="false">
      <c r="A4264" s="4" t="s">
        <v>189</v>
      </c>
      <c r="B4264" s="4" t="s">
        <v>768</v>
      </c>
      <c r="C4264" s="4" t="s">
        <v>886</v>
      </c>
      <c r="D4264" s="4" t="n">
        <f aca="false">IFERROR(INDEX(Positions!$D$2:$D$14531,MATCH($A4264&amp;"|7",Positions!$A$2:$A$14531,0)),"-")</f>
        <v>7</v>
      </c>
      <c r="E4264" s="4" t="n">
        <f aca="false">IFERROR(INDEX(Positions!$D$2:$D$14531,MATCH($A4264&amp;"|66",Positions!$A$2:$A$14531,0)),"-")</f>
        <v>65</v>
      </c>
      <c r="F4264" s="4" t="str">
        <f aca="false">IFERROR(INDEX(Positions!$E$2:$E$14531,MATCH($A4264&amp;"|7",Positions!$A$2:$A$14531,0)),"-")</f>
        <v>G</v>
      </c>
      <c r="G4264" s="4" t="str">
        <f aca="false">IFERROR(INDEX(Positions!$E$2:$E$14531,MATCH($A4264&amp;"|66",Positions!$A$2:$A$14531,0)),"-")</f>
        <v>C</v>
      </c>
      <c r="H4264" s="3" t="str">
        <f aca="false">F4264&amp;"-"&amp;G4264</f>
        <v>G-C</v>
      </c>
      <c r="I4264" s="4" t="n">
        <f aca="false">(F4264="G")+(G4264="G")</f>
        <v>1</v>
      </c>
      <c r="J4264" s="4" t="n">
        <f aca="false">(F4264="C")+(G4264="C")</f>
        <v>1</v>
      </c>
      <c r="K4264" s="3" t="n">
        <f aca="false">I4264+J4264</f>
        <v>2</v>
      </c>
    </row>
    <row r="4265" customFormat="false" ht="15" hidden="false" customHeight="false" outlineLevel="0" collapsed="false">
      <c r="A4265" s="4" t="s">
        <v>189</v>
      </c>
      <c r="B4265" s="4" t="s">
        <v>783</v>
      </c>
      <c r="C4265" s="4" t="s">
        <v>887</v>
      </c>
      <c r="D4265" s="4" t="n">
        <f aca="false">IFERROR(INDEX(Positions!$D$2:$D$14531,MATCH($A4265&amp;"|10",Positions!$A$2:$A$14531,0)),"-")</f>
        <v>10</v>
      </c>
      <c r="E4265" s="4" t="n">
        <f aca="false">IFERROR(INDEX(Positions!$D$2:$D$14531,MATCH($A4265&amp;"|25",Positions!$A$2:$A$14531,0)),"-")</f>
        <v>24</v>
      </c>
      <c r="F4265" s="4" t="str">
        <f aca="false">IFERROR(INDEX(Positions!$E$2:$E$14531,MATCH($A4265&amp;"|10",Positions!$A$2:$A$14531,0)),"-")</f>
        <v>G</v>
      </c>
      <c r="G4265" s="4" t="str">
        <f aca="false">IFERROR(INDEX(Positions!$E$2:$E$14531,MATCH($A4265&amp;"|25",Positions!$A$2:$A$14531,0)),"-")</f>
        <v>C</v>
      </c>
      <c r="H4265" s="3" t="str">
        <f aca="false">F4265&amp;"-"&amp;G4265</f>
        <v>G-C</v>
      </c>
      <c r="I4265" s="4" t="n">
        <f aca="false">(F4265="G")+(G4265="G")</f>
        <v>1</v>
      </c>
      <c r="J4265" s="4" t="n">
        <f aca="false">(F4265="C")+(G4265="C")</f>
        <v>1</v>
      </c>
      <c r="K4265" s="3" t="n">
        <f aca="false">I4265+J4265</f>
        <v>2</v>
      </c>
    </row>
    <row r="4266" customFormat="false" ht="15" hidden="false" customHeight="false" outlineLevel="0" collapsed="false">
      <c r="A4266" s="4" t="s">
        <v>189</v>
      </c>
      <c r="B4266" s="4" t="s">
        <v>783</v>
      </c>
      <c r="C4266" s="4" t="s">
        <v>888</v>
      </c>
      <c r="D4266" s="4" t="n">
        <f aca="false">IFERROR(INDEX(Positions!$D$2:$D$14531,MATCH($A4266&amp;"|11",Positions!$A$2:$A$14531,0)),"-")</f>
        <v>11</v>
      </c>
      <c r="E4266" s="4" t="n">
        <f aca="false">IFERROR(INDEX(Positions!$D$2:$D$14531,MATCH($A4266&amp;"|24",Positions!$A$2:$A$14531,0)),"-")</f>
        <v>23</v>
      </c>
      <c r="F4266" s="4" t="str">
        <f aca="false">IFERROR(INDEX(Positions!$E$2:$E$14531,MATCH($A4266&amp;"|11",Positions!$A$2:$A$14531,0)),"-")</f>
        <v>C</v>
      </c>
      <c r="G4266" s="4" t="str">
        <f aca="false">IFERROR(INDEX(Positions!$E$2:$E$14531,MATCH($A4266&amp;"|24",Positions!$A$2:$A$14531,0)),"-")</f>
        <v>G</v>
      </c>
      <c r="H4266" s="3" t="str">
        <f aca="false">F4266&amp;"-"&amp;G4266</f>
        <v>C-G</v>
      </c>
      <c r="I4266" s="4" t="n">
        <f aca="false">(F4266="G")+(G4266="G")</f>
        <v>1</v>
      </c>
      <c r="J4266" s="4" t="n">
        <f aca="false">(F4266="C")+(G4266="C")</f>
        <v>1</v>
      </c>
      <c r="K4266" s="3" t="n">
        <f aca="false">I4266+J4266</f>
        <v>2</v>
      </c>
    </row>
    <row r="4267" customFormat="false" ht="15" hidden="false" customHeight="false" outlineLevel="0" collapsed="false">
      <c r="A4267" s="4" t="s">
        <v>189</v>
      </c>
      <c r="B4267" s="4" t="s">
        <v>783</v>
      </c>
      <c r="C4267" s="4" t="s">
        <v>479</v>
      </c>
      <c r="D4267" s="4" t="n">
        <f aca="false">IFERROR(INDEX(Positions!$D$2:$D$14531,MATCH($A4267&amp;"|12",Positions!$A$2:$A$14531,0)),"-")</f>
        <v>12</v>
      </c>
      <c r="E4267" s="4" t="n">
        <f aca="false">IFERROR(INDEX(Positions!$D$2:$D$14531,MATCH($A4267&amp;"|23",Positions!$A$2:$A$14531,0)),"-")</f>
        <v>22</v>
      </c>
      <c r="F4267" s="4" t="str">
        <f aca="false">IFERROR(INDEX(Positions!$E$2:$E$14531,MATCH($A4267&amp;"|12",Positions!$A$2:$A$14531,0)),"-")</f>
        <v>A</v>
      </c>
      <c r="G4267" s="4" t="str">
        <f aca="false">IFERROR(INDEX(Positions!$E$2:$E$14531,MATCH($A4267&amp;"|23",Positions!$A$2:$A$14531,0)),"-")</f>
        <v>U</v>
      </c>
      <c r="H4267" s="3" t="str">
        <f aca="false">F4267&amp;"-"&amp;G4267</f>
        <v>A-U</v>
      </c>
      <c r="I4267" s="4" t="n">
        <f aca="false">(F4267="G")+(G4267="G")</f>
        <v>0</v>
      </c>
      <c r="J4267" s="4" t="n">
        <f aca="false">(F4267="C")+(G4267="C")</f>
        <v>0</v>
      </c>
      <c r="K4267" s="3" t="n">
        <f aca="false">I4267+J4267</f>
        <v>0</v>
      </c>
    </row>
    <row r="4268" customFormat="false" ht="15" hidden="false" customHeight="false" outlineLevel="0" collapsed="false">
      <c r="A4268" s="4" t="s">
        <v>189</v>
      </c>
      <c r="B4268" s="4" t="s">
        <v>783</v>
      </c>
      <c r="C4268" s="4" t="s">
        <v>267</v>
      </c>
      <c r="D4268" s="4" t="n">
        <f aca="false">IFERROR(INDEX(Positions!$D$2:$D$14531,MATCH($A4268&amp;"|13",Positions!$A$2:$A$14531,0)),"-")</f>
        <v>13</v>
      </c>
      <c r="E4268" s="4" t="n">
        <f aca="false">IFERROR(INDEX(Positions!$D$2:$D$14531,MATCH($A4268&amp;"|22",Positions!$A$2:$A$14531,0)),"-")</f>
        <v>21</v>
      </c>
      <c r="F4268" s="4" t="str">
        <f aca="false">IFERROR(INDEX(Positions!$E$2:$E$14531,MATCH($A4268&amp;"|13",Positions!$A$2:$A$14531,0)),"-")</f>
        <v>G</v>
      </c>
      <c r="G4268" s="4" t="str">
        <f aca="false">IFERROR(INDEX(Positions!$E$2:$E$14531,MATCH($A4268&amp;"|22",Positions!$A$2:$A$14531,0)),"-")</f>
        <v>U</v>
      </c>
      <c r="H4268" s="3" t="str">
        <f aca="false">F4268&amp;"-"&amp;G4268</f>
        <v>G-U</v>
      </c>
      <c r="I4268" s="4" t="n">
        <f aca="false">(F4268="G")+(G4268="G")</f>
        <v>1</v>
      </c>
      <c r="J4268" s="4" t="n">
        <f aca="false">(F4268="C")+(G4268="C")</f>
        <v>0</v>
      </c>
      <c r="K4268" s="3" t="n">
        <f aca="false">I4268+J4268</f>
        <v>1</v>
      </c>
    </row>
    <row r="4269" customFormat="false" ht="15" hidden="false" customHeight="false" outlineLevel="0" collapsed="false">
      <c r="A4269" s="4" t="s">
        <v>189</v>
      </c>
      <c r="B4269" s="4" t="s">
        <v>805</v>
      </c>
      <c r="C4269" s="4" t="s">
        <v>673</v>
      </c>
      <c r="D4269" s="4" t="n">
        <f aca="false">IFERROR(INDEX(Positions!$D$2:$D$14531,MATCH($A4269&amp;"|27",Positions!$A$2:$A$14531,0)),"-")</f>
        <v>26</v>
      </c>
      <c r="E4269" s="4" t="n">
        <f aca="false">IFERROR(INDEX(Positions!$D$2:$D$14531,MATCH($A4269&amp;"|43",Positions!$A$2:$A$14531,0)),"-")</f>
        <v>42</v>
      </c>
      <c r="F4269" s="4" t="str">
        <f aca="false">IFERROR(INDEX(Positions!$E$2:$E$14531,MATCH($A4269&amp;"|27",Positions!$A$2:$A$14531,0)),"-")</f>
        <v>G</v>
      </c>
      <c r="G4269" s="4" t="str">
        <f aca="false">IFERROR(INDEX(Positions!$E$2:$E$14531,MATCH($A4269&amp;"|43",Positions!$A$2:$A$14531,0)),"-")</f>
        <v>C</v>
      </c>
      <c r="H4269" s="3" t="str">
        <f aca="false">F4269&amp;"-"&amp;G4269</f>
        <v>G-C</v>
      </c>
      <c r="I4269" s="4" t="n">
        <f aca="false">(F4269="G")+(G4269="G")</f>
        <v>1</v>
      </c>
      <c r="J4269" s="4" t="n">
        <f aca="false">(F4269="C")+(G4269="C")</f>
        <v>1</v>
      </c>
      <c r="K4269" s="3" t="n">
        <f aca="false">I4269+J4269</f>
        <v>2</v>
      </c>
    </row>
    <row r="4270" customFormat="false" ht="15" hidden="false" customHeight="false" outlineLevel="0" collapsed="false">
      <c r="A4270" s="4" t="s">
        <v>189</v>
      </c>
      <c r="B4270" s="4" t="s">
        <v>805</v>
      </c>
      <c r="C4270" s="4" t="s">
        <v>889</v>
      </c>
      <c r="D4270" s="4" t="n">
        <f aca="false">IFERROR(INDEX(Positions!$D$2:$D$14531,MATCH($A4270&amp;"|28",Positions!$A$2:$A$14531,0)),"-")</f>
        <v>27</v>
      </c>
      <c r="E4270" s="4" t="n">
        <f aca="false">IFERROR(INDEX(Positions!$D$2:$D$14531,MATCH($A4270&amp;"|42",Positions!$A$2:$A$14531,0)),"-")</f>
        <v>41</v>
      </c>
      <c r="F4270" s="4" t="str">
        <f aca="false">IFERROR(INDEX(Positions!$E$2:$E$14531,MATCH($A4270&amp;"|28",Positions!$A$2:$A$14531,0)),"-")</f>
        <v>C</v>
      </c>
      <c r="G4270" s="4" t="str">
        <f aca="false">IFERROR(INDEX(Positions!$E$2:$E$14531,MATCH($A4270&amp;"|42",Positions!$A$2:$A$14531,0)),"-")</f>
        <v>G</v>
      </c>
      <c r="H4270" s="3" t="str">
        <f aca="false">F4270&amp;"-"&amp;G4270</f>
        <v>C-G</v>
      </c>
      <c r="I4270" s="4" t="n">
        <f aca="false">(F4270="G")+(G4270="G")</f>
        <v>1</v>
      </c>
      <c r="J4270" s="4" t="n">
        <f aca="false">(F4270="C")+(G4270="C")</f>
        <v>1</v>
      </c>
      <c r="K4270" s="3" t="n">
        <f aca="false">I4270+J4270</f>
        <v>2</v>
      </c>
    </row>
    <row r="4271" customFormat="false" ht="15" hidden="false" customHeight="false" outlineLevel="0" collapsed="false">
      <c r="A4271" s="4" t="s">
        <v>189</v>
      </c>
      <c r="B4271" s="4" t="s">
        <v>805</v>
      </c>
      <c r="C4271" s="4" t="s">
        <v>890</v>
      </c>
      <c r="D4271" s="4" t="n">
        <f aca="false">IFERROR(INDEX(Positions!$D$2:$D$14531,MATCH($A4271&amp;"|29",Positions!$A$2:$A$14531,0)),"-")</f>
        <v>28</v>
      </c>
      <c r="E4271" s="4" t="n">
        <f aca="false">IFERROR(INDEX(Positions!$D$2:$D$14531,MATCH($A4271&amp;"|41",Positions!$A$2:$A$14531,0)),"-")</f>
        <v>40</v>
      </c>
      <c r="F4271" s="4" t="str">
        <f aca="false">IFERROR(INDEX(Positions!$E$2:$E$14531,MATCH($A4271&amp;"|29",Positions!$A$2:$A$14531,0)),"-")</f>
        <v>G</v>
      </c>
      <c r="G4271" s="4" t="str">
        <f aca="false">IFERROR(INDEX(Positions!$E$2:$E$14531,MATCH($A4271&amp;"|41",Positions!$A$2:$A$14531,0)),"-")</f>
        <v>C</v>
      </c>
      <c r="H4271" s="3" t="str">
        <f aca="false">F4271&amp;"-"&amp;G4271</f>
        <v>G-C</v>
      </c>
      <c r="I4271" s="4" t="n">
        <f aca="false">(F4271="G")+(G4271="G")</f>
        <v>1</v>
      </c>
      <c r="J4271" s="4" t="n">
        <f aca="false">(F4271="C")+(G4271="C")</f>
        <v>1</v>
      </c>
      <c r="K4271" s="3" t="n">
        <f aca="false">I4271+J4271</f>
        <v>2</v>
      </c>
    </row>
    <row r="4272" customFormat="false" ht="15" hidden="false" customHeight="false" outlineLevel="0" collapsed="false">
      <c r="A4272" s="4" t="s">
        <v>189</v>
      </c>
      <c r="B4272" s="4" t="s">
        <v>805</v>
      </c>
      <c r="C4272" s="4" t="s">
        <v>694</v>
      </c>
      <c r="D4272" s="4" t="n">
        <f aca="false">IFERROR(INDEX(Positions!$D$2:$D$14531,MATCH($A4272&amp;"|30",Positions!$A$2:$A$14531,0)),"-")</f>
        <v>29</v>
      </c>
      <c r="E4272" s="4" t="n">
        <f aca="false">IFERROR(INDEX(Positions!$D$2:$D$14531,MATCH($A4272&amp;"|40",Positions!$A$2:$A$14531,0)),"-")</f>
        <v>39</v>
      </c>
      <c r="F4272" s="4" t="str">
        <f aca="false">IFERROR(INDEX(Positions!$E$2:$E$14531,MATCH($A4272&amp;"|30",Positions!$A$2:$A$14531,0)),"-")</f>
        <v>G</v>
      </c>
      <c r="G4272" s="4" t="str">
        <f aca="false">IFERROR(INDEX(Positions!$E$2:$E$14531,MATCH($A4272&amp;"|40",Positions!$A$2:$A$14531,0)),"-")</f>
        <v>C</v>
      </c>
      <c r="H4272" s="3" t="str">
        <f aca="false">F4272&amp;"-"&amp;G4272</f>
        <v>G-C</v>
      </c>
      <c r="I4272" s="4" t="n">
        <f aca="false">(F4272="G")+(G4272="G")</f>
        <v>1</v>
      </c>
      <c r="J4272" s="4" t="n">
        <f aca="false">(F4272="C")+(G4272="C")</f>
        <v>1</v>
      </c>
      <c r="K4272" s="3" t="n">
        <f aca="false">I4272+J4272</f>
        <v>2</v>
      </c>
    </row>
    <row r="4273" customFormat="false" ht="15" hidden="false" customHeight="false" outlineLevel="0" collapsed="false">
      <c r="A4273" s="4" t="s">
        <v>189</v>
      </c>
      <c r="B4273" s="4" t="s">
        <v>805</v>
      </c>
      <c r="C4273" s="4" t="s">
        <v>640</v>
      </c>
      <c r="D4273" s="4" t="n">
        <f aca="false">IFERROR(INDEX(Positions!$D$2:$D$14531,MATCH($A4273&amp;"|31",Positions!$A$2:$A$14531,0)),"-")</f>
        <v>30</v>
      </c>
      <c r="E4273" s="4" t="n">
        <f aca="false">IFERROR(INDEX(Positions!$D$2:$D$14531,MATCH($A4273&amp;"|39",Positions!$A$2:$A$14531,0)),"-")</f>
        <v>38</v>
      </c>
      <c r="F4273" s="4" t="str">
        <f aca="false">IFERROR(INDEX(Positions!$E$2:$E$14531,MATCH($A4273&amp;"|31",Positions!$A$2:$A$14531,0)),"-")</f>
        <v>A</v>
      </c>
      <c r="G4273" s="4" t="str">
        <f aca="false">IFERROR(INDEX(Positions!$E$2:$E$14531,MATCH($A4273&amp;"|39",Positions!$A$2:$A$14531,0)),"-")</f>
        <v>U</v>
      </c>
      <c r="H4273" s="3" t="str">
        <f aca="false">F4273&amp;"-"&amp;G4273</f>
        <v>A-U</v>
      </c>
      <c r="I4273" s="4" t="n">
        <f aca="false">(F4273="G")+(G4273="G")</f>
        <v>0</v>
      </c>
      <c r="J4273" s="4" t="n">
        <f aca="false">(F4273="C")+(G4273="C")</f>
        <v>0</v>
      </c>
      <c r="K4273" s="3" t="n">
        <f aca="false">I4273+J4273</f>
        <v>0</v>
      </c>
    </row>
    <row r="4274" customFormat="false" ht="15" hidden="false" customHeight="false" outlineLevel="0" collapsed="false">
      <c r="A4274" s="4" t="s">
        <v>189</v>
      </c>
      <c r="B4274" s="4" t="s">
        <v>830</v>
      </c>
      <c r="C4274" s="4" t="s">
        <v>367</v>
      </c>
      <c r="D4274" s="4" t="n">
        <f aca="false">IFERROR(INDEX(Positions!$D$2:$D$14531,MATCH($A4274&amp;"|49",Positions!$A$2:$A$14531,0)),"-")</f>
        <v>48</v>
      </c>
      <c r="E4274" s="4" t="n">
        <f aca="false">IFERROR(INDEX(Positions!$D$2:$D$14531,MATCH($A4274&amp;"|65",Positions!$A$2:$A$14531,0)),"-")</f>
        <v>64</v>
      </c>
      <c r="F4274" s="4" t="str">
        <f aca="false">IFERROR(INDEX(Positions!$E$2:$E$14531,MATCH($A4274&amp;"|49",Positions!$A$2:$A$14531,0)),"-")</f>
        <v>C</v>
      </c>
      <c r="G4274" s="4" t="str">
        <f aca="false">IFERROR(INDEX(Positions!$E$2:$E$14531,MATCH($A4274&amp;"|65",Positions!$A$2:$A$14531,0)),"-")</f>
        <v>G</v>
      </c>
      <c r="H4274" s="3" t="str">
        <f aca="false">F4274&amp;"-"&amp;G4274</f>
        <v>C-G</v>
      </c>
      <c r="I4274" s="4" t="n">
        <f aca="false">(F4274="G")+(G4274="G")</f>
        <v>1</v>
      </c>
      <c r="J4274" s="4" t="n">
        <f aca="false">(F4274="C")+(G4274="C")</f>
        <v>1</v>
      </c>
      <c r="K4274" s="3" t="n">
        <f aca="false">I4274+J4274</f>
        <v>2</v>
      </c>
    </row>
    <row r="4275" customFormat="false" ht="15" hidden="false" customHeight="false" outlineLevel="0" collapsed="false">
      <c r="A4275" s="4" t="s">
        <v>189</v>
      </c>
      <c r="B4275" s="4" t="s">
        <v>830</v>
      </c>
      <c r="C4275" s="4" t="s">
        <v>891</v>
      </c>
      <c r="D4275" s="4" t="n">
        <f aca="false">IFERROR(INDEX(Positions!$D$2:$D$14531,MATCH($A4275&amp;"|50",Positions!$A$2:$A$14531,0)),"-")</f>
        <v>49</v>
      </c>
      <c r="E4275" s="4" t="n">
        <f aca="false">IFERROR(INDEX(Positions!$D$2:$D$14531,MATCH($A4275&amp;"|64",Positions!$A$2:$A$14531,0)),"-")</f>
        <v>63</v>
      </c>
      <c r="F4275" s="4" t="str">
        <f aca="false">IFERROR(INDEX(Positions!$E$2:$E$14531,MATCH($A4275&amp;"|50",Positions!$A$2:$A$14531,0)),"-")</f>
        <v>C</v>
      </c>
      <c r="G4275" s="4" t="str">
        <f aca="false">IFERROR(INDEX(Positions!$E$2:$E$14531,MATCH($A4275&amp;"|64",Positions!$A$2:$A$14531,0)),"-")</f>
        <v>G</v>
      </c>
      <c r="H4275" s="3" t="str">
        <f aca="false">F4275&amp;"-"&amp;G4275</f>
        <v>C-G</v>
      </c>
      <c r="I4275" s="4" t="n">
        <f aca="false">(F4275="G")+(G4275="G")</f>
        <v>1</v>
      </c>
      <c r="J4275" s="4" t="n">
        <f aca="false">(F4275="C")+(G4275="C")</f>
        <v>1</v>
      </c>
      <c r="K4275" s="3" t="n">
        <f aca="false">I4275+J4275</f>
        <v>2</v>
      </c>
    </row>
    <row r="4276" customFormat="false" ht="15" hidden="false" customHeight="false" outlineLevel="0" collapsed="false">
      <c r="A4276" s="4" t="s">
        <v>189</v>
      </c>
      <c r="B4276" s="4" t="s">
        <v>830</v>
      </c>
      <c r="C4276" s="4" t="s">
        <v>689</v>
      </c>
      <c r="D4276" s="4" t="n">
        <f aca="false">IFERROR(INDEX(Positions!$D$2:$D$14531,MATCH($A4276&amp;"|51",Positions!$A$2:$A$14531,0)),"-")</f>
        <v>50</v>
      </c>
      <c r="E4276" s="4" t="n">
        <f aca="false">IFERROR(INDEX(Positions!$D$2:$D$14531,MATCH($A4276&amp;"|63",Positions!$A$2:$A$14531,0)),"-")</f>
        <v>62</v>
      </c>
      <c r="F4276" s="4" t="str">
        <f aca="false">IFERROR(INDEX(Positions!$E$2:$E$14531,MATCH($A4276&amp;"|51",Positions!$A$2:$A$14531,0)),"-")</f>
        <v>C</v>
      </c>
      <c r="G4276" s="4" t="str">
        <f aca="false">IFERROR(INDEX(Positions!$E$2:$E$14531,MATCH($A4276&amp;"|63",Positions!$A$2:$A$14531,0)),"-")</f>
        <v>G</v>
      </c>
      <c r="H4276" s="3" t="str">
        <f aca="false">F4276&amp;"-"&amp;G4276</f>
        <v>C-G</v>
      </c>
      <c r="I4276" s="4" t="n">
        <f aca="false">(F4276="G")+(G4276="G")</f>
        <v>1</v>
      </c>
      <c r="J4276" s="4" t="n">
        <f aca="false">(F4276="C")+(G4276="C")</f>
        <v>1</v>
      </c>
      <c r="K4276" s="3" t="n">
        <f aca="false">I4276+J4276</f>
        <v>2</v>
      </c>
    </row>
    <row r="4277" customFormat="false" ht="15" hidden="false" customHeight="false" outlineLevel="0" collapsed="false">
      <c r="A4277" s="4" t="s">
        <v>189</v>
      </c>
      <c r="B4277" s="4" t="s">
        <v>830</v>
      </c>
      <c r="C4277" s="4" t="s">
        <v>703</v>
      </c>
      <c r="D4277" s="4" t="n">
        <f aca="false">IFERROR(INDEX(Positions!$D$2:$D$14531,MATCH($A4277&amp;"|52",Positions!$A$2:$A$14531,0)),"-")</f>
        <v>51</v>
      </c>
      <c r="E4277" s="4" t="n">
        <f aca="false">IFERROR(INDEX(Positions!$D$2:$D$14531,MATCH($A4277&amp;"|62",Positions!$A$2:$A$14531,0)),"-")</f>
        <v>61</v>
      </c>
      <c r="F4277" s="4" t="str">
        <f aca="false">IFERROR(INDEX(Positions!$E$2:$E$14531,MATCH($A4277&amp;"|52",Positions!$A$2:$A$14531,0)),"-")</f>
        <v>G</v>
      </c>
      <c r="G4277" s="4" t="str">
        <f aca="false">IFERROR(INDEX(Positions!$E$2:$E$14531,MATCH($A4277&amp;"|62",Positions!$A$2:$A$14531,0)),"-")</f>
        <v>C</v>
      </c>
      <c r="H4277" s="3" t="str">
        <f aca="false">F4277&amp;"-"&amp;G4277</f>
        <v>G-C</v>
      </c>
      <c r="I4277" s="4" t="n">
        <f aca="false">(F4277="G")+(G4277="G")</f>
        <v>1</v>
      </c>
      <c r="J4277" s="4" t="n">
        <f aca="false">(F4277="C")+(G4277="C")</f>
        <v>1</v>
      </c>
      <c r="K4277" s="3" t="n">
        <f aca="false">I4277+J4277</f>
        <v>2</v>
      </c>
    </row>
    <row r="4278" customFormat="false" ht="15" hidden="false" customHeight="false" outlineLevel="0" collapsed="false">
      <c r="A4278" s="4" t="s">
        <v>189</v>
      </c>
      <c r="B4278" s="4" t="s">
        <v>830</v>
      </c>
      <c r="C4278" s="4" t="s">
        <v>892</v>
      </c>
      <c r="D4278" s="4" t="n">
        <f aca="false">IFERROR(INDEX(Positions!$D$2:$D$14531,MATCH($A4278&amp;"|53",Positions!$A$2:$A$14531,0)),"-")</f>
        <v>52</v>
      </c>
      <c r="E4278" s="4" t="n">
        <f aca="false">IFERROR(INDEX(Positions!$D$2:$D$14531,MATCH($A4278&amp;"|61",Positions!$A$2:$A$14531,0)),"-")</f>
        <v>60</v>
      </c>
      <c r="F4278" s="4" t="str">
        <f aca="false">IFERROR(INDEX(Positions!$E$2:$E$14531,MATCH($A4278&amp;"|53",Positions!$A$2:$A$14531,0)),"-")</f>
        <v>G</v>
      </c>
      <c r="G4278" s="4" t="str">
        <f aca="false">IFERROR(INDEX(Positions!$E$2:$E$14531,MATCH($A4278&amp;"|61",Positions!$A$2:$A$14531,0)),"-")</f>
        <v>C</v>
      </c>
      <c r="H4278" s="3" t="str">
        <f aca="false">F4278&amp;"-"&amp;G4278</f>
        <v>G-C</v>
      </c>
      <c r="I4278" s="4" t="n">
        <f aca="false">(F4278="G")+(G4278="G")</f>
        <v>1</v>
      </c>
      <c r="J4278" s="4" t="n">
        <f aca="false">(F4278="C")+(G4278="C")</f>
        <v>1</v>
      </c>
      <c r="K4278" s="3" t="n">
        <f aca="false">I4278+J4278</f>
        <v>2</v>
      </c>
    </row>
    <row r="4279" customFormat="false" ht="15" hidden="false" customHeight="false" outlineLevel="0" collapsed="false">
      <c r="A4279" s="24" t="s">
        <v>189</v>
      </c>
      <c r="B4279" s="24" t="s">
        <v>893</v>
      </c>
      <c r="C4279" s="24" t="s">
        <v>894</v>
      </c>
      <c r="D4279" s="24" t="n">
        <f aca="false">IFERROR(INDEX(Positions!$D$2:$D$14531,MATCH($A4279&amp;"|8",Positions!$A$2:$A$14531,0)),"-")</f>
        <v>8</v>
      </c>
      <c r="E4279" s="24" t="n">
        <f aca="false">IFERROR(INDEX(Positions!$D$2:$D$14531,MATCH($A4279&amp;"|14",Positions!$A$2:$A$14531,0)),"-")</f>
        <v>14</v>
      </c>
      <c r="F4279" s="24" t="str">
        <f aca="false">IFERROR(INDEX(Positions!$E$2:$E$14531,MATCH($A4279&amp;"|8",Positions!$A$2:$A$14531,0)),"-")</f>
        <v>U</v>
      </c>
      <c r="G4279" s="24" t="str">
        <f aca="false">IFERROR(INDEX(Positions!$E$2:$E$14531,MATCH($A4279&amp;"|14",Positions!$A$2:$A$14531,0)),"-")</f>
        <v>A</v>
      </c>
      <c r="H4279" s="25" t="str">
        <f aca="false">F4279&amp;"-"&amp;G4279</f>
        <v>U-A</v>
      </c>
      <c r="I4279" s="24" t="n">
        <f aca="false">(F4279="G")+(G4279="G")</f>
        <v>0</v>
      </c>
      <c r="J4279" s="24" t="n">
        <f aca="false">(F4279="C")+(G4279="C")</f>
        <v>0</v>
      </c>
      <c r="K4279" s="25" t="n">
        <f aca="false">I4279+J4279</f>
        <v>0</v>
      </c>
    </row>
    <row r="4280" customFormat="false" ht="15" hidden="false" customHeight="false" outlineLevel="0" collapsed="false">
      <c r="A4280" s="24" t="s">
        <v>189</v>
      </c>
      <c r="B4280" s="24" t="s">
        <v>893</v>
      </c>
      <c r="C4280" s="24" t="s">
        <v>895</v>
      </c>
      <c r="D4280" s="24" t="n">
        <f aca="false">IFERROR(INDEX(Positions!$D$2:$D$14531,MATCH($A4280&amp;"|15",Positions!$A$2:$A$14531,0)),"-")</f>
        <v>15</v>
      </c>
      <c r="E4280" s="24" t="n">
        <f aca="false">IFERROR(INDEX(Positions!$D$2:$D$14531,MATCH($A4280&amp;"|48",Positions!$A$2:$A$14531,0)),"-")</f>
        <v>47</v>
      </c>
      <c r="F4280" s="24" t="str">
        <f aca="false">IFERROR(INDEX(Positions!$E$2:$E$14531,MATCH($A4280&amp;"|15",Positions!$A$2:$A$14531,0)),"-")</f>
        <v>G</v>
      </c>
      <c r="G4280" s="24" t="str">
        <f aca="false">IFERROR(INDEX(Positions!$E$2:$E$14531,MATCH($A4280&amp;"|48",Positions!$A$2:$A$14531,0)),"-")</f>
        <v>C</v>
      </c>
      <c r="H4280" s="25" t="str">
        <f aca="false">F4280&amp;"-"&amp;G4280</f>
        <v>G-C</v>
      </c>
      <c r="I4280" s="24" t="n">
        <f aca="false">(F4280="G")+(G4280="G")</f>
        <v>1</v>
      </c>
      <c r="J4280" s="24" t="n">
        <f aca="false">(F4280="C")+(G4280="C")</f>
        <v>1</v>
      </c>
      <c r="K4280" s="25" t="n">
        <f aca="false">I4280+J4280</f>
        <v>2</v>
      </c>
    </row>
    <row r="4281" customFormat="false" ht="15" hidden="false" customHeight="false" outlineLevel="0" collapsed="false">
      <c r="A4281" s="24" t="s">
        <v>189</v>
      </c>
      <c r="B4281" s="24" t="s">
        <v>893</v>
      </c>
      <c r="C4281" s="24" t="s">
        <v>896</v>
      </c>
      <c r="D4281" s="24" t="n">
        <f aca="false">IFERROR(INDEX(Positions!$D$2:$D$14531,MATCH($A4281&amp;"|18",Positions!$A$2:$A$14531,0)),"-")</f>
        <v>16</v>
      </c>
      <c r="E4281" s="24" t="n">
        <f aca="false">IFERROR(INDEX(Positions!$D$2:$D$14531,MATCH($A4281&amp;"|55",Positions!$A$2:$A$14531,0)),"-")</f>
        <v>54</v>
      </c>
      <c r="F4281" s="24" t="str">
        <f aca="false">IFERROR(INDEX(Positions!$E$2:$E$14531,MATCH($A4281&amp;"|18",Positions!$A$2:$A$14531,0)),"-")</f>
        <v>G</v>
      </c>
      <c r="G4281" s="24" t="str">
        <f aca="false">IFERROR(INDEX(Positions!$E$2:$E$14531,MATCH($A4281&amp;"|55",Positions!$A$2:$A$14531,0)),"-")</f>
        <v>U</v>
      </c>
      <c r="H4281" s="25" t="str">
        <f aca="false">F4281&amp;"-"&amp;G4281</f>
        <v>G-U</v>
      </c>
      <c r="I4281" s="24" t="n">
        <f aca="false">(F4281="G")+(G4281="G")</f>
        <v>1</v>
      </c>
      <c r="J4281" s="24" t="n">
        <f aca="false">(F4281="C")+(G4281="C")</f>
        <v>0</v>
      </c>
      <c r="K4281" s="25" t="n">
        <f aca="false">I4281+J4281</f>
        <v>1</v>
      </c>
    </row>
    <row r="4282" customFormat="false" ht="15" hidden="false" customHeight="false" outlineLevel="0" collapsed="false">
      <c r="A4282" s="24" t="s">
        <v>189</v>
      </c>
      <c r="B4282" s="24" t="s">
        <v>893</v>
      </c>
      <c r="C4282" s="24" t="s">
        <v>897</v>
      </c>
      <c r="D4282" s="24" t="n">
        <f aca="false">IFERROR(INDEX(Positions!$D$2:$D$14531,MATCH($A4282&amp;"|19",Positions!$A$2:$A$14531,0)),"-")</f>
        <v>17</v>
      </c>
      <c r="E4282" s="24" t="n">
        <f aca="false">IFERROR(INDEX(Positions!$D$2:$D$14531,MATCH($A4282&amp;"|56",Positions!$A$2:$A$14531,0)),"-")</f>
        <v>55</v>
      </c>
      <c r="F4282" s="24" t="str">
        <f aca="false">IFERROR(INDEX(Positions!$E$2:$E$14531,MATCH($A4282&amp;"|19",Positions!$A$2:$A$14531,0)),"-")</f>
        <v>G</v>
      </c>
      <c r="G4282" s="24" t="str">
        <f aca="false">IFERROR(INDEX(Positions!$E$2:$E$14531,MATCH($A4282&amp;"|56",Positions!$A$2:$A$14531,0)),"-")</f>
        <v>C</v>
      </c>
      <c r="H4282" s="25" t="str">
        <f aca="false">F4282&amp;"-"&amp;G4282</f>
        <v>G-C</v>
      </c>
      <c r="I4282" s="24" t="n">
        <f aca="false">(F4282="G")+(G4282="G")</f>
        <v>1</v>
      </c>
      <c r="J4282" s="24" t="n">
        <f aca="false">(F4282="C")+(G4282="C")</f>
        <v>1</v>
      </c>
      <c r="K4282" s="25" t="n">
        <f aca="false">I4282+J4282</f>
        <v>2</v>
      </c>
    </row>
    <row r="4283" customFormat="false" ht="15" hidden="false" customHeight="false" outlineLevel="0" collapsed="false">
      <c r="A4283" s="24" t="s">
        <v>189</v>
      </c>
      <c r="B4283" s="24" t="s">
        <v>893</v>
      </c>
      <c r="C4283" s="24" t="s">
        <v>898</v>
      </c>
      <c r="D4283" s="24" t="n">
        <f aca="false">IFERROR(INDEX(Positions!$D$2:$D$14531,MATCH($A4283&amp;"|26",Positions!$A$2:$A$14531,0)),"-")</f>
        <v>25</v>
      </c>
      <c r="E4283" s="24" t="n">
        <f aca="false">IFERROR(INDEX(Positions!$D$2:$D$14531,MATCH($A4283&amp;"|44",Positions!$A$2:$A$14531,0)),"-")</f>
        <v>43</v>
      </c>
      <c r="F4283" s="24" t="str">
        <f aca="false">IFERROR(INDEX(Positions!$E$2:$E$14531,MATCH($A4283&amp;"|26",Positions!$A$2:$A$14531,0)),"-")</f>
        <v>G</v>
      </c>
      <c r="G4283" s="24" t="str">
        <f aca="false">IFERROR(INDEX(Positions!$E$2:$E$14531,MATCH($A4283&amp;"|44",Positions!$A$2:$A$14531,0)),"-")</f>
        <v>U</v>
      </c>
      <c r="H4283" s="25" t="str">
        <f aca="false">F4283&amp;"-"&amp;G4283</f>
        <v>G-U</v>
      </c>
      <c r="I4283" s="24" t="n">
        <f aca="false">(F4283="G")+(G4283="G")</f>
        <v>1</v>
      </c>
      <c r="J4283" s="24" t="n">
        <f aca="false">(F4283="C")+(G4283="C")</f>
        <v>0</v>
      </c>
      <c r="K4283" s="25" t="n">
        <f aca="false">I4283+J4283</f>
        <v>1</v>
      </c>
    </row>
    <row r="4284" customFormat="false" ht="15" hidden="false" customHeight="false" outlineLevel="0" collapsed="false">
      <c r="A4284" s="24" t="s">
        <v>189</v>
      </c>
      <c r="B4284" s="24" t="s">
        <v>893</v>
      </c>
      <c r="C4284" s="24" t="s">
        <v>899</v>
      </c>
      <c r="D4284" s="24" t="n">
        <f aca="false">IFERROR(INDEX(Positions!$D$2:$D$14531,MATCH($A4284&amp;"|32",Positions!$A$2:$A$14531,0)),"-")</f>
        <v>31</v>
      </c>
      <c r="E4284" s="24" t="n">
        <f aca="false">IFERROR(INDEX(Positions!$D$2:$D$14531,MATCH($A4284&amp;"|38",Positions!$A$2:$A$14531,0)),"-")</f>
        <v>37</v>
      </c>
      <c r="F4284" s="24" t="str">
        <f aca="false">IFERROR(INDEX(Positions!$E$2:$E$14531,MATCH($A4284&amp;"|32",Positions!$A$2:$A$14531,0)),"-")</f>
        <v>C</v>
      </c>
      <c r="G4284" s="24" t="str">
        <f aca="false">IFERROR(INDEX(Positions!$E$2:$E$14531,MATCH($A4284&amp;"|38",Positions!$A$2:$A$14531,0)),"-")</f>
        <v>A</v>
      </c>
      <c r="H4284" s="25" t="str">
        <f aca="false">F4284&amp;"-"&amp;G4284</f>
        <v>C-A</v>
      </c>
      <c r="I4284" s="24" t="n">
        <f aca="false">(F4284="G")+(G4284="G")</f>
        <v>0</v>
      </c>
      <c r="J4284" s="24" t="n">
        <f aca="false">(F4284="C")+(G4284="C")</f>
        <v>1</v>
      </c>
      <c r="K4284" s="25" t="n">
        <f aca="false">I4284+J4284</f>
        <v>1</v>
      </c>
    </row>
    <row r="4285" customFormat="false" ht="15" hidden="false" customHeight="false" outlineLevel="0" collapsed="false">
      <c r="A4285" s="24" t="s">
        <v>189</v>
      </c>
      <c r="B4285" s="24" t="s">
        <v>893</v>
      </c>
      <c r="C4285" s="24" t="s">
        <v>900</v>
      </c>
      <c r="D4285" s="24" t="n">
        <f aca="false">IFERROR(INDEX(Positions!$D$2:$D$14531,MATCH($A4285&amp;"|54",Positions!$A$2:$A$14531,0)),"-")</f>
        <v>53</v>
      </c>
      <c r="E4285" s="24" t="n">
        <f aca="false">IFERROR(INDEX(Positions!$D$2:$D$14531,MATCH($A4285&amp;"|58",Positions!$A$2:$A$14531,0)),"-")</f>
        <v>57</v>
      </c>
      <c r="F4285" s="24" t="str">
        <f aca="false">IFERROR(INDEX(Positions!$E$2:$E$14531,MATCH($A4285&amp;"|54",Positions!$A$2:$A$14531,0)),"-")</f>
        <v>U</v>
      </c>
      <c r="G4285" s="24" t="str">
        <f aca="false">IFERROR(INDEX(Positions!$E$2:$E$14531,MATCH($A4285&amp;"|58",Positions!$A$2:$A$14531,0)),"-")</f>
        <v>A</v>
      </c>
      <c r="H4285" s="25" t="str">
        <f aca="false">F4285&amp;"-"&amp;G4285</f>
        <v>U-A</v>
      </c>
      <c r="I4285" s="24" t="n">
        <f aca="false">(F4285="G")+(G4285="G")</f>
        <v>0</v>
      </c>
      <c r="J4285" s="24" t="n">
        <f aca="false">(F4285="C")+(G4285="C")</f>
        <v>0</v>
      </c>
      <c r="K4285" s="25" t="n">
        <f aca="false">I4285+J4285</f>
        <v>0</v>
      </c>
    </row>
    <row r="4286" customFormat="false" ht="15" hidden="false" customHeight="false" outlineLevel="0" collapsed="false">
      <c r="A4286" s="4" t="s">
        <v>190</v>
      </c>
      <c r="B4286" s="4" t="s">
        <v>768</v>
      </c>
      <c r="C4286" s="4" t="s">
        <v>882</v>
      </c>
      <c r="D4286" s="4" t="n">
        <f aca="false">IFERROR(INDEX(Positions!$D$2:$D$14531,MATCH($A4286&amp;"|1",Positions!$A$2:$A$14531,0)),"-")</f>
        <v>1</v>
      </c>
      <c r="E4286" s="4" t="n">
        <f aca="false">IFERROR(INDEX(Positions!$D$2:$D$14531,MATCH($A4286&amp;"|72",Positions!$A$2:$A$14531,0)),"-")</f>
        <v>68</v>
      </c>
      <c r="F4286" s="4" t="str">
        <f aca="false">IFERROR(INDEX(Positions!$E$2:$E$14531,MATCH($A4286&amp;"|1",Positions!$A$2:$A$14531,0)),"-")</f>
        <v>G</v>
      </c>
      <c r="G4286" s="4" t="str">
        <f aca="false">IFERROR(INDEX(Positions!$E$2:$E$14531,MATCH($A4286&amp;"|72",Positions!$A$2:$A$14531,0)),"-")</f>
        <v>C</v>
      </c>
      <c r="H4286" s="3" t="str">
        <f aca="false">F4286&amp;"-"&amp;G4286</f>
        <v>G-C</v>
      </c>
      <c r="I4286" s="4" t="n">
        <f aca="false">(F4286="G")+(G4286="G")</f>
        <v>1</v>
      </c>
      <c r="J4286" s="4" t="n">
        <f aca="false">(F4286="C")+(G4286="C")</f>
        <v>1</v>
      </c>
      <c r="K4286" s="3" t="n">
        <f aca="false">I4286+J4286</f>
        <v>2</v>
      </c>
    </row>
    <row r="4287" customFormat="false" ht="15" hidden="false" customHeight="false" outlineLevel="0" collapsed="false">
      <c r="A4287" s="4" t="s">
        <v>190</v>
      </c>
      <c r="B4287" s="4" t="s">
        <v>768</v>
      </c>
      <c r="C4287" s="4" t="s">
        <v>883</v>
      </c>
      <c r="D4287" s="4" t="n">
        <f aca="false">IFERROR(INDEX(Positions!$D$2:$D$14531,MATCH($A4287&amp;"|2",Positions!$A$2:$A$14531,0)),"-")</f>
        <v>2</v>
      </c>
      <c r="E4287" s="4" t="n">
        <f aca="false">IFERROR(INDEX(Positions!$D$2:$D$14531,MATCH($A4287&amp;"|71",Positions!$A$2:$A$14531,0)),"-")</f>
        <v>67</v>
      </c>
      <c r="F4287" s="4" t="str">
        <f aca="false">IFERROR(INDEX(Positions!$E$2:$E$14531,MATCH($A4287&amp;"|2",Positions!$A$2:$A$14531,0)),"-")</f>
        <v>G</v>
      </c>
      <c r="G4287" s="4" t="str">
        <f aca="false">IFERROR(INDEX(Positions!$E$2:$E$14531,MATCH($A4287&amp;"|71",Positions!$A$2:$A$14531,0)),"-")</f>
        <v>C</v>
      </c>
      <c r="H4287" s="3" t="str">
        <f aca="false">F4287&amp;"-"&amp;G4287</f>
        <v>G-C</v>
      </c>
      <c r="I4287" s="4" t="n">
        <f aca="false">(F4287="G")+(G4287="G")</f>
        <v>1</v>
      </c>
      <c r="J4287" s="4" t="n">
        <f aca="false">(F4287="C")+(G4287="C")</f>
        <v>1</v>
      </c>
      <c r="K4287" s="3" t="n">
        <f aca="false">I4287+J4287</f>
        <v>2</v>
      </c>
    </row>
    <row r="4288" customFormat="false" ht="15" hidden="false" customHeight="false" outlineLevel="0" collapsed="false">
      <c r="A4288" s="4" t="s">
        <v>190</v>
      </c>
      <c r="B4288" s="4" t="s">
        <v>768</v>
      </c>
      <c r="C4288" s="4" t="s">
        <v>884</v>
      </c>
      <c r="D4288" s="4" t="n">
        <f aca="false">IFERROR(INDEX(Positions!$D$2:$D$14531,MATCH($A4288&amp;"|3",Positions!$A$2:$A$14531,0)),"-")</f>
        <v>3</v>
      </c>
      <c r="E4288" s="4" t="n">
        <f aca="false">IFERROR(INDEX(Positions!$D$2:$D$14531,MATCH($A4288&amp;"|70",Positions!$A$2:$A$14531,0)),"-")</f>
        <v>66</v>
      </c>
      <c r="F4288" s="4" t="str">
        <f aca="false">IFERROR(INDEX(Positions!$E$2:$E$14531,MATCH($A4288&amp;"|3",Positions!$A$2:$A$14531,0)),"-")</f>
        <v>A</v>
      </c>
      <c r="G4288" s="4" t="str">
        <f aca="false">IFERROR(INDEX(Positions!$E$2:$E$14531,MATCH($A4288&amp;"|70",Positions!$A$2:$A$14531,0)),"-")</f>
        <v>U</v>
      </c>
      <c r="H4288" s="3" t="str">
        <f aca="false">F4288&amp;"-"&amp;G4288</f>
        <v>A-U</v>
      </c>
      <c r="I4288" s="4" t="n">
        <f aca="false">(F4288="G")+(G4288="G")</f>
        <v>0</v>
      </c>
      <c r="J4288" s="4" t="n">
        <f aca="false">(F4288="C")+(G4288="C")</f>
        <v>0</v>
      </c>
      <c r="K4288" s="3" t="n">
        <f aca="false">I4288+J4288</f>
        <v>0</v>
      </c>
    </row>
    <row r="4289" customFormat="false" ht="15" hidden="false" customHeight="false" outlineLevel="0" collapsed="false">
      <c r="A4289" s="4" t="s">
        <v>190</v>
      </c>
      <c r="B4289" s="4" t="s">
        <v>768</v>
      </c>
      <c r="C4289" s="4" t="s">
        <v>885</v>
      </c>
      <c r="D4289" s="4" t="n">
        <f aca="false">IFERROR(INDEX(Positions!$D$2:$D$14531,MATCH($A4289&amp;"|4",Positions!$A$2:$A$14531,0)),"-")</f>
        <v>4</v>
      </c>
      <c r="E4289" s="4" t="n">
        <f aca="false">IFERROR(INDEX(Positions!$D$2:$D$14531,MATCH($A4289&amp;"|69",Positions!$A$2:$A$14531,0)),"-")</f>
        <v>65</v>
      </c>
      <c r="F4289" s="4" t="str">
        <f aca="false">IFERROR(INDEX(Positions!$E$2:$E$14531,MATCH($A4289&amp;"|4",Positions!$A$2:$A$14531,0)),"-")</f>
        <v>A</v>
      </c>
      <c r="G4289" s="4" t="str">
        <f aca="false">IFERROR(INDEX(Positions!$E$2:$E$14531,MATCH($A4289&amp;"|69",Positions!$A$2:$A$14531,0)),"-")</f>
        <v>U</v>
      </c>
      <c r="H4289" s="3" t="str">
        <f aca="false">F4289&amp;"-"&amp;G4289</f>
        <v>A-U</v>
      </c>
      <c r="I4289" s="4" t="n">
        <f aca="false">(F4289="G")+(G4289="G")</f>
        <v>0</v>
      </c>
      <c r="J4289" s="4" t="n">
        <f aca="false">(F4289="C")+(G4289="C")</f>
        <v>0</v>
      </c>
      <c r="K4289" s="3" t="n">
        <f aca="false">I4289+J4289</f>
        <v>0</v>
      </c>
    </row>
    <row r="4290" customFormat="false" ht="15" hidden="false" customHeight="false" outlineLevel="0" collapsed="false">
      <c r="A4290" s="4" t="s">
        <v>190</v>
      </c>
      <c r="B4290" s="4" t="s">
        <v>768</v>
      </c>
      <c r="C4290" s="4" t="s">
        <v>542</v>
      </c>
      <c r="D4290" s="4" t="n">
        <f aca="false">IFERROR(INDEX(Positions!$D$2:$D$14531,MATCH($A4290&amp;"|5",Positions!$A$2:$A$14531,0)),"-")</f>
        <v>5</v>
      </c>
      <c r="E4290" s="4" t="n">
        <f aca="false">IFERROR(INDEX(Positions!$D$2:$D$14531,MATCH($A4290&amp;"|68",Positions!$A$2:$A$14531,0)),"-")</f>
        <v>64</v>
      </c>
      <c r="F4290" s="4" t="str">
        <f aca="false">IFERROR(INDEX(Positions!$E$2:$E$14531,MATCH($A4290&amp;"|5",Positions!$A$2:$A$14531,0)),"-")</f>
        <v>A</v>
      </c>
      <c r="G4290" s="4" t="str">
        <f aca="false">IFERROR(INDEX(Positions!$E$2:$E$14531,MATCH($A4290&amp;"|68",Positions!$A$2:$A$14531,0)),"-")</f>
        <v>U</v>
      </c>
      <c r="H4290" s="3" t="str">
        <f aca="false">F4290&amp;"-"&amp;G4290</f>
        <v>A-U</v>
      </c>
      <c r="I4290" s="4" t="n">
        <f aca="false">(F4290="G")+(G4290="G")</f>
        <v>0</v>
      </c>
      <c r="J4290" s="4" t="n">
        <f aca="false">(F4290="C")+(G4290="C")</f>
        <v>0</v>
      </c>
      <c r="K4290" s="3" t="n">
        <f aca="false">I4290+J4290</f>
        <v>0</v>
      </c>
    </row>
    <row r="4291" customFormat="false" ht="15" hidden="false" customHeight="false" outlineLevel="0" collapsed="false">
      <c r="A4291" s="4" t="s">
        <v>190</v>
      </c>
      <c r="B4291" s="4" t="s">
        <v>768</v>
      </c>
      <c r="C4291" s="4" t="s">
        <v>561</v>
      </c>
      <c r="D4291" s="4" t="n">
        <f aca="false">IFERROR(INDEX(Positions!$D$2:$D$14531,MATCH($A4291&amp;"|6",Positions!$A$2:$A$14531,0)),"-")</f>
        <v>6</v>
      </c>
      <c r="E4291" s="4" t="n">
        <f aca="false">IFERROR(INDEX(Positions!$D$2:$D$14531,MATCH($A4291&amp;"|67",Positions!$A$2:$A$14531,0)),"-")</f>
        <v>63</v>
      </c>
      <c r="F4291" s="4" t="str">
        <f aca="false">IFERROR(INDEX(Positions!$E$2:$E$14531,MATCH($A4291&amp;"|6",Positions!$A$2:$A$14531,0)),"-")</f>
        <v>C</v>
      </c>
      <c r="G4291" s="4" t="str">
        <f aca="false">IFERROR(INDEX(Positions!$E$2:$E$14531,MATCH($A4291&amp;"|67",Positions!$A$2:$A$14531,0)),"-")</f>
        <v>G</v>
      </c>
      <c r="H4291" s="3" t="str">
        <f aca="false">F4291&amp;"-"&amp;G4291</f>
        <v>C-G</v>
      </c>
      <c r="I4291" s="4" t="n">
        <f aca="false">(F4291="G")+(G4291="G")</f>
        <v>1</v>
      </c>
      <c r="J4291" s="4" t="n">
        <f aca="false">(F4291="C")+(G4291="C")</f>
        <v>1</v>
      </c>
      <c r="K4291" s="3" t="n">
        <f aca="false">I4291+J4291</f>
        <v>2</v>
      </c>
    </row>
    <row r="4292" customFormat="false" ht="15" hidden="false" customHeight="false" outlineLevel="0" collapsed="false">
      <c r="A4292" s="4" t="s">
        <v>190</v>
      </c>
      <c r="B4292" s="4" t="s">
        <v>768</v>
      </c>
      <c r="C4292" s="4" t="s">
        <v>886</v>
      </c>
      <c r="D4292" s="4" t="n">
        <f aca="false">IFERROR(INDEX(Positions!$D$2:$D$14531,MATCH($A4292&amp;"|7",Positions!$A$2:$A$14531,0)),"-")</f>
        <v>7</v>
      </c>
      <c r="E4292" s="4" t="n">
        <f aca="false">IFERROR(INDEX(Positions!$D$2:$D$14531,MATCH($A4292&amp;"|66",Positions!$A$2:$A$14531,0)),"-")</f>
        <v>62</v>
      </c>
      <c r="F4292" s="4" t="str">
        <f aca="false">IFERROR(INDEX(Positions!$E$2:$E$14531,MATCH($A4292&amp;"|7",Positions!$A$2:$A$14531,0)),"-")</f>
        <v>C</v>
      </c>
      <c r="G4292" s="4" t="str">
        <f aca="false">IFERROR(INDEX(Positions!$E$2:$E$14531,MATCH($A4292&amp;"|66",Positions!$A$2:$A$14531,0)),"-")</f>
        <v>G</v>
      </c>
      <c r="H4292" s="3" t="str">
        <f aca="false">F4292&amp;"-"&amp;G4292</f>
        <v>C-G</v>
      </c>
      <c r="I4292" s="4" t="n">
        <f aca="false">(F4292="G")+(G4292="G")</f>
        <v>1</v>
      </c>
      <c r="J4292" s="4" t="n">
        <f aca="false">(F4292="C")+(G4292="C")</f>
        <v>1</v>
      </c>
      <c r="K4292" s="3" t="n">
        <f aca="false">I4292+J4292</f>
        <v>2</v>
      </c>
    </row>
    <row r="4293" customFormat="false" ht="15" hidden="false" customHeight="false" outlineLevel="0" collapsed="false">
      <c r="A4293" s="4" t="s">
        <v>190</v>
      </c>
      <c r="B4293" s="4" t="s">
        <v>783</v>
      </c>
      <c r="C4293" s="4" t="s">
        <v>887</v>
      </c>
      <c r="D4293" s="4" t="n">
        <f aca="false">IFERROR(INDEX(Positions!$D$2:$D$14531,MATCH($A4293&amp;"|10",Positions!$A$2:$A$14531,0)),"-")</f>
        <v>10</v>
      </c>
      <c r="E4293" s="4" t="n">
        <f aca="false">IFERROR(INDEX(Positions!$D$2:$D$14531,MATCH($A4293&amp;"|25",Positions!$A$2:$A$14531,0)),"-")</f>
        <v>22</v>
      </c>
      <c r="F4293" s="4" t="str">
        <f aca="false">IFERROR(INDEX(Positions!$E$2:$E$14531,MATCH($A4293&amp;"|10",Positions!$A$2:$A$14531,0)),"-")</f>
        <v>A</v>
      </c>
      <c r="G4293" s="4" t="str">
        <f aca="false">IFERROR(INDEX(Positions!$E$2:$E$14531,MATCH($A4293&amp;"|25",Positions!$A$2:$A$14531,0)),"-")</f>
        <v>G</v>
      </c>
      <c r="H4293" s="3" t="str">
        <f aca="false">F4293&amp;"-"&amp;G4293</f>
        <v>A-G</v>
      </c>
      <c r="I4293" s="4" t="n">
        <f aca="false">(F4293="G")+(G4293="G")</f>
        <v>1</v>
      </c>
      <c r="J4293" s="4" t="n">
        <f aca="false">(F4293="C")+(G4293="C")</f>
        <v>0</v>
      </c>
      <c r="K4293" s="3" t="n">
        <f aca="false">I4293+J4293</f>
        <v>1</v>
      </c>
    </row>
    <row r="4294" customFormat="false" ht="15" hidden="false" customHeight="false" outlineLevel="0" collapsed="false">
      <c r="A4294" s="4" t="s">
        <v>190</v>
      </c>
      <c r="B4294" s="4" t="s">
        <v>783</v>
      </c>
      <c r="C4294" s="4" t="s">
        <v>888</v>
      </c>
      <c r="D4294" s="4" t="n">
        <f aca="false">IFERROR(INDEX(Positions!$D$2:$D$14531,MATCH($A4294&amp;"|11",Positions!$A$2:$A$14531,0)),"-")</f>
        <v>11</v>
      </c>
      <c r="E4294" s="4" t="n">
        <f aca="false">IFERROR(INDEX(Positions!$D$2:$D$14531,MATCH($A4294&amp;"|24",Positions!$A$2:$A$14531,0)),"-")</f>
        <v>21</v>
      </c>
      <c r="F4294" s="4" t="str">
        <f aca="false">IFERROR(INDEX(Positions!$E$2:$E$14531,MATCH($A4294&amp;"|11",Positions!$A$2:$A$14531,0)),"-")</f>
        <v>U</v>
      </c>
      <c r="G4294" s="4" t="str">
        <f aca="false">IFERROR(INDEX(Positions!$E$2:$E$14531,MATCH($A4294&amp;"|24",Positions!$A$2:$A$14531,0)),"-")</f>
        <v>C</v>
      </c>
      <c r="H4294" s="3" t="str">
        <f aca="false">F4294&amp;"-"&amp;G4294</f>
        <v>U-C</v>
      </c>
      <c r="I4294" s="4" t="n">
        <f aca="false">(F4294="G")+(G4294="G")</f>
        <v>0</v>
      </c>
      <c r="J4294" s="4" t="n">
        <f aca="false">(F4294="C")+(G4294="C")</f>
        <v>1</v>
      </c>
      <c r="K4294" s="3" t="n">
        <f aca="false">I4294+J4294</f>
        <v>1</v>
      </c>
    </row>
    <row r="4295" customFormat="false" ht="15" hidden="false" customHeight="false" outlineLevel="0" collapsed="false">
      <c r="A4295" s="4" t="s">
        <v>190</v>
      </c>
      <c r="B4295" s="4" t="s">
        <v>783</v>
      </c>
      <c r="C4295" s="4" t="s">
        <v>479</v>
      </c>
      <c r="D4295" s="4" t="n">
        <f aca="false">IFERROR(INDEX(Positions!$D$2:$D$14531,MATCH($A4295&amp;"|12",Positions!$A$2:$A$14531,0)),"-")</f>
        <v>12</v>
      </c>
      <c r="E4295" s="4" t="n">
        <f aca="false">IFERROR(INDEX(Positions!$D$2:$D$14531,MATCH($A4295&amp;"|23",Positions!$A$2:$A$14531,0)),"-")</f>
        <v>20</v>
      </c>
      <c r="F4295" s="4" t="str">
        <f aca="false">IFERROR(INDEX(Positions!$E$2:$E$14531,MATCH($A4295&amp;"|12",Positions!$A$2:$A$14531,0)),"-")</f>
        <v>C</v>
      </c>
      <c r="G4295" s="4" t="str">
        <f aca="false">IFERROR(INDEX(Positions!$E$2:$E$14531,MATCH($A4295&amp;"|23",Positions!$A$2:$A$14531,0)),"-")</f>
        <v>U</v>
      </c>
      <c r="H4295" s="3" t="str">
        <f aca="false">F4295&amp;"-"&amp;G4295</f>
        <v>C-U</v>
      </c>
      <c r="I4295" s="4" t="n">
        <f aca="false">(F4295="G")+(G4295="G")</f>
        <v>0</v>
      </c>
      <c r="J4295" s="4" t="n">
        <f aca="false">(F4295="C")+(G4295="C")</f>
        <v>1</v>
      </c>
      <c r="K4295" s="3" t="n">
        <f aca="false">I4295+J4295</f>
        <v>1</v>
      </c>
    </row>
    <row r="4296" customFormat="false" ht="15" hidden="false" customHeight="false" outlineLevel="0" collapsed="false">
      <c r="A4296" s="4" t="s">
        <v>190</v>
      </c>
      <c r="B4296" s="4" t="s">
        <v>783</v>
      </c>
      <c r="C4296" s="4" t="s">
        <v>267</v>
      </c>
      <c r="D4296" s="4" t="n">
        <f aca="false">IFERROR(INDEX(Positions!$D$2:$D$14531,MATCH($A4296&amp;"|13",Positions!$A$2:$A$14531,0)),"-")</f>
        <v>13</v>
      </c>
      <c r="E4296" s="4" t="n">
        <f aca="false">IFERROR(INDEX(Positions!$D$2:$D$14531,MATCH($A4296&amp;"|22",Positions!$A$2:$A$14531,0)),"-")</f>
        <v>19</v>
      </c>
      <c r="F4296" s="4" t="str">
        <f aca="false">IFERROR(INDEX(Positions!$E$2:$E$14531,MATCH($A4296&amp;"|13",Positions!$A$2:$A$14531,0)),"-")</f>
        <v>A</v>
      </c>
      <c r="G4296" s="4" t="str">
        <f aca="false">IFERROR(INDEX(Positions!$E$2:$E$14531,MATCH($A4296&amp;"|22",Positions!$A$2:$A$14531,0)),"-")</f>
        <v>A</v>
      </c>
      <c r="H4296" s="3" t="str">
        <f aca="false">F4296&amp;"-"&amp;G4296</f>
        <v>A-A</v>
      </c>
      <c r="I4296" s="4" t="n">
        <f aca="false">(F4296="G")+(G4296="G")</f>
        <v>0</v>
      </c>
      <c r="J4296" s="4" t="n">
        <f aca="false">(F4296="C")+(G4296="C")</f>
        <v>0</v>
      </c>
      <c r="K4296" s="3" t="n">
        <f aca="false">I4296+J4296</f>
        <v>0</v>
      </c>
    </row>
    <row r="4297" customFormat="false" ht="15" hidden="false" customHeight="false" outlineLevel="0" collapsed="false">
      <c r="A4297" s="4" t="s">
        <v>190</v>
      </c>
      <c r="B4297" s="4" t="s">
        <v>805</v>
      </c>
      <c r="C4297" s="4" t="s">
        <v>673</v>
      </c>
      <c r="D4297" s="4" t="n">
        <f aca="false">IFERROR(INDEX(Positions!$D$2:$D$14531,MATCH($A4297&amp;"|27",Positions!$A$2:$A$14531,0)),"-")</f>
        <v>24</v>
      </c>
      <c r="E4297" s="4" t="n">
        <f aca="false">IFERROR(INDEX(Positions!$D$2:$D$14531,MATCH($A4297&amp;"|43",Positions!$A$2:$A$14531,0)),"-")</f>
        <v>40</v>
      </c>
      <c r="F4297" s="4" t="str">
        <f aca="false">IFERROR(INDEX(Positions!$E$2:$E$14531,MATCH($A4297&amp;"|27",Positions!$A$2:$A$14531,0)),"-")</f>
        <v>A</v>
      </c>
      <c r="G4297" s="4" t="str">
        <f aca="false">IFERROR(INDEX(Positions!$E$2:$E$14531,MATCH($A4297&amp;"|43",Positions!$A$2:$A$14531,0)),"-")</f>
        <v>U</v>
      </c>
      <c r="H4297" s="3" t="str">
        <f aca="false">F4297&amp;"-"&amp;G4297</f>
        <v>A-U</v>
      </c>
      <c r="I4297" s="4" t="n">
        <f aca="false">(F4297="G")+(G4297="G")</f>
        <v>0</v>
      </c>
      <c r="J4297" s="4" t="n">
        <f aca="false">(F4297="C")+(G4297="C")</f>
        <v>0</v>
      </c>
      <c r="K4297" s="3" t="n">
        <f aca="false">I4297+J4297</f>
        <v>0</v>
      </c>
    </row>
    <row r="4298" customFormat="false" ht="15" hidden="false" customHeight="false" outlineLevel="0" collapsed="false">
      <c r="A4298" s="4" t="s">
        <v>190</v>
      </c>
      <c r="B4298" s="4" t="s">
        <v>805</v>
      </c>
      <c r="C4298" s="4" t="s">
        <v>889</v>
      </c>
      <c r="D4298" s="4" t="n">
        <f aca="false">IFERROR(INDEX(Positions!$D$2:$D$14531,MATCH($A4298&amp;"|28",Positions!$A$2:$A$14531,0)),"-")</f>
        <v>25</v>
      </c>
      <c r="E4298" s="4" t="n">
        <f aca="false">IFERROR(INDEX(Positions!$D$2:$D$14531,MATCH($A4298&amp;"|42",Positions!$A$2:$A$14531,0)),"-")</f>
        <v>39</v>
      </c>
      <c r="F4298" s="4" t="str">
        <f aca="false">IFERROR(INDEX(Positions!$E$2:$E$14531,MATCH($A4298&amp;"|28",Positions!$A$2:$A$14531,0)),"-")</f>
        <v>U</v>
      </c>
      <c r="G4298" s="4" t="str">
        <f aca="false">IFERROR(INDEX(Positions!$E$2:$E$14531,MATCH($A4298&amp;"|42",Positions!$A$2:$A$14531,0)),"-")</f>
        <v>G</v>
      </c>
      <c r="H4298" s="3" t="str">
        <f aca="false">F4298&amp;"-"&amp;G4298</f>
        <v>U-G</v>
      </c>
      <c r="I4298" s="4" t="n">
        <f aca="false">(F4298="G")+(G4298="G")</f>
        <v>1</v>
      </c>
      <c r="J4298" s="4" t="n">
        <f aca="false">(F4298="C")+(G4298="C")</f>
        <v>0</v>
      </c>
      <c r="K4298" s="3" t="n">
        <f aca="false">I4298+J4298</f>
        <v>1</v>
      </c>
    </row>
    <row r="4299" customFormat="false" ht="15" hidden="false" customHeight="false" outlineLevel="0" collapsed="false">
      <c r="A4299" s="4" t="s">
        <v>190</v>
      </c>
      <c r="B4299" s="4" t="s">
        <v>805</v>
      </c>
      <c r="C4299" s="4" t="s">
        <v>890</v>
      </c>
      <c r="D4299" s="4" t="n">
        <f aca="false">IFERROR(INDEX(Positions!$D$2:$D$14531,MATCH($A4299&amp;"|29",Positions!$A$2:$A$14531,0)),"-")</f>
        <v>26</v>
      </c>
      <c r="E4299" s="4" t="n">
        <f aca="false">IFERROR(INDEX(Positions!$D$2:$D$14531,MATCH($A4299&amp;"|41",Positions!$A$2:$A$14531,0)),"-")</f>
        <v>38</v>
      </c>
      <c r="F4299" s="4" t="str">
        <f aca="false">IFERROR(INDEX(Positions!$E$2:$E$14531,MATCH($A4299&amp;"|29",Positions!$A$2:$A$14531,0)),"-")</f>
        <v>G</v>
      </c>
      <c r="G4299" s="4" t="str">
        <f aca="false">IFERROR(INDEX(Positions!$E$2:$E$14531,MATCH($A4299&amp;"|41",Positions!$A$2:$A$14531,0)),"-")</f>
        <v>C</v>
      </c>
      <c r="H4299" s="3" t="str">
        <f aca="false">F4299&amp;"-"&amp;G4299</f>
        <v>G-C</v>
      </c>
      <c r="I4299" s="4" t="n">
        <f aca="false">(F4299="G")+(G4299="G")</f>
        <v>1</v>
      </c>
      <c r="J4299" s="4" t="n">
        <f aca="false">(F4299="C")+(G4299="C")</f>
        <v>1</v>
      </c>
      <c r="K4299" s="3" t="n">
        <f aca="false">I4299+J4299</f>
        <v>2</v>
      </c>
    </row>
    <row r="4300" customFormat="false" ht="15" hidden="false" customHeight="false" outlineLevel="0" collapsed="false">
      <c r="A4300" s="4" t="s">
        <v>190</v>
      </c>
      <c r="B4300" s="4" t="s">
        <v>805</v>
      </c>
      <c r="C4300" s="4" t="s">
        <v>694</v>
      </c>
      <c r="D4300" s="4" t="n">
        <f aca="false">IFERROR(INDEX(Positions!$D$2:$D$14531,MATCH($A4300&amp;"|30",Positions!$A$2:$A$14531,0)),"-")</f>
        <v>27</v>
      </c>
      <c r="E4300" s="4" t="n">
        <f aca="false">IFERROR(INDEX(Positions!$D$2:$D$14531,MATCH($A4300&amp;"|40",Positions!$A$2:$A$14531,0)),"-")</f>
        <v>37</v>
      </c>
      <c r="F4300" s="4" t="str">
        <f aca="false">IFERROR(INDEX(Positions!$E$2:$E$14531,MATCH($A4300&amp;"|30",Positions!$A$2:$A$14531,0)),"-")</f>
        <v>G</v>
      </c>
      <c r="G4300" s="4" t="str">
        <f aca="false">IFERROR(INDEX(Positions!$E$2:$E$14531,MATCH($A4300&amp;"|40",Positions!$A$2:$A$14531,0)),"-")</f>
        <v>C</v>
      </c>
      <c r="H4300" s="3" t="str">
        <f aca="false">F4300&amp;"-"&amp;G4300</f>
        <v>G-C</v>
      </c>
      <c r="I4300" s="4" t="n">
        <f aca="false">(F4300="G")+(G4300="G")</f>
        <v>1</v>
      </c>
      <c r="J4300" s="4" t="n">
        <f aca="false">(F4300="C")+(G4300="C")</f>
        <v>1</v>
      </c>
      <c r="K4300" s="3" t="n">
        <f aca="false">I4300+J4300</f>
        <v>2</v>
      </c>
    </row>
    <row r="4301" customFormat="false" ht="15" hidden="false" customHeight="false" outlineLevel="0" collapsed="false">
      <c r="A4301" s="4" t="s">
        <v>190</v>
      </c>
      <c r="B4301" s="4" t="s">
        <v>805</v>
      </c>
      <c r="C4301" s="4" t="s">
        <v>640</v>
      </c>
      <c r="D4301" s="4" t="n">
        <f aca="false">IFERROR(INDEX(Positions!$D$2:$D$14531,MATCH($A4301&amp;"|31",Positions!$A$2:$A$14531,0)),"-")</f>
        <v>28</v>
      </c>
      <c r="E4301" s="4" t="n">
        <f aca="false">IFERROR(INDEX(Positions!$D$2:$D$14531,MATCH($A4301&amp;"|39",Positions!$A$2:$A$14531,0)),"-")</f>
        <v>36</v>
      </c>
      <c r="F4301" s="4" t="str">
        <f aca="false">IFERROR(INDEX(Positions!$E$2:$E$14531,MATCH($A4301&amp;"|31",Positions!$A$2:$A$14531,0)),"-")</f>
        <v>A</v>
      </c>
      <c r="G4301" s="4" t="str">
        <f aca="false">IFERROR(INDEX(Positions!$E$2:$E$14531,MATCH($A4301&amp;"|39",Positions!$A$2:$A$14531,0)),"-")</f>
        <v>U</v>
      </c>
      <c r="H4301" s="3" t="str">
        <f aca="false">F4301&amp;"-"&amp;G4301</f>
        <v>A-U</v>
      </c>
      <c r="I4301" s="4" t="n">
        <f aca="false">(F4301="G")+(G4301="G")</f>
        <v>0</v>
      </c>
      <c r="J4301" s="4" t="n">
        <f aca="false">(F4301="C")+(G4301="C")</f>
        <v>0</v>
      </c>
      <c r="K4301" s="3" t="n">
        <f aca="false">I4301+J4301</f>
        <v>0</v>
      </c>
    </row>
    <row r="4302" customFormat="false" ht="15" hidden="false" customHeight="false" outlineLevel="0" collapsed="false">
      <c r="A4302" s="4" t="s">
        <v>190</v>
      </c>
      <c r="B4302" s="4" t="s">
        <v>830</v>
      </c>
      <c r="C4302" s="4" t="s">
        <v>367</v>
      </c>
      <c r="D4302" s="4" t="n">
        <f aca="false">IFERROR(INDEX(Positions!$D$2:$D$14531,MATCH($A4302&amp;"|49",Positions!$A$2:$A$14531,0)),"-")</f>
        <v>45</v>
      </c>
      <c r="E4302" s="4" t="n">
        <f aca="false">IFERROR(INDEX(Positions!$D$2:$D$14531,MATCH($A4302&amp;"|65",Positions!$A$2:$A$14531,0)),"-")</f>
        <v>61</v>
      </c>
      <c r="F4302" s="4" t="str">
        <f aca="false">IFERROR(INDEX(Positions!$E$2:$E$14531,MATCH($A4302&amp;"|49",Positions!$A$2:$A$14531,0)),"-")</f>
        <v>C</v>
      </c>
      <c r="G4302" s="4" t="str">
        <f aca="false">IFERROR(INDEX(Positions!$E$2:$E$14531,MATCH($A4302&amp;"|65",Positions!$A$2:$A$14531,0)),"-")</f>
        <v>G</v>
      </c>
      <c r="H4302" s="3" t="str">
        <f aca="false">F4302&amp;"-"&amp;G4302</f>
        <v>C-G</v>
      </c>
      <c r="I4302" s="4" t="n">
        <f aca="false">(F4302="G")+(G4302="G")</f>
        <v>1</v>
      </c>
      <c r="J4302" s="4" t="n">
        <f aca="false">(F4302="C")+(G4302="C")</f>
        <v>1</v>
      </c>
      <c r="K4302" s="3" t="n">
        <f aca="false">I4302+J4302</f>
        <v>2</v>
      </c>
    </row>
    <row r="4303" customFormat="false" ht="15" hidden="false" customHeight="false" outlineLevel="0" collapsed="false">
      <c r="A4303" s="4" t="s">
        <v>190</v>
      </c>
      <c r="B4303" s="4" t="s">
        <v>830</v>
      </c>
      <c r="C4303" s="4" t="s">
        <v>891</v>
      </c>
      <c r="D4303" s="4" t="n">
        <f aca="false">IFERROR(INDEX(Positions!$D$2:$D$14531,MATCH($A4303&amp;"|50",Positions!$A$2:$A$14531,0)),"-")</f>
        <v>46</v>
      </c>
      <c r="E4303" s="4" t="n">
        <f aca="false">IFERROR(INDEX(Positions!$D$2:$D$14531,MATCH($A4303&amp;"|64",Positions!$A$2:$A$14531,0)),"-")</f>
        <v>60</v>
      </c>
      <c r="F4303" s="4" t="str">
        <f aca="false">IFERROR(INDEX(Positions!$E$2:$E$14531,MATCH($A4303&amp;"|50",Positions!$A$2:$A$14531,0)),"-")</f>
        <v>C</v>
      </c>
      <c r="G4303" s="4" t="str">
        <f aca="false">IFERROR(INDEX(Positions!$E$2:$E$14531,MATCH($A4303&amp;"|64",Positions!$A$2:$A$14531,0)),"-")</f>
        <v>G</v>
      </c>
      <c r="H4303" s="3" t="str">
        <f aca="false">F4303&amp;"-"&amp;G4303</f>
        <v>C-G</v>
      </c>
      <c r="I4303" s="4" t="n">
        <f aca="false">(F4303="G")+(G4303="G")</f>
        <v>1</v>
      </c>
      <c r="J4303" s="4" t="n">
        <f aca="false">(F4303="C")+(G4303="C")</f>
        <v>1</v>
      </c>
      <c r="K4303" s="3" t="n">
        <f aca="false">I4303+J4303</f>
        <v>2</v>
      </c>
    </row>
    <row r="4304" customFormat="false" ht="15" hidden="false" customHeight="false" outlineLevel="0" collapsed="false">
      <c r="A4304" s="4" t="s">
        <v>190</v>
      </c>
      <c r="B4304" s="4" t="s">
        <v>830</v>
      </c>
      <c r="C4304" s="4" t="s">
        <v>689</v>
      </c>
      <c r="D4304" s="4" t="n">
        <f aca="false">IFERROR(INDEX(Positions!$D$2:$D$14531,MATCH($A4304&amp;"|51",Positions!$A$2:$A$14531,0)),"-")</f>
        <v>47</v>
      </c>
      <c r="E4304" s="4" t="n">
        <f aca="false">IFERROR(INDEX(Positions!$D$2:$D$14531,MATCH($A4304&amp;"|63",Positions!$A$2:$A$14531,0)),"-")</f>
        <v>59</v>
      </c>
      <c r="F4304" s="4" t="str">
        <f aca="false">IFERROR(INDEX(Positions!$E$2:$E$14531,MATCH($A4304&amp;"|51",Positions!$A$2:$A$14531,0)),"-")</f>
        <v>G</v>
      </c>
      <c r="G4304" s="4" t="str">
        <f aca="false">IFERROR(INDEX(Positions!$E$2:$E$14531,MATCH($A4304&amp;"|63",Positions!$A$2:$A$14531,0)),"-")</f>
        <v>C</v>
      </c>
      <c r="H4304" s="3" t="str">
        <f aca="false">F4304&amp;"-"&amp;G4304</f>
        <v>G-C</v>
      </c>
      <c r="I4304" s="4" t="n">
        <f aca="false">(F4304="G")+(G4304="G")</f>
        <v>1</v>
      </c>
      <c r="J4304" s="4" t="n">
        <f aca="false">(F4304="C")+(G4304="C")</f>
        <v>1</v>
      </c>
      <c r="K4304" s="3" t="n">
        <f aca="false">I4304+J4304</f>
        <v>2</v>
      </c>
    </row>
    <row r="4305" customFormat="false" ht="15" hidden="false" customHeight="false" outlineLevel="0" collapsed="false">
      <c r="A4305" s="4" t="s">
        <v>190</v>
      </c>
      <c r="B4305" s="4" t="s">
        <v>830</v>
      </c>
      <c r="C4305" s="4" t="s">
        <v>703</v>
      </c>
      <c r="D4305" s="4" t="n">
        <f aca="false">IFERROR(INDEX(Positions!$D$2:$D$14531,MATCH($A4305&amp;"|52",Positions!$A$2:$A$14531,0)),"-")</f>
        <v>48</v>
      </c>
      <c r="E4305" s="4" t="n">
        <f aca="false">IFERROR(INDEX(Positions!$D$2:$D$14531,MATCH($A4305&amp;"|62",Positions!$A$2:$A$14531,0)),"-")</f>
        <v>58</v>
      </c>
      <c r="F4305" s="4" t="str">
        <f aca="false">IFERROR(INDEX(Positions!$E$2:$E$14531,MATCH($A4305&amp;"|52",Positions!$A$2:$A$14531,0)),"-")</f>
        <v>G</v>
      </c>
      <c r="G4305" s="4" t="str">
        <f aca="false">IFERROR(INDEX(Positions!$E$2:$E$14531,MATCH($A4305&amp;"|62",Positions!$A$2:$A$14531,0)),"-")</f>
        <v>C</v>
      </c>
      <c r="H4305" s="3" t="str">
        <f aca="false">F4305&amp;"-"&amp;G4305</f>
        <v>G-C</v>
      </c>
      <c r="I4305" s="4" t="n">
        <f aca="false">(F4305="G")+(G4305="G")</f>
        <v>1</v>
      </c>
      <c r="J4305" s="4" t="n">
        <f aca="false">(F4305="C")+(G4305="C")</f>
        <v>1</v>
      </c>
      <c r="K4305" s="3" t="n">
        <f aca="false">I4305+J4305</f>
        <v>2</v>
      </c>
    </row>
    <row r="4306" customFormat="false" ht="15" hidden="false" customHeight="false" outlineLevel="0" collapsed="false">
      <c r="A4306" s="4" t="s">
        <v>190</v>
      </c>
      <c r="B4306" s="4" t="s">
        <v>830</v>
      </c>
      <c r="C4306" s="4" t="s">
        <v>892</v>
      </c>
      <c r="D4306" s="4" t="n">
        <f aca="false">IFERROR(INDEX(Positions!$D$2:$D$14531,MATCH($A4306&amp;"|53",Positions!$A$2:$A$14531,0)),"-")</f>
        <v>49</v>
      </c>
      <c r="E4306" s="4" t="n">
        <f aca="false">IFERROR(INDEX(Positions!$D$2:$D$14531,MATCH($A4306&amp;"|61",Positions!$A$2:$A$14531,0)),"-")</f>
        <v>57</v>
      </c>
      <c r="F4306" s="4" t="str">
        <f aca="false">IFERROR(INDEX(Positions!$E$2:$E$14531,MATCH($A4306&amp;"|53",Positions!$A$2:$A$14531,0)),"-")</f>
        <v>G</v>
      </c>
      <c r="G4306" s="4" t="str">
        <f aca="false">IFERROR(INDEX(Positions!$E$2:$E$14531,MATCH($A4306&amp;"|61",Positions!$A$2:$A$14531,0)),"-")</f>
        <v>C</v>
      </c>
      <c r="H4306" s="3" t="str">
        <f aca="false">F4306&amp;"-"&amp;G4306</f>
        <v>G-C</v>
      </c>
      <c r="I4306" s="4" t="n">
        <f aca="false">(F4306="G")+(G4306="G")</f>
        <v>1</v>
      </c>
      <c r="J4306" s="4" t="n">
        <f aca="false">(F4306="C")+(G4306="C")</f>
        <v>1</v>
      </c>
      <c r="K4306" s="3" t="n">
        <f aca="false">I4306+J4306</f>
        <v>2</v>
      </c>
    </row>
    <row r="4307" customFormat="false" ht="15" hidden="false" customHeight="false" outlineLevel="0" collapsed="false">
      <c r="A4307" s="24" t="s">
        <v>190</v>
      </c>
      <c r="B4307" s="24" t="s">
        <v>893</v>
      </c>
      <c r="C4307" s="24" t="s">
        <v>894</v>
      </c>
      <c r="D4307" s="24" t="n">
        <f aca="false">IFERROR(INDEX(Positions!$D$2:$D$14531,MATCH($A4307&amp;"|8",Positions!$A$2:$A$14531,0)),"-")</f>
        <v>8</v>
      </c>
      <c r="E4307" s="24" t="n">
        <f aca="false">IFERROR(INDEX(Positions!$D$2:$D$14531,MATCH($A4307&amp;"|14",Positions!$A$2:$A$14531,0)),"-")</f>
        <v>14</v>
      </c>
      <c r="F4307" s="24" t="str">
        <f aca="false">IFERROR(INDEX(Positions!$E$2:$E$14531,MATCH($A4307&amp;"|8",Positions!$A$2:$A$14531,0)),"-")</f>
        <v>U</v>
      </c>
      <c r="G4307" s="24" t="str">
        <f aca="false">IFERROR(INDEX(Positions!$E$2:$E$14531,MATCH($A4307&amp;"|14",Positions!$A$2:$A$14531,0)),"-")</f>
        <v>U</v>
      </c>
      <c r="H4307" s="25" t="str">
        <f aca="false">F4307&amp;"-"&amp;G4307</f>
        <v>U-U</v>
      </c>
      <c r="I4307" s="24" t="n">
        <f aca="false">(F4307="G")+(G4307="G")</f>
        <v>0</v>
      </c>
      <c r="J4307" s="24" t="n">
        <f aca="false">(F4307="C")+(G4307="C")</f>
        <v>0</v>
      </c>
      <c r="K4307" s="25" t="n">
        <f aca="false">I4307+J4307</f>
        <v>0</v>
      </c>
    </row>
    <row r="4308" customFormat="false" ht="15" hidden="false" customHeight="false" outlineLevel="0" collapsed="false">
      <c r="A4308" s="24" t="s">
        <v>190</v>
      </c>
      <c r="B4308" s="24" t="s">
        <v>893</v>
      </c>
      <c r="C4308" s="24" t="s">
        <v>895</v>
      </c>
      <c r="D4308" s="24" t="n">
        <f aca="false">IFERROR(INDEX(Positions!$D$2:$D$14531,MATCH($A4308&amp;"|15",Positions!$A$2:$A$14531,0)),"-")</f>
        <v>15</v>
      </c>
      <c r="E4308" s="24" t="n">
        <f aca="false">IFERROR(INDEX(Positions!$D$2:$D$14531,MATCH($A4308&amp;"|48",Positions!$A$2:$A$14531,0)),"-")</f>
        <v>44</v>
      </c>
      <c r="F4308" s="24" t="str">
        <f aca="false">IFERROR(INDEX(Positions!$E$2:$E$14531,MATCH($A4308&amp;"|15",Positions!$A$2:$A$14531,0)),"-")</f>
        <v>G</v>
      </c>
      <c r="G4308" s="24" t="str">
        <f aca="false">IFERROR(INDEX(Positions!$E$2:$E$14531,MATCH($A4308&amp;"|48",Positions!$A$2:$A$14531,0)),"-")</f>
        <v>G</v>
      </c>
      <c r="H4308" s="25" t="str">
        <f aca="false">F4308&amp;"-"&amp;G4308</f>
        <v>G-G</v>
      </c>
      <c r="I4308" s="24" t="n">
        <f aca="false">(F4308="G")+(G4308="G")</f>
        <v>2</v>
      </c>
      <c r="J4308" s="24" t="n">
        <f aca="false">(F4308="C")+(G4308="C")</f>
        <v>0</v>
      </c>
      <c r="K4308" s="25" t="n">
        <f aca="false">I4308+J4308</f>
        <v>2</v>
      </c>
    </row>
    <row r="4309" customFormat="false" ht="15" hidden="false" customHeight="false" outlineLevel="0" collapsed="false">
      <c r="A4309" s="24" t="s">
        <v>190</v>
      </c>
      <c r="B4309" s="24" t="s">
        <v>893</v>
      </c>
      <c r="C4309" s="24" t="s">
        <v>896</v>
      </c>
      <c r="D4309" s="24" t="n">
        <f aca="false">IFERROR(INDEX(Positions!$D$2:$D$14531,MATCH($A4309&amp;"|18",Positions!$A$2:$A$14531,0)),"-")</f>
        <v>16</v>
      </c>
      <c r="E4309" s="24" t="n">
        <f aca="false">IFERROR(INDEX(Positions!$D$2:$D$14531,MATCH($A4309&amp;"|55",Positions!$A$2:$A$14531,0)),"-")</f>
        <v>51</v>
      </c>
      <c r="F4309" s="24" t="str">
        <f aca="false">IFERROR(INDEX(Positions!$E$2:$E$14531,MATCH($A4309&amp;"|18",Positions!$A$2:$A$14531,0)),"-")</f>
        <v>U</v>
      </c>
      <c r="G4309" s="24" t="str">
        <f aca="false">IFERROR(INDEX(Positions!$E$2:$E$14531,MATCH($A4309&amp;"|55",Positions!$A$2:$A$14531,0)),"-")</f>
        <v>U</v>
      </c>
      <c r="H4309" s="25" t="str">
        <f aca="false">F4309&amp;"-"&amp;G4309</f>
        <v>U-U</v>
      </c>
      <c r="I4309" s="24" t="n">
        <f aca="false">(F4309="G")+(G4309="G")</f>
        <v>0</v>
      </c>
      <c r="J4309" s="24" t="n">
        <f aca="false">(F4309="C")+(G4309="C")</f>
        <v>0</v>
      </c>
      <c r="K4309" s="25" t="n">
        <f aca="false">I4309+J4309</f>
        <v>0</v>
      </c>
    </row>
    <row r="4310" customFormat="false" ht="15" hidden="false" customHeight="false" outlineLevel="0" collapsed="false">
      <c r="A4310" s="24" t="s">
        <v>190</v>
      </c>
      <c r="B4310" s="24" t="s">
        <v>893</v>
      </c>
      <c r="C4310" s="24" t="s">
        <v>897</v>
      </c>
      <c r="D4310" s="24" t="n">
        <f aca="false">IFERROR(INDEX(Positions!$D$2:$D$14531,MATCH($A4310&amp;"|19",Positions!$A$2:$A$14531,0)),"-")</f>
        <v>17</v>
      </c>
      <c r="E4310" s="24" t="n">
        <f aca="false">IFERROR(INDEX(Positions!$D$2:$D$14531,MATCH($A4310&amp;"|56",Positions!$A$2:$A$14531,0)),"-")</f>
        <v>52</v>
      </c>
      <c r="F4310" s="24" t="str">
        <f aca="false">IFERROR(INDEX(Positions!$E$2:$E$14531,MATCH($A4310&amp;"|19",Positions!$A$2:$A$14531,0)),"-")</f>
        <v>A</v>
      </c>
      <c r="G4310" s="24" t="str">
        <f aca="false">IFERROR(INDEX(Positions!$E$2:$E$14531,MATCH($A4310&amp;"|56",Positions!$A$2:$A$14531,0)),"-")</f>
        <v>A</v>
      </c>
      <c r="H4310" s="25" t="str">
        <f aca="false">F4310&amp;"-"&amp;G4310</f>
        <v>A-A</v>
      </c>
      <c r="I4310" s="24" t="n">
        <f aca="false">(F4310="G")+(G4310="G")</f>
        <v>0</v>
      </c>
      <c r="J4310" s="24" t="n">
        <f aca="false">(F4310="C")+(G4310="C")</f>
        <v>0</v>
      </c>
      <c r="K4310" s="25" t="n">
        <f aca="false">I4310+J4310</f>
        <v>0</v>
      </c>
    </row>
    <row r="4311" customFormat="false" ht="15" hidden="false" customHeight="false" outlineLevel="0" collapsed="false">
      <c r="A4311" s="24" t="s">
        <v>190</v>
      </c>
      <c r="B4311" s="24" t="s">
        <v>893</v>
      </c>
      <c r="C4311" s="24" t="s">
        <v>898</v>
      </c>
      <c r="D4311" s="24" t="n">
        <f aca="false">IFERROR(INDEX(Positions!$D$2:$D$14531,MATCH($A4311&amp;"|26",Positions!$A$2:$A$14531,0)),"-")</f>
        <v>23</v>
      </c>
      <c r="E4311" s="24" t="n">
        <f aca="false">IFERROR(INDEX(Positions!$D$2:$D$14531,MATCH($A4311&amp;"|44",Positions!$A$2:$A$14531,0)),"-")</f>
        <v>41</v>
      </c>
      <c r="F4311" s="24" t="str">
        <f aca="false">IFERROR(INDEX(Positions!$E$2:$E$14531,MATCH($A4311&amp;"|26",Positions!$A$2:$A$14531,0)),"-")</f>
        <v>A</v>
      </c>
      <c r="G4311" s="24" t="str">
        <f aca="false">IFERROR(INDEX(Positions!$E$2:$E$14531,MATCH($A4311&amp;"|44",Positions!$A$2:$A$14531,0)),"-")</f>
        <v>U</v>
      </c>
      <c r="H4311" s="25" t="str">
        <f aca="false">F4311&amp;"-"&amp;G4311</f>
        <v>A-U</v>
      </c>
      <c r="I4311" s="24" t="n">
        <f aca="false">(F4311="G")+(G4311="G")</f>
        <v>0</v>
      </c>
      <c r="J4311" s="24" t="n">
        <f aca="false">(F4311="C")+(G4311="C")</f>
        <v>0</v>
      </c>
      <c r="K4311" s="25" t="n">
        <f aca="false">I4311+J4311</f>
        <v>0</v>
      </c>
    </row>
    <row r="4312" customFormat="false" ht="15" hidden="false" customHeight="false" outlineLevel="0" collapsed="false">
      <c r="A4312" s="24" t="s">
        <v>190</v>
      </c>
      <c r="B4312" s="24" t="s">
        <v>893</v>
      </c>
      <c r="C4312" s="24" t="s">
        <v>899</v>
      </c>
      <c r="D4312" s="24" t="n">
        <f aca="false">IFERROR(INDEX(Positions!$D$2:$D$14531,MATCH($A4312&amp;"|32",Positions!$A$2:$A$14531,0)),"-")</f>
        <v>29</v>
      </c>
      <c r="E4312" s="24" t="n">
        <f aca="false">IFERROR(INDEX(Positions!$D$2:$D$14531,MATCH($A4312&amp;"|38",Positions!$A$2:$A$14531,0)),"-")</f>
        <v>35</v>
      </c>
      <c r="F4312" s="24" t="str">
        <f aca="false">IFERROR(INDEX(Positions!$E$2:$E$14531,MATCH($A4312&amp;"|32",Positions!$A$2:$A$14531,0)),"-")</f>
        <v>C</v>
      </c>
      <c r="G4312" s="24" t="str">
        <f aca="false">IFERROR(INDEX(Positions!$E$2:$E$14531,MATCH($A4312&amp;"|38",Positions!$A$2:$A$14531,0)),"-")</f>
        <v>A</v>
      </c>
      <c r="H4312" s="25" t="str">
        <f aca="false">F4312&amp;"-"&amp;G4312</f>
        <v>C-A</v>
      </c>
      <c r="I4312" s="24" t="n">
        <f aca="false">(F4312="G")+(G4312="G")</f>
        <v>0</v>
      </c>
      <c r="J4312" s="24" t="n">
        <f aca="false">(F4312="C")+(G4312="C")</f>
        <v>1</v>
      </c>
      <c r="K4312" s="25" t="n">
        <f aca="false">I4312+J4312</f>
        <v>1</v>
      </c>
    </row>
    <row r="4313" customFormat="false" ht="15" hidden="false" customHeight="false" outlineLevel="0" collapsed="false">
      <c r="A4313" s="24" t="s">
        <v>190</v>
      </c>
      <c r="B4313" s="24" t="s">
        <v>893</v>
      </c>
      <c r="C4313" s="24" t="s">
        <v>900</v>
      </c>
      <c r="D4313" s="24" t="n">
        <f aca="false">IFERROR(INDEX(Positions!$D$2:$D$14531,MATCH($A4313&amp;"|54",Positions!$A$2:$A$14531,0)),"-")</f>
        <v>50</v>
      </c>
      <c r="E4313" s="24" t="n">
        <f aca="false">IFERROR(INDEX(Positions!$D$2:$D$14531,MATCH($A4313&amp;"|58",Positions!$A$2:$A$14531,0)),"-")</f>
        <v>54</v>
      </c>
      <c r="F4313" s="24" t="str">
        <f aca="false">IFERROR(INDEX(Positions!$E$2:$E$14531,MATCH($A4313&amp;"|54",Positions!$A$2:$A$14531,0)),"-")</f>
        <v>U</v>
      </c>
      <c r="G4313" s="24" t="str">
        <f aca="false">IFERROR(INDEX(Positions!$E$2:$E$14531,MATCH($A4313&amp;"|58",Positions!$A$2:$A$14531,0)),"-")</f>
        <v>A</v>
      </c>
      <c r="H4313" s="25" t="str">
        <f aca="false">F4313&amp;"-"&amp;G4313</f>
        <v>U-A</v>
      </c>
      <c r="I4313" s="24" t="n">
        <f aca="false">(F4313="G")+(G4313="G")</f>
        <v>0</v>
      </c>
      <c r="J4313" s="24" t="n">
        <f aca="false">(F4313="C")+(G4313="C")</f>
        <v>0</v>
      </c>
      <c r="K4313" s="25" t="n">
        <f aca="false">I4313+J4313</f>
        <v>0</v>
      </c>
    </row>
    <row r="4314" customFormat="false" ht="15" hidden="false" customHeight="false" outlineLevel="0" collapsed="false">
      <c r="A4314" s="4" t="s">
        <v>191</v>
      </c>
      <c r="B4314" s="4" t="s">
        <v>768</v>
      </c>
      <c r="C4314" s="4" t="s">
        <v>882</v>
      </c>
      <c r="D4314" s="4" t="n">
        <f aca="false">IFERROR(INDEX(Positions!$D$2:$D$14531,MATCH($A4314&amp;"|1",Positions!$A$2:$A$14531,0)),"-")</f>
        <v>1</v>
      </c>
      <c r="E4314" s="4" t="n">
        <f aca="false">IFERROR(INDEX(Positions!$D$2:$D$14531,MATCH($A4314&amp;"|72",Positions!$A$2:$A$14531,0)),"-")</f>
        <v>72</v>
      </c>
      <c r="F4314" s="4" t="str">
        <f aca="false">IFERROR(INDEX(Positions!$E$2:$E$14531,MATCH($A4314&amp;"|1",Positions!$A$2:$A$14531,0)),"-")</f>
        <v>G</v>
      </c>
      <c r="G4314" s="4" t="str">
        <f aca="false">IFERROR(INDEX(Positions!$E$2:$E$14531,MATCH($A4314&amp;"|72",Positions!$A$2:$A$14531,0)),"-")</f>
        <v>C</v>
      </c>
      <c r="H4314" s="3" t="str">
        <f aca="false">F4314&amp;"-"&amp;G4314</f>
        <v>G-C</v>
      </c>
      <c r="I4314" s="4" t="n">
        <f aca="false">(F4314="G")+(G4314="G")</f>
        <v>1</v>
      </c>
      <c r="J4314" s="4" t="n">
        <f aca="false">(F4314="C")+(G4314="C")</f>
        <v>1</v>
      </c>
      <c r="K4314" s="3" t="n">
        <f aca="false">I4314+J4314</f>
        <v>2</v>
      </c>
    </row>
    <row r="4315" customFormat="false" ht="15" hidden="false" customHeight="false" outlineLevel="0" collapsed="false">
      <c r="A4315" s="4" t="s">
        <v>191</v>
      </c>
      <c r="B4315" s="4" t="s">
        <v>768</v>
      </c>
      <c r="C4315" s="4" t="s">
        <v>883</v>
      </c>
      <c r="D4315" s="4" t="n">
        <f aca="false">IFERROR(INDEX(Positions!$D$2:$D$14531,MATCH($A4315&amp;"|2",Positions!$A$2:$A$14531,0)),"-")</f>
        <v>2</v>
      </c>
      <c r="E4315" s="4" t="n">
        <f aca="false">IFERROR(INDEX(Positions!$D$2:$D$14531,MATCH($A4315&amp;"|71",Positions!$A$2:$A$14531,0)),"-")</f>
        <v>71</v>
      </c>
      <c r="F4315" s="4" t="str">
        <f aca="false">IFERROR(INDEX(Positions!$E$2:$E$14531,MATCH($A4315&amp;"|2",Positions!$A$2:$A$14531,0)),"-")</f>
        <v>C</v>
      </c>
      <c r="G4315" s="4" t="str">
        <f aca="false">IFERROR(INDEX(Positions!$E$2:$E$14531,MATCH($A4315&amp;"|71",Positions!$A$2:$A$14531,0)),"-")</f>
        <v>G</v>
      </c>
      <c r="H4315" s="3" t="str">
        <f aca="false">F4315&amp;"-"&amp;G4315</f>
        <v>C-G</v>
      </c>
      <c r="I4315" s="4" t="n">
        <f aca="false">(F4315="G")+(G4315="G")</f>
        <v>1</v>
      </c>
      <c r="J4315" s="4" t="n">
        <f aca="false">(F4315="C")+(G4315="C")</f>
        <v>1</v>
      </c>
      <c r="K4315" s="3" t="n">
        <f aca="false">I4315+J4315</f>
        <v>2</v>
      </c>
    </row>
    <row r="4316" customFormat="false" ht="15" hidden="false" customHeight="false" outlineLevel="0" collapsed="false">
      <c r="A4316" s="4" t="s">
        <v>191</v>
      </c>
      <c r="B4316" s="4" t="s">
        <v>768</v>
      </c>
      <c r="C4316" s="4" t="s">
        <v>884</v>
      </c>
      <c r="D4316" s="4" t="n">
        <f aca="false">IFERROR(INDEX(Positions!$D$2:$D$14531,MATCH($A4316&amp;"|3",Positions!$A$2:$A$14531,0)),"-")</f>
        <v>3</v>
      </c>
      <c r="E4316" s="4" t="n">
        <f aca="false">IFERROR(INDEX(Positions!$D$2:$D$14531,MATCH($A4316&amp;"|70",Positions!$A$2:$A$14531,0)),"-")</f>
        <v>70</v>
      </c>
      <c r="F4316" s="4" t="str">
        <f aca="false">IFERROR(INDEX(Positions!$E$2:$E$14531,MATCH($A4316&amp;"|3",Positions!$A$2:$A$14531,0)),"-")</f>
        <v>U</v>
      </c>
      <c r="G4316" s="4" t="str">
        <f aca="false">IFERROR(INDEX(Positions!$E$2:$E$14531,MATCH($A4316&amp;"|70",Positions!$A$2:$A$14531,0)),"-")</f>
        <v>A</v>
      </c>
      <c r="H4316" s="3" t="str">
        <f aca="false">F4316&amp;"-"&amp;G4316</f>
        <v>U-A</v>
      </c>
      <c r="I4316" s="4" t="n">
        <f aca="false">(F4316="G")+(G4316="G")</f>
        <v>0</v>
      </c>
      <c r="J4316" s="4" t="n">
        <f aca="false">(F4316="C")+(G4316="C")</f>
        <v>0</v>
      </c>
      <c r="K4316" s="3" t="n">
        <f aca="false">I4316+J4316</f>
        <v>0</v>
      </c>
    </row>
    <row r="4317" customFormat="false" ht="15" hidden="false" customHeight="false" outlineLevel="0" collapsed="false">
      <c r="A4317" s="4" t="s">
        <v>191</v>
      </c>
      <c r="B4317" s="4" t="s">
        <v>768</v>
      </c>
      <c r="C4317" s="4" t="s">
        <v>885</v>
      </c>
      <c r="D4317" s="4" t="n">
        <f aca="false">IFERROR(INDEX(Positions!$D$2:$D$14531,MATCH($A4317&amp;"|4",Positions!$A$2:$A$14531,0)),"-")</f>
        <v>4</v>
      </c>
      <c r="E4317" s="4" t="n">
        <f aca="false">IFERROR(INDEX(Positions!$D$2:$D$14531,MATCH($A4317&amp;"|69",Positions!$A$2:$A$14531,0)),"-")</f>
        <v>69</v>
      </c>
      <c r="F4317" s="4" t="str">
        <f aca="false">IFERROR(INDEX(Positions!$E$2:$E$14531,MATCH($A4317&amp;"|4",Positions!$A$2:$A$14531,0)),"-")</f>
        <v>G</v>
      </c>
      <c r="G4317" s="4" t="str">
        <f aca="false">IFERROR(INDEX(Positions!$E$2:$E$14531,MATCH($A4317&amp;"|69",Positions!$A$2:$A$14531,0)),"-")</f>
        <v>C</v>
      </c>
      <c r="H4317" s="3" t="str">
        <f aca="false">F4317&amp;"-"&amp;G4317</f>
        <v>G-C</v>
      </c>
      <c r="I4317" s="4" t="n">
        <f aca="false">(F4317="G")+(G4317="G")</f>
        <v>1</v>
      </c>
      <c r="J4317" s="4" t="n">
        <f aca="false">(F4317="C")+(G4317="C")</f>
        <v>1</v>
      </c>
      <c r="K4317" s="3" t="n">
        <f aca="false">I4317+J4317</f>
        <v>2</v>
      </c>
    </row>
    <row r="4318" customFormat="false" ht="15" hidden="false" customHeight="false" outlineLevel="0" collapsed="false">
      <c r="A4318" s="4" t="s">
        <v>191</v>
      </c>
      <c r="B4318" s="4" t="s">
        <v>768</v>
      </c>
      <c r="C4318" s="4" t="s">
        <v>542</v>
      </c>
      <c r="D4318" s="4" t="n">
        <f aca="false">IFERROR(INDEX(Positions!$D$2:$D$14531,MATCH($A4318&amp;"|5",Positions!$A$2:$A$14531,0)),"-")</f>
        <v>5</v>
      </c>
      <c r="E4318" s="4" t="n">
        <f aca="false">IFERROR(INDEX(Positions!$D$2:$D$14531,MATCH($A4318&amp;"|68",Positions!$A$2:$A$14531,0)),"-")</f>
        <v>68</v>
      </c>
      <c r="F4318" s="4" t="str">
        <f aca="false">IFERROR(INDEX(Positions!$E$2:$E$14531,MATCH($A4318&amp;"|5",Positions!$A$2:$A$14531,0)),"-")</f>
        <v>A</v>
      </c>
      <c r="G4318" s="4" t="str">
        <f aca="false">IFERROR(INDEX(Positions!$E$2:$E$14531,MATCH($A4318&amp;"|68",Positions!$A$2:$A$14531,0)),"-")</f>
        <v>U</v>
      </c>
      <c r="H4318" s="3" t="str">
        <f aca="false">F4318&amp;"-"&amp;G4318</f>
        <v>A-U</v>
      </c>
      <c r="I4318" s="4" t="n">
        <f aca="false">(F4318="G")+(G4318="G")</f>
        <v>0</v>
      </c>
      <c r="J4318" s="4" t="n">
        <f aca="false">(F4318="C")+(G4318="C")</f>
        <v>0</v>
      </c>
      <c r="K4318" s="3" t="n">
        <f aca="false">I4318+J4318</f>
        <v>0</v>
      </c>
    </row>
    <row r="4319" customFormat="false" ht="15" hidden="false" customHeight="false" outlineLevel="0" collapsed="false">
      <c r="A4319" s="4" t="s">
        <v>191</v>
      </c>
      <c r="B4319" s="4" t="s">
        <v>768</v>
      </c>
      <c r="C4319" s="4" t="s">
        <v>561</v>
      </c>
      <c r="D4319" s="4" t="n">
        <f aca="false">IFERROR(INDEX(Positions!$D$2:$D$14531,MATCH($A4319&amp;"|6",Positions!$A$2:$A$14531,0)),"-")</f>
        <v>6</v>
      </c>
      <c r="E4319" s="4" t="n">
        <f aca="false">IFERROR(INDEX(Positions!$D$2:$D$14531,MATCH($A4319&amp;"|67",Positions!$A$2:$A$14531,0)),"-")</f>
        <v>67</v>
      </c>
      <c r="F4319" s="4" t="str">
        <f aca="false">IFERROR(INDEX(Positions!$E$2:$E$14531,MATCH($A4319&amp;"|6",Positions!$A$2:$A$14531,0)),"-")</f>
        <v>U</v>
      </c>
      <c r="G4319" s="4" t="str">
        <f aca="false">IFERROR(INDEX(Positions!$E$2:$E$14531,MATCH($A4319&amp;"|67",Positions!$A$2:$A$14531,0)),"-")</f>
        <v>A</v>
      </c>
      <c r="H4319" s="3" t="str">
        <f aca="false">F4319&amp;"-"&amp;G4319</f>
        <v>U-A</v>
      </c>
      <c r="I4319" s="4" t="n">
        <f aca="false">(F4319="G")+(G4319="G")</f>
        <v>0</v>
      </c>
      <c r="J4319" s="4" t="n">
        <f aca="false">(F4319="C")+(G4319="C")</f>
        <v>0</v>
      </c>
      <c r="K4319" s="3" t="n">
        <f aca="false">I4319+J4319</f>
        <v>0</v>
      </c>
    </row>
    <row r="4320" customFormat="false" ht="15" hidden="false" customHeight="false" outlineLevel="0" collapsed="false">
      <c r="A4320" s="4" t="s">
        <v>191</v>
      </c>
      <c r="B4320" s="4" t="s">
        <v>768</v>
      </c>
      <c r="C4320" s="4" t="s">
        <v>886</v>
      </c>
      <c r="D4320" s="4" t="n">
        <f aca="false">IFERROR(INDEX(Positions!$D$2:$D$14531,MATCH($A4320&amp;"|7",Positions!$A$2:$A$14531,0)),"-")</f>
        <v>7</v>
      </c>
      <c r="E4320" s="4" t="n">
        <f aca="false">IFERROR(INDEX(Positions!$D$2:$D$14531,MATCH($A4320&amp;"|66",Positions!$A$2:$A$14531,0)),"-")</f>
        <v>66</v>
      </c>
      <c r="F4320" s="4" t="str">
        <f aca="false">IFERROR(INDEX(Positions!$E$2:$E$14531,MATCH($A4320&amp;"|7",Positions!$A$2:$A$14531,0)),"-")</f>
        <v>A</v>
      </c>
      <c r="G4320" s="4" t="str">
        <f aca="false">IFERROR(INDEX(Positions!$E$2:$E$14531,MATCH($A4320&amp;"|66",Positions!$A$2:$A$14531,0)),"-")</f>
        <v>U</v>
      </c>
      <c r="H4320" s="3" t="str">
        <f aca="false">F4320&amp;"-"&amp;G4320</f>
        <v>A-U</v>
      </c>
      <c r="I4320" s="4" t="n">
        <f aca="false">(F4320="G")+(G4320="G")</f>
        <v>0</v>
      </c>
      <c r="J4320" s="4" t="n">
        <f aca="false">(F4320="C")+(G4320="C")</f>
        <v>0</v>
      </c>
      <c r="K4320" s="3" t="n">
        <f aca="false">I4320+J4320</f>
        <v>0</v>
      </c>
    </row>
    <row r="4321" customFormat="false" ht="15" hidden="false" customHeight="false" outlineLevel="0" collapsed="false">
      <c r="A4321" s="4" t="s">
        <v>191</v>
      </c>
      <c r="B4321" s="4" t="s">
        <v>783</v>
      </c>
      <c r="C4321" s="4" t="s">
        <v>887</v>
      </c>
      <c r="D4321" s="4" t="n">
        <f aca="false">IFERROR(INDEX(Positions!$D$2:$D$14531,MATCH($A4321&amp;"|10",Positions!$A$2:$A$14531,0)),"-")</f>
        <v>10</v>
      </c>
      <c r="E4321" s="4" t="n">
        <f aca="false">IFERROR(INDEX(Positions!$D$2:$D$14531,MATCH($A4321&amp;"|25",Positions!$A$2:$A$14531,0)),"-")</f>
        <v>25</v>
      </c>
      <c r="F4321" s="4" t="str">
        <f aca="false">IFERROR(INDEX(Positions!$E$2:$E$14531,MATCH($A4321&amp;"|10",Positions!$A$2:$A$14531,0)),"-")</f>
        <v>G</v>
      </c>
      <c r="G4321" s="4" t="str">
        <f aca="false">IFERROR(INDEX(Positions!$E$2:$E$14531,MATCH($A4321&amp;"|25",Positions!$A$2:$A$14531,0)),"-")</f>
        <v>C</v>
      </c>
      <c r="H4321" s="3" t="str">
        <f aca="false">F4321&amp;"-"&amp;G4321</f>
        <v>G-C</v>
      </c>
      <c r="I4321" s="4" t="n">
        <f aca="false">(F4321="G")+(G4321="G")</f>
        <v>1</v>
      </c>
      <c r="J4321" s="4" t="n">
        <f aca="false">(F4321="C")+(G4321="C")</f>
        <v>1</v>
      </c>
      <c r="K4321" s="3" t="n">
        <f aca="false">I4321+J4321</f>
        <v>2</v>
      </c>
    </row>
    <row r="4322" customFormat="false" ht="15" hidden="false" customHeight="false" outlineLevel="0" collapsed="false">
      <c r="A4322" s="4" t="s">
        <v>191</v>
      </c>
      <c r="B4322" s="4" t="s">
        <v>783</v>
      </c>
      <c r="C4322" s="4" t="s">
        <v>888</v>
      </c>
      <c r="D4322" s="4" t="n">
        <f aca="false">IFERROR(INDEX(Positions!$D$2:$D$14531,MATCH($A4322&amp;"|11",Positions!$A$2:$A$14531,0)),"-")</f>
        <v>11</v>
      </c>
      <c r="E4322" s="4" t="n">
        <f aca="false">IFERROR(INDEX(Positions!$D$2:$D$14531,MATCH($A4322&amp;"|24",Positions!$A$2:$A$14531,0)),"-")</f>
        <v>24</v>
      </c>
      <c r="F4322" s="4" t="str">
        <f aca="false">IFERROR(INDEX(Positions!$E$2:$E$14531,MATCH($A4322&amp;"|11",Positions!$A$2:$A$14531,0)),"-")</f>
        <v>C</v>
      </c>
      <c r="G4322" s="4" t="str">
        <f aca="false">IFERROR(INDEX(Positions!$E$2:$E$14531,MATCH($A4322&amp;"|24",Positions!$A$2:$A$14531,0)),"-")</f>
        <v>G</v>
      </c>
      <c r="H4322" s="3" t="str">
        <f aca="false">F4322&amp;"-"&amp;G4322</f>
        <v>C-G</v>
      </c>
      <c r="I4322" s="4" t="n">
        <f aca="false">(F4322="G")+(G4322="G")</f>
        <v>1</v>
      </c>
      <c r="J4322" s="4" t="n">
        <f aca="false">(F4322="C")+(G4322="C")</f>
        <v>1</v>
      </c>
      <c r="K4322" s="3" t="n">
        <f aca="false">I4322+J4322</f>
        <v>2</v>
      </c>
    </row>
    <row r="4323" customFormat="false" ht="15" hidden="false" customHeight="false" outlineLevel="0" collapsed="false">
      <c r="A4323" s="4" t="s">
        <v>191</v>
      </c>
      <c r="B4323" s="4" t="s">
        <v>783</v>
      </c>
      <c r="C4323" s="4" t="s">
        <v>479</v>
      </c>
      <c r="D4323" s="4" t="n">
        <f aca="false">IFERROR(INDEX(Positions!$D$2:$D$14531,MATCH($A4323&amp;"|12",Positions!$A$2:$A$14531,0)),"-")</f>
        <v>12</v>
      </c>
      <c r="E4323" s="4" t="n">
        <f aca="false">IFERROR(INDEX(Positions!$D$2:$D$14531,MATCH($A4323&amp;"|23",Positions!$A$2:$A$14531,0)),"-")</f>
        <v>23</v>
      </c>
      <c r="F4323" s="4" t="str">
        <f aca="false">IFERROR(INDEX(Positions!$E$2:$E$14531,MATCH($A4323&amp;"|12",Positions!$A$2:$A$14531,0)),"-")</f>
        <v>U</v>
      </c>
      <c r="G4323" s="4" t="str">
        <f aca="false">IFERROR(INDEX(Positions!$E$2:$E$14531,MATCH($A4323&amp;"|23",Positions!$A$2:$A$14531,0)),"-")</f>
        <v>A</v>
      </c>
      <c r="H4323" s="3" t="str">
        <f aca="false">F4323&amp;"-"&amp;G4323</f>
        <v>U-A</v>
      </c>
      <c r="I4323" s="4" t="n">
        <f aca="false">(F4323="G")+(G4323="G")</f>
        <v>0</v>
      </c>
      <c r="J4323" s="4" t="n">
        <f aca="false">(F4323="C")+(G4323="C")</f>
        <v>0</v>
      </c>
      <c r="K4323" s="3" t="n">
        <f aca="false">I4323+J4323</f>
        <v>0</v>
      </c>
    </row>
    <row r="4324" customFormat="false" ht="15" hidden="false" customHeight="false" outlineLevel="0" collapsed="false">
      <c r="A4324" s="4" t="s">
        <v>191</v>
      </c>
      <c r="B4324" s="4" t="s">
        <v>783</v>
      </c>
      <c r="C4324" s="4" t="s">
        <v>267</v>
      </c>
      <c r="D4324" s="4" t="n">
        <f aca="false">IFERROR(INDEX(Positions!$D$2:$D$14531,MATCH($A4324&amp;"|13",Positions!$A$2:$A$14531,0)),"-")</f>
        <v>13</v>
      </c>
      <c r="E4324" s="4" t="n">
        <f aca="false">IFERROR(INDEX(Positions!$D$2:$D$14531,MATCH($A4324&amp;"|22",Positions!$A$2:$A$14531,0)),"-")</f>
        <v>22</v>
      </c>
      <c r="F4324" s="4" t="str">
        <f aca="false">IFERROR(INDEX(Positions!$E$2:$E$14531,MATCH($A4324&amp;"|13",Positions!$A$2:$A$14531,0)),"-")</f>
        <v>C</v>
      </c>
      <c r="G4324" s="4" t="str">
        <f aca="false">IFERROR(INDEX(Positions!$E$2:$E$14531,MATCH($A4324&amp;"|22",Positions!$A$2:$A$14531,0)),"-")</f>
        <v>G</v>
      </c>
      <c r="H4324" s="3" t="str">
        <f aca="false">F4324&amp;"-"&amp;G4324</f>
        <v>C-G</v>
      </c>
      <c r="I4324" s="4" t="n">
        <f aca="false">(F4324="G")+(G4324="G")</f>
        <v>1</v>
      </c>
      <c r="J4324" s="4" t="n">
        <f aca="false">(F4324="C")+(G4324="C")</f>
        <v>1</v>
      </c>
      <c r="K4324" s="3" t="n">
        <f aca="false">I4324+J4324</f>
        <v>2</v>
      </c>
    </row>
    <row r="4325" customFormat="false" ht="15" hidden="false" customHeight="false" outlineLevel="0" collapsed="false">
      <c r="A4325" s="4" t="s">
        <v>191</v>
      </c>
      <c r="B4325" s="4" t="s">
        <v>805</v>
      </c>
      <c r="C4325" s="4" t="s">
        <v>673</v>
      </c>
      <c r="D4325" s="4" t="n">
        <f aca="false">IFERROR(INDEX(Positions!$D$2:$D$14531,MATCH($A4325&amp;"|27",Positions!$A$2:$A$14531,0)),"-")</f>
        <v>27</v>
      </c>
      <c r="E4325" s="4" t="n">
        <f aca="false">IFERROR(INDEX(Positions!$D$2:$D$14531,MATCH($A4325&amp;"|43",Positions!$A$2:$A$14531,0)),"-")</f>
        <v>43</v>
      </c>
      <c r="F4325" s="4" t="str">
        <f aca="false">IFERROR(INDEX(Positions!$E$2:$E$14531,MATCH($A4325&amp;"|27",Positions!$A$2:$A$14531,0)),"-")</f>
        <v>C</v>
      </c>
      <c r="G4325" s="4" t="str">
        <f aca="false">IFERROR(INDEX(Positions!$E$2:$E$14531,MATCH($A4325&amp;"|43",Positions!$A$2:$A$14531,0)),"-")</f>
        <v>G</v>
      </c>
      <c r="H4325" s="3" t="str">
        <f aca="false">F4325&amp;"-"&amp;G4325</f>
        <v>C-G</v>
      </c>
      <c r="I4325" s="4" t="n">
        <f aca="false">(F4325="G")+(G4325="G")</f>
        <v>1</v>
      </c>
      <c r="J4325" s="4" t="n">
        <f aca="false">(F4325="C")+(G4325="C")</f>
        <v>1</v>
      </c>
      <c r="K4325" s="3" t="n">
        <f aca="false">I4325+J4325</f>
        <v>2</v>
      </c>
    </row>
    <row r="4326" customFormat="false" ht="15" hidden="false" customHeight="false" outlineLevel="0" collapsed="false">
      <c r="A4326" s="4" t="s">
        <v>191</v>
      </c>
      <c r="B4326" s="4" t="s">
        <v>805</v>
      </c>
      <c r="C4326" s="4" t="s">
        <v>889</v>
      </c>
      <c r="D4326" s="4" t="n">
        <f aca="false">IFERROR(INDEX(Positions!$D$2:$D$14531,MATCH($A4326&amp;"|28",Positions!$A$2:$A$14531,0)),"-")</f>
        <v>28</v>
      </c>
      <c r="E4326" s="4" t="n">
        <f aca="false">IFERROR(INDEX(Positions!$D$2:$D$14531,MATCH($A4326&amp;"|42",Positions!$A$2:$A$14531,0)),"-")</f>
        <v>42</v>
      </c>
      <c r="F4326" s="4" t="str">
        <f aca="false">IFERROR(INDEX(Positions!$E$2:$E$14531,MATCH($A4326&amp;"|28",Positions!$A$2:$A$14531,0)),"-")</f>
        <v>A</v>
      </c>
      <c r="G4326" s="4" t="str">
        <f aca="false">IFERROR(INDEX(Positions!$E$2:$E$14531,MATCH($A4326&amp;"|42",Positions!$A$2:$A$14531,0)),"-")</f>
        <v>U</v>
      </c>
      <c r="H4326" s="3" t="str">
        <f aca="false">F4326&amp;"-"&amp;G4326</f>
        <v>A-U</v>
      </c>
      <c r="I4326" s="4" t="n">
        <f aca="false">(F4326="G")+(G4326="G")</f>
        <v>0</v>
      </c>
      <c r="J4326" s="4" t="n">
        <f aca="false">(F4326="C")+(G4326="C")</f>
        <v>0</v>
      </c>
      <c r="K4326" s="3" t="n">
        <f aca="false">I4326+J4326</f>
        <v>0</v>
      </c>
    </row>
    <row r="4327" customFormat="false" ht="15" hidden="false" customHeight="false" outlineLevel="0" collapsed="false">
      <c r="A4327" s="4" t="s">
        <v>191</v>
      </c>
      <c r="B4327" s="4" t="s">
        <v>805</v>
      </c>
      <c r="C4327" s="4" t="s">
        <v>890</v>
      </c>
      <c r="D4327" s="4" t="n">
        <f aca="false">IFERROR(INDEX(Positions!$D$2:$D$14531,MATCH($A4327&amp;"|29",Positions!$A$2:$A$14531,0)),"-")</f>
        <v>29</v>
      </c>
      <c r="E4327" s="4" t="n">
        <f aca="false">IFERROR(INDEX(Positions!$D$2:$D$14531,MATCH($A4327&amp;"|41",Positions!$A$2:$A$14531,0)),"-")</f>
        <v>41</v>
      </c>
      <c r="F4327" s="4" t="str">
        <f aca="false">IFERROR(INDEX(Positions!$E$2:$E$14531,MATCH($A4327&amp;"|29",Positions!$A$2:$A$14531,0)),"-")</f>
        <v>U</v>
      </c>
      <c r="G4327" s="4" t="str">
        <f aca="false">IFERROR(INDEX(Positions!$E$2:$E$14531,MATCH($A4327&amp;"|41",Positions!$A$2:$A$14531,0)),"-")</f>
        <v>A</v>
      </c>
      <c r="H4327" s="3" t="str">
        <f aca="false">F4327&amp;"-"&amp;G4327</f>
        <v>U-A</v>
      </c>
      <c r="I4327" s="4" t="n">
        <f aca="false">(F4327="G")+(G4327="G")</f>
        <v>0</v>
      </c>
      <c r="J4327" s="4" t="n">
        <f aca="false">(F4327="C")+(G4327="C")</f>
        <v>0</v>
      </c>
      <c r="K4327" s="3" t="n">
        <f aca="false">I4327+J4327</f>
        <v>0</v>
      </c>
    </row>
    <row r="4328" customFormat="false" ht="15" hidden="false" customHeight="false" outlineLevel="0" collapsed="false">
      <c r="A4328" s="4" t="s">
        <v>191</v>
      </c>
      <c r="B4328" s="4" t="s">
        <v>805</v>
      </c>
      <c r="C4328" s="4" t="s">
        <v>694</v>
      </c>
      <c r="D4328" s="4" t="n">
        <f aca="false">IFERROR(INDEX(Positions!$D$2:$D$14531,MATCH($A4328&amp;"|30",Positions!$A$2:$A$14531,0)),"-")</f>
        <v>30</v>
      </c>
      <c r="E4328" s="4" t="n">
        <f aca="false">IFERROR(INDEX(Positions!$D$2:$D$14531,MATCH($A4328&amp;"|40",Positions!$A$2:$A$14531,0)),"-")</f>
        <v>40</v>
      </c>
      <c r="F4328" s="4" t="str">
        <f aca="false">IFERROR(INDEX(Positions!$E$2:$E$14531,MATCH($A4328&amp;"|30",Positions!$A$2:$A$14531,0)),"-")</f>
        <v>C</v>
      </c>
      <c r="G4328" s="4" t="str">
        <f aca="false">IFERROR(INDEX(Positions!$E$2:$E$14531,MATCH($A4328&amp;"|40",Positions!$A$2:$A$14531,0)),"-")</f>
        <v>G</v>
      </c>
      <c r="H4328" s="3" t="str">
        <f aca="false">F4328&amp;"-"&amp;G4328</f>
        <v>C-G</v>
      </c>
      <c r="I4328" s="4" t="n">
        <f aca="false">(F4328="G")+(G4328="G")</f>
        <v>1</v>
      </c>
      <c r="J4328" s="4" t="n">
        <f aca="false">(F4328="C")+(G4328="C")</f>
        <v>1</v>
      </c>
      <c r="K4328" s="3" t="n">
        <f aca="false">I4328+J4328</f>
        <v>2</v>
      </c>
    </row>
    <row r="4329" customFormat="false" ht="15" hidden="false" customHeight="false" outlineLevel="0" collapsed="false">
      <c r="A4329" s="4" t="s">
        <v>191</v>
      </c>
      <c r="B4329" s="4" t="s">
        <v>805</v>
      </c>
      <c r="C4329" s="4" t="s">
        <v>640</v>
      </c>
      <c r="D4329" s="4" t="n">
        <f aca="false">IFERROR(INDEX(Positions!$D$2:$D$14531,MATCH($A4329&amp;"|31",Positions!$A$2:$A$14531,0)),"-")</f>
        <v>31</v>
      </c>
      <c r="E4329" s="4" t="n">
        <f aca="false">IFERROR(INDEX(Positions!$D$2:$D$14531,MATCH($A4329&amp;"|39",Positions!$A$2:$A$14531,0)),"-")</f>
        <v>39</v>
      </c>
      <c r="F4329" s="4" t="str">
        <f aca="false">IFERROR(INDEX(Positions!$E$2:$E$14531,MATCH($A4329&amp;"|31",Positions!$A$2:$A$14531,0)),"-")</f>
        <v>C</v>
      </c>
      <c r="G4329" s="4" t="str">
        <f aca="false">IFERROR(INDEX(Positions!$E$2:$E$14531,MATCH($A4329&amp;"|39",Positions!$A$2:$A$14531,0)),"-")</f>
        <v>G</v>
      </c>
      <c r="H4329" s="3" t="str">
        <f aca="false">F4329&amp;"-"&amp;G4329</f>
        <v>C-G</v>
      </c>
      <c r="I4329" s="4" t="n">
        <f aca="false">(F4329="G")+(G4329="G")</f>
        <v>1</v>
      </c>
      <c r="J4329" s="4" t="n">
        <f aca="false">(F4329="C")+(G4329="C")</f>
        <v>1</v>
      </c>
      <c r="K4329" s="3" t="n">
        <f aca="false">I4329+J4329</f>
        <v>2</v>
      </c>
    </row>
    <row r="4330" customFormat="false" ht="15" hidden="false" customHeight="false" outlineLevel="0" collapsed="false">
      <c r="A4330" s="4" t="s">
        <v>191</v>
      </c>
      <c r="B4330" s="4" t="s">
        <v>830</v>
      </c>
      <c r="C4330" s="4" t="s">
        <v>367</v>
      </c>
      <c r="D4330" s="4" t="n">
        <f aca="false">IFERROR(INDEX(Positions!$D$2:$D$14531,MATCH($A4330&amp;"|49",Positions!$A$2:$A$14531,0)),"-")</f>
        <v>49</v>
      </c>
      <c r="E4330" s="4" t="n">
        <f aca="false">IFERROR(INDEX(Positions!$D$2:$D$14531,MATCH($A4330&amp;"|65",Positions!$A$2:$A$14531,0)),"-")</f>
        <v>65</v>
      </c>
      <c r="F4330" s="4" t="str">
        <f aca="false">IFERROR(INDEX(Positions!$E$2:$E$14531,MATCH($A4330&amp;"|49",Positions!$A$2:$A$14531,0)),"-")</f>
        <v>C</v>
      </c>
      <c r="G4330" s="4" t="str">
        <f aca="false">IFERROR(INDEX(Positions!$E$2:$E$14531,MATCH($A4330&amp;"|65",Positions!$A$2:$A$14531,0)),"-")</f>
        <v>G</v>
      </c>
      <c r="H4330" s="3" t="str">
        <f aca="false">F4330&amp;"-"&amp;G4330</f>
        <v>C-G</v>
      </c>
      <c r="I4330" s="4" t="n">
        <f aca="false">(F4330="G")+(G4330="G")</f>
        <v>1</v>
      </c>
      <c r="J4330" s="4" t="n">
        <f aca="false">(F4330="C")+(G4330="C")</f>
        <v>1</v>
      </c>
      <c r="K4330" s="3" t="n">
        <f aca="false">I4330+J4330</f>
        <v>2</v>
      </c>
    </row>
    <row r="4331" customFormat="false" ht="15" hidden="false" customHeight="false" outlineLevel="0" collapsed="false">
      <c r="A4331" s="4" t="s">
        <v>191</v>
      </c>
      <c r="B4331" s="4" t="s">
        <v>830</v>
      </c>
      <c r="C4331" s="4" t="s">
        <v>891</v>
      </c>
      <c r="D4331" s="4" t="n">
        <f aca="false">IFERROR(INDEX(Positions!$D$2:$D$14531,MATCH($A4331&amp;"|50",Positions!$A$2:$A$14531,0)),"-")</f>
        <v>50</v>
      </c>
      <c r="E4331" s="4" t="n">
        <f aca="false">IFERROR(INDEX(Positions!$D$2:$D$14531,MATCH($A4331&amp;"|64",Positions!$A$2:$A$14531,0)),"-")</f>
        <v>64</v>
      </c>
      <c r="F4331" s="4" t="str">
        <f aca="false">IFERROR(INDEX(Positions!$E$2:$E$14531,MATCH($A4331&amp;"|50",Positions!$A$2:$A$14531,0)),"-")</f>
        <v>C</v>
      </c>
      <c r="G4331" s="4" t="str">
        <f aca="false">IFERROR(INDEX(Positions!$E$2:$E$14531,MATCH($A4331&amp;"|64",Positions!$A$2:$A$14531,0)),"-")</f>
        <v>G</v>
      </c>
      <c r="H4331" s="3" t="str">
        <f aca="false">F4331&amp;"-"&amp;G4331</f>
        <v>C-G</v>
      </c>
      <c r="I4331" s="4" t="n">
        <f aca="false">(F4331="G")+(G4331="G")</f>
        <v>1</v>
      </c>
      <c r="J4331" s="4" t="n">
        <f aca="false">(F4331="C")+(G4331="C")</f>
        <v>1</v>
      </c>
      <c r="K4331" s="3" t="n">
        <f aca="false">I4331+J4331</f>
        <v>2</v>
      </c>
    </row>
    <row r="4332" customFormat="false" ht="15" hidden="false" customHeight="false" outlineLevel="0" collapsed="false">
      <c r="A4332" s="4" t="s">
        <v>191</v>
      </c>
      <c r="B4332" s="4" t="s">
        <v>830</v>
      </c>
      <c r="C4332" s="4" t="s">
        <v>689</v>
      </c>
      <c r="D4332" s="4" t="n">
        <f aca="false">IFERROR(INDEX(Positions!$D$2:$D$14531,MATCH($A4332&amp;"|51",Positions!$A$2:$A$14531,0)),"-")</f>
        <v>51</v>
      </c>
      <c r="E4332" s="4" t="n">
        <f aca="false">IFERROR(INDEX(Positions!$D$2:$D$14531,MATCH($A4332&amp;"|63",Positions!$A$2:$A$14531,0)),"-")</f>
        <v>63</v>
      </c>
      <c r="F4332" s="4" t="str">
        <f aca="false">IFERROR(INDEX(Positions!$E$2:$E$14531,MATCH($A4332&amp;"|51",Positions!$A$2:$A$14531,0)),"-")</f>
        <v>C</v>
      </c>
      <c r="G4332" s="4" t="str">
        <f aca="false">IFERROR(INDEX(Positions!$E$2:$E$14531,MATCH($A4332&amp;"|63",Positions!$A$2:$A$14531,0)),"-")</f>
        <v>G</v>
      </c>
      <c r="H4332" s="3" t="str">
        <f aca="false">F4332&amp;"-"&amp;G4332</f>
        <v>C-G</v>
      </c>
      <c r="I4332" s="4" t="n">
        <f aca="false">(F4332="G")+(G4332="G")</f>
        <v>1</v>
      </c>
      <c r="J4332" s="4" t="n">
        <f aca="false">(F4332="C")+(G4332="C")</f>
        <v>1</v>
      </c>
      <c r="K4332" s="3" t="n">
        <f aca="false">I4332+J4332</f>
        <v>2</v>
      </c>
    </row>
    <row r="4333" customFormat="false" ht="15" hidden="false" customHeight="false" outlineLevel="0" collapsed="false">
      <c r="A4333" s="4" t="s">
        <v>191</v>
      </c>
      <c r="B4333" s="4" t="s">
        <v>830</v>
      </c>
      <c r="C4333" s="4" t="s">
        <v>703</v>
      </c>
      <c r="D4333" s="4" t="n">
        <f aca="false">IFERROR(INDEX(Positions!$D$2:$D$14531,MATCH($A4333&amp;"|52",Positions!$A$2:$A$14531,0)),"-")</f>
        <v>52</v>
      </c>
      <c r="E4333" s="4" t="n">
        <f aca="false">IFERROR(INDEX(Positions!$D$2:$D$14531,MATCH($A4333&amp;"|62",Positions!$A$2:$A$14531,0)),"-")</f>
        <v>62</v>
      </c>
      <c r="F4333" s="4" t="str">
        <f aca="false">IFERROR(INDEX(Positions!$E$2:$E$14531,MATCH($A4333&amp;"|52",Positions!$A$2:$A$14531,0)),"-")</f>
        <v>A</v>
      </c>
      <c r="G4333" s="4" t="str">
        <f aca="false">IFERROR(INDEX(Positions!$E$2:$E$14531,MATCH($A4333&amp;"|62",Positions!$A$2:$A$14531,0)),"-")</f>
        <v>U</v>
      </c>
      <c r="H4333" s="3" t="str">
        <f aca="false">F4333&amp;"-"&amp;G4333</f>
        <v>A-U</v>
      </c>
      <c r="I4333" s="4" t="n">
        <f aca="false">(F4333="G")+(G4333="G")</f>
        <v>0</v>
      </c>
      <c r="J4333" s="4" t="n">
        <f aca="false">(F4333="C")+(G4333="C")</f>
        <v>0</v>
      </c>
      <c r="K4333" s="3" t="n">
        <f aca="false">I4333+J4333</f>
        <v>0</v>
      </c>
    </row>
    <row r="4334" customFormat="false" ht="15" hidden="false" customHeight="false" outlineLevel="0" collapsed="false">
      <c r="A4334" s="4" t="s">
        <v>191</v>
      </c>
      <c r="B4334" s="4" t="s">
        <v>830</v>
      </c>
      <c r="C4334" s="4" t="s">
        <v>892</v>
      </c>
      <c r="D4334" s="4" t="n">
        <f aca="false">IFERROR(INDEX(Positions!$D$2:$D$14531,MATCH($A4334&amp;"|53",Positions!$A$2:$A$14531,0)),"-")</f>
        <v>53</v>
      </c>
      <c r="E4334" s="4" t="n">
        <f aca="false">IFERROR(INDEX(Positions!$D$2:$D$14531,MATCH($A4334&amp;"|61",Positions!$A$2:$A$14531,0)),"-")</f>
        <v>61</v>
      </c>
      <c r="F4334" s="4" t="str">
        <f aca="false">IFERROR(INDEX(Positions!$E$2:$E$14531,MATCH($A4334&amp;"|53",Positions!$A$2:$A$14531,0)),"-")</f>
        <v>G</v>
      </c>
      <c r="G4334" s="4" t="str">
        <f aca="false">IFERROR(INDEX(Positions!$E$2:$E$14531,MATCH($A4334&amp;"|61",Positions!$A$2:$A$14531,0)),"-")</f>
        <v>C</v>
      </c>
      <c r="H4334" s="3" t="str">
        <f aca="false">F4334&amp;"-"&amp;G4334</f>
        <v>G-C</v>
      </c>
      <c r="I4334" s="4" t="n">
        <f aca="false">(F4334="G")+(G4334="G")</f>
        <v>1</v>
      </c>
      <c r="J4334" s="4" t="n">
        <f aca="false">(F4334="C")+(G4334="C")</f>
        <v>1</v>
      </c>
      <c r="K4334" s="3" t="n">
        <f aca="false">I4334+J4334</f>
        <v>2</v>
      </c>
    </row>
    <row r="4335" customFormat="false" ht="15" hidden="false" customHeight="false" outlineLevel="0" collapsed="false">
      <c r="A4335" s="24" t="s">
        <v>191</v>
      </c>
      <c r="B4335" s="24" t="s">
        <v>893</v>
      </c>
      <c r="C4335" s="24" t="s">
        <v>894</v>
      </c>
      <c r="D4335" s="24" t="n">
        <f aca="false">IFERROR(INDEX(Positions!$D$2:$D$14531,MATCH($A4335&amp;"|8",Positions!$A$2:$A$14531,0)),"-")</f>
        <v>8</v>
      </c>
      <c r="E4335" s="24" t="n">
        <f aca="false">IFERROR(INDEX(Positions!$D$2:$D$14531,MATCH($A4335&amp;"|14",Positions!$A$2:$A$14531,0)),"-")</f>
        <v>14</v>
      </c>
      <c r="F4335" s="24" t="str">
        <f aca="false">IFERROR(INDEX(Positions!$E$2:$E$14531,MATCH($A4335&amp;"|8",Positions!$A$2:$A$14531,0)),"-")</f>
        <v>U</v>
      </c>
      <c r="G4335" s="24" t="str">
        <f aca="false">IFERROR(INDEX(Positions!$E$2:$E$14531,MATCH($A4335&amp;"|14",Positions!$A$2:$A$14531,0)),"-")</f>
        <v>A</v>
      </c>
      <c r="H4335" s="25" t="str">
        <f aca="false">F4335&amp;"-"&amp;G4335</f>
        <v>U-A</v>
      </c>
      <c r="I4335" s="24" t="n">
        <f aca="false">(F4335="G")+(G4335="G")</f>
        <v>0</v>
      </c>
      <c r="J4335" s="24" t="n">
        <f aca="false">(F4335="C")+(G4335="C")</f>
        <v>0</v>
      </c>
      <c r="K4335" s="25" t="n">
        <f aca="false">I4335+J4335</f>
        <v>0</v>
      </c>
    </row>
    <row r="4336" customFormat="false" ht="15" hidden="false" customHeight="false" outlineLevel="0" collapsed="false">
      <c r="A4336" s="24" t="s">
        <v>191</v>
      </c>
      <c r="B4336" s="24" t="s">
        <v>893</v>
      </c>
      <c r="C4336" s="24" t="s">
        <v>895</v>
      </c>
      <c r="D4336" s="24" t="n">
        <f aca="false">IFERROR(INDEX(Positions!$D$2:$D$14531,MATCH($A4336&amp;"|15",Positions!$A$2:$A$14531,0)),"-")</f>
        <v>15</v>
      </c>
      <c r="E4336" s="24" t="n">
        <f aca="false">IFERROR(INDEX(Positions!$D$2:$D$14531,MATCH($A4336&amp;"|48",Positions!$A$2:$A$14531,0)),"-")</f>
        <v>48</v>
      </c>
      <c r="F4336" s="24" t="str">
        <f aca="false">IFERROR(INDEX(Positions!$E$2:$E$14531,MATCH($A4336&amp;"|15",Positions!$A$2:$A$14531,0)),"-")</f>
        <v>G</v>
      </c>
      <c r="G4336" s="24" t="str">
        <f aca="false">IFERROR(INDEX(Positions!$E$2:$E$14531,MATCH($A4336&amp;"|48",Positions!$A$2:$A$14531,0)),"-")</f>
        <v>C</v>
      </c>
      <c r="H4336" s="25" t="str">
        <f aca="false">F4336&amp;"-"&amp;G4336</f>
        <v>G-C</v>
      </c>
      <c r="I4336" s="24" t="n">
        <f aca="false">(F4336="G")+(G4336="G")</f>
        <v>1</v>
      </c>
      <c r="J4336" s="24" t="n">
        <f aca="false">(F4336="C")+(G4336="C")</f>
        <v>1</v>
      </c>
      <c r="K4336" s="25" t="n">
        <f aca="false">I4336+J4336</f>
        <v>2</v>
      </c>
    </row>
    <row r="4337" customFormat="false" ht="15" hidden="false" customHeight="false" outlineLevel="0" collapsed="false">
      <c r="A4337" s="24" t="s">
        <v>191</v>
      </c>
      <c r="B4337" s="24" t="s">
        <v>893</v>
      </c>
      <c r="C4337" s="24" t="s">
        <v>896</v>
      </c>
      <c r="D4337" s="24" t="n">
        <f aca="false">IFERROR(INDEX(Positions!$D$2:$D$14531,MATCH($A4337&amp;"|18",Positions!$A$2:$A$14531,0)),"-")</f>
        <v>18</v>
      </c>
      <c r="E4337" s="24" t="n">
        <f aca="false">IFERROR(INDEX(Positions!$D$2:$D$14531,MATCH($A4337&amp;"|55",Positions!$A$2:$A$14531,0)),"-")</f>
        <v>55</v>
      </c>
      <c r="F4337" s="24" t="str">
        <f aca="false">IFERROR(INDEX(Positions!$E$2:$E$14531,MATCH($A4337&amp;"|18",Positions!$A$2:$A$14531,0)),"-")</f>
        <v>G</v>
      </c>
      <c r="G4337" s="24" t="str">
        <f aca="false">IFERROR(INDEX(Positions!$E$2:$E$14531,MATCH($A4337&amp;"|55",Positions!$A$2:$A$14531,0)),"-")</f>
        <v>U</v>
      </c>
      <c r="H4337" s="25" t="str">
        <f aca="false">F4337&amp;"-"&amp;G4337</f>
        <v>G-U</v>
      </c>
      <c r="I4337" s="24" t="n">
        <f aca="false">(F4337="G")+(G4337="G")</f>
        <v>1</v>
      </c>
      <c r="J4337" s="24" t="n">
        <f aca="false">(F4337="C")+(G4337="C")</f>
        <v>0</v>
      </c>
      <c r="K4337" s="25" t="n">
        <f aca="false">I4337+J4337</f>
        <v>1</v>
      </c>
    </row>
    <row r="4338" customFormat="false" ht="15" hidden="false" customHeight="false" outlineLevel="0" collapsed="false">
      <c r="A4338" s="24" t="s">
        <v>191</v>
      </c>
      <c r="B4338" s="24" t="s">
        <v>893</v>
      </c>
      <c r="C4338" s="24" t="s">
        <v>897</v>
      </c>
      <c r="D4338" s="24" t="n">
        <f aca="false">IFERROR(INDEX(Positions!$D$2:$D$14531,MATCH($A4338&amp;"|19",Positions!$A$2:$A$14531,0)),"-")</f>
        <v>19</v>
      </c>
      <c r="E4338" s="24" t="n">
        <f aca="false">IFERROR(INDEX(Positions!$D$2:$D$14531,MATCH($A4338&amp;"|56",Positions!$A$2:$A$14531,0)),"-")</f>
        <v>56</v>
      </c>
      <c r="F4338" s="24" t="str">
        <f aca="false">IFERROR(INDEX(Positions!$E$2:$E$14531,MATCH($A4338&amp;"|19",Positions!$A$2:$A$14531,0)),"-")</f>
        <v>G</v>
      </c>
      <c r="G4338" s="24" t="str">
        <f aca="false">IFERROR(INDEX(Positions!$E$2:$E$14531,MATCH($A4338&amp;"|56",Positions!$A$2:$A$14531,0)),"-")</f>
        <v>C</v>
      </c>
      <c r="H4338" s="25" t="str">
        <f aca="false">F4338&amp;"-"&amp;G4338</f>
        <v>G-C</v>
      </c>
      <c r="I4338" s="24" t="n">
        <f aca="false">(F4338="G")+(G4338="G")</f>
        <v>1</v>
      </c>
      <c r="J4338" s="24" t="n">
        <f aca="false">(F4338="C")+(G4338="C")</f>
        <v>1</v>
      </c>
      <c r="K4338" s="25" t="n">
        <f aca="false">I4338+J4338</f>
        <v>2</v>
      </c>
    </row>
    <row r="4339" customFormat="false" ht="15" hidden="false" customHeight="false" outlineLevel="0" collapsed="false">
      <c r="A4339" s="24" t="s">
        <v>191</v>
      </c>
      <c r="B4339" s="24" t="s">
        <v>893</v>
      </c>
      <c r="C4339" s="24" t="s">
        <v>898</v>
      </c>
      <c r="D4339" s="24" t="n">
        <f aca="false">IFERROR(INDEX(Positions!$D$2:$D$14531,MATCH($A4339&amp;"|26",Positions!$A$2:$A$14531,0)),"-")</f>
        <v>26</v>
      </c>
      <c r="E4339" s="24" t="n">
        <f aca="false">IFERROR(INDEX(Positions!$D$2:$D$14531,MATCH($A4339&amp;"|44",Positions!$A$2:$A$14531,0)),"-")</f>
        <v>44</v>
      </c>
      <c r="F4339" s="24" t="str">
        <f aca="false">IFERROR(INDEX(Positions!$E$2:$E$14531,MATCH($A4339&amp;"|26",Positions!$A$2:$A$14531,0)),"-")</f>
        <v>G</v>
      </c>
      <c r="G4339" s="24" t="str">
        <f aca="false">IFERROR(INDEX(Positions!$E$2:$E$14531,MATCH($A4339&amp;"|44",Positions!$A$2:$A$14531,0)),"-")</f>
        <v>A</v>
      </c>
      <c r="H4339" s="25" t="str">
        <f aca="false">F4339&amp;"-"&amp;G4339</f>
        <v>G-A</v>
      </c>
      <c r="I4339" s="24" t="n">
        <f aca="false">(F4339="G")+(G4339="G")</f>
        <v>1</v>
      </c>
      <c r="J4339" s="24" t="n">
        <f aca="false">(F4339="C")+(G4339="C")</f>
        <v>0</v>
      </c>
      <c r="K4339" s="25" t="n">
        <f aca="false">I4339+J4339</f>
        <v>1</v>
      </c>
    </row>
    <row r="4340" customFormat="false" ht="15" hidden="false" customHeight="false" outlineLevel="0" collapsed="false">
      <c r="A4340" s="24" t="s">
        <v>191</v>
      </c>
      <c r="B4340" s="24" t="s">
        <v>893</v>
      </c>
      <c r="C4340" s="24" t="s">
        <v>899</v>
      </c>
      <c r="D4340" s="24" t="n">
        <f aca="false">IFERROR(INDEX(Positions!$D$2:$D$14531,MATCH($A4340&amp;"|32",Positions!$A$2:$A$14531,0)),"-")</f>
        <v>32</v>
      </c>
      <c r="E4340" s="24" t="n">
        <f aca="false">IFERROR(INDEX(Positions!$D$2:$D$14531,MATCH($A4340&amp;"|38",Positions!$A$2:$A$14531,0)),"-")</f>
        <v>38</v>
      </c>
      <c r="F4340" s="24" t="str">
        <f aca="false">IFERROR(INDEX(Positions!$E$2:$E$14531,MATCH($A4340&amp;"|32",Positions!$A$2:$A$14531,0)),"-")</f>
        <v>U</v>
      </c>
      <c r="G4340" s="24" t="str">
        <f aca="false">IFERROR(INDEX(Positions!$E$2:$E$14531,MATCH($A4340&amp;"|38",Positions!$A$2:$A$14531,0)),"-")</f>
        <v>A</v>
      </c>
      <c r="H4340" s="25" t="str">
        <f aca="false">F4340&amp;"-"&amp;G4340</f>
        <v>U-A</v>
      </c>
      <c r="I4340" s="24" t="n">
        <f aca="false">(F4340="G")+(G4340="G")</f>
        <v>0</v>
      </c>
      <c r="J4340" s="24" t="n">
        <f aca="false">(F4340="C")+(G4340="C")</f>
        <v>0</v>
      </c>
      <c r="K4340" s="25" t="n">
        <f aca="false">I4340+J4340</f>
        <v>0</v>
      </c>
    </row>
    <row r="4341" customFormat="false" ht="15" hidden="false" customHeight="false" outlineLevel="0" collapsed="false">
      <c r="A4341" s="24" t="s">
        <v>191</v>
      </c>
      <c r="B4341" s="24" t="s">
        <v>893</v>
      </c>
      <c r="C4341" s="24" t="s">
        <v>900</v>
      </c>
      <c r="D4341" s="24" t="n">
        <f aca="false">IFERROR(INDEX(Positions!$D$2:$D$14531,MATCH($A4341&amp;"|54",Positions!$A$2:$A$14531,0)),"-")</f>
        <v>54</v>
      </c>
      <c r="E4341" s="24" t="n">
        <f aca="false">IFERROR(INDEX(Positions!$D$2:$D$14531,MATCH($A4341&amp;"|58",Positions!$A$2:$A$14531,0)),"-")</f>
        <v>58</v>
      </c>
      <c r="F4341" s="24" t="str">
        <f aca="false">IFERROR(INDEX(Positions!$E$2:$E$14531,MATCH($A4341&amp;"|54",Positions!$A$2:$A$14531,0)),"-")</f>
        <v>U</v>
      </c>
      <c r="G4341" s="24" t="str">
        <f aca="false">IFERROR(INDEX(Positions!$E$2:$E$14531,MATCH($A4341&amp;"|58",Positions!$A$2:$A$14531,0)),"-")</f>
        <v>A</v>
      </c>
      <c r="H4341" s="25" t="str">
        <f aca="false">F4341&amp;"-"&amp;G4341</f>
        <v>U-A</v>
      </c>
      <c r="I4341" s="24" t="n">
        <f aca="false">(F4341="G")+(G4341="G")</f>
        <v>0</v>
      </c>
      <c r="J4341" s="24" t="n">
        <f aca="false">(F4341="C")+(G4341="C")</f>
        <v>0</v>
      </c>
      <c r="K4341" s="25" t="n">
        <f aca="false">I4341+J4341</f>
        <v>0</v>
      </c>
    </row>
    <row r="4342" customFormat="false" ht="15" hidden="false" customHeight="false" outlineLevel="0" collapsed="false">
      <c r="A4342" s="4" t="s">
        <v>192</v>
      </c>
      <c r="B4342" s="4" t="s">
        <v>768</v>
      </c>
      <c r="C4342" s="4" t="s">
        <v>882</v>
      </c>
      <c r="D4342" s="4" t="n">
        <f aca="false">IFERROR(INDEX(Positions!$D$2:$D$14531,MATCH($A4342&amp;"|1",Positions!$A$2:$A$14531,0)),"-")</f>
        <v>1</v>
      </c>
      <c r="E4342" s="4" t="n">
        <f aca="false">IFERROR(INDEX(Positions!$D$2:$D$14531,MATCH($A4342&amp;"|72",Positions!$A$2:$A$14531,0)),"-")</f>
        <v>72</v>
      </c>
      <c r="F4342" s="4" t="str">
        <f aca="false">IFERROR(INDEX(Positions!$E$2:$E$14531,MATCH($A4342&amp;"|1",Positions!$A$2:$A$14531,0)),"-")</f>
        <v>G</v>
      </c>
      <c r="G4342" s="4" t="str">
        <f aca="false">IFERROR(INDEX(Positions!$E$2:$E$14531,MATCH($A4342&amp;"|72",Positions!$A$2:$A$14531,0)),"-")</f>
        <v>C</v>
      </c>
      <c r="H4342" s="3" t="str">
        <f aca="false">F4342&amp;"-"&amp;G4342</f>
        <v>G-C</v>
      </c>
      <c r="I4342" s="4" t="n">
        <f aca="false">(F4342="G")+(G4342="G")</f>
        <v>1</v>
      </c>
      <c r="J4342" s="4" t="n">
        <f aca="false">(F4342="C")+(G4342="C")</f>
        <v>1</v>
      </c>
      <c r="K4342" s="3" t="n">
        <f aca="false">I4342+J4342</f>
        <v>2</v>
      </c>
    </row>
    <row r="4343" customFormat="false" ht="15" hidden="false" customHeight="false" outlineLevel="0" collapsed="false">
      <c r="A4343" s="4" t="s">
        <v>192</v>
      </c>
      <c r="B4343" s="4" t="s">
        <v>768</v>
      </c>
      <c r="C4343" s="4" t="s">
        <v>883</v>
      </c>
      <c r="D4343" s="4" t="n">
        <f aca="false">IFERROR(INDEX(Positions!$D$2:$D$14531,MATCH($A4343&amp;"|2",Positions!$A$2:$A$14531,0)),"-")</f>
        <v>2</v>
      </c>
      <c r="E4343" s="4" t="n">
        <f aca="false">IFERROR(INDEX(Positions!$D$2:$D$14531,MATCH($A4343&amp;"|71",Positions!$A$2:$A$14531,0)),"-")</f>
        <v>71</v>
      </c>
      <c r="F4343" s="4" t="str">
        <f aca="false">IFERROR(INDEX(Positions!$E$2:$E$14531,MATCH($A4343&amp;"|2",Positions!$A$2:$A$14531,0)),"-")</f>
        <v>C</v>
      </c>
      <c r="G4343" s="4" t="str">
        <f aca="false">IFERROR(INDEX(Positions!$E$2:$E$14531,MATCH($A4343&amp;"|71",Positions!$A$2:$A$14531,0)),"-")</f>
        <v>G</v>
      </c>
      <c r="H4343" s="3" t="str">
        <f aca="false">F4343&amp;"-"&amp;G4343</f>
        <v>C-G</v>
      </c>
      <c r="I4343" s="4" t="n">
        <f aca="false">(F4343="G")+(G4343="G")</f>
        <v>1</v>
      </c>
      <c r="J4343" s="4" t="n">
        <f aca="false">(F4343="C")+(G4343="C")</f>
        <v>1</v>
      </c>
      <c r="K4343" s="3" t="n">
        <f aca="false">I4343+J4343</f>
        <v>2</v>
      </c>
    </row>
    <row r="4344" customFormat="false" ht="15" hidden="false" customHeight="false" outlineLevel="0" collapsed="false">
      <c r="A4344" s="4" t="s">
        <v>192</v>
      </c>
      <c r="B4344" s="4" t="s">
        <v>768</v>
      </c>
      <c r="C4344" s="4" t="s">
        <v>884</v>
      </c>
      <c r="D4344" s="4" t="n">
        <f aca="false">IFERROR(INDEX(Positions!$D$2:$D$14531,MATCH($A4344&amp;"|3",Positions!$A$2:$A$14531,0)),"-")</f>
        <v>3</v>
      </c>
      <c r="E4344" s="4" t="n">
        <f aca="false">IFERROR(INDEX(Positions!$D$2:$D$14531,MATCH($A4344&amp;"|70",Positions!$A$2:$A$14531,0)),"-")</f>
        <v>70</v>
      </c>
      <c r="F4344" s="4" t="str">
        <f aca="false">IFERROR(INDEX(Positions!$E$2:$E$14531,MATCH($A4344&amp;"|3",Positions!$A$2:$A$14531,0)),"-")</f>
        <v>G</v>
      </c>
      <c r="G4344" s="4" t="str">
        <f aca="false">IFERROR(INDEX(Positions!$E$2:$E$14531,MATCH($A4344&amp;"|70",Positions!$A$2:$A$14531,0)),"-")</f>
        <v>C</v>
      </c>
      <c r="H4344" s="3" t="str">
        <f aca="false">F4344&amp;"-"&amp;G4344</f>
        <v>G-C</v>
      </c>
      <c r="I4344" s="4" t="n">
        <f aca="false">(F4344="G")+(G4344="G")</f>
        <v>1</v>
      </c>
      <c r="J4344" s="4" t="n">
        <f aca="false">(F4344="C")+(G4344="C")</f>
        <v>1</v>
      </c>
      <c r="K4344" s="3" t="n">
        <f aca="false">I4344+J4344</f>
        <v>2</v>
      </c>
    </row>
    <row r="4345" customFormat="false" ht="15" hidden="false" customHeight="false" outlineLevel="0" collapsed="false">
      <c r="A4345" s="4" t="s">
        <v>192</v>
      </c>
      <c r="B4345" s="4" t="s">
        <v>768</v>
      </c>
      <c r="C4345" s="4" t="s">
        <v>885</v>
      </c>
      <c r="D4345" s="4" t="n">
        <f aca="false">IFERROR(INDEX(Positions!$D$2:$D$14531,MATCH($A4345&amp;"|4",Positions!$A$2:$A$14531,0)),"-")</f>
        <v>4</v>
      </c>
      <c r="E4345" s="4" t="n">
        <f aca="false">IFERROR(INDEX(Positions!$D$2:$D$14531,MATCH($A4345&amp;"|69",Positions!$A$2:$A$14531,0)),"-")</f>
        <v>69</v>
      </c>
      <c r="F4345" s="4" t="str">
        <f aca="false">IFERROR(INDEX(Positions!$E$2:$E$14531,MATCH($A4345&amp;"|4",Positions!$A$2:$A$14531,0)),"-")</f>
        <v>A</v>
      </c>
      <c r="G4345" s="4" t="str">
        <f aca="false">IFERROR(INDEX(Positions!$E$2:$E$14531,MATCH($A4345&amp;"|69",Positions!$A$2:$A$14531,0)),"-")</f>
        <v>U</v>
      </c>
      <c r="H4345" s="3" t="str">
        <f aca="false">F4345&amp;"-"&amp;G4345</f>
        <v>A-U</v>
      </c>
      <c r="I4345" s="4" t="n">
        <f aca="false">(F4345="G")+(G4345="G")</f>
        <v>0</v>
      </c>
      <c r="J4345" s="4" t="n">
        <f aca="false">(F4345="C")+(G4345="C")</f>
        <v>0</v>
      </c>
      <c r="K4345" s="3" t="n">
        <f aca="false">I4345+J4345</f>
        <v>0</v>
      </c>
    </row>
    <row r="4346" customFormat="false" ht="15" hidden="false" customHeight="false" outlineLevel="0" collapsed="false">
      <c r="A4346" s="4" t="s">
        <v>192</v>
      </c>
      <c r="B4346" s="4" t="s">
        <v>768</v>
      </c>
      <c r="C4346" s="4" t="s">
        <v>542</v>
      </c>
      <c r="D4346" s="4" t="n">
        <f aca="false">IFERROR(INDEX(Positions!$D$2:$D$14531,MATCH($A4346&amp;"|5",Positions!$A$2:$A$14531,0)),"-")</f>
        <v>5</v>
      </c>
      <c r="E4346" s="4" t="n">
        <f aca="false">IFERROR(INDEX(Positions!$D$2:$D$14531,MATCH($A4346&amp;"|68",Positions!$A$2:$A$14531,0)),"-")</f>
        <v>68</v>
      </c>
      <c r="F4346" s="4" t="str">
        <f aca="false">IFERROR(INDEX(Positions!$E$2:$E$14531,MATCH($A4346&amp;"|5",Positions!$A$2:$A$14531,0)),"-")</f>
        <v>C</v>
      </c>
      <c r="G4346" s="4" t="str">
        <f aca="false">IFERROR(INDEX(Positions!$E$2:$E$14531,MATCH($A4346&amp;"|68",Positions!$A$2:$A$14531,0)),"-")</f>
        <v>G</v>
      </c>
      <c r="H4346" s="3" t="str">
        <f aca="false">F4346&amp;"-"&amp;G4346</f>
        <v>C-G</v>
      </c>
      <c r="I4346" s="4" t="n">
        <f aca="false">(F4346="G")+(G4346="G")</f>
        <v>1</v>
      </c>
      <c r="J4346" s="4" t="n">
        <f aca="false">(F4346="C")+(G4346="C")</f>
        <v>1</v>
      </c>
      <c r="K4346" s="3" t="n">
        <f aca="false">I4346+J4346</f>
        <v>2</v>
      </c>
    </row>
    <row r="4347" customFormat="false" ht="15" hidden="false" customHeight="false" outlineLevel="0" collapsed="false">
      <c r="A4347" s="4" t="s">
        <v>192</v>
      </c>
      <c r="B4347" s="4" t="s">
        <v>768</v>
      </c>
      <c r="C4347" s="4" t="s">
        <v>561</v>
      </c>
      <c r="D4347" s="4" t="n">
        <f aca="false">IFERROR(INDEX(Positions!$D$2:$D$14531,MATCH($A4347&amp;"|6",Positions!$A$2:$A$14531,0)),"-")</f>
        <v>6</v>
      </c>
      <c r="E4347" s="4" t="n">
        <f aca="false">IFERROR(INDEX(Positions!$D$2:$D$14531,MATCH($A4347&amp;"|67",Positions!$A$2:$A$14531,0)),"-")</f>
        <v>67</v>
      </c>
      <c r="F4347" s="4" t="str">
        <f aca="false">IFERROR(INDEX(Positions!$E$2:$E$14531,MATCH($A4347&amp;"|6",Positions!$A$2:$A$14531,0)),"-")</f>
        <v>A</v>
      </c>
      <c r="G4347" s="4" t="str">
        <f aca="false">IFERROR(INDEX(Positions!$E$2:$E$14531,MATCH($A4347&amp;"|67",Positions!$A$2:$A$14531,0)),"-")</f>
        <v>U</v>
      </c>
      <c r="H4347" s="3" t="str">
        <f aca="false">F4347&amp;"-"&amp;G4347</f>
        <v>A-U</v>
      </c>
      <c r="I4347" s="4" t="n">
        <f aca="false">(F4347="G")+(G4347="G")</f>
        <v>0</v>
      </c>
      <c r="J4347" s="4" t="n">
        <f aca="false">(F4347="C")+(G4347="C")</f>
        <v>0</v>
      </c>
      <c r="K4347" s="3" t="n">
        <f aca="false">I4347+J4347</f>
        <v>0</v>
      </c>
    </row>
    <row r="4348" customFormat="false" ht="15" hidden="false" customHeight="false" outlineLevel="0" collapsed="false">
      <c r="A4348" s="4" t="s">
        <v>192</v>
      </c>
      <c r="B4348" s="4" t="s">
        <v>768</v>
      </c>
      <c r="C4348" s="4" t="s">
        <v>886</v>
      </c>
      <c r="D4348" s="4" t="n">
        <f aca="false">IFERROR(INDEX(Positions!$D$2:$D$14531,MATCH($A4348&amp;"|7",Positions!$A$2:$A$14531,0)),"-")</f>
        <v>7</v>
      </c>
      <c r="E4348" s="4" t="n">
        <f aca="false">IFERROR(INDEX(Positions!$D$2:$D$14531,MATCH($A4348&amp;"|66",Positions!$A$2:$A$14531,0)),"-")</f>
        <v>66</v>
      </c>
      <c r="F4348" s="4" t="str">
        <f aca="false">IFERROR(INDEX(Positions!$E$2:$E$14531,MATCH($A4348&amp;"|7",Positions!$A$2:$A$14531,0)),"-")</f>
        <v>C</v>
      </c>
      <c r="G4348" s="4" t="str">
        <f aca="false">IFERROR(INDEX(Positions!$E$2:$E$14531,MATCH($A4348&amp;"|66",Positions!$A$2:$A$14531,0)),"-")</f>
        <v>G</v>
      </c>
      <c r="H4348" s="3" t="str">
        <f aca="false">F4348&amp;"-"&amp;G4348</f>
        <v>C-G</v>
      </c>
      <c r="I4348" s="4" t="n">
        <f aca="false">(F4348="G")+(G4348="G")</f>
        <v>1</v>
      </c>
      <c r="J4348" s="4" t="n">
        <f aca="false">(F4348="C")+(G4348="C")</f>
        <v>1</v>
      </c>
      <c r="K4348" s="3" t="n">
        <f aca="false">I4348+J4348</f>
        <v>2</v>
      </c>
    </row>
    <row r="4349" customFormat="false" ht="15" hidden="false" customHeight="false" outlineLevel="0" collapsed="false">
      <c r="A4349" s="4" t="s">
        <v>192</v>
      </c>
      <c r="B4349" s="4" t="s">
        <v>783</v>
      </c>
      <c r="C4349" s="4" t="s">
        <v>887</v>
      </c>
      <c r="D4349" s="4" t="n">
        <f aca="false">IFERROR(INDEX(Positions!$D$2:$D$14531,MATCH($A4349&amp;"|10",Positions!$A$2:$A$14531,0)),"-")</f>
        <v>10</v>
      </c>
      <c r="E4349" s="4" t="n">
        <f aca="false">IFERROR(INDEX(Positions!$D$2:$D$14531,MATCH($A4349&amp;"|25",Positions!$A$2:$A$14531,0)),"-")</f>
        <v>25</v>
      </c>
      <c r="F4349" s="4" t="str">
        <f aca="false">IFERROR(INDEX(Positions!$E$2:$E$14531,MATCH($A4349&amp;"|10",Positions!$A$2:$A$14531,0)),"-")</f>
        <v>G</v>
      </c>
      <c r="G4349" s="4" t="str">
        <f aca="false">IFERROR(INDEX(Positions!$E$2:$E$14531,MATCH($A4349&amp;"|25",Positions!$A$2:$A$14531,0)),"-")</f>
        <v>C</v>
      </c>
      <c r="H4349" s="3" t="str">
        <f aca="false">F4349&amp;"-"&amp;G4349</f>
        <v>G-C</v>
      </c>
      <c r="I4349" s="4" t="n">
        <f aca="false">(F4349="G")+(G4349="G")</f>
        <v>1</v>
      </c>
      <c r="J4349" s="4" t="n">
        <f aca="false">(F4349="C")+(G4349="C")</f>
        <v>1</v>
      </c>
      <c r="K4349" s="3" t="n">
        <f aca="false">I4349+J4349</f>
        <v>2</v>
      </c>
    </row>
    <row r="4350" customFormat="false" ht="15" hidden="false" customHeight="false" outlineLevel="0" collapsed="false">
      <c r="A4350" s="4" t="s">
        <v>192</v>
      </c>
      <c r="B4350" s="4" t="s">
        <v>783</v>
      </c>
      <c r="C4350" s="4" t="s">
        <v>888</v>
      </c>
      <c r="D4350" s="4" t="n">
        <f aca="false">IFERROR(INDEX(Positions!$D$2:$D$14531,MATCH($A4350&amp;"|11",Positions!$A$2:$A$14531,0)),"-")</f>
        <v>11</v>
      </c>
      <c r="E4350" s="4" t="n">
        <f aca="false">IFERROR(INDEX(Positions!$D$2:$D$14531,MATCH($A4350&amp;"|24",Positions!$A$2:$A$14531,0)),"-")</f>
        <v>24</v>
      </c>
      <c r="F4350" s="4" t="str">
        <f aca="false">IFERROR(INDEX(Positions!$E$2:$E$14531,MATCH($A4350&amp;"|11",Positions!$A$2:$A$14531,0)),"-")</f>
        <v>C</v>
      </c>
      <c r="G4350" s="4" t="str">
        <f aca="false">IFERROR(INDEX(Positions!$E$2:$E$14531,MATCH($A4350&amp;"|24",Positions!$A$2:$A$14531,0)),"-")</f>
        <v>G</v>
      </c>
      <c r="H4350" s="3" t="str">
        <f aca="false">F4350&amp;"-"&amp;G4350</f>
        <v>C-G</v>
      </c>
      <c r="I4350" s="4" t="n">
        <f aca="false">(F4350="G")+(G4350="G")</f>
        <v>1</v>
      </c>
      <c r="J4350" s="4" t="n">
        <f aca="false">(F4350="C")+(G4350="C")</f>
        <v>1</v>
      </c>
      <c r="K4350" s="3" t="n">
        <f aca="false">I4350+J4350</f>
        <v>2</v>
      </c>
    </row>
    <row r="4351" customFormat="false" ht="15" hidden="false" customHeight="false" outlineLevel="0" collapsed="false">
      <c r="A4351" s="4" t="s">
        <v>192</v>
      </c>
      <c r="B4351" s="4" t="s">
        <v>783</v>
      </c>
      <c r="C4351" s="4" t="s">
        <v>479</v>
      </c>
      <c r="D4351" s="4" t="n">
        <f aca="false">IFERROR(INDEX(Positions!$D$2:$D$14531,MATCH($A4351&amp;"|12",Positions!$A$2:$A$14531,0)),"-")</f>
        <v>12</v>
      </c>
      <c r="E4351" s="4" t="n">
        <f aca="false">IFERROR(INDEX(Positions!$D$2:$D$14531,MATCH($A4351&amp;"|23",Positions!$A$2:$A$14531,0)),"-")</f>
        <v>23</v>
      </c>
      <c r="F4351" s="4" t="str">
        <f aca="false">IFERROR(INDEX(Positions!$E$2:$E$14531,MATCH($A4351&amp;"|12",Positions!$A$2:$A$14531,0)),"-")</f>
        <v>U</v>
      </c>
      <c r="G4351" s="4" t="str">
        <f aca="false">IFERROR(INDEX(Positions!$E$2:$E$14531,MATCH($A4351&amp;"|23",Positions!$A$2:$A$14531,0)),"-")</f>
        <v>A</v>
      </c>
      <c r="H4351" s="3" t="str">
        <f aca="false">F4351&amp;"-"&amp;G4351</f>
        <v>U-A</v>
      </c>
      <c r="I4351" s="4" t="n">
        <f aca="false">(F4351="G")+(G4351="G")</f>
        <v>0</v>
      </c>
      <c r="J4351" s="4" t="n">
        <f aca="false">(F4351="C")+(G4351="C")</f>
        <v>0</v>
      </c>
      <c r="K4351" s="3" t="n">
        <f aca="false">I4351+J4351</f>
        <v>0</v>
      </c>
    </row>
    <row r="4352" customFormat="false" ht="15" hidden="false" customHeight="false" outlineLevel="0" collapsed="false">
      <c r="A4352" s="4" t="s">
        <v>192</v>
      </c>
      <c r="B4352" s="4" t="s">
        <v>783</v>
      </c>
      <c r="C4352" s="4" t="s">
        <v>267</v>
      </c>
      <c r="D4352" s="4" t="n">
        <f aca="false">IFERROR(INDEX(Positions!$D$2:$D$14531,MATCH($A4352&amp;"|13",Positions!$A$2:$A$14531,0)),"-")</f>
        <v>13</v>
      </c>
      <c r="E4352" s="4" t="n">
        <f aca="false">IFERROR(INDEX(Positions!$D$2:$D$14531,MATCH($A4352&amp;"|22",Positions!$A$2:$A$14531,0)),"-")</f>
        <v>22</v>
      </c>
      <c r="F4352" s="4" t="str">
        <f aca="false">IFERROR(INDEX(Positions!$E$2:$E$14531,MATCH($A4352&amp;"|13",Positions!$A$2:$A$14531,0)),"-")</f>
        <v>C</v>
      </c>
      <c r="G4352" s="4" t="str">
        <f aca="false">IFERROR(INDEX(Positions!$E$2:$E$14531,MATCH($A4352&amp;"|22",Positions!$A$2:$A$14531,0)),"-")</f>
        <v>G</v>
      </c>
      <c r="H4352" s="3" t="str">
        <f aca="false">F4352&amp;"-"&amp;G4352</f>
        <v>C-G</v>
      </c>
      <c r="I4352" s="4" t="n">
        <f aca="false">(F4352="G")+(G4352="G")</f>
        <v>1</v>
      </c>
      <c r="J4352" s="4" t="n">
        <f aca="false">(F4352="C")+(G4352="C")</f>
        <v>1</v>
      </c>
      <c r="K4352" s="3" t="n">
        <f aca="false">I4352+J4352</f>
        <v>2</v>
      </c>
    </row>
    <row r="4353" customFormat="false" ht="15" hidden="false" customHeight="false" outlineLevel="0" collapsed="false">
      <c r="A4353" s="4" t="s">
        <v>192</v>
      </c>
      <c r="B4353" s="4" t="s">
        <v>805</v>
      </c>
      <c r="C4353" s="4" t="s">
        <v>673</v>
      </c>
      <c r="D4353" s="4" t="n">
        <f aca="false">IFERROR(INDEX(Positions!$D$2:$D$14531,MATCH($A4353&amp;"|27",Positions!$A$2:$A$14531,0)),"-")</f>
        <v>27</v>
      </c>
      <c r="E4353" s="4" t="n">
        <f aca="false">IFERROR(INDEX(Positions!$D$2:$D$14531,MATCH($A4353&amp;"|43",Positions!$A$2:$A$14531,0)),"-")</f>
        <v>43</v>
      </c>
      <c r="F4353" s="4" t="str">
        <f aca="false">IFERROR(INDEX(Positions!$E$2:$E$14531,MATCH($A4353&amp;"|27",Positions!$A$2:$A$14531,0)),"-")</f>
        <v>C</v>
      </c>
      <c r="G4353" s="4" t="str">
        <f aca="false">IFERROR(INDEX(Positions!$E$2:$E$14531,MATCH($A4353&amp;"|43",Positions!$A$2:$A$14531,0)),"-")</f>
        <v>G</v>
      </c>
      <c r="H4353" s="3" t="str">
        <f aca="false">F4353&amp;"-"&amp;G4353</f>
        <v>C-G</v>
      </c>
      <c r="I4353" s="4" t="n">
        <f aca="false">(F4353="G")+(G4353="G")</f>
        <v>1</v>
      </c>
      <c r="J4353" s="4" t="n">
        <f aca="false">(F4353="C")+(G4353="C")</f>
        <v>1</v>
      </c>
      <c r="K4353" s="3" t="n">
        <f aca="false">I4353+J4353</f>
        <v>2</v>
      </c>
    </row>
    <row r="4354" customFormat="false" ht="15" hidden="false" customHeight="false" outlineLevel="0" collapsed="false">
      <c r="A4354" s="4" t="s">
        <v>192</v>
      </c>
      <c r="B4354" s="4" t="s">
        <v>805</v>
      </c>
      <c r="C4354" s="4" t="s">
        <v>889</v>
      </c>
      <c r="D4354" s="4" t="n">
        <f aca="false">IFERROR(INDEX(Positions!$D$2:$D$14531,MATCH($A4354&amp;"|28",Positions!$A$2:$A$14531,0)),"-")</f>
        <v>28</v>
      </c>
      <c r="E4354" s="4" t="n">
        <f aca="false">IFERROR(INDEX(Positions!$D$2:$D$14531,MATCH($A4354&amp;"|42",Positions!$A$2:$A$14531,0)),"-")</f>
        <v>42</v>
      </c>
      <c r="F4354" s="4" t="str">
        <f aca="false">IFERROR(INDEX(Positions!$E$2:$E$14531,MATCH($A4354&amp;"|28",Positions!$A$2:$A$14531,0)),"-")</f>
        <v>A</v>
      </c>
      <c r="G4354" s="4" t="str">
        <f aca="false">IFERROR(INDEX(Positions!$E$2:$E$14531,MATCH($A4354&amp;"|42",Positions!$A$2:$A$14531,0)),"-")</f>
        <v>U</v>
      </c>
      <c r="H4354" s="3" t="str">
        <f aca="false">F4354&amp;"-"&amp;G4354</f>
        <v>A-U</v>
      </c>
      <c r="I4354" s="4" t="n">
        <f aca="false">(F4354="G")+(G4354="G")</f>
        <v>0</v>
      </c>
      <c r="J4354" s="4" t="n">
        <f aca="false">(F4354="C")+(G4354="C")</f>
        <v>0</v>
      </c>
      <c r="K4354" s="3" t="n">
        <f aca="false">I4354+J4354</f>
        <v>0</v>
      </c>
    </row>
    <row r="4355" customFormat="false" ht="15" hidden="false" customHeight="false" outlineLevel="0" collapsed="false">
      <c r="A4355" s="4" t="s">
        <v>192</v>
      </c>
      <c r="B4355" s="4" t="s">
        <v>805</v>
      </c>
      <c r="C4355" s="4" t="s">
        <v>890</v>
      </c>
      <c r="D4355" s="4" t="n">
        <f aca="false">IFERROR(INDEX(Positions!$D$2:$D$14531,MATCH($A4355&amp;"|29",Positions!$A$2:$A$14531,0)),"-")</f>
        <v>29</v>
      </c>
      <c r="E4355" s="4" t="n">
        <f aca="false">IFERROR(INDEX(Positions!$D$2:$D$14531,MATCH($A4355&amp;"|41",Positions!$A$2:$A$14531,0)),"-")</f>
        <v>41</v>
      </c>
      <c r="F4355" s="4" t="str">
        <f aca="false">IFERROR(INDEX(Positions!$E$2:$E$14531,MATCH($A4355&amp;"|29",Positions!$A$2:$A$14531,0)),"-")</f>
        <v>A</v>
      </c>
      <c r="G4355" s="4" t="str">
        <f aca="false">IFERROR(INDEX(Positions!$E$2:$E$14531,MATCH($A4355&amp;"|41",Positions!$A$2:$A$14531,0)),"-")</f>
        <v>U</v>
      </c>
      <c r="H4355" s="3" t="str">
        <f aca="false">F4355&amp;"-"&amp;G4355</f>
        <v>A-U</v>
      </c>
      <c r="I4355" s="4" t="n">
        <f aca="false">(F4355="G")+(G4355="G")</f>
        <v>0</v>
      </c>
      <c r="J4355" s="4" t="n">
        <f aca="false">(F4355="C")+(G4355="C")</f>
        <v>0</v>
      </c>
      <c r="K4355" s="3" t="n">
        <f aca="false">I4355+J4355</f>
        <v>0</v>
      </c>
    </row>
    <row r="4356" customFormat="false" ht="15" hidden="false" customHeight="false" outlineLevel="0" collapsed="false">
      <c r="A4356" s="4" t="s">
        <v>192</v>
      </c>
      <c r="B4356" s="4" t="s">
        <v>805</v>
      </c>
      <c r="C4356" s="4" t="s">
        <v>694</v>
      </c>
      <c r="D4356" s="4" t="n">
        <f aca="false">IFERROR(INDEX(Positions!$D$2:$D$14531,MATCH($A4356&amp;"|30",Positions!$A$2:$A$14531,0)),"-")</f>
        <v>30</v>
      </c>
      <c r="E4356" s="4" t="n">
        <f aca="false">IFERROR(INDEX(Positions!$D$2:$D$14531,MATCH($A4356&amp;"|40",Positions!$A$2:$A$14531,0)),"-")</f>
        <v>40</v>
      </c>
      <c r="F4356" s="4" t="str">
        <f aca="false">IFERROR(INDEX(Positions!$E$2:$E$14531,MATCH($A4356&amp;"|30",Positions!$A$2:$A$14531,0)),"-")</f>
        <v>C</v>
      </c>
      <c r="G4356" s="4" t="str">
        <f aca="false">IFERROR(INDEX(Positions!$E$2:$E$14531,MATCH($A4356&amp;"|40",Positions!$A$2:$A$14531,0)),"-")</f>
        <v>G</v>
      </c>
      <c r="H4356" s="3" t="str">
        <f aca="false">F4356&amp;"-"&amp;G4356</f>
        <v>C-G</v>
      </c>
      <c r="I4356" s="4" t="n">
        <f aca="false">(F4356="G")+(G4356="G")</f>
        <v>1</v>
      </c>
      <c r="J4356" s="4" t="n">
        <f aca="false">(F4356="C")+(G4356="C")</f>
        <v>1</v>
      </c>
      <c r="K4356" s="3" t="n">
        <f aca="false">I4356+J4356</f>
        <v>2</v>
      </c>
    </row>
    <row r="4357" customFormat="false" ht="15" hidden="false" customHeight="false" outlineLevel="0" collapsed="false">
      <c r="A4357" s="4" t="s">
        <v>192</v>
      </c>
      <c r="B4357" s="4" t="s">
        <v>805</v>
      </c>
      <c r="C4357" s="4" t="s">
        <v>640</v>
      </c>
      <c r="D4357" s="4" t="n">
        <f aca="false">IFERROR(INDEX(Positions!$D$2:$D$14531,MATCH($A4357&amp;"|31",Positions!$A$2:$A$14531,0)),"-")</f>
        <v>31</v>
      </c>
      <c r="E4357" s="4" t="n">
        <f aca="false">IFERROR(INDEX(Positions!$D$2:$D$14531,MATCH($A4357&amp;"|39",Positions!$A$2:$A$14531,0)),"-")</f>
        <v>39</v>
      </c>
      <c r="F4357" s="4" t="str">
        <f aca="false">IFERROR(INDEX(Positions!$E$2:$E$14531,MATCH($A4357&amp;"|31",Positions!$A$2:$A$14531,0)),"-")</f>
        <v>C</v>
      </c>
      <c r="G4357" s="4" t="str">
        <f aca="false">IFERROR(INDEX(Positions!$E$2:$E$14531,MATCH($A4357&amp;"|39",Positions!$A$2:$A$14531,0)),"-")</f>
        <v>G</v>
      </c>
      <c r="H4357" s="3" t="str">
        <f aca="false">F4357&amp;"-"&amp;G4357</f>
        <v>C-G</v>
      </c>
      <c r="I4357" s="4" t="n">
        <f aca="false">(F4357="G")+(G4357="G")</f>
        <v>1</v>
      </c>
      <c r="J4357" s="4" t="n">
        <f aca="false">(F4357="C")+(G4357="C")</f>
        <v>1</v>
      </c>
      <c r="K4357" s="3" t="n">
        <f aca="false">I4357+J4357</f>
        <v>2</v>
      </c>
    </row>
    <row r="4358" customFormat="false" ht="15" hidden="false" customHeight="false" outlineLevel="0" collapsed="false">
      <c r="A4358" s="4" t="s">
        <v>192</v>
      </c>
      <c r="B4358" s="4" t="s">
        <v>830</v>
      </c>
      <c r="C4358" s="4" t="s">
        <v>367</v>
      </c>
      <c r="D4358" s="4" t="n">
        <f aca="false">IFERROR(INDEX(Positions!$D$2:$D$14531,MATCH($A4358&amp;"|49",Positions!$A$2:$A$14531,0)),"-")</f>
        <v>49</v>
      </c>
      <c r="E4358" s="4" t="n">
        <f aca="false">IFERROR(INDEX(Positions!$D$2:$D$14531,MATCH($A4358&amp;"|65",Positions!$A$2:$A$14531,0)),"-")</f>
        <v>65</v>
      </c>
      <c r="F4358" s="4" t="str">
        <f aca="false">IFERROR(INDEX(Positions!$E$2:$E$14531,MATCH($A4358&amp;"|49",Positions!$A$2:$A$14531,0)),"-")</f>
        <v>A</v>
      </c>
      <c r="G4358" s="4" t="str">
        <f aca="false">IFERROR(INDEX(Positions!$E$2:$E$14531,MATCH($A4358&amp;"|65",Positions!$A$2:$A$14531,0)),"-")</f>
        <v>U</v>
      </c>
      <c r="H4358" s="3" t="str">
        <f aca="false">F4358&amp;"-"&amp;G4358</f>
        <v>A-U</v>
      </c>
      <c r="I4358" s="4" t="n">
        <f aca="false">(F4358="G")+(G4358="G")</f>
        <v>0</v>
      </c>
      <c r="J4358" s="4" t="n">
        <f aca="false">(F4358="C")+(G4358="C")</f>
        <v>0</v>
      </c>
      <c r="K4358" s="3" t="n">
        <f aca="false">I4358+J4358</f>
        <v>0</v>
      </c>
    </row>
    <row r="4359" customFormat="false" ht="15" hidden="false" customHeight="false" outlineLevel="0" collapsed="false">
      <c r="A4359" s="4" t="s">
        <v>192</v>
      </c>
      <c r="B4359" s="4" t="s">
        <v>830</v>
      </c>
      <c r="C4359" s="4" t="s">
        <v>891</v>
      </c>
      <c r="D4359" s="4" t="n">
        <f aca="false">IFERROR(INDEX(Positions!$D$2:$D$14531,MATCH($A4359&amp;"|50",Positions!$A$2:$A$14531,0)),"-")</f>
        <v>50</v>
      </c>
      <c r="E4359" s="4" t="n">
        <f aca="false">IFERROR(INDEX(Positions!$D$2:$D$14531,MATCH($A4359&amp;"|64",Positions!$A$2:$A$14531,0)),"-")</f>
        <v>64</v>
      </c>
      <c r="F4359" s="4" t="str">
        <f aca="false">IFERROR(INDEX(Positions!$E$2:$E$14531,MATCH($A4359&amp;"|50",Positions!$A$2:$A$14531,0)),"-")</f>
        <v>C</v>
      </c>
      <c r="G4359" s="4" t="str">
        <f aca="false">IFERROR(INDEX(Positions!$E$2:$E$14531,MATCH($A4359&amp;"|64",Positions!$A$2:$A$14531,0)),"-")</f>
        <v>G</v>
      </c>
      <c r="H4359" s="3" t="str">
        <f aca="false">F4359&amp;"-"&amp;G4359</f>
        <v>C-G</v>
      </c>
      <c r="I4359" s="4" t="n">
        <f aca="false">(F4359="G")+(G4359="G")</f>
        <v>1</v>
      </c>
      <c r="J4359" s="4" t="n">
        <f aca="false">(F4359="C")+(G4359="C")</f>
        <v>1</v>
      </c>
      <c r="K4359" s="3" t="n">
        <f aca="false">I4359+J4359</f>
        <v>2</v>
      </c>
    </row>
    <row r="4360" customFormat="false" ht="15" hidden="false" customHeight="false" outlineLevel="0" collapsed="false">
      <c r="A4360" s="4" t="s">
        <v>192</v>
      </c>
      <c r="B4360" s="4" t="s">
        <v>830</v>
      </c>
      <c r="C4360" s="4" t="s">
        <v>689</v>
      </c>
      <c r="D4360" s="4" t="n">
        <f aca="false">IFERROR(INDEX(Positions!$D$2:$D$14531,MATCH($A4360&amp;"|51",Positions!$A$2:$A$14531,0)),"-")</f>
        <v>51</v>
      </c>
      <c r="E4360" s="4" t="n">
        <f aca="false">IFERROR(INDEX(Positions!$D$2:$D$14531,MATCH($A4360&amp;"|63",Positions!$A$2:$A$14531,0)),"-")</f>
        <v>63</v>
      </c>
      <c r="F4360" s="4" t="str">
        <f aca="false">IFERROR(INDEX(Positions!$E$2:$E$14531,MATCH($A4360&amp;"|51",Positions!$A$2:$A$14531,0)),"-")</f>
        <v>G</v>
      </c>
      <c r="G4360" s="4" t="str">
        <f aca="false">IFERROR(INDEX(Positions!$E$2:$E$14531,MATCH($A4360&amp;"|63",Positions!$A$2:$A$14531,0)),"-")</f>
        <v>C</v>
      </c>
      <c r="H4360" s="3" t="str">
        <f aca="false">F4360&amp;"-"&amp;G4360</f>
        <v>G-C</v>
      </c>
      <c r="I4360" s="4" t="n">
        <f aca="false">(F4360="G")+(G4360="G")</f>
        <v>1</v>
      </c>
      <c r="J4360" s="4" t="n">
        <f aca="false">(F4360="C")+(G4360="C")</f>
        <v>1</v>
      </c>
      <c r="K4360" s="3" t="n">
        <f aca="false">I4360+J4360</f>
        <v>2</v>
      </c>
    </row>
    <row r="4361" customFormat="false" ht="15" hidden="false" customHeight="false" outlineLevel="0" collapsed="false">
      <c r="A4361" s="4" t="s">
        <v>192</v>
      </c>
      <c r="B4361" s="4" t="s">
        <v>830</v>
      </c>
      <c r="C4361" s="4" t="s">
        <v>703</v>
      </c>
      <c r="D4361" s="4" t="n">
        <f aca="false">IFERROR(INDEX(Positions!$D$2:$D$14531,MATCH($A4361&amp;"|52",Positions!$A$2:$A$14531,0)),"-")</f>
        <v>52</v>
      </c>
      <c r="E4361" s="4" t="n">
        <f aca="false">IFERROR(INDEX(Positions!$D$2:$D$14531,MATCH($A4361&amp;"|62",Positions!$A$2:$A$14531,0)),"-")</f>
        <v>62</v>
      </c>
      <c r="F4361" s="4" t="str">
        <f aca="false">IFERROR(INDEX(Positions!$E$2:$E$14531,MATCH($A4361&amp;"|52",Positions!$A$2:$A$14531,0)),"-")</f>
        <v>A</v>
      </c>
      <c r="G4361" s="4" t="str">
        <f aca="false">IFERROR(INDEX(Positions!$E$2:$E$14531,MATCH($A4361&amp;"|62",Positions!$A$2:$A$14531,0)),"-")</f>
        <v>U</v>
      </c>
      <c r="H4361" s="3" t="str">
        <f aca="false">F4361&amp;"-"&amp;G4361</f>
        <v>A-U</v>
      </c>
      <c r="I4361" s="4" t="n">
        <f aca="false">(F4361="G")+(G4361="G")</f>
        <v>0</v>
      </c>
      <c r="J4361" s="4" t="n">
        <f aca="false">(F4361="C")+(G4361="C")</f>
        <v>0</v>
      </c>
      <c r="K4361" s="3" t="n">
        <f aca="false">I4361+J4361</f>
        <v>0</v>
      </c>
    </row>
    <row r="4362" customFormat="false" ht="15" hidden="false" customHeight="false" outlineLevel="0" collapsed="false">
      <c r="A4362" s="4" t="s">
        <v>192</v>
      </c>
      <c r="B4362" s="4" t="s">
        <v>830</v>
      </c>
      <c r="C4362" s="4" t="s">
        <v>892</v>
      </c>
      <c r="D4362" s="4" t="n">
        <f aca="false">IFERROR(INDEX(Positions!$D$2:$D$14531,MATCH($A4362&amp;"|53",Positions!$A$2:$A$14531,0)),"-")</f>
        <v>53</v>
      </c>
      <c r="E4362" s="4" t="n">
        <f aca="false">IFERROR(INDEX(Positions!$D$2:$D$14531,MATCH($A4362&amp;"|61",Positions!$A$2:$A$14531,0)),"-")</f>
        <v>61</v>
      </c>
      <c r="F4362" s="4" t="str">
        <f aca="false">IFERROR(INDEX(Positions!$E$2:$E$14531,MATCH($A4362&amp;"|53",Positions!$A$2:$A$14531,0)),"-")</f>
        <v>G</v>
      </c>
      <c r="G4362" s="4" t="str">
        <f aca="false">IFERROR(INDEX(Positions!$E$2:$E$14531,MATCH($A4362&amp;"|61",Positions!$A$2:$A$14531,0)),"-")</f>
        <v>C</v>
      </c>
      <c r="H4362" s="3" t="str">
        <f aca="false">F4362&amp;"-"&amp;G4362</f>
        <v>G-C</v>
      </c>
      <c r="I4362" s="4" t="n">
        <f aca="false">(F4362="G")+(G4362="G")</f>
        <v>1</v>
      </c>
      <c r="J4362" s="4" t="n">
        <f aca="false">(F4362="C")+(G4362="C")</f>
        <v>1</v>
      </c>
      <c r="K4362" s="3" t="n">
        <f aca="false">I4362+J4362</f>
        <v>2</v>
      </c>
    </row>
    <row r="4363" customFormat="false" ht="15" hidden="false" customHeight="false" outlineLevel="0" collapsed="false">
      <c r="A4363" s="24" t="s">
        <v>192</v>
      </c>
      <c r="B4363" s="24" t="s">
        <v>893</v>
      </c>
      <c r="C4363" s="24" t="s">
        <v>894</v>
      </c>
      <c r="D4363" s="24" t="n">
        <f aca="false">IFERROR(INDEX(Positions!$D$2:$D$14531,MATCH($A4363&amp;"|8",Positions!$A$2:$A$14531,0)),"-")</f>
        <v>8</v>
      </c>
      <c r="E4363" s="24" t="n">
        <f aca="false">IFERROR(INDEX(Positions!$D$2:$D$14531,MATCH($A4363&amp;"|14",Positions!$A$2:$A$14531,0)),"-")</f>
        <v>14</v>
      </c>
      <c r="F4363" s="24" t="str">
        <f aca="false">IFERROR(INDEX(Positions!$E$2:$E$14531,MATCH($A4363&amp;"|8",Positions!$A$2:$A$14531,0)),"-")</f>
        <v>U</v>
      </c>
      <c r="G4363" s="24" t="str">
        <f aca="false">IFERROR(INDEX(Positions!$E$2:$E$14531,MATCH($A4363&amp;"|14",Positions!$A$2:$A$14531,0)),"-")</f>
        <v>A</v>
      </c>
      <c r="H4363" s="25" t="str">
        <f aca="false">F4363&amp;"-"&amp;G4363</f>
        <v>U-A</v>
      </c>
      <c r="I4363" s="24" t="n">
        <f aca="false">(F4363="G")+(G4363="G")</f>
        <v>0</v>
      </c>
      <c r="J4363" s="24" t="n">
        <f aca="false">(F4363="C")+(G4363="C")</f>
        <v>0</v>
      </c>
      <c r="K4363" s="25" t="n">
        <f aca="false">I4363+J4363</f>
        <v>0</v>
      </c>
    </row>
    <row r="4364" customFormat="false" ht="15" hidden="false" customHeight="false" outlineLevel="0" collapsed="false">
      <c r="A4364" s="24" t="s">
        <v>192</v>
      </c>
      <c r="B4364" s="24" t="s">
        <v>893</v>
      </c>
      <c r="C4364" s="24" t="s">
        <v>895</v>
      </c>
      <c r="D4364" s="24" t="n">
        <f aca="false">IFERROR(INDEX(Positions!$D$2:$D$14531,MATCH($A4364&amp;"|15",Positions!$A$2:$A$14531,0)),"-")</f>
        <v>15</v>
      </c>
      <c r="E4364" s="24" t="n">
        <f aca="false">IFERROR(INDEX(Positions!$D$2:$D$14531,MATCH($A4364&amp;"|48",Positions!$A$2:$A$14531,0)),"-")</f>
        <v>48</v>
      </c>
      <c r="F4364" s="24" t="str">
        <f aca="false">IFERROR(INDEX(Positions!$E$2:$E$14531,MATCH($A4364&amp;"|15",Positions!$A$2:$A$14531,0)),"-")</f>
        <v>G</v>
      </c>
      <c r="G4364" s="24" t="str">
        <f aca="false">IFERROR(INDEX(Positions!$E$2:$E$14531,MATCH($A4364&amp;"|48",Positions!$A$2:$A$14531,0)),"-")</f>
        <v>C</v>
      </c>
      <c r="H4364" s="25" t="str">
        <f aca="false">F4364&amp;"-"&amp;G4364</f>
        <v>G-C</v>
      </c>
      <c r="I4364" s="24" t="n">
        <f aca="false">(F4364="G")+(G4364="G")</f>
        <v>1</v>
      </c>
      <c r="J4364" s="24" t="n">
        <f aca="false">(F4364="C")+(G4364="C")</f>
        <v>1</v>
      </c>
      <c r="K4364" s="25" t="n">
        <f aca="false">I4364+J4364</f>
        <v>2</v>
      </c>
    </row>
    <row r="4365" customFormat="false" ht="15" hidden="false" customHeight="false" outlineLevel="0" collapsed="false">
      <c r="A4365" s="24" t="s">
        <v>192</v>
      </c>
      <c r="B4365" s="24" t="s">
        <v>893</v>
      </c>
      <c r="C4365" s="24" t="s">
        <v>896</v>
      </c>
      <c r="D4365" s="24" t="n">
        <f aca="false">IFERROR(INDEX(Positions!$D$2:$D$14531,MATCH($A4365&amp;"|18",Positions!$A$2:$A$14531,0)),"-")</f>
        <v>18</v>
      </c>
      <c r="E4365" s="24" t="n">
        <f aca="false">IFERROR(INDEX(Positions!$D$2:$D$14531,MATCH($A4365&amp;"|55",Positions!$A$2:$A$14531,0)),"-")</f>
        <v>55</v>
      </c>
      <c r="F4365" s="24" t="str">
        <f aca="false">IFERROR(INDEX(Positions!$E$2:$E$14531,MATCH($A4365&amp;"|18",Positions!$A$2:$A$14531,0)),"-")</f>
        <v>G</v>
      </c>
      <c r="G4365" s="24" t="str">
        <f aca="false">IFERROR(INDEX(Positions!$E$2:$E$14531,MATCH($A4365&amp;"|55",Positions!$A$2:$A$14531,0)),"-")</f>
        <v>U</v>
      </c>
      <c r="H4365" s="25" t="str">
        <f aca="false">F4365&amp;"-"&amp;G4365</f>
        <v>G-U</v>
      </c>
      <c r="I4365" s="24" t="n">
        <f aca="false">(F4365="G")+(G4365="G")</f>
        <v>1</v>
      </c>
      <c r="J4365" s="24" t="n">
        <f aca="false">(F4365="C")+(G4365="C")</f>
        <v>0</v>
      </c>
      <c r="K4365" s="25" t="n">
        <f aca="false">I4365+J4365</f>
        <v>1</v>
      </c>
    </row>
    <row r="4366" customFormat="false" ht="15" hidden="false" customHeight="false" outlineLevel="0" collapsed="false">
      <c r="A4366" s="24" t="s">
        <v>192</v>
      </c>
      <c r="B4366" s="24" t="s">
        <v>893</v>
      </c>
      <c r="C4366" s="24" t="s">
        <v>897</v>
      </c>
      <c r="D4366" s="24" t="n">
        <f aca="false">IFERROR(INDEX(Positions!$D$2:$D$14531,MATCH($A4366&amp;"|19",Positions!$A$2:$A$14531,0)),"-")</f>
        <v>19</v>
      </c>
      <c r="E4366" s="24" t="n">
        <f aca="false">IFERROR(INDEX(Positions!$D$2:$D$14531,MATCH($A4366&amp;"|56",Positions!$A$2:$A$14531,0)),"-")</f>
        <v>56</v>
      </c>
      <c r="F4366" s="24" t="str">
        <f aca="false">IFERROR(INDEX(Positions!$E$2:$E$14531,MATCH($A4366&amp;"|19",Positions!$A$2:$A$14531,0)),"-")</f>
        <v>G</v>
      </c>
      <c r="G4366" s="24" t="str">
        <f aca="false">IFERROR(INDEX(Positions!$E$2:$E$14531,MATCH($A4366&amp;"|56",Positions!$A$2:$A$14531,0)),"-")</f>
        <v>C</v>
      </c>
      <c r="H4366" s="25" t="str">
        <f aca="false">F4366&amp;"-"&amp;G4366</f>
        <v>G-C</v>
      </c>
      <c r="I4366" s="24" t="n">
        <f aca="false">(F4366="G")+(G4366="G")</f>
        <v>1</v>
      </c>
      <c r="J4366" s="24" t="n">
        <f aca="false">(F4366="C")+(G4366="C")</f>
        <v>1</v>
      </c>
      <c r="K4366" s="25" t="n">
        <f aca="false">I4366+J4366</f>
        <v>2</v>
      </c>
    </row>
    <row r="4367" customFormat="false" ht="15" hidden="false" customHeight="false" outlineLevel="0" collapsed="false">
      <c r="A4367" s="24" t="s">
        <v>192</v>
      </c>
      <c r="B4367" s="24" t="s">
        <v>893</v>
      </c>
      <c r="C4367" s="24" t="s">
        <v>898</v>
      </c>
      <c r="D4367" s="24" t="n">
        <f aca="false">IFERROR(INDEX(Positions!$D$2:$D$14531,MATCH($A4367&amp;"|26",Positions!$A$2:$A$14531,0)),"-")</f>
        <v>26</v>
      </c>
      <c r="E4367" s="24" t="n">
        <f aca="false">IFERROR(INDEX(Positions!$D$2:$D$14531,MATCH($A4367&amp;"|44",Positions!$A$2:$A$14531,0)),"-")</f>
        <v>44</v>
      </c>
      <c r="F4367" s="24" t="str">
        <f aca="false">IFERROR(INDEX(Positions!$E$2:$E$14531,MATCH($A4367&amp;"|26",Positions!$A$2:$A$14531,0)),"-")</f>
        <v>G</v>
      </c>
      <c r="G4367" s="24" t="str">
        <f aca="false">IFERROR(INDEX(Positions!$E$2:$E$14531,MATCH($A4367&amp;"|44",Positions!$A$2:$A$14531,0)),"-")</f>
        <v>A</v>
      </c>
      <c r="H4367" s="25" t="str">
        <f aca="false">F4367&amp;"-"&amp;G4367</f>
        <v>G-A</v>
      </c>
      <c r="I4367" s="24" t="n">
        <f aca="false">(F4367="G")+(G4367="G")</f>
        <v>1</v>
      </c>
      <c r="J4367" s="24" t="n">
        <f aca="false">(F4367="C")+(G4367="C")</f>
        <v>0</v>
      </c>
      <c r="K4367" s="25" t="n">
        <f aca="false">I4367+J4367</f>
        <v>1</v>
      </c>
    </row>
    <row r="4368" customFormat="false" ht="15" hidden="false" customHeight="false" outlineLevel="0" collapsed="false">
      <c r="A4368" s="24" t="s">
        <v>192</v>
      </c>
      <c r="B4368" s="24" t="s">
        <v>893</v>
      </c>
      <c r="C4368" s="24" t="s">
        <v>899</v>
      </c>
      <c r="D4368" s="24" t="n">
        <f aca="false">IFERROR(INDEX(Positions!$D$2:$D$14531,MATCH($A4368&amp;"|32",Positions!$A$2:$A$14531,0)),"-")</f>
        <v>32</v>
      </c>
      <c r="E4368" s="24" t="n">
        <f aca="false">IFERROR(INDEX(Positions!$D$2:$D$14531,MATCH($A4368&amp;"|38",Positions!$A$2:$A$14531,0)),"-")</f>
        <v>38</v>
      </c>
      <c r="F4368" s="24" t="str">
        <f aca="false">IFERROR(INDEX(Positions!$E$2:$E$14531,MATCH($A4368&amp;"|32",Positions!$A$2:$A$14531,0)),"-")</f>
        <v>U</v>
      </c>
      <c r="G4368" s="24" t="str">
        <f aca="false">IFERROR(INDEX(Positions!$E$2:$E$14531,MATCH($A4368&amp;"|38",Positions!$A$2:$A$14531,0)),"-")</f>
        <v>A</v>
      </c>
      <c r="H4368" s="25" t="str">
        <f aca="false">F4368&amp;"-"&amp;G4368</f>
        <v>U-A</v>
      </c>
      <c r="I4368" s="24" t="n">
        <f aca="false">(F4368="G")+(G4368="G")</f>
        <v>0</v>
      </c>
      <c r="J4368" s="24" t="n">
        <f aca="false">(F4368="C")+(G4368="C")</f>
        <v>0</v>
      </c>
      <c r="K4368" s="25" t="n">
        <f aca="false">I4368+J4368</f>
        <v>0</v>
      </c>
    </row>
    <row r="4369" customFormat="false" ht="15" hidden="false" customHeight="false" outlineLevel="0" collapsed="false">
      <c r="A4369" s="24" t="s">
        <v>192</v>
      </c>
      <c r="B4369" s="24" t="s">
        <v>893</v>
      </c>
      <c r="C4369" s="24" t="s">
        <v>900</v>
      </c>
      <c r="D4369" s="24" t="n">
        <f aca="false">IFERROR(INDEX(Positions!$D$2:$D$14531,MATCH($A4369&amp;"|54",Positions!$A$2:$A$14531,0)),"-")</f>
        <v>54</v>
      </c>
      <c r="E4369" s="24" t="n">
        <f aca="false">IFERROR(INDEX(Positions!$D$2:$D$14531,MATCH($A4369&amp;"|58",Positions!$A$2:$A$14531,0)),"-")</f>
        <v>58</v>
      </c>
      <c r="F4369" s="24" t="str">
        <f aca="false">IFERROR(INDEX(Positions!$E$2:$E$14531,MATCH($A4369&amp;"|54",Positions!$A$2:$A$14531,0)),"-")</f>
        <v>U</v>
      </c>
      <c r="G4369" s="24" t="str">
        <f aca="false">IFERROR(INDEX(Positions!$E$2:$E$14531,MATCH($A4369&amp;"|58",Positions!$A$2:$A$14531,0)),"-")</f>
        <v>A</v>
      </c>
      <c r="H4369" s="25" t="str">
        <f aca="false">F4369&amp;"-"&amp;G4369</f>
        <v>U-A</v>
      </c>
      <c r="I4369" s="24" t="n">
        <f aca="false">(F4369="G")+(G4369="G")</f>
        <v>0</v>
      </c>
      <c r="J4369" s="24" t="n">
        <f aca="false">(F4369="C")+(G4369="C")</f>
        <v>0</v>
      </c>
      <c r="K4369" s="25" t="n">
        <f aca="false">I4369+J4369</f>
        <v>0</v>
      </c>
    </row>
    <row r="4370" customFormat="false" ht="15" hidden="false" customHeight="false" outlineLevel="0" collapsed="false">
      <c r="A4370" s="4" t="s">
        <v>193</v>
      </c>
      <c r="B4370" s="4" t="s">
        <v>768</v>
      </c>
      <c r="C4370" s="4" t="s">
        <v>882</v>
      </c>
      <c r="D4370" s="4" t="n">
        <f aca="false">IFERROR(INDEX(Positions!$D$2:$D$14531,MATCH($A4370&amp;"|1",Positions!$A$2:$A$14531,0)),"-")</f>
        <v>1</v>
      </c>
      <c r="E4370" s="4" t="n">
        <f aca="false">IFERROR(INDEX(Positions!$D$2:$D$14531,MATCH($A4370&amp;"|72",Positions!$A$2:$A$14531,0)),"-")</f>
        <v>72</v>
      </c>
      <c r="F4370" s="4" t="str">
        <f aca="false">IFERROR(INDEX(Positions!$E$2:$E$14531,MATCH($A4370&amp;"|1",Positions!$A$2:$A$14531,0)),"-")</f>
        <v>G</v>
      </c>
      <c r="G4370" s="4" t="str">
        <f aca="false">IFERROR(INDEX(Positions!$E$2:$E$14531,MATCH($A4370&amp;"|72",Positions!$A$2:$A$14531,0)),"-")</f>
        <v>C</v>
      </c>
      <c r="H4370" s="3" t="str">
        <f aca="false">F4370&amp;"-"&amp;G4370</f>
        <v>G-C</v>
      </c>
      <c r="I4370" s="4" t="n">
        <f aca="false">(F4370="G")+(G4370="G")</f>
        <v>1</v>
      </c>
      <c r="J4370" s="4" t="n">
        <f aca="false">(F4370="C")+(G4370="C")</f>
        <v>1</v>
      </c>
      <c r="K4370" s="3" t="n">
        <f aca="false">I4370+J4370</f>
        <v>2</v>
      </c>
    </row>
    <row r="4371" customFormat="false" ht="15" hidden="false" customHeight="false" outlineLevel="0" collapsed="false">
      <c r="A4371" s="4" t="s">
        <v>193</v>
      </c>
      <c r="B4371" s="4" t="s">
        <v>768</v>
      </c>
      <c r="C4371" s="4" t="s">
        <v>883</v>
      </c>
      <c r="D4371" s="4" t="n">
        <f aca="false">IFERROR(INDEX(Positions!$D$2:$D$14531,MATCH($A4371&amp;"|2",Positions!$A$2:$A$14531,0)),"-")</f>
        <v>2</v>
      </c>
      <c r="E4371" s="4" t="n">
        <f aca="false">IFERROR(INDEX(Positions!$D$2:$D$14531,MATCH($A4371&amp;"|71",Positions!$A$2:$A$14531,0)),"-")</f>
        <v>71</v>
      </c>
      <c r="F4371" s="4" t="str">
        <f aca="false">IFERROR(INDEX(Positions!$E$2:$E$14531,MATCH($A4371&amp;"|2",Positions!$A$2:$A$14531,0)),"-")</f>
        <v>G</v>
      </c>
      <c r="G4371" s="4" t="str">
        <f aca="false">IFERROR(INDEX(Positions!$E$2:$E$14531,MATCH($A4371&amp;"|71",Positions!$A$2:$A$14531,0)),"-")</f>
        <v>C</v>
      </c>
      <c r="H4371" s="3" t="str">
        <f aca="false">F4371&amp;"-"&amp;G4371</f>
        <v>G-C</v>
      </c>
      <c r="I4371" s="4" t="n">
        <f aca="false">(F4371="G")+(G4371="G")</f>
        <v>1</v>
      </c>
      <c r="J4371" s="4" t="n">
        <f aca="false">(F4371="C")+(G4371="C")</f>
        <v>1</v>
      </c>
      <c r="K4371" s="3" t="n">
        <f aca="false">I4371+J4371</f>
        <v>2</v>
      </c>
    </row>
    <row r="4372" customFormat="false" ht="15" hidden="false" customHeight="false" outlineLevel="0" collapsed="false">
      <c r="A4372" s="4" t="s">
        <v>193</v>
      </c>
      <c r="B4372" s="4" t="s">
        <v>768</v>
      </c>
      <c r="C4372" s="4" t="s">
        <v>884</v>
      </c>
      <c r="D4372" s="4" t="n">
        <f aca="false">IFERROR(INDEX(Positions!$D$2:$D$14531,MATCH($A4372&amp;"|3",Positions!$A$2:$A$14531,0)),"-")</f>
        <v>3</v>
      </c>
      <c r="E4372" s="4" t="n">
        <f aca="false">IFERROR(INDEX(Positions!$D$2:$D$14531,MATCH($A4372&amp;"|70",Positions!$A$2:$A$14531,0)),"-")</f>
        <v>70</v>
      </c>
      <c r="F4372" s="4" t="str">
        <f aca="false">IFERROR(INDEX(Positions!$E$2:$E$14531,MATCH($A4372&amp;"|3",Positions!$A$2:$A$14531,0)),"-")</f>
        <v>G</v>
      </c>
      <c r="G4372" s="4" t="str">
        <f aca="false">IFERROR(INDEX(Positions!$E$2:$E$14531,MATCH($A4372&amp;"|70",Positions!$A$2:$A$14531,0)),"-")</f>
        <v>U</v>
      </c>
      <c r="H4372" s="3" t="str">
        <f aca="false">F4372&amp;"-"&amp;G4372</f>
        <v>G-U</v>
      </c>
      <c r="I4372" s="4" t="n">
        <f aca="false">(F4372="G")+(G4372="G")</f>
        <v>1</v>
      </c>
      <c r="J4372" s="4" t="n">
        <f aca="false">(F4372="C")+(G4372="C")</f>
        <v>0</v>
      </c>
      <c r="K4372" s="3" t="n">
        <f aca="false">I4372+J4372</f>
        <v>1</v>
      </c>
    </row>
    <row r="4373" customFormat="false" ht="15" hidden="false" customHeight="false" outlineLevel="0" collapsed="false">
      <c r="A4373" s="4" t="s">
        <v>193</v>
      </c>
      <c r="B4373" s="4" t="s">
        <v>768</v>
      </c>
      <c r="C4373" s="4" t="s">
        <v>885</v>
      </c>
      <c r="D4373" s="4" t="n">
        <f aca="false">IFERROR(INDEX(Positions!$D$2:$D$14531,MATCH($A4373&amp;"|4",Positions!$A$2:$A$14531,0)),"-")</f>
        <v>4</v>
      </c>
      <c r="E4373" s="4" t="n">
        <f aca="false">IFERROR(INDEX(Positions!$D$2:$D$14531,MATCH($A4373&amp;"|69",Positions!$A$2:$A$14531,0)),"-")</f>
        <v>69</v>
      </c>
      <c r="F4373" s="4" t="str">
        <f aca="false">IFERROR(INDEX(Positions!$E$2:$E$14531,MATCH($A4373&amp;"|4",Positions!$A$2:$A$14531,0)),"-")</f>
        <v>G</v>
      </c>
      <c r="G4373" s="4" t="str">
        <f aca="false">IFERROR(INDEX(Positions!$E$2:$E$14531,MATCH($A4373&amp;"|69",Positions!$A$2:$A$14531,0)),"-")</f>
        <v>C</v>
      </c>
      <c r="H4373" s="3" t="str">
        <f aca="false">F4373&amp;"-"&amp;G4373</f>
        <v>G-C</v>
      </c>
      <c r="I4373" s="4" t="n">
        <f aca="false">(F4373="G")+(G4373="G")</f>
        <v>1</v>
      </c>
      <c r="J4373" s="4" t="n">
        <f aca="false">(F4373="C")+(G4373="C")</f>
        <v>1</v>
      </c>
      <c r="K4373" s="3" t="n">
        <f aca="false">I4373+J4373</f>
        <v>2</v>
      </c>
    </row>
    <row r="4374" customFormat="false" ht="15" hidden="false" customHeight="false" outlineLevel="0" collapsed="false">
      <c r="A4374" s="4" t="s">
        <v>193</v>
      </c>
      <c r="B4374" s="4" t="s">
        <v>768</v>
      </c>
      <c r="C4374" s="4" t="s">
        <v>542</v>
      </c>
      <c r="D4374" s="4" t="n">
        <f aca="false">IFERROR(INDEX(Positions!$D$2:$D$14531,MATCH($A4374&amp;"|5",Positions!$A$2:$A$14531,0)),"-")</f>
        <v>5</v>
      </c>
      <c r="E4374" s="4" t="n">
        <f aca="false">IFERROR(INDEX(Positions!$D$2:$D$14531,MATCH($A4374&amp;"|68",Positions!$A$2:$A$14531,0)),"-")</f>
        <v>68</v>
      </c>
      <c r="F4374" s="4" t="str">
        <f aca="false">IFERROR(INDEX(Positions!$E$2:$E$14531,MATCH($A4374&amp;"|5",Positions!$A$2:$A$14531,0)),"-")</f>
        <v>C</v>
      </c>
      <c r="G4374" s="4" t="str">
        <f aca="false">IFERROR(INDEX(Positions!$E$2:$E$14531,MATCH($A4374&amp;"|68",Positions!$A$2:$A$14531,0)),"-")</f>
        <v>G</v>
      </c>
      <c r="H4374" s="3" t="str">
        <f aca="false">F4374&amp;"-"&amp;G4374</f>
        <v>C-G</v>
      </c>
      <c r="I4374" s="4" t="n">
        <f aca="false">(F4374="G")+(G4374="G")</f>
        <v>1</v>
      </c>
      <c r="J4374" s="4" t="n">
        <f aca="false">(F4374="C")+(G4374="C")</f>
        <v>1</v>
      </c>
      <c r="K4374" s="3" t="n">
        <f aca="false">I4374+J4374</f>
        <v>2</v>
      </c>
    </row>
    <row r="4375" customFormat="false" ht="15" hidden="false" customHeight="false" outlineLevel="0" collapsed="false">
      <c r="A4375" s="4" t="s">
        <v>193</v>
      </c>
      <c r="B4375" s="4" t="s">
        <v>768</v>
      </c>
      <c r="C4375" s="4" t="s">
        <v>561</v>
      </c>
      <c r="D4375" s="4" t="n">
        <f aca="false">IFERROR(INDEX(Positions!$D$2:$D$14531,MATCH($A4375&amp;"|6",Positions!$A$2:$A$14531,0)),"-")</f>
        <v>6</v>
      </c>
      <c r="E4375" s="4" t="n">
        <f aca="false">IFERROR(INDEX(Positions!$D$2:$D$14531,MATCH($A4375&amp;"|67",Positions!$A$2:$A$14531,0)),"-")</f>
        <v>67</v>
      </c>
      <c r="F4375" s="4" t="str">
        <f aca="false">IFERROR(INDEX(Positions!$E$2:$E$14531,MATCH($A4375&amp;"|6",Positions!$A$2:$A$14531,0)),"-")</f>
        <v>U</v>
      </c>
      <c r="G4375" s="4" t="str">
        <f aca="false">IFERROR(INDEX(Positions!$E$2:$E$14531,MATCH($A4375&amp;"|67",Positions!$A$2:$A$14531,0)),"-")</f>
        <v>A</v>
      </c>
      <c r="H4375" s="3" t="str">
        <f aca="false">F4375&amp;"-"&amp;G4375</f>
        <v>U-A</v>
      </c>
      <c r="I4375" s="4" t="n">
        <f aca="false">(F4375="G")+(G4375="G")</f>
        <v>0</v>
      </c>
      <c r="J4375" s="4" t="n">
        <f aca="false">(F4375="C")+(G4375="C")</f>
        <v>0</v>
      </c>
      <c r="K4375" s="3" t="n">
        <f aca="false">I4375+J4375</f>
        <v>0</v>
      </c>
    </row>
    <row r="4376" customFormat="false" ht="15" hidden="false" customHeight="false" outlineLevel="0" collapsed="false">
      <c r="A4376" s="4" t="s">
        <v>193</v>
      </c>
      <c r="B4376" s="4" t="s">
        <v>768</v>
      </c>
      <c r="C4376" s="4" t="s">
        <v>886</v>
      </c>
      <c r="D4376" s="4" t="n">
        <f aca="false">IFERROR(INDEX(Positions!$D$2:$D$14531,MATCH($A4376&amp;"|7",Positions!$A$2:$A$14531,0)),"-")</f>
        <v>7</v>
      </c>
      <c r="E4376" s="4" t="n">
        <f aca="false">IFERROR(INDEX(Positions!$D$2:$D$14531,MATCH($A4376&amp;"|66",Positions!$A$2:$A$14531,0)),"-")</f>
        <v>66</v>
      </c>
      <c r="F4376" s="4" t="str">
        <f aca="false">IFERROR(INDEX(Positions!$E$2:$E$14531,MATCH($A4376&amp;"|7",Positions!$A$2:$A$14531,0)),"-")</f>
        <v>A</v>
      </c>
      <c r="G4376" s="4" t="str">
        <f aca="false">IFERROR(INDEX(Positions!$E$2:$E$14531,MATCH($A4376&amp;"|66",Positions!$A$2:$A$14531,0)),"-")</f>
        <v>U</v>
      </c>
      <c r="H4376" s="3" t="str">
        <f aca="false">F4376&amp;"-"&amp;G4376</f>
        <v>A-U</v>
      </c>
      <c r="I4376" s="4" t="n">
        <f aca="false">(F4376="G")+(G4376="G")</f>
        <v>0</v>
      </c>
      <c r="J4376" s="4" t="n">
        <f aca="false">(F4376="C")+(G4376="C")</f>
        <v>0</v>
      </c>
      <c r="K4376" s="3" t="n">
        <f aca="false">I4376+J4376</f>
        <v>0</v>
      </c>
    </row>
    <row r="4377" customFormat="false" ht="15" hidden="false" customHeight="false" outlineLevel="0" collapsed="false">
      <c r="A4377" s="4" t="s">
        <v>193</v>
      </c>
      <c r="B4377" s="4" t="s">
        <v>783</v>
      </c>
      <c r="C4377" s="4" t="s">
        <v>887</v>
      </c>
      <c r="D4377" s="4" t="n">
        <f aca="false">IFERROR(INDEX(Positions!$D$2:$D$14531,MATCH($A4377&amp;"|10",Positions!$A$2:$A$14531,0)),"-")</f>
        <v>10</v>
      </c>
      <c r="E4377" s="4" t="n">
        <f aca="false">IFERROR(INDEX(Positions!$D$2:$D$14531,MATCH($A4377&amp;"|25",Positions!$A$2:$A$14531,0)),"-")</f>
        <v>25</v>
      </c>
      <c r="F4377" s="4" t="str">
        <f aca="false">IFERROR(INDEX(Positions!$E$2:$E$14531,MATCH($A4377&amp;"|10",Positions!$A$2:$A$14531,0)),"-")</f>
        <v>G</v>
      </c>
      <c r="G4377" s="4" t="str">
        <f aca="false">IFERROR(INDEX(Positions!$E$2:$E$14531,MATCH($A4377&amp;"|25",Positions!$A$2:$A$14531,0)),"-")</f>
        <v>C</v>
      </c>
      <c r="H4377" s="3" t="str">
        <f aca="false">F4377&amp;"-"&amp;G4377</f>
        <v>G-C</v>
      </c>
      <c r="I4377" s="4" t="n">
        <f aca="false">(F4377="G")+(G4377="G")</f>
        <v>1</v>
      </c>
      <c r="J4377" s="4" t="n">
        <f aca="false">(F4377="C")+(G4377="C")</f>
        <v>1</v>
      </c>
      <c r="K4377" s="3" t="n">
        <f aca="false">I4377+J4377</f>
        <v>2</v>
      </c>
    </row>
    <row r="4378" customFormat="false" ht="15" hidden="false" customHeight="false" outlineLevel="0" collapsed="false">
      <c r="A4378" s="4" t="s">
        <v>193</v>
      </c>
      <c r="B4378" s="4" t="s">
        <v>783</v>
      </c>
      <c r="C4378" s="4" t="s">
        <v>888</v>
      </c>
      <c r="D4378" s="4" t="n">
        <f aca="false">IFERROR(INDEX(Positions!$D$2:$D$14531,MATCH($A4378&amp;"|11",Positions!$A$2:$A$14531,0)),"-")</f>
        <v>11</v>
      </c>
      <c r="E4378" s="4" t="n">
        <f aca="false">IFERROR(INDEX(Positions!$D$2:$D$14531,MATCH($A4378&amp;"|24",Positions!$A$2:$A$14531,0)),"-")</f>
        <v>24</v>
      </c>
      <c r="F4378" s="4" t="str">
        <f aca="false">IFERROR(INDEX(Positions!$E$2:$E$14531,MATCH($A4378&amp;"|11",Positions!$A$2:$A$14531,0)),"-")</f>
        <v>C</v>
      </c>
      <c r="G4378" s="4" t="str">
        <f aca="false">IFERROR(INDEX(Positions!$E$2:$E$14531,MATCH($A4378&amp;"|24",Positions!$A$2:$A$14531,0)),"-")</f>
        <v>G</v>
      </c>
      <c r="H4378" s="3" t="str">
        <f aca="false">F4378&amp;"-"&amp;G4378</f>
        <v>C-G</v>
      </c>
      <c r="I4378" s="4" t="n">
        <f aca="false">(F4378="G")+(G4378="G")</f>
        <v>1</v>
      </c>
      <c r="J4378" s="4" t="n">
        <f aca="false">(F4378="C")+(G4378="C")</f>
        <v>1</v>
      </c>
      <c r="K4378" s="3" t="n">
        <f aca="false">I4378+J4378</f>
        <v>2</v>
      </c>
    </row>
    <row r="4379" customFormat="false" ht="15" hidden="false" customHeight="false" outlineLevel="0" collapsed="false">
      <c r="A4379" s="4" t="s">
        <v>193</v>
      </c>
      <c r="B4379" s="4" t="s">
        <v>783</v>
      </c>
      <c r="C4379" s="4" t="s">
        <v>479</v>
      </c>
      <c r="D4379" s="4" t="n">
        <f aca="false">IFERROR(INDEX(Positions!$D$2:$D$14531,MATCH($A4379&amp;"|12",Positions!$A$2:$A$14531,0)),"-")</f>
        <v>12</v>
      </c>
      <c r="E4379" s="4" t="n">
        <f aca="false">IFERROR(INDEX(Positions!$D$2:$D$14531,MATCH($A4379&amp;"|23",Positions!$A$2:$A$14531,0)),"-")</f>
        <v>23</v>
      </c>
      <c r="F4379" s="4" t="str">
        <f aca="false">IFERROR(INDEX(Positions!$E$2:$E$14531,MATCH($A4379&amp;"|12",Positions!$A$2:$A$14531,0)),"-")</f>
        <v>U</v>
      </c>
      <c r="G4379" s="4" t="str">
        <f aca="false">IFERROR(INDEX(Positions!$E$2:$E$14531,MATCH($A4379&amp;"|23",Positions!$A$2:$A$14531,0)),"-")</f>
        <v>A</v>
      </c>
      <c r="H4379" s="3" t="str">
        <f aca="false">F4379&amp;"-"&amp;G4379</f>
        <v>U-A</v>
      </c>
      <c r="I4379" s="4" t="n">
        <f aca="false">(F4379="G")+(G4379="G")</f>
        <v>0</v>
      </c>
      <c r="J4379" s="4" t="n">
        <f aca="false">(F4379="C")+(G4379="C")</f>
        <v>0</v>
      </c>
      <c r="K4379" s="3" t="n">
        <f aca="false">I4379+J4379</f>
        <v>0</v>
      </c>
    </row>
    <row r="4380" customFormat="false" ht="15" hidden="false" customHeight="false" outlineLevel="0" collapsed="false">
      <c r="A4380" s="4" t="s">
        <v>193</v>
      </c>
      <c r="B4380" s="4" t="s">
        <v>783</v>
      </c>
      <c r="C4380" s="4" t="s">
        <v>267</v>
      </c>
      <c r="D4380" s="4" t="n">
        <f aca="false">IFERROR(INDEX(Positions!$D$2:$D$14531,MATCH($A4380&amp;"|13",Positions!$A$2:$A$14531,0)),"-")</f>
        <v>13</v>
      </c>
      <c r="E4380" s="4" t="n">
        <f aca="false">IFERROR(INDEX(Positions!$D$2:$D$14531,MATCH($A4380&amp;"|22",Positions!$A$2:$A$14531,0)),"-")</f>
        <v>22</v>
      </c>
      <c r="F4380" s="4" t="str">
        <f aca="false">IFERROR(INDEX(Positions!$E$2:$E$14531,MATCH($A4380&amp;"|13",Positions!$A$2:$A$14531,0)),"-")</f>
        <v>C</v>
      </c>
      <c r="G4380" s="4" t="str">
        <f aca="false">IFERROR(INDEX(Positions!$E$2:$E$14531,MATCH($A4380&amp;"|22",Positions!$A$2:$A$14531,0)),"-")</f>
        <v>G</v>
      </c>
      <c r="H4380" s="3" t="str">
        <f aca="false">F4380&amp;"-"&amp;G4380</f>
        <v>C-G</v>
      </c>
      <c r="I4380" s="4" t="n">
        <f aca="false">(F4380="G")+(G4380="G")</f>
        <v>1</v>
      </c>
      <c r="J4380" s="4" t="n">
        <f aca="false">(F4380="C")+(G4380="C")</f>
        <v>1</v>
      </c>
      <c r="K4380" s="3" t="n">
        <f aca="false">I4380+J4380</f>
        <v>2</v>
      </c>
    </row>
    <row r="4381" customFormat="false" ht="15" hidden="false" customHeight="false" outlineLevel="0" collapsed="false">
      <c r="A4381" s="4" t="s">
        <v>193</v>
      </c>
      <c r="B4381" s="4" t="s">
        <v>805</v>
      </c>
      <c r="C4381" s="4" t="s">
        <v>673</v>
      </c>
      <c r="D4381" s="4" t="n">
        <f aca="false">IFERROR(INDEX(Positions!$D$2:$D$14531,MATCH($A4381&amp;"|27",Positions!$A$2:$A$14531,0)),"-")</f>
        <v>27</v>
      </c>
      <c r="E4381" s="4" t="n">
        <f aca="false">IFERROR(INDEX(Positions!$D$2:$D$14531,MATCH($A4381&amp;"|43",Positions!$A$2:$A$14531,0)),"-")</f>
        <v>43</v>
      </c>
      <c r="F4381" s="4" t="str">
        <f aca="false">IFERROR(INDEX(Positions!$E$2:$E$14531,MATCH($A4381&amp;"|27",Positions!$A$2:$A$14531,0)),"-")</f>
        <v>C</v>
      </c>
      <c r="G4381" s="4" t="str">
        <f aca="false">IFERROR(INDEX(Positions!$E$2:$E$14531,MATCH($A4381&amp;"|43",Positions!$A$2:$A$14531,0)),"-")</f>
        <v>G</v>
      </c>
      <c r="H4381" s="3" t="str">
        <f aca="false">F4381&amp;"-"&amp;G4381</f>
        <v>C-G</v>
      </c>
      <c r="I4381" s="4" t="n">
        <f aca="false">(F4381="G")+(G4381="G")</f>
        <v>1</v>
      </c>
      <c r="J4381" s="4" t="n">
        <f aca="false">(F4381="C")+(G4381="C")</f>
        <v>1</v>
      </c>
      <c r="K4381" s="3" t="n">
        <f aca="false">I4381+J4381</f>
        <v>2</v>
      </c>
    </row>
    <row r="4382" customFormat="false" ht="15" hidden="false" customHeight="false" outlineLevel="0" collapsed="false">
      <c r="A4382" s="4" t="s">
        <v>193</v>
      </c>
      <c r="B4382" s="4" t="s">
        <v>805</v>
      </c>
      <c r="C4382" s="4" t="s">
        <v>889</v>
      </c>
      <c r="D4382" s="4" t="n">
        <f aca="false">IFERROR(INDEX(Positions!$D$2:$D$14531,MATCH($A4382&amp;"|28",Positions!$A$2:$A$14531,0)),"-")</f>
        <v>28</v>
      </c>
      <c r="E4382" s="4" t="n">
        <f aca="false">IFERROR(INDEX(Positions!$D$2:$D$14531,MATCH($A4382&amp;"|42",Positions!$A$2:$A$14531,0)),"-")</f>
        <v>42</v>
      </c>
      <c r="F4382" s="4" t="str">
        <f aca="false">IFERROR(INDEX(Positions!$E$2:$E$14531,MATCH($A4382&amp;"|28",Positions!$A$2:$A$14531,0)),"-")</f>
        <v>U</v>
      </c>
      <c r="G4382" s="4" t="str">
        <f aca="false">IFERROR(INDEX(Positions!$E$2:$E$14531,MATCH($A4382&amp;"|42",Positions!$A$2:$A$14531,0)),"-")</f>
        <v>A</v>
      </c>
      <c r="H4382" s="3" t="str">
        <f aca="false">F4382&amp;"-"&amp;G4382</f>
        <v>U-A</v>
      </c>
      <c r="I4382" s="4" t="n">
        <f aca="false">(F4382="G")+(G4382="G")</f>
        <v>0</v>
      </c>
      <c r="J4382" s="4" t="n">
        <f aca="false">(F4382="C")+(G4382="C")</f>
        <v>0</v>
      </c>
      <c r="K4382" s="3" t="n">
        <f aca="false">I4382+J4382</f>
        <v>0</v>
      </c>
    </row>
    <row r="4383" customFormat="false" ht="15" hidden="false" customHeight="false" outlineLevel="0" collapsed="false">
      <c r="A4383" s="4" t="s">
        <v>193</v>
      </c>
      <c r="B4383" s="4" t="s">
        <v>805</v>
      </c>
      <c r="C4383" s="4" t="s">
        <v>890</v>
      </c>
      <c r="D4383" s="4" t="n">
        <f aca="false">IFERROR(INDEX(Positions!$D$2:$D$14531,MATCH($A4383&amp;"|29",Positions!$A$2:$A$14531,0)),"-")</f>
        <v>29</v>
      </c>
      <c r="E4383" s="4" t="n">
        <f aca="false">IFERROR(INDEX(Positions!$D$2:$D$14531,MATCH($A4383&amp;"|41",Positions!$A$2:$A$14531,0)),"-")</f>
        <v>41</v>
      </c>
      <c r="F4383" s="4" t="str">
        <f aca="false">IFERROR(INDEX(Positions!$E$2:$E$14531,MATCH($A4383&amp;"|29",Positions!$A$2:$A$14531,0)),"-")</f>
        <v>U</v>
      </c>
      <c r="G4383" s="4" t="str">
        <f aca="false">IFERROR(INDEX(Positions!$E$2:$E$14531,MATCH($A4383&amp;"|41",Positions!$A$2:$A$14531,0)),"-")</f>
        <v>A</v>
      </c>
      <c r="H4383" s="3" t="str">
        <f aca="false">F4383&amp;"-"&amp;G4383</f>
        <v>U-A</v>
      </c>
      <c r="I4383" s="4" t="n">
        <f aca="false">(F4383="G")+(G4383="G")</f>
        <v>0</v>
      </c>
      <c r="J4383" s="4" t="n">
        <f aca="false">(F4383="C")+(G4383="C")</f>
        <v>0</v>
      </c>
      <c r="K4383" s="3" t="n">
        <f aca="false">I4383+J4383</f>
        <v>0</v>
      </c>
    </row>
    <row r="4384" customFormat="false" ht="15" hidden="false" customHeight="false" outlineLevel="0" collapsed="false">
      <c r="A4384" s="4" t="s">
        <v>193</v>
      </c>
      <c r="B4384" s="4" t="s">
        <v>805</v>
      </c>
      <c r="C4384" s="4" t="s">
        <v>694</v>
      </c>
      <c r="D4384" s="4" t="n">
        <f aca="false">IFERROR(INDEX(Positions!$D$2:$D$14531,MATCH($A4384&amp;"|30",Positions!$A$2:$A$14531,0)),"-")</f>
        <v>30</v>
      </c>
      <c r="E4384" s="4" t="n">
        <f aca="false">IFERROR(INDEX(Positions!$D$2:$D$14531,MATCH($A4384&amp;"|40",Positions!$A$2:$A$14531,0)),"-")</f>
        <v>40</v>
      </c>
      <c r="F4384" s="4" t="str">
        <f aca="false">IFERROR(INDEX(Positions!$E$2:$E$14531,MATCH($A4384&amp;"|30",Positions!$A$2:$A$14531,0)),"-")</f>
        <v>G</v>
      </c>
      <c r="G4384" s="4" t="str">
        <f aca="false">IFERROR(INDEX(Positions!$E$2:$E$14531,MATCH($A4384&amp;"|40",Positions!$A$2:$A$14531,0)),"-")</f>
        <v>C</v>
      </c>
      <c r="H4384" s="3" t="str">
        <f aca="false">F4384&amp;"-"&amp;G4384</f>
        <v>G-C</v>
      </c>
      <c r="I4384" s="4" t="n">
        <f aca="false">(F4384="G")+(G4384="G")</f>
        <v>1</v>
      </c>
      <c r="J4384" s="4" t="n">
        <f aca="false">(F4384="C")+(G4384="C")</f>
        <v>1</v>
      </c>
      <c r="K4384" s="3" t="n">
        <f aca="false">I4384+J4384</f>
        <v>2</v>
      </c>
    </row>
    <row r="4385" customFormat="false" ht="15" hidden="false" customHeight="false" outlineLevel="0" collapsed="false">
      <c r="A4385" s="4" t="s">
        <v>193</v>
      </c>
      <c r="B4385" s="4" t="s">
        <v>805</v>
      </c>
      <c r="C4385" s="4" t="s">
        <v>640</v>
      </c>
      <c r="D4385" s="4" t="n">
        <f aca="false">IFERROR(INDEX(Positions!$D$2:$D$14531,MATCH($A4385&amp;"|31",Positions!$A$2:$A$14531,0)),"-")</f>
        <v>31</v>
      </c>
      <c r="E4385" s="4" t="n">
        <f aca="false">IFERROR(INDEX(Positions!$D$2:$D$14531,MATCH($A4385&amp;"|39",Positions!$A$2:$A$14531,0)),"-")</f>
        <v>39</v>
      </c>
      <c r="F4385" s="4" t="str">
        <f aca="false">IFERROR(INDEX(Positions!$E$2:$E$14531,MATCH($A4385&amp;"|31",Positions!$A$2:$A$14531,0)),"-")</f>
        <v>C</v>
      </c>
      <c r="G4385" s="4" t="str">
        <f aca="false">IFERROR(INDEX(Positions!$E$2:$E$14531,MATCH($A4385&amp;"|39",Positions!$A$2:$A$14531,0)),"-")</f>
        <v>G</v>
      </c>
      <c r="H4385" s="3" t="str">
        <f aca="false">F4385&amp;"-"&amp;G4385</f>
        <v>C-G</v>
      </c>
      <c r="I4385" s="4" t="n">
        <f aca="false">(F4385="G")+(G4385="G")</f>
        <v>1</v>
      </c>
      <c r="J4385" s="4" t="n">
        <f aca="false">(F4385="C")+(G4385="C")</f>
        <v>1</v>
      </c>
      <c r="K4385" s="3" t="n">
        <f aca="false">I4385+J4385</f>
        <v>2</v>
      </c>
    </row>
    <row r="4386" customFormat="false" ht="15" hidden="false" customHeight="false" outlineLevel="0" collapsed="false">
      <c r="A4386" s="4" t="s">
        <v>193</v>
      </c>
      <c r="B4386" s="4" t="s">
        <v>830</v>
      </c>
      <c r="C4386" s="4" t="s">
        <v>367</v>
      </c>
      <c r="D4386" s="4" t="n">
        <f aca="false">IFERROR(INDEX(Positions!$D$2:$D$14531,MATCH($A4386&amp;"|49",Positions!$A$2:$A$14531,0)),"-")</f>
        <v>49</v>
      </c>
      <c r="E4386" s="4" t="n">
        <f aca="false">IFERROR(INDEX(Positions!$D$2:$D$14531,MATCH($A4386&amp;"|65",Positions!$A$2:$A$14531,0)),"-")</f>
        <v>65</v>
      </c>
      <c r="F4386" s="4" t="str">
        <f aca="false">IFERROR(INDEX(Positions!$E$2:$E$14531,MATCH($A4386&amp;"|49",Positions!$A$2:$A$14531,0)),"-")</f>
        <v>U</v>
      </c>
      <c r="G4386" s="4" t="str">
        <f aca="false">IFERROR(INDEX(Positions!$E$2:$E$14531,MATCH($A4386&amp;"|65",Positions!$A$2:$A$14531,0)),"-")</f>
        <v>A</v>
      </c>
      <c r="H4386" s="3" t="str">
        <f aca="false">F4386&amp;"-"&amp;G4386</f>
        <v>U-A</v>
      </c>
      <c r="I4386" s="4" t="n">
        <f aca="false">(F4386="G")+(G4386="G")</f>
        <v>0</v>
      </c>
      <c r="J4386" s="4" t="n">
        <f aca="false">(F4386="C")+(G4386="C")</f>
        <v>0</v>
      </c>
      <c r="K4386" s="3" t="n">
        <f aca="false">I4386+J4386</f>
        <v>0</v>
      </c>
    </row>
    <row r="4387" customFormat="false" ht="15" hidden="false" customHeight="false" outlineLevel="0" collapsed="false">
      <c r="A4387" s="4" t="s">
        <v>193</v>
      </c>
      <c r="B4387" s="4" t="s">
        <v>830</v>
      </c>
      <c r="C4387" s="4" t="s">
        <v>891</v>
      </c>
      <c r="D4387" s="4" t="n">
        <f aca="false">IFERROR(INDEX(Positions!$D$2:$D$14531,MATCH($A4387&amp;"|50",Positions!$A$2:$A$14531,0)),"-")</f>
        <v>50</v>
      </c>
      <c r="E4387" s="4" t="n">
        <f aca="false">IFERROR(INDEX(Positions!$D$2:$D$14531,MATCH($A4387&amp;"|64",Positions!$A$2:$A$14531,0)),"-")</f>
        <v>64</v>
      </c>
      <c r="F4387" s="4" t="str">
        <f aca="false">IFERROR(INDEX(Positions!$E$2:$E$14531,MATCH($A4387&amp;"|50",Positions!$A$2:$A$14531,0)),"-")</f>
        <v>G</v>
      </c>
      <c r="G4387" s="4" t="str">
        <f aca="false">IFERROR(INDEX(Positions!$E$2:$E$14531,MATCH($A4387&amp;"|64",Positions!$A$2:$A$14531,0)),"-")</f>
        <v>C</v>
      </c>
      <c r="H4387" s="3" t="str">
        <f aca="false">F4387&amp;"-"&amp;G4387</f>
        <v>G-C</v>
      </c>
      <c r="I4387" s="4" t="n">
        <f aca="false">(F4387="G")+(G4387="G")</f>
        <v>1</v>
      </c>
      <c r="J4387" s="4" t="n">
        <f aca="false">(F4387="C")+(G4387="C")</f>
        <v>1</v>
      </c>
      <c r="K4387" s="3" t="n">
        <f aca="false">I4387+J4387</f>
        <v>2</v>
      </c>
    </row>
    <row r="4388" customFormat="false" ht="15" hidden="false" customHeight="false" outlineLevel="0" collapsed="false">
      <c r="A4388" s="4" t="s">
        <v>193</v>
      </c>
      <c r="B4388" s="4" t="s">
        <v>830</v>
      </c>
      <c r="C4388" s="4" t="s">
        <v>689</v>
      </c>
      <c r="D4388" s="4" t="n">
        <f aca="false">IFERROR(INDEX(Positions!$D$2:$D$14531,MATCH($A4388&amp;"|51",Positions!$A$2:$A$14531,0)),"-")</f>
        <v>51</v>
      </c>
      <c r="E4388" s="4" t="n">
        <f aca="false">IFERROR(INDEX(Positions!$D$2:$D$14531,MATCH($A4388&amp;"|63",Positions!$A$2:$A$14531,0)),"-")</f>
        <v>63</v>
      </c>
      <c r="F4388" s="4" t="str">
        <f aca="false">IFERROR(INDEX(Positions!$E$2:$E$14531,MATCH($A4388&amp;"|51",Positions!$A$2:$A$14531,0)),"-")</f>
        <v>C</v>
      </c>
      <c r="G4388" s="4" t="str">
        <f aca="false">IFERROR(INDEX(Positions!$E$2:$E$14531,MATCH($A4388&amp;"|63",Positions!$A$2:$A$14531,0)),"-")</f>
        <v>G</v>
      </c>
      <c r="H4388" s="3" t="str">
        <f aca="false">F4388&amp;"-"&amp;G4388</f>
        <v>C-G</v>
      </c>
      <c r="I4388" s="4" t="n">
        <f aca="false">(F4388="G")+(G4388="G")</f>
        <v>1</v>
      </c>
      <c r="J4388" s="4" t="n">
        <f aca="false">(F4388="C")+(G4388="C")</f>
        <v>1</v>
      </c>
      <c r="K4388" s="3" t="n">
        <f aca="false">I4388+J4388</f>
        <v>2</v>
      </c>
    </row>
    <row r="4389" customFormat="false" ht="15" hidden="false" customHeight="false" outlineLevel="0" collapsed="false">
      <c r="A4389" s="4" t="s">
        <v>193</v>
      </c>
      <c r="B4389" s="4" t="s">
        <v>830</v>
      </c>
      <c r="C4389" s="4" t="s">
        <v>703</v>
      </c>
      <c r="D4389" s="4" t="n">
        <f aca="false">IFERROR(INDEX(Positions!$D$2:$D$14531,MATCH($A4389&amp;"|52",Positions!$A$2:$A$14531,0)),"-")</f>
        <v>52</v>
      </c>
      <c r="E4389" s="4" t="n">
        <f aca="false">IFERROR(INDEX(Positions!$D$2:$D$14531,MATCH($A4389&amp;"|62",Positions!$A$2:$A$14531,0)),"-")</f>
        <v>62</v>
      </c>
      <c r="F4389" s="4" t="str">
        <f aca="false">IFERROR(INDEX(Positions!$E$2:$E$14531,MATCH($A4389&amp;"|52",Positions!$A$2:$A$14531,0)),"-")</f>
        <v>G</v>
      </c>
      <c r="G4389" s="4" t="str">
        <f aca="false">IFERROR(INDEX(Positions!$E$2:$E$14531,MATCH($A4389&amp;"|62",Positions!$A$2:$A$14531,0)),"-")</f>
        <v>C</v>
      </c>
      <c r="H4389" s="3" t="str">
        <f aca="false">F4389&amp;"-"&amp;G4389</f>
        <v>G-C</v>
      </c>
      <c r="I4389" s="4" t="n">
        <f aca="false">(F4389="G")+(G4389="G")</f>
        <v>1</v>
      </c>
      <c r="J4389" s="4" t="n">
        <f aca="false">(F4389="C")+(G4389="C")</f>
        <v>1</v>
      </c>
      <c r="K4389" s="3" t="n">
        <f aca="false">I4389+J4389</f>
        <v>2</v>
      </c>
    </row>
    <row r="4390" customFormat="false" ht="15" hidden="false" customHeight="false" outlineLevel="0" collapsed="false">
      <c r="A4390" s="4" t="s">
        <v>193</v>
      </c>
      <c r="B4390" s="4" t="s">
        <v>830</v>
      </c>
      <c r="C4390" s="4" t="s">
        <v>892</v>
      </c>
      <c r="D4390" s="4" t="n">
        <f aca="false">IFERROR(INDEX(Positions!$D$2:$D$14531,MATCH($A4390&amp;"|53",Positions!$A$2:$A$14531,0)),"-")</f>
        <v>53</v>
      </c>
      <c r="E4390" s="4" t="n">
        <f aca="false">IFERROR(INDEX(Positions!$D$2:$D$14531,MATCH($A4390&amp;"|61",Positions!$A$2:$A$14531,0)),"-")</f>
        <v>61</v>
      </c>
      <c r="F4390" s="4" t="str">
        <f aca="false">IFERROR(INDEX(Positions!$E$2:$E$14531,MATCH($A4390&amp;"|53",Positions!$A$2:$A$14531,0)),"-")</f>
        <v>G</v>
      </c>
      <c r="G4390" s="4" t="str">
        <f aca="false">IFERROR(INDEX(Positions!$E$2:$E$14531,MATCH($A4390&amp;"|61",Positions!$A$2:$A$14531,0)),"-")</f>
        <v>C</v>
      </c>
      <c r="H4390" s="3" t="str">
        <f aca="false">F4390&amp;"-"&amp;G4390</f>
        <v>G-C</v>
      </c>
      <c r="I4390" s="4" t="n">
        <f aca="false">(F4390="G")+(G4390="G")</f>
        <v>1</v>
      </c>
      <c r="J4390" s="4" t="n">
        <f aca="false">(F4390="C")+(G4390="C")</f>
        <v>1</v>
      </c>
      <c r="K4390" s="3" t="n">
        <f aca="false">I4390+J4390</f>
        <v>2</v>
      </c>
    </row>
    <row r="4391" customFormat="false" ht="15" hidden="false" customHeight="false" outlineLevel="0" collapsed="false">
      <c r="A4391" s="24" t="s">
        <v>193</v>
      </c>
      <c r="B4391" s="24" t="s">
        <v>893</v>
      </c>
      <c r="C4391" s="24" t="s">
        <v>894</v>
      </c>
      <c r="D4391" s="24" t="n">
        <f aca="false">IFERROR(INDEX(Positions!$D$2:$D$14531,MATCH($A4391&amp;"|8",Positions!$A$2:$A$14531,0)),"-")</f>
        <v>8</v>
      </c>
      <c r="E4391" s="24" t="n">
        <f aca="false">IFERROR(INDEX(Positions!$D$2:$D$14531,MATCH($A4391&amp;"|14",Positions!$A$2:$A$14531,0)),"-")</f>
        <v>14</v>
      </c>
      <c r="F4391" s="24" t="str">
        <f aca="false">IFERROR(INDEX(Positions!$E$2:$E$14531,MATCH($A4391&amp;"|8",Positions!$A$2:$A$14531,0)),"-")</f>
        <v>U</v>
      </c>
      <c r="G4391" s="24" t="str">
        <f aca="false">IFERROR(INDEX(Positions!$E$2:$E$14531,MATCH($A4391&amp;"|14",Positions!$A$2:$A$14531,0)),"-")</f>
        <v>A</v>
      </c>
      <c r="H4391" s="25" t="str">
        <f aca="false">F4391&amp;"-"&amp;G4391</f>
        <v>U-A</v>
      </c>
      <c r="I4391" s="24" t="n">
        <f aca="false">(F4391="G")+(G4391="G")</f>
        <v>0</v>
      </c>
      <c r="J4391" s="24" t="n">
        <f aca="false">(F4391="C")+(G4391="C")</f>
        <v>0</v>
      </c>
      <c r="K4391" s="25" t="n">
        <f aca="false">I4391+J4391</f>
        <v>0</v>
      </c>
    </row>
    <row r="4392" customFormat="false" ht="15" hidden="false" customHeight="false" outlineLevel="0" collapsed="false">
      <c r="A4392" s="24" t="s">
        <v>193</v>
      </c>
      <c r="B4392" s="24" t="s">
        <v>893</v>
      </c>
      <c r="C4392" s="24" t="s">
        <v>895</v>
      </c>
      <c r="D4392" s="24" t="n">
        <f aca="false">IFERROR(INDEX(Positions!$D$2:$D$14531,MATCH($A4392&amp;"|15",Positions!$A$2:$A$14531,0)),"-")</f>
        <v>15</v>
      </c>
      <c r="E4392" s="24" t="n">
        <f aca="false">IFERROR(INDEX(Positions!$D$2:$D$14531,MATCH($A4392&amp;"|48",Positions!$A$2:$A$14531,0)),"-")</f>
        <v>48</v>
      </c>
      <c r="F4392" s="24" t="str">
        <f aca="false">IFERROR(INDEX(Positions!$E$2:$E$14531,MATCH($A4392&amp;"|15",Positions!$A$2:$A$14531,0)),"-")</f>
        <v>G</v>
      </c>
      <c r="G4392" s="24" t="str">
        <f aca="false">IFERROR(INDEX(Positions!$E$2:$E$14531,MATCH($A4392&amp;"|48",Positions!$A$2:$A$14531,0)),"-")</f>
        <v>C</v>
      </c>
      <c r="H4392" s="25" t="str">
        <f aca="false">F4392&amp;"-"&amp;G4392</f>
        <v>G-C</v>
      </c>
      <c r="I4392" s="24" t="n">
        <f aca="false">(F4392="G")+(G4392="G")</f>
        <v>1</v>
      </c>
      <c r="J4392" s="24" t="n">
        <f aca="false">(F4392="C")+(G4392="C")</f>
        <v>1</v>
      </c>
      <c r="K4392" s="25" t="n">
        <f aca="false">I4392+J4392</f>
        <v>2</v>
      </c>
    </row>
    <row r="4393" customFormat="false" ht="15" hidden="false" customHeight="false" outlineLevel="0" collapsed="false">
      <c r="A4393" s="24" t="s">
        <v>193</v>
      </c>
      <c r="B4393" s="24" t="s">
        <v>893</v>
      </c>
      <c r="C4393" s="24" t="s">
        <v>896</v>
      </c>
      <c r="D4393" s="24" t="n">
        <f aca="false">IFERROR(INDEX(Positions!$D$2:$D$14531,MATCH($A4393&amp;"|18",Positions!$A$2:$A$14531,0)),"-")</f>
        <v>18</v>
      </c>
      <c r="E4393" s="24" t="n">
        <f aca="false">IFERROR(INDEX(Positions!$D$2:$D$14531,MATCH($A4393&amp;"|55",Positions!$A$2:$A$14531,0)),"-")</f>
        <v>55</v>
      </c>
      <c r="F4393" s="24" t="str">
        <f aca="false">IFERROR(INDEX(Positions!$E$2:$E$14531,MATCH($A4393&amp;"|18",Positions!$A$2:$A$14531,0)),"-")</f>
        <v>G</v>
      </c>
      <c r="G4393" s="24" t="str">
        <f aca="false">IFERROR(INDEX(Positions!$E$2:$E$14531,MATCH($A4393&amp;"|55",Positions!$A$2:$A$14531,0)),"-")</f>
        <v>U</v>
      </c>
      <c r="H4393" s="25" t="str">
        <f aca="false">F4393&amp;"-"&amp;G4393</f>
        <v>G-U</v>
      </c>
      <c r="I4393" s="24" t="n">
        <f aca="false">(F4393="G")+(G4393="G")</f>
        <v>1</v>
      </c>
      <c r="J4393" s="24" t="n">
        <f aca="false">(F4393="C")+(G4393="C")</f>
        <v>0</v>
      </c>
      <c r="K4393" s="25" t="n">
        <f aca="false">I4393+J4393</f>
        <v>1</v>
      </c>
    </row>
    <row r="4394" customFormat="false" ht="15" hidden="false" customHeight="false" outlineLevel="0" collapsed="false">
      <c r="A4394" s="24" t="s">
        <v>193</v>
      </c>
      <c r="B4394" s="24" t="s">
        <v>893</v>
      </c>
      <c r="C4394" s="24" t="s">
        <v>897</v>
      </c>
      <c r="D4394" s="24" t="n">
        <f aca="false">IFERROR(INDEX(Positions!$D$2:$D$14531,MATCH($A4394&amp;"|19",Positions!$A$2:$A$14531,0)),"-")</f>
        <v>19</v>
      </c>
      <c r="E4394" s="24" t="n">
        <f aca="false">IFERROR(INDEX(Positions!$D$2:$D$14531,MATCH($A4394&amp;"|56",Positions!$A$2:$A$14531,0)),"-")</f>
        <v>56</v>
      </c>
      <c r="F4394" s="24" t="str">
        <f aca="false">IFERROR(INDEX(Positions!$E$2:$E$14531,MATCH($A4394&amp;"|19",Positions!$A$2:$A$14531,0)),"-")</f>
        <v>G</v>
      </c>
      <c r="G4394" s="24" t="str">
        <f aca="false">IFERROR(INDEX(Positions!$E$2:$E$14531,MATCH($A4394&amp;"|56",Positions!$A$2:$A$14531,0)),"-")</f>
        <v>C</v>
      </c>
      <c r="H4394" s="25" t="str">
        <f aca="false">F4394&amp;"-"&amp;G4394</f>
        <v>G-C</v>
      </c>
      <c r="I4394" s="24" t="n">
        <f aca="false">(F4394="G")+(G4394="G")</f>
        <v>1</v>
      </c>
      <c r="J4394" s="24" t="n">
        <f aca="false">(F4394="C")+(G4394="C")</f>
        <v>1</v>
      </c>
      <c r="K4394" s="25" t="n">
        <f aca="false">I4394+J4394</f>
        <v>2</v>
      </c>
    </row>
    <row r="4395" customFormat="false" ht="15" hidden="false" customHeight="false" outlineLevel="0" collapsed="false">
      <c r="A4395" s="24" t="s">
        <v>193</v>
      </c>
      <c r="B4395" s="24" t="s">
        <v>893</v>
      </c>
      <c r="C4395" s="24" t="s">
        <v>898</v>
      </c>
      <c r="D4395" s="24" t="n">
        <f aca="false">IFERROR(INDEX(Positions!$D$2:$D$14531,MATCH($A4395&amp;"|26",Positions!$A$2:$A$14531,0)),"-")</f>
        <v>26</v>
      </c>
      <c r="E4395" s="24" t="n">
        <f aca="false">IFERROR(INDEX(Positions!$D$2:$D$14531,MATCH($A4395&amp;"|44",Positions!$A$2:$A$14531,0)),"-")</f>
        <v>44</v>
      </c>
      <c r="F4395" s="24" t="str">
        <f aca="false">IFERROR(INDEX(Positions!$E$2:$E$14531,MATCH($A4395&amp;"|26",Positions!$A$2:$A$14531,0)),"-")</f>
        <v>G</v>
      </c>
      <c r="G4395" s="24" t="str">
        <f aca="false">IFERROR(INDEX(Positions!$E$2:$E$14531,MATCH($A4395&amp;"|44",Positions!$A$2:$A$14531,0)),"-")</f>
        <v>A</v>
      </c>
      <c r="H4395" s="25" t="str">
        <f aca="false">F4395&amp;"-"&amp;G4395</f>
        <v>G-A</v>
      </c>
      <c r="I4395" s="24" t="n">
        <f aca="false">(F4395="G")+(G4395="G")</f>
        <v>1</v>
      </c>
      <c r="J4395" s="24" t="n">
        <f aca="false">(F4395="C")+(G4395="C")</f>
        <v>0</v>
      </c>
      <c r="K4395" s="25" t="n">
        <f aca="false">I4395+J4395</f>
        <v>1</v>
      </c>
    </row>
    <row r="4396" customFormat="false" ht="15" hidden="false" customHeight="false" outlineLevel="0" collapsed="false">
      <c r="A4396" s="24" t="s">
        <v>193</v>
      </c>
      <c r="B4396" s="24" t="s">
        <v>893</v>
      </c>
      <c r="C4396" s="24" t="s">
        <v>899</v>
      </c>
      <c r="D4396" s="24" t="n">
        <f aca="false">IFERROR(INDEX(Positions!$D$2:$D$14531,MATCH($A4396&amp;"|32",Positions!$A$2:$A$14531,0)),"-")</f>
        <v>32</v>
      </c>
      <c r="E4396" s="24" t="n">
        <f aca="false">IFERROR(INDEX(Positions!$D$2:$D$14531,MATCH($A4396&amp;"|38",Positions!$A$2:$A$14531,0)),"-")</f>
        <v>38</v>
      </c>
      <c r="F4396" s="24" t="str">
        <f aca="false">IFERROR(INDEX(Positions!$E$2:$E$14531,MATCH($A4396&amp;"|32",Positions!$A$2:$A$14531,0)),"-")</f>
        <v>A</v>
      </c>
      <c r="G4396" s="24" t="str">
        <f aca="false">IFERROR(INDEX(Positions!$E$2:$E$14531,MATCH($A4396&amp;"|38",Positions!$A$2:$A$14531,0)),"-")</f>
        <v>U</v>
      </c>
      <c r="H4396" s="25" t="str">
        <f aca="false">F4396&amp;"-"&amp;G4396</f>
        <v>A-U</v>
      </c>
      <c r="I4396" s="24" t="n">
        <f aca="false">(F4396="G")+(G4396="G")</f>
        <v>0</v>
      </c>
      <c r="J4396" s="24" t="n">
        <f aca="false">(F4396="C")+(G4396="C")</f>
        <v>0</v>
      </c>
      <c r="K4396" s="25" t="n">
        <f aca="false">I4396+J4396</f>
        <v>0</v>
      </c>
    </row>
    <row r="4397" customFormat="false" ht="15" hidden="false" customHeight="false" outlineLevel="0" collapsed="false">
      <c r="A4397" s="24" t="s">
        <v>193</v>
      </c>
      <c r="B4397" s="24" t="s">
        <v>893</v>
      </c>
      <c r="C4397" s="24" t="s">
        <v>900</v>
      </c>
      <c r="D4397" s="24" t="n">
        <f aca="false">IFERROR(INDEX(Positions!$D$2:$D$14531,MATCH($A4397&amp;"|54",Positions!$A$2:$A$14531,0)),"-")</f>
        <v>54</v>
      </c>
      <c r="E4397" s="24" t="n">
        <f aca="false">IFERROR(INDEX(Positions!$D$2:$D$14531,MATCH($A4397&amp;"|58",Positions!$A$2:$A$14531,0)),"-")</f>
        <v>58</v>
      </c>
      <c r="F4397" s="24" t="str">
        <f aca="false">IFERROR(INDEX(Positions!$E$2:$E$14531,MATCH($A4397&amp;"|54",Positions!$A$2:$A$14531,0)),"-")</f>
        <v>U</v>
      </c>
      <c r="G4397" s="24" t="str">
        <f aca="false">IFERROR(INDEX(Positions!$E$2:$E$14531,MATCH($A4397&amp;"|58",Positions!$A$2:$A$14531,0)),"-")</f>
        <v>A</v>
      </c>
      <c r="H4397" s="25" t="str">
        <f aca="false">F4397&amp;"-"&amp;G4397</f>
        <v>U-A</v>
      </c>
      <c r="I4397" s="24" t="n">
        <f aca="false">(F4397="G")+(G4397="G")</f>
        <v>0</v>
      </c>
      <c r="J4397" s="24" t="n">
        <f aca="false">(F4397="C")+(G4397="C")</f>
        <v>0</v>
      </c>
      <c r="K4397" s="25" t="n">
        <f aca="false">I4397+J4397</f>
        <v>0</v>
      </c>
    </row>
    <row r="4398" customFormat="false" ht="15" hidden="false" customHeight="false" outlineLevel="0" collapsed="false">
      <c r="A4398" s="4" t="s">
        <v>194</v>
      </c>
      <c r="B4398" s="4" t="s">
        <v>768</v>
      </c>
      <c r="C4398" s="4" t="s">
        <v>882</v>
      </c>
      <c r="D4398" s="4" t="n">
        <f aca="false">IFERROR(INDEX(Positions!$D$2:$D$14531,MATCH($A4398&amp;"|1",Positions!$A$2:$A$14531,0)),"-")</f>
        <v>1</v>
      </c>
      <c r="E4398" s="4" t="n">
        <f aca="false">IFERROR(INDEX(Positions!$D$2:$D$14531,MATCH($A4398&amp;"|72",Positions!$A$2:$A$14531,0)),"-")</f>
        <v>72</v>
      </c>
      <c r="F4398" s="4" t="str">
        <f aca="false">IFERROR(INDEX(Positions!$E$2:$E$14531,MATCH($A4398&amp;"|1",Positions!$A$2:$A$14531,0)),"-")</f>
        <v>G</v>
      </c>
      <c r="G4398" s="4" t="str">
        <f aca="false">IFERROR(INDEX(Positions!$E$2:$E$14531,MATCH($A4398&amp;"|72",Positions!$A$2:$A$14531,0)),"-")</f>
        <v>C</v>
      </c>
      <c r="H4398" s="3" t="str">
        <f aca="false">F4398&amp;"-"&amp;G4398</f>
        <v>G-C</v>
      </c>
      <c r="I4398" s="4" t="n">
        <f aca="false">(F4398="G")+(G4398="G")</f>
        <v>1</v>
      </c>
      <c r="J4398" s="4" t="n">
        <f aca="false">(F4398="C")+(G4398="C")</f>
        <v>1</v>
      </c>
      <c r="K4398" s="3" t="n">
        <f aca="false">I4398+J4398</f>
        <v>2</v>
      </c>
    </row>
    <row r="4399" customFormat="false" ht="15" hidden="false" customHeight="false" outlineLevel="0" collapsed="false">
      <c r="A4399" s="4" t="s">
        <v>194</v>
      </c>
      <c r="B4399" s="4" t="s">
        <v>768</v>
      </c>
      <c r="C4399" s="4" t="s">
        <v>883</v>
      </c>
      <c r="D4399" s="4" t="n">
        <f aca="false">IFERROR(INDEX(Positions!$D$2:$D$14531,MATCH($A4399&amp;"|2",Positions!$A$2:$A$14531,0)),"-")</f>
        <v>2</v>
      </c>
      <c r="E4399" s="4" t="n">
        <f aca="false">IFERROR(INDEX(Positions!$D$2:$D$14531,MATCH($A4399&amp;"|71",Positions!$A$2:$A$14531,0)),"-")</f>
        <v>71</v>
      </c>
      <c r="F4399" s="4" t="str">
        <f aca="false">IFERROR(INDEX(Positions!$E$2:$E$14531,MATCH($A4399&amp;"|2",Positions!$A$2:$A$14531,0)),"-")</f>
        <v>G</v>
      </c>
      <c r="G4399" s="4" t="str">
        <f aca="false">IFERROR(INDEX(Positions!$E$2:$E$14531,MATCH($A4399&amp;"|71",Positions!$A$2:$A$14531,0)),"-")</f>
        <v>C</v>
      </c>
      <c r="H4399" s="3" t="str">
        <f aca="false">F4399&amp;"-"&amp;G4399</f>
        <v>G-C</v>
      </c>
      <c r="I4399" s="4" t="n">
        <f aca="false">(F4399="G")+(G4399="G")</f>
        <v>1</v>
      </c>
      <c r="J4399" s="4" t="n">
        <f aca="false">(F4399="C")+(G4399="C")</f>
        <v>1</v>
      </c>
      <c r="K4399" s="3" t="n">
        <f aca="false">I4399+J4399</f>
        <v>2</v>
      </c>
    </row>
    <row r="4400" customFormat="false" ht="15" hidden="false" customHeight="false" outlineLevel="0" collapsed="false">
      <c r="A4400" s="4" t="s">
        <v>194</v>
      </c>
      <c r="B4400" s="4" t="s">
        <v>768</v>
      </c>
      <c r="C4400" s="4" t="s">
        <v>884</v>
      </c>
      <c r="D4400" s="4" t="n">
        <f aca="false">IFERROR(INDEX(Positions!$D$2:$D$14531,MATCH($A4400&amp;"|3",Positions!$A$2:$A$14531,0)),"-")</f>
        <v>3</v>
      </c>
      <c r="E4400" s="4" t="n">
        <f aca="false">IFERROR(INDEX(Positions!$D$2:$D$14531,MATCH($A4400&amp;"|70",Positions!$A$2:$A$14531,0)),"-")</f>
        <v>70</v>
      </c>
      <c r="F4400" s="4" t="str">
        <f aca="false">IFERROR(INDEX(Positions!$E$2:$E$14531,MATCH($A4400&amp;"|3",Positions!$A$2:$A$14531,0)),"-")</f>
        <v>G</v>
      </c>
      <c r="G4400" s="4" t="str">
        <f aca="false">IFERROR(INDEX(Positions!$E$2:$E$14531,MATCH($A4400&amp;"|70",Positions!$A$2:$A$14531,0)),"-")</f>
        <v>U</v>
      </c>
      <c r="H4400" s="3" t="str">
        <f aca="false">F4400&amp;"-"&amp;G4400</f>
        <v>G-U</v>
      </c>
      <c r="I4400" s="4" t="n">
        <f aca="false">(F4400="G")+(G4400="G")</f>
        <v>1</v>
      </c>
      <c r="J4400" s="4" t="n">
        <f aca="false">(F4400="C")+(G4400="C")</f>
        <v>0</v>
      </c>
      <c r="K4400" s="3" t="n">
        <f aca="false">I4400+J4400</f>
        <v>1</v>
      </c>
    </row>
    <row r="4401" customFormat="false" ht="15" hidden="false" customHeight="false" outlineLevel="0" collapsed="false">
      <c r="A4401" s="4" t="s">
        <v>194</v>
      </c>
      <c r="B4401" s="4" t="s">
        <v>768</v>
      </c>
      <c r="C4401" s="4" t="s">
        <v>885</v>
      </c>
      <c r="D4401" s="4" t="n">
        <f aca="false">IFERROR(INDEX(Positions!$D$2:$D$14531,MATCH($A4401&amp;"|4",Positions!$A$2:$A$14531,0)),"-")</f>
        <v>4</v>
      </c>
      <c r="E4401" s="4" t="n">
        <f aca="false">IFERROR(INDEX(Positions!$D$2:$D$14531,MATCH($A4401&amp;"|69",Positions!$A$2:$A$14531,0)),"-")</f>
        <v>69</v>
      </c>
      <c r="F4401" s="4" t="str">
        <f aca="false">IFERROR(INDEX(Positions!$E$2:$E$14531,MATCH($A4401&amp;"|4",Positions!$A$2:$A$14531,0)),"-")</f>
        <v>G</v>
      </c>
      <c r="G4401" s="4" t="str">
        <f aca="false">IFERROR(INDEX(Positions!$E$2:$E$14531,MATCH($A4401&amp;"|69",Positions!$A$2:$A$14531,0)),"-")</f>
        <v>C</v>
      </c>
      <c r="H4401" s="3" t="str">
        <f aca="false">F4401&amp;"-"&amp;G4401</f>
        <v>G-C</v>
      </c>
      <c r="I4401" s="4" t="n">
        <f aca="false">(F4401="G")+(G4401="G")</f>
        <v>1</v>
      </c>
      <c r="J4401" s="4" t="n">
        <f aca="false">(F4401="C")+(G4401="C")</f>
        <v>1</v>
      </c>
      <c r="K4401" s="3" t="n">
        <f aca="false">I4401+J4401</f>
        <v>2</v>
      </c>
    </row>
    <row r="4402" customFormat="false" ht="15" hidden="false" customHeight="false" outlineLevel="0" collapsed="false">
      <c r="A4402" s="4" t="s">
        <v>194</v>
      </c>
      <c r="B4402" s="4" t="s">
        <v>768</v>
      </c>
      <c r="C4402" s="4" t="s">
        <v>542</v>
      </c>
      <c r="D4402" s="4" t="n">
        <f aca="false">IFERROR(INDEX(Positions!$D$2:$D$14531,MATCH($A4402&amp;"|5",Positions!$A$2:$A$14531,0)),"-")</f>
        <v>5</v>
      </c>
      <c r="E4402" s="4" t="n">
        <f aca="false">IFERROR(INDEX(Positions!$D$2:$D$14531,MATCH($A4402&amp;"|68",Positions!$A$2:$A$14531,0)),"-")</f>
        <v>68</v>
      </c>
      <c r="F4402" s="4" t="str">
        <f aca="false">IFERROR(INDEX(Positions!$E$2:$E$14531,MATCH($A4402&amp;"|5",Positions!$A$2:$A$14531,0)),"-")</f>
        <v>U</v>
      </c>
      <c r="G4402" s="4" t="str">
        <f aca="false">IFERROR(INDEX(Positions!$E$2:$E$14531,MATCH($A4402&amp;"|68",Positions!$A$2:$A$14531,0)),"-")</f>
        <v>A</v>
      </c>
      <c r="H4402" s="3" t="str">
        <f aca="false">F4402&amp;"-"&amp;G4402</f>
        <v>U-A</v>
      </c>
      <c r="I4402" s="4" t="n">
        <f aca="false">(F4402="G")+(G4402="G")</f>
        <v>0</v>
      </c>
      <c r="J4402" s="4" t="n">
        <f aca="false">(F4402="C")+(G4402="C")</f>
        <v>0</v>
      </c>
      <c r="K4402" s="3" t="n">
        <f aca="false">I4402+J4402</f>
        <v>0</v>
      </c>
    </row>
    <row r="4403" customFormat="false" ht="15" hidden="false" customHeight="false" outlineLevel="0" collapsed="false">
      <c r="A4403" s="4" t="s">
        <v>194</v>
      </c>
      <c r="B4403" s="4" t="s">
        <v>768</v>
      </c>
      <c r="C4403" s="4" t="s">
        <v>561</v>
      </c>
      <c r="D4403" s="4" t="n">
        <f aca="false">IFERROR(INDEX(Positions!$D$2:$D$14531,MATCH($A4403&amp;"|6",Positions!$A$2:$A$14531,0)),"-")</f>
        <v>6</v>
      </c>
      <c r="E4403" s="4" t="n">
        <f aca="false">IFERROR(INDEX(Positions!$D$2:$D$14531,MATCH($A4403&amp;"|67",Positions!$A$2:$A$14531,0)),"-")</f>
        <v>67</v>
      </c>
      <c r="F4403" s="4" t="str">
        <f aca="false">IFERROR(INDEX(Positions!$E$2:$E$14531,MATCH($A4403&amp;"|6",Positions!$A$2:$A$14531,0)),"-")</f>
        <v>U</v>
      </c>
      <c r="G4403" s="4" t="str">
        <f aca="false">IFERROR(INDEX(Positions!$E$2:$E$14531,MATCH($A4403&amp;"|67",Positions!$A$2:$A$14531,0)),"-")</f>
        <v>A</v>
      </c>
      <c r="H4403" s="3" t="str">
        <f aca="false">F4403&amp;"-"&amp;G4403</f>
        <v>U-A</v>
      </c>
      <c r="I4403" s="4" t="n">
        <f aca="false">(F4403="G")+(G4403="G")</f>
        <v>0</v>
      </c>
      <c r="J4403" s="4" t="n">
        <f aca="false">(F4403="C")+(G4403="C")</f>
        <v>0</v>
      </c>
      <c r="K4403" s="3" t="n">
        <f aca="false">I4403+J4403</f>
        <v>0</v>
      </c>
    </row>
    <row r="4404" customFormat="false" ht="15" hidden="false" customHeight="false" outlineLevel="0" collapsed="false">
      <c r="A4404" s="4" t="s">
        <v>194</v>
      </c>
      <c r="B4404" s="4" t="s">
        <v>768</v>
      </c>
      <c r="C4404" s="4" t="s">
        <v>886</v>
      </c>
      <c r="D4404" s="4" t="n">
        <f aca="false">IFERROR(INDEX(Positions!$D$2:$D$14531,MATCH($A4404&amp;"|7",Positions!$A$2:$A$14531,0)),"-")</f>
        <v>7</v>
      </c>
      <c r="E4404" s="4" t="n">
        <f aca="false">IFERROR(INDEX(Positions!$D$2:$D$14531,MATCH($A4404&amp;"|66",Positions!$A$2:$A$14531,0)),"-")</f>
        <v>66</v>
      </c>
      <c r="F4404" s="4" t="str">
        <f aca="false">IFERROR(INDEX(Positions!$E$2:$E$14531,MATCH($A4404&amp;"|7",Positions!$A$2:$A$14531,0)),"-")</f>
        <v>A</v>
      </c>
      <c r="G4404" s="4" t="str">
        <f aca="false">IFERROR(INDEX(Positions!$E$2:$E$14531,MATCH($A4404&amp;"|66",Positions!$A$2:$A$14531,0)),"-")</f>
        <v>U</v>
      </c>
      <c r="H4404" s="3" t="str">
        <f aca="false">F4404&amp;"-"&amp;G4404</f>
        <v>A-U</v>
      </c>
      <c r="I4404" s="4" t="n">
        <f aca="false">(F4404="G")+(G4404="G")</f>
        <v>0</v>
      </c>
      <c r="J4404" s="4" t="n">
        <f aca="false">(F4404="C")+(G4404="C")</f>
        <v>0</v>
      </c>
      <c r="K4404" s="3" t="n">
        <f aca="false">I4404+J4404</f>
        <v>0</v>
      </c>
    </row>
    <row r="4405" customFormat="false" ht="15" hidden="false" customHeight="false" outlineLevel="0" collapsed="false">
      <c r="A4405" s="4" t="s">
        <v>194</v>
      </c>
      <c r="B4405" s="4" t="s">
        <v>783</v>
      </c>
      <c r="C4405" s="4" t="s">
        <v>887</v>
      </c>
      <c r="D4405" s="4" t="n">
        <f aca="false">IFERROR(INDEX(Positions!$D$2:$D$14531,MATCH($A4405&amp;"|10",Positions!$A$2:$A$14531,0)),"-")</f>
        <v>10</v>
      </c>
      <c r="E4405" s="4" t="n">
        <f aca="false">IFERROR(INDEX(Positions!$D$2:$D$14531,MATCH($A4405&amp;"|25",Positions!$A$2:$A$14531,0)),"-")</f>
        <v>25</v>
      </c>
      <c r="F4405" s="4" t="str">
        <f aca="false">IFERROR(INDEX(Positions!$E$2:$E$14531,MATCH($A4405&amp;"|10",Positions!$A$2:$A$14531,0)),"-")</f>
        <v>G</v>
      </c>
      <c r="G4405" s="4" t="str">
        <f aca="false">IFERROR(INDEX(Positions!$E$2:$E$14531,MATCH($A4405&amp;"|25",Positions!$A$2:$A$14531,0)),"-")</f>
        <v>C</v>
      </c>
      <c r="H4405" s="3" t="str">
        <f aca="false">F4405&amp;"-"&amp;G4405</f>
        <v>G-C</v>
      </c>
      <c r="I4405" s="4" t="n">
        <f aca="false">(F4405="G")+(G4405="G")</f>
        <v>1</v>
      </c>
      <c r="J4405" s="4" t="n">
        <f aca="false">(F4405="C")+(G4405="C")</f>
        <v>1</v>
      </c>
      <c r="K4405" s="3" t="n">
        <f aca="false">I4405+J4405</f>
        <v>2</v>
      </c>
    </row>
    <row r="4406" customFormat="false" ht="15" hidden="false" customHeight="false" outlineLevel="0" collapsed="false">
      <c r="A4406" s="4" t="s">
        <v>194</v>
      </c>
      <c r="B4406" s="4" t="s">
        <v>783</v>
      </c>
      <c r="C4406" s="4" t="s">
        <v>888</v>
      </c>
      <c r="D4406" s="4" t="n">
        <f aca="false">IFERROR(INDEX(Positions!$D$2:$D$14531,MATCH($A4406&amp;"|11",Positions!$A$2:$A$14531,0)),"-")</f>
        <v>11</v>
      </c>
      <c r="E4406" s="4" t="n">
        <f aca="false">IFERROR(INDEX(Positions!$D$2:$D$14531,MATCH($A4406&amp;"|24",Positions!$A$2:$A$14531,0)),"-")</f>
        <v>24</v>
      </c>
      <c r="F4406" s="4" t="str">
        <f aca="false">IFERROR(INDEX(Positions!$E$2:$E$14531,MATCH($A4406&amp;"|11",Positions!$A$2:$A$14531,0)),"-")</f>
        <v>C</v>
      </c>
      <c r="G4406" s="4" t="str">
        <f aca="false">IFERROR(INDEX(Positions!$E$2:$E$14531,MATCH($A4406&amp;"|24",Positions!$A$2:$A$14531,0)),"-")</f>
        <v>G</v>
      </c>
      <c r="H4406" s="3" t="str">
        <f aca="false">F4406&amp;"-"&amp;G4406</f>
        <v>C-G</v>
      </c>
      <c r="I4406" s="4" t="n">
        <f aca="false">(F4406="G")+(G4406="G")</f>
        <v>1</v>
      </c>
      <c r="J4406" s="4" t="n">
        <f aca="false">(F4406="C")+(G4406="C")</f>
        <v>1</v>
      </c>
      <c r="K4406" s="3" t="n">
        <f aca="false">I4406+J4406</f>
        <v>2</v>
      </c>
    </row>
    <row r="4407" customFormat="false" ht="15" hidden="false" customHeight="false" outlineLevel="0" collapsed="false">
      <c r="A4407" s="4" t="s">
        <v>194</v>
      </c>
      <c r="B4407" s="4" t="s">
        <v>783</v>
      </c>
      <c r="C4407" s="4" t="s">
        <v>479</v>
      </c>
      <c r="D4407" s="4" t="n">
        <f aca="false">IFERROR(INDEX(Positions!$D$2:$D$14531,MATCH($A4407&amp;"|12",Positions!$A$2:$A$14531,0)),"-")</f>
        <v>12</v>
      </c>
      <c r="E4407" s="4" t="n">
        <f aca="false">IFERROR(INDEX(Positions!$D$2:$D$14531,MATCH($A4407&amp;"|23",Positions!$A$2:$A$14531,0)),"-")</f>
        <v>23</v>
      </c>
      <c r="F4407" s="4" t="str">
        <f aca="false">IFERROR(INDEX(Positions!$E$2:$E$14531,MATCH($A4407&amp;"|12",Positions!$A$2:$A$14531,0)),"-")</f>
        <v>U</v>
      </c>
      <c r="G4407" s="4" t="str">
        <f aca="false">IFERROR(INDEX(Positions!$E$2:$E$14531,MATCH($A4407&amp;"|23",Positions!$A$2:$A$14531,0)),"-")</f>
        <v>A</v>
      </c>
      <c r="H4407" s="3" t="str">
        <f aca="false">F4407&amp;"-"&amp;G4407</f>
        <v>U-A</v>
      </c>
      <c r="I4407" s="4" t="n">
        <f aca="false">(F4407="G")+(G4407="G")</f>
        <v>0</v>
      </c>
      <c r="J4407" s="4" t="n">
        <f aca="false">(F4407="C")+(G4407="C")</f>
        <v>0</v>
      </c>
      <c r="K4407" s="3" t="n">
        <f aca="false">I4407+J4407</f>
        <v>0</v>
      </c>
    </row>
    <row r="4408" customFormat="false" ht="15" hidden="false" customHeight="false" outlineLevel="0" collapsed="false">
      <c r="A4408" s="4" t="s">
        <v>194</v>
      </c>
      <c r="B4408" s="4" t="s">
        <v>783</v>
      </c>
      <c r="C4408" s="4" t="s">
        <v>267</v>
      </c>
      <c r="D4408" s="4" t="n">
        <f aca="false">IFERROR(INDEX(Positions!$D$2:$D$14531,MATCH($A4408&amp;"|13",Positions!$A$2:$A$14531,0)),"-")</f>
        <v>13</v>
      </c>
      <c r="E4408" s="4" t="n">
        <f aca="false">IFERROR(INDEX(Positions!$D$2:$D$14531,MATCH($A4408&amp;"|22",Positions!$A$2:$A$14531,0)),"-")</f>
        <v>22</v>
      </c>
      <c r="F4408" s="4" t="str">
        <f aca="false">IFERROR(INDEX(Positions!$E$2:$E$14531,MATCH($A4408&amp;"|13",Positions!$A$2:$A$14531,0)),"-")</f>
        <v>C</v>
      </c>
      <c r="G4408" s="4" t="str">
        <f aca="false">IFERROR(INDEX(Positions!$E$2:$E$14531,MATCH($A4408&amp;"|22",Positions!$A$2:$A$14531,0)),"-")</f>
        <v>G</v>
      </c>
      <c r="H4408" s="3" t="str">
        <f aca="false">F4408&amp;"-"&amp;G4408</f>
        <v>C-G</v>
      </c>
      <c r="I4408" s="4" t="n">
        <f aca="false">(F4408="G")+(G4408="G")</f>
        <v>1</v>
      </c>
      <c r="J4408" s="4" t="n">
        <f aca="false">(F4408="C")+(G4408="C")</f>
        <v>1</v>
      </c>
      <c r="K4408" s="3" t="n">
        <f aca="false">I4408+J4408</f>
        <v>2</v>
      </c>
    </row>
    <row r="4409" customFormat="false" ht="15" hidden="false" customHeight="false" outlineLevel="0" collapsed="false">
      <c r="A4409" s="4" t="s">
        <v>194</v>
      </c>
      <c r="B4409" s="4" t="s">
        <v>805</v>
      </c>
      <c r="C4409" s="4" t="s">
        <v>673</v>
      </c>
      <c r="D4409" s="4" t="n">
        <f aca="false">IFERROR(INDEX(Positions!$D$2:$D$14531,MATCH($A4409&amp;"|27",Positions!$A$2:$A$14531,0)),"-")</f>
        <v>27</v>
      </c>
      <c r="E4409" s="4" t="n">
        <f aca="false">IFERROR(INDEX(Positions!$D$2:$D$14531,MATCH($A4409&amp;"|43",Positions!$A$2:$A$14531,0)),"-")</f>
        <v>43</v>
      </c>
      <c r="F4409" s="4" t="str">
        <f aca="false">IFERROR(INDEX(Positions!$E$2:$E$14531,MATCH($A4409&amp;"|27",Positions!$A$2:$A$14531,0)),"-")</f>
        <v>C</v>
      </c>
      <c r="G4409" s="4" t="str">
        <f aca="false">IFERROR(INDEX(Positions!$E$2:$E$14531,MATCH($A4409&amp;"|43",Positions!$A$2:$A$14531,0)),"-")</f>
        <v>G</v>
      </c>
      <c r="H4409" s="3" t="str">
        <f aca="false">F4409&amp;"-"&amp;G4409</f>
        <v>C-G</v>
      </c>
      <c r="I4409" s="4" t="n">
        <f aca="false">(F4409="G")+(G4409="G")</f>
        <v>1</v>
      </c>
      <c r="J4409" s="4" t="n">
        <f aca="false">(F4409="C")+(G4409="C")</f>
        <v>1</v>
      </c>
      <c r="K4409" s="3" t="n">
        <f aca="false">I4409+J4409</f>
        <v>2</v>
      </c>
    </row>
    <row r="4410" customFormat="false" ht="15" hidden="false" customHeight="false" outlineLevel="0" collapsed="false">
      <c r="A4410" s="4" t="s">
        <v>194</v>
      </c>
      <c r="B4410" s="4" t="s">
        <v>805</v>
      </c>
      <c r="C4410" s="4" t="s">
        <v>889</v>
      </c>
      <c r="D4410" s="4" t="n">
        <f aca="false">IFERROR(INDEX(Positions!$D$2:$D$14531,MATCH($A4410&amp;"|28",Positions!$A$2:$A$14531,0)),"-")</f>
        <v>28</v>
      </c>
      <c r="E4410" s="4" t="n">
        <f aca="false">IFERROR(INDEX(Positions!$D$2:$D$14531,MATCH($A4410&amp;"|42",Positions!$A$2:$A$14531,0)),"-")</f>
        <v>42</v>
      </c>
      <c r="F4410" s="4" t="str">
        <f aca="false">IFERROR(INDEX(Positions!$E$2:$E$14531,MATCH($A4410&amp;"|28",Positions!$A$2:$A$14531,0)),"-")</f>
        <v>C</v>
      </c>
      <c r="G4410" s="4" t="str">
        <f aca="false">IFERROR(INDEX(Positions!$E$2:$E$14531,MATCH($A4410&amp;"|42",Positions!$A$2:$A$14531,0)),"-")</f>
        <v>G</v>
      </c>
      <c r="H4410" s="3" t="str">
        <f aca="false">F4410&amp;"-"&amp;G4410</f>
        <v>C-G</v>
      </c>
      <c r="I4410" s="4" t="n">
        <f aca="false">(F4410="G")+(G4410="G")</f>
        <v>1</v>
      </c>
      <c r="J4410" s="4" t="n">
        <f aca="false">(F4410="C")+(G4410="C")</f>
        <v>1</v>
      </c>
      <c r="K4410" s="3" t="n">
        <f aca="false">I4410+J4410</f>
        <v>2</v>
      </c>
    </row>
    <row r="4411" customFormat="false" ht="15" hidden="false" customHeight="false" outlineLevel="0" collapsed="false">
      <c r="A4411" s="4" t="s">
        <v>194</v>
      </c>
      <c r="B4411" s="4" t="s">
        <v>805</v>
      </c>
      <c r="C4411" s="4" t="s">
        <v>890</v>
      </c>
      <c r="D4411" s="4" t="n">
        <f aca="false">IFERROR(INDEX(Positions!$D$2:$D$14531,MATCH($A4411&amp;"|29",Positions!$A$2:$A$14531,0)),"-")</f>
        <v>29</v>
      </c>
      <c r="E4411" s="4" t="n">
        <f aca="false">IFERROR(INDEX(Positions!$D$2:$D$14531,MATCH($A4411&amp;"|41",Positions!$A$2:$A$14531,0)),"-")</f>
        <v>41</v>
      </c>
      <c r="F4411" s="4" t="str">
        <f aca="false">IFERROR(INDEX(Positions!$E$2:$E$14531,MATCH($A4411&amp;"|29",Positions!$A$2:$A$14531,0)),"-")</f>
        <v>U</v>
      </c>
      <c r="G4411" s="4" t="str">
        <f aca="false">IFERROR(INDEX(Positions!$E$2:$E$14531,MATCH($A4411&amp;"|41",Positions!$A$2:$A$14531,0)),"-")</f>
        <v>A</v>
      </c>
      <c r="H4411" s="3" t="str">
        <f aca="false">F4411&amp;"-"&amp;G4411</f>
        <v>U-A</v>
      </c>
      <c r="I4411" s="4" t="n">
        <f aca="false">(F4411="G")+(G4411="G")</f>
        <v>0</v>
      </c>
      <c r="J4411" s="4" t="n">
        <f aca="false">(F4411="C")+(G4411="C")</f>
        <v>0</v>
      </c>
      <c r="K4411" s="3" t="n">
        <f aca="false">I4411+J4411</f>
        <v>0</v>
      </c>
    </row>
    <row r="4412" customFormat="false" ht="15" hidden="false" customHeight="false" outlineLevel="0" collapsed="false">
      <c r="A4412" s="4" t="s">
        <v>194</v>
      </c>
      <c r="B4412" s="4" t="s">
        <v>805</v>
      </c>
      <c r="C4412" s="4" t="s">
        <v>694</v>
      </c>
      <c r="D4412" s="4" t="n">
        <f aca="false">IFERROR(INDEX(Positions!$D$2:$D$14531,MATCH($A4412&amp;"|30",Positions!$A$2:$A$14531,0)),"-")</f>
        <v>30</v>
      </c>
      <c r="E4412" s="4" t="n">
        <f aca="false">IFERROR(INDEX(Positions!$D$2:$D$14531,MATCH($A4412&amp;"|40",Positions!$A$2:$A$14531,0)),"-")</f>
        <v>40</v>
      </c>
      <c r="F4412" s="4" t="str">
        <f aca="false">IFERROR(INDEX(Positions!$E$2:$E$14531,MATCH($A4412&amp;"|30",Positions!$A$2:$A$14531,0)),"-")</f>
        <v>G</v>
      </c>
      <c r="G4412" s="4" t="str">
        <f aca="false">IFERROR(INDEX(Positions!$E$2:$E$14531,MATCH($A4412&amp;"|40",Positions!$A$2:$A$14531,0)),"-")</f>
        <v>C</v>
      </c>
      <c r="H4412" s="3" t="str">
        <f aca="false">F4412&amp;"-"&amp;G4412</f>
        <v>G-C</v>
      </c>
      <c r="I4412" s="4" t="n">
        <f aca="false">(F4412="G")+(G4412="G")</f>
        <v>1</v>
      </c>
      <c r="J4412" s="4" t="n">
        <f aca="false">(F4412="C")+(G4412="C")</f>
        <v>1</v>
      </c>
      <c r="K4412" s="3" t="n">
        <f aca="false">I4412+J4412</f>
        <v>2</v>
      </c>
    </row>
    <row r="4413" customFormat="false" ht="15" hidden="false" customHeight="false" outlineLevel="0" collapsed="false">
      <c r="A4413" s="4" t="s">
        <v>194</v>
      </c>
      <c r="B4413" s="4" t="s">
        <v>805</v>
      </c>
      <c r="C4413" s="4" t="s">
        <v>640</v>
      </c>
      <c r="D4413" s="4" t="n">
        <f aca="false">IFERROR(INDEX(Positions!$D$2:$D$14531,MATCH($A4413&amp;"|31",Positions!$A$2:$A$14531,0)),"-")</f>
        <v>31</v>
      </c>
      <c r="E4413" s="4" t="n">
        <f aca="false">IFERROR(INDEX(Positions!$D$2:$D$14531,MATCH($A4413&amp;"|39",Positions!$A$2:$A$14531,0)),"-")</f>
        <v>39</v>
      </c>
      <c r="F4413" s="4" t="str">
        <f aca="false">IFERROR(INDEX(Positions!$E$2:$E$14531,MATCH($A4413&amp;"|31",Positions!$A$2:$A$14531,0)),"-")</f>
        <v>C</v>
      </c>
      <c r="G4413" s="4" t="str">
        <f aca="false">IFERROR(INDEX(Positions!$E$2:$E$14531,MATCH($A4413&amp;"|39",Positions!$A$2:$A$14531,0)),"-")</f>
        <v>G</v>
      </c>
      <c r="H4413" s="3" t="str">
        <f aca="false">F4413&amp;"-"&amp;G4413</f>
        <v>C-G</v>
      </c>
      <c r="I4413" s="4" t="n">
        <f aca="false">(F4413="G")+(G4413="G")</f>
        <v>1</v>
      </c>
      <c r="J4413" s="4" t="n">
        <f aca="false">(F4413="C")+(G4413="C")</f>
        <v>1</v>
      </c>
      <c r="K4413" s="3" t="n">
        <f aca="false">I4413+J4413</f>
        <v>2</v>
      </c>
    </row>
    <row r="4414" customFormat="false" ht="15" hidden="false" customHeight="false" outlineLevel="0" collapsed="false">
      <c r="A4414" s="4" t="s">
        <v>194</v>
      </c>
      <c r="B4414" s="4" t="s">
        <v>830</v>
      </c>
      <c r="C4414" s="4" t="s">
        <v>367</v>
      </c>
      <c r="D4414" s="4" t="n">
        <f aca="false">IFERROR(INDEX(Positions!$D$2:$D$14531,MATCH($A4414&amp;"|49",Positions!$A$2:$A$14531,0)),"-")</f>
        <v>49</v>
      </c>
      <c r="E4414" s="4" t="n">
        <f aca="false">IFERROR(INDEX(Positions!$D$2:$D$14531,MATCH($A4414&amp;"|65",Positions!$A$2:$A$14531,0)),"-")</f>
        <v>65</v>
      </c>
      <c r="F4414" s="4" t="str">
        <f aca="false">IFERROR(INDEX(Positions!$E$2:$E$14531,MATCH($A4414&amp;"|49",Positions!$A$2:$A$14531,0)),"-")</f>
        <v>U</v>
      </c>
      <c r="G4414" s="4" t="str">
        <f aca="false">IFERROR(INDEX(Positions!$E$2:$E$14531,MATCH($A4414&amp;"|65",Positions!$A$2:$A$14531,0)),"-")</f>
        <v>A</v>
      </c>
      <c r="H4414" s="3" t="str">
        <f aca="false">F4414&amp;"-"&amp;G4414</f>
        <v>U-A</v>
      </c>
      <c r="I4414" s="4" t="n">
        <f aca="false">(F4414="G")+(G4414="G")</f>
        <v>0</v>
      </c>
      <c r="J4414" s="4" t="n">
        <f aca="false">(F4414="C")+(G4414="C")</f>
        <v>0</v>
      </c>
      <c r="K4414" s="3" t="n">
        <f aca="false">I4414+J4414</f>
        <v>0</v>
      </c>
    </row>
    <row r="4415" customFormat="false" ht="15" hidden="false" customHeight="false" outlineLevel="0" collapsed="false">
      <c r="A4415" s="4" t="s">
        <v>194</v>
      </c>
      <c r="B4415" s="4" t="s">
        <v>830</v>
      </c>
      <c r="C4415" s="4" t="s">
        <v>891</v>
      </c>
      <c r="D4415" s="4" t="n">
        <f aca="false">IFERROR(INDEX(Positions!$D$2:$D$14531,MATCH($A4415&amp;"|50",Positions!$A$2:$A$14531,0)),"-")</f>
        <v>50</v>
      </c>
      <c r="E4415" s="4" t="n">
        <f aca="false">IFERROR(INDEX(Positions!$D$2:$D$14531,MATCH($A4415&amp;"|64",Positions!$A$2:$A$14531,0)),"-")</f>
        <v>64</v>
      </c>
      <c r="F4415" s="4" t="str">
        <f aca="false">IFERROR(INDEX(Positions!$E$2:$E$14531,MATCH($A4415&amp;"|50",Positions!$A$2:$A$14531,0)),"-")</f>
        <v>G</v>
      </c>
      <c r="G4415" s="4" t="str">
        <f aca="false">IFERROR(INDEX(Positions!$E$2:$E$14531,MATCH($A4415&amp;"|64",Positions!$A$2:$A$14531,0)),"-")</f>
        <v>C</v>
      </c>
      <c r="H4415" s="3" t="str">
        <f aca="false">F4415&amp;"-"&amp;G4415</f>
        <v>G-C</v>
      </c>
      <c r="I4415" s="4" t="n">
        <f aca="false">(F4415="G")+(G4415="G")</f>
        <v>1</v>
      </c>
      <c r="J4415" s="4" t="n">
        <f aca="false">(F4415="C")+(G4415="C")</f>
        <v>1</v>
      </c>
      <c r="K4415" s="3" t="n">
        <f aca="false">I4415+J4415</f>
        <v>2</v>
      </c>
    </row>
    <row r="4416" customFormat="false" ht="15" hidden="false" customHeight="false" outlineLevel="0" collapsed="false">
      <c r="A4416" s="4" t="s">
        <v>194</v>
      </c>
      <c r="B4416" s="4" t="s">
        <v>830</v>
      </c>
      <c r="C4416" s="4" t="s">
        <v>689</v>
      </c>
      <c r="D4416" s="4" t="n">
        <f aca="false">IFERROR(INDEX(Positions!$D$2:$D$14531,MATCH($A4416&amp;"|51",Positions!$A$2:$A$14531,0)),"-")</f>
        <v>51</v>
      </c>
      <c r="E4416" s="4" t="n">
        <f aca="false">IFERROR(INDEX(Positions!$D$2:$D$14531,MATCH($A4416&amp;"|63",Positions!$A$2:$A$14531,0)),"-")</f>
        <v>63</v>
      </c>
      <c r="F4416" s="4" t="str">
        <f aca="false">IFERROR(INDEX(Positions!$E$2:$E$14531,MATCH($A4416&amp;"|51",Positions!$A$2:$A$14531,0)),"-")</f>
        <v>C</v>
      </c>
      <c r="G4416" s="4" t="str">
        <f aca="false">IFERROR(INDEX(Positions!$E$2:$E$14531,MATCH($A4416&amp;"|63",Positions!$A$2:$A$14531,0)),"-")</f>
        <v>G</v>
      </c>
      <c r="H4416" s="3" t="str">
        <f aca="false">F4416&amp;"-"&amp;G4416</f>
        <v>C-G</v>
      </c>
      <c r="I4416" s="4" t="n">
        <f aca="false">(F4416="G")+(G4416="G")</f>
        <v>1</v>
      </c>
      <c r="J4416" s="4" t="n">
        <f aca="false">(F4416="C")+(G4416="C")</f>
        <v>1</v>
      </c>
      <c r="K4416" s="3" t="n">
        <f aca="false">I4416+J4416</f>
        <v>2</v>
      </c>
    </row>
    <row r="4417" customFormat="false" ht="15" hidden="false" customHeight="false" outlineLevel="0" collapsed="false">
      <c r="A4417" s="4" t="s">
        <v>194</v>
      </c>
      <c r="B4417" s="4" t="s">
        <v>830</v>
      </c>
      <c r="C4417" s="4" t="s">
        <v>703</v>
      </c>
      <c r="D4417" s="4" t="n">
        <f aca="false">IFERROR(INDEX(Positions!$D$2:$D$14531,MATCH($A4417&amp;"|52",Positions!$A$2:$A$14531,0)),"-")</f>
        <v>52</v>
      </c>
      <c r="E4417" s="4" t="n">
        <f aca="false">IFERROR(INDEX(Positions!$D$2:$D$14531,MATCH($A4417&amp;"|62",Positions!$A$2:$A$14531,0)),"-")</f>
        <v>62</v>
      </c>
      <c r="F4417" s="4" t="str">
        <f aca="false">IFERROR(INDEX(Positions!$E$2:$E$14531,MATCH($A4417&amp;"|52",Positions!$A$2:$A$14531,0)),"-")</f>
        <v>G</v>
      </c>
      <c r="G4417" s="4" t="str">
        <f aca="false">IFERROR(INDEX(Positions!$E$2:$E$14531,MATCH($A4417&amp;"|62",Positions!$A$2:$A$14531,0)),"-")</f>
        <v>C</v>
      </c>
      <c r="H4417" s="3" t="str">
        <f aca="false">F4417&amp;"-"&amp;G4417</f>
        <v>G-C</v>
      </c>
      <c r="I4417" s="4" t="n">
        <f aca="false">(F4417="G")+(G4417="G")</f>
        <v>1</v>
      </c>
      <c r="J4417" s="4" t="n">
        <f aca="false">(F4417="C")+(G4417="C")</f>
        <v>1</v>
      </c>
      <c r="K4417" s="3" t="n">
        <f aca="false">I4417+J4417</f>
        <v>2</v>
      </c>
    </row>
    <row r="4418" customFormat="false" ht="15" hidden="false" customHeight="false" outlineLevel="0" collapsed="false">
      <c r="A4418" s="4" t="s">
        <v>194</v>
      </c>
      <c r="B4418" s="4" t="s">
        <v>830</v>
      </c>
      <c r="C4418" s="4" t="s">
        <v>892</v>
      </c>
      <c r="D4418" s="4" t="n">
        <f aca="false">IFERROR(INDEX(Positions!$D$2:$D$14531,MATCH($A4418&amp;"|53",Positions!$A$2:$A$14531,0)),"-")</f>
        <v>53</v>
      </c>
      <c r="E4418" s="4" t="n">
        <f aca="false">IFERROR(INDEX(Positions!$D$2:$D$14531,MATCH($A4418&amp;"|61",Positions!$A$2:$A$14531,0)),"-")</f>
        <v>61</v>
      </c>
      <c r="F4418" s="4" t="str">
        <f aca="false">IFERROR(INDEX(Positions!$E$2:$E$14531,MATCH($A4418&amp;"|53",Positions!$A$2:$A$14531,0)),"-")</f>
        <v>G</v>
      </c>
      <c r="G4418" s="4" t="str">
        <f aca="false">IFERROR(INDEX(Positions!$E$2:$E$14531,MATCH($A4418&amp;"|61",Positions!$A$2:$A$14531,0)),"-")</f>
        <v>C</v>
      </c>
      <c r="H4418" s="3" t="str">
        <f aca="false">F4418&amp;"-"&amp;G4418</f>
        <v>G-C</v>
      </c>
      <c r="I4418" s="4" t="n">
        <f aca="false">(F4418="G")+(G4418="G")</f>
        <v>1</v>
      </c>
      <c r="J4418" s="4" t="n">
        <f aca="false">(F4418="C")+(G4418="C")</f>
        <v>1</v>
      </c>
      <c r="K4418" s="3" t="n">
        <f aca="false">I4418+J4418</f>
        <v>2</v>
      </c>
    </row>
    <row r="4419" customFormat="false" ht="15" hidden="false" customHeight="false" outlineLevel="0" collapsed="false">
      <c r="A4419" s="24" t="s">
        <v>194</v>
      </c>
      <c r="B4419" s="24" t="s">
        <v>893</v>
      </c>
      <c r="C4419" s="24" t="s">
        <v>894</v>
      </c>
      <c r="D4419" s="24" t="n">
        <f aca="false">IFERROR(INDEX(Positions!$D$2:$D$14531,MATCH($A4419&amp;"|8",Positions!$A$2:$A$14531,0)),"-")</f>
        <v>8</v>
      </c>
      <c r="E4419" s="24" t="n">
        <f aca="false">IFERROR(INDEX(Positions!$D$2:$D$14531,MATCH($A4419&amp;"|14",Positions!$A$2:$A$14531,0)),"-")</f>
        <v>14</v>
      </c>
      <c r="F4419" s="24" t="str">
        <f aca="false">IFERROR(INDEX(Positions!$E$2:$E$14531,MATCH($A4419&amp;"|8",Positions!$A$2:$A$14531,0)),"-")</f>
        <v>U</v>
      </c>
      <c r="G4419" s="24" t="str">
        <f aca="false">IFERROR(INDEX(Positions!$E$2:$E$14531,MATCH($A4419&amp;"|14",Positions!$A$2:$A$14531,0)),"-")</f>
        <v>A</v>
      </c>
      <c r="H4419" s="25" t="str">
        <f aca="false">F4419&amp;"-"&amp;G4419</f>
        <v>U-A</v>
      </c>
      <c r="I4419" s="24" t="n">
        <f aca="false">(F4419="G")+(G4419="G")</f>
        <v>0</v>
      </c>
      <c r="J4419" s="24" t="n">
        <f aca="false">(F4419="C")+(G4419="C")</f>
        <v>0</v>
      </c>
      <c r="K4419" s="25" t="n">
        <f aca="false">I4419+J4419</f>
        <v>0</v>
      </c>
    </row>
    <row r="4420" customFormat="false" ht="15" hidden="false" customHeight="false" outlineLevel="0" collapsed="false">
      <c r="A4420" s="24" t="s">
        <v>194</v>
      </c>
      <c r="B4420" s="24" t="s">
        <v>893</v>
      </c>
      <c r="C4420" s="24" t="s">
        <v>895</v>
      </c>
      <c r="D4420" s="24" t="n">
        <f aca="false">IFERROR(INDEX(Positions!$D$2:$D$14531,MATCH($A4420&amp;"|15",Positions!$A$2:$A$14531,0)),"-")</f>
        <v>15</v>
      </c>
      <c r="E4420" s="24" t="n">
        <f aca="false">IFERROR(INDEX(Positions!$D$2:$D$14531,MATCH($A4420&amp;"|48",Positions!$A$2:$A$14531,0)),"-")</f>
        <v>48</v>
      </c>
      <c r="F4420" s="24" t="str">
        <f aca="false">IFERROR(INDEX(Positions!$E$2:$E$14531,MATCH($A4420&amp;"|15",Positions!$A$2:$A$14531,0)),"-")</f>
        <v>G</v>
      </c>
      <c r="G4420" s="24" t="str">
        <f aca="false">IFERROR(INDEX(Positions!$E$2:$E$14531,MATCH($A4420&amp;"|48",Positions!$A$2:$A$14531,0)),"-")</f>
        <v>C</v>
      </c>
      <c r="H4420" s="25" t="str">
        <f aca="false">F4420&amp;"-"&amp;G4420</f>
        <v>G-C</v>
      </c>
      <c r="I4420" s="24" t="n">
        <f aca="false">(F4420="G")+(G4420="G")</f>
        <v>1</v>
      </c>
      <c r="J4420" s="24" t="n">
        <f aca="false">(F4420="C")+(G4420="C")</f>
        <v>1</v>
      </c>
      <c r="K4420" s="25" t="n">
        <f aca="false">I4420+J4420</f>
        <v>2</v>
      </c>
    </row>
    <row r="4421" customFormat="false" ht="15" hidden="false" customHeight="false" outlineLevel="0" collapsed="false">
      <c r="A4421" s="24" t="s">
        <v>194</v>
      </c>
      <c r="B4421" s="24" t="s">
        <v>893</v>
      </c>
      <c r="C4421" s="24" t="s">
        <v>896</v>
      </c>
      <c r="D4421" s="24" t="n">
        <f aca="false">IFERROR(INDEX(Positions!$D$2:$D$14531,MATCH($A4421&amp;"|18",Positions!$A$2:$A$14531,0)),"-")</f>
        <v>18</v>
      </c>
      <c r="E4421" s="24" t="n">
        <f aca="false">IFERROR(INDEX(Positions!$D$2:$D$14531,MATCH($A4421&amp;"|55",Positions!$A$2:$A$14531,0)),"-")</f>
        <v>55</v>
      </c>
      <c r="F4421" s="24" t="str">
        <f aca="false">IFERROR(INDEX(Positions!$E$2:$E$14531,MATCH($A4421&amp;"|18",Positions!$A$2:$A$14531,0)),"-")</f>
        <v>G</v>
      </c>
      <c r="G4421" s="24" t="str">
        <f aca="false">IFERROR(INDEX(Positions!$E$2:$E$14531,MATCH($A4421&amp;"|55",Positions!$A$2:$A$14531,0)),"-")</f>
        <v>U</v>
      </c>
      <c r="H4421" s="25" t="str">
        <f aca="false">F4421&amp;"-"&amp;G4421</f>
        <v>G-U</v>
      </c>
      <c r="I4421" s="24" t="n">
        <f aca="false">(F4421="G")+(G4421="G")</f>
        <v>1</v>
      </c>
      <c r="J4421" s="24" t="n">
        <f aca="false">(F4421="C")+(G4421="C")</f>
        <v>0</v>
      </c>
      <c r="K4421" s="25" t="n">
        <f aca="false">I4421+J4421</f>
        <v>1</v>
      </c>
    </row>
    <row r="4422" customFormat="false" ht="15" hidden="false" customHeight="false" outlineLevel="0" collapsed="false">
      <c r="A4422" s="24" t="s">
        <v>194</v>
      </c>
      <c r="B4422" s="24" t="s">
        <v>893</v>
      </c>
      <c r="C4422" s="24" t="s">
        <v>897</v>
      </c>
      <c r="D4422" s="24" t="n">
        <f aca="false">IFERROR(INDEX(Positions!$D$2:$D$14531,MATCH($A4422&amp;"|19",Positions!$A$2:$A$14531,0)),"-")</f>
        <v>19</v>
      </c>
      <c r="E4422" s="24" t="n">
        <f aca="false">IFERROR(INDEX(Positions!$D$2:$D$14531,MATCH($A4422&amp;"|56",Positions!$A$2:$A$14531,0)),"-")</f>
        <v>56</v>
      </c>
      <c r="F4422" s="24" t="str">
        <f aca="false">IFERROR(INDEX(Positions!$E$2:$E$14531,MATCH($A4422&amp;"|19",Positions!$A$2:$A$14531,0)),"-")</f>
        <v>G</v>
      </c>
      <c r="G4422" s="24" t="str">
        <f aca="false">IFERROR(INDEX(Positions!$E$2:$E$14531,MATCH($A4422&amp;"|56",Positions!$A$2:$A$14531,0)),"-")</f>
        <v>C</v>
      </c>
      <c r="H4422" s="25" t="str">
        <f aca="false">F4422&amp;"-"&amp;G4422</f>
        <v>G-C</v>
      </c>
      <c r="I4422" s="24" t="n">
        <f aca="false">(F4422="G")+(G4422="G")</f>
        <v>1</v>
      </c>
      <c r="J4422" s="24" t="n">
        <f aca="false">(F4422="C")+(G4422="C")</f>
        <v>1</v>
      </c>
      <c r="K4422" s="25" t="n">
        <f aca="false">I4422+J4422</f>
        <v>2</v>
      </c>
    </row>
    <row r="4423" customFormat="false" ht="15" hidden="false" customHeight="false" outlineLevel="0" collapsed="false">
      <c r="A4423" s="24" t="s">
        <v>194</v>
      </c>
      <c r="B4423" s="24" t="s">
        <v>893</v>
      </c>
      <c r="C4423" s="24" t="s">
        <v>898</v>
      </c>
      <c r="D4423" s="24" t="n">
        <f aca="false">IFERROR(INDEX(Positions!$D$2:$D$14531,MATCH($A4423&amp;"|26",Positions!$A$2:$A$14531,0)),"-")</f>
        <v>26</v>
      </c>
      <c r="E4423" s="24" t="n">
        <f aca="false">IFERROR(INDEX(Positions!$D$2:$D$14531,MATCH($A4423&amp;"|44",Positions!$A$2:$A$14531,0)),"-")</f>
        <v>44</v>
      </c>
      <c r="F4423" s="24" t="str">
        <f aca="false">IFERROR(INDEX(Positions!$E$2:$E$14531,MATCH($A4423&amp;"|26",Positions!$A$2:$A$14531,0)),"-")</f>
        <v>G</v>
      </c>
      <c r="G4423" s="24" t="str">
        <f aca="false">IFERROR(INDEX(Positions!$E$2:$E$14531,MATCH($A4423&amp;"|44",Positions!$A$2:$A$14531,0)),"-")</f>
        <v>A</v>
      </c>
      <c r="H4423" s="25" t="str">
        <f aca="false">F4423&amp;"-"&amp;G4423</f>
        <v>G-A</v>
      </c>
      <c r="I4423" s="24" t="n">
        <f aca="false">(F4423="G")+(G4423="G")</f>
        <v>1</v>
      </c>
      <c r="J4423" s="24" t="n">
        <f aca="false">(F4423="C")+(G4423="C")</f>
        <v>0</v>
      </c>
      <c r="K4423" s="25" t="n">
        <f aca="false">I4423+J4423</f>
        <v>1</v>
      </c>
    </row>
    <row r="4424" customFormat="false" ht="15" hidden="false" customHeight="false" outlineLevel="0" collapsed="false">
      <c r="A4424" s="24" t="s">
        <v>194</v>
      </c>
      <c r="B4424" s="24" t="s">
        <v>893</v>
      </c>
      <c r="C4424" s="24" t="s">
        <v>899</v>
      </c>
      <c r="D4424" s="24" t="n">
        <f aca="false">IFERROR(INDEX(Positions!$D$2:$D$14531,MATCH($A4424&amp;"|32",Positions!$A$2:$A$14531,0)),"-")</f>
        <v>32</v>
      </c>
      <c r="E4424" s="24" t="n">
        <f aca="false">IFERROR(INDEX(Positions!$D$2:$D$14531,MATCH($A4424&amp;"|38",Positions!$A$2:$A$14531,0)),"-")</f>
        <v>38</v>
      </c>
      <c r="F4424" s="24" t="str">
        <f aca="false">IFERROR(INDEX(Positions!$E$2:$E$14531,MATCH($A4424&amp;"|32",Positions!$A$2:$A$14531,0)),"-")</f>
        <v>C</v>
      </c>
      <c r="G4424" s="24" t="str">
        <f aca="false">IFERROR(INDEX(Positions!$E$2:$E$14531,MATCH($A4424&amp;"|38",Positions!$A$2:$A$14531,0)),"-")</f>
        <v>C</v>
      </c>
      <c r="H4424" s="25" t="str">
        <f aca="false">F4424&amp;"-"&amp;G4424</f>
        <v>C-C</v>
      </c>
      <c r="I4424" s="24" t="n">
        <f aca="false">(F4424="G")+(G4424="G")</f>
        <v>0</v>
      </c>
      <c r="J4424" s="24" t="n">
        <f aca="false">(F4424="C")+(G4424="C")</f>
        <v>2</v>
      </c>
      <c r="K4424" s="25" t="n">
        <f aca="false">I4424+J4424</f>
        <v>2</v>
      </c>
    </row>
    <row r="4425" customFormat="false" ht="15" hidden="false" customHeight="false" outlineLevel="0" collapsed="false">
      <c r="A4425" s="24" t="s">
        <v>194</v>
      </c>
      <c r="B4425" s="24" t="s">
        <v>893</v>
      </c>
      <c r="C4425" s="24" t="s">
        <v>900</v>
      </c>
      <c r="D4425" s="24" t="n">
        <f aca="false">IFERROR(INDEX(Positions!$D$2:$D$14531,MATCH($A4425&amp;"|54",Positions!$A$2:$A$14531,0)),"-")</f>
        <v>54</v>
      </c>
      <c r="E4425" s="24" t="n">
        <f aca="false">IFERROR(INDEX(Positions!$D$2:$D$14531,MATCH($A4425&amp;"|58",Positions!$A$2:$A$14531,0)),"-")</f>
        <v>58</v>
      </c>
      <c r="F4425" s="24" t="str">
        <f aca="false">IFERROR(INDEX(Positions!$E$2:$E$14531,MATCH($A4425&amp;"|54",Positions!$A$2:$A$14531,0)),"-")</f>
        <v>U</v>
      </c>
      <c r="G4425" s="24" t="str">
        <f aca="false">IFERROR(INDEX(Positions!$E$2:$E$14531,MATCH($A4425&amp;"|58",Positions!$A$2:$A$14531,0)),"-")</f>
        <v>A</v>
      </c>
      <c r="H4425" s="25" t="str">
        <f aca="false">F4425&amp;"-"&amp;G4425</f>
        <v>U-A</v>
      </c>
      <c r="I4425" s="24" t="n">
        <f aca="false">(F4425="G")+(G4425="G")</f>
        <v>0</v>
      </c>
      <c r="J4425" s="24" t="n">
        <f aca="false">(F4425="C")+(G4425="C")</f>
        <v>0</v>
      </c>
      <c r="K4425" s="25" t="n">
        <f aca="false">I4425+J4425</f>
        <v>0</v>
      </c>
    </row>
    <row r="4426" customFormat="false" ht="15" hidden="false" customHeight="false" outlineLevel="0" collapsed="false">
      <c r="A4426" s="4" t="s">
        <v>195</v>
      </c>
      <c r="B4426" s="4" t="s">
        <v>768</v>
      </c>
      <c r="C4426" s="4" t="s">
        <v>882</v>
      </c>
      <c r="D4426" s="4" t="n">
        <f aca="false">IFERROR(INDEX(Positions!$D$2:$D$14531,MATCH($A4426&amp;"|1",Positions!$A$2:$A$14531,0)),"-")</f>
        <v>1</v>
      </c>
      <c r="E4426" s="4" t="n">
        <f aca="false">IFERROR(INDEX(Positions!$D$2:$D$14531,MATCH($A4426&amp;"|72",Positions!$A$2:$A$14531,0)),"-")</f>
        <v>73</v>
      </c>
      <c r="F4426" s="4" t="str">
        <f aca="false">IFERROR(INDEX(Positions!$E$2:$E$14531,MATCH($A4426&amp;"|1",Positions!$A$2:$A$14531,0)),"-")</f>
        <v>G</v>
      </c>
      <c r="G4426" s="4" t="str">
        <f aca="false">IFERROR(INDEX(Positions!$E$2:$E$14531,MATCH($A4426&amp;"|72",Positions!$A$2:$A$14531,0)),"-")</f>
        <v>C</v>
      </c>
      <c r="H4426" s="3" t="str">
        <f aca="false">F4426&amp;"-"&amp;G4426</f>
        <v>G-C</v>
      </c>
      <c r="I4426" s="4" t="n">
        <f aca="false">(F4426="G")+(G4426="G")</f>
        <v>1</v>
      </c>
      <c r="J4426" s="4" t="n">
        <f aca="false">(F4426="C")+(G4426="C")</f>
        <v>1</v>
      </c>
      <c r="K4426" s="3" t="n">
        <f aca="false">I4426+J4426</f>
        <v>2</v>
      </c>
    </row>
    <row r="4427" customFormat="false" ht="15" hidden="false" customHeight="false" outlineLevel="0" collapsed="false">
      <c r="A4427" s="4" t="s">
        <v>195</v>
      </c>
      <c r="B4427" s="4" t="s">
        <v>768</v>
      </c>
      <c r="C4427" s="4" t="s">
        <v>883</v>
      </c>
      <c r="D4427" s="4" t="n">
        <f aca="false">IFERROR(INDEX(Positions!$D$2:$D$14531,MATCH($A4427&amp;"|2",Positions!$A$2:$A$14531,0)),"-")</f>
        <v>2</v>
      </c>
      <c r="E4427" s="4" t="n">
        <f aca="false">IFERROR(INDEX(Positions!$D$2:$D$14531,MATCH($A4427&amp;"|71",Positions!$A$2:$A$14531,0)),"-")</f>
        <v>72</v>
      </c>
      <c r="F4427" s="4" t="str">
        <f aca="false">IFERROR(INDEX(Positions!$E$2:$E$14531,MATCH($A4427&amp;"|2",Positions!$A$2:$A$14531,0)),"-")</f>
        <v>C</v>
      </c>
      <c r="G4427" s="4" t="str">
        <f aca="false">IFERROR(INDEX(Positions!$E$2:$E$14531,MATCH($A4427&amp;"|71",Positions!$A$2:$A$14531,0)),"-")</f>
        <v>G</v>
      </c>
      <c r="H4427" s="3" t="str">
        <f aca="false">F4427&amp;"-"&amp;G4427</f>
        <v>C-G</v>
      </c>
      <c r="I4427" s="4" t="n">
        <f aca="false">(F4427="G")+(G4427="G")</f>
        <v>1</v>
      </c>
      <c r="J4427" s="4" t="n">
        <f aca="false">(F4427="C")+(G4427="C")</f>
        <v>1</v>
      </c>
      <c r="K4427" s="3" t="n">
        <f aca="false">I4427+J4427</f>
        <v>2</v>
      </c>
    </row>
    <row r="4428" customFormat="false" ht="15" hidden="false" customHeight="false" outlineLevel="0" collapsed="false">
      <c r="A4428" s="4" t="s">
        <v>195</v>
      </c>
      <c r="B4428" s="4" t="s">
        <v>768</v>
      </c>
      <c r="C4428" s="4" t="s">
        <v>884</v>
      </c>
      <c r="D4428" s="4" t="n">
        <f aca="false">IFERROR(INDEX(Positions!$D$2:$D$14531,MATCH($A4428&amp;"|3",Positions!$A$2:$A$14531,0)),"-")</f>
        <v>3</v>
      </c>
      <c r="E4428" s="4" t="n">
        <f aca="false">IFERROR(INDEX(Positions!$D$2:$D$14531,MATCH($A4428&amp;"|70",Positions!$A$2:$A$14531,0)),"-")</f>
        <v>71</v>
      </c>
      <c r="F4428" s="4" t="str">
        <f aca="false">IFERROR(INDEX(Positions!$E$2:$E$14531,MATCH($A4428&amp;"|3",Positions!$A$2:$A$14531,0)),"-")</f>
        <v>G</v>
      </c>
      <c r="G4428" s="4" t="str">
        <f aca="false">IFERROR(INDEX(Positions!$E$2:$E$14531,MATCH($A4428&amp;"|70",Positions!$A$2:$A$14531,0)),"-")</f>
        <v>C</v>
      </c>
      <c r="H4428" s="3" t="str">
        <f aca="false">F4428&amp;"-"&amp;G4428</f>
        <v>G-C</v>
      </c>
      <c r="I4428" s="4" t="n">
        <f aca="false">(F4428="G")+(G4428="G")</f>
        <v>1</v>
      </c>
      <c r="J4428" s="4" t="n">
        <f aca="false">(F4428="C")+(G4428="C")</f>
        <v>1</v>
      </c>
      <c r="K4428" s="3" t="n">
        <f aca="false">I4428+J4428</f>
        <v>2</v>
      </c>
    </row>
    <row r="4429" customFormat="false" ht="15" hidden="false" customHeight="false" outlineLevel="0" collapsed="false">
      <c r="A4429" s="4" t="s">
        <v>195</v>
      </c>
      <c r="B4429" s="4" t="s">
        <v>768</v>
      </c>
      <c r="C4429" s="4" t="s">
        <v>885</v>
      </c>
      <c r="D4429" s="4" t="n">
        <f aca="false">IFERROR(INDEX(Positions!$D$2:$D$14531,MATCH($A4429&amp;"|4",Positions!$A$2:$A$14531,0)),"-")</f>
        <v>4</v>
      </c>
      <c r="E4429" s="4" t="n">
        <f aca="false">IFERROR(INDEX(Positions!$D$2:$D$14531,MATCH($A4429&amp;"|69",Positions!$A$2:$A$14531,0)),"-")</f>
        <v>70</v>
      </c>
      <c r="F4429" s="4" t="str">
        <f aca="false">IFERROR(INDEX(Positions!$E$2:$E$14531,MATCH($A4429&amp;"|4",Positions!$A$2:$A$14531,0)),"-")</f>
        <v>C</v>
      </c>
      <c r="G4429" s="4" t="str">
        <f aca="false">IFERROR(INDEX(Positions!$E$2:$E$14531,MATCH($A4429&amp;"|69",Positions!$A$2:$A$14531,0)),"-")</f>
        <v>G</v>
      </c>
      <c r="H4429" s="3" t="str">
        <f aca="false">F4429&amp;"-"&amp;G4429</f>
        <v>C-G</v>
      </c>
      <c r="I4429" s="4" t="n">
        <f aca="false">(F4429="G")+(G4429="G")</f>
        <v>1</v>
      </c>
      <c r="J4429" s="4" t="n">
        <f aca="false">(F4429="C")+(G4429="C")</f>
        <v>1</v>
      </c>
      <c r="K4429" s="3" t="n">
        <f aca="false">I4429+J4429</f>
        <v>2</v>
      </c>
    </row>
    <row r="4430" customFormat="false" ht="15" hidden="false" customHeight="false" outlineLevel="0" collapsed="false">
      <c r="A4430" s="4" t="s">
        <v>195</v>
      </c>
      <c r="B4430" s="4" t="s">
        <v>768</v>
      </c>
      <c r="C4430" s="4" t="s">
        <v>542</v>
      </c>
      <c r="D4430" s="4" t="n">
        <f aca="false">IFERROR(INDEX(Positions!$D$2:$D$14531,MATCH($A4430&amp;"|5",Positions!$A$2:$A$14531,0)),"-")</f>
        <v>5</v>
      </c>
      <c r="E4430" s="4" t="n">
        <f aca="false">IFERROR(INDEX(Positions!$D$2:$D$14531,MATCH($A4430&amp;"|68",Positions!$A$2:$A$14531,0)),"-")</f>
        <v>69</v>
      </c>
      <c r="F4430" s="4" t="str">
        <f aca="false">IFERROR(INDEX(Positions!$E$2:$E$14531,MATCH($A4430&amp;"|5",Positions!$A$2:$A$14531,0)),"-")</f>
        <v>C</v>
      </c>
      <c r="G4430" s="4" t="str">
        <f aca="false">IFERROR(INDEX(Positions!$E$2:$E$14531,MATCH($A4430&amp;"|68",Positions!$A$2:$A$14531,0)),"-")</f>
        <v>G</v>
      </c>
      <c r="H4430" s="3" t="str">
        <f aca="false">F4430&amp;"-"&amp;G4430</f>
        <v>C-G</v>
      </c>
      <c r="I4430" s="4" t="n">
        <f aca="false">(F4430="G")+(G4430="G")</f>
        <v>1</v>
      </c>
      <c r="J4430" s="4" t="n">
        <f aca="false">(F4430="C")+(G4430="C")</f>
        <v>1</v>
      </c>
      <c r="K4430" s="3" t="n">
        <f aca="false">I4430+J4430</f>
        <v>2</v>
      </c>
    </row>
    <row r="4431" customFormat="false" ht="15" hidden="false" customHeight="false" outlineLevel="0" collapsed="false">
      <c r="A4431" s="4" t="s">
        <v>195</v>
      </c>
      <c r="B4431" s="4" t="s">
        <v>768</v>
      </c>
      <c r="C4431" s="4" t="s">
        <v>561</v>
      </c>
      <c r="D4431" s="4" t="n">
        <f aca="false">IFERROR(INDEX(Positions!$D$2:$D$14531,MATCH($A4431&amp;"|6",Positions!$A$2:$A$14531,0)),"-")</f>
        <v>6</v>
      </c>
      <c r="E4431" s="4" t="n">
        <f aca="false">IFERROR(INDEX(Positions!$D$2:$D$14531,MATCH($A4431&amp;"|67",Positions!$A$2:$A$14531,0)),"-")</f>
        <v>68</v>
      </c>
      <c r="F4431" s="4" t="str">
        <f aca="false">IFERROR(INDEX(Positions!$E$2:$E$14531,MATCH($A4431&amp;"|6",Positions!$A$2:$A$14531,0)),"-")</f>
        <v>C</v>
      </c>
      <c r="G4431" s="4" t="str">
        <f aca="false">IFERROR(INDEX(Positions!$E$2:$E$14531,MATCH($A4431&amp;"|67",Positions!$A$2:$A$14531,0)),"-")</f>
        <v>G</v>
      </c>
      <c r="H4431" s="3" t="str">
        <f aca="false">F4431&amp;"-"&amp;G4431</f>
        <v>C-G</v>
      </c>
      <c r="I4431" s="4" t="n">
        <f aca="false">(F4431="G")+(G4431="G")</f>
        <v>1</v>
      </c>
      <c r="J4431" s="4" t="n">
        <f aca="false">(F4431="C")+(G4431="C")</f>
        <v>1</v>
      </c>
      <c r="K4431" s="3" t="n">
        <f aca="false">I4431+J4431</f>
        <v>2</v>
      </c>
    </row>
    <row r="4432" customFormat="false" ht="15" hidden="false" customHeight="false" outlineLevel="0" collapsed="false">
      <c r="A4432" s="4" t="s">
        <v>195</v>
      </c>
      <c r="B4432" s="4" t="s">
        <v>768</v>
      </c>
      <c r="C4432" s="4" t="s">
        <v>886</v>
      </c>
      <c r="D4432" s="4" t="n">
        <f aca="false">IFERROR(INDEX(Positions!$D$2:$D$14531,MATCH($A4432&amp;"|7",Positions!$A$2:$A$14531,0)),"-")</f>
        <v>7</v>
      </c>
      <c r="E4432" s="4" t="n">
        <f aca="false">IFERROR(INDEX(Positions!$D$2:$D$14531,MATCH($A4432&amp;"|66",Positions!$A$2:$A$14531,0)),"-")</f>
        <v>67</v>
      </c>
      <c r="F4432" s="4" t="str">
        <f aca="false">IFERROR(INDEX(Positions!$E$2:$E$14531,MATCH($A4432&amp;"|7",Positions!$A$2:$A$14531,0)),"-")</f>
        <v>G</v>
      </c>
      <c r="G4432" s="4" t="str">
        <f aca="false">IFERROR(INDEX(Positions!$E$2:$E$14531,MATCH($A4432&amp;"|66",Positions!$A$2:$A$14531,0)),"-")</f>
        <v>C</v>
      </c>
      <c r="H4432" s="3" t="str">
        <f aca="false">F4432&amp;"-"&amp;G4432</f>
        <v>G-C</v>
      </c>
      <c r="I4432" s="4" t="n">
        <f aca="false">(F4432="G")+(G4432="G")</f>
        <v>1</v>
      </c>
      <c r="J4432" s="4" t="n">
        <f aca="false">(F4432="C")+(G4432="C")</f>
        <v>1</v>
      </c>
      <c r="K4432" s="3" t="n">
        <f aca="false">I4432+J4432</f>
        <v>2</v>
      </c>
    </row>
    <row r="4433" customFormat="false" ht="15" hidden="false" customHeight="false" outlineLevel="0" collapsed="false">
      <c r="A4433" s="4" t="s">
        <v>195</v>
      </c>
      <c r="B4433" s="4" t="s">
        <v>783</v>
      </c>
      <c r="C4433" s="4" t="s">
        <v>887</v>
      </c>
      <c r="D4433" s="4" t="n">
        <f aca="false">IFERROR(INDEX(Positions!$D$2:$D$14531,MATCH($A4433&amp;"|10",Positions!$A$2:$A$14531,0)),"-")</f>
        <v>10</v>
      </c>
      <c r="E4433" s="4" t="n">
        <f aca="false">IFERROR(INDEX(Positions!$D$2:$D$14531,MATCH($A4433&amp;"|25",Positions!$A$2:$A$14531,0)),"-")</f>
        <v>26</v>
      </c>
      <c r="F4433" s="4" t="str">
        <f aca="false">IFERROR(INDEX(Positions!$E$2:$E$14531,MATCH($A4433&amp;"|10",Positions!$A$2:$A$14531,0)),"-")</f>
        <v>G</v>
      </c>
      <c r="G4433" s="4" t="str">
        <f aca="false">IFERROR(INDEX(Positions!$E$2:$E$14531,MATCH($A4433&amp;"|25",Positions!$A$2:$A$14531,0)),"-")</f>
        <v>C</v>
      </c>
      <c r="H4433" s="3" t="str">
        <f aca="false">F4433&amp;"-"&amp;G4433</f>
        <v>G-C</v>
      </c>
      <c r="I4433" s="4" t="n">
        <f aca="false">(F4433="G")+(G4433="G")</f>
        <v>1</v>
      </c>
      <c r="J4433" s="4" t="n">
        <f aca="false">(F4433="C")+(G4433="C")</f>
        <v>1</v>
      </c>
      <c r="K4433" s="3" t="n">
        <f aca="false">I4433+J4433</f>
        <v>2</v>
      </c>
    </row>
    <row r="4434" customFormat="false" ht="15" hidden="false" customHeight="false" outlineLevel="0" collapsed="false">
      <c r="A4434" s="4" t="s">
        <v>195</v>
      </c>
      <c r="B4434" s="4" t="s">
        <v>783</v>
      </c>
      <c r="C4434" s="4" t="s">
        <v>888</v>
      </c>
      <c r="D4434" s="4" t="n">
        <f aca="false">IFERROR(INDEX(Positions!$D$2:$D$14531,MATCH($A4434&amp;"|11",Positions!$A$2:$A$14531,0)),"-")</f>
        <v>11</v>
      </c>
      <c r="E4434" s="4" t="n">
        <f aca="false">IFERROR(INDEX(Positions!$D$2:$D$14531,MATCH($A4434&amp;"|24",Positions!$A$2:$A$14531,0)),"-")</f>
        <v>25</v>
      </c>
      <c r="F4434" s="4" t="str">
        <f aca="false">IFERROR(INDEX(Positions!$E$2:$E$14531,MATCH($A4434&amp;"|11",Positions!$A$2:$A$14531,0)),"-")</f>
        <v>C</v>
      </c>
      <c r="G4434" s="4" t="str">
        <f aca="false">IFERROR(INDEX(Positions!$E$2:$E$14531,MATCH($A4434&amp;"|24",Positions!$A$2:$A$14531,0)),"-")</f>
        <v>G</v>
      </c>
      <c r="H4434" s="3" t="str">
        <f aca="false">F4434&amp;"-"&amp;G4434</f>
        <v>C-G</v>
      </c>
      <c r="I4434" s="4" t="n">
        <f aca="false">(F4434="G")+(G4434="G")</f>
        <v>1</v>
      </c>
      <c r="J4434" s="4" t="n">
        <f aca="false">(F4434="C")+(G4434="C")</f>
        <v>1</v>
      </c>
      <c r="K4434" s="3" t="n">
        <f aca="false">I4434+J4434</f>
        <v>2</v>
      </c>
    </row>
    <row r="4435" customFormat="false" ht="15" hidden="false" customHeight="false" outlineLevel="0" collapsed="false">
      <c r="A4435" s="4" t="s">
        <v>195</v>
      </c>
      <c r="B4435" s="4" t="s">
        <v>783</v>
      </c>
      <c r="C4435" s="4" t="s">
        <v>479</v>
      </c>
      <c r="D4435" s="4" t="n">
        <f aca="false">IFERROR(INDEX(Positions!$D$2:$D$14531,MATCH($A4435&amp;"|12",Positions!$A$2:$A$14531,0)),"-")</f>
        <v>12</v>
      </c>
      <c r="E4435" s="4" t="n">
        <f aca="false">IFERROR(INDEX(Positions!$D$2:$D$14531,MATCH($A4435&amp;"|23",Positions!$A$2:$A$14531,0)),"-")</f>
        <v>24</v>
      </c>
      <c r="F4435" s="4" t="str">
        <f aca="false">IFERROR(INDEX(Positions!$E$2:$E$14531,MATCH($A4435&amp;"|12",Positions!$A$2:$A$14531,0)),"-")</f>
        <v>U</v>
      </c>
      <c r="G4435" s="4" t="str">
        <f aca="false">IFERROR(INDEX(Positions!$E$2:$E$14531,MATCH($A4435&amp;"|23",Positions!$A$2:$A$14531,0)),"-")</f>
        <v>A</v>
      </c>
      <c r="H4435" s="3" t="str">
        <f aca="false">F4435&amp;"-"&amp;G4435</f>
        <v>U-A</v>
      </c>
      <c r="I4435" s="4" t="n">
        <f aca="false">(F4435="G")+(G4435="G")</f>
        <v>0</v>
      </c>
      <c r="J4435" s="4" t="n">
        <f aca="false">(F4435="C")+(G4435="C")</f>
        <v>0</v>
      </c>
      <c r="K4435" s="3" t="n">
        <f aca="false">I4435+J4435</f>
        <v>0</v>
      </c>
    </row>
    <row r="4436" customFormat="false" ht="15" hidden="false" customHeight="false" outlineLevel="0" collapsed="false">
      <c r="A4436" s="4" t="s">
        <v>195</v>
      </c>
      <c r="B4436" s="4" t="s">
        <v>783</v>
      </c>
      <c r="C4436" s="4" t="s">
        <v>267</v>
      </c>
      <c r="D4436" s="4" t="n">
        <f aca="false">IFERROR(INDEX(Positions!$D$2:$D$14531,MATCH($A4436&amp;"|13",Positions!$A$2:$A$14531,0)),"-")</f>
        <v>13</v>
      </c>
      <c r="E4436" s="4" t="n">
        <f aca="false">IFERROR(INDEX(Positions!$D$2:$D$14531,MATCH($A4436&amp;"|22",Positions!$A$2:$A$14531,0)),"-")</f>
        <v>23</v>
      </c>
      <c r="F4436" s="4" t="str">
        <f aca="false">IFERROR(INDEX(Positions!$E$2:$E$14531,MATCH($A4436&amp;"|13",Positions!$A$2:$A$14531,0)),"-")</f>
        <v>C</v>
      </c>
      <c r="G4436" s="4" t="str">
        <f aca="false">IFERROR(INDEX(Positions!$E$2:$E$14531,MATCH($A4436&amp;"|22",Positions!$A$2:$A$14531,0)),"-")</f>
        <v>G</v>
      </c>
      <c r="H4436" s="3" t="str">
        <f aca="false">F4436&amp;"-"&amp;G4436</f>
        <v>C-G</v>
      </c>
      <c r="I4436" s="4" t="n">
        <f aca="false">(F4436="G")+(G4436="G")</f>
        <v>1</v>
      </c>
      <c r="J4436" s="4" t="n">
        <f aca="false">(F4436="C")+(G4436="C")</f>
        <v>1</v>
      </c>
      <c r="K4436" s="3" t="n">
        <f aca="false">I4436+J4436</f>
        <v>2</v>
      </c>
    </row>
    <row r="4437" customFormat="false" ht="15" hidden="false" customHeight="false" outlineLevel="0" collapsed="false">
      <c r="A4437" s="4" t="s">
        <v>195</v>
      </c>
      <c r="B4437" s="4" t="s">
        <v>805</v>
      </c>
      <c r="C4437" s="4" t="s">
        <v>673</v>
      </c>
      <c r="D4437" s="4" t="n">
        <f aca="false">IFERROR(INDEX(Positions!$D$2:$D$14531,MATCH($A4437&amp;"|27",Positions!$A$2:$A$14531,0)),"-")</f>
        <v>28</v>
      </c>
      <c r="E4437" s="4" t="n">
        <f aca="false">IFERROR(INDEX(Positions!$D$2:$D$14531,MATCH($A4437&amp;"|43",Positions!$A$2:$A$14531,0)),"-")</f>
        <v>44</v>
      </c>
      <c r="F4437" s="4" t="str">
        <f aca="false">IFERROR(INDEX(Positions!$E$2:$E$14531,MATCH($A4437&amp;"|27",Positions!$A$2:$A$14531,0)),"-")</f>
        <v>U</v>
      </c>
      <c r="G4437" s="4" t="str">
        <f aca="false">IFERROR(INDEX(Positions!$E$2:$E$14531,MATCH($A4437&amp;"|43",Positions!$A$2:$A$14531,0)),"-")</f>
        <v>A</v>
      </c>
      <c r="H4437" s="3" t="str">
        <f aca="false">F4437&amp;"-"&amp;G4437</f>
        <v>U-A</v>
      </c>
      <c r="I4437" s="4" t="n">
        <f aca="false">(F4437="G")+(G4437="G")</f>
        <v>0</v>
      </c>
      <c r="J4437" s="4" t="n">
        <f aca="false">(F4437="C")+(G4437="C")</f>
        <v>0</v>
      </c>
      <c r="K4437" s="3" t="n">
        <f aca="false">I4437+J4437</f>
        <v>0</v>
      </c>
    </row>
    <row r="4438" customFormat="false" ht="15" hidden="false" customHeight="false" outlineLevel="0" collapsed="false">
      <c r="A4438" s="4" t="s">
        <v>195</v>
      </c>
      <c r="B4438" s="4" t="s">
        <v>805</v>
      </c>
      <c r="C4438" s="4" t="s">
        <v>889</v>
      </c>
      <c r="D4438" s="4" t="n">
        <f aca="false">IFERROR(INDEX(Positions!$D$2:$D$14531,MATCH($A4438&amp;"|28",Positions!$A$2:$A$14531,0)),"-")</f>
        <v>29</v>
      </c>
      <c r="E4438" s="4" t="n">
        <f aca="false">IFERROR(INDEX(Positions!$D$2:$D$14531,MATCH($A4438&amp;"|42",Positions!$A$2:$A$14531,0)),"-")</f>
        <v>43</v>
      </c>
      <c r="F4438" s="4" t="str">
        <f aca="false">IFERROR(INDEX(Positions!$E$2:$E$14531,MATCH($A4438&amp;"|28",Positions!$A$2:$A$14531,0)),"-")</f>
        <v>U</v>
      </c>
      <c r="G4438" s="4" t="str">
        <f aca="false">IFERROR(INDEX(Positions!$E$2:$E$14531,MATCH($A4438&amp;"|42",Positions!$A$2:$A$14531,0)),"-")</f>
        <v>A</v>
      </c>
      <c r="H4438" s="3" t="str">
        <f aca="false">F4438&amp;"-"&amp;G4438</f>
        <v>U-A</v>
      </c>
      <c r="I4438" s="4" t="n">
        <f aca="false">(F4438="G")+(G4438="G")</f>
        <v>0</v>
      </c>
      <c r="J4438" s="4" t="n">
        <f aca="false">(F4438="C")+(G4438="C")</f>
        <v>0</v>
      </c>
      <c r="K4438" s="3" t="n">
        <f aca="false">I4438+J4438</f>
        <v>0</v>
      </c>
    </row>
    <row r="4439" customFormat="false" ht="15" hidden="false" customHeight="false" outlineLevel="0" collapsed="false">
      <c r="A4439" s="4" t="s">
        <v>195</v>
      </c>
      <c r="B4439" s="4" t="s">
        <v>805</v>
      </c>
      <c r="C4439" s="4" t="s">
        <v>890</v>
      </c>
      <c r="D4439" s="4" t="n">
        <f aca="false">IFERROR(INDEX(Positions!$D$2:$D$14531,MATCH($A4439&amp;"|29",Positions!$A$2:$A$14531,0)),"-")</f>
        <v>30</v>
      </c>
      <c r="E4439" s="4" t="n">
        <f aca="false">IFERROR(INDEX(Positions!$D$2:$D$14531,MATCH($A4439&amp;"|41",Positions!$A$2:$A$14531,0)),"-")</f>
        <v>42</v>
      </c>
      <c r="F4439" s="4" t="str">
        <f aca="false">IFERROR(INDEX(Positions!$E$2:$E$14531,MATCH($A4439&amp;"|29",Positions!$A$2:$A$14531,0)),"-")</f>
        <v>G</v>
      </c>
      <c r="G4439" s="4" t="str">
        <f aca="false">IFERROR(INDEX(Positions!$E$2:$E$14531,MATCH($A4439&amp;"|41",Positions!$A$2:$A$14531,0)),"-")</f>
        <v>C</v>
      </c>
      <c r="H4439" s="3" t="str">
        <f aca="false">F4439&amp;"-"&amp;G4439</f>
        <v>G-C</v>
      </c>
      <c r="I4439" s="4" t="n">
        <f aca="false">(F4439="G")+(G4439="G")</f>
        <v>1</v>
      </c>
      <c r="J4439" s="4" t="n">
        <f aca="false">(F4439="C")+(G4439="C")</f>
        <v>1</v>
      </c>
      <c r="K4439" s="3" t="n">
        <f aca="false">I4439+J4439</f>
        <v>2</v>
      </c>
    </row>
    <row r="4440" customFormat="false" ht="15" hidden="false" customHeight="false" outlineLevel="0" collapsed="false">
      <c r="A4440" s="4" t="s">
        <v>195</v>
      </c>
      <c r="B4440" s="4" t="s">
        <v>805</v>
      </c>
      <c r="C4440" s="4" t="s">
        <v>694</v>
      </c>
      <c r="D4440" s="4" t="n">
        <f aca="false">IFERROR(INDEX(Positions!$D$2:$D$14531,MATCH($A4440&amp;"|30",Positions!$A$2:$A$14531,0)),"-")</f>
        <v>31</v>
      </c>
      <c r="E4440" s="4" t="n">
        <f aca="false">IFERROR(INDEX(Positions!$D$2:$D$14531,MATCH($A4440&amp;"|40",Positions!$A$2:$A$14531,0)),"-")</f>
        <v>41</v>
      </c>
      <c r="F4440" s="4" t="str">
        <f aca="false">IFERROR(INDEX(Positions!$E$2:$E$14531,MATCH($A4440&amp;"|30",Positions!$A$2:$A$14531,0)),"-")</f>
        <v>G</v>
      </c>
      <c r="G4440" s="4" t="str">
        <f aca="false">IFERROR(INDEX(Positions!$E$2:$E$14531,MATCH($A4440&amp;"|40",Positions!$A$2:$A$14531,0)),"-")</f>
        <v>C</v>
      </c>
      <c r="H4440" s="3" t="str">
        <f aca="false">F4440&amp;"-"&amp;G4440</f>
        <v>G-C</v>
      </c>
      <c r="I4440" s="4" t="n">
        <f aca="false">(F4440="G")+(G4440="G")</f>
        <v>1</v>
      </c>
      <c r="J4440" s="4" t="n">
        <f aca="false">(F4440="C")+(G4440="C")</f>
        <v>1</v>
      </c>
      <c r="K4440" s="3" t="n">
        <f aca="false">I4440+J4440</f>
        <v>2</v>
      </c>
    </row>
    <row r="4441" customFormat="false" ht="15" hidden="false" customHeight="false" outlineLevel="0" collapsed="false">
      <c r="A4441" s="4" t="s">
        <v>195</v>
      </c>
      <c r="B4441" s="4" t="s">
        <v>805</v>
      </c>
      <c r="C4441" s="4" t="s">
        <v>640</v>
      </c>
      <c r="D4441" s="4" t="n">
        <f aca="false">IFERROR(INDEX(Positions!$D$2:$D$14531,MATCH($A4441&amp;"|31",Positions!$A$2:$A$14531,0)),"-")</f>
        <v>32</v>
      </c>
      <c r="E4441" s="4" t="n">
        <f aca="false">IFERROR(INDEX(Positions!$D$2:$D$14531,MATCH($A4441&amp;"|39",Positions!$A$2:$A$14531,0)),"-")</f>
        <v>40</v>
      </c>
      <c r="F4441" s="4" t="str">
        <f aca="false">IFERROR(INDEX(Positions!$E$2:$E$14531,MATCH($A4441&amp;"|31",Positions!$A$2:$A$14531,0)),"-")</f>
        <v>C</v>
      </c>
      <c r="G4441" s="4" t="str">
        <f aca="false">IFERROR(INDEX(Positions!$E$2:$E$14531,MATCH($A4441&amp;"|39",Positions!$A$2:$A$14531,0)),"-")</f>
        <v>G</v>
      </c>
      <c r="H4441" s="3" t="str">
        <f aca="false">F4441&amp;"-"&amp;G4441</f>
        <v>C-G</v>
      </c>
      <c r="I4441" s="4" t="n">
        <f aca="false">(F4441="G")+(G4441="G")</f>
        <v>1</v>
      </c>
      <c r="J4441" s="4" t="n">
        <f aca="false">(F4441="C")+(G4441="C")</f>
        <v>1</v>
      </c>
      <c r="K4441" s="3" t="n">
        <f aca="false">I4441+J4441</f>
        <v>2</v>
      </c>
    </row>
    <row r="4442" customFormat="false" ht="15" hidden="false" customHeight="false" outlineLevel="0" collapsed="false">
      <c r="A4442" s="4" t="s">
        <v>195</v>
      </c>
      <c r="B4442" s="4" t="s">
        <v>830</v>
      </c>
      <c r="C4442" s="4" t="s">
        <v>367</v>
      </c>
      <c r="D4442" s="4" t="n">
        <f aca="false">IFERROR(INDEX(Positions!$D$2:$D$14531,MATCH($A4442&amp;"|49",Positions!$A$2:$A$14531,0)),"-")</f>
        <v>50</v>
      </c>
      <c r="E4442" s="4" t="n">
        <f aca="false">IFERROR(INDEX(Positions!$D$2:$D$14531,MATCH($A4442&amp;"|65",Positions!$A$2:$A$14531,0)),"-")</f>
        <v>66</v>
      </c>
      <c r="F4442" s="4" t="str">
        <f aca="false">IFERROR(INDEX(Positions!$E$2:$E$14531,MATCH($A4442&amp;"|49",Positions!$A$2:$A$14531,0)),"-")</f>
        <v>G</v>
      </c>
      <c r="G4442" s="4" t="str">
        <f aca="false">IFERROR(INDEX(Positions!$E$2:$E$14531,MATCH($A4442&amp;"|65",Positions!$A$2:$A$14531,0)),"-")</f>
        <v>U</v>
      </c>
      <c r="H4442" s="3" t="str">
        <f aca="false">F4442&amp;"-"&amp;G4442</f>
        <v>G-U</v>
      </c>
      <c r="I4442" s="4" t="n">
        <f aca="false">(F4442="G")+(G4442="G")</f>
        <v>1</v>
      </c>
      <c r="J4442" s="4" t="n">
        <f aca="false">(F4442="C")+(G4442="C")</f>
        <v>0</v>
      </c>
      <c r="K4442" s="3" t="n">
        <f aca="false">I4442+J4442</f>
        <v>1</v>
      </c>
    </row>
    <row r="4443" customFormat="false" ht="15" hidden="false" customHeight="false" outlineLevel="0" collapsed="false">
      <c r="A4443" s="4" t="s">
        <v>195</v>
      </c>
      <c r="B4443" s="4" t="s">
        <v>830</v>
      </c>
      <c r="C4443" s="4" t="s">
        <v>891</v>
      </c>
      <c r="D4443" s="4" t="n">
        <f aca="false">IFERROR(INDEX(Positions!$D$2:$D$14531,MATCH($A4443&amp;"|50",Positions!$A$2:$A$14531,0)),"-")</f>
        <v>51</v>
      </c>
      <c r="E4443" s="4" t="n">
        <f aca="false">IFERROR(INDEX(Positions!$D$2:$D$14531,MATCH($A4443&amp;"|64",Positions!$A$2:$A$14531,0)),"-")</f>
        <v>65</v>
      </c>
      <c r="F4443" s="4" t="str">
        <f aca="false">IFERROR(INDEX(Positions!$E$2:$E$14531,MATCH($A4443&amp;"|50",Positions!$A$2:$A$14531,0)),"-")</f>
        <v>A</v>
      </c>
      <c r="G4443" s="4" t="str">
        <f aca="false">IFERROR(INDEX(Positions!$E$2:$E$14531,MATCH($A4443&amp;"|64",Positions!$A$2:$A$14531,0)),"-")</f>
        <v>U</v>
      </c>
      <c r="H4443" s="3" t="str">
        <f aca="false">F4443&amp;"-"&amp;G4443</f>
        <v>A-U</v>
      </c>
      <c r="I4443" s="4" t="n">
        <f aca="false">(F4443="G")+(G4443="G")</f>
        <v>0</v>
      </c>
      <c r="J4443" s="4" t="n">
        <f aca="false">(F4443="C")+(G4443="C")</f>
        <v>0</v>
      </c>
      <c r="K4443" s="3" t="n">
        <f aca="false">I4443+J4443</f>
        <v>0</v>
      </c>
    </row>
    <row r="4444" customFormat="false" ht="15" hidden="false" customHeight="false" outlineLevel="0" collapsed="false">
      <c r="A4444" s="4" t="s">
        <v>195</v>
      </c>
      <c r="B4444" s="4" t="s">
        <v>830</v>
      </c>
      <c r="C4444" s="4" t="s">
        <v>689</v>
      </c>
      <c r="D4444" s="4" t="n">
        <f aca="false">IFERROR(INDEX(Positions!$D$2:$D$14531,MATCH($A4444&amp;"|51",Positions!$A$2:$A$14531,0)),"-")</f>
        <v>52</v>
      </c>
      <c r="E4444" s="4" t="n">
        <f aca="false">IFERROR(INDEX(Positions!$D$2:$D$14531,MATCH($A4444&amp;"|63",Positions!$A$2:$A$14531,0)),"-")</f>
        <v>64</v>
      </c>
      <c r="F4444" s="4" t="str">
        <f aca="false">IFERROR(INDEX(Positions!$E$2:$E$14531,MATCH($A4444&amp;"|51",Positions!$A$2:$A$14531,0)),"-")</f>
        <v>A</v>
      </c>
      <c r="G4444" s="4" t="str">
        <f aca="false">IFERROR(INDEX(Positions!$E$2:$E$14531,MATCH($A4444&amp;"|63",Positions!$A$2:$A$14531,0)),"-")</f>
        <v>U</v>
      </c>
      <c r="H4444" s="3" t="str">
        <f aca="false">F4444&amp;"-"&amp;G4444</f>
        <v>A-U</v>
      </c>
      <c r="I4444" s="4" t="n">
        <f aca="false">(F4444="G")+(G4444="G")</f>
        <v>0</v>
      </c>
      <c r="J4444" s="4" t="n">
        <f aca="false">(F4444="C")+(G4444="C")</f>
        <v>0</v>
      </c>
      <c r="K4444" s="3" t="n">
        <f aca="false">I4444+J4444</f>
        <v>0</v>
      </c>
    </row>
    <row r="4445" customFormat="false" ht="15" hidden="false" customHeight="false" outlineLevel="0" collapsed="false">
      <c r="A4445" s="4" t="s">
        <v>195</v>
      </c>
      <c r="B4445" s="4" t="s">
        <v>830</v>
      </c>
      <c r="C4445" s="4" t="s">
        <v>703</v>
      </c>
      <c r="D4445" s="4" t="n">
        <f aca="false">IFERROR(INDEX(Positions!$D$2:$D$14531,MATCH($A4445&amp;"|52",Positions!$A$2:$A$14531,0)),"-")</f>
        <v>53</v>
      </c>
      <c r="E4445" s="4" t="n">
        <f aca="false">IFERROR(INDEX(Positions!$D$2:$D$14531,MATCH($A4445&amp;"|62",Positions!$A$2:$A$14531,0)),"-")</f>
        <v>63</v>
      </c>
      <c r="F4445" s="4" t="str">
        <f aca="false">IFERROR(INDEX(Positions!$E$2:$E$14531,MATCH($A4445&amp;"|52",Positions!$A$2:$A$14531,0)),"-")</f>
        <v>G</v>
      </c>
      <c r="G4445" s="4" t="str">
        <f aca="false">IFERROR(INDEX(Positions!$E$2:$E$14531,MATCH($A4445&amp;"|62",Positions!$A$2:$A$14531,0)),"-")</f>
        <v>C</v>
      </c>
      <c r="H4445" s="3" t="str">
        <f aca="false">F4445&amp;"-"&amp;G4445</f>
        <v>G-C</v>
      </c>
      <c r="I4445" s="4" t="n">
        <f aca="false">(F4445="G")+(G4445="G")</f>
        <v>1</v>
      </c>
      <c r="J4445" s="4" t="n">
        <f aca="false">(F4445="C")+(G4445="C")</f>
        <v>1</v>
      </c>
      <c r="K4445" s="3" t="n">
        <f aca="false">I4445+J4445</f>
        <v>2</v>
      </c>
    </row>
    <row r="4446" customFormat="false" ht="15" hidden="false" customHeight="false" outlineLevel="0" collapsed="false">
      <c r="A4446" s="4" t="s">
        <v>195</v>
      </c>
      <c r="B4446" s="4" t="s">
        <v>830</v>
      </c>
      <c r="C4446" s="4" t="s">
        <v>892</v>
      </c>
      <c r="D4446" s="4" t="n">
        <f aca="false">IFERROR(INDEX(Positions!$D$2:$D$14531,MATCH($A4446&amp;"|53",Positions!$A$2:$A$14531,0)),"-")</f>
        <v>54</v>
      </c>
      <c r="E4446" s="4" t="n">
        <f aca="false">IFERROR(INDEX(Positions!$D$2:$D$14531,MATCH($A4446&amp;"|61",Positions!$A$2:$A$14531,0)),"-")</f>
        <v>62</v>
      </c>
      <c r="F4446" s="4" t="str">
        <f aca="false">IFERROR(INDEX(Positions!$E$2:$E$14531,MATCH($A4446&amp;"|53",Positions!$A$2:$A$14531,0)),"-")</f>
        <v>G</v>
      </c>
      <c r="G4446" s="4" t="str">
        <f aca="false">IFERROR(INDEX(Positions!$E$2:$E$14531,MATCH($A4446&amp;"|61",Positions!$A$2:$A$14531,0)),"-")</f>
        <v>C</v>
      </c>
      <c r="H4446" s="3" t="str">
        <f aca="false">F4446&amp;"-"&amp;G4446</f>
        <v>G-C</v>
      </c>
      <c r="I4446" s="4" t="n">
        <f aca="false">(F4446="G")+(G4446="G")</f>
        <v>1</v>
      </c>
      <c r="J4446" s="4" t="n">
        <f aca="false">(F4446="C")+(G4446="C")</f>
        <v>1</v>
      </c>
      <c r="K4446" s="3" t="n">
        <f aca="false">I4446+J4446</f>
        <v>2</v>
      </c>
    </row>
    <row r="4447" customFormat="false" ht="15" hidden="false" customHeight="false" outlineLevel="0" collapsed="false">
      <c r="A4447" s="24" t="s">
        <v>195</v>
      </c>
      <c r="B4447" s="24" t="s">
        <v>893</v>
      </c>
      <c r="C4447" s="24" t="s">
        <v>894</v>
      </c>
      <c r="D4447" s="24" t="n">
        <f aca="false">IFERROR(INDEX(Positions!$D$2:$D$14531,MATCH($A4447&amp;"|8",Positions!$A$2:$A$14531,0)),"-")</f>
        <v>8</v>
      </c>
      <c r="E4447" s="24" t="n">
        <f aca="false">IFERROR(INDEX(Positions!$D$2:$D$14531,MATCH($A4447&amp;"|14",Positions!$A$2:$A$14531,0)),"-")</f>
        <v>14</v>
      </c>
      <c r="F4447" s="24" t="str">
        <f aca="false">IFERROR(INDEX(Positions!$E$2:$E$14531,MATCH($A4447&amp;"|8",Positions!$A$2:$A$14531,0)),"-")</f>
        <v>U</v>
      </c>
      <c r="G4447" s="24" t="str">
        <f aca="false">IFERROR(INDEX(Positions!$E$2:$E$14531,MATCH($A4447&amp;"|14",Positions!$A$2:$A$14531,0)),"-")</f>
        <v>A</v>
      </c>
      <c r="H4447" s="25" t="str">
        <f aca="false">F4447&amp;"-"&amp;G4447</f>
        <v>U-A</v>
      </c>
      <c r="I4447" s="24" t="n">
        <f aca="false">(F4447="G")+(G4447="G")</f>
        <v>0</v>
      </c>
      <c r="J4447" s="24" t="n">
        <f aca="false">(F4447="C")+(G4447="C")</f>
        <v>0</v>
      </c>
      <c r="K4447" s="25" t="n">
        <f aca="false">I4447+J4447</f>
        <v>0</v>
      </c>
    </row>
    <row r="4448" customFormat="false" ht="15" hidden="false" customHeight="false" outlineLevel="0" collapsed="false">
      <c r="A4448" s="24" t="s">
        <v>195</v>
      </c>
      <c r="B4448" s="24" t="s">
        <v>893</v>
      </c>
      <c r="C4448" s="24" t="s">
        <v>895</v>
      </c>
      <c r="D4448" s="24" t="n">
        <f aca="false">IFERROR(INDEX(Positions!$D$2:$D$14531,MATCH($A4448&amp;"|15",Positions!$A$2:$A$14531,0)),"-")</f>
        <v>15</v>
      </c>
      <c r="E4448" s="24" t="n">
        <f aca="false">IFERROR(INDEX(Positions!$D$2:$D$14531,MATCH($A4448&amp;"|48",Positions!$A$2:$A$14531,0)),"-")</f>
        <v>49</v>
      </c>
      <c r="F4448" s="24" t="str">
        <f aca="false">IFERROR(INDEX(Positions!$E$2:$E$14531,MATCH($A4448&amp;"|15",Positions!$A$2:$A$14531,0)),"-")</f>
        <v>G</v>
      </c>
      <c r="G4448" s="24" t="str">
        <f aca="false">IFERROR(INDEX(Positions!$E$2:$E$14531,MATCH($A4448&amp;"|48",Positions!$A$2:$A$14531,0)),"-")</f>
        <v>C</v>
      </c>
      <c r="H4448" s="25" t="str">
        <f aca="false">F4448&amp;"-"&amp;G4448</f>
        <v>G-C</v>
      </c>
      <c r="I4448" s="24" t="n">
        <f aca="false">(F4448="G")+(G4448="G")</f>
        <v>1</v>
      </c>
      <c r="J4448" s="24" t="n">
        <f aca="false">(F4448="C")+(G4448="C")</f>
        <v>1</v>
      </c>
      <c r="K4448" s="25" t="n">
        <f aca="false">I4448+J4448</f>
        <v>2</v>
      </c>
    </row>
    <row r="4449" customFormat="false" ht="15" hidden="false" customHeight="false" outlineLevel="0" collapsed="false">
      <c r="A4449" s="24" t="s">
        <v>195</v>
      </c>
      <c r="B4449" s="24" t="s">
        <v>893</v>
      </c>
      <c r="C4449" s="24" t="s">
        <v>896</v>
      </c>
      <c r="D4449" s="24" t="n">
        <f aca="false">IFERROR(INDEX(Positions!$D$2:$D$14531,MATCH($A4449&amp;"|18",Positions!$A$2:$A$14531,0)),"-")</f>
        <v>18</v>
      </c>
      <c r="E4449" s="24" t="n">
        <f aca="false">IFERROR(INDEX(Positions!$D$2:$D$14531,MATCH($A4449&amp;"|55",Positions!$A$2:$A$14531,0)),"-")</f>
        <v>56</v>
      </c>
      <c r="F4449" s="24" t="str">
        <f aca="false">IFERROR(INDEX(Positions!$E$2:$E$14531,MATCH($A4449&amp;"|18",Positions!$A$2:$A$14531,0)),"-")</f>
        <v>G</v>
      </c>
      <c r="G4449" s="24" t="str">
        <f aca="false">IFERROR(INDEX(Positions!$E$2:$E$14531,MATCH($A4449&amp;"|55",Positions!$A$2:$A$14531,0)),"-")</f>
        <v>U</v>
      </c>
      <c r="H4449" s="25" t="str">
        <f aca="false">F4449&amp;"-"&amp;G4449</f>
        <v>G-U</v>
      </c>
      <c r="I4449" s="24" t="n">
        <f aca="false">(F4449="G")+(G4449="G")</f>
        <v>1</v>
      </c>
      <c r="J4449" s="24" t="n">
        <f aca="false">(F4449="C")+(G4449="C")</f>
        <v>0</v>
      </c>
      <c r="K4449" s="25" t="n">
        <f aca="false">I4449+J4449</f>
        <v>1</v>
      </c>
    </row>
    <row r="4450" customFormat="false" ht="15" hidden="false" customHeight="false" outlineLevel="0" collapsed="false">
      <c r="A4450" s="24" t="s">
        <v>195</v>
      </c>
      <c r="B4450" s="24" t="s">
        <v>893</v>
      </c>
      <c r="C4450" s="24" t="s">
        <v>897</v>
      </c>
      <c r="D4450" s="24" t="n">
        <f aca="false">IFERROR(INDEX(Positions!$D$2:$D$14531,MATCH($A4450&amp;"|19",Positions!$A$2:$A$14531,0)),"-")</f>
        <v>19</v>
      </c>
      <c r="E4450" s="24" t="n">
        <f aca="false">IFERROR(INDEX(Positions!$D$2:$D$14531,MATCH($A4450&amp;"|56",Positions!$A$2:$A$14531,0)),"-")</f>
        <v>57</v>
      </c>
      <c r="F4450" s="24" t="str">
        <f aca="false">IFERROR(INDEX(Positions!$E$2:$E$14531,MATCH($A4450&amp;"|19",Positions!$A$2:$A$14531,0)),"-")</f>
        <v>G</v>
      </c>
      <c r="G4450" s="24" t="str">
        <f aca="false">IFERROR(INDEX(Positions!$E$2:$E$14531,MATCH($A4450&amp;"|56",Positions!$A$2:$A$14531,0)),"-")</f>
        <v>C</v>
      </c>
      <c r="H4450" s="25" t="str">
        <f aca="false">F4450&amp;"-"&amp;G4450</f>
        <v>G-C</v>
      </c>
      <c r="I4450" s="24" t="n">
        <f aca="false">(F4450="G")+(G4450="G")</f>
        <v>1</v>
      </c>
      <c r="J4450" s="24" t="n">
        <f aca="false">(F4450="C")+(G4450="C")</f>
        <v>1</v>
      </c>
      <c r="K4450" s="25" t="n">
        <f aca="false">I4450+J4450</f>
        <v>2</v>
      </c>
    </row>
    <row r="4451" customFormat="false" ht="15" hidden="false" customHeight="false" outlineLevel="0" collapsed="false">
      <c r="A4451" s="24" t="s">
        <v>195</v>
      </c>
      <c r="B4451" s="24" t="s">
        <v>893</v>
      </c>
      <c r="C4451" s="24" t="s">
        <v>898</v>
      </c>
      <c r="D4451" s="24" t="n">
        <f aca="false">IFERROR(INDEX(Positions!$D$2:$D$14531,MATCH($A4451&amp;"|26",Positions!$A$2:$A$14531,0)),"-")</f>
        <v>27</v>
      </c>
      <c r="E4451" s="24" t="n">
        <f aca="false">IFERROR(INDEX(Positions!$D$2:$D$14531,MATCH($A4451&amp;"|44",Positions!$A$2:$A$14531,0)),"-")</f>
        <v>45</v>
      </c>
      <c r="F4451" s="24" t="str">
        <f aca="false">IFERROR(INDEX(Positions!$E$2:$E$14531,MATCH($A4451&amp;"|26",Positions!$A$2:$A$14531,0)),"-")</f>
        <v>G</v>
      </c>
      <c r="G4451" s="24" t="str">
        <f aca="false">IFERROR(INDEX(Positions!$E$2:$E$14531,MATCH($A4451&amp;"|44",Positions!$A$2:$A$14531,0)),"-")</f>
        <v>A</v>
      </c>
      <c r="H4451" s="25" t="str">
        <f aca="false">F4451&amp;"-"&amp;G4451</f>
        <v>G-A</v>
      </c>
      <c r="I4451" s="24" t="n">
        <f aca="false">(F4451="G")+(G4451="G")</f>
        <v>1</v>
      </c>
      <c r="J4451" s="24" t="n">
        <f aca="false">(F4451="C")+(G4451="C")</f>
        <v>0</v>
      </c>
      <c r="K4451" s="25" t="n">
        <f aca="false">I4451+J4451</f>
        <v>1</v>
      </c>
    </row>
    <row r="4452" customFormat="false" ht="15" hidden="false" customHeight="false" outlineLevel="0" collapsed="false">
      <c r="A4452" s="24" t="s">
        <v>195</v>
      </c>
      <c r="B4452" s="24" t="s">
        <v>893</v>
      </c>
      <c r="C4452" s="24" t="s">
        <v>899</v>
      </c>
      <c r="D4452" s="24" t="n">
        <f aca="false">IFERROR(INDEX(Positions!$D$2:$D$14531,MATCH($A4452&amp;"|32",Positions!$A$2:$A$14531,0)),"-")</f>
        <v>33</v>
      </c>
      <c r="E4452" s="24" t="n">
        <f aca="false">IFERROR(INDEX(Positions!$D$2:$D$14531,MATCH($A4452&amp;"|38",Positions!$A$2:$A$14531,0)),"-")</f>
        <v>39</v>
      </c>
      <c r="F4452" s="24" t="str">
        <f aca="false">IFERROR(INDEX(Positions!$E$2:$E$14531,MATCH($A4452&amp;"|32",Positions!$A$2:$A$14531,0)),"-")</f>
        <v>C</v>
      </c>
      <c r="G4452" s="24" t="str">
        <f aca="false">IFERROR(INDEX(Positions!$E$2:$E$14531,MATCH($A4452&amp;"|38",Positions!$A$2:$A$14531,0)),"-")</f>
        <v>A</v>
      </c>
      <c r="H4452" s="25" t="str">
        <f aca="false">F4452&amp;"-"&amp;G4452</f>
        <v>C-A</v>
      </c>
      <c r="I4452" s="24" t="n">
        <f aca="false">(F4452="G")+(G4452="G")</f>
        <v>0</v>
      </c>
      <c r="J4452" s="24" t="n">
        <f aca="false">(F4452="C")+(G4452="C")</f>
        <v>1</v>
      </c>
      <c r="K4452" s="25" t="n">
        <f aca="false">I4452+J4452</f>
        <v>1</v>
      </c>
    </row>
    <row r="4453" customFormat="false" ht="15" hidden="false" customHeight="false" outlineLevel="0" collapsed="false">
      <c r="A4453" s="24" t="s">
        <v>195</v>
      </c>
      <c r="B4453" s="24" t="s">
        <v>893</v>
      </c>
      <c r="C4453" s="24" t="s">
        <v>900</v>
      </c>
      <c r="D4453" s="24" t="n">
        <f aca="false">IFERROR(INDEX(Positions!$D$2:$D$14531,MATCH($A4453&amp;"|54",Positions!$A$2:$A$14531,0)),"-")</f>
        <v>55</v>
      </c>
      <c r="E4453" s="24" t="n">
        <f aca="false">IFERROR(INDEX(Positions!$D$2:$D$14531,MATCH($A4453&amp;"|58",Positions!$A$2:$A$14531,0)),"-")</f>
        <v>59</v>
      </c>
      <c r="F4453" s="24" t="str">
        <f aca="false">IFERROR(INDEX(Positions!$E$2:$E$14531,MATCH($A4453&amp;"|54",Positions!$A$2:$A$14531,0)),"-")</f>
        <v>U</v>
      </c>
      <c r="G4453" s="24" t="str">
        <f aca="false">IFERROR(INDEX(Positions!$E$2:$E$14531,MATCH($A4453&amp;"|58",Positions!$A$2:$A$14531,0)),"-")</f>
        <v>A</v>
      </c>
      <c r="H4453" s="25" t="str">
        <f aca="false">F4453&amp;"-"&amp;G4453</f>
        <v>U-A</v>
      </c>
      <c r="I4453" s="24" t="n">
        <f aca="false">(F4453="G")+(G4453="G")</f>
        <v>0</v>
      </c>
      <c r="J4453" s="24" t="n">
        <f aca="false">(F4453="C")+(G4453="C")</f>
        <v>0</v>
      </c>
      <c r="K4453" s="25" t="n">
        <f aca="false">I4453+J4453</f>
        <v>0</v>
      </c>
    </row>
    <row r="4454" customFormat="false" ht="15" hidden="false" customHeight="false" outlineLevel="0" collapsed="false">
      <c r="A4454" s="4" t="s">
        <v>196</v>
      </c>
      <c r="B4454" s="4" t="s">
        <v>768</v>
      </c>
      <c r="C4454" s="4" t="s">
        <v>882</v>
      </c>
      <c r="D4454" s="4" t="n">
        <f aca="false">IFERROR(INDEX(Positions!$D$2:$D$14531,MATCH($A4454&amp;"|1",Positions!$A$2:$A$14531,0)),"-")</f>
        <v>1</v>
      </c>
      <c r="E4454" s="4" t="n">
        <f aca="false">IFERROR(INDEX(Positions!$D$2:$D$14531,MATCH($A4454&amp;"|72",Positions!$A$2:$A$14531,0)),"-")</f>
        <v>72</v>
      </c>
      <c r="F4454" s="4" t="str">
        <f aca="false">IFERROR(INDEX(Positions!$E$2:$E$14531,MATCH($A4454&amp;"|1",Positions!$A$2:$A$14531,0)),"-")</f>
        <v>U</v>
      </c>
      <c r="G4454" s="4" t="str">
        <f aca="false">IFERROR(INDEX(Positions!$E$2:$E$14531,MATCH($A4454&amp;"|72",Positions!$A$2:$A$14531,0)),"-")</f>
        <v>A</v>
      </c>
      <c r="H4454" s="3" t="str">
        <f aca="false">F4454&amp;"-"&amp;G4454</f>
        <v>U-A</v>
      </c>
      <c r="I4454" s="4" t="n">
        <f aca="false">(F4454="G")+(G4454="G")</f>
        <v>0</v>
      </c>
      <c r="J4454" s="4" t="n">
        <f aca="false">(F4454="C")+(G4454="C")</f>
        <v>0</v>
      </c>
      <c r="K4454" s="3" t="n">
        <f aca="false">I4454+J4454</f>
        <v>0</v>
      </c>
    </row>
    <row r="4455" customFormat="false" ht="15" hidden="false" customHeight="false" outlineLevel="0" collapsed="false">
      <c r="A4455" s="4" t="s">
        <v>196</v>
      </c>
      <c r="B4455" s="4" t="s">
        <v>768</v>
      </c>
      <c r="C4455" s="4" t="s">
        <v>883</v>
      </c>
      <c r="D4455" s="4" t="n">
        <f aca="false">IFERROR(INDEX(Positions!$D$2:$D$14531,MATCH($A4455&amp;"|2",Positions!$A$2:$A$14531,0)),"-")</f>
        <v>2</v>
      </c>
      <c r="E4455" s="4" t="n">
        <f aca="false">IFERROR(INDEX(Positions!$D$2:$D$14531,MATCH($A4455&amp;"|71",Positions!$A$2:$A$14531,0)),"-")</f>
        <v>71</v>
      </c>
      <c r="F4455" s="4" t="str">
        <f aca="false">IFERROR(INDEX(Positions!$E$2:$E$14531,MATCH($A4455&amp;"|2",Positions!$A$2:$A$14531,0)),"-")</f>
        <v>C</v>
      </c>
      <c r="G4455" s="4" t="str">
        <f aca="false">IFERROR(INDEX(Positions!$E$2:$E$14531,MATCH($A4455&amp;"|71",Positions!$A$2:$A$14531,0)),"-")</f>
        <v>G</v>
      </c>
      <c r="H4455" s="3" t="str">
        <f aca="false">F4455&amp;"-"&amp;G4455</f>
        <v>C-G</v>
      </c>
      <c r="I4455" s="4" t="n">
        <f aca="false">(F4455="G")+(G4455="G")</f>
        <v>1</v>
      </c>
      <c r="J4455" s="4" t="n">
        <f aca="false">(F4455="C")+(G4455="C")</f>
        <v>1</v>
      </c>
      <c r="K4455" s="3" t="n">
        <f aca="false">I4455+J4455</f>
        <v>2</v>
      </c>
    </row>
    <row r="4456" customFormat="false" ht="15" hidden="false" customHeight="false" outlineLevel="0" collapsed="false">
      <c r="A4456" s="4" t="s">
        <v>196</v>
      </c>
      <c r="B4456" s="4" t="s">
        <v>768</v>
      </c>
      <c r="C4456" s="4" t="s">
        <v>884</v>
      </c>
      <c r="D4456" s="4" t="n">
        <f aca="false">IFERROR(INDEX(Positions!$D$2:$D$14531,MATCH($A4456&amp;"|3",Positions!$A$2:$A$14531,0)),"-")</f>
        <v>3</v>
      </c>
      <c r="E4456" s="4" t="n">
        <f aca="false">IFERROR(INDEX(Positions!$D$2:$D$14531,MATCH($A4456&amp;"|70",Positions!$A$2:$A$14531,0)),"-")</f>
        <v>70</v>
      </c>
      <c r="F4456" s="4" t="str">
        <f aca="false">IFERROR(INDEX(Positions!$E$2:$E$14531,MATCH($A4456&amp;"|3",Positions!$A$2:$A$14531,0)),"-")</f>
        <v>C</v>
      </c>
      <c r="G4456" s="4" t="str">
        <f aca="false">IFERROR(INDEX(Positions!$E$2:$E$14531,MATCH($A4456&amp;"|70",Positions!$A$2:$A$14531,0)),"-")</f>
        <v>G</v>
      </c>
      <c r="H4456" s="3" t="str">
        <f aca="false">F4456&amp;"-"&amp;G4456</f>
        <v>C-G</v>
      </c>
      <c r="I4456" s="4" t="n">
        <f aca="false">(F4456="G")+(G4456="G")</f>
        <v>1</v>
      </c>
      <c r="J4456" s="4" t="n">
        <f aca="false">(F4456="C")+(G4456="C")</f>
        <v>1</v>
      </c>
      <c r="K4456" s="3" t="n">
        <f aca="false">I4456+J4456</f>
        <v>2</v>
      </c>
    </row>
    <row r="4457" customFormat="false" ht="15" hidden="false" customHeight="false" outlineLevel="0" collapsed="false">
      <c r="A4457" s="4" t="s">
        <v>196</v>
      </c>
      <c r="B4457" s="4" t="s">
        <v>768</v>
      </c>
      <c r="C4457" s="4" t="s">
        <v>885</v>
      </c>
      <c r="D4457" s="4" t="n">
        <f aca="false">IFERROR(INDEX(Positions!$D$2:$D$14531,MATCH($A4457&amp;"|4",Positions!$A$2:$A$14531,0)),"-")</f>
        <v>4</v>
      </c>
      <c r="E4457" s="4" t="n">
        <f aca="false">IFERROR(INDEX(Positions!$D$2:$D$14531,MATCH($A4457&amp;"|69",Positions!$A$2:$A$14531,0)),"-")</f>
        <v>69</v>
      </c>
      <c r="F4457" s="4" t="str">
        <f aca="false">IFERROR(INDEX(Positions!$E$2:$E$14531,MATCH($A4457&amp;"|4",Positions!$A$2:$A$14531,0)),"-")</f>
        <v>U</v>
      </c>
      <c r="G4457" s="4" t="str">
        <f aca="false">IFERROR(INDEX(Positions!$E$2:$E$14531,MATCH($A4457&amp;"|69",Positions!$A$2:$A$14531,0)),"-")</f>
        <v>A</v>
      </c>
      <c r="H4457" s="3" t="str">
        <f aca="false">F4457&amp;"-"&amp;G4457</f>
        <v>U-A</v>
      </c>
      <c r="I4457" s="4" t="n">
        <f aca="false">(F4457="G")+(G4457="G")</f>
        <v>0</v>
      </c>
      <c r="J4457" s="4" t="n">
        <f aca="false">(F4457="C")+(G4457="C")</f>
        <v>0</v>
      </c>
      <c r="K4457" s="3" t="n">
        <f aca="false">I4457+J4457</f>
        <v>0</v>
      </c>
    </row>
    <row r="4458" customFormat="false" ht="15" hidden="false" customHeight="false" outlineLevel="0" collapsed="false">
      <c r="A4458" s="4" t="s">
        <v>196</v>
      </c>
      <c r="B4458" s="4" t="s">
        <v>768</v>
      </c>
      <c r="C4458" s="4" t="s">
        <v>542</v>
      </c>
      <c r="D4458" s="4" t="n">
        <f aca="false">IFERROR(INDEX(Positions!$D$2:$D$14531,MATCH($A4458&amp;"|5",Positions!$A$2:$A$14531,0)),"-")</f>
        <v>5</v>
      </c>
      <c r="E4458" s="4" t="n">
        <f aca="false">IFERROR(INDEX(Positions!$D$2:$D$14531,MATCH($A4458&amp;"|68",Positions!$A$2:$A$14531,0)),"-")</f>
        <v>68</v>
      </c>
      <c r="F4458" s="4" t="str">
        <f aca="false">IFERROR(INDEX(Positions!$E$2:$E$14531,MATCH($A4458&amp;"|5",Positions!$A$2:$A$14531,0)),"-")</f>
        <v>C</v>
      </c>
      <c r="G4458" s="4" t="str">
        <f aca="false">IFERROR(INDEX(Positions!$E$2:$E$14531,MATCH($A4458&amp;"|68",Positions!$A$2:$A$14531,0)),"-")</f>
        <v>G</v>
      </c>
      <c r="H4458" s="3" t="str">
        <f aca="false">F4458&amp;"-"&amp;G4458</f>
        <v>C-G</v>
      </c>
      <c r="I4458" s="4" t="n">
        <f aca="false">(F4458="G")+(G4458="G")</f>
        <v>1</v>
      </c>
      <c r="J4458" s="4" t="n">
        <f aca="false">(F4458="C")+(G4458="C")</f>
        <v>1</v>
      </c>
      <c r="K4458" s="3" t="n">
        <f aca="false">I4458+J4458</f>
        <v>2</v>
      </c>
    </row>
    <row r="4459" customFormat="false" ht="15" hidden="false" customHeight="false" outlineLevel="0" collapsed="false">
      <c r="A4459" s="4" t="s">
        <v>196</v>
      </c>
      <c r="B4459" s="4" t="s">
        <v>768</v>
      </c>
      <c r="C4459" s="4" t="s">
        <v>561</v>
      </c>
      <c r="D4459" s="4" t="n">
        <f aca="false">IFERROR(INDEX(Positions!$D$2:$D$14531,MATCH($A4459&amp;"|6",Positions!$A$2:$A$14531,0)),"-")</f>
        <v>6</v>
      </c>
      <c r="E4459" s="4" t="n">
        <f aca="false">IFERROR(INDEX(Positions!$D$2:$D$14531,MATCH($A4459&amp;"|67",Positions!$A$2:$A$14531,0)),"-")</f>
        <v>67</v>
      </c>
      <c r="F4459" s="4" t="str">
        <f aca="false">IFERROR(INDEX(Positions!$E$2:$E$14531,MATCH($A4459&amp;"|6",Positions!$A$2:$A$14531,0)),"-")</f>
        <v>C</v>
      </c>
      <c r="G4459" s="4" t="str">
        <f aca="false">IFERROR(INDEX(Positions!$E$2:$E$14531,MATCH($A4459&amp;"|67",Positions!$A$2:$A$14531,0)),"-")</f>
        <v>G</v>
      </c>
      <c r="H4459" s="3" t="str">
        <f aca="false">F4459&amp;"-"&amp;G4459</f>
        <v>C-G</v>
      </c>
      <c r="I4459" s="4" t="n">
        <f aca="false">(F4459="G")+(G4459="G")</f>
        <v>1</v>
      </c>
      <c r="J4459" s="4" t="n">
        <f aca="false">(F4459="C")+(G4459="C")</f>
        <v>1</v>
      </c>
      <c r="K4459" s="3" t="n">
        <f aca="false">I4459+J4459</f>
        <v>2</v>
      </c>
    </row>
    <row r="4460" customFormat="false" ht="15" hidden="false" customHeight="false" outlineLevel="0" collapsed="false">
      <c r="A4460" s="4" t="s">
        <v>196</v>
      </c>
      <c r="B4460" s="4" t="s">
        <v>768</v>
      </c>
      <c r="C4460" s="4" t="s">
        <v>886</v>
      </c>
      <c r="D4460" s="4" t="n">
        <f aca="false">IFERROR(INDEX(Positions!$D$2:$D$14531,MATCH($A4460&amp;"|7",Positions!$A$2:$A$14531,0)),"-")</f>
        <v>7</v>
      </c>
      <c r="E4460" s="4" t="n">
        <f aca="false">IFERROR(INDEX(Positions!$D$2:$D$14531,MATCH($A4460&amp;"|66",Positions!$A$2:$A$14531,0)),"-")</f>
        <v>66</v>
      </c>
      <c r="F4460" s="4" t="str">
        <f aca="false">IFERROR(INDEX(Positions!$E$2:$E$14531,MATCH($A4460&amp;"|7",Positions!$A$2:$A$14531,0)),"-")</f>
        <v>U</v>
      </c>
      <c r="G4460" s="4" t="str">
        <f aca="false">IFERROR(INDEX(Positions!$E$2:$E$14531,MATCH($A4460&amp;"|66",Positions!$A$2:$A$14531,0)),"-")</f>
        <v>A</v>
      </c>
      <c r="H4460" s="3" t="str">
        <f aca="false">F4460&amp;"-"&amp;G4460</f>
        <v>U-A</v>
      </c>
      <c r="I4460" s="4" t="n">
        <f aca="false">(F4460="G")+(G4460="G")</f>
        <v>0</v>
      </c>
      <c r="J4460" s="4" t="n">
        <f aca="false">(F4460="C")+(G4460="C")</f>
        <v>0</v>
      </c>
      <c r="K4460" s="3" t="n">
        <f aca="false">I4460+J4460</f>
        <v>0</v>
      </c>
    </row>
    <row r="4461" customFormat="false" ht="15" hidden="false" customHeight="false" outlineLevel="0" collapsed="false">
      <c r="A4461" s="4" t="s">
        <v>196</v>
      </c>
      <c r="B4461" s="4" t="s">
        <v>783</v>
      </c>
      <c r="C4461" s="4" t="s">
        <v>887</v>
      </c>
      <c r="D4461" s="4" t="n">
        <f aca="false">IFERROR(INDEX(Positions!$D$2:$D$14531,MATCH($A4461&amp;"|10",Positions!$A$2:$A$14531,0)),"-")</f>
        <v>10</v>
      </c>
      <c r="E4461" s="4" t="n">
        <f aca="false">IFERROR(INDEX(Positions!$D$2:$D$14531,MATCH($A4461&amp;"|25",Positions!$A$2:$A$14531,0)),"-")</f>
        <v>25</v>
      </c>
      <c r="F4461" s="4" t="str">
        <f aca="false">IFERROR(INDEX(Positions!$E$2:$E$14531,MATCH($A4461&amp;"|10",Positions!$A$2:$A$14531,0)),"-")</f>
        <v>G</v>
      </c>
      <c r="G4461" s="4" t="str">
        <f aca="false">IFERROR(INDEX(Positions!$E$2:$E$14531,MATCH($A4461&amp;"|25",Positions!$A$2:$A$14531,0)),"-")</f>
        <v>C</v>
      </c>
      <c r="H4461" s="3" t="str">
        <f aca="false">F4461&amp;"-"&amp;G4461</f>
        <v>G-C</v>
      </c>
      <c r="I4461" s="4" t="n">
        <f aca="false">(F4461="G")+(G4461="G")</f>
        <v>1</v>
      </c>
      <c r="J4461" s="4" t="n">
        <f aca="false">(F4461="C")+(G4461="C")</f>
        <v>1</v>
      </c>
      <c r="K4461" s="3" t="n">
        <f aca="false">I4461+J4461</f>
        <v>2</v>
      </c>
    </row>
    <row r="4462" customFormat="false" ht="15" hidden="false" customHeight="false" outlineLevel="0" collapsed="false">
      <c r="A4462" s="4" t="s">
        <v>196</v>
      </c>
      <c r="B4462" s="4" t="s">
        <v>783</v>
      </c>
      <c r="C4462" s="4" t="s">
        <v>888</v>
      </c>
      <c r="D4462" s="4" t="n">
        <f aca="false">IFERROR(INDEX(Positions!$D$2:$D$14531,MATCH($A4462&amp;"|11",Positions!$A$2:$A$14531,0)),"-")</f>
        <v>11</v>
      </c>
      <c r="E4462" s="4" t="n">
        <f aca="false">IFERROR(INDEX(Positions!$D$2:$D$14531,MATCH($A4462&amp;"|24",Positions!$A$2:$A$14531,0)),"-")</f>
        <v>24</v>
      </c>
      <c r="F4462" s="4" t="str">
        <f aca="false">IFERROR(INDEX(Positions!$E$2:$E$14531,MATCH($A4462&amp;"|11",Positions!$A$2:$A$14531,0)),"-")</f>
        <v>C</v>
      </c>
      <c r="G4462" s="4" t="str">
        <f aca="false">IFERROR(INDEX(Positions!$E$2:$E$14531,MATCH($A4462&amp;"|24",Positions!$A$2:$A$14531,0)),"-")</f>
        <v>G</v>
      </c>
      <c r="H4462" s="3" t="str">
        <f aca="false">F4462&amp;"-"&amp;G4462</f>
        <v>C-G</v>
      </c>
      <c r="I4462" s="4" t="n">
        <f aca="false">(F4462="G")+(G4462="G")</f>
        <v>1</v>
      </c>
      <c r="J4462" s="4" t="n">
        <f aca="false">(F4462="C")+(G4462="C")</f>
        <v>1</v>
      </c>
      <c r="K4462" s="3" t="n">
        <f aca="false">I4462+J4462</f>
        <v>2</v>
      </c>
    </row>
    <row r="4463" customFormat="false" ht="15" hidden="false" customHeight="false" outlineLevel="0" collapsed="false">
      <c r="A4463" s="4" t="s">
        <v>196</v>
      </c>
      <c r="B4463" s="4" t="s">
        <v>783</v>
      </c>
      <c r="C4463" s="4" t="s">
        <v>479</v>
      </c>
      <c r="D4463" s="4" t="n">
        <f aca="false">IFERROR(INDEX(Positions!$D$2:$D$14531,MATCH($A4463&amp;"|12",Positions!$A$2:$A$14531,0)),"-")</f>
        <v>12</v>
      </c>
      <c r="E4463" s="4" t="n">
        <f aca="false">IFERROR(INDEX(Positions!$D$2:$D$14531,MATCH($A4463&amp;"|23",Positions!$A$2:$A$14531,0)),"-")</f>
        <v>23</v>
      </c>
      <c r="F4463" s="4" t="str">
        <f aca="false">IFERROR(INDEX(Positions!$E$2:$E$14531,MATCH($A4463&amp;"|12",Positions!$A$2:$A$14531,0)),"-")</f>
        <v>U</v>
      </c>
      <c r="G4463" s="4" t="str">
        <f aca="false">IFERROR(INDEX(Positions!$E$2:$E$14531,MATCH($A4463&amp;"|23",Positions!$A$2:$A$14531,0)),"-")</f>
        <v>A</v>
      </c>
      <c r="H4463" s="3" t="str">
        <f aca="false">F4463&amp;"-"&amp;G4463</f>
        <v>U-A</v>
      </c>
      <c r="I4463" s="4" t="n">
        <f aca="false">(F4463="G")+(G4463="G")</f>
        <v>0</v>
      </c>
      <c r="J4463" s="4" t="n">
        <f aca="false">(F4463="C")+(G4463="C")</f>
        <v>0</v>
      </c>
      <c r="K4463" s="3" t="n">
        <f aca="false">I4463+J4463</f>
        <v>0</v>
      </c>
    </row>
    <row r="4464" customFormat="false" ht="15" hidden="false" customHeight="false" outlineLevel="0" collapsed="false">
      <c r="A4464" s="4" t="s">
        <v>196</v>
      </c>
      <c r="B4464" s="4" t="s">
        <v>783</v>
      </c>
      <c r="C4464" s="4" t="s">
        <v>267</v>
      </c>
      <c r="D4464" s="4" t="n">
        <f aca="false">IFERROR(INDEX(Positions!$D$2:$D$14531,MATCH($A4464&amp;"|13",Positions!$A$2:$A$14531,0)),"-")</f>
        <v>13</v>
      </c>
      <c r="E4464" s="4" t="n">
        <f aca="false">IFERROR(INDEX(Positions!$D$2:$D$14531,MATCH($A4464&amp;"|22",Positions!$A$2:$A$14531,0)),"-")</f>
        <v>22</v>
      </c>
      <c r="F4464" s="4" t="str">
        <f aca="false">IFERROR(INDEX(Positions!$E$2:$E$14531,MATCH($A4464&amp;"|13",Positions!$A$2:$A$14531,0)),"-")</f>
        <v>C</v>
      </c>
      <c r="G4464" s="4" t="str">
        <f aca="false">IFERROR(INDEX(Positions!$E$2:$E$14531,MATCH($A4464&amp;"|22",Positions!$A$2:$A$14531,0)),"-")</f>
        <v>G</v>
      </c>
      <c r="H4464" s="3" t="str">
        <f aca="false">F4464&amp;"-"&amp;G4464</f>
        <v>C-G</v>
      </c>
      <c r="I4464" s="4" t="n">
        <f aca="false">(F4464="G")+(G4464="G")</f>
        <v>1</v>
      </c>
      <c r="J4464" s="4" t="n">
        <f aca="false">(F4464="C")+(G4464="C")</f>
        <v>1</v>
      </c>
      <c r="K4464" s="3" t="n">
        <f aca="false">I4464+J4464</f>
        <v>2</v>
      </c>
    </row>
    <row r="4465" customFormat="false" ht="15" hidden="false" customHeight="false" outlineLevel="0" collapsed="false">
      <c r="A4465" s="4" t="s">
        <v>196</v>
      </c>
      <c r="B4465" s="4" t="s">
        <v>805</v>
      </c>
      <c r="C4465" s="4" t="s">
        <v>673</v>
      </c>
      <c r="D4465" s="4" t="n">
        <f aca="false">IFERROR(INDEX(Positions!$D$2:$D$14531,MATCH($A4465&amp;"|27",Positions!$A$2:$A$14531,0)),"-")</f>
        <v>27</v>
      </c>
      <c r="E4465" s="4" t="n">
        <f aca="false">IFERROR(INDEX(Positions!$D$2:$D$14531,MATCH($A4465&amp;"|43",Positions!$A$2:$A$14531,0)),"-")</f>
        <v>43</v>
      </c>
      <c r="F4465" s="4" t="str">
        <f aca="false">IFERROR(INDEX(Positions!$E$2:$E$14531,MATCH($A4465&amp;"|27",Positions!$A$2:$A$14531,0)),"-")</f>
        <v>A</v>
      </c>
      <c r="G4465" s="4" t="str">
        <f aca="false">IFERROR(INDEX(Positions!$E$2:$E$14531,MATCH($A4465&amp;"|43",Positions!$A$2:$A$14531,0)),"-")</f>
        <v>C</v>
      </c>
      <c r="H4465" s="3" t="str">
        <f aca="false">F4465&amp;"-"&amp;G4465</f>
        <v>A-C</v>
      </c>
      <c r="I4465" s="4" t="n">
        <f aca="false">(F4465="G")+(G4465="G")</f>
        <v>0</v>
      </c>
      <c r="J4465" s="4" t="n">
        <f aca="false">(F4465="C")+(G4465="C")</f>
        <v>1</v>
      </c>
      <c r="K4465" s="3" t="n">
        <f aca="false">I4465+J4465</f>
        <v>1</v>
      </c>
    </row>
    <row r="4466" customFormat="false" ht="15" hidden="false" customHeight="false" outlineLevel="0" collapsed="false">
      <c r="A4466" s="4" t="s">
        <v>196</v>
      </c>
      <c r="B4466" s="4" t="s">
        <v>805</v>
      </c>
      <c r="C4466" s="4" t="s">
        <v>889</v>
      </c>
      <c r="D4466" s="4" t="n">
        <f aca="false">IFERROR(INDEX(Positions!$D$2:$D$14531,MATCH($A4466&amp;"|28",Positions!$A$2:$A$14531,0)),"-")</f>
        <v>28</v>
      </c>
      <c r="E4466" s="4" t="n">
        <f aca="false">IFERROR(INDEX(Positions!$D$2:$D$14531,MATCH($A4466&amp;"|42",Positions!$A$2:$A$14531,0)),"-")</f>
        <v>42</v>
      </c>
      <c r="F4466" s="4" t="str">
        <f aca="false">IFERROR(INDEX(Positions!$E$2:$E$14531,MATCH($A4466&amp;"|28",Positions!$A$2:$A$14531,0)),"-")</f>
        <v>C</v>
      </c>
      <c r="G4466" s="4" t="str">
        <f aca="false">IFERROR(INDEX(Positions!$E$2:$E$14531,MATCH($A4466&amp;"|42",Positions!$A$2:$A$14531,0)),"-")</f>
        <v>G</v>
      </c>
      <c r="H4466" s="3" t="str">
        <f aca="false">F4466&amp;"-"&amp;G4466</f>
        <v>C-G</v>
      </c>
      <c r="I4466" s="4" t="n">
        <f aca="false">(F4466="G")+(G4466="G")</f>
        <v>1</v>
      </c>
      <c r="J4466" s="4" t="n">
        <f aca="false">(F4466="C")+(G4466="C")</f>
        <v>1</v>
      </c>
      <c r="K4466" s="3" t="n">
        <f aca="false">I4466+J4466</f>
        <v>2</v>
      </c>
    </row>
    <row r="4467" customFormat="false" ht="15" hidden="false" customHeight="false" outlineLevel="0" collapsed="false">
      <c r="A4467" s="4" t="s">
        <v>196</v>
      </c>
      <c r="B4467" s="4" t="s">
        <v>805</v>
      </c>
      <c r="C4467" s="4" t="s">
        <v>890</v>
      </c>
      <c r="D4467" s="4" t="n">
        <f aca="false">IFERROR(INDEX(Positions!$D$2:$D$14531,MATCH($A4467&amp;"|29",Positions!$A$2:$A$14531,0)),"-")</f>
        <v>29</v>
      </c>
      <c r="E4467" s="4" t="n">
        <f aca="false">IFERROR(INDEX(Positions!$D$2:$D$14531,MATCH($A4467&amp;"|41",Positions!$A$2:$A$14531,0)),"-")</f>
        <v>41</v>
      </c>
      <c r="F4467" s="4" t="str">
        <f aca="false">IFERROR(INDEX(Positions!$E$2:$E$14531,MATCH($A4467&amp;"|29",Positions!$A$2:$A$14531,0)),"-")</f>
        <v>G</v>
      </c>
      <c r="G4467" s="4" t="str">
        <f aca="false">IFERROR(INDEX(Positions!$E$2:$E$14531,MATCH($A4467&amp;"|41",Positions!$A$2:$A$14531,0)),"-")</f>
        <v>C</v>
      </c>
      <c r="H4467" s="3" t="str">
        <f aca="false">F4467&amp;"-"&amp;G4467</f>
        <v>G-C</v>
      </c>
      <c r="I4467" s="4" t="n">
        <f aca="false">(F4467="G")+(G4467="G")</f>
        <v>1</v>
      </c>
      <c r="J4467" s="4" t="n">
        <f aca="false">(F4467="C")+(G4467="C")</f>
        <v>1</v>
      </c>
      <c r="K4467" s="3" t="n">
        <f aca="false">I4467+J4467</f>
        <v>2</v>
      </c>
    </row>
    <row r="4468" customFormat="false" ht="15" hidden="false" customHeight="false" outlineLevel="0" collapsed="false">
      <c r="A4468" s="4" t="s">
        <v>196</v>
      </c>
      <c r="B4468" s="4" t="s">
        <v>805</v>
      </c>
      <c r="C4468" s="4" t="s">
        <v>694</v>
      </c>
      <c r="D4468" s="4" t="n">
        <f aca="false">IFERROR(INDEX(Positions!$D$2:$D$14531,MATCH($A4468&amp;"|30",Positions!$A$2:$A$14531,0)),"-")</f>
        <v>30</v>
      </c>
      <c r="E4468" s="4" t="n">
        <f aca="false">IFERROR(INDEX(Positions!$D$2:$D$14531,MATCH($A4468&amp;"|40",Positions!$A$2:$A$14531,0)),"-")</f>
        <v>40</v>
      </c>
      <c r="F4468" s="4" t="str">
        <f aca="false">IFERROR(INDEX(Positions!$E$2:$E$14531,MATCH($A4468&amp;"|30",Positions!$A$2:$A$14531,0)),"-")</f>
        <v>G</v>
      </c>
      <c r="G4468" s="4" t="str">
        <f aca="false">IFERROR(INDEX(Positions!$E$2:$E$14531,MATCH($A4468&amp;"|40",Positions!$A$2:$A$14531,0)),"-")</f>
        <v>C</v>
      </c>
      <c r="H4468" s="3" t="str">
        <f aca="false">F4468&amp;"-"&amp;G4468</f>
        <v>G-C</v>
      </c>
      <c r="I4468" s="4" t="n">
        <f aca="false">(F4468="G")+(G4468="G")</f>
        <v>1</v>
      </c>
      <c r="J4468" s="4" t="n">
        <f aca="false">(F4468="C")+(G4468="C")</f>
        <v>1</v>
      </c>
      <c r="K4468" s="3" t="n">
        <f aca="false">I4468+J4468</f>
        <v>2</v>
      </c>
    </row>
    <row r="4469" customFormat="false" ht="15" hidden="false" customHeight="false" outlineLevel="0" collapsed="false">
      <c r="A4469" s="4" t="s">
        <v>196</v>
      </c>
      <c r="B4469" s="4" t="s">
        <v>805</v>
      </c>
      <c r="C4469" s="4" t="s">
        <v>640</v>
      </c>
      <c r="D4469" s="4" t="n">
        <f aca="false">IFERROR(INDEX(Positions!$D$2:$D$14531,MATCH($A4469&amp;"|31",Positions!$A$2:$A$14531,0)),"-")</f>
        <v>31</v>
      </c>
      <c r="E4469" s="4" t="n">
        <f aca="false">IFERROR(INDEX(Positions!$D$2:$D$14531,MATCH($A4469&amp;"|39",Positions!$A$2:$A$14531,0)),"-")</f>
        <v>39</v>
      </c>
      <c r="F4469" s="4" t="str">
        <f aca="false">IFERROR(INDEX(Positions!$E$2:$E$14531,MATCH($A4469&amp;"|31",Positions!$A$2:$A$14531,0)),"-")</f>
        <v>A</v>
      </c>
      <c r="G4469" s="4" t="str">
        <f aca="false">IFERROR(INDEX(Positions!$E$2:$E$14531,MATCH($A4469&amp;"|39",Positions!$A$2:$A$14531,0)),"-")</f>
        <v>U</v>
      </c>
      <c r="H4469" s="3" t="str">
        <f aca="false">F4469&amp;"-"&amp;G4469</f>
        <v>A-U</v>
      </c>
      <c r="I4469" s="4" t="n">
        <f aca="false">(F4469="G")+(G4469="G")</f>
        <v>0</v>
      </c>
      <c r="J4469" s="4" t="n">
        <f aca="false">(F4469="C")+(G4469="C")</f>
        <v>0</v>
      </c>
      <c r="K4469" s="3" t="n">
        <f aca="false">I4469+J4469</f>
        <v>0</v>
      </c>
    </row>
    <row r="4470" customFormat="false" ht="15" hidden="false" customHeight="false" outlineLevel="0" collapsed="false">
      <c r="A4470" s="4" t="s">
        <v>196</v>
      </c>
      <c r="B4470" s="4" t="s">
        <v>830</v>
      </c>
      <c r="C4470" s="4" t="s">
        <v>367</v>
      </c>
      <c r="D4470" s="4" t="n">
        <f aca="false">IFERROR(INDEX(Positions!$D$2:$D$14531,MATCH($A4470&amp;"|49",Positions!$A$2:$A$14531,0)),"-")</f>
        <v>49</v>
      </c>
      <c r="E4470" s="4" t="n">
        <f aca="false">IFERROR(INDEX(Positions!$D$2:$D$14531,MATCH($A4470&amp;"|65",Positions!$A$2:$A$14531,0)),"-")</f>
        <v>65</v>
      </c>
      <c r="F4470" s="4" t="str">
        <f aca="false">IFERROR(INDEX(Positions!$E$2:$E$14531,MATCH($A4470&amp;"|49",Positions!$A$2:$A$14531,0)),"-")</f>
        <v>G</v>
      </c>
      <c r="G4470" s="4" t="str">
        <f aca="false">IFERROR(INDEX(Positions!$E$2:$E$14531,MATCH($A4470&amp;"|65",Positions!$A$2:$A$14531,0)),"-")</f>
        <v>C</v>
      </c>
      <c r="H4470" s="3" t="str">
        <f aca="false">F4470&amp;"-"&amp;G4470</f>
        <v>G-C</v>
      </c>
      <c r="I4470" s="4" t="n">
        <f aca="false">(F4470="G")+(G4470="G")</f>
        <v>1</v>
      </c>
      <c r="J4470" s="4" t="n">
        <f aca="false">(F4470="C")+(G4470="C")</f>
        <v>1</v>
      </c>
      <c r="K4470" s="3" t="n">
        <f aca="false">I4470+J4470</f>
        <v>2</v>
      </c>
    </row>
    <row r="4471" customFormat="false" ht="15" hidden="false" customHeight="false" outlineLevel="0" collapsed="false">
      <c r="A4471" s="4" t="s">
        <v>196</v>
      </c>
      <c r="B4471" s="4" t="s">
        <v>830</v>
      </c>
      <c r="C4471" s="4" t="s">
        <v>891</v>
      </c>
      <c r="D4471" s="4" t="n">
        <f aca="false">IFERROR(INDEX(Positions!$D$2:$D$14531,MATCH($A4471&amp;"|50",Positions!$A$2:$A$14531,0)),"-")</f>
        <v>50</v>
      </c>
      <c r="E4471" s="4" t="n">
        <f aca="false">IFERROR(INDEX(Positions!$D$2:$D$14531,MATCH($A4471&amp;"|64",Positions!$A$2:$A$14531,0)),"-")</f>
        <v>64</v>
      </c>
      <c r="F4471" s="4" t="str">
        <f aca="false">IFERROR(INDEX(Positions!$E$2:$E$14531,MATCH($A4471&amp;"|50",Positions!$A$2:$A$14531,0)),"-")</f>
        <v>C</v>
      </c>
      <c r="G4471" s="4" t="str">
        <f aca="false">IFERROR(INDEX(Positions!$E$2:$E$14531,MATCH($A4471&amp;"|64",Positions!$A$2:$A$14531,0)),"-")</f>
        <v>G</v>
      </c>
      <c r="H4471" s="3" t="str">
        <f aca="false">F4471&amp;"-"&amp;G4471</f>
        <v>C-G</v>
      </c>
      <c r="I4471" s="4" t="n">
        <f aca="false">(F4471="G")+(G4471="G")</f>
        <v>1</v>
      </c>
      <c r="J4471" s="4" t="n">
        <f aca="false">(F4471="C")+(G4471="C")</f>
        <v>1</v>
      </c>
      <c r="K4471" s="3" t="n">
        <f aca="false">I4471+J4471</f>
        <v>2</v>
      </c>
    </row>
    <row r="4472" customFormat="false" ht="15" hidden="false" customHeight="false" outlineLevel="0" collapsed="false">
      <c r="A4472" s="4" t="s">
        <v>196</v>
      </c>
      <c r="B4472" s="4" t="s">
        <v>830</v>
      </c>
      <c r="C4472" s="4" t="s">
        <v>689</v>
      </c>
      <c r="D4472" s="4" t="n">
        <f aca="false">IFERROR(INDEX(Positions!$D$2:$D$14531,MATCH($A4472&amp;"|51",Positions!$A$2:$A$14531,0)),"-")</f>
        <v>51</v>
      </c>
      <c r="E4472" s="4" t="n">
        <f aca="false">IFERROR(INDEX(Positions!$D$2:$D$14531,MATCH($A4472&amp;"|63",Positions!$A$2:$A$14531,0)),"-")</f>
        <v>63</v>
      </c>
      <c r="F4472" s="4" t="str">
        <f aca="false">IFERROR(INDEX(Positions!$E$2:$E$14531,MATCH($A4472&amp;"|51",Positions!$A$2:$A$14531,0)),"-")</f>
        <v>U</v>
      </c>
      <c r="G4472" s="4" t="str">
        <f aca="false">IFERROR(INDEX(Positions!$E$2:$E$14531,MATCH($A4472&amp;"|63",Positions!$A$2:$A$14531,0)),"-")</f>
        <v>A</v>
      </c>
      <c r="H4472" s="3" t="str">
        <f aca="false">F4472&amp;"-"&amp;G4472</f>
        <v>U-A</v>
      </c>
      <c r="I4472" s="4" t="n">
        <f aca="false">(F4472="G")+(G4472="G")</f>
        <v>0</v>
      </c>
      <c r="J4472" s="4" t="n">
        <f aca="false">(F4472="C")+(G4472="C")</f>
        <v>0</v>
      </c>
      <c r="K4472" s="3" t="n">
        <f aca="false">I4472+J4472</f>
        <v>0</v>
      </c>
    </row>
    <row r="4473" customFormat="false" ht="15" hidden="false" customHeight="false" outlineLevel="0" collapsed="false">
      <c r="A4473" s="4" t="s">
        <v>196</v>
      </c>
      <c r="B4473" s="4" t="s">
        <v>830</v>
      </c>
      <c r="C4473" s="4" t="s">
        <v>703</v>
      </c>
      <c r="D4473" s="4" t="n">
        <f aca="false">IFERROR(INDEX(Positions!$D$2:$D$14531,MATCH($A4473&amp;"|52",Positions!$A$2:$A$14531,0)),"-")</f>
        <v>52</v>
      </c>
      <c r="E4473" s="4" t="n">
        <f aca="false">IFERROR(INDEX(Positions!$D$2:$D$14531,MATCH($A4473&amp;"|62",Positions!$A$2:$A$14531,0)),"-")</f>
        <v>62</v>
      </c>
      <c r="F4473" s="4" t="str">
        <f aca="false">IFERROR(INDEX(Positions!$E$2:$E$14531,MATCH($A4473&amp;"|52",Positions!$A$2:$A$14531,0)),"-")</f>
        <v>G</v>
      </c>
      <c r="G4473" s="4" t="str">
        <f aca="false">IFERROR(INDEX(Positions!$E$2:$E$14531,MATCH($A4473&amp;"|62",Positions!$A$2:$A$14531,0)),"-")</f>
        <v>C</v>
      </c>
      <c r="H4473" s="3" t="str">
        <f aca="false">F4473&amp;"-"&amp;G4473</f>
        <v>G-C</v>
      </c>
      <c r="I4473" s="4" t="n">
        <f aca="false">(F4473="G")+(G4473="G")</f>
        <v>1</v>
      </c>
      <c r="J4473" s="4" t="n">
        <f aca="false">(F4473="C")+(G4473="C")</f>
        <v>1</v>
      </c>
      <c r="K4473" s="3" t="n">
        <f aca="false">I4473+J4473</f>
        <v>2</v>
      </c>
    </row>
    <row r="4474" customFormat="false" ht="15" hidden="false" customHeight="false" outlineLevel="0" collapsed="false">
      <c r="A4474" s="4" t="s">
        <v>196</v>
      </c>
      <c r="B4474" s="4" t="s">
        <v>830</v>
      </c>
      <c r="C4474" s="4" t="s">
        <v>892</v>
      </c>
      <c r="D4474" s="4" t="n">
        <f aca="false">IFERROR(INDEX(Positions!$D$2:$D$14531,MATCH($A4474&amp;"|53",Positions!$A$2:$A$14531,0)),"-")</f>
        <v>53</v>
      </c>
      <c r="E4474" s="4" t="n">
        <f aca="false">IFERROR(INDEX(Positions!$D$2:$D$14531,MATCH($A4474&amp;"|61",Positions!$A$2:$A$14531,0)),"-")</f>
        <v>61</v>
      </c>
      <c r="F4474" s="4" t="str">
        <f aca="false">IFERROR(INDEX(Positions!$E$2:$E$14531,MATCH($A4474&amp;"|53",Positions!$A$2:$A$14531,0)),"-")</f>
        <v>G</v>
      </c>
      <c r="G4474" s="4" t="str">
        <f aca="false">IFERROR(INDEX(Positions!$E$2:$E$14531,MATCH($A4474&amp;"|61",Positions!$A$2:$A$14531,0)),"-")</f>
        <v>C</v>
      </c>
      <c r="H4474" s="3" t="str">
        <f aca="false">F4474&amp;"-"&amp;G4474</f>
        <v>G-C</v>
      </c>
      <c r="I4474" s="4" t="n">
        <f aca="false">(F4474="G")+(G4474="G")</f>
        <v>1</v>
      </c>
      <c r="J4474" s="4" t="n">
        <f aca="false">(F4474="C")+(G4474="C")</f>
        <v>1</v>
      </c>
      <c r="K4474" s="3" t="n">
        <f aca="false">I4474+J4474</f>
        <v>2</v>
      </c>
    </row>
    <row r="4475" customFormat="false" ht="15" hidden="false" customHeight="false" outlineLevel="0" collapsed="false">
      <c r="A4475" s="24" t="s">
        <v>196</v>
      </c>
      <c r="B4475" s="24" t="s">
        <v>893</v>
      </c>
      <c r="C4475" s="24" t="s">
        <v>894</v>
      </c>
      <c r="D4475" s="24" t="n">
        <f aca="false">IFERROR(INDEX(Positions!$D$2:$D$14531,MATCH($A4475&amp;"|8",Positions!$A$2:$A$14531,0)),"-")</f>
        <v>8</v>
      </c>
      <c r="E4475" s="24" t="n">
        <f aca="false">IFERROR(INDEX(Positions!$D$2:$D$14531,MATCH($A4475&amp;"|14",Positions!$A$2:$A$14531,0)),"-")</f>
        <v>14</v>
      </c>
      <c r="F4475" s="24" t="str">
        <f aca="false">IFERROR(INDEX(Positions!$E$2:$E$14531,MATCH($A4475&amp;"|8",Positions!$A$2:$A$14531,0)),"-")</f>
        <v>U</v>
      </c>
      <c r="G4475" s="24" t="str">
        <f aca="false">IFERROR(INDEX(Positions!$E$2:$E$14531,MATCH($A4475&amp;"|14",Positions!$A$2:$A$14531,0)),"-")</f>
        <v>A</v>
      </c>
      <c r="H4475" s="25" t="str">
        <f aca="false">F4475&amp;"-"&amp;G4475</f>
        <v>U-A</v>
      </c>
      <c r="I4475" s="24" t="n">
        <f aca="false">(F4475="G")+(G4475="G")</f>
        <v>0</v>
      </c>
      <c r="J4475" s="24" t="n">
        <f aca="false">(F4475="C")+(G4475="C")</f>
        <v>0</v>
      </c>
      <c r="K4475" s="25" t="n">
        <f aca="false">I4475+J4475</f>
        <v>0</v>
      </c>
    </row>
    <row r="4476" customFormat="false" ht="15" hidden="false" customHeight="false" outlineLevel="0" collapsed="false">
      <c r="A4476" s="24" t="s">
        <v>196</v>
      </c>
      <c r="B4476" s="24" t="s">
        <v>893</v>
      </c>
      <c r="C4476" s="24" t="s">
        <v>895</v>
      </c>
      <c r="D4476" s="24" t="n">
        <f aca="false">IFERROR(INDEX(Positions!$D$2:$D$14531,MATCH($A4476&amp;"|15",Positions!$A$2:$A$14531,0)),"-")</f>
        <v>15</v>
      </c>
      <c r="E4476" s="24" t="n">
        <f aca="false">IFERROR(INDEX(Positions!$D$2:$D$14531,MATCH($A4476&amp;"|48",Positions!$A$2:$A$14531,0)),"-")</f>
        <v>48</v>
      </c>
      <c r="F4476" s="24" t="str">
        <f aca="false">IFERROR(INDEX(Positions!$E$2:$E$14531,MATCH($A4476&amp;"|15",Positions!$A$2:$A$14531,0)),"-")</f>
        <v>G</v>
      </c>
      <c r="G4476" s="24" t="str">
        <f aca="false">IFERROR(INDEX(Positions!$E$2:$E$14531,MATCH($A4476&amp;"|48",Positions!$A$2:$A$14531,0)),"-")</f>
        <v>C</v>
      </c>
      <c r="H4476" s="25" t="str">
        <f aca="false">F4476&amp;"-"&amp;G4476</f>
        <v>G-C</v>
      </c>
      <c r="I4476" s="24" t="n">
        <f aca="false">(F4476="G")+(G4476="G")</f>
        <v>1</v>
      </c>
      <c r="J4476" s="24" t="n">
        <f aca="false">(F4476="C")+(G4476="C")</f>
        <v>1</v>
      </c>
      <c r="K4476" s="25" t="n">
        <f aca="false">I4476+J4476</f>
        <v>2</v>
      </c>
    </row>
    <row r="4477" customFormat="false" ht="15" hidden="false" customHeight="false" outlineLevel="0" collapsed="false">
      <c r="A4477" s="24" t="s">
        <v>196</v>
      </c>
      <c r="B4477" s="24" t="s">
        <v>893</v>
      </c>
      <c r="C4477" s="24" t="s">
        <v>896</v>
      </c>
      <c r="D4477" s="24" t="n">
        <f aca="false">IFERROR(INDEX(Positions!$D$2:$D$14531,MATCH($A4477&amp;"|18",Positions!$A$2:$A$14531,0)),"-")</f>
        <v>18</v>
      </c>
      <c r="E4477" s="24" t="n">
        <f aca="false">IFERROR(INDEX(Positions!$D$2:$D$14531,MATCH($A4477&amp;"|55",Positions!$A$2:$A$14531,0)),"-")</f>
        <v>55</v>
      </c>
      <c r="F4477" s="24" t="str">
        <f aca="false">IFERROR(INDEX(Positions!$E$2:$E$14531,MATCH($A4477&amp;"|18",Positions!$A$2:$A$14531,0)),"-")</f>
        <v>G</v>
      </c>
      <c r="G4477" s="24" t="str">
        <f aca="false">IFERROR(INDEX(Positions!$E$2:$E$14531,MATCH($A4477&amp;"|55",Positions!$A$2:$A$14531,0)),"-")</f>
        <v>U</v>
      </c>
      <c r="H4477" s="25" t="str">
        <f aca="false">F4477&amp;"-"&amp;G4477</f>
        <v>G-U</v>
      </c>
      <c r="I4477" s="24" t="n">
        <f aca="false">(F4477="G")+(G4477="G")</f>
        <v>1</v>
      </c>
      <c r="J4477" s="24" t="n">
        <f aca="false">(F4477="C")+(G4477="C")</f>
        <v>0</v>
      </c>
      <c r="K4477" s="25" t="n">
        <f aca="false">I4477+J4477</f>
        <v>1</v>
      </c>
    </row>
    <row r="4478" customFormat="false" ht="15" hidden="false" customHeight="false" outlineLevel="0" collapsed="false">
      <c r="A4478" s="24" t="s">
        <v>196</v>
      </c>
      <c r="B4478" s="24" t="s">
        <v>893</v>
      </c>
      <c r="C4478" s="24" t="s">
        <v>897</v>
      </c>
      <c r="D4478" s="24" t="n">
        <f aca="false">IFERROR(INDEX(Positions!$D$2:$D$14531,MATCH($A4478&amp;"|19",Positions!$A$2:$A$14531,0)),"-")</f>
        <v>19</v>
      </c>
      <c r="E4478" s="24" t="n">
        <f aca="false">IFERROR(INDEX(Positions!$D$2:$D$14531,MATCH($A4478&amp;"|56",Positions!$A$2:$A$14531,0)),"-")</f>
        <v>56</v>
      </c>
      <c r="F4478" s="24" t="str">
        <f aca="false">IFERROR(INDEX(Positions!$E$2:$E$14531,MATCH($A4478&amp;"|19",Positions!$A$2:$A$14531,0)),"-")</f>
        <v>G</v>
      </c>
      <c r="G4478" s="24" t="str">
        <f aca="false">IFERROR(INDEX(Positions!$E$2:$E$14531,MATCH($A4478&amp;"|56",Positions!$A$2:$A$14531,0)),"-")</f>
        <v>C</v>
      </c>
      <c r="H4478" s="25" t="str">
        <f aca="false">F4478&amp;"-"&amp;G4478</f>
        <v>G-C</v>
      </c>
      <c r="I4478" s="24" t="n">
        <f aca="false">(F4478="G")+(G4478="G")</f>
        <v>1</v>
      </c>
      <c r="J4478" s="24" t="n">
        <f aca="false">(F4478="C")+(G4478="C")</f>
        <v>1</v>
      </c>
      <c r="K4478" s="25" t="n">
        <f aca="false">I4478+J4478</f>
        <v>2</v>
      </c>
    </row>
    <row r="4479" customFormat="false" ht="15" hidden="false" customHeight="false" outlineLevel="0" collapsed="false">
      <c r="A4479" s="24" t="s">
        <v>196</v>
      </c>
      <c r="B4479" s="24" t="s">
        <v>893</v>
      </c>
      <c r="C4479" s="24" t="s">
        <v>898</v>
      </c>
      <c r="D4479" s="24" t="n">
        <f aca="false">IFERROR(INDEX(Positions!$D$2:$D$14531,MATCH($A4479&amp;"|26",Positions!$A$2:$A$14531,0)),"-")</f>
        <v>26</v>
      </c>
      <c r="E4479" s="24" t="n">
        <f aca="false">IFERROR(INDEX(Positions!$D$2:$D$14531,MATCH($A4479&amp;"|44",Positions!$A$2:$A$14531,0)),"-")</f>
        <v>44</v>
      </c>
      <c r="F4479" s="24" t="str">
        <f aca="false">IFERROR(INDEX(Positions!$E$2:$E$14531,MATCH($A4479&amp;"|26",Positions!$A$2:$A$14531,0)),"-")</f>
        <v>G</v>
      </c>
      <c r="G4479" s="24" t="str">
        <f aca="false">IFERROR(INDEX(Positions!$E$2:$E$14531,MATCH($A4479&amp;"|44",Positions!$A$2:$A$14531,0)),"-")</f>
        <v>A</v>
      </c>
      <c r="H4479" s="25" t="str">
        <f aca="false">F4479&amp;"-"&amp;G4479</f>
        <v>G-A</v>
      </c>
      <c r="I4479" s="24" t="n">
        <f aca="false">(F4479="G")+(G4479="G")</f>
        <v>1</v>
      </c>
      <c r="J4479" s="24" t="n">
        <f aca="false">(F4479="C")+(G4479="C")</f>
        <v>0</v>
      </c>
      <c r="K4479" s="25" t="n">
        <f aca="false">I4479+J4479</f>
        <v>1</v>
      </c>
    </row>
    <row r="4480" customFormat="false" ht="15" hidden="false" customHeight="false" outlineLevel="0" collapsed="false">
      <c r="A4480" s="24" t="s">
        <v>196</v>
      </c>
      <c r="B4480" s="24" t="s">
        <v>893</v>
      </c>
      <c r="C4480" s="24" t="s">
        <v>899</v>
      </c>
      <c r="D4480" s="24" t="n">
        <f aca="false">IFERROR(INDEX(Positions!$D$2:$D$14531,MATCH($A4480&amp;"|32",Positions!$A$2:$A$14531,0)),"-")</f>
        <v>32</v>
      </c>
      <c r="E4480" s="24" t="n">
        <f aca="false">IFERROR(INDEX(Positions!$D$2:$D$14531,MATCH($A4480&amp;"|38",Positions!$A$2:$A$14531,0)),"-")</f>
        <v>38</v>
      </c>
      <c r="F4480" s="24" t="str">
        <f aca="false">IFERROR(INDEX(Positions!$E$2:$E$14531,MATCH($A4480&amp;"|32",Positions!$A$2:$A$14531,0)),"-")</f>
        <v>C</v>
      </c>
      <c r="G4480" s="24" t="str">
        <f aca="false">IFERROR(INDEX(Positions!$E$2:$E$14531,MATCH($A4480&amp;"|38",Positions!$A$2:$A$14531,0)),"-")</f>
        <v>A</v>
      </c>
      <c r="H4480" s="25" t="str">
        <f aca="false">F4480&amp;"-"&amp;G4480</f>
        <v>C-A</v>
      </c>
      <c r="I4480" s="24" t="n">
        <f aca="false">(F4480="G")+(G4480="G")</f>
        <v>0</v>
      </c>
      <c r="J4480" s="24" t="n">
        <f aca="false">(F4480="C")+(G4480="C")</f>
        <v>1</v>
      </c>
      <c r="K4480" s="25" t="n">
        <f aca="false">I4480+J4480</f>
        <v>1</v>
      </c>
    </row>
    <row r="4481" customFormat="false" ht="15" hidden="false" customHeight="false" outlineLevel="0" collapsed="false">
      <c r="A4481" s="24" t="s">
        <v>196</v>
      </c>
      <c r="B4481" s="24" t="s">
        <v>893</v>
      </c>
      <c r="C4481" s="24" t="s">
        <v>900</v>
      </c>
      <c r="D4481" s="24" t="n">
        <f aca="false">IFERROR(INDEX(Positions!$D$2:$D$14531,MATCH($A4481&amp;"|54",Positions!$A$2:$A$14531,0)),"-")</f>
        <v>54</v>
      </c>
      <c r="E4481" s="24" t="n">
        <f aca="false">IFERROR(INDEX(Positions!$D$2:$D$14531,MATCH($A4481&amp;"|58",Positions!$A$2:$A$14531,0)),"-")</f>
        <v>58</v>
      </c>
      <c r="F4481" s="24" t="str">
        <f aca="false">IFERROR(INDEX(Positions!$E$2:$E$14531,MATCH($A4481&amp;"|54",Positions!$A$2:$A$14531,0)),"-")</f>
        <v>U</v>
      </c>
      <c r="G4481" s="24" t="str">
        <f aca="false">IFERROR(INDEX(Positions!$E$2:$E$14531,MATCH($A4481&amp;"|58",Positions!$A$2:$A$14531,0)),"-")</f>
        <v>A</v>
      </c>
      <c r="H4481" s="25" t="str">
        <f aca="false">F4481&amp;"-"&amp;G4481</f>
        <v>U-A</v>
      </c>
      <c r="I4481" s="24" t="n">
        <f aca="false">(F4481="G")+(G4481="G")</f>
        <v>0</v>
      </c>
      <c r="J4481" s="24" t="n">
        <f aca="false">(F4481="C")+(G4481="C")</f>
        <v>0</v>
      </c>
      <c r="K4481" s="25" t="n">
        <f aca="false">I4481+J4481</f>
        <v>0</v>
      </c>
    </row>
    <row r="4482" customFormat="false" ht="15" hidden="false" customHeight="false" outlineLevel="0" collapsed="false">
      <c r="A4482" s="4" t="s">
        <v>197</v>
      </c>
      <c r="B4482" s="4" t="s">
        <v>768</v>
      </c>
      <c r="C4482" s="4" t="s">
        <v>882</v>
      </c>
      <c r="D4482" s="4" t="n">
        <f aca="false">IFERROR(INDEX(Positions!$D$2:$D$14531,MATCH($A4482&amp;"|1",Positions!$A$2:$A$14531,0)),"-")</f>
        <v>1</v>
      </c>
      <c r="E4482" s="4" t="n">
        <f aca="false">IFERROR(INDEX(Positions!$D$2:$D$14531,MATCH($A4482&amp;"|72",Positions!$A$2:$A$14531,0)),"-")</f>
        <v>72</v>
      </c>
      <c r="F4482" s="4" t="str">
        <f aca="false">IFERROR(INDEX(Positions!$E$2:$E$14531,MATCH($A4482&amp;"|1",Positions!$A$2:$A$14531,0)),"-")</f>
        <v>U</v>
      </c>
      <c r="G4482" s="4" t="str">
        <f aca="false">IFERROR(INDEX(Positions!$E$2:$E$14531,MATCH($A4482&amp;"|72",Positions!$A$2:$A$14531,0)),"-")</f>
        <v>A</v>
      </c>
      <c r="H4482" s="3" t="str">
        <f aca="false">F4482&amp;"-"&amp;G4482</f>
        <v>U-A</v>
      </c>
      <c r="I4482" s="4" t="n">
        <f aca="false">(F4482="G")+(G4482="G")</f>
        <v>0</v>
      </c>
      <c r="J4482" s="4" t="n">
        <f aca="false">(F4482="C")+(G4482="C")</f>
        <v>0</v>
      </c>
      <c r="K4482" s="3" t="n">
        <f aca="false">I4482+J4482</f>
        <v>0</v>
      </c>
    </row>
    <row r="4483" customFormat="false" ht="15" hidden="false" customHeight="false" outlineLevel="0" collapsed="false">
      <c r="A4483" s="4" t="s">
        <v>197</v>
      </c>
      <c r="B4483" s="4" t="s">
        <v>768</v>
      </c>
      <c r="C4483" s="4" t="s">
        <v>883</v>
      </c>
      <c r="D4483" s="4" t="n">
        <f aca="false">IFERROR(INDEX(Positions!$D$2:$D$14531,MATCH($A4483&amp;"|2",Positions!$A$2:$A$14531,0)),"-")</f>
        <v>2</v>
      </c>
      <c r="E4483" s="4" t="n">
        <f aca="false">IFERROR(INDEX(Positions!$D$2:$D$14531,MATCH($A4483&amp;"|71",Positions!$A$2:$A$14531,0)),"-")</f>
        <v>71</v>
      </c>
      <c r="F4483" s="4" t="str">
        <f aca="false">IFERROR(INDEX(Positions!$E$2:$E$14531,MATCH($A4483&amp;"|2",Positions!$A$2:$A$14531,0)),"-")</f>
        <v>C</v>
      </c>
      <c r="G4483" s="4" t="str">
        <f aca="false">IFERROR(INDEX(Positions!$E$2:$E$14531,MATCH($A4483&amp;"|71",Positions!$A$2:$A$14531,0)),"-")</f>
        <v>G</v>
      </c>
      <c r="H4483" s="3" t="str">
        <f aca="false">F4483&amp;"-"&amp;G4483</f>
        <v>C-G</v>
      </c>
      <c r="I4483" s="4" t="n">
        <f aca="false">(F4483="G")+(G4483="G")</f>
        <v>1</v>
      </c>
      <c r="J4483" s="4" t="n">
        <f aca="false">(F4483="C")+(G4483="C")</f>
        <v>1</v>
      </c>
      <c r="K4483" s="3" t="n">
        <f aca="false">I4483+J4483</f>
        <v>2</v>
      </c>
    </row>
    <row r="4484" customFormat="false" ht="15" hidden="false" customHeight="false" outlineLevel="0" collapsed="false">
      <c r="A4484" s="4" t="s">
        <v>197</v>
      </c>
      <c r="B4484" s="4" t="s">
        <v>768</v>
      </c>
      <c r="C4484" s="4" t="s">
        <v>884</v>
      </c>
      <c r="D4484" s="4" t="n">
        <f aca="false">IFERROR(INDEX(Positions!$D$2:$D$14531,MATCH($A4484&amp;"|3",Positions!$A$2:$A$14531,0)),"-")</f>
        <v>3</v>
      </c>
      <c r="E4484" s="4" t="n">
        <f aca="false">IFERROR(INDEX(Positions!$D$2:$D$14531,MATCH($A4484&amp;"|70",Positions!$A$2:$A$14531,0)),"-")</f>
        <v>70</v>
      </c>
      <c r="F4484" s="4" t="str">
        <f aca="false">IFERROR(INDEX(Positions!$E$2:$E$14531,MATCH($A4484&amp;"|3",Positions!$A$2:$A$14531,0)),"-")</f>
        <v>C</v>
      </c>
      <c r="G4484" s="4" t="str">
        <f aca="false">IFERROR(INDEX(Positions!$E$2:$E$14531,MATCH($A4484&amp;"|70",Positions!$A$2:$A$14531,0)),"-")</f>
        <v>G</v>
      </c>
      <c r="H4484" s="3" t="str">
        <f aca="false">F4484&amp;"-"&amp;G4484</f>
        <v>C-G</v>
      </c>
      <c r="I4484" s="4" t="n">
        <f aca="false">(F4484="G")+(G4484="G")</f>
        <v>1</v>
      </c>
      <c r="J4484" s="4" t="n">
        <f aca="false">(F4484="C")+(G4484="C")</f>
        <v>1</v>
      </c>
      <c r="K4484" s="3" t="n">
        <f aca="false">I4484+J4484</f>
        <v>2</v>
      </c>
    </row>
    <row r="4485" customFormat="false" ht="15" hidden="false" customHeight="false" outlineLevel="0" collapsed="false">
      <c r="A4485" s="4" t="s">
        <v>197</v>
      </c>
      <c r="B4485" s="4" t="s">
        <v>768</v>
      </c>
      <c r="C4485" s="4" t="s">
        <v>885</v>
      </c>
      <c r="D4485" s="4" t="n">
        <f aca="false">IFERROR(INDEX(Positions!$D$2:$D$14531,MATCH($A4485&amp;"|4",Positions!$A$2:$A$14531,0)),"-")</f>
        <v>4</v>
      </c>
      <c r="E4485" s="4" t="n">
        <f aca="false">IFERROR(INDEX(Positions!$D$2:$D$14531,MATCH($A4485&amp;"|69",Positions!$A$2:$A$14531,0)),"-")</f>
        <v>69</v>
      </c>
      <c r="F4485" s="4" t="str">
        <f aca="false">IFERROR(INDEX(Positions!$E$2:$E$14531,MATCH($A4485&amp;"|4",Positions!$A$2:$A$14531,0)),"-")</f>
        <v>U</v>
      </c>
      <c r="G4485" s="4" t="str">
        <f aca="false">IFERROR(INDEX(Positions!$E$2:$E$14531,MATCH($A4485&amp;"|69",Positions!$A$2:$A$14531,0)),"-")</f>
        <v>A</v>
      </c>
      <c r="H4485" s="3" t="str">
        <f aca="false">F4485&amp;"-"&amp;G4485</f>
        <v>U-A</v>
      </c>
      <c r="I4485" s="4" t="n">
        <f aca="false">(F4485="G")+(G4485="G")</f>
        <v>0</v>
      </c>
      <c r="J4485" s="4" t="n">
        <f aca="false">(F4485="C")+(G4485="C")</f>
        <v>0</v>
      </c>
      <c r="K4485" s="3" t="n">
        <f aca="false">I4485+J4485</f>
        <v>0</v>
      </c>
    </row>
    <row r="4486" customFormat="false" ht="15" hidden="false" customHeight="false" outlineLevel="0" collapsed="false">
      <c r="A4486" s="4" t="s">
        <v>197</v>
      </c>
      <c r="B4486" s="4" t="s">
        <v>768</v>
      </c>
      <c r="C4486" s="4" t="s">
        <v>542</v>
      </c>
      <c r="D4486" s="4" t="n">
        <f aca="false">IFERROR(INDEX(Positions!$D$2:$D$14531,MATCH($A4486&amp;"|5",Positions!$A$2:$A$14531,0)),"-")</f>
        <v>5</v>
      </c>
      <c r="E4486" s="4" t="n">
        <f aca="false">IFERROR(INDEX(Positions!$D$2:$D$14531,MATCH($A4486&amp;"|68",Positions!$A$2:$A$14531,0)),"-")</f>
        <v>68</v>
      </c>
      <c r="F4486" s="4" t="str">
        <f aca="false">IFERROR(INDEX(Positions!$E$2:$E$14531,MATCH($A4486&amp;"|5",Positions!$A$2:$A$14531,0)),"-")</f>
        <v>C</v>
      </c>
      <c r="G4486" s="4" t="str">
        <f aca="false">IFERROR(INDEX(Positions!$E$2:$E$14531,MATCH($A4486&amp;"|68",Positions!$A$2:$A$14531,0)),"-")</f>
        <v>G</v>
      </c>
      <c r="H4486" s="3" t="str">
        <f aca="false">F4486&amp;"-"&amp;G4486</f>
        <v>C-G</v>
      </c>
      <c r="I4486" s="4" t="n">
        <f aca="false">(F4486="G")+(G4486="G")</f>
        <v>1</v>
      </c>
      <c r="J4486" s="4" t="n">
        <f aca="false">(F4486="C")+(G4486="C")</f>
        <v>1</v>
      </c>
      <c r="K4486" s="3" t="n">
        <f aca="false">I4486+J4486</f>
        <v>2</v>
      </c>
    </row>
    <row r="4487" customFormat="false" ht="15" hidden="false" customHeight="false" outlineLevel="0" collapsed="false">
      <c r="A4487" s="4" t="s">
        <v>197</v>
      </c>
      <c r="B4487" s="4" t="s">
        <v>768</v>
      </c>
      <c r="C4487" s="4" t="s">
        <v>561</v>
      </c>
      <c r="D4487" s="4" t="n">
        <f aca="false">IFERROR(INDEX(Positions!$D$2:$D$14531,MATCH($A4487&amp;"|6",Positions!$A$2:$A$14531,0)),"-")</f>
        <v>6</v>
      </c>
      <c r="E4487" s="4" t="n">
        <f aca="false">IFERROR(INDEX(Positions!$D$2:$D$14531,MATCH($A4487&amp;"|67",Positions!$A$2:$A$14531,0)),"-")</f>
        <v>67</v>
      </c>
      <c r="F4487" s="4" t="str">
        <f aca="false">IFERROR(INDEX(Positions!$E$2:$E$14531,MATCH($A4487&amp;"|6",Positions!$A$2:$A$14531,0)),"-")</f>
        <v>C</v>
      </c>
      <c r="G4487" s="4" t="str">
        <f aca="false">IFERROR(INDEX(Positions!$E$2:$E$14531,MATCH($A4487&amp;"|67",Positions!$A$2:$A$14531,0)),"-")</f>
        <v>G</v>
      </c>
      <c r="H4487" s="3" t="str">
        <f aca="false">F4487&amp;"-"&amp;G4487</f>
        <v>C-G</v>
      </c>
      <c r="I4487" s="4" t="n">
        <f aca="false">(F4487="G")+(G4487="G")</f>
        <v>1</v>
      </c>
      <c r="J4487" s="4" t="n">
        <f aca="false">(F4487="C")+(G4487="C")</f>
        <v>1</v>
      </c>
      <c r="K4487" s="3" t="n">
        <f aca="false">I4487+J4487</f>
        <v>2</v>
      </c>
    </row>
    <row r="4488" customFormat="false" ht="15" hidden="false" customHeight="false" outlineLevel="0" collapsed="false">
      <c r="A4488" s="4" t="s">
        <v>197</v>
      </c>
      <c r="B4488" s="4" t="s">
        <v>768</v>
      </c>
      <c r="C4488" s="4" t="s">
        <v>886</v>
      </c>
      <c r="D4488" s="4" t="n">
        <f aca="false">IFERROR(INDEX(Positions!$D$2:$D$14531,MATCH($A4488&amp;"|7",Positions!$A$2:$A$14531,0)),"-")</f>
        <v>7</v>
      </c>
      <c r="E4488" s="4" t="n">
        <f aca="false">IFERROR(INDEX(Positions!$D$2:$D$14531,MATCH($A4488&amp;"|66",Positions!$A$2:$A$14531,0)),"-")</f>
        <v>66</v>
      </c>
      <c r="F4488" s="4" t="str">
        <f aca="false">IFERROR(INDEX(Positions!$E$2:$E$14531,MATCH($A4488&amp;"|7",Positions!$A$2:$A$14531,0)),"-")</f>
        <v>U</v>
      </c>
      <c r="G4488" s="4" t="str">
        <f aca="false">IFERROR(INDEX(Positions!$E$2:$E$14531,MATCH($A4488&amp;"|66",Positions!$A$2:$A$14531,0)),"-")</f>
        <v>A</v>
      </c>
      <c r="H4488" s="3" t="str">
        <f aca="false">F4488&amp;"-"&amp;G4488</f>
        <v>U-A</v>
      </c>
      <c r="I4488" s="4" t="n">
        <f aca="false">(F4488="G")+(G4488="G")</f>
        <v>0</v>
      </c>
      <c r="J4488" s="4" t="n">
        <f aca="false">(F4488="C")+(G4488="C")</f>
        <v>0</v>
      </c>
      <c r="K4488" s="3" t="n">
        <f aca="false">I4488+J4488</f>
        <v>0</v>
      </c>
    </row>
    <row r="4489" customFormat="false" ht="15" hidden="false" customHeight="false" outlineLevel="0" collapsed="false">
      <c r="A4489" s="4" t="s">
        <v>197</v>
      </c>
      <c r="B4489" s="4" t="s">
        <v>783</v>
      </c>
      <c r="C4489" s="4" t="s">
        <v>887</v>
      </c>
      <c r="D4489" s="4" t="n">
        <f aca="false">IFERROR(INDEX(Positions!$D$2:$D$14531,MATCH($A4489&amp;"|10",Positions!$A$2:$A$14531,0)),"-")</f>
        <v>10</v>
      </c>
      <c r="E4489" s="4" t="n">
        <f aca="false">IFERROR(INDEX(Positions!$D$2:$D$14531,MATCH($A4489&amp;"|25",Positions!$A$2:$A$14531,0)),"-")</f>
        <v>25</v>
      </c>
      <c r="F4489" s="4" t="str">
        <f aca="false">IFERROR(INDEX(Positions!$E$2:$E$14531,MATCH($A4489&amp;"|10",Positions!$A$2:$A$14531,0)),"-")</f>
        <v>G</v>
      </c>
      <c r="G4489" s="4" t="str">
        <f aca="false">IFERROR(INDEX(Positions!$E$2:$E$14531,MATCH($A4489&amp;"|25",Positions!$A$2:$A$14531,0)),"-")</f>
        <v>C</v>
      </c>
      <c r="H4489" s="3" t="str">
        <f aca="false">F4489&amp;"-"&amp;G4489</f>
        <v>G-C</v>
      </c>
      <c r="I4489" s="4" t="n">
        <f aca="false">(F4489="G")+(G4489="G")</f>
        <v>1</v>
      </c>
      <c r="J4489" s="4" t="n">
        <f aca="false">(F4489="C")+(G4489="C")</f>
        <v>1</v>
      </c>
      <c r="K4489" s="3" t="n">
        <f aca="false">I4489+J4489</f>
        <v>2</v>
      </c>
    </row>
    <row r="4490" customFormat="false" ht="15" hidden="false" customHeight="false" outlineLevel="0" collapsed="false">
      <c r="A4490" s="4" t="s">
        <v>197</v>
      </c>
      <c r="B4490" s="4" t="s">
        <v>783</v>
      </c>
      <c r="C4490" s="4" t="s">
        <v>888</v>
      </c>
      <c r="D4490" s="4" t="n">
        <f aca="false">IFERROR(INDEX(Positions!$D$2:$D$14531,MATCH($A4490&amp;"|11",Positions!$A$2:$A$14531,0)),"-")</f>
        <v>11</v>
      </c>
      <c r="E4490" s="4" t="n">
        <f aca="false">IFERROR(INDEX(Positions!$D$2:$D$14531,MATCH($A4490&amp;"|24",Positions!$A$2:$A$14531,0)),"-")</f>
        <v>24</v>
      </c>
      <c r="F4490" s="4" t="str">
        <f aca="false">IFERROR(INDEX(Positions!$E$2:$E$14531,MATCH($A4490&amp;"|11",Positions!$A$2:$A$14531,0)),"-")</f>
        <v>C</v>
      </c>
      <c r="G4490" s="4" t="str">
        <f aca="false">IFERROR(INDEX(Positions!$E$2:$E$14531,MATCH($A4490&amp;"|24",Positions!$A$2:$A$14531,0)),"-")</f>
        <v>G</v>
      </c>
      <c r="H4490" s="3" t="str">
        <f aca="false">F4490&amp;"-"&amp;G4490</f>
        <v>C-G</v>
      </c>
      <c r="I4490" s="4" t="n">
        <f aca="false">(F4490="G")+(G4490="G")</f>
        <v>1</v>
      </c>
      <c r="J4490" s="4" t="n">
        <f aca="false">(F4490="C")+(G4490="C")</f>
        <v>1</v>
      </c>
      <c r="K4490" s="3" t="n">
        <f aca="false">I4490+J4490</f>
        <v>2</v>
      </c>
    </row>
    <row r="4491" customFormat="false" ht="15" hidden="false" customHeight="false" outlineLevel="0" collapsed="false">
      <c r="A4491" s="4" t="s">
        <v>197</v>
      </c>
      <c r="B4491" s="4" t="s">
        <v>783</v>
      </c>
      <c r="C4491" s="4" t="s">
        <v>479</v>
      </c>
      <c r="D4491" s="4" t="n">
        <f aca="false">IFERROR(INDEX(Positions!$D$2:$D$14531,MATCH($A4491&amp;"|12",Positions!$A$2:$A$14531,0)),"-")</f>
        <v>12</v>
      </c>
      <c r="E4491" s="4" t="n">
        <f aca="false">IFERROR(INDEX(Positions!$D$2:$D$14531,MATCH($A4491&amp;"|23",Positions!$A$2:$A$14531,0)),"-")</f>
        <v>23</v>
      </c>
      <c r="F4491" s="4" t="str">
        <f aca="false">IFERROR(INDEX(Positions!$E$2:$E$14531,MATCH($A4491&amp;"|12",Positions!$A$2:$A$14531,0)),"-")</f>
        <v>U</v>
      </c>
      <c r="G4491" s="4" t="str">
        <f aca="false">IFERROR(INDEX(Positions!$E$2:$E$14531,MATCH($A4491&amp;"|23",Positions!$A$2:$A$14531,0)),"-")</f>
        <v>A</v>
      </c>
      <c r="H4491" s="3" t="str">
        <f aca="false">F4491&amp;"-"&amp;G4491</f>
        <v>U-A</v>
      </c>
      <c r="I4491" s="4" t="n">
        <f aca="false">(F4491="G")+(G4491="G")</f>
        <v>0</v>
      </c>
      <c r="J4491" s="4" t="n">
        <f aca="false">(F4491="C")+(G4491="C")</f>
        <v>0</v>
      </c>
      <c r="K4491" s="3" t="n">
        <f aca="false">I4491+J4491</f>
        <v>0</v>
      </c>
    </row>
    <row r="4492" customFormat="false" ht="15" hidden="false" customHeight="false" outlineLevel="0" collapsed="false">
      <c r="A4492" s="4" t="s">
        <v>197</v>
      </c>
      <c r="B4492" s="4" t="s">
        <v>783</v>
      </c>
      <c r="C4492" s="4" t="s">
        <v>267</v>
      </c>
      <c r="D4492" s="4" t="n">
        <f aca="false">IFERROR(INDEX(Positions!$D$2:$D$14531,MATCH($A4492&amp;"|13",Positions!$A$2:$A$14531,0)),"-")</f>
        <v>13</v>
      </c>
      <c r="E4492" s="4" t="n">
        <f aca="false">IFERROR(INDEX(Positions!$D$2:$D$14531,MATCH($A4492&amp;"|22",Positions!$A$2:$A$14531,0)),"-")</f>
        <v>22</v>
      </c>
      <c r="F4492" s="4" t="str">
        <f aca="false">IFERROR(INDEX(Positions!$E$2:$E$14531,MATCH($A4492&amp;"|13",Positions!$A$2:$A$14531,0)),"-")</f>
        <v>C</v>
      </c>
      <c r="G4492" s="4" t="str">
        <f aca="false">IFERROR(INDEX(Positions!$E$2:$E$14531,MATCH($A4492&amp;"|22",Positions!$A$2:$A$14531,0)),"-")</f>
        <v>G</v>
      </c>
      <c r="H4492" s="3" t="str">
        <f aca="false">F4492&amp;"-"&amp;G4492</f>
        <v>C-G</v>
      </c>
      <c r="I4492" s="4" t="n">
        <f aca="false">(F4492="G")+(G4492="G")</f>
        <v>1</v>
      </c>
      <c r="J4492" s="4" t="n">
        <f aca="false">(F4492="C")+(G4492="C")</f>
        <v>1</v>
      </c>
      <c r="K4492" s="3" t="n">
        <f aca="false">I4492+J4492</f>
        <v>2</v>
      </c>
    </row>
    <row r="4493" customFormat="false" ht="15" hidden="false" customHeight="false" outlineLevel="0" collapsed="false">
      <c r="A4493" s="4" t="s">
        <v>197</v>
      </c>
      <c r="B4493" s="4" t="s">
        <v>805</v>
      </c>
      <c r="C4493" s="4" t="s">
        <v>673</v>
      </c>
      <c r="D4493" s="4" t="n">
        <f aca="false">IFERROR(INDEX(Positions!$D$2:$D$14531,MATCH($A4493&amp;"|27",Positions!$A$2:$A$14531,0)),"-")</f>
        <v>27</v>
      </c>
      <c r="E4493" s="4" t="n">
        <f aca="false">IFERROR(INDEX(Positions!$D$2:$D$14531,MATCH($A4493&amp;"|43",Positions!$A$2:$A$14531,0)),"-")</f>
        <v>43</v>
      </c>
      <c r="F4493" s="4" t="str">
        <f aca="false">IFERROR(INDEX(Positions!$E$2:$E$14531,MATCH($A4493&amp;"|27",Positions!$A$2:$A$14531,0)),"-")</f>
        <v>A</v>
      </c>
      <c r="G4493" s="4" t="str">
        <f aca="false">IFERROR(INDEX(Positions!$E$2:$E$14531,MATCH($A4493&amp;"|43",Positions!$A$2:$A$14531,0)),"-")</f>
        <v>C</v>
      </c>
      <c r="H4493" s="3" t="str">
        <f aca="false">F4493&amp;"-"&amp;G4493</f>
        <v>A-C</v>
      </c>
      <c r="I4493" s="4" t="n">
        <f aca="false">(F4493="G")+(G4493="G")</f>
        <v>0</v>
      </c>
      <c r="J4493" s="4" t="n">
        <f aca="false">(F4493="C")+(G4493="C")</f>
        <v>1</v>
      </c>
      <c r="K4493" s="3" t="n">
        <f aca="false">I4493+J4493</f>
        <v>1</v>
      </c>
    </row>
    <row r="4494" customFormat="false" ht="15" hidden="false" customHeight="false" outlineLevel="0" collapsed="false">
      <c r="A4494" s="4" t="s">
        <v>197</v>
      </c>
      <c r="B4494" s="4" t="s">
        <v>805</v>
      </c>
      <c r="C4494" s="4" t="s">
        <v>889</v>
      </c>
      <c r="D4494" s="4" t="n">
        <f aca="false">IFERROR(INDEX(Positions!$D$2:$D$14531,MATCH($A4494&amp;"|28",Positions!$A$2:$A$14531,0)),"-")</f>
        <v>28</v>
      </c>
      <c r="E4494" s="4" t="n">
        <f aca="false">IFERROR(INDEX(Positions!$D$2:$D$14531,MATCH($A4494&amp;"|42",Positions!$A$2:$A$14531,0)),"-")</f>
        <v>42</v>
      </c>
      <c r="F4494" s="4" t="str">
        <f aca="false">IFERROR(INDEX(Positions!$E$2:$E$14531,MATCH($A4494&amp;"|28",Positions!$A$2:$A$14531,0)),"-")</f>
        <v>C</v>
      </c>
      <c r="G4494" s="4" t="str">
        <f aca="false">IFERROR(INDEX(Positions!$E$2:$E$14531,MATCH($A4494&amp;"|42",Positions!$A$2:$A$14531,0)),"-")</f>
        <v>G</v>
      </c>
      <c r="H4494" s="3" t="str">
        <f aca="false">F4494&amp;"-"&amp;G4494</f>
        <v>C-G</v>
      </c>
      <c r="I4494" s="4" t="n">
        <f aca="false">(F4494="G")+(G4494="G")</f>
        <v>1</v>
      </c>
      <c r="J4494" s="4" t="n">
        <f aca="false">(F4494="C")+(G4494="C")</f>
        <v>1</v>
      </c>
      <c r="K4494" s="3" t="n">
        <f aca="false">I4494+J4494</f>
        <v>2</v>
      </c>
    </row>
    <row r="4495" customFormat="false" ht="15" hidden="false" customHeight="false" outlineLevel="0" collapsed="false">
      <c r="A4495" s="4" t="s">
        <v>197</v>
      </c>
      <c r="B4495" s="4" t="s">
        <v>805</v>
      </c>
      <c r="C4495" s="4" t="s">
        <v>890</v>
      </c>
      <c r="D4495" s="4" t="n">
        <f aca="false">IFERROR(INDEX(Positions!$D$2:$D$14531,MATCH($A4495&amp;"|29",Positions!$A$2:$A$14531,0)),"-")</f>
        <v>29</v>
      </c>
      <c r="E4495" s="4" t="n">
        <f aca="false">IFERROR(INDEX(Positions!$D$2:$D$14531,MATCH($A4495&amp;"|41",Positions!$A$2:$A$14531,0)),"-")</f>
        <v>41</v>
      </c>
      <c r="F4495" s="4" t="str">
        <f aca="false">IFERROR(INDEX(Positions!$E$2:$E$14531,MATCH($A4495&amp;"|29",Positions!$A$2:$A$14531,0)),"-")</f>
        <v>G</v>
      </c>
      <c r="G4495" s="4" t="str">
        <f aca="false">IFERROR(INDEX(Positions!$E$2:$E$14531,MATCH($A4495&amp;"|41",Positions!$A$2:$A$14531,0)),"-")</f>
        <v>C</v>
      </c>
      <c r="H4495" s="3" t="str">
        <f aca="false">F4495&amp;"-"&amp;G4495</f>
        <v>G-C</v>
      </c>
      <c r="I4495" s="4" t="n">
        <f aca="false">(F4495="G")+(G4495="G")</f>
        <v>1</v>
      </c>
      <c r="J4495" s="4" t="n">
        <f aca="false">(F4495="C")+(G4495="C")</f>
        <v>1</v>
      </c>
      <c r="K4495" s="3" t="n">
        <f aca="false">I4495+J4495</f>
        <v>2</v>
      </c>
    </row>
    <row r="4496" customFormat="false" ht="15" hidden="false" customHeight="false" outlineLevel="0" collapsed="false">
      <c r="A4496" s="4" t="s">
        <v>197</v>
      </c>
      <c r="B4496" s="4" t="s">
        <v>805</v>
      </c>
      <c r="C4496" s="4" t="s">
        <v>694</v>
      </c>
      <c r="D4496" s="4" t="n">
        <f aca="false">IFERROR(INDEX(Positions!$D$2:$D$14531,MATCH($A4496&amp;"|30",Positions!$A$2:$A$14531,0)),"-")</f>
        <v>30</v>
      </c>
      <c r="E4496" s="4" t="n">
        <f aca="false">IFERROR(INDEX(Positions!$D$2:$D$14531,MATCH($A4496&amp;"|40",Positions!$A$2:$A$14531,0)),"-")</f>
        <v>40</v>
      </c>
      <c r="F4496" s="4" t="str">
        <f aca="false">IFERROR(INDEX(Positions!$E$2:$E$14531,MATCH($A4496&amp;"|30",Positions!$A$2:$A$14531,0)),"-")</f>
        <v>G</v>
      </c>
      <c r="G4496" s="4" t="str">
        <f aca="false">IFERROR(INDEX(Positions!$E$2:$E$14531,MATCH($A4496&amp;"|40",Positions!$A$2:$A$14531,0)),"-")</f>
        <v>C</v>
      </c>
      <c r="H4496" s="3" t="str">
        <f aca="false">F4496&amp;"-"&amp;G4496</f>
        <v>G-C</v>
      </c>
      <c r="I4496" s="4" t="n">
        <f aca="false">(F4496="G")+(G4496="G")</f>
        <v>1</v>
      </c>
      <c r="J4496" s="4" t="n">
        <f aca="false">(F4496="C")+(G4496="C")</f>
        <v>1</v>
      </c>
      <c r="K4496" s="3" t="n">
        <f aca="false">I4496+J4496</f>
        <v>2</v>
      </c>
    </row>
    <row r="4497" customFormat="false" ht="15" hidden="false" customHeight="false" outlineLevel="0" collapsed="false">
      <c r="A4497" s="4" t="s">
        <v>197</v>
      </c>
      <c r="B4497" s="4" t="s">
        <v>805</v>
      </c>
      <c r="C4497" s="4" t="s">
        <v>640</v>
      </c>
      <c r="D4497" s="4" t="n">
        <f aca="false">IFERROR(INDEX(Positions!$D$2:$D$14531,MATCH($A4497&amp;"|31",Positions!$A$2:$A$14531,0)),"-")</f>
        <v>31</v>
      </c>
      <c r="E4497" s="4" t="n">
        <f aca="false">IFERROR(INDEX(Positions!$D$2:$D$14531,MATCH($A4497&amp;"|39",Positions!$A$2:$A$14531,0)),"-")</f>
        <v>39</v>
      </c>
      <c r="F4497" s="4" t="str">
        <f aca="false">IFERROR(INDEX(Positions!$E$2:$E$14531,MATCH($A4497&amp;"|31",Positions!$A$2:$A$14531,0)),"-")</f>
        <v>A</v>
      </c>
      <c r="G4497" s="4" t="str">
        <f aca="false">IFERROR(INDEX(Positions!$E$2:$E$14531,MATCH($A4497&amp;"|39",Positions!$A$2:$A$14531,0)),"-")</f>
        <v>U</v>
      </c>
      <c r="H4497" s="3" t="str">
        <f aca="false">F4497&amp;"-"&amp;G4497</f>
        <v>A-U</v>
      </c>
      <c r="I4497" s="4" t="n">
        <f aca="false">(F4497="G")+(G4497="G")</f>
        <v>0</v>
      </c>
      <c r="J4497" s="4" t="n">
        <f aca="false">(F4497="C")+(G4497="C")</f>
        <v>0</v>
      </c>
      <c r="K4497" s="3" t="n">
        <f aca="false">I4497+J4497</f>
        <v>0</v>
      </c>
    </row>
    <row r="4498" customFormat="false" ht="15" hidden="false" customHeight="false" outlineLevel="0" collapsed="false">
      <c r="A4498" s="4" t="s">
        <v>197</v>
      </c>
      <c r="B4498" s="4" t="s">
        <v>830</v>
      </c>
      <c r="C4498" s="4" t="s">
        <v>367</v>
      </c>
      <c r="D4498" s="4" t="n">
        <f aca="false">IFERROR(INDEX(Positions!$D$2:$D$14531,MATCH($A4498&amp;"|49",Positions!$A$2:$A$14531,0)),"-")</f>
        <v>49</v>
      </c>
      <c r="E4498" s="4" t="n">
        <f aca="false">IFERROR(INDEX(Positions!$D$2:$D$14531,MATCH($A4498&amp;"|65",Positions!$A$2:$A$14531,0)),"-")</f>
        <v>65</v>
      </c>
      <c r="F4498" s="4" t="str">
        <f aca="false">IFERROR(INDEX(Positions!$E$2:$E$14531,MATCH($A4498&amp;"|49",Positions!$A$2:$A$14531,0)),"-")</f>
        <v>G</v>
      </c>
      <c r="G4498" s="4" t="str">
        <f aca="false">IFERROR(INDEX(Positions!$E$2:$E$14531,MATCH($A4498&amp;"|65",Positions!$A$2:$A$14531,0)),"-")</f>
        <v>C</v>
      </c>
      <c r="H4498" s="3" t="str">
        <f aca="false">F4498&amp;"-"&amp;G4498</f>
        <v>G-C</v>
      </c>
      <c r="I4498" s="4" t="n">
        <f aca="false">(F4498="G")+(G4498="G")</f>
        <v>1</v>
      </c>
      <c r="J4498" s="4" t="n">
        <f aca="false">(F4498="C")+(G4498="C")</f>
        <v>1</v>
      </c>
      <c r="K4498" s="3" t="n">
        <f aca="false">I4498+J4498</f>
        <v>2</v>
      </c>
    </row>
    <row r="4499" customFormat="false" ht="15" hidden="false" customHeight="false" outlineLevel="0" collapsed="false">
      <c r="A4499" s="4" t="s">
        <v>197</v>
      </c>
      <c r="B4499" s="4" t="s">
        <v>830</v>
      </c>
      <c r="C4499" s="4" t="s">
        <v>891</v>
      </c>
      <c r="D4499" s="4" t="n">
        <f aca="false">IFERROR(INDEX(Positions!$D$2:$D$14531,MATCH($A4499&amp;"|50",Positions!$A$2:$A$14531,0)),"-")</f>
        <v>50</v>
      </c>
      <c r="E4499" s="4" t="n">
        <f aca="false">IFERROR(INDEX(Positions!$D$2:$D$14531,MATCH($A4499&amp;"|64",Positions!$A$2:$A$14531,0)),"-")</f>
        <v>64</v>
      </c>
      <c r="F4499" s="4" t="str">
        <f aca="false">IFERROR(INDEX(Positions!$E$2:$E$14531,MATCH($A4499&amp;"|50",Positions!$A$2:$A$14531,0)),"-")</f>
        <v>C</v>
      </c>
      <c r="G4499" s="4" t="str">
        <f aca="false">IFERROR(INDEX(Positions!$E$2:$E$14531,MATCH($A4499&amp;"|64",Positions!$A$2:$A$14531,0)),"-")</f>
        <v>G</v>
      </c>
      <c r="H4499" s="3" t="str">
        <f aca="false">F4499&amp;"-"&amp;G4499</f>
        <v>C-G</v>
      </c>
      <c r="I4499" s="4" t="n">
        <f aca="false">(F4499="G")+(G4499="G")</f>
        <v>1</v>
      </c>
      <c r="J4499" s="4" t="n">
        <f aca="false">(F4499="C")+(G4499="C")</f>
        <v>1</v>
      </c>
      <c r="K4499" s="3" t="n">
        <f aca="false">I4499+J4499</f>
        <v>2</v>
      </c>
    </row>
    <row r="4500" customFormat="false" ht="15" hidden="false" customHeight="false" outlineLevel="0" collapsed="false">
      <c r="A4500" s="4" t="s">
        <v>197</v>
      </c>
      <c r="B4500" s="4" t="s">
        <v>830</v>
      </c>
      <c r="C4500" s="4" t="s">
        <v>689</v>
      </c>
      <c r="D4500" s="4" t="n">
        <f aca="false">IFERROR(INDEX(Positions!$D$2:$D$14531,MATCH($A4500&amp;"|51",Positions!$A$2:$A$14531,0)),"-")</f>
        <v>51</v>
      </c>
      <c r="E4500" s="4" t="n">
        <f aca="false">IFERROR(INDEX(Positions!$D$2:$D$14531,MATCH($A4500&amp;"|63",Positions!$A$2:$A$14531,0)),"-")</f>
        <v>63</v>
      </c>
      <c r="F4500" s="4" t="str">
        <f aca="false">IFERROR(INDEX(Positions!$E$2:$E$14531,MATCH($A4500&amp;"|51",Positions!$A$2:$A$14531,0)),"-")</f>
        <v>U</v>
      </c>
      <c r="G4500" s="4" t="str">
        <f aca="false">IFERROR(INDEX(Positions!$E$2:$E$14531,MATCH($A4500&amp;"|63",Positions!$A$2:$A$14531,0)),"-")</f>
        <v>A</v>
      </c>
      <c r="H4500" s="3" t="str">
        <f aca="false">F4500&amp;"-"&amp;G4500</f>
        <v>U-A</v>
      </c>
      <c r="I4500" s="4" t="n">
        <f aca="false">(F4500="G")+(G4500="G")</f>
        <v>0</v>
      </c>
      <c r="J4500" s="4" t="n">
        <f aca="false">(F4500="C")+(G4500="C")</f>
        <v>0</v>
      </c>
      <c r="K4500" s="3" t="n">
        <f aca="false">I4500+J4500</f>
        <v>0</v>
      </c>
    </row>
    <row r="4501" customFormat="false" ht="15" hidden="false" customHeight="false" outlineLevel="0" collapsed="false">
      <c r="A4501" s="4" t="s">
        <v>197</v>
      </c>
      <c r="B4501" s="4" t="s">
        <v>830</v>
      </c>
      <c r="C4501" s="4" t="s">
        <v>703</v>
      </c>
      <c r="D4501" s="4" t="n">
        <f aca="false">IFERROR(INDEX(Positions!$D$2:$D$14531,MATCH($A4501&amp;"|52",Positions!$A$2:$A$14531,0)),"-")</f>
        <v>52</v>
      </c>
      <c r="E4501" s="4" t="n">
        <f aca="false">IFERROR(INDEX(Positions!$D$2:$D$14531,MATCH($A4501&amp;"|62",Positions!$A$2:$A$14531,0)),"-")</f>
        <v>62</v>
      </c>
      <c r="F4501" s="4" t="str">
        <f aca="false">IFERROR(INDEX(Positions!$E$2:$E$14531,MATCH($A4501&amp;"|52",Positions!$A$2:$A$14531,0)),"-")</f>
        <v>G</v>
      </c>
      <c r="G4501" s="4" t="str">
        <f aca="false">IFERROR(INDEX(Positions!$E$2:$E$14531,MATCH($A4501&amp;"|62",Positions!$A$2:$A$14531,0)),"-")</f>
        <v>C</v>
      </c>
      <c r="H4501" s="3" t="str">
        <f aca="false">F4501&amp;"-"&amp;G4501</f>
        <v>G-C</v>
      </c>
      <c r="I4501" s="4" t="n">
        <f aca="false">(F4501="G")+(G4501="G")</f>
        <v>1</v>
      </c>
      <c r="J4501" s="4" t="n">
        <f aca="false">(F4501="C")+(G4501="C")</f>
        <v>1</v>
      </c>
      <c r="K4501" s="3" t="n">
        <f aca="false">I4501+J4501</f>
        <v>2</v>
      </c>
    </row>
    <row r="4502" customFormat="false" ht="15" hidden="false" customHeight="false" outlineLevel="0" collapsed="false">
      <c r="A4502" s="4" t="s">
        <v>197</v>
      </c>
      <c r="B4502" s="4" t="s">
        <v>830</v>
      </c>
      <c r="C4502" s="4" t="s">
        <v>892</v>
      </c>
      <c r="D4502" s="4" t="n">
        <f aca="false">IFERROR(INDEX(Positions!$D$2:$D$14531,MATCH($A4502&amp;"|53",Positions!$A$2:$A$14531,0)),"-")</f>
        <v>53</v>
      </c>
      <c r="E4502" s="4" t="n">
        <f aca="false">IFERROR(INDEX(Positions!$D$2:$D$14531,MATCH($A4502&amp;"|61",Positions!$A$2:$A$14531,0)),"-")</f>
        <v>61</v>
      </c>
      <c r="F4502" s="4" t="str">
        <f aca="false">IFERROR(INDEX(Positions!$E$2:$E$14531,MATCH($A4502&amp;"|53",Positions!$A$2:$A$14531,0)),"-")</f>
        <v>G</v>
      </c>
      <c r="G4502" s="4" t="str">
        <f aca="false">IFERROR(INDEX(Positions!$E$2:$E$14531,MATCH($A4502&amp;"|61",Positions!$A$2:$A$14531,0)),"-")</f>
        <v>C</v>
      </c>
      <c r="H4502" s="3" t="str">
        <f aca="false">F4502&amp;"-"&amp;G4502</f>
        <v>G-C</v>
      </c>
      <c r="I4502" s="4" t="n">
        <f aca="false">(F4502="G")+(G4502="G")</f>
        <v>1</v>
      </c>
      <c r="J4502" s="4" t="n">
        <f aca="false">(F4502="C")+(G4502="C")</f>
        <v>1</v>
      </c>
      <c r="K4502" s="3" t="n">
        <f aca="false">I4502+J4502</f>
        <v>2</v>
      </c>
    </row>
    <row r="4503" customFormat="false" ht="15" hidden="false" customHeight="false" outlineLevel="0" collapsed="false">
      <c r="A4503" s="24" t="s">
        <v>197</v>
      </c>
      <c r="B4503" s="24" t="s">
        <v>893</v>
      </c>
      <c r="C4503" s="24" t="s">
        <v>894</v>
      </c>
      <c r="D4503" s="24" t="n">
        <f aca="false">IFERROR(INDEX(Positions!$D$2:$D$14531,MATCH($A4503&amp;"|8",Positions!$A$2:$A$14531,0)),"-")</f>
        <v>8</v>
      </c>
      <c r="E4503" s="24" t="n">
        <f aca="false">IFERROR(INDEX(Positions!$D$2:$D$14531,MATCH($A4503&amp;"|14",Positions!$A$2:$A$14531,0)),"-")</f>
        <v>14</v>
      </c>
      <c r="F4503" s="24" t="str">
        <f aca="false">IFERROR(INDEX(Positions!$E$2:$E$14531,MATCH($A4503&amp;"|8",Positions!$A$2:$A$14531,0)),"-")</f>
        <v>U</v>
      </c>
      <c r="G4503" s="24" t="str">
        <f aca="false">IFERROR(INDEX(Positions!$E$2:$E$14531,MATCH($A4503&amp;"|14",Positions!$A$2:$A$14531,0)),"-")</f>
        <v>A</v>
      </c>
      <c r="H4503" s="25" t="str">
        <f aca="false">F4503&amp;"-"&amp;G4503</f>
        <v>U-A</v>
      </c>
      <c r="I4503" s="24" t="n">
        <f aca="false">(F4503="G")+(G4503="G")</f>
        <v>0</v>
      </c>
      <c r="J4503" s="24" t="n">
        <f aca="false">(F4503="C")+(G4503="C")</f>
        <v>0</v>
      </c>
      <c r="K4503" s="25" t="n">
        <f aca="false">I4503+J4503</f>
        <v>0</v>
      </c>
    </row>
    <row r="4504" customFormat="false" ht="15" hidden="false" customHeight="false" outlineLevel="0" collapsed="false">
      <c r="A4504" s="24" t="s">
        <v>197</v>
      </c>
      <c r="B4504" s="24" t="s">
        <v>893</v>
      </c>
      <c r="C4504" s="24" t="s">
        <v>895</v>
      </c>
      <c r="D4504" s="24" t="n">
        <f aca="false">IFERROR(INDEX(Positions!$D$2:$D$14531,MATCH($A4504&amp;"|15",Positions!$A$2:$A$14531,0)),"-")</f>
        <v>15</v>
      </c>
      <c r="E4504" s="24" t="n">
        <f aca="false">IFERROR(INDEX(Positions!$D$2:$D$14531,MATCH($A4504&amp;"|48",Positions!$A$2:$A$14531,0)),"-")</f>
        <v>48</v>
      </c>
      <c r="F4504" s="24" t="str">
        <f aca="false">IFERROR(INDEX(Positions!$E$2:$E$14531,MATCH($A4504&amp;"|15",Positions!$A$2:$A$14531,0)),"-")</f>
        <v>G</v>
      </c>
      <c r="G4504" s="24" t="str">
        <f aca="false">IFERROR(INDEX(Positions!$E$2:$E$14531,MATCH($A4504&amp;"|48",Positions!$A$2:$A$14531,0)),"-")</f>
        <v>C</v>
      </c>
      <c r="H4504" s="25" t="str">
        <f aca="false">F4504&amp;"-"&amp;G4504</f>
        <v>G-C</v>
      </c>
      <c r="I4504" s="24" t="n">
        <f aca="false">(F4504="G")+(G4504="G")</f>
        <v>1</v>
      </c>
      <c r="J4504" s="24" t="n">
        <f aca="false">(F4504="C")+(G4504="C")</f>
        <v>1</v>
      </c>
      <c r="K4504" s="25" t="n">
        <f aca="false">I4504+J4504</f>
        <v>2</v>
      </c>
    </row>
    <row r="4505" customFormat="false" ht="15" hidden="false" customHeight="false" outlineLevel="0" collapsed="false">
      <c r="A4505" s="24" t="s">
        <v>197</v>
      </c>
      <c r="B4505" s="24" t="s">
        <v>893</v>
      </c>
      <c r="C4505" s="24" t="s">
        <v>896</v>
      </c>
      <c r="D4505" s="24" t="n">
        <f aca="false">IFERROR(INDEX(Positions!$D$2:$D$14531,MATCH($A4505&amp;"|18",Positions!$A$2:$A$14531,0)),"-")</f>
        <v>18</v>
      </c>
      <c r="E4505" s="24" t="n">
        <f aca="false">IFERROR(INDEX(Positions!$D$2:$D$14531,MATCH($A4505&amp;"|55",Positions!$A$2:$A$14531,0)),"-")</f>
        <v>55</v>
      </c>
      <c r="F4505" s="24" t="str">
        <f aca="false">IFERROR(INDEX(Positions!$E$2:$E$14531,MATCH($A4505&amp;"|18",Positions!$A$2:$A$14531,0)),"-")</f>
        <v>G</v>
      </c>
      <c r="G4505" s="24" t="str">
        <f aca="false">IFERROR(INDEX(Positions!$E$2:$E$14531,MATCH($A4505&amp;"|55",Positions!$A$2:$A$14531,0)),"-")</f>
        <v>U</v>
      </c>
      <c r="H4505" s="25" t="str">
        <f aca="false">F4505&amp;"-"&amp;G4505</f>
        <v>G-U</v>
      </c>
      <c r="I4505" s="24" t="n">
        <f aca="false">(F4505="G")+(G4505="G")</f>
        <v>1</v>
      </c>
      <c r="J4505" s="24" t="n">
        <f aca="false">(F4505="C")+(G4505="C")</f>
        <v>0</v>
      </c>
      <c r="K4505" s="25" t="n">
        <f aca="false">I4505+J4505</f>
        <v>1</v>
      </c>
    </row>
    <row r="4506" customFormat="false" ht="15" hidden="false" customHeight="false" outlineLevel="0" collapsed="false">
      <c r="A4506" s="24" t="s">
        <v>197</v>
      </c>
      <c r="B4506" s="24" t="s">
        <v>893</v>
      </c>
      <c r="C4506" s="24" t="s">
        <v>897</v>
      </c>
      <c r="D4506" s="24" t="n">
        <f aca="false">IFERROR(INDEX(Positions!$D$2:$D$14531,MATCH($A4506&amp;"|19",Positions!$A$2:$A$14531,0)),"-")</f>
        <v>19</v>
      </c>
      <c r="E4506" s="24" t="n">
        <f aca="false">IFERROR(INDEX(Positions!$D$2:$D$14531,MATCH($A4506&amp;"|56",Positions!$A$2:$A$14531,0)),"-")</f>
        <v>56</v>
      </c>
      <c r="F4506" s="24" t="str">
        <f aca="false">IFERROR(INDEX(Positions!$E$2:$E$14531,MATCH($A4506&amp;"|19",Positions!$A$2:$A$14531,0)),"-")</f>
        <v>G</v>
      </c>
      <c r="G4506" s="24" t="str">
        <f aca="false">IFERROR(INDEX(Positions!$E$2:$E$14531,MATCH($A4506&amp;"|56",Positions!$A$2:$A$14531,0)),"-")</f>
        <v>C</v>
      </c>
      <c r="H4506" s="25" t="str">
        <f aca="false">F4506&amp;"-"&amp;G4506</f>
        <v>G-C</v>
      </c>
      <c r="I4506" s="24" t="n">
        <f aca="false">(F4506="G")+(G4506="G")</f>
        <v>1</v>
      </c>
      <c r="J4506" s="24" t="n">
        <f aca="false">(F4506="C")+(G4506="C")</f>
        <v>1</v>
      </c>
      <c r="K4506" s="25" t="n">
        <f aca="false">I4506+J4506</f>
        <v>2</v>
      </c>
    </row>
    <row r="4507" customFormat="false" ht="15" hidden="false" customHeight="false" outlineLevel="0" collapsed="false">
      <c r="A4507" s="24" t="s">
        <v>197</v>
      </c>
      <c r="B4507" s="24" t="s">
        <v>893</v>
      </c>
      <c r="C4507" s="24" t="s">
        <v>898</v>
      </c>
      <c r="D4507" s="24" t="n">
        <f aca="false">IFERROR(INDEX(Positions!$D$2:$D$14531,MATCH($A4507&amp;"|26",Positions!$A$2:$A$14531,0)),"-")</f>
        <v>26</v>
      </c>
      <c r="E4507" s="24" t="n">
        <f aca="false">IFERROR(INDEX(Positions!$D$2:$D$14531,MATCH($A4507&amp;"|44",Positions!$A$2:$A$14531,0)),"-")</f>
        <v>44</v>
      </c>
      <c r="F4507" s="24" t="str">
        <f aca="false">IFERROR(INDEX(Positions!$E$2:$E$14531,MATCH($A4507&amp;"|26",Positions!$A$2:$A$14531,0)),"-")</f>
        <v>G</v>
      </c>
      <c r="G4507" s="24" t="str">
        <f aca="false">IFERROR(INDEX(Positions!$E$2:$E$14531,MATCH($A4507&amp;"|44",Positions!$A$2:$A$14531,0)),"-")</f>
        <v>A</v>
      </c>
      <c r="H4507" s="25" t="str">
        <f aca="false">F4507&amp;"-"&amp;G4507</f>
        <v>G-A</v>
      </c>
      <c r="I4507" s="24" t="n">
        <f aca="false">(F4507="G")+(G4507="G")</f>
        <v>1</v>
      </c>
      <c r="J4507" s="24" t="n">
        <f aca="false">(F4507="C")+(G4507="C")</f>
        <v>0</v>
      </c>
      <c r="K4507" s="25" t="n">
        <f aca="false">I4507+J4507</f>
        <v>1</v>
      </c>
    </row>
    <row r="4508" customFormat="false" ht="15" hidden="false" customHeight="false" outlineLevel="0" collapsed="false">
      <c r="A4508" s="24" t="s">
        <v>197</v>
      </c>
      <c r="B4508" s="24" t="s">
        <v>893</v>
      </c>
      <c r="C4508" s="24" t="s">
        <v>899</v>
      </c>
      <c r="D4508" s="24" t="n">
        <f aca="false">IFERROR(INDEX(Positions!$D$2:$D$14531,MATCH($A4508&amp;"|32",Positions!$A$2:$A$14531,0)),"-")</f>
        <v>32</v>
      </c>
      <c r="E4508" s="24" t="n">
        <f aca="false">IFERROR(INDEX(Positions!$D$2:$D$14531,MATCH($A4508&amp;"|38",Positions!$A$2:$A$14531,0)),"-")</f>
        <v>38</v>
      </c>
      <c r="F4508" s="24" t="str">
        <f aca="false">IFERROR(INDEX(Positions!$E$2:$E$14531,MATCH($A4508&amp;"|32",Positions!$A$2:$A$14531,0)),"-")</f>
        <v>C</v>
      </c>
      <c r="G4508" s="24" t="str">
        <f aca="false">IFERROR(INDEX(Positions!$E$2:$E$14531,MATCH($A4508&amp;"|38",Positions!$A$2:$A$14531,0)),"-")</f>
        <v>A</v>
      </c>
      <c r="H4508" s="25" t="str">
        <f aca="false">F4508&amp;"-"&amp;G4508</f>
        <v>C-A</v>
      </c>
      <c r="I4508" s="24" t="n">
        <f aca="false">(F4508="G")+(G4508="G")</f>
        <v>0</v>
      </c>
      <c r="J4508" s="24" t="n">
        <f aca="false">(F4508="C")+(G4508="C")</f>
        <v>1</v>
      </c>
      <c r="K4508" s="25" t="n">
        <f aca="false">I4508+J4508</f>
        <v>1</v>
      </c>
    </row>
    <row r="4509" customFormat="false" ht="15" hidden="false" customHeight="false" outlineLevel="0" collapsed="false">
      <c r="A4509" s="24" t="s">
        <v>197</v>
      </c>
      <c r="B4509" s="24" t="s">
        <v>893</v>
      </c>
      <c r="C4509" s="24" t="s">
        <v>900</v>
      </c>
      <c r="D4509" s="24" t="n">
        <f aca="false">IFERROR(INDEX(Positions!$D$2:$D$14531,MATCH($A4509&amp;"|54",Positions!$A$2:$A$14531,0)),"-")</f>
        <v>54</v>
      </c>
      <c r="E4509" s="24" t="n">
        <f aca="false">IFERROR(INDEX(Positions!$D$2:$D$14531,MATCH($A4509&amp;"|58",Positions!$A$2:$A$14531,0)),"-")</f>
        <v>58</v>
      </c>
      <c r="F4509" s="24" t="str">
        <f aca="false">IFERROR(INDEX(Positions!$E$2:$E$14531,MATCH($A4509&amp;"|54",Positions!$A$2:$A$14531,0)),"-")</f>
        <v>U</v>
      </c>
      <c r="G4509" s="24" t="str">
        <f aca="false">IFERROR(INDEX(Positions!$E$2:$E$14531,MATCH($A4509&amp;"|58",Positions!$A$2:$A$14531,0)),"-")</f>
        <v>A</v>
      </c>
      <c r="H4509" s="25" t="str">
        <f aca="false">F4509&amp;"-"&amp;G4509</f>
        <v>U-A</v>
      </c>
      <c r="I4509" s="24" t="n">
        <f aca="false">(F4509="G")+(G4509="G")</f>
        <v>0</v>
      </c>
      <c r="J4509" s="24" t="n">
        <f aca="false">(F4509="C")+(G4509="C")</f>
        <v>0</v>
      </c>
      <c r="K4509" s="25" t="n">
        <f aca="false">I4509+J4509</f>
        <v>0</v>
      </c>
    </row>
    <row r="4510" customFormat="false" ht="15" hidden="false" customHeight="false" outlineLevel="0" collapsed="false">
      <c r="A4510" s="4" t="s">
        <v>198</v>
      </c>
      <c r="B4510" s="4" t="s">
        <v>768</v>
      </c>
      <c r="C4510" s="4" t="s">
        <v>882</v>
      </c>
      <c r="D4510" s="4" t="n">
        <f aca="false">IFERROR(INDEX(Positions!$D$2:$D$14531,MATCH($A4510&amp;"|1",Positions!$A$2:$A$14531,0)),"-")</f>
        <v>1</v>
      </c>
      <c r="E4510" s="4" t="n">
        <f aca="false">IFERROR(INDEX(Positions!$D$2:$D$14531,MATCH($A4510&amp;"|72",Positions!$A$2:$A$14531,0)),"-")</f>
        <v>70</v>
      </c>
      <c r="F4510" s="4" t="str">
        <f aca="false">IFERROR(INDEX(Positions!$E$2:$E$14531,MATCH($A4510&amp;"|1",Positions!$A$2:$A$14531,0)),"-")</f>
        <v>G</v>
      </c>
      <c r="G4510" s="4" t="str">
        <f aca="false">IFERROR(INDEX(Positions!$E$2:$E$14531,MATCH($A4510&amp;"|72",Positions!$A$2:$A$14531,0)),"-")</f>
        <v>C</v>
      </c>
      <c r="H4510" s="3" t="str">
        <f aca="false">F4510&amp;"-"&amp;G4510</f>
        <v>G-C</v>
      </c>
      <c r="I4510" s="4" t="n">
        <f aca="false">(F4510="G")+(G4510="G")</f>
        <v>1</v>
      </c>
      <c r="J4510" s="4" t="n">
        <f aca="false">(F4510="C")+(G4510="C")</f>
        <v>1</v>
      </c>
      <c r="K4510" s="3" t="n">
        <f aca="false">I4510+J4510</f>
        <v>2</v>
      </c>
    </row>
    <row r="4511" customFormat="false" ht="15" hidden="false" customHeight="false" outlineLevel="0" collapsed="false">
      <c r="A4511" s="4" t="s">
        <v>198</v>
      </c>
      <c r="B4511" s="4" t="s">
        <v>768</v>
      </c>
      <c r="C4511" s="4" t="s">
        <v>883</v>
      </c>
      <c r="D4511" s="4" t="n">
        <f aca="false">IFERROR(INDEX(Positions!$D$2:$D$14531,MATCH($A4511&amp;"|2",Positions!$A$2:$A$14531,0)),"-")</f>
        <v>2</v>
      </c>
      <c r="E4511" s="4" t="n">
        <f aca="false">IFERROR(INDEX(Positions!$D$2:$D$14531,MATCH($A4511&amp;"|71",Positions!$A$2:$A$14531,0)),"-")</f>
        <v>69</v>
      </c>
      <c r="F4511" s="4" t="str">
        <f aca="false">IFERROR(INDEX(Positions!$E$2:$E$14531,MATCH($A4511&amp;"|2",Positions!$A$2:$A$14531,0)),"-")</f>
        <v>G</v>
      </c>
      <c r="G4511" s="4" t="str">
        <f aca="false">IFERROR(INDEX(Positions!$E$2:$E$14531,MATCH($A4511&amp;"|71",Positions!$A$2:$A$14531,0)),"-")</f>
        <v>C</v>
      </c>
      <c r="H4511" s="3" t="str">
        <f aca="false">F4511&amp;"-"&amp;G4511</f>
        <v>G-C</v>
      </c>
      <c r="I4511" s="4" t="n">
        <f aca="false">(F4511="G")+(G4511="G")</f>
        <v>1</v>
      </c>
      <c r="J4511" s="4" t="n">
        <f aca="false">(F4511="C")+(G4511="C")</f>
        <v>1</v>
      </c>
      <c r="K4511" s="3" t="n">
        <f aca="false">I4511+J4511</f>
        <v>2</v>
      </c>
    </row>
    <row r="4512" customFormat="false" ht="15" hidden="false" customHeight="false" outlineLevel="0" collapsed="false">
      <c r="A4512" s="4" t="s">
        <v>198</v>
      </c>
      <c r="B4512" s="4" t="s">
        <v>768</v>
      </c>
      <c r="C4512" s="4" t="s">
        <v>884</v>
      </c>
      <c r="D4512" s="4" t="n">
        <f aca="false">IFERROR(INDEX(Positions!$D$2:$D$14531,MATCH($A4512&amp;"|3",Positions!$A$2:$A$14531,0)),"-")</f>
        <v>3</v>
      </c>
      <c r="E4512" s="4" t="n">
        <f aca="false">IFERROR(INDEX(Positions!$D$2:$D$14531,MATCH($A4512&amp;"|70",Positions!$A$2:$A$14531,0)),"-")</f>
        <v>68</v>
      </c>
      <c r="F4512" s="4" t="str">
        <f aca="false">IFERROR(INDEX(Positions!$E$2:$E$14531,MATCH($A4512&amp;"|3",Positions!$A$2:$A$14531,0)),"-")</f>
        <v>C</v>
      </c>
      <c r="G4512" s="4" t="str">
        <f aca="false">IFERROR(INDEX(Positions!$E$2:$E$14531,MATCH($A4512&amp;"|70",Positions!$A$2:$A$14531,0)),"-")</f>
        <v>G</v>
      </c>
      <c r="H4512" s="3" t="str">
        <f aca="false">F4512&amp;"-"&amp;G4512</f>
        <v>C-G</v>
      </c>
      <c r="I4512" s="4" t="n">
        <f aca="false">(F4512="G")+(G4512="G")</f>
        <v>1</v>
      </c>
      <c r="J4512" s="4" t="n">
        <f aca="false">(F4512="C")+(G4512="C")</f>
        <v>1</v>
      </c>
      <c r="K4512" s="3" t="n">
        <f aca="false">I4512+J4512</f>
        <v>2</v>
      </c>
    </row>
    <row r="4513" customFormat="false" ht="15" hidden="false" customHeight="false" outlineLevel="0" collapsed="false">
      <c r="A4513" s="4" t="s">
        <v>198</v>
      </c>
      <c r="B4513" s="4" t="s">
        <v>768</v>
      </c>
      <c r="C4513" s="4" t="s">
        <v>885</v>
      </c>
      <c r="D4513" s="4" t="n">
        <f aca="false">IFERROR(INDEX(Positions!$D$2:$D$14531,MATCH($A4513&amp;"|4",Positions!$A$2:$A$14531,0)),"-")</f>
        <v>4</v>
      </c>
      <c r="E4513" s="4" t="n">
        <f aca="false">IFERROR(INDEX(Positions!$D$2:$D$14531,MATCH($A4513&amp;"|69",Positions!$A$2:$A$14531,0)),"-")</f>
        <v>67</v>
      </c>
      <c r="F4513" s="4" t="str">
        <f aca="false">IFERROR(INDEX(Positions!$E$2:$E$14531,MATCH($A4513&amp;"|4",Positions!$A$2:$A$14531,0)),"-")</f>
        <v>G</v>
      </c>
      <c r="G4513" s="4" t="str">
        <f aca="false">IFERROR(INDEX(Positions!$E$2:$E$14531,MATCH($A4513&amp;"|69",Positions!$A$2:$A$14531,0)),"-")</f>
        <v>C</v>
      </c>
      <c r="H4513" s="3" t="str">
        <f aca="false">F4513&amp;"-"&amp;G4513</f>
        <v>G-C</v>
      </c>
      <c r="I4513" s="4" t="n">
        <f aca="false">(F4513="G")+(G4513="G")</f>
        <v>1</v>
      </c>
      <c r="J4513" s="4" t="n">
        <f aca="false">(F4513="C")+(G4513="C")</f>
        <v>1</v>
      </c>
      <c r="K4513" s="3" t="n">
        <f aca="false">I4513+J4513</f>
        <v>2</v>
      </c>
    </row>
    <row r="4514" customFormat="false" ht="15" hidden="false" customHeight="false" outlineLevel="0" collapsed="false">
      <c r="A4514" s="4" t="s">
        <v>198</v>
      </c>
      <c r="B4514" s="4" t="s">
        <v>768</v>
      </c>
      <c r="C4514" s="4" t="s">
        <v>542</v>
      </c>
      <c r="D4514" s="4" t="n">
        <f aca="false">IFERROR(INDEX(Positions!$D$2:$D$14531,MATCH($A4514&amp;"|5",Positions!$A$2:$A$14531,0)),"-")</f>
        <v>5</v>
      </c>
      <c r="E4514" s="4" t="n">
        <f aca="false">IFERROR(INDEX(Positions!$D$2:$D$14531,MATCH($A4514&amp;"|68",Positions!$A$2:$A$14531,0)),"-")</f>
        <v>66</v>
      </c>
      <c r="F4514" s="4" t="str">
        <f aca="false">IFERROR(INDEX(Positions!$E$2:$E$14531,MATCH($A4514&amp;"|5",Positions!$A$2:$A$14531,0)),"-")</f>
        <v>C</v>
      </c>
      <c r="G4514" s="4" t="str">
        <f aca="false">IFERROR(INDEX(Positions!$E$2:$E$14531,MATCH($A4514&amp;"|68",Positions!$A$2:$A$14531,0)),"-")</f>
        <v>G</v>
      </c>
      <c r="H4514" s="3" t="str">
        <f aca="false">F4514&amp;"-"&amp;G4514</f>
        <v>C-G</v>
      </c>
      <c r="I4514" s="4" t="n">
        <f aca="false">(F4514="G")+(G4514="G")</f>
        <v>1</v>
      </c>
      <c r="J4514" s="4" t="n">
        <f aca="false">(F4514="C")+(G4514="C")</f>
        <v>1</v>
      </c>
      <c r="K4514" s="3" t="n">
        <f aca="false">I4514+J4514</f>
        <v>2</v>
      </c>
    </row>
    <row r="4515" customFormat="false" ht="15" hidden="false" customHeight="false" outlineLevel="0" collapsed="false">
      <c r="A4515" s="4" t="s">
        <v>198</v>
      </c>
      <c r="B4515" s="4" t="s">
        <v>768</v>
      </c>
      <c r="C4515" s="4" t="s">
        <v>561</v>
      </c>
      <c r="D4515" s="4" t="n">
        <f aca="false">IFERROR(INDEX(Positions!$D$2:$D$14531,MATCH($A4515&amp;"|6",Positions!$A$2:$A$14531,0)),"-")</f>
        <v>6</v>
      </c>
      <c r="E4515" s="4" t="n">
        <f aca="false">IFERROR(INDEX(Positions!$D$2:$D$14531,MATCH($A4515&amp;"|67",Positions!$A$2:$A$14531,0)),"-")</f>
        <v>65</v>
      </c>
      <c r="F4515" s="4" t="str">
        <f aca="false">IFERROR(INDEX(Positions!$E$2:$E$14531,MATCH($A4515&amp;"|6",Positions!$A$2:$A$14531,0)),"-")</f>
        <v>G</v>
      </c>
      <c r="G4515" s="4" t="str">
        <f aca="false">IFERROR(INDEX(Positions!$E$2:$E$14531,MATCH($A4515&amp;"|67",Positions!$A$2:$A$14531,0)),"-")</f>
        <v>C</v>
      </c>
      <c r="H4515" s="3" t="str">
        <f aca="false">F4515&amp;"-"&amp;G4515</f>
        <v>G-C</v>
      </c>
      <c r="I4515" s="4" t="n">
        <f aca="false">(F4515="G")+(G4515="G")</f>
        <v>1</v>
      </c>
      <c r="J4515" s="4" t="n">
        <f aca="false">(F4515="C")+(G4515="C")</f>
        <v>1</v>
      </c>
      <c r="K4515" s="3" t="n">
        <f aca="false">I4515+J4515</f>
        <v>2</v>
      </c>
    </row>
    <row r="4516" customFormat="false" ht="15" hidden="false" customHeight="false" outlineLevel="0" collapsed="false">
      <c r="A4516" s="4" t="s">
        <v>198</v>
      </c>
      <c r="B4516" s="4" t="s">
        <v>768</v>
      </c>
      <c r="C4516" s="4" t="s">
        <v>886</v>
      </c>
      <c r="D4516" s="4" t="n">
        <f aca="false">IFERROR(INDEX(Positions!$D$2:$D$14531,MATCH($A4516&amp;"|7",Positions!$A$2:$A$14531,0)),"-")</f>
        <v>7</v>
      </c>
      <c r="E4516" s="4" t="n">
        <f aca="false">IFERROR(INDEX(Positions!$D$2:$D$14531,MATCH($A4516&amp;"|66",Positions!$A$2:$A$14531,0)),"-")</f>
        <v>64</v>
      </c>
      <c r="F4516" s="4" t="str">
        <f aca="false">IFERROR(INDEX(Positions!$E$2:$E$14531,MATCH($A4516&amp;"|7",Positions!$A$2:$A$14531,0)),"-")</f>
        <v>U</v>
      </c>
      <c r="G4516" s="4" t="str">
        <f aca="false">IFERROR(INDEX(Positions!$E$2:$E$14531,MATCH($A4516&amp;"|66",Positions!$A$2:$A$14531,0)),"-")</f>
        <v>A</v>
      </c>
      <c r="H4516" s="3" t="str">
        <f aca="false">F4516&amp;"-"&amp;G4516</f>
        <v>U-A</v>
      </c>
      <c r="I4516" s="4" t="n">
        <f aca="false">(F4516="G")+(G4516="G")</f>
        <v>0</v>
      </c>
      <c r="J4516" s="4" t="n">
        <f aca="false">(F4516="C")+(G4516="C")</f>
        <v>0</v>
      </c>
      <c r="K4516" s="3" t="n">
        <f aca="false">I4516+J4516</f>
        <v>0</v>
      </c>
    </row>
    <row r="4517" customFormat="false" ht="15" hidden="false" customHeight="false" outlineLevel="0" collapsed="false">
      <c r="A4517" s="4" t="s">
        <v>198</v>
      </c>
      <c r="B4517" s="4" t="s">
        <v>783</v>
      </c>
      <c r="C4517" s="4" t="s">
        <v>887</v>
      </c>
      <c r="D4517" s="4" t="n">
        <f aca="false">IFERROR(INDEX(Positions!$D$2:$D$14531,MATCH($A4517&amp;"|10",Positions!$A$2:$A$14531,0)),"-")</f>
        <v>10</v>
      </c>
      <c r="E4517" s="4" t="n">
        <f aca="false">IFERROR(INDEX(Positions!$D$2:$D$14531,MATCH($A4517&amp;"|25",Positions!$A$2:$A$14531,0)),"-")</f>
        <v>24</v>
      </c>
      <c r="F4517" s="4" t="str">
        <f aca="false">IFERROR(INDEX(Positions!$E$2:$E$14531,MATCH($A4517&amp;"|10",Positions!$A$2:$A$14531,0)),"-")</f>
        <v>G</v>
      </c>
      <c r="G4517" s="4" t="str">
        <f aca="false">IFERROR(INDEX(Positions!$E$2:$E$14531,MATCH($A4517&amp;"|25",Positions!$A$2:$A$14531,0)),"-")</f>
        <v>C</v>
      </c>
      <c r="H4517" s="3" t="str">
        <f aca="false">F4517&amp;"-"&amp;G4517</f>
        <v>G-C</v>
      </c>
      <c r="I4517" s="4" t="n">
        <f aca="false">(F4517="G")+(G4517="G")</f>
        <v>1</v>
      </c>
      <c r="J4517" s="4" t="n">
        <f aca="false">(F4517="C")+(G4517="C")</f>
        <v>1</v>
      </c>
      <c r="K4517" s="3" t="n">
        <f aca="false">I4517+J4517</f>
        <v>2</v>
      </c>
    </row>
    <row r="4518" customFormat="false" ht="15" hidden="false" customHeight="false" outlineLevel="0" collapsed="false">
      <c r="A4518" s="4" t="s">
        <v>198</v>
      </c>
      <c r="B4518" s="4" t="s">
        <v>783</v>
      </c>
      <c r="C4518" s="4" t="s">
        <v>888</v>
      </c>
      <c r="D4518" s="4" t="n">
        <f aca="false">IFERROR(INDEX(Positions!$D$2:$D$14531,MATCH($A4518&amp;"|11",Positions!$A$2:$A$14531,0)),"-")</f>
        <v>11</v>
      </c>
      <c r="E4518" s="4" t="n">
        <f aca="false">IFERROR(INDEX(Positions!$D$2:$D$14531,MATCH($A4518&amp;"|24",Positions!$A$2:$A$14531,0)),"-")</f>
        <v>23</v>
      </c>
      <c r="F4518" s="4" t="str">
        <f aca="false">IFERROR(INDEX(Positions!$E$2:$E$14531,MATCH($A4518&amp;"|11",Positions!$A$2:$A$14531,0)),"-")</f>
        <v>C</v>
      </c>
      <c r="G4518" s="4" t="str">
        <f aca="false">IFERROR(INDEX(Positions!$E$2:$E$14531,MATCH($A4518&amp;"|24",Positions!$A$2:$A$14531,0)),"-")</f>
        <v>G</v>
      </c>
      <c r="H4518" s="3" t="str">
        <f aca="false">F4518&amp;"-"&amp;G4518</f>
        <v>C-G</v>
      </c>
      <c r="I4518" s="4" t="n">
        <f aca="false">(F4518="G")+(G4518="G")</f>
        <v>1</v>
      </c>
      <c r="J4518" s="4" t="n">
        <f aca="false">(F4518="C")+(G4518="C")</f>
        <v>1</v>
      </c>
      <c r="K4518" s="3" t="n">
        <f aca="false">I4518+J4518</f>
        <v>2</v>
      </c>
    </row>
    <row r="4519" customFormat="false" ht="15" hidden="false" customHeight="false" outlineLevel="0" collapsed="false">
      <c r="A4519" s="4" t="s">
        <v>198</v>
      </c>
      <c r="B4519" s="4" t="s">
        <v>783</v>
      </c>
      <c r="C4519" s="4" t="s">
        <v>479</v>
      </c>
      <c r="D4519" s="4" t="n">
        <f aca="false">IFERROR(INDEX(Positions!$D$2:$D$14531,MATCH($A4519&amp;"|12",Positions!$A$2:$A$14531,0)),"-")</f>
        <v>12</v>
      </c>
      <c r="E4519" s="4" t="n">
        <f aca="false">IFERROR(INDEX(Positions!$D$2:$D$14531,MATCH($A4519&amp;"|23",Positions!$A$2:$A$14531,0)),"-")</f>
        <v>22</v>
      </c>
      <c r="F4519" s="4" t="str">
        <f aca="false">IFERROR(INDEX(Positions!$E$2:$E$14531,MATCH($A4519&amp;"|12",Positions!$A$2:$A$14531,0)),"-")</f>
        <v>A</v>
      </c>
      <c r="G4519" s="4" t="str">
        <f aca="false">IFERROR(INDEX(Positions!$E$2:$E$14531,MATCH($A4519&amp;"|23",Positions!$A$2:$A$14531,0)),"-")</f>
        <v>U</v>
      </c>
      <c r="H4519" s="3" t="str">
        <f aca="false">F4519&amp;"-"&amp;G4519</f>
        <v>A-U</v>
      </c>
      <c r="I4519" s="4" t="n">
        <f aca="false">(F4519="G")+(G4519="G")</f>
        <v>0</v>
      </c>
      <c r="J4519" s="4" t="n">
        <f aca="false">(F4519="C")+(G4519="C")</f>
        <v>0</v>
      </c>
      <c r="K4519" s="3" t="n">
        <f aca="false">I4519+J4519</f>
        <v>0</v>
      </c>
    </row>
    <row r="4520" customFormat="false" ht="15" hidden="false" customHeight="false" outlineLevel="0" collapsed="false">
      <c r="A4520" s="4" t="s">
        <v>198</v>
      </c>
      <c r="B4520" s="4" t="s">
        <v>783</v>
      </c>
      <c r="C4520" s="4" t="s">
        <v>267</v>
      </c>
      <c r="D4520" s="4" t="n">
        <f aca="false">IFERROR(INDEX(Positions!$D$2:$D$14531,MATCH($A4520&amp;"|13",Positions!$A$2:$A$14531,0)),"-")</f>
        <v>13</v>
      </c>
      <c r="E4520" s="4" t="n">
        <f aca="false">IFERROR(INDEX(Positions!$D$2:$D$14531,MATCH($A4520&amp;"|22",Positions!$A$2:$A$14531,0)),"-")</f>
        <v>21</v>
      </c>
      <c r="F4520" s="4" t="str">
        <f aca="false">IFERROR(INDEX(Positions!$E$2:$E$14531,MATCH($A4520&amp;"|13",Positions!$A$2:$A$14531,0)),"-")</f>
        <v>G</v>
      </c>
      <c r="G4520" s="4" t="str">
        <f aca="false">IFERROR(INDEX(Positions!$E$2:$E$14531,MATCH($A4520&amp;"|22",Positions!$A$2:$A$14531,0)),"-")</f>
        <v>A</v>
      </c>
      <c r="H4520" s="3" t="str">
        <f aca="false">F4520&amp;"-"&amp;G4520</f>
        <v>G-A</v>
      </c>
      <c r="I4520" s="4" t="n">
        <f aca="false">(F4520="G")+(G4520="G")</f>
        <v>1</v>
      </c>
      <c r="J4520" s="4" t="n">
        <f aca="false">(F4520="C")+(G4520="C")</f>
        <v>0</v>
      </c>
      <c r="K4520" s="3" t="n">
        <f aca="false">I4520+J4520</f>
        <v>1</v>
      </c>
    </row>
    <row r="4521" customFormat="false" ht="15" hidden="false" customHeight="false" outlineLevel="0" collapsed="false">
      <c r="A4521" s="4" t="s">
        <v>198</v>
      </c>
      <c r="B4521" s="4" t="s">
        <v>805</v>
      </c>
      <c r="C4521" s="4" t="s">
        <v>673</v>
      </c>
      <c r="D4521" s="4" t="n">
        <f aca="false">IFERROR(INDEX(Positions!$D$2:$D$14531,MATCH($A4521&amp;"|27",Positions!$A$2:$A$14531,0)),"-")</f>
        <v>26</v>
      </c>
      <c r="E4521" s="4" t="n">
        <f aca="false">IFERROR(INDEX(Positions!$D$2:$D$14531,MATCH($A4521&amp;"|43",Positions!$A$2:$A$14531,0)),"-")</f>
        <v>42</v>
      </c>
      <c r="F4521" s="4" t="str">
        <f aca="false">IFERROR(INDEX(Positions!$E$2:$E$14531,MATCH($A4521&amp;"|27",Positions!$A$2:$A$14531,0)),"-")</f>
        <v>G</v>
      </c>
      <c r="G4521" s="4" t="str">
        <f aca="false">IFERROR(INDEX(Positions!$E$2:$E$14531,MATCH($A4521&amp;"|43",Positions!$A$2:$A$14531,0)),"-")</f>
        <v>U</v>
      </c>
      <c r="H4521" s="3" t="str">
        <f aca="false">F4521&amp;"-"&amp;G4521</f>
        <v>G-U</v>
      </c>
      <c r="I4521" s="4" t="n">
        <f aca="false">(F4521="G")+(G4521="G")</f>
        <v>1</v>
      </c>
      <c r="J4521" s="4" t="n">
        <f aca="false">(F4521="C")+(G4521="C")</f>
        <v>0</v>
      </c>
      <c r="K4521" s="3" t="n">
        <f aca="false">I4521+J4521</f>
        <v>1</v>
      </c>
    </row>
    <row r="4522" customFormat="false" ht="15" hidden="false" customHeight="false" outlineLevel="0" collapsed="false">
      <c r="A4522" s="4" t="s">
        <v>198</v>
      </c>
      <c r="B4522" s="4" t="s">
        <v>805</v>
      </c>
      <c r="C4522" s="4" t="s">
        <v>889</v>
      </c>
      <c r="D4522" s="4" t="n">
        <f aca="false">IFERROR(INDEX(Positions!$D$2:$D$14531,MATCH($A4522&amp;"|28",Positions!$A$2:$A$14531,0)),"-")</f>
        <v>27</v>
      </c>
      <c r="E4522" s="4" t="n">
        <f aca="false">IFERROR(INDEX(Positions!$D$2:$D$14531,MATCH($A4522&amp;"|42",Positions!$A$2:$A$14531,0)),"-")</f>
        <v>41</v>
      </c>
      <c r="F4522" s="4" t="str">
        <f aca="false">IFERROR(INDEX(Positions!$E$2:$E$14531,MATCH($A4522&amp;"|28",Positions!$A$2:$A$14531,0)),"-")</f>
        <v>C</v>
      </c>
      <c r="G4522" s="4" t="str">
        <f aca="false">IFERROR(INDEX(Positions!$E$2:$E$14531,MATCH($A4522&amp;"|42",Positions!$A$2:$A$14531,0)),"-")</f>
        <v>G</v>
      </c>
      <c r="H4522" s="3" t="str">
        <f aca="false">F4522&amp;"-"&amp;G4522</f>
        <v>C-G</v>
      </c>
      <c r="I4522" s="4" t="n">
        <f aca="false">(F4522="G")+(G4522="G")</f>
        <v>1</v>
      </c>
      <c r="J4522" s="4" t="n">
        <f aca="false">(F4522="C")+(G4522="C")</f>
        <v>1</v>
      </c>
      <c r="K4522" s="3" t="n">
        <f aca="false">I4522+J4522</f>
        <v>2</v>
      </c>
    </row>
    <row r="4523" customFormat="false" ht="15" hidden="false" customHeight="false" outlineLevel="0" collapsed="false">
      <c r="A4523" s="4" t="s">
        <v>198</v>
      </c>
      <c r="B4523" s="4" t="s">
        <v>805</v>
      </c>
      <c r="C4523" s="4" t="s">
        <v>890</v>
      </c>
      <c r="D4523" s="4" t="n">
        <f aca="false">IFERROR(INDEX(Positions!$D$2:$D$14531,MATCH($A4523&amp;"|29",Positions!$A$2:$A$14531,0)),"-")</f>
        <v>28</v>
      </c>
      <c r="E4523" s="4" t="n">
        <f aca="false">IFERROR(INDEX(Positions!$D$2:$D$14531,MATCH($A4523&amp;"|41",Positions!$A$2:$A$14531,0)),"-")</f>
        <v>40</v>
      </c>
      <c r="F4523" s="4" t="str">
        <f aca="false">IFERROR(INDEX(Positions!$E$2:$E$14531,MATCH($A4523&amp;"|29",Positions!$A$2:$A$14531,0)),"-")</f>
        <v>G</v>
      </c>
      <c r="G4523" s="4" t="str">
        <f aca="false">IFERROR(INDEX(Positions!$E$2:$E$14531,MATCH($A4523&amp;"|41",Positions!$A$2:$A$14531,0)),"-")</f>
        <v>C</v>
      </c>
      <c r="H4523" s="3" t="str">
        <f aca="false">F4523&amp;"-"&amp;G4523</f>
        <v>G-C</v>
      </c>
      <c r="I4523" s="4" t="n">
        <f aca="false">(F4523="G")+(G4523="G")</f>
        <v>1</v>
      </c>
      <c r="J4523" s="4" t="n">
        <f aca="false">(F4523="C")+(G4523="C")</f>
        <v>1</v>
      </c>
      <c r="K4523" s="3" t="n">
        <f aca="false">I4523+J4523</f>
        <v>2</v>
      </c>
    </row>
    <row r="4524" customFormat="false" ht="15" hidden="false" customHeight="false" outlineLevel="0" collapsed="false">
      <c r="A4524" s="4" t="s">
        <v>198</v>
      </c>
      <c r="B4524" s="4" t="s">
        <v>805</v>
      </c>
      <c r="C4524" s="4" t="s">
        <v>694</v>
      </c>
      <c r="D4524" s="4" t="n">
        <f aca="false">IFERROR(INDEX(Positions!$D$2:$D$14531,MATCH($A4524&amp;"|30",Positions!$A$2:$A$14531,0)),"-")</f>
        <v>29</v>
      </c>
      <c r="E4524" s="4" t="n">
        <f aca="false">IFERROR(INDEX(Positions!$D$2:$D$14531,MATCH($A4524&amp;"|40",Positions!$A$2:$A$14531,0)),"-")</f>
        <v>39</v>
      </c>
      <c r="F4524" s="4" t="str">
        <f aca="false">IFERROR(INDEX(Positions!$E$2:$E$14531,MATCH($A4524&amp;"|30",Positions!$A$2:$A$14531,0)),"-")</f>
        <v>G</v>
      </c>
      <c r="G4524" s="4" t="str">
        <f aca="false">IFERROR(INDEX(Positions!$E$2:$E$14531,MATCH($A4524&amp;"|40",Positions!$A$2:$A$14531,0)),"-")</f>
        <v>C</v>
      </c>
      <c r="H4524" s="3" t="str">
        <f aca="false">F4524&amp;"-"&amp;G4524</f>
        <v>G-C</v>
      </c>
      <c r="I4524" s="4" t="n">
        <f aca="false">(F4524="G")+(G4524="G")</f>
        <v>1</v>
      </c>
      <c r="J4524" s="4" t="n">
        <f aca="false">(F4524="C")+(G4524="C")</f>
        <v>1</v>
      </c>
      <c r="K4524" s="3" t="n">
        <f aca="false">I4524+J4524</f>
        <v>2</v>
      </c>
    </row>
    <row r="4525" customFormat="false" ht="15" hidden="false" customHeight="false" outlineLevel="0" collapsed="false">
      <c r="A4525" s="4" t="s">
        <v>198</v>
      </c>
      <c r="B4525" s="4" t="s">
        <v>805</v>
      </c>
      <c r="C4525" s="4" t="s">
        <v>640</v>
      </c>
      <c r="D4525" s="4" t="n">
        <f aca="false">IFERROR(INDEX(Positions!$D$2:$D$14531,MATCH($A4525&amp;"|31",Positions!$A$2:$A$14531,0)),"-")</f>
        <v>30</v>
      </c>
      <c r="E4525" s="4" t="n">
        <f aca="false">IFERROR(INDEX(Positions!$D$2:$D$14531,MATCH($A4525&amp;"|39",Positions!$A$2:$A$14531,0)),"-")</f>
        <v>38</v>
      </c>
      <c r="F4525" s="4" t="str">
        <f aca="false">IFERROR(INDEX(Positions!$E$2:$E$14531,MATCH($A4525&amp;"|31",Positions!$A$2:$A$14531,0)),"-")</f>
        <v>A</v>
      </c>
      <c r="G4525" s="4" t="str">
        <f aca="false">IFERROR(INDEX(Positions!$E$2:$E$14531,MATCH($A4525&amp;"|39",Positions!$A$2:$A$14531,0)),"-")</f>
        <v>U</v>
      </c>
      <c r="H4525" s="3" t="str">
        <f aca="false">F4525&amp;"-"&amp;G4525</f>
        <v>A-U</v>
      </c>
      <c r="I4525" s="4" t="n">
        <f aca="false">(F4525="G")+(G4525="G")</f>
        <v>0</v>
      </c>
      <c r="J4525" s="4" t="n">
        <f aca="false">(F4525="C")+(G4525="C")</f>
        <v>0</v>
      </c>
      <c r="K4525" s="3" t="n">
        <f aca="false">I4525+J4525</f>
        <v>0</v>
      </c>
    </row>
    <row r="4526" customFormat="false" ht="15" hidden="false" customHeight="false" outlineLevel="0" collapsed="false">
      <c r="A4526" s="4" t="s">
        <v>198</v>
      </c>
      <c r="B4526" s="4" t="s">
        <v>830</v>
      </c>
      <c r="C4526" s="4" t="s">
        <v>367</v>
      </c>
      <c r="D4526" s="4" t="n">
        <f aca="false">IFERROR(INDEX(Positions!$D$2:$D$14531,MATCH($A4526&amp;"|49",Positions!$A$2:$A$14531,0)),"-")</f>
        <v>47</v>
      </c>
      <c r="E4526" s="4" t="n">
        <f aca="false">IFERROR(INDEX(Positions!$D$2:$D$14531,MATCH($A4526&amp;"|65",Positions!$A$2:$A$14531,0)),"-")</f>
        <v>63</v>
      </c>
      <c r="F4526" s="4" t="str">
        <f aca="false">IFERROR(INDEX(Positions!$E$2:$E$14531,MATCH($A4526&amp;"|49",Positions!$A$2:$A$14531,0)),"-")</f>
        <v>C</v>
      </c>
      <c r="G4526" s="4" t="str">
        <f aca="false">IFERROR(INDEX(Positions!$E$2:$E$14531,MATCH($A4526&amp;"|65",Positions!$A$2:$A$14531,0)),"-")</f>
        <v>G</v>
      </c>
      <c r="H4526" s="3" t="str">
        <f aca="false">F4526&amp;"-"&amp;G4526</f>
        <v>C-G</v>
      </c>
      <c r="I4526" s="4" t="n">
        <f aca="false">(F4526="G")+(G4526="G")</f>
        <v>1</v>
      </c>
      <c r="J4526" s="4" t="n">
        <f aca="false">(F4526="C")+(G4526="C")</f>
        <v>1</v>
      </c>
      <c r="K4526" s="3" t="n">
        <f aca="false">I4526+J4526</f>
        <v>2</v>
      </c>
    </row>
    <row r="4527" customFormat="false" ht="15" hidden="false" customHeight="false" outlineLevel="0" collapsed="false">
      <c r="A4527" s="4" t="s">
        <v>198</v>
      </c>
      <c r="B4527" s="4" t="s">
        <v>830</v>
      </c>
      <c r="C4527" s="4" t="s">
        <v>891</v>
      </c>
      <c r="D4527" s="4" t="n">
        <f aca="false">IFERROR(INDEX(Positions!$D$2:$D$14531,MATCH($A4527&amp;"|50",Positions!$A$2:$A$14531,0)),"-")</f>
        <v>48</v>
      </c>
      <c r="E4527" s="4" t="n">
        <f aca="false">IFERROR(INDEX(Positions!$D$2:$D$14531,MATCH($A4527&amp;"|64",Positions!$A$2:$A$14531,0)),"-")</f>
        <v>62</v>
      </c>
      <c r="F4527" s="4" t="str">
        <f aca="false">IFERROR(INDEX(Positions!$E$2:$E$14531,MATCH($A4527&amp;"|50",Positions!$A$2:$A$14531,0)),"-")</f>
        <v>U</v>
      </c>
      <c r="G4527" s="4" t="str">
        <f aca="false">IFERROR(INDEX(Positions!$E$2:$E$14531,MATCH($A4527&amp;"|64",Positions!$A$2:$A$14531,0)),"-")</f>
        <v>G</v>
      </c>
      <c r="H4527" s="3" t="str">
        <f aca="false">F4527&amp;"-"&amp;G4527</f>
        <v>U-G</v>
      </c>
      <c r="I4527" s="4" t="n">
        <f aca="false">(F4527="G")+(G4527="G")</f>
        <v>1</v>
      </c>
      <c r="J4527" s="4" t="n">
        <f aca="false">(F4527="C")+(G4527="C")</f>
        <v>0</v>
      </c>
      <c r="K4527" s="3" t="n">
        <f aca="false">I4527+J4527</f>
        <v>1</v>
      </c>
    </row>
    <row r="4528" customFormat="false" ht="15" hidden="false" customHeight="false" outlineLevel="0" collapsed="false">
      <c r="A4528" s="4" t="s">
        <v>198</v>
      </c>
      <c r="B4528" s="4" t="s">
        <v>830</v>
      </c>
      <c r="C4528" s="4" t="s">
        <v>689</v>
      </c>
      <c r="D4528" s="4" t="n">
        <f aca="false">IFERROR(INDEX(Positions!$D$2:$D$14531,MATCH($A4528&amp;"|51",Positions!$A$2:$A$14531,0)),"-")</f>
        <v>49</v>
      </c>
      <c r="E4528" s="4" t="n">
        <f aca="false">IFERROR(INDEX(Positions!$D$2:$D$14531,MATCH($A4528&amp;"|63",Positions!$A$2:$A$14531,0)),"-")</f>
        <v>61</v>
      </c>
      <c r="F4528" s="4" t="str">
        <f aca="false">IFERROR(INDEX(Positions!$E$2:$E$14531,MATCH($A4528&amp;"|51",Positions!$A$2:$A$14531,0)),"-")</f>
        <v>C</v>
      </c>
      <c r="G4528" s="4" t="str">
        <f aca="false">IFERROR(INDEX(Positions!$E$2:$E$14531,MATCH($A4528&amp;"|63",Positions!$A$2:$A$14531,0)),"-")</f>
        <v>G</v>
      </c>
      <c r="H4528" s="3" t="str">
        <f aca="false">F4528&amp;"-"&amp;G4528</f>
        <v>C-G</v>
      </c>
      <c r="I4528" s="4" t="n">
        <f aca="false">(F4528="G")+(G4528="G")</f>
        <v>1</v>
      </c>
      <c r="J4528" s="4" t="n">
        <f aca="false">(F4528="C")+(G4528="C")</f>
        <v>1</v>
      </c>
      <c r="K4528" s="3" t="n">
        <f aca="false">I4528+J4528</f>
        <v>2</v>
      </c>
    </row>
    <row r="4529" customFormat="false" ht="15" hidden="false" customHeight="false" outlineLevel="0" collapsed="false">
      <c r="A4529" s="4" t="s">
        <v>198</v>
      </c>
      <c r="B4529" s="4" t="s">
        <v>830</v>
      </c>
      <c r="C4529" s="4" t="s">
        <v>703</v>
      </c>
      <c r="D4529" s="4" t="n">
        <f aca="false">IFERROR(INDEX(Positions!$D$2:$D$14531,MATCH($A4529&amp;"|52",Positions!$A$2:$A$14531,0)),"-")</f>
        <v>50</v>
      </c>
      <c r="E4529" s="4" t="n">
        <f aca="false">IFERROR(INDEX(Positions!$D$2:$D$14531,MATCH($A4529&amp;"|62",Positions!$A$2:$A$14531,0)),"-")</f>
        <v>60</v>
      </c>
      <c r="F4529" s="4" t="str">
        <f aca="false">IFERROR(INDEX(Positions!$E$2:$E$14531,MATCH($A4529&amp;"|52",Positions!$A$2:$A$14531,0)),"-")</f>
        <v>G</v>
      </c>
      <c r="G4529" s="4" t="str">
        <f aca="false">IFERROR(INDEX(Positions!$E$2:$E$14531,MATCH($A4529&amp;"|62",Positions!$A$2:$A$14531,0)),"-")</f>
        <v>C</v>
      </c>
      <c r="H4529" s="3" t="str">
        <f aca="false">F4529&amp;"-"&amp;G4529</f>
        <v>G-C</v>
      </c>
      <c r="I4529" s="4" t="n">
        <f aca="false">(F4529="G")+(G4529="G")</f>
        <v>1</v>
      </c>
      <c r="J4529" s="4" t="n">
        <f aca="false">(F4529="C")+(G4529="C")</f>
        <v>1</v>
      </c>
      <c r="K4529" s="3" t="n">
        <f aca="false">I4529+J4529</f>
        <v>2</v>
      </c>
    </row>
    <row r="4530" customFormat="false" ht="15" hidden="false" customHeight="false" outlineLevel="0" collapsed="false">
      <c r="A4530" s="4" t="s">
        <v>198</v>
      </c>
      <c r="B4530" s="4" t="s">
        <v>830</v>
      </c>
      <c r="C4530" s="4" t="s">
        <v>892</v>
      </c>
      <c r="D4530" s="4" t="n">
        <f aca="false">IFERROR(INDEX(Positions!$D$2:$D$14531,MATCH($A4530&amp;"|53",Positions!$A$2:$A$14531,0)),"-")</f>
        <v>51</v>
      </c>
      <c r="E4530" s="4" t="n">
        <f aca="false">IFERROR(INDEX(Positions!$D$2:$D$14531,MATCH($A4530&amp;"|61",Positions!$A$2:$A$14531,0)),"-")</f>
        <v>59</v>
      </c>
      <c r="F4530" s="4" t="str">
        <f aca="false">IFERROR(INDEX(Positions!$E$2:$E$14531,MATCH($A4530&amp;"|53",Positions!$A$2:$A$14531,0)),"-")</f>
        <v>G</v>
      </c>
      <c r="G4530" s="4" t="str">
        <f aca="false">IFERROR(INDEX(Positions!$E$2:$E$14531,MATCH($A4530&amp;"|61",Positions!$A$2:$A$14531,0)),"-")</f>
        <v>C</v>
      </c>
      <c r="H4530" s="3" t="str">
        <f aca="false">F4530&amp;"-"&amp;G4530</f>
        <v>G-C</v>
      </c>
      <c r="I4530" s="4" t="n">
        <f aca="false">(F4530="G")+(G4530="G")</f>
        <v>1</v>
      </c>
      <c r="J4530" s="4" t="n">
        <f aca="false">(F4530="C")+(G4530="C")</f>
        <v>1</v>
      </c>
      <c r="K4530" s="3" t="n">
        <f aca="false">I4530+J4530</f>
        <v>2</v>
      </c>
    </row>
    <row r="4531" customFormat="false" ht="15" hidden="false" customHeight="false" outlineLevel="0" collapsed="false">
      <c r="A4531" s="24" t="s">
        <v>198</v>
      </c>
      <c r="B4531" s="24" t="s">
        <v>893</v>
      </c>
      <c r="C4531" s="24" t="s">
        <v>894</v>
      </c>
      <c r="D4531" s="24" t="n">
        <f aca="false">IFERROR(INDEX(Positions!$D$2:$D$14531,MATCH($A4531&amp;"|8",Positions!$A$2:$A$14531,0)),"-")</f>
        <v>8</v>
      </c>
      <c r="E4531" s="24" t="n">
        <f aca="false">IFERROR(INDEX(Positions!$D$2:$D$14531,MATCH($A4531&amp;"|14",Positions!$A$2:$A$14531,0)),"-")</f>
        <v>14</v>
      </c>
      <c r="F4531" s="24" t="str">
        <f aca="false">IFERROR(INDEX(Positions!$E$2:$E$14531,MATCH($A4531&amp;"|8",Positions!$A$2:$A$14531,0)),"-")</f>
        <v>U</v>
      </c>
      <c r="G4531" s="24" t="str">
        <f aca="false">IFERROR(INDEX(Positions!$E$2:$E$14531,MATCH($A4531&amp;"|14",Positions!$A$2:$A$14531,0)),"-")</f>
        <v>A</v>
      </c>
      <c r="H4531" s="25" t="str">
        <f aca="false">F4531&amp;"-"&amp;G4531</f>
        <v>U-A</v>
      </c>
      <c r="I4531" s="24" t="n">
        <f aca="false">(F4531="G")+(G4531="G")</f>
        <v>0</v>
      </c>
      <c r="J4531" s="24" t="n">
        <f aca="false">(F4531="C")+(G4531="C")</f>
        <v>0</v>
      </c>
      <c r="K4531" s="25" t="n">
        <f aca="false">I4531+J4531</f>
        <v>0</v>
      </c>
    </row>
    <row r="4532" customFormat="false" ht="15" hidden="false" customHeight="false" outlineLevel="0" collapsed="false">
      <c r="A4532" s="24" t="s">
        <v>198</v>
      </c>
      <c r="B4532" s="24" t="s">
        <v>893</v>
      </c>
      <c r="C4532" s="24" t="s">
        <v>895</v>
      </c>
      <c r="D4532" s="24" t="n">
        <f aca="false">IFERROR(INDEX(Positions!$D$2:$D$14531,MATCH($A4532&amp;"|15",Positions!$A$2:$A$14531,0)),"-")</f>
        <v>15</v>
      </c>
      <c r="E4532" s="24" t="n">
        <f aca="false">IFERROR(INDEX(Positions!$D$2:$D$14531,MATCH($A4532&amp;"|48",Positions!$A$2:$A$14531,0)),"-")</f>
        <v>46</v>
      </c>
      <c r="F4532" s="24" t="str">
        <f aca="false">IFERROR(INDEX(Positions!$E$2:$E$14531,MATCH($A4532&amp;"|15",Positions!$A$2:$A$14531,0)),"-")</f>
        <v>G</v>
      </c>
      <c r="G4532" s="24" t="str">
        <f aca="false">IFERROR(INDEX(Positions!$E$2:$E$14531,MATCH($A4532&amp;"|48",Positions!$A$2:$A$14531,0)),"-")</f>
        <v>C</v>
      </c>
      <c r="H4532" s="25" t="str">
        <f aca="false">F4532&amp;"-"&amp;G4532</f>
        <v>G-C</v>
      </c>
      <c r="I4532" s="24" t="n">
        <f aca="false">(F4532="G")+(G4532="G")</f>
        <v>1</v>
      </c>
      <c r="J4532" s="24" t="n">
        <f aca="false">(F4532="C")+(G4532="C")</f>
        <v>1</v>
      </c>
      <c r="K4532" s="25" t="n">
        <f aca="false">I4532+J4532</f>
        <v>2</v>
      </c>
    </row>
    <row r="4533" customFormat="false" ht="15" hidden="false" customHeight="false" outlineLevel="0" collapsed="false">
      <c r="A4533" s="24" t="s">
        <v>198</v>
      </c>
      <c r="B4533" s="24" t="s">
        <v>893</v>
      </c>
      <c r="C4533" s="24" t="s">
        <v>896</v>
      </c>
      <c r="D4533" s="24" t="n">
        <f aca="false">IFERROR(INDEX(Positions!$D$2:$D$14531,MATCH($A4533&amp;"|18",Positions!$A$2:$A$14531,0)),"-")</f>
        <v>17</v>
      </c>
      <c r="E4533" s="24" t="n">
        <f aca="false">IFERROR(INDEX(Positions!$D$2:$D$14531,MATCH($A4533&amp;"|55",Positions!$A$2:$A$14531,0)),"-")</f>
        <v>53</v>
      </c>
      <c r="F4533" s="24" t="str">
        <f aca="false">IFERROR(INDEX(Positions!$E$2:$E$14531,MATCH($A4533&amp;"|18",Positions!$A$2:$A$14531,0)),"-")</f>
        <v>G</v>
      </c>
      <c r="G4533" s="24" t="str">
        <f aca="false">IFERROR(INDEX(Positions!$E$2:$E$14531,MATCH($A4533&amp;"|55",Positions!$A$2:$A$14531,0)),"-")</f>
        <v>U</v>
      </c>
      <c r="H4533" s="25" t="str">
        <f aca="false">F4533&amp;"-"&amp;G4533</f>
        <v>G-U</v>
      </c>
      <c r="I4533" s="24" t="n">
        <f aca="false">(F4533="G")+(G4533="G")</f>
        <v>1</v>
      </c>
      <c r="J4533" s="24" t="n">
        <f aca="false">(F4533="C")+(G4533="C")</f>
        <v>0</v>
      </c>
      <c r="K4533" s="25" t="n">
        <f aca="false">I4533+J4533</f>
        <v>1</v>
      </c>
    </row>
    <row r="4534" customFormat="false" ht="15" hidden="false" customHeight="false" outlineLevel="0" collapsed="false">
      <c r="A4534" s="24" t="s">
        <v>198</v>
      </c>
      <c r="B4534" s="24" t="s">
        <v>893</v>
      </c>
      <c r="C4534" s="24" t="s">
        <v>897</v>
      </c>
      <c r="D4534" s="24" t="n">
        <f aca="false">IFERROR(INDEX(Positions!$D$2:$D$14531,MATCH($A4534&amp;"|19",Positions!$A$2:$A$14531,0)),"-")</f>
        <v>18</v>
      </c>
      <c r="E4534" s="24" t="n">
        <f aca="false">IFERROR(INDEX(Positions!$D$2:$D$14531,MATCH($A4534&amp;"|56",Positions!$A$2:$A$14531,0)),"-")</f>
        <v>54</v>
      </c>
      <c r="F4534" s="24" t="str">
        <f aca="false">IFERROR(INDEX(Positions!$E$2:$E$14531,MATCH($A4534&amp;"|19",Positions!$A$2:$A$14531,0)),"-")</f>
        <v>G</v>
      </c>
      <c r="G4534" s="24" t="str">
        <f aca="false">IFERROR(INDEX(Positions!$E$2:$E$14531,MATCH($A4534&amp;"|56",Positions!$A$2:$A$14531,0)),"-")</f>
        <v>C</v>
      </c>
      <c r="H4534" s="25" t="str">
        <f aca="false">F4534&amp;"-"&amp;G4534</f>
        <v>G-C</v>
      </c>
      <c r="I4534" s="24" t="n">
        <f aca="false">(F4534="G")+(G4534="G")</f>
        <v>1</v>
      </c>
      <c r="J4534" s="24" t="n">
        <f aca="false">(F4534="C")+(G4534="C")</f>
        <v>1</v>
      </c>
      <c r="K4534" s="25" t="n">
        <f aca="false">I4534+J4534</f>
        <v>2</v>
      </c>
    </row>
    <row r="4535" customFormat="false" ht="15" hidden="false" customHeight="false" outlineLevel="0" collapsed="false">
      <c r="A4535" s="24" t="s">
        <v>198</v>
      </c>
      <c r="B4535" s="24" t="s">
        <v>893</v>
      </c>
      <c r="C4535" s="24" t="s">
        <v>898</v>
      </c>
      <c r="D4535" s="24" t="n">
        <f aca="false">IFERROR(INDEX(Positions!$D$2:$D$14531,MATCH($A4535&amp;"|26",Positions!$A$2:$A$14531,0)),"-")</f>
        <v>25</v>
      </c>
      <c r="E4535" s="24" t="n">
        <f aca="false">IFERROR(INDEX(Positions!$D$2:$D$14531,MATCH($A4535&amp;"|44",Positions!$A$2:$A$14531,0)),"-")</f>
        <v>43</v>
      </c>
      <c r="F4535" s="24" t="str">
        <f aca="false">IFERROR(INDEX(Positions!$E$2:$E$14531,MATCH($A4535&amp;"|26",Positions!$A$2:$A$14531,0)),"-")</f>
        <v>A</v>
      </c>
      <c r="G4535" s="24" t="str">
        <f aca="false">IFERROR(INDEX(Positions!$E$2:$E$14531,MATCH($A4535&amp;"|44",Positions!$A$2:$A$14531,0)),"-")</f>
        <v>G</v>
      </c>
      <c r="H4535" s="25" t="str">
        <f aca="false">F4535&amp;"-"&amp;G4535</f>
        <v>A-G</v>
      </c>
      <c r="I4535" s="24" t="n">
        <f aca="false">(F4535="G")+(G4535="G")</f>
        <v>1</v>
      </c>
      <c r="J4535" s="24" t="n">
        <f aca="false">(F4535="C")+(G4535="C")</f>
        <v>0</v>
      </c>
      <c r="K4535" s="25" t="n">
        <f aca="false">I4535+J4535</f>
        <v>1</v>
      </c>
    </row>
    <row r="4536" customFormat="false" ht="15" hidden="false" customHeight="false" outlineLevel="0" collapsed="false">
      <c r="A4536" s="24" t="s">
        <v>198</v>
      </c>
      <c r="B4536" s="24" t="s">
        <v>893</v>
      </c>
      <c r="C4536" s="24" t="s">
        <v>899</v>
      </c>
      <c r="D4536" s="24" t="n">
        <f aca="false">IFERROR(INDEX(Positions!$D$2:$D$14531,MATCH($A4536&amp;"|32",Positions!$A$2:$A$14531,0)),"-")</f>
        <v>31</v>
      </c>
      <c r="E4536" s="24" t="n">
        <f aca="false">IFERROR(INDEX(Positions!$D$2:$D$14531,MATCH($A4536&amp;"|38",Positions!$A$2:$A$14531,0)),"-")</f>
        <v>37</v>
      </c>
      <c r="F4536" s="24" t="str">
        <f aca="false">IFERROR(INDEX(Positions!$E$2:$E$14531,MATCH($A4536&amp;"|32",Positions!$A$2:$A$14531,0)),"-")</f>
        <v>U</v>
      </c>
      <c r="G4536" s="24" t="str">
        <f aca="false">IFERROR(INDEX(Positions!$E$2:$E$14531,MATCH($A4536&amp;"|38",Positions!$A$2:$A$14531,0)),"-")</f>
        <v>A</v>
      </c>
      <c r="H4536" s="25" t="str">
        <f aca="false">F4536&amp;"-"&amp;G4536</f>
        <v>U-A</v>
      </c>
      <c r="I4536" s="24" t="n">
        <f aca="false">(F4536="G")+(G4536="G")</f>
        <v>0</v>
      </c>
      <c r="J4536" s="24" t="n">
        <f aca="false">(F4536="C")+(G4536="C")</f>
        <v>0</v>
      </c>
      <c r="K4536" s="25" t="n">
        <f aca="false">I4536+J4536</f>
        <v>0</v>
      </c>
    </row>
    <row r="4537" customFormat="false" ht="15" hidden="false" customHeight="false" outlineLevel="0" collapsed="false">
      <c r="A4537" s="24" t="s">
        <v>198</v>
      </c>
      <c r="B4537" s="24" t="s">
        <v>893</v>
      </c>
      <c r="C4537" s="24" t="s">
        <v>900</v>
      </c>
      <c r="D4537" s="24" t="n">
        <f aca="false">IFERROR(INDEX(Positions!$D$2:$D$14531,MATCH($A4537&amp;"|54",Positions!$A$2:$A$14531,0)),"-")</f>
        <v>52</v>
      </c>
      <c r="E4537" s="24" t="n">
        <f aca="false">IFERROR(INDEX(Positions!$D$2:$D$14531,MATCH($A4537&amp;"|58",Positions!$A$2:$A$14531,0)),"-")</f>
        <v>56</v>
      </c>
      <c r="F4537" s="24" t="str">
        <f aca="false">IFERROR(INDEX(Positions!$E$2:$E$14531,MATCH($A4537&amp;"|54",Positions!$A$2:$A$14531,0)),"-")</f>
        <v>U</v>
      </c>
      <c r="G4537" s="24" t="str">
        <f aca="false">IFERROR(INDEX(Positions!$E$2:$E$14531,MATCH($A4537&amp;"|58",Positions!$A$2:$A$14531,0)),"-")</f>
        <v>A</v>
      </c>
      <c r="H4537" s="25" t="str">
        <f aca="false">F4537&amp;"-"&amp;G4537</f>
        <v>U-A</v>
      </c>
      <c r="I4537" s="24" t="n">
        <f aca="false">(F4537="G")+(G4537="G")</f>
        <v>0</v>
      </c>
      <c r="J4537" s="24" t="n">
        <f aca="false">(F4537="C")+(G4537="C")</f>
        <v>0</v>
      </c>
      <c r="K4537" s="25" t="n">
        <f aca="false">I4537+J4537</f>
        <v>0</v>
      </c>
    </row>
    <row r="4538" customFormat="false" ht="15" hidden="false" customHeight="false" outlineLevel="0" collapsed="false">
      <c r="A4538" s="4" t="s">
        <v>199</v>
      </c>
      <c r="B4538" s="4" t="s">
        <v>768</v>
      </c>
      <c r="C4538" s="4" t="s">
        <v>882</v>
      </c>
      <c r="D4538" s="4" t="n">
        <f aca="false">IFERROR(INDEX(Positions!$D$2:$D$14531,MATCH($A4538&amp;"|1",Positions!$A$2:$A$14531,0)),"-")</f>
        <v>1</v>
      </c>
      <c r="E4538" s="4" t="n">
        <f aca="false">IFERROR(INDEX(Positions!$D$2:$D$14531,MATCH($A4538&amp;"|72",Positions!$A$2:$A$14531,0)),"-")</f>
        <v>70</v>
      </c>
      <c r="F4538" s="4" t="str">
        <f aca="false">IFERROR(INDEX(Positions!$E$2:$E$14531,MATCH($A4538&amp;"|1",Positions!$A$2:$A$14531,0)),"-")</f>
        <v>G</v>
      </c>
      <c r="G4538" s="4" t="str">
        <f aca="false">IFERROR(INDEX(Positions!$E$2:$E$14531,MATCH($A4538&amp;"|72",Positions!$A$2:$A$14531,0)),"-")</f>
        <v>C</v>
      </c>
      <c r="H4538" s="3" t="str">
        <f aca="false">F4538&amp;"-"&amp;G4538</f>
        <v>G-C</v>
      </c>
      <c r="I4538" s="4" t="n">
        <f aca="false">(F4538="G")+(G4538="G")</f>
        <v>1</v>
      </c>
      <c r="J4538" s="4" t="n">
        <f aca="false">(F4538="C")+(G4538="C")</f>
        <v>1</v>
      </c>
      <c r="K4538" s="3" t="n">
        <f aca="false">I4538+J4538</f>
        <v>2</v>
      </c>
    </row>
    <row r="4539" customFormat="false" ht="15" hidden="false" customHeight="false" outlineLevel="0" collapsed="false">
      <c r="A4539" s="4" t="s">
        <v>199</v>
      </c>
      <c r="B4539" s="4" t="s">
        <v>768</v>
      </c>
      <c r="C4539" s="4" t="s">
        <v>883</v>
      </c>
      <c r="D4539" s="4" t="n">
        <f aca="false">IFERROR(INDEX(Positions!$D$2:$D$14531,MATCH($A4539&amp;"|2",Positions!$A$2:$A$14531,0)),"-")</f>
        <v>2</v>
      </c>
      <c r="E4539" s="4" t="n">
        <f aca="false">IFERROR(INDEX(Positions!$D$2:$D$14531,MATCH($A4539&amp;"|71",Positions!$A$2:$A$14531,0)),"-")</f>
        <v>69</v>
      </c>
      <c r="F4539" s="4" t="str">
        <f aca="false">IFERROR(INDEX(Positions!$E$2:$E$14531,MATCH($A4539&amp;"|2",Positions!$A$2:$A$14531,0)),"-")</f>
        <v>G</v>
      </c>
      <c r="G4539" s="4" t="str">
        <f aca="false">IFERROR(INDEX(Positions!$E$2:$E$14531,MATCH($A4539&amp;"|71",Positions!$A$2:$A$14531,0)),"-")</f>
        <v>C</v>
      </c>
      <c r="H4539" s="3" t="str">
        <f aca="false">F4539&amp;"-"&amp;G4539</f>
        <v>G-C</v>
      </c>
      <c r="I4539" s="4" t="n">
        <f aca="false">(F4539="G")+(G4539="G")</f>
        <v>1</v>
      </c>
      <c r="J4539" s="4" t="n">
        <f aca="false">(F4539="C")+(G4539="C")</f>
        <v>1</v>
      </c>
      <c r="K4539" s="3" t="n">
        <f aca="false">I4539+J4539</f>
        <v>2</v>
      </c>
    </row>
    <row r="4540" customFormat="false" ht="15" hidden="false" customHeight="false" outlineLevel="0" collapsed="false">
      <c r="A4540" s="4" t="s">
        <v>199</v>
      </c>
      <c r="B4540" s="4" t="s">
        <v>768</v>
      </c>
      <c r="C4540" s="4" t="s">
        <v>884</v>
      </c>
      <c r="D4540" s="4" t="n">
        <f aca="false">IFERROR(INDEX(Positions!$D$2:$D$14531,MATCH($A4540&amp;"|3",Positions!$A$2:$A$14531,0)),"-")</f>
        <v>3</v>
      </c>
      <c r="E4540" s="4" t="n">
        <f aca="false">IFERROR(INDEX(Positions!$D$2:$D$14531,MATCH($A4540&amp;"|70",Positions!$A$2:$A$14531,0)),"-")</f>
        <v>68</v>
      </c>
      <c r="F4540" s="4" t="str">
        <f aca="false">IFERROR(INDEX(Positions!$E$2:$E$14531,MATCH($A4540&amp;"|3",Positions!$A$2:$A$14531,0)),"-")</f>
        <v>C</v>
      </c>
      <c r="G4540" s="4" t="str">
        <f aca="false">IFERROR(INDEX(Positions!$E$2:$E$14531,MATCH($A4540&amp;"|70",Positions!$A$2:$A$14531,0)),"-")</f>
        <v>G</v>
      </c>
      <c r="H4540" s="3" t="str">
        <f aca="false">F4540&amp;"-"&amp;G4540</f>
        <v>C-G</v>
      </c>
      <c r="I4540" s="4" t="n">
        <f aca="false">(F4540="G")+(G4540="G")</f>
        <v>1</v>
      </c>
      <c r="J4540" s="4" t="n">
        <f aca="false">(F4540="C")+(G4540="C")</f>
        <v>1</v>
      </c>
      <c r="K4540" s="3" t="n">
        <f aca="false">I4540+J4540</f>
        <v>2</v>
      </c>
    </row>
    <row r="4541" customFormat="false" ht="15" hidden="false" customHeight="false" outlineLevel="0" collapsed="false">
      <c r="A4541" s="4" t="s">
        <v>199</v>
      </c>
      <c r="B4541" s="4" t="s">
        <v>768</v>
      </c>
      <c r="C4541" s="4" t="s">
        <v>885</v>
      </c>
      <c r="D4541" s="4" t="n">
        <f aca="false">IFERROR(INDEX(Positions!$D$2:$D$14531,MATCH($A4541&amp;"|4",Positions!$A$2:$A$14531,0)),"-")</f>
        <v>4</v>
      </c>
      <c r="E4541" s="4" t="n">
        <f aca="false">IFERROR(INDEX(Positions!$D$2:$D$14531,MATCH($A4541&amp;"|69",Positions!$A$2:$A$14531,0)),"-")</f>
        <v>67</v>
      </c>
      <c r="F4541" s="4" t="str">
        <f aca="false">IFERROR(INDEX(Positions!$E$2:$E$14531,MATCH($A4541&amp;"|4",Positions!$A$2:$A$14531,0)),"-")</f>
        <v>G</v>
      </c>
      <c r="G4541" s="4" t="str">
        <f aca="false">IFERROR(INDEX(Positions!$E$2:$E$14531,MATCH($A4541&amp;"|69",Positions!$A$2:$A$14531,0)),"-")</f>
        <v>C</v>
      </c>
      <c r="H4541" s="3" t="str">
        <f aca="false">F4541&amp;"-"&amp;G4541</f>
        <v>G-C</v>
      </c>
      <c r="I4541" s="4" t="n">
        <f aca="false">(F4541="G")+(G4541="G")</f>
        <v>1</v>
      </c>
      <c r="J4541" s="4" t="n">
        <f aca="false">(F4541="C")+(G4541="C")</f>
        <v>1</v>
      </c>
      <c r="K4541" s="3" t="n">
        <f aca="false">I4541+J4541</f>
        <v>2</v>
      </c>
    </row>
    <row r="4542" customFormat="false" ht="15" hidden="false" customHeight="false" outlineLevel="0" collapsed="false">
      <c r="A4542" s="4" t="s">
        <v>199</v>
      </c>
      <c r="B4542" s="4" t="s">
        <v>768</v>
      </c>
      <c r="C4542" s="4" t="s">
        <v>542</v>
      </c>
      <c r="D4542" s="4" t="n">
        <f aca="false">IFERROR(INDEX(Positions!$D$2:$D$14531,MATCH($A4542&amp;"|5",Positions!$A$2:$A$14531,0)),"-")</f>
        <v>5</v>
      </c>
      <c r="E4542" s="4" t="n">
        <f aca="false">IFERROR(INDEX(Positions!$D$2:$D$14531,MATCH($A4542&amp;"|68",Positions!$A$2:$A$14531,0)),"-")</f>
        <v>66</v>
      </c>
      <c r="F4542" s="4" t="str">
        <f aca="false">IFERROR(INDEX(Positions!$E$2:$E$14531,MATCH($A4542&amp;"|5",Positions!$A$2:$A$14531,0)),"-")</f>
        <v>C</v>
      </c>
      <c r="G4542" s="4" t="str">
        <f aca="false">IFERROR(INDEX(Positions!$E$2:$E$14531,MATCH($A4542&amp;"|68",Positions!$A$2:$A$14531,0)),"-")</f>
        <v>G</v>
      </c>
      <c r="H4542" s="3" t="str">
        <f aca="false">F4542&amp;"-"&amp;G4542</f>
        <v>C-G</v>
      </c>
      <c r="I4542" s="4" t="n">
        <f aca="false">(F4542="G")+(G4542="G")</f>
        <v>1</v>
      </c>
      <c r="J4542" s="4" t="n">
        <f aca="false">(F4542="C")+(G4542="C")</f>
        <v>1</v>
      </c>
      <c r="K4542" s="3" t="n">
        <f aca="false">I4542+J4542</f>
        <v>2</v>
      </c>
    </row>
    <row r="4543" customFormat="false" ht="15" hidden="false" customHeight="false" outlineLevel="0" collapsed="false">
      <c r="A4543" s="4" t="s">
        <v>199</v>
      </c>
      <c r="B4543" s="4" t="s">
        <v>768</v>
      </c>
      <c r="C4543" s="4" t="s">
        <v>561</v>
      </c>
      <c r="D4543" s="4" t="n">
        <f aca="false">IFERROR(INDEX(Positions!$D$2:$D$14531,MATCH($A4543&amp;"|6",Positions!$A$2:$A$14531,0)),"-")</f>
        <v>6</v>
      </c>
      <c r="E4543" s="4" t="n">
        <f aca="false">IFERROR(INDEX(Positions!$D$2:$D$14531,MATCH($A4543&amp;"|67",Positions!$A$2:$A$14531,0)),"-")</f>
        <v>65</v>
      </c>
      <c r="F4543" s="4" t="str">
        <f aca="false">IFERROR(INDEX(Positions!$E$2:$E$14531,MATCH($A4543&amp;"|6",Positions!$A$2:$A$14531,0)),"-")</f>
        <v>G</v>
      </c>
      <c r="G4543" s="4" t="str">
        <f aca="false">IFERROR(INDEX(Positions!$E$2:$E$14531,MATCH($A4543&amp;"|67",Positions!$A$2:$A$14531,0)),"-")</f>
        <v>C</v>
      </c>
      <c r="H4543" s="3" t="str">
        <f aca="false">F4543&amp;"-"&amp;G4543</f>
        <v>G-C</v>
      </c>
      <c r="I4543" s="4" t="n">
        <f aca="false">(F4543="G")+(G4543="G")</f>
        <v>1</v>
      </c>
      <c r="J4543" s="4" t="n">
        <f aca="false">(F4543="C")+(G4543="C")</f>
        <v>1</v>
      </c>
      <c r="K4543" s="3" t="n">
        <f aca="false">I4543+J4543</f>
        <v>2</v>
      </c>
    </row>
    <row r="4544" customFormat="false" ht="15" hidden="false" customHeight="false" outlineLevel="0" collapsed="false">
      <c r="A4544" s="4" t="s">
        <v>199</v>
      </c>
      <c r="B4544" s="4" t="s">
        <v>768</v>
      </c>
      <c r="C4544" s="4" t="s">
        <v>886</v>
      </c>
      <c r="D4544" s="4" t="n">
        <f aca="false">IFERROR(INDEX(Positions!$D$2:$D$14531,MATCH($A4544&amp;"|7",Positions!$A$2:$A$14531,0)),"-")</f>
        <v>7</v>
      </c>
      <c r="E4544" s="4" t="n">
        <f aca="false">IFERROR(INDEX(Positions!$D$2:$D$14531,MATCH($A4544&amp;"|66",Positions!$A$2:$A$14531,0)),"-")</f>
        <v>64</v>
      </c>
      <c r="F4544" s="4" t="str">
        <f aca="false">IFERROR(INDEX(Positions!$E$2:$E$14531,MATCH($A4544&amp;"|7",Positions!$A$2:$A$14531,0)),"-")</f>
        <v>U</v>
      </c>
      <c r="G4544" s="4" t="str">
        <f aca="false">IFERROR(INDEX(Positions!$E$2:$E$14531,MATCH($A4544&amp;"|66",Positions!$A$2:$A$14531,0)),"-")</f>
        <v>A</v>
      </c>
      <c r="H4544" s="3" t="str">
        <f aca="false">F4544&amp;"-"&amp;G4544</f>
        <v>U-A</v>
      </c>
      <c r="I4544" s="4" t="n">
        <f aca="false">(F4544="G")+(G4544="G")</f>
        <v>0</v>
      </c>
      <c r="J4544" s="4" t="n">
        <f aca="false">(F4544="C")+(G4544="C")</f>
        <v>0</v>
      </c>
      <c r="K4544" s="3" t="n">
        <f aca="false">I4544+J4544</f>
        <v>0</v>
      </c>
    </row>
    <row r="4545" customFormat="false" ht="15" hidden="false" customHeight="false" outlineLevel="0" collapsed="false">
      <c r="A4545" s="4" t="s">
        <v>199</v>
      </c>
      <c r="B4545" s="4" t="s">
        <v>783</v>
      </c>
      <c r="C4545" s="4" t="s">
        <v>887</v>
      </c>
      <c r="D4545" s="4" t="n">
        <f aca="false">IFERROR(INDEX(Positions!$D$2:$D$14531,MATCH($A4545&amp;"|10",Positions!$A$2:$A$14531,0)),"-")</f>
        <v>10</v>
      </c>
      <c r="E4545" s="4" t="n">
        <f aca="false">IFERROR(INDEX(Positions!$D$2:$D$14531,MATCH($A4545&amp;"|25",Positions!$A$2:$A$14531,0)),"-")</f>
        <v>24</v>
      </c>
      <c r="F4545" s="4" t="str">
        <f aca="false">IFERROR(INDEX(Positions!$E$2:$E$14531,MATCH($A4545&amp;"|10",Positions!$A$2:$A$14531,0)),"-")</f>
        <v>G</v>
      </c>
      <c r="G4545" s="4" t="str">
        <f aca="false">IFERROR(INDEX(Positions!$E$2:$E$14531,MATCH($A4545&amp;"|25",Positions!$A$2:$A$14531,0)),"-")</f>
        <v>C</v>
      </c>
      <c r="H4545" s="3" t="str">
        <f aca="false">F4545&amp;"-"&amp;G4545</f>
        <v>G-C</v>
      </c>
      <c r="I4545" s="4" t="n">
        <f aca="false">(F4545="G")+(G4545="G")</f>
        <v>1</v>
      </c>
      <c r="J4545" s="4" t="n">
        <f aca="false">(F4545="C")+(G4545="C")</f>
        <v>1</v>
      </c>
      <c r="K4545" s="3" t="n">
        <f aca="false">I4545+J4545</f>
        <v>2</v>
      </c>
    </row>
    <row r="4546" customFormat="false" ht="15" hidden="false" customHeight="false" outlineLevel="0" collapsed="false">
      <c r="A4546" s="4" t="s">
        <v>199</v>
      </c>
      <c r="B4546" s="4" t="s">
        <v>783</v>
      </c>
      <c r="C4546" s="4" t="s">
        <v>888</v>
      </c>
      <c r="D4546" s="4" t="n">
        <f aca="false">IFERROR(INDEX(Positions!$D$2:$D$14531,MATCH($A4546&amp;"|11",Positions!$A$2:$A$14531,0)),"-")</f>
        <v>11</v>
      </c>
      <c r="E4546" s="4" t="n">
        <f aca="false">IFERROR(INDEX(Positions!$D$2:$D$14531,MATCH($A4546&amp;"|24",Positions!$A$2:$A$14531,0)),"-")</f>
        <v>23</v>
      </c>
      <c r="F4546" s="4" t="str">
        <f aca="false">IFERROR(INDEX(Positions!$E$2:$E$14531,MATCH($A4546&amp;"|11",Positions!$A$2:$A$14531,0)),"-")</f>
        <v>C</v>
      </c>
      <c r="G4546" s="4" t="str">
        <f aca="false">IFERROR(INDEX(Positions!$E$2:$E$14531,MATCH($A4546&amp;"|24",Positions!$A$2:$A$14531,0)),"-")</f>
        <v>G</v>
      </c>
      <c r="H4546" s="3" t="str">
        <f aca="false">F4546&amp;"-"&amp;G4546</f>
        <v>C-G</v>
      </c>
      <c r="I4546" s="4" t="n">
        <f aca="false">(F4546="G")+(G4546="G")</f>
        <v>1</v>
      </c>
      <c r="J4546" s="4" t="n">
        <f aca="false">(F4546="C")+(G4546="C")</f>
        <v>1</v>
      </c>
      <c r="K4546" s="3" t="n">
        <f aca="false">I4546+J4546</f>
        <v>2</v>
      </c>
    </row>
    <row r="4547" customFormat="false" ht="15" hidden="false" customHeight="false" outlineLevel="0" collapsed="false">
      <c r="A4547" s="4" t="s">
        <v>199</v>
      </c>
      <c r="B4547" s="4" t="s">
        <v>783</v>
      </c>
      <c r="C4547" s="4" t="s">
        <v>479</v>
      </c>
      <c r="D4547" s="4" t="n">
        <f aca="false">IFERROR(INDEX(Positions!$D$2:$D$14531,MATCH($A4547&amp;"|12",Positions!$A$2:$A$14531,0)),"-")</f>
        <v>12</v>
      </c>
      <c r="E4547" s="4" t="n">
        <f aca="false">IFERROR(INDEX(Positions!$D$2:$D$14531,MATCH($A4547&amp;"|23",Positions!$A$2:$A$14531,0)),"-")</f>
        <v>22</v>
      </c>
      <c r="F4547" s="4" t="str">
        <f aca="false">IFERROR(INDEX(Positions!$E$2:$E$14531,MATCH($A4547&amp;"|12",Positions!$A$2:$A$14531,0)),"-")</f>
        <v>A</v>
      </c>
      <c r="G4547" s="4" t="str">
        <f aca="false">IFERROR(INDEX(Positions!$E$2:$E$14531,MATCH($A4547&amp;"|23",Positions!$A$2:$A$14531,0)),"-")</f>
        <v>U</v>
      </c>
      <c r="H4547" s="3" t="str">
        <f aca="false">F4547&amp;"-"&amp;G4547</f>
        <v>A-U</v>
      </c>
      <c r="I4547" s="4" t="n">
        <f aca="false">(F4547="G")+(G4547="G")</f>
        <v>0</v>
      </c>
      <c r="J4547" s="4" t="n">
        <f aca="false">(F4547="C")+(G4547="C")</f>
        <v>0</v>
      </c>
      <c r="K4547" s="3" t="n">
        <f aca="false">I4547+J4547</f>
        <v>0</v>
      </c>
    </row>
    <row r="4548" customFormat="false" ht="15" hidden="false" customHeight="false" outlineLevel="0" collapsed="false">
      <c r="A4548" s="4" t="s">
        <v>199</v>
      </c>
      <c r="B4548" s="4" t="s">
        <v>783</v>
      </c>
      <c r="C4548" s="4" t="s">
        <v>267</v>
      </c>
      <c r="D4548" s="4" t="n">
        <f aca="false">IFERROR(INDEX(Positions!$D$2:$D$14531,MATCH($A4548&amp;"|13",Positions!$A$2:$A$14531,0)),"-")</f>
        <v>13</v>
      </c>
      <c r="E4548" s="4" t="n">
        <f aca="false">IFERROR(INDEX(Positions!$D$2:$D$14531,MATCH($A4548&amp;"|22",Positions!$A$2:$A$14531,0)),"-")</f>
        <v>21</v>
      </c>
      <c r="F4548" s="4" t="str">
        <f aca="false">IFERROR(INDEX(Positions!$E$2:$E$14531,MATCH($A4548&amp;"|13",Positions!$A$2:$A$14531,0)),"-")</f>
        <v>G</v>
      </c>
      <c r="G4548" s="4" t="str">
        <f aca="false">IFERROR(INDEX(Positions!$E$2:$E$14531,MATCH($A4548&amp;"|22",Positions!$A$2:$A$14531,0)),"-")</f>
        <v>A</v>
      </c>
      <c r="H4548" s="3" t="str">
        <f aca="false">F4548&amp;"-"&amp;G4548</f>
        <v>G-A</v>
      </c>
      <c r="I4548" s="4" t="n">
        <f aca="false">(F4548="G")+(G4548="G")</f>
        <v>1</v>
      </c>
      <c r="J4548" s="4" t="n">
        <f aca="false">(F4548="C")+(G4548="C")</f>
        <v>0</v>
      </c>
      <c r="K4548" s="3" t="n">
        <f aca="false">I4548+J4548</f>
        <v>1</v>
      </c>
    </row>
    <row r="4549" customFormat="false" ht="15" hidden="false" customHeight="false" outlineLevel="0" collapsed="false">
      <c r="A4549" s="4" t="s">
        <v>199</v>
      </c>
      <c r="B4549" s="4" t="s">
        <v>805</v>
      </c>
      <c r="C4549" s="4" t="s">
        <v>673</v>
      </c>
      <c r="D4549" s="4" t="n">
        <f aca="false">IFERROR(INDEX(Positions!$D$2:$D$14531,MATCH($A4549&amp;"|27",Positions!$A$2:$A$14531,0)),"-")</f>
        <v>26</v>
      </c>
      <c r="E4549" s="4" t="n">
        <f aca="false">IFERROR(INDEX(Positions!$D$2:$D$14531,MATCH($A4549&amp;"|43",Positions!$A$2:$A$14531,0)),"-")</f>
        <v>42</v>
      </c>
      <c r="F4549" s="4" t="str">
        <f aca="false">IFERROR(INDEX(Positions!$E$2:$E$14531,MATCH($A4549&amp;"|27",Positions!$A$2:$A$14531,0)),"-")</f>
        <v>G</v>
      </c>
      <c r="G4549" s="4" t="str">
        <f aca="false">IFERROR(INDEX(Positions!$E$2:$E$14531,MATCH($A4549&amp;"|43",Positions!$A$2:$A$14531,0)),"-")</f>
        <v>U</v>
      </c>
      <c r="H4549" s="3" t="str">
        <f aca="false">F4549&amp;"-"&amp;G4549</f>
        <v>G-U</v>
      </c>
      <c r="I4549" s="4" t="n">
        <f aca="false">(F4549="G")+(G4549="G")</f>
        <v>1</v>
      </c>
      <c r="J4549" s="4" t="n">
        <f aca="false">(F4549="C")+(G4549="C")</f>
        <v>0</v>
      </c>
      <c r="K4549" s="3" t="n">
        <f aca="false">I4549+J4549</f>
        <v>1</v>
      </c>
    </row>
    <row r="4550" customFormat="false" ht="15" hidden="false" customHeight="false" outlineLevel="0" collapsed="false">
      <c r="A4550" s="4" t="s">
        <v>199</v>
      </c>
      <c r="B4550" s="4" t="s">
        <v>805</v>
      </c>
      <c r="C4550" s="4" t="s">
        <v>889</v>
      </c>
      <c r="D4550" s="4" t="n">
        <f aca="false">IFERROR(INDEX(Positions!$D$2:$D$14531,MATCH($A4550&amp;"|28",Positions!$A$2:$A$14531,0)),"-")</f>
        <v>27</v>
      </c>
      <c r="E4550" s="4" t="n">
        <f aca="false">IFERROR(INDEX(Positions!$D$2:$D$14531,MATCH($A4550&amp;"|42",Positions!$A$2:$A$14531,0)),"-")</f>
        <v>41</v>
      </c>
      <c r="F4550" s="4" t="str">
        <f aca="false">IFERROR(INDEX(Positions!$E$2:$E$14531,MATCH($A4550&amp;"|28",Positions!$A$2:$A$14531,0)),"-")</f>
        <v>C</v>
      </c>
      <c r="G4550" s="4" t="str">
        <f aca="false">IFERROR(INDEX(Positions!$E$2:$E$14531,MATCH($A4550&amp;"|42",Positions!$A$2:$A$14531,0)),"-")</f>
        <v>G</v>
      </c>
      <c r="H4550" s="3" t="str">
        <f aca="false">F4550&amp;"-"&amp;G4550</f>
        <v>C-G</v>
      </c>
      <c r="I4550" s="4" t="n">
        <f aca="false">(F4550="G")+(G4550="G")</f>
        <v>1</v>
      </c>
      <c r="J4550" s="4" t="n">
        <f aca="false">(F4550="C")+(G4550="C")</f>
        <v>1</v>
      </c>
      <c r="K4550" s="3" t="n">
        <f aca="false">I4550+J4550</f>
        <v>2</v>
      </c>
    </row>
    <row r="4551" customFormat="false" ht="15" hidden="false" customHeight="false" outlineLevel="0" collapsed="false">
      <c r="A4551" s="4" t="s">
        <v>199</v>
      </c>
      <c r="B4551" s="4" t="s">
        <v>805</v>
      </c>
      <c r="C4551" s="4" t="s">
        <v>890</v>
      </c>
      <c r="D4551" s="4" t="n">
        <f aca="false">IFERROR(INDEX(Positions!$D$2:$D$14531,MATCH($A4551&amp;"|29",Positions!$A$2:$A$14531,0)),"-")</f>
        <v>28</v>
      </c>
      <c r="E4551" s="4" t="n">
        <f aca="false">IFERROR(INDEX(Positions!$D$2:$D$14531,MATCH($A4551&amp;"|41",Positions!$A$2:$A$14531,0)),"-")</f>
        <v>40</v>
      </c>
      <c r="F4551" s="4" t="str">
        <f aca="false">IFERROR(INDEX(Positions!$E$2:$E$14531,MATCH($A4551&amp;"|29",Positions!$A$2:$A$14531,0)),"-")</f>
        <v>G</v>
      </c>
      <c r="G4551" s="4" t="str">
        <f aca="false">IFERROR(INDEX(Positions!$E$2:$E$14531,MATCH($A4551&amp;"|41",Positions!$A$2:$A$14531,0)),"-")</f>
        <v>C</v>
      </c>
      <c r="H4551" s="3" t="str">
        <f aca="false">F4551&amp;"-"&amp;G4551</f>
        <v>G-C</v>
      </c>
      <c r="I4551" s="4" t="n">
        <f aca="false">(F4551="G")+(G4551="G")</f>
        <v>1</v>
      </c>
      <c r="J4551" s="4" t="n">
        <f aca="false">(F4551="C")+(G4551="C")</f>
        <v>1</v>
      </c>
      <c r="K4551" s="3" t="n">
        <f aca="false">I4551+J4551</f>
        <v>2</v>
      </c>
    </row>
    <row r="4552" customFormat="false" ht="15" hidden="false" customHeight="false" outlineLevel="0" collapsed="false">
      <c r="A4552" s="4" t="s">
        <v>199</v>
      </c>
      <c r="B4552" s="4" t="s">
        <v>805</v>
      </c>
      <c r="C4552" s="4" t="s">
        <v>694</v>
      </c>
      <c r="D4552" s="4" t="n">
        <f aca="false">IFERROR(INDEX(Positions!$D$2:$D$14531,MATCH($A4552&amp;"|30",Positions!$A$2:$A$14531,0)),"-")</f>
        <v>29</v>
      </c>
      <c r="E4552" s="4" t="n">
        <f aca="false">IFERROR(INDEX(Positions!$D$2:$D$14531,MATCH($A4552&amp;"|40",Positions!$A$2:$A$14531,0)),"-")</f>
        <v>39</v>
      </c>
      <c r="F4552" s="4" t="str">
        <f aca="false">IFERROR(INDEX(Positions!$E$2:$E$14531,MATCH($A4552&amp;"|30",Positions!$A$2:$A$14531,0)),"-")</f>
        <v>G</v>
      </c>
      <c r="G4552" s="4" t="str">
        <f aca="false">IFERROR(INDEX(Positions!$E$2:$E$14531,MATCH($A4552&amp;"|40",Positions!$A$2:$A$14531,0)),"-")</f>
        <v>C</v>
      </c>
      <c r="H4552" s="3" t="str">
        <f aca="false">F4552&amp;"-"&amp;G4552</f>
        <v>G-C</v>
      </c>
      <c r="I4552" s="4" t="n">
        <f aca="false">(F4552="G")+(G4552="G")</f>
        <v>1</v>
      </c>
      <c r="J4552" s="4" t="n">
        <f aca="false">(F4552="C")+(G4552="C")</f>
        <v>1</v>
      </c>
      <c r="K4552" s="3" t="n">
        <f aca="false">I4552+J4552</f>
        <v>2</v>
      </c>
    </row>
    <row r="4553" customFormat="false" ht="15" hidden="false" customHeight="false" outlineLevel="0" collapsed="false">
      <c r="A4553" s="4" t="s">
        <v>199</v>
      </c>
      <c r="B4553" s="4" t="s">
        <v>805</v>
      </c>
      <c r="C4553" s="4" t="s">
        <v>640</v>
      </c>
      <c r="D4553" s="4" t="n">
        <f aca="false">IFERROR(INDEX(Positions!$D$2:$D$14531,MATCH($A4553&amp;"|31",Positions!$A$2:$A$14531,0)),"-")</f>
        <v>30</v>
      </c>
      <c r="E4553" s="4" t="n">
        <f aca="false">IFERROR(INDEX(Positions!$D$2:$D$14531,MATCH($A4553&amp;"|39",Positions!$A$2:$A$14531,0)),"-")</f>
        <v>38</v>
      </c>
      <c r="F4553" s="4" t="str">
        <f aca="false">IFERROR(INDEX(Positions!$E$2:$E$14531,MATCH($A4553&amp;"|31",Positions!$A$2:$A$14531,0)),"-")</f>
        <v>A</v>
      </c>
      <c r="G4553" s="4" t="str">
        <f aca="false">IFERROR(INDEX(Positions!$E$2:$E$14531,MATCH($A4553&amp;"|39",Positions!$A$2:$A$14531,0)),"-")</f>
        <v>U</v>
      </c>
      <c r="H4553" s="3" t="str">
        <f aca="false">F4553&amp;"-"&amp;G4553</f>
        <v>A-U</v>
      </c>
      <c r="I4553" s="4" t="n">
        <f aca="false">(F4553="G")+(G4553="G")</f>
        <v>0</v>
      </c>
      <c r="J4553" s="4" t="n">
        <f aca="false">(F4553="C")+(G4553="C")</f>
        <v>0</v>
      </c>
      <c r="K4553" s="3" t="n">
        <f aca="false">I4553+J4553</f>
        <v>0</v>
      </c>
    </row>
    <row r="4554" customFormat="false" ht="15" hidden="false" customHeight="false" outlineLevel="0" collapsed="false">
      <c r="A4554" s="4" t="s">
        <v>199</v>
      </c>
      <c r="B4554" s="4" t="s">
        <v>830</v>
      </c>
      <c r="C4554" s="4" t="s">
        <v>367</v>
      </c>
      <c r="D4554" s="4" t="n">
        <f aca="false">IFERROR(INDEX(Positions!$D$2:$D$14531,MATCH($A4554&amp;"|49",Positions!$A$2:$A$14531,0)),"-")</f>
        <v>47</v>
      </c>
      <c r="E4554" s="4" t="n">
        <f aca="false">IFERROR(INDEX(Positions!$D$2:$D$14531,MATCH($A4554&amp;"|65",Positions!$A$2:$A$14531,0)),"-")</f>
        <v>63</v>
      </c>
      <c r="F4554" s="4" t="str">
        <f aca="false">IFERROR(INDEX(Positions!$E$2:$E$14531,MATCH($A4554&amp;"|49",Positions!$A$2:$A$14531,0)),"-")</f>
        <v>C</v>
      </c>
      <c r="G4554" s="4" t="str">
        <f aca="false">IFERROR(INDEX(Positions!$E$2:$E$14531,MATCH($A4554&amp;"|65",Positions!$A$2:$A$14531,0)),"-")</f>
        <v>G</v>
      </c>
      <c r="H4554" s="3" t="str">
        <f aca="false">F4554&amp;"-"&amp;G4554</f>
        <v>C-G</v>
      </c>
      <c r="I4554" s="4" t="n">
        <f aca="false">(F4554="G")+(G4554="G")</f>
        <v>1</v>
      </c>
      <c r="J4554" s="4" t="n">
        <f aca="false">(F4554="C")+(G4554="C")</f>
        <v>1</v>
      </c>
      <c r="K4554" s="3" t="n">
        <f aca="false">I4554+J4554</f>
        <v>2</v>
      </c>
    </row>
    <row r="4555" customFormat="false" ht="15" hidden="false" customHeight="false" outlineLevel="0" collapsed="false">
      <c r="A4555" s="4" t="s">
        <v>199</v>
      </c>
      <c r="B4555" s="4" t="s">
        <v>830</v>
      </c>
      <c r="C4555" s="4" t="s">
        <v>891</v>
      </c>
      <c r="D4555" s="4" t="n">
        <f aca="false">IFERROR(INDEX(Positions!$D$2:$D$14531,MATCH($A4555&amp;"|50",Positions!$A$2:$A$14531,0)),"-")</f>
        <v>48</v>
      </c>
      <c r="E4555" s="4" t="n">
        <f aca="false">IFERROR(INDEX(Positions!$D$2:$D$14531,MATCH($A4555&amp;"|64",Positions!$A$2:$A$14531,0)),"-")</f>
        <v>62</v>
      </c>
      <c r="F4555" s="4" t="str">
        <f aca="false">IFERROR(INDEX(Positions!$E$2:$E$14531,MATCH($A4555&amp;"|50",Positions!$A$2:$A$14531,0)),"-")</f>
        <v>U</v>
      </c>
      <c r="G4555" s="4" t="str">
        <f aca="false">IFERROR(INDEX(Positions!$E$2:$E$14531,MATCH($A4555&amp;"|64",Positions!$A$2:$A$14531,0)),"-")</f>
        <v>G</v>
      </c>
      <c r="H4555" s="3" t="str">
        <f aca="false">F4555&amp;"-"&amp;G4555</f>
        <v>U-G</v>
      </c>
      <c r="I4555" s="4" t="n">
        <f aca="false">(F4555="G")+(G4555="G")</f>
        <v>1</v>
      </c>
      <c r="J4555" s="4" t="n">
        <f aca="false">(F4555="C")+(G4555="C")</f>
        <v>0</v>
      </c>
      <c r="K4555" s="3" t="n">
        <f aca="false">I4555+J4555</f>
        <v>1</v>
      </c>
    </row>
    <row r="4556" customFormat="false" ht="15" hidden="false" customHeight="false" outlineLevel="0" collapsed="false">
      <c r="A4556" s="4" t="s">
        <v>199</v>
      </c>
      <c r="B4556" s="4" t="s">
        <v>830</v>
      </c>
      <c r="C4556" s="4" t="s">
        <v>689</v>
      </c>
      <c r="D4556" s="4" t="n">
        <f aca="false">IFERROR(INDEX(Positions!$D$2:$D$14531,MATCH($A4556&amp;"|51",Positions!$A$2:$A$14531,0)),"-")</f>
        <v>49</v>
      </c>
      <c r="E4556" s="4" t="n">
        <f aca="false">IFERROR(INDEX(Positions!$D$2:$D$14531,MATCH($A4556&amp;"|63",Positions!$A$2:$A$14531,0)),"-")</f>
        <v>61</v>
      </c>
      <c r="F4556" s="4" t="str">
        <f aca="false">IFERROR(INDEX(Positions!$E$2:$E$14531,MATCH($A4556&amp;"|51",Positions!$A$2:$A$14531,0)),"-")</f>
        <v>C</v>
      </c>
      <c r="G4556" s="4" t="str">
        <f aca="false">IFERROR(INDEX(Positions!$E$2:$E$14531,MATCH($A4556&amp;"|63",Positions!$A$2:$A$14531,0)),"-")</f>
        <v>G</v>
      </c>
      <c r="H4556" s="3" t="str">
        <f aca="false">F4556&amp;"-"&amp;G4556</f>
        <v>C-G</v>
      </c>
      <c r="I4556" s="4" t="n">
        <f aca="false">(F4556="G")+(G4556="G")</f>
        <v>1</v>
      </c>
      <c r="J4556" s="4" t="n">
        <f aca="false">(F4556="C")+(G4556="C")</f>
        <v>1</v>
      </c>
      <c r="K4556" s="3" t="n">
        <f aca="false">I4556+J4556</f>
        <v>2</v>
      </c>
    </row>
    <row r="4557" customFormat="false" ht="15" hidden="false" customHeight="false" outlineLevel="0" collapsed="false">
      <c r="A4557" s="4" t="s">
        <v>199</v>
      </c>
      <c r="B4557" s="4" t="s">
        <v>830</v>
      </c>
      <c r="C4557" s="4" t="s">
        <v>703</v>
      </c>
      <c r="D4557" s="4" t="n">
        <f aca="false">IFERROR(INDEX(Positions!$D$2:$D$14531,MATCH($A4557&amp;"|52",Positions!$A$2:$A$14531,0)),"-")</f>
        <v>50</v>
      </c>
      <c r="E4557" s="4" t="n">
        <f aca="false">IFERROR(INDEX(Positions!$D$2:$D$14531,MATCH($A4557&amp;"|62",Positions!$A$2:$A$14531,0)),"-")</f>
        <v>60</v>
      </c>
      <c r="F4557" s="4" t="str">
        <f aca="false">IFERROR(INDEX(Positions!$E$2:$E$14531,MATCH($A4557&amp;"|52",Positions!$A$2:$A$14531,0)),"-")</f>
        <v>G</v>
      </c>
      <c r="G4557" s="4" t="str">
        <f aca="false">IFERROR(INDEX(Positions!$E$2:$E$14531,MATCH($A4557&amp;"|62",Positions!$A$2:$A$14531,0)),"-")</f>
        <v>C</v>
      </c>
      <c r="H4557" s="3" t="str">
        <f aca="false">F4557&amp;"-"&amp;G4557</f>
        <v>G-C</v>
      </c>
      <c r="I4557" s="4" t="n">
        <f aca="false">(F4557="G")+(G4557="G")</f>
        <v>1</v>
      </c>
      <c r="J4557" s="4" t="n">
        <f aca="false">(F4557="C")+(G4557="C")</f>
        <v>1</v>
      </c>
      <c r="K4557" s="3" t="n">
        <f aca="false">I4557+J4557</f>
        <v>2</v>
      </c>
    </row>
    <row r="4558" customFormat="false" ht="15" hidden="false" customHeight="false" outlineLevel="0" collapsed="false">
      <c r="A4558" s="4" t="s">
        <v>199</v>
      </c>
      <c r="B4558" s="4" t="s">
        <v>830</v>
      </c>
      <c r="C4558" s="4" t="s">
        <v>892</v>
      </c>
      <c r="D4558" s="4" t="n">
        <f aca="false">IFERROR(INDEX(Positions!$D$2:$D$14531,MATCH($A4558&amp;"|53",Positions!$A$2:$A$14531,0)),"-")</f>
        <v>51</v>
      </c>
      <c r="E4558" s="4" t="n">
        <f aca="false">IFERROR(INDEX(Positions!$D$2:$D$14531,MATCH($A4558&amp;"|61",Positions!$A$2:$A$14531,0)),"-")</f>
        <v>59</v>
      </c>
      <c r="F4558" s="4" t="str">
        <f aca="false">IFERROR(INDEX(Positions!$E$2:$E$14531,MATCH($A4558&amp;"|53",Positions!$A$2:$A$14531,0)),"-")</f>
        <v>G</v>
      </c>
      <c r="G4558" s="4" t="str">
        <f aca="false">IFERROR(INDEX(Positions!$E$2:$E$14531,MATCH($A4558&amp;"|61",Positions!$A$2:$A$14531,0)),"-")</f>
        <v>C</v>
      </c>
      <c r="H4558" s="3" t="str">
        <f aca="false">F4558&amp;"-"&amp;G4558</f>
        <v>G-C</v>
      </c>
      <c r="I4558" s="4" t="n">
        <f aca="false">(F4558="G")+(G4558="G")</f>
        <v>1</v>
      </c>
      <c r="J4558" s="4" t="n">
        <f aca="false">(F4558="C")+(G4558="C")</f>
        <v>1</v>
      </c>
      <c r="K4558" s="3" t="n">
        <f aca="false">I4558+J4558</f>
        <v>2</v>
      </c>
    </row>
    <row r="4559" customFormat="false" ht="15" hidden="false" customHeight="false" outlineLevel="0" collapsed="false">
      <c r="A4559" s="24" t="s">
        <v>199</v>
      </c>
      <c r="B4559" s="24" t="s">
        <v>893</v>
      </c>
      <c r="C4559" s="24" t="s">
        <v>894</v>
      </c>
      <c r="D4559" s="24" t="n">
        <f aca="false">IFERROR(INDEX(Positions!$D$2:$D$14531,MATCH($A4559&amp;"|8",Positions!$A$2:$A$14531,0)),"-")</f>
        <v>8</v>
      </c>
      <c r="E4559" s="24" t="n">
        <f aca="false">IFERROR(INDEX(Positions!$D$2:$D$14531,MATCH($A4559&amp;"|14",Positions!$A$2:$A$14531,0)),"-")</f>
        <v>14</v>
      </c>
      <c r="F4559" s="24" t="str">
        <f aca="false">IFERROR(INDEX(Positions!$E$2:$E$14531,MATCH($A4559&amp;"|8",Positions!$A$2:$A$14531,0)),"-")</f>
        <v>U</v>
      </c>
      <c r="G4559" s="24" t="str">
        <f aca="false">IFERROR(INDEX(Positions!$E$2:$E$14531,MATCH($A4559&amp;"|14",Positions!$A$2:$A$14531,0)),"-")</f>
        <v>A</v>
      </c>
      <c r="H4559" s="25" t="str">
        <f aca="false">F4559&amp;"-"&amp;G4559</f>
        <v>U-A</v>
      </c>
      <c r="I4559" s="24" t="n">
        <f aca="false">(F4559="G")+(G4559="G")</f>
        <v>0</v>
      </c>
      <c r="J4559" s="24" t="n">
        <f aca="false">(F4559="C")+(G4559="C")</f>
        <v>0</v>
      </c>
      <c r="K4559" s="25" t="n">
        <f aca="false">I4559+J4559</f>
        <v>0</v>
      </c>
    </row>
    <row r="4560" customFormat="false" ht="15" hidden="false" customHeight="false" outlineLevel="0" collapsed="false">
      <c r="A4560" s="24" t="s">
        <v>199</v>
      </c>
      <c r="B4560" s="24" t="s">
        <v>893</v>
      </c>
      <c r="C4560" s="24" t="s">
        <v>895</v>
      </c>
      <c r="D4560" s="24" t="n">
        <f aca="false">IFERROR(INDEX(Positions!$D$2:$D$14531,MATCH($A4560&amp;"|15",Positions!$A$2:$A$14531,0)),"-")</f>
        <v>15</v>
      </c>
      <c r="E4560" s="24" t="n">
        <f aca="false">IFERROR(INDEX(Positions!$D$2:$D$14531,MATCH($A4560&amp;"|48",Positions!$A$2:$A$14531,0)),"-")</f>
        <v>46</v>
      </c>
      <c r="F4560" s="24" t="str">
        <f aca="false">IFERROR(INDEX(Positions!$E$2:$E$14531,MATCH($A4560&amp;"|15",Positions!$A$2:$A$14531,0)),"-")</f>
        <v>G</v>
      </c>
      <c r="G4560" s="24" t="str">
        <f aca="false">IFERROR(INDEX(Positions!$E$2:$E$14531,MATCH($A4560&amp;"|48",Positions!$A$2:$A$14531,0)),"-")</f>
        <v>C</v>
      </c>
      <c r="H4560" s="25" t="str">
        <f aca="false">F4560&amp;"-"&amp;G4560</f>
        <v>G-C</v>
      </c>
      <c r="I4560" s="24" t="n">
        <f aca="false">(F4560="G")+(G4560="G")</f>
        <v>1</v>
      </c>
      <c r="J4560" s="24" t="n">
        <f aca="false">(F4560="C")+(G4560="C")</f>
        <v>1</v>
      </c>
      <c r="K4560" s="25" t="n">
        <f aca="false">I4560+J4560</f>
        <v>2</v>
      </c>
    </row>
    <row r="4561" customFormat="false" ht="15" hidden="false" customHeight="false" outlineLevel="0" collapsed="false">
      <c r="A4561" s="24" t="s">
        <v>199</v>
      </c>
      <c r="B4561" s="24" t="s">
        <v>893</v>
      </c>
      <c r="C4561" s="24" t="s">
        <v>896</v>
      </c>
      <c r="D4561" s="24" t="n">
        <f aca="false">IFERROR(INDEX(Positions!$D$2:$D$14531,MATCH($A4561&amp;"|18",Positions!$A$2:$A$14531,0)),"-")</f>
        <v>17</v>
      </c>
      <c r="E4561" s="24" t="n">
        <f aca="false">IFERROR(INDEX(Positions!$D$2:$D$14531,MATCH($A4561&amp;"|55",Positions!$A$2:$A$14531,0)),"-")</f>
        <v>53</v>
      </c>
      <c r="F4561" s="24" t="str">
        <f aca="false">IFERROR(INDEX(Positions!$E$2:$E$14531,MATCH($A4561&amp;"|18",Positions!$A$2:$A$14531,0)),"-")</f>
        <v>G</v>
      </c>
      <c r="G4561" s="24" t="str">
        <f aca="false">IFERROR(INDEX(Positions!$E$2:$E$14531,MATCH($A4561&amp;"|55",Positions!$A$2:$A$14531,0)),"-")</f>
        <v>U</v>
      </c>
      <c r="H4561" s="25" t="str">
        <f aca="false">F4561&amp;"-"&amp;G4561</f>
        <v>G-U</v>
      </c>
      <c r="I4561" s="24" t="n">
        <f aca="false">(F4561="G")+(G4561="G")</f>
        <v>1</v>
      </c>
      <c r="J4561" s="24" t="n">
        <f aca="false">(F4561="C")+(G4561="C")</f>
        <v>0</v>
      </c>
      <c r="K4561" s="25" t="n">
        <f aca="false">I4561+J4561</f>
        <v>1</v>
      </c>
    </row>
    <row r="4562" customFormat="false" ht="15" hidden="false" customHeight="false" outlineLevel="0" collapsed="false">
      <c r="A4562" s="24" t="s">
        <v>199</v>
      </c>
      <c r="B4562" s="24" t="s">
        <v>893</v>
      </c>
      <c r="C4562" s="24" t="s">
        <v>897</v>
      </c>
      <c r="D4562" s="24" t="n">
        <f aca="false">IFERROR(INDEX(Positions!$D$2:$D$14531,MATCH($A4562&amp;"|19",Positions!$A$2:$A$14531,0)),"-")</f>
        <v>18</v>
      </c>
      <c r="E4562" s="24" t="n">
        <f aca="false">IFERROR(INDEX(Positions!$D$2:$D$14531,MATCH($A4562&amp;"|56",Positions!$A$2:$A$14531,0)),"-")</f>
        <v>54</v>
      </c>
      <c r="F4562" s="24" t="str">
        <f aca="false">IFERROR(INDEX(Positions!$E$2:$E$14531,MATCH($A4562&amp;"|19",Positions!$A$2:$A$14531,0)),"-")</f>
        <v>G</v>
      </c>
      <c r="G4562" s="24" t="str">
        <f aca="false">IFERROR(INDEX(Positions!$E$2:$E$14531,MATCH($A4562&amp;"|56",Positions!$A$2:$A$14531,0)),"-")</f>
        <v>C</v>
      </c>
      <c r="H4562" s="25" t="str">
        <f aca="false">F4562&amp;"-"&amp;G4562</f>
        <v>G-C</v>
      </c>
      <c r="I4562" s="24" t="n">
        <f aca="false">(F4562="G")+(G4562="G")</f>
        <v>1</v>
      </c>
      <c r="J4562" s="24" t="n">
        <f aca="false">(F4562="C")+(G4562="C")</f>
        <v>1</v>
      </c>
      <c r="K4562" s="25" t="n">
        <f aca="false">I4562+J4562</f>
        <v>2</v>
      </c>
    </row>
    <row r="4563" customFormat="false" ht="15" hidden="false" customHeight="false" outlineLevel="0" collapsed="false">
      <c r="A4563" s="24" t="s">
        <v>199</v>
      </c>
      <c r="B4563" s="24" t="s">
        <v>893</v>
      </c>
      <c r="C4563" s="24" t="s">
        <v>898</v>
      </c>
      <c r="D4563" s="24" t="n">
        <f aca="false">IFERROR(INDEX(Positions!$D$2:$D$14531,MATCH($A4563&amp;"|26",Positions!$A$2:$A$14531,0)),"-")</f>
        <v>25</v>
      </c>
      <c r="E4563" s="24" t="n">
        <f aca="false">IFERROR(INDEX(Positions!$D$2:$D$14531,MATCH($A4563&amp;"|44",Positions!$A$2:$A$14531,0)),"-")</f>
        <v>43</v>
      </c>
      <c r="F4563" s="24" t="str">
        <f aca="false">IFERROR(INDEX(Positions!$E$2:$E$14531,MATCH($A4563&amp;"|26",Positions!$A$2:$A$14531,0)),"-")</f>
        <v>A</v>
      </c>
      <c r="G4563" s="24" t="str">
        <f aca="false">IFERROR(INDEX(Positions!$E$2:$E$14531,MATCH($A4563&amp;"|44",Positions!$A$2:$A$14531,0)),"-")</f>
        <v>G</v>
      </c>
      <c r="H4563" s="25" t="str">
        <f aca="false">F4563&amp;"-"&amp;G4563</f>
        <v>A-G</v>
      </c>
      <c r="I4563" s="24" t="n">
        <f aca="false">(F4563="G")+(G4563="G")</f>
        <v>1</v>
      </c>
      <c r="J4563" s="24" t="n">
        <f aca="false">(F4563="C")+(G4563="C")</f>
        <v>0</v>
      </c>
      <c r="K4563" s="25" t="n">
        <f aca="false">I4563+J4563</f>
        <v>1</v>
      </c>
    </row>
    <row r="4564" customFormat="false" ht="15" hidden="false" customHeight="false" outlineLevel="0" collapsed="false">
      <c r="A4564" s="24" t="s">
        <v>199</v>
      </c>
      <c r="B4564" s="24" t="s">
        <v>893</v>
      </c>
      <c r="C4564" s="24" t="s">
        <v>899</v>
      </c>
      <c r="D4564" s="24" t="n">
        <f aca="false">IFERROR(INDEX(Positions!$D$2:$D$14531,MATCH($A4564&amp;"|32",Positions!$A$2:$A$14531,0)),"-")</f>
        <v>31</v>
      </c>
      <c r="E4564" s="24" t="n">
        <f aca="false">IFERROR(INDEX(Positions!$D$2:$D$14531,MATCH($A4564&amp;"|38",Positions!$A$2:$A$14531,0)),"-")</f>
        <v>37</v>
      </c>
      <c r="F4564" s="24" t="str">
        <f aca="false">IFERROR(INDEX(Positions!$E$2:$E$14531,MATCH($A4564&amp;"|32",Positions!$A$2:$A$14531,0)),"-")</f>
        <v>U</v>
      </c>
      <c r="G4564" s="24" t="str">
        <f aca="false">IFERROR(INDEX(Positions!$E$2:$E$14531,MATCH($A4564&amp;"|38",Positions!$A$2:$A$14531,0)),"-")</f>
        <v>A</v>
      </c>
      <c r="H4564" s="25" t="str">
        <f aca="false">F4564&amp;"-"&amp;G4564</f>
        <v>U-A</v>
      </c>
      <c r="I4564" s="24" t="n">
        <f aca="false">(F4564="G")+(G4564="G")</f>
        <v>0</v>
      </c>
      <c r="J4564" s="24" t="n">
        <f aca="false">(F4564="C")+(G4564="C")</f>
        <v>0</v>
      </c>
      <c r="K4564" s="25" t="n">
        <f aca="false">I4564+J4564</f>
        <v>0</v>
      </c>
    </row>
    <row r="4565" customFormat="false" ht="15" hidden="false" customHeight="false" outlineLevel="0" collapsed="false">
      <c r="A4565" s="24" t="s">
        <v>199</v>
      </c>
      <c r="B4565" s="24" t="s">
        <v>893</v>
      </c>
      <c r="C4565" s="24" t="s">
        <v>900</v>
      </c>
      <c r="D4565" s="24" t="n">
        <f aca="false">IFERROR(INDEX(Positions!$D$2:$D$14531,MATCH($A4565&amp;"|54",Positions!$A$2:$A$14531,0)),"-")</f>
        <v>52</v>
      </c>
      <c r="E4565" s="24" t="n">
        <f aca="false">IFERROR(INDEX(Positions!$D$2:$D$14531,MATCH($A4565&amp;"|58",Positions!$A$2:$A$14531,0)),"-")</f>
        <v>56</v>
      </c>
      <c r="F4565" s="24" t="str">
        <f aca="false">IFERROR(INDEX(Positions!$E$2:$E$14531,MATCH($A4565&amp;"|54",Positions!$A$2:$A$14531,0)),"-")</f>
        <v>U</v>
      </c>
      <c r="G4565" s="24" t="str">
        <f aca="false">IFERROR(INDEX(Positions!$E$2:$E$14531,MATCH($A4565&amp;"|58",Positions!$A$2:$A$14531,0)),"-")</f>
        <v>A</v>
      </c>
      <c r="H4565" s="25" t="str">
        <f aca="false">F4565&amp;"-"&amp;G4565</f>
        <v>U-A</v>
      </c>
      <c r="I4565" s="24" t="n">
        <f aca="false">(F4565="G")+(G4565="G")</f>
        <v>0</v>
      </c>
      <c r="J4565" s="24" t="n">
        <f aca="false">(F4565="C")+(G4565="C")</f>
        <v>0</v>
      </c>
      <c r="K4565" s="25" t="n">
        <f aca="false">I4565+J4565</f>
        <v>0</v>
      </c>
    </row>
    <row r="4566" customFormat="false" ht="15" hidden="false" customHeight="false" outlineLevel="0" collapsed="false">
      <c r="A4566" s="4" t="s">
        <v>200</v>
      </c>
      <c r="B4566" s="4" t="s">
        <v>768</v>
      </c>
      <c r="C4566" s="4" t="s">
        <v>882</v>
      </c>
      <c r="D4566" s="4" t="n">
        <f aca="false">IFERROR(INDEX(Positions!$D$2:$D$14531,MATCH($A4566&amp;"|1",Positions!$A$2:$A$14531,0)),"-")</f>
        <v>1</v>
      </c>
      <c r="E4566" s="4" t="n">
        <f aca="false">IFERROR(INDEX(Positions!$D$2:$D$14531,MATCH($A4566&amp;"|72",Positions!$A$2:$A$14531,0)),"-")</f>
        <v>71</v>
      </c>
      <c r="F4566" s="4" t="str">
        <f aca="false">IFERROR(INDEX(Positions!$E$2:$E$14531,MATCH($A4566&amp;"|1",Positions!$A$2:$A$14531,0)),"-")</f>
        <v>G</v>
      </c>
      <c r="G4566" s="4" t="str">
        <f aca="false">IFERROR(INDEX(Positions!$E$2:$E$14531,MATCH($A4566&amp;"|72",Positions!$A$2:$A$14531,0)),"-")</f>
        <v>C</v>
      </c>
      <c r="H4566" s="3" t="str">
        <f aca="false">F4566&amp;"-"&amp;G4566</f>
        <v>G-C</v>
      </c>
      <c r="I4566" s="4" t="n">
        <f aca="false">(F4566="G")+(G4566="G")</f>
        <v>1</v>
      </c>
      <c r="J4566" s="4" t="n">
        <f aca="false">(F4566="C")+(G4566="C")</f>
        <v>1</v>
      </c>
      <c r="K4566" s="3" t="n">
        <f aca="false">I4566+J4566</f>
        <v>2</v>
      </c>
    </row>
    <row r="4567" customFormat="false" ht="15" hidden="false" customHeight="false" outlineLevel="0" collapsed="false">
      <c r="A4567" s="4" t="s">
        <v>200</v>
      </c>
      <c r="B4567" s="4" t="s">
        <v>768</v>
      </c>
      <c r="C4567" s="4" t="s">
        <v>883</v>
      </c>
      <c r="D4567" s="4" t="n">
        <f aca="false">IFERROR(INDEX(Positions!$D$2:$D$14531,MATCH($A4567&amp;"|2",Positions!$A$2:$A$14531,0)),"-")</f>
        <v>2</v>
      </c>
      <c r="E4567" s="4" t="n">
        <f aca="false">IFERROR(INDEX(Positions!$D$2:$D$14531,MATCH($A4567&amp;"|71",Positions!$A$2:$A$14531,0)),"-")</f>
        <v>70</v>
      </c>
      <c r="F4567" s="4" t="str">
        <f aca="false">IFERROR(INDEX(Positions!$E$2:$E$14531,MATCH($A4567&amp;"|2",Positions!$A$2:$A$14531,0)),"-")</f>
        <v>C</v>
      </c>
      <c r="G4567" s="4" t="str">
        <f aca="false">IFERROR(INDEX(Positions!$E$2:$E$14531,MATCH($A4567&amp;"|71",Positions!$A$2:$A$14531,0)),"-")</f>
        <v>G</v>
      </c>
      <c r="H4567" s="3" t="str">
        <f aca="false">F4567&amp;"-"&amp;G4567</f>
        <v>C-G</v>
      </c>
      <c r="I4567" s="4" t="n">
        <f aca="false">(F4567="G")+(G4567="G")</f>
        <v>1</v>
      </c>
      <c r="J4567" s="4" t="n">
        <f aca="false">(F4567="C")+(G4567="C")</f>
        <v>1</v>
      </c>
      <c r="K4567" s="3" t="n">
        <f aca="false">I4567+J4567</f>
        <v>2</v>
      </c>
    </row>
    <row r="4568" customFormat="false" ht="15" hidden="false" customHeight="false" outlineLevel="0" collapsed="false">
      <c r="A4568" s="4" t="s">
        <v>200</v>
      </c>
      <c r="B4568" s="4" t="s">
        <v>768</v>
      </c>
      <c r="C4568" s="4" t="s">
        <v>884</v>
      </c>
      <c r="D4568" s="4" t="n">
        <f aca="false">IFERROR(INDEX(Positions!$D$2:$D$14531,MATCH($A4568&amp;"|3",Positions!$A$2:$A$14531,0)),"-")</f>
        <v>3</v>
      </c>
      <c r="E4568" s="4" t="n">
        <f aca="false">IFERROR(INDEX(Positions!$D$2:$D$14531,MATCH($A4568&amp;"|70",Positions!$A$2:$A$14531,0)),"-")</f>
        <v>69</v>
      </c>
      <c r="F4568" s="4" t="str">
        <f aca="false">IFERROR(INDEX(Positions!$E$2:$E$14531,MATCH($A4568&amp;"|3",Positions!$A$2:$A$14531,0)),"-")</f>
        <v>G</v>
      </c>
      <c r="G4568" s="4" t="str">
        <f aca="false">IFERROR(INDEX(Positions!$E$2:$E$14531,MATCH($A4568&amp;"|70",Positions!$A$2:$A$14531,0)),"-")</f>
        <v>C</v>
      </c>
      <c r="H4568" s="3" t="str">
        <f aca="false">F4568&amp;"-"&amp;G4568</f>
        <v>G-C</v>
      </c>
      <c r="I4568" s="4" t="n">
        <f aca="false">(F4568="G")+(G4568="G")</f>
        <v>1</v>
      </c>
      <c r="J4568" s="4" t="n">
        <f aca="false">(F4568="C")+(G4568="C")</f>
        <v>1</v>
      </c>
      <c r="K4568" s="3" t="n">
        <f aca="false">I4568+J4568</f>
        <v>2</v>
      </c>
    </row>
    <row r="4569" customFormat="false" ht="15" hidden="false" customHeight="false" outlineLevel="0" collapsed="false">
      <c r="A4569" s="4" t="s">
        <v>200</v>
      </c>
      <c r="B4569" s="4" t="s">
        <v>768</v>
      </c>
      <c r="C4569" s="4" t="s">
        <v>885</v>
      </c>
      <c r="D4569" s="4" t="n">
        <f aca="false">IFERROR(INDEX(Positions!$D$2:$D$14531,MATCH($A4569&amp;"|4",Positions!$A$2:$A$14531,0)),"-")</f>
        <v>4</v>
      </c>
      <c r="E4569" s="4" t="n">
        <f aca="false">IFERROR(INDEX(Positions!$D$2:$D$14531,MATCH($A4569&amp;"|69",Positions!$A$2:$A$14531,0)),"-")</f>
        <v>68</v>
      </c>
      <c r="F4569" s="4" t="str">
        <f aca="false">IFERROR(INDEX(Positions!$E$2:$E$14531,MATCH($A4569&amp;"|4",Positions!$A$2:$A$14531,0)),"-")</f>
        <v>G</v>
      </c>
      <c r="G4569" s="4" t="str">
        <f aca="false">IFERROR(INDEX(Positions!$E$2:$E$14531,MATCH($A4569&amp;"|69",Positions!$A$2:$A$14531,0)),"-")</f>
        <v>C</v>
      </c>
      <c r="H4569" s="3" t="str">
        <f aca="false">F4569&amp;"-"&amp;G4569</f>
        <v>G-C</v>
      </c>
      <c r="I4569" s="4" t="n">
        <f aca="false">(F4569="G")+(G4569="G")</f>
        <v>1</v>
      </c>
      <c r="J4569" s="4" t="n">
        <f aca="false">(F4569="C")+(G4569="C")</f>
        <v>1</v>
      </c>
      <c r="K4569" s="3" t="n">
        <f aca="false">I4569+J4569</f>
        <v>2</v>
      </c>
    </row>
    <row r="4570" customFormat="false" ht="15" hidden="false" customHeight="false" outlineLevel="0" collapsed="false">
      <c r="A4570" s="4" t="s">
        <v>200</v>
      </c>
      <c r="B4570" s="4" t="s">
        <v>768</v>
      </c>
      <c r="C4570" s="4" t="s">
        <v>542</v>
      </c>
      <c r="D4570" s="4" t="n">
        <f aca="false">IFERROR(INDEX(Positions!$D$2:$D$14531,MATCH($A4570&amp;"|5",Positions!$A$2:$A$14531,0)),"-")</f>
        <v>5</v>
      </c>
      <c r="E4570" s="4" t="n">
        <f aca="false">IFERROR(INDEX(Positions!$D$2:$D$14531,MATCH($A4570&amp;"|68",Positions!$A$2:$A$14531,0)),"-")</f>
        <v>67</v>
      </c>
      <c r="F4570" s="4" t="str">
        <f aca="false">IFERROR(INDEX(Positions!$E$2:$E$14531,MATCH($A4570&amp;"|5",Positions!$A$2:$A$14531,0)),"-")</f>
        <v>G</v>
      </c>
      <c r="G4570" s="4" t="str">
        <f aca="false">IFERROR(INDEX(Positions!$E$2:$E$14531,MATCH($A4570&amp;"|68",Positions!$A$2:$A$14531,0)),"-")</f>
        <v>C</v>
      </c>
      <c r="H4570" s="3" t="str">
        <f aca="false">F4570&amp;"-"&amp;G4570</f>
        <v>G-C</v>
      </c>
      <c r="I4570" s="4" t="n">
        <f aca="false">(F4570="G")+(G4570="G")</f>
        <v>1</v>
      </c>
      <c r="J4570" s="4" t="n">
        <f aca="false">(F4570="C")+(G4570="C")</f>
        <v>1</v>
      </c>
      <c r="K4570" s="3" t="n">
        <f aca="false">I4570+J4570</f>
        <v>2</v>
      </c>
    </row>
    <row r="4571" customFormat="false" ht="15" hidden="false" customHeight="false" outlineLevel="0" collapsed="false">
      <c r="A4571" s="4" t="s">
        <v>200</v>
      </c>
      <c r="B4571" s="4" t="s">
        <v>768</v>
      </c>
      <c r="C4571" s="4" t="s">
        <v>561</v>
      </c>
      <c r="D4571" s="4" t="n">
        <f aca="false">IFERROR(INDEX(Positions!$D$2:$D$14531,MATCH($A4571&amp;"|6",Positions!$A$2:$A$14531,0)),"-")</f>
        <v>6</v>
      </c>
      <c r="E4571" s="4" t="n">
        <f aca="false">IFERROR(INDEX(Positions!$D$2:$D$14531,MATCH($A4571&amp;"|67",Positions!$A$2:$A$14531,0)),"-")</f>
        <v>66</v>
      </c>
      <c r="F4571" s="4" t="str">
        <f aca="false">IFERROR(INDEX(Positions!$E$2:$E$14531,MATCH($A4571&amp;"|6",Positions!$A$2:$A$14531,0)),"-")</f>
        <v>C</v>
      </c>
      <c r="G4571" s="4" t="str">
        <f aca="false">IFERROR(INDEX(Positions!$E$2:$E$14531,MATCH($A4571&amp;"|67",Positions!$A$2:$A$14531,0)),"-")</f>
        <v>G</v>
      </c>
      <c r="H4571" s="3" t="str">
        <f aca="false">F4571&amp;"-"&amp;G4571</f>
        <v>C-G</v>
      </c>
      <c r="I4571" s="4" t="n">
        <f aca="false">(F4571="G")+(G4571="G")</f>
        <v>1</v>
      </c>
      <c r="J4571" s="4" t="n">
        <f aca="false">(F4571="C")+(G4571="C")</f>
        <v>1</v>
      </c>
      <c r="K4571" s="3" t="n">
        <f aca="false">I4571+J4571</f>
        <v>2</v>
      </c>
    </row>
    <row r="4572" customFormat="false" ht="15" hidden="false" customHeight="false" outlineLevel="0" collapsed="false">
      <c r="A4572" s="4" t="s">
        <v>200</v>
      </c>
      <c r="B4572" s="4" t="s">
        <v>768</v>
      </c>
      <c r="C4572" s="4" t="s">
        <v>886</v>
      </c>
      <c r="D4572" s="4" t="n">
        <f aca="false">IFERROR(INDEX(Positions!$D$2:$D$14531,MATCH($A4572&amp;"|7",Positions!$A$2:$A$14531,0)),"-")</f>
        <v>7</v>
      </c>
      <c r="E4572" s="4" t="n">
        <f aca="false">IFERROR(INDEX(Positions!$D$2:$D$14531,MATCH($A4572&amp;"|66",Positions!$A$2:$A$14531,0)),"-")</f>
        <v>65</v>
      </c>
      <c r="F4572" s="4" t="str">
        <f aca="false">IFERROR(INDEX(Positions!$E$2:$E$14531,MATCH($A4572&amp;"|7",Positions!$A$2:$A$14531,0)),"-")</f>
        <v>A</v>
      </c>
      <c r="G4572" s="4" t="str">
        <f aca="false">IFERROR(INDEX(Positions!$E$2:$E$14531,MATCH($A4572&amp;"|66",Positions!$A$2:$A$14531,0)),"-")</f>
        <v>U</v>
      </c>
      <c r="H4572" s="3" t="str">
        <f aca="false">F4572&amp;"-"&amp;G4572</f>
        <v>A-U</v>
      </c>
      <c r="I4572" s="4" t="n">
        <f aca="false">(F4572="G")+(G4572="G")</f>
        <v>0</v>
      </c>
      <c r="J4572" s="4" t="n">
        <f aca="false">(F4572="C")+(G4572="C")</f>
        <v>0</v>
      </c>
      <c r="K4572" s="3" t="n">
        <f aca="false">I4572+J4572</f>
        <v>0</v>
      </c>
    </row>
    <row r="4573" customFormat="false" ht="15" hidden="false" customHeight="false" outlineLevel="0" collapsed="false">
      <c r="A4573" s="4" t="s">
        <v>200</v>
      </c>
      <c r="B4573" s="4" t="s">
        <v>783</v>
      </c>
      <c r="C4573" s="4" t="s">
        <v>887</v>
      </c>
      <c r="D4573" s="4" t="n">
        <f aca="false">IFERROR(INDEX(Positions!$D$2:$D$14531,MATCH($A4573&amp;"|10",Positions!$A$2:$A$14531,0)),"-")</f>
        <v>10</v>
      </c>
      <c r="E4573" s="4" t="n">
        <f aca="false">IFERROR(INDEX(Positions!$D$2:$D$14531,MATCH($A4573&amp;"|25",Positions!$A$2:$A$14531,0)),"-")</f>
        <v>25</v>
      </c>
      <c r="F4573" s="4" t="str">
        <f aca="false">IFERROR(INDEX(Positions!$E$2:$E$14531,MATCH($A4573&amp;"|10",Positions!$A$2:$A$14531,0)),"-")</f>
        <v>G</v>
      </c>
      <c r="G4573" s="4" t="str">
        <f aca="false">IFERROR(INDEX(Positions!$E$2:$E$14531,MATCH($A4573&amp;"|25",Positions!$A$2:$A$14531,0)),"-")</f>
        <v>C</v>
      </c>
      <c r="H4573" s="3" t="str">
        <f aca="false">F4573&amp;"-"&amp;G4573</f>
        <v>G-C</v>
      </c>
      <c r="I4573" s="4" t="n">
        <f aca="false">(F4573="G")+(G4573="G")</f>
        <v>1</v>
      </c>
      <c r="J4573" s="4" t="n">
        <f aca="false">(F4573="C")+(G4573="C")</f>
        <v>1</v>
      </c>
      <c r="K4573" s="3" t="n">
        <f aca="false">I4573+J4573</f>
        <v>2</v>
      </c>
    </row>
    <row r="4574" customFormat="false" ht="15" hidden="false" customHeight="false" outlineLevel="0" collapsed="false">
      <c r="A4574" s="4" t="s">
        <v>200</v>
      </c>
      <c r="B4574" s="4" t="s">
        <v>783</v>
      </c>
      <c r="C4574" s="4" t="s">
        <v>888</v>
      </c>
      <c r="D4574" s="4" t="n">
        <f aca="false">IFERROR(INDEX(Positions!$D$2:$D$14531,MATCH($A4574&amp;"|11",Positions!$A$2:$A$14531,0)),"-")</f>
        <v>11</v>
      </c>
      <c r="E4574" s="4" t="n">
        <f aca="false">IFERROR(INDEX(Positions!$D$2:$D$14531,MATCH($A4574&amp;"|24",Positions!$A$2:$A$14531,0)),"-")</f>
        <v>24</v>
      </c>
      <c r="F4574" s="4" t="str">
        <f aca="false">IFERROR(INDEX(Positions!$E$2:$E$14531,MATCH($A4574&amp;"|11",Positions!$A$2:$A$14531,0)),"-")</f>
        <v>U</v>
      </c>
      <c r="G4574" s="4" t="str">
        <f aca="false">IFERROR(INDEX(Positions!$E$2:$E$14531,MATCH($A4574&amp;"|24",Positions!$A$2:$A$14531,0)),"-")</f>
        <v>A</v>
      </c>
      <c r="H4574" s="3" t="str">
        <f aca="false">F4574&amp;"-"&amp;G4574</f>
        <v>U-A</v>
      </c>
      <c r="I4574" s="4" t="n">
        <f aca="false">(F4574="G")+(G4574="G")</f>
        <v>0</v>
      </c>
      <c r="J4574" s="4" t="n">
        <f aca="false">(F4574="C")+(G4574="C")</f>
        <v>0</v>
      </c>
      <c r="K4574" s="3" t="n">
        <f aca="false">I4574+J4574</f>
        <v>0</v>
      </c>
    </row>
    <row r="4575" customFormat="false" ht="15" hidden="false" customHeight="false" outlineLevel="0" collapsed="false">
      <c r="A4575" s="4" t="s">
        <v>200</v>
      </c>
      <c r="B4575" s="4" t="s">
        <v>783</v>
      </c>
      <c r="C4575" s="4" t="s">
        <v>479</v>
      </c>
      <c r="D4575" s="4" t="n">
        <f aca="false">IFERROR(INDEX(Positions!$D$2:$D$14531,MATCH($A4575&amp;"|12",Positions!$A$2:$A$14531,0)),"-")</f>
        <v>12</v>
      </c>
      <c r="E4575" s="4" t="n">
        <f aca="false">IFERROR(INDEX(Positions!$D$2:$D$14531,MATCH($A4575&amp;"|23",Positions!$A$2:$A$14531,0)),"-")</f>
        <v>23</v>
      </c>
      <c r="F4575" s="4" t="str">
        <f aca="false">IFERROR(INDEX(Positions!$E$2:$E$14531,MATCH($A4575&amp;"|12",Positions!$A$2:$A$14531,0)),"-")</f>
        <v>A</v>
      </c>
      <c r="G4575" s="4" t="str">
        <f aca="false">IFERROR(INDEX(Positions!$E$2:$E$14531,MATCH($A4575&amp;"|23",Positions!$A$2:$A$14531,0)),"-")</f>
        <v>U</v>
      </c>
      <c r="H4575" s="3" t="str">
        <f aca="false">F4575&amp;"-"&amp;G4575</f>
        <v>A-U</v>
      </c>
      <c r="I4575" s="4" t="n">
        <f aca="false">(F4575="G")+(G4575="G")</f>
        <v>0</v>
      </c>
      <c r="J4575" s="4" t="n">
        <f aca="false">(F4575="C")+(G4575="C")</f>
        <v>0</v>
      </c>
      <c r="K4575" s="3" t="n">
        <f aca="false">I4575+J4575</f>
        <v>0</v>
      </c>
    </row>
    <row r="4576" customFormat="false" ht="15" hidden="false" customHeight="false" outlineLevel="0" collapsed="false">
      <c r="A4576" s="4" t="s">
        <v>200</v>
      </c>
      <c r="B4576" s="4" t="s">
        <v>783</v>
      </c>
      <c r="C4576" s="4" t="s">
        <v>267</v>
      </c>
      <c r="D4576" s="4" t="n">
        <f aca="false">IFERROR(INDEX(Positions!$D$2:$D$14531,MATCH($A4576&amp;"|13",Positions!$A$2:$A$14531,0)),"-")</f>
        <v>13</v>
      </c>
      <c r="E4576" s="4" t="n">
        <f aca="false">IFERROR(INDEX(Positions!$D$2:$D$14531,MATCH($A4576&amp;"|22",Positions!$A$2:$A$14531,0)),"-")</f>
        <v>22</v>
      </c>
      <c r="F4576" s="4" t="str">
        <f aca="false">IFERROR(INDEX(Positions!$E$2:$E$14531,MATCH($A4576&amp;"|13",Positions!$A$2:$A$14531,0)),"-")</f>
        <v>U</v>
      </c>
      <c r="G4576" s="4" t="str">
        <f aca="false">IFERROR(INDEX(Positions!$E$2:$E$14531,MATCH($A4576&amp;"|22",Positions!$A$2:$A$14531,0)),"-")</f>
        <v>U</v>
      </c>
      <c r="H4576" s="3" t="str">
        <f aca="false">F4576&amp;"-"&amp;G4576</f>
        <v>U-U</v>
      </c>
      <c r="I4576" s="4" t="n">
        <f aca="false">(F4576="G")+(G4576="G")</f>
        <v>0</v>
      </c>
      <c r="J4576" s="4" t="n">
        <f aca="false">(F4576="C")+(G4576="C")</f>
        <v>0</v>
      </c>
      <c r="K4576" s="3" t="n">
        <f aca="false">I4576+J4576</f>
        <v>0</v>
      </c>
    </row>
    <row r="4577" customFormat="false" ht="15" hidden="false" customHeight="false" outlineLevel="0" collapsed="false">
      <c r="A4577" s="4" t="s">
        <v>200</v>
      </c>
      <c r="B4577" s="4" t="s">
        <v>805</v>
      </c>
      <c r="C4577" s="4" t="s">
        <v>673</v>
      </c>
      <c r="D4577" s="4" t="n">
        <f aca="false">IFERROR(INDEX(Positions!$D$2:$D$14531,MATCH($A4577&amp;"|27",Positions!$A$2:$A$14531,0)),"-")</f>
        <v>27</v>
      </c>
      <c r="E4577" s="4" t="n">
        <f aca="false">IFERROR(INDEX(Positions!$D$2:$D$14531,MATCH($A4577&amp;"|43",Positions!$A$2:$A$14531,0)),"-")</f>
        <v>43</v>
      </c>
      <c r="F4577" s="4" t="str">
        <f aca="false">IFERROR(INDEX(Positions!$E$2:$E$14531,MATCH($A4577&amp;"|27",Positions!$A$2:$A$14531,0)),"-")</f>
        <v>U</v>
      </c>
      <c r="G4577" s="4" t="str">
        <f aca="false">IFERROR(INDEX(Positions!$E$2:$E$14531,MATCH($A4577&amp;"|43",Positions!$A$2:$A$14531,0)),"-")</f>
        <v>A</v>
      </c>
      <c r="H4577" s="3" t="str">
        <f aca="false">F4577&amp;"-"&amp;G4577</f>
        <v>U-A</v>
      </c>
      <c r="I4577" s="4" t="n">
        <f aca="false">(F4577="G")+(G4577="G")</f>
        <v>0</v>
      </c>
      <c r="J4577" s="4" t="n">
        <f aca="false">(F4577="C")+(G4577="C")</f>
        <v>0</v>
      </c>
      <c r="K4577" s="3" t="n">
        <f aca="false">I4577+J4577</f>
        <v>0</v>
      </c>
    </row>
    <row r="4578" customFormat="false" ht="15" hidden="false" customHeight="false" outlineLevel="0" collapsed="false">
      <c r="A4578" s="4" t="s">
        <v>200</v>
      </c>
      <c r="B4578" s="4" t="s">
        <v>805</v>
      </c>
      <c r="C4578" s="4" t="s">
        <v>889</v>
      </c>
      <c r="D4578" s="4" t="n">
        <f aca="false">IFERROR(INDEX(Positions!$D$2:$D$14531,MATCH($A4578&amp;"|28",Positions!$A$2:$A$14531,0)),"-")</f>
        <v>28</v>
      </c>
      <c r="E4578" s="4" t="n">
        <f aca="false">IFERROR(INDEX(Positions!$D$2:$D$14531,MATCH($A4578&amp;"|42",Positions!$A$2:$A$14531,0)),"-")</f>
        <v>42</v>
      </c>
      <c r="F4578" s="4" t="str">
        <f aca="false">IFERROR(INDEX(Positions!$E$2:$E$14531,MATCH($A4578&amp;"|28",Positions!$A$2:$A$14531,0)),"-")</f>
        <v>C</v>
      </c>
      <c r="G4578" s="4" t="str">
        <f aca="false">IFERROR(INDEX(Positions!$E$2:$E$14531,MATCH($A4578&amp;"|42",Positions!$A$2:$A$14531,0)),"-")</f>
        <v>G</v>
      </c>
      <c r="H4578" s="3" t="str">
        <f aca="false">F4578&amp;"-"&amp;G4578</f>
        <v>C-G</v>
      </c>
      <c r="I4578" s="4" t="n">
        <f aca="false">(F4578="G")+(G4578="G")</f>
        <v>1</v>
      </c>
      <c r="J4578" s="4" t="n">
        <f aca="false">(F4578="C")+(G4578="C")</f>
        <v>1</v>
      </c>
      <c r="K4578" s="3" t="n">
        <f aca="false">I4578+J4578</f>
        <v>2</v>
      </c>
    </row>
    <row r="4579" customFormat="false" ht="15" hidden="false" customHeight="false" outlineLevel="0" collapsed="false">
      <c r="A4579" s="4" t="s">
        <v>200</v>
      </c>
      <c r="B4579" s="4" t="s">
        <v>805</v>
      </c>
      <c r="C4579" s="4" t="s">
        <v>890</v>
      </c>
      <c r="D4579" s="4" t="n">
        <f aca="false">IFERROR(INDEX(Positions!$D$2:$D$14531,MATCH($A4579&amp;"|29",Positions!$A$2:$A$14531,0)),"-")</f>
        <v>29</v>
      </c>
      <c r="E4579" s="4" t="n">
        <f aca="false">IFERROR(INDEX(Positions!$D$2:$D$14531,MATCH($A4579&amp;"|41",Positions!$A$2:$A$14531,0)),"-")</f>
        <v>41</v>
      </c>
      <c r="F4579" s="4" t="str">
        <f aca="false">IFERROR(INDEX(Positions!$E$2:$E$14531,MATCH($A4579&amp;"|29",Positions!$A$2:$A$14531,0)),"-")</f>
        <v>A</v>
      </c>
      <c r="G4579" s="4" t="str">
        <f aca="false">IFERROR(INDEX(Positions!$E$2:$E$14531,MATCH($A4579&amp;"|41",Positions!$A$2:$A$14531,0)),"-")</f>
        <v>U</v>
      </c>
      <c r="H4579" s="3" t="str">
        <f aca="false">F4579&amp;"-"&amp;G4579</f>
        <v>A-U</v>
      </c>
      <c r="I4579" s="4" t="n">
        <f aca="false">(F4579="G")+(G4579="G")</f>
        <v>0</v>
      </c>
      <c r="J4579" s="4" t="n">
        <f aca="false">(F4579="C")+(G4579="C")</f>
        <v>0</v>
      </c>
      <c r="K4579" s="3" t="n">
        <f aca="false">I4579+J4579</f>
        <v>0</v>
      </c>
    </row>
    <row r="4580" customFormat="false" ht="15" hidden="false" customHeight="false" outlineLevel="0" collapsed="false">
      <c r="A4580" s="4" t="s">
        <v>200</v>
      </c>
      <c r="B4580" s="4" t="s">
        <v>805</v>
      </c>
      <c r="C4580" s="4" t="s">
        <v>694</v>
      </c>
      <c r="D4580" s="4" t="n">
        <f aca="false">IFERROR(INDEX(Positions!$D$2:$D$14531,MATCH($A4580&amp;"|30",Positions!$A$2:$A$14531,0)),"-")</f>
        <v>30</v>
      </c>
      <c r="E4580" s="4" t="n">
        <f aca="false">IFERROR(INDEX(Positions!$D$2:$D$14531,MATCH($A4580&amp;"|40",Positions!$A$2:$A$14531,0)),"-")</f>
        <v>40</v>
      </c>
      <c r="F4580" s="4" t="str">
        <f aca="false">IFERROR(INDEX(Positions!$E$2:$E$14531,MATCH($A4580&amp;"|30",Positions!$A$2:$A$14531,0)),"-")</f>
        <v>G</v>
      </c>
      <c r="G4580" s="4" t="str">
        <f aca="false">IFERROR(INDEX(Positions!$E$2:$E$14531,MATCH($A4580&amp;"|40",Positions!$A$2:$A$14531,0)),"-")</f>
        <v>C</v>
      </c>
      <c r="H4580" s="3" t="str">
        <f aca="false">F4580&amp;"-"&amp;G4580</f>
        <v>G-C</v>
      </c>
      <c r="I4580" s="4" t="n">
        <f aca="false">(F4580="G")+(G4580="G")</f>
        <v>1</v>
      </c>
      <c r="J4580" s="4" t="n">
        <f aca="false">(F4580="C")+(G4580="C")</f>
        <v>1</v>
      </c>
      <c r="K4580" s="3" t="n">
        <f aca="false">I4580+J4580</f>
        <v>2</v>
      </c>
    </row>
    <row r="4581" customFormat="false" ht="15" hidden="false" customHeight="false" outlineLevel="0" collapsed="false">
      <c r="A4581" s="4" t="s">
        <v>200</v>
      </c>
      <c r="B4581" s="4" t="s">
        <v>805</v>
      </c>
      <c r="C4581" s="4" t="s">
        <v>640</v>
      </c>
      <c r="D4581" s="4" t="n">
        <f aca="false">IFERROR(INDEX(Positions!$D$2:$D$14531,MATCH($A4581&amp;"|31",Positions!$A$2:$A$14531,0)),"-")</f>
        <v>31</v>
      </c>
      <c r="E4581" s="4" t="n">
        <f aca="false">IFERROR(INDEX(Positions!$D$2:$D$14531,MATCH($A4581&amp;"|39",Positions!$A$2:$A$14531,0)),"-")</f>
        <v>39</v>
      </c>
      <c r="F4581" s="4" t="str">
        <f aca="false">IFERROR(INDEX(Positions!$E$2:$E$14531,MATCH($A4581&amp;"|31",Positions!$A$2:$A$14531,0)),"-")</f>
        <v>C</v>
      </c>
      <c r="G4581" s="4" t="str">
        <f aca="false">IFERROR(INDEX(Positions!$E$2:$E$14531,MATCH($A4581&amp;"|39",Positions!$A$2:$A$14531,0)),"-")</f>
        <v>G</v>
      </c>
      <c r="H4581" s="3" t="str">
        <f aca="false">F4581&amp;"-"&amp;G4581</f>
        <v>C-G</v>
      </c>
      <c r="I4581" s="4" t="n">
        <f aca="false">(F4581="G")+(G4581="G")</f>
        <v>1</v>
      </c>
      <c r="J4581" s="4" t="n">
        <f aca="false">(F4581="C")+(G4581="C")</f>
        <v>1</v>
      </c>
      <c r="K4581" s="3" t="n">
        <f aca="false">I4581+J4581</f>
        <v>2</v>
      </c>
    </row>
    <row r="4582" customFormat="false" ht="15" hidden="false" customHeight="false" outlineLevel="0" collapsed="false">
      <c r="A4582" s="4" t="s">
        <v>200</v>
      </c>
      <c r="B4582" s="4" t="s">
        <v>830</v>
      </c>
      <c r="C4582" s="4" t="s">
        <v>367</v>
      </c>
      <c r="D4582" s="4" t="n">
        <f aca="false">IFERROR(INDEX(Positions!$D$2:$D$14531,MATCH($A4582&amp;"|49",Positions!$A$2:$A$14531,0)),"-")</f>
        <v>48</v>
      </c>
      <c r="E4582" s="4" t="n">
        <f aca="false">IFERROR(INDEX(Positions!$D$2:$D$14531,MATCH($A4582&amp;"|65",Positions!$A$2:$A$14531,0)),"-")</f>
        <v>64</v>
      </c>
      <c r="F4582" s="4" t="str">
        <f aca="false">IFERROR(INDEX(Positions!$E$2:$E$14531,MATCH($A4582&amp;"|49",Positions!$A$2:$A$14531,0)),"-")</f>
        <v>G</v>
      </c>
      <c r="G4582" s="4" t="str">
        <f aca="false">IFERROR(INDEX(Positions!$E$2:$E$14531,MATCH($A4582&amp;"|65",Positions!$A$2:$A$14531,0)),"-")</f>
        <v>C</v>
      </c>
      <c r="H4582" s="3" t="str">
        <f aca="false">F4582&amp;"-"&amp;G4582</f>
        <v>G-C</v>
      </c>
      <c r="I4582" s="4" t="n">
        <f aca="false">(F4582="G")+(G4582="G")</f>
        <v>1</v>
      </c>
      <c r="J4582" s="4" t="n">
        <f aca="false">(F4582="C")+(G4582="C")</f>
        <v>1</v>
      </c>
      <c r="K4582" s="3" t="n">
        <f aca="false">I4582+J4582</f>
        <v>2</v>
      </c>
    </row>
    <row r="4583" customFormat="false" ht="15" hidden="false" customHeight="false" outlineLevel="0" collapsed="false">
      <c r="A4583" s="4" t="s">
        <v>200</v>
      </c>
      <c r="B4583" s="4" t="s">
        <v>830</v>
      </c>
      <c r="C4583" s="4" t="s">
        <v>891</v>
      </c>
      <c r="D4583" s="4" t="n">
        <f aca="false">IFERROR(INDEX(Positions!$D$2:$D$14531,MATCH($A4583&amp;"|50",Positions!$A$2:$A$14531,0)),"-")</f>
        <v>49</v>
      </c>
      <c r="E4583" s="4" t="n">
        <f aca="false">IFERROR(INDEX(Positions!$D$2:$D$14531,MATCH($A4583&amp;"|64",Positions!$A$2:$A$14531,0)),"-")</f>
        <v>63</v>
      </c>
      <c r="F4583" s="4" t="str">
        <f aca="false">IFERROR(INDEX(Positions!$E$2:$E$14531,MATCH($A4583&amp;"|50",Positions!$A$2:$A$14531,0)),"-")</f>
        <v>C</v>
      </c>
      <c r="G4583" s="4" t="str">
        <f aca="false">IFERROR(INDEX(Positions!$E$2:$E$14531,MATCH($A4583&amp;"|64",Positions!$A$2:$A$14531,0)),"-")</f>
        <v>G</v>
      </c>
      <c r="H4583" s="3" t="str">
        <f aca="false">F4583&amp;"-"&amp;G4583</f>
        <v>C-G</v>
      </c>
      <c r="I4583" s="4" t="n">
        <f aca="false">(F4583="G")+(G4583="G")</f>
        <v>1</v>
      </c>
      <c r="J4583" s="4" t="n">
        <f aca="false">(F4583="C")+(G4583="C")</f>
        <v>1</v>
      </c>
      <c r="K4583" s="3" t="n">
        <f aca="false">I4583+J4583</f>
        <v>2</v>
      </c>
    </row>
    <row r="4584" customFormat="false" ht="15" hidden="false" customHeight="false" outlineLevel="0" collapsed="false">
      <c r="A4584" s="4" t="s">
        <v>200</v>
      </c>
      <c r="B4584" s="4" t="s">
        <v>830</v>
      </c>
      <c r="C4584" s="4" t="s">
        <v>689</v>
      </c>
      <c r="D4584" s="4" t="n">
        <f aca="false">IFERROR(INDEX(Positions!$D$2:$D$14531,MATCH($A4584&amp;"|51",Positions!$A$2:$A$14531,0)),"-")</f>
        <v>50</v>
      </c>
      <c r="E4584" s="4" t="n">
        <f aca="false">IFERROR(INDEX(Positions!$D$2:$D$14531,MATCH($A4584&amp;"|63",Positions!$A$2:$A$14531,0)),"-")</f>
        <v>62</v>
      </c>
      <c r="F4584" s="4" t="str">
        <f aca="false">IFERROR(INDEX(Positions!$E$2:$E$14531,MATCH($A4584&amp;"|51",Positions!$A$2:$A$14531,0)),"-")</f>
        <v>G</v>
      </c>
      <c r="G4584" s="4" t="str">
        <f aca="false">IFERROR(INDEX(Positions!$E$2:$E$14531,MATCH($A4584&amp;"|63",Positions!$A$2:$A$14531,0)),"-")</f>
        <v>C</v>
      </c>
      <c r="H4584" s="3" t="str">
        <f aca="false">F4584&amp;"-"&amp;G4584</f>
        <v>G-C</v>
      </c>
      <c r="I4584" s="4" t="n">
        <f aca="false">(F4584="G")+(G4584="G")</f>
        <v>1</v>
      </c>
      <c r="J4584" s="4" t="n">
        <f aca="false">(F4584="C")+(G4584="C")</f>
        <v>1</v>
      </c>
      <c r="K4584" s="3" t="n">
        <f aca="false">I4584+J4584</f>
        <v>2</v>
      </c>
    </row>
    <row r="4585" customFormat="false" ht="15" hidden="false" customHeight="false" outlineLevel="0" collapsed="false">
      <c r="A4585" s="4" t="s">
        <v>200</v>
      </c>
      <c r="B4585" s="4" t="s">
        <v>830</v>
      </c>
      <c r="C4585" s="4" t="s">
        <v>703</v>
      </c>
      <c r="D4585" s="4" t="n">
        <f aca="false">IFERROR(INDEX(Positions!$D$2:$D$14531,MATCH($A4585&amp;"|52",Positions!$A$2:$A$14531,0)),"-")</f>
        <v>51</v>
      </c>
      <c r="E4585" s="4" t="n">
        <f aca="false">IFERROR(INDEX(Positions!$D$2:$D$14531,MATCH($A4585&amp;"|62",Positions!$A$2:$A$14531,0)),"-")</f>
        <v>61</v>
      </c>
      <c r="F4585" s="4" t="str">
        <f aca="false">IFERROR(INDEX(Positions!$E$2:$E$14531,MATCH($A4585&amp;"|52",Positions!$A$2:$A$14531,0)),"-")</f>
        <v>G</v>
      </c>
      <c r="G4585" s="4" t="str">
        <f aca="false">IFERROR(INDEX(Positions!$E$2:$E$14531,MATCH($A4585&amp;"|62",Positions!$A$2:$A$14531,0)),"-")</f>
        <v>C</v>
      </c>
      <c r="H4585" s="3" t="str">
        <f aca="false">F4585&amp;"-"&amp;G4585</f>
        <v>G-C</v>
      </c>
      <c r="I4585" s="4" t="n">
        <f aca="false">(F4585="G")+(G4585="G")</f>
        <v>1</v>
      </c>
      <c r="J4585" s="4" t="n">
        <f aca="false">(F4585="C")+(G4585="C")</f>
        <v>1</v>
      </c>
      <c r="K4585" s="3" t="n">
        <f aca="false">I4585+J4585</f>
        <v>2</v>
      </c>
    </row>
    <row r="4586" customFormat="false" ht="15" hidden="false" customHeight="false" outlineLevel="0" collapsed="false">
      <c r="A4586" s="4" t="s">
        <v>200</v>
      </c>
      <c r="B4586" s="4" t="s">
        <v>830</v>
      </c>
      <c r="C4586" s="4" t="s">
        <v>892</v>
      </c>
      <c r="D4586" s="4" t="n">
        <f aca="false">IFERROR(INDEX(Positions!$D$2:$D$14531,MATCH($A4586&amp;"|53",Positions!$A$2:$A$14531,0)),"-")</f>
        <v>52</v>
      </c>
      <c r="E4586" s="4" t="n">
        <f aca="false">IFERROR(INDEX(Positions!$D$2:$D$14531,MATCH($A4586&amp;"|61",Positions!$A$2:$A$14531,0)),"-")</f>
        <v>60</v>
      </c>
      <c r="F4586" s="4" t="str">
        <f aca="false">IFERROR(INDEX(Positions!$E$2:$E$14531,MATCH($A4586&amp;"|53",Positions!$A$2:$A$14531,0)),"-")</f>
        <v>G</v>
      </c>
      <c r="G4586" s="4" t="str">
        <f aca="false">IFERROR(INDEX(Positions!$E$2:$E$14531,MATCH($A4586&amp;"|61",Positions!$A$2:$A$14531,0)),"-")</f>
        <v>C</v>
      </c>
      <c r="H4586" s="3" t="str">
        <f aca="false">F4586&amp;"-"&amp;G4586</f>
        <v>G-C</v>
      </c>
      <c r="I4586" s="4" t="n">
        <f aca="false">(F4586="G")+(G4586="G")</f>
        <v>1</v>
      </c>
      <c r="J4586" s="4" t="n">
        <f aca="false">(F4586="C")+(G4586="C")</f>
        <v>1</v>
      </c>
      <c r="K4586" s="3" t="n">
        <f aca="false">I4586+J4586</f>
        <v>2</v>
      </c>
    </row>
    <row r="4587" customFormat="false" ht="15" hidden="false" customHeight="false" outlineLevel="0" collapsed="false">
      <c r="A4587" s="24" t="s">
        <v>200</v>
      </c>
      <c r="B4587" s="24" t="s">
        <v>893</v>
      </c>
      <c r="C4587" s="24" t="s">
        <v>894</v>
      </c>
      <c r="D4587" s="24" t="n">
        <f aca="false">IFERROR(INDEX(Positions!$D$2:$D$14531,MATCH($A4587&amp;"|8",Positions!$A$2:$A$14531,0)),"-")</f>
        <v>8</v>
      </c>
      <c r="E4587" s="24" t="n">
        <f aca="false">IFERROR(INDEX(Positions!$D$2:$D$14531,MATCH($A4587&amp;"|14",Positions!$A$2:$A$14531,0)),"-")</f>
        <v>14</v>
      </c>
      <c r="F4587" s="24" t="str">
        <f aca="false">IFERROR(INDEX(Positions!$E$2:$E$14531,MATCH($A4587&amp;"|8",Positions!$A$2:$A$14531,0)),"-")</f>
        <v>U</v>
      </c>
      <c r="G4587" s="24" t="str">
        <f aca="false">IFERROR(INDEX(Positions!$E$2:$E$14531,MATCH($A4587&amp;"|14",Positions!$A$2:$A$14531,0)),"-")</f>
        <v>A</v>
      </c>
      <c r="H4587" s="25" t="str">
        <f aca="false">F4587&amp;"-"&amp;G4587</f>
        <v>U-A</v>
      </c>
      <c r="I4587" s="24" t="n">
        <f aca="false">(F4587="G")+(G4587="G")</f>
        <v>0</v>
      </c>
      <c r="J4587" s="24" t="n">
        <f aca="false">(F4587="C")+(G4587="C")</f>
        <v>0</v>
      </c>
      <c r="K4587" s="25" t="n">
        <f aca="false">I4587+J4587</f>
        <v>0</v>
      </c>
    </row>
    <row r="4588" customFormat="false" ht="15" hidden="false" customHeight="false" outlineLevel="0" collapsed="false">
      <c r="A4588" s="24" t="s">
        <v>200</v>
      </c>
      <c r="B4588" s="24" t="s">
        <v>893</v>
      </c>
      <c r="C4588" s="24" t="s">
        <v>895</v>
      </c>
      <c r="D4588" s="24" t="n">
        <f aca="false">IFERROR(INDEX(Positions!$D$2:$D$14531,MATCH($A4588&amp;"|15",Positions!$A$2:$A$14531,0)),"-")</f>
        <v>15</v>
      </c>
      <c r="E4588" s="24" t="n">
        <f aca="false">IFERROR(INDEX(Positions!$D$2:$D$14531,MATCH($A4588&amp;"|48",Positions!$A$2:$A$14531,0)),"-")</f>
        <v>47</v>
      </c>
      <c r="F4588" s="24" t="str">
        <f aca="false">IFERROR(INDEX(Positions!$E$2:$E$14531,MATCH($A4588&amp;"|15",Positions!$A$2:$A$14531,0)),"-")</f>
        <v>A</v>
      </c>
      <c r="G4588" s="24" t="str">
        <f aca="false">IFERROR(INDEX(Positions!$E$2:$E$14531,MATCH($A4588&amp;"|48",Positions!$A$2:$A$14531,0)),"-")</f>
        <v>U</v>
      </c>
      <c r="H4588" s="25" t="str">
        <f aca="false">F4588&amp;"-"&amp;G4588</f>
        <v>A-U</v>
      </c>
      <c r="I4588" s="24" t="n">
        <f aca="false">(F4588="G")+(G4588="G")</f>
        <v>0</v>
      </c>
      <c r="J4588" s="24" t="n">
        <f aca="false">(F4588="C")+(G4588="C")</f>
        <v>0</v>
      </c>
      <c r="K4588" s="25" t="n">
        <f aca="false">I4588+J4588</f>
        <v>0</v>
      </c>
    </row>
    <row r="4589" customFormat="false" ht="15" hidden="false" customHeight="false" outlineLevel="0" collapsed="false">
      <c r="A4589" s="24" t="s">
        <v>200</v>
      </c>
      <c r="B4589" s="24" t="s">
        <v>893</v>
      </c>
      <c r="C4589" s="24" t="s">
        <v>896</v>
      </c>
      <c r="D4589" s="24" t="n">
        <f aca="false">IFERROR(INDEX(Positions!$D$2:$D$14531,MATCH($A4589&amp;"|18",Positions!$A$2:$A$14531,0)),"-")</f>
        <v>17</v>
      </c>
      <c r="E4589" s="24" t="n">
        <f aca="false">IFERROR(INDEX(Positions!$D$2:$D$14531,MATCH($A4589&amp;"|55",Positions!$A$2:$A$14531,0)),"-")</f>
        <v>54</v>
      </c>
      <c r="F4589" s="24" t="str">
        <f aca="false">IFERROR(INDEX(Positions!$E$2:$E$14531,MATCH($A4589&amp;"|18",Positions!$A$2:$A$14531,0)),"-")</f>
        <v>G</v>
      </c>
      <c r="G4589" s="24" t="str">
        <f aca="false">IFERROR(INDEX(Positions!$E$2:$E$14531,MATCH($A4589&amp;"|55",Positions!$A$2:$A$14531,0)),"-")</f>
        <v>U</v>
      </c>
      <c r="H4589" s="25" t="str">
        <f aca="false">F4589&amp;"-"&amp;G4589</f>
        <v>G-U</v>
      </c>
      <c r="I4589" s="24" t="n">
        <f aca="false">(F4589="G")+(G4589="G")</f>
        <v>1</v>
      </c>
      <c r="J4589" s="24" t="n">
        <f aca="false">(F4589="C")+(G4589="C")</f>
        <v>0</v>
      </c>
      <c r="K4589" s="25" t="n">
        <f aca="false">I4589+J4589</f>
        <v>1</v>
      </c>
    </row>
    <row r="4590" customFormat="false" ht="15" hidden="false" customHeight="false" outlineLevel="0" collapsed="false">
      <c r="A4590" s="24" t="s">
        <v>200</v>
      </c>
      <c r="B4590" s="24" t="s">
        <v>893</v>
      </c>
      <c r="C4590" s="24" t="s">
        <v>897</v>
      </c>
      <c r="D4590" s="24" t="n">
        <f aca="false">IFERROR(INDEX(Positions!$D$2:$D$14531,MATCH($A4590&amp;"|19",Positions!$A$2:$A$14531,0)),"-")</f>
        <v>18</v>
      </c>
      <c r="E4590" s="24" t="n">
        <f aca="false">IFERROR(INDEX(Positions!$D$2:$D$14531,MATCH($A4590&amp;"|56",Positions!$A$2:$A$14531,0)),"-")</f>
        <v>55</v>
      </c>
      <c r="F4590" s="24" t="str">
        <f aca="false">IFERROR(INDEX(Positions!$E$2:$E$14531,MATCH($A4590&amp;"|19",Positions!$A$2:$A$14531,0)),"-")</f>
        <v>G</v>
      </c>
      <c r="G4590" s="24" t="str">
        <f aca="false">IFERROR(INDEX(Positions!$E$2:$E$14531,MATCH($A4590&amp;"|56",Positions!$A$2:$A$14531,0)),"-")</f>
        <v>C</v>
      </c>
      <c r="H4590" s="25" t="str">
        <f aca="false">F4590&amp;"-"&amp;G4590</f>
        <v>G-C</v>
      </c>
      <c r="I4590" s="24" t="n">
        <f aca="false">(F4590="G")+(G4590="G")</f>
        <v>1</v>
      </c>
      <c r="J4590" s="24" t="n">
        <f aca="false">(F4590="C")+(G4590="C")</f>
        <v>1</v>
      </c>
      <c r="K4590" s="25" t="n">
        <f aca="false">I4590+J4590</f>
        <v>2</v>
      </c>
    </row>
    <row r="4591" customFormat="false" ht="15" hidden="false" customHeight="false" outlineLevel="0" collapsed="false">
      <c r="A4591" s="24" t="s">
        <v>200</v>
      </c>
      <c r="B4591" s="24" t="s">
        <v>893</v>
      </c>
      <c r="C4591" s="24" t="s">
        <v>898</v>
      </c>
      <c r="D4591" s="24" t="n">
        <f aca="false">IFERROR(INDEX(Positions!$D$2:$D$14531,MATCH($A4591&amp;"|26",Positions!$A$2:$A$14531,0)),"-")</f>
        <v>26</v>
      </c>
      <c r="E4591" s="24" t="n">
        <f aca="false">IFERROR(INDEX(Positions!$D$2:$D$14531,MATCH($A4591&amp;"|44",Positions!$A$2:$A$14531,0)),"-")</f>
        <v>44</v>
      </c>
      <c r="F4591" s="24" t="str">
        <f aca="false">IFERROR(INDEX(Positions!$E$2:$E$14531,MATCH($A4591&amp;"|26",Positions!$A$2:$A$14531,0)),"-")</f>
        <v>C</v>
      </c>
      <c r="G4591" s="24" t="str">
        <f aca="false">IFERROR(INDEX(Positions!$E$2:$E$14531,MATCH($A4591&amp;"|44",Positions!$A$2:$A$14531,0)),"-")</f>
        <v>U</v>
      </c>
      <c r="H4591" s="25" t="str">
        <f aca="false">F4591&amp;"-"&amp;G4591</f>
        <v>C-U</v>
      </c>
      <c r="I4591" s="24" t="n">
        <f aca="false">(F4591="G")+(G4591="G")</f>
        <v>0</v>
      </c>
      <c r="J4591" s="24" t="n">
        <f aca="false">(F4591="C")+(G4591="C")</f>
        <v>1</v>
      </c>
      <c r="K4591" s="25" t="n">
        <f aca="false">I4591+J4591</f>
        <v>1</v>
      </c>
    </row>
    <row r="4592" customFormat="false" ht="15" hidden="false" customHeight="false" outlineLevel="0" collapsed="false">
      <c r="A4592" s="24" t="s">
        <v>200</v>
      </c>
      <c r="B4592" s="24" t="s">
        <v>893</v>
      </c>
      <c r="C4592" s="24" t="s">
        <v>899</v>
      </c>
      <c r="D4592" s="24" t="n">
        <f aca="false">IFERROR(INDEX(Positions!$D$2:$D$14531,MATCH($A4592&amp;"|32",Positions!$A$2:$A$14531,0)),"-")</f>
        <v>32</v>
      </c>
      <c r="E4592" s="24" t="n">
        <f aca="false">IFERROR(INDEX(Positions!$D$2:$D$14531,MATCH($A4592&amp;"|38",Positions!$A$2:$A$14531,0)),"-")</f>
        <v>38</v>
      </c>
      <c r="F4592" s="24" t="str">
        <f aca="false">IFERROR(INDEX(Positions!$E$2:$E$14531,MATCH($A4592&amp;"|32",Positions!$A$2:$A$14531,0)),"-")</f>
        <v>C</v>
      </c>
      <c r="G4592" s="24" t="str">
        <f aca="false">IFERROR(INDEX(Positions!$E$2:$E$14531,MATCH($A4592&amp;"|38",Positions!$A$2:$A$14531,0)),"-")</f>
        <v>A</v>
      </c>
      <c r="H4592" s="25" t="str">
        <f aca="false">F4592&amp;"-"&amp;G4592</f>
        <v>C-A</v>
      </c>
      <c r="I4592" s="24" t="n">
        <f aca="false">(F4592="G")+(G4592="G")</f>
        <v>0</v>
      </c>
      <c r="J4592" s="24" t="n">
        <f aca="false">(F4592="C")+(G4592="C")</f>
        <v>1</v>
      </c>
      <c r="K4592" s="25" t="n">
        <f aca="false">I4592+J4592</f>
        <v>1</v>
      </c>
    </row>
    <row r="4593" customFormat="false" ht="15" hidden="false" customHeight="false" outlineLevel="0" collapsed="false">
      <c r="A4593" s="24" t="s">
        <v>200</v>
      </c>
      <c r="B4593" s="24" t="s">
        <v>893</v>
      </c>
      <c r="C4593" s="24" t="s">
        <v>900</v>
      </c>
      <c r="D4593" s="24" t="n">
        <f aca="false">IFERROR(INDEX(Positions!$D$2:$D$14531,MATCH($A4593&amp;"|54",Positions!$A$2:$A$14531,0)),"-")</f>
        <v>53</v>
      </c>
      <c r="E4593" s="24" t="n">
        <f aca="false">IFERROR(INDEX(Positions!$D$2:$D$14531,MATCH($A4593&amp;"|58",Positions!$A$2:$A$14531,0)),"-")</f>
        <v>57</v>
      </c>
      <c r="F4593" s="24" t="str">
        <f aca="false">IFERROR(INDEX(Positions!$E$2:$E$14531,MATCH($A4593&amp;"|54",Positions!$A$2:$A$14531,0)),"-")</f>
        <v>U</v>
      </c>
      <c r="G4593" s="24" t="str">
        <f aca="false">IFERROR(INDEX(Positions!$E$2:$E$14531,MATCH($A4593&amp;"|58",Positions!$A$2:$A$14531,0)),"-")</f>
        <v>A</v>
      </c>
      <c r="H4593" s="25" t="str">
        <f aca="false">F4593&amp;"-"&amp;G4593</f>
        <v>U-A</v>
      </c>
      <c r="I4593" s="24" t="n">
        <f aca="false">(F4593="G")+(G4593="G")</f>
        <v>0</v>
      </c>
      <c r="J4593" s="24" t="n">
        <f aca="false">(F4593="C")+(G4593="C")</f>
        <v>0</v>
      </c>
      <c r="K4593" s="25" t="n">
        <f aca="false">I4593+J4593</f>
        <v>0</v>
      </c>
    </row>
    <row r="4594" customFormat="false" ht="15" hidden="false" customHeight="false" outlineLevel="0" collapsed="false">
      <c r="A4594" s="4" t="s">
        <v>201</v>
      </c>
      <c r="B4594" s="4" t="s">
        <v>768</v>
      </c>
      <c r="C4594" s="4" t="s">
        <v>882</v>
      </c>
      <c r="D4594" s="4" t="n">
        <f aca="false">IFERROR(INDEX(Positions!$D$2:$D$14531,MATCH($A4594&amp;"|1",Positions!$A$2:$A$14531,0)),"-")</f>
        <v>1</v>
      </c>
      <c r="E4594" s="4" t="n">
        <f aca="false">IFERROR(INDEX(Positions!$D$2:$D$14531,MATCH($A4594&amp;"|72",Positions!$A$2:$A$14531,0)),"-")</f>
        <v>73</v>
      </c>
      <c r="F4594" s="4" t="str">
        <f aca="false">IFERROR(INDEX(Positions!$E$2:$E$14531,MATCH($A4594&amp;"|1",Positions!$A$2:$A$14531,0)),"-")</f>
        <v>G</v>
      </c>
      <c r="G4594" s="4" t="str">
        <f aca="false">IFERROR(INDEX(Positions!$E$2:$E$14531,MATCH($A4594&amp;"|72",Positions!$A$2:$A$14531,0)),"-")</f>
        <v>C</v>
      </c>
      <c r="H4594" s="3" t="str">
        <f aca="false">F4594&amp;"-"&amp;G4594</f>
        <v>G-C</v>
      </c>
      <c r="I4594" s="4" t="n">
        <f aca="false">(F4594="G")+(G4594="G")</f>
        <v>1</v>
      </c>
      <c r="J4594" s="4" t="n">
        <f aca="false">(F4594="C")+(G4594="C")</f>
        <v>1</v>
      </c>
      <c r="K4594" s="3" t="n">
        <f aca="false">I4594+J4594</f>
        <v>2</v>
      </c>
    </row>
    <row r="4595" customFormat="false" ht="15" hidden="false" customHeight="false" outlineLevel="0" collapsed="false">
      <c r="A4595" s="4" t="s">
        <v>201</v>
      </c>
      <c r="B4595" s="4" t="s">
        <v>768</v>
      </c>
      <c r="C4595" s="4" t="s">
        <v>883</v>
      </c>
      <c r="D4595" s="4" t="n">
        <f aca="false">IFERROR(INDEX(Positions!$D$2:$D$14531,MATCH($A4595&amp;"|2",Positions!$A$2:$A$14531,0)),"-")</f>
        <v>2</v>
      </c>
      <c r="E4595" s="4" t="n">
        <f aca="false">IFERROR(INDEX(Positions!$D$2:$D$14531,MATCH($A4595&amp;"|71",Positions!$A$2:$A$14531,0)),"-")</f>
        <v>72</v>
      </c>
      <c r="F4595" s="4" t="str">
        <f aca="false">IFERROR(INDEX(Positions!$E$2:$E$14531,MATCH($A4595&amp;"|2",Positions!$A$2:$A$14531,0)),"-")</f>
        <v>G</v>
      </c>
      <c r="G4595" s="4" t="str">
        <f aca="false">IFERROR(INDEX(Positions!$E$2:$E$14531,MATCH($A4595&amp;"|71",Positions!$A$2:$A$14531,0)),"-")</f>
        <v>C</v>
      </c>
      <c r="H4595" s="3" t="str">
        <f aca="false">F4595&amp;"-"&amp;G4595</f>
        <v>G-C</v>
      </c>
      <c r="I4595" s="4" t="n">
        <f aca="false">(F4595="G")+(G4595="G")</f>
        <v>1</v>
      </c>
      <c r="J4595" s="4" t="n">
        <f aca="false">(F4595="C")+(G4595="C")</f>
        <v>1</v>
      </c>
      <c r="K4595" s="3" t="n">
        <f aca="false">I4595+J4595</f>
        <v>2</v>
      </c>
    </row>
    <row r="4596" customFormat="false" ht="15" hidden="false" customHeight="false" outlineLevel="0" collapsed="false">
      <c r="A4596" s="4" t="s">
        <v>201</v>
      </c>
      <c r="B4596" s="4" t="s">
        <v>768</v>
      </c>
      <c r="C4596" s="4" t="s">
        <v>884</v>
      </c>
      <c r="D4596" s="4" t="n">
        <f aca="false">IFERROR(INDEX(Positions!$D$2:$D$14531,MATCH($A4596&amp;"|3",Positions!$A$2:$A$14531,0)),"-")</f>
        <v>3</v>
      </c>
      <c r="E4596" s="4" t="n">
        <f aca="false">IFERROR(INDEX(Positions!$D$2:$D$14531,MATCH($A4596&amp;"|70",Positions!$A$2:$A$14531,0)),"-")</f>
        <v>71</v>
      </c>
      <c r="F4596" s="4" t="str">
        <f aca="false">IFERROR(INDEX(Positions!$E$2:$E$14531,MATCH($A4596&amp;"|3",Positions!$A$2:$A$14531,0)),"-")</f>
        <v>G</v>
      </c>
      <c r="G4596" s="4" t="str">
        <f aca="false">IFERROR(INDEX(Positions!$E$2:$E$14531,MATCH($A4596&amp;"|70",Positions!$A$2:$A$14531,0)),"-")</f>
        <v>C</v>
      </c>
      <c r="H4596" s="3" t="str">
        <f aca="false">F4596&amp;"-"&amp;G4596</f>
        <v>G-C</v>
      </c>
      <c r="I4596" s="4" t="n">
        <f aca="false">(F4596="G")+(G4596="G")</f>
        <v>1</v>
      </c>
      <c r="J4596" s="4" t="n">
        <f aca="false">(F4596="C")+(G4596="C")</f>
        <v>1</v>
      </c>
      <c r="K4596" s="3" t="n">
        <f aca="false">I4596+J4596</f>
        <v>2</v>
      </c>
    </row>
    <row r="4597" customFormat="false" ht="15" hidden="false" customHeight="false" outlineLevel="0" collapsed="false">
      <c r="A4597" s="4" t="s">
        <v>201</v>
      </c>
      <c r="B4597" s="4" t="s">
        <v>768</v>
      </c>
      <c r="C4597" s="4" t="s">
        <v>885</v>
      </c>
      <c r="D4597" s="4" t="n">
        <f aca="false">IFERROR(INDEX(Positions!$D$2:$D$14531,MATCH($A4597&amp;"|4",Positions!$A$2:$A$14531,0)),"-")</f>
        <v>4</v>
      </c>
      <c r="E4597" s="4" t="n">
        <f aca="false">IFERROR(INDEX(Positions!$D$2:$D$14531,MATCH($A4597&amp;"|69",Positions!$A$2:$A$14531,0)),"-")</f>
        <v>70</v>
      </c>
      <c r="F4597" s="4" t="str">
        <f aca="false">IFERROR(INDEX(Positions!$E$2:$E$14531,MATCH($A4597&amp;"|4",Positions!$A$2:$A$14531,0)),"-")</f>
        <v>U</v>
      </c>
      <c r="G4597" s="4" t="str">
        <f aca="false">IFERROR(INDEX(Positions!$E$2:$E$14531,MATCH($A4597&amp;"|69",Positions!$A$2:$A$14531,0)),"-")</f>
        <v>A</v>
      </c>
      <c r="H4597" s="3" t="str">
        <f aca="false">F4597&amp;"-"&amp;G4597</f>
        <v>U-A</v>
      </c>
      <c r="I4597" s="4" t="n">
        <f aca="false">(F4597="G")+(G4597="G")</f>
        <v>0</v>
      </c>
      <c r="J4597" s="4" t="n">
        <f aca="false">(F4597="C")+(G4597="C")</f>
        <v>0</v>
      </c>
      <c r="K4597" s="3" t="n">
        <f aca="false">I4597+J4597</f>
        <v>0</v>
      </c>
    </row>
    <row r="4598" customFormat="false" ht="15" hidden="false" customHeight="false" outlineLevel="0" collapsed="false">
      <c r="A4598" s="4" t="s">
        <v>201</v>
      </c>
      <c r="B4598" s="4" t="s">
        <v>768</v>
      </c>
      <c r="C4598" s="4" t="s">
        <v>542</v>
      </c>
      <c r="D4598" s="4" t="n">
        <f aca="false">IFERROR(INDEX(Positions!$D$2:$D$14531,MATCH($A4598&amp;"|5",Positions!$A$2:$A$14531,0)),"-")</f>
        <v>5</v>
      </c>
      <c r="E4598" s="4" t="n">
        <f aca="false">IFERROR(INDEX(Positions!$D$2:$D$14531,MATCH($A4598&amp;"|68",Positions!$A$2:$A$14531,0)),"-")</f>
        <v>69</v>
      </c>
      <c r="F4598" s="4" t="str">
        <f aca="false">IFERROR(INDEX(Positions!$E$2:$E$14531,MATCH($A4598&amp;"|5",Positions!$A$2:$A$14531,0)),"-")</f>
        <v>C</v>
      </c>
      <c r="G4598" s="4" t="str">
        <f aca="false">IFERROR(INDEX(Positions!$E$2:$E$14531,MATCH($A4598&amp;"|68",Positions!$A$2:$A$14531,0)),"-")</f>
        <v>G</v>
      </c>
      <c r="H4598" s="3" t="str">
        <f aca="false">F4598&amp;"-"&amp;G4598</f>
        <v>C-G</v>
      </c>
      <c r="I4598" s="4" t="n">
        <f aca="false">(F4598="G")+(G4598="G")</f>
        <v>1</v>
      </c>
      <c r="J4598" s="4" t="n">
        <f aca="false">(F4598="C")+(G4598="C")</f>
        <v>1</v>
      </c>
      <c r="K4598" s="3" t="n">
        <f aca="false">I4598+J4598</f>
        <v>2</v>
      </c>
    </row>
    <row r="4599" customFormat="false" ht="15" hidden="false" customHeight="false" outlineLevel="0" collapsed="false">
      <c r="A4599" s="4" t="s">
        <v>201</v>
      </c>
      <c r="B4599" s="4" t="s">
        <v>768</v>
      </c>
      <c r="C4599" s="4" t="s">
        <v>561</v>
      </c>
      <c r="D4599" s="4" t="n">
        <f aca="false">IFERROR(INDEX(Positions!$D$2:$D$14531,MATCH($A4599&amp;"|6",Positions!$A$2:$A$14531,0)),"-")</f>
        <v>6</v>
      </c>
      <c r="E4599" s="4" t="n">
        <f aca="false">IFERROR(INDEX(Positions!$D$2:$D$14531,MATCH($A4599&amp;"|67",Positions!$A$2:$A$14531,0)),"-")</f>
        <v>68</v>
      </c>
      <c r="F4599" s="4" t="str">
        <f aca="false">IFERROR(INDEX(Positions!$E$2:$E$14531,MATCH($A4599&amp;"|6",Positions!$A$2:$A$14531,0)),"-")</f>
        <v>U</v>
      </c>
      <c r="G4599" s="4" t="str">
        <f aca="false">IFERROR(INDEX(Positions!$E$2:$E$14531,MATCH($A4599&amp;"|67",Positions!$A$2:$A$14531,0)),"-")</f>
        <v>A</v>
      </c>
      <c r="H4599" s="3" t="str">
        <f aca="false">F4599&amp;"-"&amp;G4599</f>
        <v>U-A</v>
      </c>
      <c r="I4599" s="4" t="n">
        <f aca="false">(F4599="G")+(G4599="G")</f>
        <v>0</v>
      </c>
      <c r="J4599" s="4" t="n">
        <f aca="false">(F4599="C")+(G4599="C")</f>
        <v>0</v>
      </c>
      <c r="K4599" s="3" t="n">
        <f aca="false">I4599+J4599</f>
        <v>0</v>
      </c>
    </row>
    <row r="4600" customFormat="false" ht="15" hidden="false" customHeight="false" outlineLevel="0" collapsed="false">
      <c r="A4600" s="4" t="s">
        <v>201</v>
      </c>
      <c r="B4600" s="4" t="s">
        <v>768</v>
      </c>
      <c r="C4600" s="4" t="s">
        <v>886</v>
      </c>
      <c r="D4600" s="4" t="n">
        <f aca="false">IFERROR(INDEX(Positions!$D$2:$D$14531,MATCH($A4600&amp;"|7",Positions!$A$2:$A$14531,0)),"-")</f>
        <v>7</v>
      </c>
      <c r="E4600" s="4" t="n">
        <f aca="false">IFERROR(INDEX(Positions!$D$2:$D$14531,MATCH($A4600&amp;"|66",Positions!$A$2:$A$14531,0)),"-")</f>
        <v>67</v>
      </c>
      <c r="F4600" s="4" t="str">
        <f aca="false">IFERROR(INDEX(Positions!$E$2:$E$14531,MATCH($A4600&amp;"|7",Positions!$A$2:$A$14531,0)),"-")</f>
        <v>G</v>
      </c>
      <c r="G4600" s="4" t="str">
        <f aca="false">IFERROR(INDEX(Positions!$E$2:$E$14531,MATCH($A4600&amp;"|66",Positions!$A$2:$A$14531,0)),"-")</f>
        <v>C</v>
      </c>
      <c r="H4600" s="3" t="str">
        <f aca="false">F4600&amp;"-"&amp;G4600</f>
        <v>G-C</v>
      </c>
      <c r="I4600" s="4" t="n">
        <f aca="false">(F4600="G")+(G4600="G")</f>
        <v>1</v>
      </c>
      <c r="J4600" s="4" t="n">
        <f aca="false">(F4600="C")+(G4600="C")</f>
        <v>1</v>
      </c>
      <c r="K4600" s="3" t="n">
        <f aca="false">I4600+J4600</f>
        <v>2</v>
      </c>
    </row>
    <row r="4601" customFormat="false" ht="15" hidden="false" customHeight="false" outlineLevel="0" collapsed="false">
      <c r="A4601" s="4" t="s">
        <v>201</v>
      </c>
      <c r="B4601" s="4" t="s">
        <v>783</v>
      </c>
      <c r="C4601" s="4" t="s">
        <v>887</v>
      </c>
      <c r="D4601" s="4" t="n">
        <f aca="false">IFERROR(INDEX(Positions!$D$2:$D$14531,MATCH($A4601&amp;"|10",Positions!$A$2:$A$14531,0)),"-")</f>
        <v>10</v>
      </c>
      <c r="E4601" s="4" t="n">
        <f aca="false">IFERROR(INDEX(Positions!$D$2:$D$14531,MATCH($A4601&amp;"|25",Positions!$A$2:$A$14531,0)),"-")</f>
        <v>26</v>
      </c>
      <c r="F4601" s="4" t="str">
        <f aca="false">IFERROR(INDEX(Positions!$E$2:$E$14531,MATCH($A4601&amp;"|10",Positions!$A$2:$A$14531,0)),"-")</f>
        <v>G</v>
      </c>
      <c r="G4601" s="4" t="str">
        <f aca="false">IFERROR(INDEX(Positions!$E$2:$E$14531,MATCH($A4601&amp;"|25",Positions!$A$2:$A$14531,0)),"-")</f>
        <v>C</v>
      </c>
      <c r="H4601" s="3" t="str">
        <f aca="false">F4601&amp;"-"&amp;G4601</f>
        <v>G-C</v>
      </c>
      <c r="I4601" s="4" t="n">
        <f aca="false">(F4601="G")+(G4601="G")</f>
        <v>1</v>
      </c>
      <c r="J4601" s="4" t="n">
        <f aca="false">(F4601="C")+(G4601="C")</f>
        <v>1</v>
      </c>
      <c r="K4601" s="3" t="n">
        <f aca="false">I4601+J4601</f>
        <v>2</v>
      </c>
    </row>
    <row r="4602" customFormat="false" ht="15" hidden="false" customHeight="false" outlineLevel="0" collapsed="false">
      <c r="A4602" s="4" t="s">
        <v>201</v>
      </c>
      <c r="B4602" s="4" t="s">
        <v>783</v>
      </c>
      <c r="C4602" s="4" t="s">
        <v>888</v>
      </c>
      <c r="D4602" s="4" t="n">
        <f aca="false">IFERROR(INDEX(Positions!$D$2:$D$14531,MATCH($A4602&amp;"|11",Positions!$A$2:$A$14531,0)),"-")</f>
        <v>11</v>
      </c>
      <c r="E4602" s="4" t="n">
        <f aca="false">IFERROR(INDEX(Positions!$D$2:$D$14531,MATCH($A4602&amp;"|24",Positions!$A$2:$A$14531,0)),"-")</f>
        <v>25</v>
      </c>
      <c r="F4602" s="4" t="str">
        <f aca="false">IFERROR(INDEX(Positions!$E$2:$E$14531,MATCH($A4602&amp;"|11",Positions!$A$2:$A$14531,0)),"-")</f>
        <v>C</v>
      </c>
      <c r="G4602" s="4" t="str">
        <f aca="false">IFERROR(INDEX(Positions!$E$2:$E$14531,MATCH($A4602&amp;"|24",Positions!$A$2:$A$14531,0)),"-")</f>
        <v>G</v>
      </c>
      <c r="H4602" s="3" t="str">
        <f aca="false">F4602&amp;"-"&amp;G4602</f>
        <v>C-G</v>
      </c>
      <c r="I4602" s="4" t="n">
        <f aca="false">(F4602="G")+(G4602="G")</f>
        <v>1</v>
      </c>
      <c r="J4602" s="4" t="n">
        <f aca="false">(F4602="C")+(G4602="C")</f>
        <v>1</v>
      </c>
      <c r="K4602" s="3" t="n">
        <f aca="false">I4602+J4602</f>
        <v>2</v>
      </c>
    </row>
    <row r="4603" customFormat="false" ht="15" hidden="false" customHeight="false" outlineLevel="0" collapsed="false">
      <c r="A4603" s="4" t="s">
        <v>201</v>
      </c>
      <c r="B4603" s="4" t="s">
        <v>783</v>
      </c>
      <c r="C4603" s="4" t="s">
        <v>479</v>
      </c>
      <c r="D4603" s="4" t="n">
        <f aca="false">IFERROR(INDEX(Positions!$D$2:$D$14531,MATCH($A4603&amp;"|12",Positions!$A$2:$A$14531,0)),"-")</f>
        <v>12</v>
      </c>
      <c r="E4603" s="4" t="n">
        <f aca="false">IFERROR(INDEX(Positions!$D$2:$D$14531,MATCH($A4603&amp;"|23",Positions!$A$2:$A$14531,0)),"-")</f>
        <v>24</v>
      </c>
      <c r="F4603" s="4" t="str">
        <f aca="false">IFERROR(INDEX(Positions!$E$2:$E$14531,MATCH($A4603&amp;"|12",Positions!$A$2:$A$14531,0)),"-")</f>
        <v>U</v>
      </c>
      <c r="G4603" s="4" t="str">
        <f aca="false">IFERROR(INDEX(Positions!$E$2:$E$14531,MATCH($A4603&amp;"|23",Positions!$A$2:$A$14531,0)),"-")</f>
        <v>A</v>
      </c>
      <c r="H4603" s="3" t="str">
        <f aca="false">F4603&amp;"-"&amp;G4603</f>
        <v>U-A</v>
      </c>
      <c r="I4603" s="4" t="n">
        <f aca="false">(F4603="G")+(G4603="G")</f>
        <v>0</v>
      </c>
      <c r="J4603" s="4" t="n">
        <f aca="false">(F4603="C")+(G4603="C")</f>
        <v>0</v>
      </c>
      <c r="K4603" s="3" t="n">
        <f aca="false">I4603+J4603</f>
        <v>0</v>
      </c>
    </row>
    <row r="4604" customFormat="false" ht="15" hidden="false" customHeight="false" outlineLevel="0" collapsed="false">
      <c r="A4604" s="4" t="s">
        <v>201</v>
      </c>
      <c r="B4604" s="4" t="s">
        <v>783</v>
      </c>
      <c r="C4604" s="4" t="s">
        <v>267</v>
      </c>
      <c r="D4604" s="4" t="n">
        <f aca="false">IFERROR(INDEX(Positions!$D$2:$D$14531,MATCH($A4604&amp;"|13",Positions!$A$2:$A$14531,0)),"-")</f>
        <v>13</v>
      </c>
      <c r="E4604" s="4" t="n">
        <f aca="false">IFERROR(INDEX(Positions!$D$2:$D$14531,MATCH($A4604&amp;"|22",Positions!$A$2:$A$14531,0)),"-")</f>
        <v>23</v>
      </c>
      <c r="F4604" s="4" t="str">
        <f aca="false">IFERROR(INDEX(Positions!$E$2:$E$14531,MATCH($A4604&amp;"|13",Positions!$A$2:$A$14531,0)),"-")</f>
        <v>C</v>
      </c>
      <c r="G4604" s="4" t="str">
        <f aca="false">IFERROR(INDEX(Positions!$E$2:$E$14531,MATCH($A4604&amp;"|22",Positions!$A$2:$A$14531,0)),"-")</f>
        <v>G</v>
      </c>
      <c r="H4604" s="3" t="str">
        <f aca="false">F4604&amp;"-"&amp;G4604</f>
        <v>C-G</v>
      </c>
      <c r="I4604" s="4" t="n">
        <f aca="false">(F4604="G")+(G4604="G")</f>
        <v>1</v>
      </c>
      <c r="J4604" s="4" t="n">
        <f aca="false">(F4604="C")+(G4604="C")</f>
        <v>1</v>
      </c>
      <c r="K4604" s="3" t="n">
        <f aca="false">I4604+J4604</f>
        <v>2</v>
      </c>
    </row>
    <row r="4605" customFormat="false" ht="15" hidden="false" customHeight="false" outlineLevel="0" collapsed="false">
      <c r="A4605" s="4" t="s">
        <v>201</v>
      </c>
      <c r="B4605" s="4" t="s">
        <v>805</v>
      </c>
      <c r="C4605" s="4" t="s">
        <v>673</v>
      </c>
      <c r="D4605" s="4" t="n">
        <f aca="false">IFERROR(INDEX(Positions!$D$2:$D$14531,MATCH($A4605&amp;"|27",Positions!$A$2:$A$14531,0)),"-")</f>
        <v>28</v>
      </c>
      <c r="E4605" s="4" t="n">
        <f aca="false">IFERROR(INDEX(Positions!$D$2:$D$14531,MATCH($A4605&amp;"|43",Positions!$A$2:$A$14531,0)),"-")</f>
        <v>44</v>
      </c>
      <c r="F4605" s="4" t="str">
        <f aca="false">IFERROR(INDEX(Positions!$E$2:$E$14531,MATCH($A4605&amp;"|27",Positions!$A$2:$A$14531,0)),"-")</f>
        <v>U</v>
      </c>
      <c r="G4605" s="4" t="str">
        <f aca="false">IFERROR(INDEX(Positions!$E$2:$E$14531,MATCH($A4605&amp;"|43",Positions!$A$2:$A$14531,0)),"-")</f>
        <v>A</v>
      </c>
      <c r="H4605" s="3" t="str">
        <f aca="false">F4605&amp;"-"&amp;G4605</f>
        <v>U-A</v>
      </c>
      <c r="I4605" s="4" t="n">
        <f aca="false">(F4605="G")+(G4605="G")</f>
        <v>0</v>
      </c>
      <c r="J4605" s="4" t="n">
        <f aca="false">(F4605="C")+(G4605="C")</f>
        <v>0</v>
      </c>
      <c r="K4605" s="3" t="n">
        <f aca="false">I4605+J4605</f>
        <v>0</v>
      </c>
    </row>
    <row r="4606" customFormat="false" ht="15" hidden="false" customHeight="false" outlineLevel="0" collapsed="false">
      <c r="A4606" s="4" t="s">
        <v>201</v>
      </c>
      <c r="B4606" s="4" t="s">
        <v>805</v>
      </c>
      <c r="C4606" s="4" t="s">
        <v>889</v>
      </c>
      <c r="D4606" s="4" t="n">
        <f aca="false">IFERROR(INDEX(Positions!$D$2:$D$14531,MATCH($A4606&amp;"|28",Positions!$A$2:$A$14531,0)),"-")</f>
        <v>29</v>
      </c>
      <c r="E4606" s="4" t="n">
        <f aca="false">IFERROR(INDEX(Positions!$D$2:$D$14531,MATCH($A4606&amp;"|42",Positions!$A$2:$A$14531,0)),"-")</f>
        <v>43</v>
      </c>
      <c r="F4606" s="4" t="str">
        <f aca="false">IFERROR(INDEX(Positions!$E$2:$E$14531,MATCH($A4606&amp;"|28",Positions!$A$2:$A$14531,0)),"-")</f>
        <v>A</v>
      </c>
      <c r="G4606" s="4" t="str">
        <f aca="false">IFERROR(INDEX(Positions!$E$2:$E$14531,MATCH($A4606&amp;"|42",Positions!$A$2:$A$14531,0)),"-")</f>
        <v>U</v>
      </c>
      <c r="H4606" s="3" t="str">
        <f aca="false">F4606&amp;"-"&amp;G4606</f>
        <v>A-U</v>
      </c>
      <c r="I4606" s="4" t="n">
        <f aca="false">(F4606="G")+(G4606="G")</f>
        <v>0</v>
      </c>
      <c r="J4606" s="4" t="n">
        <f aca="false">(F4606="C")+(G4606="C")</f>
        <v>0</v>
      </c>
      <c r="K4606" s="3" t="n">
        <f aca="false">I4606+J4606</f>
        <v>0</v>
      </c>
    </row>
    <row r="4607" customFormat="false" ht="15" hidden="false" customHeight="false" outlineLevel="0" collapsed="false">
      <c r="A4607" s="4" t="s">
        <v>201</v>
      </c>
      <c r="B4607" s="4" t="s">
        <v>805</v>
      </c>
      <c r="C4607" s="4" t="s">
        <v>890</v>
      </c>
      <c r="D4607" s="4" t="n">
        <f aca="false">IFERROR(INDEX(Positions!$D$2:$D$14531,MATCH($A4607&amp;"|29",Positions!$A$2:$A$14531,0)),"-")</f>
        <v>30</v>
      </c>
      <c r="E4607" s="4" t="n">
        <f aca="false">IFERROR(INDEX(Positions!$D$2:$D$14531,MATCH($A4607&amp;"|41",Positions!$A$2:$A$14531,0)),"-")</f>
        <v>42</v>
      </c>
      <c r="F4607" s="4" t="str">
        <f aca="false">IFERROR(INDEX(Positions!$E$2:$E$14531,MATCH($A4607&amp;"|29",Positions!$A$2:$A$14531,0)),"-")</f>
        <v>C</v>
      </c>
      <c r="G4607" s="4" t="str">
        <f aca="false">IFERROR(INDEX(Positions!$E$2:$E$14531,MATCH($A4607&amp;"|41",Positions!$A$2:$A$14531,0)),"-")</f>
        <v>G</v>
      </c>
      <c r="H4607" s="3" t="str">
        <f aca="false">F4607&amp;"-"&amp;G4607</f>
        <v>C-G</v>
      </c>
      <c r="I4607" s="4" t="n">
        <f aca="false">(F4607="G")+(G4607="G")</f>
        <v>1</v>
      </c>
      <c r="J4607" s="4" t="n">
        <f aca="false">(F4607="C")+(G4607="C")</f>
        <v>1</v>
      </c>
      <c r="K4607" s="3" t="n">
        <f aca="false">I4607+J4607</f>
        <v>2</v>
      </c>
    </row>
    <row r="4608" customFormat="false" ht="15" hidden="false" customHeight="false" outlineLevel="0" collapsed="false">
      <c r="A4608" s="4" t="s">
        <v>201</v>
      </c>
      <c r="B4608" s="4" t="s">
        <v>805</v>
      </c>
      <c r="C4608" s="4" t="s">
        <v>694</v>
      </c>
      <c r="D4608" s="4" t="n">
        <f aca="false">IFERROR(INDEX(Positions!$D$2:$D$14531,MATCH($A4608&amp;"|30",Positions!$A$2:$A$14531,0)),"-")</f>
        <v>31</v>
      </c>
      <c r="E4608" s="4" t="n">
        <f aca="false">IFERROR(INDEX(Positions!$D$2:$D$14531,MATCH($A4608&amp;"|40",Positions!$A$2:$A$14531,0)),"-")</f>
        <v>41</v>
      </c>
      <c r="F4608" s="4" t="str">
        <f aca="false">IFERROR(INDEX(Positions!$E$2:$E$14531,MATCH($A4608&amp;"|30",Positions!$A$2:$A$14531,0)),"-")</f>
        <v>G</v>
      </c>
      <c r="G4608" s="4" t="str">
        <f aca="false">IFERROR(INDEX(Positions!$E$2:$E$14531,MATCH($A4608&amp;"|40",Positions!$A$2:$A$14531,0)),"-")</f>
        <v>C</v>
      </c>
      <c r="H4608" s="3" t="str">
        <f aca="false">F4608&amp;"-"&amp;G4608</f>
        <v>G-C</v>
      </c>
      <c r="I4608" s="4" t="n">
        <f aca="false">(F4608="G")+(G4608="G")</f>
        <v>1</v>
      </c>
      <c r="J4608" s="4" t="n">
        <f aca="false">(F4608="C")+(G4608="C")</f>
        <v>1</v>
      </c>
      <c r="K4608" s="3" t="n">
        <f aca="false">I4608+J4608</f>
        <v>2</v>
      </c>
    </row>
    <row r="4609" customFormat="false" ht="15" hidden="false" customHeight="false" outlineLevel="0" collapsed="false">
      <c r="A4609" s="4" t="s">
        <v>201</v>
      </c>
      <c r="B4609" s="4" t="s">
        <v>805</v>
      </c>
      <c r="C4609" s="4" t="s">
        <v>640</v>
      </c>
      <c r="D4609" s="4" t="n">
        <f aca="false">IFERROR(INDEX(Positions!$D$2:$D$14531,MATCH($A4609&amp;"|31",Positions!$A$2:$A$14531,0)),"-")</f>
        <v>32</v>
      </c>
      <c r="E4609" s="4" t="n">
        <f aca="false">IFERROR(INDEX(Positions!$D$2:$D$14531,MATCH($A4609&amp;"|39",Positions!$A$2:$A$14531,0)),"-")</f>
        <v>40</v>
      </c>
      <c r="F4609" s="4" t="str">
        <f aca="false">IFERROR(INDEX(Positions!$E$2:$E$14531,MATCH($A4609&amp;"|31",Positions!$A$2:$A$14531,0)),"-")</f>
        <v>C</v>
      </c>
      <c r="G4609" s="4" t="str">
        <f aca="false">IFERROR(INDEX(Positions!$E$2:$E$14531,MATCH($A4609&amp;"|39",Positions!$A$2:$A$14531,0)),"-")</f>
        <v>G</v>
      </c>
      <c r="H4609" s="3" t="str">
        <f aca="false">F4609&amp;"-"&amp;G4609</f>
        <v>C-G</v>
      </c>
      <c r="I4609" s="4" t="n">
        <f aca="false">(F4609="G")+(G4609="G")</f>
        <v>1</v>
      </c>
      <c r="J4609" s="4" t="n">
        <f aca="false">(F4609="C")+(G4609="C")</f>
        <v>1</v>
      </c>
      <c r="K4609" s="3" t="n">
        <f aca="false">I4609+J4609</f>
        <v>2</v>
      </c>
    </row>
    <row r="4610" customFormat="false" ht="15" hidden="false" customHeight="false" outlineLevel="0" collapsed="false">
      <c r="A4610" s="4" t="s">
        <v>201</v>
      </c>
      <c r="B4610" s="4" t="s">
        <v>830</v>
      </c>
      <c r="C4610" s="4" t="s">
        <v>367</v>
      </c>
      <c r="D4610" s="4" t="n">
        <f aca="false">IFERROR(INDEX(Positions!$D$2:$D$14531,MATCH($A4610&amp;"|49",Positions!$A$2:$A$14531,0)),"-")</f>
        <v>50</v>
      </c>
      <c r="E4610" s="4" t="n">
        <f aca="false">IFERROR(INDEX(Positions!$D$2:$D$14531,MATCH($A4610&amp;"|65",Positions!$A$2:$A$14531,0)),"-")</f>
        <v>66</v>
      </c>
      <c r="F4610" s="4" t="str">
        <f aca="false">IFERROR(INDEX(Positions!$E$2:$E$14531,MATCH($A4610&amp;"|49",Positions!$A$2:$A$14531,0)),"-")</f>
        <v>G</v>
      </c>
      <c r="G4610" s="4" t="str">
        <f aca="false">IFERROR(INDEX(Positions!$E$2:$E$14531,MATCH($A4610&amp;"|65",Positions!$A$2:$A$14531,0)),"-")</f>
        <v>U</v>
      </c>
      <c r="H4610" s="3" t="str">
        <f aca="false">F4610&amp;"-"&amp;G4610</f>
        <v>G-U</v>
      </c>
      <c r="I4610" s="4" t="n">
        <f aca="false">(F4610="G")+(G4610="G")</f>
        <v>1</v>
      </c>
      <c r="J4610" s="4" t="n">
        <f aca="false">(F4610="C")+(G4610="C")</f>
        <v>0</v>
      </c>
      <c r="K4610" s="3" t="n">
        <f aca="false">I4610+J4610</f>
        <v>1</v>
      </c>
    </row>
    <row r="4611" customFormat="false" ht="15" hidden="false" customHeight="false" outlineLevel="0" collapsed="false">
      <c r="A4611" s="4" t="s">
        <v>201</v>
      </c>
      <c r="B4611" s="4" t="s">
        <v>830</v>
      </c>
      <c r="C4611" s="4" t="s">
        <v>891</v>
      </c>
      <c r="D4611" s="4" t="n">
        <f aca="false">IFERROR(INDEX(Positions!$D$2:$D$14531,MATCH($A4611&amp;"|50",Positions!$A$2:$A$14531,0)),"-")</f>
        <v>51</v>
      </c>
      <c r="E4611" s="4" t="n">
        <f aca="false">IFERROR(INDEX(Positions!$D$2:$D$14531,MATCH($A4611&amp;"|64",Positions!$A$2:$A$14531,0)),"-")</f>
        <v>65</v>
      </c>
      <c r="F4611" s="4" t="str">
        <f aca="false">IFERROR(INDEX(Positions!$E$2:$E$14531,MATCH($A4611&amp;"|50",Positions!$A$2:$A$14531,0)),"-")</f>
        <v>G</v>
      </c>
      <c r="G4611" s="4" t="str">
        <f aca="false">IFERROR(INDEX(Positions!$E$2:$E$14531,MATCH($A4611&amp;"|64",Positions!$A$2:$A$14531,0)),"-")</f>
        <v>C</v>
      </c>
      <c r="H4611" s="3" t="str">
        <f aca="false">F4611&amp;"-"&amp;G4611</f>
        <v>G-C</v>
      </c>
      <c r="I4611" s="4" t="n">
        <f aca="false">(F4611="G")+(G4611="G")</f>
        <v>1</v>
      </c>
      <c r="J4611" s="4" t="n">
        <f aca="false">(F4611="C")+(G4611="C")</f>
        <v>1</v>
      </c>
      <c r="K4611" s="3" t="n">
        <f aca="false">I4611+J4611</f>
        <v>2</v>
      </c>
    </row>
    <row r="4612" customFormat="false" ht="15" hidden="false" customHeight="false" outlineLevel="0" collapsed="false">
      <c r="A4612" s="4" t="s">
        <v>201</v>
      </c>
      <c r="B4612" s="4" t="s">
        <v>830</v>
      </c>
      <c r="C4612" s="4" t="s">
        <v>689</v>
      </c>
      <c r="D4612" s="4" t="n">
        <f aca="false">IFERROR(INDEX(Positions!$D$2:$D$14531,MATCH($A4612&amp;"|51",Positions!$A$2:$A$14531,0)),"-")</f>
        <v>52</v>
      </c>
      <c r="E4612" s="4" t="n">
        <f aca="false">IFERROR(INDEX(Positions!$D$2:$D$14531,MATCH($A4612&amp;"|63",Positions!$A$2:$A$14531,0)),"-")</f>
        <v>64</v>
      </c>
      <c r="F4612" s="4" t="str">
        <f aca="false">IFERROR(INDEX(Positions!$E$2:$E$14531,MATCH($A4612&amp;"|51",Positions!$A$2:$A$14531,0)),"-")</f>
        <v>U</v>
      </c>
      <c r="G4612" s="4" t="str">
        <f aca="false">IFERROR(INDEX(Positions!$E$2:$E$14531,MATCH($A4612&amp;"|63",Positions!$A$2:$A$14531,0)),"-")</f>
        <v>A</v>
      </c>
      <c r="H4612" s="3" t="str">
        <f aca="false">F4612&amp;"-"&amp;G4612</f>
        <v>U-A</v>
      </c>
      <c r="I4612" s="4" t="n">
        <f aca="false">(F4612="G")+(G4612="G")</f>
        <v>0</v>
      </c>
      <c r="J4612" s="4" t="n">
        <f aca="false">(F4612="C")+(G4612="C")</f>
        <v>0</v>
      </c>
      <c r="K4612" s="3" t="n">
        <f aca="false">I4612+J4612</f>
        <v>0</v>
      </c>
    </row>
    <row r="4613" customFormat="false" ht="15" hidden="false" customHeight="false" outlineLevel="0" collapsed="false">
      <c r="A4613" s="4" t="s">
        <v>201</v>
      </c>
      <c r="B4613" s="4" t="s">
        <v>830</v>
      </c>
      <c r="C4613" s="4" t="s">
        <v>703</v>
      </c>
      <c r="D4613" s="4" t="n">
        <f aca="false">IFERROR(INDEX(Positions!$D$2:$D$14531,MATCH($A4613&amp;"|52",Positions!$A$2:$A$14531,0)),"-")</f>
        <v>53</v>
      </c>
      <c r="E4613" s="4" t="n">
        <f aca="false">IFERROR(INDEX(Positions!$D$2:$D$14531,MATCH($A4613&amp;"|62",Positions!$A$2:$A$14531,0)),"-")</f>
        <v>63</v>
      </c>
      <c r="F4613" s="4" t="str">
        <f aca="false">IFERROR(INDEX(Positions!$E$2:$E$14531,MATCH($A4613&amp;"|52",Positions!$A$2:$A$14531,0)),"-")</f>
        <v>G</v>
      </c>
      <c r="G4613" s="4" t="str">
        <f aca="false">IFERROR(INDEX(Positions!$E$2:$E$14531,MATCH($A4613&amp;"|62",Positions!$A$2:$A$14531,0)),"-")</f>
        <v>C</v>
      </c>
      <c r="H4613" s="3" t="str">
        <f aca="false">F4613&amp;"-"&amp;G4613</f>
        <v>G-C</v>
      </c>
      <c r="I4613" s="4" t="n">
        <f aca="false">(F4613="G")+(G4613="G")</f>
        <v>1</v>
      </c>
      <c r="J4613" s="4" t="n">
        <f aca="false">(F4613="C")+(G4613="C")</f>
        <v>1</v>
      </c>
      <c r="K4613" s="3" t="n">
        <f aca="false">I4613+J4613</f>
        <v>2</v>
      </c>
    </row>
    <row r="4614" customFormat="false" ht="15" hidden="false" customHeight="false" outlineLevel="0" collapsed="false">
      <c r="A4614" s="4" t="s">
        <v>201</v>
      </c>
      <c r="B4614" s="4" t="s">
        <v>830</v>
      </c>
      <c r="C4614" s="4" t="s">
        <v>892</v>
      </c>
      <c r="D4614" s="4" t="n">
        <f aca="false">IFERROR(INDEX(Positions!$D$2:$D$14531,MATCH($A4614&amp;"|53",Positions!$A$2:$A$14531,0)),"-")</f>
        <v>54</v>
      </c>
      <c r="E4614" s="4" t="n">
        <f aca="false">IFERROR(INDEX(Positions!$D$2:$D$14531,MATCH($A4614&amp;"|61",Positions!$A$2:$A$14531,0)),"-")</f>
        <v>62</v>
      </c>
      <c r="F4614" s="4" t="str">
        <f aca="false">IFERROR(INDEX(Positions!$E$2:$E$14531,MATCH($A4614&amp;"|53",Positions!$A$2:$A$14531,0)),"-")</f>
        <v>G</v>
      </c>
      <c r="G4614" s="4" t="str">
        <f aca="false">IFERROR(INDEX(Positions!$E$2:$E$14531,MATCH($A4614&amp;"|61",Positions!$A$2:$A$14531,0)),"-")</f>
        <v>C</v>
      </c>
      <c r="H4614" s="3" t="str">
        <f aca="false">F4614&amp;"-"&amp;G4614</f>
        <v>G-C</v>
      </c>
      <c r="I4614" s="4" t="n">
        <f aca="false">(F4614="G")+(G4614="G")</f>
        <v>1</v>
      </c>
      <c r="J4614" s="4" t="n">
        <f aca="false">(F4614="C")+(G4614="C")</f>
        <v>1</v>
      </c>
      <c r="K4614" s="3" t="n">
        <f aca="false">I4614+J4614</f>
        <v>2</v>
      </c>
    </row>
    <row r="4615" customFormat="false" ht="15" hidden="false" customHeight="false" outlineLevel="0" collapsed="false">
      <c r="A4615" s="24" t="s">
        <v>201</v>
      </c>
      <c r="B4615" s="24" t="s">
        <v>893</v>
      </c>
      <c r="C4615" s="24" t="s">
        <v>894</v>
      </c>
      <c r="D4615" s="24" t="n">
        <f aca="false">IFERROR(INDEX(Positions!$D$2:$D$14531,MATCH($A4615&amp;"|8",Positions!$A$2:$A$14531,0)),"-")</f>
        <v>8</v>
      </c>
      <c r="E4615" s="24" t="n">
        <f aca="false">IFERROR(INDEX(Positions!$D$2:$D$14531,MATCH($A4615&amp;"|14",Positions!$A$2:$A$14531,0)),"-")</f>
        <v>14</v>
      </c>
      <c r="F4615" s="24" t="str">
        <f aca="false">IFERROR(INDEX(Positions!$E$2:$E$14531,MATCH($A4615&amp;"|8",Positions!$A$2:$A$14531,0)),"-")</f>
        <v>U</v>
      </c>
      <c r="G4615" s="24" t="str">
        <f aca="false">IFERROR(INDEX(Positions!$E$2:$E$14531,MATCH($A4615&amp;"|14",Positions!$A$2:$A$14531,0)),"-")</f>
        <v>A</v>
      </c>
      <c r="H4615" s="25" t="str">
        <f aca="false">F4615&amp;"-"&amp;G4615</f>
        <v>U-A</v>
      </c>
      <c r="I4615" s="24" t="n">
        <f aca="false">(F4615="G")+(G4615="G")</f>
        <v>0</v>
      </c>
      <c r="J4615" s="24" t="n">
        <f aca="false">(F4615="C")+(G4615="C")</f>
        <v>0</v>
      </c>
      <c r="K4615" s="25" t="n">
        <f aca="false">I4615+J4615</f>
        <v>0</v>
      </c>
    </row>
    <row r="4616" customFormat="false" ht="15" hidden="false" customHeight="false" outlineLevel="0" collapsed="false">
      <c r="A4616" s="24" t="s">
        <v>201</v>
      </c>
      <c r="B4616" s="24" t="s">
        <v>893</v>
      </c>
      <c r="C4616" s="24" t="s">
        <v>895</v>
      </c>
      <c r="D4616" s="24" t="n">
        <f aca="false">IFERROR(INDEX(Positions!$D$2:$D$14531,MATCH($A4616&amp;"|15",Positions!$A$2:$A$14531,0)),"-")</f>
        <v>15</v>
      </c>
      <c r="E4616" s="24" t="n">
        <f aca="false">IFERROR(INDEX(Positions!$D$2:$D$14531,MATCH($A4616&amp;"|48",Positions!$A$2:$A$14531,0)),"-")</f>
        <v>49</v>
      </c>
      <c r="F4616" s="24" t="str">
        <f aca="false">IFERROR(INDEX(Positions!$E$2:$E$14531,MATCH($A4616&amp;"|15",Positions!$A$2:$A$14531,0)),"-")</f>
        <v>G</v>
      </c>
      <c r="G4616" s="24" t="str">
        <f aca="false">IFERROR(INDEX(Positions!$E$2:$E$14531,MATCH($A4616&amp;"|48",Positions!$A$2:$A$14531,0)),"-")</f>
        <v>C</v>
      </c>
      <c r="H4616" s="25" t="str">
        <f aca="false">F4616&amp;"-"&amp;G4616</f>
        <v>G-C</v>
      </c>
      <c r="I4616" s="24" t="n">
        <f aca="false">(F4616="G")+(G4616="G")</f>
        <v>1</v>
      </c>
      <c r="J4616" s="24" t="n">
        <f aca="false">(F4616="C")+(G4616="C")</f>
        <v>1</v>
      </c>
      <c r="K4616" s="25" t="n">
        <f aca="false">I4616+J4616</f>
        <v>2</v>
      </c>
    </row>
    <row r="4617" customFormat="false" ht="15" hidden="false" customHeight="false" outlineLevel="0" collapsed="false">
      <c r="A4617" s="24" t="s">
        <v>201</v>
      </c>
      <c r="B4617" s="24" t="s">
        <v>893</v>
      </c>
      <c r="C4617" s="24" t="s">
        <v>896</v>
      </c>
      <c r="D4617" s="24" t="n">
        <f aca="false">IFERROR(INDEX(Positions!$D$2:$D$14531,MATCH($A4617&amp;"|18",Positions!$A$2:$A$14531,0)),"-")</f>
        <v>18</v>
      </c>
      <c r="E4617" s="24" t="n">
        <f aca="false">IFERROR(INDEX(Positions!$D$2:$D$14531,MATCH($A4617&amp;"|55",Positions!$A$2:$A$14531,0)),"-")</f>
        <v>56</v>
      </c>
      <c r="F4617" s="24" t="str">
        <f aca="false">IFERROR(INDEX(Positions!$E$2:$E$14531,MATCH($A4617&amp;"|18",Positions!$A$2:$A$14531,0)),"-")</f>
        <v>G</v>
      </c>
      <c r="G4617" s="24" t="str">
        <f aca="false">IFERROR(INDEX(Positions!$E$2:$E$14531,MATCH($A4617&amp;"|55",Positions!$A$2:$A$14531,0)),"-")</f>
        <v>U</v>
      </c>
      <c r="H4617" s="25" t="str">
        <f aca="false">F4617&amp;"-"&amp;G4617</f>
        <v>G-U</v>
      </c>
      <c r="I4617" s="24" t="n">
        <f aca="false">(F4617="G")+(G4617="G")</f>
        <v>1</v>
      </c>
      <c r="J4617" s="24" t="n">
        <f aca="false">(F4617="C")+(G4617="C")</f>
        <v>0</v>
      </c>
      <c r="K4617" s="25" t="n">
        <f aca="false">I4617+J4617</f>
        <v>1</v>
      </c>
    </row>
    <row r="4618" customFormat="false" ht="15" hidden="false" customHeight="false" outlineLevel="0" collapsed="false">
      <c r="A4618" s="24" t="s">
        <v>201</v>
      </c>
      <c r="B4618" s="24" t="s">
        <v>893</v>
      </c>
      <c r="C4618" s="24" t="s">
        <v>897</v>
      </c>
      <c r="D4618" s="24" t="n">
        <f aca="false">IFERROR(INDEX(Positions!$D$2:$D$14531,MATCH($A4618&amp;"|19",Positions!$A$2:$A$14531,0)),"-")</f>
        <v>19</v>
      </c>
      <c r="E4618" s="24" t="n">
        <f aca="false">IFERROR(INDEX(Positions!$D$2:$D$14531,MATCH($A4618&amp;"|56",Positions!$A$2:$A$14531,0)),"-")</f>
        <v>57</v>
      </c>
      <c r="F4618" s="24" t="str">
        <f aca="false">IFERROR(INDEX(Positions!$E$2:$E$14531,MATCH($A4618&amp;"|19",Positions!$A$2:$A$14531,0)),"-")</f>
        <v>G</v>
      </c>
      <c r="G4618" s="24" t="str">
        <f aca="false">IFERROR(INDEX(Positions!$E$2:$E$14531,MATCH($A4618&amp;"|56",Positions!$A$2:$A$14531,0)),"-")</f>
        <v>C</v>
      </c>
      <c r="H4618" s="25" t="str">
        <f aca="false">F4618&amp;"-"&amp;G4618</f>
        <v>G-C</v>
      </c>
      <c r="I4618" s="24" t="n">
        <f aca="false">(F4618="G")+(G4618="G")</f>
        <v>1</v>
      </c>
      <c r="J4618" s="24" t="n">
        <f aca="false">(F4618="C")+(G4618="C")</f>
        <v>1</v>
      </c>
      <c r="K4618" s="25" t="n">
        <f aca="false">I4618+J4618</f>
        <v>2</v>
      </c>
    </row>
    <row r="4619" customFormat="false" ht="15" hidden="false" customHeight="false" outlineLevel="0" collapsed="false">
      <c r="A4619" s="24" t="s">
        <v>201</v>
      </c>
      <c r="B4619" s="24" t="s">
        <v>893</v>
      </c>
      <c r="C4619" s="24" t="s">
        <v>898</v>
      </c>
      <c r="D4619" s="24" t="n">
        <f aca="false">IFERROR(INDEX(Positions!$D$2:$D$14531,MATCH($A4619&amp;"|26",Positions!$A$2:$A$14531,0)),"-")</f>
        <v>27</v>
      </c>
      <c r="E4619" s="24" t="n">
        <f aca="false">IFERROR(INDEX(Positions!$D$2:$D$14531,MATCH($A4619&amp;"|44",Positions!$A$2:$A$14531,0)),"-")</f>
        <v>45</v>
      </c>
      <c r="F4619" s="24" t="str">
        <f aca="false">IFERROR(INDEX(Positions!$E$2:$E$14531,MATCH($A4619&amp;"|26",Positions!$A$2:$A$14531,0)),"-")</f>
        <v>G</v>
      </c>
      <c r="G4619" s="24" t="str">
        <f aca="false">IFERROR(INDEX(Positions!$E$2:$E$14531,MATCH($A4619&amp;"|44",Positions!$A$2:$A$14531,0)),"-")</f>
        <v>A</v>
      </c>
      <c r="H4619" s="25" t="str">
        <f aca="false">F4619&amp;"-"&amp;G4619</f>
        <v>G-A</v>
      </c>
      <c r="I4619" s="24" t="n">
        <f aca="false">(F4619="G")+(G4619="G")</f>
        <v>1</v>
      </c>
      <c r="J4619" s="24" t="n">
        <f aca="false">(F4619="C")+(G4619="C")</f>
        <v>0</v>
      </c>
      <c r="K4619" s="25" t="n">
        <f aca="false">I4619+J4619</f>
        <v>1</v>
      </c>
    </row>
    <row r="4620" customFormat="false" ht="15" hidden="false" customHeight="false" outlineLevel="0" collapsed="false">
      <c r="A4620" s="24" t="s">
        <v>201</v>
      </c>
      <c r="B4620" s="24" t="s">
        <v>893</v>
      </c>
      <c r="C4620" s="24" t="s">
        <v>899</v>
      </c>
      <c r="D4620" s="24" t="n">
        <f aca="false">IFERROR(INDEX(Positions!$D$2:$D$14531,MATCH($A4620&amp;"|32",Positions!$A$2:$A$14531,0)),"-")</f>
        <v>33</v>
      </c>
      <c r="E4620" s="24" t="n">
        <f aca="false">IFERROR(INDEX(Positions!$D$2:$D$14531,MATCH($A4620&amp;"|38",Positions!$A$2:$A$14531,0)),"-")</f>
        <v>39</v>
      </c>
      <c r="F4620" s="24" t="str">
        <f aca="false">IFERROR(INDEX(Positions!$E$2:$E$14531,MATCH($A4620&amp;"|32",Positions!$A$2:$A$14531,0)),"-")</f>
        <v>C</v>
      </c>
      <c r="G4620" s="24" t="str">
        <f aca="false">IFERROR(INDEX(Positions!$E$2:$E$14531,MATCH($A4620&amp;"|38",Positions!$A$2:$A$14531,0)),"-")</f>
        <v>A</v>
      </c>
      <c r="H4620" s="25" t="str">
        <f aca="false">F4620&amp;"-"&amp;G4620</f>
        <v>C-A</v>
      </c>
      <c r="I4620" s="24" t="n">
        <f aca="false">(F4620="G")+(G4620="G")</f>
        <v>0</v>
      </c>
      <c r="J4620" s="24" t="n">
        <f aca="false">(F4620="C")+(G4620="C")</f>
        <v>1</v>
      </c>
      <c r="K4620" s="25" t="n">
        <f aca="false">I4620+J4620</f>
        <v>1</v>
      </c>
    </row>
    <row r="4621" customFormat="false" ht="15" hidden="false" customHeight="false" outlineLevel="0" collapsed="false">
      <c r="A4621" s="24" t="s">
        <v>201</v>
      </c>
      <c r="B4621" s="24" t="s">
        <v>893</v>
      </c>
      <c r="C4621" s="24" t="s">
        <v>900</v>
      </c>
      <c r="D4621" s="24" t="n">
        <f aca="false">IFERROR(INDEX(Positions!$D$2:$D$14531,MATCH($A4621&amp;"|54",Positions!$A$2:$A$14531,0)),"-")</f>
        <v>55</v>
      </c>
      <c r="E4621" s="24" t="n">
        <f aca="false">IFERROR(INDEX(Positions!$D$2:$D$14531,MATCH($A4621&amp;"|58",Positions!$A$2:$A$14531,0)),"-")</f>
        <v>59</v>
      </c>
      <c r="F4621" s="24" t="str">
        <f aca="false">IFERROR(INDEX(Positions!$E$2:$E$14531,MATCH($A4621&amp;"|54",Positions!$A$2:$A$14531,0)),"-")</f>
        <v>U</v>
      </c>
      <c r="G4621" s="24" t="str">
        <f aca="false">IFERROR(INDEX(Positions!$E$2:$E$14531,MATCH($A4621&amp;"|58",Positions!$A$2:$A$14531,0)),"-")</f>
        <v>A</v>
      </c>
      <c r="H4621" s="25" t="str">
        <f aca="false">F4621&amp;"-"&amp;G4621</f>
        <v>U-A</v>
      </c>
      <c r="I4621" s="24" t="n">
        <f aca="false">(F4621="G")+(G4621="G")</f>
        <v>0</v>
      </c>
      <c r="J4621" s="24" t="n">
        <f aca="false">(F4621="C")+(G4621="C")</f>
        <v>0</v>
      </c>
      <c r="K4621" s="25" t="n">
        <f aca="false">I4621+J4621</f>
        <v>0</v>
      </c>
    </row>
    <row r="4622" customFormat="false" ht="15" hidden="false" customHeight="false" outlineLevel="0" collapsed="false">
      <c r="A4622" s="4" t="s">
        <v>202</v>
      </c>
      <c r="B4622" s="4" t="s">
        <v>768</v>
      </c>
      <c r="C4622" s="4" t="s">
        <v>882</v>
      </c>
      <c r="D4622" s="4" t="n">
        <f aca="false">IFERROR(INDEX(Positions!$D$2:$D$14531,MATCH($A4622&amp;"|1",Positions!$A$2:$A$14531,0)),"-")</f>
        <v>1</v>
      </c>
      <c r="E4622" s="4" t="n">
        <f aca="false">IFERROR(INDEX(Positions!$D$2:$D$14531,MATCH($A4622&amp;"|72",Positions!$A$2:$A$14531,0)),"-")</f>
        <v>80</v>
      </c>
      <c r="F4622" s="4" t="str">
        <f aca="false">IFERROR(INDEX(Positions!$E$2:$E$14531,MATCH($A4622&amp;"|1",Positions!$A$2:$A$14531,0)),"-")</f>
        <v>G</v>
      </c>
      <c r="G4622" s="4" t="str">
        <f aca="false">IFERROR(INDEX(Positions!$E$2:$E$14531,MATCH($A4622&amp;"|72",Positions!$A$2:$A$14531,0)),"-")</f>
        <v>C</v>
      </c>
      <c r="H4622" s="3" t="str">
        <f aca="false">F4622&amp;"-"&amp;G4622</f>
        <v>G-C</v>
      </c>
      <c r="I4622" s="4" t="n">
        <f aca="false">(F4622="G")+(G4622="G")</f>
        <v>1</v>
      </c>
      <c r="J4622" s="4" t="n">
        <f aca="false">(F4622="C")+(G4622="C")</f>
        <v>1</v>
      </c>
      <c r="K4622" s="3" t="n">
        <f aca="false">I4622+J4622</f>
        <v>2</v>
      </c>
    </row>
    <row r="4623" customFormat="false" ht="15" hidden="false" customHeight="false" outlineLevel="0" collapsed="false">
      <c r="A4623" s="4" t="s">
        <v>202</v>
      </c>
      <c r="B4623" s="4" t="s">
        <v>768</v>
      </c>
      <c r="C4623" s="4" t="s">
        <v>883</v>
      </c>
      <c r="D4623" s="4" t="n">
        <f aca="false">IFERROR(INDEX(Positions!$D$2:$D$14531,MATCH($A4623&amp;"|2",Positions!$A$2:$A$14531,0)),"-")</f>
        <v>2</v>
      </c>
      <c r="E4623" s="4" t="n">
        <f aca="false">IFERROR(INDEX(Positions!$D$2:$D$14531,MATCH($A4623&amp;"|71",Positions!$A$2:$A$14531,0)),"-")</f>
        <v>79</v>
      </c>
      <c r="F4623" s="4" t="str">
        <f aca="false">IFERROR(INDEX(Positions!$E$2:$E$14531,MATCH($A4623&amp;"|2",Positions!$A$2:$A$14531,0)),"-")</f>
        <v>C</v>
      </c>
      <c r="G4623" s="4" t="str">
        <f aca="false">IFERROR(INDEX(Positions!$E$2:$E$14531,MATCH($A4623&amp;"|71",Positions!$A$2:$A$14531,0)),"-")</f>
        <v>G</v>
      </c>
      <c r="H4623" s="3" t="str">
        <f aca="false">F4623&amp;"-"&amp;G4623</f>
        <v>C-G</v>
      </c>
      <c r="I4623" s="4" t="n">
        <f aca="false">(F4623="G")+(G4623="G")</f>
        <v>1</v>
      </c>
      <c r="J4623" s="4" t="n">
        <f aca="false">(F4623="C")+(G4623="C")</f>
        <v>1</v>
      </c>
      <c r="K4623" s="3" t="n">
        <f aca="false">I4623+J4623</f>
        <v>2</v>
      </c>
    </row>
    <row r="4624" customFormat="false" ht="15" hidden="false" customHeight="false" outlineLevel="0" collapsed="false">
      <c r="A4624" s="4" t="s">
        <v>202</v>
      </c>
      <c r="B4624" s="4" t="s">
        <v>768</v>
      </c>
      <c r="C4624" s="4" t="s">
        <v>884</v>
      </c>
      <c r="D4624" s="4" t="n">
        <f aca="false">IFERROR(INDEX(Positions!$D$2:$D$14531,MATCH($A4624&amp;"|3",Positions!$A$2:$A$14531,0)),"-")</f>
        <v>3</v>
      </c>
      <c r="E4624" s="4" t="n">
        <f aca="false">IFERROR(INDEX(Positions!$D$2:$D$14531,MATCH($A4624&amp;"|70",Positions!$A$2:$A$14531,0)),"-")</f>
        <v>78</v>
      </c>
      <c r="F4624" s="4" t="str">
        <f aca="false">IFERROR(INDEX(Positions!$E$2:$E$14531,MATCH($A4624&amp;"|3",Positions!$A$2:$A$14531,0)),"-")</f>
        <v>C</v>
      </c>
      <c r="G4624" s="4" t="str">
        <f aca="false">IFERROR(INDEX(Positions!$E$2:$E$14531,MATCH($A4624&amp;"|70",Positions!$A$2:$A$14531,0)),"-")</f>
        <v>G</v>
      </c>
      <c r="H4624" s="3" t="str">
        <f aca="false">F4624&amp;"-"&amp;G4624</f>
        <v>C-G</v>
      </c>
      <c r="I4624" s="4" t="n">
        <f aca="false">(F4624="G")+(G4624="G")</f>
        <v>1</v>
      </c>
      <c r="J4624" s="4" t="n">
        <f aca="false">(F4624="C")+(G4624="C")</f>
        <v>1</v>
      </c>
      <c r="K4624" s="3" t="n">
        <f aca="false">I4624+J4624</f>
        <v>2</v>
      </c>
    </row>
    <row r="4625" customFormat="false" ht="15" hidden="false" customHeight="false" outlineLevel="0" collapsed="false">
      <c r="A4625" s="4" t="s">
        <v>202</v>
      </c>
      <c r="B4625" s="4" t="s">
        <v>768</v>
      </c>
      <c r="C4625" s="4" t="s">
        <v>885</v>
      </c>
      <c r="D4625" s="4" t="n">
        <f aca="false">IFERROR(INDEX(Positions!$D$2:$D$14531,MATCH($A4625&amp;"|4",Positions!$A$2:$A$14531,0)),"-")</f>
        <v>4</v>
      </c>
      <c r="E4625" s="4" t="n">
        <f aca="false">IFERROR(INDEX(Positions!$D$2:$D$14531,MATCH($A4625&amp;"|69",Positions!$A$2:$A$14531,0)),"-")</f>
        <v>77</v>
      </c>
      <c r="F4625" s="4" t="str">
        <f aca="false">IFERROR(INDEX(Positions!$E$2:$E$14531,MATCH($A4625&amp;"|4",Positions!$A$2:$A$14531,0)),"-")</f>
        <v>G</v>
      </c>
      <c r="G4625" s="4" t="str">
        <f aca="false">IFERROR(INDEX(Positions!$E$2:$E$14531,MATCH($A4625&amp;"|69",Positions!$A$2:$A$14531,0)),"-")</f>
        <v>C</v>
      </c>
      <c r="H4625" s="3" t="str">
        <f aca="false">F4625&amp;"-"&amp;G4625</f>
        <v>G-C</v>
      </c>
      <c r="I4625" s="4" t="n">
        <f aca="false">(F4625="G")+(G4625="G")</f>
        <v>1</v>
      </c>
      <c r="J4625" s="4" t="n">
        <f aca="false">(F4625="C")+(G4625="C")</f>
        <v>1</v>
      </c>
      <c r="K4625" s="3" t="n">
        <f aca="false">I4625+J4625</f>
        <v>2</v>
      </c>
    </row>
    <row r="4626" customFormat="false" ht="15" hidden="false" customHeight="false" outlineLevel="0" collapsed="false">
      <c r="A4626" s="4" t="s">
        <v>202</v>
      </c>
      <c r="B4626" s="4" t="s">
        <v>768</v>
      </c>
      <c r="C4626" s="4" t="s">
        <v>542</v>
      </c>
      <c r="D4626" s="4" t="n">
        <f aca="false">IFERROR(INDEX(Positions!$D$2:$D$14531,MATCH($A4626&amp;"|5",Positions!$A$2:$A$14531,0)),"-")</f>
        <v>5</v>
      </c>
      <c r="E4626" s="4" t="n">
        <f aca="false">IFERROR(INDEX(Positions!$D$2:$D$14531,MATCH($A4626&amp;"|68",Positions!$A$2:$A$14531,0)),"-")</f>
        <v>76</v>
      </c>
      <c r="F4626" s="4" t="str">
        <f aca="false">IFERROR(INDEX(Positions!$E$2:$E$14531,MATCH($A4626&amp;"|5",Positions!$A$2:$A$14531,0)),"-")</f>
        <v>A</v>
      </c>
      <c r="G4626" s="4" t="str">
        <f aca="false">IFERROR(INDEX(Positions!$E$2:$E$14531,MATCH($A4626&amp;"|68",Positions!$A$2:$A$14531,0)),"-")</f>
        <v>U</v>
      </c>
      <c r="H4626" s="3" t="str">
        <f aca="false">F4626&amp;"-"&amp;G4626</f>
        <v>A-U</v>
      </c>
      <c r="I4626" s="4" t="n">
        <f aca="false">(F4626="G")+(G4626="G")</f>
        <v>0</v>
      </c>
      <c r="J4626" s="4" t="n">
        <f aca="false">(F4626="C")+(G4626="C")</f>
        <v>0</v>
      </c>
      <c r="K4626" s="3" t="n">
        <f aca="false">I4626+J4626</f>
        <v>0</v>
      </c>
    </row>
    <row r="4627" customFormat="false" ht="15" hidden="false" customHeight="false" outlineLevel="0" collapsed="false">
      <c r="A4627" s="4" t="s">
        <v>202</v>
      </c>
      <c r="B4627" s="4" t="s">
        <v>768</v>
      </c>
      <c r="C4627" s="4" t="s">
        <v>561</v>
      </c>
      <c r="D4627" s="4" t="n">
        <f aca="false">IFERROR(INDEX(Positions!$D$2:$D$14531,MATCH($A4627&amp;"|6",Positions!$A$2:$A$14531,0)),"-")</f>
        <v>6</v>
      </c>
      <c r="E4627" s="4" t="n">
        <f aca="false">IFERROR(INDEX(Positions!$D$2:$D$14531,MATCH($A4627&amp;"|67",Positions!$A$2:$A$14531,0)),"-")</f>
        <v>75</v>
      </c>
      <c r="F4627" s="4" t="str">
        <f aca="false">IFERROR(INDEX(Positions!$E$2:$E$14531,MATCH($A4627&amp;"|6",Positions!$A$2:$A$14531,0)),"-")</f>
        <v>G</v>
      </c>
      <c r="G4627" s="4" t="str">
        <f aca="false">IFERROR(INDEX(Positions!$E$2:$E$14531,MATCH($A4627&amp;"|67",Positions!$A$2:$A$14531,0)),"-")</f>
        <v>C</v>
      </c>
      <c r="H4627" s="3" t="str">
        <f aca="false">F4627&amp;"-"&amp;G4627</f>
        <v>G-C</v>
      </c>
      <c r="I4627" s="4" t="n">
        <f aca="false">(F4627="G")+(G4627="G")</f>
        <v>1</v>
      </c>
      <c r="J4627" s="4" t="n">
        <f aca="false">(F4627="C")+(G4627="C")</f>
        <v>1</v>
      </c>
      <c r="K4627" s="3" t="n">
        <f aca="false">I4627+J4627</f>
        <v>2</v>
      </c>
    </row>
    <row r="4628" customFormat="false" ht="15" hidden="false" customHeight="false" outlineLevel="0" collapsed="false">
      <c r="A4628" s="4" t="s">
        <v>202</v>
      </c>
      <c r="B4628" s="4" t="s">
        <v>768</v>
      </c>
      <c r="C4628" s="4" t="s">
        <v>886</v>
      </c>
      <c r="D4628" s="4" t="n">
        <f aca="false">IFERROR(INDEX(Positions!$D$2:$D$14531,MATCH($A4628&amp;"|7",Positions!$A$2:$A$14531,0)),"-")</f>
        <v>7</v>
      </c>
      <c r="E4628" s="4" t="n">
        <f aca="false">IFERROR(INDEX(Positions!$D$2:$D$14531,MATCH($A4628&amp;"|66",Positions!$A$2:$A$14531,0)),"-")</f>
        <v>74</v>
      </c>
      <c r="F4628" s="4" t="str">
        <f aca="false">IFERROR(INDEX(Positions!$E$2:$E$14531,MATCH($A4628&amp;"|7",Positions!$A$2:$A$14531,0)),"-")</f>
        <v>A</v>
      </c>
      <c r="G4628" s="4" t="str">
        <f aca="false">IFERROR(INDEX(Positions!$E$2:$E$14531,MATCH($A4628&amp;"|66",Positions!$A$2:$A$14531,0)),"-")</f>
        <v>U</v>
      </c>
      <c r="H4628" s="3" t="str">
        <f aca="false">F4628&amp;"-"&amp;G4628</f>
        <v>A-U</v>
      </c>
      <c r="I4628" s="4" t="n">
        <f aca="false">(F4628="G")+(G4628="G")</f>
        <v>0</v>
      </c>
      <c r="J4628" s="4" t="n">
        <f aca="false">(F4628="C")+(G4628="C")</f>
        <v>0</v>
      </c>
      <c r="K4628" s="3" t="n">
        <f aca="false">I4628+J4628</f>
        <v>0</v>
      </c>
    </row>
    <row r="4629" customFormat="false" ht="15" hidden="false" customHeight="false" outlineLevel="0" collapsed="false">
      <c r="A4629" s="4" t="s">
        <v>202</v>
      </c>
      <c r="B4629" s="4" t="s">
        <v>783</v>
      </c>
      <c r="C4629" s="4" t="s">
        <v>887</v>
      </c>
      <c r="D4629" s="4" t="n">
        <f aca="false">IFERROR(INDEX(Positions!$D$2:$D$14531,MATCH($A4629&amp;"|10",Positions!$A$2:$A$14531,0)),"-")</f>
        <v>10</v>
      </c>
      <c r="E4629" s="4" t="n">
        <f aca="false">IFERROR(INDEX(Positions!$D$2:$D$14531,MATCH($A4629&amp;"|25",Positions!$A$2:$A$14531,0)),"-")</f>
        <v>26</v>
      </c>
      <c r="F4629" s="4" t="str">
        <f aca="false">IFERROR(INDEX(Positions!$E$2:$E$14531,MATCH($A4629&amp;"|10",Positions!$A$2:$A$14531,0)),"-")</f>
        <v>G</v>
      </c>
      <c r="G4629" s="4" t="str">
        <f aca="false">IFERROR(INDEX(Positions!$E$2:$E$14531,MATCH($A4629&amp;"|25",Positions!$A$2:$A$14531,0)),"-")</f>
        <v>C</v>
      </c>
      <c r="H4629" s="3" t="str">
        <f aca="false">F4629&amp;"-"&amp;G4629</f>
        <v>G-C</v>
      </c>
      <c r="I4629" s="4" t="n">
        <f aca="false">(F4629="G")+(G4629="G")</f>
        <v>1</v>
      </c>
      <c r="J4629" s="4" t="n">
        <f aca="false">(F4629="C")+(G4629="C")</f>
        <v>1</v>
      </c>
      <c r="K4629" s="3" t="n">
        <f aca="false">I4629+J4629</f>
        <v>2</v>
      </c>
    </row>
    <row r="4630" customFormat="false" ht="15" hidden="false" customHeight="false" outlineLevel="0" collapsed="false">
      <c r="A4630" s="4" t="s">
        <v>202</v>
      </c>
      <c r="B4630" s="4" t="s">
        <v>783</v>
      </c>
      <c r="C4630" s="4" t="s">
        <v>888</v>
      </c>
      <c r="D4630" s="4" t="n">
        <f aca="false">IFERROR(INDEX(Positions!$D$2:$D$14531,MATCH($A4630&amp;"|11",Positions!$A$2:$A$14531,0)),"-")</f>
        <v>11</v>
      </c>
      <c r="E4630" s="4" t="n">
        <f aca="false">IFERROR(INDEX(Positions!$D$2:$D$14531,MATCH($A4630&amp;"|24",Positions!$A$2:$A$14531,0)),"-")</f>
        <v>25</v>
      </c>
      <c r="F4630" s="4" t="str">
        <f aca="false">IFERROR(INDEX(Positions!$E$2:$E$14531,MATCH($A4630&amp;"|11",Positions!$A$2:$A$14531,0)),"-")</f>
        <v>U</v>
      </c>
      <c r="G4630" s="4" t="str">
        <f aca="false">IFERROR(INDEX(Positions!$E$2:$E$14531,MATCH($A4630&amp;"|24",Positions!$A$2:$A$14531,0)),"-")</f>
        <v>A</v>
      </c>
      <c r="H4630" s="3" t="str">
        <f aca="false">F4630&amp;"-"&amp;G4630</f>
        <v>U-A</v>
      </c>
      <c r="I4630" s="4" t="n">
        <f aca="false">(F4630="G")+(G4630="G")</f>
        <v>0</v>
      </c>
      <c r="J4630" s="4" t="n">
        <f aca="false">(F4630="C")+(G4630="C")</f>
        <v>0</v>
      </c>
      <c r="K4630" s="3" t="n">
        <f aca="false">I4630+J4630</f>
        <v>0</v>
      </c>
    </row>
    <row r="4631" customFormat="false" ht="15" hidden="false" customHeight="false" outlineLevel="0" collapsed="false">
      <c r="A4631" s="4" t="s">
        <v>202</v>
      </c>
      <c r="B4631" s="4" t="s">
        <v>783</v>
      </c>
      <c r="C4631" s="4" t="s">
        <v>479</v>
      </c>
      <c r="D4631" s="4" t="n">
        <f aca="false">IFERROR(INDEX(Positions!$D$2:$D$14531,MATCH($A4631&amp;"|12",Positions!$A$2:$A$14531,0)),"-")</f>
        <v>12</v>
      </c>
      <c r="E4631" s="4" t="n">
        <f aca="false">IFERROR(INDEX(Positions!$D$2:$D$14531,MATCH($A4631&amp;"|23",Positions!$A$2:$A$14531,0)),"-")</f>
        <v>24</v>
      </c>
      <c r="F4631" s="4" t="str">
        <f aca="false">IFERROR(INDEX(Positions!$E$2:$E$14531,MATCH($A4631&amp;"|12",Positions!$A$2:$A$14531,0)),"-")</f>
        <v>G</v>
      </c>
      <c r="G4631" s="4" t="str">
        <f aca="false">IFERROR(INDEX(Positions!$E$2:$E$14531,MATCH($A4631&amp;"|23",Positions!$A$2:$A$14531,0)),"-")</f>
        <v>C</v>
      </c>
      <c r="H4631" s="3" t="str">
        <f aca="false">F4631&amp;"-"&amp;G4631</f>
        <v>G-C</v>
      </c>
      <c r="I4631" s="4" t="n">
        <f aca="false">(F4631="G")+(G4631="G")</f>
        <v>1</v>
      </c>
      <c r="J4631" s="4" t="n">
        <f aca="false">(F4631="C")+(G4631="C")</f>
        <v>1</v>
      </c>
      <c r="K4631" s="3" t="n">
        <f aca="false">I4631+J4631</f>
        <v>2</v>
      </c>
    </row>
    <row r="4632" customFormat="false" ht="15" hidden="false" customHeight="false" outlineLevel="0" collapsed="false">
      <c r="A4632" s="4" t="s">
        <v>202</v>
      </c>
      <c r="B4632" s="4" t="s">
        <v>783</v>
      </c>
      <c r="C4632" s="4" t="s">
        <v>267</v>
      </c>
      <c r="D4632" s="4" t="n">
        <f aca="false">IFERROR(INDEX(Positions!$D$2:$D$14531,MATCH($A4632&amp;"|13",Positions!$A$2:$A$14531,0)),"-")</f>
        <v>13</v>
      </c>
      <c r="E4632" s="4" t="n">
        <f aca="false">IFERROR(INDEX(Positions!$D$2:$D$14531,MATCH($A4632&amp;"|22",Positions!$A$2:$A$14531,0)),"-")</f>
        <v>23</v>
      </c>
      <c r="F4632" s="4" t="str">
        <f aca="false">IFERROR(INDEX(Positions!$E$2:$E$14531,MATCH($A4632&amp;"|13",Positions!$A$2:$A$14531,0)),"-")</f>
        <v>A</v>
      </c>
      <c r="G4632" s="4" t="str">
        <f aca="false">IFERROR(INDEX(Positions!$E$2:$E$14531,MATCH($A4632&amp;"|22",Positions!$A$2:$A$14531,0)),"-")</f>
        <v>A</v>
      </c>
      <c r="H4632" s="3" t="str">
        <f aca="false">F4632&amp;"-"&amp;G4632</f>
        <v>A-A</v>
      </c>
      <c r="I4632" s="4" t="n">
        <f aca="false">(F4632="G")+(G4632="G")</f>
        <v>0</v>
      </c>
      <c r="J4632" s="4" t="n">
        <f aca="false">(F4632="C")+(G4632="C")</f>
        <v>0</v>
      </c>
      <c r="K4632" s="3" t="n">
        <f aca="false">I4632+J4632</f>
        <v>0</v>
      </c>
    </row>
    <row r="4633" customFormat="false" ht="15" hidden="false" customHeight="false" outlineLevel="0" collapsed="false">
      <c r="A4633" s="4" t="s">
        <v>202</v>
      </c>
      <c r="B4633" s="4" t="s">
        <v>805</v>
      </c>
      <c r="C4633" s="4" t="s">
        <v>673</v>
      </c>
      <c r="D4633" s="4" t="n">
        <f aca="false">IFERROR(INDEX(Positions!$D$2:$D$14531,MATCH($A4633&amp;"|27",Positions!$A$2:$A$14531,0)),"-")</f>
        <v>28</v>
      </c>
      <c r="E4633" s="4" t="n">
        <f aca="false">IFERROR(INDEX(Positions!$D$2:$D$14531,MATCH($A4633&amp;"|43",Positions!$A$2:$A$14531,0)),"-")</f>
        <v>44</v>
      </c>
      <c r="F4633" s="4" t="str">
        <f aca="false">IFERROR(INDEX(Positions!$E$2:$E$14531,MATCH($A4633&amp;"|27",Positions!$A$2:$A$14531,0)),"-")</f>
        <v>C</v>
      </c>
      <c r="G4633" s="4" t="str">
        <f aca="false">IFERROR(INDEX(Positions!$E$2:$E$14531,MATCH($A4633&amp;"|43",Positions!$A$2:$A$14531,0)),"-")</f>
        <v>G</v>
      </c>
      <c r="H4633" s="3" t="str">
        <f aca="false">F4633&amp;"-"&amp;G4633</f>
        <v>C-G</v>
      </c>
      <c r="I4633" s="4" t="n">
        <f aca="false">(F4633="G")+(G4633="G")</f>
        <v>1</v>
      </c>
      <c r="J4633" s="4" t="n">
        <f aca="false">(F4633="C")+(G4633="C")</f>
        <v>1</v>
      </c>
      <c r="K4633" s="3" t="n">
        <f aca="false">I4633+J4633</f>
        <v>2</v>
      </c>
    </row>
    <row r="4634" customFormat="false" ht="15" hidden="false" customHeight="false" outlineLevel="0" collapsed="false">
      <c r="A4634" s="4" t="s">
        <v>202</v>
      </c>
      <c r="B4634" s="4" t="s">
        <v>805</v>
      </c>
      <c r="C4634" s="4" t="s">
        <v>889</v>
      </c>
      <c r="D4634" s="4" t="n">
        <f aca="false">IFERROR(INDEX(Positions!$D$2:$D$14531,MATCH($A4634&amp;"|28",Positions!$A$2:$A$14531,0)),"-")</f>
        <v>29</v>
      </c>
      <c r="E4634" s="4" t="n">
        <f aca="false">IFERROR(INDEX(Positions!$D$2:$D$14531,MATCH($A4634&amp;"|42",Positions!$A$2:$A$14531,0)),"-")</f>
        <v>43</v>
      </c>
      <c r="F4634" s="4" t="str">
        <f aca="false">IFERROR(INDEX(Positions!$E$2:$E$14531,MATCH($A4634&amp;"|28",Positions!$A$2:$A$14531,0)),"-")</f>
        <v>U</v>
      </c>
      <c r="G4634" s="4" t="str">
        <f aca="false">IFERROR(INDEX(Positions!$E$2:$E$14531,MATCH($A4634&amp;"|42",Positions!$A$2:$A$14531,0)),"-")</f>
        <v>A</v>
      </c>
      <c r="H4634" s="3" t="str">
        <f aca="false">F4634&amp;"-"&amp;G4634</f>
        <v>U-A</v>
      </c>
      <c r="I4634" s="4" t="n">
        <f aca="false">(F4634="G")+(G4634="G")</f>
        <v>0</v>
      </c>
      <c r="J4634" s="4" t="n">
        <f aca="false">(F4634="C")+(G4634="C")</f>
        <v>0</v>
      </c>
      <c r="K4634" s="3" t="n">
        <f aca="false">I4634+J4634</f>
        <v>0</v>
      </c>
    </row>
    <row r="4635" customFormat="false" ht="15" hidden="false" customHeight="false" outlineLevel="0" collapsed="false">
      <c r="A4635" s="4" t="s">
        <v>202</v>
      </c>
      <c r="B4635" s="4" t="s">
        <v>805</v>
      </c>
      <c r="C4635" s="4" t="s">
        <v>890</v>
      </c>
      <c r="D4635" s="4" t="n">
        <f aca="false">IFERROR(INDEX(Positions!$D$2:$D$14531,MATCH($A4635&amp;"|29",Positions!$A$2:$A$14531,0)),"-")</f>
        <v>30</v>
      </c>
      <c r="E4635" s="4" t="n">
        <f aca="false">IFERROR(INDEX(Positions!$D$2:$D$14531,MATCH($A4635&amp;"|41",Positions!$A$2:$A$14531,0)),"-")</f>
        <v>42</v>
      </c>
      <c r="F4635" s="4" t="str">
        <f aca="false">IFERROR(INDEX(Positions!$E$2:$E$14531,MATCH($A4635&amp;"|29",Positions!$A$2:$A$14531,0)),"-")</f>
        <v>A</v>
      </c>
      <c r="G4635" s="4" t="str">
        <f aca="false">IFERROR(INDEX(Positions!$E$2:$E$14531,MATCH($A4635&amp;"|41",Positions!$A$2:$A$14531,0)),"-")</f>
        <v>U</v>
      </c>
      <c r="H4635" s="3" t="str">
        <f aca="false">F4635&amp;"-"&amp;G4635</f>
        <v>A-U</v>
      </c>
      <c r="I4635" s="4" t="n">
        <f aca="false">(F4635="G")+(G4635="G")</f>
        <v>0</v>
      </c>
      <c r="J4635" s="4" t="n">
        <f aca="false">(F4635="C")+(G4635="C")</f>
        <v>0</v>
      </c>
      <c r="K4635" s="3" t="n">
        <f aca="false">I4635+J4635</f>
        <v>0</v>
      </c>
    </row>
    <row r="4636" customFormat="false" ht="15" hidden="false" customHeight="false" outlineLevel="0" collapsed="false">
      <c r="A4636" s="4" t="s">
        <v>202</v>
      </c>
      <c r="B4636" s="4" t="s">
        <v>805</v>
      </c>
      <c r="C4636" s="4" t="s">
        <v>694</v>
      </c>
      <c r="D4636" s="4" t="n">
        <f aca="false">IFERROR(INDEX(Positions!$D$2:$D$14531,MATCH($A4636&amp;"|30",Positions!$A$2:$A$14531,0)),"-")</f>
        <v>31</v>
      </c>
      <c r="E4636" s="4" t="n">
        <f aca="false">IFERROR(INDEX(Positions!$D$2:$D$14531,MATCH($A4636&amp;"|40",Positions!$A$2:$A$14531,0)),"-")</f>
        <v>41</v>
      </c>
      <c r="F4636" s="4" t="str">
        <f aca="false">IFERROR(INDEX(Positions!$E$2:$E$14531,MATCH($A4636&amp;"|30",Positions!$A$2:$A$14531,0)),"-")</f>
        <v>G</v>
      </c>
      <c r="G4636" s="4" t="str">
        <f aca="false">IFERROR(INDEX(Positions!$E$2:$E$14531,MATCH($A4636&amp;"|40",Positions!$A$2:$A$14531,0)),"-")</f>
        <v>C</v>
      </c>
      <c r="H4636" s="3" t="str">
        <f aca="false">F4636&amp;"-"&amp;G4636</f>
        <v>G-C</v>
      </c>
      <c r="I4636" s="4" t="n">
        <f aca="false">(F4636="G")+(G4636="G")</f>
        <v>1</v>
      </c>
      <c r="J4636" s="4" t="n">
        <f aca="false">(F4636="C")+(G4636="C")</f>
        <v>1</v>
      </c>
      <c r="K4636" s="3" t="n">
        <f aca="false">I4636+J4636</f>
        <v>2</v>
      </c>
    </row>
    <row r="4637" customFormat="false" ht="15" hidden="false" customHeight="false" outlineLevel="0" collapsed="false">
      <c r="A4637" s="4" t="s">
        <v>202</v>
      </c>
      <c r="B4637" s="4" t="s">
        <v>805</v>
      </c>
      <c r="C4637" s="4" t="s">
        <v>640</v>
      </c>
      <c r="D4637" s="4" t="n">
        <f aca="false">IFERROR(INDEX(Positions!$D$2:$D$14531,MATCH($A4637&amp;"|31",Positions!$A$2:$A$14531,0)),"-")</f>
        <v>32</v>
      </c>
      <c r="E4637" s="4" t="n">
        <f aca="false">IFERROR(INDEX(Positions!$D$2:$D$14531,MATCH($A4637&amp;"|39",Positions!$A$2:$A$14531,0)),"-")</f>
        <v>40</v>
      </c>
      <c r="F4637" s="4" t="str">
        <f aca="false">IFERROR(INDEX(Positions!$E$2:$E$14531,MATCH($A4637&amp;"|31",Positions!$A$2:$A$14531,0)),"-")</f>
        <v>C</v>
      </c>
      <c r="G4637" s="4" t="str">
        <f aca="false">IFERROR(INDEX(Positions!$E$2:$E$14531,MATCH($A4637&amp;"|39",Positions!$A$2:$A$14531,0)),"-")</f>
        <v>G</v>
      </c>
      <c r="H4637" s="3" t="str">
        <f aca="false">F4637&amp;"-"&amp;G4637</f>
        <v>C-G</v>
      </c>
      <c r="I4637" s="4" t="n">
        <f aca="false">(F4637="G")+(G4637="G")</f>
        <v>1</v>
      </c>
      <c r="J4637" s="4" t="n">
        <f aca="false">(F4637="C")+(G4637="C")</f>
        <v>1</v>
      </c>
      <c r="K4637" s="3" t="n">
        <f aca="false">I4637+J4637</f>
        <v>2</v>
      </c>
    </row>
    <row r="4638" customFormat="false" ht="15" hidden="false" customHeight="false" outlineLevel="0" collapsed="false">
      <c r="A4638" s="4" t="s">
        <v>202</v>
      </c>
      <c r="B4638" s="4" t="s">
        <v>830</v>
      </c>
      <c r="C4638" s="4" t="s">
        <v>367</v>
      </c>
      <c r="D4638" s="4" t="n">
        <f aca="false">IFERROR(INDEX(Positions!$D$2:$D$14531,MATCH($A4638&amp;"|49",Positions!$A$2:$A$14531,0)),"-")</f>
        <v>57</v>
      </c>
      <c r="E4638" s="4" t="n">
        <f aca="false">IFERROR(INDEX(Positions!$D$2:$D$14531,MATCH($A4638&amp;"|65",Positions!$A$2:$A$14531,0)),"-")</f>
        <v>73</v>
      </c>
      <c r="F4638" s="4" t="str">
        <f aca="false">IFERROR(INDEX(Positions!$E$2:$E$14531,MATCH($A4638&amp;"|49",Positions!$A$2:$A$14531,0)),"-")</f>
        <v>G</v>
      </c>
      <c r="G4638" s="4" t="str">
        <f aca="false">IFERROR(INDEX(Positions!$E$2:$E$14531,MATCH($A4638&amp;"|65",Positions!$A$2:$A$14531,0)),"-")</f>
        <v>C</v>
      </c>
      <c r="H4638" s="3" t="str">
        <f aca="false">F4638&amp;"-"&amp;G4638</f>
        <v>G-C</v>
      </c>
      <c r="I4638" s="4" t="n">
        <f aca="false">(F4638="G")+(G4638="G")</f>
        <v>1</v>
      </c>
      <c r="J4638" s="4" t="n">
        <f aca="false">(F4638="C")+(G4638="C")</f>
        <v>1</v>
      </c>
      <c r="K4638" s="3" t="n">
        <f aca="false">I4638+J4638</f>
        <v>2</v>
      </c>
    </row>
    <row r="4639" customFormat="false" ht="15" hidden="false" customHeight="false" outlineLevel="0" collapsed="false">
      <c r="A4639" s="4" t="s">
        <v>202</v>
      </c>
      <c r="B4639" s="4" t="s">
        <v>830</v>
      </c>
      <c r="C4639" s="4" t="s">
        <v>891</v>
      </c>
      <c r="D4639" s="4" t="n">
        <f aca="false">IFERROR(INDEX(Positions!$D$2:$D$14531,MATCH($A4639&amp;"|50",Positions!$A$2:$A$14531,0)),"-")</f>
        <v>58</v>
      </c>
      <c r="E4639" s="4" t="n">
        <f aca="false">IFERROR(INDEX(Positions!$D$2:$D$14531,MATCH($A4639&amp;"|64",Positions!$A$2:$A$14531,0)),"-")</f>
        <v>72</v>
      </c>
      <c r="F4639" s="4" t="str">
        <f aca="false">IFERROR(INDEX(Positions!$E$2:$E$14531,MATCH($A4639&amp;"|50",Positions!$A$2:$A$14531,0)),"-")</f>
        <v>A</v>
      </c>
      <c r="G4639" s="4" t="str">
        <f aca="false">IFERROR(INDEX(Positions!$E$2:$E$14531,MATCH($A4639&amp;"|64",Positions!$A$2:$A$14531,0)),"-")</f>
        <v>U</v>
      </c>
      <c r="H4639" s="3" t="str">
        <f aca="false">F4639&amp;"-"&amp;G4639</f>
        <v>A-U</v>
      </c>
      <c r="I4639" s="4" t="n">
        <f aca="false">(F4639="G")+(G4639="G")</f>
        <v>0</v>
      </c>
      <c r="J4639" s="4" t="n">
        <f aca="false">(F4639="C")+(G4639="C")</f>
        <v>0</v>
      </c>
      <c r="K4639" s="3" t="n">
        <f aca="false">I4639+J4639</f>
        <v>0</v>
      </c>
    </row>
    <row r="4640" customFormat="false" ht="15" hidden="false" customHeight="false" outlineLevel="0" collapsed="false">
      <c r="A4640" s="4" t="s">
        <v>202</v>
      </c>
      <c r="B4640" s="4" t="s">
        <v>830</v>
      </c>
      <c r="C4640" s="4" t="s">
        <v>689</v>
      </c>
      <c r="D4640" s="4" t="n">
        <f aca="false">IFERROR(INDEX(Positions!$D$2:$D$14531,MATCH($A4640&amp;"|51",Positions!$A$2:$A$14531,0)),"-")</f>
        <v>59</v>
      </c>
      <c r="E4640" s="4" t="n">
        <f aca="false">IFERROR(INDEX(Positions!$D$2:$D$14531,MATCH($A4640&amp;"|63",Positions!$A$2:$A$14531,0)),"-")</f>
        <v>71</v>
      </c>
      <c r="F4640" s="4" t="str">
        <f aca="false">IFERROR(INDEX(Positions!$E$2:$E$14531,MATCH($A4640&amp;"|51",Positions!$A$2:$A$14531,0)),"-")</f>
        <v>G</v>
      </c>
      <c r="G4640" s="4" t="str">
        <f aca="false">IFERROR(INDEX(Positions!$E$2:$E$14531,MATCH($A4640&amp;"|63",Positions!$A$2:$A$14531,0)),"-")</f>
        <v>C</v>
      </c>
      <c r="H4640" s="3" t="str">
        <f aca="false">F4640&amp;"-"&amp;G4640</f>
        <v>G-C</v>
      </c>
      <c r="I4640" s="4" t="n">
        <f aca="false">(F4640="G")+(G4640="G")</f>
        <v>1</v>
      </c>
      <c r="J4640" s="4" t="n">
        <f aca="false">(F4640="C")+(G4640="C")</f>
        <v>1</v>
      </c>
      <c r="K4640" s="3" t="n">
        <f aca="false">I4640+J4640</f>
        <v>2</v>
      </c>
    </row>
    <row r="4641" customFormat="false" ht="15" hidden="false" customHeight="false" outlineLevel="0" collapsed="false">
      <c r="A4641" s="4" t="s">
        <v>202</v>
      </c>
      <c r="B4641" s="4" t="s">
        <v>830</v>
      </c>
      <c r="C4641" s="4" t="s">
        <v>703</v>
      </c>
      <c r="D4641" s="4" t="n">
        <f aca="false">IFERROR(INDEX(Positions!$D$2:$D$14531,MATCH($A4641&amp;"|52",Positions!$A$2:$A$14531,0)),"-")</f>
        <v>60</v>
      </c>
      <c r="E4641" s="4" t="n">
        <f aca="false">IFERROR(INDEX(Positions!$D$2:$D$14531,MATCH($A4641&amp;"|62",Positions!$A$2:$A$14531,0)),"-")</f>
        <v>70</v>
      </c>
      <c r="F4641" s="4" t="str">
        <f aca="false">IFERROR(INDEX(Positions!$E$2:$E$14531,MATCH($A4641&amp;"|52",Positions!$A$2:$A$14531,0)),"-")</f>
        <v>G</v>
      </c>
      <c r="G4641" s="4" t="str">
        <f aca="false">IFERROR(INDEX(Positions!$E$2:$E$14531,MATCH($A4641&amp;"|62",Positions!$A$2:$A$14531,0)),"-")</f>
        <v>C</v>
      </c>
      <c r="H4641" s="3" t="str">
        <f aca="false">F4641&amp;"-"&amp;G4641</f>
        <v>G-C</v>
      </c>
      <c r="I4641" s="4" t="n">
        <f aca="false">(F4641="G")+(G4641="G")</f>
        <v>1</v>
      </c>
      <c r="J4641" s="4" t="n">
        <f aca="false">(F4641="C")+(G4641="C")</f>
        <v>1</v>
      </c>
      <c r="K4641" s="3" t="n">
        <f aca="false">I4641+J4641</f>
        <v>2</v>
      </c>
    </row>
    <row r="4642" customFormat="false" ht="15" hidden="false" customHeight="false" outlineLevel="0" collapsed="false">
      <c r="A4642" s="4" t="s">
        <v>202</v>
      </c>
      <c r="B4642" s="4" t="s">
        <v>830</v>
      </c>
      <c r="C4642" s="4" t="s">
        <v>892</v>
      </c>
      <c r="D4642" s="4" t="n">
        <f aca="false">IFERROR(INDEX(Positions!$D$2:$D$14531,MATCH($A4642&amp;"|53",Positions!$A$2:$A$14531,0)),"-")</f>
        <v>61</v>
      </c>
      <c r="E4642" s="4" t="n">
        <f aca="false">IFERROR(INDEX(Positions!$D$2:$D$14531,MATCH($A4642&amp;"|61",Positions!$A$2:$A$14531,0)),"-")</f>
        <v>69</v>
      </c>
      <c r="F4642" s="4" t="str">
        <f aca="false">IFERROR(INDEX(Positions!$E$2:$E$14531,MATCH($A4642&amp;"|53",Positions!$A$2:$A$14531,0)),"-")</f>
        <v>G</v>
      </c>
      <c r="G4642" s="4" t="str">
        <f aca="false">IFERROR(INDEX(Positions!$E$2:$E$14531,MATCH($A4642&amp;"|61",Positions!$A$2:$A$14531,0)),"-")</f>
        <v>C</v>
      </c>
      <c r="H4642" s="3" t="str">
        <f aca="false">F4642&amp;"-"&amp;G4642</f>
        <v>G-C</v>
      </c>
      <c r="I4642" s="4" t="n">
        <f aca="false">(F4642="G")+(G4642="G")</f>
        <v>1</v>
      </c>
      <c r="J4642" s="4" t="n">
        <f aca="false">(F4642="C")+(G4642="C")</f>
        <v>1</v>
      </c>
      <c r="K4642" s="3" t="n">
        <f aca="false">I4642+J4642</f>
        <v>2</v>
      </c>
    </row>
    <row r="4643" customFormat="false" ht="15" hidden="false" customHeight="false" outlineLevel="0" collapsed="false">
      <c r="A4643" s="24" t="s">
        <v>202</v>
      </c>
      <c r="B4643" s="24" t="s">
        <v>893</v>
      </c>
      <c r="C4643" s="24" t="s">
        <v>894</v>
      </c>
      <c r="D4643" s="24" t="n">
        <f aca="false">IFERROR(INDEX(Positions!$D$2:$D$14531,MATCH($A4643&amp;"|8",Positions!$A$2:$A$14531,0)),"-")</f>
        <v>8</v>
      </c>
      <c r="E4643" s="24" t="n">
        <f aca="false">IFERROR(INDEX(Positions!$D$2:$D$14531,MATCH($A4643&amp;"|14",Positions!$A$2:$A$14531,0)),"-")</f>
        <v>14</v>
      </c>
      <c r="F4643" s="24" t="str">
        <f aca="false">IFERROR(INDEX(Positions!$E$2:$E$14531,MATCH($A4643&amp;"|8",Positions!$A$2:$A$14531,0)),"-")</f>
        <v>U</v>
      </c>
      <c r="G4643" s="24" t="str">
        <f aca="false">IFERROR(INDEX(Positions!$E$2:$E$14531,MATCH($A4643&amp;"|14",Positions!$A$2:$A$14531,0)),"-")</f>
        <v>A</v>
      </c>
      <c r="H4643" s="25" t="str">
        <f aca="false">F4643&amp;"-"&amp;G4643</f>
        <v>U-A</v>
      </c>
      <c r="I4643" s="24" t="n">
        <f aca="false">(F4643="G")+(G4643="G")</f>
        <v>0</v>
      </c>
      <c r="J4643" s="24" t="n">
        <f aca="false">(F4643="C")+(G4643="C")</f>
        <v>0</v>
      </c>
      <c r="K4643" s="25" t="n">
        <f aca="false">I4643+J4643</f>
        <v>0</v>
      </c>
    </row>
    <row r="4644" customFormat="false" ht="15" hidden="false" customHeight="false" outlineLevel="0" collapsed="false">
      <c r="A4644" s="24" t="s">
        <v>202</v>
      </c>
      <c r="B4644" s="24" t="s">
        <v>893</v>
      </c>
      <c r="C4644" s="24" t="s">
        <v>895</v>
      </c>
      <c r="D4644" s="24" t="n">
        <f aca="false">IFERROR(INDEX(Positions!$D$2:$D$14531,MATCH($A4644&amp;"|15",Positions!$A$2:$A$14531,0)),"-")</f>
        <v>15</v>
      </c>
      <c r="E4644" s="24" t="n">
        <f aca="false">IFERROR(INDEX(Positions!$D$2:$D$14531,MATCH($A4644&amp;"|48",Positions!$A$2:$A$14531,0)),"-")</f>
        <v>56</v>
      </c>
      <c r="F4644" s="24" t="str">
        <f aca="false">IFERROR(INDEX(Positions!$E$2:$E$14531,MATCH($A4644&amp;"|15",Positions!$A$2:$A$14531,0)),"-")</f>
        <v>A</v>
      </c>
      <c r="G4644" s="24" t="str">
        <f aca="false">IFERROR(INDEX(Positions!$E$2:$E$14531,MATCH($A4644&amp;"|48",Positions!$A$2:$A$14531,0)),"-")</f>
        <v>U</v>
      </c>
      <c r="H4644" s="25" t="str">
        <f aca="false">F4644&amp;"-"&amp;G4644</f>
        <v>A-U</v>
      </c>
      <c r="I4644" s="24" t="n">
        <f aca="false">(F4644="G")+(G4644="G")</f>
        <v>0</v>
      </c>
      <c r="J4644" s="24" t="n">
        <f aca="false">(F4644="C")+(G4644="C")</f>
        <v>0</v>
      </c>
      <c r="K4644" s="25" t="n">
        <f aca="false">I4644+J4644</f>
        <v>0</v>
      </c>
    </row>
    <row r="4645" customFormat="false" ht="15" hidden="false" customHeight="false" outlineLevel="0" collapsed="false">
      <c r="A4645" s="24" t="s">
        <v>202</v>
      </c>
      <c r="B4645" s="24" t="s">
        <v>893</v>
      </c>
      <c r="C4645" s="24" t="s">
        <v>896</v>
      </c>
      <c r="D4645" s="24" t="n">
        <f aca="false">IFERROR(INDEX(Positions!$D$2:$D$14531,MATCH($A4645&amp;"|18",Positions!$A$2:$A$14531,0)),"-")</f>
        <v>18</v>
      </c>
      <c r="E4645" s="24" t="n">
        <f aca="false">IFERROR(INDEX(Positions!$D$2:$D$14531,MATCH($A4645&amp;"|55",Positions!$A$2:$A$14531,0)),"-")</f>
        <v>63</v>
      </c>
      <c r="F4645" s="24" t="str">
        <f aca="false">IFERROR(INDEX(Positions!$E$2:$E$14531,MATCH($A4645&amp;"|18",Positions!$A$2:$A$14531,0)),"-")</f>
        <v>G</v>
      </c>
      <c r="G4645" s="24" t="str">
        <f aca="false">IFERROR(INDEX(Positions!$E$2:$E$14531,MATCH($A4645&amp;"|55",Positions!$A$2:$A$14531,0)),"-")</f>
        <v>U</v>
      </c>
      <c r="H4645" s="25" t="str">
        <f aca="false">F4645&amp;"-"&amp;G4645</f>
        <v>G-U</v>
      </c>
      <c r="I4645" s="24" t="n">
        <f aca="false">(F4645="G")+(G4645="G")</f>
        <v>1</v>
      </c>
      <c r="J4645" s="24" t="n">
        <f aca="false">(F4645="C")+(G4645="C")</f>
        <v>0</v>
      </c>
      <c r="K4645" s="25" t="n">
        <f aca="false">I4645+J4645</f>
        <v>1</v>
      </c>
    </row>
    <row r="4646" customFormat="false" ht="15" hidden="false" customHeight="false" outlineLevel="0" collapsed="false">
      <c r="A4646" s="24" t="s">
        <v>202</v>
      </c>
      <c r="B4646" s="24" t="s">
        <v>893</v>
      </c>
      <c r="C4646" s="24" t="s">
        <v>897</v>
      </c>
      <c r="D4646" s="24" t="n">
        <f aca="false">IFERROR(INDEX(Positions!$D$2:$D$14531,MATCH($A4646&amp;"|19",Positions!$A$2:$A$14531,0)),"-")</f>
        <v>19</v>
      </c>
      <c r="E4646" s="24" t="n">
        <f aca="false">IFERROR(INDEX(Positions!$D$2:$D$14531,MATCH($A4646&amp;"|56",Positions!$A$2:$A$14531,0)),"-")</f>
        <v>64</v>
      </c>
      <c r="F4646" s="24" t="str">
        <f aca="false">IFERROR(INDEX(Positions!$E$2:$E$14531,MATCH($A4646&amp;"|19",Positions!$A$2:$A$14531,0)),"-")</f>
        <v>G</v>
      </c>
      <c r="G4646" s="24" t="str">
        <f aca="false">IFERROR(INDEX(Positions!$E$2:$E$14531,MATCH($A4646&amp;"|56",Positions!$A$2:$A$14531,0)),"-")</f>
        <v>C</v>
      </c>
      <c r="H4646" s="25" t="str">
        <f aca="false">F4646&amp;"-"&amp;G4646</f>
        <v>G-C</v>
      </c>
      <c r="I4646" s="24" t="n">
        <f aca="false">(F4646="G")+(G4646="G")</f>
        <v>1</v>
      </c>
      <c r="J4646" s="24" t="n">
        <f aca="false">(F4646="C")+(G4646="C")</f>
        <v>1</v>
      </c>
      <c r="K4646" s="25" t="n">
        <f aca="false">I4646+J4646</f>
        <v>2</v>
      </c>
    </row>
    <row r="4647" customFormat="false" ht="15" hidden="false" customHeight="false" outlineLevel="0" collapsed="false">
      <c r="A4647" s="24" t="s">
        <v>202</v>
      </c>
      <c r="B4647" s="24" t="s">
        <v>893</v>
      </c>
      <c r="C4647" s="24" t="s">
        <v>898</v>
      </c>
      <c r="D4647" s="24" t="n">
        <f aca="false">IFERROR(INDEX(Positions!$D$2:$D$14531,MATCH($A4647&amp;"|26",Positions!$A$2:$A$14531,0)),"-")</f>
        <v>27</v>
      </c>
      <c r="E4647" s="24" t="n">
        <f aca="false">IFERROR(INDEX(Positions!$D$2:$D$14531,MATCH($A4647&amp;"|44",Positions!$A$2:$A$14531,0)),"-")</f>
        <v>45</v>
      </c>
      <c r="F4647" s="24" t="str">
        <f aca="false">IFERROR(INDEX(Positions!$E$2:$E$14531,MATCH($A4647&amp;"|26",Positions!$A$2:$A$14531,0)),"-")</f>
        <v>A</v>
      </c>
      <c r="G4647" s="24" t="str">
        <f aca="false">IFERROR(INDEX(Positions!$E$2:$E$14531,MATCH($A4647&amp;"|44",Positions!$A$2:$A$14531,0)),"-")</f>
        <v>C</v>
      </c>
      <c r="H4647" s="25" t="str">
        <f aca="false">F4647&amp;"-"&amp;G4647</f>
        <v>A-C</v>
      </c>
      <c r="I4647" s="24" t="n">
        <f aca="false">(F4647="G")+(G4647="G")</f>
        <v>0</v>
      </c>
      <c r="J4647" s="24" t="n">
        <f aca="false">(F4647="C")+(G4647="C")</f>
        <v>1</v>
      </c>
      <c r="K4647" s="25" t="n">
        <f aca="false">I4647+J4647</f>
        <v>1</v>
      </c>
    </row>
    <row r="4648" customFormat="false" ht="15" hidden="false" customHeight="false" outlineLevel="0" collapsed="false">
      <c r="A4648" s="24" t="s">
        <v>202</v>
      </c>
      <c r="B4648" s="24" t="s">
        <v>893</v>
      </c>
      <c r="C4648" s="24" t="s">
        <v>899</v>
      </c>
      <c r="D4648" s="24" t="n">
        <f aca="false">IFERROR(INDEX(Positions!$D$2:$D$14531,MATCH($A4648&amp;"|32",Positions!$A$2:$A$14531,0)),"-")</f>
        <v>33</v>
      </c>
      <c r="E4648" s="24" t="n">
        <f aca="false">IFERROR(INDEX(Positions!$D$2:$D$14531,MATCH($A4648&amp;"|38",Positions!$A$2:$A$14531,0)),"-")</f>
        <v>39</v>
      </c>
      <c r="F4648" s="24" t="str">
        <f aca="false">IFERROR(INDEX(Positions!$E$2:$E$14531,MATCH($A4648&amp;"|32",Positions!$A$2:$A$14531,0)),"-")</f>
        <v>A</v>
      </c>
      <c r="G4648" s="24" t="str">
        <f aca="false">IFERROR(INDEX(Positions!$E$2:$E$14531,MATCH($A4648&amp;"|38",Positions!$A$2:$A$14531,0)),"-")</f>
        <v>U</v>
      </c>
      <c r="H4648" s="25" t="str">
        <f aca="false">F4648&amp;"-"&amp;G4648</f>
        <v>A-U</v>
      </c>
      <c r="I4648" s="24" t="n">
        <f aca="false">(F4648="G")+(G4648="G")</f>
        <v>0</v>
      </c>
      <c r="J4648" s="24" t="n">
        <f aca="false">(F4648="C")+(G4648="C")</f>
        <v>0</v>
      </c>
      <c r="K4648" s="25" t="n">
        <f aca="false">I4648+J4648</f>
        <v>0</v>
      </c>
    </row>
    <row r="4649" customFormat="false" ht="15" hidden="false" customHeight="false" outlineLevel="0" collapsed="false">
      <c r="A4649" s="24" t="s">
        <v>202</v>
      </c>
      <c r="B4649" s="24" t="s">
        <v>893</v>
      </c>
      <c r="C4649" s="24" t="s">
        <v>900</v>
      </c>
      <c r="D4649" s="24" t="n">
        <f aca="false">IFERROR(INDEX(Positions!$D$2:$D$14531,MATCH($A4649&amp;"|54",Positions!$A$2:$A$14531,0)),"-")</f>
        <v>62</v>
      </c>
      <c r="E4649" s="24" t="n">
        <f aca="false">IFERROR(INDEX(Positions!$D$2:$D$14531,MATCH($A4649&amp;"|58",Positions!$A$2:$A$14531,0)),"-")</f>
        <v>66</v>
      </c>
      <c r="F4649" s="24" t="str">
        <f aca="false">IFERROR(INDEX(Positions!$E$2:$E$14531,MATCH($A4649&amp;"|54",Positions!$A$2:$A$14531,0)),"-")</f>
        <v>U</v>
      </c>
      <c r="G4649" s="24" t="str">
        <f aca="false">IFERROR(INDEX(Positions!$E$2:$E$14531,MATCH($A4649&amp;"|58",Positions!$A$2:$A$14531,0)),"-")</f>
        <v>A</v>
      </c>
      <c r="H4649" s="25" t="str">
        <f aca="false">F4649&amp;"-"&amp;G4649</f>
        <v>U-A</v>
      </c>
      <c r="I4649" s="24" t="n">
        <f aca="false">(F4649="G")+(G4649="G")</f>
        <v>0</v>
      </c>
      <c r="J4649" s="24" t="n">
        <f aca="false">(F4649="C")+(G4649="C")</f>
        <v>0</v>
      </c>
      <c r="K4649" s="25" t="n">
        <f aca="false">I4649+J4649</f>
        <v>0</v>
      </c>
    </row>
    <row r="4650" customFormat="false" ht="15" hidden="false" customHeight="false" outlineLevel="0" collapsed="false">
      <c r="A4650" s="4" t="s">
        <v>203</v>
      </c>
      <c r="B4650" s="4" t="s">
        <v>768</v>
      </c>
      <c r="C4650" s="4" t="s">
        <v>882</v>
      </c>
      <c r="D4650" s="4" t="n">
        <f aca="false">IFERROR(INDEX(Positions!$D$2:$D$14531,MATCH($A4650&amp;"|1",Positions!$A$2:$A$14531,0)),"-")</f>
        <v>1</v>
      </c>
      <c r="E4650" s="4" t="n">
        <f aca="false">IFERROR(INDEX(Positions!$D$2:$D$14531,MATCH($A4650&amp;"|72",Positions!$A$2:$A$14531,0)),"-")</f>
        <v>73</v>
      </c>
      <c r="F4650" s="4" t="str">
        <f aca="false">IFERROR(INDEX(Positions!$E$2:$E$14531,MATCH($A4650&amp;"|1",Positions!$A$2:$A$14531,0)),"-")</f>
        <v>G</v>
      </c>
      <c r="G4650" s="4" t="str">
        <f aca="false">IFERROR(INDEX(Positions!$E$2:$E$14531,MATCH($A4650&amp;"|72",Positions!$A$2:$A$14531,0)),"-")</f>
        <v>C</v>
      </c>
      <c r="H4650" s="3" t="str">
        <f aca="false">F4650&amp;"-"&amp;G4650</f>
        <v>G-C</v>
      </c>
      <c r="I4650" s="4" t="n">
        <f aca="false">(F4650="G")+(G4650="G")</f>
        <v>1</v>
      </c>
      <c r="J4650" s="4" t="n">
        <f aca="false">(F4650="C")+(G4650="C")</f>
        <v>1</v>
      </c>
      <c r="K4650" s="3" t="n">
        <f aca="false">I4650+J4650</f>
        <v>2</v>
      </c>
    </row>
    <row r="4651" customFormat="false" ht="15" hidden="false" customHeight="false" outlineLevel="0" collapsed="false">
      <c r="A4651" s="4" t="s">
        <v>203</v>
      </c>
      <c r="B4651" s="4" t="s">
        <v>768</v>
      </c>
      <c r="C4651" s="4" t="s">
        <v>883</v>
      </c>
      <c r="D4651" s="4" t="n">
        <f aca="false">IFERROR(INDEX(Positions!$D$2:$D$14531,MATCH($A4651&amp;"|2",Positions!$A$2:$A$14531,0)),"-")</f>
        <v>2</v>
      </c>
      <c r="E4651" s="4" t="n">
        <f aca="false">IFERROR(INDEX(Positions!$D$2:$D$14531,MATCH($A4651&amp;"|71",Positions!$A$2:$A$14531,0)),"-")</f>
        <v>72</v>
      </c>
      <c r="F4651" s="4" t="str">
        <f aca="false">IFERROR(INDEX(Positions!$E$2:$E$14531,MATCH($A4651&amp;"|2",Positions!$A$2:$A$14531,0)),"-")</f>
        <v>G</v>
      </c>
      <c r="G4651" s="4" t="str">
        <f aca="false">IFERROR(INDEX(Positions!$E$2:$E$14531,MATCH($A4651&amp;"|71",Positions!$A$2:$A$14531,0)),"-")</f>
        <v>C</v>
      </c>
      <c r="H4651" s="3" t="str">
        <f aca="false">F4651&amp;"-"&amp;G4651</f>
        <v>G-C</v>
      </c>
      <c r="I4651" s="4" t="n">
        <f aca="false">(F4651="G")+(G4651="G")</f>
        <v>1</v>
      </c>
      <c r="J4651" s="4" t="n">
        <f aca="false">(F4651="C")+(G4651="C")</f>
        <v>1</v>
      </c>
      <c r="K4651" s="3" t="n">
        <f aca="false">I4651+J4651</f>
        <v>2</v>
      </c>
    </row>
    <row r="4652" customFormat="false" ht="15" hidden="false" customHeight="false" outlineLevel="0" collapsed="false">
      <c r="A4652" s="4" t="s">
        <v>203</v>
      </c>
      <c r="B4652" s="4" t="s">
        <v>768</v>
      </c>
      <c r="C4652" s="4" t="s">
        <v>884</v>
      </c>
      <c r="D4652" s="4" t="n">
        <f aca="false">IFERROR(INDEX(Positions!$D$2:$D$14531,MATCH($A4652&amp;"|3",Positions!$A$2:$A$14531,0)),"-")</f>
        <v>3</v>
      </c>
      <c r="E4652" s="4" t="n">
        <f aca="false">IFERROR(INDEX(Positions!$D$2:$D$14531,MATCH($A4652&amp;"|70",Positions!$A$2:$A$14531,0)),"-")</f>
        <v>71</v>
      </c>
      <c r="F4652" s="4" t="str">
        <f aca="false">IFERROR(INDEX(Positions!$E$2:$E$14531,MATCH($A4652&amp;"|3",Positions!$A$2:$A$14531,0)),"-")</f>
        <v>C</v>
      </c>
      <c r="G4652" s="4" t="str">
        <f aca="false">IFERROR(INDEX(Positions!$E$2:$E$14531,MATCH($A4652&amp;"|70",Positions!$A$2:$A$14531,0)),"-")</f>
        <v>G</v>
      </c>
      <c r="H4652" s="3" t="str">
        <f aca="false">F4652&amp;"-"&amp;G4652</f>
        <v>C-G</v>
      </c>
      <c r="I4652" s="4" t="n">
        <f aca="false">(F4652="G")+(G4652="G")</f>
        <v>1</v>
      </c>
      <c r="J4652" s="4" t="n">
        <f aca="false">(F4652="C")+(G4652="C")</f>
        <v>1</v>
      </c>
      <c r="K4652" s="3" t="n">
        <f aca="false">I4652+J4652</f>
        <v>2</v>
      </c>
    </row>
    <row r="4653" customFormat="false" ht="15" hidden="false" customHeight="false" outlineLevel="0" collapsed="false">
      <c r="A4653" s="4" t="s">
        <v>203</v>
      </c>
      <c r="B4653" s="4" t="s">
        <v>768</v>
      </c>
      <c r="C4653" s="4" t="s">
        <v>885</v>
      </c>
      <c r="D4653" s="4" t="n">
        <f aca="false">IFERROR(INDEX(Positions!$D$2:$D$14531,MATCH($A4653&amp;"|4",Positions!$A$2:$A$14531,0)),"-")</f>
        <v>4</v>
      </c>
      <c r="E4653" s="4" t="n">
        <f aca="false">IFERROR(INDEX(Positions!$D$2:$D$14531,MATCH($A4653&amp;"|69",Positions!$A$2:$A$14531,0)),"-")</f>
        <v>70</v>
      </c>
      <c r="F4653" s="4" t="str">
        <f aca="false">IFERROR(INDEX(Positions!$E$2:$E$14531,MATCH($A4653&amp;"|4",Positions!$A$2:$A$14531,0)),"-")</f>
        <v>U</v>
      </c>
      <c r="G4653" s="4" t="str">
        <f aca="false">IFERROR(INDEX(Positions!$E$2:$E$14531,MATCH($A4653&amp;"|69",Positions!$A$2:$A$14531,0)),"-")</f>
        <v>A</v>
      </c>
      <c r="H4653" s="3" t="str">
        <f aca="false">F4653&amp;"-"&amp;G4653</f>
        <v>U-A</v>
      </c>
      <c r="I4653" s="4" t="n">
        <f aca="false">(F4653="G")+(G4653="G")</f>
        <v>0</v>
      </c>
      <c r="J4653" s="4" t="n">
        <f aca="false">(F4653="C")+(G4653="C")</f>
        <v>0</v>
      </c>
      <c r="K4653" s="3" t="n">
        <f aca="false">I4653+J4653</f>
        <v>0</v>
      </c>
    </row>
    <row r="4654" customFormat="false" ht="15" hidden="false" customHeight="false" outlineLevel="0" collapsed="false">
      <c r="A4654" s="4" t="s">
        <v>203</v>
      </c>
      <c r="B4654" s="4" t="s">
        <v>768</v>
      </c>
      <c r="C4654" s="4" t="s">
        <v>542</v>
      </c>
      <c r="D4654" s="4" t="n">
        <f aca="false">IFERROR(INDEX(Positions!$D$2:$D$14531,MATCH($A4654&amp;"|5",Positions!$A$2:$A$14531,0)),"-")</f>
        <v>5</v>
      </c>
      <c r="E4654" s="4" t="n">
        <f aca="false">IFERROR(INDEX(Positions!$D$2:$D$14531,MATCH($A4654&amp;"|68",Positions!$A$2:$A$14531,0)),"-")</f>
        <v>69</v>
      </c>
      <c r="F4654" s="4" t="str">
        <f aca="false">IFERROR(INDEX(Positions!$E$2:$E$14531,MATCH($A4654&amp;"|5",Positions!$A$2:$A$14531,0)),"-")</f>
        <v>A</v>
      </c>
      <c r="G4654" s="4" t="str">
        <f aca="false">IFERROR(INDEX(Positions!$E$2:$E$14531,MATCH($A4654&amp;"|68",Positions!$A$2:$A$14531,0)),"-")</f>
        <v>U</v>
      </c>
      <c r="H4654" s="3" t="str">
        <f aca="false">F4654&amp;"-"&amp;G4654</f>
        <v>A-U</v>
      </c>
      <c r="I4654" s="4" t="n">
        <f aca="false">(F4654="G")+(G4654="G")</f>
        <v>0</v>
      </c>
      <c r="J4654" s="4" t="n">
        <f aca="false">(F4654="C")+(G4654="C")</f>
        <v>0</v>
      </c>
      <c r="K4654" s="3" t="n">
        <f aca="false">I4654+J4654</f>
        <v>0</v>
      </c>
    </row>
    <row r="4655" customFormat="false" ht="15" hidden="false" customHeight="false" outlineLevel="0" collapsed="false">
      <c r="A4655" s="4" t="s">
        <v>203</v>
      </c>
      <c r="B4655" s="4" t="s">
        <v>768</v>
      </c>
      <c r="C4655" s="4" t="s">
        <v>561</v>
      </c>
      <c r="D4655" s="4" t="n">
        <f aca="false">IFERROR(INDEX(Positions!$D$2:$D$14531,MATCH($A4655&amp;"|6",Positions!$A$2:$A$14531,0)),"-")</f>
        <v>6</v>
      </c>
      <c r="E4655" s="4" t="n">
        <f aca="false">IFERROR(INDEX(Positions!$D$2:$D$14531,MATCH($A4655&amp;"|67",Positions!$A$2:$A$14531,0)),"-")</f>
        <v>68</v>
      </c>
      <c r="F4655" s="4" t="str">
        <f aca="false">IFERROR(INDEX(Positions!$E$2:$E$14531,MATCH($A4655&amp;"|6",Positions!$A$2:$A$14531,0)),"-")</f>
        <v>C</v>
      </c>
      <c r="G4655" s="4" t="str">
        <f aca="false">IFERROR(INDEX(Positions!$E$2:$E$14531,MATCH($A4655&amp;"|67",Positions!$A$2:$A$14531,0)),"-")</f>
        <v>G</v>
      </c>
      <c r="H4655" s="3" t="str">
        <f aca="false">F4655&amp;"-"&amp;G4655</f>
        <v>C-G</v>
      </c>
      <c r="I4655" s="4" t="n">
        <f aca="false">(F4655="G")+(G4655="G")</f>
        <v>1</v>
      </c>
      <c r="J4655" s="4" t="n">
        <f aca="false">(F4655="C")+(G4655="C")</f>
        <v>1</v>
      </c>
      <c r="K4655" s="3" t="n">
        <f aca="false">I4655+J4655</f>
        <v>2</v>
      </c>
    </row>
    <row r="4656" customFormat="false" ht="15" hidden="false" customHeight="false" outlineLevel="0" collapsed="false">
      <c r="A4656" s="4" t="s">
        <v>203</v>
      </c>
      <c r="B4656" s="4" t="s">
        <v>768</v>
      </c>
      <c r="C4656" s="4" t="s">
        <v>886</v>
      </c>
      <c r="D4656" s="4" t="n">
        <f aca="false">IFERROR(INDEX(Positions!$D$2:$D$14531,MATCH($A4656&amp;"|7",Positions!$A$2:$A$14531,0)),"-")</f>
        <v>7</v>
      </c>
      <c r="E4656" s="4" t="n">
        <f aca="false">IFERROR(INDEX(Positions!$D$2:$D$14531,MATCH($A4656&amp;"|66",Positions!$A$2:$A$14531,0)),"-")</f>
        <v>67</v>
      </c>
      <c r="F4656" s="4" t="str">
        <f aca="false">IFERROR(INDEX(Positions!$E$2:$E$14531,MATCH($A4656&amp;"|7",Positions!$A$2:$A$14531,0)),"-")</f>
        <v>G</v>
      </c>
      <c r="G4656" s="4" t="str">
        <f aca="false">IFERROR(INDEX(Positions!$E$2:$E$14531,MATCH($A4656&amp;"|66",Positions!$A$2:$A$14531,0)),"-")</f>
        <v>C</v>
      </c>
      <c r="H4656" s="3" t="str">
        <f aca="false">F4656&amp;"-"&amp;G4656</f>
        <v>G-C</v>
      </c>
      <c r="I4656" s="4" t="n">
        <f aca="false">(F4656="G")+(G4656="G")</f>
        <v>1</v>
      </c>
      <c r="J4656" s="4" t="n">
        <f aca="false">(F4656="C")+(G4656="C")</f>
        <v>1</v>
      </c>
      <c r="K4656" s="3" t="n">
        <f aca="false">I4656+J4656</f>
        <v>2</v>
      </c>
    </row>
    <row r="4657" customFormat="false" ht="15" hidden="false" customHeight="false" outlineLevel="0" collapsed="false">
      <c r="A4657" s="4" t="s">
        <v>203</v>
      </c>
      <c r="B4657" s="4" t="s">
        <v>783</v>
      </c>
      <c r="C4657" s="4" t="s">
        <v>887</v>
      </c>
      <c r="D4657" s="4" t="n">
        <f aca="false">IFERROR(INDEX(Positions!$D$2:$D$14531,MATCH($A4657&amp;"|10",Positions!$A$2:$A$14531,0)),"-")</f>
        <v>10</v>
      </c>
      <c r="E4657" s="4" t="n">
        <f aca="false">IFERROR(INDEX(Positions!$D$2:$D$14531,MATCH($A4657&amp;"|25",Positions!$A$2:$A$14531,0)),"-")</f>
        <v>26</v>
      </c>
      <c r="F4657" s="4" t="str">
        <f aca="false">IFERROR(INDEX(Positions!$E$2:$E$14531,MATCH($A4657&amp;"|10",Positions!$A$2:$A$14531,0)),"-")</f>
        <v>G</v>
      </c>
      <c r="G4657" s="4" t="str">
        <f aca="false">IFERROR(INDEX(Positions!$E$2:$E$14531,MATCH($A4657&amp;"|25",Positions!$A$2:$A$14531,0)),"-")</f>
        <v>C</v>
      </c>
      <c r="H4657" s="3" t="str">
        <f aca="false">F4657&amp;"-"&amp;G4657</f>
        <v>G-C</v>
      </c>
      <c r="I4657" s="4" t="n">
        <f aca="false">(F4657="G")+(G4657="G")</f>
        <v>1</v>
      </c>
      <c r="J4657" s="4" t="n">
        <f aca="false">(F4657="C")+(G4657="C")</f>
        <v>1</v>
      </c>
      <c r="K4657" s="3" t="n">
        <f aca="false">I4657+J4657</f>
        <v>2</v>
      </c>
    </row>
    <row r="4658" customFormat="false" ht="15" hidden="false" customHeight="false" outlineLevel="0" collapsed="false">
      <c r="A4658" s="4" t="s">
        <v>203</v>
      </c>
      <c r="B4658" s="4" t="s">
        <v>783</v>
      </c>
      <c r="C4658" s="4" t="s">
        <v>888</v>
      </c>
      <c r="D4658" s="4" t="n">
        <f aca="false">IFERROR(INDEX(Positions!$D$2:$D$14531,MATCH($A4658&amp;"|11",Positions!$A$2:$A$14531,0)),"-")</f>
        <v>11</v>
      </c>
      <c r="E4658" s="4" t="n">
        <f aca="false">IFERROR(INDEX(Positions!$D$2:$D$14531,MATCH($A4658&amp;"|24",Positions!$A$2:$A$14531,0)),"-")</f>
        <v>25</v>
      </c>
      <c r="F4658" s="4" t="str">
        <f aca="false">IFERROR(INDEX(Positions!$E$2:$E$14531,MATCH($A4658&amp;"|11",Positions!$A$2:$A$14531,0)),"-")</f>
        <v>C</v>
      </c>
      <c r="G4658" s="4" t="str">
        <f aca="false">IFERROR(INDEX(Positions!$E$2:$E$14531,MATCH($A4658&amp;"|24",Positions!$A$2:$A$14531,0)),"-")</f>
        <v>G</v>
      </c>
      <c r="H4658" s="3" t="str">
        <f aca="false">F4658&amp;"-"&amp;G4658</f>
        <v>C-G</v>
      </c>
      <c r="I4658" s="4" t="n">
        <f aca="false">(F4658="G")+(G4658="G")</f>
        <v>1</v>
      </c>
      <c r="J4658" s="4" t="n">
        <f aca="false">(F4658="C")+(G4658="C")</f>
        <v>1</v>
      </c>
      <c r="K4658" s="3" t="n">
        <f aca="false">I4658+J4658</f>
        <v>2</v>
      </c>
    </row>
    <row r="4659" customFormat="false" ht="15" hidden="false" customHeight="false" outlineLevel="0" collapsed="false">
      <c r="A4659" s="4" t="s">
        <v>203</v>
      </c>
      <c r="B4659" s="4" t="s">
        <v>783</v>
      </c>
      <c r="C4659" s="4" t="s">
        <v>479</v>
      </c>
      <c r="D4659" s="4" t="n">
        <f aca="false">IFERROR(INDEX(Positions!$D$2:$D$14531,MATCH($A4659&amp;"|12",Positions!$A$2:$A$14531,0)),"-")</f>
        <v>12</v>
      </c>
      <c r="E4659" s="4" t="n">
        <f aca="false">IFERROR(INDEX(Positions!$D$2:$D$14531,MATCH($A4659&amp;"|23",Positions!$A$2:$A$14531,0)),"-")</f>
        <v>24</v>
      </c>
      <c r="F4659" s="4" t="str">
        <f aca="false">IFERROR(INDEX(Positions!$E$2:$E$14531,MATCH($A4659&amp;"|12",Positions!$A$2:$A$14531,0)),"-")</f>
        <v>U</v>
      </c>
      <c r="G4659" s="4" t="str">
        <f aca="false">IFERROR(INDEX(Positions!$E$2:$E$14531,MATCH($A4659&amp;"|23",Positions!$A$2:$A$14531,0)),"-")</f>
        <v>A</v>
      </c>
      <c r="H4659" s="3" t="str">
        <f aca="false">F4659&amp;"-"&amp;G4659</f>
        <v>U-A</v>
      </c>
      <c r="I4659" s="4" t="n">
        <f aca="false">(F4659="G")+(G4659="G")</f>
        <v>0</v>
      </c>
      <c r="J4659" s="4" t="n">
        <f aca="false">(F4659="C")+(G4659="C")</f>
        <v>0</v>
      </c>
      <c r="K4659" s="3" t="n">
        <f aca="false">I4659+J4659</f>
        <v>0</v>
      </c>
    </row>
    <row r="4660" customFormat="false" ht="15" hidden="false" customHeight="false" outlineLevel="0" collapsed="false">
      <c r="A4660" s="4" t="s">
        <v>203</v>
      </c>
      <c r="B4660" s="4" t="s">
        <v>783</v>
      </c>
      <c r="C4660" s="4" t="s">
        <v>267</v>
      </c>
      <c r="D4660" s="4" t="n">
        <f aca="false">IFERROR(INDEX(Positions!$D$2:$D$14531,MATCH($A4660&amp;"|13",Positions!$A$2:$A$14531,0)),"-")</f>
        <v>13</v>
      </c>
      <c r="E4660" s="4" t="n">
        <f aca="false">IFERROR(INDEX(Positions!$D$2:$D$14531,MATCH($A4660&amp;"|22",Positions!$A$2:$A$14531,0)),"-")</f>
        <v>23</v>
      </c>
      <c r="F4660" s="4" t="str">
        <f aca="false">IFERROR(INDEX(Positions!$E$2:$E$14531,MATCH($A4660&amp;"|13",Positions!$A$2:$A$14531,0)),"-")</f>
        <v>C</v>
      </c>
      <c r="G4660" s="4" t="str">
        <f aca="false">IFERROR(INDEX(Positions!$E$2:$E$14531,MATCH($A4660&amp;"|22",Positions!$A$2:$A$14531,0)),"-")</f>
        <v>G</v>
      </c>
      <c r="H4660" s="3" t="str">
        <f aca="false">F4660&amp;"-"&amp;G4660</f>
        <v>C-G</v>
      </c>
      <c r="I4660" s="4" t="n">
        <f aca="false">(F4660="G")+(G4660="G")</f>
        <v>1</v>
      </c>
      <c r="J4660" s="4" t="n">
        <f aca="false">(F4660="C")+(G4660="C")</f>
        <v>1</v>
      </c>
      <c r="K4660" s="3" t="n">
        <f aca="false">I4660+J4660</f>
        <v>2</v>
      </c>
    </row>
    <row r="4661" customFormat="false" ht="15" hidden="false" customHeight="false" outlineLevel="0" collapsed="false">
      <c r="A4661" s="4" t="s">
        <v>203</v>
      </c>
      <c r="B4661" s="4" t="s">
        <v>805</v>
      </c>
      <c r="C4661" s="4" t="s">
        <v>673</v>
      </c>
      <c r="D4661" s="4" t="n">
        <f aca="false">IFERROR(INDEX(Positions!$D$2:$D$14531,MATCH($A4661&amp;"|27",Positions!$A$2:$A$14531,0)),"-")</f>
        <v>28</v>
      </c>
      <c r="E4661" s="4" t="n">
        <f aca="false">IFERROR(INDEX(Positions!$D$2:$D$14531,MATCH($A4661&amp;"|43",Positions!$A$2:$A$14531,0)),"-")</f>
        <v>44</v>
      </c>
      <c r="F4661" s="4" t="str">
        <f aca="false">IFERROR(INDEX(Positions!$E$2:$E$14531,MATCH($A4661&amp;"|27",Positions!$A$2:$A$14531,0)),"-")</f>
        <v>C</v>
      </c>
      <c r="G4661" s="4" t="str">
        <f aca="false">IFERROR(INDEX(Positions!$E$2:$E$14531,MATCH($A4661&amp;"|43",Positions!$A$2:$A$14531,0)),"-")</f>
        <v>G</v>
      </c>
      <c r="H4661" s="3" t="str">
        <f aca="false">F4661&amp;"-"&amp;G4661</f>
        <v>C-G</v>
      </c>
      <c r="I4661" s="4" t="n">
        <f aca="false">(F4661="G")+(G4661="G")</f>
        <v>1</v>
      </c>
      <c r="J4661" s="4" t="n">
        <f aca="false">(F4661="C")+(G4661="C")</f>
        <v>1</v>
      </c>
      <c r="K4661" s="3" t="n">
        <f aca="false">I4661+J4661</f>
        <v>2</v>
      </c>
    </row>
    <row r="4662" customFormat="false" ht="15" hidden="false" customHeight="false" outlineLevel="0" collapsed="false">
      <c r="A4662" s="4" t="s">
        <v>203</v>
      </c>
      <c r="B4662" s="4" t="s">
        <v>805</v>
      </c>
      <c r="C4662" s="4" t="s">
        <v>889</v>
      </c>
      <c r="D4662" s="4" t="n">
        <f aca="false">IFERROR(INDEX(Positions!$D$2:$D$14531,MATCH($A4662&amp;"|28",Positions!$A$2:$A$14531,0)),"-")</f>
        <v>29</v>
      </c>
      <c r="E4662" s="4" t="n">
        <f aca="false">IFERROR(INDEX(Positions!$D$2:$D$14531,MATCH($A4662&amp;"|42",Positions!$A$2:$A$14531,0)),"-")</f>
        <v>43</v>
      </c>
      <c r="F4662" s="4" t="str">
        <f aca="false">IFERROR(INDEX(Positions!$E$2:$E$14531,MATCH($A4662&amp;"|28",Positions!$A$2:$A$14531,0)),"-")</f>
        <v>A</v>
      </c>
      <c r="G4662" s="4" t="str">
        <f aca="false">IFERROR(INDEX(Positions!$E$2:$E$14531,MATCH($A4662&amp;"|42",Positions!$A$2:$A$14531,0)),"-")</f>
        <v>U</v>
      </c>
      <c r="H4662" s="3" t="str">
        <f aca="false">F4662&amp;"-"&amp;G4662</f>
        <v>A-U</v>
      </c>
      <c r="I4662" s="4" t="n">
        <f aca="false">(F4662="G")+(G4662="G")</f>
        <v>0</v>
      </c>
      <c r="J4662" s="4" t="n">
        <f aca="false">(F4662="C")+(G4662="C")</f>
        <v>0</v>
      </c>
      <c r="K4662" s="3" t="n">
        <f aca="false">I4662+J4662</f>
        <v>0</v>
      </c>
    </row>
    <row r="4663" customFormat="false" ht="15" hidden="false" customHeight="false" outlineLevel="0" collapsed="false">
      <c r="A4663" s="4" t="s">
        <v>203</v>
      </c>
      <c r="B4663" s="4" t="s">
        <v>805</v>
      </c>
      <c r="C4663" s="4" t="s">
        <v>890</v>
      </c>
      <c r="D4663" s="4" t="n">
        <f aca="false">IFERROR(INDEX(Positions!$D$2:$D$14531,MATCH($A4663&amp;"|29",Positions!$A$2:$A$14531,0)),"-")</f>
        <v>30</v>
      </c>
      <c r="E4663" s="4" t="n">
        <f aca="false">IFERROR(INDEX(Positions!$D$2:$D$14531,MATCH($A4663&amp;"|41",Positions!$A$2:$A$14531,0)),"-")</f>
        <v>42</v>
      </c>
      <c r="F4663" s="4" t="str">
        <f aca="false">IFERROR(INDEX(Positions!$E$2:$E$14531,MATCH($A4663&amp;"|29",Positions!$A$2:$A$14531,0)),"-")</f>
        <v>U</v>
      </c>
      <c r="G4663" s="4" t="str">
        <f aca="false">IFERROR(INDEX(Positions!$E$2:$E$14531,MATCH($A4663&amp;"|41",Positions!$A$2:$A$14531,0)),"-")</f>
        <v>A</v>
      </c>
      <c r="H4663" s="3" t="str">
        <f aca="false">F4663&amp;"-"&amp;G4663</f>
        <v>U-A</v>
      </c>
      <c r="I4663" s="4" t="n">
        <f aca="false">(F4663="G")+(G4663="G")</f>
        <v>0</v>
      </c>
      <c r="J4663" s="4" t="n">
        <f aca="false">(F4663="C")+(G4663="C")</f>
        <v>0</v>
      </c>
      <c r="K4663" s="3" t="n">
        <f aca="false">I4663+J4663</f>
        <v>0</v>
      </c>
    </row>
    <row r="4664" customFormat="false" ht="15" hidden="false" customHeight="false" outlineLevel="0" collapsed="false">
      <c r="A4664" s="4" t="s">
        <v>203</v>
      </c>
      <c r="B4664" s="4" t="s">
        <v>805</v>
      </c>
      <c r="C4664" s="4" t="s">
        <v>694</v>
      </c>
      <c r="D4664" s="4" t="n">
        <f aca="false">IFERROR(INDEX(Positions!$D$2:$D$14531,MATCH($A4664&amp;"|30",Positions!$A$2:$A$14531,0)),"-")</f>
        <v>31</v>
      </c>
      <c r="E4664" s="4" t="n">
        <f aca="false">IFERROR(INDEX(Positions!$D$2:$D$14531,MATCH($A4664&amp;"|40",Positions!$A$2:$A$14531,0)),"-")</f>
        <v>41</v>
      </c>
      <c r="F4664" s="4" t="str">
        <f aca="false">IFERROR(INDEX(Positions!$E$2:$E$14531,MATCH($A4664&amp;"|30",Positions!$A$2:$A$14531,0)),"-")</f>
        <v>C</v>
      </c>
      <c r="G4664" s="4" t="str">
        <f aca="false">IFERROR(INDEX(Positions!$E$2:$E$14531,MATCH($A4664&amp;"|40",Positions!$A$2:$A$14531,0)),"-")</f>
        <v>G</v>
      </c>
      <c r="H4664" s="3" t="str">
        <f aca="false">F4664&amp;"-"&amp;G4664</f>
        <v>C-G</v>
      </c>
      <c r="I4664" s="4" t="n">
        <f aca="false">(F4664="G")+(G4664="G")</f>
        <v>1</v>
      </c>
      <c r="J4664" s="4" t="n">
        <f aca="false">(F4664="C")+(G4664="C")</f>
        <v>1</v>
      </c>
      <c r="K4664" s="3" t="n">
        <f aca="false">I4664+J4664</f>
        <v>2</v>
      </c>
    </row>
    <row r="4665" customFormat="false" ht="15" hidden="false" customHeight="false" outlineLevel="0" collapsed="false">
      <c r="A4665" s="4" t="s">
        <v>203</v>
      </c>
      <c r="B4665" s="4" t="s">
        <v>805</v>
      </c>
      <c r="C4665" s="4" t="s">
        <v>640</v>
      </c>
      <c r="D4665" s="4" t="n">
        <f aca="false">IFERROR(INDEX(Positions!$D$2:$D$14531,MATCH($A4665&amp;"|31",Positions!$A$2:$A$14531,0)),"-")</f>
        <v>32</v>
      </c>
      <c r="E4665" s="4" t="n">
        <f aca="false">IFERROR(INDEX(Positions!$D$2:$D$14531,MATCH($A4665&amp;"|39",Positions!$A$2:$A$14531,0)),"-")</f>
        <v>40</v>
      </c>
      <c r="F4665" s="4" t="str">
        <f aca="false">IFERROR(INDEX(Positions!$E$2:$E$14531,MATCH($A4665&amp;"|31",Positions!$A$2:$A$14531,0)),"-")</f>
        <v>A</v>
      </c>
      <c r="G4665" s="4" t="str">
        <f aca="false">IFERROR(INDEX(Positions!$E$2:$E$14531,MATCH($A4665&amp;"|39",Positions!$A$2:$A$14531,0)),"-")</f>
        <v>U</v>
      </c>
      <c r="H4665" s="3" t="str">
        <f aca="false">F4665&amp;"-"&amp;G4665</f>
        <v>A-U</v>
      </c>
      <c r="I4665" s="4" t="n">
        <f aca="false">(F4665="G")+(G4665="G")</f>
        <v>0</v>
      </c>
      <c r="J4665" s="4" t="n">
        <f aca="false">(F4665="C")+(G4665="C")</f>
        <v>0</v>
      </c>
      <c r="K4665" s="3" t="n">
        <f aca="false">I4665+J4665</f>
        <v>0</v>
      </c>
    </row>
    <row r="4666" customFormat="false" ht="15" hidden="false" customHeight="false" outlineLevel="0" collapsed="false">
      <c r="A4666" s="4" t="s">
        <v>203</v>
      </c>
      <c r="B4666" s="4" t="s">
        <v>830</v>
      </c>
      <c r="C4666" s="4" t="s">
        <v>367</v>
      </c>
      <c r="D4666" s="4" t="n">
        <f aca="false">IFERROR(INDEX(Positions!$D$2:$D$14531,MATCH($A4666&amp;"|49",Positions!$A$2:$A$14531,0)),"-")</f>
        <v>50</v>
      </c>
      <c r="E4666" s="4" t="n">
        <f aca="false">IFERROR(INDEX(Positions!$D$2:$D$14531,MATCH($A4666&amp;"|65",Positions!$A$2:$A$14531,0)),"-")</f>
        <v>66</v>
      </c>
      <c r="F4666" s="4" t="str">
        <f aca="false">IFERROR(INDEX(Positions!$E$2:$E$14531,MATCH($A4666&amp;"|49",Positions!$A$2:$A$14531,0)),"-")</f>
        <v>A</v>
      </c>
      <c r="G4666" s="4" t="str">
        <f aca="false">IFERROR(INDEX(Positions!$E$2:$E$14531,MATCH($A4666&amp;"|65",Positions!$A$2:$A$14531,0)),"-")</f>
        <v>U</v>
      </c>
      <c r="H4666" s="3" t="str">
        <f aca="false">F4666&amp;"-"&amp;G4666</f>
        <v>A-U</v>
      </c>
      <c r="I4666" s="4" t="n">
        <f aca="false">(F4666="G")+(G4666="G")</f>
        <v>0</v>
      </c>
      <c r="J4666" s="4" t="n">
        <f aca="false">(F4666="C")+(G4666="C")</f>
        <v>0</v>
      </c>
      <c r="K4666" s="3" t="n">
        <f aca="false">I4666+J4666</f>
        <v>0</v>
      </c>
    </row>
    <row r="4667" customFormat="false" ht="15" hidden="false" customHeight="false" outlineLevel="0" collapsed="false">
      <c r="A4667" s="4" t="s">
        <v>203</v>
      </c>
      <c r="B4667" s="4" t="s">
        <v>830</v>
      </c>
      <c r="C4667" s="4" t="s">
        <v>891</v>
      </c>
      <c r="D4667" s="4" t="n">
        <f aca="false">IFERROR(INDEX(Positions!$D$2:$D$14531,MATCH($A4667&amp;"|50",Positions!$A$2:$A$14531,0)),"-")</f>
        <v>51</v>
      </c>
      <c r="E4667" s="4" t="n">
        <f aca="false">IFERROR(INDEX(Positions!$D$2:$D$14531,MATCH($A4667&amp;"|64",Positions!$A$2:$A$14531,0)),"-")</f>
        <v>65</v>
      </c>
      <c r="F4667" s="4" t="str">
        <f aca="false">IFERROR(INDEX(Positions!$E$2:$E$14531,MATCH($A4667&amp;"|50",Positions!$A$2:$A$14531,0)),"-")</f>
        <v>C</v>
      </c>
      <c r="G4667" s="4" t="str">
        <f aca="false">IFERROR(INDEX(Positions!$E$2:$E$14531,MATCH($A4667&amp;"|64",Positions!$A$2:$A$14531,0)),"-")</f>
        <v>G</v>
      </c>
      <c r="H4667" s="3" t="str">
        <f aca="false">F4667&amp;"-"&amp;G4667</f>
        <v>C-G</v>
      </c>
      <c r="I4667" s="4" t="n">
        <f aca="false">(F4667="G")+(G4667="G")</f>
        <v>1</v>
      </c>
      <c r="J4667" s="4" t="n">
        <f aca="false">(F4667="C")+(G4667="C")</f>
        <v>1</v>
      </c>
      <c r="K4667" s="3" t="n">
        <f aca="false">I4667+J4667</f>
        <v>2</v>
      </c>
    </row>
    <row r="4668" customFormat="false" ht="15" hidden="false" customHeight="false" outlineLevel="0" collapsed="false">
      <c r="A4668" s="4" t="s">
        <v>203</v>
      </c>
      <c r="B4668" s="4" t="s">
        <v>830</v>
      </c>
      <c r="C4668" s="4" t="s">
        <v>689</v>
      </c>
      <c r="D4668" s="4" t="n">
        <f aca="false">IFERROR(INDEX(Positions!$D$2:$D$14531,MATCH($A4668&amp;"|51",Positions!$A$2:$A$14531,0)),"-")</f>
        <v>52</v>
      </c>
      <c r="E4668" s="4" t="n">
        <f aca="false">IFERROR(INDEX(Positions!$D$2:$D$14531,MATCH($A4668&amp;"|63",Positions!$A$2:$A$14531,0)),"-")</f>
        <v>64</v>
      </c>
      <c r="F4668" s="4" t="str">
        <f aca="false">IFERROR(INDEX(Positions!$E$2:$E$14531,MATCH($A4668&amp;"|51",Positions!$A$2:$A$14531,0)),"-")</f>
        <v>A</v>
      </c>
      <c r="G4668" s="4" t="str">
        <f aca="false">IFERROR(INDEX(Positions!$E$2:$E$14531,MATCH($A4668&amp;"|63",Positions!$A$2:$A$14531,0)),"-")</f>
        <v>C</v>
      </c>
      <c r="H4668" s="3" t="str">
        <f aca="false">F4668&amp;"-"&amp;G4668</f>
        <v>A-C</v>
      </c>
      <c r="I4668" s="4" t="n">
        <f aca="false">(F4668="G")+(G4668="G")</f>
        <v>0</v>
      </c>
      <c r="J4668" s="4" t="n">
        <f aca="false">(F4668="C")+(G4668="C")</f>
        <v>1</v>
      </c>
      <c r="K4668" s="3" t="n">
        <f aca="false">I4668+J4668</f>
        <v>1</v>
      </c>
    </row>
    <row r="4669" customFormat="false" ht="15" hidden="false" customHeight="false" outlineLevel="0" collapsed="false">
      <c r="A4669" s="4" t="s">
        <v>203</v>
      </c>
      <c r="B4669" s="4" t="s">
        <v>830</v>
      </c>
      <c r="C4669" s="4" t="s">
        <v>703</v>
      </c>
      <c r="D4669" s="4" t="n">
        <f aca="false">IFERROR(INDEX(Positions!$D$2:$D$14531,MATCH($A4669&amp;"|52",Positions!$A$2:$A$14531,0)),"-")</f>
        <v>53</v>
      </c>
      <c r="E4669" s="4" t="n">
        <f aca="false">IFERROR(INDEX(Positions!$D$2:$D$14531,MATCH($A4669&amp;"|62",Positions!$A$2:$A$14531,0)),"-")</f>
        <v>63</v>
      </c>
      <c r="F4669" s="4" t="str">
        <f aca="false">IFERROR(INDEX(Positions!$E$2:$E$14531,MATCH($A4669&amp;"|52",Positions!$A$2:$A$14531,0)),"-")</f>
        <v>G</v>
      </c>
      <c r="G4669" s="4" t="str">
        <f aca="false">IFERROR(INDEX(Positions!$E$2:$E$14531,MATCH($A4669&amp;"|62",Positions!$A$2:$A$14531,0)),"-")</f>
        <v>C</v>
      </c>
      <c r="H4669" s="3" t="str">
        <f aca="false">F4669&amp;"-"&amp;G4669</f>
        <v>G-C</v>
      </c>
      <c r="I4669" s="4" t="n">
        <f aca="false">(F4669="G")+(G4669="G")</f>
        <v>1</v>
      </c>
      <c r="J4669" s="4" t="n">
        <f aca="false">(F4669="C")+(G4669="C")</f>
        <v>1</v>
      </c>
      <c r="K4669" s="3" t="n">
        <f aca="false">I4669+J4669</f>
        <v>2</v>
      </c>
    </row>
    <row r="4670" customFormat="false" ht="15" hidden="false" customHeight="false" outlineLevel="0" collapsed="false">
      <c r="A4670" s="4" t="s">
        <v>203</v>
      </c>
      <c r="B4670" s="4" t="s">
        <v>830</v>
      </c>
      <c r="C4670" s="4" t="s">
        <v>892</v>
      </c>
      <c r="D4670" s="4" t="n">
        <f aca="false">IFERROR(INDEX(Positions!$D$2:$D$14531,MATCH($A4670&amp;"|53",Positions!$A$2:$A$14531,0)),"-")</f>
        <v>54</v>
      </c>
      <c r="E4670" s="4" t="n">
        <f aca="false">IFERROR(INDEX(Positions!$D$2:$D$14531,MATCH($A4670&amp;"|61",Positions!$A$2:$A$14531,0)),"-")</f>
        <v>62</v>
      </c>
      <c r="F4670" s="4" t="str">
        <f aca="false">IFERROR(INDEX(Positions!$E$2:$E$14531,MATCH($A4670&amp;"|53",Positions!$A$2:$A$14531,0)),"-")</f>
        <v>G</v>
      </c>
      <c r="G4670" s="4" t="str">
        <f aca="false">IFERROR(INDEX(Positions!$E$2:$E$14531,MATCH($A4670&amp;"|61",Positions!$A$2:$A$14531,0)),"-")</f>
        <v>C</v>
      </c>
      <c r="H4670" s="3" t="str">
        <f aca="false">F4670&amp;"-"&amp;G4670</f>
        <v>G-C</v>
      </c>
      <c r="I4670" s="4" t="n">
        <f aca="false">(F4670="G")+(G4670="G")</f>
        <v>1</v>
      </c>
      <c r="J4670" s="4" t="n">
        <f aca="false">(F4670="C")+(G4670="C")</f>
        <v>1</v>
      </c>
      <c r="K4670" s="3" t="n">
        <f aca="false">I4670+J4670</f>
        <v>2</v>
      </c>
    </row>
    <row r="4671" customFormat="false" ht="15" hidden="false" customHeight="false" outlineLevel="0" collapsed="false">
      <c r="A4671" s="24" t="s">
        <v>203</v>
      </c>
      <c r="B4671" s="24" t="s">
        <v>893</v>
      </c>
      <c r="C4671" s="24" t="s">
        <v>894</v>
      </c>
      <c r="D4671" s="24" t="n">
        <f aca="false">IFERROR(INDEX(Positions!$D$2:$D$14531,MATCH($A4671&amp;"|8",Positions!$A$2:$A$14531,0)),"-")</f>
        <v>8</v>
      </c>
      <c r="E4671" s="24" t="n">
        <f aca="false">IFERROR(INDEX(Positions!$D$2:$D$14531,MATCH($A4671&amp;"|14",Positions!$A$2:$A$14531,0)),"-")</f>
        <v>14</v>
      </c>
      <c r="F4671" s="24" t="str">
        <f aca="false">IFERROR(INDEX(Positions!$E$2:$E$14531,MATCH($A4671&amp;"|8",Positions!$A$2:$A$14531,0)),"-")</f>
        <v>U</v>
      </c>
      <c r="G4671" s="24" t="str">
        <f aca="false">IFERROR(INDEX(Positions!$E$2:$E$14531,MATCH($A4671&amp;"|14",Positions!$A$2:$A$14531,0)),"-")</f>
        <v>A</v>
      </c>
      <c r="H4671" s="25" t="str">
        <f aca="false">F4671&amp;"-"&amp;G4671</f>
        <v>U-A</v>
      </c>
      <c r="I4671" s="24" t="n">
        <f aca="false">(F4671="G")+(G4671="G")</f>
        <v>0</v>
      </c>
      <c r="J4671" s="24" t="n">
        <f aca="false">(F4671="C")+(G4671="C")</f>
        <v>0</v>
      </c>
      <c r="K4671" s="25" t="n">
        <f aca="false">I4671+J4671</f>
        <v>0</v>
      </c>
    </row>
    <row r="4672" customFormat="false" ht="15" hidden="false" customHeight="false" outlineLevel="0" collapsed="false">
      <c r="A4672" s="24" t="s">
        <v>203</v>
      </c>
      <c r="B4672" s="24" t="s">
        <v>893</v>
      </c>
      <c r="C4672" s="24" t="s">
        <v>895</v>
      </c>
      <c r="D4672" s="24" t="n">
        <f aca="false">IFERROR(INDEX(Positions!$D$2:$D$14531,MATCH($A4672&amp;"|15",Positions!$A$2:$A$14531,0)),"-")</f>
        <v>15</v>
      </c>
      <c r="E4672" s="24" t="n">
        <f aca="false">IFERROR(INDEX(Positions!$D$2:$D$14531,MATCH($A4672&amp;"|48",Positions!$A$2:$A$14531,0)),"-")</f>
        <v>49</v>
      </c>
      <c r="F4672" s="24" t="str">
        <f aca="false">IFERROR(INDEX(Positions!$E$2:$E$14531,MATCH($A4672&amp;"|15",Positions!$A$2:$A$14531,0)),"-")</f>
        <v>G</v>
      </c>
      <c r="G4672" s="24" t="str">
        <f aca="false">IFERROR(INDEX(Positions!$E$2:$E$14531,MATCH($A4672&amp;"|48",Positions!$A$2:$A$14531,0)),"-")</f>
        <v>C</v>
      </c>
      <c r="H4672" s="25" t="str">
        <f aca="false">F4672&amp;"-"&amp;G4672</f>
        <v>G-C</v>
      </c>
      <c r="I4672" s="24" t="n">
        <f aca="false">(F4672="G")+(G4672="G")</f>
        <v>1</v>
      </c>
      <c r="J4672" s="24" t="n">
        <f aca="false">(F4672="C")+(G4672="C")</f>
        <v>1</v>
      </c>
      <c r="K4672" s="25" t="n">
        <f aca="false">I4672+J4672</f>
        <v>2</v>
      </c>
    </row>
    <row r="4673" customFormat="false" ht="15" hidden="false" customHeight="false" outlineLevel="0" collapsed="false">
      <c r="A4673" s="24" t="s">
        <v>203</v>
      </c>
      <c r="B4673" s="24" t="s">
        <v>893</v>
      </c>
      <c r="C4673" s="24" t="s">
        <v>896</v>
      </c>
      <c r="D4673" s="24" t="n">
        <f aca="false">IFERROR(INDEX(Positions!$D$2:$D$14531,MATCH($A4673&amp;"|18",Positions!$A$2:$A$14531,0)),"-")</f>
        <v>18</v>
      </c>
      <c r="E4673" s="24" t="n">
        <f aca="false">IFERROR(INDEX(Positions!$D$2:$D$14531,MATCH($A4673&amp;"|55",Positions!$A$2:$A$14531,0)),"-")</f>
        <v>56</v>
      </c>
      <c r="F4673" s="24" t="str">
        <f aca="false">IFERROR(INDEX(Positions!$E$2:$E$14531,MATCH($A4673&amp;"|18",Positions!$A$2:$A$14531,0)),"-")</f>
        <v>G</v>
      </c>
      <c r="G4673" s="24" t="str">
        <f aca="false">IFERROR(INDEX(Positions!$E$2:$E$14531,MATCH($A4673&amp;"|55",Positions!$A$2:$A$14531,0)),"-")</f>
        <v>U</v>
      </c>
      <c r="H4673" s="25" t="str">
        <f aca="false">F4673&amp;"-"&amp;G4673</f>
        <v>G-U</v>
      </c>
      <c r="I4673" s="24" t="n">
        <f aca="false">(F4673="G")+(G4673="G")</f>
        <v>1</v>
      </c>
      <c r="J4673" s="24" t="n">
        <f aca="false">(F4673="C")+(G4673="C")</f>
        <v>0</v>
      </c>
      <c r="K4673" s="25" t="n">
        <f aca="false">I4673+J4673</f>
        <v>1</v>
      </c>
    </row>
    <row r="4674" customFormat="false" ht="15" hidden="false" customHeight="false" outlineLevel="0" collapsed="false">
      <c r="A4674" s="24" t="s">
        <v>203</v>
      </c>
      <c r="B4674" s="24" t="s">
        <v>893</v>
      </c>
      <c r="C4674" s="24" t="s">
        <v>897</v>
      </c>
      <c r="D4674" s="24" t="n">
        <f aca="false">IFERROR(INDEX(Positions!$D$2:$D$14531,MATCH($A4674&amp;"|19",Positions!$A$2:$A$14531,0)),"-")</f>
        <v>19</v>
      </c>
      <c r="E4674" s="24" t="n">
        <f aca="false">IFERROR(INDEX(Positions!$D$2:$D$14531,MATCH($A4674&amp;"|56",Positions!$A$2:$A$14531,0)),"-")</f>
        <v>57</v>
      </c>
      <c r="F4674" s="24" t="str">
        <f aca="false">IFERROR(INDEX(Positions!$E$2:$E$14531,MATCH($A4674&amp;"|19",Positions!$A$2:$A$14531,0)),"-")</f>
        <v>G</v>
      </c>
      <c r="G4674" s="24" t="str">
        <f aca="false">IFERROR(INDEX(Positions!$E$2:$E$14531,MATCH($A4674&amp;"|56",Positions!$A$2:$A$14531,0)),"-")</f>
        <v>C</v>
      </c>
      <c r="H4674" s="25" t="str">
        <f aca="false">F4674&amp;"-"&amp;G4674</f>
        <v>G-C</v>
      </c>
      <c r="I4674" s="24" t="n">
        <f aca="false">(F4674="G")+(G4674="G")</f>
        <v>1</v>
      </c>
      <c r="J4674" s="24" t="n">
        <f aca="false">(F4674="C")+(G4674="C")</f>
        <v>1</v>
      </c>
      <c r="K4674" s="25" t="n">
        <f aca="false">I4674+J4674</f>
        <v>2</v>
      </c>
    </row>
    <row r="4675" customFormat="false" ht="15" hidden="false" customHeight="false" outlineLevel="0" collapsed="false">
      <c r="A4675" s="24" t="s">
        <v>203</v>
      </c>
      <c r="B4675" s="24" t="s">
        <v>893</v>
      </c>
      <c r="C4675" s="24" t="s">
        <v>898</v>
      </c>
      <c r="D4675" s="24" t="n">
        <f aca="false">IFERROR(INDEX(Positions!$D$2:$D$14531,MATCH($A4675&amp;"|26",Positions!$A$2:$A$14531,0)),"-")</f>
        <v>27</v>
      </c>
      <c r="E4675" s="24" t="n">
        <f aca="false">IFERROR(INDEX(Positions!$D$2:$D$14531,MATCH($A4675&amp;"|44",Positions!$A$2:$A$14531,0)),"-")</f>
        <v>45</v>
      </c>
      <c r="F4675" s="24" t="str">
        <f aca="false">IFERROR(INDEX(Positions!$E$2:$E$14531,MATCH($A4675&amp;"|26",Positions!$A$2:$A$14531,0)),"-")</f>
        <v>A</v>
      </c>
      <c r="G4675" s="24" t="str">
        <f aca="false">IFERROR(INDEX(Positions!$E$2:$E$14531,MATCH($A4675&amp;"|44",Positions!$A$2:$A$14531,0)),"-")</f>
        <v>G</v>
      </c>
      <c r="H4675" s="25" t="str">
        <f aca="false">F4675&amp;"-"&amp;G4675</f>
        <v>A-G</v>
      </c>
      <c r="I4675" s="24" t="n">
        <f aca="false">(F4675="G")+(G4675="G")</f>
        <v>1</v>
      </c>
      <c r="J4675" s="24" t="n">
        <f aca="false">(F4675="C")+(G4675="C")</f>
        <v>0</v>
      </c>
      <c r="K4675" s="25" t="n">
        <f aca="false">I4675+J4675</f>
        <v>1</v>
      </c>
    </row>
    <row r="4676" customFormat="false" ht="15" hidden="false" customHeight="false" outlineLevel="0" collapsed="false">
      <c r="A4676" s="24" t="s">
        <v>203</v>
      </c>
      <c r="B4676" s="24" t="s">
        <v>893</v>
      </c>
      <c r="C4676" s="24" t="s">
        <v>899</v>
      </c>
      <c r="D4676" s="24" t="n">
        <f aca="false">IFERROR(INDEX(Positions!$D$2:$D$14531,MATCH($A4676&amp;"|32",Positions!$A$2:$A$14531,0)),"-")</f>
        <v>33</v>
      </c>
      <c r="E4676" s="24" t="n">
        <f aca="false">IFERROR(INDEX(Positions!$D$2:$D$14531,MATCH($A4676&amp;"|38",Positions!$A$2:$A$14531,0)),"-")</f>
        <v>39</v>
      </c>
      <c r="F4676" s="24" t="str">
        <f aca="false">IFERROR(INDEX(Positions!$E$2:$E$14531,MATCH($A4676&amp;"|32",Positions!$A$2:$A$14531,0)),"-")</f>
        <v>C</v>
      </c>
      <c r="G4676" s="24" t="str">
        <f aca="false">IFERROR(INDEX(Positions!$E$2:$E$14531,MATCH($A4676&amp;"|38",Positions!$A$2:$A$14531,0)),"-")</f>
        <v>A</v>
      </c>
      <c r="H4676" s="25" t="str">
        <f aca="false">F4676&amp;"-"&amp;G4676</f>
        <v>C-A</v>
      </c>
      <c r="I4676" s="24" t="n">
        <f aca="false">(F4676="G")+(G4676="G")</f>
        <v>0</v>
      </c>
      <c r="J4676" s="24" t="n">
        <f aca="false">(F4676="C")+(G4676="C")</f>
        <v>1</v>
      </c>
      <c r="K4676" s="25" t="n">
        <f aca="false">I4676+J4676</f>
        <v>1</v>
      </c>
    </row>
    <row r="4677" customFormat="false" ht="15" hidden="false" customHeight="false" outlineLevel="0" collapsed="false">
      <c r="A4677" s="24" t="s">
        <v>203</v>
      </c>
      <c r="B4677" s="24" t="s">
        <v>893</v>
      </c>
      <c r="C4677" s="24" t="s">
        <v>900</v>
      </c>
      <c r="D4677" s="24" t="n">
        <f aca="false">IFERROR(INDEX(Positions!$D$2:$D$14531,MATCH($A4677&amp;"|54",Positions!$A$2:$A$14531,0)),"-")</f>
        <v>55</v>
      </c>
      <c r="E4677" s="24" t="n">
        <f aca="false">IFERROR(INDEX(Positions!$D$2:$D$14531,MATCH($A4677&amp;"|58",Positions!$A$2:$A$14531,0)),"-")</f>
        <v>59</v>
      </c>
      <c r="F4677" s="24" t="str">
        <f aca="false">IFERROR(INDEX(Positions!$E$2:$E$14531,MATCH($A4677&amp;"|54",Positions!$A$2:$A$14531,0)),"-")</f>
        <v>U</v>
      </c>
      <c r="G4677" s="24" t="str">
        <f aca="false">IFERROR(INDEX(Positions!$E$2:$E$14531,MATCH($A4677&amp;"|58",Positions!$A$2:$A$14531,0)),"-")</f>
        <v>A</v>
      </c>
      <c r="H4677" s="25" t="str">
        <f aca="false">F4677&amp;"-"&amp;G4677</f>
        <v>U-A</v>
      </c>
      <c r="I4677" s="24" t="n">
        <f aca="false">(F4677="G")+(G4677="G")</f>
        <v>0</v>
      </c>
      <c r="J4677" s="24" t="n">
        <f aca="false">(F4677="C")+(G4677="C")</f>
        <v>0</v>
      </c>
      <c r="K4677" s="25" t="n">
        <f aca="false">I4677+J4677</f>
        <v>0</v>
      </c>
    </row>
    <row r="4678" customFormat="false" ht="15" hidden="false" customHeight="false" outlineLevel="0" collapsed="false">
      <c r="A4678" s="4" t="s">
        <v>204</v>
      </c>
      <c r="B4678" s="4" t="s">
        <v>768</v>
      </c>
      <c r="C4678" s="4" t="s">
        <v>882</v>
      </c>
      <c r="D4678" s="4" t="n">
        <f aca="false">IFERROR(INDEX(Positions!$D$2:$D$14531,MATCH($A4678&amp;"|1",Positions!$A$2:$A$14531,0)),"-")</f>
        <v>1</v>
      </c>
      <c r="E4678" s="4" t="n">
        <f aca="false">IFERROR(INDEX(Positions!$D$2:$D$14531,MATCH($A4678&amp;"|72",Positions!$A$2:$A$14531,0)),"-")</f>
        <v>72</v>
      </c>
      <c r="F4678" s="4" t="str">
        <f aca="false">IFERROR(INDEX(Positions!$E$2:$E$14531,MATCH($A4678&amp;"|1",Positions!$A$2:$A$14531,0)),"-")</f>
        <v>G</v>
      </c>
      <c r="G4678" s="4" t="str">
        <f aca="false">IFERROR(INDEX(Positions!$E$2:$E$14531,MATCH($A4678&amp;"|72",Positions!$A$2:$A$14531,0)),"-")</f>
        <v>C</v>
      </c>
      <c r="H4678" s="3" t="str">
        <f aca="false">F4678&amp;"-"&amp;G4678</f>
        <v>G-C</v>
      </c>
      <c r="I4678" s="4" t="n">
        <f aca="false">(F4678="G")+(G4678="G")</f>
        <v>1</v>
      </c>
      <c r="J4678" s="4" t="n">
        <f aca="false">(F4678="C")+(G4678="C")</f>
        <v>1</v>
      </c>
      <c r="K4678" s="3" t="n">
        <f aca="false">I4678+J4678</f>
        <v>2</v>
      </c>
    </row>
    <row r="4679" customFormat="false" ht="15" hidden="false" customHeight="false" outlineLevel="0" collapsed="false">
      <c r="A4679" s="4" t="s">
        <v>204</v>
      </c>
      <c r="B4679" s="4" t="s">
        <v>768</v>
      </c>
      <c r="C4679" s="4" t="s">
        <v>883</v>
      </c>
      <c r="D4679" s="4" t="n">
        <f aca="false">IFERROR(INDEX(Positions!$D$2:$D$14531,MATCH($A4679&amp;"|2",Positions!$A$2:$A$14531,0)),"-")</f>
        <v>2</v>
      </c>
      <c r="E4679" s="4" t="n">
        <f aca="false">IFERROR(INDEX(Positions!$D$2:$D$14531,MATCH($A4679&amp;"|71",Positions!$A$2:$A$14531,0)),"-")</f>
        <v>71</v>
      </c>
      <c r="F4679" s="4" t="str">
        <f aca="false">IFERROR(INDEX(Positions!$E$2:$E$14531,MATCH($A4679&amp;"|2",Positions!$A$2:$A$14531,0)),"-")</f>
        <v>C</v>
      </c>
      <c r="G4679" s="4" t="str">
        <f aca="false">IFERROR(INDEX(Positions!$E$2:$E$14531,MATCH($A4679&amp;"|71",Positions!$A$2:$A$14531,0)),"-")</f>
        <v>G</v>
      </c>
      <c r="H4679" s="3" t="str">
        <f aca="false">F4679&amp;"-"&amp;G4679</f>
        <v>C-G</v>
      </c>
      <c r="I4679" s="4" t="n">
        <f aca="false">(F4679="G")+(G4679="G")</f>
        <v>1</v>
      </c>
      <c r="J4679" s="4" t="n">
        <f aca="false">(F4679="C")+(G4679="C")</f>
        <v>1</v>
      </c>
      <c r="K4679" s="3" t="n">
        <f aca="false">I4679+J4679</f>
        <v>2</v>
      </c>
    </row>
    <row r="4680" customFormat="false" ht="15" hidden="false" customHeight="false" outlineLevel="0" collapsed="false">
      <c r="A4680" s="4" t="s">
        <v>204</v>
      </c>
      <c r="B4680" s="4" t="s">
        <v>768</v>
      </c>
      <c r="C4680" s="4" t="s">
        <v>884</v>
      </c>
      <c r="D4680" s="4" t="n">
        <f aca="false">IFERROR(INDEX(Positions!$D$2:$D$14531,MATCH($A4680&amp;"|3",Positions!$A$2:$A$14531,0)),"-")</f>
        <v>3</v>
      </c>
      <c r="E4680" s="4" t="n">
        <f aca="false">IFERROR(INDEX(Positions!$D$2:$D$14531,MATCH($A4680&amp;"|70",Positions!$A$2:$A$14531,0)),"-")</f>
        <v>70</v>
      </c>
      <c r="F4680" s="4" t="str">
        <f aca="false">IFERROR(INDEX(Positions!$E$2:$E$14531,MATCH($A4680&amp;"|3",Positions!$A$2:$A$14531,0)),"-")</f>
        <v>C</v>
      </c>
      <c r="G4680" s="4" t="str">
        <f aca="false">IFERROR(INDEX(Positions!$E$2:$E$14531,MATCH($A4680&amp;"|70",Positions!$A$2:$A$14531,0)),"-")</f>
        <v>G</v>
      </c>
      <c r="H4680" s="3" t="str">
        <f aca="false">F4680&amp;"-"&amp;G4680</f>
        <v>C-G</v>
      </c>
      <c r="I4680" s="4" t="n">
        <f aca="false">(F4680="G")+(G4680="G")</f>
        <v>1</v>
      </c>
      <c r="J4680" s="4" t="n">
        <f aca="false">(F4680="C")+(G4680="C")</f>
        <v>1</v>
      </c>
      <c r="K4680" s="3" t="n">
        <f aca="false">I4680+J4680</f>
        <v>2</v>
      </c>
    </row>
    <row r="4681" customFormat="false" ht="15" hidden="false" customHeight="false" outlineLevel="0" collapsed="false">
      <c r="A4681" s="4" t="s">
        <v>204</v>
      </c>
      <c r="B4681" s="4" t="s">
        <v>768</v>
      </c>
      <c r="C4681" s="4" t="s">
        <v>885</v>
      </c>
      <c r="D4681" s="4" t="n">
        <f aca="false">IFERROR(INDEX(Positions!$D$2:$D$14531,MATCH($A4681&amp;"|4",Positions!$A$2:$A$14531,0)),"-")</f>
        <v>4</v>
      </c>
      <c r="E4681" s="4" t="n">
        <f aca="false">IFERROR(INDEX(Positions!$D$2:$D$14531,MATCH($A4681&amp;"|69",Positions!$A$2:$A$14531,0)),"-")</f>
        <v>69</v>
      </c>
      <c r="F4681" s="4" t="str">
        <f aca="false">IFERROR(INDEX(Positions!$E$2:$E$14531,MATCH($A4681&amp;"|4",Positions!$A$2:$A$14531,0)),"-")</f>
        <v>C</v>
      </c>
      <c r="G4681" s="4" t="str">
        <f aca="false">IFERROR(INDEX(Positions!$E$2:$E$14531,MATCH($A4681&amp;"|69",Positions!$A$2:$A$14531,0)),"-")</f>
        <v>G</v>
      </c>
      <c r="H4681" s="3" t="str">
        <f aca="false">F4681&amp;"-"&amp;G4681</f>
        <v>C-G</v>
      </c>
      <c r="I4681" s="4" t="n">
        <f aca="false">(F4681="G")+(G4681="G")</f>
        <v>1</v>
      </c>
      <c r="J4681" s="4" t="n">
        <f aca="false">(F4681="C")+(G4681="C")</f>
        <v>1</v>
      </c>
      <c r="K4681" s="3" t="n">
        <f aca="false">I4681+J4681</f>
        <v>2</v>
      </c>
    </row>
    <row r="4682" customFormat="false" ht="15" hidden="false" customHeight="false" outlineLevel="0" collapsed="false">
      <c r="A4682" s="4" t="s">
        <v>204</v>
      </c>
      <c r="B4682" s="4" t="s">
        <v>768</v>
      </c>
      <c r="C4682" s="4" t="s">
        <v>542</v>
      </c>
      <c r="D4682" s="4" t="n">
        <f aca="false">IFERROR(INDEX(Positions!$D$2:$D$14531,MATCH($A4682&amp;"|5",Positions!$A$2:$A$14531,0)),"-")</f>
        <v>5</v>
      </c>
      <c r="E4682" s="4" t="n">
        <f aca="false">IFERROR(INDEX(Positions!$D$2:$D$14531,MATCH($A4682&amp;"|68",Positions!$A$2:$A$14531,0)),"-")</f>
        <v>68</v>
      </c>
      <c r="F4682" s="4" t="str">
        <f aca="false">IFERROR(INDEX(Positions!$E$2:$E$14531,MATCH($A4682&amp;"|5",Positions!$A$2:$A$14531,0)),"-")</f>
        <v>G</v>
      </c>
      <c r="G4682" s="4" t="str">
        <f aca="false">IFERROR(INDEX(Positions!$E$2:$E$14531,MATCH($A4682&amp;"|68",Positions!$A$2:$A$14531,0)),"-")</f>
        <v>C</v>
      </c>
      <c r="H4682" s="3" t="str">
        <f aca="false">F4682&amp;"-"&amp;G4682</f>
        <v>G-C</v>
      </c>
      <c r="I4682" s="4" t="n">
        <f aca="false">(F4682="G")+(G4682="G")</f>
        <v>1</v>
      </c>
      <c r="J4682" s="4" t="n">
        <f aca="false">(F4682="C")+(G4682="C")</f>
        <v>1</v>
      </c>
      <c r="K4682" s="3" t="n">
        <f aca="false">I4682+J4682</f>
        <v>2</v>
      </c>
    </row>
    <row r="4683" customFormat="false" ht="15" hidden="false" customHeight="false" outlineLevel="0" collapsed="false">
      <c r="A4683" s="4" t="s">
        <v>204</v>
      </c>
      <c r="B4683" s="4" t="s">
        <v>768</v>
      </c>
      <c r="C4683" s="4" t="s">
        <v>561</v>
      </c>
      <c r="D4683" s="4" t="n">
        <f aca="false">IFERROR(INDEX(Positions!$D$2:$D$14531,MATCH($A4683&amp;"|6",Positions!$A$2:$A$14531,0)),"-")</f>
        <v>6</v>
      </c>
      <c r="E4683" s="4" t="n">
        <f aca="false">IFERROR(INDEX(Positions!$D$2:$D$14531,MATCH($A4683&amp;"|67",Positions!$A$2:$A$14531,0)),"-")</f>
        <v>67</v>
      </c>
      <c r="F4683" s="4" t="str">
        <f aca="false">IFERROR(INDEX(Positions!$E$2:$E$14531,MATCH($A4683&amp;"|6",Positions!$A$2:$A$14531,0)),"-")</f>
        <v>G</v>
      </c>
      <c r="G4683" s="4" t="str">
        <f aca="false">IFERROR(INDEX(Positions!$E$2:$E$14531,MATCH($A4683&amp;"|67",Positions!$A$2:$A$14531,0)),"-")</f>
        <v>C</v>
      </c>
      <c r="H4683" s="3" t="str">
        <f aca="false">F4683&amp;"-"&amp;G4683</f>
        <v>G-C</v>
      </c>
      <c r="I4683" s="4" t="n">
        <f aca="false">(F4683="G")+(G4683="G")</f>
        <v>1</v>
      </c>
      <c r="J4683" s="4" t="n">
        <f aca="false">(F4683="C")+(G4683="C")</f>
        <v>1</v>
      </c>
      <c r="K4683" s="3" t="n">
        <f aca="false">I4683+J4683</f>
        <v>2</v>
      </c>
    </row>
    <row r="4684" customFormat="false" ht="15" hidden="false" customHeight="false" outlineLevel="0" collapsed="false">
      <c r="A4684" s="4" t="s">
        <v>204</v>
      </c>
      <c r="B4684" s="4" t="s">
        <v>768</v>
      </c>
      <c r="C4684" s="4" t="s">
        <v>886</v>
      </c>
      <c r="D4684" s="4" t="n">
        <f aca="false">IFERROR(INDEX(Positions!$D$2:$D$14531,MATCH($A4684&amp;"|7",Positions!$A$2:$A$14531,0)),"-")</f>
        <v>7</v>
      </c>
      <c r="E4684" s="4" t="n">
        <f aca="false">IFERROR(INDEX(Positions!$D$2:$D$14531,MATCH($A4684&amp;"|66",Positions!$A$2:$A$14531,0)),"-")</f>
        <v>66</v>
      </c>
      <c r="F4684" s="4" t="str">
        <f aca="false">IFERROR(INDEX(Positions!$E$2:$E$14531,MATCH($A4684&amp;"|7",Positions!$A$2:$A$14531,0)),"-")</f>
        <v>A</v>
      </c>
      <c r="G4684" s="4" t="str">
        <f aca="false">IFERROR(INDEX(Positions!$E$2:$E$14531,MATCH($A4684&amp;"|66",Positions!$A$2:$A$14531,0)),"-")</f>
        <v>U</v>
      </c>
      <c r="H4684" s="3" t="str">
        <f aca="false">F4684&amp;"-"&amp;G4684</f>
        <v>A-U</v>
      </c>
      <c r="I4684" s="4" t="n">
        <f aca="false">(F4684="G")+(G4684="G")</f>
        <v>0</v>
      </c>
      <c r="J4684" s="4" t="n">
        <f aca="false">(F4684="C")+(G4684="C")</f>
        <v>0</v>
      </c>
      <c r="K4684" s="3" t="n">
        <f aca="false">I4684+J4684</f>
        <v>0</v>
      </c>
    </row>
    <row r="4685" customFormat="false" ht="15" hidden="false" customHeight="false" outlineLevel="0" collapsed="false">
      <c r="A4685" s="4" t="s">
        <v>204</v>
      </c>
      <c r="B4685" s="4" t="s">
        <v>783</v>
      </c>
      <c r="C4685" s="4" t="s">
        <v>887</v>
      </c>
      <c r="D4685" s="4" t="n">
        <f aca="false">IFERROR(INDEX(Positions!$D$2:$D$14531,MATCH($A4685&amp;"|10",Positions!$A$2:$A$14531,0)),"-")</f>
        <v>10</v>
      </c>
      <c r="E4685" s="4" t="n">
        <f aca="false">IFERROR(INDEX(Positions!$D$2:$D$14531,MATCH($A4685&amp;"|25",Positions!$A$2:$A$14531,0)),"-")</f>
        <v>25</v>
      </c>
      <c r="F4685" s="4" t="str">
        <f aca="false">IFERROR(INDEX(Positions!$E$2:$E$14531,MATCH($A4685&amp;"|10",Positions!$A$2:$A$14531,0)),"-")</f>
        <v>G</v>
      </c>
      <c r="G4685" s="4" t="str">
        <f aca="false">IFERROR(INDEX(Positions!$E$2:$E$14531,MATCH($A4685&amp;"|25",Positions!$A$2:$A$14531,0)),"-")</f>
        <v>C</v>
      </c>
      <c r="H4685" s="3" t="str">
        <f aca="false">F4685&amp;"-"&amp;G4685</f>
        <v>G-C</v>
      </c>
      <c r="I4685" s="4" t="n">
        <f aca="false">(F4685="G")+(G4685="G")</f>
        <v>1</v>
      </c>
      <c r="J4685" s="4" t="n">
        <f aca="false">(F4685="C")+(G4685="C")</f>
        <v>1</v>
      </c>
      <c r="K4685" s="3" t="n">
        <f aca="false">I4685+J4685</f>
        <v>2</v>
      </c>
    </row>
    <row r="4686" customFormat="false" ht="15" hidden="false" customHeight="false" outlineLevel="0" collapsed="false">
      <c r="A4686" s="4" t="s">
        <v>204</v>
      </c>
      <c r="B4686" s="4" t="s">
        <v>783</v>
      </c>
      <c r="C4686" s="4" t="s">
        <v>888</v>
      </c>
      <c r="D4686" s="4" t="n">
        <f aca="false">IFERROR(INDEX(Positions!$D$2:$D$14531,MATCH($A4686&amp;"|11",Positions!$A$2:$A$14531,0)),"-")</f>
        <v>11</v>
      </c>
      <c r="E4686" s="4" t="n">
        <f aca="false">IFERROR(INDEX(Positions!$D$2:$D$14531,MATCH($A4686&amp;"|24",Positions!$A$2:$A$14531,0)),"-")</f>
        <v>24</v>
      </c>
      <c r="F4686" s="4" t="str">
        <f aca="false">IFERROR(INDEX(Positions!$E$2:$E$14531,MATCH($A4686&amp;"|11",Positions!$A$2:$A$14531,0)),"-")</f>
        <v>C</v>
      </c>
      <c r="G4686" s="4" t="str">
        <f aca="false">IFERROR(INDEX(Positions!$E$2:$E$14531,MATCH($A4686&amp;"|24",Positions!$A$2:$A$14531,0)),"-")</f>
        <v>G</v>
      </c>
      <c r="H4686" s="3" t="str">
        <f aca="false">F4686&amp;"-"&amp;G4686</f>
        <v>C-G</v>
      </c>
      <c r="I4686" s="4" t="n">
        <f aca="false">(F4686="G")+(G4686="G")</f>
        <v>1</v>
      </c>
      <c r="J4686" s="4" t="n">
        <f aca="false">(F4686="C")+(G4686="C")</f>
        <v>1</v>
      </c>
      <c r="K4686" s="3" t="n">
        <f aca="false">I4686+J4686</f>
        <v>2</v>
      </c>
    </row>
    <row r="4687" customFormat="false" ht="15" hidden="false" customHeight="false" outlineLevel="0" collapsed="false">
      <c r="A4687" s="4" t="s">
        <v>204</v>
      </c>
      <c r="B4687" s="4" t="s">
        <v>783</v>
      </c>
      <c r="C4687" s="4" t="s">
        <v>479</v>
      </c>
      <c r="D4687" s="4" t="n">
        <f aca="false">IFERROR(INDEX(Positions!$D$2:$D$14531,MATCH($A4687&amp;"|12",Positions!$A$2:$A$14531,0)),"-")</f>
        <v>12</v>
      </c>
      <c r="E4687" s="4" t="n">
        <f aca="false">IFERROR(INDEX(Positions!$D$2:$D$14531,MATCH($A4687&amp;"|23",Positions!$A$2:$A$14531,0)),"-")</f>
        <v>23</v>
      </c>
      <c r="F4687" s="4" t="str">
        <f aca="false">IFERROR(INDEX(Positions!$E$2:$E$14531,MATCH($A4687&amp;"|12",Positions!$A$2:$A$14531,0)),"-")</f>
        <v>U</v>
      </c>
      <c r="G4687" s="4" t="str">
        <f aca="false">IFERROR(INDEX(Positions!$E$2:$E$14531,MATCH($A4687&amp;"|23",Positions!$A$2:$A$14531,0)),"-")</f>
        <v>A</v>
      </c>
      <c r="H4687" s="3" t="str">
        <f aca="false">F4687&amp;"-"&amp;G4687</f>
        <v>U-A</v>
      </c>
      <c r="I4687" s="4" t="n">
        <f aca="false">(F4687="G")+(G4687="G")</f>
        <v>0</v>
      </c>
      <c r="J4687" s="4" t="n">
        <f aca="false">(F4687="C")+(G4687="C")</f>
        <v>0</v>
      </c>
      <c r="K4687" s="3" t="n">
        <f aca="false">I4687+J4687</f>
        <v>0</v>
      </c>
    </row>
    <row r="4688" customFormat="false" ht="15" hidden="false" customHeight="false" outlineLevel="0" collapsed="false">
      <c r="A4688" s="4" t="s">
        <v>204</v>
      </c>
      <c r="B4688" s="4" t="s">
        <v>783</v>
      </c>
      <c r="C4688" s="4" t="s">
        <v>267</v>
      </c>
      <c r="D4688" s="4" t="n">
        <f aca="false">IFERROR(INDEX(Positions!$D$2:$D$14531,MATCH($A4688&amp;"|13",Positions!$A$2:$A$14531,0)),"-")</f>
        <v>13</v>
      </c>
      <c r="E4688" s="4" t="n">
        <f aca="false">IFERROR(INDEX(Positions!$D$2:$D$14531,MATCH($A4688&amp;"|22",Positions!$A$2:$A$14531,0)),"-")</f>
        <v>22</v>
      </c>
      <c r="F4688" s="4" t="str">
        <f aca="false">IFERROR(INDEX(Positions!$E$2:$E$14531,MATCH($A4688&amp;"|13",Positions!$A$2:$A$14531,0)),"-")</f>
        <v>C</v>
      </c>
      <c r="G4688" s="4" t="str">
        <f aca="false">IFERROR(INDEX(Positions!$E$2:$E$14531,MATCH($A4688&amp;"|22",Positions!$A$2:$A$14531,0)),"-")</f>
        <v>G</v>
      </c>
      <c r="H4688" s="3" t="str">
        <f aca="false">F4688&amp;"-"&amp;G4688</f>
        <v>C-G</v>
      </c>
      <c r="I4688" s="4" t="n">
        <f aca="false">(F4688="G")+(G4688="G")</f>
        <v>1</v>
      </c>
      <c r="J4688" s="4" t="n">
        <f aca="false">(F4688="C")+(G4688="C")</f>
        <v>1</v>
      </c>
      <c r="K4688" s="3" t="n">
        <f aca="false">I4688+J4688</f>
        <v>2</v>
      </c>
    </row>
    <row r="4689" customFormat="false" ht="15" hidden="false" customHeight="false" outlineLevel="0" collapsed="false">
      <c r="A4689" s="4" t="s">
        <v>204</v>
      </c>
      <c r="B4689" s="4" t="s">
        <v>805</v>
      </c>
      <c r="C4689" s="4" t="s">
        <v>673</v>
      </c>
      <c r="D4689" s="4" t="n">
        <f aca="false">IFERROR(INDEX(Positions!$D$2:$D$14531,MATCH($A4689&amp;"|27",Positions!$A$2:$A$14531,0)),"-")</f>
        <v>27</v>
      </c>
      <c r="E4689" s="4" t="n">
        <f aca="false">IFERROR(INDEX(Positions!$D$2:$D$14531,MATCH($A4689&amp;"|43",Positions!$A$2:$A$14531,0)),"-")</f>
        <v>43</v>
      </c>
      <c r="F4689" s="4" t="str">
        <f aca="false">IFERROR(INDEX(Positions!$E$2:$E$14531,MATCH($A4689&amp;"|27",Positions!$A$2:$A$14531,0)),"-")</f>
        <v>G</v>
      </c>
      <c r="G4689" s="4" t="str">
        <f aca="false">IFERROR(INDEX(Positions!$E$2:$E$14531,MATCH($A4689&amp;"|43",Positions!$A$2:$A$14531,0)),"-")</f>
        <v>C</v>
      </c>
      <c r="H4689" s="3" t="str">
        <f aca="false">F4689&amp;"-"&amp;G4689</f>
        <v>G-C</v>
      </c>
      <c r="I4689" s="4" t="n">
        <f aca="false">(F4689="G")+(G4689="G")</f>
        <v>1</v>
      </c>
      <c r="J4689" s="4" t="n">
        <f aca="false">(F4689="C")+(G4689="C")</f>
        <v>1</v>
      </c>
      <c r="K4689" s="3" t="n">
        <f aca="false">I4689+J4689</f>
        <v>2</v>
      </c>
    </row>
    <row r="4690" customFormat="false" ht="15" hidden="false" customHeight="false" outlineLevel="0" collapsed="false">
      <c r="A4690" s="4" t="s">
        <v>204</v>
      </c>
      <c r="B4690" s="4" t="s">
        <v>805</v>
      </c>
      <c r="C4690" s="4" t="s">
        <v>889</v>
      </c>
      <c r="D4690" s="4" t="n">
        <f aca="false">IFERROR(INDEX(Positions!$D$2:$D$14531,MATCH($A4690&amp;"|28",Positions!$A$2:$A$14531,0)),"-")</f>
        <v>28</v>
      </c>
      <c r="E4690" s="4" t="n">
        <f aca="false">IFERROR(INDEX(Positions!$D$2:$D$14531,MATCH($A4690&amp;"|42",Positions!$A$2:$A$14531,0)),"-")</f>
        <v>42</v>
      </c>
      <c r="F4690" s="4" t="str">
        <f aca="false">IFERROR(INDEX(Positions!$E$2:$E$14531,MATCH($A4690&amp;"|28",Positions!$A$2:$A$14531,0)),"-")</f>
        <v>A</v>
      </c>
      <c r="G4690" s="4" t="str">
        <f aca="false">IFERROR(INDEX(Positions!$E$2:$E$14531,MATCH($A4690&amp;"|42",Positions!$A$2:$A$14531,0)),"-")</f>
        <v>U</v>
      </c>
      <c r="H4690" s="3" t="str">
        <f aca="false">F4690&amp;"-"&amp;G4690</f>
        <v>A-U</v>
      </c>
      <c r="I4690" s="4" t="n">
        <f aca="false">(F4690="G")+(G4690="G")</f>
        <v>0</v>
      </c>
      <c r="J4690" s="4" t="n">
        <f aca="false">(F4690="C")+(G4690="C")</f>
        <v>0</v>
      </c>
      <c r="K4690" s="3" t="n">
        <f aca="false">I4690+J4690</f>
        <v>0</v>
      </c>
    </row>
    <row r="4691" customFormat="false" ht="15" hidden="false" customHeight="false" outlineLevel="0" collapsed="false">
      <c r="A4691" s="4" t="s">
        <v>204</v>
      </c>
      <c r="B4691" s="4" t="s">
        <v>805</v>
      </c>
      <c r="C4691" s="4" t="s">
        <v>890</v>
      </c>
      <c r="D4691" s="4" t="n">
        <f aca="false">IFERROR(INDEX(Positions!$D$2:$D$14531,MATCH($A4691&amp;"|29",Positions!$A$2:$A$14531,0)),"-")</f>
        <v>29</v>
      </c>
      <c r="E4691" s="4" t="n">
        <f aca="false">IFERROR(INDEX(Positions!$D$2:$D$14531,MATCH($A4691&amp;"|41",Positions!$A$2:$A$14531,0)),"-")</f>
        <v>41</v>
      </c>
      <c r="F4691" s="4" t="str">
        <f aca="false">IFERROR(INDEX(Positions!$E$2:$E$14531,MATCH($A4691&amp;"|29",Positions!$A$2:$A$14531,0)),"-")</f>
        <v>G</v>
      </c>
      <c r="G4691" s="4" t="str">
        <f aca="false">IFERROR(INDEX(Positions!$E$2:$E$14531,MATCH($A4691&amp;"|41",Positions!$A$2:$A$14531,0)),"-")</f>
        <v>C</v>
      </c>
      <c r="H4691" s="3" t="str">
        <f aca="false">F4691&amp;"-"&amp;G4691</f>
        <v>G-C</v>
      </c>
      <c r="I4691" s="4" t="n">
        <f aca="false">(F4691="G")+(G4691="G")</f>
        <v>1</v>
      </c>
      <c r="J4691" s="4" t="n">
        <f aca="false">(F4691="C")+(G4691="C")</f>
        <v>1</v>
      </c>
      <c r="K4691" s="3" t="n">
        <f aca="false">I4691+J4691</f>
        <v>2</v>
      </c>
    </row>
    <row r="4692" customFormat="false" ht="15" hidden="false" customHeight="false" outlineLevel="0" collapsed="false">
      <c r="A4692" s="4" t="s">
        <v>204</v>
      </c>
      <c r="B4692" s="4" t="s">
        <v>805</v>
      </c>
      <c r="C4692" s="4" t="s">
        <v>694</v>
      </c>
      <c r="D4692" s="4" t="n">
        <f aca="false">IFERROR(INDEX(Positions!$D$2:$D$14531,MATCH($A4692&amp;"|30",Positions!$A$2:$A$14531,0)),"-")</f>
        <v>30</v>
      </c>
      <c r="E4692" s="4" t="n">
        <f aca="false">IFERROR(INDEX(Positions!$D$2:$D$14531,MATCH($A4692&amp;"|40",Positions!$A$2:$A$14531,0)),"-")</f>
        <v>40</v>
      </c>
      <c r="F4692" s="4" t="str">
        <f aca="false">IFERROR(INDEX(Positions!$E$2:$E$14531,MATCH($A4692&amp;"|30",Positions!$A$2:$A$14531,0)),"-")</f>
        <v>G</v>
      </c>
      <c r="G4692" s="4" t="str">
        <f aca="false">IFERROR(INDEX(Positions!$E$2:$E$14531,MATCH($A4692&amp;"|40",Positions!$A$2:$A$14531,0)),"-")</f>
        <v>C</v>
      </c>
      <c r="H4692" s="3" t="str">
        <f aca="false">F4692&amp;"-"&amp;G4692</f>
        <v>G-C</v>
      </c>
      <c r="I4692" s="4" t="n">
        <f aca="false">(F4692="G")+(G4692="G")</f>
        <v>1</v>
      </c>
      <c r="J4692" s="4" t="n">
        <f aca="false">(F4692="C")+(G4692="C")</f>
        <v>1</v>
      </c>
      <c r="K4692" s="3" t="n">
        <f aca="false">I4692+J4692</f>
        <v>2</v>
      </c>
    </row>
    <row r="4693" customFormat="false" ht="15" hidden="false" customHeight="false" outlineLevel="0" collapsed="false">
      <c r="A4693" s="4" t="s">
        <v>204</v>
      </c>
      <c r="B4693" s="4" t="s">
        <v>805</v>
      </c>
      <c r="C4693" s="4" t="s">
        <v>640</v>
      </c>
      <c r="D4693" s="4" t="n">
        <f aca="false">IFERROR(INDEX(Positions!$D$2:$D$14531,MATCH($A4693&amp;"|31",Positions!$A$2:$A$14531,0)),"-")</f>
        <v>31</v>
      </c>
      <c r="E4693" s="4" t="n">
        <f aca="false">IFERROR(INDEX(Positions!$D$2:$D$14531,MATCH($A4693&amp;"|39",Positions!$A$2:$A$14531,0)),"-")</f>
        <v>39</v>
      </c>
      <c r="F4693" s="4" t="str">
        <f aca="false">IFERROR(INDEX(Positions!$E$2:$E$14531,MATCH($A4693&amp;"|31",Positions!$A$2:$A$14531,0)),"-")</f>
        <v>A</v>
      </c>
      <c r="G4693" s="4" t="str">
        <f aca="false">IFERROR(INDEX(Positions!$E$2:$E$14531,MATCH($A4693&amp;"|39",Positions!$A$2:$A$14531,0)),"-")</f>
        <v>U</v>
      </c>
      <c r="H4693" s="3" t="str">
        <f aca="false">F4693&amp;"-"&amp;G4693</f>
        <v>A-U</v>
      </c>
      <c r="I4693" s="4" t="n">
        <f aca="false">(F4693="G")+(G4693="G")</f>
        <v>0</v>
      </c>
      <c r="J4693" s="4" t="n">
        <f aca="false">(F4693="C")+(G4693="C")</f>
        <v>0</v>
      </c>
      <c r="K4693" s="3" t="n">
        <f aca="false">I4693+J4693</f>
        <v>0</v>
      </c>
    </row>
    <row r="4694" customFormat="false" ht="15" hidden="false" customHeight="false" outlineLevel="0" collapsed="false">
      <c r="A4694" s="4" t="s">
        <v>204</v>
      </c>
      <c r="B4694" s="4" t="s">
        <v>830</v>
      </c>
      <c r="C4694" s="4" t="s">
        <v>367</v>
      </c>
      <c r="D4694" s="4" t="n">
        <f aca="false">IFERROR(INDEX(Positions!$D$2:$D$14531,MATCH($A4694&amp;"|49",Positions!$A$2:$A$14531,0)),"-")</f>
        <v>49</v>
      </c>
      <c r="E4694" s="4" t="n">
        <f aca="false">IFERROR(INDEX(Positions!$D$2:$D$14531,MATCH($A4694&amp;"|65",Positions!$A$2:$A$14531,0)),"-")</f>
        <v>65</v>
      </c>
      <c r="F4694" s="4" t="str">
        <f aca="false">IFERROR(INDEX(Positions!$E$2:$E$14531,MATCH($A4694&amp;"|49",Positions!$A$2:$A$14531,0)),"-")</f>
        <v>G</v>
      </c>
      <c r="G4694" s="4" t="str">
        <f aca="false">IFERROR(INDEX(Positions!$E$2:$E$14531,MATCH($A4694&amp;"|65",Positions!$A$2:$A$14531,0)),"-")</f>
        <v>C</v>
      </c>
      <c r="H4694" s="3" t="str">
        <f aca="false">F4694&amp;"-"&amp;G4694</f>
        <v>G-C</v>
      </c>
      <c r="I4694" s="4" t="n">
        <f aca="false">(F4694="G")+(G4694="G")</f>
        <v>1</v>
      </c>
      <c r="J4694" s="4" t="n">
        <f aca="false">(F4694="C")+(G4694="C")</f>
        <v>1</v>
      </c>
      <c r="K4694" s="3" t="n">
        <f aca="false">I4694+J4694</f>
        <v>2</v>
      </c>
    </row>
    <row r="4695" customFormat="false" ht="15" hidden="false" customHeight="false" outlineLevel="0" collapsed="false">
      <c r="A4695" s="4" t="s">
        <v>204</v>
      </c>
      <c r="B4695" s="4" t="s">
        <v>830</v>
      </c>
      <c r="C4695" s="4" t="s">
        <v>891</v>
      </c>
      <c r="D4695" s="4" t="n">
        <f aca="false">IFERROR(INDEX(Positions!$D$2:$D$14531,MATCH($A4695&amp;"|50",Positions!$A$2:$A$14531,0)),"-")</f>
        <v>50</v>
      </c>
      <c r="E4695" s="4" t="n">
        <f aca="false">IFERROR(INDEX(Positions!$D$2:$D$14531,MATCH($A4695&amp;"|64",Positions!$A$2:$A$14531,0)),"-")</f>
        <v>64</v>
      </c>
      <c r="F4695" s="4" t="str">
        <f aca="false">IFERROR(INDEX(Positions!$E$2:$E$14531,MATCH($A4695&amp;"|50",Positions!$A$2:$A$14531,0)),"-")</f>
        <v>G</v>
      </c>
      <c r="G4695" s="4" t="str">
        <f aca="false">IFERROR(INDEX(Positions!$E$2:$E$14531,MATCH($A4695&amp;"|64",Positions!$A$2:$A$14531,0)),"-")</f>
        <v>C</v>
      </c>
      <c r="H4695" s="3" t="str">
        <f aca="false">F4695&amp;"-"&amp;G4695</f>
        <v>G-C</v>
      </c>
      <c r="I4695" s="4" t="n">
        <f aca="false">(F4695="G")+(G4695="G")</f>
        <v>1</v>
      </c>
      <c r="J4695" s="4" t="n">
        <f aca="false">(F4695="C")+(G4695="C")</f>
        <v>1</v>
      </c>
      <c r="K4695" s="3" t="n">
        <f aca="false">I4695+J4695</f>
        <v>2</v>
      </c>
    </row>
    <row r="4696" customFormat="false" ht="15" hidden="false" customHeight="false" outlineLevel="0" collapsed="false">
      <c r="A4696" s="4" t="s">
        <v>204</v>
      </c>
      <c r="B4696" s="4" t="s">
        <v>830</v>
      </c>
      <c r="C4696" s="4" t="s">
        <v>689</v>
      </c>
      <c r="D4696" s="4" t="n">
        <f aca="false">IFERROR(INDEX(Positions!$D$2:$D$14531,MATCH($A4696&amp;"|51",Positions!$A$2:$A$14531,0)),"-")</f>
        <v>51</v>
      </c>
      <c r="E4696" s="4" t="n">
        <f aca="false">IFERROR(INDEX(Positions!$D$2:$D$14531,MATCH($A4696&amp;"|63",Positions!$A$2:$A$14531,0)),"-")</f>
        <v>63</v>
      </c>
      <c r="F4696" s="4" t="str">
        <f aca="false">IFERROR(INDEX(Positions!$E$2:$E$14531,MATCH($A4696&amp;"|51",Positions!$A$2:$A$14531,0)),"-")</f>
        <v>U</v>
      </c>
      <c r="G4696" s="4" t="str">
        <f aca="false">IFERROR(INDEX(Positions!$E$2:$E$14531,MATCH($A4696&amp;"|63",Positions!$A$2:$A$14531,0)),"-")</f>
        <v>G</v>
      </c>
      <c r="H4696" s="3" t="str">
        <f aca="false">F4696&amp;"-"&amp;G4696</f>
        <v>U-G</v>
      </c>
      <c r="I4696" s="4" t="n">
        <f aca="false">(F4696="G")+(G4696="G")</f>
        <v>1</v>
      </c>
      <c r="J4696" s="4" t="n">
        <f aca="false">(F4696="C")+(G4696="C")</f>
        <v>0</v>
      </c>
      <c r="K4696" s="3" t="n">
        <f aca="false">I4696+J4696</f>
        <v>1</v>
      </c>
    </row>
    <row r="4697" customFormat="false" ht="15" hidden="false" customHeight="false" outlineLevel="0" collapsed="false">
      <c r="A4697" s="4" t="s">
        <v>204</v>
      </c>
      <c r="B4697" s="4" t="s">
        <v>830</v>
      </c>
      <c r="C4697" s="4" t="s">
        <v>703</v>
      </c>
      <c r="D4697" s="4" t="n">
        <f aca="false">IFERROR(INDEX(Positions!$D$2:$D$14531,MATCH($A4697&amp;"|52",Positions!$A$2:$A$14531,0)),"-")</f>
        <v>52</v>
      </c>
      <c r="E4697" s="4" t="n">
        <f aca="false">IFERROR(INDEX(Positions!$D$2:$D$14531,MATCH($A4697&amp;"|62",Positions!$A$2:$A$14531,0)),"-")</f>
        <v>62</v>
      </c>
      <c r="F4697" s="4" t="str">
        <f aca="false">IFERROR(INDEX(Positions!$E$2:$E$14531,MATCH($A4697&amp;"|52",Positions!$A$2:$A$14531,0)),"-")</f>
        <v>G</v>
      </c>
      <c r="G4697" s="4" t="str">
        <f aca="false">IFERROR(INDEX(Positions!$E$2:$E$14531,MATCH($A4697&amp;"|62",Positions!$A$2:$A$14531,0)),"-")</f>
        <v>C</v>
      </c>
      <c r="H4697" s="3" t="str">
        <f aca="false">F4697&amp;"-"&amp;G4697</f>
        <v>G-C</v>
      </c>
      <c r="I4697" s="4" t="n">
        <f aca="false">(F4697="G")+(G4697="G")</f>
        <v>1</v>
      </c>
      <c r="J4697" s="4" t="n">
        <f aca="false">(F4697="C")+(G4697="C")</f>
        <v>1</v>
      </c>
      <c r="K4697" s="3" t="n">
        <f aca="false">I4697+J4697</f>
        <v>2</v>
      </c>
    </row>
    <row r="4698" customFormat="false" ht="15" hidden="false" customHeight="false" outlineLevel="0" collapsed="false">
      <c r="A4698" s="4" t="s">
        <v>204</v>
      </c>
      <c r="B4698" s="4" t="s">
        <v>830</v>
      </c>
      <c r="C4698" s="4" t="s">
        <v>892</v>
      </c>
      <c r="D4698" s="4" t="n">
        <f aca="false">IFERROR(INDEX(Positions!$D$2:$D$14531,MATCH($A4698&amp;"|53",Positions!$A$2:$A$14531,0)),"-")</f>
        <v>53</v>
      </c>
      <c r="E4698" s="4" t="n">
        <f aca="false">IFERROR(INDEX(Positions!$D$2:$D$14531,MATCH($A4698&amp;"|61",Positions!$A$2:$A$14531,0)),"-")</f>
        <v>61</v>
      </c>
      <c r="F4698" s="4" t="str">
        <f aca="false">IFERROR(INDEX(Positions!$E$2:$E$14531,MATCH($A4698&amp;"|53",Positions!$A$2:$A$14531,0)),"-")</f>
        <v>G</v>
      </c>
      <c r="G4698" s="4" t="str">
        <f aca="false">IFERROR(INDEX(Positions!$E$2:$E$14531,MATCH($A4698&amp;"|61",Positions!$A$2:$A$14531,0)),"-")</f>
        <v>C</v>
      </c>
      <c r="H4698" s="3" t="str">
        <f aca="false">F4698&amp;"-"&amp;G4698</f>
        <v>G-C</v>
      </c>
      <c r="I4698" s="4" t="n">
        <f aca="false">(F4698="G")+(G4698="G")</f>
        <v>1</v>
      </c>
      <c r="J4698" s="4" t="n">
        <f aca="false">(F4698="C")+(G4698="C")</f>
        <v>1</v>
      </c>
      <c r="K4698" s="3" t="n">
        <f aca="false">I4698+J4698</f>
        <v>2</v>
      </c>
    </row>
    <row r="4699" customFormat="false" ht="15" hidden="false" customHeight="false" outlineLevel="0" collapsed="false">
      <c r="A4699" s="24" t="s">
        <v>204</v>
      </c>
      <c r="B4699" s="24" t="s">
        <v>893</v>
      </c>
      <c r="C4699" s="24" t="s">
        <v>894</v>
      </c>
      <c r="D4699" s="24" t="n">
        <f aca="false">IFERROR(INDEX(Positions!$D$2:$D$14531,MATCH($A4699&amp;"|8",Positions!$A$2:$A$14531,0)),"-")</f>
        <v>8</v>
      </c>
      <c r="E4699" s="24" t="n">
        <f aca="false">IFERROR(INDEX(Positions!$D$2:$D$14531,MATCH($A4699&amp;"|14",Positions!$A$2:$A$14531,0)),"-")</f>
        <v>14</v>
      </c>
      <c r="F4699" s="24" t="str">
        <f aca="false">IFERROR(INDEX(Positions!$E$2:$E$14531,MATCH($A4699&amp;"|8",Positions!$A$2:$A$14531,0)),"-")</f>
        <v>U</v>
      </c>
      <c r="G4699" s="24" t="str">
        <f aca="false">IFERROR(INDEX(Positions!$E$2:$E$14531,MATCH($A4699&amp;"|14",Positions!$A$2:$A$14531,0)),"-")</f>
        <v>A</v>
      </c>
      <c r="H4699" s="25" t="str">
        <f aca="false">F4699&amp;"-"&amp;G4699</f>
        <v>U-A</v>
      </c>
      <c r="I4699" s="24" t="n">
        <f aca="false">(F4699="G")+(G4699="G")</f>
        <v>0</v>
      </c>
      <c r="J4699" s="24" t="n">
        <f aca="false">(F4699="C")+(G4699="C")</f>
        <v>0</v>
      </c>
      <c r="K4699" s="25" t="n">
        <f aca="false">I4699+J4699</f>
        <v>0</v>
      </c>
    </row>
    <row r="4700" customFormat="false" ht="15" hidden="false" customHeight="false" outlineLevel="0" collapsed="false">
      <c r="A4700" s="24" t="s">
        <v>204</v>
      </c>
      <c r="B4700" s="24" t="s">
        <v>893</v>
      </c>
      <c r="C4700" s="24" t="s">
        <v>895</v>
      </c>
      <c r="D4700" s="24" t="n">
        <f aca="false">IFERROR(INDEX(Positions!$D$2:$D$14531,MATCH($A4700&amp;"|15",Positions!$A$2:$A$14531,0)),"-")</f>
        <v>15</v>
      </c>
      <c r="E4700" s="24" t="n">
        <f aca="false">IFERROR(INDEX(Positions!$D$2:$D$14531,MATCH($A4700&amp;"|48",Positions!$A$2:$A$14531,0)),"-")</f>
        <v>48</v>
      </c>
      <c r="F4700" s="24" t="str">
        <f aca="false">IFERROR(INDEX(Positions!$E$2:$E$14531,MATCH($A4700&amp;"|15",Positions!$A$2:$A$14531,0)),"-")</f>
        <v>G</v>
      </c>
      <c r="G4700" s="24" t="str">
        <f aca="false">IFERROR(INDEX(Positions!$E$2:$E$14531,MATCH($A4700&amp;"|48",Positions!$A$2:$A$14531,0)),"-")</f>
        <v>C</v>
      </c>
      <c r="H4700" s="25" t="str">
        <f aca="false">F4700&amp;"-"&amp;G4700</f>
        <v>G-C</v>
      </c>
      <c r="I4700" s="24" t="n">
        <f aca="false">(F4700="G")+(G4700="G")</f>
        <v>1</v>
      </c>
      <c r="J4700" s="24" t="n">
        <f aca="false">(F4700="C")+(G4700="C")</f>
        <v>1</v>
      </c>
      <c r="K4700" s="25" t="n">
        <f aca="false">I4700+J4700</f>
        <v>2</v>
      </c>
    </row>
    <row r="4701" customFormat="false" ht="15" hidden="false" customHeight="false" outlineLevel="0" collapsed="false">
      <c r="A4701" s="24" t="s">
        <v>204</v>
      </c>
      <c r="B4701" s="24" t="s">
        <v>893</v>
      </c>
      <c r="C4701" s="24" t="s">
        <v>896</v>
      </c>
      <c r="D4701" s="24" t="n">
        <f aca="false">IFERROR(INDEX(Positions!$D$2:$D$14531,MATCH($A4701&amp;"|18",Positions!$A$2:$A$14531,0)),"-")</f>
        <v>18</v>
      </c>
      <c r="E4701" s="24" t="n">
        <f aca="false">IFERROR(INDEX(Positions!$D$2:$D$14531,MATCH($A4701&amp;"|55",Positions!$A$2:$A$14531,0)),"-")</f>
        <v>55</v>
      </c>
      <c r="F4701" s="24" t="str">
        <f aca="false">IFERROR(INDEX(Positions!$E$2:$E$14531,MATCH($A4701&amp;"|18",Positions!$A$2:$A$14531,0)),"-")</f>
        <v>G</v>
      </c>
      <c r="G4701" s="24" t="str">
        <f aca="false">IFERROR(INDEX(Positions!$E$2:$E$14531,MATCH($A4701&amp;"|55",Positions!$A$2:$A$14531,0)),"-")</f>
        <v>U</v>
      </c>
      <c r="H4701" s="25" t="str">
        <f aca="false">F4701&amp;"-"&amp;G4701</f>
        <v>G-U</v>
      </c>
      <c r="I4701" s="24" t="n">
        <f aca="false">(F4701="G")+(G4701="G")</f>
        <v>1</v>
      </c>
      <c r="J4701" s="24" t="n">
        <f aca="false">(F4701="C")+(G4701="C")</f>
        <v>0</v>
      </c>
      <c r="K4701" s="25" t="n">
        <f aca="false">I4701+J4701</f>
        <v>1</v>
      </c>
    </row>
    <row r="4702" customFormat="false" ht="15" hidden="false" customHeight="false" outlineLevel="0" collapsed="false">
      <c r="A4702" s="24" t="s">
        <v>204</v>
      </c>
      <c r="B4702" s="24" t="s">
        <v>893</v>
      </c>
      <c r="C4702" s="24" t="s">
        <v>897</v>
      </c>
      <c r="D4702" s="24" t="n">
        <f aca="false">IFERROR(INDEX(Positions!$D$2:$D$14531,MATCH($A4702&amp;"|19",Positions!$A$2:$A$14531,0)),"-")</f>
        <v>19</v>
      </c>
      <c r="E4702" s="24" t="n">
        <f aca="false">IFERROR(INDEX(Positions!$D$2:$D$14531,MATCH($A4702&amp;"|56",Positions!$A$2:$A$14531,0)),"-")</f>
        <v>56</v>
      </c>
      <c r="F4702" s="24" t="str">
        <f aca="false">IFERROR(INDEX(Positions!$E$2:$E$14531,MATCH($A4702&amp;"|19",Positions!$A$2:$A$14531,0)),"-")</f>
        <v>G</v>
      </c>
      <c r="G4702" s="24" t="str">
        <f aca="false">IFERROR(INDEX(Positions!$E$2:$E$14531,MATCH($A4702&amp;"|56",Positions!$A$2:$A$14531,0)),"-")</f>
        <v>C</v>
      </c>
      <c r="H4702" s="25" t="str">
        <f aca="false">F4702&amp;"-"&amp;G4702</f>
        <v>G-C</v>
      </c>
      <c r="I4702" s="24" t="n">
        <f aca="false">(F4702="G")+(G4702="G")</f>
        <v>1</v>
      </c>
      <c r="J4702" s="24" t="n">
        <f aca="false">(F4702="C")+(G4702="C")</f>
        <v>1</v>
      </c>
      <c r="K4702" s="25" t="n">
        <f aca="false">I4702+J4702</f>
        <v>2</v>
      </c>
    </row>
    <row r="4703" customFormat="false" ht="15" hidden="false" customHeight="false" outlineLevel="0" collapsed="false">
      <c r="A4703" s="24" t="s">
        <v>204</v>
      </c>
      <c r="B4703" s="24" t="s">
        <v>893</v>
      </c>
      <c r="C4703" s="24" t="s">
        <v>898</v>
      </c>
      <c r="D4703" s="24" t="n">
        <f aca="false">IFERROR(INDEX(Positions!$D$2:$D$14531,MATCH($A4703&amp;"|26",Positions!$A$2:$A$14531,0)),"-")</f>
        <v>26</v>
      </c>
      <c r="E4703" s="24" t="n">
        <f aca="false">IFERROR(INDEX(Positions!$D$2:$D$14531,MATCH($A4703&amp;"|44",Positions!$A$2:$A$14531,0)),"-")</f>
        <v>44</v>
      </c>
      <c r="F4703" s="24" t="str">
        <f aca="false">IFERROR(INDEX(Positions!$E$2:$E$14531,MATCH($A4703&amp;"|26",Positions!$A$2:$A$14531,0)),"-")</f>
        <v>A</v>
      </c>
      <c r="G4703" s="24" t="str">
        <f aca="false">IFERROR(INDEX(Positions!$E$2:$E$14531,MATCH($A4703&amp;"|44",Positions!$A$2:$A$14531,0)),"-")</f>
        <v>G</v>
      </c>
      <c r="H4703" s="25" t="str">
        <f aca="false">F4703&amp;"-"&amp;G4703</f>
        <v>A-G</v>
      </c>
      <c r="I4703" s="24" t="n">
        <f aca="false">(F4703="G")+(G4703="G")</f>
        <v>1</v>
      </c>
      <c r="J4703" s="24" t="n">
        <f aca="false">(F4703="C")+(G4703="C")</f>
        <v>0</v>
      </c>
      <c r="K4703" s="25" t="n">
        <f aca="false">I4703+J4703</f>
        <v>1</v>
      </c>
    </row>
    <row r="4704" customFormat="false" ht="15" hidden="false" customHeight="false" outlineLevel="0" collapsed="false">
      <c r="A4704" s="24" t="s">
        <v>204</v>
      </c>
      <c r="B4704" s="24" t="s">
        <v>893</v>
      </c>
      <c r="C4704" s="24" t="s">
        <v>899</v>
      </c>
      <c r="D4704" s="24" t="n">
        <f aca="false">IFERROR(INDEX(Positions!$D$2:$D$14531,MATCH($A4704&amp;"|32",Positions!$A$2:$A$14531,0)),"-")</f>
        <v>32</v>
      </c>
      <c r="E4704" s="24" t="n">
        <f aca="false">IFERROR(INDEX(Positions!$D$2:$D$14531,MATCH($A4704&amp;"|38",Positions!$A$2:$A$14531,0)),"-")</f>
        <v>38</v>
      </c>
      <c r="F4704" s="24" t="str">
        <f aca="false">IFERROR(INDEX(Positions!$E$2:$E$14531,MATCH($A4704&amp;"|32",Positions!$A$2:$A$14531,0)),"-")</f>
        <v>U</v>
      </c>
      <c r="G4704" s="24" t="str">
        <f aca="false">IFERROR(INDEX(Positions!$E$2:$E$14531,MATCH($A4704&amp;"|38",Positions!$A$2:$A$14531,0)),"-")</f>
        <v>A</v>
      </c>
      <c r="H4704" s="25" t="str">
        <f aca="false">F4704&amp;"-"&amp;G4704</f>
        <v>U-A</v>
      </c>
      <c r="I4704" s="24" t="n">
        <f aca="false">(F4704="G")+(G4704="G")</f>
        <v>0</v>
      </c>
      <c r="J4704" s="24" t="n">
        <f aca="false">(F4704="C")+(G4704="C")</f>
        <v>0</v>
      </c>
      <c r="K4704" s="25" t="n">
        <f aca="false">I4704+J4704</f>
        <v>0</v>
      </c>
    </row>
    <row r="4705" customFormat="false" ht="15" hidden="false" customHeight="false" outlineLevel="0" collapsed="false">
      <c r="A4705" s="24" t="s">
        <v>204</v>
      </c>
      <c r="B4705" s="24" t="s">
        <v>893</v>
      </c>
      <c r="C4705" s="24" t="s">
        <v>900</v>
      </c>
      <c r="D4705" s="24" t="n">
        <f aca="false">IFERROR(INDEX(Positions!$D$2:$D$14531,MATCH($A4705&amp;"|54",Positions!$A$2:$A$14531,0)),"-")</f>
        <v>54</v>
      </c>
      <c r="E4705" s="24" t="n">
        <f aca="false">IFERROR(INDEX(Positions!$D$2:$D$14531,MATCH($A4705&amp;"|58",Positions!$A$2:$A$14531,0)),"-")</f>
        <v>58</v>
      </c>
      <c r="F4705" s="24" t="str">
        <f aca="false">IFERROR(INDEX(Positions!$E$2:$E$14531,MATCH($A4705&amp;"|54",Positions!$A$2:$A$14531,0)),"-")</f>
        <v>U</v>
      </c>
      <c r="G4705" s="24" t="str">
        <f aca="false">IFERROR(INDEX(Positions!$E$2:$E$14531,MATCH($A4705&amp;"|58",Positions!$A$2:$A$14531,0)),"-")</f>
        <v>A</v>
      </c>
      <c r="H4705" s="25" t="str">
        <f aca="false">F4705&amp;"-"&amp;G4705</f>
        <v>U-A</v>
      </c>
      <c r="I4705" s="24" t="n">
        <f aca="false">(F4705="G")+(G4705="G")</f>
        <v>0</v>
      </c>
      <c r="J4705" s="24" t="n">
        <f aca="false">(F4705="C")+(G4705="C")</f>
        <v>0</v>
      </c>
      <c r="K4705" s="25" t="n">
        <f aca="false">I4705+J4705</f>
        <v>0</v>
      </c>
    </row>
    <row r="4706" customFormat="false" ht="15" hidden="false" customHeight="false" outlineLevel="0" collapsed="false">
      <c r="A4706" s="4" t="s">
        <v>205</v>
      </c>
      <c r="B4706" s="4" t="s">
        <v>768</v>
      </c>
      <c r="C4706" s="4" t="s">
        <v>882</v>
      </c>
      <c r="D4706" s="4" t="n">
        <f aca="false">IFERROR(INDEX(Positions!$D$2:$D$14531,MATCH($A4706&amp;"|1",Positions!$A$2:$A$14531,0)),"-")</f>
        <v>1</v>
      </c>
      <c r="E4706" s="4" t="n">
        <f aca="false">IFERROR(INDEX(Positions!$D$2:$D$14531,MATCH($A4706&amp;"|72",Positions!$A$2:$A$14531,0)),"-")</f>
        <v>73</v>
      </c>
      <c r="F4706" s="4" t="str">
        <f aca="false">IFERROR(INDEX(Positions!$E$2:$E$14531,MATCH($A4706&amp;"|1",Positions!$A$2:$A$14531,0)),"-")</f>
        <v>C</v>
      </c>
      <c r="G4706" s="4" t="str">
        <f aca="false">IFERROR(INDEX(Positions!$E$2:$E$14531,MATCH($A4706&amp;"|72",Positions!$A$2:$A$14531,0)),"-")</f>
        <v>G</v>
      </c>
      <c r="H4706" s="3" t="str">
        <f aca="false">F4706&amp;"-"&amp;G4706</f>
        <v>C-G</v>
      </c>
      <c r="I4706" s="4" t="n">
        <f aca="false">(F4706="G")+(G4706="G")</f>
        <v>1</v>
      </c>
      <c r="J4706" s="4" t="n">
        <f aca="false">(F4706="C")+(G4706="C")</f>
        <v>1</v>
      </c>
      <c r="K4706" s="3" t="n">
        <f aca="false">I4706+J4706</f>
        <v>2</v>
      </c>
    </row>
    <row r="4707" customFormat="false" ht="15" hidden="false" customHeight="false" outlineLevel="0" collapsed="false">
      <c r="A4707" s="4" t="s">
        <v>205</v>
      </c>
      <c r="B4707" s="4" t="s">
        <v>768</v>
      </c>
      <c r="C4707" s="4" t="s">
        <v>883</v>
      </c>
      <c r="D4707" s="4" t="n">
        <f aca="false">IFERROR(INDEX(Positions!$D$2:$D$14531,MATCH($A4707&amp;"|2",Positions!$A$2:$A$14531,0)),"-")</f>
        <v>2</v>
      </c>
      <c r="E4707" s="4" t="n">
        <f aca="false">IFERROR(INDEX(Positions!$D$2:$D$14531,MATCH($A4707&amp;"|71",Positions!$A$2:$A$14531,0)),"-")</f>
        <v>72</v>
      </c>
      <c r="F4707" s="4" t="str">
        <f aca="false">IFERROR(INDEX(Positions!$E$2:$E$14531,MATCH($A4707&amp;"|2",Positions!$A$2:$A$14531,0)),"-")</f>
        <v>G</v>
      </c>
      <c r="G4707" s="4" t="str">
        <f aca="false">IFERROR(INDEX(Positions!$E$2:$E$14531,MATCH($A4707&amp;"|71",Positions!$A$2:$A$14531,0)),"-")</f>
        <v>C</v>
      </c>
      <c r="H4707" s="3" t="str">
        <f aca="false">F4707&amp;"-"&amp;G4707</f>
        <v>G-C</v>
      </c>
      <c r="I4707" s="4" t="n">
        <f aca="false">(F4707="G")+(G4707="G")</f>
        <v>1</v>
      </c>
      <c r="J4707" s="4" t="n">
        <f aca="false">(F4707="C")+(G4707="C")</f>
        <v>1</v>
      </c>
      <c r="K4707" s="3" t="n">
        <f aca="false">I4707+J4707</f>
        <v>2</v>
      </c>
    </row>
    <row r="4708" customFormat="false" ht="15" hidden="false" customHeight="false" outlineLevel="0" collapsed="false">
      <c r="A4708" s="4" t="s">
        <v>205</v>
      </c>
      <c r="B4708" s="4" t="s">
        <v>768</v>
      </c>
      <c r="C4708" s="4" t="s">
        <v>884</v>
      </c>
      <c r="D4708" s="4" t="n">
        <f aca="false">IFERROR(INDEX(Positions!$D$2:$D$14531,MATCH($A4708&amp;"|3",Positions!$A$2:$A$14531,0)),"-")</f>
        <v>3</v>
      </c>
      <c r="E4708" s="4" t="n">
        <f aca="false">IFERROR(INDEX(Positions!$D$2:$D$14531,MATCH($A4708&amp;"|70",Positions!$A$2:$A$14531,0)),"-")</f>
        <v>71</v>
      </c>
      <c r="F4708" s="4" t="str">
        <f aca="false">IFERROR(INDEX(Positions!$E$2:$E$14531,MATCH($A4708&amp;"|3",Positions!$A$2:$A$14531,0)),"-")</f>
        <v>G</v>
      </c>
      <c r="G4708" s="4" t="str">
        <f aca="false">IFERROR(INDEX(Positions!$E$2:$E$14531,MATCH($A4708&amp;"|70",Positions!$A$2:$A$14531,0)),"-")</f>
        <v>C</v>
      </c>
      <c r="H4708" s="3" t="str">
        <f aca="false">F4708&amp;"-"&amp;G4708</f>
        <v>G-C</v>
      </c>
      <c r="I4708" s="4" t="n">
        <f aca="false">(F4708="G")+(G4708="G")</f>
        <v>1</v>
      </c>
      <c r="J4708" s="4" t="n">
        <f aca="false">(F4708="C")+(G4708="C")</f>
        <v>1</v>
      </c>
      <c r="K4708" s="3" t="n">
        <f aca="false">I4708+J4708</f>
        <v>2</v>
      </c>
    </row>
    <row r="4709" customFormat="false" ht="15" hidden="false" customHeight="false" outlineLevel="0" collapsed="false">
      <c r="A4709" s="4" t="s">
        <v>205</v>
      </c>
      <c r="B4709" s="4" t="s">
        <v>768</v>
      </c>
      <c r="C4709" s="4" t="s">
        <v>885</v>
      </c>
      <c r="D4709" s="4" t="n">
        <f aca="false">IFERROR(INDEX(Positions!$D$2:$D$14531,MATCH($A4709&amp;"|4",Positions!$A$2:$A$14531,0)),"-")</f>
        <v>4</v>
      </c>
      <c r="E4709" s="4" t="n">
        <f aca="false">IFERROR(INDEX(Positions!$D$2:$D$14531,MATCH($A4709&amp;"|69",Positions!$A$2:$A$14531,0)),"-")</f>
        <v>70</v>
      </c>
      <c r="F4709" s="4" t="str">
        <f aca="false">IFERROR(INDEX(Positions!$E$2:$E$14531,MATCH($A4709&amp;"|4",Positions!$A$2:$A$14531,0)),"-")</f>
        <v>A</v>
      </c>
      <c r="G4709" s="4" t="str">
        <f aca="false">IFERROR(INDEX(Positions!$E$2:$E$14531,MATCH($A4709&amp;"|69",Positions!$A$2:$A$14531,0)),"-")</f>
        <v>U</v>
      </c>
      <c r="H4709" s="3" t="str">
        <f aca="false">F4709&amp;"-"&amp;G4709</f>
        <v>A-U</v>
      </c>
      <c r="I4709" s="4" t="n">
        <f aca="false">(F4709="G")+(G4709="G")</f>
        <v>0</v>
      </c>
      <c r="J4709" s="4" t="n">
        <f aca="false">(F4709="C")+(G4709="C")</f>
        <v>0</v>
      </c>
      <c r="K4709" s="3" t="n">
        <f aca="false">I4709+J4709</f>
        <v>0</v>
      </c>
    </row>
    <row r="4710" customFormat="false" ht="15" hidden="false" customHeight="false" outlineLevel="0" collapsed="false">
      <c r="A4710" s="4" t="s">
        <v>205</v>
      </c>
      <c r="B4710" s="4" t="s">
        <v>768</v>
      </c>
      <c r="C4710" s="4" t="s">
        <v>542</v>
      </c>
      <c r="D4710" s="4" t="n">
        <f aca="false">IFERROR(INDEX(Positions!$D$2:$D$14531,MATCH($A4710&amp;"|5",Positions!$A$2:$A$14531,0)),"-")</f>
        <v>5</v>
      </c>
      <c r="E4710" s="4" t="n">
        <f aca="false">IFERROR(INDEX(Positions!$D$2:$D$14531,MATCH($A4710&amp;"|68",Positions!$A$2:$A$14531,0)),"-")</f>
        <v>69</v>
      </c>
      <c r="F4710" s="4" t="str">
        <f aca="false">IFERROR(INDEX(Positions!$E$2:$E$14531,MATCH($A4710&amp;"|5",Positions!$A$2:$A$14531,0)),"-")</f>
        <v>C</v>
      </c>
      <c r="G4710" s="4" t="str">
        <f aca="false">IFERROR(INDEX(Positions!$E$2:$E$14531,MATCH($A4710&amp;"|68",Positions!$A$2:$A$14531,0)),"-")</f>
        <v>G</v>
      </c>
      <c r="H4710" s="3" t="str">
        <f aca="false">F4710&amp;"-"&amp;G4710</f>
        <v>C-G</v>
      </c>
      <c r="I4710" s="4" t="n">
        <f aca="false">(F4710="G")+(G4710="G")</f>
        <v>1</v>
      </c>
      <c r="J4710" s="4" t="n">
        <f aca="false">(F4710="C")+(G4710="C")</f>
        <v>1</v>
      </c>
      <c r="K4710" s="3" t="n">
        <f aca="false">I4710+J4710</f>
        <v>2</v>
      </c>
    </row>
    <row r="4711" customFormat="false" ht="15" hidden="false" customHeight="false" outlineLevel="0" collapsed="false">
      <c r="A4711" s="4" t="s">
        <v>205</v>
      </c>
      <c r="B4711" s="4" t="s">
        <v>768</v>
      </c>
      <c r="C4711" s="4" t="s">
        <v>561</v>
      </c>
      <c r="D4711" s="4" t="n">
        <f aca="false">IFERROR(INDEX(Positions!$D$2:$D$14531,MATCH($A4711&amp;"|6",Positions!$A$2:$A$14531,0)),"-")</f>
        <v>6</v>
      </c>
      <c r="E4711" s="4" t="n">
        <f aca="false">IFERROR(INDEX(Positions!$D$2:$D$14531,MATCH($A4711&amp;"|67",Positions!$A$2:$A$14531,0)),"-")</f>
        <v>68</v>
      </c>
      <c r="F4711" s="4" t="str">
        <f aca="false">IFERROR(INDEX(Positions!$E$2:$E$14531,MATCH($A4711&amp;"|6",Positions!$A$2:$A$14531,0)),"-")</f>
        <v>U</v>
      </c>
      <c r="G4711" s="4" t="str">
        <f aca="false">IFERROR(INDEX(Positions!$E$2:$E$14531,MATCH($A4711&amp;"|67",Positions!$A$2:$A$14531,0)),"-")</f>
        <v>A</v>
      </c>
      <c r="H4711" s="3" t="str">
        <f aca="false">F4711&amp;"-"&amp;G4711</f>
        <v>U-A</v>
      </c>
      <c r="I4711" s="4" t="n">
        <f aca="false">(F4711="G")+(G4711="G")</f>
        <v>0</v>
      </c>
      <c r="J4711" s="4" t="n">
        <f aca="false">(F4711="C")+(G4711="C")</f>
        <v>0</v>
      </c>
      <c r="K4711" s="3" t="n">
        <f aca="false">I4711+J4711</f>
        <v>0</v>
      </c>
    </row>
    <row r="4712" customFormat="false" ht="15" hidden="false" customHeight="false" outlineLevel="0" collapsed="false">
      <c r="A4712" s="4" t="s">
        <v>205</v>
      </c>
      <c r="B4712" s="4" t="s">
        <v>768</v>
      </c>
      <c r="C4712" s="4" t="s">
        <v>886</v>
      </c>
      <c r="D4712" s="4" t="n">
        <f aca="false">IFERROR(INDEX(Positions!$D$2:$D$14531,MATCH($A4712&amp;"|7",Positions!$A$2:$A$14531,0)),"-")</f>
        <v>7</v>
      </c>
      <c r="E4712" s="4" t="n">
        <f aca="false">IFERROR(INDEX(Positions!$D$2:$D$14531,MATCH($A4712&amp;"|66",Positions!$A$2:$A$14531,0)),"-")</f>
        <v>67</v>
      </c>
      <c r="F4712" s="4" t="str">
        <f aca="false">IFERROR(INDEX(Positions!$E$2:$E$14531,MATCH($A4712&amp;"|7",Positions!$A$2:$A$14531,0)),"-")</f>
        <v>G</v>
      </c>
      <c r="G4712" s="4" t="str">
        <f aca="false">IFERROR(INDEX(Positions!$E$2:$E$14531,MATCH($A4712&amp;"|66",Positions!$A$2:$A$14531,0)),"-")</f>
        <v>C</v>
      </c>
      <c r="H4712" s="3" t="str">
        <f aca="false">F4712&amp;"-"&amp;G4712</f>
        <v>G-C</v>
      </c>
      <c r="I4712" s="4" t="n">
        <f aca="false">(F4712="G")+(G4712="G")</f>
        <v>1</v>
      </c>
      <c r="J4712" s="4" t="n">
        <f aca="false">(F4712="C")+(G4712="C")</f>
        <v>1</v>
      </c>
      <c r="K4712" s="3" t="n">
        <f aca="false">I4712+J4712</f>
        <v>2</v>
      </c>
    </row>
    <row r="4713" customFormat="false" ht="15" hidden="false" customHeight="false" outlineLevel="0" collapsed="false">
      <c r="A4713" s="4" t="s">
        <v>205</v>
      </c>
      <c r="B4713" s="4" t="s">
        <v>783</v>
      </c>
      <c r="C4713" s="4" t="s">
        <v>887</v>
      </c>
      <c r="D4713" s="4" t="n">
        <f aca="false">IFERROR(INDEX(Positions!$D$2:$D$14531,MATCH($A4713&amp;"|10",Positions!$A$2:$A$14531,0)),"-")</f>
        <v>10</v>
      </c>
      <c r="E4713" s="4" t="n">
        <f aca="false">IFERROR(INDEX(Positions!$D$2:$D$14531,MATCH($A4713&amp;"|25",Positions!$A$2:$A$14531,0)),"-")</f>
        <v>26</v>
      </c>
      <c r="F4713" s="4" t="str">
        <f aca="false">IFERROR(INDEX(Positions!$E$2:$E$14531,MATCH($A4713&amp;"|10",Positions!$A$2:$A$14531,0)),"-")</f>
        <v>G</v>
      </c>
      <c r="G4713" s="4" t="str">
        <f aca="false">IFERROR(INDEX(Positions!$E$2:$E$14531,MATCH($A4713&amp;"|25",Positions!$A$2:$A$14531,0)),"-")</f>
        <v>C</v>
      </c>
      <c r="H4713" s="3" t="str">
        <f aca="false">F4713&amp;"-"&amp;G4713</f>
        <v>G-C</v>
      </c>
      <c r="I4713" s="4" t="n">
        <f aca="false">(F4713="G")+(G4713="G")</f>
        <v>1</v>
      </c>
      <c r="J4713" s="4" t="n">
        <f aca="false">(F4713="C")+(G4713="C")</f>
        <v>1</v>
      </c>
      <c r="K4713" s="3" t="n">
        <f aca="false">I4713+J4713</f>
        <v>2</v>
      </c>
    </row>
    <row r="4714" customFormat="false" ht="15" hidden="false" customHeight="false" outlineLevel="0" collapsed="false">
      <c r="A4714" s="4" t="s">
        <v>205</v>
      </c>
      <c r="B4714" s="4" t="s">
        <v>783</v>
      </c>
      <c r="C4714" s="4" t="s">
        <v>888</v>
      </c>
      <c r="D4714" s="4" t="n">
        <f aca="false">IFERROR(INDEX(Positions!$D$2:$D$14531,MATCH($A4714&amp;"|11",Positions!$A$2:$A$14531,0)),"-")</f>
        <v>11</v>
      </c>
      <c r="E4714" s="4" t="n">
        <f aca="false">IFERROR(INDEX(Positions!$D$2:$D$14531,MATCH($A4714&amp;"|24",Positions!$A$2:$A$14531,0)),"-")</f>
        <v>25</v>
      </c>
      <c r="F4714" s="4" t="str">
        <f aca="false">IFERROR(INDEX(Positions!$E$2:$E$14531,MATCH($A4714&amp;"|11",Positions!$A$2:$A$14531,0)),"-")</f>
        <v>C</v>
      </c>
      <c r="G4714" s="4" t="str">
        <f aca="false">IFERROR(INDEX(Positions!$E$2:$E$14531,MATCH($A4714&amp;"|24",Positions!$A$2:$A$14531,0)),"-")</f>
        <v>G</v>
      </c>
      <c r="H4714" s="3" t="str">
        <f aca="false">F4714&amp;"-"&amp;G4714</f>
        <v>C-G</v>
      </c>
      <c r="I4714" s="4" t="n">
        <f aca="false">(F4714="G")+(G4714="G")</f>
        <v>1</v>
      </c>
      <c r="J4714" s="4" t="n">
        <f aca="false">(F4714="C")+(G4714="C")</f>
        <v>1</v>
      </c>
      <c r="K4714" s="3" t="n">
        <f aca="false">I4714+J4714</f>
        <v>2</v>
      </c>
    </row>
    <row r="4715" customFormat="false" ht="15" hidden="false" customHeight="false" outlineLevel="0" collapsed="false">
      <c r="A4715" s="4" t="s">
        <v>205</v>
      </c>
      <c r="B4715" s="4" t="s">
        <v>783</v>
      </c>
      <c r="C4715" s="4" t="s">
        <v>479</v>
      </c>
      <c r="D4715" s="4" t="n">
        <f aca="false">IFERROR(INDEX(Positions!$D$2:$D$14531,MATCH($A4715&amp;"|12",Positions!$A$2:$A$14531,0)),"-")</f>
        <v>12</v>
      </c>
      <c r="E4715" s="4" t="n">
        <f aca="false">IFERROR(INDEX(Positions!$D$2:$D$14531,MATCH($A4715&amp;"|23",Positions!$A$2:$A$14531,0)),"-")</f>
        <v>24</v>
      </c>
      <c r="F4715" s="4" t="str">
        <f aca="false">IFERROR(INDEX(Positions!$E$2:$E$14531,MATCH($A4715&amp;"|12",Positions!$A$2:$A$14531,0)),"-")</f>
        <v>G</v>
      </c>
      <c r="G4715" s="4" t="str">
        <f aca="false">IFERROR(INDEX(Positions!$E$2:$E$14531,MATCH($A4715&amp;"|23",Positions!$A$2:$A$14531,0)),"-")</f>
        <v>C</v>
      </c>
      <c r="H4715" s="3" t="str">
        <f aca="false">F4715&amp;"-"&amp;G4715</f>
        <v>G-C</v>
      </c>
      <c r="I4715" s="4" t="n">
        <f aca="false">(F4715="G")+(G4715="G")</f>
        <v>1</v>
      </c>
      <c r="J4715" s="4" t="n">
        <f aca="false">(F4715="C")+(G4715="C")</f>
        <v>1</v>
      </c>
      <c r="K4715" s="3" t="n">
        <f aca="false">I4715+J4715</f>
        <v>2</v>
      </c>
    </row>
    <row r="4716" customFormat="false" ht="15" hidden="false" customHeight="false" outlineLevel="0" collapsed="false">
      <c r="A4716" s="4" t="s">
        <v>205</v>
      </c>
      <c r="B4716" s="4" t="s">
        <v>783</v>
      </c>
      <c r="C4716" s="4" t="s">
        <v>267</v>
      </c>
      <c r="D4716" s="4" t="n">
        <f aca="false">IFERROR(INDEX(Positions!$D$2:$D$14531,MATCH($A4716&amp;"|13",Positions!$A$2:$A$14531,0)),"-")</f>
        <v>13</v>
      </c>
      <c r="E4716" s="4" t="n">
        <f aca="false">IFERROR(INDEX(Positions!$D$2:$D$14531,MATCH($A4716&amp;"|22",Positions!$A$2:$A$14531,0)),"-")</f>
        <v>23</v>
      </c>
      <c r="F4716" s="4" t="str">
        <f aca="false">IFERROR(INDEX(Positions!$E$2:$E$14531,MATCH($A4716&amp;"|13",Positions!$A$2:$A$14531,0)),"-")</f>
        <v>C</v>
      </c>
      <c r="G4716" s="4" t="str">
        <f aca="false">IFERROR(INDEX(Positions!$E$2:$E$14531,MATCH($A4716&amp;"|22",Positions!$A$2:$A$14531,0)),"-")</f>
        <v>G</v>
      </c>
      <c r="H4716" s="3" t="str">
        <f aca="false">F4716&amp;"-"&amp;G4716</f>
        <v>C-G</v>
      </c>
      <c r="I4716" s="4" t="n">
        <f aca="false">(F4716="G")+(G4716="G")</f>
        <v>1</v>
      </c>
      <c r="J4716" s="4" t="n">
        <f aca="false">(F4716="C")+(G4716="C")</f>
        <v>1</v>
      </c>
      <c r="K4716" s="3" t="n">
        <f aca="false">I4716+J4716</f>
        <v>2</v>
      </c>
    </row>
    <row r="4717" customFormat="false" ht="15" hidden="false" customHeight="false" outlineLevel="0" collapsed="false">
      <c r="A4717" s="4" t="s">
        <v>205</v>
      </c>
      <c r="B4717" s="4" t="s">
        <v>805</v>
      </c>
      <c r="C4717" s="4" t="s">
        <v>673</v>
      </c>
      <c r="D4717" s="4" t="n">
        <f aca="false">IFERROR(INDEX(Positions!$D$2:$D$14531,MATCH($A4717&amp;"|27",Positions!$A$2:$A$14531,0)),"-")</f>
        <v>28</v>
      </c>
      <c r="E4717" s="4" t="n">
        <f aca="false">IFERROR(INDEX(Positions!$D$2:$D$14531,MATCH($A4717&amp;"|43",Positions!$A$2:$A$14531,0)),"-")</f>
        <v>44</v>
      </c>
      <c r="F4717" s="4" t="str">
        <f aca="false">IFERROR(INDEX(Positions!$E$2:$E$14531,MATCH($A4717&amp;"|27",Positions!$A$2:$A$14531,0)),"-")</f>
        <v>C</v>
      </c>
      <c r="G4717" s="4" t="str">
        <f aca="false">IFERROR(INDEX(Positions!$E$2:$E$14531,MATCH($A4717&amp;"|43",Positions!$A$2:$A$14531,0)),"-")</f>
        <v>G</v>
      </c>
      <c r="H4717" s="3" t="str">
        <f aca="false">F4717&amp;"-"&amp;G4717</f>
        <v>C-G</v>
      </c>
      <c r="I4717" s="4" t="n">
        <f aca="false">(F4717="G")+(G4717="G")</f>
        <v>1</v>
      </c>
      <c r="J4717" s="4" t="n">
        <f aca="false">(F4717="C")+(G4717="C")</f>
        <v>1</v>
      </c>
      <c r="K4717" s="3" t="n">
        <f aca="false">I4717+J4717</f>
        <v>2</v>
      </c>
    </row>
    <row r="4718" customFormat="false" ht="15" hidden="false" customHeight="false" outlineLevel="0" collapsed="false">
      <c r="A4718" s="4" t="s">
        <v>205</v>
      </c>
      <c r="B4718" s="4" t="s">
        <v>805</v>
      </c>
      <c r="C4718" s="4" t="s">
        <v>889</v>
      </c>
      <c r="D4718" s="4" t="n">
        <f aca="false">IFERROR(INDEX(Positions!$D$2:$D$14531,MATCH($A4718&amp;"|28",Positions!$A$2:$A$14531,0)),"-")</f>
        <v>29</v>
      </c>
      <c r="E4718" s="4" t="n">
        <f aca="false">IFERROR(INDEX(Positions!$D$2:$D$14531,MATCH($A4718&amp;"|42",Positions!$A$2:$A$14531,0)),"-")</f>
        <v>43</v>
      </c>
      <c r="F4718" s="4" t="str">
        <f aca="false">IFERROR(INDEX(Positions!$E$2:$E$14531,MATCH($A4718&amp;"|28",Positions!$A$2:$A$14531,0)),"-")</f>
        <v>C</v>
      </c>
      <c r="G4718" s="4" t="str">
        <f aca="false">IFERROR(INDEX(Positions!$E$2:$E$14531,MATCH($A4718&amp;"|42",Positions!$A$2:$A$14531,0)),"-")</f>
        <v>G</v>
      </c>
      <c r="H4718" s="3" t="str">
        <f aca="false">F4718&amp;"-"&amp;G4718</f>
        <v>C-G</v>
      </c>
      <c r="I4718" s="4" t="n">
        <f aca="false">(F4718="G")+(G4718="G")</f>
        <v>1</v>
      </c>
      <c r="J4718" s="4" t="n">
        <f aca="false">(F4718="C")+(G4718="C")</f>
        <v>1</v>
      </c>
      <c r="K4718" s="3" t="n">
        <f aca="false">I4718+J4718</f>
        <v>2</v>
      </c>
    </row>
    <row r="4719" customFormat="false" ht="15" hidden="false" customHeight="false" outlineLevel="0" collapsed="false">
      <c r="A4719" s="4" t="s">
        <v>205</v>
      </c>
      <c r="B4719" s="4" t="s">
        <v>805</v>
      </c>
      <c r="C4719" s="4" t="s">
        <v>890</v>
      </c>
      <c r="D4719" s="4" t="n">
        <f aca="false">IFERROR(INDEX(Positions!$D$2:$D$14531,MATCH($A4719&amp;"|29",Positions!$A$2:$A$14531,0)),"-")</f>
        <v>30</v>
      </c>
      <c r="E4719" s="4" t="n">
        <f aca="false">IFERROR(INDEX(Positions!$D$2:$D$14531,MATCH($A4719&amp;"|41",Positions!$A$2:$A$14531,0)),"-")</f>
        <v>42</v>
      </c>
      <c r="F4719" s="4" t="str">
        <f aca="false">IFERROR(INDEX(Positions!$E$2:$E$14531,MATCH($A4719&amp;"|29",Positions!$A$2:$A$14531,0)),"-")</f>
        <v>G</v>
      </c>
      <c r="G4719" s="4" t="str">
        <f aca="false">IFERROR(INDEX(Positions!$E$2:$E$14531,MATCH($A4719&amp;"|41",Positions!$A$2:$A$14531,0)),"-")</f>
        <v>C</v>
      </c>
      <c r="H4719" s="3" t="str">
        <f aca="false">F4719&amp;"-"&amp;G4719</f>
        <v>G-C</v>
      </c>
      <c r="I4719" s="4" t="n">
        <f aca="false">(F4719="G")+(G4719="G")</f>
        <v>1</v>
      </c>
      <c r="J4719" s="4" t="n">
        <f aca="false">(F4719="C")+(G4719="C")</f>
        <v>1</v>
      </c>
      <c r="K4719" s="3" t="n">
        <f aca="false">I4719+J4719</f>
        <v>2</v>
      </c>
    </row>
    <row r="4720" customFormat="false" ht="15" hidden="false" customHeight="false" outlineLevel="0" collapsed="false">
      <c r="A4720" s="4" t="s">
        <v>205</v>
      </c>
      <c r="B4720" s="4" t="s">
        <v>805</v>
      </c>
      <c r="C4720" s="4" t="s">
        <v>694</v>
      </c>
      <c r="D4720" s="4" t="n">
        <f aca="false">IFERROR(INDEX(Positions!$D$2:$D$14531,MATCH($A4720&amp;"|30",Positions!$A$2:$A$14531,0)),"-")</f>
        <v>31</v>
      </c>
      <c r="E4720" s="4" t="n">
        <f aca="false">IFERROR(INDEX(Positions!$D$2:$D$14531,MATCH($A4720&amp;"|40",Positions!$A$2:$A$14531,0)),"-")</f>
        <v>41</v>
      </c>
      <c r="F4720" s="4" t="str">
        <f aca="false">IFERROR(INDEX(Positions!$E$2:$E$14531,MATCH($A4720&amp;"|30",Positions!$A$2:$A$14531,0)),"-")</f>
        <v>U</v>
      </c>
      <c r="G4720" s="4" t="str">
        <f aca="false">IFERROR(INDEX(Positions!$E$2:$E$14531,MATCH($A4720&amp;"|40",Positions!$A$2:$A$14531,0)),"-")</f>
        <v>U</v>
      </c>
      <c r="H4720" s="3" t="str">
        <f aca="false">F4720&amp;"-"&amp;G4720</f>
        <v>U-U</v>
      </c>
      <c r="I4720" s="4" t="n">
        <f aca="false">(F4720="G")+(G4720="G")</f>
        <v>0</v>
      </c>
      <c r="J4720" s="4" t="n">
        <f aca="false">(F4720="C")+(G4720="C")</f>
        <v>0</v>
      </c>
      <c r="K4720" s="3" t="n">
        <f aca="false">I4720+J4720</f>
        <v>0</v>
      </c>
    </row>
    <row r="4721" customFormat="false" ht="15" hidden="false" customHeight="false" outlineLevel="0" collapsed="false">
      <c r="A4721" s="4" t="s">
        <v>205</v>
      </c>
      <c r="B4721" s="4" t="s">
        <v>805</v>
      </c>
      <c r="C4721" s="4" t="s">
        <v>640</v>
      </c>
      <c r="D4721" s="4" t="n">
        <f aca="false">IFERROR(INDEX(Positions!$D$2:$D$14531,MATCH($A4721&amp;"|31",Positions!$A$2:$A$14531,0)),"-")</f>
        <v>32</v>
      </c>
      <c r="E4721" s="4" t="n">
        <f aca="false">IFERROR(INDEX(Positions!$D$2:$D$14531,MATCH($A4721&amp;"|39",Positions!$A$2:$A$14531,0)),"-")</f>
        <v>40</v>
      </c>
      <c r="F4721" s="4" t="str">
        <f aca="false">IFERROR(INDEX(Positions!$E$2:$E$14531,MATCH($A4721&amp;"|31",Positions!$A$2:$A$14531,0)),"-")</f>
        <v>C</v>
      </c>
      <c r="G4721" s="4" t="str">
        <f aca="false">IFERROR(INDEX(Positions!$E$2:$E$14531,MATCH($A4721&amp;"|39",Positions!$A$2:$A$14531,0)),"-")</f>
        <v>G</v>
      </c>
      <c r="H4721" s="3" t="str">
        <f aca="false">F4721&amp;"-"&amp;G4721</f>
        <v>C-G</v>
      </c>
      <c r="I4721" s="4" t="n">
        <f aca="false">(F4721="G")+(G4721="G")</f>
        <v>1</v>
      </c>
      <c r="J4721" s="4" t="n">
        <f aca="false">(F4721="C")+(G4721="C")</f>
        <v>1</v>
      </c>
      <c r="K4721" s="3" t="n">
        <f aca="false">I4721+J4721</f>
        <v>2</v>
      </c>
    </row>
    <row r="4722" customFormat="false" ht="15" hidden="false" customHeight="false" outlineLevel="0" collapsed="false">
      <c r="A4722" s="4" t="s">
        <v>205</v>
      </c>
      <c r="B4722" s="4" t="s">
        <v>830</v>
      </c>
      <c r="C4722" s="4" t="s">
        <v>367</v>
      </c>
      <c r="D4722" s="4" t="n">
        <f aca="false">IFERROR(INDEX(Positions!$D$2:$D$14531,MATCH($A4722&amp;"|49",Positions!$A$2:$A$14531,0)),"-")</f>
        <v>50</v>
      </c>
      <c r="E4722" s="4" t="n">
        <f aca="false">IFERROR(INDEX(Positions!$D$2:$D$14531,MATCH($A4722&amp;"|65",Positions!$A$2:$A$14531,0)),"-")</f>
        <v>66</v>
      </c>
      <c r="F4722" s="4" t="str">
        <f aca="false">IFERROR(INDEX(Positions!$E$2:$E$14531,MATCH($A4722&amp;"|49",Positions!$A$2:$A$14531,0)),"-")</f>
        <v>G</v>
      </c>
      <c r="G4722" s="4" t="str">
        <f aca="false">IFERROR(INDEX(Positions!$E$2:$E$14531,MATCH($A4722&amp;"|65",Positions!$A$2:$A$14531,0)),"-")</f>
        <v>U</v>
      </c>
      <c r="H4722" s="3" t="str">
        <f aca="false">F4722&amp;"-"&amp;G4722</f>
        <v>G-U</v>
      </c>
      <c r="I4722" s="4" t="n">
        <f aca="false">(F4722="G")+(G4722="G")</f>
        <v>1</v>
      </c>
      <c r="J4722" s="4" t="n">
        <f aca="false">(F4722="C")+(G4722="C")</f>
        <v>0</v>
      </c>
      <c r="K4722" s="3" t="n">
        <f aca="false">I4722+J4722</f>
        <v>1</v>
      </c>
    </row>
    <row r="4723" customFormat="false" ht="15" hidden="false" customHeight="false" outlineLevel="0" collapsed="false">
      <c r="A4723" s="4" t="s">
        <v>205</v>
      </c>
      <c r="B4723" s="4" t="s">
        <v>830</v>
      </c>
      <c r="C4723" s="4" t="s">
        <v>891</v>
      </c>
      <c r="D4723" s="4" t="n">
        <f aca="false">IFERROR(INDEX(Positions!$D$2:$D$14531,MATCH($A4723&amp;"|50",Positions!$A$2:$A$14531,0)),"-")</f>
        <v>51</v>
      </c>
      <c r="E4723" s="4" t="n">
        <f aca="false">IFERROR(INDEX(Positions!$D$2:$D$14531,MATCH($A4723&amp;"|64",Positions!$A$2:$A$14531,0)),"-")</f>
        <v>65</v>
      </c>
      <c r="F4723" s="4" t="str">
        <f aca="false">IFERROR(INDEX(Positions!$E$2:$E$14531,MATCH($A4723&amp;"|50",Positions!$A$2:$A$14531,0)),"-")</f>
        <v>G</v>
      </c>
      <c r="G4723" s="4" t="str">
        <f aca="false">IFERROR(INDEX(Positions!$E$2:$E$14531,MATCH($A4723&amp;"|64",Positions!$A$2:$A$14531,0)),"-")</f>
        <v>C</v>
      </c>
      <c r="H4723" s="3" t="str">
        <f aca="false">F4723&amp;"-"&amp;G4723</f>
        <v>G-C</v>
      </c>
      <c r="I4723" s="4" t="n">
        <f aca="false">(F4723="G")+(G4723="G")</f>
        <v>1</v>
      </c>
      <c r="J4723" s="4" t="n">
        <f aca="false">(F4723="C")+(G4723="C")</f>
        <v>1</v>
      </c>
      <c r="K4723" s="3" t="n">
        <f aca="false">I4723+J4723</f>
        <v>2</v>
      </c>
    </row>
    <row r="4724" customFormat="false" ht="15" hidden="false" customHeight="false" outlineLevel="0" collapsed="false">
      <c r="A4724" s="4" t="s">
        <v>205</v>
      </c>
      <c r="B4724" s="4" t="s">
        <v>830</v>
      </c>
      <c r="C4724" s="4" t="s">
        <v>689</v>
      </c>
      <c r="D4724" s="4" t="n">
        <f aca="false">IFERROR(INDEX(Positions!$D$2:$D$14531,MATCH($A4724&amp;"|51",Positions!$A$2:$A$14531,0)),"-")</f>
        <v>52</v>
      </c>
      <c r="E4724" s="4" t="n">
        <f aca="false">IFERROR(INDEX(Positions!$D$2:$D$14531,MATCH($A4724&amp;"|63",Positions!$A$2:$A$14531,0)),"-")</f>
        <v>64</v>
      </c>
      <c r="F4724" s="4" t="str">
        <f aca="false">IFERROR(INDEX(Positions!$E$2:$E$14531,MATCH($A4724&amp;"|51",Positions!$A$2:$A$14531,0)),"-")</f>
        <v>A</v>
      </c>
      <c r="G4724" s="4" t="str">
        <f aca="false">IFERROR(INDEX(Positions!$E$2:$E$14531,MATCH($A4724&amp;"|63",Positions!$A$2:$A$14531,0)),"-")</f>
        <v>U</v>
      </c>
      <c r="H4724" s="3" t="str">
        <f aca="false">F4724&amp;"-"&amp;G4724</f>
        <v>A-U</v>
      </c>
      <c r="I4724" s="4" t="n">
        <f aca="false">(F4724="G")+(G4724="G")</f>
        <v>0</v>
      </c>
      <c r="J4724" s="4" t="n">
        <f aca="false">(F4724="C")+(G4724="C")</f>
        <v>0</v>
      </c>
      <c r="K4724" s="3" t="n">
        <f aca="false">I4724+J4724</f>
        <v>0</v>
      </c>
    </row>
    <row r="4725" customFormat="false" ht="15" hidden="false" customHeight="false" outlineLevel="0" collapsed="false">
      <c r="A4725" s="4" t="s">
        <v>205</v>
      </c>
      <c r="B4725" s="4" t="s">
        <v>830</v>
      </c>
      <c r="C4725" s="4" t="s">
        <v>703</v>
      </c>
      <c r="D4725" s="4" t="n">
        <f aca="false">IFERROR(INDEX(Positions!$D$2:$D$14531,MATCH($A4725&amp;"|52",Positions!$A$2:$A$14531,0)),"-")</f>
        <v>53</v>
      </c>
      <c r="E4725" s="4" t="n">
        <f aca="false">IFERROR(INDEX(Positions!$D$2:$D$14531,MATCH($A4725&amp;"|62",Positions!$A$2:$A$14531,0)),"-")</f>
        <v>63</v>
      </c>
      <c r="F4725" s="4" t="str">
        <f aca="false">IFERROR(INDEX(Positions!$E$2:$E$14531,MATCH($A4725&amp;"|52",Positions!$A$2:$A$14531,0)),"-")</f>
        <v>G</v>
      </c>
      <c r="G4725" s="4" t="str">
        <f aca="false">IFERROR(INDEX(Positions!$E$2:$E$14531,MATCH($A4725&amp;"|62",Positions!$A$2:$A$14531,0)),"-")</f>
        <v>C</v>
      </c>
      <c r="H4725" s="3" t="str">
        <f aca="false">F4725&amp;"-"&amp;G4725</f>
        <v>G-C</v>
      </c>
      <c r="I4725" s="4" t="n">
        <f aca="false">(F4725="G")+(G4725="G")</f>
        <v>1</v>
      </c>
      <c r="J4725" s="4" t="n">
        <f aca="false">(F4725="C")+(G4725="C")</f>
        <v>1</v>
      </c>
      <c r="K4725" s="3" t="n">
        <f aca="false">I4725+J4725</f>
        <v>2</v>
      </c>
    </row>
    <row r="4726" customFormat="false" ht="15" hidden="false" customHeight="false" outlineLevel="0" collapsed="false">
      <c r="A4726" s="4" t="s">
        <v>205</v>
      </c>
      <c r="B4726" s="4" t="s">
        <v>830</v>
      </c>
      <c r="C4726" s="4" t="s">
        <v>892</v>
      </c>
      <c r="D4726" s="4" t="n">
        <f aca="false">IFERROR(INDEX(Positions!$D$2:$D$14531,MATCH($A4726&amp;"|53",Positions!$A$2:$A$14531,0)),"-")</f>
        <v>54</v>
      </c>
      <c r="E4726" s="4" t="n">
        <f aca="false">IFERROR(INDEX(Positions!$D$2:$D$14531,MATCH($A4726&amp;"|61",Positions!$A$2:$A$14531,0)),"-")</f>
        <v>62</v>
      </c>
      <c r="F4726" s="4" t="str">
        <f aca="false">IFERROR(INDEX(Positions!$E$2:$E$14531,MATCH($A4726&amp;"|53",Positions!$A$2:$A$14531,0)),"-")</f>
        <v>G</v>
      </c>
      <c r="G4726" s="4" t="str">
        <f aca="false">IFERROR(INDEX(Positions!$E$2:$E$14531,MATCH($A4726&amp;"|61",Positions!$A$2:$A$14531,0)),"-")</f>
        <v>C</v>
      </c>
      <c r="H4726" s="3" t="str">
        <f aca="false">F4726&amp;"-"&amp;G4726</f>
        <v>G-C</v>
      </c>
      <c r="I4726" s="4" t="n">
        <f aca="false">(F4726="G")+(G4726="G")</f>
        <v>1</v>
      </c>
      <c r="J4726" s="4" t="n">
        <f aca="false">(F4726="C")+(G4726="C")</f>
        <v>1</v>
      </c>
      <c r="K4726" s="3" t="n">
        <f aca="false">I4726+J4726</f>
        <v>2</v>
      </c>
    </row>
    <row r="4727" customFormat="false" ht="15" hidden="false" customHeight="false" outlineLevel="0" collapsed="false">
      <c r="A4727" s="24" t="s">
        <v>205</v>
      </c>
      <c r="B4727" s="24" t="s">
        <v>893</v>
      </c>
      <c r="C4727" s="24" t="s">
        <v>894</v>
      </c>
      <c r="D4727" s="24" t="n">
        <f aca="false">IFERROR(INDEX(Positions!$D$2:$D$14531,MATCH($A4727&amp;"|8",Positions!$A$2:$A$14531,0)),"-")</f>
        <v>8</v>
      </c>
      <c r="E4727" s="24" t="n">
        <f aca="false">IFERROR(INDEX(Positions!$D$2:$D$14531,MATCH($A4727&amp;"|14",Positions!$A$2:$A$14531,0)),"-")</f>
        <v>14</v>
      </c>
      <c r="F4727" s="24" t="str">
        <f aca="false">IFERROR(INDEX(Positions!$E$2:$E$14531,MATCH($A4727&amp;"|8",Positions!$A$2:$A$14531,0)),"-")</f>
        <v>U</v>
      </c>
      <c r="G4727" s="24" t="str">
        <f aca="false">IFERROR(INDEX(Positions!$E$2:$E$14531,MATCH($A4727&amp;"|14",Positions!$A$2:$A$14531,0)),"-")</f>
        <v>A</v>
      </c>
      <c r="H4727" s="25" t="str">
        <f aca="false">F4727&amp;"-"&amp;G4727</f>
        <v>U-A</v>
      </c>
      <c r="I4727" s="24" t="n">
        <f aca="false">(F4727="G")+(G4727="G")</f>
        <v>0</v>
      </c>
      <c r="J4727" s="24" t="n">
        <f aca="false">(F4727="C")+(G4727="C")</f>
        <v>0</v>
      </c>
      <c r="K4727" s="25" t="n">
        <f aca="false">I4727+J4727</f>
        <v>0</v>
      </c>
    </row>
    <row r="4728" customFormat="false" ht="15" hidden="false" customHeight="false" outlineLevel="0" collapsed="false">
      <c r="A4728" s="24" t="s">
        <v>205</v>
      </c>
      <c r="B4728" s="24" t="s">
        <v>893</v>
      </c>
      <c r="C4728" s="24" t="s">
        <v>895</v>
      </c>
      <c r="D4728" s="24" t="n">
        <f aca="false">IFERROR(INDEX(Positions!$D$2:$D$14531,MATCH($A4728&amp;"|15",Positions!$A$2:$A$14531,0)),"-")</f>
        <v>15</v>
      </c>
      <c r="E4728" s="24" t="n">
        <f aca="false">IFERROR(INDEX(Positions!$D$2:$D$14531,MATCH($A4728&amp;"|48",Positions!$A$2:$A$14531,0)),"-")</f>
        <v>49</v>
      </c>
      <c r="F4728" s="24" t="str">
        <f aca="false">IFERROR(INDEX(Positions!$E$2:$E$14531,MATCH($A4728&amp;"|15",Positions!$A$2:$A$14531,0)),"-")</f>
        <v>G</v>
      </c>
      <c r="G4728" s="24" t="str">
        <f aca="false">IFERROR(INDEX(Positions!$E$2:$E$14531,MATCH($A4728&amp;"|48",Positions!$A$2:$A$14531,0)),"-")</f>
        <v>C</v>
      </c>
      <c r="H4728" s="25" t="str">
        <f aca="false">F4728&amp;"-"&amp;G4728</f>
        <v>G-C</v>
      </c>
      <c r="I4728" s="24" t="n">
        <f aca="false">(F4728="G")+(G4728="G")</f>
        <v>1</v>
      </c>
      <c r="J4728" s="24" t="n">
        <f aca="false">(F4728="C")+(G4728="C")</f>
        <v>1</v>
      </c>
      <c r="K4728" s="25" t="n">
        <f aca="false">I4728+J4728</f>
        <v>2</v>
      </c>
    </row>
    <row r="4729" customFormat="false" ht="15" hidden="false" customHeight="false" outlineLevel="0" collapsed="false">
      <c r="A4729" s="24" t="s">
        <v>205</v>
      </c>
      <c r="B4729" s="24" t="s">
        <v>893</v>
      </c>
      <c r="C4729" s="24" t="s">
        <v>896</v>
      </c>
      <c r="D4729" s="24" t="n">
        <f aca="false">IFERROR(INDEX(Positions!$D$2:$D$14531,MATCH($A4729&amp;"|18",Positions!$A$2:$A$14531,0)),"-")</f>
        <v>19</v>
      </c>
      <c r="E4729" s="24" t="n">
        <f aca="false">IFERROR(INDEX(Positions!$D$2:$D$14531,MATCH($A4729&amp;"|55",Positions!$A$2:$A$14531,0)),"-")</f>
        <v>56</v>
      </c>
      <c r="F4729" s="24" t="str">
        <f aca="false">IFERROR(INDEX(Positions!$E$2:$E$14531,MATCH($A4729&amp;"|18",Positions!$A$2:$A$14531,0)),"-")</f>
        <v>G</v>
      </c>
      <c r="G4729" s="24" t="str">
        <f aca="false">IFERROR(INDEX(Positions!$E$2:$E$14531,MATCH($A4729&amp;"|55",Positions!$A$2:$A$14531,0)),"-")</f>
        <v>U</v>
      </c>
      <c r="H4729" s="25" t="str">
        <f aca="false">F4729&amp;"-"&amp;G4729</f>
        <v>G-U</v>
      </c>
      <c r="I4729" s="24" t="n">
        <f aca="false">(F4729="G")+(G4729="G")</f>
        <v>1</v>
      </c>
      <c r="J4729" s="24" t="n">
        <f aca="false">(F4729="C")+(G4729="C")</f>
        <v>0</v>
      </c>
      <c r="K4729" s="25" t="n">
        <f aca="false">I4729+J4729</f>
        <v>1</v>
      </c>
    </row>
    <row r="4730" customFormat="false" ht="15" hidden="false" customHeight="false" outlineLevel="0" collapsed="false">
      <c r="A4730" s="24" t="s">
        <v>205</v>
      </c>
      <c r="B4730" s="24" t="s">
        <v>893</v>
      </c>
      <c r="C4730" s="24" t="s">
        <v>897</v>
      </c>
      <c r="D4730" s="24" t="n">
        <f aca="false">IFERROR(INDEX(Positions!$D$2:$D$14531,MATCH($A4730&amp;"|19",Positions!$A$2:$A$14531,0)),"-")</f>
        <v>20</v>
      </c>
      <c r="E4730" s="24" t="n">
        <f aca="false">IFERROR(INDEX(Positions!$D$2:$D$14531,MATCH($A4730&amp;"|56",Positions!$A$2:$A$14531,0)),"-")</f>
        <v>57</v>
      </c>
      <c r="F4730" s="24" t="str">
        <f aca="false">IFERROR(INDEX(Positions!$E$2:$E$14531,MATCH($A4730&amp;"|19",Positions!$A$2:$A$14531,0)),"-")</f>
        <v>G</v>
      </c>
      <c r="G4730" s="24" t="str">
        <f aca="false">IFERROR(INDEX(Positions!$E$2:$E$14531,MATCH($A4730&amp;"|56",Positions!$A$2:$A$14531,0)),"-")</f>
        <v>C</v>
      </c>
      <c r="H4730" s="25" t="str">
        <f aca="false">F4730&amp;"-"&amp;G4730</f>
        <v>G-C</v>
      </c>
      <c r="I4730" s="24" t="n">
        <f aca="false">(F4730="G")+(G4730="G")</f>
        <v>1</v>
      </c>
      <c r="J4730" s="24" t="n">
        <f aca="false">(F4730="C")+(G4730="C")</f>
        <v>1</v>
      </c>
      <c r="K4730" s="25" t="n">
        <f aca="false">I4730+J4730</f>
        <v>2</v>
      </c>
    </row>
    <row r="4731" customFormat="false" ht="15" hidden="false" customHeight="false" outlineLevel="0" collapsed="false">
      <c r="A4731" s="24" t="s">
        <v>205</v>
      </c>
      <c r="B4731" s="24" t="s">
        <v>893</v>
      </c>
      <c r="C4731" s="24" t="s">
        <v>898</v>
      </c>
      <c r="D4731" s="24" t="n">
        <f aca="false">IFERROR(INDEX(Positions!$D$2:$D$14531,MATCH($A4731&amp;"|26",Positions!$A$2:$A$14531,0)),"-")</f>
        <v>27</v>
      </c>
      <c r="E4731" s="24" t="n">
        <f aca="false">IFERROR(INDEX(Positions!$D$2:$D$14531,MATCH($A4731&amp;"|44",Positions!$A$2:$A$14531,0)),"-")</f>
        <v>45</v>
      </c>
      <c r="F4731" s="24" t="str">
        <f aca="false">IFERROR(INDEX(Positions!$E$2:$E$14531,MATCH($A4731&amp;"|26",Positions!$A$2:$A$14531,0)),"-")</f>
        <v>A</v>
      </c>
      <c r="G4731" s="24" t="str">
        <f aca="false">IFERROR(INDEX(Positions!$E$2:$E$14531,MATCH($A4731&amp;"|44",Positions!$A$2:$A$14531,0)),"-")</f>
        <v>G</v>
      </c>
      <c r="H4731" s="25" t="str">
        <f aca="false">F4731&amp;"-"&amp;G4731</f>
        <v>A-G</v>
      </c>
      <c r="I4731" s="24" t="n">
        <f aca="false">(F4731="G")+(G4731="G")</f>
        <v>1</v>
      </c>
      <c r="J4731" s="24" t="n">
        <f aca="false">(F4731="C")+(G4731="C")</f>
        <v>0</v>
      </c>
      <c r="K4731" s="25" t="n">
        <f aca="false">I4731+J4731</f>
        <v>1</v>
      </c>
    </row>
    <row r="4732" customFormat="false" ht="15" hidden="false" customHeight="false" outlineLevel="0" collapsed="false">
      <c r="A4732" s="24" t="s">
        <v>205</v>
      </c>
      <c r="B4732" s="24" t="s">
        <v>893</v>
      </c>
      <c r="C4732" s="24" t="s">
        <v>899</v>
      </c>
      <c r="D4732" s="24" t="n">
        <f aca="false">IFERROR(INDEX(Positions!$D$2:$D$14531,MATCH($A4732&amp;"|32",Positions!$A$2:$A$14531,0)),"-")</f>
        <v>33</v>
      </c>
      <c r="E4732" s="24" t="n">
        <f aca="false">IFERROR(INDEX(Positions!$D$2:$D$14531,MATCH($A4732&amp;"|38",Positions!$A$2:$A$14531,0)),"-")</f>
        <v>39</v>
      </c>
      <c r="F4732" s="24" t="str">
        <f aca="false">IFERROR(INDEX(Positions!$E$2:$E$14531,MATCH($A4732&amp;"|32",Positions!$A$2:$A$14531,0)),"-")</f>
        <v>A</v>
      </c>
      <c r="G4732" s="24" t="str">
        <f aca="false">IFERROR(INDEX(Positions!$E$2:$E$14531,MATCH($A4732&amp;"|38",Positions!$A$2:$A$14531,0)),"-")</f>
        <v>U</v>
      </c>
      <c r="H4732" s="25" t="str">
        <f aca="false">F4732&amp;"-"&amp;G4732</f>
        <v>A-U</v>
      </c>
      <c r="I4732" s="24" t="n">
        <f aca="false">(F4732="G")+(G4732="G")</f>
        <v>0</v>
      </c>
      <c r="J4732" s="24" t="n">
        <f aca="false">(F4732="C")+(G4732="C")</f>
        <v>0</v>
      </c>
      <c r="K4732" s="25" t="n">
        <f aca="false">I4732+J4732</f>
        <v>0</v>
      </c>
    </row>
    <row r="4733" customFormat="false" ht="15" hidden="false" customHeight="false" outlineLevel="0" collapsed="false">
      <c r="A4733" s="24" t="s">
        <v>205</v>
      </c>
      <c r="B4733" s="24" t="s">
        <v>893</v>
      </c>
      <c r="C4733" s="24" t="s">
        <v>900</v>
      </c>
      <c r="D4733" s="24" t="n">
        <f aca="false">IFERROR(INDEX(Positions!$D$2:$D$14531,MATCH($A4733&amp;"|54",Positions!$A$2:$A$14531,0)),"-")</f>
        <v>55</v>
      </c>
      <c r="E4733" s="24" t="n">
        <f aca="false">IFERROR(INDEX(Positions!$D$2:$D$14531,MATCH($A4733&amp;"|58",Positions!$A$2:$A$14531,0)),"-")</f>
        <v>59</v>
      </c>
      <c r="F4733" s="24" t="str">
        <f aca="false">IFERROR(INDEX(Positions!$E$2:$E$14531,MATCH($A4733&amp;"|54",Positions!$A$2:$A$14531,0)),"-")</f>
        <v>U</v>
      </c>
      <c r="G4733" s="24" t="str">
        <f aca="false">IFERROR(INDEX(Positions!$E$2:$E$14531,MATCH($A4733&amp;"|58",Positions!$A$2:$A$14531,0)),"-")</f>
        <v>A</v>
      </c>
      <c r="H4733" s="25" t="str">
        <f aca="false">F4733&amp;"-"&amp;G4733</f>
        <v>U-A</v>
      </c>
      <c r="I4733" s="24" t="n">
        <f aca="false">(F4733="G")+(G4733="G")</f>
        <v>0</v>
      </c>
      <c r="J4733" s="24" t="n">
        <f aca="false">(F4733="C")+(G4733="C")</f>
        <v>0</v>
      </c>
      <c r="K4733" s="25" t="n">
        <f aca="false">I4733+J4733</f>
        <v>0</v>
      </c>
    </row>
    <row r="4734" customFormat="false" ht="15" hidden="false" customHeight="false" outlineLevel="0" collapsed="false">
      <c r="A4734" s="4" t="s">
        <v>206</v>
      </c>
      <c r="B4734" s="4" t="s">
        <v>768</v>
      </c>
      <c r="C4734" s="4" t="s">
        <v>882</v>
      </c>
      <c r="D4734" s="4" t="n">
        <f aca="false">IFERROR(INDEX(Positions!$D$2:$D$14531,MATCH($A4734&amp;"|1",Positions!$A$2:$A$14531,0)),"-")</f>
        <v>1</v>
      </c>
      <c r="E4734" s="4" t="n">
        <f aca="false">IFERROR(INDEX(Positions!$D$2:$D$14531,MATCH($A4734&amp;"|72",Positions!$A$2:$A$14531,0)),"-")</f>
        <v>73</v>
      </c>
      <c r="F4734" s="4" t="str">
        <f aca="false">IFERROR(INDEX(Positions!$E$2:$E$14531,MATCH($A4734&amp;"|1",Positions!$A$2:$A$14531,0)),"-")</f>
        <v>C</v>
      </c>
      <c r="G4734" s="4" t="str">
        <f aca="false">IFERROR(INDEX(Positions!$E$2:$E$14531,MATCH($A4734&amp;"|72",Positions!$A$2:$A$14531,0)),"-")</f>
        <v>G</v>
      </c>
      <c r="H4734" s="3" t="str">
        <f aca="false">F4734&amp;"-"&amp;G4734</f>
        <v>C-G</v>
      </c>
      <c r="I4734" s="4" t="n">
        <f aca="false">(F4734="G")+(G4734="G")</f>
        <v>1</v>
      </c>
      <c r="J4734" s="4" t="n">
        <f aca="false">(F4734="C")+(G4734="C")</f>
        <v>1</v>
      </c>
      <c r="K4734" s="3" t="n">
        <f aca="false">I4734+J4734</f>
        <v>2</v>
      </c>
    </row>
    <row r="4735" customFormat="false" ht="15" hidden="false" customHeight="false" outlineLevel="0" collapsed="false">
      <c r="A4735" s="4" t="s">
        <v>206</v>
      </c>
      <c r="B4735" s="4" t="s">
        <v>768</v>
      </c>
      <c r="C4735" s="4" t="s">
        <v>883</v>
      </c>
      <c r="D4735" s="4" t="n">
        <f aca="false">IFERROR(INDEX(Positions!$D$2:$D$14531,MATCH($A4735&amp;"|2",Positions!$A$2:$A$14531,0)),"-")</f>
        <v>2</v>
      </c>
      <c r="E4735" s="4" t="n">
        <f aca="false">IFERROR(INDEX(Positions!$D$2:$D$14531,MATCH($A4735&amp;"|71",Positions!$A$2:$A$14531,0)),"-")</f>
        <v>72</v>
      </c>
      <c r="F4735" s="4" t="str">
        <f aca="false">IFERROR(INDEX(Positions!$E$2:$E$14531,MATCH($A4735&amp;"|2",Positions!$A$2:$A$14531,0)),"-")</f>
        <v>G</v>
      </c>
      <c r="G4735" s="4" t="str">
        <f aca="false">IFERROR(INDEX(Positions!$E$2:$E$14531,MATCH($A4735&amp;"|71",Positions!$A$2:$A$14531,0)),"-")</f>
        <v>C</v>
      </c>
      <c r="H4735" s="3" t="str">
        <f aca="false">F4735&amp;"-"&amp;G4735</f>
        <v>G-C</v>
      </c>
      <c r="I4735" s="4" t="n">
        <f aca="false">(F4735="G")+(G4735="G")</f>
        <v>1</v>
      </c>
      <c r="J4735" s="4" t="n">
        <f aca="false">(F4735="C")+(G4735="C")</f>
        <v>1</v>
      </c>
      <c r="K4735" s="3" t="n">
        <f aca="false">I4735+J4735</f>
        <v>2</v>
      </c>
    </row>
    <row r="4736" customFormat="false" ht="15" hidden="false" customHeight="false" outlineLevel="0" collapsed="false">
      <c r="A4736" s="4" t="s">
        <v>206</v>
      </c>
      <c r="B4736" s="4" t="s">
        <v>768</v>
      </c>
      <c r="C4736" s="4" t="s">
        <v>884</v>
      </c>
      <c r="D4736" s="4" t="n">
        <f aca="false">IFERROR(INDEX(Positions!$D$2:$D$14531,MATCH($A4736&amp;"|3",Positions!$A$2:$A$14531,0)),"-")</f>
        <v>3</v>
      </c>
      <c r="E4736" s="4" t="n">
        <f aca="false">IFERROR(INDEX(Positions!$D$2:$D$14531,MATCH($A4736&amp;"|70",Positions!$A$2:$A$14531,0)),"-")</f>
        <v>71</v>
      </c>
      <c r="F4736" s="4" t="str">
        <f aca="false">IFERROR(INDEX(Positions!$E$2:$E$14531,MATCH($A4736&amp;"|3",Positions!$A$2:$A$14531,0)),"-")</f>
        <v>G</v>
      </c>
      <c r="G4736" s="4" t="str">
        <f aca="false">IFERROR(INDEX(Positions!$E$2:$E$14531,MATCH($A4736&amp;"|70",Positions!$A$2:$A$14531,0)),"-")</f>
        <v>C</v>
      </c>
      <c r="H4736" s="3" t="str">
        <f aca="false">F4736&amp;"-"&amp;G4736</f>
        <v>G-C</v>
      </c>
      <c r="I4736" s="4" t="n">
        <f aca="false">(F4736="G")+(G4736="G")</f>
        <v>1</v>
      </c>
      <c r="J4736" s="4" t="n">
        <f aca="false">(F4736="C")+(G4736="C")</f>
        <v>1</v>
      </c>
      <c r="K4736" s="3" t="n">
        <f aca="false">I4736+J4736</f>
        <v>2</v>
      </c>
    </row>
    <row r="4737" customFormat="false" ht="15" hidden="false" customHeight="false" outlineLevel="0" collapsed="false">
      <c r="A4737" s="4" t="s">
        <v>206</v>
      </c>
      <c r="B4737" s="4" t="s">
        <v>768</v>
      </c>
      <c r="C4737" s="4" t="s">
        <v>885</v>
      </c>
      <c r="D4737" s="4" t="n">
        <f aca="false">IFERROR(INDEX(Positions!$D$2:$D$14531,MATCH($A4737&amp;"|4",Positions!$A$2:$A$14531,0)),"-")</f>
        <v>4</v>
      </c>
      <c r="E4737" s="4" t="n">
        <f aca="false">IFERROR(INDEX(Positions!$D$2:$D$14531,MATCH($A4737&amp;"|69",Positions!$A$2:$A$14531,0)),"-")</f>
        <v>70</v>
      </c>
      <c r="F4737" s="4" t="str">
        <f aca="false">IFERROR(INDEX(Positions!$E$2:$E$14531,MATCH($A4737&amp;"|4",Positions!$A$2:$A$14531,0)),"-")</f>
        <v>U</v>
      </c>
      <c r="G4737" s="4" t="str">
        <f aca="false">IFERROR(INDEX(Positions!$E$2:$E$14531,MATCH($A4737&amp;"|69",Positions!$A$2:$A$14531,0)),"-")</f>
        <v>A</v>
      </c>
      <c r="H4737" s="3" t="str">
        <f aca="false">F4737&amp;"-"&amp;G4737</f>
        <v>U-A</v>
      </c>
      <c r="I4737" s="4" t="n">
        <f aca="false">(F4737="G")+(G4737="G")</f>
        <v>0</v>
      </c>
      <c r="J4737" s="4" t="n">
        <f aca="false">(F4737="C")+(G4737="C")</f>
        <v>0</v>
      </c>
      <c r="K4737" s="3" t="n">
        <f aca="false">I4737+J4737</f>
        <v>0</v>
      </c>
    </row>
    <row r="4738" customFormat="false" ht="15" hidden="false" customHeight="false" outlineLevel="0" collapsed="false">
      <c r="A4738" s="4" t="s">
        <v>206</v>
      </c>
      <c r="B4738" s="4" t="s">
        <v>768</v>
      </c>
      <c r="C4738" s="4" t="s">
        <v>542</v>
      </c>
      <c r="D4738" s="4" t="n">
        <f aca="false">IFERROR(INDEX(Positions!$D$2:$D$14531,MATCH($A4738&amp;"|5",Positions!$A$2:$A$14531,0)),"-")</f>
        <v>5</v>
      </c>
      <c r="E4738" s="4" t="n">
        <f aca="false">IFERROR(INDEX(Positions!$D$2:$D$14531,MATCH($A4738&amp;"|68",Positions!$A$2:$A$14531,0)),"-")</f>
        <v>69</v>
      </c>
      <c r="F4738" s="4" t="str">
        <f aca="false">IFERROR(INDEX(Positions!$E$2:$E$14531,MATCH($A4738&amp;"|5",Positions!$A$2:$A$14531,0)),"-")</f>
        <v>G</v>
      </c>
      <c r="G4738" s="4" t="str">
        <f aca="false">IFERROR(INDEX(Positions!$E$2:$E$14531,MATCH($A4738&amp;"|68",Positions!$A$2:$A$14531,0)),"-")</f>
        <v>C</v>
      </c>
      <c r="H4738" s="3" t="str">
        <f aca="false">F4738&amp;"-"&amp;G4738</f>
        <v>G-C</v>
      </c>
      <c r="I4738" s="4" t="n">
        <f aca="false">(F4738="G")+(G4738="G")</f>
        <v>1</v>
      </c>
      <c r="J4738" s="4" t="n">
        <f aca="false">(F4738="C")+(G4738="C")</f>
        <v>1</v>
      </c>
      <c r="K4738" s="3" t="n">
        <f aca="false">I4738+J4738</f>
        <v>2</v>
      </c>
    </row>
    <row r="4739" customFormat="false" ht="15" hidden="false" customHeight="false" outlineLevel="0" collapsed="false">
      <c r="A4739" s="4" t="s">
        <v>206</v>
      </c>
      <c r="B4739" s="4" t="s">
        <v>768</v>
      </c>
      <c r="C4739" s="4" t="s">
        <v>561</v>
      </c>
      <c r="D4739" s="4" t="n">
        <f aca="false">IFERROR(INDEX(Positions!$D$2:$D$14531,MATCH($A4739&amp;"|6",Positions!$A$2:$A$14531,0)),"-")</f>
        <v>6</v>
      </c>
      <c r="E4739" s="4" t="n">
        <f aca="false">IFERROR(INDEX(Positions!$D$2:$D$14531,MATCH($A4739&amp;"|67",Positions!$A$2:$A$14531,0)),"-")</f>
        <v>68</v>
      </c>
      <c r="F4739" s="4" t="str">
        <f aca="false">IFERROR(INDEX(Positions!$E$2:$E$14531,MATCH($A4739&amp;"|6",Positions!$A$2:$A$14531,0)),"-")</f>
        <v>A</v>
      </c>
      <c r="G4739" s="4" t="str">
        <f aca="false">IFERROR(INDEX(Positions!$E$2:$E$14531,MATCH($A4739&amp;"|67",Positions!$A$2:$A$14531,0)),"-")</f>
        <v>U</v>
      </c>
      <c r="H4739" s="3" t="str">
        <f aca="false">F4739&amp;"-"&amp;G4739</f>
        <v>A-U</v>
      </c>
      <c r="I4739" s="4" t="n">
        <f aca="false">(F4739="G")+(G4739="G")</f>
        <v>0</v>
      </c>
      <c r="J4739" s="4" t="n">
        <f aca="false">(F4739="C")+(G4739="C")</f>
        <v>0</v>
      </c>
      <c r="K4739" s="3" t="n">
        <f aca="false">I4739+J4739</f>
        <v>0</v>
      </c>
    </row>
    <row r="4740" customFormat="false" ht="15" hidden="false" customHeight="false" outlineLevel="0" collapsed="false">
      <c r="A4740" s="4" t="s">
        <v>206</v>
      </c>
      <c r="B4740" s="4" t="s">
        <v>768</v>
      </c>
      <c r="C4740" s="4" t="s">
        <v>886</v>
      </c>
      <c r="D4740" s="4" t="n">
        <f aca="false">IFERROR(INDEX(Positions!$D$2:$D$14531,MATCH($A4740&amp;"|7",Positions!$A$2:$A$14531,0)),"-")</f>
        <v>7</v>
      </c>
      <c r="E4740" s="4" t="n">
        <f aca="false">IFERROR(INDEX(Positions!$D$2:$D$14531,MATCH($A4740&amp;"|66",Positions!$A$2:$A$14531,0)),"-")</f>
        <v>67</v>
      </c>
      <c r="F4740" s="4" t="str">
        <f aca="false">IFERROR(INDEX(Positions!$E$2:$E$14531,MATCH($A4740&amp;"|7",Positions!$A$2:$A$14531,0)),"-")</f>
        <v>A</v>
      </c>
      <c r="G4740" s="4" t="str">
        <f aca="false">IFERROR(INDEX(Positions!$E$2:$E$14531,MATCH($A4740&amp;"|66",Positions!$A$2:$A$14531,0)),"-")</f>
        <v>U</v>
      </c>
      <c r="H4740" s="3" t="str">
        <f aca="false">F4740&amp;"-"&amp;G4740</f>
        <v>A-U</v>
      </c>
      <c r="I4740" s="4" t="n">
        <f aca="false">(F4740="G")+(G4740="G")</f>
        <v>0</v>
      </c>
      <c r="J4740" s="4" t="n">
        <f aca="false">(F4740="C")+(G4740="C")</f>
        <v>0</v>
      </c>
      <c r="K4740" s="3" t="n">
        <f aca="false">I4740+J4740</f>
        <v>0</v>
      </c>
    </row>
    <row r="4741" customFormat="false" ht="15" hidden="false" customHeight="false" outlineLevel="0" collapsed="false">
      <c r="A4741" s="4" t="s">
        <v>206</v>
      </c>
      <c r="B4741" s="4" t="s">
        <v>783</v>
      </c>
      <c r="C4741" s="4" t="s">
        <v>887</v>
      </c>
      <c r="D4741" s="4" t="n">
        <f aca="false">IFERROR(INDEX(Positions!$D$2:$D$14531,MATCH($A4741&amp;"|10",Positions!$A$2:$A$14531,0)),"-")</f>
        <v>10</v>
      </c>
      <c r="E4741" s="4" t="n">
        <f aca="false">IFERROR(INDEX(Positions!$D$2:$D$14531,MATCH($A4741&amp;"|25",Positions!$A$2:$A$14531,0)),"-")</f>
        <v>26</v>
      </c>
      <c r="F4741" s="4" t="str">
        <f aca="false">IFERROR(INDEX(Positions!$E$2:$E$14531,MATCH($A4741&amp;"|10",Positions!$A$2:$A$14531,0)),"-")</f>
        <v>G</v>
      </c>
      <c r="G4741" s="4" t="str">
        <f aca="false">IFERROR(INDEX(Positions!$E$2:$E$14531,MATCH($A4741&amp;"|25",Positions!$A$2:$A$14531,0)),"-")</f>
        <v>C</v>
      </c>
      <c r="H4741" s="3" t="str">
        <f aca="false">F4741&amp;"-"&amp;G4741</f>
        <v>G-C</v>
      </c>
      <c r="I4741" s="4" t="n">
        <f aca="false">(F4741="G")+(G4741="G")</f>
        <v>1</v>
      </c>
      <c r="J4741" s="4" t="n">
        <f aca="false">(F4741="C")+(G4741="C")</f>
        <v>1</v>
      </c>
      <c r="K4741" s="3" t="n">
        <f aca="false">I4741+J4741</f>
        <v>2</v>
      </c>
    </row>
    <row r="4742" customFormat="false" ht="15" hidden="false" customHeight="false" outlineLevel="0" collapsed="false">
      <c r="A4742" s="4" t="s">
        <v>206</v>
      </c>
      <c r="B4742" s="4" t="s">
        <v>783</v>
      </c>
      <c r="C4742" s="4" t="s">
        <v>888</v>
      </c>
      <c r="D4742" s="4" t="n">
        <f aca="false">IFERROR(INDEX(Positions!$D$2:$D$14531,MATCH($A4742&amp;"|11",Positions!$A$2:$A$14531,0)),"-")</f>
        <v>11</v>
      </c>
      <c r="E4742" s="4" t="n">
        <f aca="false">IFERROR(INDEX(Positions!$D$2:$D$14531,MATCH($A4742&amp;"|24",Positions!$A$2:$A$14531,0)),"-")</f>
        <v>25</v>
      </c>
      <c r="F4742" s="4" t="str">
        <f aca="false">IFERROR(INDEX(Positions!$E$2:$E$14531,MATCH($A4742&amp;"|11",Positions!$A$2:$A$14531,0)),"-")</f>
        <v>C</v>
      </c>
      <c r="G4742" s="4" t="str">
        <f aca="false">IFERROR(INDEX(Positions!$E$2:$E$14531,MATCH($A4742&amp;"|24",Positions!$A$2:$A$14531,0)),"-")</f>
        <v>G</v>
      </c>
      <c r="H4742" s="3" t="str">
        <f aca="false">F4742&amp;"-"&amp;G4742</f>
        <v>C-G</v>
      </c>
      <c r="I4742" s="4" t="n">
        <f aca="false">(F4742="G")+(G4742="G")</f>
        <v>1</v>
      </c>
      <c r="J4742" s="4" t="n">
        <f aca="false">(F4742="C")+(G4742="C")</f>
        <v>1</v>
      </c>
      <c r="K4742" s="3" t="n">
        <f aca="false">I4742+J4742</f>
        <v>2</v>
      </c>
    </row>
    <row r="4743" customFormat="false" ht="15" hidden="false" customHeight="false" outlineLevel="0" collapsed="false">
      <c r="A4743" s="4" t="s">
        <v>206</v>
      </c>
      <c r="B4743" s="4" t="s">
        <v>783</v>
      </c>
      <c r="C4743" s="4" t="s">
        <v>479</v>
      </c>
      <c r="D4743" s="4" t="n">
        <f aca="false">IFERROR(INDEX(Positions!$D$2:$D$14531,MATCH($A4743&amp;"|12",Positions!$A$2:$A$14531,0)),"-")</f>
        <v>12</v>
      </c>
      <c r="E4743" s="4" t="n">
        <f aca="false">IFERROR(INDEX(Positions!$D$2:$D$14531,MATCH($A4743&amp;"|23",Positions!$A$2:$A$14531,0)),"-")</f>
        <v>24</v>
      </c>
      <c r="F4743" s="4" t="str">
        <f aca="false">IFERROR(INDEX(Positions!$E$2:$E$14531,MATCH($A4743&amp;"|12",Positions!$A$2:$A$14531,0)),"-")</f>
        <v>G</v>
      </c>
      <c r="G4743" s="4" t="str">
        <f aca="false">IFERROR(INDEX(Positions!$E$2:$E$14531,MATCH($A4743&amp;"|23",Positions!$A$2:$A$14531,0)),"-")</f>
        <v>C</v>
      </c>
      <c r="H4743" s="3" t="str">
        <f aca="false">F4743&amp;"-"&amp;G4743</f>
        <v>G-C</v>
      </c>
      <c r="I4743" s="4" t="n">
        <f aca="false">(F4743="G")+(G4743="G")</f>
        <v>1</v>
      </c>
      <c r="J4743" s="4" t="n">
        <f aca="false">(F4743="C")+(G4743="C")</f>
        <v>1</v>
      </c>
      <c r="K4743" s="3" t="n">
        <f aca="false">I4743+J4743</f>
        <v>2</v>
      </c>
    </row>
    <row r="4744" customFormat="false" ht="15" hidden="false" customHeight="false" outlineLevel="0" collapsed="false">
      <c r="A4744" s="4" t="s">
        <v>206</v>
      </c>
      <c r="B4744" s="4" t="s">
        <v>783</v>
      </c>
      <c r="C4744" s="4" t="s">
        <v>267</v>
      </c>
      <c r="D4744" s="4" t="n">
        <f aca="false">IFERROR(INDEX(Positions!$D$2:$D$14531,MATCH($A4744&amp;"|13",Positions!$A$2:$A$14531,0)),"-")</f>
        <v>13</v>
      </c>
      <c r="E4744" s="4" t="n">
        <f aca="false">IFERROR(INDEX(Positions!$D$2:$D$14531,MATCH($A4744&amp;"|22",Positions!$A$2:$A$14531,0)),"-")</f>
        <v>23</v>
      </c>
      <c r="F4744" s="4" t="str">
        <f aca="false">IFERROR(INDEX(Positions!$E$2:$E$14531,MATCH($A4744&amp;"|13",Positions!$A$2:$A$14531,0)),"-")</f>
        <v>C</v>
      </c>
      <c r="G4744" s="4" t="str">
        <f aca="false">IFERROR(INDEX(Positions!$E$2:$E$14531,MATCH($A4744&amp;"|22",Positions!$A$2:$A$14531,0)),"-")</f>
        <v>G</v>
      </c>
      <c r="H4744" s="3" t="str">
        <f aca="false">F4744&amp;"-"&amp;G4744</f>
        <v>C-G</v>
      </c>
      <c r="I4744" s="4" t="n">
        <f aca="false">(F4744="G")+(G4744="G")</f>
        <v>1</v>
      </c>
      <c r="J4744" s="4" t="n">
        <f aca="false">(F4744="C")+(G4744="C")</f>
        <v>1</v>
      </c>
      <c r="K4744" s="3" t="n">
        <f aca="false">I4744+J4744</f>
        <v>2</v>
      </c>
    </row>
    <row r="4745" customFormat="false" ht="15" hidden="false" customHeight="false" outlineLevel="0" collapsed="false">
      <c r="A4745" s="4" t="s">
        <v>206</v>
      </c>
      <c r="B4745" s="4" t="s">
        <v>805</v>
      </c>
      <c r="C4745" s="4" t="s">
        <v>673</v>
      </c>
      <c r="D4745" s="4" t="n">
        <f aca="false">IFERROR(INDEX(Positions!$D$2:$D$14531,MATCH($A4745&amp;"|27",Positions!$A$2:$A$14531,0)),"-")</f>
        <v>28</v>
      </c>
      <c r="E4745" s="4" t="n">
        <f aca="false">IFERROR(INDEX(Positions!$D$2:$D$14531,MATCH($A4745&amp;"|43",Positions!$A$2:$A$14531,0)),"-")</f>
        <v>44</v>
      </c>
      <c r="F4745" s="4" t="str">
        <f aca="false">IFERROR(INDEX(Positions!$E$2:$E$14531,MATCH($A4745&amp;"|27",Positions!$A$2:$A$14531,0)),"-")</f>
        <v>U</v>
      </c>
      <c r="G4745" s="4" t="str">
        <f aca="false">IFERROR(INDEX(Positions!$E$2:$E$14531,MATCH($A4745&amp;"|43",Positions!$A$2:$A$14531,0)),"-")</f>
        <v>A</v>
      </c>
      <c r="H4745" s="3" t="str">
        <f aca="false">F4745&amp;"-"&amp;G4745</f>
        <v>U-A</v>
      </c>
      <c r="I4745" s="4" t="n">
        <f aca="false">(F4745="G")+(G4745="G")</f>
        <v>0</v>
      </c>
      <c r="J4745" s="4" t="n">
        <f aca="false">(F4745="C")+(G4745="C")</f>
        <v>0</v>
      </c>
      <c r="K4745" s="3" t="n">
        <f aca="false">I4745+J4745</f>
        <v>0</v>
      </c>
    </row>
    <row r="4746" customFormat="false" ht="15" hidden="false" customHeight="false" outlineLevel="0" collapsed="false">
      <c r="A4746" s="4" t="s">
        <v>206</v>
      </c>
      <c r="B4746" s="4" t="s">
        <v>805</v>
      </c>
      <c r="C4746" s="4" t="s">
        <v>889</v>
      </c>
      <c r="D4746" s="4" t="n">
        <f aca="false">IFERROR(INDEX(Positions!$D$2:$D$14531,MATCH($A4746&amp;"|28",Positions!$A$2:$A$14531,0)),"-")</f>
        <v>29</v>
      </c>
      <c r="E4746" s="4" t="n">
        <f aca="false">IFERROR(INDEX(Positions!$D$2:$D$14531,MATCH($A4746&amp;"|42",Positions!$A$2:$A$14531,0)),"-")</f>
        <v>43</v>
      </c>
      <c r="F4746" s="4" t="str">
        <f aca="false">IFERROR(INDEX(Positions!$E$2:$E$14531,MATCH($A4746&amp;"|28",Positions!$A$2:$A$14531,0)),"-")</f>
        <v>C</v>
      </c>
      <c r="G4746" s="4" t="str">
        <f aca="false">IFERROR(INDEX(Positions!$E$2:$E$14531,MATCH($A4746&amp;"|42",Positions!$A$2:$A$14531,0)),"-")</f>
        <v>G</v>
      </c>
      <c r="H4746" s="3" t="str">
        <f aca="false">F4746&amp;"-"&amp;G4746</f>
        <v>C-G</v>
      </c>
      <c r="I4746" s="4" t="n">
        <f aca="false">(F4746="G")+(G4746="G")</f>
        <v>1</v>
      </c>
      <c r="J4746" s="4" t="n">
        <f aca="false">(F4746="C")+(G4746="C")</f>
        <v>1</v>
      </c>
      <c r="K4746" s="3" t="n">
        <f aca="false">I4746+J4746</f>
        <v>2</v>
      </c>
    </row>
    <row r="4747" customFormat="false" ht="15" hidden="false" customHeight="false" outlineLevel="0" collapsed="false">
      <c r="A4747" s="4" t="s">
        <v>206</v>
      </c>
      <c r="B4747" s="4" t="s">
        <v>805</v>
      </c>
      <c r="C4747" s="4" t="s">
        <v>890</v>
      </c>
      <c r="D4747" s="4" t="n">
        <f aca="false">IFERROR(INDEX(Positions!$D$2:$D$14531,MATCH($A4747&amp;"|29",Positions!$A$2:$A$14531,0)),"-")</f>
        <v>30</v>
      </c>
      <c r="E4747" s="4" t="n">
        <f aca="false">IFERROR(INDEX(Positions!$D$2:$D$14531,MATCH($A4747&amp;"|41",Positions!$A$2:$A$14531,0)),"-")</f>
        <v>42</v>
      </c>
      <c r="F4747" s="4" t="str">
        <f aca="false">IFERROR(INDEX(Positions!$E$2:$E$14531,MATCH($A4747&amp;"|29",Positions!$A$2:$A$14531,0)),"-")</f>
        <v>U</v>
      </c>
      <c r="G4747" s="4" t="str">
        <f aca="false">IFERROR(INDEX(Positions!$E$2:$E$14531,MATCH($A4747&amp;"|41",Positions!$A$2:$A$14531,0)),"-")</f>
        <v>A</v>
      </c>
      <c r="H4747" s="3" t="str">
        <f aca="false">F4747&amp;"-"&amp;G4747</f>
        <v>U-A</v>
      </c>
      <c r="I4747" s="4" t="n">
        <f aca="false">(F4747="G")+(G4747="G")</f>
        <v>0</v>
      </c>
      <c r="J4747" s="4" t="n">
        <f aca="false">(F4747="C")+(G4747="C")</f>
        <v>0</v>
      </c>
      <c r="K4747" s="3" t="n">
        <f aca="false">I4747+J4747</f>
        <v>0</v>
      </c>
    </row>
    <row r="4748" customFormat="false" ht="15" hidden="false" customHeight="false" outlineLevel="0" collapsed="false">
      <c r="A4748" s="4" t="s">
        <v>206</v>
      </c>
      <c r="B4748" s="4" t="s">
        <v>805</v>
      </c>
      <c r="C4748" s="4" t="s">
        <v>694</v>
      </c>
      <c r="D4748" s="4" t="n">
        <f aca="false">IFERROR(INDEX(Positions!$D$2:$D$14531,MATCH($A4748&amp;"|30",Positions!$A$2:$A$14531,0)),"-")</f>
        <v>31</v>
      </c>
      <c r="E4748" s="4" t="n">
        <f aca="false">IFERROR(INDEX(Positions!$D$2:$D$14531,MATCH($A4748&amp;"|40",Positions!$A$2:$A$14531,0)),"-")</f>
        <v>41</v>
      </c>
      <c r="F4748" s="4" t="str">
        <f aca="false">IFERROR(INDEX(Positions!$E$2:$E$14531,MATCH($A4748&amp;"|30",Positions!$A$2:$A$14531,0)),"-")</f>
        <v>G</v>
      </c>
      <c r="G4748" s="4" t="str">
        <f aca="false">IFERROR(INDEX(Positions!$E$2:$E$14531,MATCH($A4748&amp;"|40",Positions!$A$2:$A$14531,0)),"-")</f>
        <v>C</v>
      </c>
      <c r="H4748" s="3" t="str">
        <f aca="false">F4748&amp;"-"&amp;G4748</f>
        <v>G-C</v>
      </c>
      <c r="I4748" s="4" t="n">
        <f aca="false">(F4748="G")+(G4748="G")</f>
        <v>1</v>
      </c>
      <c r="J4748" s="4" t="n">
        <f aca="false">(F4748="C")+(G4748="C")</f>
        <v>1</v>
      </c>
      <c r="K4748" s="3" t="n">
        <f aca="false">I4748+J4748</f>
        <v>2</v>
      </c>
    </row>
    <row r="4749" customFormat="false" ht="15" hidden="false" customHeight="false" outlineLevel="0" collapsed="false">
      <c r="A4749" s="4" t="s">
        <v>206</v>
      </c>
      <c r="B4749" s="4" t="s">
        <v>805</v>
      </c>
      <c r="C4749" s="4" t="s">
        <v>640</v>
      </c>
      <c r="D4749" s="4" t="n">
        <f aca="false">IFERROR(INDEX(Positions!$D$2:$D$14531,MATCH($A4749&amp;"|31",Positions!$A$2:$A$14531,0)),"-")</f>
        <v>32</v>
      </c>
      <c r="E4749" s="4" t="n">
        <f aca="false">IFERROR(INDEX(Positions!$D$2:$D$14531,MATCH($A4749&amp;"|39",Positions!$A$2:$A$14531,0)),"-")</f>
        <v>40</v>
      </c>
      <c r="F4749" s="4" t="str">
        <f aca="false">IFERROR(INDEX(Positions!$E$2:$E$14531,MATCH($A4749&amp;"|31",Positions!$A$2:$A$14531,0)),"-")</f>
        <v>G</v>
      </c>
      <c r="G4749" s="4" t="str">
        <f aca="false">IFERROR(INDEX(Positions!$E$2:$E$14531,MATCH($A4749&amp;"|39",Positions!$A$2:$A$14531,0)),"-")</f>
        <v>C</v>
      </c>
      <c r="H4749" s="3" t="str">
        <f aca="false">F4749&amp;"-"&amp;G4749</f>
        <v>G-C</v>
      </c>
      <c r="I4749" s="4" t="n">
        <f aca="false">(F4749="G")+(G4749="G")</f>
        <v>1</v>
      </c>
      <c r="J4749" s="4" t="n">
        <f aca="false">(F4749="C")+(G4749="C")</f>
        <v>1</v>
      </c>
      <c r="K4749" s="3" t="n">
        <f aca="false">I4749+J4749</f>
        <v>2</v>
      </c>
    </row>
    <row r="4750" customFormat="false" ht="15" hidden="false" customHeight="false" outlineLevel="0" collapsed="false">
      <c r="A4750" s="4" t="s">
        <v>206</v>
      </c>
      <c r="B4750" s="4" t="s">
        <v>830</v>
      </c>
      <c r="C4750" s="4" t="s">
        <v>367</v>
      </c>
      <c r="D4750" s="4" t="n">
        <f aca="false">IFERROR(INDEX(Positions!$D$2:$D$14531,MATCH($A4750&amp;"|49",Positions!$A$2:$A$14531,0)),"-")</f>
        <v>50</v>
      </c>
      <c r="E4750" s="4" t="n">
        <f aca="false">IFERROR(INDEX(Positions!$D$2:$D$14531,MATCH($A4750&amp;"|65",Positions!$A$2:$A$14531,0)),"-")</f>
        <v>66</v>
      </c>
      <c r="F4750" s="4" t="str">
        <f aca="false">IFERROR(INDEX(Positions!$E$2:$E$14531,MATCH($A4750&amp;"|49",Positions!$A$2:$A$14531,0)),"-")</f>
        <v>G</v>
      </c>
      <c r="G4750" s="4" t="str">
        <f aca="false">IFERROR(INDEX(Positions!$E$2:$E$14531,MATCH($A4750&amp;"|65",Positions!$A$2:$A$14531,0)),"-")</f>
        <v>C</v>
      </c>
      <c r="H4750" s="3" t="str">
        <f aca="false">F4750&amp;"-"&amp;G4750</f>
        <v>G-C</v>
      </c>
      <c r="I4750" s="4" t="n">
        <f aca="false">(F4750="G")+(G4750="G")</f>
        <v>1</v>
      </c>
      <c r="J4750" s="4" t="n">
        <f aca="false">(F4750="C")+(G4750="C")</f>
        <v>1</v>
      </c>
      <c r="K4750" s="3" t="n">
        <f aca="false">I4750+J4750</f>
        <v>2</v>
      </c>
    </row>
    <row r="4751" customFormat="false" ht="15" hidden="false" customHeight="false" outlineLevel="0" collapsed="false">
      <c r="A4751" s="4" t="s">
        <v>206</v>
      </c>
      <c r="B4751" s="4" t="s">
        <v>830</v>
      </c>
      <c r="C4751" s="4" t="s">
        <v>891</v>
      </c>
      <c r="D4751" s="4" t="n">
        <f aca="false">IFERROR(INDEX(Positions!$D$2:$D$14531,MATCH($A4751&amp;"|50",Positions!$A$2:$A$14531,0)),"-")</f>
        <v>51</v>
      </c>
      <c r="E4751" s="4" t="n">
        <f aca="false">IFERROR(INDEX(Positions!$D$2:$D$14531,MATCH($A4751&amp;"|64",Positions!$A$2:$A$14531,0)),"-")</f>
        <v>65</v>
      </c>
      <c r="F4751" s="4" t="str">
        <f aca="false">IFERROR(INDEX(Positions!$E$2:$E$14531,MATCH($A4751&amp;"|50",Positions!$A$2:$A$14531,0)),"-")</f>
        <v>G</v>
      </c>
      <c r="G4751" s="4" t="str">
        <f aca="false">IFERROR(INDEX(Positions!$E$2:$E$14531,MATCH($A4751&amp;"|64",Positions!$A$2:$A$14531,0)),"-")</f>
        <v>U</v>
      </c>
      <c r="H4751" s="3" t="str">
        <f aca="false">F4751&amp;"-"&amp;G4751</f>
        <v>G-U</v>
      </c>
      <c r="I4751" s="4" t="n">
        <f aca="false">(F4751="G")+(G4751="G")</f>
        <v>1</v>
      </c>
      <c r="J4751" s="4" t="n">
        <f aca="false">(F4751="C")+(G4751="C")</f>
        <v>0</v>
      </c>
      <c r="K4751" s="3" t="n">
        <f aca="false">I4751+J4751</f>
        <v>1</v>
      </c>
    </row>
    <row r="4752" customFormat="false" ht="15" hidden="false" customHeight="false" outlineLevel="0" collapsed="false">
      <c r="A4752" s="4" t="s">
        <v>206</v>
      </c>
      <c r="B4752" s="4" t="s">
        <v>830</v>
      </c>
      <c r="C4752" s="4" t="s">
        <v>689</v>
      </c>
      <c r="D4752" s="4" t="n">
        <f aca="false">IFERROR(INDEX(Positions!$D$2:$D$14531,MATCH($A4752&amp;"|51",Positions!$A$2:$A$14531,0)),"-")</f>
        <v>52</v>
      </c>
      <c r="E4752" s="4" t="n">
        <f aca="false">IFERROR(INDEX(Positions!$D$2:$D$14531,MATCH($A4752&amp;"|63",Positions!$A$2:$A$14531,0)),"-")</f>
        <v>64</v>
      </c>
      <c r="F4752" s="4" t="str">
        <f aca="false">IFERROR(INDEX(Positions!$E$2:$E$14531,MATCH($A4752&amp;"|51",Positions!$A$2:$A$14531,0)),"-")</f>
        <v>G</v>
      </c>
      <c r="G4752" s="4" t="str">
        <f aca="false">IFERROR(INDEX(Positions!$E$2:$E$14531,MATCH($A4752&amp;"|63",Positions!$A$2:$A$14531,0)),"-")</f>
        <v>C</v>
      </c>
      <c r="H4752" s="3" t="str">
        <f aca="false">F4752&amp;"-"&amp;G4752</f>
        <v>G-C</v>
      </c>
      <c r="I4752" s="4" t="n">
        <f aca="false">(F4752="G")+(G4752="G")</f>
        <v>1</v>
      </c>
      <c r="J4752" s="4" t="n">
        <f aca="false">(F4752="C")+(G4752="C")</f>
        <v>1</v>
      </c>
      <c r="K4752" s="3" t="n">
        <f aca="false">I4752+J4752</f>
        <v>2</v>
      </c>
    </row>
    <row r="4753" customFormat="false" ht="15" hidden="false" customHeight="false" outlineLevel="0" collapsed="false">
      <c r="A4753" s="4" t="s">
        <v>206</v>
      </c>
      <c r="B4753" s="4" t="s">
        <v>830</v>
      </c>
      <c r="C4753" s="4" t="s">
        <v>703</v>
      </c>
      <c r="D4753" s="4" t="n">
        <f aca="false">IFERROR(INDEX(Positions!$D$2:$D$14531,MATCH($A4753&amp;"|52",Positions!$A$2:$A$14531,0)),"-")</f>
        <v>53</v>
      </c>
      <c r="E4753" s="4" t="n">
        <f aca="false">IFERROR(INDEX(Positions!$D$2:$D$14531,MATCH($A4753&amp;"|62",Positions!$A$2:$A$14531,0)),"-")</f>
        <v>63</v>
      </c>
      <c r="F4753" s="4" t="str">
        <f aca="false">IFERROR(INDEX(Positions!$E$2:$E$14531,MATCH($A4753&amp;"|52",Positions!$A$2:$A$14531,0)),"-")</f>
        <v>G</v>
      </c>
      <c r="G4753" s="4" t="str">
        <f aca="false">IFERROR(INDEX(Positions!$E$2:$E$14531,MATCH($A4753&amp;"|62",Positions!$A$2:$A$14531,0)),"-")</f>
        <v>C</v>
      </c>
      <c r="H4753" s="3" t="str">
        <f aca="false">F4753&amp;"-"&amp;G4753</f>
        <v>G-C</v>
      </c>
      <c r="I4753" s="4" t="n">
        <f aca="false">(F4753="G")+(G4753="G")</f>
        <v>1</v>
      </c>
      <c r="J4753" s="4" t="n">
        <f aca="false">(F4753="C")+(G4753="C")</f>
        <v>1</v>
      </c>
      <c r="K4753" s="3" t="n">
        <f aca="false">I4753+J4753</f>
        <v>2</v>
      </c>
    </row>
    <row r="4754" customFormat="false" ht="15" hidden="false" customHeight="false" outlineLevel="0" collapsed="false">
      <c r="A4754" s="4" t="s">
        <v>206</v>
      </c>
      <c r="B4754" s="4" t="s">
        <v>830</v>
      </c>
      <c r="C4754" s="4" t="s">
        <v>892</v>
      </c>
      <c r="D4754" s="4" t="n">
        <f aca="false">IFERROR(INDEX(Positions!$D$2:$D$14531,MATCH($A4754&amp;"|53",Positions!$A$2:$A$14531,0)),"-")</f>
        <v>54</v>
      </c>
      <c r="E4754" s="4" t="n">
        <f aca="false">IFERROR(INDEX(Positions!$D$2:$D$14531,MATCH($A4754&amp;"|61",Positions!$A$2:$A$14531,0)),"-")</f>
        <v>62</v>
      </c>
      <c r="F4754" s="4" t="str">
        <f aca="false">IFERROR(INDEX(Positions!$E$2:$E$14531,MATCH($A4754&amp;"|53",Positions!$A$2:$A$14531,0)),"-")</f>
        <v>G</v>
      </c>
      <c r="G4754" s="4" t="str">
        <f aca="false">IFERROR(INDEX(Positions!$E$2:$E$14531,MATCH($A4754&amp;"|61",Positions!$A$2:$A$14531,0)),"-")</f>
        <v>C</v>
      </c>
      <c r="H4754" s="3" t="str">
        <f aca="false">F4754&amp;"-"&amp;G4754</f>
        <v>G-C</v>
      </c>
      <c r="I4754" s="4" t="n">
        <f aca="false">(F4754="G")+(G4754="G")</f>
        <v>1</v>
      </c>
      <c r="J4754" s="4" t="n">
        <f aca="false">(F4754="C")+(G4754="C")</f>
        <v>1</v>
      </c>
      <c r="K4754" s="3" t="n">
        <f aca="false">I4754+J4754</f>
        <v>2</v>
      </c>
    </row>
    <row r="4755" customFormat="false" ht="15" hidden="false" customHeight="false" outlineLevel="0" collapsed="false">
      <c r="A4755" s="24" t="s">
        <v>206</v>
      </c>
      <c r="B4755" s="24" t="s">
        <v>893</v>
      </c>
      <c r="C4755" s="24" t="s">
        <v>894</v>
      </c>
      <c r="D4755" s="24" t="n">
        <f aca="false">IFERROR(INDEX(Positions!$D$2:$D$14531,MATCH($A4755&amp;"|8",Positions!$A$2:$A$14531,0)),"-")</f>
        <v>8</v>
      </c>
      <c r="E4755" s="24" t="n">
        <f aca="false">IFERROR(INDEX(Positions!$D$2:$D$14531,MATCH($A4755&amp;"|14",Positions!$A$2:$A$14531,0)),"-")</f>
        <v>14</v>
      </c>
      <c r="F4755" s="24" t="str">
        <f aca="false">IFERROR(INDEX(Positions!$E$2:$E$14531,MATCH($A4755&amp;"|8",Positions!$A$2:$A$14531,0)),"-")</f>
        <v>U</v>
      </c>
      <c r="G4755" s="24" t="str">
        <f aca="false">IFERROR(INDEX(Positions!$E$2:$E$14531,MATCH($A4755&amp;"|14",Positions!$A$2:$A$14531,0)),"-")</f>
        <v>A</v>
      </c>
      <c r="H4755" s="25" t="str">
        <f aca="false">F4755&amp;"-"&amp;G4755</f>
        <v>U-A</v>
      </c>
      <c r="I4755" s="24" t="n">
        <f aca="false">(F4755="G")+(G4755="G")</f>
        <v>0</v>
      </c>
      <c r="J4755" s="24" t="n">
        <f aca="false">(F4755="C")+(G4755="C")</f>
        <v>0</v>
      </c>
      <c r="K4755" s="25" t="n">
        <f aca="false">I4755+J4755</f>
        <v>0</v>
      </c>
    </row>
    <row r="4756" customFormat="false" ht="15" hidden="false" customHeight="false" outlineLevel="0" collapsed="false">
      <c r="A4756" s="24" t="s">
        <v>206</v>
      </c>
      <c r="B4756" s="24" t="s">
        <v>893</v>
      </c>
      <c r="C4756" s="24" t="s">
        <v>895</v>
      </c>
      <c r="D4756" s="24" t="n">
        <f aca="false">IFERROR(INDEX(Positions!$D$2:$D$14531,MATCH($A4756&amp;"|15",Positions!$A$2:$A$14531,0)),"-")</f>
        <v>15</v>
      </c>
      <c r="E4756" s="24" t="n">
        <f aca="false">IFERROR(INDEX(Positions!$D$2:$D$14531,MATCH($A4756&amp;"|48",Positions!$A$2:$A$14531,0)),"-")</f>
        <v>49</v>
      </c>
      <c r="F4756" s="24" t="str">
        <f aca="false">IFERROR(INDEX(Positions!$E$2:$E$14531,MATCH($A4756&amp;"|15",Positions!$A$2:$A$14531,0)),"-")</f>
        <v>G</v>
      </c>
      <c r="G4756" s="24" t="str">
        <f aca="false">IFERROR(INDEX(Positions!$E$2:$E$14531,MATCH($A4756&amp;"|48",Positions!$A$2:$A$14531,0)),"-")</f>
        <v>C</v>
      </c>
      <c r="H4756" s="25" t="str">
        <f aca="false">F4756&amp;"-"&amp;G4756</f>
        <v>G-C</v>
      </c>
      <c r="I4756" s="24" t="n">
        <f aca="false">(F4756="G")+(G4756="G")</f>
        <v>1</v>
      </c>
      <c r="J4756" s="24" t="n">
        <f aca="false">(F4756="C")+(G4756="C")</f>
        <v>1</v>
      </c>
      <c r="K4756" s="25" t="n">
        <f aca="false">I4756+J4756</f>
        <v>2</v>
      </c>
    </row>
    <row r="4757" customFormat="false" ht="15" hidden="false" customHeight="false" outlineLevel="0" collapsed="false">
      <c r="A4757" s="24" t="s">
        <v>206</v>
      </c>
      <c r="B4757" s="24" t="s">
        <v>893</v>
      </c>
      <c r="C4757" s="24" t="s">
        <v>896</v>
      </c>
      <c r="D4757" s="24" t="n">
        <f aca="false">IFERROR(INDEX(Positions!$D$2:$D$14531,MATCH($A4757&amp;"|18",Positions!$A$2:$A$14531,0)),"-")</f>
        <v>19</v>
      </c>
      <c r="E4757" s="24" t="n">
        <f aca="false">IFERROR(INDEX(Positions!$D$2:$D$14531,MATCH($A4757&amp;"|55",Positions!$A$2:$A$14531,0)),"-")</f>
        <v>56</v>
      </c>
      <c r="F4757" s="24" t="str">
        <f aca="false">IFERROR(INDEX(Positions!$E$2:$E$14531,MATCH($A4757&amp;"|18",Positions!$A$2:$A$14531,0)),"-")</f>
        <v>G</v>
      </c>
      <c r="G4757" s="24" t="str">
        <f aca="false">IFERROR(INDEX(Positions!$E$2:$E$14531,MATCH($A4757&amp;"|55",Positions!$A$2:$A$14531,0)),"-")</f>
        <v>U</v>
      </c>
      <c r="H4757" s="25" t="str">
        <f aca="false">F4757&amp;"-"&amp;G4757</f>
        <v>G-U</v>
      </c>
      <c r="I4757" s="24" t="n">
        <f aca="false">(F4757="G")+(G4757="G")</f>
        <v>1</v>
      </c>
      <c r="J4757" s="24" t="n">
        <f aca="false">(F4757="C")+(G4757="C")</f>
        <v>0</v>
      </c>
      <c r="K4757" s="25" t="n">
        <f aca="false">I4757+J4757</f>
        <v>1</v>
      </c>
    </row>
    <row r="4758" customFormat="false" ht="15" hidden="false" customHeight="false" outlineLevel="0" collapsed="false">
      <c r="A4758" s="24" t="s">
        <v>206</v>
      </c>
      <c r="B4758" s="24" t="s">
        <v>893</v>
      </c>
      <c r="C4758" s="24" t="s">
        <v>897</v>
      </c>
      <c r="D4758" s="24" t="n">
        <f aca="false">IFERROR(INDEX(Positions!$D$2:$D$14531,MATCH($A4758&amp;"|19",Positions!$A$2:$A$14531,0)),"-")</f>
        <v>20</v>
      </c>
      <c r="E4758" s="24" t="n">
        <f aca="false">IFERROR(INDEX(Positions!$D$2:$D$14531,MATCH($A4758&amp;"|56",Positions!$A$2:$A$14531,0)),"-")</f>
        <v>57</v>
      </c>
      <c r="F4758" s="24" t="str">
        <f aca="false">IFERROR(INDEX(Positions!$E$2:$E$14531,MATCH($A4758&amp;"|19",Positions!$A$2:$A$14531,0)),"-")</f>
        <v>G</v>
      </c>
      <c r="G4758" s="24" t="str">
        <f aca="false">IFERROR(INDEX(Positions!$E$2:$E$14531,MATCH($A4758&amp;"|56",Positions!$A$2:$A$14531,0)),"-")</f>
        <v>C</v>
      </c>
      <c r="H4758" s="25" t="str">
        <f aca="false">F4758&amp;"-"&amp;G4758</f>
        <v>G-C</v>
      </c>
      <c r="I4758" s="24" t="n">
        <f aca="false">(F4758="G")+(G4758="G")</f>
        <v>1</v>
      </c>
      <c r="J4758" s="24" t="n">
        <f aca="false">(F4758="C")+(G4758="C")</f>
        <v>1</v>
      </c>
      <c r="K4758" s="25" t="n">
        <f aca="false">I4758+J4758</f>
        <v>2</v>
      </c>
    </row>
    <row r="4759" customFormat="false" ht="15" hidden="false" customHeight="false" outlineLevel="0" collapsed="false">
      <c r="A4759" s="24" t="s">
        <v>206</v>
      </c>
      <c r="B4759" s="24" t="s">
        <v>893</v>
      </c>
      <c r="C4759" s="24" t="s">
        <v>898</v>
      </c>
      <c r="D4759" s="24" t="n">
        <f aca="false">IFERROR(INDEX(Positions!$D$2:$D$14531,MATCH($A4759&amp;"|26",Positions!$A$2:$A$14531,0)),"-")</f>
        <v>27</v>
      </c>
      <c r="E4759" s="24" t="n">
        <f aca="false">IFERROR(INDEX(Positions!$D$2:$D$14531,MATCH($A4759&amp;"|44",Positions!$A$2:$A$14531,0)),"-")</f>
        <v>45</v>
      </c>
      <c r="F4759" s="24" t="str">
        <f aca="false">IFERROR(INDEX(Positions!$E$2:$E$14531,MATCH($A4759&amp;"|26",Positions!$A$2:$A$14531,0)),"-")</f>
        <v>A</v>
      </c>
      <c r="G4759" s="24" t="str">
        <f aca="false">IFERROR(INDEX(Positions!$E$2:$E$14531,MATCH($A4759&amp;"|44",Positions!$A$2:$A$14531,0)),"-")</f>
        <v>G</v>
      </c>
      <c r="H4759" s="25" t="str">
        <f aca="false">F4759&amp;"-"&amp;G4759</f>
        <v>A-G</v>
      </c>
      <c r="I4759" s="24" t="n">
        <f aca="false">(F4759="G")+(G4759="G")</f>
        <v>1</v>
      </c>
      <c r="J4759" s="24" t="n">
        <f aca="false">(F4759="C")+(G4759="C")</f>
        <v>0</v>
      </c>
      <c r="K4759" s="25" t="n">
        <f aca="false">I4759+J4759</f>
        <v>1</v>
      </c>
    </row>
    <row r="4760" customFormat="false" ht="15" hidden="false" customHeight="false" outlineLevel="0" collapsed="false">
      <c r="A4760" s="24" t="s">
        <v>206</v>
      </c>
      <c r="B4760" s="24" t="s">
        <v>893</v>
      </c>
      <c r="C4760" s="24" t="s">
        <v>899</v>
      </c>
      <c r="D4760" s="24" t="n">
        <f aca="false">IFERROR(INDEX(Positions!$D$2:$D$14531,MATCH($A4760&amp;"|32",Positions!$A$2:$A$14531,0)),"-")</f>
        <v>33</v>
      </c>
      <c r="E4760" s="24" t="n">
        <f aca="false">IFERROR(INDEX(Positions!$D$2:$D$14531,MATCH($A4760&amp;"|38",Positions!$A$2:$A$14531,0)),"-")</f>
        <v>39</v>
      </c>
      <c r="F4760" s="24" t="str">
        <f aca="false">IFERROR(INDEX(Positions!$E$2:$E$14531,MATCH($A4760&amp;"|32",Positions!$A$2:$A$14531,0)),"-")</f>
        <v>U</v>
      </c>
      <c r="G4760" s="24" t="str">
        <f aca="false">IFERROR(INDEX(Positions!$E$2:$E$14531,MATCH($A4760&amp;"|38",Positions!$A$2:$A$14531,0)),"-")</f>
        <v>A</v>
      </c>
      <c r="H4760" s="25" t="str">
        <f aca="false">F4760&amp;"-"&amp;G4760</f>
        <v>U-A</v>
      </c>
      <c r="I4760" s="24" t="n">
        <f aca="false">(F4760="G")+(G4760="G")</f>
        <v>0</v>
      </c>
      <c r="J4760" s="24" t="n">
        <f aca="false">(F4760="C")+(G4760="C")</f>
        <v>0</v>
      </c>
      <c r="K4760" s="25" t="n">
        <f aca="false">I4760+J4760</f>
        <v>0</v>
      </c>
    </row>
    <row r="4761" customFormat="false" ht="15" hidden="false" customHeight="false" outlineLevel="0" collapsed="false">
      <c r="A4761" s="24" t="s">
        <v>206</v>
      </c>
      <c r="B4761" s="24" t="s">
        <v>893</v>
      </c>
      <c r="C4761" s="24" t="s">
        <v>900</v>
      </c>
      <c r="D4761" s="24" t="n">
        <f aca="false">IFERROR(INDEX(Positions!$D$2:$D$14531,MATCH($A4761&amp;"|54",Positions!$A$2:$A$14531,0)),"-")</f>
        <v>55</v>
      </c>
      <c r="E4761" s="24" t="n">
        <f aca="false">IFERROR(INDEX(Positions!$D$2:$D$14531,MATCH($A4761&amp;"|58",Positions!$A$2:$A$14531,0)),"-")</f>
        <v>59</v>
      </c>
      <c r="F4761" s="24" t="str">
        <f aca="false">IFERROR(INDEX(Positions!$E$2:$E$14531,MATCH($A4761&amp;"|54",Positions!$A$2:$A$14531,0)),"-")</f>
        <v>U</v>
      </c>
      <c r="G4761" s="24" t="str">
        <f aca="false">IFERROR(INDEX(Positions!$E$2:$E$14531,MATCH($A4761&amp;"|58",Positions!$A$2:$A$14531,0)),"-")</f>
        <v>A</v>
      </c>
      <c r="H4761" s="25" t="str">
        <f aca="false">F4761&amp;"-"&amp;G4761</f>
        <v>U-A</v>
      </c>
      <c r="I4761" s="24" t="n">
        <f aca="false">(F4761="G")+(G4761="G")</f>
        <v>0</v>
      </c>
      <c r="J4761" s="24" t="n">
        <f aca="false">(F4761="C")+(G4761="C")</f>
        <v>0</v>
      </c>
      <c r="K4761" s="25" t="n">
        <f aca="false">I4761+J4761</f>
        <v>0</v>
      </c>
    </row>
    <row r="4762" customFormat="false" ht="15" hidden="false" customHeight="false" outlineLevel="0" collapsed="false">
      <c r="A4762" s="4" t="s">
        <v>207</v>
      </c>
      <c r="B4762" s="4" t="s">
        <v>768</v>
      </c>
      <c r="C4762" s="4" t="s">
        <v>882</v>
      </c>
      <c r="D4762" s="4" t="n">
        <f aca="false">IFERROR(INDEX(Positions!$D$2:$D$14531,MATCH($A4762&amp;"|1",Positions!$A$2:$A$14531,0)),"-")</f>
        <v>1</v>
      </c>
      <c r="E4762" s="4" t="n">
        <f aca="false">IFERROR(INDEX(Positions!$D$2:$D$14531,MATCH($A4762&amp;"|72",Positions!$A$2:$A$14531,0)),"-")</f>
        <v>87</v>
      </c>
      <c r="F4762" s="4" t="str">
        <f aca="false">IFERROR(INDEX(Positions!$E$2:$E$14531,MATCH($A4762&amp;"|1",Positions!$A$2:$A$14531,0)),"-")</f>
        <v>G</v>
      </c>
      <c r="G4762" s="4" t="str">
        <f aca="false">IFERROR(INDEX(Positions!$E$2:$E$14531,MATCH($A4762&amp;"|72",Positions!$A$2:$A$14531,0)),"-")</f>
        <v>C</v>
      </c>
      <c r="H4762" s="3" t="str">
        <f aca="false">F4762&amp;"-"&amp;G4762</f>
        <v>G-C</v>
      </c>
      <c r="I4762" s="4" t="n">
        <f aca="false">(F4762="G")+(G4762="G")</f>
        <v>1</v>
      </c>
      <c r="J4762" s="4" t="n">
        <f aca="false">(F4762="C")+(G4762="C")</f>
        <v>1</v>
      </c>
      <c r="K4762" s="3" t="n">
        <f aca="false">I4762+J4762</f>
        <v>2</v>
      </c>
    </row>
    <row r="4763" customFormat="false" ht="15" hidden="false" customHeight="false" outlineLevel="0" collapsed="false">
      <c r="A4763" s="4" t="s">
        <v>207</v>
      </c>
      <c r="B4763" s="4" t="s">
        <v>768</v>
      </c>
      <c r="C4763" s="4" t="s">
        <v>883</v>
      </c>
      <c r="D4763" s="4" t="n">
        <f aca="false">IFERROR(INDEX(Positions!$D$2:$D$14531,MATCH($A4763&amp;"|2",Positions!$A$2:$A$14531,0)),"-")</f>
        <v>2</v>
      </c>
      <c r="E4763" s="4" t="n">
        <f aca="false">IFERROR(INDEX(Positions!$D$2:$D$14531,MATCH($A4763&amp;"|71",Positions!$A$2:$A$14531,0)),"-")</f>
        <v>86</v>
      </c>
      <c r="F4763" s="4" t="str">
        <f aca="false">IFERROR(INDEX(Positions!$E$2:$E$14531,MATCH($A4763&amp;"|2",Positions!$A$2:$A$14531,0)),"-")</f>
        <v>G</v>
      </c>
      <c r="G4763" s="4" t="str">
        <f aca="false">IFERROR(INDEX(Positions!$E$2:$E$14531,MATCH($A4763&amp;"|71",Positions!$A$2:$A$14531,0)),"-")</f>
        <v>C</v>
      </c>
      <c r="H4763" s="3" t="str">
        <f aca="false">F4763&amp;"-"&amp;G4763</f>
        <v>G-C</v>
      </c>
      <c r="I4763" s="4" t="n">
        <f aca="false">(F4763="G")+(G4763="G")</f>
        <v>1</v>
      </c>
      <c r="J4763" s="4" t="n">
        <f aca="false">(F4763="C")+(G4763="C")</f>
        <v>1</v>
      </c>
      <c r="K4763" s="3" t="n">
        <f aca="false">I4763+J4763</f>
        <v>2</v>
      </c>
    </row>
    <row r="4764" customFormat="false" ht="15" hidden="false" customHeight="false" outlineLevel="0" collapsed="false">
      <c r="A4764" s="4" t="s">
        <v>207</v>
      </c>
      <c r="B4764" s="4" t="s">
        <v>768</v>
      </c>
      <c r="C4764" s="4" t="s">
        <v>884</v>
      </c>
      <c r="D4764" s="4" t="n">
        <f aca="false">IFERROR(INDEX(Positions!$D$2:$D$14531,MATCH($A4764&amp;"|3",Positions!$A$2:$A$14531,0)),"-")</f>
        <v>3</v>
      </c>
      <c r="E4764" s="4" t="n">
        <f aca="false">IFERROR(INDEX(Positions!$D$2:$D$14531,MATCH($A4764&amp;"|70",Positions!$A$2:$A$14531,0)),"-")</f>
        <v>85</v>
      </c>
      <c r="F4764" s="4" t="str">
        <f aca="false">IFERROR(INDEX(Positions!$E$2:$E$14531,MATCH($A4764&amp;"|3",Positions!$A$2:$A$14531,0)),"-")</f>
        <v>A</v>
      </c>
      <c r="G4764" s="4" t="str">
        <f aca="false">IFERROR(INDEX(Positions!$E$2:$E$14531,MATCH($A4764&amp;"|70",Positions!$A$2:$A$14531,0)),"-")</f>
        <v>U</v>
      </c>
      <c r="H4764" s="3" t="str">
        <f aca="false">F4764&amp;"-"&amp;G4764</f>
        <v>A-U</v>
      </c>
      <c r="I4764" s="4" t="n">
        <f aca="false">(F4764="G")+(G4764="G")</f>
        <v>0</v>
      </c>
      <c r="J4764" s="4" t="n">
        <f aca="false">(F4764="C")+(G4764="C")</f>
        <v>0</v>
      </c>
      <c r="K4764" s="3" t="n">
        <f aca="false">I4764+J4764</f>
        <v>0</v>
      </c>
    </row>
    <row r="4765" customFormat="false" ht="15" hidden="false" customHeight="false" outlineLevel="0" collapsed="false">
      <c r="A4765" s="4" t="s">
        <v>207</v>
      </c>
      <c r="B4765" s="4" t="s">
        <v>768</v>
      </c>
      <c r="C4765" s="4" t="s">
        <v>885</v>
      </c>
      <c r="D4765" s="4" t="n">
        <f aca="false">IFERROR(INDEX(Positions!$D$2:$D$14531,MATCH($A4765&amp;"|4",Positions!$A$2:$A$14531,0)),"-")</f>
        <v>4</v>
      </c>
      <c r="E4765" s="4" t="n">
        <f aca="false">IFERROR(INDEX(Positions!$D$2:$D$14531,MATCH($A4765&amp;"|69",Positions!$A$2:$A$14531,0)),"-")</f>
        <v>84</v>
      </c>
      <c r="F4765" s="4" t="str">
        <f aca="false">IFERROR(INDEX(Positions!$E$2:$E$14531,MATCH($A4765&amp;"|4",Positions!$A$2:$A$14531,0)),"-")</f>
        <v>G</v>
      </c>
      <c r="G4765" s="4" t="str">
        <f aca="false">IFERROR(INDEX(Positions!$E$2:$E$14531,MATCH($A4765&amp;"|69",Positions!$A$2:$A$14531,0)),"-")</f>
        <v>C</v>
      </c>
      <c r="H4765" s="3" t="str">
        <f aca="false">F4765&amp;"-"&amp;G4765</f>
        <v>G-C</v>
      </c>
      <c r="I4765" s="4" t="n">
        <f aca="false">(F4765="G")+(G4765="G")</f>
        <v>1</v>
      </c>
      <c r="J4765" s="4" t="n">
        <f aca="false">(F4765="C")+(G4765="C")</f>
        <v>1</v>
      </c>
      <c r="K4765" s="3" t="n">
        <f aca="false">I4765+J4765</f>
        <v>2</v>
      </c>
    </row>
    <row r="4766" customFormat="false" ht="15" hidden="false" customHeight="false" outlineLevel="0" collapsed="false">
      <c r="A4766" s="4" t="s">
        <v>207</v>
      </c>
      <c r="B4766" s="4" t="s">
        <v>768</v>
      </c>
      <c r="C4766" s="4" t="s">
        <v>542</v>
      </c>
      <c r="D4766" s="4" t="n">
        <f aca="false">IFERROR(INDEX(Positions!$D$2:$D$14531,MATCH($A4766&amp;"|5",Positions!$A$2:$A$14531,0)),"-")</f>
        <v>5</v>
      </c>
      <c r="E4766" s="4" t="n">
        <f aca="false">IFERROR(INDEX(Positions!$D$2:$D$14531,MATCH($A4766&amp;"|68",Positions!$A$2:$A$14531,0)),"-")</f>
        <v>83</v>
      </c>
      <c r="F4766" s="4" t="str">
        <f aca="false">IFERROR(INDEX(Positions!$E$2:$E$14531,MATCH($A4766&amp;"|5",Positions!$A$2:$A$14531,0)),"-")</f>
        <v>A</v>
      </c>
      <c r="G4766" s="4" t="str">
        <f aca="false">IFERROR(INDEX(Positions!$E$2:$E$14531,MATCH($A4766&amp;"|68",Positions!$A$2:$A$14531,0)),"-")</f>
        <v>U</v>
      </c>
      <c r="H4766" s="3" t="str">
        <f aca="false">F4766&amp;"-"&amp;G4766</f>
        <v>A-U</v>
      </c>
      <c r="I4766" s="4" t="n">
        <f aca="false">(F4766="G")+(G4766="G")</f>
        <v>0</v>
      </c>
      <c r="J4766" s="4" t="n">
        <f aca="false">(F4766="C")+(G4766="C")</f>
        <v>0</v>
      </c>
      <c r="K4766" s="3" t="n">
        <f aca="false">I4766+J4766</f>
        <v>0</v>
      </c>
    </row>
    <row r="4767" customFormat="false" ht="15" hidden="false" customHeight="false" outlineLevel="0" collapsed="false">
      <c r="A4767" s="4" t="s">
        <v>207</v>
      </c>
      <c r="B4767" s="4" t="s">
        <v>768</v>
      </c>
      <c r="C4767" s="4" t="s">
        <v>561</v>
      </c>
      <c r="D4767" s="4" t="n">
        <f aca="false">IFERROR(INDEX(Positions!$D$2:$D$14531,MATCH($A4767&amp;"|6",Positions!$A$2:$A$14531,0)),"-")</f>
        <v>6</v>
      </c>
      <c r="E4767" s="4" t="n">
        <f aca="false">IFERROR(INDEX(Positions!$D$2:$D$14531,MATCH($A4767&amp;"|67",Positions!$A$2:$A$14531,0)),"-")</f>
        <v>82</v>
      </c>
      <c r="F4767" s="4" t="str">
        <f aca="false">IFERROR(INDEX(Positions!$E$2:$E$14531,MATCH($A4767&amp;"|6",Positions!$A$2:$A$14531,0)),"-")</f>
        <v>G</v>
      </c>
      <c r="G4767" s="4" t="str">
        <f aca="false">IFERROR(INDEX(Positions!$E$2:$E$14531,MATCH($A4767&amp;"|67",Positions!$A$2:$A$14531,0)),"-")</f>
        <v>C</v>
      </c>
      <c r="H4767" s="3" t="str">
        <f aca="false">F4767&amp;"-"&amp;G4767</f>
        <v>G-C</v>
      </c>
      <c r="I4767" s="4" t="n">
        <f aca="false">(F4767="G")+(G4767="G")</f>
        <v>1</v>
      </c>
      <c r="J4767" s="4" t="n">
        <f aca="false">(F4767="C")+(G4767="C")</f>
        <v>1</v>
      </c>
      <c r="K4767" s="3" t="n">
        <f aca="false">I4767+J4767</f>
        <v>2</v>
      </c>
    </row>
    <row r="4768" customFormat="false" ht="15" hidden="false" customHeight="false" outlineLevel="0" collapsed="false">
      <c r="A4768" s="4" t="s">
        <v>207</v>
      </c>
      <c r="B4768" s="4" t="s">
        <v>768</v>
      </c>
      <c r="C4768" s="4" t="s">
        <v>886</v>
      </c>
      <c r="D4768" s="4" t="n">
        <f aca="false">IFERROR(INDEX(Positions!$D$2:$D$14531,MATCH($A4768&amp;"|7",Positions!$A$2:$A$14531,0)),"-")</f>
        <v>7</v>
      </c>
      <c r="E4768" s="4" t="n">
        <f aca="false">IFERROR(INDEX(Positions!$D$2:$D$14531,MATCH($A4768&amp;"|66",Positions!$A$2:$A$14531,0)),"-")</f>
        <v>81</v>
      </c>
      <c r="F4768" s="4" t="str">
        <f aca="false">IFERROR(INDEX(Positions!$E$2:$E$14531,MATCH($A4768&amp;"|7",Positions!$A$2:$A$14531,0)),"-")</f>
        <v>A</v>
      </c>
      <c r="G4768" s="4" t="str">
        <f aca="false">IFERROR(INDEX(Positions!$E$2:$E$14531,MATCH($A4768&amp;"|66",Positions!$A$2:$A$14531,0)),"-")</f>
        <v>U</v>
      </c>
      <c r="H4768" s="3" t="str">
        <f aca="false">F4768&amp;"-"&amp;G4768</f>
        <v>A-U</v>
      </c>
      <c r="I4768" s="4" t="n">
        <f aca="false">(F4768="G")+(G4768="G")</f>
        <v>0</v>
      </c>
      <c r="J4768" s="4" t="n">
        <f aca="false">(F4768="C")+(G4768="C")</f>
        <v>0</v>
      </c>
      <c r="K4768" s="3" t="n">
        <f aca="false">I4768+J4768</f>
        <v>0</v>
      </c>
    </row>
    <row r="4769" customFormat="false" ht="15" hidden="false" customHeight="false" outlineLevel="0" collapsed="false">
      <c r="A4769" s="4" t="s">
        <v>207</v>
      </c>
      <c r="B4769" s="4" t="s">
        <v>783</v>
      </c>
      <c r="C4769" s="4" t="s">
        <v>887</v>
      </c>
      <c r="D4769" s="4" t="n">
        <f aca="false">IFERROR(INDEX(Positions!$D$2:$D$14531,MATCH($A4769&amp;"|10",Positions!$A$2:$A$14531,0)),"-")</f>
        <v>10</v>
      </c>
      <c r="E4769" s="4" t="n">
        <f aca="false">IFERROR(INDEX(Positions!$D$2:$D$14531,MATCH($A4769&amp;"|25",Positions!$A$2:$A$14531,0)),"-")</f>
        <v>26</v>
      </c>
      <c r="F4769" s="4" t="str">
        <f aca="false">IFERROR(INDEX(Positions!$E$2:$E$14531,MATCH($A4769&amp;"|10",Positions!$A$2:$A$14531,0)),"-")</f>
        <v>G</v>
      </c>
      <c r="G4769" s="4" t="str">
        <f aca="false">IFERROR(INDEX(Positions!$E$2:$E$14531,MATCH($A4769&amp;"|25",Positions!$A$2:$A$14531,0)),"-")</f>
        <v>C</v>
      </c>
      <c r="H4769" s="3" t="str">
        <f aca="false">F4769&amp;"-"&amp;G4769</f>
        <v>G-C</v>
      </c>
      <c r="I4769" s="4" t="n">
        <f aca="false">(F4769="G")+(G4769="G")</f>
        <v>1</v>
      </c>
      <c r="J4769" s="4" t="n">
        <f aca="false">(F4769="C")+(G4769="C")</f>
        <v>1</v>
      </c>
      <c r="K4769" s="3" t="n">
        <f aca="false">I4769+J4769</f>
        <v>2</v>
      </c>
    </row>
    <row r="4770" customFormat="false" ht="15" hidden="false" customHeight="false" outlineLevel="0" collapsed="false">
      <c r="A4770" s="4" t="s">
        <v>207</v>
      </c>
      <c r="B4770" s="4" t="s">
        <v>783</v>
      </c>
      <c r="C4770" s="4" t="s">
        <v>888</v>
      </c>
      <c r="D4770" s="4" t="n">
        <f aca="false">IFERROR(INDEX(Positions!$D$2:$D$14531,MATCH($A4770&amp;"|11",Positions!$A$2:$A$14531,0)),"-")</f>
        <v>11</v>
      </c>
      <c r="E4770" s="4" t="n">
        <f aca="false">IFERROR(INDEX(Positions!$D$2:$D$14531,MATCH($A4770&amp;"|24",Positions!$A$2:$A$14531,0)),"-")</f>
        <v>25</v>
      </c>
      <c r="F4770" s="4" t="str">
        <f aca="false">IFERROR(INDEX(Positions!$E$2:$E$14531,MATCH($A4770&amp;"|11",Positions!$A$2:$A$14531,0)),"-")</f>
        <v>C</v>
      </c>
      <c r="G4770" s="4" t="str">
        <f aca="false">IFERROR(INDEX(Positions!$E$2:$E$14531,MATCH($A4770&amp;"|24",Positions!$A$2:$A$14531,0)),"-")</f>
        <v>G</v>
      </c>
      <c r="H4770" s="3" t="str">
        <f aca="false">F4770&amp;"-"&amp;G4770</f>
        <v>C-G</v>
      </c>
      <c r="I4770" s="4" t="n">
        <f aca="false">(F4770="G")+(G4770="G")</f>
        <v>1</v>
      </c>
      <c r="J4770" s="4" t="n">
        <f aca="false">(F4770="C")+(G4770="C")</f>
        <v>1</v>
      </c>
      <c r="K4770" s="3" t="n">
        <f aca="false">I4770+J4770</f>
        <v>2</v>
      </c>
    </row>
    <row r="4771" customFormat="false" ht="15" hidden="false" customHeight="false" outlineLevel="0" collapsed="false">
      <c r="A4771" s="4" t="s">
        <v>207</v>
      </c>
      <c r="B4771" s="4" t="s">
        <v>783</v>
      </c>
      <c r="C4771" s="4" t="s">
        <v>479</v>
      </c>
      <c r="D4771" s="4" t="n">
        <f aca="false">IFERROR(INDEX(Positions!$D$2:$D$14531,MATCH($A4771&amp;"|12",Positions!$A$2:$A$14531,0)),"-")</f>
        <v>12</v>
      </c>
      <c r="E4771" s="4" t="n">
        <f aca="false">IFERROR(INDEX(Positions!$D$2:$D$14531,MATCH($A4771&amp;"|23",Positions!$A$2:$A$14531,0)),"-")</f>
        <v>24</v>
      </c>
      <c r="F4771" s="4" t="str">
        <f aca="false">IFERROR(INDEX(Positions!$E$2:$E$14531,MATCH($A4771&amp;"|12",Positions!$A$2:$A$14531,0)),"-")</f>
        <v>U</v>
      </c>
      <c r="G4771" s="4" t="str">
        <f aca="false">IFERROR(INDEX(Positions!$E$2:$E$14531,MATCH($A4771&amp;"|23",Positions!$A$2:$A$14531,0)),"-")</f>
        <v>A</v>
      </c>
      <c r="H4771" s="3" t="str">
        <f aca="false">F4771&amp;"-"&amp;G4771</f>
        <v>U-A</v>
      </c>
      <c r="I4771" s="4" t="n">
        <f aca="false">(F4771="G")+(G4771="G")</f>
        <v>0</v>
      </c>
      <c r="J4771" s="4" t="n">
        <f aca="false">(F4771="C")+(G4771="C")</f>
        <v>0</v>
      </c>
      <c r="K4771" s="3" t="n">
        <f aca="false">I4771+J4771</f>
        <v>0</v>
      </c>
    </row>
    <row r="4772" customFormat="false" ht="15" hidden="false" customHeight="false" outlineLevel="0" collapsed="false">
      <c r="A4772" s="4" t="s">
        <v>207</v>
      </c>
      <c r="B4772" s="4" t="s">
        <v>783</v>
      </c>
      <c r="C4772" s="4" t="s">
        <v>267</v>
      </c>
      <c r="D4772" s="4" t="n">
        <f aca="false">IFERROR(INDEX(Positions!$D$2:$D$14531,MATCH($A4772&amp;"|13",Positions!$A$2:$A$14531,0)),"-")</f>
        <v>13</v>
      </c>
      <c r="E4772" s="4" t="n">
        <f aca="false">IFERROR(INDEX(Positions!$D$2:$D$14531,MATCH($A4772&amp;"|22",Positions!$A$2:$A$14531,0)),"-")</f>
        <v>23</v>
      </c>
      <c r="F4772" s="4" t="str">
        <f aca="false">IFERROR(INDEX(Positions!$E$2:$E$14531,MATCH($A4772&amp;"|13",Positions!$A$2:$A$14531,0)),"-")</f>
        <v>G</v>
      </c>
      <c r="G4772" s="4" t="str">
        <f aca="false">IFERROR(INDEX(Positions!$E$2:$E$14531,MATCH($A4772&amp;"|22",Positions!$A$2:$A$14531,0)),"-")</f>
        <v>A</v>
      </c>
      <c r="H4772" s="3" t="str">
        <f aca="false">F4772&amp;"-"&amp;G4772</f>
        <v>G-A</v>
      </c>
      <c r="I4772" s="4" t="n">
        <f aca="false">(F4772="G")+(G4772="G")</f>
        <v>1</v>
      </c>
      <c r="J4772" s="4" t="n">
        <f aca="false">(F4772="C")+(G4772="C")</f>
        <v>0</v>
      </c>
      <c r="K4772" s="3" t="n">
        <f aca="false">I4772+J4772</f>
        <v>1</v>
      </c>
    </row>
    <row r="4773" customFormat="false" ht="15" hidden="false" customHeight="false" outlineLevel="0" collapsed="false">
      <c r="A4773" s="4" t="s">
        <v>207</v>
      </c>
      <c r="B4773" s="4" t="s">
        <v>805</v>
      </c>
      <c r="C4773" s="4" t="s">
        <v>673</v>
      </c>
      <c r="D4773" s="4" t="n">
        <f aca="false">IFERROR(INDEX(Positions!$D$2:$D$14531,MATCH($A4773&amp;"|27",Positions!$A$2:$A$14531,0)),"-")</f>
        <v>28</v>
      </c>
      <c r="E4773" s="4" t="n">
        <f aca="false">IFERROR(INDEX(Positions!$D$2:$D$14531,MATCH($A4773&amp;"|43",Positions!$A$2:$A$14531,0)),"-")</f>
        <v>44</v>
      </c>
      <c r="F4773" s="4" t="str">
        <f aca="false">IFERROR(INDEX(Positions!$E$2:$E$14531,MATCH($A4773&amp;"|27",Positions!$A$2:$A$14531,0)),"-")</f>
        <v>C</v>
      </c>
      <c r="G4773" s="4" t="str">
        <f aca="false">IFERROR(INDEX(Positions!$E$2:$E$14531,MATCH($A4773&amp;"|43",Positions!$A$2:$A$14531,0)),"-")</f>
        <v>G</v>
      </c>
      <c r="H4773" s="3" t="str">
        <f aca="false">F4773&amp;"-"&amp;G4773</f>
        <v>C-G</v>
      </c>
      <c r="I4773" s="4" t="n">
        <f aca="false">(F4773="G")+(G4773="G")</f>
        <v>1</v>
      </c>
      <c r="J4773" s="4" t="n">
        <f aca="false">(F4773="C")+(G4773="C")</f>
        <v>1</v>
      </c>
      <c r="K4773" s="3" t="n">
        <f aca="false">I4773+J4773</f>
        <v>2</v>
      </c>
    </row>
    <row r="4774" customFormat="false" ht="15" hidden="false" customHeight="false" outlineLevel="0" collapsed="false">
      <c r="A4774" s="4" t="s">
        <v>207</v>
      </c>
      <c r="B4774" s="4" t="s">
        <v>805</v>
      </c>
      <c r="C4774" s="4" t="s">
        <v>889</v>
      </c>
      <c r="D4774" s="4" t="n">
        <f aca="false">IFERROR(INDEX(Positions!$D$2:$D$14531,MATCH($A4774&amp;"|28",Positions!$A$2:$A$14531,0)),"-")</f>
        <v>29</v>
      </c>
      <c r="E4774" s="4" t="n">
        <f aca="false">IFERROR(INDEX(Positions!$D$2:$D$14531,MATCH($A4774&amp;"|42",Positions!$A$2:$A$14531,0)),"-")</f>
        <v>43</v>
      </c>
      <c r="F4774" s="4" t="str">
        <f aca="false">IFERROR(INDEX(Positions!$E$2:$E$14531,MATCH($A4774&amp;"|28",Positions!$A$2:$A$14531,0)),"-")</f>
        <v>C</v>
      </c>
      <c r="G4774" s="4" t="str">
        <f aca="false">IFERROR(INDEX(Positions!$E$2:$E$14531,MATCH($A4774&amp;"|42",Positions!$A$2:$A$14531,0)),"-")</f>
        <v>G</v>
      </c>
      <c r="H4774" s="3" t="str">
        <f aca="false">F4774&amp;"-"&amp;G4774</f>
        <v>C-G</v>
      </c>
      <c r="I4774" s="4" t="n">
        <f aca="false">(F4774="G")+(G4774="G")</f>
        <v>1</v>
      </c>
      <c r="J4774" s="4" t="n">
        <f aca="false">(F4774="C")+(G4774="C")</f>
        <v>1</v>
      </c>
      <c r="K4774" s="3" t="n">
        <f aca="false">I4774+J4774</f>
        <v>2</v>
      </c>
    </row>
    <row r="4775" customFormat="false" ht="15" hidden="false" customHeight="false" outlineLevel="0" collapsed="false">
      <c r="A4775" s="4" t="s">
        <v>207</v>
      </c>
      <c r="B4775" s="4" t="s">
        <v>805</v>
      </c>
      <c r="C4775" s="4" t="s">
        <v>890</v>
      </c>
      <c r="D4775" s="4" t="n">
        <f aca="false">IFERROR(INDEX(Positions!$D$2:$D$14531,MATCH($A4775&amp;"|29",Positions!$A$2:$A$14531,0)),"-")</f>
        <v>30</v>
      </c>
      <c r="E4775" s="4" t="n">
        <f aca="false">IFERROR(INDEX(Positions!$D$2:$D$14531,MATCH($A4775&amp;"|41",Positions!$A$2:$A$14531,0)),"-")</f>
        <v>42</v>
      </c>
      <c r="F4775" s="4" t="str">
        <f aca="false">IFERROR(INDEX(Positions!$E$2:$E$14531,MATCH($A4775&amp;"|29",Positions!$A$2:$A$14531,0)),"-")</f>
        <v>G</v>
      </c>
      <c r="G4775" s="4" t="str">
        <f aca="false">IFERROR(INDEX(Positions!$E$2:$E$14531,MATCH($A4775&amp;"|41",Positions!$A$2:$A$14531,0)),"-")</f>
        <v>C</v>
      </c>
      <c r="H4775" s="3" t="str">
        <f aca="false">F4775&amp;"-"&amp;G4775</f>
        <v>G-C</v>
      </c>
      <c r="I4775" s="4" t="n">
        <f aca="false">(F4775="G")+(G4775="G")</f>
        <v>1</v>
      </c>
      <c r="J4775" s="4" t="n">
        <f aca="false">(F4775="C")+(G4775="C")</f>
        <v>1</v>
      </c>
      <c r="K4775" s="3" t="n">
        <f aca="false">I4775+J4775</f>
        <v>2</v>
      </c>
    </row>
    <row r="4776" customFormat="false" ht="15" hidden="false" customHeight="false" outlineLevel="0" collapsed="false">
      <c r="A4776" s="4" t="s">
        <v>207</v>
      </c>
      <c r="B4776" s="4" t="s">
        <v>805</v>
      </c>
      <c r="C4776" s="4" t="s">
        <v>694</v>
      </c>
      <c r="D4776" s="4" t="n">
        <f aca="false">IFERROR(INDEX(Positions!$D$2:$D$14531,MATCH($A4776&amp;"|30",Positions!$A$2:$A$14531,0)),"-")</f>
        <v>31</v>
      </c>
      <c r="E4776" s="4" t="n">
        <f aca="false">IFERROR(INDEX(Positions!$D$2:$D$14531,MATCH($A4776&amp;"|40",Positions!$A$2:$A$14531,0)),"-")</f>
        <v>41</v>
      </c>
      <c r="F4776" s="4" t="str">
        <f aca="false">IFERROR(INDEX(Positions!$E$2:$E$14531,MATCH($A4776&amp;"|30",Positions!$A$2:$A$14531,0)),"-")</f>
        <v>G</v>
      </c>
      <c r="G4776" s="4" t="str">
        <f aca="false">IFERROR(INDEX(Positions!$E$2:$E$14531,MATCH($A4776&amp;"|40",Positions!$A$2:$A$14531,0)),"-")</f>
        <v>C</v>
      </c>
      <c r="H4776" s="3" t="str">
        <f aca="false">F4776&amp;"-"&amp;G4776</f>
        <v>G-C</v>
      </c>
      <c r="I4776" s="4" t="n">
        <f aca="false">(F4776="G")+(G4776="G")</f>
        <v>1</v>
      </c>
      <c r="J4776" s="4" t="n">
        <f aca="false">(F4776="C")+(G4776="C")</f>
        <v>1</v>
      </c>
      <c r="K4776" s="3" t="n">
        <f aca="false">I4776+J4776</f>
        <v>2</v>
      </c>
    </row>
    <row r="4777" customFormat="false" ht="15" hidden="false" customHeight="false" outlineLevel="0" collapsed="false">
      <c r="A4777" s="4" t="s">
        <v>207</v>
      </c>
      <c r="B4777" s="4" t="s">
        <v>805</v>
      </c>
      <c r="C4777" s="4" t="s">
        <v>640</v>
      </c>
      <c r="D4777" s="4" t="n">
        <f aca="false">IFERROR(INDEX(Positions!$D$2:$D$14531,MATCH($A4777&amp;"|31",Positions!$A$2:$A$14531,0)),"-")</f>
        <v>32</v>
      </c>
      <c r="E4777" s="4" t="n">
        <f aca="false">IFERROR(INDEX(Positions!$D$2:$D$14531,MATCH($A4777&amp;"|39",Positions!$A$2:$A$14531,0)),"-")</f>
        <v>40</v>
      </c>
      <c r="F4777" s="4" t="str">
        <f aca="false">IFERROR(INDEX(Positions!$E$2:$E$14531,MATCH($A4777&amp;"|31",Positions!$A$2:$A$14531,0)),"-")</f>
        <v>U</v>
      </c>
      <c r="G4777" s="4" t="str">
        <f aca="false">IFERROR(INDEX(Positions!$E$2:$E$14531,MATCH($A4777&amp;"|39",Positions!$A$2:$A$14531,0)),"-")</f>
        <v>A</v>
      </c>
      <c r="H4777" s="3" t="str">
        <f aca="false">F4777&amp;"-"&amp;G4777</f>
        <v>U-A</v>
      </c>
      <c r="I4777" s="4" t="n">
        <f aca="false">(F4777="G")+(G4777="G")</f>
        <v>0</v>
      </c>
      <c r="J4777" s="4" t="n">
        <f aca="false">(F4777="C")+(G4777="C")</f>
        <v>0</v>
      </c>
      <c r="K4777" s="3" t="n">
        <f aca="false">I4777+J4777</f>
        <v>0</v>
      </c>
    </row>
    <row r="4778" customFormat="false" ht="15" hidden="false" customHeight="false" outlineLevel="0" collapsed="false">
      <c r="A4778" s="4" t="s">
        <v>207</v>
      </c>
      <c r="B4778" s="4" t="s">
        <v>830</v>
      </c>
      <c r="C4778" s="4" t="s">
        <v>367</v>
      </c>
      <c r="D4778" s="4" t="n">
        <f aca="false">IFERROR(INDEX(Positions!$D$2:$D$14531,MATCH($A4778&amp;"|49",Positions!$A$2:$A$14531,0)),"-")</f>
        <v>64</v>
      </c>
      <c r="E4778" s="4" t="n">
        <f aca="false">IFERROR(INDEX(Positions!$D$2:$D$14531,MATCH($A4778&amp;"|65",Positions!$A$2:$A$14531,0)),"-")</f>
        <v>80</v>
      </c>
      <c r="F4778" s="4" t="str">
        <f aca="false">IFERROR(INDEX(Positions!$E$2:$E$14531,MATCH($A4778&amp;"|49",Positions!$A$2:$A$14531,0)),"-")</f>
        <v>U</v>
      </c>
      <c r="G4778" s="4" t="str">
        <f aca="false">IFERROR(INDEX(Positions!$E$2:$E$14531,MATCH($A4778&amp;"|65",Positions!$A$2:$A$14531,0)),"-")</f>
        <v>A</v>
      </c>
      <c r="H4778" s="3" t="str">
        <f aca="false">F4778&amp;"-"&amp;G4778</f>
        <v>U-A</v>
      </c>
      <c r="I4778" s="4" t="n">
        <f aca="false">(F4778="G")+(G4778="G")</f>
        <v>0</v>
      </c>
      <c r="J4778" s="4" t="n">
        <f aca="false">(F4778="C")+(G4778="C")</f>
        <v>0</v>
      </c>
      <c r="K4778" s="3" t="n">
        <f aca="false">I4778+J4778</f>
        <v>0</v>
      </c>
    </row>
    <row r="4779" customFormat="false" ht="15" hidden="false" customHeight="false" outlineLevel="0" collapsed="false">
      <c r="A4779" s="4" t="s">
        <v>207</v>
      </c>
      <c r="B4779" s="4" t="s">
        <v>830</v>
      </c>
      <c r="C4779" s="4" t="s">
        <v>891</v>
      </c>
      <c r="D4779" s="4" t="n">
        <f aca="false">IFERROR(INDEX(Positions!$D$2:$D$14531,MATCH($A4779&amp;"|50",Positions!$A$2:$A$14531,0)),"-")</f>
        <v>65</v>
      </c>
      <c r="E4779" s="4" t="n">
        <f aca="false">IFERROR(INDEX(Positions!$D$2:$D$14531,MATCH($A4779&amp;"|64",Positions!$A$2:$A$14531,0)),"-")</f>
        <v>79</v>
      </c>
      <c r="F4779" s="4" t="str">
        <f aca="false">IFERROR(INDEX(Positions!$E$2:$E$14531,MATCH($A4779&amp;"|50",Positions!$A$2:$A$14531,0)),"-")</f>
        <v>A</v>
      </c>
      <c r="G4779" s="4" t="str">
        <f aca="false">IFERROR(INDEX(Positions!$E$2:$E$14531,MATCH($A4779&amp;"|64",Positions!$A$2:$A$14531,0)),"-")</f>
        <v>U</v>
      </c>
      <c r="H4779" s="3" t="str">
        <f aca="false">F4779&amp;"-"&amp;G4779</f>
        <v>A-U</v>
      </c>
      <c r="I4779" s="4" t="n">
        <f aca="false">(F4779="G")+(G4779="G")</f>
        <v>0</v>
      </c>
      <c r="J4779" s="4" t="n">
        <f aca="false">(F4779="C")+(G4779="C")</f>
        <v>0</v>
      </c>
      <c r="K4779" s="3" t="n">
        <f aca="false">I4779+J4779</f>
        <v>0</v>
      </c>
    </row>
    <row r="4780" customFormat="false" ht="15" hidden="false" customHeight="false" outlineLevel="0" collapsed="false">
      <c r="A4780" s="4" t="s">
        <v>207</v>
      </c>
      <c r="B4780" s="4" t="s">
        <v>830</v>
      </c>
      <c r="C4780" s="4" t="s">
        <v>689</v>
      </c>
      <c r="D4780" s="4" t="n">
        <f aca="false">IFERROR(INDEX(Positions!$D$2:$D$14531,MATCH($A4780&amp;"|51",Positions!$A$2:$A$14531,0)),"-")</f>
        <v>66</v>
      </c>
      <c r="E4780" s="4" t="n">
        <f aca="false">IFERROR(INDEX(Positions!$D$2:$D$14531,MATCH($A4780&amp;"|63",Positions!$A$2:$A$14531,0)),"-")</f>
        <v>78</v>
      </c>
      <c r="F4780" s="4" t="str">
        <f aca="false">IFERROR(INDEX(Positions!$E$2:$E$14531,MATCH($A4780&amp;"|51",Positions!$A$2:$A$14531,0)),"-")</f>
        <v>G</v>
      </c>
      <c r="G4780" s="4" t="str">
        <f aca="false">IFERROR(INDEX(Positions!$E$2:$E$14531,MATCH($A4780&amp;"|63",Positions!$A$2:$A$14531,0)),"-")</f>
        <v>C</v>
      </c>
      <c r="H4780" s="3" t="str">
        <f aca="false">F4780&amp;"-"&amp;G4780</f>
        <v>G-C</v>
      </c>
      <c r="I4780" s="4" t="n">
        <f aca="false">(F4780="G")+(G4780="G")</f>
        <v>1</v>
      </c>
      <c r="J4780" s="4" t="n">
        <f aca="false">(F4780="C")+(G4780="C")</f>
        <v>1</v>
      </c>
      <c r="K4780" s="3" t="n">
        <f aca="false">I4780+J4780</f>
        <v>2</v>
      </c>
    </row>
    <row r="4781" customFormat="false" ht="15" hidden="false" customHeight="false" outlineLevel="0" collapsed="false">
      <c r="A4781" s="4" t="s">
        <v>207</v>
      </c>
      <c r="B4781" s="4" t="s">
        <v>830</v>
      </c>
      <c r="C4781" s="4" t="s">
        <v>703</v>
      </c>
      <c r="D4781" s="4" t="n">
        <f aca="false">IFERROR(INDEX(Positions!$D$2:$D$14531,MATCH($A4781&amp;"|52",Positions!$A$2:$A$14531,0)),"-")</f>
        <v>67</v>
      </c>
      <c r="E4781" s="4" t="n">
        <f aca="false">IFERROR(INDEX(Positions!$D$2:$D$14531,MATCH($A4781&amp;"|62",Positions!$A$2:$A$14531,0)),"-")</f>
        <v>77</v>
      </c>
      <c r="F4781" s="4" t="str">
        <f aca="false">IFERROR(INDEX(Positions!$E$2:$E$14531,MATCH($A4781&amp;"|52",Positions!$A$2:$A$14531,0)),"-")</f>
        <v>G</v>
      </c>
      <c r="G4781" s="4" t="str">
        <f aca="false">IFERROR(INDEX(Positions!$E$2:$E$14531,MATCH($A4781&amp;"|62",Positions!$A$2:$A$14531,0)),"-")</f>
        <v>C</v>
      </c>
      <c r="H4781" s="3" t="str">
        <f aca="false">F4781&amp;"-"&amp;G4781</f>
        <v>G-C</v>
      </c>
      <c r="I4781" s="4" t="n">
        <f aca="false">(F4781="G")+(G4781="G")</f>
        <v>1</v>
      </c>
      <c r="J4781" s="4" t="n">
        <f aca="false">(F4781="C")+(G4781="C")</f>
        <v>1</v>
      </c>
      <c r="K4781" s="3" t="n">
        <f aca="false">I4781+J4781</f>
        <v>2</v>
      </c>
    </row>
    <row r="4782" customFormat="false" ht="15" hidden="false" customHeight="false" outlineLevel="0" collapsed="false">
      <c r="A4782" s="4" t="s">
        <v>207</v>
      </c>
      <c r="B4782" s="4" t="s">
        <v>830</v>
      </c>
      <c r="C4782" s="4" t="s">
        <v>892</v>
      </c>
      <c r="D4782" s="4" t="n">
        <f aca="false">IFERROR(INDEX(Positions!$D$2:$D$14531,MATCH($A4782&amp;"|53",Positions!$A$2:$A$14531,0)),"-")</f>
        <v>68</v>
      </c>
      <c r="E4782" s="4" t="n">
        <f aca="false">IFERROR(INDEX(Positions!$D$2:$D$14531,MATCH($A4782&amp;"|61",Positions!$A$2:$A$14531,0)),"-")</f>
        <v>76</v>
      </c>
      <c r="F4782" s="4" t="str">
        <f aca="false">IFERROR(INDEX(Positions!$E$2:$E$14531,MATCH($A4782&amp;"|53",Positions!$A$2:$A$14531,0)),"-")</f>
        <v>G</v>
      </c>
      <c r="G4782" s="4" t="str">
        <f aca="false">IFERROR(INDEX(Positions!$E$2:$E$14531,MATCH($A4782&amp;"|61",Positions!$A$2:$A$14531,0)),"-")</f>
        <v>C</v>
      </c>
      <c r="H4782" s="3" t="str">
        <f aca="false">F4782&amp;"-"&amp;G4782</f>
        <v>G-C</v>
      </c>
      <c r="I4782" s="4" t="n">
        <f aca="false">(F4782="G")+(G4782="G")</f>
        <v>1</v>
      </c>
      <c r="J4782" s="4" t="n">
        <f aca="false">(F4782="C")+(G4782="C")</f>
        <v>1</v>
      </c>
      <c r="K4782" s="3" t="n">
        <f aca="false">I4782+J4782</f>
        <v>2</v>
      </c>
    </row>
    <row r="4783" customFormat="false" ht="15" hidden="false" customHeight="false" outlineLevel="0" collapsed="false">
      <c r="A4783" s="24" t="s">
        <v>207</v>
      </c>
      <c r="B4783" s="24" t="s">
        <v>893</v>
      </c>
      <c r="C4783" s="24" t="s">
        <v>894</v>
      </c>
      <c r="D4783" s="24" t="n">
        <f aca="false">IFERROR(INDEX(Positions!$D$2:$D$14531,MATCH($A4783&amp;"|8",Positions!$A$2:$A$14531,0)),"-")</f>
        <v>8</v>
      </c>
      <c r="E4783" s="24" t="n">
        <f aca="false">IFERROR(INDEX(Positions!$D$2:$D$14531,MATCH($A4783&amp;"|14",Positions!$A$2:$A$14531,0)),"-")</f>
        <v>14</v>
      </c>
      <c r="F4783" s="24" t="str">
        <f aca="false">IFERROR(INDEX(Positions!$E$2:$E$14531,MATCH($A4783&amp;"|8",Positions!$A$2:$A$14531,0)),"-")</f>
        <v>U</v>
      </c>
      <c r="G4783" s="24" t="str">
        <f aca="false">IFERROR(INDEX(Positions!$E$2:$E$14531,MATCH($A4783&amp;"|14",Positions!$A$2:$A$14531,0)),"-")</f>
        <v>A</v>
      </c>
      <c r="H4783" s="25" t="str">
        <f aca="false">F4783&amp;"-"&amp;G4783</f>
        <v>U-A</v>
      </c>
      <c r="I4783" s="24" t="n">
        <f aca="false">(F4783="G")+(G4783="G")</f>
        <v>0</v>
      </c>
      <c r="J4783" s="24" t="n">
        <f aca="false">(F4783="C")+(G4783="C")</f>
        <v>0</v>
      </c>
      <c r="K4783" s="25" t="n">
        <f aca="false">I4783+J4783</f>
        <v>0</v>
      </c>
    </row>
    <row r="4784" customFormat="false" ht="15" hidden="false" customHeight="false" outlineLevel="0" collapsed="false">
      <c r="A4784" s="24" t="s">
        <v>207</v>
      </c>
      <c r="B4784" s="24" t="s">
        <v>893</v>
      </c>
      <c r="C4784" s="24" t="s">
        <v>895</v>
      </c>
      <c r="D4784" s="24" t="n">
        <f aca="false">IFERROR(INDEX(Positions!$D$2:$D$14531,MATCH($A4784&amp;"|15",Positions!$A$2:$A$14531,0)),"-")</f>
        <v>15</v>
      </c>
      <c r="E4784" s="24" t="n">
        <f aca="false">IFERROR(INDEX(Positions!$D$2:$D$14531,MATCH($A4784&amp;"|48",Positions!$A$2:$A$14531,0)),"-")</f>
        <v>63</v>
      </c>
      <c r="F4784" s="24" t="str">
        <f aca="false">IFERROR(INDEX(Positions!$E$2:$E$14531,MATCH($A4784&amp;"|15",Positions!$A$2:$A$14531,0)),"-")</f>
        <v>G</v>
      </c>
      <c r="G4784" s="24" t="str">
        <f aca="false">IFERROR(INDEX(Positions!$E$2:$E$14531,MATCH($A4784&amp;"|48",Positions!$A$2:$A$14531,0)),"-")</f>
        <v>C</v>
      </c>
      <c r="H4784" s="25" t="str">
        <f aca="false">F4784&amp;"-"&amp;G4784</f>
        <v>G-C</v>
      </c>
      <c r="I4784" s="24" t="n">
        <f aca="false">(F4784="G")+(G4784="G")</f>
        <v>1</v>
      </c>
      <c r="J4784" s="24" t="n">
        <f aca="false">(F4784="C")+(G4784="C")</f>
        <v>1</v>
      </c>
      <c r="K4784" s="25" t="n">
        <f aca="false">I4784+J4784</f>
        <v>2</v>
      </c>
    </row>
    <row r="4785" customFormat="false" ht="15" hidden="false" customHeight="false" outlineLevel="0" collapsed="false">
      <c r="A4785" s="24" t="s">
        <v>207</v>
      </c>
      <c r="B4785" s="24" t="s">
        <v>893</v>
      </c>
      <c r="C4785" s="24" t="s">
        <v>896</v>
      </c>
      <c r="D4785" s="24" t="n">
        <f aca="false">IFERROR(INDEX(Positions!$D$2:$D$14531,MATCH($A4785&amp;"|18",Positions!$A$2:$A$14531,0)),"-")</f>
        <v>17</v>
      </c>
      <c r="E4785" s="24" t="n">
        <f aca="false">IFERROR(INDEX(Positions!$D$2:$D$14531,MATCH($A4785&amp;"|55",Positions!$A$2:$A$14531,0)),"-")</f>
        <v>70</v>
      </c>
      <c r="F4785" s="24" t="str">
        <f aca="false">IFERROR(INDEX(Positions!$E$2:$E$14531,MATCH($A4785&amp;"|18",Positions!$A$2:$A$14531,0)),"-")</f>
        <v>G</v>
      </c>
      <c r="G4785" s="24" t="str">
        <f aca="false">IFERROR(INDEX(Positions!$E$2:$E$14531,MATCH($A4785&amp;"|55",Positions!$A$2:$A$14531,0)),"-")</f>
        <v>U</v>
      </c>
      <c r="H4785" s="25" t="str">
        <f aca="false">F4785&amp;"-"&amp;G4785</f>
        <v>G-U</v>
      </c>
      <c r="I4785" s="24" t="n">
        <f aca="false">(F4785="G")+(G4785="G")</f>
        <v>1</v>
      </c>
      <c r="J4785" s="24" t="n">
        <f aca="false">(F4785="C")+(G4785="C")</f>
        <v>0</v>
      </c>
      <c r="K4785" s="25" t="n">
        <f aca="false">I4785+J4785</f>
        <v>1</v>
      </c>
    </row>
    <row r="4786" customFormat="false" ht="15" hidden="false" customHeight="false" outlineLevel="0" collapsed="false">
      <c r="A4786" s="24" t="s">
        <v>207</v>
      </c>
      <c r="B4786" s="24" t="s">
        <v>893</v>
      </c>
      <c r="C4786" s="24" t="s">
        <v>897</v>
      </c>
      <c r="D4786" s="24" t="n">
        <f aca="false">IFERROR(INDEX(Positions!$D$2:$D$14531,MATCH($A4786&amp;"|19",Positions!$A$2:$A$14531,0)),"-")</f>
        <v>18</v>
      </c>
      <c r="E4786" s="24" t="n">
        <f aca="false">IFERROR(INDEX(Positions!$D$2:$D$14531,MATCH($A4786&amp;"|56",Positions!$A$2:$A$14531,0)),"-")</f>
        <v>71</v>
      </c>
      <c r="F4786" s="24" t="str">
        <f aca="false">IFERROR(INDEX(Positions!$E$2:$E$14531,MATCH($A4786&amp;"|19",Positions!$A$2:$A$14531,0)),"-")</f>
        <v>G</v>
      </c>
      <c r="G4786" s="24" t="str">
        <f aca="false">IFERROR(INDEX(Positions!$E$2:$E$14531,MATCH($A4786&amp;"|56",Positions!$A$2:$A$14531,0)),"-")</f>
        <v>C</v>
      </c>
      <c r="H4786" s="25" t="str">
        <f aca="false">F4786&amp;"-"&amp;G4786</f>
        <v>G-C</v>
      </c>
      <c r="I4786" s="24" t="n">
        <f aca="false">(F4786="G")+(G4786="G")</f>
        <v>1</v>
      </c>
      <c r="J4786" s="24" t="n">
        <f aca="false">(F4786="C")+(G4786="C")</f>
        <v>1</v>
      </c>
      <c r="K4786" s="25" t="n">
        <f aca="false">I4786+J4786</f>
        <v>2</v>
      </c>
    </row>
    <row r="4787" customFormat="false" ht="15" hidden="false" customHeight="false" outlineLevel="0" collapsed="false">
      <c r="A4787" s="24" t="s">
        <v>207</v>
      </c>
      <c r="B4787" s="24" t="s">
        <v>893</v>
      </c>
      <c r="C4787" s="24" t="s">
        <v>898</v>
      </c>
      <c r="D4787" s="24" t="n">
        <f aca="false">IFERROR(INDEX(Positions!$D$2:$D$14531,MATCH($A4787&amp;"|26",Positions!$A$2:$A$14531,0)),"-")</f>
        <v>27</v>
      </c>
      <c r="E4787" s="24" t="n">
        <f aca="false">IFERROR(INDEX(Positions!$D$2:$D$14531,MATCH($A4787&amp;"|44",Positions!$A$2:$A$14531,0)),"-")</f>
        <v>45</v>
      </c>
      <c r="F4787" s="24" t="str">
        <f aca="false">IFERROR(INDEX(Positions!$E$2:$E$14531,MATCH($A4787&amp;"|26",Positions!$A$2:$A$14531,0)),"-")</f>
        <v>A</v>
      </c>
      <c r="G4787" s="24" t="str">
        <f aca="false">IFERROR(INDEX(Positions!$E$2:$E$14531,MATCH($A4787&amp;"|44",Positions!$A$2:$A$14531,0)),"-")</f>
        <v>C</v>
      </c>
      <c r="H4787" s="25" t="str">
        <f aca="false">F4787&amp;"-"&amp;G4787</f>
        <v>A-C</v>
      </c>
      <c r="I4787" s="24" t="n">
        <f aca="false">(F4787="G")+(G4787="G")</f>
        <v>0</v>
      </c>
      <c r="J4787" s="24" t="n">
        <f aca="false">(F4787="C")+(G4787="C")</f>
        <v>1</v>
      </c>
      <c r="K4787" s="25" t="n">
        <f aca="false">I4787+J4787</f>
        <v>1</v>
      </c>
    </row>
    <row r="4788" customFormat="false" ht="15" hidden="false" customHeight="false" outlineLevel="0" collapsed="false">
      <c r="A4788" s="24" t="s">
        <v>207</v>
      </c>
      <c r="B4788" s="24" t="s">
        <v>893</v>
      </c>
      <c r="C4788" s="24" t="s">
        <v>899</v>
      </c>
      <c r="D4788" s="24" t="n">
        <f aca="false">IFERROR(INDEX(Positions!$D$2:$D$14531,MATCH($A4788&amp;"|32",Positions!$A$2:$A$14531,0)),"-")</f>
        <v>33</v>
      </c>
      <c r="E4788" s="24" t="n">
        <f aca="false">IFERROR(INDEX(Positions!$D$2:$D$14531,MATCH($A4788&amp;"|38",Positions!$A$2:$A$14531,0)),"-")</f>
        <v>39</v>
      </c>
      <c r="F4788" s="24" t="str">
        <f aca="false">IFERROR(INDEX(Positions!$E$2:$E$14531,MATCH($A4788&amp;"|32",Positions!$A$2:$A$14531,0)),"-")</f>
        <v>C</v>
      </c>
      <c r="G4788" s="24" t="str">
        <f aca="false">IFERROR(INDEX(Positions!$E$2:$E$14531,MATCH($A4788&amp;"|38",Positions!$A$2:$A$14531,0)),"-")</f>
        <v>A</v>
      </c>
      <c r="H4788" s="25" t="str">
        <f aca="false">F4788&amp;"-"&amp;G4788</f>
        <v>C-A</v>
      </c>
      <c r="I4788" s="24" t="n">
        <f aca="false">(F4788="G")+(G4788="G")</f>
        <v>0</v>
      </c>
      <c r="J4788" s="24" t="n">
        <f aca="false">(F4788="C")+(G4788="C")</f>
        <v>1</v>
      </c>
      <c r="K4788" s="25" t="n">
        <f aca="false">I4788+J4788</f>
        <v>1</v>
      </c>
    </row>
    <row r="4789" customFormat="false" ht="15" hidden="false" customHeight="false" outlineLevel="0" collapsed="false">
      <c r="A4789" s="24" t="s">
        <v>207</v>
      </c>
      <c r="B4789" s="24" t="s">
        <v>893</v>
      </c>
      <c r="C4789" s="24" t="s">
        <v>900</v>
      </c>
      <c r="D4789" s="24" t="n">
        <f aca="false">IFERROR(INDEX(Positions!$D$2:$D$14531,MATCH($A4789&amp;"|54",Positions!$A$2:$A$14531,0)),"-")</f>
        <v>69</v>
      </c>
      <c r="E4789" s="24" t="n">
        <f aca="false">IFERROR(INDEX(Positions!$D$2:$D$14531,MATCH($A4789&amp;"|58",Positions!$A$2:$A$14531,0)),"-")</f>
        <v>73</v>
      </c>
      <c r="F4789" s="24" t="str">
        <f aca="false">IFERROR(INDEX(Positions!$E$2:$E$14531,MATCH($A4789&amp;"|54",Positions!$A$2:$A$14531,0)),"-")</f>
        <v>U</v>
      </c>
      <c r="G4789" s="24" t="str">
        <f aca="false">IFERROR(INDEX(Positions!$E$2:$E$14531,MATCH($A4789&amp;"|58",Positions!$A$2:$A$14531,0)),"-")</f>
        <v>A</v>
      </c>
      <c r="H4789" s="25" t="str">
        <f aca="false">F4789&amp;"-"&amp;G4789</f>
        <v>U-A</v>
      </c>
      <c r="I4789" s="24" t="n">
        <f aca="false">(F4789="G")+(G4789="G")</f>
        <v>0</v>
      </c>
      <c r="J4789" s="24" t="n">
        <f aca="false">(F4789="C")+(G4789="C")</f>
        <v>0</v>
      </c>
      <c r="K4789" s="25" t="n">
        <f aca="false">I4789+J4789</f>
        <v>0</v>
      </c>
    </row>
    <row r="4790" customFormat="false" ht="15" hidden="false" customHeight="false" outlineLevel="0" collapsed="false">
      <c r="A4790" s="4" t="s">
        <v>208</v>
      </c>
      <c r="B4790" s="4" t="s">
        <v>768</v>
      </c>
      <c r="C4790" s="4" t="s">
        <v>882</v>
      </c>
      <c r="D4790" s="4" t="n">
        <f aca="false">IFERROR(INDEX(Positions!$D$2:$D$14531,MATCH($A4790&amp;"|1",Positions!$A$2:$A$14531,0)),"-")</f>
        <v>1</v>
      </c>
      <c r="E4790" s="4" t="n">
        <f aca="false">IFERROR(INDEX(Positions!$D$2:$D$14531,MATCH($A4790&amp;"|72",Positions!$A$2:$A$14531,0)),"-")</f>
        <v>72</v>
      </c>
      <c r="F4790" s="4" t="str">
        <f aca="false">IFERROR(INDEX(Positions!$E$2:$E$14531,MATCH($A4790&amp;"|1",Positions!$A$2:$A$14531,0)),"-")</f>
        <v>G</v>
      </c>
      <c r="G4790" s="4" t="str">
        <f aca="false">IFERROR(INDEX(Positions!$E$2:$E$14531,MATCH($A4790&amp;"|72",Positions!$A$2:$A$14531,0)),"-")</f>
        <v>C</v>
      </c>
      <c r="H4790" s="3" t="str">
        <f aca="false">F4790&amp;"-"&amp;G4790</f>
        <v>G-C</v>
      </c>
      <c r="I4790" s="4" t="n">
        <f aca="false">(F4790="G")+(G4790="G")</f>
        <v>1</v>
      </c>
      <c r="J4790" s="4" t="n">
        <f aca="false">(F4790="C")+(G4790="C")</f>
        <v>1</v>
      </c>
      <c r="K4790" s="3" t="n">
        <f aca="false">I4790+J4790</f>
        <v>2</v>
      </c>
    </row>
    <row r="4791" customFormat="false" ht="15" hidden="false" customHeight="false" outlineLevel="0" collapsed="false">
      <c r="A4791" s="4" t="s">
        <v>208</v>
      </c>
      <c r="B4791" s="4" t="s">
        <v>768</v>
      </c>
      <c r="C4791" s="4" t="s">
        <v>883</v>
      </c>
      <c r="D4791" s="4" t="n">
        <f aca="false">IFERROR(INDEX(Positions!$D$2:$D$14531,MATCH($A4791&amp;"|2",Positions!$A$2:$A$14531,0)),"-")</f>
        <v>2</v>
      </c>
      <c r="E4791" s="4" t="n">
        <f aca="false">IFERROR(INDEX(Positions!$D$2:$D$14531,MATCH($A4791&amp;"|71",Positions!$A$2:$A$14531,0)),"-")</f>
        <v>71</v>
      </c>
      <c r="F4791" s="4" t="str">
        <f aca="false">IFERROR(INDEX(Positions!$E$2:$E$14531,MATCH($A4791&amp;"|2",Positions!$A$2:$A$14531,0)),"-")</f>
        <v>C</v>
      </c>
      <c r="G4791" s="4" t="str">
        <f aca="false">IFERROR(INDEX(Positions!$E$2:$E$14531,MATCH($A4791&amp;"|71",Positions!$A$2:$A$14531,0)),"-")</f>
        <v>G</v>
      </c>
      <c r="H4791" s="3" t="str">
        <f aca="false">F4791&amp;"-"&amp;G4791</f>
        <v>C-G</v>
      </c>
      <c r="I4791" s="4" t="n">
        <f aca="false">(F4791="G")+(G4791="G")</f>
        <v>1</v>
      </c>
      <c r="J4791" s="4" t="n">
        <f aca="false">(F4791="C")+(G4791="C")</f>
        <v>1</v>
      </c>
      <c r="K4791" s="3" t="n">
        <f aca="false">I4791+J4791</f>
        <v>2</v>
      </c>
    </row>
    <row r="4792" customFormat="false" ht="15" hidden="false" customHeight="false" outlineLevel="0" collapsed="false">
      <c r="A4792" s="4" t="s">
        <v>208</v>
      </c>
      <c r="B4792" s="4" t="s">
        <v>768</v>
      </c>
      <c r="C4792" s="4" t="s">
        <v>884</v>
      </c>
      <c r="D4792" s="4" t="n">
        <f aca="false">IFERROR(INDEX(Positions!$D$2:$D$14531,MATCH($A4792&amp;"|3",Positions!$A$2:$A$14531,0)),"-")</f>
        <v>3</v>
      </c>
      <c r="E4792" s="4" t="n">
        <f aca="false">IFERROR(INDEX(Positions!$D$2:$D$14531,MATCH($A4792&amp;"|70",Positions!$A$2:$A$14531,0)),"-")</f>
        <v>70</v>
      </c>
      <c r="F4792" s="4" t="str">
        <f aca="false">IFERROR(INDEX(Positions!$E$2:$E$14531,MATCH($A4792&amp;"|3",Positions!$A$2:$A$14531,0)),"-")</f>
        <v>U</v>
      </c>
      <c r="G4792" s="4" t="str">
        <f aca="false">IFERROR(INDEX(Positions!$E$2:$E$14531,MATCH($A4792&amp;"|70",Positions!$A$2:$A$14531,0)),"-")</f>
        <v>A</v>
      </c>
      <c r="H4792" s="3" t="str">
        <f aca="false">F4792&amp;"-"&amp;G4792</f>
        <v>U-A</v>
      </c>
      <c r="I4792" s="4" t="n">
        <f aca="false">(F4792="G")+(G4792="G")</f>
        <v>0</v>
      </c>
      <c r="J4792" s="4" t="n">
        <f aca="false">(F4792="C")+(G4792="C")</f>
        <v>0</v>
      </c>
      <c r="K4792" s="3" t="n">
        <f aca="false">I4792+J4792</f>
        <v>0</v>
      </c>
    </row>
    <row r="4793" customFormat="false" ht="15" hidden="false" customHeight="false" outlineLevel="0" collapsed="false">
      <c r="A4793" s="4" t="s">
        <v>208</v>
      </c>
      <c r="B4793" s="4" t="s">
        <v>768</v>
      </c>
      <c r="C4793" s="4" t="s">
        <v>885</v>
      </c>
      <c r="D4793" s="4" t="n">
        <f aca="false">IFERROR(INDEX(Positions!$D$2:$D$14531,MATCH($A4793&amp;"|4",Positions!$A$2:$A$14531,0)),"-")</f>
        <v>4</v>
      </c>
      <c r="E4793" s="4" t="n">
        <f aca="false">IFERROR(INDEX(Positions!$D$2:$D$14531,MATCH($A4793&amp;"|69",Positions!$A$2:$A$14531,0)),"-")</f>
        <v>69</v>
      </c>
      <c r="F4793" s="4" t="str">
        <f aca="false">IFERROR(INDEX(Positions!$E$2:$E$14531,MATCH($A4793&amp;"|4",Positions!$A$2:$A$14531,0)),"-")</f>
        <v>G</v>
      </c>
      <c r="G4793" s="4" t="str">
        <f aca="false">IFERROR(INDEX(Positions!$E$2:$E$14531,MATCH($A4793&amp;"|69",Positions!$A$2:$A$14531,0)),"-")</f>
        <v>C</v>
      </c>
      <c r="H4793" s="3" t="str">
        <f aca="false">F4793&amp;"-"&amp;G4793</f>
        <v>G-C</v>
      </c>
      <c r="I4793" s="4" t="n">
        <f aca="false">(F4793="G")+(G4793="G")</f>
        <v>1</v>
      </c>
      <c r="J4793" s="4" t="n">
        <f aca="false">(F4793="C")+(G4793="C")</f>
        <v>1</v>
      </c>
      <c r="K4793" s="3" t="n">
        <f aca="false">I4793+J4793</f>
        <v>2</v>
      </c>
    </row>
    <row r="4794" customFormat="false" ht="15" hidden="false" customHeight="false" outlineLevel="0" collapsed="false">
      <c r="A4794" s="4" t="s">
        <v>208</v>
      </c>
      <c r="B4794" s="4" t="s">
        <v>768</v>
      </c>
      <c r="C4794" s="4" t="s">
        <v>542</v>
      </c>
      <c r="D4794" s="4" t="n">
        <f aca="false">IFERROR(INDEX(Positions!$D$2:$D$14531,MATCH($A4794&amp;"|5",Positions!$A$2:$A$14531,0)),"-")</f>
        <v>5</v>
      </c>
      <c r="E4794" s="4" t="n">
        <f aca="false">IFERROR(INDEX(Positions!$D$2:$D$14531,MATCH($A4794&amp;"|68",Positions!$A$2:$A$14531,0)),"-")</f>
        <v>68</v>
      </c>
      <c r="F4794" s="4" t="str">
        <f aca="false">IFERROR(INDEX(Positions!$E$2:$E$14531,MATCH($A4794&amp;"|5",Positions!$A$2:$A$14531,0)),"-")</f>
        <v>A</v>
      </c>
      <c r="G4794" s="4" t="str">
        <f aca="false">IFERROR(INDEX(Positions!$E$2:$E$14531,MATCH($A4794&amp;"|68",Positions!$A$2:$A$14531,0)),"-")</f>
        <v>U</v>
      </c>
      <c r="H4794" s="3" t="str">
        <f aca="false">F4794&amp;"-"&amp;G4794</f>
        <v>A-U</v>
      </c>
      <c r="I4794" s="4" t="n">
        <f aca="false">(F4794="G")+(G4794="G")</f>
        <v>0</v>
      </c>
      <c r="J4794" s="4" t="n">
        <f aca="false">(F4794="C")+(G4794="C")</f>
        <v>0</v>
      </c>
      <c r="K4794" s="3" t="n">
        <f aca="false">I4794+J4794</f>
        <v>0</v>
      </c>
    </row>
    <row r="4795" customFormat="false" ht="15" hidden="false" customHeight="false" outlineLevel="0" collapsed="false">
      <c r="A4795" s="4" t="s">
        <v>208</v>
      </c>
      <c r="B4795" s="4" t="s">
        <v>768</v>
      </c>
      <c r="C4795" s="4" t="s">
        <v>561</v>
      </c>
      <c r="D4795" s="4" t="n">
        <f aca="false">IFERROR(INDEX(Positions!$D$2:$D$14531,MATCH($A4795&amp;"|6",Positions!$A$2:$A$14531,0)),"-")</f>
        <v>6</v>
      </c>
      <c r="E4795" s="4" t="n">
        <f aca="false">IFERROR(INDEX(Positions!$D$2:$D$14531,MATCH($A4795&amp;"|67",Positions!$A$2:$A$14531,0)),"-")</f>
        <v>67</v>
      </c>
      <c r="F4795" s="4" t="str">
        <f aca="false">IFERROR(INDEX(Positions!$E$2:$E$14531,MATCH($A4795&amp;"|6",Positions!$A$2:$A$14531,0)),"-")</f>
        <v>U</v>
      </c>
      <c r="G4795" s="4" t="str">
        <f aca="false">IFERROR(INDEX(Positions!$E$2:$E$14531,MATCH($A4795&amp;"|67",Positions!$A$2:$A$14531,0)),"-")</f>
        <v>A</v>
      </c>
      <c r="H4795" s="3" t="str">
        <f aca="false">F4795&amp;"-"&amp;G4795</f>
        <v>U-A</v>
      </c>
      <c r="I4795" s="4" t="n">
        <f aca="false">(F4795="G")+(G4795="G")</f>
        <v>0</v>
      </c>
      <c r="J4795" s="4" t="n">
        <f aca="false">(F4795="C")+(G4795="C")</f>
        <v>0</v>
      </c>
      <c r="K4795" s="3" t="n">
        <f aca="false">I4795+J4795</f>
        <v>0</v>
      </c>
    </row>
    <row r="4796" customFormat="false" ht="15" hidden="false" customHeight="false" outlineLevel="0" collapsed="false">
      <c r="A4796" s="4" t="s">
        <v>208</v>
      </c>
      <c r="B4796" s="4" t="s">
        <v>768</v>
      </c>
      <c r="C4796" s="4" t="s">
        <v>886</v>
      </c>
      <c r="D4796" s="4" t="n">
        <f aca="false">IFERROR(INDEX(Positions!$D$2:$D$14531,MATCH($A4796&amp;"|7",Positions!$A$2:$A$14531,0)),"-")</f>
        <v>7</v>
      </c>
      <c r="E4796" s="4" t="n">
        <f aca="false">IFERROR(INDEX(Positions!$D$2:$D$14531,MATCH($A4796&amp;"|66",Positions!$A$2:$A$14531,0)),"-")</f>
        <v>66</v>
      </c>
      <c r="F4796" s="4" t="str">
        <f aca="false">IFERROR(INDEX(Positions!$E$2:$E$14531,MATCH($A4796&amp;"|7",Positions!$A$2:$A$14531,0)),"-")</f>
        <v>A</v>
      </c>
      <c r="G4796" s="4" t="str">
        <f aca="false">IFERROR(INDEX(Positions!$E$2:$E$14531,MATCH($A4796&amp;"|66",Positions!$A$2:$A$14531,0)),"-")</f>
        <v>U</v>
      </c>
      <c r="H4796" s="3" t="str">
        <f aca="false">F4796&amp;"-"&amp;G4796</f>
        <v>A-U</v>
      </c>
      <c r="I4796" s="4" t="n">
        <f aca="false">(F4796="G")+(G4796="G")</f>
        <v>0</v>
      </c>
      <c r="J4796" s="4" t="n">
        <f aca="false">(F4796="C")+(G4796="C")</f>
        <v>0</v>
      </c>
      <c r="K4796" s="3" t="n">
        <f aca="false">I4796+J4796</f>
        <v>0</v>
      </c>
    </row>
    <row r="4797" customFormat="false" ht="15" hidden="false" customHeight="false" outlineLevel="0" collapsed="false">
      <c r="A4797" s="4" t="s">
        <v>208</v>
      </c>
      <c r="B4797" s="4" t="s">
        <v>783</v>
      </c>
      <c r="C4797" s="4" t="s">
        <v>887</v>
      </c>
      <c r="D4797" s="4" t="n">
        <f aca="false">IFERROR(INDEX(Positions!$D$2:$D$14531,MATCH($A4797&amp;"|10",Positions!$A$2:$A$14531,0)),"-")</f>
        <v>10</v>
      </c>
      <c r="E4797" s="4" t="n">
        <f aca="false">IFERROR(INDEX(Positions!$D$2:$D$14531,MATCH($A4797&amp;"|25",Positions!$A$2:$A$14531,0)),"-")</f>
        <v>25</v>
      </c>
      <c r="F4797" s="4" t="str">
        <f aca="false">IFERROR(INDEX(Positions!$E$2:$E$14531,MATCH($A4797&amp;"|10",Positions!$A$2:$A$14531,0)),"-")</f>
        <v>G</v>
      </c>
      <c r="G4797" s="4" t="str">
        <f aca="false">IFERROR(INDEX(Positions!$E$2:$E$14531,MATCH($A4797&amp;"|25",Positions!$A$2:$A$14531,0)),"-")</f>
        <v>C</v>
      </c>
      <c r="H4797" s="3" t="str">
        <f aca="false">F4797&amp;"-"&amp;G4797</f>
        <v>G-C</v>
      </c>
      <c r="I4797" s="4" t="n">
        <f aca="false">(F4797="G")+(G4797="G")</f>
        <v>1</v>
      </c>
      <c r="J4797" s="4" t="n">
        <f aca="false">(F4797="C")+(G4797="C")</f>
        <v>1</v>
      </c>
      <c r="K4797" s="3" t="n">
        <f aca="false">I4797+J4797</f>
        <v>2</v>
      </c>
    </row>
    <row r="4798" customFormat="false" ht="15" hidden="false" customHeight="false" outlineLevel="0" collapsed="false">
      <c r="A4798" s="4" t="s">
        <v>208</v>
      </c>
      <c r="B4798" s="4" t="s">
        <v>783</v>
      </c>
      <c r="C4798" s="4" t="s">
        <v>888</v>
      </c>
      <c r="D4798" s="4" t="n">
        <f aca="false">IFERROR(INDEX(Positions!$D$2:$D$14531,MATCH($A4798&amp;"|11",Positions!$A$2:$A$14531,0)),"-")</f>
        <v>11</v>
      </c>
      <c r="E4798" s="4" t="n">
        <f aca="false">IFERROR(INDEX(Positions!$D$2:$D$14531,MATCH($A4798&amp;"|24",Positions!$A$2:$A$14531,0)),"-")</f>
        <v>24</v>
      </c>
      <c r="F4798" s="4" t="str">
        <f aca="false">IFERROR(INDEX(Positions!$E$2:$E$14531,MATCH($A4798&amp;"|11",Positions!$A$2:$A$14531,0)),"-")</f>
        <v>C</v>
      </c>
      <c r="G4798" s="4" t="str">
        <f aca="false">IFERROR(INDEX(Positions!$E$2:$E$14531,MATCH($A4798&amp;"|24",Positions!$A$2:$A$14531,0)),"-")</f>
        <v>G</v>
      </c>
      <c r="H4798" s="3" t="str">
        <f aca="false">F4798&amp;"-"&amp;G4798</f>
        <v>C-G</v>
      </c>
      <c r="I4798" s="4" t="n">
        <f aca="false">(F4798="G")+(G4798="G")</f>
        <v>1</v>
      </c>
      <c r="J4798" s="4" t="n">
        <f aca="false">(F4798="C")+(G4798="C")</f>
        <v>1</v>
      </c>
      <c r="K4798" s="3" t="n">
        <f aca="false">I4798+J4798</f>
        <v>2</v>
      </c>
    </row>
    <row r="4799" customFormat="false" ht="15" hidden="false" customHeight="false" outlineLevel="0" collapsed="false">
      <c r="A4799" s="4" t="s">
        <v>208</v>
      </c>
      <c r="B4799" s="4" t="s">
        <v>783</v>
      </c>
      <c r="C4799" s="4" t="s">
        <v>479</v>
      </c>
      <c r="D4799" s="4" t="n">
        <f aca="false">IFERROR(INDEX(Positions!$D$2:$D$14531,MATCH($A4799&amp;"|12",Positions!$A$2:$A$14531,0)),"-")</f>
        <v>12</v>
      </c>
      <c r="E4799" s="4" t="n">
        <f aca="false">IFERROR(INDEX(Positions!$D$2:$D$14531,MATCH($A4799&amp;"|23",Positions!$A$2:$A$14531,0)),"-")</f>
        <v>23</v>
      </c>
      <c r="F4799" s="4" t="str">
        <f aca="false">IFERROR(INDEX(Positions!$E$2:$E$14531,MATCH($A4799&amp;"|12",Positions!$A$2:$A$14531,0)),"-")</f>
        <v>U</v>
      </c>
      <c r="G4799" s="4" t="str">
        <f aca="false">IFERROR(INDEX(Positions!$E$2:$E$14531,MATCH($A4799&amp;"|23",Positions!$A$2:$A$14531,0)),"-")</f>
        <v>A</v>
      </c>
      <c r="H4799" s="3" t="str">
        <f aca="false">F4799&amp;"-"&amp;G4799</f>
        <v>U-A</v>
      </c>
      <c r="I4799" s="4" t="n">
        <f aca="false">(F4799="G")+(G4799="G")</f>
        <v>0</v>
      </c>
      <c r="J4799" s="4" t="n">
        <f aca="false">(F4799="C")+(G4799="C")</f>
        <v>0</v>
      </c>
      <c r="K4799" s="3" t="n">
        <f aca="false">I4799+J4799</f>
        <v>0</v>
      </c>
    </row>
    <row r="4800" customFormat="false" ht="15" hidden="false" customHeight="false" outlineLevel="0" collapsed="false">
      <c r="A4800" s="4" t="s">
        <v>208</v>
      </c>
      <c r="B4800" s="4" t="s">
        <v>783</v>
      </c>
      <c r="C4800" s="4" t="s">
        <v>267</v>
      </c>
      <c r="D4800" s="4" t="n">
        <f aca="false">IFERROR(INDEX(Positions!$D$2:$D$14531,MATCH($A4800&amp;"|13",Positions!$A$2:$A$14531,0)),"-")</f>
        <v>13</v>
      </c>
      <c r="E4800" s="4" t="n">
        <f aca="false">IFERROR(INDEX(Positions!$D$2:$D$14531,MATCH($A4800&amp;"|22",Positions!$A$2:$A$14531,0)),"-")</f>
        <v>22</v>
      </c>
      <c r="F4800" s="4" t="str">
        <f aca="false">IFERROR(INDEX(Positions!$E$2:$E$14531,MATCH($A4800&amp;"|13",Positions!$A$2:$A$14531,0)),"-")</f>
        <v>C</v>
      </c>
      <c r="G4800" s="4" t="str">
        <f aca="false">IFERROR(INDEX(Positions!$E$2:$E$14531,MATCH($A4800&amp;"|22",Positions!$A$2:$A$14531,0)),"-")</f>
        <v>G</v>
      </c>
      <c r="H4800" s="3" t="str">
        <f aca="false">F4800&amp;"-"&amp;G4800</f>
        <v>C-G</v>
      </c>
      <c r="I4800" s="4" t="n">
        <f aca="false">(F4800="G")+(G4800="G")</f>
        <v>1</v>
      </c>
      <c r="J4800" s="4" t="n">
        <f aca="false">(F4800="C")+(G4800="C")</f>
        <v>1</v>
      </c>
      <c r="K4800" s="3" t="n">
        <f aca="false">I4800+J4800</f>
        <v>2</v>
      </c>
    </row>
    <row r="4801" customFormat="false" ht="15" hidden="false" customHeight="false" outlineLevel="0" collapsed="false">
      <c r="A4801" s="4" t="s">
        <v>208</v>
      </c>
      <c r="B4801" s="4" t="s">
        <v>805</v>
      </c>
      <c r="C4801" s="4" t="s">
        <v>673</v>
      </c>
      <c r="D4801" s="4" t="n">
        <f aca="false">IFERROR(INDEX(Positions!$D$2:$D$14531,MATCH($A4801&amp;"|27",Positions!$A$2:$A$14531,0)),"-")</f>
        <v>27</v>
      </c>
      <c r="E4801" s="4" t="n">
        <f aca="false">IFERROR(INDEX(Positions!$D$2:$D$14531,MATCH($A4801&amp;"|43",Positions!$A$2:$A$14531,0)),"-")</f>
        <v>43</v>
      </c>
      <c r="F4801" s="4" t="str">
        <f aca="false">IFERROR(INDEX(Positions!$E$2:$E$14531,MATCH($A4801&amp;"|27",Positions!$A$2:$A$14531,0)),"-")</f>
        <v>C</v>
      </c>
      <c r="G4801" s="4" t="str">
        <f aca="false">IFERROR(INDEX(Positions!$E$2:$E$14531,MATCH($A4801&amp;"|43",Positions!$A$2:$A$14531,0)),"-")</f>
        <v>G</v>
      </c>
      <c r="H4801" s="3" t="str">
        <f aca="false">F4801&amp;"-"&amp;G4801</f>
        <v>C-G</v>
      </c>
      <c r="I4801" s="4" t="n">
        <f aca="false">(F4801="G")+(G4801="G")</f>
        <v>1</v>
      </c>
      <c r="J4801" s="4" t="n">
        <f aca="false">(F4801="C")+(G4801="C")</f>
        <v>1</v>
      </c>
      <c r="K4801" s="3" t="n">
        <f aca="false">I4801+J4801</f>
        <v>2</v>
      </c>
    </row>
    <row r="4802" customFormat="false" ht="15" hidden="false" customHeight="false" outlineLevel="0" collapsed="false">
      <c r="A4802" s="4" t="s">
        <v>208</v>
      </c>
      <c r="B4802" s="4" t="s">
        <v>805</v>
      </c>
      <c r="C4802" s="4" t="s">
        <v>889</v>
      </c>
      <c r="D4802" s="4" t="n">
        <f aca="false">IFERROR(INDEX(Positions!$D$2:$D$14531,MATCH($A4802&amp;"|28",Positions!$A$2:$A$14531,0)),"-")</f>
        <v>28</v>
      </c>
      <c r="E4802" s="4" t="n">
        <f aca="false">IFERROR(INDEX(Positions!$D$2:$D$14531,MATCH($A4802&amp;"|42",Positions!$A$2:$A$14531,0)),"-")</f>
        <v>42</v>
      </c>
      <c r="F4802" s="4" t="str">
        <f aca="false">IFERROR(INDEX(Positions!$E$2:$E$14531,MATCH($A4802&amp;"|28",Positions!$A$2:$A$14531,0)),"-")</f>
        <v>A</v>
      </c>
      <c r="G4802" s="4" t="str">
        <f aca="false">IFERROR(INDEX(Positions!$E$2:$E$14531,MATCH($A4802&amp;"|42",Positions!$A$2:$A$14531,0)),"-")</f>
        <v>U</v>
      </c>
      <c r="H4802" s="3" t="str">
        <f aca="false">F4802&amp;"-"&amp;G4802</f>
        <v>A-U</v>
      </c>
      <c r="I4802" s="4" t="n">
        <f aca="false">(F4802="G")+(G4802="G")</f>
        <v>0</v>
      </c>
      <c r="J4802" s="4" t="n">
        <f aca="false">(F4802="C")+(G4802="C")</f>
        <v>0</v>
      </c>
      <c r="K4802" s="3" t="n">
        <f aca="false">I4802+J4802</f>
        <v>0</v>
      </c>
    </row>
    <row r="4803" customFormat="false" ht="15" hidden="false" customHeight="false" outlineLevel="0" collapsed="false">
      <c r="A4803" s="4" t="s">
        <v>208</v>
      </c>
      <c r="B4803" s="4" t="s">
        <v>805</v>
      </c>
      <c r="C4803" s="4" t="s">
        <v>890</v>
      </c>
      <c r="D4803" s="4" t="n">
        <f aca="false">IFERROR(INDEX(Positions!$D$2:$D$14531,MATCH($A4803&amp;"|29",Positions!$A$2:$A$14531,0)),"-")</f>
        <v>29</v>
      </c>
      <c r="E4803" s="4" t="n">
        <f aca="false">IFERROR(INDEX(Positions!$D$2:$D$14531,MATCH($A4803&amp;"|41",Positions!$A$2:$A$14531,0)),"-")</f>
        <v>41</v>
      </c>
      <c r="F4803" s="4" t="str">
        <f aca="false">IFERROR(INDEX(Positions!$E$2:$E$14531,MATCH($A4803&amp;"|29",Positions!$A$2:$A$14531,0)),"-")</f>
        <v>U</v>
      </c>
      <c r="G4803" s="4" t="str">
        <f aca="false">IFERROR(INDEX(Positions!$E$2:$E$14531,MATCH($A4803&amp;"|41",Positions!$A$2:$A$14531,0)),"-")</f>
        <v>A</v>
      </c>
      <c r="H4803" s="3" t="str">
        <f aca="false">F4803&amp;"-"&amp;G4803</f>
        <v>U-A</v>
      </c>
      <c r="I4803" s="4" t="n">
        <f aca="false">(F4803="G")+(G4803="G")</f>
        <v>0</v>
      </c>
      <c r="J4803" s="4" t="n">
        <f aca="false">(F4803="C")+(G4803="C")</f>
        <v>0</v>
      </c>
      <c r="K4803" s="3" t="n">
        <f aca="false">I4803+J4803</f>
        <v>0</v>
      </c>
    </row>
    <row r="4804" customFormat="false" ht="15" hidden="false" customHeight="false" outlineLevel="0" collapsed="false">
      <c r="A4804" s="4" t="s">
        <v>208</v>
      </c>
      <c r="B4804" s="4" t="s">
        <v>805</v>
      </c>
      <c r="C4804" s="4" t="s">
        <v>694</v>
      </c>
      <c r="D4804" s="4" t="n">
        <f aca="false">IFERROR(INDEX(Positions!$D$2:$D$14531,MATCH($A4804&amp;"|30",Positions!$A$2:$A$14531,0)),"-")</f>
        <v>30</v>
      </c>
      <c r="E4804" s="4" t="n">
        <f aca="false">IFERROR(INDEX(Positions!$D$2:$D$14531,MATCH($A4804&amp;"|40",Positions!$A$2:$A$14531,0)),"-")</f>
        <v>40</v>
      </c>
      <c r="F4804" s="4" t="str">
        <f aca="false">IFERROR(INDEX(Positions!$E$2:$E$14531,MATCH($A4804&amp;"|30",Positions!$A$2:$A$14531,0)),"-")</f>
        <v>C</v>
      </c>
      <c r="G4804" s="4" t="str">
        <f aca="false">IFERROR(INDEX(Positions!$E$2:$E$14531,MATCH($A4804&amp;"|40",Positions!$A$2:$A$14531,0)),"-")</f>
        <v>G</v>
      </c>
      <c r="H4804" s="3" t="str">
        <f aca="false">F4804&amp;"-"&amp;G4804</f>
        <v>C-G</v>
      </c>
      <c r="I4804" s="4" t="n">
        <f aca="false">(F4804="G")+(G4804="G")</f>
        <v>1</v>
      </c>
      <c r="J4804" s="4" t="n">
        <f aca="false">(F4804="C")+(G4804="C")</f>
        <v>1</v>
      </c>
      <c r="K4804" s="3" t="n">
        <f aca="false">I4804+J4804</f>
        <v>2</v>
      </c>
    </row>
    <row r="4805" customFormat="false" ht="15" hidden="false" customHeight="false" outlineLevel="0" collapsed="false">
      <c r="A4805" s="4" t="s">
        <v>208</v>
      </c>
      <c r="B4805" s="4" t="s">
        <v>805</v>
      </c>
      <c r="C4805" s="4" t="s">
        <v>640</v>
      </c>
      <c r="D4805" s="4" t="n">
        <f aca="false">IFERROR(INDEX(Positions!$D$2:$D$14531,MATCH($A4805&amp;"|31",Positions!$A$2:$A$14531,0)),"-")</f>
        <v>31</v>
      </c>
      <c r="E4805" s="4" t="n">
        <f aca="false">IFERROR(INDEX(Positions!$D$2:$D$14531,MATCH($A4805&amp;"|39",Positions!$A$2:$A$14531,0)),"-")</f>
        <v>39</v>
      </c>
      <c r="F4805" s="4" t="str">
        <f aca="false">IFERROR(INDEX(Positions!$E$2:$E$14531,MATCH($A4805&amp;"|31",Positions!$A$2:$A$14531,0)),"-")</f>
        <v>C</v>
      </c>
      <c r="G4805" s="4" t="str">
        <f aca="false">IFERROR(INDEX(Positions!$E$2:$E$14531,MATCH($A4805&amp;"|39",Positions!$A$2:$A$14531,0)),"-")</f>
        <v>G</v>
      </c>
      <c r="H4805" s="3" t="str">
        <f aca="false">F4805&amp;"-"&amp;G4805</f>
        <v>C-G</v>
      </c>
      <c r="I4805" s="4" t="n">
        <f aca="false">(F4805="G")+(G4805="G")</f>
        <v>1</v>
      </c>
      <c r="J4805" s="4" t="n">
        <f aca="false">(F4805="C")+(G4805="C")</f>
        <v>1</v>
      </c>
      <c r="K4805" s="3" t="n">
        <f aca="false">I4805+J4805</f>
        <v>2</v>
      </c>
    </row>
    <row r="4806" customFormat="false" ht="15" hidden="false" customHeight="false" outlineLevel="0" collapsed="false">
      <c r="A4806" s="4" t="s">
        <v>208</v>
      </c>
      <c r="B4806" s="4" t="s">
        <v>830</v>
      </c>
      <c r="C4806" s="4" t="s">
        <v>367</v>
      </c>
      <c r="D4806" s="4" t="n">
        <f aca="false">IFERROR(INDEX(Positions!$D$2:$D$14531,MATCH($A4806&amp;"|49",Positions!$A$2:$A$14531,0)),"-")</f>
        <v>49</v>
      </c>
      <c r="E4806" s="4" t="n">
        <f aca="false">IFERROR(INDEX(Positions!$D$2:$D$14531,MATCH($A4806&amp;"|65",Positions!$A$2:$A$14531,0)),"-")</f>
        <v>65</v>
      </c>
      <c r="F4806" s="4" t="str">
        <f aca="false">IFERROR(INDEX(Positions!$E$2:$E$14531,MATCH($A4806&amp;"|49",Positions!$A$2:$A$14531,0)),"-")</f>
        <v>G</v>
      </c>
      <c r="G4806" s="4" t="str">
        <f aca="false">IFERROR(INDEX(Positions!$E$2:$E$14531,MATCH($A4806&amp;"|65",Positions!$A$2:$A$14531,0)),"-")</f>
        <v>C</v>
      </c>
      <c r="H4806" s="3" t="str">
        <f aca="false">F4806&amp;"-"&amp;G4806</f>
        <v>G-C</v>
      </c>
      <c r="I4806" s="4" t="n">
        <f aca="false">(F4806="G")+(G4806="G")</f>
        <v>1</v>
      </c>
      <c r="J4806" s="4" t="n">
        <f aca="false">(F4806="C")+(G4806="C")</f>
        <v>1</v>
      </c>
      <c r="K4806" s="3" t="n">
        <f aca="false">I4806+J4806</f>
        <v>2</v>
      </c>
    </row>
    <row r="4807" customFormat="false" ht="15" hidden="false" customHeight="false" outlineLevel="0" collapsed="false">
      <c r="A4807" s="4" t="s">
        <v>208</v>
      </c>
      <c r="B4807" s="4" t="s">
        <v>830</v>
      </c>
      <c r="C4807" s="4" t="s">
        <v>891</v>
      </c>
      <c r="D4807" s="4" t="n">
        <f aca="false">IFERROR(INDEX(Positions!$D$2:$D$14531,MATCH($A4807&amp;"|50",Positions!$A$2:$A$14531,0)),"-")</f>
        <v>50</v>
      </c>
      <c r="E4807" s="4" t="n">
        <f aca="false">IFERROR(INDEX(Positions!$D$2:$D$14531,MATCH($A4807&amp;"|64",Positions!$A$2:$A$14531,0)),"-")</f>
        <v>64</v>
      </c>
      <c r="F4807" s="4" t="str">
        <f aca="false">IFERROR(INDEX(Positions!$E$2:$E$14531,MATCH($A4807&amp;"|50",Positions!$A$2:$A$14531,0)),"-")</f>
        <v>G</v>
      </c>
      <c r="G4807" s="4" t="str">
        <f aca="false">IFERROR(INDEX(Positions!$E$2:$E$14531,MATCH($A4807&amp;"|64",Positions!$A$2:$A$14531,0)),"-")</f>
        <v>C</v>
      </c>
      <c r="H4807" s="3" t="str">
        <f aca="false">F4807&amp;"-"&amp;G4807</f>
        <v>G-C</v>
      </c>
      <c r="I4807" s="4" t="n">
        <f aca="false">(F4807="G")+(G4807="G")</f>
        <v>1</v>
      </c>
      <c r="J4807" s="4" t="n">
        <f aca="false">(F4807="C")+(G4807="C")</f>
        <v>1</v>
      </c>
      <c r="K4807" s="3" t="n">
        <f aca="false">I4807+J4807</f>
        <v>2</v>
      </c>
    </row>
    <row r="4808" customFormat="false" ht="15" hidden="false" customHeight="false" outlineLevel="0" collapsed="false">
      <c r="A4808" s="4" t="s">
        <v>208</v>
      </c>
      <c r="B4808" s="4" t="s">
        <v>830</v>
      </c>
      <c r="C4808" s="4" t="s">
        <v>689</v>
      </c>
      <c r="D4808" s="4" t="n">
        <f aca="false">IFERROR(INDEX(Positions!$D$2:$D$14531,MATCH($A4808&amp;"|51",Positions!$A$2:$A$14531,0)),"-")</f>
        <v>51</v>
      </c>
      <c r="E4808" s="4" t="n">
        <f aca="false">IFERROR(INDEX(Positions!$D$2:$D$14531,MATCH($A4808&amp;"|63",Positions!$A$2:$A$14531,0)),"-")</f>
        <v>63</v>
      </c>
      <c r="F4808" s="4" t="str">
        <f aca="false">IFERROR(INDEX(Positions!$E$2:$E$14531,MATCH($A4808&amp;"|51",Positions!$A$2:$A$14531,0)),"-")</f>
        <v>C</v>
      </c>
      <c r="G4808" s="4" t="str">
        <f aca="false">IFERROR(INDEX(Positions!$E$2:$E$14531,MATCH($A4808&amp;"|63",Positions!$A$2:$A$14531,0)),"-")</f>
        <v>G</v>
      </c>
      <c r="H4808" s="3" t="str">
        <f aca="false">F4808&amp;"-"&amp;G4808</f>
        <v>C-G</v>
      </c>
      <c r="I4808" s="4" t="n">
        <f aca="false">(F4808="G")+(G4808="G")</f>
        <v>1</v>
      </c>
      <c r="J4808" s="4" t="n">
        <f aca="false">(F4808="C")+(G4808="C")</f>
        <v>1</v>
      </c>
      <c r="K4808" s="3" t="n">
        <f aca="false">I4808+J4808</f>
        <v>2</v>
      </c>
    </row>
    <row r="4809" customFormat="false" ht="15" hidden="false" customHeight="false" outlineLevel="0" collapsed="false">
      <c r="A4809" s="4" t="s">
        <v>208</v>
      </c>
      <c r="B4809" s="4" t="s">
        <v>830</v>
      </c>
      <c r="C4809" s="4" t="s">
        <v>703</v>
      </c>
      <c r="D4809" s="4" t="n">
        <f aca="false">IFERROR(INDEX(Positions!$D$2:$D$14531,MATCH($A4809&amp;"|52",Positions!$A$2:$A$14531,0)),"-")</f>
        <v>52</v>
      </c>
      <c r="E4809" s="4" t="n">
        <f aca="false">IFERROR(INDEX(Positions!$D$2:$D$14531,MATCH($A4809&amp;"|62",Positions!$A$2:$A$14531,0)),"-")</f>
        <v>62</v>
      </c>
      <c r="F4809" s="4" t="str">
        <f aca="false">IFERROR(INDEX(Positions!$E$2:$E$14531,MATCH($A4809&amp;"|52",Positions!$A$2:$A$14531,0)),"-")</f>
        <v>A</v>
      </c>
      <c r="G4809" s="4" t="str">
        <f aca="false">IFERROR(INDEX(Positions!$E$2:$E$14531,MATCH($A4809&amp;"|62",Positions!$A$2:$A$14531,0)),"-")</f>
        <v>U</v>
      </c>
      <c r="H4809" s="3" t="str">
        <f aca="false">F4809&amp;"-"&amp;G4809</f>
        <v>A-U</v>
      </c>
      <c r="I4809" s="4" t="n">
        <f aca="false">(F4809="G")+(G4809="G")</f>
        <v>0</v>
      </c>
      <c r="J4809" s="4" t="n">
        <f aca="false">(F4809="C")+(G4809="C")</f>
        <v>0</v>
      </c>
      <c r="K4809" s="3" t="n">
        <f aca="false">I4809+J4809</f>
        <v>0</v>
      </c>
    </row>
    <row r="4810" customFormat="false" ht="15" hidden="false" customHeight="false" outlineLevel="0" collapsed="false">
      <c r="A4810" s="4" t="s">
        <v>208</v>
      </c>
      <c r="B4810" s="4" t="s">
        <v>830</v>
      </c>
      <c r="C4810" s="4" t="s">
        <v>892</v>
      </c>
      <c r="D4810" s="4" t="n">
        <f aca="false">IFERROR(INDEX(Positions!$D$2:$D$14531,MATCH($A4810&amp;"|53",Positions!$A$2:$A$14531,0)),"-")</f>
        <v>53</v>
      </c>
      <c r="E4810" s="4" t="n">
        <f aca="false">IFERROR(INDEX(Positions!$D$2:$D$14531,MATCH($A4810&amp;"|61",Positions!$A$2:$A$14531,0)),"-")</f>
        <v>61</v>
      </c>
      <c r="F4810" s="4" t="str">
        <f aca="false">IFERROR(INDEX(Positions!$E$2:$E$14531,MATCH($A4810&amp;"|53",Positions!$A$2:$A$14531,0)),"-")</f>
        <v>G</v>
      </c>
      <c r="G4810" s="4" t="str">
        <f aca="false">IFERROR(INDEX(Positions!$E$2:$E$14531,MATCH($A4810&amp;"|61",Positions!$A$2:$A$14531,0)),"-")</f>
        <v>C</v>
      </c>
      <c r="H4810" s="3" t="str">
        <f aca="false">F4810&amp;"-"&amp;G4810</f>
        <v>G-C</v>
      </c>
      <c r="I4810" s="4" t="n">
        <f aca="false">(F4810="G")+(G4810="G")</f>
        <v>1</v>
      </c>
      <c r="J4810" s="4" t="n">
        <f aca="false">(F4810="C")+(G4810="C")</f>
        <v>1</v>
      </c>
      <c r="K4810" s="3" t="n">
        <f aca="false">I4810+J4810</f>
        <v>2</v>
      </c>
    </row>
    <row r="4811" customFormat="false" ht="15" hidden="false" customHeight="false" outlineLevel="0" collapsed="false">
      <c r="A4811" s="24" t="s">
        <v>208</v>
      </c>
      <c r="B4811" s="24" t="s">
        <v>893</v>
      </c>
      <c r="C4811" s="24" t="s">
        <v>894</v>
      </c>
      <c r="D4811" s="24" t="n">
        <f aca="false">IFERROR(INDEX(Positions!$D$2:$D$14531,MATCH($A4811&amp;"|8",Positions!$A$2:$A$14531,0)),"-")</f>
        <v>8</v>
      </c>
      <c r="E4811" s="24" t="n">
        <f aca="false">IFERROR(INDEX(Positions!$D$2:$D$14531,MATCH($A4811&amp;"|14",Positions!$A$2:$A$14531,0)),"-")</f>
        <v>14</v>
      </c>
      <c r="F4811" s="24" t="str">
        <f aca="false">IFERROR(INDEX(Positions!$E$2:$E$14531,MATCH($A4811&amp;"|8",Positions!$A$2:$A$14531,0)),"-")</f>
        <v>U</v>
      </c>
      <c r="G4811" s="24" t="str">
        <f aca="false">IFERROR(INDEX(Positions!$E$2:$E$14531,MATCH($A4811&amp;"|14",Positions!$A$2:$A$14531,0)),"-")</f>
        <v>A</v>
      </c>
      <c r="H4811" s="25" t="str">
        <f aca="false">F4811&amp;"-"&amp;G4811</f>
        <v>U-A</v>
      </c>
      <c r="I4811" s="24" t="n">
        <f aca="false">(F4811="G")+(G4811="G")</f>
        <v>0</v>
      </c>
      <c r="J4811" s="24" t="n">
        <f aca="false">(F4811="C")+(G4811="C")</f>
        <v>0</v>
      </c>
      <c r="K4811" s="25" t="n">
        <f aca="false">I4811+J4811</f>
        <v>0</v>
      </c>
    </row>
    <row r="4812" customFormat="false" ht="15" hidden="false" customHeight="false" outlineLevel="0" collapsed="false">
      <c r="A4812" s="24" t="s">
        <v>208</v>
      </c>
      <c r="B4812" s="24" t="s">
        <v>893</v>
      </c>
      <c r="C4812" s="24" t="s">
        <v>895</v>
      </c>
      <c r="D4812" s="24" t="n">
        <f aca="false">IFERROR(INDEX(Positions!$D$2:$D$14531,MATCH($A4812&amp;"|15",Positions!$A$2:$A$14531,0)),"-")</f>
        <v>15</v>
      </c>
      <c r="E4812" s="24" t="n">
        <f aca="false">IFERROR(INDEX(Positions!$D$2:$D$14531,MATCH($A4812&amp;"|48",Positions!$A$2:$A$14531,0)),"-")</f>
        <v>48</v>
      </c>
      <c r="F4812" s="24" t="str">
        <f aca="false">IFERROR(INDEX(Positions!$E$2:$E$14531,MATCH($A4812&amp;"|15",Positions!$A$2:$A$14531,0)),"-")</f>
        <v>G</v>
      </c>
      <c r="G4812" s="24" t="str">
        <f aca="false">IFERROR(INDEX(Positions!$E$2:$E$14531,MATCH($A4812&amp;"|48",Positions!$A$2:$A$14531,0)),"-")</f>
        <v>C</v>
      </c>
      <c r="H4812" s="25" t="str">
        <f aca="false">F4812&amp;"-"&amp;G4812</f>
        <v>G-C</v>
      </c>
      <c r="I4812" s="24" t="n">
        <f aca="false">(F4812="G")+(G4812="G")</f>
        <v>1</v>
      </c>
      <c r="J4812" s="24" t="n">
        <f aca="false">(F4812="C")+(G4812="C")</f>
        <v>1</v>
      </c>
      <c r="K4812" s="25" t="n">
        <f aca="false">I4812+J4812</f>
        <v>2</v>
      </c>
    </row>
    <row r="4813" customFormat="false" ht="15" hidden="false" customHeight="false" outlineLevel="0" collapsed="false">
      <c r="A4813" s="24" t="s">
        <v>208</v>
      </c>
      <c r="B4813" s="24" t="s">
        <v>893</v>
      </c>
      <c r="C4813" s="24" t="s">
        <v>896</v>
      </c>
      <c r="D4813" s="24" t="n">
        <f aca="false">IFERROR(INDEX(Positions!$D$2:$D$14531,MATCH($A4813&amp;"|18",Positions!$A$2:$A$14531,0)),"-")</f>
        <v>18</v>
      </c>
      <c r="E4813" s="24" t="n">
        <f aca="false">IFERROR(INDEX(Positions!$D$2:$D$14531,MATCH($A4813&amp;"|55",Positions!$A$2:$A$14531,0)),"-")</f>
        <v>55</v>
      </c>
      <c r="F4813" s="24" t="str">
        <f aca="false">IFERROR(INDEX(Positions!$E$2:$E$14531,MATCH($A4813&amp;"|18",Positions!$A$2:$A$14531,0)),"-")</f>
        <v>G</v>
      </c>
      <c r="G4813" s="24" t="str">
        <f aca="false">IFERROR(INDEX(Positions!$E$2:$E$14531,MATCH($A4813&amp;"|55",Positions!$A$2:$A$14531,0)),"-")</f>
        <v>U</v>
      </c>
      <c r="H4813" s="25" t="str">
        <f aca="false">F4813&amp;"-"&amp;G4813</f>
        <v>G-U</v>
      </c>
      <c r="I4813" s="24" t="n">
        <f aca="false">(F4813="G")+(G4813="G")</f>
        <v>1</v>
      </c>
      <c r="J4813" s="24" t="n">
        <f aca="false">(F4813="C")+(G4813="C")</f>
        <v>0</v>
      </c>
      <c r="K4813" s="25" t="n">
        <f aca="false">I4813+J4813</f>
        <v>1</v>
      </c>
    </row>
    <row r="4814" customFormat="false" ht="15" hidden="false" customHeight="false" outlineLevel="0" collapsed="false">
      <c r="A4814" s="24" t="s">
        <v>208</v>
      </c>
      <c r="B4814" s="24" t="s">
        <v>893</v>
      </c>
      <c r="C4814" s="24" t="s">
        <v>897</v>
      </c>
      <c r="D4814" s="24" t="n">
        <f aca="false">IFERROR(INDEX(Positions!$D$2:$D$14531,MATCH($A4814&amp;"|19",Positions!$A$2:$A$14531,0)),"-")</f>
        <v>19</v>
      </c>
      <c r="E4814" s="24" t="n">
        <f aca="false">IFERROR(INDEX(Positions!$D$2:$D$14531,MATCH($A4814&amp;"|56",Positions!$A$2:$A$14531,0)),"-")</f>
        <v>56</v>
      </c>
      <c r="F4814" s="24" t="str">
        <f aca="false">IFERROR(INDEX(Positions!$E$2:$E$14531,MATCH($A4814&amp;"|19",Positions!$A$2:$A$14531,0)),"-")</f>
        <v>G</v>
      </c>
      <c r="G4814" s="24" t="str">
        <f aca="false">IFERROR(INDEX(Positions!$E$2:$E$14531,MATCH($A4814&amp;"|56",Positions!$A$2:$A$14531,0)),"-")</f>
        <v>C</v>
      </c>
      <c r="H4814" s="25" t="str">
        <f aca="false">F4814&amp;"-"&amp;G4814</f>
        <v>G-C</v>
      </c>
      <c r="I4814" s="24" t="n">
        <f aca="false">(F4814="G")+(G4814="G")</f>
        <v>1</v>
      </c>
      <c r="J4814" s="24" t="n">
        <f aca="false">(F4814="C")+(G4814="C")</f>
        <v>1</v>
      </c>
      <c r="K4814" s="25" t="n">
        <f aca="false">I4814+J4814</f>
        <v>2</v>
      </c>
    </row>
    <row r="4815" customFormat="false" ht="15" hidden="false" customHeight="false" outlineLevel="0" collapsed="false">
      <c r="A4815" s="24" t="s">
        <v>208</v>
      </c>
      <c r="B4815" s="24" t="s">
        <v>893</v>
      </c>
      <c r="C4815" s="24" t="s">
        <v>898</v>
      </c>
      <c r="D4815" s="24" t="n">
        <f aca="false">IFERROR(INDEX(Positions!$D$2:$D$14531,MATCH($A4815&amp;"|26",Positions!$A$2:$A$14531,0)),"-")</f>
        <v>26</v>
      </c>
      <c r="E4815" s="24" t="n">
        <f aca="false">IFERROR(INDEX(Positions!$D$2:$D$14531,MATCH($A4815&amp;"|44",Positions!$A$2:$A$14531,0)),"-")</f>
        <v>44</v>
      </c>
      <c r="F4815" s="24" t="str">
        <f aca="false">IFERROR(INDEX(Positions!$E$2:$E$14531,MATCH($A4815&amp;"|26",Positions!$A$2:$A$14531,0)),"-")</f>
        <v>G</v>
      </c>
      <c r="G4815" s="24" t="str">
        <f aca="false">IFERROR(INDEX(Positions!$E$2:$E$14531,MATCH($A4815&amp;"|44",Positions!$A$2:$A$14531,0)),"-")</f>
        <v>A</v>
      </c>
      <c r="H4815" s="25" t="str">
        <f aca="false">F4815&amp;"-"&amp;G4815</f>
        <v>G-A</v>
      </c>
      <c r="I4815" s="24" t="n">
        <f aca="false">(F4815="G")+(G4815="G")</f>
        <v>1</v>
      </c>
      <c r="J4815" s="24" t="n">
        <f aca="false">(F4815="C")+(G4815="C")</f>
        <v>0</v>
      </c>
      <c r="K4815" s="25" t="n">
        <f aca="false">I4815+J4815</f>
        <v>1</v>
      </c>
    </row>
    <row r="4816" customFormat="false" ht="15" hidden="false" customHeight="false" outlineLevel="0" collapsed="false">
      <c r="A4816" s="24" t="s">
        <v>208</v>
      </c>
      <c r="B4816" s="24" t="s">
        <v>893</v>
      </c>
      <c r="C4816" s="24" t="s">
        <v>899</v>
      </c>
      <c r="D4816" s="24" t="n">
        <f aca="false">IFERROR(INDEX(Positions!$D$2:$D$14531,MATCH($A4816&amp;"|32",Positions!$A$2:$A$14531,0)),"-")</f>
        <v>32</v>
      </c>
      <c r="E4816" s="24" t="n">
        <f aca="false">IFERROR(INDEX(Positions!$D$2:$D$14531,MATCH($A4816&amp;"|38",Positions!$A$2:$A$14531,0)),"-")</f>
        <v>38</v>
      </c>
      <c r="F4816" s="24" t="str">
        <f aca="false">IFERROR(INDEX(Positions!$E$2:$E$14531,MATCH($A4816&amp;"|32",Positions!$A$2:$A$14531,0)),"-")</f>
        <v>U</v>
      </c>
      <c r="G4816" s="24" t="str">
        <f aca="false">IFERROR(INDEX(Positions!$E$2:$E$14531,MATCH($A4816&amp;"|38",Positions!$A$2:$A$14531,0)),"-")</f>
        <v>A</v>
      </c>
      <c r="H4816" s="25" t="str">
        <f aca="false">F4816&amp;"-"&amp;G4816</f>
        <v>U-A</v>
      </c>
      <c r="I4816" s="24" t="n">
        <f aca="false">(F4816="G")+(G4816="G")</f>
        <v>0</v>
      </c>
      <c r="J4816" s="24" t="n">
        <f aca="false">(F4816="C")+(G4816="C")</f>
        <v>0</v>
      </c>
      <c r="K4816" s="25" t="n">
        <f aca="false">I4816+J4816</f>
        <v>0</v>
      </c>
    </row>
    <row r="4817" customFormat="false" ht="15" hidden="false" customHeight="false" outlineLevel="0" collapsed="false">
      <c r="A4817" s="24" t="s">
        <v>208</v>
      </c>
      <c r="B4817" s="24" t="s">
        <v>893</v>
      </c>
      <c r="C4817" s="24" t="s">
        <v>900</v>
      </c>
      <c r="D4817" s="24" t="n">
        <f aca="false">IFERROR(INDEX(Positions!$D$2:$D$14531,MATCH($A4817&amp;"|54",Positions!$A$2:$A$14531,0)),"-")</f>
        <v>54</v>
      </c>
      <c r="E4817" s="24" t="n">
        <f aca="false">IFERROR(INDEX(Positions!$D$2:$D$14531,MATCH($A4817&amp;"|58",Positions!$A$2:$A$14531,0)),"-")</f>
        <v>58</v>
      </c>
      <c r="F4817" s="24" t="str">
        <f aca="false">IFERROR(INDEX(Positions!$E$2:$E$14531,MATCH($A4817&amp;"|54",Positions!$A$2:$A$14531,0)),"-")</f>
        <v>U</v>
      </c>
      <c r="G4817" s="24" t="str">
        <f aca="false">IFERROR(INDEX(Positions!$E$2:$E$14531,MATCH($A4817&amp;"|58",Positions!$A$2:$A$14531,0)),"-")</f>
        <v>A</v>
      </c>
      <c r="H4817" s="25" t="str">
        <f aca="false">F4817&amp;"-"&amp;G4817</f>
        <v>U-A</v>
      </c>
      <c r="I4817" s="24" t="n">
        <f aca="false">(F4817="G")+(G4817="G")</f>
        <v>0</v>
      </c>
      <c r="J4817" s="24" t="n">
        <f aca="false">(F4817="C")+(G4817="C")</f>
        <v>0</v>
      </c>
      <c r="K4817" s="25" t="n">
        <f aca="false">I4817+J4817</f>
        <v>0</v>
      </c>
    </row>
    <row r="4818" customFormat="false" ht="15" hidden="false" customHeight="false" outlineLevel="0" collapsed="false">
      <c r="A4818" s="4" t="s">
        <v>209</v>
      </c>
      <c r="B4818" s="4" t="s">
        <v>768</v>
      </c>
      <c r="C4818" s="4" t="s">
        <v>882</v>
      </c>
      <c r="D4818" s="4" t="n">
        <f aca="false">IFERROR(INDEX(Positions!$D$2:$D$14531,MATCH($A4818&amp;"|1",Positions!$A$2:$A$14531,0)),"-")</f>
        <v>1</v>
      </c>
      <c r="E4818" s="4" t="n">
        <f aca="false">IFERROR(INDEX(Positions!$D$2:$D$14531,MATCH($A4818&amp;"|72",Positions!$A$2:$A$14531,0)),"-")</f>
        <v>72</v>
      </c>
      <c r="F4818" s="4" t="str">
        <f aca="false">IFERROR(INDEX(Positions!$E$2:$E$14531,MATCH($A4818&amp;"|1",Positions!$A$2:$A$14531,0)),"-")</f>
        <v>G</v>
      </c>
      <c r="G4818" s="4" t="str">
        <f aca="false">IFERROR(INDEX(Positions!$E$2:$E$14531,MATCH($A4818&amp;"|72",Positions!$A$2:$A$14531,0)),"-")</f>
        <v>C</v>
      </c>
      <c r="H4818" s="3" t="str">
        <f aca="false">F4818&amp;"-"&amp;G4818</f>
        <v>G-C</v>
      </c>
      <c r="I4818" s="4" t="n">
        <f aca="false">(F4818="G")+(G4818="G")</f>
        <v>1</v>
      </c>
      <c r="J4818" s="4" t="n">
        <f aca="false">(F4818="C")+(G4818="C")</f>
        <v>1</v>
      </c>
      <c r="K4818" s="3" t="n">
        <f aca="false">I4818+J4818</f>
        <v>2</v>
      </c>
    </row>
    <row r="4819" customFormat="false" ht="15" hidden="false" customHeight="false" outlineLevel="0" collapsed="false">
      <c r="A4819" s="4" t="s">
        <v>209</v>
      </c>
      <c r="B4819" s="4" t="s">
        <v>768</v>
      </c>
      <c r="C4819" s="4" t="s">
        <v>883</v>
      </c>
      <c r="D4819" s="4" t="n">
        <f aca="false">IFERROR(INDEX(Positions!$D$2:$D$14531,MATCH($A4819&amp;"|2",Positions!$A$2:$A$14531,0)),"-")</f>
        <v>2</v>
      </c>
      <c r="E4819" s="4" t="n">
        <f aca="false">IFERROR(INDEX(Positions!$D$2:$D$14531,MATCH($A4819&amp;"|71",Positions!$A$2:$A$14531,0)),"-")</f>
        <v>71</v>
      </c>
      <c r="F4819" s="4" t="str">
        <f aca="false">IFERROR(INDEX(Positions!$E$2:$E$14531,MATCH($A4819&amp;"|2",Positions!$A$2:$A$14531,0)),"-")</f>
        <v>C</v>
      </c>
      <c r="G4819" s="4" t="str">
        <f aca="false">IFERROR(INDEX(Positions!$E$2:$E$14531,MATCH($A4819&amp;"|71",Positions!$A$2:$A$14531,0)),"-")</f>
        <v>G</v>
      </c>
      <c r="H4819" s="3" t="str">
        <f aca="false">F4819&amp;"-"&amp;G4819</f>
        <v>C-G</v>
      </c>
      <c r="I4819" s="4" t="n">
        <f aca="false">(F4819="G")+(G4819="G")</f>
        <v>1</v>
      </c>
      <c r="J4819" s="4" t="n">
        <f aca="false">(F4819="C")+(G4819="C")</f>
        <v>1</v>
      </c>
      <c r="K4819" s="3" t="n">
        <f aca="false">I4819+J4819</f>
        <v>2</v>
      </c>
    </row>
    <row r="4820" customFormat="false" ht="15" hidden="false" customHeight="false" outlineLevel="0" collapsed="false">
      <c r="A4820" s="4" t="s">
        <v>209</v>
      </c>
      <c r="B4820" s="4" t="s">
        <v>768</v>
      </c>
      <c r="C4820" s="4" t="s">
        <v>884</v>
      </c>
      <c r="D4820" s="4" t="n">
        <f aca="false">IFERROR(INDEX(Positions!$D$2:$D$14531,MATCH($A4820&amp;"|3",Positions!$A$2:$A$14531,0)),"-")</f>
        <v>3</v>
      </c>
      <c r="E4820" s="4" t="n">
        <f aca="false">IFERROR(INDEX(Positions!$D$2:$D$14531,MATCH($A4820&amp;"|70",Positions!$A$2:$A$14531,0)),"-")</f>
        <v>70</v>
      </c>
      <c r="F4820" s="4" t="str">
        <f aca="false">IFERROR(INDEX(Positions!$E$2:$E$14531,MATCH($A4820&amp;"|3",Positions!$A$2:$A$14531,0)),"-")</f>
        <v>C</v>
      </c>
      <c r="G4820" s="4" t="str">
        <f aca="false">IFERROR(INDEX(Positions!$E$2:$E$14531,MATCH($A4820&amp;"|70",Positions!$A$2:$A$14531,0)),"-")</f>
        <v>G</v>
      </c>
      <c r="H4820" s="3" t="str">
        <f aca="false">F4820&amp;"-"&amp;G4820</f>
        <v>C-G</v>
      </c>
      <c r="I4820" s="4" t="n">
        <f aca="false">(F4820="G")+(G4820="G")</f>
        <v>1</v>
      </c>
      <c r="J4820" s="4" t="n">
        <f aca="false">(F4820="C")+(G4820="C")</f>
        <v>1</v>
      </c>
      <c r="K4820" s="3" t="n">
        <f aca="false">I4820+J4820</f>
        <v>2</v>
      </c>
    </row>
    <row r="4821" customFormat="false" ht="15" hidden="false" customHeight="false" outlineLevel="0" collapsed="false">
      <c r="A4821" s="4" t="s">
        <v>209</v>
      </c>
      <c r="B4821" s="4" t="s">
        <v>768</v>
      </c>
      <c r="C4821" s="4" t="s">
        <v>885</v>
      </c>
      <c r="D4821" s="4" t="n">
        <f aca="false">IFERROR(INDEX(Positions!$D$2:$D$14531,MATCH($A4821&amp;"|4",Positions!$A$2:$A$14531,0)),"-")</f>
        <v>4</v>
      </c>
      <c r="E4821" s="4" t="n">
        <f aca="false">IFERROR(INDEX(Positions!$D$2:$D$14531,MATCH($A4821&amp;"|69",Positions!$A$2:$A$14531,0)),"-")</f>
        <v>69</v>
      </c>
      <c r="F4821" s="4" t="str">
        <f aca="false">IFERROR(INDEX(Positions!$E$2:$E$14531,MATCH($A4821&amp;"|4",Positions!$A$2:$A$14531,0)),"-")</f>
        <v>G</v>
      </c>
      <c r="G4821" s="4" t="str">
        <f aca="false">IFERROR(INDEX(Positions!$E$2:$E$14531,MATCH($A4821&amp;"|69",Positions!$A$2:$A$14531,0)),"-")</f>
        <v>C</v>
      </c>
      <c r="H4821" s="3" t="str">
        <f aca="false">F4821&amp;"-"&amp;G4821</f>
        <v>G-C</v>
      </c>
      <c r="I4821" s="4" t="n">
        <f aca="false">(F4821="G")+(G4821="G")</f>
        <v>1</v>
      </c>
      <c r="J4821" s="4" t="n">
        <f aca="false">(F4821="C")+(G4821="C")</f>
        <v>1</v>
      </c>
      <c r="K4821" s="3" t="n">
        <f aca="false">I4821+J4821</f>
        <v>2</v>
      </c>
    </row>
    <row r="4822" customFormat="false" ht="15" hidden="false" customHeight="false" outlineLevel="0" collapsed="false">
      <c r="A4822" s="4" t="s">
        <v>209</v>
      </c>
      <c r="B4822" s="4" t="s">
        <v>768</v>
      </c>
      <c r="C4822" s="4" t="s">
        <v>542</v>
      </c>
      <c r="D4822" s="4" t="n">
        <f aca="false">IFERROR(INDEX(Positions!$D$2:$D$14531,MATCH($A4822&amp;"|5",Positions!$A$2:$A$14531,0)),"-")</f>
        <v>5</v>
      </c>
      <c r="E4822" s="4" t="n">
        <f aca="false">IFERROR(INDEX(Positions!$D$2:$D$14531,MATCH($A4822&amp;"|68",Positions!$A$2:$A$14531,0)),"-")</f>
        <v>68</v>
      </c>
      <c r="F4822" s="4" t="str">
        <f aca="false">IFERROR(INDEX(Positions!$E$2:$E$14531,MATCH($A4822&amp;"|5",Positions!$A$2:$A$14531,0)),"-")</f>
        <v>A</v>
      </c>
      <c r="G4822" s="4" t="str">
        <f aca="false">IFERROR(INDEX(Positions!$E$2:$E$14531,MATCH($A4822&amp;"|68",Positions!$A$2:$A$14531,0)),"-")</f>
        <v>U</v>
      </c>
      <c r="H4822" s="3" t="str">
        <f aca="false">F4822&amp;"-"&amp;G4822</f>
        <v>A-U</v>
      </c>
      <c r="I4822" s="4" t="n">
        <f aca="false">(F4822="G")+(G4822="G")</f>
        <v>0</v>
      </c>
      <c r="J4822" s="4" t="n">
        <f aca="false">(F4822="C")+(G4822="C")</f>
        <v>0</v>
      </c>
      <c r="K4822" s="3" t="n">
        <f aca="false">I4822+J4822</f>
        <v>0</v>
      </c>
    </row>
    <row r="4823" customFormat="false" ht="15" hidden="false" customHeight="false" outlineLevel="0" collapsed="false">
      <c r="A4823" s="4" t="s">
        <v>209</v>
      </c>
      <c r="B4823" s="4" t="s">
        <v>768</v>
      </c>
      <c r="C4823" s="4" t="s">
        <v>561</v>
      </c>
      <c r="D4823" s="4" t="n">
        <f aca="false">IFERROR(INDEX(Positions!$D$2:$D$14531,MATCH($A4823&amp;"|6",Positions!$A$2:$A$14531,0)),"-")</f>
        <v>6</v>
      </c>
      <c r="E4823" s="4" t="n">
        <f aca="false">IFERROR(INDEX(Positions!$D$2:$D$14531,MATCH($A4823&amp;"|67",Positions!$A$2:$A$14531,0)),"-")</f>
        <v>67</v>
      </c>
      <c r="F4823" s="4" t="str">
        <f aca="false">IFERROR(INDEX(Positions!$E$2:$E$14531,MATCH($A4823&amp;"|6",Positions!$A$2:$A$14531,0)),"-")</f>
        <v>C</v>
      </c>
      <c r="G4823" s="4" t="str">
        <f aca="false">IFERROR(INDEX(Positions!$E$2:$E$14531,MATCH($A4823&amp;"|67",Positions!$A$2:$A$14531,0)),"-")</f>
        <v>G</v>
      </c>
      <c r="H4823" s="3" t="str">
        <f aca="false">F4823&amp;"-"&amp;G4823</f>
        <v>C-G</v>
      </c>
      <c r="I4823" s="4" t="n">
        <f aca="false">(F4823="G")+(G4823="G")</f>
        <v>1</v>
      </c>
      <c r="J4823" s="4" t="n">
        <f aca="false">(F4823="C")+(G4823="C")</f>
        <v>1</v>
      </c>
      <c r="K4823" s="3" t="n">
        <f aca="false">I4823+J4823</f>
        <v>2</v>
      </c>
    </row>
    <row r="4824" customFormat="false" ht="15" hidden="false" customHeight="false" outlineLevel="0" collapsed="false">
      <c r="A4824" s="4" t="s">
        <v>209</v>
      </c>
      <c r="B4824" s="4" t="s">
        <v>768</v>
      </c>
      <c r="C4824" s="4" t="s">
        <v>886</v>
      </c>
      <c r="D4824" s="4" t="n">
        <f aca="false">IFERROR(INDEX(Positions!$D$2:$D$14531,MATCH($A4824&amp;"|7",Positions!$A$2:$A$14531,0)),"-")</f>
        <v>7</v>
      </c>
      <c r="E4824" s="4" t="n">
        <f aca="false">IFERROR(INDEX(Positions!$D$2:$D$14531,MATCH($A4824&amp;"|66",Positions!$A$2:$A$14531,0)),"-")</f>
        <v>66</v>
      </c>
      <c r="F4824" s="4" t="str">
        <f aca="false">IFERROR(INDEX(Positions!$E$2:$E$14531,MATCH($A4824&amp;"|7",Positions!$A$2:$A$14531,0)),"-")</f>
        <v>U</v>
      </c>
      <c r="G4824" s="4" t="str">
        <f aca="false">IFERROR(INDEX(Positions!$E$2:$E$14531,MATCH($A4824&amp;"|66",Positions!$A$2:$A$14531,0)),"-")</f>
        <v>A</v>
      </c>
      <c r="H4824" s="3" t="str">
        <f aca="false">F4824&amp;"-"&amp;G4824</f>
        <v>U-A</v>
      </c>
      <c r="I4824" s="4" t="n">
        <f aca="false">(F4824="G")+(G4824="G")</f>
        <v>0</v>
      </c>
      <c r="J4824" s="4" t="n">
        <f aca="false">(F4824="C")+(G4824="C")</f>
        <v>0</v>
      </c>
      <c r="K4824" s="3" t="n">
        <f aca="false">I4824+J4824</f>
        <v>0</v>
      </c>
    </row>
    <row r="4825" customFormat="false" ht="15" hidden="false" customHeight="false" outlineLevel="0" collapsed="false">
      <c r="A4825" s="4" t="s">
        <v>209</v>
      </c>
      <c r="B4825" s="4" t="s">
        <v>783</v>
      </c>
      <c r="C4825" s="4" t="s">
        <v>887</v>
      </c>
      <c r="D4825" s="4" t="n">
        <f aca="false">IFERROR(INDEX(Positions!$D$2:$D$14531,MATCH($A4825&amp;"|10",Positions!$A$2:$A$14531,0)),"-")</f>
        <v>10</v>
      </c>
      <c r="E4825" s="4" t="n">
        <f aca="false">IFERROR(INDEX(Positions!$D$2:$D$14531,MATCH($A4825&amp;"|25",Positions!$A$2:$A$14531,0)),"-")</f>
        <v>25</v>
      </c>
      <c r="F4825" s="4" t="str">
        <f aca="false">IFERROR(INDEX(Positions!$E$2:$E$14531,MATCH($A4825&amp;"|10",Positions!$A$2:$A$14531,0)),"-")</f>
        <v>G</v>
      </c>
      <c r="G4825" s="4" t="str">
        <f aca="false">IFERROR(INDEX(Positions!$E$2:$E$14531,MATCH($A4825&amp;"|25",Positions!$A$2:$A$14531,0)),"-")</f>
        <v>C</v>
      </c>
      <c r="H4825" s="3" t="str">
        <f aca="false">F4825&amp;"-"&amp;G4825</f>
        <v>G-C</v>
      </c>
      <c r="I4825" s="4" t="n">
        <f aca="false">(F4825="G")+(G4825="G")</f>
        <v>1</v>
      </c>
      <c r="J4825" s="4" t="n">
        <f aca="false">(F4825="C")+(G4825="C")</f>
        <v>1</v>
      </c>
      <c r="K4825" s="3" t="n">
        <f aca="false">I4825+J4825</f>
        <v>2</v>
      </c>
    </row>
    <row r="4826" customFormat="false" ht="15" hidden="false" customHeight="false" outlineLevel="0" collapsed="false">
      <c r="A4826" s="4" t="s">
        <v>209</v>
      </c>
      <c r="B4826" s="4" t="s">
        <v>783</v>
      </c>
      <c r="C4826" s="4" t="s">
        <v>888</v>
      </c>
      <c r="D4826" s="4" t="n">
        <f aca="false">IFERROR(INDEX(Positions!$D$2:$D$14531,MATCH($A4826&amp;"|11",Positions!$A$2:$A$14531,0)),"-")</f>
        <v>11</v>
      </c>
      <c r="E4826" s="4" t="n">
        <f aca="false">IFERROR(INDEX(Positions!$D$2:$D$14531,MATCH($A4826&amp;"|24",Positions!$A$2:$A$14531,0)),"-")</f>
        <v>24</v>
      </c>
      <c r="F4826" s="4" t="str">
        <f aca="false">IFERROR(INDEX(Positions!$E$2:$E$14531,MATCH($A4826&amp;"|11",Positions!$A$2:$A$14531,0)),"-")</f>
        <v>C</v>
      </c>
      <c r="G4826" s="4" t="str">
        <f aca="false">IFERROR(INDEX(Positions!$E$2:$E$14531,MATCH($A4826&amp;"|24",Positions!$A$2:$A$14531,0)),"-")</f>
        <v>G</v>
      </c>
      <c r="H4826" s="3" t="str">
        <f aca="false">F4826&amp;"-"&amp;G4826</f>
        <v>C-G</v>
      </c>
      <c r="I4826" s="4" t="n">
        <f aca="false">(F4826="G")+(G4826="G")</f>
        <v>1</v>
      </c>
      <c r="J4826" s="4" t="n">
        <f aca="false">(F4826="C")+(G4826="C")</f>
        <v>1</v>
      </c>
      <c r="K4826" s="3" t="n">
        <f aca="false">I4826+J4826</f>
        <v>2</v>
      </c>
    </row>
    <row r="4827" customFormat="false" ht="15" hidden="false" customHeight="false" outlineLevel="0" collapsed="false">
      <c r="A4827" s="4" t="s">
        <v>209</v>
      </c>
      <c r="B4827" s="4" t="s">
        <v>783</v>
      </c>
      <c r="C4827" s="4" t="s">
        <v>479</v>
      </c>
      <c r="D4827" s="4" t="n">
        <f aca="false">IFERROR(INDEX(Positions!$D$2:$D$14531,MATCH($A4827&amp;"|12",Positions!$A$2:$A$14531,0)),"-")</f>
        <v>12</v>
      </c>
      <c r="E4827" s="4" t="n">
        <f aca="false">IFERROR(INDEX(Positions!$D$2:$D$14531,MATCH($A4827&amp;"|23",Positions!$A$2:$A$14531,0)),"-")</f>
        <v>23</v>
      </c>
      <c r="F4827" s="4" t="str">
        <f aca="false">IFERROR(INDEX(Positions!$E$2:$E$14531,MATCH($A4827&amp;"|12",Positions!$A$2:$A$14531,0)),"-")</f>
        <v>U</v>
      </c>
      <c r="G4827" s="4" t="str">
        <f aca="false">IFERROR(INDEX(Positions!$E$2:$E$14531,MATCH($A4827&amp;"|23",Positions!$A$2:$A$14531,0)),"-")</f>
        <v>A</v>
      </c>
      <c r="H4827" s="3" t="str">
        <f aca="false">F4827&amp;"-"&amp;G4827</f>
        <v>U-A</v>
      </c>
      <c r="I4827" s="4" t="n">
        <f aca="false">(F4827="G")+(G4827="G")</f>
        <v>0</v>
      </c>
      <c r="J4827" s="4" t="n">
        <f aca="false">(F4827="C")+(G4827="C")</f>
        <v>0</v>
      </c>
      <c r="K4827" s="3" t="n">
        <f aca="false">I4827+J4827</f>
        <v>0</v>
      </c>
    </row>
    <row r="4828" customFormat="false" ht="15" hidden="false" customHeight="false" outlineLevel="0" collapsed="false">
      <c r="A4828" s="4" t="s">
        <v>209</v>
      </c>
      <c r="B4828" s="4" t="s">
        <v>783</v>
      </c>
      <c r="C4828" s="4" t="s">
        <v>267</v>
      </c>
      <c r="D4828" s="4" t="n">
        <f aca="false">IFERROR(INDEX(Positions!$D$2:$D$14531,MATCH($A4828&amp;"|13",Positions!$A$2:$A$14531,0)),"-")</f>
        <v>13</v>
      </c>
      <c r="E4828" s="4" t="n">
        <f aca="false">IFERROR(INDEX(Positions!$D$2:$D$14531,MATCH($A4828&amp;"|22",Positions!$A$2:$A$14531,0)),"-")</f>
        <v>22</v>
      </c>
      <c r="F4828" s="4" t="str">
        <f aca="false">IFERROR(INDEX(Positions!$E$2:$E$14531,MATCH($A4828&amp;"|13",Positions!$A$2:$A$14531,0)),"-")</f>
        <v>C</v>
      </c>
      <c r="G4828" s="4" t="str">
        <f aca="false">IFERROR(INDEX(Positions!$E$2:$E$14531,MATCH($A4828&amp;"|22",Positions!$A$2:$A$14531,0)),"-")</f>
        <v>G</v>
      </c>
      <c r="H4828" s="3" t="str">
        <f aca="false">F4828&amp;"-"&amp;G4828</f>
        <v>C-G</v>
      </c>
      <c r="I4828" s="4" t="n">
        <f aca="false">(F4828="G")+(G4828="G")</f>
        <v>1</v>
      </c>
      <c r="J4828" s="4" t="n">
        <f aca="false">(F4828="C")+(G4828="C")</f>
        <v>1</v>
      </c>
      <c r="K4828" s="3" t="n">
        <f aca="false">I4828+J4828</f>
        <v>2</v>
      </c>
    </row>
    <row r="4829" customFormat="false" ht="15" hidden="false" customHeight="false" outlineLevel="0" collapsed="false">
      <c r="A4829" s="4" t="s">
        <v>209</v>
      </c>
      <c r="B4829" s="4" t="s">
        <v>805</v>
      </c>
      <c r="C4829" s="4" t="s">
        <v>673</v>
      </c>
      <c r="D4829" s="4" t="n">
        <f aca="false">IFERROR(INDEX(Positions!$D$2:$D$14531,MATCH($A4829&amp;"|27",Positions!$A$2:$A$14531,0)),"-")</f>
        <v>27</v>
      </c>
      <c r="E4829" s="4" t="n">
        <f aca="false">IFERROR(INDEX(Positions!$D$2:$D$14531,MATCH($A4829&amp;"|43",Positions!$A$2:$A$14531,0)),"-")</f>
        <v>43</v>
      </c>
      <c r="F4829" s="4" t="str">
        <f aca="false">IFERROR(INDEX(Positions!$E$2:$E$14531,MATCH($A4829&amp;"|27",Positions!$A$2:$A$14531,0)),"-")</f>
        <v>A</v>
      </c>
      <c r="G4829" s="4" t="str">
        <f aca="false">IFERROR(INDEX(Positions!$E$2:$E$14531,MATCH($A4829&amp;"|43",Positions!$A$2:$A$14531,0)),"-")</f>
        <v>U</v>
      </c>
      <c r="H4829" s="3" t="str">
        <f aca="false">F4829&amp;"-"&amp;G4829</f>
        <v>A-U</v>
      </c>
      <c r="I4829" s="4" t="n">
        <f aca="false">(F4829="G")+(G4829="G")</f>
        <v>0</v>
      </c>
      <c r="J4829" s="4" t="n">
        <f aca="false">(F4829="C")+(G4829="C")</f>
        <v>0</v>
      </c>
      <c r="K4829" s="3" t="n">
        <f aca="false">I4829+J4829</f>
        <v>0</v>
      </c>
    </row>
    <row r="4830" customFormat="false" ht="15" hidden="false" customHeight="false" outlineLevel="0" collapsed="false">
      <c r="A4830" s="4" t="s">
        <v>209</v>
      </c>
      <c r="B4830" s="4" t="s">
        <v>805</v>
      </c>
      <c r="C4830" s="4" t="s">
        <v>889</v>
      </c>
      <c r="D4830" s="4" t="n">
        <f aca="false">IFERROR(INDEX(Positions!$D$2:$D$14531,MATCH($A4830&amp;"|28",Positions!$A$2:$A$14531,0)),"-")</f>
        <v>28</v>
      </c>
      <c r="E4830" s="4" t="n">
        <f aca="false">IFERROR(INDEX(Positions!$D$2:$D$14531,MATCH($A4830&amp;"|42",Positions!$A$2:$A$14531,0)),"-")</f>
        <v>42</v>
      </c>
      <c r="F4830" s="4" t="str">
        <f aca="false">IFERROR(INDEX(Positions!$E$2:$E$14531,MATCH($A4830&amp;"|28",Positions!$A$2:$A$14531,0)),"-")</f>
        <v>C</v>
      </c>
      <c r="G4830" s="4" t="str">
        <f aca="false">IFERROR(INDEX(Positions!$E$2:$E$14531,MATCH($A4830&amp;"|42",Positions!$A$2:$A$14531,0)),"-")</f>
        <v>G</v>
      </c>
      <c r="H4830" s="3" t="str">
        <f aca="false">F4830&amp;"-"&amp;G4830</f>
        <v>C-G</v>
      </c>
      <c r="I4830" s="4" t="n">
        <f aca="false">(F4830="G")+(G4830="G")</f>
        <v>1</v>
      </c>
      <c r="J4830" s="4" t="n">
        <f aca="false">(F4830="C")+(G4830="C")</f>
        <v>1</v>
      </c>
      <c r="K4830" s="3" t="n">
        <f aca="false">I4830+J4830</f>
        <v>2</v>
      </c>
    </row>
    <row r="4831" customFormat="false" ht="15" hidden="false" customHeight="false" outlineLevel="0" collapsed="false">
      <c r="A4831" s="4" t="s">
        <v>209</v>
      </c>
      <c r="B4831" s="4" t="s">
        <v>805</v>
      </c>
      <c r="C4831" s="4" t="s">
        <v>890</v>
      </c>
      <c r="D4831" s="4" t="n">
        <f aca="false">IFERROR(INDEX(Positions!$D$2:$D$14531,MATCH($A4831&amp;"|29",Positions!$A$2:$A$14531,0)),"-")</f>
        <v>29</v>
      </c>
      <c r="E4831" s="4" t="n">
        <f aca="false">IFERROR(INDEX(Positions!$D$2:$D$14531,MATCH($A4831&amp;"|41",Positions!$A$2:$A$14531,0)),"-")</f>
        <v>41</v>
      </c>
      <c r="F4831" s="4" t="str">
        <f aca="false">IFERROR(INDEX(Positions!$E$2:$E$14531,MATCH($A4831&amp;"|29",Positions!$A$2:$A$14531,0)),"-")</f>
        <v>U</v>
      </c>
      <c r="G4831" s="4" t="str">
        <f aca="false">IFERROR(INDEX(Positions!$E$2:$E$14531,MATCH($A4831&amp;"|41",Positions!$A$2:$A$14531,0)),"-")</f>
        <v>A</v>
      </c>
      <c r="H4831" s="3" t="str">
        <f aca="false">F4831&amp;"-"&amp;G4831</f>
        <v>U-A</v>
      </c>
      <c r="I4831" s="4" t="n">
        <f aca="false">(F4831="G")+(G4831="G")</f>
        <v>0</v>
      </c>
      <c r="J4831" s="4" t="n">
        <f aca="false">(F4831="C")+(G4831="C")</f>
        <v>0</v>
      </c>
      <c r="K4831" s="3" t="n">
        <f aca="false">I4831+J4831</f>
        <v>0</v>
      </c>
    </row>
    <row r="4832" customFormat="false" ht="15" hidden="false" customHeight="false" outlineLevel="0" collapsed="false">
      <c r="A4832" s="4" t="s">
        <v>209</v>
      </c>
      <c r="B4832" s="4" t="s">
        <v>805</v>
      </c>
      <c r="C4832" s="4" t="s">
        <v>694</v>
      </c>
      <c r="D4832" s="4" t="n">
        <f aca="false">IFERROR(INDEX(Positions!$D$2:$D$14531,MATCH($A4832&amp;"|30",Positions!$A$2:$A$14531,0)),"-")</f>
        <v>30</v>
      </c>
      <c r="E4832" s="4" t="n">
        <f aca="false">IFERROR(INDEX(Positions!$D$2:$D$14531,MATCH($A4832&amp;"|40",Positions!$A$2:$A$14531,0)),"-")</f>
        <v>40</v>
      </c>
      <c r="F4832" s="4" t="str">
        <f aca="false">IFERROR(INDEX(Positions!$E$2:$E$14531,MATCH($A4832&amp;"|30",Positions!$A$2:$A$14531,0)),"-")</f>
        <v>G</v>
      </c>
      <c r="G4832" s="4" t="str">
        <f aca="false">IFERROR(INDEX(Positions!$E$2:$E$14531,MATCH($A4832&amp;"|40",Positions!$A$2:$A$14531,0)),"-")</f>
        <v>C</v>
      </c>
      <c r="H4832" s="3" t="str">
        <f aca="false">F4832&amp;"-"&amp;G4832</f>
        <v>G-C</v>
      </c>
      <c r="I4832" s="4" t="n">
        <f aca="false">(F4832="G")+(G4832="G")</f>
        <v>1</v>
      </c>
      <c r="J4832" s="4" t="n">
        <f aca="false">(F4832="C")+(G4832="C")</f>
        <v>1</v>
      </c>
      <c r="K4832" s="3" t="n">
        <f aca="false">I4832+J4832</f>
        <v>2</v>
      </c>
    </row>
    <row r="4833" customFormat="false" ht="15" hidden="false" customHeight="false" outlineLevel="0" collapsed="false">
      <c r="A4833" s="4" t="s">
        <v>209</v>
      </c>
      <c r="B4833" s="4" t="s">
        <v>805</v>
      </c>
      <c r="C4833" s="4" t="s">
        <v>640</v>
      </c>
      <c r="D4833" s="4" t="n">
        <f aca="false">IFERROR(INDEX(Positions!$D$2:$D$14531,MATCH($A4833&amp;"|31",Positions!$A$2:$A$14531,0)),"-")</f>
        <v>31</v>
      </c>
      <c r="E4833" s="4" t="n">
        <f aca="false">IFERROR(INDEX(Positions!$D$2:$D$14531,MATCH($A4833&amp;"|39",Positions!$A$2:$A$14531,0)),"-")</f>
        <v>39</v>
      </c>
      <c r="F4833" s="4" t="str">
        <f aca="false">IFERROR(INDEX(Positions!$E$2:$E$14531,MATCH($A4833&amp;"|31",Positions!$A$2:$A$14531,0)),"-")</f>
        <v>A</v>
      </c>
      <c r="G4833" s="4" t="str">
        <f aca="false">IFERROR(INDEX(Positions!$E$2:$E$14531,MATCH($A4833&amp;"|39",Positions!$A$2:$A$14531,0)),"-")</f>
        <v>U</v>
      </c>
      <c r="H4833" s="3" t="str">
        <f aca="false">F4833&amp;"-"&amp;G4833</f>
        <v>A-U</v>
      </c>
      <c r="I4833" s="4" t="n">
        <f aca="false">(F4833="G")+(G4833="G")</f>
        <v>0</v>
      </c>
      <c r="J4833" s="4" t="n">
        <f aca="false">(F4833="C")+(G4833="C")</f>
        <v>0</v>
      </c>
      <c r="K4833" s="3" t="n">
        <f aca="false">I4833+J4833</f>
        <v>0</v>
      </c>
    </row>
    <row r="4834" customFormat="false" ht="15" hidden="false" customHeight="false" outlineLevel="0" collapsed="false">
      <c r="A4834" s="4" t="s">
        <v>209</v>
      </c>
      <c r="B4834" s="4" t="s">
        <v>830</v>
      </c>
      <c r="C4834" s="4" t="s">
        <v>367</v>
      </c>
      <c r="D4834" s="4" t="n">
        <f aca="false">IFERROR(INDEX(Positions!$D$2:$D$14531,MATCH($A4834&amp;"|49",Positions!$A$2:$A$14531,0)),"-")</f>
        <v>49</v>
      </c>
      <c r="E4834" s="4" t="n">
        <f aca="false">IFERROR(INDEX(Positions!$D$2:$D$14531,MATCH($A4834&amp;"|65",Positions!$A$2:$A$14531,0)),"-")</f>
        <v>65</v>
      </c>
      <c r="F4834" s="4" t="str">
        <f aca="false">IFERROR(INDEX(Positions!$E$2:$E$14531,MATCH($A4834&amp;"|49",Positions!$A$2:$A$14531,0)),"-")</f>
        <v>A</v>
      </c>
      <c r="G4834" s="4" t="str">
        <f aca="false">IFERROR(INDEX(Positions!$E$2:$E$14531,MATCH($A4834&amp;"|65",Positions!$A$2:$A$14531,0)),"-")</f>
        <v>U</v>
      </c>
      <c r="H4834" s="3" t="str">
        <f aca="false">F4834&amp;"-"&amp;G4834</f>
        <v>A-U</v>
      </c>
      <c r="I4834" s="4" t="n">
        <f aca="false">(F4834="G")+(G4834="G")</f>
        <v>0</v>
      </c>
      <c r="J4834" s="4" t="n">
        <f aca="false">(F4834="C")+(G4834="C")</f>
        <v>0</v>
      </c>
      <c r="K4834" s="3" t="n">
        <f aca="false">I4834+J4834</f>
        <v>0</v>
      </c>
    </row>
    <row r="4835" customFormat="false" ht="15" hidden="false" customHeight="false" outlineLevel="0" collapsed="false">
      <c r="A4835" s="4" t="s">
        <v>209</v>
      </c>
      <c r="B4835" s="4" t="s">
        <v>830</v>
      </c>
      <c r="C4835" s="4" t="s">
        <v>891</v>
      </c>
      <c r="D4835" s="4" t="n">
        <f aca="false">IFERROR(INDEX(Positions!$D$2:$D$14531,MATCH($A4835&amp;"|50",Positions!$A$2:$A$14531,0)),"-")</f>
        <v>50</v>
      </c>
      <c r="E4835" s="4" t="n">
        <f aca="false">IFERROR(INDEX(Positions!$D$2:$D$14531,MATCH($A4835&amp;"|64",Positions!$A$2:$A$14531,0)),"-")</f>
        <v>64</v>
      </c>
      <c r="F4835" s="4" t="str">
        <f aca="false">IFERROR(INDEX(Positions!$E$2:$E$14531,MATCH($A4835&amp;"|50",Positions!$A$2:$A$14531,0)),"-")</f>
        <v>C</v>
      </c>
      <c r="G4835" s="4" t="str">
        <f aca="false">IFERROR(INDEX(Positions!$E$2:$E$14531,MATCH($A4835&amp;"|64",Positions!$A$2:$A$14531,0)),"-")</f>
        <v>G</v>
      </c>
      <c r="H4835" s="3" t="str">
        <f aca="false">F4835&amp;"-"&amp;G4835</f>
        <v>C-G</v>
      </c>
      <c r="I4835" s="4" t="n">
        <f aca="false">(F4835="G")+(G4835="G")</f>
        <v>1</v>
      </c>
      <c r="J4835" s="4" t="n">
        <f aca="false">(F4835="C")+(G4835="C")</f>
        <v>1</v>
      </c>
      <c r="K4835" s="3" t="n">
        <f aca="false">I4835+J4835</f>
        <v>2</v>
      </c>
    </row>
    <row r="4836" customFormat="false" ht="15" hidden="false" customHeight="false" outlineLevel="0" collapsed="false">
      <c r="A4836" s="4" t="s">
        <v>209</v>
      </c>
      <c r="B4836" s="4" t="s">
        <v>830</v>
      </c>
      <c r="C4836" s="4" t="s">
        <v>689</v>
      </c>
      <c r="D4836" s="4" t="n">
        <f aca="false">IFERROR(INDEX(Positions!$D$2:$D$14531,MATCH($A4836&amp;"|51",Positions!$A$2:$A$14531,0)),"-")</f>
        <v>51</v>
      </c>
      <c r="E4836" s="4" t="n">
        <f aca="false">IFERROR(INDEX(Positions!$D$2:$D$14531,MATCH($A4836&amp;"|63",Positions!$A$2:$A$14531,0)),"-")</f>
        <v>63</v>
      </c>
      <c r="F4836" s="4" t="str">
        <f aca="false">IFERROR(INDEX(Positions!$E$2:$E$14531,MATCH($A4836&amp;"|51",Positions!$A$2:$A$14531,0)),"-")</f>
        <v>C</v>
      </c>
      <c r="G4836" s="4" t="str">
        <f aca="false">IFERROR(INDEX(Positions!$E$2:$E$14531,MATCH($A4836&amp;"|63",Positions!$A$2:$A$14531,0)),"-")</f>
        <v>G</v>
      </c>
      <c r="H4836" s="3" t="str">
        <f aca="false">F4836&amp;"-"&amp;G4836</f>
        <v>C-G</v>
      </c>
      <c r="I4836" s="4" t="n">
        <f aca="false">(F4836="G")+(G4836="G")</f>
        <v>1</v>
      </c>
      <c r="J4836" s="4" t="n">
        <f aca="false">(F4836="C")+(G4836="C")</f>
        <v>1</v>
      </c>
      <c r="K4836" s="3" t="n">
        <f aca="false">I4836+J4836</f>
        <v>2</v>
      </c>
    </row>
    <row r="4837" customFormat="false" ht="15" hidden="false" customHeight="false" outlineLevel="0" collapsed="false">
      <c r="A4837" s="4" t="s">
        <v>209</v>
      </c>
      <c r="B4837" s="4" t="s">
        <v>830</v>
      </c>
      <c r="C4837" s="4" t="s">
        <v>703</v>
      </c>
      <c r="D4837" s="4" t="n">
        <f aca="false">IFERROR(INDEX(Positions!$D$2:$D$14531,MATCH($A4837&amp;"|52",Positions!$A$2:$A$14531,0)),"-")</f>
        <v>52</v>
      </c>
      <c r="E4837" s="4" t="n">
        <f aca="false">IFERROR(INDEX(Positions!$D$2:$D$14531,MATCH($A4837&amp;"|62",Positions!$A$2:$A$14531,0)),"-")</f>
        <v>62</v>
      </c>
      <c r="F4837" s="4" t="str">
        <f aca="false">IFERROR(INDEX(Positions!$E$2:$E$14531,MATCH($A4837&amp;"|52",Positions!$A$2:$A$14531,0)),"-")</f>
        <v>A</v>
      </c>
      <c r="G4837" s="4" t="str">
        <f aca="false">IFERROR(INDEX(Positions!$E$2:$E$14531,MATCH($A4837&amp;"|62",Positions!$A$2:$A$14531,0)),"-")</f>
        <v>C</v>
      </c>
      <c r="H4837" s="3" t="str">
        <f aca="false">F4837&amp;"-"&amp;G4837</f>
        <v>A-C</v>
      </c>
      <c r="I4837" s="4" t="n">
        <f aca="false">(F4837="G")+(G4837="G")</f>
        <v>0</v>
      </c>
      <c r="J4837" s="4" t="n">
        <f aca="false">(F4837="C")+(G4837="C")</f>
        <v>1</v>
      </c>
      <c r="K4837" s="3" t="n">
        <f aca="false">I4837+J4837</f>
        <v>1</v>
      </c>
    </row>
    <row r="4838" customFormat="false" ht="15" hidden="false" customHeight="false" outlineLevel="0" collapsed="false">
      <c r="A4838" s="4" t="s">
        <v>209</v>
      </c>
      <c r="B4838" s="4" t="s">
        <v>830</v>
      </c>
      <c r="C4838" s="4" t="s">
        <v>892</v>
      </c>
      <c r="D4838" s="4" t="n">
        <f aca="false">IFERROR(INDEX(Positions!$D$2:$D$14531,MATCH($A4838&amp;"|53",Positions!$A$2:$A$14531,0)),"-")</f>
        <v>53</v>
      </c>
      <c r="E4838" s="4" t="n">
        <f aca="false">IFERROR(INDEX(Positions!$D$2:$D$14531,MATCH($A4838&amp;"|61",Positions!$A$2:$A$14531,0)),"-")</f>
        <v>61</v>
      </c>
      <c r="F4838" s="4" t="str">
        <f aca="false">IFERROR(INDEX(Positions!$E$2:$E$14531,MATCH($A4838&amp;"|53",Positions!$A$2:$A$14531,0)),"-")</f>
        <v>G</v>
      </c>
      <c r="G4838" s="4" t="str">
        <f aca="false">IFERROR(INDEX(Positions!$E$2:$E$14531,MATCH($A4838&amp;"|61",Positions!$A$2:$A$14531,0)),"-")</f>
        <v>C</v>
      </c>
      <c r="H4838" s="3" t="str">
        <f aca="false">F4838&amp;"-"&amp;G4838</f>
        <v>G-C</v>
      </c>
      <c r="I4838" s="4" t="n">
        <f aca="false">(F4838="G")+(G4838="G")</f>
        <v>1</v>
      </c>
      <c r="J4838" s="4" t="n">
        <f aca="false">(F4838="C")+(G4838="C")</f>
        <v>1</v>
      </c>
      <c r="K4838" s="3" t="n">
        <f aca="false">I4838+J4838</f>
        <v>2</v>
      </c>
    </row>
    <row r="4839" customFormat="false" ht="15" hidden="false" customHeight="false" outlineLevel="0" collapsed="false">
      <c r="A4839" s="24" t="s">
        <v>209</v>
      </c>
      <c r="B4839" s="24" t="s">
        <v>893</v>
      </c>
      <c r="C4839" s="24" t="s">
        <v>894</v>
      </c>
      <c r="D4839" s="24" t="n">
        <f aca="false">IFERROR(INDEX(Positions!$D$2:$D$14531,MATCH($A4839&amp;"|8",Positions!$A$2:$A$14531,0)),"-")</f>
        <v>8</v>
      </c>
      <c r="E4839" s="24" t="n">
        <f aca="false">IFERROR(INDEX(Positions!$D$2:$D$14531,MATCH($A4839&amp;"|14",Positions!$A$2:$A$14531,0)),"-")</f>
        <v>14</v>
      </c>
      <c r="F4839" s="24" t="str">
        <f aca="false">IFERROR(INDEX(Positions!$E$2:$E$14531,MATCH($A4839&amp;"|8",Positions!$A$2:$A$14531,0)),"-")</f>
        <v>U</v>
      </c>
      <c r="G4839" s="24" t="str">
        <f aca="false">IFERROR(INDEX(Positions!$E$2:$E$14531,MATCH($A4839&amp;"|14",Positions!$A$2:$A$14531,0)),"-")</f>
        <v>A</v>
      </c>
      <c r="H4839" s="25" t="str">
        <f aca="false">F4839&amp;"-"&amp;G4839</f>
        <v>U-A</v>
      </c>
      <c r="I4839" s="24" t="n">
        <f aca="false">(F4839="G")+(G4839="G")</f>
        <v>0</v>
      </c>
      <c r="J4839" s="24" t="n">
        <f aca="false">(F4839="C")+(G4839="C")</f>
        <v>0</v>
      </c>
      <c r="K4839" s="25" t="n">
        <f aca="false">I4839+J4839</f>
        <v>0</v>
      </c>
    </row>
    <row r="4840" customFormat="false" ht="15" hidden="false" customHeight="false" outlineLevel="0" collapsed="false">
      <c r="A4840" s="24" t="s">
        <v>209</v>
      </c>
      <c r="B4840" s="24" t="s">
        <v>893</v>
      </c>
      <c r="C4840" s="24" t="s">
        <v>895</v>
      </c>
      <c r="D4840" s="24" t="n">
        <f aca="false">IFERROR(INDEX(Positions!$D$2:$D$14531,MATCH($A4840&amp;"|15",Positions!$A$2:$A$14531,0)),"-")</f>
        <v>15</v>
      </c>
      <c r="E4840" s="24" t="n">
        <f aca="false">IFERROR(INDEX(Positions!$D$2:$D$14531,MATCH($A4840&amp;"|48",Positions!$A$2:$A$14531,0)),"-")</f>
        <v>48</v>
      </c>
      <c r="F4840" s="24" t="str">
        <f aca="false">IFERROR(INDEX(Positions!$E$2:$E$14531,MATCH($A4840&amp;"|15",Positions!$A$2:$A$14531,0)),"-")</f>
        <v>G</v>
      </c>
      <c r="G4840" s="24" t="str">
        <f aca="false">IFERROR(INDEX(Positions!$E$2:$E$14531,MATCH($A4840&amp;"|48",Positions!$A$2:$A$14531,0)),"-")</f>
        <v>C</v>
      </c>
      <c r="H4840" s="25" t="str">
        <f aca="false">F4840&amp;"-"&amp;G4840</f>
        <v>G-C</v>
      </c>
      <c r="I4840" s="24" t="n">
        <f aca="false">(F4840="G")+(G4840="G")</f>
        <v>1</v>
      </c>
      <c r="J4840" s="24" t="n">
        <f aca="false">(F4840="C")+(G4840="C")</f>
        <v>1</v>
      </c>
      <c r="K4840" s="25" t="n">
        <f aca="false">I4840+J4840</f>
        <v>2</v>
      </c>
    </row>
    <row r="4841" customFormat="false" ht="15" hidden="false" customHeight="false" outlineLevel="0" collapsed="false">
      <c r="A4841" s="24" t="s">
        <v>209</v>
      </c>
      <c r="B4841" s="24" t="s">
        <v>893</v>
      </c>
      <c r="C4841" s="24" t="s">
        <v>896</v>
      </c>
      <c r="D4841" s="24" t="n">
        <f aca="false">IFERROR(INDEX(Positions!$D$2:$D$14531,MATCH($A4841&amp;"|18",Positions!$A$2:$A$14531,0)),"-")</f>
        <v>18</v>
      </c>
      <c r="E4841" s="24" t="n">
        <f aca="false">IFERROR(INDEX(Positions!$D$2:$D$14531,MATCH($A4841&amp;"|55",Positions!$A$2:$A$14531,0)),"-")</f>
        <v>55</v>
      </c>
      <c r="F4841" s="24" t="str">
        <f aca="false">IFERROR(INDEX(Positions!$E$2:$E$14531,MATCH($A4841&amp;"|18",Positions!$A$2:$A$14531,0)),"-")</f>
        <v>G</v>
      </c>
      <c r="G4841" s="24" t="str">
        <f aca="false">IFERROR(INDEX(Positions!$E$2:$E$14531,MATCH($A4841&amp;"|55",Positions!$A$2:$A$14531,0)),"-")</f>
        <v>U</v>
      </c>
      <c r="H4841" s="25" t="str">
        <f aca="false">F4841&amp;"-"&amp;G4841</f>
        <v>G-U</v>
      </c>
      <c r="I4841" s="24" t="n">
        <f aca="false">(F4841="G")+(G4841="G")</f>
        <v>1</v>
      </c>
      <c r="J4841" s="24" t="n">
        <f aca="false">(F4841="C")+(G4841="C")</f>
        <v>0</v>
      </c>
      <c r="K4841" s="25" t="n">
        <f aca="false">I4841+J4841</f>
        <v>1</v>
      </c>
    </row>
    <row r="4842" customFormat="false" ht="15" hidden="false" customHeight="false" outlineLevel="0" collapsed="false">
      <c r="A4842" s="24" t="s">
        <v>209</v>
      </c>
      <c r="B4842" s="24" t="s">
        <v>893</v>
      </c>
      <c r="C4842" s="24" t="s">
        <v>897</v>
      </c>
      <c r="D4842" s="24" t="n">
        <f aca="false">IFERROR(INDEX(Positions!$D$2:$D$14531,MATCH($A4842&amp;"|19",Positions!$A$2:$A$14531,0)),"-")</f>
        <v>19</v>
      </c>
      <c r="E4842" s="24" t="n">
        <f aca="false">IFERROR(INDEX(Positions!$D$2:$D$14531,MATCH($A4842&amp;"|56",Positions!$A$2:$A$14531,0)),"-")</f>
        <v>56</v>
      </c>
      <c r="F4842" s="24" t="str">
        <f aca="false">IFERROR(INDEX(Positions!$E$2:$E$14531,MATCH($A4842&amp;"|19",Positions!$A$2:$A$14531,0)),"-")</f>
        <v>G</v>
      </c>
      <c r="G4842" s="24" t="str">
        <f aca="false">IFERROR(INDEX(Positions!$E$2:$E$14531,MATCH($A4842&amp;"|56",Positions!$A$2:$A$14531,0)),"-")</f>
        <v>C</v>
      </c>
      <c r="H4842" s="25" t="str">
        <f aca="false">F4842&amp;"-"&amp;G4842</f>
        <v>G-C</v>
      </c>
      <c r="I4842" s="24" t="n">
        <f aca="false">(F4842="G")+(G4842="G")</f>
        <v>1</v>
      </c>
      <c r="J4842" s="24" t="n">
        <f aca="false">(F4842="C")+(G4842="C")</f>
        <v>1</v>
      </c>
      <c r="K4842" s="25" t="n">
        <f aca="false">I4842+J4842</f>
        <v>2</v>
      </c>
    </row>
    <row r="4843" customFormat="false" ht="15" hidden="false" customHeight="false" outlineLevel="0" collapsed="false">
      <c r="A4843" s="24" t="s">
        <v>209</v>
      </c>
      <c r="B4843" s="24" t="s">
        <v>893</v>
      </c>
      <c r="C4843" s="24" t="s">
        <v>898</v>
      </c>
      <c r="D4843" s="24" t="n">
        <f aca="false">IFERROR(INDEX(Positions!$D$2:$D$14531,MATCH($A4843&amp;"|26",Positions!$A$2:$A$14531,0)),"-")</f>
        <v>26</v>
      </c>
      <c r="E4843" s="24" t="n">
        <f aca="false">IFERROR(INDEX(Positions!$D$2:$D$14531,MATCH($A4843&amp;"|44",Positions!$A$2:$A$14531,0)),"-")</f>
        <v>44</v>
      </c>
      <c r="F4843" s="24" t="str">
        <f aca="false">IFERROR(INDEX(Positions!$E$2:$E$14531,MATCH($A4843&amp;"|26",Positions!$A$2:$A$14531,0)),"-")</f>
        <v>A</v>
      </c>
      <c r="G4843" s="24" t="str">
        <f aca="false">IFERROR(INDEX(Positions!$E$2:$E$14531,MATCH($A4843&amp;"|44",Positions!$A$2:$A$14531,0)),"-")</f>
        <v>A</v>
      </c>
      <c r="H4843" s="25" t="str">
        <f aca="false">F4843&amp;"-"&amp;G4843</f>
        <v>A-A</v>
      </c>
      <c r="I4843" s="24" t="n">
        <f aca="false">(F4843="G")+(G4843="G")</f>
        <v>0</v>
      </c>
      <c r="J4843" s="24" t="n">
        <f aca="false">(F4843="C")+(G4843="C")</f>
        <v>0</v>
      </c>
      <c r="K4843" s="25" t="n">
        <f aca="false">I4843+J4843</f>
        <v>0</v>
      </c>
    </row>
    <row r="4844" customFormat="false" ht="15" hidden="false" customHeight="false" outlineLevel="0" collapsed="false">
      <c r="A4844" s="24" t="s">
        <v>209</v>
      </c>
      <c r="B4844" s="24" t="s">
        <v>893</v>
      </c>
      <c r="C4844" s="24" t="s">
        <v>899</v>
      </c>
      <c r="D4844" s="24" t="n">
        <f aca="false">IFERROR(INDEX(Positions!$D$2:$D$14531,MATCH($A4844&amp;"|32",Positions!$A$2:$A$14531,0)),"-")</f>
        <v>32</v>
      </c>
      <c r="E4844" s="24" t="n">
        <f aca="false">IFERROR(INDEX(Positions!$D$2:$D$14531,MATCH($A4844&amp;"|38",Positions!$A$2:$A$14531,0)),"-")</f>
        <v>38</v>
      </c>
      <c r="F4844" s="24" t="str">
        <f aca="false">IFERROR(INDEX(Positions!$E$2:$E$14531,MATCH($A4844&amp;"|32",Positions!$A$2:$A$14531,0)),"-")</f>
        <v>C</v>
      </c>
      <c r="G4844" s="24" t="str">
        <f aca="false">IFERROR(INDEX(Positions!$E$2:$E$14531,MATCH($A4844&amp;"|38",Positions!$A$2:$A$14531,0)),"-")</f>
        <v>A</v>
      </c>
      <c r="H4844" s="25" t="str">
        <f aca="false">F4844&amp;"-"&amp;G4844</f>
        <v>C-A</v>
      </c>
      <c r="I4844" s="24" t="n">
        <f aca="false">(F4844="G")+(G4844="G")</f>
        <v>0</v>
      </c>
      <c r="J4844" s="24" t="n">
        <f aca="false">(F4844="C")+(G4844="C")</f>
        <v>1</v>
      </c>
      <c r="K4844" s="25" t="n">
        <f aca="false">I4844+J4844</f>
        <v>1</v>
      </c>
    </row>
    <row r="4845" customFormat="false" ht="15" hidden="false" customHeight="false" outlineLevel="0" collapsed="false">
      <c r="A4845" s="24" t="s">
        <v>209</v>
      </c>
      <c r="B4845" s="24" t="s">
        <v>893</v>
      </c>
      <c r="C4845" s="24" t="s">
        <v>900</v>
      </c>
      <c r="D4845" s="24" t="n">
        <f aca="false">IFERROR(INDEX(Positions!$D$2:$D$14531,MATCH($A4845&amp;"|54",Positions!$A$2:$A$14531,0)),"-")</f>
        <v>54</v>
      </c>
      <c r="E4845" s="24" t="n">
        <f aca="false">IFERROR(INDEX(Positions!$D$2:$D$14531,MATCH($A4845&amp;"|58",Positions!$A$2:$A$14531,0)),"-")</f>
        <v>58</v>
      </c>
      <c r="F4845" s="24" t="str">
        <f aca="false">IFERROR(INDEX(Positions!$E$2:$E$14531,MATCH($A4845&amp;"|54",Positions!$A$2:$A$14531,0)),"-")</f>
        <v>U</v>
      </c>
      <c r="G4845" s="24" t="str">
        <f aca="false">IFERROR(INDEX(Positions!$E$2:$E$14531,MATCH($A4845&amp;"|58",Positions!$A$2:$A$14531,0)),"-")</f>
        <v>A</v>
      </c>
      <c r="H4845" s="25" t="str">
        <f aca="false">F4845&amp;"-"&amp;G4845</f>
        <v>U-A</v>
      </c>
      <c r="I4845" s="24" t="n">
        <f aca="false">(F4845="G")+(G4845="G")</f>
        <v>0</v>
      </c>
      <c r="J4845" s="24" t="n">
        <f aca="false">(F4845="C")+(G4845="C")</f>
        <v>0</v>
      </c>
      <c r="K4845" s="25" t="n">
        <f aca="false">I4845+J4845</f>
        <v>0</v>
      </c>
    </row>
    <row r="4846" customFormat="false" ht="15" hidden="false" customHeight="false" outlineLevel="0" collapsed="false">
      <c r="A4846" s="4" t="s">
        <v>210</v>
      </c>
      <c r="B4846" s="4" t="s">
        <v>768</v>
      </c>
      <c r="C4846" s="4" t="s">
        <v>882</v>
      </c>
      <c r="D4846" s="4" t="n">
        <f aca="false">IFERROR(INDEX(Positions!$D$2:$D$14531,MATCH($A4846&amp;"|1",Positions!$A$2:$A$14531,0)),"-")</f>
        <v>1</v>
      </c>
      <c r="E4846" s="4" t="n">
        <f aca="false">IFERROR(INDEX(Positions!$D$2:$D$14531,MATCH($A4846&amp;"|72",Positions!$A$2:$A$14531,0)),"-")</f>
        <v>72</v>
      </c>
      <c r="F4846" s="4" t="str">
        <f aca="false">IFERROR(INDEX(Positions!$E$2:$E$14531,MATCH($A4846&amp;"|1",Positions!$A$2:$A$14531,0)),"-")</f>
        <v>G</v>
      </c>
      <c r="G4846" s="4" t="str">
        <f aca="false">IFERROR(INDEX(Positions!$E$2:$E$14531,MATCH($A4846&amp;"|72",Positions!$A$2:$A$14531,0)),"-")</f>
        <v>C</v>
      </c>
      <c r="H4846" s="3" t="str">
        <f aca="false">F4846&amp;"-"&amp;G4846</f>
        <v>G-C</v>
      </c>
      <c r="I4846" s="4" t="n">
        <f aca="false">(F4846="G")+(G4846="G")</f>
        <v>1</v>
      </c>
      <c r="J4846" s="4" t="n">
        <f aca="false">(F4846="C")+(G4846="C")</f>
        <v>1</v>
      </c>
      <c r="K4846" s="3" t="n">
        <f aca="false">I4846+J4846</f>
        <v>2</v>
      </c>
    </row>
    <row r="4847" customFormat="false" ht="15" hidden="false" customHeight="false" outlineLevel="0" collapsed="false">
      <c r="A4847" s="4" t="s">
        <v>210</v>
      </c>
      <c r="B4847" s="4" t="s">
        <v>768</v>
      </c>
      <c r="C4847" s="4" t="s">
        <v>883</v>
      </c>
      <c r="D4847" s="4" t="n">
        <f aca="false">IFERROR(INDEX(Positions!$D$2:$D$14531,MATCH($A4847&amp;"|2",Positions!$A$2:$A$14531,0)),"-")</f>
        <v>2</v>
      </c>
      <c r="E4847" s="4" t="n">
        <f aca="false">IFERROR(INDEX(Positions!$D$2:$D$14531,MATCH($A4847&amp;"|71",Positions!$A$2:$A$14531,0)),"-")</f>
        <v>71</v>
      </c>
      <c r="F4847" s="4" t="str">
        <f aca="false">IFERROR(INDEX(Positions!$E$2:$E$14531,MATCH($A4847&amp;"|2",Positions!$A$2:$A$14531,0)),"-")</f>
        <v>C</v>
      </c>
      <c r="G4847" s="4" t="str">
        <f aca="false">IFERROR(INDEX(Positions!$E$2:$E$14531,MATCH($A4847&amp;"|71",Positions!$A$2:$A$14531,0)),"-")</f>
        <v>G</v>
      </c>
      <c r="H4847" s="3" t="str">
        <f aca="false">F4847&amp;"-"&amp;G4847</f>
        <v>C-G</v>
      </c>
      <c r="I4847" s="4" t="n">
        <f aca="false">(F4847="G")+(G4847="G")</f>
        <v>1</v>
      </c>
      <c r="J4847" s="4" t="n">
        <f aca="false">(F4847="C")+(G4847="C")</f>
        <v>1</v>
      </c>
      <c r="K4847" s="3" t="n">
        <f aca="false">I4847+J4847</f>
        <v>2</v>
      </c>
    </row>
    <row r="4848" customFormat="false" ht="15" hidden="false" customHeight="false" outlineLevel="0" collapsed="false">
      <c r="A4848" s="4" t="s">
        <v>210</v>
      </c>
      <c r="B4848" s="4" t="s">
        <v>768</v>
      </c>
      <c r="C4848" s="4" t="s">
        <v>884</v>
      </c>
      <c r="D4848" s="4" t="n">
        <f aca="false">IFERROR(INDEX(Positions!$D$2:$D$14531,MATCH($A4848&amp;"|3",Positions!$A$2:$A$14531,0)),"-")</f>
        <v>3</v>
      </c>
      <c r="E4848" s="4" t="n">
        <f aca="false">IFERROR(INDEX(Positions!$D$2:$D$14531,MATCH($A4848&amp;"|70",Positions!$A$2:$A$14531,0)),"-")</f>
        <v>70</v>
      </c>
      <c r="F4848" s="4" t="str">
        <f aca="false">IFERROR(INDEX(Positions!$E$2:$E$14531,MATCH($A4848&amp;"|3",Positions!$A$2:$A$14531,0)),"-")</f>
        <v>C</v>
      </c>
      <c r="G4848" s="4" t="str">
        <f aca="false">IFERROR(INDEX(Positions!$E$2:$E$14531,MATCH($A4848&amp;"|70",Positions!$A$2:$A$14531,0)),"-")</f>
        <v>G</v>
      </c>
      <c r="H4848" s="3" t="str">
        <f aca="false">F4848&amp;"-"&amp;G4848</f>
        <v>C-G</v>
      </c>
      <c r="I4848" s="4" t="n">
        <f aca="false">(F4848="G")+(G4848="G")</f>
        <v>1</v>
      </c>
      <c r="J4848" s="4" t="n">
        <f aca="false">(F4848="C")+(G4848="C")</f>
        <v>1</v>
      </c>
      <c r="K4848" s="3" t="n">
        <f aca="false">I4848+J4848</f>
        <v>2</v>
      </c>
    </row>
    <row r="4849" customFormat="false" ht="15" hidden="false" customHeight="false" outlineLevel="0" collapsed="false">
      <c r="A4849" s="4" t="s">
        <v>210</v>
      </c>
      <c r="B4849" s="4" t="s">
        <v>768</v>
      </c>
      <c r="C4849" s="4" t="s">
        <v>885</v>
      </c>
      <c r="D4849" s="4" t="n">
        <f aca="false">IFERROR(INDEX(Positions!$D$2:$D$14531,MATCH($A4849&amp;"|4",Positions!$A$2:$A$14531,0)),"-")</f>
        <v>4</v>
      </c>
      <c r="E4849" s="4" t="n">
        <f aca="false">IFERROR(INDEX(Positions!$D$2:$D$14531,MATCH($A4849&amp;"|69",Positions!$A$2:$A$14531,0)),"-")</f>
        <v>69</v>
      </c>
      <c r="F4849" s="4" t="str">
        <f aca="false">IFERROR(INDEX(Positions!$E$2:$E$14531,MATCH($A4849&amp;"|4",Positions!$A$2:$A$14531,0)),"-")</f>
        <v>G</v>
      </c>
      <c r="G4849" s="4" t="str">
        <f aca="false">IFERROR(INDEX(Positions!$E$2:$E$14531,MATCH($A4849&amp;"|69",Positions!$A$2:$A$14531,0)),"-")</f>
        <v>C</v>
      </c>
      <c r="H4849" s="3" t="str">
        <f aca="false">F4849&amp;"-"&amp;G4849</f>
        <v>G-C</v>
      </c>
      <c r="I4849" s="4" t="n">
        <f aca="false">(F4849="G")+(G4849="G")</f>
        <v>1</v>
      </c>
      <c r="J4849" s="4" t="n">
        <f aca="false">(F4849="C")+(G4849="C")</f>
        <v>1</v>
      </c>
      <c r="K4849" s="3" t="n">
        <f aca="false">I4849+J4849</f>
        <v>2</v>
      </c>
    </row>
    <row r="4850" customFormat="false" ht="15" hidden="false" customHeight="false" outlineLevel="0" collapsed="false">
      <c r="A4850" s="4" t="s">
        <v>210</v>
      </c>
      <c r="B4850" s="4" t="s">
        <v>768</v>
      </c>
      <c r="C4850" s="4" t="s">
        <v>542</v>
      </c>
      <c r="D4850" s="4" t="n">
        <f aca="false">IFERROR(INDEX(Positions!$D$2:$D$14531,MATCH($A4850&amp;"|5",Positions!$A$2:$A$14531,0)),"-")</f>
        <v>5</v>
      </c>
      <c r="E4850" s="4" t="n">
        <f aca="false">IFERROR(INDEX(Positions!$D$2:$D$14531,MATCH($A4850&amp;"|68",Positions!$A$2:$A$14531,0)),"-")</f>
        <v>68</v>
      </c>
      <c r="F4850" s="4" t="str">
        <f aca="false">IFERROR(INDEX(Positions!$E$2:$E$14531,MATCH($A4850&amp;"|5",Positions!$A$2:$A$14531,0)),"-")</f>
        <v>G</v>
      </c>
      <c r="G4850" s="4" t="str">
        <f aca="false">IFERROR(INDEX(Positions!$E$2:$E$14531,MATCH($A4850&amp;"|68",Positions!$A$2:$A$14531,0)),"-")</f>
        <v>C</v>
      </c>
      <c r="H4850" s="3" t="str">
        <f aca="false">F4850&amp;"-"&amp;G4850</f>
        <v>G-C</v>
      </c>
      <c r="I4850" s="4" t="n">
        <f aca="false">(F4850="G")+(G4850="G")</f>
        <v>1</v>
      </c>
      <c r="J4850" s="4" t="n">
        <f aca="false">(F4850="C")+(G4850="C")</f>
        <v>1</v>
      </c>
      <c r="K4850" s="3" t="n">
        <f aca="false">I4850+J4850</f>
        <v>2</v>
      </c>
    </row>
    <row r="4851" customFormat="false" ht="15" hidden="false" customHeight="false" outlineLevel="0" collapsed="false">
      <c r="A4851" s="4" t="s">
        <v>210</v>
      </c>
      <c r="B4851" s="4" t="s">
        <v>768</v>
      </c>
      <c r="C4851" s="4" t="s">
        <v>561</v>
      </c>
      <c r="D4851" s="4" t="n">
        <f aca="false">IFERROR(INDEX(Positions!$D$2:$D$14531,MATCH($A4851&amp;"|6",Positions!$A$2:$A$14531,0)),"-")</f>
        <v>6</v>
      </c>
      <c r="E4851" s="4" t="n">
        <f aca="false">IFERROR(INDEX(Positions!$D$2:$D$14531,MATCH($A4851&amp;"|67",Positions!$A$2:$A$14531,0)),"-")</f>
        <v>67</v>
      </c>
      <c r="F4851" s="4" t="str">
        <f aca="false">IFERROR(INDEX(Positions!$E$2:$E$14531,MATCH($A4851&amp;"|6",Positions!$A$2:$A$14531,0)),"-")</f>
        <v>C</v>
      </c>
      <c r="G4851" s="4" t="str">
        <f aca="false">IFERROR(INDEX(Positions!$E$2:$E$14531,MATCH($A4851&amp;"|67",Positions!$A$2:$A$14531,0)),"-")</f>
        <v>G</v>
      </c>
      <c r="H4851" s="3" t="str">
        <f aca="false">F4851&amp;"-"&amp;G4851</f>
        <v>C-G</v>
      </c>
      <c r="I4851" s="4" t="n">
        <f aca="false">(F4851="G")+(G4851="G")</f>
        <v>1</v>
      </c>
      <c r="J4851" s="4" t="n">
        <f aca="false">(F4851="C")+(G4851="C")</f>
        <v>1</v>
      </c>
      <c r="K4851" s="3" t="n">
        <f aca="false">I4851+J4851</f>
        <v>2</v>
      </c>
    </row>
    <row r="4852" customFormat="false" ht="15" hidden="false" customHeight="false" outlineLevel="0" collapsed="false">
      <c r="A4852" s="4" t="s">
        <v>210</v>
      </c>
      <c r="B4852" s="4" t="s">
        <v>768</v>
      </c>
      <c r="C4852" s="4" t="s">
        <v>886</v>
      </c>
      <c r="D4852" s="4" t="n">
        <f aca="false">IFERROR(INDEX(Positions!$D$2:$D$14531,MATCH($A4852&amp;"|7",Positions!$A$2:$A$14531,0)),"-")</f>
        <v>7</v>
      </c>
      <c r="E4852" s="4" t="n">
        <f aca="false">IFERROR(INDEX(Positions!$D$2:$D$14531,MATCH($A4852&amp;"|66",Positions!$A$2:$A$14531,0)),"-")</f>
        <v>66</v>
      </c>
      <c r="F4852" s="4" t="str">
        <f aca="false">IFERROR(INDEX(Positions!$E$2:$E$14531,MATCH($A4852&amp;"|7",Positions!$A$2:$A$14531,0)),"-")</f>
        <v>U</v>
      </c>
      <c r="G4852" s="4" t="str">
        <f aca="false">IFERROR(INDEX(Positions!$E$2:$E$14531,MATCH($A4852&amp;"|66",Positions!$A$2:$A$14531,0)),"-")</f>
        <v>A</v>
      </c>
      <c r="H4852" s="3" t="str">
        <f aca="false">F4852&amp;"-"&amp;G4852</f>
        <v>U-A</v>
      </c>
      <c r="I4852" s="4" t="n">
        <f aca="false">(F4852="G")+(G4852="G")</f>
        <v>0</v>
      </c>
      <c r="J4852" s="4" t="n">
        <f aca="false">(F4852="C")+(G4852="C")</f>
        <v>0</v>
      </c>
      <c r="K4852" s="3" t="n">
        <f aca="false">I4852+J4852</f>
        <v>0</v>
      </c>
    </row>
    <row r="4853" customFormat="false" ht="15" hidden="false" customHeight="false" outlineLevel="0" collapsed="false">
      <c r="A4853" s="4" t="s">
        <v>210</v>
      </c>
      <c r="B4853" s="4" t="s">
        <v>783</v>
      </c>
      <c r="C4853" s="4" t="s">
        <v>887</v>
      </c>
      <c r="D4853" s="4" t="n">
        <f aca="false">IFERROR(INDEX(Positions!$D$2:$D$14531,MATCH($A4853&amp;"|10",Positions!$A$2:$A$14531,0)),"-")</f>
        <v>10</v>
      </c>
      <c r="E4853" s="4" t="n">
        <f aca="false">IFERROR(INDEX(Positions!$D$2:$D$14531,MATCH($A4853&amp;"|25",Positions!$A$2:$A$14531,0)),"-")</f>
        <v>25</v>
      </c>
      <c r="F4853" s="4" t="str">
        <f aca="false">IFERROR(INDEX(Positions!$E$2:$E$14531,MATCH($A4853&amp;"|10",Positions!$A$2:$A$14531,0)),"-")</f>
        <v>G</v>
      </c>
      <c r="G4853" s="4" t="str">
        <f aca="false">IFERROR(INDEX(Positions!$E$2:$E$14531,MATCH($A4853&amp;"|25",Positions!$A$2:$A$14531,0)),"-")</f>
        <v>C</v>
      </c>
      <c r="H4853" s="3" t="str">
        <f aca="false">F4853&amp;"-"&amp;G4853</f>
        <v>G-C</v>
      </c>
      <c r="I4853" s="4" t="n">
        <f aca="false">(F4853="G")+(G4853="G")</f>
        <v>1</v>
      </c>
      <c r="J4853" s="4" t="n">
        <f aca="false">(F4853="C")+(G4853="C")</f>
        <v>1</v>
      </c>
      <c r="K4853" s="3" t="n">
        <f aca="false">I4853+J4853</f>
        <v>2</v>
      </c>
    </row>
    <row r="4854" customFormat="false" ht="15" hidden="false" customHeight="false" outlineLevel="0" collapsed="false">
      <c r="A4854" s="4" t="s">
        <v>210</v>
      </c>
      <c r="B4854" s="4" t="s">
        <v>783</v>
      </c>
      <c r="C4854" s="4" t="s">
        <v>888</v>
      </c>
      <c r="D4854" s="4" t="n">
        <f aca="false">IFERROR(INDEX(Positions!$D$2:$D$14531,MATCH($A4854&amp;"|11",Positions!$A$2:$A$14531,0)),"-")</f>
        <v>11</v>
      </c>
      <c r="E4854" s="4" t="n">
        <f aca="false">IFERROR(INDEX(Positions!$D$2:$D$14531,MATCH($A4854&amp;"|24",Positions!$A$2:$A$14531,0)),"-")</f>
        <v>24</v>
      </c>
      <c r="F4854" s="4" t="str">
        <f aca="false">IFERROR(INDEX(Positions!$E$2:$E$14531,MATCH($A4854&amp;"|11",Positions!$A$2:$A$14531,0)),"-")</f>
        <v>C</v>
      </c>
      <c r="G4854" s="4" t="str">
        <f aca="false">IFERROR(INDEX(Positions!$E$2:$E$14531,MATCH($A4854&amp;"|24",Positions!$A$2:$A$14531,0)),"-")</f>
        <v>G</v>
      </c>
      <c r="H4854" s="3" t="str">
        <f aca="false">F4854&amp;"-"&amp;G4854</f>
        <v>C-G</v>
      </c>
      <c r="I4854" s="4" t="n">
        <f aca="false">(F4854="G")+(G4854="G")</f>
        <v>1</v>
      </c>
      <c r="J4854" s="4" t="n">
        <f aca="false">(F4854="C")+(G4854="C")</f>
        <v>1</v>
      </c>
      <c r="K4854" s="3" t="n">
        <f aca="false">I4854+J4854</f>
        <v>2</v>
      </c>
    </row>
    <row r="4855" customFormat="false" ht="15" hidden="false" customHeight="false" outlineLevel="0" collapsed="false">
      <c r="A4855" s="4" t="s">
        <v>210</v>
      </c>
      <c r="B4855" s="4" t="s">
        <v>783</v>
      </c>
      <c r="C4855" s="4" t="s">
        <v>479</v>
      </c>
      <c r="D4855" s="4" t="n">
        <f aca="false">IFERROR(INDEX(Positions!$D$2:$D$14531,MATCH($A4855&amp;"|12",Positions!$A$2:$A$14531,0)),"-")</f>
        <v>12</v>
      </c>
      <c r="E4855" s="4" t="n">
        <f aca="false">IFERROR(INDEX(Positions!$D$2:$D$14531,MATCH($A4855&amp;"|23",Positions!$A$2:$A$14531,0)),"-")</f>
        <v>23</v>
      </c>
      <c r="F4855" s="4" t="str">
        <f aca="false">IFERROR(INDEX(Positions!$E$2:$E$14531,MATCH($A4855&amp;"|12",Positions!$A$2:$A$14531,0)),"-")</f>
        <v>U</v>
      </c>
      <c r="G4855" s="4" t="str">
        <f aca="false">IFERROR(INDEX(Positions!$E$2:$E$14531,MATCH($A4855&amp;"|23",Positions!$A$2:$A$14531,0)),"-")</f>
        <v>A</v>
      </c>
      <c r="H4855" s="3" t="str">
        <f aca="false">F4855&amp;"-"&amp;G4855</f>
        <v>U-A</v>
      </c>
      <c r="I4855" s="4" t="n">
        <f aca="false">(F4855="G")+(G4855="G")</f>
        <v>0</v>
      </c>
      <c r="J4855" s="4" t="n">
        <f aca="false">(F4855="C")+(G4855="C")</f>
        <v>0</v>
      </c>
      <c r="K4855" s="3" t="n">
        <f aca="false">I4855+J4855</f>
        <v>0</v>
      </c>
    </row>
    <row r="4856" customFormat="false" ht="15" hidden="false" customHeight="false" outlineLevel="0" collapsed="false">
      <c r="A4856" s="4" t="s">
        <v>210</v>
      </c>
      <c r="B4856" s="4" t="s">
        <v>783</v>
      </c>
      <c r="C4856" s="4" t="s">
        <v>267</v>
      </c>
      <c r="D4856" s="4" t="n">
        <f aca="false">IFERROR(INDEX(Positions!$D$2:$D$14531,MATCH($A4856&amp;"|13",Positions!$A$2:$A$14531,0)),"-")</f>
        <v>13</v>
      </c>
      <c r="E4856" s="4" t="n">
        <f aca="false">IFERROR(INDEX(Positions!$D$2:$D$14531,MATCH($A4856&amp;"|22",Positions!$A$2:$A$14531,0)),"-")</f>
        <v>22</v>
      </c>
      <c r="F4856" s="4" t="str">
        <f aca="false">IFERROR(INDEX(Positions!$E$2:$E$14531,MATCH($A4856&amp;"|13",Positions!$A$2:$A$14531,0)),"-")</f>
        <v>C</v>
      </c>
      <c r="G4856" s="4" t="str">
        <f aca="false">IFERROR(INDEX(Positions!$E$2:$E$14531,MATCH($A4856&amp;"|22",Positions!$A$2:$A$14531,0)),"-")</f>
        <v>G</v>
      </c>
      <c r="H4856" s="3" t="str">
        <f aca="false">F4856&amp;"-"&amp;G4856</f>
        <v>C-G</v>
      </c>
      <c r="I4856" s="4" t="n">
        <f aca="false">(F4856="G")+(G4856="G")</f>
        <v>1</v>
      </c>
      <c r="J4856" s="4" t="n">
        <f aca="false">(F4856="C")+(G4856="C")</f>
        <v>1</v>
      </c>
      <c r="K4856" s="3" t="n">
        <f aca="false">I4856+J4856</f>
        <v>2</v>
      </c>
    </row>
    <row r="4857" customFormat="false" ht="15" hidden="false" customHeight="false" outlineLevel="0" collapsed="false">
      <c r="A4857" s="4" t="s">
        <v>210</v>
      </c>
      <c r="B4857" s="4" t="s">
        <v>805</v>
      </c>
      <c r="C4857" s="4" t="s">
        <v>673</v>
      </c>
      <c r="D4857" s="4" t="n">
        <f aca="false">IFERROR(INDEX(Positions!$D$2:$D$14531,MATCH($A4857&amp;"|27",Positions!$A$2:$A$14531,0)),"-")</f>
        <v>27</v>
      </c>
      <c r="E4857" s="4" t="n">
        <f aca="false">IFERROR(INDEX(Positions!$D$2:$D$14531,MATCH($A4857&amp;"|43",Positions!$A$2:$A$14531,0)),"-")</f>
        <v>43</v>
      </c>
      <c r="F4857" s="4" t="str">
        <f aca="false">IFERROR(INDEX(Positions!$E$2:$E$14531,MATCH($A4857&amp;"|27",Positions!$A$2:$A$14531,0)),"-")</f>
        <v>A</v>
      </c>
      <c r="G4857" s="4" t="str">
        <f aca="false">IFERROR(INDEX(Positions!$E$2:$E$14531,MATCH($A4857&amp;"|43",Positions!$A$2:$A$14531,0)),"-")</f>
        <v>U</v>
      </c>
      <c r="H4857" s="3" t="str">
        <f aca="false">F4857&amp;"-"&amp;G4857</f>
        <v>A-U</v>
      </c>
      <c r="I4857" s="4" t="n">
        <f aca="false">(F4857="G")+(G4857="G")</f>
        <v>0</v>
      </c>
      <c r="J4857" s="4" t="n">
        <f aca="false">(F4857="C")+(G4857="C")</f>
        <v>0</v>
      </c>
      <c r="K4857" s="3" t="n">
        <f aca="false">I4857+J4857</f>
        <v>0</v>
      </c>
    </row>
    <row r="4858" customFormat="false" ht="15" hidden="false" customHeight="false" outlineLevel="0" collapsed="false">
      <c r="A4858" s="4" t="s">
        <v>210</v>
      </c>
      <c r="B4858" s="4" t="s">
        <v>805</v>
      </c>
      <c r="C4858" s="4" t="s">
        <v>889</v>
      </c>
      <c r="D4858" s="4" t="n">
        <f aca="false">IFERROR(INDEX(Positions!$D$2:$D$14531,MATCH($A4858&amp;"|28",Positions!$A$2:$A$14531,0)),"-")</f>
        <v>28</v>
      </c>
      <c r="E4858" s="4" t="n">
        <f aca="false">IFERROR(INDEX(Positions!$D$2:$D$14531,MATCH($A4858&amp;"|42",Positions!$A$2:$A$14531,0)),"-")</f>
        <v>42</v>
      </c>
      <c r="F4858" s="4" t="str">
        <f aca="false">IFERROR(INDEX(Positions!$E$2:$E$14531,MATCH($A4858&amp;"|28",Positions!$A$2:$A$14531,0)),"-")</f>
        <v>C</v>
      </c>
      <c r="G4858" s="4" t="str">
        <f aca="false">IFERROR(INDEX(Positions!$E$2:$E$14531,MATCH($A4858&amp;"|42",Positions!$A$2:$A$14531,0)),"-")</f>
        <v>G</v>
      </c>
      <c r="H4858" s="3" t="str">
        <f aca="false">F4858&amp;"-"&amp;G4858</f>
        <v>C-G</v>
      </c>
      <c r="I4858" s="4" t="n">
        <f aca="false">(F4858="G")+(G4858="G")</f>
        <v>1</v>
      </c>
      <c r="J4858" s="4" t="n">
        <f aca="false">(F4858="C")+(G4858="C")</f>
        <v>1</v>
      </c>
      <c r="K4858" s="3" t="n">
        <f aca="false">I4858+J4858</f>
        <v>2</v>
      </c>
    </row>
    <row r="4859" customFormat="false" ht="15" hidden="false" customHeight="false" outlineLevel="0" collapsed="false">
      <c r="A4859" s="4" t="s">
        <v>210</v>
      </c>
      <c r="B4859" s="4" t="s">
        <v>805</v>
      </c>
      <c r="C4859" s="4" t="s">
        <v>890</v>
      </c>
      <c r="D4859" s="4" t="n">
        <f aca="false">IFERROR(INDEX(Positions!$D$2:$D$14531,MATCH($A4859&amp;"|29",Positions!$A$2:$A$14531,0)),"-")</f>
        <v>29</v>
      </c>
      <c r="E4859" s="4" t="n">
        <f aca="false">IFERROR(INDEX(Positions!$D$2:$D$14531,MATCH($A4859&amp;"|41",Positions!$A$2:$A$14531,0)),"-")</f>
        <v>41</v>
      </c>
      <c r="F4859" s="4" t="str">
        <f aca="false">IFERROR(INDEX(Positions!$E$2:$E$14531,MATCH($A4859&amp;"|29",Positions!$A$2:$A$14531,0)),"-")</f>
        <v>U</v>
      </c>
      <c r="G4859" s="4" t="str">
        <f aca="false">IFERROR(INDEX(Positions!$E$2:$E$14531,MATCH($A4859&amp;"|41",Positions!$A$2:$A$14531,0)),"-")</f>
        <v>A</v>
      </c>
      <c r="H4859" s="3" t="str">
        <f aca="false">F4859&amp;"-"&amp;G4859</f>
        <v>U-A</v>
      </c>
      <c r="I4859" s="4" t="n">
        <f aca="false">(F4859="G")+(G4859="G")</f>
        <v>0</v>
      </c>
      <c r="J4859" s="4" t="n">
        <f aca="false">(F4859="C")+(G4859="C")</f>
        <v>0</v>
      </c>
      <c r="K4859" s="3" t="n">
        <f aca="false">I4859+J4859</f>
        <v>0</v>
      </c>
    </row>
    <row r="4860" customFormat="false" ht="15" hidden="false" customHeight="false" outlineLevel="0" collapsed="false">
      <c r="A4860" s="4" t="s">
        <v>210</v>
      </c>
      <c r="B4860" s="4" t="s">
        <v>805</v>
      </c>
      <c r="C4860" s="4" t="s">
        <v>694</v>
      </c>
      <c r="D4860" s="4" t="n">
        <f aca="false">IFERROR(INDEX(Positions!$D$2:$D$14531,MATCH($A4860&amp;"|30",Positions!$A$2:$A$14531,0)),"-")</f>
        <v>30</v>
      </c>
      <c r="E4860" s="4" t="n">
        <f aca="false">IFERROR(INDEX(Positions!$D$2:$D$14531,MATCH($A4860&amp;"|40",Positions!$A$2:$A$14531,0)),"-")</f>
        <v>40</v>
      </c>
      <c r="F4860" s="4" t="str">
        <f aca="false">IFERROR(INDEX(Positions!$E$2:$E$14531,MATCH($A4860&amp;"|30",Positions!$A$2:$A$14531,0)),"-")</f>
        <v>G</v>
      </c>
      <c r="G4860" s="4" t="str">
        <f aca="false">IFERROR(INDEX(Positions!$E$2:$E$14531,MATCH($A4860&amp;"|40",Positions!$A$2:$A$14531,0)),"-")</f>
        <v>C</v>
      </c>
      <c r="H4860" s="3" t="str">
        <f aca="false">F4860&amp;"-"&amp;G4860</f>
        <v>G-C</v>
      </c>
      <c r="I4860" s="4" t="n">
        <f aca="false">(F4860="G")+(G4860="G")</f>
        <v>1</v>
      </c>
      <c r="J4860" s="4" t="n">
        <f aca="false">(F4860="C")+(G4860="C")</f>
        <v>1</v>
      </c>
      <c r="K4860" s="3" t="n">
        <f aca="false">I4860+J4860</f>
        <v>2</v>
      </c>
    </row>
    <row r="4861" customFormat="false" ht="15" hidden="false" customHeight="false" outlineLevel="0" collapsed="false">
      <c r="A4861" s="4" t="s">
        <v>210</v>
      </c>
      <c r="B4861" s="4" t="s">
        <v>805</v>
      </c>
      <c r="C4861" s="4" t="s">
        <v>640</v>
      </c>
      <c r="D4861" s="4" t="n">
        <f aca="false">IFERROR(INDEX(Positions!$D$2:$D$14531,MATCH($A4861&amp;"|31",Positions!$A$2:$A$14531,0)),"-")</f>
        <v>31</v>
      </c>
      <c r="E4861" s="4" t="n">
        <f aca="false">IFERROR(INDEX(Positions!$D$2:$D$14531,MATCH($A4861&amp;"|39",Positions!$A$2:$A$14531,0)),"-")</f>
        <v>39</v>
      </c>
      <c r="F4861" s="4" t="str">
        <f aca="false">IFERROR(INDEX(Positions!$E$2:$E$14531,MATCH($A4861&amp;"|31",Positions!$A$2:$A$14531,0)),"-")</f>
        <v>A</v>
      </c>
      <c r="G4861" s="4" t="str">
        <f aca="false">IFERROR(INDEX(Positions!$E$2:$E$14531,MATCH($A4861&amp;"|39",Positions!$A$2:$A$14531,0)),"-")</f>
        <v>U</v>
      </c>
      <c r="H4861" s="3" t="str">
        <f aca="false">F4861&amp;"-"&amp;G4861</f>
        <v>A-U</v>
      </c>
      <c r="I4861" s="4" t="n">
        <f aca="false">(F4861="G")+(G4861="G")</f>
        <v>0</v>
      </c>
      <c r="J4861" s="4" t="n">
        <f aca="false">(F4861="C")+(G4861="C")</f>
        <v>0</v>
      </c>
      <c r="K4861" s="3" t="n">
        <f aca="false">I4861+J4861</f>
        <v>0</v>
      </c>
    </row>
    <row r="4862" customFormat="false" ht="15" hidden="false" customHeight="false" outlineLevel="0" collapsed="false">
      <c r="A4862" s="4" t="s">
        <v>210</v>
      </c>
      <c r="B4862" s="4" t="s">
        <v>830</v>
      </c>
      <c r="C4862" s="4" t="s">
        <v>367</v>
      </c>
      <c r="D4862" s="4" t="n">
        <f aca="false">IFERROR(INDEX(Positions!$D$2:$D$14531,MATCH($A4862&amp;"|49",Positions!$A$2:$A$14531,0)),"-")</f>
        <v>49</v>
      </c>
      <c r="E4862" s="4" t="n">
        <f aca="false">IFERROR(INDEX(Positions!$D$2:$D$14531,MATCH($A4862&amp;"|65",Positions!$A$2:$A$14531,0)),"-")</f>
        <v>65</v>
      </c>
      <c r="F4862" s="4" t="str">
        <f aca="false">IFERROR(INDEX(Positions!$E$2:$E$14531,MATCH($A4862&amp;"|49",Positions!$A$2:$A$14531,0)),"-")</f>
        <v>G</v>
      </c>
      <c r="G4862" s="4" t="str">
        <f aca="false">IFERROR(INDEX(Positions!$E$2:$E$14531,MATCH($A4862&amp;"|65",Positions!$A$2:$A$14531,0)),"-")</f>
        <v>C</v>
      </c>
      <c r="H4862" s="3" t="str">
        <f aca="false">F4862&amp;"-"&amp;G4862</f>
        <v>G-C</v>
      </c>
      <c r="I4862" s="4" t="n">
        <f aca="false">(F4862="G")+(G4862="G")</f>
        <v>1</v>
      </c>
      <c r="J4862" s="4" t="n">
        <f aca="false">(F4862="C")+(G4862="C")</f>
        <v>1</v>
      </c>
      <c r="K4862" s="3" t="n">
        <f aca="false">I4862+J4862</f>
        <v>2</v>
      </c>
    </row>
    <row r="4863" customFormat="false" ht="15" hidden="false" customHeight="false" outlineLevel="0" collapsed="false">
      <c r="A4863" s="4" t="s">
        <v>210</v>
      </c>
      <c r="B4863" s="4" t="s">
        <v>830</v>
      </c>
      <c r="C4863" s="4" t="s">
        <v>891</v>
      </c>
      <c r="D4863" s="4" t="n">
        <f aca="false">IFERROR(INDEX(Positions!$D$2:$D$14531,MATCH($A4863&amp;"|50",Positions!$A$2:$A$14531,0)),"-")</f>
        <v>50</v>
      </c>
      <c r="E4863" s="4" t="n">
        <f aca="false">IFERROR(INDEX(Positions!$D$2:$D$14531,MATCH($A4863&amp;"|64",Positions!$A$2:$A$14531,0)),"-")</f>
        <v>64</v>
      </c>
      <c r="F4863" s="4" t="str">
        <f aca="false">IFERROR(INDEX(Positions!$E$2:$E$14531,MATCH($A4863&amp;"|50",Positions!$A$2:$A$14531,0)),"-")</f>
        <v>C</v>
      </c>
      <c r="G4863" s="4" t="str">
        <f aca="false">IFERROR(INDEX(Positions!$E$2:$E$14531,MATCH($A4863&amp;"|64",Positions!$A$2:$A$14531,0)),"-")</f>
        <v>G</v>
      </c>
      <c r="H4863" s="3" t="str">
        <f aca="false">F4863&amp;"-"&amp;G4863</f>
        <v>C-G</v>
      </c>
      <c r="I4863" s="4" t="n">
        <f aca="false">(F4863="G")+(G4863="G")</f>
        <v>1</v>
      </c>
      <c r="J4863" s="4" t="n">
        <f aca="false">(F4863="C")+(G4863="C")</f>
        <v>1</v>
      </c>
      <c r="K4863" s="3" t="n">
        <f aca="false">I4863+J4863</f>
        <v>2</v>
      </c>
    </row>
    <row r="4864" customFormat="false" ht="15" hidden="false" customHeight="false" outlineLevel="0" collapsed="false">
      <c r="A4864" s="4" t="s">
        <v>210</v>
      </c>
      <c r="B4864" s="4" t="s">
        <v>830</v>
      </c>
      <c r="C4864" s="4" t="s">
        <v>689</v>
      </c>
      <c r="D4864" s="4" t="n">
        <f aca="false">IFERROR(INDEX(Positions!$D$2:$D$14531,MATCH($A4864&amp;"|51",Positions!$A$2:$A$14531,0)),"-")</f>
        <v>51</v>
      </c>
      <c r="E4864" s="4" t="n">
        <f aca="false">IFERROR(INDEX(Positions!$D$2:$D$14531,MATCH($A4864&amp;"|63",Positions!$A$2:$A$14531,0)),"-")</f>
        <v>63</v>
      </c>
      <c r="F4864" s="4" t="str">
        <f aca="false">IFERROR(INDEX(Positions!$E$2:$E$14531,MATCH($A4864&amp;"|51",Positions!$A$2:$A$14531,0)),"-")</f>
        <v>C</v>
      </c>
      <c r="G4864" s="4" t="str">
        <f aca="false">IFERROR(INDEX(Positions!$E$2:$E$14531,MATCH($A4864&amp;"|63",Positions!$A$2:$A$14531,0)),"-")</f>
        <v>G</v>
      </c>
      <c r="H4864" s="3" t="str">
        <f aca="false">F4864&amp;"-"&amp;G4864</f>
        <v>C-G</v>
      </c>
      <c r="I4864" s="4" t="n">
        <f aca="false">(F4864="G")+(G4864="G")</f>
        <v>1</v>
      </c>
      <c r="J4864" s="4" t="n">
        <f aca="false">(F4864="C")+(G4864="C")</f>
        <v>1</v>
      </c>
      <c r="K4864" s="3" t="n">
        <f aca="false">I4864+J4864</f>
        <v>2</v>
      </c>
    </row>
    <row r="4865" customFormat="false" ht="15" hidden="false" customHeight="false" outlineLevel="0" collapsed="false">
      <c r="A4865" s="4" t="s">
        <v>210</v>
      </c>
      <c r="B4865" s="4" t="s">
        <v>830</v>
      </c>
      <c r="C4865" s="4" t="s">
        <v>703</v>
      </c>
      <c r="D4865" s="4" t="n">
        <f aca="false">IFERROR(INDEX(Positions!$D$2:$D$14531,MATCH($A4865&amp;"|52",Positions!$A$2:$A$14531,0)),"-")</f>
        <v>52</v>
      </c>
      <c r="E4865" s="4" t="n">
        <f aca="false">IFERROR(INDEX(Positions!$D$2:$D$14531,MATCH($A4865&amp;"|62",Positions!$A$2:$A$14531,0)),"-")</f>
        <v>62</v>
      </c>
      <c r="F4865" s="4" t="str">
        <f aca="false">IFERROR(INDEX(Positions!$E$2:$E$14531,MATCH($A4865&amp;"|52",Positions!$A$2:$A$14531,0)),"-")</f>
        <v>A</v>
      </c>
      <c r="G4865" s="4" t="str">
        <f aca="false">IFERROR(INDEX(Positions!$E$2:$E$14531,MATCH($A4865&amp;"|62",Positions!$A$2:$A$14531,0)),"-")</f>
        <v>C</v>
      </c>
      <c r="H4865" s="3" t="str">
        <f aca="false">F4865&amp;"-"&amp;G4865</f>
        <v>A-C</v>
      </c>
      <c r="I4865" s="4" t="n">
        <f aca="false">(F4865="G")+(G4865="G")</f>
        <v>0</v>
      </c>
      <c r="J4865" s="4" t="n">
        <f aca="false">(F4865="C")+(G4865="C")</f>
        <v>1</v>
      </c>
      <c r="K4865" s="3" t="n">
        <f aca="false">I4865+J4865</f>
        <v>1</v>
      </c>
    </row>
    <row r="4866" customFormat="false" ht="15" hidden="false" customHeight="false" outlineLevel="0" collapsed="false">
      <c r="A4866" s="4" t="s">
        <v>210</v>
      </c>
      <c r="B4866" s="4" t="s">
        <v>830</v>
      </c>
      <c r="C4866" s="4" t="s">
        <v>892</v>
      </c>
      <c r="D4866" s="4" t="n">
        <f aca="false">IFERROR(INDEX(Positions!$D$2:$D$14531,MATCH($A4866&amp;"|53",Positions!$A$2:$A$14531,0)),"-")</f>
        <v>53</v>
      </c>
      <c r="E4866" s="4" t="n">
        <f aca="false">IFERROR(INDEX(Positions!$D$2:$D$14531,MATCH($A4866&amp;"|61",Positions!$A$2:$A$14531,0)),"-")</f>
        <v>61</v>
      </c>
      <c r="F4866" s="4" t="str">
        <f aca="false">IFERROR(INDEX(Positions!$E$2:$E$14531,MATCH($A4866&amp;"|53",Positions!$A$2:$A$14531,0)),"-")</f>
        <v>G</v>
      </c>
      <c r="G4866" s="4" t="str">
        <f aca="false">IFERROR(INDEX(Positions!$E$2:$E$14531,MATCH($A4866&amp;"|61",Positions!$A$2:$A$14531,0)),"-")</f>
        <v>C</v>
      </c>
      <c r="H4866" s="3" t="str">
        <f aca="false">F4866&amp;"-"&amp;G4866</f>
        <v>G-C</v>
      </c>
      <c r="I4866" s="4" t="n">
        <f aca="false">(F4866="G")+(G4866="G")</f>
        <v>1</v>
      </c>
      <c r="J4866" s="4" t="n">
        <f aca="false">(F4866="C")+(G4866="C")</f>
        <v>1</v>
      </c>
      <c r="K4866" s="3" t="n">
        <f aca="false">I4866+J4866</f>
        <v>2</v>
      </c>
    </row>
    <row r="4867" customFormat="false" ht="15" hidden="false" customHeight="false" outlineLevel="0" collapsed="false">
      <c r="A4867" s="24" t="s">
        <v>210</v>
      </c>
      <c r="B4867" s="24" t="s">
        <v>893</v>
      </c>
      <c r="C4867" s="24" t="s">
        <v>894</v>
      </c>
      <c r="D4867" s="24" t="n">
        <f aca="false">IFERROR(INDEX(Positions!$D$2:$D$14531,MATCH($A4867&amp;"|8",Positions!$A$2:$A$14531,0)),"-")</f>
        <v>8</v>
      </c>
      <c r="E4867" s="24" t="n">
        <f aca="false">IFERROR(INDEX(Positions!$D$2:$D$14531,MATCH($A4867&amp;"|14",Positions!$A$2:$A$14531,0)),"-")</f>
        <v>14</v>
      </c>
      <c r="F4867" s="24" t="str">
        <f aca="false">IFERROR(INDEX(Positions!$E$2:$E$14531,MATCH($A4867&amp;"|8",Positions!$A$2:$A$14531,0)),"-")</f>
        <v>U</v>
      </c>
      <c r="G4867" s="24" t="str">
        <f aca="false">IFERROR(INDEX(Positions!$E$2:$E$14531,MATCH($A4867&amp;"|14",Positions!$A$2:$A$14531,0)),"-")</f>
        <v>A</v>
      </c>
      <c r="H4867" s="25" t="str">
        <f aca="false">F4867&amp;"-"&amp;G4867</f>
        <v>U-A</v>
      </c>
      <c r="I4867" s="24" t="n">
        <f aca="false">(F4867="G")+(G4867="G")</f>
        <v>0</v>
      </c>
      <c r="J4867" s="24" t="n">
        <f aca="false">(F4867="C")+(G4867="C")</f>
        <v>0</v>
      </c>
      <c r="K4867" s="25" t="n">
        <f aca="false">I4867+J4867</f>
        <v>0</v>
      </c>
    </row>
    <row r="4868" customFormat="false" ht="15" hidden="false" customHeight="false" outlineLevel="0" collapsed="false">
      <c r="A4868" s="24" t="s">
        <v>210</v>
      </c>
      <c r="B4868" s="24" t="s">
        <v>893</v>
      </c>
      <c r="C4868" s="24" t="s">
        <v>895</v>
      </c>
      <c r="D4868" s="24" t="n">
        <f aca="false">IFERROR(INDEX(Positions!$D$2:$D$14531,MATCH($A4868&amp;"|15",Positions!$A$2:$A$14531,0)),"-")</f>
        <v>15</v>
      </c>
      <c r="E4868" s="24" t="n">
        <f aca="false">IFERROR(INDEX(Positions!$D$2:$D$14531,MATCH($A4868&amp;"|48",Positions!$A$2:$A$14531,0)),"-")</f>
        <v>48</v>
      </c>
      <c r="F4868" s="24" t="str">
        <f aca="false">IFERROR(INDEX(Positions!$E$2:$E$14531,MATCH($A4868&amp;"|15",Positions!$A$2:$A$14531,0)),"-")</f>
        <v>G</v>
      </c>
      <c r="G4868" s="24" t="str">
        <f aca="false">IFERROR(INDEX(Positions!$E$2:$E$14531,MATCH($A4868&amp;"|48",Positions!$A$2:$A$14531,0)),"-")</f>
        <v>C</v>
      </c>
      <c r="H4868" s="25" t="str">
        <f aca="false">F4868&amp;"-"&amp;G4868</f>
        <v>G-C</v>
      </c>
      <c r="I4868" s="24" t="n">
        <f aca="false">(F4868="G")+(G4868="G")</f>
        <v>1</v>
      </c>
      <c r="J4868" s="24" t="n">
        <f aca="false">(F4868="C")+(G4868="C")</f>
        <v>1</v>
      </c>
      <c r="K4868" s="25" t="n">
        <f aca="false">I4868+J4868</f>
        <v>2</v>
      </c>
    </row>
    <row r="4869" customFormat="false" ht="15" hidden="false" customHeight="false" outlineLevel="0" collapsed="false">
      <c r="A4869" s="24" t="s">
        <v>210</v>
      </c>
      <c r="B4869" s="24" t="s">
        <v>893</v>
      </c>
      <c r="C4869" s="24" t="s">
        <v>896</v>
      </c>
      <c r="D4869" s="24" t="n">
        <f aca="false">IFERROR(INDEX(Positions!$D$2:$D$14531,MATCH($A4869&amp;"|18",Positions!$A$2:$A$14531,0)),"-")</f>
        <v>18</v>
      </c>
      <c r="E4869" s="24" t="n">
        <f aca="false">IFERROR(INDEX(Positions!$D$2:$D$14531,MATCH($A4869&amp;"|55",Positions!$A$2:$A$14531,0)),"-")</f>
        <v>55</v>
      </c>
      <c r="F4869" s="24" t="str">
        <f aca="false">IFERROR(INDEX(Positions!$E$2:$E$14531,MATCH($A4869&amp;"|18",Positions!$A$2:$A$14531,0)),"-")</f>
        <v>G</v>
      </c>
      <c r="G4869" s="24" t="str">
        <f aca="false">IFERROR(INDEX(Positions!$E$2:$E$14531,MATCH($A4869&amp;"|55",Positions!$A$2:$A$14531,0)),"-")</f>
        <v>U</v>
      </c>
      <c r="H4869" s="25" t="str">
        <f aca="false">F4869&amp;"-"&amp;G4869</f>
        <v>G-U</v>
      </c>
      <c r="I4869" s="24" t="n">
        <f aca="false">(F4869="G")+(G4869="G")</f>
        <v>1</v>
      </c>
      <c r="J4869" s="24" t="n">
        <f aca="false">(F4869="C")+(G4869="C")</f>
        <v>0</v>
      </c>
      <c r="K4869" s="25" t="n">
        <f aca="false">I4869+J4869</f>
        <v>1</v>
      </c>
    </row>
    <row r="4870" customFormat="false" ht="15" hidden="false" customHeight="false" outlineLevel="0" collapsed="false">
      <c r="A4870" s="24" t="s">
        <v>210</v>
      </c>
      <c r="B4870" s="24" t="s">
        <v>893</v>
      </c>
      <c r="C4870" s="24" t="s">
        <v>897</v>
      </c>
      <c r="D4870" s="24" t="n">
        <f aca="false">IFERROR(INDEX(Positions!$D$2:$D$14531,MATCH($A4870&amp;"|19",Positions!$A$2:$A$14531,0)),"-")</f>
        <v>19</v>
      </c>
      <c r="E4870" s="24" t="n">
        <f aca="false">IFERROR(INDEX(Positions!$D$2:$D$14531,MATCH($A4870&amp;"|56",Positions!$A$2:$A$14531,0)),"-")</f>
        <v>56</v>
      </c>
      <c r="F4870" s="24" t="str">
        <f aca="false">IFERROR(INDEX(Positions!$E$2:$E$14531,MATCH($A4870&amp;"|19",Positions!$A$2:$A$14531,0)),"-")</f>
        <v>G</v>
      </c>
      <c r="G4870" s="24" t="str">
        <f aca="false">IFERROR(INDEX(Positions!$E$2:$E$14531,MATCH($A4870&amp;"|56",Positions!$A$2:$A$14531,0)),"-")</f>
        <v>C</v>
      </c>
      <c r="H4870" s="25" t="str">
        <f aca="false">F4870&amp;"-"&amp;G4870</f>
        <v>G-C</v>
      </c>
      <c r="I4870" s="24" t="n">
        <f aca="false">(F4870="G")+(G4870="G")</f>
        <v>1</v>
      </c>
      <c r="J4870" s="24" t="n">
        <f aca="false">(F4870="C")+(G4870="C")</f>
        <v>1</v>
      </c>
      <c r="K4870" s="25" t="n">
        <f aca="false">I4870+J4870</f>
        <v>2</v>
      </c>
    </row>
    <row r="4871" customFormat="false" ht="15" hidden="false" customHeight="false" outlineLevel="0" collapsed="false">
      <c r="A4871" s="24" t="s">
        <v>210</v>
      </c>
      <c r="B4871" s="24" t="s">
        <v>893</v>
      </c>
      <c r="C4871" s="24" t="s">
        <v>898</v>
      </c>
      <c r="D4871" s="24" t="n">
        <f aca="false">IFERROR(INDEX(Positions!$D$2:$D$14531,MATCH($A4871&amp;"|26",Positions!$A$2:$A$14531,0)),"-")</f>
        <v>26</v>
      </c>
      <c r="E4871" s="24" t="n">
        <f aca="false">IFERROR(INDEX(Positions!$D$2:$D$14531,MATCH($A4871&amp;"|44",Positions!$A$2:$A$14531,0)),"-")</f>
        <v>44</v>
      </c>
      <c r="F4871" s="24" t="str">
        <f aca="false">IFERROR(INDEX(Positions!$E$2:$E$14531,MATCH($A4871&amp;"|26",Positions!$A$2:$A$14531,0)),"-")</f>
        <v>A</v>
      </c>
      <c r="G4871" s="24" t="str">
        <f aca="false">IFERROR(INDEX(Positions!$E$2:$E$14531,MATCH($A4871&amp;"|44",Positions!$A$2:$A$14531,0)),"-")</f>
        <v>A</v>
      </c>
      <c r="H4871" s="25" t="str">
        <f aca="false">F4871&amp;"-"&amp;G4871</f>
        <v>A-A</v>
      </c>
      <c r="I4871" s="24" t="n">
        <f aca="false">(F4871="G")+(G4871="G")</f>
        <v>0</v>
      </c>
      <c r="J4871" s="24" t="n">
        <f aca="false">(F4871="C")+(G4871="C")</f>
        <v>0</v>
      </c>
      <c r="K4871" s="25" t="n">
        <f aca="false">I4871+J4871</f>
        <v>0</v>
      </c>
    </row>
    <row r="4872" customFormat="false" ht="15" hidden="false" customHeight="false" outlineLevel="0" collapsed="false">
      <c r="A4872" s="24" t="s">
        <v>210</v>
      </c>
      <c r="B4872" s="24" t="s">
        <v>893</v>
      </c>
      <c r="C4872" s="24" t="s">
        <v>899</v>
      </c>
      <c r="D4872" s="24" t="n">
        <f aca="false">IFERROR(INDEX(Positions!$D$2:$D$14531,MATCH($A4872&amp;"|32",Positions!$A$2:$A$14531,0)),"-")</f>
        <v>32</v>
      </c>
      <c r="E4872" s="24" t="n">
        <f aca="false">IFERROR(INDEX(Positions!$D$2:$D$14531,MATCH($A4872&amp;"|38",Positions!$A$2:$A$14531,0)),"-")</f>
        <v>38</v>
      </c>
      <c r="F4872" s="24" t="str">
        <f aca="false">IFERROR(INDEX(Positions!$E$2:$E$14531,MATCH($A4872&amp;"|32",Positions!$A$2:$A$14531,0)),"-")</f>
        <v>C</v>
      </c>
      <c r="G4872" s="24" t="str">
        <f aca="false">IFERROR(INDEX(Positions!$E$2:$E$14531,MATCH($A4872&amp;"|38",Positions!$A$2:$A$14531,0)),"-")</f>
        <v>A</v>
      </c>
      <c r="H4872" s="25" t="str">
        <f aca="false">F4872&amp;"-"&amp;G4872</f>
        <v>C-A</v>
      </c>
      <c r="I4872" s="24" t="n">
        <f aca="false">(F4872="G")+(G4872="G")</f>
        <v>0</v>
      </c>
      <c r="J4872" s="24" t="n">
        <f aca="false">(F4872="C")+(G4872="C")</f>
        <v>1</v>
      </c>
      <c r="K4872" s="25" t="n">
        <f aca="false">I4872+J4872</f>
        <v>1</v>
      </c>
    </row>
    <row r="4873" customFormat="false" ht="15" hidden="false" customHeight="false" outlineLevel="0" collapsed="false">
      <c r="A4873" s="24" t="s">
        <v>210</v>
      </c>
      <c r="B4873" s="24" t="s">
        <v>893</v>
      </c>
      <c r="C4873" s="24" t="s">
        <v>900</v>
      </c>
      <c r="D4873" s="24" t="n">
        <f aca="false">IFERROR(INDEX(Positions!$D$2:$D$14531,MATCH($A4873&amp;"|54",Positions!$A$2:$A$14531,0)),"-")</f>
        <v>54</v>
      </c>
      <c r="E4873" s="24" t="n">
        <f aca="false">IFERROR(INDEX(Positions!$D$2:$D$14531,MATCH($A4873&amp;"|58",Positions!$A$2:$A$14531,0)),"-")</f>
        <v>58</v>
      </c>
      <c r="F4873" s="24" t="str">
        <f aca="false">IFERROR(INDEX(Positions!$E$2:$E$14531,MATCH($A4873&amp;"|54",Positions!$A$2:$A$14531,0)),"-")</f>
        <v>U</v>
      </c>
      <c r="G4873" s="24" t="str">
        <f aca="false">IFERROR(INDEX(Positions!$E$2:$E$14531,MATCH($A4873&amp;"|58",Positions!$A$2:$A$14531,0)),"-")</f>
        <v>A</v>
      </c>
      <c r="H4873" s="25" t="str">
        <f aca="false">F4873&amp;"-"&amp;G4873</f>
        <v>U-A</v>
      </c>
      <c r="I4873" s="24" t="n">
        <f aca="false">(F4873="G")+(G4873="G")</f>
        <v>0</v>
      </c>
      <c r="J4873" s="24" t="n">
        <f aca="false">(F4873="C")+(G4873="C")</f>
        <v>0</v>
      </c>
      <c r="K4873" s="25" t="n">
        <f aca="false">I4873+J4873</f>
        <v>0</v>
      </c>
    </row>
    <row r="4874" customFormat="false" ht="15" hidden="false" customHeight="false" outlineLevel="0" collapsed="false">
      <c r="A4874" s="4" t="s">
        <v>211</v>
      </c>
      <c r="B4874" s="4" t="s">
        <v>768</v>
      </c>
      <c r="C4874" s="4" t="s">
        <v>882</v>
      </c>
      <c r="D4874" s="4" t="n">
        <f aca="false">IFERROR(INDEX(Positions!$D$2:$D$14531,MATCH($A4874&amp;"|1",Positions!$A$2:$A$14531,0)),"-")</f>
        <v>1</v>
      </c>
      <c r="E4874" s="4" t="n">
        <f aca="false">IFERROR(INDEX(Positions!$D$2:$D$14531,MATCH($A4874&amp;"|72",Positions!$A$2:$A$14531,0)),"-")</f>
        <v>73</v>
      </c>
      <c r="F4874" s="4" t="str">
        <f aca="false">IFERROR(INDEX(Positions!$E$2:$E$14531,MATCH($A4874&amp;"|1",Positions!$A$2:$A$14531,0)),"-")</f>
        <v>A</v>
      </c>
      <c r="G4874" s="4" t="str">
        <f aca="false">IFERROR(INDEX(Positions!$E$2:$E$14531,MATCH($A4874&amp;"|72",Positions!$A$2:$A$14531,0)),"-")</f>
        <v>U</v>
      </c>
      <c r="H4874" s="3" t="str">
        <f aca="false">F4874&amp;"-"&amp;G4874</f>
        <v>A-U</v>
      </c>
      <c r="I4874" s="4" t="n">
        <f aca="false">(F4874="G")+(G4874="G")</f>
        <v>0</v>
      </c>
      <c r="J4874" s="4" t="n">
        <f aca="false">(F4874="C")+(G4874="C")</f>
        <v>0</v>
      </c>
      <c r="K4874" s="3" t="n">
        <f aca="false">I4874+J4874</f>
        <v>0</v>
      </c>
    </row>
    <row r="4875" customFormat="false" ht="15" hidden="false" customHeight="false" outlineLevel="0" collapsed="false">
      <c r="A4875" s="4" t="s">
        <v>211</v>
      </c>
      <c r="B4875" s="4" t="s">
        <v>768</v>
      </c>
      <c r="C4875" s="4" t="s">
        <v>883</v>
      </c>
      <c r="D4875" s="4" t="n">
        <f aca="false">IFERROR(INDEX(Positions!$D$2:$D$14531,MATCH($A4875&amp;"|2",Positions!$A$2:$A$14531,0)),"-")</f>
        <v>2</v>
      </c>
      <c r="E4875" s="4" t="n">
        <f aca="false">IFERROR(INDEX(Positions!$D$2:$D$14531,MATCH($A4875&amp;"|71",Positions!$A$2:$A$14531,0)),"-")</f>
        <v>72</v>
      </c>
      <c r="F4875" s="4" t="str">
        <f aca="false">IFERROR(INDEX(Positions!$E$2:$E$14531,MATCH($A4875&amp;"|2",Positions!$A$2:$A$14531,0)),"-")</f>
        <v>G</v>
      </c>
      <c r="G4875" s="4" t="str">
        <f aca="false">IFERROR(INDEX(Positions!$E$2:$E$14531,MATCH($A4875&amp;"|71",Positions!$A$2:$A$14531,0)),"-")</f>
        <v>C</v>
      </c>
      <c r="H4875" s="3" t="str">
        <f aca="false">F4875&amp;"-"&amp;G4875</f>
        <v>G-C</v>
      </c>
      <c r="I4875" s="4" t="n">
        <f aca="false">(F4875="G")+(G4875="G")</f>
        <v>1</v>
      </c>
      <c r="J4875" s="4" t="n">
        <f aca="false">(F4875="C")+(G4875="C")</f>
        <v>1</v>
      </c>
      <c r="K4875" s="3" t="n">
        <f aca="false">I4875+J4875</f>
        <v>2</v>
      </c>
    </row>
    <row r="4876" customFormat="false" ht="15" hidden="false" customHeight="false" outlineLevel="0" collapsed="false">
      <c r="A4876" s="4" t="s">
        <v>211</v>
      </c>
      <c r="B4876" s="4" t="s">
        <v>768</v>
      </c>
      <c r="C4876" s="4" t="s">
        <v>884</v>
      </c>
      <c r="D4876" s="4" t="n">
        <f aca="false">IFERROR(INDEX(Positions!$D$2:$D$14531,MATCH($A4876&amp;"|3",Positions!$A$2:$A$14531,0)),"-")</f>
        <v>3</v>
      </c>
      <c r="E4876" s="4" t="n">
        <f aca="false">IFERROR(INDEX(Positions!$D$2:$D$14531,MATCH($A4876&amp;"|70",Positions!$A$2:$A$14531,0)),"-")</f>
        <v>71</v>
      </c>
      <c r="F4876" s="4" t="str">
        <f aca="false">IFERROR(INDEX(Positions!$E$2:$E$14531,MATCH($A4876&amp;"|3",Positions!$A$2:$A$14531,0)),"-")</f>
        <v>G</v>
      </c>
      <c r="G4876" s="4" t="str">
        <f aca="false">IFERROR(INDEX(Positions!$E$2:$E$14531,MATCH($A4876&amp;"|70",Positions!$A$2:$A$14531,0)),"-")</f>
        <v>C</v>
      </c>
      <c r="H4876" s="3" t="str">
        <f aca="false">F4876&amp;"-"&amp;G4876</f>
        <v>G-C</v>
      </c>
      <c r="I4876" s="4" t="n">
        <f aca="false">(F4876="G")+(G4876="G")</f>
        <v>1</v>
      </c>
      <c r="J4876" s="4" t="n">
        <f aca="false">(F4876="C")+(G4876="C")</f>
        <v>1</v>
      </c>
      <c r="K4876" s="3" t="n">
        <f aca="false">I4876+J4876</f>
        <v>2</v>
      </c>
    </row>
    <row r="4877" customFormat="false" ht="15" hidden="false" customHeight="false" outlineLevel="0" collapsed="false">
      <c r="A4877" s="4" t="s">
        <v>211</v>
      </c>
      <c r="B4877" s="4" t="s">
        <v>768</v>
      </c>
      <c r="C4877" s="4" t="s">
        <v>885</v>
      </c>
      <c r="D4877" s="4" t="n">
        <f aca="false">IFERROR(INDEX(Positions!$D$2:$D$14531,MATCH($A4877&amp;"|4",Positions!$A$2:$A$14531,0)),"-")</f>
        <v>4</v>
      </c>
      <c r="E4877" s="4" t="n">
        <f aca="false">IFERROR(INDEX(Positions!$D$2:$D$14531,MATCH($A4877&amp;"|69",Positions!$A$2:$A$14531,0)),"-")</f>
        <v>70</v>
      </c>
      <c r="F4877" s="4" t="str">
        <f aca="false">IFERROR(INDEX(Positions!$E$2:$E$14531,MATCH($A4877&amp;"|4",Positions!$A$2:$A$14531,0)),"-")</f>
        <v>G</v>
      </c>
      <c r="G4877" s="4" t="str">
        <f aca="false">IFERROR(INDEX(Positions!$E$2:$E$14531,MATCH($A4877&amp;"|69",Positions!$A$2:$A$14531,0)),"-")</f>
        <v>C</v>
      </c>
      <c r="H4877" s="3" t="str">
        <f aca="false">F4877&amp;"-"&amp;G4877</f>
        <v>G-C</v>
      </c>
      <c r="I4877" s="4" t="n">
        <f aca="false">(F4877="G")+(G4877="G")</f>
        <v>1</v>
      </c>
      <c r="J4877" s="4" t="n">
        <f aca="false">(F4877="C")+(G4877="C")</f>
        <v>1</v>
      </c>
      <c r="K4877" s="3" t="n">
        <f aca="false">I4877+J4877</f>
        <v>2</v>
      </c>
    </row>
    <row r="4878" customFormat="false" ht="15" hidden="false" customHeight="false" outlineLevel="0" collapsed="false">
      <c r="A4878" s="4" t="s">
        <v>211</v>
      </c>
      <c r="B4878" s="4" t="s">
        <v>768</v>
      </c>
      <c r="C4878" s="4" t="s">
        <v>542</v>
      </c>
      <c r="D4878" s="4" t="n">
        <f aca="false">IFERROR(INDEX(Positions!$D$2:$D$14531,MATCH($A4878&amp;"|5",Positions!$A$2:$A$14531,0)),"-")</f>
        <v>5</v>
      </c>
      <c r="E4878" s="4" t="n">
        <f aca="false">IFERROR(INDEX(Positions!$D$2:$D$14531,MATCH($A4878&amp;"|68",Positions!$A$2:$A$14531,0)),"-")</f>
        <v>69</v>
      </c>
      <c r="F4878" s="4" t="str">
        <f aca="false">IFERROR(INDEX(Positions!$E$2:$E$14531,MATCH($A4878&amp;"|5",Positions!$A$2:$A$14531,0)),"-")</f>
        <v>G</v>
      </c>
      <c r="G4878" s="4" t="str">
        <f aca="false">IFERROR(INDEX(Positions!$E$2:$E$14531,MATCH($A4878&amp;"|68",Positions!$A$2:$A$14531,0)),"-")</f>
        <v>C</v>
      </c>
      <c r="H4878" s="3" t="str">
        <f aca="false">F4878&amp;"-"&amp;G4878</f>
        <v>G-C</v>
      </c>
      <c r="I4878" s="4" t="n">
        <f aca="false">(F4878="G")+(G4878="G")</f>
        <v>1</v>
      </c>
      <c r="J4878" s="4" t="n">
        <f aca="false">(F4878="C")+(G4878="C")</f>
        <v>1</v>
      </c>
      <c r="K4878" s="3" t="n">
        <f aca="false">I4878+J4878</f>
        <v>2</v>
      </c>
    </row>
    <row r="4879" customFormat="false" ht="15" hidden="false" customHeight="false" outlineLevel="0" collapsed="false">
      <c r="A4879" s="4" t="s">
        <v>211</v>
      </c>
      <c r="B4879" s="4" t="s">
        <v>768</v>
      </c>
      <c r="C4879" s="4" t="s">
        <v>561</v>
      </c>
      <c r="D4879" s="4" t="n">
        <f aca="false">IFERROR(INDEX(Positions!$D$2:$D$14531,MATCH($A4879&amp;"|6",Positions!$A$2:$A$14531,0)),"-")</f>
        <v>6</v>
      </c>
      <c r="E4879" s="4" t="n">
        <f aca="false">IFERROR(INDEX(Positions!$D$2:$D$14531,MATCH($A4879&amp;"|67",Positions!$A$2:$A$14531,0)),"-")</f>
        <v>68</v>
      </c>
      <c r="F4879" s="4" t="str">
        <f aca="false">IFERROR(INDEX(Positions!$E$2:$E$14531,MATCH($A4879&amp;"|6",Positions!$A$2:$A$14531,0)),"-")</f>
        <v>U</v>
      </c>
      <c r="G4879" s="4" t="str">
        <f aca="false">IFERROR(INDEX(Positions!$E$2:$E$14531,MATCH($A4879&amp;"|67",Positions!$A$2:$A$14531,0)),"-")</f>
        <v>A</v>
      </c>
      <c r="H4879" s="3" t="str">
        <f aca="false">F4879&amp;"-"&amp;G4879</f>
        <v>U-A</v>
      </c>
      <c r="I4879" s="4" t="n">
        <f aca="false">(F4879="G")+(G4879="G")</f>
        <v>0</v>
      </c>
      <c r="J4879" s="4" t="n">
        <f aca="false">(F4879="C")+(G4879="C")</f>
        <v>0</v>
      </c>
      <c r="K4879" s="3" t="n">
        <f aca="false">I4879+J4879</f>
        <v>0</v>
      </c>
    </row>
    <row r="4880" customFormat="false" ht="15" hidden="false" customHeight="false" outlineLevel="0" collapsed="false">
      <c r="A4880" s="4" t="s">
        <v>211</v>
      </c>
      <c r="B4880" s="4" t="s">
        <v>768</v>
      </c>
      <c r="C4880" s="4" t="s">
        <v>886</v>
      </c>
      <c r="D4880" s="4" t="n">
        <f aca="false">IFERROR(INDEX(Positions!$D$2:$D$14531,MATCH($A4880&amp;"|7",Positions!$A$2:$A$14531,0)),"-")</f>
        <v>7</v>
      </c>
      <c r="E4880" s="4" t="n">
        <f aca="false">IFERROR(INDEX(Positions!$D$2:$D$14531,MATCH($A4880&amp;"|66",Positions!$A$2:$A$14531,0)),"-")</f>
        <v>67</v>
      </c>
      <c r="F4880" s="4" t="str">
        <f aca="false">IFERROR(INDEX(Positions!$E$2:$E$14531,MATCH($A4880&amp;"|7",Positions!$A$2:$A$14531,0)),"-")</f>
        <v>G</v>
      </c>
      <c r="G4880" s="4" t="str">
        <f aca="false">IFERROR(INDEX(Positions!$E$2:$E$14531,MATCH($A4880&amp;"|66",Positions!$A$2:$A$14531,0)),"-")</f>
        <v>C</v>
      </c>
      <c r="H4880" s="3" t="str">
        <f aca="false">F4880&amp;"-"&amp;G4880</f>
        <v>G-C</v>
      </c>
      <c r="I4880" s="4" t="n">
        <f aca="false">(F4880="G")+(G4880="G")</f>
        <v>1</v>
      </c>
      <c r="J4880" s="4" t="n">
        <f aca="false">(F4880="C")+(G4880="C")</f>
        <v>1</v>
      </c>
      <c r="K4880" s="3" t="n">
        <f aca="false">I4880+J4880</f>
        <v>2</v>
      </c>
    </row>
    <row r="4881" customFormat="false" ht="15" hidden="false" customHeight="false" outlineLevel="0" collapsed="false">
      <c r="A4881" s="4" t="s">
        <v>211</v>
      </c>
      <c r="B4881" s="4" t="s">
        <v>783</v>
      </c>
      <c r="C4881" s="4" t="s">
        <v>887</v>
      </c>
      <c r="D4881" s="4" t="n">
        <f aca="false">IFERROR(INDEX(Positions!$D$2:$D$14531,MATCH($A4881&amp;"|10",Positions!$A$2:$A$14531,0)),"-")</f>
        <v>10</v>
      </c>
      <c r="E4881" s="4" t="n">
        <f aca="false">IFERROR(INDEX(Positions!$D$2:$D$14531,MATCH($A4881&amp;"|25",Positions!$A$2:$A$14531,0)),"-")</f>
        <v>26</v>
      </c>
      <c r="F4881" s="4" t="str">
        <f aca="false">IFERROR(INDEX(Positions!$E$2:$E$14531,MATCH($A4881&amp;"|10",Positions!$A$2:$A$14531,0)),"-")</f>
        <v>G</v>
      </c>
      <c r="G4881" s="4" t="str">
        <f aca="false">IFERROR(INDEX(Positions!$E$2:$E$14531,MATCH($A4881&amp;"|25",Positions!$A$2:$A$14531,0)),"-")</f>
        <v>C</v>
      </c>
      <c r="H4881" s="3" t="str">
        <f aca="false">F4881&amp;"-"&amp;G4881</f>
        <v>G-C</v>
      </c>
      <c r="I4881" s="4" t="n">
        <f aca="false">(F4881="G")+(G4881="G")</f>
        <v>1</v>
      </c>
      <c r="J4881" s="4" t="n">
        <f aca="false">(F4881="C")+(G4881="C")</f>
        <v>1</v>
      </c>
      <c r="K4881" s="3" t="n">
        <f aca="false">I4881+J4881</f>
        <v>2</v>
      </c>
    </row>
    <row r="4882" customFormat="false" ht="15" hidden="false" customHeight="false" outlineLevel="0" collapsed="false">
      <c r="A4882" s="4" t="s">
        <v>211</v>
      </c>
      <c r="B4882" s="4" t="s">
        <v>783</v>
      </c>
      <c r="C4882" s="4" t="s">
        <v>888</v>
      </c>
      <c r="D4882" s="4" t="n">
        <f aca="false">IFERROR(INDEX(Positions!$D$2:$D$14531,MATCH($A4882&amp;"|11",Positions!$A$2:$A$14531,0)),"-")</f>
        <v>11</v>
      </c>
      <c r="E4882" s="4" t="n">
        <f aca="false">IFERROR(INDEX(Positions!$D$2:$D$14531,MATCH($A4882&amp;"|24",Positions!$A$2:$A$14531,0)),"-")</f>
        <v>25</v>
      </c>
      <c r="F4882" s="4" t="str">
        <f aca="false">IFERROR(INDEX(Positions!$E$2:$E$14531,MATCH($A4882&amp;"|11",Positions!$A$2:$A$14531,0)),"-")</f>
        <v>C</v>
      </c>
      <c r="G4882" s="4" t="str">
        <f aca="false">IFERROR(INDEX(Positions!$E$2:$E$14531,MATCH($A4882&amp;"|24",Positions!$A$2:$A$14531,0)),"-")</f>
        <v>G</v>
      </c>
      <c r="H4882" s="3" t="str">
        <f aca="false">F4882&amp;"-"&amp;G4882</f>
        <v>C-G</v>
      </c>
      <c r="I4882" s="4" t="n">
        <f aca="false">(F4882="G")+(G4882="G")</f>
        <v>1</v>
      </c>
      <c r="J4882" s="4" t="n">
        <f aca="false">(F4882="C")+(G4882="C")</f>
        <v>1</v>
      </c>
      <c r="K4882" s="3" t="n">
        <f aca="false">I4882+J4882</f>
        <v>2</v>
      </c>
    </row>
    <row r="4883" customFormat="false" ht="15" hidden="false" customHeight="false" outlineLevel="0" collapsed="false">
      <c r="A4883" s="4" t="s">
        <v>211</v>
      </c>
      <c r="B4883" s="4" t="s">
        <v>783</v>
      </c>
      <c r="C4883" s="4" t="s">
        <v>479</v>
      </c>
      <c r="D4883" s="4" t="n">
        <f aca="false">IFERROR(INDEX(Positions!$D$2:$D$14531,MATCH($A4883&amp;"|12",Positions!$A$2:$A$14531,0)),"-")</f>
        <v>12</v>
      </c>
      <c r="E4883" s="4" t="n">
        <f aca="false">IFERROR(INDEX(Positions!$D$2:$D$14531,MATCH($A4883&amp;"|23",Positions!$A$2:$A$14531,0)),"-")</f>
        <v>24</v>
      </c>
      <c r="F4883" s="4" t="str">
        <f aca="false">IFERROR(INDEX(Positions!$E$2:$E$14531,MATCH($A4883&amp;"|12",Positions!$A$2:$A$14531,0)),"-")</f>
        <v>U</v>
      </c>
      <c r="G4883" s="4" t="str">
        <f aca="false">IFERROR(INDEX(Positions!$E$2:$E$14531,MATCH($A4883&amp;"|23",Positions!$A$2:$A$14531,0)),"-")</f>
        <v>A</v>
      </c>
      <c r="H4883" s="3" t="str">
        <f aca="false">F4883&amp;"-"&amp;G4883</f>
        <v>U-A</v>
      </c>
      <c r="I4883" s="4" t="n">
        <f aca="false">(F4883="G")+(G4883="G")</f>
        <v>0</v>
      </c>
      <c r="J4883" s="4" t="n">
        <f aca="false">(F4883="C")+(G4883="C")</f>
        <v>0</v>
      </c>
      <c r="K4883" s="3" t="n">
        <f aca="false">I4883+J4883</f>
        <v>0</v>
      </c>
    </row>
    <row r="4884" customFormat="false" ht="15" hidden="false" customHeight="false" outlineLevel="0" collapsed="false">
      <c r="A4884" s="4" t="s">
        <v>211</v>
      </c>
      <c r="B4884" s="4" t="s">
        <v>783</v>
      </c>
      <c r="C4884" s="4" t="s">
        <v>267</v>
      </c>
      <c r="D4884" s="4" t="n">
        <f aca="false">IFERROR(INDEX(Positions!$D$2:$D$14531,MATCH($A4884&amp;"|13",Positions!$A$2:$A$14531,0)),"-")</f>
        <v>13</v>
      </c>
      <c r="E4884" s="4" t="n">
        <f aca="false">IFERROR(INDEX(Positions!$D$2:$D$14531,MATCH($A4884&amp;"|22",Positions!$A$2:$A$14531,0)),"-")</f>
        <v>23</v>
      </c>
      <c r="F4884" s="4" t="str">
        <f aca="false">IFERROR(INDEX(Positions!$E$2:$E$14531,MATCH($A4884&amp;"|13",Positions!$A$2:$A$14531,0)),"-")</f>
        <v>C</v>
      </c>
      <c r="G4884" s="4" t="str">
        <f aca="false">IFERROR(INDEX(Positions!$E$2:$E$14531,MATCH($A4884&amp;"|22",Positions!$A$2:$A$14531,0)),"-")</f>
        <v>G</v>
      </c>
      <c r="H4884" s="3" t="str">
        <f aca="false">F4884&amp;"-"&amp;G4884</f>
        <v>C-G</v>
      </c>
      <c r="I4884" s="4" t="n">
        <f aca="false">(F4884="G")+(G4884="G")</f>
        <v>1</v>
      </c>
      <c r="J4884" s="4" t="n">
        <f aca="false">(F4884="C")+(G4884="C")</f>
        <v>1</v>
      </c>
      <c r="K4884" s="3" t="n">
        <f aca="false">I4884+J4884</f>
        <v>2</v>
      </c>
    </row>
    <row r="4885" customFormat="false" ht="15" hidden="false" customHeight="false" outlineLevel="0" collapsed="false">
      <c r="A4885" s="4" t="s">
        <v>211</v>
      </c>
      <c r="B4885" s="4" t="s">
        <v>805</v>
      </c>
      <c r="C4885" s="4" t="s">
        <v>673</v>
      </c>
      <c r="D4885" s="4" t="n">
        <f aca="false">IFERROR(INDEX(Positions!$D$2:$D$14531,MATCH($A4885&amp;"|27",Positions!$A$2:$A$14531,0)),"-")</f>
        <v>28</v>
      </c>
      <c r="E4885" s="4" t="n">
        <f aca="false">IFERROR(INDEX(Positions!$D$2:$D$14531,MATCH($A4885&amp;"|43",Positions!$A$2:$A$14531,0)),"-")</f>
        <v>44</v>
      </c>
      <c r="F4885" s="4" t="str">
        <f aca="false">IFERROR(INDEX(Positions!$E$2:$E$14531,MATCH($A4885&amp;"|27",Positions!$A$2:$A$14531,0)),"-")</f>
        <v>G</v>
      </c>
      <c r="G4885" s="4" t="str">
        <f aca="false">IFERROR(INDEX(Positions!$E$2:$E$14531,MATCH($A4885&amp;"|43",Positions!$A$2:$A$14531,0)),"-")</f>
        <v>C</v>
      </c>
      <c r="H4885" s="3" t="str">
        <f aca="false">F4885&amp;"-"&amp;G4885</f>
        <v>G-C</v>
      </c>
      <c r="I4885" s="4" t="n">
        <f aca="false">(F4885="G")+(G4885="G")</f>
        <v>1</v>
      </c>
      <c r="J4885" s="4" t="n">
        <f aca="false">(F4885="C")+(G4885="C")</f>
        <v>1</v>
      </c>
      <c r="K4885" s="3" t="n">
        <f aca="false">I4885+J4885</f>
        <v>2</v>
      </c>
    </row>
    <row r="4886" customFormat="false" ht="15" hidden="false" customHeight="false" outlineLevel="0" collapsed="false">
      <c r="A4886" s="4" t="s">
        <v>211</v>
      </c>
      <c r="B4886" s="4" t="s">
        <v>805</v>
      </c>
      <c r="C4886" s="4" t="s">
        <v>889</v>
      </c>
      <c r="D4886" s="4" t="n">
        <f aca="false">IFERROR(INDEX(Positions!$D$2:$D$14531,MATCH($A4886&amp;"|28",Positions!$A$2:$A$14531,0)),"-")</f>
        <v>29</v>
      </c>
      <c r="E4886" s="4" t="n">
        <f aca="false">IFERROR(INDEX(Positions!$D$2:$D$14531,MATCH($A4886&amp;"|42",Positions!$A$2:$A$14531,0)),"-")</f>
        <v>43</v>
      </c>
      <c r="F4886" s="4" t="str">
        <f aca="false">IFERROR(INDEX(Positions!$E$2:$E$14531,MATCH($A4886&amp;"|28",Positions!$A$2:$A$14531,0)),"-")</f>
        <v>C</v>
      </c>
      <c r="G4886" s="4" t="str">
        <f aca="false">IFERROR(INDEX(Positions!$E$2:$E$14531,MATCH($A4886&amp;"|42",Positions!$A$2:$A$14531,0)),"-")</f>
        <v>G</v>
      </c>
      <c r="H4886" s="3" t="str">
        <f aca="false">F4886&amp;"-"&amp;G4886</f>
        <v>C-G</v>
      </c>
      <c r="I4886" s="4" t="n">
        <f aca="false">(F4886="G")+(G4886="G")</f>
        <v>1</v>
      </c>
      <c r="J4886" s="4" t="n">
        <f aca="false">(F4886="C")+(G4886="C")</f>
        <v>1</v>
      </c>
      <c r="K4886" s="3" t="n">
        <f aca="false">I4886+J4886</f>
        <v>2</v>
      </c>
    </row>
    <row r="4887" customFormat="false" ht="15" hidden="false" customHeight="false" outlineLevel="0" collapsed="false">
      <c r="A4887" s="4" t="s">
        <v>211</v>
      </c>
      <c r="B4887" s="4" t="s">
        <v>805</v>
      </c>
      <c r="C4887" s="4" t="s">
        <v>890</v>
      </c>
      <c r="D4887" s="4" t="n">
        <f aca="false">IFERROR(INDEX(Positions!$D$2:$D$14531,MATCH($A4887&amp;"|29",Positions!$A$2:$A$14531,0)),"-")</f>
        <v>30</v>
      </c>
      <c r="E4887" s="4" t="n">
        <f aca="false">IFERROR(INDEX(Positions!$D$2:$D$14531,MATCH($A4887&amp;"|41",Positions!$A$2:$A$14531,0)),"-")</f>
        <v>42</v>
      </c>
      <c r="F4887" s="4" t="str">
        <f aca="false">IFERROR(INDEX(Positions!$E$2:$E$14531,MATCH($A4887&amp;"|29",Positions!$A$2:$A$14531,0)),"-")</f>
        <v>G</v>
      </c>
      <c r="G4887" s="4" t="str">
        <f aca="false">IFERROR(INDEX(Positions!$E$2:$E$14531,MATCH($A4887&amp;"|41",Positions!$A$2:$A$14531,0)),"-")</f>
        <v>C</v>
      </c>
      <c r="H4887" s="3" t="str">
        <f aca="false">F4887&amp;"-"&amp;G4887</f>
        <v>G-C</v>
      </c>
      <c r="I4887" s="4" t="n">
        <f aca="false">(F4887="G")+(G4887="G")</f>
        <v>1</v>
      </c>
      <c r="J4887" s="4" t="n">
        <f aca="false">(F4887="C")+(G4887="C")</f>
        <v>1</v>
      </c>
      <c r="K4887" s="3" t="n">
        <f aca="false">I4887+J4887</f>
        <v>2</v>
      </c>
    </row>
    <row r="4888" customFormat="false" ht="15" hidden="false" customHeight="false" outlineLevel="0" collapsed="false">
      <c r="A4888" s="4" t="s">
        <v>211</v>
      </c>
      <c r="B4888" s="4" t="s">
        <v>805</v>
      </c>
      <c r="C4888" s="4" t="s">
        <v>694</v>
      </c>
      <c r="D4888" s="4" t="n">
        <f aca="false">IFERROR(INDEX(Positions!$D$2:$D$14531,MATCH($A4888&amp;"|30",Positions!$A$2:$A$14531,0)),"-")</f>
        <v>31</v>
      </c>
      <c r="E4888" s="4" t="n">
        <f aca="false">IFERROR(INDEX(Positions!$D$2:$D$14531,MATCH($A4888&amp;"|40",Positions!$A$2:$A$14531,0)),"-")</f>
        <v>41</v>
      </c>
      <c r="F4888" s="4" t="str">
        <f aca="false">IFERROR(INDEX(Positions!$E$2:$E$14531,MATCH($A4888&amp;"|30",Positions!$A$2:$A$14531,0)),"-")</f>
        <v>G</v>
      </c>
      <c r="G4888" s="4" t="str">
        <f aca="false">IFERROR(INDEX(Positions!$E$2:$E$14531,MATCH($A4888&amp;"|40",Positions!$A$2:$A$14531,0)),"-")</f>
        <v>C</v>
      </c>
      <c r="H4888" s="3" t="str">
        <f aca="false">F4888&amp;"-"&amp;G4888</f>
        <v>G-C</v>
      </c>
      <c r="I4888" s="4" t="n">
        <f aca="false">(F4888="G")+(G4888="G")</f>
        <v>1</v>
      </c>
      <c r="J4888" s="4" t="n">
        <f aca="false">(F4888="C")+(G4888="C")</f>
        <v>1</v>
      </c>
      <c r="K4888" s="3" t="n">
        <f aca="false">I4888+J4888</f>
        <v>2</v>
      </c>
    </row>
    <row r="4889" customFormat="false" ht="15" hidden="false" customHeight="false" outlineLevel="0" collapsed="false">
      <c r="A4889" s="4" t="s">
        <v>211</v>
      </c>
      <c r="B4889" s="4" t="s">
        <v>805</v>
      </c>
      <c r="C4889" s="4" t="s">
        <v>640</v>
      </c>
      <c r="D4889" s="4" t="n">
        <f aca="false">IFERROR(INDEX(Positions!$D$2:$D$14531,MATCH($A4889&amp;"|31",Positions!$A$2:$A$14531,0)),"-")</f>
        <v>32</v>
      </c>
      <c r="E4889" s="4" t="n">
        <f aca="false">IFERROR(INDEX(Positions!$D$2:$D$14531,MATCH($A4889&amp;"|39",Positions!$A$2:$A$14531,0)),"-")</f>
        <v>40</v>
      </c>
      <c r="F4889" s="4" t="str">
        <f aca="false">IFERROR(INDEX(Positions!$E$2:$E$14531,MATCH($A4889&amp;"|31",Positions!$A$2:$A$14531,0)),"-")</f>
        <v>A</v>
      </c>
      <c r="G4889" s="4" t="str">
        <f aca="false">IFERROR(INDEX(Positions!$E$2:$E$14531,MATCH($A4889&amp;"|39",Positions!$A$2:$A$14531,0)),"-")</f>
        <v>U</v>
      </c>
      <c r="H4889" s="3" t="str">
        <f aca="false">F4889&amp;"-"&amp;G4889</f>
        <v>A-U</v>
      </c>
      <c r="I4889" s="4" t="n">
        <f aca="false">(F4889="G")+(G4889="G")</f>
        <v>0</v>
      </c>
      <c r="J4889" s="4" t="n">
        <f aca="false">(F4889="C")+(G4889="C")</f>
        <v>0</v>
      </c>
      <c r="K4889" s="3" t="n">
        <f aca="false">I4889+J4889</f>
        <v>0</v>
      </c>
    </row>
    <row r="4890" customFormat="false" ht="15" hidden="false" customHeight="false" outlineLevel="0" collapsed="false">
      <c r="A4890" s="4" t="s">
        <v>211</v>
      </c>
      <c r="B4890" s="4" t="s">
        <v>830</v>
      </c>
      <c r="C4890" s="4" t="s">
        <v>367</v>
      </c>
      <c r="D4890" s="4" t="n">
        <f aca="false">IFERROR(INDEX(Positions!$D$2:$D$14531,MATCH($A4890&amp;"|49",Positions!$A$2:$A$14531,0)),"-")</f>
        <v>50</v>
      </c>
      <c r="E4890" s="4" t="n">
        <f aca="false">IFERROR(INDEX(Positions!$D$2:$D$14531,MATCH($A4890&amp;"|65",Positions!$A$2:$A$14531,0)),"-")</f>
        <v>66</v>
      </c>
      <c r="F4890" s="4" t="str">
        <f aca="false">IFERROR(INDEX(Positions!$E$2:$E$14531,MATCH($A4890&amp;"|49",Positions!$A$2:$A$14531,0)),"-")</f>
        <v>G</v>
      </c>
      <c r="G4890" s="4" t="str">
        <f aca="false">IFERROR(INDEX(Positions!$E$2:$E$14531,MATCH($A4890&amp;"|65",Positions!$A$2:$A$14531,0)),"-")</f>
        <v>C</v>
      </c>
      <c r="H4890" s="3" t="str">
        <f aca="false">F4890&amp;"-"&amp;G4890</f>
        <v>G-C</v>
      </c>
      <c r="I4890" s="4" t="n">
        <f aca="false">(F4890="G")+(G4890="G")</f>
        <v>1</v>
      </c>
      <c r="J4890" s="4" t="n">
        <f aca="false">(F4890="C")+(G4890="C")</f>
        <v>1</v>
      </c>
      <c r="K4890" s="3" t="n">
        <f aca="false">I4890+J4890</f>
        <v>2</v>
      </c>
    </row>
    <row r="4891" customFormat="false" ht="15" hidden="false" customHeight="false" outlineLevel="0" collapsed="false">
      <c r="A4891" s="4" t="s">
        <v>211</v>
      </c>
      <c r="B4891" s="4" t="s">
        <v>830</v>
      </c>
      <c r="C4891" s="4" t="s">
        <v>891</v>
      </c>
      <c r="D4891" s="4" t="n">
        <f aca="false">IFERROR(INDEX(Positions!$D$2:$D$14531,MATCH($A4891&amp;"|50",Positions!$A$2:$A$14531,0)),"-")</f>
        <v>51</v>
      </c>
      <c r="E4891" s="4" t="n">
        <f aca="false">IFERROR(INDEX(Positions!$D$2:$D$14531,MATCH($A4891&amp;"|64",Positions!$A$2:$A$14531,0)),"-")</f>
        <v>65</v>
      </c>
      <c r="F4891" s="4" t="str">
        <f aca="false">IFERROR(INDEX(Positions!$E$2:$E$14531,MATCH($A4891&amp;"|50",Positions!$A$2:$A$14531,0)),"-")</f>
        <v>G</v>
      </c>
      <c r="G4891" s="4" t="str">
        <f aca="false">IFERROR(INDEX(Positions!$E$2:$E$14531,MATCH($A4891&amp;"|64",Positions!$A$2:$A$14531,0)),"-")</f>
        <v>U</v>
      </c>
      <c r="H4891" s="3" t="str">
        <f aca="false">F4891&amp;"-"&amp;G4891</f>
        <v>G-U</v>
      </c>
      <c r="I4891" s="4" t="n">
        <f aca="false">(F4891="G")+(G4891="G")</f>
        <v>1</v>
      </c>
      <c r="J4891" s="4" t="n">
        <f aca="false">(F4891="C")+(G4891="C")</f>
        <v>0</v>
      </c>
      <c r="K4891" s="3" t="n">
        <f aca="false">I4891+J4891</f>
        <v>1</v>
      </c>
    </row>
    <row r="4892" customFormat="false" ht="15" hidden="false" customHeight="false" outlineLevel="0" collapsed="false">
      <c r="A4892" s="4" t="s">
        <v>211</v>
      </c>
      <c r="B4892" s="4" t="s">
        <v>830</v>
      </c>
      <c r="C4892" s="4" t="s">
        <v>689</v>
      </c>
      <c r="D4892" s="4" t="n">
        <f aca="false">IFERROR(INDEX(Positions!$D$2:$D$14531,MATCH($A4892&amp;"|51",Positions!$A$2:$A$14531,0)),"-")</f>
        <v>52</v>
      </c>
      <c r="E4892" s="4" t="n">
        <f aca="false">IFERROR(INDEX(Positions!$D$2:$D$14531,MATCH($A4892&amp;"|63",Positions!$A$2:$A$14531,0)),"-")</f>
        <v>64</v>
      </c>
      <c r="F4892" s="4" t="str">
        <f aca="false">IFERROR(INDEX(Positions!$E$2:$E$14531,MATCH($A4892&amp;"|51",Positions!$A$2:$A$14531,0)),"-")</f>
        <v>G</v>
      </c>
      <c r="G4892" s="4" t="str">
        <f aca="false">IFERROR(INDEX(Positions!$E$2:$E$14531,MATCH($A4892&amp;"|63",Positions!$A$2:$A$14531,0)),"-")</f>
        <v>C</v>
      </c>
      <c r="H4892" s="3" t="str">
        <f aca="false">F4892&amp;"-"&amp;G4892</f>
        <v>G-C</v>
      </c>
      <c r="I4892" s="4" t="n">
        <f aca="false">(F4892="G")+(G4892="G")</f>
        <v>1</v>
      </c>
      <c r="J4892" s="4" t="n">
        <f aca="false">(F4892="C")+(G4892="C")</f>
        <v>1</v>
      </c>
      <c r="K4892" s="3" t="n">
        <f aca="false">I4892+J4892</f>
        <v>2</v>
      </c>
    </row>
    <row r="4893" customFormat="false" ht="15" hidden="false" customHeight="false" outlineLevel="0" collapsed="false">
      <c r="A4893" s="4" t="s">
        <v>211</v>
      </c>
      <c r="B4893" s="4" t="s">
        <v>830</v>
      </c>
      <c r="C4893" s="4" t="s">
        <v>703</v>
      </c>
      <c r="D4893" s="4" t="n">
        <f aca="false">IFERROR(INDEX(Positions!$D$2:$D$14531,MATCH($A4893&amp;"|52",Positions!$A$2:$A$14531,0)),"-")</f>
        <v>53</v>
      </c>
      <c r="E4893" s="4" t="n">
        <f aca="false">IFERROR(INDEX(Positions!$D$2:$D$14531,MATCH($A4893&amp;"|62",Positions!$A$2:$A$14531,0)),"-")</f>
        <v>63</v>
      </c>
      <c r="F4893" s="4" t="str">
        <f aca="false">IFERROR(INDEX(Positions!$E$2:$E$14531,MATCH($A4893&amp;"|52",Positions!$A$2:$A$14531,0)),"-")</f>
        <v>A</v>
      </c>
      <c r="G4893" s="4" t="str">
        <f aca="false">IFERROR(INDEX(Positions!$E$2:$E$14531,MATCH($A4893&amp;"|62",Positions!$A$2:$A$14531,0)),"-")</f>
        <v>U</v>
      </c>
      <c r="H4893" s="3" t="str">
        <f aca="false">F4893&amp;"-"&amp;G4893</f>
        <v>A-U</v>
      </c>
      <c r="I4893" s="4" t="n">
        <f aca="false">(F4893="G")+(G4893="G")</f>
        <v>0</v>
      </c>
      <c r="J4893" s="4" t="n">
        <f aca="false">(F4893="C")+(G4893="C")</f>
        <v>0</v>
      </c>
      <c r="K4893" s="3" t="n">
        <f aca="false">I4893+J4893</f>
        <v>0</v>
      </c>
    </row>
    <row r="4894" customFormat="false" ht="15" hidden="false" customHeight="false" outlineLevel="0" collapsed="false">
      <c r="A4894" s="4" t="s">
        <v>211</v>
      </c>
      <c r="B4894" s="4" t="s">
        <v>830</v>
      </c>
      <c r="C4894" s="4" t="s">
        <v>892</v>
      </c>
      <c r="D4894" s="4" t="n">
        <f aca="false">IFERROR(INDEX(Positions!$D$2:$D$14531,MATCH($A4894&amp;"|53",Positions!$A$2:$A$14531,0)),"-")</f>
        <v>54</v>
      </c>
      <c r="E4894" s="4" t="n">
        <f aca="false">IFERROR(INDEX(Positions!$D$2:$D$14531,MATCH($A4894&amp;"|61",Positions!$A$2:$A$14531,0)),"-")</f>
        <v>62</v>
      </c>
      <c r="F4894" s="4" t="str">
        <f aca="false">IFERROR(INDEX(Positions!$E$2:$E$14531,MATCH($A4894&amp;"|53",Positions!$A$2:$A$14531,0)),"-")</f>
        <v>G</v>
      </c>
      <c r="G4894" s="4" t="str">
        <f aca="false">IFERROR(INDEX(Positions!$E$2:$E$14531,MATCH($A4894&amp;"|61",Positions!$A$2:$A$14531,0)),"-")</f>
        <v>C</v>
      </c>
      <c r="H4894" s="3" t="str">
        <f aca="false">F4894&amp;"-"&amp;G4894</f>
        <v>G-C</v>
      </c>
      <c r="I4894" s="4" t="n">
        <f aca="false">(F4894="G")+(G4894="G")</f>
        <v>1</v>
      </c>
      <c r="J4894" s="4" t="n">
        <f aca="false">(F4894="C")+(G4894="C")</f>
        <v>1</v>
      </c>
      <c r="K4894" s="3" t="n">
        <f aca="false">I4894+J4894</f>
        <v>2</v>
      </c>
    </row>
    <row r="4895" customFormat="false" ht="15" hidden="false" customHeight="false" outlineLevel="0" collapsed="false">
      <c r="A4895" s="24" t="s">
        <v>211</v>
      </c>
      <c r="B4895" s="24" t="s">
        <v>893</v>
      </c>
      <c r="C4895" s="24" t="s">
        <v>894</v>
      </c>
      <c r="D4895" s="24" t="n">
        <f aca="false">IFERROR(INDEX(Positions!$D$2:$D$14531,MATCH($A4895&amp;"|8",Positions!$A$2:$A$14531,0)),"-")</f>
        <v>8</v>
      </c>
      <c r="E4895" s="24" t="n">
        <f aca="false">IFERROR(INDEX(Positions!$D$2:$D$14531,MATCH($A4895&amp;"|14",Positions!$A$2:$A$14531,0)),"-")</f>
        <v>14</v>
      </c>
      <c r="F4895" s="24" t="str">
        <f aca="false">IFERROR(INDEX(Positions!$E$2:$E$14531,MATCH($A4895&amp;"|8",Positions!$A$2:$A$14531,0)),"-")</f>
        <v>U</v>
      </c>
      <c r="G4895" s="24" t="str">
        <f aca="false">IFERROR(INDEX(Positions!$E$2:$E$14531,MATCH($A4895&amp;"|14",Positions!$A$2:$A$14531,0)),"-")</f>
        <v>C</v>
      </c>
      <c r="H4895" s="25" t="str">
        <f aca="false">F4895&amp;"-"&amp;G4895</f>
        <v>U-C</v>
      </c>
      <c r="I4895" s="24" t="n">
        <f aca="false">(F4895="G")+(G4895="G")</f>
        <v>0</v>
      </c>
      <c r="J4895" s="24" t="n">
        <f aca="false">(F4895="C")+(G4895="C")</f>
        <v>1</v>
      </c>
      <c r="K4895" s="25" t="n">
        <f aca="false">I4895+J4895</f>
        <v>1</v>
      </c>
    </row>
    <row r="4896" customFormat="false" ht="15" hidden="false" customHeight="false" outlineLevel="0" collapsed="false">
      <c r="A4896" s="24" t="s">
        <v>211</v>
      </c>
      <c r="B4896" s="24" t="s">
        <v>893</v>
      </c>
      <c r="C4896" s="24" t="s">
        <v>895</v>
      </c>
      <c r="D4896" s="24" t="n">
        <f aca="false">IFERROR(INDEX(Positions!$D$2:$D$14531,MATCH($A4896&amp;"|15",Positions!$A$2:$A$14531,0)),"-")</f>
        <v>15</v>
      </c>
      <c r="E4896" s="24" t="n">
        <f aca="false">IFERROR(INDEX(Positions!$D$2:$D$14531,MATCH($A4896&amp;"|48",Positions!$A$2:$A$14531,0)),"-")</f>
        <v>49</v>
      </c>
      <c r="F4896" s="24" t="str">
        <f aca="false">IFERROR(INDEX(Positions!$E$2:$E$14531,MATCH($A4896&amp;"|15",Positions!$A$2:$A$14531,0)),"-")</f>
        <v>A</v>
      </c>
      <c r="G4896" s="24" t="str">
        <f aca="false">IFERROR(INDEX(Positions!$E$2:$E$14531,MATCH($A4896&amp;"|48",Positions!$A$2:$A$14531,0)),"-")</f>
        <v>U</v>
      </c>
      <c r="H4896" s="25" t="str">
        <f aca="false">F4896&amp;"-"&amp;G4896</f>
        <v>A-U</v>
      </c>
      <c r="I4896" s="24" t="n">
        <f aca="false">(F4896="G")+(G4896="G")</f>
        <v>0</v>
      </c>
      <c r="J4896" s="24" t="n">
        <f aca="false">(F4896="C")+(G4896="C")</f>
        <v>0</v>
      </c>
      <c r="K4896" s="25" t="n">
        <f aca="false">I4896+J4896</f>
        <v>0</v>
      </c>
    </row>
    <row r="4897" customFormat="false" ht="15" hidden="false" customHeight="false" outlineLevel="0" collapsed="false">
      <c r="A4897" s="24" t="s">
        <v>211</v>
      </c>
      <c r="B4897" s="24" t="s">
        <v>893</v>
      </c>
      <c r="C4897" s="24" t="s">
        <v>896</v>
      </c>
      <c r="D4897" s="24" t="n">
        <f aca="false">IFERROR(INDEX(Positions!$D$2:$D$14531,MATCH($A4897&amp;"|18",Positions!$A$2:$A$14531,0)),"-")</f>
        <v>19</v>
      </c>
      <c r="E4897" s="24" t="n">
        <f aca="false">IFERROR(INDEX(Positions!$D$2:$D$14531,MATCH($A4897&amp;"|55",Positions!$A$2:$A$14531,0)),"-")</f>
        <v>56</v>
      </c>
      <c r="F4897" s="24" t="str">
        <f aca="false">IFERROR(INDEX(Positions!$E$2:$E$14531,MATCH($A4897&amp;"|18",Positions!$A$2:$A$14531,0)),"-")</f>
        <v>G</v>
      </c>
      <c r="G4897" s="24" t="str">
        <f aca="false">IFERROR(INDEX(Positions!$E$2:$E$14531,MATCH($A4897&amp;"|55",Positions!$A$2:$A$14531,0)),"-")</f>
        <v>U</v>
      </c>
      <c r="H4897" s="25" t="str">
        <f aca="false">F4897&amp;"-"&amp;G4897</f>
        <v>G-U</v>
      </c>
      <c r="I4897" s="24" t="n">
        <f aca="false">(F4897="G")+(G4897="G")</f>
        <v>1</v>
      </c>
      <c r="J4897" s="24" t="n">
        <f aca="false">(F4897="C")+(G4897="C")</f>
        <v>0</v>
      </c>
      <c r="K4897" s="25" t="n">
        <f aca="false">I4897+J4897</f>
        <v>1</v>
      </c>
    </row>
    <row r="4898" customFormat="false" ht="15" hidden="false" customHeight="false" outlineLevel="0" collapsed="false">
      <c r="A4898" s="24" t="s">
        <v>211</v>
      </c>
      <c r="B4898" s="24" t="s">
        <v>893</v>
      </c>
      <c r="C4898" s="24" t="s">
        <v>897</v>
      </c>
      <c r="D4898" s="24" t="n">
        <f aca="false">IFERROR(INDEX(Positions!$D$2:$D$14531,MATCH($A4898&amp;"|19",Positions!$A$2:$A$14531,0)),"-")</f>
        <v>20</v>
      </c>
      <c r="E4898" s="24" t="n">
        <f aca="false">IFERROR(INDEX(Positions!$D$2:$D$14531,MATCH($A4898&amp;"|56",Positions!$A$2:$A$14531,0)),"-")</f>
        <v>57</v>
      </c>
      <c r="F4898" s="24" t="str">
        <f aca="false">IFERROR(INDEX(Positions!$E$2:$E$14531,MATCH($A4898&amp;"|19",Positions!$A$2:$A$14531,0)),"-")</f>
        <v>G</v>
      </c>
      <c r="G4898" s="24" t="str">
        <f aca="false">IFERROR(INDEX(Positions!$E$2:$E$14531,MATCH($A4898&amp;"|56",Positions!$A$2:$A$14531,0)),"-")</f>
        <v>C</v>
      </c>
      <c r="H4898" s="25" t="str">
        <f aca="false">F4898&amp;"-"&amp;G4898</f>
        <v>G-C</v>
      </c>
      <c r="I4898" s="24" t="n">
        <f aca="false">(F4898="G")+(G4898="G")</f>
        <v>1</v>
      </c>
      <c r="J4898" s="24" t="n">
        <f aca="false">(F4898="C")+(G4898="C")</f>
        <v>1</v>
      </c>
      <c r="K4898" s="25" t="n">
        <f aca="false">I4898+J4898</f>
        <v>2</v>
      </c>
    </row>
    <row r="4899" customFormat="false" ht="15" hidden="false" customHeight="false" outlineLevel="0" collapsed="false">
      <c r="A4899" s="24" t="s">
        <v>211</v>
      </c>
      <c r="B4899" s="24" t="s">
        <v>893</v>
      </c>
      <c r="C4899" s="24" t="s">
        <v>898</v>
      </c>
      <c r="D4899" s="24" t="n">
        <f aca="false">IFERROR(INDEX(Positions!$D$2:$D$14531,MATCH($A4899&amp;"|26",Positions!$A$2:$A$14531,0)),"-")</f>
        <v>27</v>
      </c>
      <c r="E4899" s="24" t="n">
        <f aca="false">IFERROR(INDEX(Positions!$D$2:$D$14531,MATCH($A4899&amp;"|44",Positions!$A$2:$A$14531,0)),"-")</f>
        <v>45</v>
      </c>
      <c r="F4899" s="24" t="str">
        <f aca="false">IFERROR(INDEX(Positions!$E$2:$E$14531,MATCH($A4899&amp;"|26",Positions!$A$2:$A$14531,0)),"-")</f>
        <v>A</v>
      </c>
      <c r="G4899" s="24" t="str">
        <f aca="false">IFERROR(INDEX(Positions!$E$2:$E$14531,MATCH($A4899&amp;"|44",Positions!$A$2:$A$14531,0)),"-")</f>
        <v>G</v>
      </c>
      <c r="H4899" s="25" t="str">
        <f aca="false">F4899&amp;"-"&amp;G4899</f>
        <v>A-G</v>
      </c>
      <c r="I4899" s="24" t="n">
        <f aca="false">(F4899="G")+(G4899="G")</f>
        <v>1</v>
      </c>
      <c r="J4899" s="24" t="n">
        <f aca="false">(F4899="C")+(G4899="C")</f>
        <v>0</v>
      </c>
      <c r="K4899" s="25" t="n">
        <f aca="false">I4899+J4899</f>
        <v>1</v>
      </c>
    </row>
    <row r="4900" customFormat="false" ht="15" hidden="false" customHeight="false" outlineLevel="0" collapsed="false">
      <c r="A4900" s="24" t="s">
        <v>211</v>
      </c>
      <c r="B4900" s="24" t="s">
        <v>893</v>
      </c>
      <c r="C4900" s="24" t="s">
        <v>899</v>
      </c>
      <c r="D4900" s="24" t="n">
        <f aca="false">IFERROR(INDEX(Positions!$D$2:$D$14531,MATCH($A4900&amp;"|32",Positions!$A$2:$A$14531,0)),"-")</f>
        <v>33</v>
      </c>
      <c r="E4900" s="24" t="n">
        <f aca="false">IFERROR(INDEX(Positions!$D$2:$D$14531,MATCH($A4900&amp;"|38",Positions!$A$2:$A$14531,0)),"-")</f>
        <v>39</v>
      </c>
      <c r="F4900" s="24" t="str">
        <f aca="false">IFERROR(INDEX(Positions!$E$2:$E$14531,MATCH($A4900&amp;"|32",Positions!$A$2:$A$14531,0)),"-")</f>
        <v>U</v>
      </c>
      <c r="G4900" s="24" t="str">
        <f aca="false">IFERROR(INDEX(Positions!$E$2:$E$14531,MATCH($A4900&amp;"|38",Positions!$A$2:$A$14531,0)),"-")</f>
        <v>A</v>
      </c>
      <c r="H4900" s="25" t="str">
        <f aca="false">F4900&amp;"-"&amp;G4900</f>
        <v>U-A</v>
      </c>
      <c r="I4900" s="24" t="n">
        <f aca="false">(F4900="G")+(G4900="G")</f>
        <v>0</v>
      </c>
      <c r="J4900" s="24" t="n">
        <f aca="false">(F4900="C")+(G4900="C")</f>
        <v>0</v>
      </c>
      <c r="K4900" s="25" t="n">
        <f aca="false">I4900+J4900</f>
        <v>0</v>
      </c>
    </row>
    <row r="4901" customFormat="false" ht="15" hidden="false" customHeight="false" outlineLevel="0" collapsed="false">
      <c r="A4901" s="24" t="s">
        <v>211</v>
      </c>
      <c r="B4901" s="24" t="s">
        <v>893</v>
      </c>
      <c r="C4901" s="24" t="s">
        <v>900</v>
      </c>
      <c r="D4901" s="24" t="n">
        <f aca="false">IFERROR(INDEX(Positions!$D$2:$D$14531,MATCH($A4901&amp;"|54",Positions!$A$2:$A$14531,0)),"-")</f>
        <v>55</v>
      </c>
      <c r="E4901" s="24" t="n">
        <f aca="false">IFERROR(INDEX(Positions!$D$2:$D$14531,MATCH($A4901&amp;"|58",Positions!$A$2:$A$14531,0)),"-")</f>
        <v>59</v>
      </c>
      <c r="F4901" s="24" t="str">
        <f aca="false">IFERROR(INDEX(Positions!$E$2:$E$14531,MATCH($A4901&amp;"|54",Positions!$A$2:$A$14531,0)),"-")</f>
        <v>U</v>
      </c>
      <c r="G4901" s="24" t="str">
        <f aca="false">IFERROR(INDEX(Positions!$E$2:$E$14531,MATCH($A4901&amp;"|58",Positions!$A$2:$A$14531,0)),"-")</f>
        <v>A</v>
      </c>
      <c r="H4901" s="25" t="str">
        <f aca="false">F4901&amp;"-"&amp;G4901</f>
        <v>U-A</v>
      </c>
      <c r="I4901" s="24" t="n">
        <f aca="false">(F4901="G")+(G4901="G")</f>
        <v>0</v>
      </c>
      <c r="J4901" s="24" t="n">
        <f aca="false">(F4901="C")+(G4901="C")</f>
        <v>0</v>
      </c>
      <c r="K4901" s="25" t="n">
        <f aca="false">I4901+J4901</f>
        <v>0</v>
      </c>
    </row>
    <row r="4902" customFormat="false" ht="15" hidden="false" customHeight="false" outlineLevel="0" collapsed="false">
      <c r="A4902" s="4" t="s">
        <v>212</v>
      </c>
      <c r="B4902" s="4" t="s">
        <v>768</v>
      </c>
      <c r="C4902" s="4" t="s">
        <v>882</v>
      </c>
      <c r="D4902" s="4" t="n">
        <f aca="false">IFERROR(INDEX(Positions!$D$2:$D$14531,MATCH($A4902&amp;"|1",Positions!$A$2:$A$14531,0)),"-")</f>
        <v>1</v>
      </c>
      <c r="E4902" s="4" t="n">
        <f aca="false">IFERROR(INDEX(Positions!$D$2:$D$14531,MATCH($A4902&amp;"|72",Positions!$A$2:$A$14531,0)),"-")</f>
        <v>73</v>
      </c>
      <c r="F4902" s="4" t="str">
        <f aca="false">IFERROR(INDEX(Positions!$E$2:$E$14531,MATCH($A4902&amp;"|1",Positions!$A$2:$A$14531,0)),"-")</f>
        <v>G</v>
      </c>
      <c r="G4902" s="4" t="str">
        <f aca="false">IFERROR(INDEX(Positions!$E$2:$E$14531,MATCH($A4902&amp;"|72",Positions!$A$2:$A$14531,0)),"-")</f>
        <v>C</v>
      </c>
      <c r="H4902" s="3" t="str">
        <f aca="false">F4902&amp;"-"&amp;G4902</f>
        <v>G-C</v>
      </c>
      <c r="I4902" s="4" t="n">
        <f aca="false">(F4902="G")+(G4902="G")</f>
        <v>1</v>
      </c>
      <c r="J4902" s="4" t="n">
        <f aca="false">(F4902="C")+(G4902="C")</f>
        <v>1</v>
      </c>
      <c r="K4902" s="3" t="n">
        <f aca="false">I4902+J4902</f>
        <v>2</v>
      </c>
    </row>
    <row r="4903" customFormat="false" ht="15" hidden="false" customHeight="false" outlineLevel="0" collapsed="false">
      <c r="A4903" s="4" t="s">
        <v>212</v>
      </c>
      <c r="B4903" s="4" t="s">
        <v>768</v>
      </c>
      <c r="C4903" s="4" t="s">
        <v>883</v>
      </c>
      <c r="D4903" s="4" t="n">
        <f aca="false">IFERROR(INDEX(Positions!$D$2:$D$14531,MATCH($A4903&amp;"|2",Positions!$A$2:$A$14531,0)),"-")</f>
        <v>2</v>
      </c>
      <c r="E4903" s="4" t="n">
        <f aca="false">IFERROR(INDEX(Positions!$D$2:$D$14531,MATCH($A4903&amp;"|71",Positions!$A$2:$A$14531,0)),"-")</f>
        <v>72</v>
      </c>
      <c r="F4903" s="4" t="str">
        <f aca="false">IFERROR(INDEX(Positions!$E$2:$E$14531,MATCH($A4903&amp;"|2",Positions!$A$2:$A$14531,0)),"-")</f>
        <v>C</v>
      </c>
      <c r="G4903" s="4" t="str">
        <f aca="false">IFERROR(INDEX(Positions!$E$2:$E$14531,MATCH($A4903&amp;"|71",Positions!$A$2:$A$14531,0)),"-")</f>
        <v>G</v>
      </c>
      <c r="H4903" s="3" t="str">
        <f aca="false">F4903&amp;"-"&amp;G4903</f>
        <v>C-G</v>
      </c>
      <c r="I4903" s="4" t="n">
        <f aca="false">(F4903="G")+(G4903="G")</f>
        <v>1</v>
      </c>
      <c r="J4903" s="4" t="n">
        <f aca="false">(F4903="C")+(G4903="C")</f>
        <v>1</v>
      </c>
      <c r="K4903" s="3" t="n">
        <f aca="false">I4903+J4903</f>
        <v>2</v>
      </c>
    </row>
    <row r="4904" customFormat="false" ht="15" hidden="false" customHeight="false" outlineLevel="0" collapsed="false">
      <c r="A4904" s="4" t="s">
        <v>212</v>
      </c>
      <c r="B4904" s="4" t="s">
        <v>768</v>
      </c>
      <c r="C4904" s="4" t="s">
        <v>884</v>
      </c>
      <c r="D4904" s="4" t="n">
        <f aca="false">IFERROR(INDEX(Positions!$D$2:$D$14531,MATCH($A4904&amp;"|3",Positions!$A$2:$A$14531,0)),"-")</f>
        <v>3</v>
      </c>
      <c r="E4904" s="4" t="n">
        <f aca="false">IFERROR(INDEX(Positions!$D$2:$D$14531,MATCH($A4904&amp;"|70",Positions!$A$2:$A$14531,0)),"-")</f>
        <v>71</v>
      </c>
      <c r="F4904" s="4" t="str">
        <f aca="false">IFERROR(INDEX(Positions!$E$2:$E$14531,MATCH($A4904&amp;"|3",Positions!$A$2:$A$14531,0)),"-")</f>
        <v>G</v>
      </c>
      <c r="G4904" s="4" t="str">
        <f aca="false">IFERROR(INDEX(Positions!$E$2:$E$14531,MATCH($A4904&amp;"|70",Positions!$A$2:$A$14531,0)),"-")</f>
        <v>C</v>
      </c>
      <c r="H4904" s="3" t="str">
        <f aca="false">F4904&amp;"-"&amp;G4904</f>
        <v>G-C</v>
      </c>
      <c r="I4904" s="4" t="n">
        <f aca="false">(F4904="G")+(G4904="G")</f>
        <v>1</v>
      </c>
      <c r="J4904" s="4" t="n">
        <f aca="false">(F4904="C")+(G4904="C")</f>
        <v>1</v>
      </c>
      <c r="K4904" s="3" t="n">
        <f aca="false">I4904+J4904</f>
        <v>2</v>
      </c>
    </row>
    <row r="4905" customFormat="false" ht="15" hidden="false" customHeight="false" outlineLevel="0" collapsed="false">
      <c r="A4905" s="4" t="s">
        <v>212</v>
      </c>
      <c r="B4905" s="4" t="s">
        <v>768</v>
      </c>
      <c r="C4905" s="4" t="s">
        <v>885</v>
      </c>
      <c r="D4905" s="4" t="n">
        <f aca="false">IFERROR(INDEX(Positions!$D$2:$D$14531,MATCH($A4905&amp;"|4",Positions!$A$2:$A$14531,0)),"-")</f>
        <v>4</v>
      </c>
      <c r="E4905" s="4" t="n">
        <f aca="false">IFERROR(INDEX(Positions!$D$2:$D$14531,MATCH($A4905&amp;"|69",Positions!$A$2:$A$14531,0)),"-")</f>
        <v>70</v>
      </c>
      <c r="F4905" s="4" t="str">
        <f aca="false">IFERROR(INDEX(Positions!$E$2:$E$14531,MATCH($A4905&amp;"|4",Positions!$A$2:$A$14531,0)),"-")</f>
        <v>U</v>
      </c>
      <c r="G4905" s="4" t="str">
        <f aca="false">IFERROR(INDEX(Positions!$E$2:$E$14531,MATCH($A4905&amp;"|69",Positions!$A$2:$A$14531,0)),"-")</f>
        <v>A</v>
      </c>
      <c r="H4905" s="3" t="str">
        <f aca="false">F4905&amp;"-"&amp;G4905</f>
        <v>U-A</v>
      </c>
      <c r="I4905" s="4" t="n">
        <f aca="false">(F4905="G")+(G4905="G")</f>
        <v>0</v>
      </c>
      <c r="J4905" s="4" t="n">
        <f aca="false">(F4905="C")+(G4905="C")</f>
        <v>0</v>
      </c>
      <c r="K4905" s="3" t="n">
        <f aca="false">I4905+J4905</f>
        <v>0</v>
      </c>
    </row>
    <row r="4906" customFormat="false" ht="15" hidden="false" customHeight="false" outlineLevel="0" collapsed="false">
      <c r="A4906" s="4" t="s">
        <v>212</v>
      </c>
      <c r="B4906" s="4" t="s">
        <v>768</v>
      </c>
      <c r="C4906" s="4" t="s">
        <v>542</v>
      </c>
      <c r="D4906" s="4" t="n">
        <f aca="false">IFERROR(INDEX(Positions!$D$2:$D$14531,MATCH($A4906&amp;"|5",Positions!$A$2:$A$14531,0)),"-")</f>
        <v>5</v>
      </c>
      <c r="E4906" s="4" t="n">
        <f aca="false">IFERROR(INDEX(Positions!$D$2:$D$14531,MATCH($A4906&amp;"|68",Positions!$A$2:$A$14531,0)),"-")</f>
        <v>69</v>
      </c>
      <c r="F4906" s="4" t="str">
        <f aca="false">IFERROR(INDEX(Positions!$E$2:$E$14531,MATCH($A4906&amp;"|5",Positions!$A$2:$A$14531,0)),"-")</f>
        <v>C</v>
      </c>
      <c r="G4906" s="4" t="str">
        <f aca="false">IFERROR(INDEX(Positions!$E$2:$E$14531,MATCH($A4906&amp;"|68",Positions!$A$2:$A$14531,0)),"-")</f>
        <v>G</v>
      </c>
      <c r="H4906" s="3" t="str">
        <f aca="false">F4906&amp;"-"&amp;G4906</f>
        <v>C-G</v>
      </c>
      <c r="I4906" s="4" t="n">
        <f aca="false">(F4906="G")+(G4906="G")</f>
        <v>1</v>
      </c>
      <c r="J4906" s="4" t="n">
        <f aca="false">(F4906="C")+(G4906="C")</f>
        <v>1</v>
      </c>
      <c r="K4906" s="3" t="n">
        <f aca="false">I4906+J4906</f>
        <v>2</v>
      </c>
    </row>
    <row r="4907" customFormat="false" ht="15" hidden="false" customHeight="false" outlineLevel="0" collapsed="false">
      <c r="A4907" s="4" t="s">
        <v>212</v>
      </c>
      <c r="B4907" s="4" t="s">
        <v>768</v>
      </c>
      <c r="C4907" s="4" t="s">
        <v>561</v>
      </c>
      <c r="D4907" s="4" t="n">
        <f aca="false">IFERROR(INDEX(Positions!$D$2:$D$14531,MATCH($A4907&amp;"|6",Positions!$A$2:$A$14531,0)),"-")</f>
        <v>6</v>
      </c>
      <c r="E4907" s="4" t="n">
        <f aca="false">IFERROR(INDEX(Positions!$D$2:$D$14531,MATCH($A4907&amp;"|67",Positions!$A$2:$A$14531,0)),"-")</f>
        <v>68</v>
      </c>
      <c r="F4907" s="4" t="str">
        <f aca="false">IFERROR(INDEX(Positions!$E$2:$E$14531,MATCH($A4907&amp;"|6",Positions!$A$2:$A$14531,0)),"-")</f>
        <v>U</v>
      </c>
      <c r="G4907" s="4" t="str">
        <f aca="false">IFERROR(INDEX(Positions!$E$2:$E$14531,MATCH($A4907&amp;"|67",Positions!$A$2:$A$14531,0)),"-")</f>
        <v>A</v>
      </c>
      <c r="H4907" s="3" t="str">
        <f aca="false">F4907&amp;"-"&amp;G4907</f>
        <v>U-A</v>
      </c>
      <c r="I4907" s="4" t="n">
        <f aca="false">(F4907="G")+(G4907="G")</f>
        <v>0</v>
      </c>
      <c r="J4907" s="4" t="n">
        <f aca="false">(F4907="C")+(G4907="C")</f>
        <v>0</v>
      </c>
      <c r="K4907" s="3" t="n">
        <f aca="false">I4907+J4907</f>
        <v>0</v>
      </c>
    </row>
    <row r="4908" customFormat="false" ht="15" hidden="false" customHeight="false" outlineLevel="0" collapsed="false">
      <c r="A4908" s="4" t="s">
        <v>212</v>
      </c>
      <c r="B4908" s="4" t="s">
        <v>768</v>
      </c>
      <c r="C4908" s="4" t="s">
        <v>886</v>
      </c>
      <c r="D4908" s="4" t="n">
        <f aca="false">IFERROR(INDEX(Positions!$D$2:$D$14531,MATCH($A4908&amp;"|7",Positions!$A$2:$A$14531,0)),"-")</f>
        <v>7</v>
      </c>
      <c r="E4908" s="4" t="n">
        <f aca="false">IFERROR(INDEX(Positions!$D$2:$D$14531,MATCH($A4908&amp;"|66",Positions!$A$2:$A$14531,0)),"-")</f>
        <v>67</v>
      </c>
      <c r="F4908" s="4" t="str">
        <f aca="false">IFERROR(INDEX(Positions!$E$2:$E$14531,MATCH($A4908&amp;"|7",Positions!$A$2:$A$14531,0)),"-")</f>
        <v>A</v>
      </c>
      <c r="G4908" s="4" t="str">
        <f aca="false">IFERROR(INDEX(Positions!$E$2:$E$14531,MATCH($A4908&amp;"|66",Positions!$A$2:$A$14531,0)),"-")</f>
        <v>U</v>
      </c>
      <c r="H4908" s="3" t="str">
        <f aca="false">F4908&amp;"-"&amp;G4908</f>
        <v>A-U</v>
      </c>
      <c r="I4908" s="4" t="n">
        <f aca="false">(F4908="G")+(G4908="G")</f>
        <v>0</v>
      </c>
      <c r="J4908" s="4" t="n">
        <f aca="false">(F4908="C")+(G4908="C")</f>
        <v>0</v>
      </c>
      <c r="K4908" s="3" t="n">
        <f aca="false">I4908+J4908</f>
        <v>0</v>
      </c>
    </row>
    <row r="4909" customFormat="false" ht="15" hidden="false" customHeight="false" outlineLevel="0" collapsed="false">
      <c r="A4909" s="4" t="s">
        <v>212</v>
      </c>
      <c r="B4909" s="4" t="s">
        <v>783</v>
      </c>
      <c r="C4909" s="4" t="s">
        <v>887</v>
      </c>
      <c r="D4909" s="4" t="n">
        <f aca="false">IFERROR(INDEX(Positions!$D$2:$D$14531,MATCH($A4909&amp;"|10",Positions!$A$2:$A$14531,0)),"-")</f>
        <v>10</v>
      </c>
      <c r="E4909" s="4" t="n">
        <f aca="false">IFERROR(INDEX(Positions!$D$2:$D$14531,MATCH($A4909&amp;"|25",Positions!$A$2:$A$14531,0)),"-")</f>
        <v>26</v>
      </c>
      <c r="F4909" s="4" t="str">
        <f aca="false">IFERROR(INDEX(Positions!$E$2:$E$14531,MATCH($A4909&amp;"|10",Positions!$A$2:$A$14531,0)),"-")</f>
        <v>G</v>
      </c>
      <c r="G4909" s="4" t="str">
        <f aca="false">IFERROR(INDEX(Positions!$E$2:$E$14531,MATCH($A4909&amp;"|25",Positions!$A$2:$A$14531,0)),"-")</f>
        <v>C</v>
      </c>
      <c r="H4909" s="3" t="str">
        <f aca="false">F4909&amp;"-"&amp;G4909</f>
        <v>G-C</v>
      </c>
      <c r="I4909" s="4" t="n">
        <f aca="false">(F4909="G")+(G4909="G")</f>
        <v>1</v>
      </c>
      <c r="J4909" s="4" t="n">
        <f aca="false">(F4909="C")+(G4909="C")</f>
        <v>1</v>
      </c>
      <c r="K4909" s="3" t="n">
        <f aca="false">I4909+J4909</f>
        <v>2</v>
      </c>
    </row>
    <row r="4910" customFormat="false" ht="15" hidden="false" customHeight="false" outlineLevel="0" collapsed="false">
      <c r="A4910" s="4" t="s">
        <v>212</v>
      </c>
      <c r="B4910" s="4" t="s">
        <v>783</v>
      </c>
      <c r="C4910" s="4" t="s">
        <v>888</v>
      </c>
      <c r="D4910" s="4" t="n">
        <f aca="false">IFERROR(INDEX(Positions!$D$2:$D$14531,MATCH($A4910&amp;"|11",Positions!$A$2:$A$14531,0)),"-")</f>
        <v>11</v>
      </c>
      <c r="E4910" s="4" t="n">
        <f aca="false">IFERROR(INDEX(Positions!$D$2:$D$14531,MATCH($A4910&amp;"|24",Positions!$A$2:$A$14531,0)),"-")</f>
        <v>25</v>
      </c>
      <c r="F4910" s="4" t="str">
        <f aca="false">IFERROR(INDEX(Positions!$E$2:$E$14531,MATCH($A4910&amp;"|11",Positions!$A$2:$A$14531,0)),"-")</f>
        <v>C</v>
      </c>
      <c r="G4910" s="4" t="str">
        <f aca="false">IFERROR(INDEX(Positions!$E$2:$E$14531,MATCH($A4910&amp;"|24",Positions!$A$2:$A$14531,0)),"-")</f>
        <v>G</v>
      </c>
      <c r="H4910" s="3" t="str">
        <f aca="false">F4910&amp;"-"&amp;G4910</f>
        <v>C-G</v>
      </c>
      <c r="I4910" s="4" t="n">
        <f aca="false">(F4910="G")+(G4910="G")</f>
        <v>1</v>
      </c>
      <c r="J4910" s="4" t="n">
        <f aca="false">(F4910="C")+(G4910="C")</f>
        <v>1</v>
      </c>
      <c r="K4910" s="3" t="n">
        <f aca="false">I4910+J4910</f>
        <v>2</v>
      </c>
    </row>
    <row r="4911" customFormat="false" ht="15" hidden="false" customHeight="false" outlineLevel="0" collapsed="false">
      <c r="A4911" s="4" t="s">
        <v>212</v>
      </c>
      <c r="B4911" s="4" t="s">
        <v>783</v>
      </c>
      <c r="C4911" s="4" t="s">
        <v>479</v>
      </c>
      <c r="D4911" s="4" t="n">
        <f aca="false">IFERROR(INDEX(Positions!$D$2:$D$14531,MATCH($A4911&amp;"|12",Positions!$A$2:$A$14531,0)),"-")</f>
        <v>12</v>
      </c>
      <c r="E4911" s="4" t="n">
        <f aca="false">IFERROR(INDEX(Positions!$D$2:$D$14531,MATCH($A4911&amp;"|23",Positions!$A$2:$A$14531,0)),"-")</f>
        <v>24</v>
      </c>
      <c r="F4911" s="4" t="str">
        <f aca="false">IFERROR(INDEX(Positions!$E$2:$E$14531,MATCH($A4911&amp;"|12",Positions!$A$2:$A$14531,0)),"-")</f>
        <v>U</v>
      </c>
      <c r="G4911" s="4" t="str">
        <f aca="false">IFERROR(INDEX(Positions!$E$2:$E$14531,MATCH($A4911&amp;"|23",Positions!$A$2:$A$14531,0)),"-")</f>
        <v>A</v>
      </c>
      <c r="H4911" s="3" t="str">
        <f aca="false">F4911&amp;"-"&amp;G4911</f>
        <v>U-A</v>
      </c>
      <c r="I4911" s="4" t="n">
        <f aca="false">(F4911="G")+(G4911="G")</f>
        <v>0</v>
      </c>
      <c r="J4911" s="4" t="n">
        <f aca="false">(F4911="C")+(G4911="C")</f>
        <v>0</v>
      </c>
      <c r="K4911" s="3" t="n">
        <f aca="false">I4911+J4911</f>
        <v>0</v>
      </c>
    </row>
    <row r="4912" customFormat="false" ht="15" hidden="false" customHeight="false" outlineLevel="0" collapsed="false">
      <c r="A4912" s="4" t="s">
        <v>212</v>
      </c>
      <c r="B4912" s="4" t="s">
        <v>783</v>
      </c>
      <c r="C4912" s="4" t="s">
        <v>267</v>
      </c>
      <c r="D4912" s="4" t="n">
        <f aca="false">IFERROR(INDEX(Positions!$D$2:$D$14531,MATCH($A4912&amp;"|13",Positions!$A$2:$A$14531,0)),"-")</f>
        <v>13</v>
      </c>
      <c r="E4912" s="4" t="n">
        <f aca="false">IFERROR(INDEX(Positions!$D$2:$D$14531,MATCH($A4912&amp;"|22",Positions!$A$2:$A$14531,0)),"-")</f>
        <v>23</v>
      </c>
      <c r="F4912" s="4" t="str">
        <f aca="false">IFERROR(INDEX(Positions!$E$2:$E$14531,MATCH($A4912&amp;"|13",Positions!$A$2:$A$14531,0)),"-")</f>
        <v>C</v>
      </c>
      <c r="G4912" s="4" t="str">
        <f aca="false">IFERROR(INDEX(Positions!$E$2:$E$14531,MATCH($A4912&amp;"|22",Positions!$A$2:$A$14531,0)),"-")</f>
        <v>G</v>
      </c>
      <c r="H4912" s="3" t="str">
        <f aca="false">F4912&amp;"-"&amp;G4912</f>
        <v>C-G</v>
      </c>
      <c r="I4912" s="4" t="n">
        <f aca="false">(F4912="G")+(G4912="G")</f>
        <v>1</v>
      </c>
      <c r="J4912" s="4" t="n">
        <f aca="false">(F4912="C")+(G4912="C")</f>
        <v>1</v>
      </c>
      <c r="K4912" s="3" t="n">
        <f aca="false">I4912+J4912</f>
        <v>2</v>
      </c>
    </row>
    <row r="4913" customFormat="false" ht="15" hidden="false" customHeight="false" outlineLevel="0" collapsed="false">
      <c r="A4913" s="4" t="s">
        <v>212</v>
      </c>
      <c r="B4913" s="4" t="s">
        <v>805</v>
      </c>
      <c r="C4913" s="4" t="s">
        <v>673</v>
      </c>
      <c r="D4913" s="4" t="n">
        <f aca="false">IFERROR(INDEX(Positions!$D$2:$D$14531,MATCH($A4913&amp;"|27",Positions!$A$2:$A$14531,0)),"-")</f>
        <v>28</v>
      </c>
      <c r="E4913" s="4" t="n">
        <f aca="false">IFERROR(INDEX(Positions!$D$2:$D$14531,MATCH($A4913&amp;"|43",Positions!$A$2:$A$14531,0)),"-")</f>
        <v>44</v>
      </c>
      <c r="F4913" s="4" t="str">
        <f aca="false">IFERROR(INDEX(Positions!$E$2:$E$14531,MATCH($A4913&amp;"|27",Positions!$A$2:$A$14531,0)),"-")</f>
        <v>C</v>
      </c>
      <c r="G4913" s="4" t="str">
        <f aca="false">IFERROR(INDEX(Positions!$E$2:$E$14531,MATCH($A4913&amp;"|43",Positions!$A$2:$A$14531,0)),"-")</f>
        <v>G</v>
      </c>
      <c r="H4913" s="3" t="str">
        <f aca="false">F4913&amp;"-"&amp;G4913</f>
        <v>C-G</v>
      </c>
      <c r="I4913" s="4" t="n">
        <f aca="false">(F4913="G")+(G4913="G")</f>
        <v>1</v>
      </c>
      <c r="J4913" s="4" t="n">
        <f aca="false">(F4913="C")+(G4913="C")</f>
        <v>1</v>
      </c>
      <c r="K4913" s="3" t="n">
        <f aca="false">I4913+J4913</f>
        <v>2</v>
      </c>
    </row>
    <row r="4914" customFormat="false" ht="15" hidden="false" customHeight="false" outlineLevel="0" collapsed="false">
      <c r="A4914" s="4" t="s">
        <v>212</v>
      </c>
      <c r="B4914" s="4" t="s">
        <v>805</v>
      </c>
      <c r="C4914" s="4" t="s">
        <v>889</v>
      </c>
      <c r="D4914" s="4" t="n">
        <f aca="false">IFERROR(INDEX(Positions!$D$2:$D$14531,MATCH($A4914&amp;"|28",Positions!$A$2:$A$14531,0)),"-")</f>
        <v>29</v>
      </c>
      <c r="E4914" s="4" t="n">
        <f aca="false">IFERROR(INDEX(Positions!$D$2:$D$14531,MATCH($A4914&amp;"|42",Positions!$A$2:$A$14531,0)),"-")</f>
        <v>43</v>
      </c>
      <c r="F4914" s="4" t="str">
        <f aca="false">IFERROR(INDEX(Positions!$E$2:$E$14531,MATCH($A4914&amp;"|28",Positions!$A$2:$A$14531,0)),"-")</f>
        <v>C</v>
      </c>
      <c r="G4914" s="4" t="str">
        <f aca="false">IFERROR(INDEX(Positions!$E$2:$E$14531,MATCH($A4914&amp;"|42",Positions!$A$2:$A$14531,0)),"-")</f>
        <v>G</v>
      </c>
      <c r="H4914" s="3" t="str">
        <f aca="false">F4914&amp;"-"&amp;G4914</f>
        <v>C-G</v>
      </c>
      <c r="I4914" s="4" t="n">
        <f aca="false">(F4914="G")+(G4914="G")</f>
        <v>1</v>
      </c>
      <c r="J4914" s="4" t="n">
        <f aca="false">(F4914="C")+(G4914="C")</f>
        <v>1</v>
      </c>
      <c r="K4914" s="3" t="n">
        <f aca="false">I4914+J4914</f>
        <v>2</v>
      </c>
    </row>
    <row r="4915" customFormat="false" ht="15" hidden="false" customHeight="false" outlineLevel="0" collapsed="false">
      <c r="A4915" s="4" t="s">
        <v>212</v>
      </c>
      <c r="B4915" s="4" t="s">
        <v>805</v>
      </c>
      <c r="C4915" s="4" t="s">
        <v>890</v>
      </c>
      <c r="D4915" s="4" t="n">
        <f aca="false">IFERROR(INDEX(Positions!$D$2:$D$14531,MATCH($A4915&amp;"|29",Positions!$A$2:$A$14531,0)),"-")</f>
        <v>30</v>
      </c>
      <c r="E4915" s="4" t="n">
        <f aca="false">IFERROR(INDEX(Positions!$D$2:$D$14531,MATCH($A4915&amp;"|41",Positions!$A$2:$A$14531,0)),"-")</f>
        <v>42</v>
      </c>
      <c r="F4915" s="4" t="str">
        <f aca="false">IFERROR(INDEX(Positions!$E$2:$E$14531,MATCH($A4915&amp;"|29",Positions!$A$2:$A$14531,0)),"-")</f>
        <v>A</v>
      </c>
      <c r="G4915" s="4" t="str">
        <f aca="false">IFERROR(INDEX(Positions!$E$2:$E$14531,MATCH($A4915&amp;"|41",Positions!$A$2:$A$14531,0)),"-")</f>
        <v>U</v>
      </c>
      <c r="H4915" s="3" t="str">
        <f aca="false">F4915&amp;"-"&amp;G4915</f>
        <v>A-U</v>
      </c>
      <c r="I4915" s="4" t="n">
        <f aca="false">(F4915="G")+(G4915="G")</f>
        <v>0</v>
      </c>
      <c r="J4915" s="4" t="n">
        <f aca="false">(F4915="C")+(G4915="C")</f>
        <v>0</v>
      </c>
      <c r="K4915" s="3" t="n">
        <f aca="false">I4915+J4915</f>
        <v>0</v>
      </c>
    </row>
    <row r="4916" customFormat="false" ht="15" hidden="false" customHeight="false" outlineLevel="0" collapsed="false">
      <c r="A4916" s="4" t="s">
        <v>212</v>
      </c>
      <c r="B4916" s="4" t="s">
        <v>805</v>
      </c>
      <c r="C4916" s="4" t="s">
        <v>694</v>
      </c>
      <c r="D4916" s="4" t="n">
        <f aca="false">IFERROR(INDEX(Positions!$D$2:$D$14531,MATCH($A4916&amp;"|30",Positions!$A$2:$A$14531,0)),"-")</f>
        <v>31</v>
      </c>
      <c r="E4916" s="4" t="n">
        <f aca="false">IFERROR(INDEX(Positions!$D$2:$D$14531,MATCH($A4916&amp;"|40",Positions!$A$2:$A$14531,0)),"-")</f>
        <v>41</v>
      </c>
      <c r="F4916" s="4" t="str">
        <f aca="false">IFERROR(INDEX(Positions!$E$2:$E$14531,MATCH($A4916&amp;"|30",Positions!$A$2:$A$14531,0)),"-")</f>
        <v>C</v>
      </c>
      <c r="G4916" s="4" t="str">
        <f aca="false">IFERROR(INDEX(Positions!$E$2:$E$14531,MATCH($A4916&amp;"|40",Positions!$A$2:$A$14531,0)),"-")</f>
        <v>G</v>
      </c>
      <c r="H4916" s="3" t="str">
        <f aca="false">F4916&amp;"-"&amp;G4916</f>
        <v>C-G</v>
      </c>
      <c r="I4916" s="4" t="n">
        <f aca="false">(F4916="G")+(G4916="G")</f>
        <v>1</v>
      </c>
      <c r="J4916" s="4" t="n">
        <f aca="false">(F4916="C")+(G4916="C")</f>
        <v>1</v>
      </c>
      <c r="K4916" s="3" t="n">
        <f aca="false">I4916+J4916</f>
        <v>2</v>
      </c>
    </row>
    <row r="4917" customFormat="false" ht="15" hidden="false" customHeight="false" outlineLevel="0" collapsed="false">
      <c r="A4917" s="4" t="s">
        <v>212</v>
      </c>
      <c r="B4917" s="4" t="s">
        <v>805</v>
      </c>
      <c r="C4917" s="4" t="s">
        <v>640</v>
      </c>
      <c r="D4917" s="4" t="n">
        <f aca="false">IFERROR(INDEX(Positions!$D$2:$D$14531,MATCH($A4917&amp;"|31",Positions!$A$2:$A$14531,0)),"-")</f>
        <v>32</v>
      </c>
      <c r="E4917" s="4" t="n">
        <f aca="false">IFERROR(INDEX(Positions!$D$2:$D$14531,MATCH($A4917&amp;"|39",Positions!$A$2:$A$14531,0)),"-")</f>
        <v>40</v>
      </c>
      <c r="F4917" s="4" t="str">
        <f aca="false">IFERROR(INDEX(Positions!$E$2:$E$14531,MATCH($A4917&amp;"|31",Positions!$A$2:$A$14531,0)),"-")</f>
        <v>C</v>
      </c>
      <c r="G4917" s="4" t="str">
        <f aca="false">IFERROR(INDEX(Positions!$E$2:$E$14531,MATCH($A4917&amp;"|39",Positions!$A$2:$A$14531,0)),"-")</f>
        <v>G</v>
      </c>
      <c r="H4917" s="3" t="str">
        <f aca="false">F4917&amp;"-"&amp;G4917</f>
        <v>C-G</v>
      </c>
      <c r="I4917" s="4" t="n">
        <f aca="false">(F4917="G")+(G4917="G")</f>
        <v>1</v>
      </c>
      <c r="J4917" s="4" t="n">
        <f aca="false">(F4917="C")+(G4917="C")</f>
        <v>1</v>
      </c>
      <c r="K4917" s="3" t="n">
        <f aca="false">I4917+J4917</f>
        <v>2</v>
      </c>
    </row>
    <row r="4918" customFormat="false" ht="15" hidden="false" customHeight="false" outlineLevel="0" collapsed="false">
      <c r="A4918" s="4" t="s">
        <v>212</v>
      </c>
      <c r="B4918" s="4" t="s">
        <v>830</v>
      </c>
      <c r="C4918" s="4" t="s">
        <v>367</v>
      </c>
      <c r="D4918" s="4" t="n">
        <f aca="false">IFERROR(INDEX(Positions!$D$2:$D$14531,MATCH($A4918&amp;"|49",Positions!$A$2:$A$14531,0)),"-")</f>
        <v>50</v>
      </c>
      <c r="E4918" s="4" t="n">
        <f aca="false">IFERROR(INDEX(Positions!$D$2:$D$14531,MATCH($A4918&amp;"|65",Positions!$A$2:$A$14531,0)),"-")</f>
        <v>66</v>
      </c>
      <c r="F4918" s="4" t="str">
        <f aca="false">IFERROR(INDEX(Positions!$E$2:$E$14531,MATCH($A4918&amp;"|49",Positions!$A$2:$A$14531,0)),"-")</f>
        <v>G</v>
      </c>
      <c r="G4918" s="4" t="str">
        <f aca="false">IFERROR(INDEX(Positions!$E$2:$E$14531,MATCH($A4918&amp;"|65",Positions!$A$2:$A$14531,0)),"-")</f>
        <v>U</v>
      </c>
      <c r="H4918" s="3" t="str">
        <f aca="false">F4918&amp;"-"&amp;G4918</f>
        <v>G-U</v>
      </c>
      <c r="I4918" s="4" t="n">
        <f aca="false">(F4918="G")+(G4918="G")</f>
        <v>1</v>
      </c>
      <c r="J4918" s="4" t="n">
        <f aca="false">(F4918="C")+(G4918="C")</f>
        <v>0</v>
      </c>
      <c r="K4918" s="3" t="n">
        <f aca="false">I4918+J4918</f>
        <v>1</v>
      </c>
    </row>
    <row r="4919" customFormat="false" ht="15" hidden="false" customHeight="false" outlineLevel="0" collapsed="false">
      <c r="A4919" s="4" t="s">
        <v>212</v>
      </c>
      <c r="B4919" s="4" t="s">
        <v>830</v>
      </c>
      <c r="C4919" s="4" t="s">
        <v>891</v>
      </c>
      <c r="D4919" s="4" t="n">
        <f aca="false">IFERROR(INDEX(Positions!$D$2:$D$14531,MATCH($A4919&amp;"|50",Positions!$A$2:$A$14531,0)),"-")</f>
        <v>51</v>
      </c>
      <c r="E4919" s="4" t="n">
        <f aca="false">IFERROR(INDEX(Positions!$D$2:$D$14531,MATCH($A4919&amp;"|64",Positions!$A$2:$A$14531,0)),"-")</f>
        <v>65</v>
      </c>
      <c r="F4919" s="4" t="str">
        <f aca="false">IFERROR(INDEX(Positions!$E$2:$E$14531,MATCH($A4919&amp;"|50",Positions!$A$2:$A$14531,0)),"-")</f>
        <v>G</v>
      </c>
      <c r="G4919" s="4" t="str">
        <f aca="false">IFERROR(INDEX(Positions!$E$2:$E$14531,MATCH($A4919&amp;"|64",Positions!$A$2:$A$14531,0)),"-")</f>
        <v>C</v>
      </c>
      <c r="H4919" s="3" t="str">
        <f aca="false">F4919&amp;"-"&amp;G4919</f>
        <v>G-C</v>
      </c>
      <c r="I4919" s="4" t="n">
        <f aca="false">(F4919="G")+(G4919="G")</f>
        <v>1</v>
      </c>
      <c r="J4919" s="4" t="n">
        <f aca="false">(F4919="C")+(G4919="C")</f>
        <v>1</v>
      </c>
      <c r="K4919" s="3" t="n">
        <f aca="false">I4919+J4919</f>
        <v>2</v>
      </c>
    </row>
    <row r="4920" customFormat="false" ht="15" hidden="false" customHeight="false" outlineLevel="0" collapsed="false">
      <c r="A4920" s="4" t="s">
        <v>212</v>
      </c>
      <c r="B4920" s="4" t="s">
        <v>830</v>
      </c>
      <c r="C4920" s="4" t="s">
        <v>689</v>
      </c>
      <c r="D4920" s="4" t="n">
        <f aca="false">IFERROR(INDEX(Positions!$D$2:$D$14531,MATCH($A4920&amp;"|51",Positions!$A$2:$A$14531,0)),"-")</f>
        <v>52</v>
      </c>
      <c r="E4920" s="4" t="n">
        <f aca="false">IFERROR(INDEX(Positions!$D$2:$D$14531,MATCH($A4920&amp;"|63",Positions!$A$2:$A$14531,0)),"-")</f>
        <v>64</v>
      </c>
      <c r="F4920" s="4" t="str">
        <f aca="false">IFERROR(INDEX(Positions!$E$2:$E$14531,MATCH($A4920&amp;"|51",Positions!$A$2:$A$14531,0)),"-")</f>
        <v>U</v>
      </c>
      <c r="G4920" s="4" t="str">
        <f aca="false">IFERROR(INDEX(Positions!$E$2:$E$14531,MATCH($A4920&amp;"|63",Positions!$A$2:$A$14531,0)),"-")</f>
        <v>A</v>
      </c>
      <c r="H4920" s="3" t="str">
        <f aca="false">F4920&amp;"-"&amp;G4920</f>
        <v>U-A</v>
      </c>
      <c r="I4920" s="4" t="n">
        <f aca="false">(F4920="G")+(G4920="G")</f>
        <v>0</v>
      </c>
      <c r="J4920" s="4" t="n">
        <f aca="false">(F4920="C")+(G4920="C")</f>
        <v>0</v>
      </c>
      <c r="K4920" s="3" t="n">
        <f aca="false">I4920+J4920</f>
        <v>0</v>
      </c>
    </row>
    <row r="4921" customFormat="false" ht="15" hidden="false" customHeight="false" outlineLevel="0" collapsed="false">
      <c r="A4921" s="4" t="s">
        <v>212</v>
      </c>
      <c r="B4921" s="4" t="s">
        <v>830</v>
      </c>
      <c r="C4921" s="4" t="s">
        <v>703</v>
      </c>
      <c r="D4921" s="4" t="n">
        <f aca="false">IFERROR(INDEX(Positions!$D$2:$D$14531,MATCH($A4921&amp;"|52",Positions!$A$2:$A$14531,0)),"-")</f>
        <v>53</v>
      </c>
      <c r="E4921" s="4" t="n">
        <f aca="false">IFERROR(INDEX(Positions!$D$2:$D$14531,MATCH($A4921&amp;"|62",Positions!$A$2:$A$14531,0)),"-")</f>
        <v>63</v>
      </c>
      <c r="F4921" s="4" t="str">
        <f aca="false">IFERROR(INDEX(Positions!$E$2:$E$14531,MATCH($A4921&amp;"|52",Positions!$A$2:$A$14531,0)),"-")</f>
        <v>G</v>
      </c>
      <c r="G4921" s="4" t="str">
        <f aca="false">IFERROR(INDEX(Positions!$E$2:$E$14531,MATCH($A4921&amp;"|62",Positions!$A$2:$A$14531,0)),"-")</f>
        <v>C</v>
      </c>
      <c r="H4921" s="3" t="str">
        <f aca="false">F4921&amp;"-"&amp;G4921</f>
        <v>G-C</v>
      </c>
      <c r="I4921" s="4" t="n">
        <f aca="false">(F4921="G")+(G4921="G")</f>
        <v>1</v>
      </c>
      <c r="J4921" s="4" t="n">
        <f aca="false">(F4921="C")+(G4921="C")</f>
        <v>1</v>
      </c>
      <c r="K4921" s="3" t="n">
        <f aca="false">I4921+J4921</f>
        <v>2</v>
      </c>
    </row>
    <row r="4922" customFormat="false" ht="15" hidden="false" customHeight="false" outlineLevel="0" collapsed="false">
      <c r="A4922" s="4" t="s">
        <v>212</v>
      </c>
      <c r="B4922" s="4" t="s">
        <v>830</v>
      </c>
      <c r="C4922" s="4" t="s">
        <v>892</v>
      </c>
      <c r="D4922" s="4" t="n">
        <f aca="false">IFERROR(INDEX(Positions!$D$2:$D$14531,MATCH($A4922&amp;"|53",Positions!$A$2:$A$14531,0)),"-")</f>
        <v>54</v>
      </c>
      <c r="E4922" s="4" t="n">
        <f aca="false">IFERROR(INDEX(Positions!$D$2:$D$14531,MATCH($A4922&amp;"|61",Positions!$A$2:$A$14531,0)),"-")</f>
        <v>62</v>
      </c>
      <c r="F4922" s="4" t="str">
        <f aca="false">IFERROR(INDEX(Positions!$E$2:$E$14531,MATCH($A4922&amp;"|53",Positions!$A$2:$A$14531,0)),"-")</f>
        <v>G</v>
      </c>
      <c r="G4922" s="4" t="str">
        <f aca="false">IFERROR(INDEX(Positions!$E$2:$E$14531,MATCH($A4922&amp;"|61",Positions!$A$2:$A$14531,0)),"-")</f>
        <v>C</v>
      </c>
      <c r="H4922" s="3" t="str">
        <f aca="false">F4922&amp;"-"&amp;G4922</f>
        <v>G-C</v>
      </c>
      <c r="I4922" s="4" t="n">
        <f aca="false">(F4922="G")+(G4922="G")</f>
        <v>1</v>
      </c>
      <c r="J4922" s="4" t="n">
        <f aca="false">(F4922="C")+(G4922="C")</f>
        <v>1</v>
      </c>
      <c r="K4922" s="3" t="n">
        <f aca="false">I4922+J4922</f>
        <v>2</v>
      </c>
    </row>
    <row r="4923" customFormat="false" ht="15" hidden="false" customHeight="false" outlineLevel="0" collapsed="false">
      <c r="A4923" s="24" t="s">
        <v>212</v>
      </c>
      <c r="B4923" s="24" t="s">
        <v>893</v>
      </c>
      <c r="C4923" s="24" t="s">
        <v>894</v>
      </c>
      <c r="D4923" s="24" t="n">
        <f aca="false">IFERROR(INDEX(Positions!$D$2:$D$14531,MATCH($A4923&amp;"|8",Positions!$A$2:$A$14531,0)),"-")</f>
        <v>8</v>
      </c>
      <c r="E4923" s="24" t="n">
        <f aca="false">IFERROR(INDEX(Positions!$D$2:$D$14531,MATCH($A4923&amp;"|14",Positions!$A$2:$A$14531,0)),"-")</f>
        <v>14</v>
      </c>
      <c r="F4923" s="24" t="str">
        <f aca="false">IFERROR(INDEX(Positions!$E$2:$E$14531,MATCH($A4923&amp;"|8",Positions!$A$2:$A$14531,0)),"-")</f>
        <v>U</v>
      </c>
      <c r="G4923" s="24" t="str">
        <f aca="false">IFERROR(INDEX(Positions!$E$2:$E$14531,MATCH($A4923&amp;"|14",Positions!$A$2:$A$14531,0)),"-")</f>
        <v>A</v>
      </c>
      <c r="H4923" s="25" t="str">
        <f aca="false">F4923&amp;"-"&amp;G4923</f>
        <v>U-A</v>
      </c>
      <c r="I4923" s="24" t="n">
        <f aca="false">(F4923="G")+(G4923="G")</f>
        <v>0</v>
      </c>
      <c r="J4923" s="24" t="n">
        <f aca="false">(F4923="C")+(G4923="C")</f>
        <v>0</v>
      </c>
      <c r="K4923" s="25" t="n">
        <f aca="false">I4923+J4923</f>
        <v>0</v>
      </c>
    </row>
    <row r="4924" customFormat="false" ht="15" hidden="false" customHeight="false" outlineLevel="0" collapsed="false">
      <c r="A4924" s="24" t="s">
        <v>212</v>
      </c>
      <c r="B4924" s="24" t="s">
        <v>893</v>
      </c>
      <c r="C4924" s="24" t="s">
        <v>895</v>
      </c>
      <c r="D4924" s="24" t="n">
        <f aca="false">IFERROR(INDEX(Positions!$D$2:$D$14531,MATCH($A4924&amp;"|15",Positions!$A$2:$A$14531,0)),"-")</f>
        <v>15</v>
      </c>
      <c r="E4924" s="24" t="n">
        <f aca="false">IFERROR(INDEX(Positions!$D$2:$D$14531,MATCH($A4924&amp;"|48",Positions!$A$2:$A$14531,0)),"-")</f>
        <v>49</v>
      </c>
      <c r="F4924" s="24" t="str">
        <f aca="false">IFERROR(INDEX(Positions!$E$2:$E$14531,MATCH($A4924&amp;"|15",Positions!$A$2:$A$14531,0)),"-")</f>
        <v>G</v>
      </c>
      <c r="G4924" s="24" t="str">
        <f aca="false">IFERROR(INDEX(Positions!$E$2:$E$14531,MATCH($A4924&amp;"|48",Positions!$A$2:$A$14531,0)),"-")</f>
        <v>C</v>
      </c>
      <c r="H4924" s="25" t="str">
        <f aca="false">F4924&amp;"-"&amp;G4924</f>
        <v>G-C</v>
      </c>
      <c r="I4924" s="24" t="n">
        <f aca="false">(F4924="G")+(G4924="G")</f>
        <v>1</v>
      </c>
      <c r="J4924" s="24" t="n">
        <f aca="false">(F4924="C")+(G4924="C")</f>
        <v>1</v>
      </c>
      <c r="K4924" s="25" t="n">
        <f aca="false">I4924+J4924</f>
        <v>2</v>
      </c>
    </row>
    <row r="4925" customFormat="false" ht="15" hidden="false" customHeight="false" outlineLevel="0" collapsed="false">
      <c r="A4925" s="24" t="s">
        <v>212</v>
      </c>
      <c r="B4925" s="24" t="s">
        <v>893</v>
      </c>
      <c r="C4925" s="24" t="s">
        <v>896</v>
      </c>
      <c r="D4925" s="24" t="n">
        <f aca="false">IFERROR(INDEX(Positions!$D$2:$D$14531,MATCH($A4925&amp;"|18",Positions!$A$2:$A$14531,0)),"-")</f>
        <v>18</v>
      </c>
      <c r="E4925" s="24" t="n">
        <f aca="false">IFERROR(INDEX(Positions!$D$2:$D$14531,MATCH($A4925&amp;"|55",Positions!$A$2:$A$14531,0)),"-")</f>
        <v>56</v>
      </c>
      <c r="F4925" s="24" t="str">
        <f aca="false">IFERROR(INDEX(Positions!$E$2:$E$14531,MATCH($A4925&amp;"|18",Positions!$A$2:$A$14531,0)),"-")</f>
        <v>G</v>
      </c>
      <c r="G4925" s="24" t="str">
        <f aca="false">IFERROR(INDEX(Positions!$E$2:$E$14531,MATCH($A4925&amp;"|55",Positions!$A$2:$A$14531,0)),"-")</f>
        <v>U</v>
      </c>
      <c r="H4925" s="25" t="str">
        <f aca="false">F4925&amp;"-"&amp;G4925</f>
        <v>G-U</v>
      </c>
      <c r="I4925" s="24" t="n">
        <f aca="false">(F4925="G")+(G4925="G")</f>
        <v>1</v>
      </c>
      <c r="J4925" s="24" t="n">
        <f aca="false">(F4925="C")+(G4925="C")</f>
        <v>0</v>
      </c>
      <c r="K4925" s="25" t="n">
        <f aca="false">I4925+J4925</f>
        <v>1</v>
      </c>
    </row>
    <row r="4926" customFormat="false" ht="15" hidden="false" customHeight="false" outlineLevel="0" collapsed="false">
      <c r="A4926" s="24" t="s">
        <v>212</v>
      </c>
      <c r="B4926" s="24" t="s">
        <v>893</v>
      </c>
      <c r="C4926" s="24" t="s">
        <v>897</v>
      </c>
      <c r="D4926" s="24" t="n">
        <f aca="false">IFERROR(INDEX(Positions!$D$2:$D$14531,MATCH($A4926&amp;"|19",Positions!$A$2:$A$14531,0)),"-")</f>
        <v>19</v>
      </c>
      <c r="E4926" s="24" t="n">
        <f aca="false">IFERROR(INDEX(Positions!$D$2:$D$14531,MATCH($A4926&amp;"|56",Positions!$A$2:$A$14531,0)),"-")</f>
        <v>57</v>
      </c>
      <c r="F4926" s="24" t="str">
        <f aca="false">IFERROR(INDEX(Positions!$E$2:$E$14531,MATCH($A4926&amp;"|19",Positions!$A$2:$A$14531,0)),"-")</f>
        <v>G</v>
      </c>
      <c r="G4926" s="24" t="str">
        <f aca="false">IFERROR(INDEX(Positions!$E$2:$E$14531,MATCH($A4926&amp;"|56",Positions!$A$2:$A$14531,0)),"-")</f>
        <v>C</v>
      </c>
      <c r="H4926" s="25" t="str">
        <f aca="false">F4926&amp;"-"&amp;G4926</f>
        <v>G-C</v>
      </c>
      <c r="I4926" s="24" t="n">
        <f aca="false">(F4926="G")+(G4926="G")</f>
        <v>1</v>
      </c>
      <c r="J4926" s="24" t="n">
        <f aca="false">(F4926="C")+(G4926="C")</f>
        <v>1</v>
      </c>
      <c r="K4926" s="25" t="n">
        <f aca="false">I4926+J4926</f>
        <v>2</v>
      </c>
    </row>
    <row r="4927" customFormat="false" ht="15" hidden="false" customHeight="false" outlineLevel="0" collapsed="false">
      <c r="A4927" s="24" t="s">
        <v>212</v>
      </c>
      <c r="B4927" s="24" t="s">
        <v>893</v>
      </c>
      <c r="C4927" s="24" t="s">
        <v>898</v>
      </c>
      <c r="D4927" s="24" t="n">
        <f aca="false">IFERROR(INDEX(Positions!$D$2:$D$14531,MATCH($A4927&amp;"|26",Positions!$A$2:$A$14531,0)),"-")</f>
        <v>27</v>
      </c>
      <c r="E4927" s="24" t="n">
        <f aca="false">IFERROR(INDEX(Positions!$D$2:$D$14531,MATCH($A4927&amp;"|44",Positions!$A$2:$A$14531,0)),"-")</f>
        <v>45</v>
      </c>
      <c r="F4927" s="24" t="str">
        <f aca="false">IFERROR(INDEX(Positions!$E$2:$E$14531,MATCH($A4927&amp;"|26",Positions!$A$2:$A$14531,0)),"-")</f>
        <v>A</v>
      </c>
      <c r="G4927" s="24" t="str">
        <f aca="false">IFERROR(INDEX(Positions!$E$2:$E$14531,MATCH($A4927&amp;"|44",Positions!$A$2:$A$14531,0)),"-")</f>
        <v>G</v>
      </c>
      <c r="H4927" s="25" t="str">
        <f aca="false">F4927&amp;"-"&amp;G4927</f>
        <v>A-G</v>
      </c>
      <c r="I4927" s="24" t="n">
        <f aca="false">(F4927="G")+(G4927="G")</f>
        <v>1</v>
      </c>
      <c r="J4927" s="24" t="n">
        <f aca="false">(F4927="C")+(G4927="C")</f>
        <v>0</v>
      </c>
      <c r="K4927" s="25" t="n">
        <f aca="false">I4927+J4927</f>
        <v>1</v>
      </c>
    </row>
    <row r="4928" customFormat="false" ht="15" hidden="false" customHeight="false" outlineLevel="0" collapsed="false">
      <c r="A4928" s="24" t="s">
        <v>212</v>
      </c>
      <c r="B4928" s="24" t="s">
        <v>893</v>
      </c>
      <c r="C4928" s="24" t="s">
        <v>899</v>
      </c>
      <c r="D4928" s="24" t="n">
        <f aca="false">IFERROR(INDEX(Positions!$D$2:$D$14531,MATCH($A4928&amp;"|32",Positions!$A$2:$A$14531,0)),"-")</f>
        <v>33</v>
      </c>
      <c r="E4928" s="24" t="n">
        <f aca="false">IFERROR(INDEX(Positions!$D$2:$D$14531,MATCH($A4928&amp;"|38",Positions!$A$2:$A$14531,0)),"-")</f>
        <v>39</v>
      </c>
      <c r="F4928" s="24" t="str">
        <f aca="false">IFERROR(INDEX(Positions!$E$2:$E$14531,MATCH($A4928&amp;"|32",Positions!$A$2:$A$14531,0)),"-")</f>
        <v>U</v>
      </c>
      <c r="G4928" s="24" t="str">
        <f aca="false">IFERROR(INDEX(Positions!$E$2:$E$14531,MATCH($A4928&amp;"|38",Positions!$A$2:$A$14531,0)),"-")</f>
        <v>U</v>
      </c>
      <c r="H4928" s="25" t="str">
        <f aca="false">F4928&amp;"-"&amp;G4928</f>
        <v>U-U</v>
      </c>
      <c r="I4928" s="24" t="n">
        <f aca="false">(F4928="G")+(G4928="G")</f>
        <v>0</v>
      </c>
      <c r="J4928" s="24" t="n">
        <f aca="false">(F4928="C")+(G4928="C")</f>
        <v>0</v>
      </c>
      <c r="K4928" s="25" t="n">
        <f aca="false">I4928+J4928</f>
        <v>0</v>
      </c>
    </row>
    <row r="4929" customFormat="false" ht="15" hidden="false" customHeight="false" outlineLevel="0" collapsed="false">
      <c r="A4929" s="24" t="s">
        <v>212</v>
      </c>
      <c r="B4929" s="24" t="s">
        <v>893</v>
      </c>
      <c r="C4929" s="24" t="s">
        <v>900</v>
      </c>
      <c r="D4929" s="24" t="n">
        <f aca="false">IFERROR(INDEX(Positions!$D$2:$D$14531,MATCH($A4929&amp;"|54",Positions!$A$2:$A$14531,0)),"-")</f>
        <v>55</v>
      </c>
      <c r="E4929" s="24" t="n">
        <f aca="false">IFERROR(INDEX(Positions!$D$2:$D$14531,MATCH($A4929&amp;"|58",Positions!$A$2:$A$14531,0)),"-")</f>
        <v>59</v>
      </c>
      <c r="F4929" s="24" t="str">
        <f aca="false">IFERROR(INDEX(Positions!$E$2:$E$14531,MATCH($A4929&amp;"|54",Positions!$A$2:$A$14531,0)),"-")</f>
        <v>U</v>
      </c>
      <c r="G4929" s="24" t="str">
        <f aca="false">IFERROR(INDEX(Positions!$E$2:$E$14531,MATCH($A4929&amp;"|58",Positions!$A$2:$A$14531,0)),"-")</f>
        <v>A</v>
      </c>
      <c r="H4929" s="25" t="str">
        <f aca="false">F4929&amp;"-"&amp;G4929</f>
        <v>U-A</v>
      </c>
      <c r="I4929" s="24" t="n">
        <f aca="false">(F4929="G")+(G4929="G")</f>
        <v>0</v>
      </c>
      <c r="J4929" s="24" t="n">
        <f aca="false">(F4929="C")+(G4929="C")</f>
        <v>0</v>
      </c>
      <c r="K4929" s="25" t="n">
        <f aca="false">I4929+J4929</f>
        <v>0</v>
      </c>
    </row>
    <row r="4930" customFormat="false" ht="15" hidden="false" customHeight="false" outlineLevel="0" collapsed="false">
      <c r="A4930" s="4" t="s">
        <v>213</v>
      </c>
      <c r="B4930" s="4" t="s">
        <v>768</v>
      </c>
      <c r="C4930" s="4" t="s">
        <v>882</v>
      </c>
      <c r="D4930" s="4" t="n">
        <f aca="false">IFERROR(INDEX(Positions!$D$2:$D$14531,MATCH($A4930&amp;"|1",Positions!$A$2:$A$14531,0)),"-")</f>
        <v>1</v>
      </c>
      <c r="E4930" s="4" t="n">
        <f aca="false">IFERROR(INDEX(Positions!$D$2:$D$14531,MATCH($A4930&amp;"|72",Positions!$A$2:$A$14531,0)),"-")</f>
        <v>73</v>
      </c>
      <c r="F4930" s="4" t="str">
        <f aca="false">IFERROR(INDEX(Positions!$E$2:$E$14531,MATCH($A4930&amp;"|1",Positions!$A$2:$A$14531,0)),"-")</f>
        <v>G</v>
      </c>
      <c r="G4930" s="4" t="str">
        <f aca="false">IFERROR(INDEX(Positions!$E$2:$E$14531,MATCH($A4930&amp;"|72",Positions!$A$2:$A$14531,0)),"-")</f>
        <v>C</v>
      </c>
      <c r="H4930" s="3" t="str">
        <f aca="false">F4930&amp;"-"&amp;G4930</f>
        <v>G-C</v>
      </c>
      <c r="I4930" s="4" t="n">
        <f aca="false">(F4930="G")+(G4930="G")</f>
        <v>1</v>
      </c>
      <c r="J4930" s="4" t="n">
        <f aca="false">(F4930="C")+(G4930="C")</f>
        <v>1</v>
      </c>
      <c r="K4930" s="3" t="n">
        <f aca="false">I4930+J4930</f>
        <v>2</v>
      </c>
    </row>
    <row r="4931" customFormat="false" ht="15" hidden="false" customHeight="false" outlineLevel="0" collapsed="false">
      <c r="A4931" s="4" t="s">
        <v>213</v>
      </c>
      <c r="B4931" s="4" t="s">
        <v>768</v>
      </c>
      <c r="C4931" s="4" t="s">
        <v>883</v>
      </c>
      <c r="D4931" s="4" t="n">
        <f aca="false">IFERROR(INDEX(Positions!$D$2:$D$14531,MATCH($A4931&amp;"|2",Positions!$A$2:$A$14531,0)),"-")</f>
        <v>2</v>
      </c>
      <c r="E4931" s="4" t="n">
        <f aca="false">IFERROR(INDEX(Positions!$D$2:$D$14531,MATCH($A4931&amp;"|71",Positions!$A$2:$A$14531,0)),"-")</f>
        <v>72</v>
      </c>
      <c r="F4931" s="4" t="str">
        <f aca="false">IFERROR(INDEX(Positions!$E$2:$E$14531,MATCH($A4931&amp;"|2",Positions!$A$2:$A$14531,0)),"-")</f>
        <v>C</v>
      </c>
      <c r="G4931" s="4" t="str">
        <f aca="false">IFERROR(INDEX(Positions!$E$2:$E$14531,MATCH($A4931&amp;"|71",Positions!$A$2:$A$14531,0)),"-")</f>
        <v>G</v>
      </c>
      <c r="H4931" s="3" t="str">
        <f aca="false">F4931&amp;"-"&amp;G4931</f>
        <v>C-G</v>
      </c>
      <c r="I4931" s="4" t="n">
        <f aca="false">(F4931="G")+(G4931="G")</f>
        <v>1</v>
      </c>
      <c r="J4931" s="4" t="n">
        <f aca="false">(F4931="C")+(G4931="C")</f>
        <v>1</v>
      </c>
      <c r="K4931" s="3" t="n">
        <f aca="false">I4931+J4931</f>
        <v>2</v>
      </c>
    </row>
    <row r="4932" customFormat="false" ht="15" hidden="false" customHeight="false" outlineLevel="0" collapsed="false">
      <c r="A4932" s="4" t="s">
        <v>213</v>
      </c>
      <c r="B4932" s="4" t="s">
        <v>768</v>
      </c>
      <c r="C4932" s="4" t="s">
        <v>884</v>
      </c>
      <c r="D4932" s="4" t="n">
        <f aca="false">IFERROR(INDEX(Positions!$D$2:$D$14531,MATCH($A4932&amp;"|3",Positions!$A$2:$A$14531,0)),"-")</f>
        <v>3</v>
      </c>
      <c r="E4932" s="4" t="n">
        <f aca="false">IFERROR(INDEX(Positions!$D$2:$D$14531,MATCH($A4932&amp;"|70",Positions!$A$2:$A$14531,0)),"-")</f>
        <v>71</v>
      </c>
      <c r="F4932" s="4" t="str">
        <f aca="false">IFERROR(INDEX(Positions!$E$2:$E$14531,MATCH($A4932&amp;"|3",Positions!$A$2:$A$14531,0)),"-")</f>
        <v>G</v>
      </c>
      <c r="G4932" s="4" t="str">
        <f aca="false">IFERROR(INDEX(Positions!$E$2:$E$14531,MATCH($A4932&amp;"|70",Positions!$A$2:$A$14531,0)),"-")</f>
        <v>C</v>
      </c>
      <c r="H4932" s="3" t="str">
        <f aca="false">F4932&amp;"-"&amp;G4932</f>
        <v>G-C</v>
      </c>
      <c r="I4932" s="4" t="n">
        <f aca="false">(F4932="G")+(G4932="G")</f>
        <v>1</v>
      </c>
      <c r="J4932" s="4" t="n">
        <f aca="false">(F4932="C")+(G4932="C")</f>
        <v>1</v>
      </c>
      <c r="K4932" s="3" t="n">
        <f aca="false">I4932+J4932</f>
        <v>2</v>
      </c>
    </row>
    <row r="4933" customFormat="false" ht="15" hidden="false" customHeight="false" outlineLevel="0" collapsed="false">
      <c r="A4933" s="4" t="s">
        <v>213</v>
      </c>
      <c r="B4933" s="4" t="s">
        <v>768</v>
      </c>
      <c r="C4933" s="4" t="s">
        <v>885</v>
      </c>
      <c r="D4933" s="4" t="n">
        <f aca="false">IFERROR(INDEX(Positions!$D$2:$D$14531,MATCH($A4933&amp;"|4",Positions!$A$2:$A$14531,0)),"-")</f>
        <v>4</v>
      </c>
      <c r="E4933" s="4" t="n">
        <f aca="false">IFERROR(INDEX(Positions!$D$2:$D$14531,MATCH($A4933&amp;"|69",Positions!$A$2:$A$14531,0)),"-")</f>
        <v>70</v>
      </c>
      <c r="F4933" s="4" t="str">
        <f aca="false">IFERROR(INDEX(Positions!$E$2:$E$14531,MATCH($A4933&amp;"|4",Positions!$A$2:$A$14531,0)),"-")</f>
        <v>U</v>
      </c>
      <c r="G4933" s="4" t="str">
        <f aca="false">IFERROR(INDEX(Positions!$E$2:$E$14531,MATCH($A4933&amp;"|69",Positions!$A$2:$A$14531,0)),"-")</f>
        <v>A</v>
      </c>
      <c r="H4933" s="3" t="str">
        <f aca="false">F4933&amp;"-"&amp;G4933</f>
        <v>U-A</v>
      </c>
      <c r="I4933" s="4" t="n">
        <f aca="false">(F4933="G")+(G4933="G")</f>
        <v>0</v>
      </c>
      <c r="J4933" s="4" t="n">
        <f aca="false">(F4933="C")+(G4933="C")</f>
        <v>0</v>
      </c>
      <c r="K4933" s="3" t="n">
        <f aca="false">I4933+J4933</f>
        <v>0</v>
      </c>
    </row>
    <row r="4934" customFormat="false" ht="15" hidden="false" customHeight="false" outlineLevel="0" collapsed="false">
      <c r="A4934" s="4" t="s">
        <v>213</v>
      </c>
      <c r="B4934" s="4" t="s">
        <v>768</v>
      </c>
      <c r="C4934" s="4" t="s">
        <v>542</v>
      </c>
      <c r="D4934" s="4" t="n">
        <f aca="false">IFERROR(INDEX(Positions!$D$2:$D$14531,MATCH($A4934&amp;"|5",Positions!$A$2:$A$14531,0)),"-")</f>
        <v>5</v>
      </c>
      <c r="E4934" s="4" t="n">
        <f aca="false">IFERROR(INDEX(Positions!$D$2:$D$14531,MATCH($A4934&amp;"|68",Positions!$A$2:$A$14531,0)),"-")</f>
        <v>69</v>
      </c>
      <c r="F4934" s="4" t="str">
        <f aca="false">IFERROR(INDEX(Positions!$E$2:$E$14531,MATCH($A4934&amp;"|5",Positions!$A$2:$A$14531,0)),"-")</f>
        <v>C</v>
      </c>
      <c r="G4934" s="4" t="str">
        <f aca="false">IFERROR(INDEX(Positions!$E$2:$E$14531,MATCH($A4934&amp;"|68",Positions!$A$2:$A$14531,0)),"-")</f>
        <v>G</v>
      </c>
      <c r="H4934" s="3" t="str">
        <f aca="false">F4934&amp;"-"&amp;G4934</f>
        <v>C-G</v>
      </c>
      <c r="I4934" s="4" t="n">
        <f aca="false">(F4934="G")+(G4934="G")</f>
        <v>1</v>
      </c>
      <c r="J4934" s="4" t="n">
        <f aca="false">(F4934="C")+(G4934="C")</f>
        <v>1</v>
      </c>
      <c r="K4934" s="3" t="n">
        <f aca="false">I4934+J4934</f>
        <v>2</v>
      </c>
    </row>
    <row r="4935" customFormat="false" ht="15" hidden="false" customHeight="false" outlineLevel="0" collapsed="false">
      <c r="A4935" s="4" t="s">
        <v>213</v>
      </c>
      <c r="B4935" s="4" t="s">
        <v>768</v>
      </c>
      <c r="C4935" s="4" t="s">
        <v>561</v>
      </c>
      <c r="D4935" s="4" t="n">
        <f aca="false">IFERROR(INDEX(Positions!$D$2:$D$14531,MATCH($A4935&amp;"|6",Positions!$A$2:$A$14531,0)),"-")</f>
        <v>6</v>
      </c>
      <c r="E4935" s="4" t="n">
        <f aca="false">IFERROR(INDEX(Positions!$D$2:$D$14531,MATCH($A4935&amp;"|67",Positions!$A$2:$A$14531,0)),"-")</f>
        <v>68</v>
      </c>
      <c r="F4935" s="4" t="str">
        <f aca="false">IFERROR(INDEX(Positions!$E$2:$E$14531,MATCH($A4935&amp;"|6",Positions!$A$2:$A$14531,0)),"-")</f>
        <v>C</v>
      </c>
      <c r="G4935" s="4" t="str">
        <f aca="false">IFERROR(INDEX(Positions!$E$2:$E$14531,MATCH($A4935&amp;"|67",Positions!$A$2:$A$14531,0)),"-")</f>
        <v>G</v>
      </c>
      <c r="H4935" s="3" t="str">
        <f aca="false">F4935&amp;"-"&amp;G4935</f>
        <v>C-G</v>
      </c>
      <c r="I4935" s="4" t="n">
        <f aca="false">(F4935="G")+(G4935="G")</f>
        <v>1</v>
      </c>
      <c r="J4935" s="4" t="n">
        <f aca="false">(F4935="C")+(G4935="C")</f>
        <v>1</v>
      </c>
      <c r="K4935" s="3" t="n">
        <f aca="false">I4935+J4935</f>
        <v>2</v>
      </c>
    </row>
    <row r="4936" customFormat="false" ht="15" hidden="false" customHeight="false" outlineLevel="0" collapsed="false">
      <c r="A4936" s="4" t="s">
        <v>213</v>
      </c>
      <c r="B4936" s="4" t="s">
        <v>768</v>
      </c>
      <c r="C4936" s="4" t="s">
        <v>886</v>
      </c>
      <c r="D4936" s="4" t="n">
        <f aca="false">IFERROR(INDEX(Positions!$D$2:$D$14531,MATCH($A4936&amp;"|7",Positions!$A$2:$A$14531,0)),"-")</f>
        <v>7</v>
      </c>
      <c r="E4936" s="4" t="n">
        <f aca="false">IFERROR(INDEX(Positions!$D$2:$D$14531,MATCH($A4936&amp;"|66",Positions!$A$2:$A$14531,0)),"-")</f>
        <v>67</v>
      </c>
      <c r="F4936" s="4" t="str">
        <f aca="false">IFERROR(INDEX(Positions!$E$2:$E$14531,MATCH($A4936&amp;"|7",Positions!$A$2:$A$14531,0)),"-")</f>
        <v>G</v>
      </c>
      <c r="G4936" s="4" t="str">
        <f aca="false">IFERROR(INDEX(Positions!$E$2:$E$14531,MATCH($A4936&amp;"|66",Positions!$A$2:$A$14531,0)),"-")</f>
        <v>C</v>
      </c>
      <c r="H4936" s="3" t="str">
        <f aca="false">F4936&amp;"-"&amp;G4936</f>
        <v>G-C</v>
      </c>
      <c r="I4936" s="4" t="n">
        <f aca="false">(F4936="G")+(G4936="G")</f>
        <v>1</v>
      </c>
      <c r="J4936" s="4" t="n">
        <f aca="false">(F4936="C")+(G4936="C")</f>
        <v>1</v>
      </c>
      <c r="K4936" s="3" t="n">
        <f aca="false">I4936+J4936</f>
        <v>2</v>
      </c>
    </row>
    <row r="4937" customFormat="false" ht="15" hidden="false" customHeight="false" outlineLevel="0" collapsed="false">
      <c r="A4937" s="4" t="s">
        <v>213</v>
      </c>
      <c r="B4937" s="4" t="s">
        <v>783</v>
      </c>
      <c r="C4937" s="4" t="s">
        <v>887</v>
      </c>
      <c r="D4937" s="4" t="n">
        <f aca="false">IFERROR(INDEX(Positions!$D$2:$D$14531,MATCH($A4937&amp;"|10",Positions!$A$2:$A$14531,0)),"-")</f>
        <v>10</v>
      </c>
      <c r="E4937" s="4" t="n">
        <f aca="false">IFERROR(INDEX(Positions!$D$2:$D$14531,MATCH($A4937&amp;"|25",Positions!$A$2:$A$14531,0)),"-")</f>
        <v>26</v>
      </c>
      <c r="F4937" s="4" t="str">
        <f aca="false">IFERROR(INDEX(Positions!$E$2:$E$14531,MATCH($A4937&amp;"|10",Positions!$A$2:$A$14531,0)),"-")</f>
        <v>G</v>
      </c>
      <c r="G4937" s="4" t="str">
        <f aca="false">IFERROR(INDEX(Positions!$E$2:$E$14531,MATCH($A4937&amp;"|25",Positions!$A$2:$A$14531,0)),"-")</f>
        <v>C</v>
      </c>
      <c r="H4937" s="3" t="str">
        <f aca="false">F4937&amp;"-"&amp;G4937</f>
        <v>G-C</v>
      </c>
      <c r="I4937" s="4" t="n">
        <f aca="false">(F4937="G")+(G4937="G")</f>
        <v>1</v>
      </c>
      <c r="J4937" s="4" t="n">
        <f aca="false">(F4937="C")+(G4937="C")</f>
        <v>1</v>
      </c>
      <c r="K4937" s="3" t="n">
        <f aca="false">I4937+J4937</f>
        <v>2</v>
      </c>
    </row>
    <row r="4938" customFormat="false" ht="15" hidden="false" customHeight="false" outlineLevel="0" collapsed="false">
      <c r="A4938" s="4" t="s">
        <v>213</v>
      </c>
      <c r="B4938" s="4" t="s">
        <v>783</v>
      </c>
      <c r="C4938" s="4" t="s">
        <v>888</v>
      </c>
      <c r="D4938" s="4" t="n">
        <f aca="false">IFERROR(INDEX(Positions!$D$2:$D$14531,MATCH($A4938&amp;"|11",Positions!$A$2:$A$14531,0)),"-")</f>
        <v>11</v>
      </c>
      <c r="E4938" s="4" t="n">
        <f aca="false">IFERROR(INDEX(Positions!$D$2:$D$14531,MATCH($A4938&amp;"|24",Positions!$A$2:$A$14531,0)),"-")</f>
        <v>25</v>
      </c>
      <c r="F4938" s="4" t="str">
        <f aca="false">IFERROR(INDEX(Positions!$E$2:$E$14531,MATCH($A4938&amp;"|11",Positions!$A$2:$A$14531,0)),"-")</f>
        <v>C</v>
      </c>
      <c r="G4938" s="4" t="str">
        <f aca="false">IFERROR(INDEX(Positions!$E$2:$E$14531,MATCH($A4938&amp;"|24",Positions!$A$2:$A$14531,0)),"-")</f>
        <v>G</v>
      </c>
      <c r="H4938" s="3" t="str">
        <f aca="false">F4938&amp;"-"&amp;G4938</f>
        <v>C-G</v>
      </c>
      <c r="I4938" s="4" t="n">
        <f aca="false">(F4938="G")+(G4938="G")</f>
        <v>1</v>
      </c>
      <c r="J4938" s="4" t="n">
        <f aca="false">(F4938="C")+(G4938="C")</f>
        <v>1</v>
      </c>
      <c r="K4938" s="3" t="n">
        <f aca="false">I4938+J4938</f>
        <v>2</v>
      </c>
    </row>
    <row r="4939" customFormat="false" ht="15" hidden="false" customHeight="false" outlineLevel="0" collapsed="false">
      <c r="A4939" s="4" t="s">
        <v>213</v>
      </c>
      <c r="B4939" s="4" t="s">
        <v>783</v>
      </c>
      <c r="C4939" s="4" t="s">
        <v>479</v>
      </c>
      <c r="D4939" s="4" t="n">
        <f aca="false">IFERROR(INDEX(Positions!$D$2:$D$14531,MATCH($A4939&amp;"|12",Positions!$A$2:$A$14531,0)),"-")</f>
        <v>12</v>
      </c>
      <c r="E4939" s="4" t="n">
        <f aca="false">IFERROR(INDEX(Positions!$D$2:$D$14531,MATCH($A4939&amp;"|23",Positions!$A$2:$A$14531,0)),"-")</f>
        <v>24</v>
      </c>
      <c r="F4939" s="4" t="str">
        <f aca="false">IFERROR(INDEX(Positions!$E$2:$E$14531,MATCH($A4939&amp;"|12",Positions!$A$2:$A$14531,0)),"-")</f>
        <v>U</v>
      </c>
      <c r="G4939" s="4" t="str">
        <f aca="false">IFERROR(INDEX(Positions!$E$2:$E$14531,MATCH($A4939&amp;"|23",Positions!$A$2:$A$14531,0)),"-")</f>
        <v>A</v>
      </c>
      <c r="H4939" s="3" t="str">
        <f aca="false">F4939&amp;"-"&amp;G4939</f>
        <v>U-A</v>
      </c>
      <c r="I4939" s="4" t="n">
        <f aca="false">(F4939="G")+(G4939="G")</f>
        <v>0</v>
      </c>
      <c r="J4939" s="4" t="n">
        <f aca="false">(F4939="C")+(G4939="C")</f>
        <v>0</v>
      </c>
      <c r="K4939" s="3" t="n">
        <f aca="false">I4939+J4939</f>
        <v>0</v>
      </c>
    </row>
    <row r="4940" customFormat="false" ht="15" hidden="false" customHeight="false" outlineLevel="0" collapsed="false">
      <c r="A4940" s="4" t="s">
        <v>213</v>
      </c>
      <c r="B4940" s="4" t="s">
        <v>783</v>
      </c>
      <c r="C4940" s="4" t="s">
        <v>267</v>
      </c>
      <c r="D4940" s="4" t="n">
        <f aca="false">IFERROR(INDEX(Positions!$D$2:$D$14531,MATCH($A4940&amp;"|13",Positions!$A$2:$A$14531,0)),"-")</f>
        <v>13</v>
      </c>
      <c r="E4940" s="4" t="n">
        <f aca="false">IFERROR(INDEX(Positions!$D$2:$D$14531,MATCH($A4940&amp;"|22",Positions!$A$2:$A$14531,0)),"-")</f>
        <v>23</v>
      </c>
      <c r="F4940" s="4" t="str">
        <f aca="false">IFERROR(INDEX(Positions!$E$2:$E$14531,MATCH($A4940&amp;"|13",Positions!$A$2:$A$14531,0)),"-")</f>
        <v>C</v>
      </c>
      <c r="G4940" s="4" t="str">
        <f aca="false">IFERROR(INDEX(Positions!$E$2:$E$14531,MATCH($A4940&amp;"|22",Positions!$A$2:$A$14531,0)),"-")</f>
        <v>G</v>
      </c>
      <c r="H4940" s="3" t="str">
        <f aca="false">F4940&amp;"-"&amp;G4940</f>
        <v>C-G</v>
      </c>
      <c r="I4940" s="4" t="n">
        <f aca="false">(F4940="G")+(G4940="G")</f>
        <v>1</v>
      </c>
      <c r="J4940" s="4" t="n">
        <f aca="false">(F4940="C")+(G4940="C")</f>
        <v>1</v>
      </c>
      <c r="K4940" s="3" t="n">
        <f aca="false">I4940+J4940</f>
        <v>2</v>
      </c>
    </row>
    <row r="4941" customFormat="false" ht="15" hidden="false" customHeight="false" outlineLevel="0" collapsed="false">
      <c r="A4941" s="4" t="s">
        <v>213</v>
      </c>
      <c r="B4941" s="4" t="s">
        <v>805</v>
      </c>
      <c r="C4941" s="4" t="s">
        <v>673</v>
      </c>
      <c r="D4941" s="4" t="n">
        <f aca="false">IFERROR(INDEX(Positions!$D$2:$D$14531,MATCH($A4941&amp;"|27",Positions!$A$2:$A$14531,0)),"-")</f>
        <v>28</v>
      </c>
      <c r="E4941" s="4" t="n">
        <f aca="false">IFERROR(INDEX(Positions!$D$2:$D$14531,MATCH($A4941&amp;"|43",Positions!$A$2:$A$14531,0)),"-")</f>
        <v>44</v>
      </c>
      <c r="F4941" s="4" t="str">
        <f aca="false">IFERROR(INDEX(Positions!$E$2:$E$14531,MATCH($A4941&amp;"|27",Positions!$A$2:$A$14531,0)),"-")</f>
        <v>C</v>
      </c>
      <c r="G4941" s="4" t="str">
        <f aca="false">IFERROR(INDEX(Positions!$E$2:$E$14531,MATCH($A4941&amp;"|43",Positions!$A$2:$A$14531,0)),"-")</f>
        <v>G</v>
      </c>
      <c r="H4941" s="3" t="str">
        <f aca="false">F4941&amp;"-"&amp;G4941</f>
        <v>C-G</v>
      </c>
      <c r="I4941" s="4" t="n">
        <f aca="false">(F4941="G")+(G4941="G")</f>
        <v>1</v>
      </c>
      <c r="J4941" s="4" t="n">
        <f aca="false">(F4941="C")+(G4941="C")</f>
        <v>1</v>
      </c>
      <c r="K4941" s="3" t="n">
        <f aca="false">I4941+J4941</f>
        <v>2</v>
      </c>
    </row>
    <row r="4942" customFormat="false" ht="15" hidden="false" customHeight="false" outlineLevel="0" collapsed="false">
      <c r="A4942" s="4" t="s">
        <v>213</v>
      </c>
      <c r="B4942" s="4" t="s">
        <v>805</v>
      </c>
      <c r="C4942" s="4" t="s">
        <v>889</v>
      </c>
      <c r="D4942" s="4" t="n">
        <f aca="false">IFERROR(INDEX(Positions!$D$2:$D$14531,MATCH($A4942&amp;"|28",Positions!$A$2:$A$14531,0)),"-")</f>
        <v>29</v>
      </c>
      <c r="E4942" s="4" t="n">
        <f aca="false">IFERROR(INDEX(Positions!$D$2:$D$14531,MATCH($A4942&amp;"|42",Positions!$A$2:$A$14531,0)),"-")</f>
        <v>43</v>
      </c>
      <c r="F4942" s="4" t="str">
        <f aca="false">IFERROR(INDEX(Positions!$E$2:$E$14531,MATCH($A4942&amp;"|28",Positions!$A$2:$A$14531,0)),"-")</f>
        <v>C</v>
      </c>
      <c r="G4942" s="4" t="str">
        <f aca="false">IFERROR(INDEX(Positions!$E$2:$E$14531,MATCH($A4942&amp;"|42",Positions!$A$2:$A$14531,0)),"-")</f>
        <v>G</v>
      </c>
      <c r="H4942" s="3" t="str">
        <f aca="false">F4942&amp;"-"&amp;G4942</f>
        <v>C-G</v>
      </c>
      <c r="I4942" s="4" t="n">
        <f aca="false">(F4942="G")+(G4942="G")</f>
        <v>1</v>
      </c>
      <c r="J4942" s="4" t="n">
        <f aca="false">(F4942="C")+(G4942="C")</f>
        <v>1</v>
      </c>
      <c r="K4942" s="3" t="n">
        <f aca="false">I4942+J4942</f>
        <v>2</v>
      </c>
    </row>
    <row r="4943" customFormat="false" ht="15" hidden="false" customHeight="false" outlineLevel="0" collapsed="false">
      <c r="A4943" s="4" t="s">
        <v>213</v>
      </c>
      <c r="B4943" s="4" t="s">
        <v>805</v>
      </c>
      <c r="C4943" s="4" t="s">
        <v>890</v>
      </c>
      <c r="D4943" s="4" t="n">
        <f aca="false">IFERROR(INDEX(Positions!$D$2:$D$14531,MATCH($A4943&amp;"|29",Positions!$A$2:$A$14531,0)),"-")</f>
        <v>30</v>
      </c>
      <c r="E4943" s="4" t="n">
        <f aca="false">IFERROR(INDEX(Positions!$D$2:$D$14531,MATCH($A4943&amp;"|41",Positions!$A$2:$A$14531,0)),"-")</f>
        <v>42</v>
      </c>
      <c r="F4943" s="4" t="str">
        <f aca="false">IFERROR(INDEX(Positions!$E$2:$E$14531,MATCH($A4943&amp;"|29",Positions!$A$2:$A$14531,0)),"-")</f>
        <v>A</v>
      </c>
      <c r="G4943" s="4" t="str">
        <f aca="false">IFERROR(INDEX(Positions!$E$2:$E$14531,MATCH($A4943&amp;"|41",Positions!$A$2:$A$14531,0)),"-")</f>
        <v>U</v>
      </c>
      <c r="H4943" s="3" t="str">
        <f aca="false">F4943&amp;"-"&amp;G4943</f>
        <v>A-U</v>
      </c>
      <c r="I4943" s="4" t="n">
        <f aca="false">(F4943="G")+(G4943="G")</f>
        <v>0</v>
      </c>
      <c r="J4943" s="4" t="n">
        <f aca="false">(F4943="C")+(G4943="C")</f>
        <v>0</v>
      </c>
      <c r="K4943" s="3" t="n">
        <f aca="false">I4943+J4943</f>
        <v>0</v>
      </c>
    </row>
    <row r="4944" customFormat="false" ht="15" hidden="false" customHeight="false" outlineLevel="0" collapsed="false">
      <c r="A4944" s="4" t="s">
        <v>213</v>
      </c>
      <c r="B4944" s="4" t="s">
        <v>805</v>
      </c>
      <c r="C4944" s="4" t="s">
        <v>694</v>
      </c>
      <c r="D4944" s="4" t="n">
        <f aca="false">IFERROR(INDEX(Positions!$D$2:$D$14531,MATCH($A4944&amp;"|30",Positions!$A$2:$A$14531,0)),"-")</f>
        <v>31</v>
      </c>
      <c r="E4944" s="4" t="n">
        <f aca="false">IFERROR(INDEX(Positions!$D$2:$D$14531,MATCH($A4944&amp;"|40",Positions!$A$2:$A$14531,0)),"-")</f>
        <v>41</v>
      </c>
      <c r="F4944" s="4" t="str">
        <f aca="false">IFERROR(INDEX(Positions!$E$2:$E$14531,MATCH($A4944&amp;"|30",Positions!$A$2:$A$14531,0)),"-")</f>
        <v>C</v>
      </c>
      <c r="G4944" s="4" t="str">
        <f aca="false">IFERROR(INDEX(Positions!$E$2:$E$14531,MATCH($A4944&amp;"|40",Positions!$A$2:$A$14531,0)),"-")</f>
        <v>G</v>
      </c>
      <c r="H4944" s="3" t="str">
        <f aca="false">F4944&amp;"-"&amp;G4944</f>
        <v>C-G</v>
      </c>
      <c r="I4944" s="4" t="n">
        <f aca="false">(F4944="G")+(G4944="G")</f>
        <v>1</v>
      </c>
      <c r="J4944" s="4" t="n">
        <f aca="false">(F4944="C")+(G4944="C")</f>
        <v>1</v>
      </c>
      <c r="K4944" s="3" t="n">
        <f aca="false">I4944+J4944</f>
        <v>2</v>
      </c>
    </row>
    <row r="4945" customFormat="false" ht="15" hidden="false" customHeight="false" outlineLevel="0" collapsed="false">
      <c r="A4945" s="4" t="s">
        <v>213</v>
      </c>
      <c r="B4945" s="4" t="s">
        <v>805</v>
      </c>
      <c r="C4945" s="4" t="s">
        <v>640</v>
      </c>
      <c r="D4945" s="4" t="n">
        <f aca="false">IFERROR(INDEX(Positions!$D$2:$D$14531,MATCH($A4945&amp;"|31",Positions!$A$2:$A$14531,0)),"-")</f>
        <v>32</v>
      </c>
      <c r="E4945" s="4" t="n">
        <f aca="false">IFERROR(INDEX(Positions!$D$2:$D$14531,MATCH($A4945&amp;"|39",Positions!$A$2:$A$14531,0)),"-")</f>
        <v>40</v>
      </c>
      <c r="F4945" s="4" t="str">
        <f aca="false">IFERROR(INDEX(Positions!$E$2:$E$14531,MATCH($A4945&amp;"|31",Positions!$A$2:$A$14531,0)),"-")</f>
        <v>C</v>
      </c>
      <c r="G4945" s="4" t="str">
        <f aca="false">IFERROR(INDEX(Positions!$E$2:$E$14531,MATCH($A4945&amp;"|39",Positions!$A$2:$A$14531,0)),"-")</f>
        <v>G</v>
      </c>
      <c r="H4945" s="3" t="str">
        <f aca="false">F4945&amp;"-"&amp;G4945</f>
        <v>C-G</v>
      </c>
      <c r="I4945" s="4" t="n">
        <f aca="false">(F4945="G")+(G4945="G")</f>
        <v>1</v>
      </c>
      <c r="J4945" s="4" t="n">
        <f aca="false">(F4945="C")+(G4945="C")</f>
        <v>1</v>
      </c>
      <c r="K4945" s="3" t="n">
        <f aca="false">I4945+J4945</f>
        <v>2</v>
      </c>
    </row>
    <row r="4946" customFormat="false" ht="15" hidden="false" customHeight="false" outlineLevel="0" collapsed="false">
      <c r="A4946" s="4" t="s">
        <v>213</v>
      </c>
      <c r="B4946" s="4" t="s">
        <v>830</v>
      </c>
      <c r="C4946" s="4" t="s">
        <v>367</v>
      </c>
      <c r="D4946" s="4" t="n">
        <f aca="false">IFERROR(INDEX(Positions!$D$2:$D$14531,MATCH($A4946&amp;"|49",Positions!$A$2:$A$14531,0)),"-")</f>
        <v>50</v>
      </c>
      <c r="E4946" s="4" t="n">
        <f aca="false">IFERROR(INDEX(Positions!$D$2:$D$14531,MATCH($A4946&amp;"|65",Positions!$A$2:$A$14531,0)),"-")</f>
        <v>66</v>
      </c>
      <c r="F4946" s="4" t="str">
        <f aca="false">IFERROR(INDEX(Positions!$E$2:$E$14531,MATCH($A4946&amp;"|49",Positions!$A$2:$A$14531,0)),"-")</f>
        <v>G</v>
      </c>
      <c r="G4946" s="4" t="str">
        <f aca="false">IFERROR(INDEX(Positions!$E$2:$E$14531,MATCH($A4946&amp;"|65",Positions!$A$2:$A$14531,0)),"-")</f>
        <v>U</v>
      </c>
      <c r="H4946" s="3" t="str">
        <f aca="false">F4946&amp;"-"&amp;G4946</f>
        <v>G-U</v>
      </c>
      <c r="I4946" s="4" t="n">
        <f aca="false">(F4946="G")+(G4946="G")</f>
        <v>1</v>
      </c>
      <c r="J4946" s="4" t="n">
        <f aca="false">(F4946="C")+(G4946="C")</f>
        <v>0</v>
      </c>
      <c r="K4946" s="3" t="n">
        <f aca="false">I4946+J4946</f>
        <v>1</v>
      </c>
    </row>
    <row r="4947" customFormat="false" ht="15" hidden="false" customHeight="false" outlineLevel="0" collapsed="false">
      <c r="A4947" s="4" t="s">
        <v>213</v>
      </c>
      <c r="B4947" s="4" t="s">
        <v>830</v>
      </c>
      <c r="C4947" s="4" t="s">
        <v>891</v>
      </c>
      <c r="D4947" s="4" t="n">
        <f aca="false">IFERROR(INDEX(Positions!$D$2:$D$14531,MATCH($A4947&amp;"|50",Positions!$A$2:$A$14531,0)),"-")</f>
        <v>51</v>
      </c>
      <c r="E4947" s="4" t="n">
        <f aca="false">IFERROR(INDEX(Positions!$D$2:$D$14531,MATCH($A4947&amp;"|64",Positions!$A$2:$A$14531,0)),"-")</f>
        <v>65</v>
      </c>
      <c r="F4947" s="4" t="str">
        <f aca="false">IFERROR(INDEX(Positions!$E$2:$E$14531,MATCH($A4947&amp;"|50",Positions!$A$2:$A$14531,0)),"-")</f>
        <v>G</v>
      </c>
      <c r="G4947" s="4" t="str">
        <f aca="false">IFERROR(INDEX(Positions!$E$2:$E$14531,MATCH($A4947&amp;"|64",Positions!$A$2:$A$14531,0)),"-")</f>
        <v>C</v>
      </c>
      <c r="H4947" s="3" t="str">
        <f aca="false">F4947&amp;"-"&amp;G4947</f>
        <v>G-C</v>
      </c>
      <c r="I4947" s="4" t="n">
        <f aca="false">(F4947="G")+(G4947="G")</f>
        <v>1</v>
      </c>
      <c r="J4947" s="4" t="n">
        <f aca="false">(F4947="C")+(G4947="C")</f>
        <v>1</v>
      </c>
      <c r="K4947" s="3" t="n">
        <f aca="false">I4947+J4947</f>
        <v>2</v>
      </c>
    </row>
    <row r="4948" customFormat="false" ht="15" hidden="false" customHeight="false" outlineLevel="0" collapsed="false">
      <c r="A4948" s="4" t="s">
        <v>213</v>
      </c>
      <c r="B4948" s="4" t="s">
        <v>830</v>
      </c>
      <c r="C4948" s="4" t="s">
        <v>689</v>
      </c>
      <c r="D4948" s="4" t="n">
        <f aca="false">IFERROR(INDEX(Positions!$D$2:$D$14531,MATCH($A4948&amp;"|51",Positions!$A$2:$A$14531,0)),"-")</f>
        <v>52</v>
      </c>
      <c r="E4948" s="4" t="n">
        <f aca="false">IFERROR(INDEX(Positions!$D$2:$D$14531,MATCH($A4948&amp;"|63",Positions!$A$2:$A$14531,0)),"-")</f>
        <v>64</v>
      </c>
      <c r="F4948" s="4" t="str">
        <f aca="false">IFERROR(INDEX(Positions!$E$2:$E$14531,MATCH($A4948&amp;"|51",Positions!$A$2:$A$14531,0)),"-")</f>
        <v>U</v>
      </c>
      <c r="G4948" s="4" t="str">
        <f aca="false">IFERROR(INDEX(Positions!$E$2:$E$14531,MATCH($A4948&amp;"|63",Positions!$A$2:$A$14531,0)),"-")</f>
        <v>A</v>
      </c>
      <c r="H4948" s="3" t="str">
        <f aca="false">F4948&amp;"-"&amp;G4948</f>
        <v>U-A</v>
      </c>
      <c r="I4948" s="4" t="n">
        <f aca="false">(F4948="G")+(G4948="G")</f>
        <v>0</v>
      </c>
      <c r="J4948" s="4" t="n">
        <f aca="false">(F4948="C")+(G4948="C")</f>
        <v>0</v>
      </c>
      <c r="K4948" s="3" t="n">
        <f aca="false">I4948+J4948</f>
        <v>0</v>
      </c>
    </row>
    <row r="4949" customFormat="false" ht="15" hidden="false" customHeight="false" outlineLevel="0" collapsed="false">
      <c r="A4949" s="4" t="s">
        <v>213</v>
      </c>
      <c r="B4949" s="4" t="s">
        <v>830</v>
      </c>
      <c r="C4949" s="4" t="s">
        <v>703</v>
      </c>
      <c r="D4949" s="4" t="n">
        <f aca="false">IFERROR(INDEX(Positions!$D$2:$D$14531,MATCH($A4949&amp;"|52",Positions!$A$2:$A$14531,0)),"-")</f>
        <v>53</v>
      </c>
      <c r="E4949" s="4" t="n">
        <f aca="false">IFERROR(INDEX(Positions!$D$2:$D$14531,MATCH($A4949&amp;"|62",Positions!$A$2:$A$14531,0)),"-")</f>
        <v>63</v>
      </c>
      <c r="F4949" s="4" t="str">
        <f aca="false">IFERROR(INDEX(Positions!$E$2:$E$14531,MATCH($A4949&amp;"|52",Positions!$A$2:$A$14531,0)),"-")</f>
        <v>G</v>
      </c>
      <c r="G4949" s="4" t="str">
        <f aca="false">IFERROR(INDEX(Positions!$E$2:$E$14531,MATCH($A4949&amp;"|62",Positions!$A$2:$A$14531,0)),"-")</f>
        <v>C</v>
      </c>
      <c r="H4949" s="3" t="str">
        <f aca="false">F4949&amp;"-"&amp;G4949</f>
        <v>G-C</v>
      </c>
      <c r="I4949" s="4" t="n">
        <f aca="false">(F4949="G")+(G4949="G")</f>
        <v>1</v>
      </c>
      <c r="J4949" s="4" t="n">
        <f aca="false">(F4949="C")+(G4949="C")</f>
        <v>1</v>
      </c>
      <c r="K4949" s="3" t="n">
        <f aca="false">I4949+J4949</f>
        <v>2</v>
      </c>
    </row>
    <row r="4950" customFormat="false" ht="15" hidden="false" customHeight="false" outlineLevel="0" collapsed="false">
      <c r="A4950" s="4" t="s">
        <v>213</v>
      </c>
      <c r="B4950" s="4" t="s">
        <v>830</v>
      </c>
      <c r="C4950" s="4" t="s">
        <v>892</v>
      </c>
      <c r="D4950" s="4" t="n">
        <f aca="false">IFERROR(INDEX(Positions!$D$2:$D$14531,MATCH($A4950&amp;"|53",Positions!$A$2:$A$14531,0)),"-")</f>
        <v>54</v>
      </c>
      <c r="E4950" s="4" t="n">
        <f aca="false">IFERROR(INDEX(Positions!$D$2:$D$14531,MATCH($A4950&amp;"|61",Positions!$A$2:$A$14531,0)),"-")</f>
        <v>62</v>
      </c>
      <c r="F4950" s="4" t="str">
        <f aca="false">IFERROR(INDEX(Positions!$E$2:$E$14531,MATCH($A4950&amp;"|53",Positions!$A$2:$A$14531,0)),"-")</f>
        <v>G</v>
      </c>
      <c r="G4950" s="4" t="str">
        <f aca="false">IFERROR(INDEX(Positions!$E$2:$E$14531,MATCH($A4950&amp;"|61",Positions!$A$2:$A$14531,0)),"-")</f>
        <v>C</v>
      </c>
      <c r="H4950" s="3" t="str">
        <f aca="false">F4950&amp;"-"&amp;G4950</f>
        <v>G-C</v>
      </c>
      <c r="I4950" s="4" t="n">
        <f aca="false">(F4950="G")+(G4950="G")</f>
        <v>1</v>
      </c>
      <c r="J4950" s="4" t="n">
        <f aca="false">(F4950="C")+(G4950="C")</f>
        <v>1</v>
      </c>
      <c r="K4950" s="3" t="n">
        <f aca="false">I4950+J4950</f>
        <v>2</v>
      </c>
    </row>
    <row r="4951" customFormat="false" ht="15" hidden="false" customHeight="false" outlineLevel="0" collapsed="false">
      <c r="A4951" s="24" t="s">
        <v>213</v>
      </c>
      <c r="B4951" s="24" t="s">
        <v>893</v>
      </c>
      <c r="C4951" s="24" t="s">
        <v>894</v>
      </c>
      <c r="D4951" s="24" t="n">
        <f aca="false">IFERROR(INDEX(Positions!$D$2:$D$14531,MATCH($A4951&amp;"|8",Positions!$A$2:$A$14531,0)),"-")</f>
        <v>8</v>
      </c>
      <c r="E4951" s="24" t="n">
        <f aca="false">IFERROR(INDEX(Positions!$D$2:$D$14531,MATCH($A4951&amp;"|14",Positions!$A$2:$A$14531,0)),"-")</f>
        <v>14</v>
      </c>
      <c r="F4951" s="24" t="str">
        <f aca="false">IFERROR(INDEX(Positions!$E$2:$E$14531,MATCH($A4951&amp;"|8",Positions!$A$2:$A$14531,0)),"-")</f>
        <v>U</v>
      </c>
      <c r="G4951" s="24" t="str">
        <f aca="false">IFERROR(INDEX(Positions!$E$2:$E$14531,MATCH($A4951&amp;"|14",Positions!$A$2:$A$14531,0)),"-")</f>
        <v>A</v>
      </c>
      <c r="H4951" s="25" t="str">
        <f aca="false">F4951&amp;"-"&amp;G4951</f>
        <v>U-A</v>
      </c>
      <c r="I4951" s="24" t="n">
        <f aca="false">(F4951="G")+(G4951="G")</f>
        <v>0</v>
      </c>
      <c r="J4951" s="24" t="n">
        <f aca="false">(F4951="C")+(G4951="C")</f>
        <v>0</v>
      </c>
      <c r="K4951" s="25" t="n">
        <f aca="false">I4951+J4951</f>
        <v>0</v>
      </c>
    </row>
    <row r="4952" customFormat="false" ht="15" hidden="false" customHeight="false" outlineLevel="0" collapsed="false">
      <c r="A4952" s="24" t="s">
        <v>213</v>
      </c>
      <c r="B4952" s="24" t="s">
        <v>893</v>
      </c>
      <c r="C4952" s="24" t="s">
        <v>895</v>
      </c>
      <c r="D4952" s="24" t="n">
        <f aca="false">IFERROR(INDEX(Positions!$D$2:$D$14531,MATCH($A4952&amp;"|15",Positions!$A$2:$A$14531,0)),"-")</f>
        <v>15</v>
      </c>
      <c r="E4952" s="24" t="n">
        <f aca="false">IFERROR(INDEX(Positions!$D$2:$D$14531,MATCH($A4952&amp;"|48",Positions!$A$2:$A$14531,0)),"-")</f>
        <v>49</v>
      </c>
      <c r="F4952" s="24" t="str">
        <f aca="false">IFERROR(INDEX(Positions!$E$2:$E$14531,MATCH($A4952&amp;"|15",Positions!$A$2:$A$14531,0)),"-")</f>
        <v>G</v>
      </c>
      <c r="G4952" s="24" t="str">
        <f aca="false">IFERROR(INDEX(Positions!$E$2:$E$14531,MATCH($A4952&amp;"|48",Positions!$A$2:$A$14531,0)),"-")</f>
        <v>C</v>
      </c>
      <c r="H4952" s="25" t="str">
        <f aca="false">F4952&amp;"-"&amp;G4952</f>
        <v>G-C</v>
      </c>
      <c r="I4952" s="24" t="n">
        <f aca="false">(F4952="G")+(G4952="G")</f>
        <v>1</v>
      </c>
      <c r="J4952" s="24" t="n">
        <f aca="false">(F4952="C")+(G4952="C")</f>
        <v>1</v>
      </c>
      <c r="K4952" s="25" t="n">
        <f aca="false">I4952+J4952</f>
        <v>2</v>
      </c>
    </row>
    <row r="4953" customFormat="false" ht="15" hidden="false" customHeight="false" outlineLevel="0" collapsed="false">
      <c r="A4953" s="24" t="s">
        <v>213</v>
      </c>
      <c r="B4953" s="24" t="s">
        <v>893</v>
      </c>
      <c r="C4953" s="24" t="s">
        <v>896</v>
      </c>
      <c r="D4953" s="24" t="n">
        <f aca="false">IFERROR(INDEX(Positions!$D$2:$D$14531,MATCH($A4953&amp;"|18",Positions!$A$2:$A$14531,0)),"-")</f>
        <v>18</v>
      </c>
      <c r="E4953" s="24" t="n">
        <f aca="false">IFERROR(INDEX(Positions!$D$2:$D$14531,MATCH($A4953&amp;"|55",Positions!$A$2:$A$14531,0)),"-")</f>
        <v>56</v>
      </c>
      <c r="F4953" s="24" t="str">
        <f aca="false">IFERROR(INDEX(Positions!$E$2:$E$14531,MATCH($A4953&amp;"|18",Positions!$A$2:$A$14531,0)),"-")</f>
        <v>G</v>
      </c>
      <c r="G4953" s="24" t="str">
        <f aca="false">IFERROR(INDEX(Positions!$E$2:$E$14531,MATCH($A4953&amp;"|55",Positions!$A$2:$A$14531,0)),"-")</f>
        <v>U</v>
      </c>
      <c r="H4953" s="25" t="str">
        <f aca="false">F4953&amp;"-"&amp;G4953</f>
        <v>G-U</v>
      </c>
      <c r="I4953" s="24" t="n">
        <f aca="false">(F4953="G")+(G4953="G")</f>
        <v>1</v>
      </c>
      <c r="J4953" s="24" t="n">
        <f aca="false">(F4953="C")+(G4953="C")</f>
        <v>0</v>
      </c>
      <c r="K4953" s="25" t="n">
        <f aca="false">I4953+J4953</f>
        <v>1</v>
      </c>
    </row>
    <row r="4954" customFormat="false" ht="15" hidden="false" customHeight="false" outlineLevel="0" collapsed="false">
      <c r="A4954" s="24" t="s">
        <v>213</v>
      </c>
      <c r="B4954" s="24" t="s">
        <v>893</v>
      </c>
      <c r="C4954" s="24" t="s">
        <v>897</v>
      </c>
      <c r="D4954" s="24" t="n">
        <f aca="false">IFERROR(INDEX(Positions!$D$2:$D$14531,MATCH($A4954&amp;"|19",Positions!$A$2:$A$14531,0)),"-")</f>
        <v>19</v>
      </c>
      <c r="E4954" s="24" t="n">
        <f aca="false">IFERROR(INDEX(Positions!$D$2:$D$14531,MATCH($A4954&amp;"|56",Positions!$A$2:$A$14531,0)),"-")</f>
        <v>57</v>
      </c>
      <c r="F4954" s="24" t="str">
        <f aca="false">IFERROR(INDEX(Positions!$E$2:$E$14531,MATCH($A4954&amp;"|19",Positions!$A$2:$A$14531,0)),"-")</f>
        <v>G</v>
      </c>
      <c r="G4954" s="24" t="str">
        <f aca="false">IFERROR(INDEX(Positions!$E$2:$E$14531,MATCH($A4954&amp;"|56",Positions!$A$2:$A$14531,0)),"-")</f>
        <v>C</v>
      </c>
      <c r="H4954" s="25" t="str">
        <f aca="false">F4954&amp;"-"&amp;G4954</f>
        <v>G-C</v>
      </c>
      <c r="I4954" s="24" t="n">
        <f aca="false">(F4954="G")+(G4954="G")</f>
        <v>1</v>
      </c>
      <c r="J4954" s="24" t="n">
        <f aca="false">(F4954="C")+(G4954="C")</f>
        <v>1</v>
      </c>
      <c r="K4954" s="25" t="n">
        <f aca="false">I4954+J4954</f>
        <v>2</v>
      </c>
    </row>
    <row r="4955" customFormat="false" ht="15" hidden="false" customHeight="false" outlineLevel="0" collapsed="false">
      <c r="A4955" s="24" t="s">
        <v>213</v>
      </c>
      <c r="B4955" s="24" t="s">
        <v>893</v>
      </c>
      <c r="C4955" s="24" t="s">
        <v>898</v>
      </c>
      <c r="D4955" s="24" t="n">
        <f aca="false">IFERROR(INDEX(Positions!$D$2:$D$14531,MATCH($A4955&amp;"|26",Positions!$A$2:$A$14531,0)),"-")</f>
        <v>27</v>
      </c>
      <c r="E4955" s="24" t="n">
        <f aca="false">IFERROR(INDEX(Positions!$D$2:$D$14531,MATCH($A4955&amp;"|44",Positions!$A$2:$A$14531,0)),"-")</f>
        <v>45</v>
      </c>
      <c r="F4955" s="24" t="str">
        <f aca="false">IFERROR(INDEX(Positions!$E$2:$E$14531,MATCH($A4955&amp;"|26",Positions!$A$2:$A$14531,0)),"-")</f>
        <v>A</v>
      </c>
      <c r="G4955" s="24" t="str">
        <f aca="false">IFERROR(INDEX(Positions!$E$2:$E$14531,MATCH($A4955&amp;"|44",Positions!$A$2:$A$14531,0)),"-")</f>
        <v>G</v>
      </c>
      <c r="H4955" s="25" t="str">
        <f aca="false">F4955&amp;"-"&amp;G4955</f>
        <v>A-G</v>
      </c>
      <c r="I4955" s="24" t="n">
        <f aca="false">(F4955="G")+(G4955="G")</f>
        <v>1</v>
      </c>
      <c r="J4955" s="24" t="n">
        <f aca="false">(F4955="C")+(G4955="C")</f>
        <v>0</v>
      </c>
      <c r="K4955" s="25" t="n">
        <f aca="false">I4955+J4955</f>
        <v>1</v>
      </c>
    </row>
    <row r="4956" customFormat="false" ht="15" hidden="false" customHeight="false" outlineLevel="0" collapsed="false">
      <c r="A4956" s="24" t="s">
        <v>213</v>
      </c>
      <c r="B4956" s="24" t="s">
        <v>893</v>
      </c>
      <c r="C4956" s="24" t="s">
        <v>899</v>
      </c>
      <c r="D4956" s="24" t="n">
        <f aca="false">IFERROR(INDEX(Positions!$D$2:$D$14531,MATCH($A4956&amp;"|32",Positions!$A$2:$A$14531,0)),"-")</f>
        <v>33</v>
      </c>
      <c r="E4956" s="24" t="n">
        <f aca="false">IFERROR(INDEX(Positions!$D$2:$D$14531,MATCH($A4956&amp;"|38",Positions!$A$2:$A$14531,0)),"-")</f>
        <v>39</v>
      </c>
      <c r="F4956" s="24" t="str">
        <f aca="false">IFERROR(INDEX(Positions!$E$2:$E$14531,MATCH($A4956&amp;"|32",Positions!$A$2:$A$14531,0)),"-")</f>
        <v>U</v>
      </c>
      <c r="G4956" s="24" t="str">
        <f aca="false">IFERROR(INDEX(Positions!$E$2:$E$14531,MATCH($A4956&amp;"|38",Positions!$A$2:$A$14531,0)),"-")</f>
        <v>U</v>
      </c>
      <c r="H4956" s="25" t="str">
        <f aca="false">F4956&amp;"-"&amp;G4956</f>
        <v>U-U</v>
      </c>
      <c r="I4956" s="24" t="n">
        <f aca="false">(F4956="G")+(G4956="G")</f>
        <v>0</v>
      </c>
      <c r="J4956" s="24" t="n">
        <f aca="false">(F4956="C")+(G4956="C")</f>
        <v>0</v>
      </c>
      <c r="K4956" s="25" t="n">
        <f aca="false">I4956+J4956</f>
        <v>0</v>
      </c>
    </row>
    <row r="4957" customFormat="false" ht="15" hidden="false" customHeight="false" outlineLevel="0" collapsed="false">
      <c r="A4957" s="24" t="s">
        <v>213</v>
      </c>
      <c r="B4957" s="24" t="s">
        <v>893</v>
      </c>
      <c r="C4957" s="24" t="s">
        <v>900</v>
      </c>
      <c r="D4957" s="24" t="n">
        <f aca="false">IFERROR(INDEX(Positions!$D$2:$D$14531,MATCH($A4957&amp;"|54",Positions!$A$2:$A$14531,0)),"-")</f>
        <v>55</v>
      </c>
      <c r="E4957" s="24" t="n">
        <f aca="false">IFERROR(INDEX(Positions!$D$2:$D$14531,MATCH($A4957&amp;"|58",Positions!$A$2:$A$14531,0)),"-")</f>
        <v>59</v>
      </c>
      <c r="F4957" s="24" t="str">
        <f aca="false">IFERROR(INDEX(Positions!$E$2:$E$14531,MATCH($A4957&amp;"|54",Positions!$A$2:$A$14531,0)),"-")</f>
        <v>U</v>
      </c>
      <c r="G4957" s="24" t="str">
        <f aca="false">IFERROR(INDEX(Positions!$E$2:$E$14531,MATCH($A4957&amp;"|58",Positions!$A$2:$A$14531,0)),"-")</f>
        <v>A</v>
      </c>
      <c r="H4957" s="25" t="str">
        <f aca="false">F4957&amp;"-"&amp;G4957</f>
        <v>U-A</v>
      </c>
      <c r="I4957" s="24" t="n">
        <f aca="false">(F4957="G")+(G4957="G")</f>
        <v>0</v>
      </c>
      <c r="J4957" s="24" t="n">
        <f aca="false">(F4957="C")+(G4957="C")</f>
        <v>0</v>
      </c>
      <c r="K4957" s="25" t="n">
        <f aca="false">I4957+J4957</f>
        <v>0</v>
      </c>
    </row>
    <row r="4958" customFormat="false" ht="15" hidden="false" customHeight="false" outlineLevel="0" collapsed="false">
      <c r="A4958" s="4" t="s">
        <v>214</v>
      </c>
      <c r="B4958" s="4" t="s">
        <v>768</v>
      </c>
      <c r="C4958" s="4" t="s">
        <v>882</v>
      </c>
      <c r="D4958" s="4" t="n">
        <f aca="false">IFERROR(INDEX(Positions!$D$2:$D$14531,MATCH($A4958&amp;"|1",Positions!$A$2:$A$14531,0)),"-")</f>
        <v>1</v>
      </c>
      <c r="E4958" s="4" t="n">
        <f aca="false">IFERROR(INDEX(Positions!$D$2:$D$14531,MATCH($A4958&amp;"|72",Positions!$A$2:$A$14531,0)),"-")</f>
        <v>72</v>
      </c>
      <c r="F4958" s="4" t="str">
        <f aca="false">IFERROR(INDEX(Positions!$E$2:$E$14531,MATCH($A4958&amp;"|1",Positions!$A$2:$A$14531,0)),"-")</f>
        <v>G</v>
      </c>
      <c r="G4958" s="4" t="str">
        <f aca="false">IFERROR(INDEX(Positions!$E$2:$E$14531,MATCH($A4958&amp;"|72",Positions!$A$2:$A$14531,0)),"-")</f>
        <v>C</v>
      </c>
      <c r="H4958" s="3" t="str">
        <f aca="false">F4958&amp;"-"&amp;G4958</f>
        <v>G-C</v>
      </c>
      <c r="I4958" s="4" t="n">
        <f aca="false">(F4958="G")+(G4958="G")</f>
        <v>1</v>
      </c>
      <c r="J4958" s="4" t="n">
        <f aca="false">(F4958="C")+(G4958="C")</f>
        <v>1</v>
      </c>
      <c r="K4958" s="3" t="n">
        <f aca="false">I4958+J4958</f>
        <v>2</v>
      </c>
    </row>
    <row r="4959" customFormat="false" ht="15" hidden="false" customHeight="false" outlineLevel="0" collapsed="false">
      <c r="A4959" s="4" t="s">
        <v>214</v>
      </c>
      <c r="B4959" s="4" t="s">
        <v>768</v>
      </c>
      <c r="C4959" s="4" t="s">
        <v>883</v>
      </c>
      <c r="D4959" s="4" t="n">
        <f aca="false">IFERROR(INDEX(Positions!$D$2:$D$14531,MATCH($A4959&amp;"|2",Positions!$A$2:$A$14531,0)),"-")</f>
        <v>2</v>
      </c>
      <c r="E4959" s="4" t="n">
        <f aca="false">IFERROR(INDEX(Positions!$D$2:$D$14531,MATCH($A4959&amp;"|71",Positions!$A$2:$A$14531,0)),"-")</f>
        <v>71</v>
      </c>
      <c r="F4959" s="4" t="str">
        <f aca="false">IFERROR(INDEX(Positions!$E$2:$E$14531,MATCH($A4959&amp;"|2",Positions!$A$2:$A$14531,0)),"-")</f>
        <v>G</v>
      </c>
      <c r="G4959" s="4" t="str">
        <f aca="false">IFERROR(INDEX(Positions!$E$2:$E$14531,MATCH($A4959&amp;"|71",Positions!$A$2:$A$14531,0)),"-")</f>
        <v>C</v>
      </c>
      <c r="H4959" s="3" t="str">
        <f aca="false">F4959&amp;"-"&amp;G4959</f>
        <v>G-C</v>
      </c>
      <c r="I4959" s="4" t="n">
        <f aca="false">(F4959="G")+(G4959="G")</f>
        <v>1</v>
      </c>
      <c r="J4959" s="4" t="n">
        <f aca="false">(F4959="C")+(G4959="C")</f>
        <v>1</v>
      </c>
      <c r="K4959" s="3" t="n">
        <f aca="false">I4959+J4959</f>
        <v>2</v>
      </c>
    </row>
    <row r="4960" customFormat="false" ht="15" hidden="false" customHeight="false" outlineLevel="0" collapsed="false">
      <c r="A4960" s="4" t="s">
        <v>214</v>
      </c>
      <c r="B4960" s="4" t="s">
        <v>768</v>
      </c>
      <c r="C4960" s="4" t="s">
        <v>884</v>
      </c>
      <c r="D4960" s="4" t="n">
        <f aca="false">IFERROR(INDEX(Positions!$D$2:$D$14531,MATCH($A4960&amp;"|3",Positions!$A$2:$A$14531,0)),"-")</f>
        <v>3</v>
      </c>
      <c r="E4960" s="4" t="n">
        <f aca="false">IFERROR(INDEX(Positions!$D$2:$D$14531,MATCH($A4960&amp;"|70",Positions!$A$2:$A$14531,0)),"-")</f>
        <v>70</v>
      </c>
      <c r="F4960" s="4" t="str">
        <f aca="false">IFERROR(INDEX(Positions!$E$2:$E$14531,MATCH($A4960&amp;"|3",Positions!$A$2:$A$14531,0)),"-")</f>
        <v>G</v>
      </c>
      <c r="G4960" s="4" t="str">
        <f aca="false">IFERROR(INDEX(Positions!$E$2:$E$14531,MATCH($A4960&amp;"|70",Positions!$A$2:$A$14531,0)),"-")</f>
        <v>C</v>
      </c>
      <c r="H4960" s="3" t="str">
        <f aca="false">F4960&amp;"-"&amp;G4960</f>
        <v>G-C</v>
      </c>
      <c r="I4960" s="4" t="n">
        <f aca="false">(F4960="G")+(G4960="G")</f>
        <v>1</v>
      </c>
      <c r="J4960" s="4" t="n">
        <f aca="false">(F4960="C")+(G4960="C")</f>
        <v>1</v>
      </c>
      <c r="K4960" s="3" t="n">
        <f aca="false">I4960+J4960</f>
        <v>2</v>
      </c>
    </row>
    <row r="4961" customFormat="false" ht="15" hidden="false" customHeight="false" outlineLevel="0" collapsed="false">
      <c r="A4961" s="4" t="s">
        <v>214</v>
      </c>
      <c r="B4961" s="4" t="s">
        <v>768</v>
      </c>
      <c r="C4961" s="4" t="s">
        <v>885</v>
      </c>
      <c r="D4961" s="4" t="n">
        <f aca="false">IFERROR(INDEX(Positions!$D$2:$D$14531,MATCH($A4961&amp;"|4",Positions!$A$2:$A$14531,0)),"-")</f>
        <v>4</v>
      </c>
      <c r="E4961" s="4" t="n">
        <f aca="false">IFERROR(INDEX(Positions!$D$2:$D$14531,MATCH($A4961&amp;"|69",Positions!$A$2:$A$14531,0)),"-")</f>
        <v>69</v>
      </c>
      <c r="F4961" s="4" t="str">
        <f aca="false">IFERROR(INDEX(Positions!$E$2:$E$14531,MATCH($A4961&amp;"|4",Positions!$A$2:$A$14531,0)),"-")</f>
        <v>C</v>
      </c>
      <c r="G4961" s="4" t="str">
        <f aca="false">IFERROR(INDEX(Positions!$E$2:$E$14531,MATCH($A4961&amp;"|69",Positions!$A$2:$A$14531,0)),"-")</f>
        <v>G</v>
      </c>
      <c r="H4961" s="3" t="str">
        <f aca="false">F4961&amp;"-"&amp;G4961</f>
        <v>C-G</v>
      </c>
      <c r="I4961" s="4" t="n">
        <f aca="false">(F4961="G")+(G4961="G")</f>
        <v>1</v>
      </c>
      <c r="J4961" s="4" t="n">
        <f aca="false">(F4961="C")+(G4961="C")</f>
        <v>1</v>
      </c>
      <c r="K4961" s="3" t="n">
        <f aca="false">I4961+J4961</f>
        <v>2</v>
      </c>
    </row>
    <row r="4962" customFormat="false" ht="15" hidden="false" customHeight="false" outlineLevel="0" collapsed="false">
      <c r="A4962" s="4" t="s">
        <v>214</v>
      </c>
      <c r="B4962" s="4" t="s">
        <v>768</v>
      </c>
      <c r="C4962" s="4" t="s">
        <v>542</v>
      </c>
      <c r="D4962" s="4" t="n">
        <f aca="false">IFERROR(INDEX(Positions!$D$2:$D$14531,MATCH($A4962&amp;"|5",Positions!$A$2:$A$14531,0)),"-")</f>
        <v>5</v>
      </c>
      <c r="E4962" s="4" t="n">
        <f aca="false">IFERROR(INDEX(Positions!$D$2:$D$14531,MATCH($A4962&amp;"|68",Positions!$A$2:$A$14531,0)),"-")</f>
        <v>68</v>
      </c>
      <c r="F4962" s="4" t="str">
        <f aca="false">IFERROR(INDEX(Positions!$E$2:$E$14531,MATCH($A4962&amp;"|5",Positions!$A$2:$A$14531,0)),"-")</f>
        <v>G</v>
      </c>
      <c r="G4962" s="4" t="str">
        <f aca="false">IFERROR(INDEX(Positions!$E$2:$E$14531,MATCH($A4962&amp;"|68",Positions!$A$2:$A$14531,0)),"-")</f>
        <v>C</v>
      </c>
      <c r="H4962" s="3" t="str">
        <f aca="false">F4962&amp;"-"&amp;G4962</f>
        <v>G-C</v>
      </c>
      <c r="I4962" s="4" t="n">
        <f aca="false">(F4962="G")+(G4962="G")</f>
        <v>1</v>
      </c>
      <c r="J4962" s="4" t="n">
        <f aca="false">(F4962="C")+(G4962="C")</f>
        <v>1</v>
      </c>
      <c r="K4962" s="3" t="n">
        <f aca="false">I4962+J4962</f>
        <v>2</v>
      </c>
    </row>
    <row r="4963" customFormat="false" ht="15" hidden="false" customHeight="false" outlineLevel="0" collapsed="false">
      <c r="A4963" s="4" t="s">
        <v>214</v>
      </c>
      <c r="B4963" s="4" t="s">
        <v>768</v>
      </c>
      <c r="C4963" s="4" t="s">
        <v>561</v>
      </c>
      <c r="D4963" s="4" t="n">
        <f aca="false">IFERROR(INDEX(Positions!$D$2:$D$14531,MATCH($A4963&amp;"|6",Positions!$A$2:$A$14531,0)),"-")</f>
        <v>6</v>
      </c>
      <c r="E4963" s="4" t="n">
        <f aca="false">IFERROR(INDEX(Positions!$D$2:$D$14531,MATCH($A4963&amp;"|67",Positions!$A$2:$A$14531,0)),"-")</f>
        <v>67</v>
      </c>
      <c r="F4963" s="4" t="str">
        <f aca="false">IFERROR(INDEX(Positions!$E$2:$E$14531,MATCH($A4963&amp;"|6",Positions!$A$2:$A$14531,0)),"-")</f>
        <v>A</v>
      </c>
      <c r="G4963" s="4" t="str">
        <f aca="false">IFERROR(INDEX(Positions!$E$2:$E$14531,MATCH($A4963&amp;"|67",Positions!$A$2:$A$14531,0)),"-")</f>
        <v>U</v>
      </c>
      <c r="H4963" s="3" t="str">
        <f aca="false">F4963&amp;"-"&amp;G4963</f>
        <v>A-U</v>
      </c>
      <c r="I4963" s="4" t="n">
        <f aca="false">(F4963="G")+(G4963="G")</f>
        <v>0</v>
      </c>
      <c r="J4963" s="4" t="n">
        <f aca="false">(F4963="C")+(G4963="C")</f>
        <v>0</v>
      </c>
      <c r="K4963" s="3" t="n">
        <f aca="false">I4963+J4963</f>
        <v>0</v>
      </c>
    </row>
    <row r="4964" customFormat="false" ht="15" hidden="false" customHeight="false" outlineLevel="0" collapsed="false">
      <c r="A4964" s="4" t="s">
        <v>214</v>
      </c>
      <c r="B4964" s="4" t="s">
        <v>768</v>
      </c>
      <c r="C4964" s="4" t="s">
        <v>886</v>
      </c>
      <c r="D4964" s="4" t="n">
        <f aca="false">IFERROR(INDEX(Positions!$D$2:$D$14531,MATCH($A4964&amp;"|7",Positions!$A$2:$A$14531,0)),"-")</f>
        <v>7</v>
      </c>
      <c r="E4964" s="4" t="n">
        <f aca="false">IFERROR(INDEX(Positions!$D$2:$D$14531,MATCH($A4964&amp;"|66",Positions!$A$2:$A$14531,0)),"-")</f>
        <v>66</v>
      </c>
      <c r="F4964" s="4" t="str">
        <f aca="false">IFERROR(INDEX(Positions!$E$2:$E$14531,MATCH($A4964&amp;"|7",Positions!$A$2:$A$14531,0)),"-")</f>
        <v>U</v>
      </c>
      <c r="G4964" s="4" t="str">
        <f aca="false">IFERROR(INDEX(Positions!$E$2:$E$14531,MATCH($A4964&amp;"|66",Positions!$A$2:$A$14531,0)),"-")</f>
        <v>A</v>
      </c>
      <c r="H4964" s="3" t="str">
        <f aca="false">F4964&amp;"-"&amp;G4964</f>
        <v>U-A</v>
      </c>
      <c r="I4964" s="4" t="n">
        <f aca="false">(F4964="G")+(G4964="G")</f>
        <v>0</v>
      </c>
      <c r="J4964" s="4" t="n">
        <f aca="false">(F4964="C")+(G4964="C")</f>
        <v>0</v>
      </c>
      <c r="K4964" s="3" t="n">
        <f aca="false">I4964+J4964</f>
        <v>0</v>
      </c>
    </row>
    <row r="4965" customFormat="false" ht="15" hidden="false" customHeight="false" outlineLevel="0" collapsed="false">
      <c r="A4965" s="4" t="s">
        <v>214</v>
      </c>
      <c r="B4965" s="4" t="s">
        <v>783</v>
      </c>
      <c r="C4965" s="4" t="s">
        <v>887</v>
      </c>
      <c r="D4965" s="4" t="n">
        <f aca="false">IFERROR(INDEX(Positions!$D$2:$D$14531,MATCH($A4965&amp;"|10",Positions!$A$2:$A$14531,0)),"-")</f>
        <v>10</v>
      </c>
      <c r="E4965" s="4" t="n">
        <f aca="false">IFERROR(INDEX(Positions!$D$2:$D$14531,MATCH($A4965&amp;"|25",Positions!$A$2:$A$14531,0)),"-")</f>
        <v>25</v>
      </c>
      <c r="F4965" s="4" t="str">
        <f aca="false">IFERROR(INDEX(Positions!$E$2:$E$14531,MATCH($A4965&amp;"|10",Positions!$A$2:$A$14531,0)),"-")</f>
        <v>G</v>
      </c>
      <c r="G4965" s="4" t="str">
        <f aca="false">IFERROR(INDEX(Positions!$E$2:$E$14531,MATCH($A4965&amp;"|25",Positions!$A$2:$A$14531,0)),"-")</f>
        <v>C</v>
      </c>
      <c r="H4965" s="3" t="str">
        <f aca="false">F4965&amp;"-"&amp;G4965</f>
        <v>G-C</v>
      </c>
      <c r="I4965" s="4" t="n">
        <f aca="false">(F4965="G")+(G4965="G")</f>
        <v>1</v>
      </c>
      <c r="J4965" s="4" t="n">
        <f aca="false">(F4965="C")+(G4965="C")</f>
        <v>1</v>
      </c>
      <c r="K4965" s="3" t="n">
        <f aca="false">I4965+J4965</f>
        <v>2</v>
      </c>
    </row>
    <row r="4966" customFormat="false" ht="15" hidden="false" customHeight="false" outlineLevel="0" collapsed="false">
      <c r="A4966" s="4" t="s">
        <v>214</v>
      </c>
      <c r="B4966" s="4" t="s">
        <v>783</v>
      </c>
      <c r="C4966" s="4" t="s">
        <v>888</v>
      </c>
      <c r="D4966" s="4" t="n">
        <f aca="false">IFERROR(INDEX(Positions!$D$2:$D$14531,MATCH($A4966&amp;"|11",Positions!$A$2:$A$14531,0)),"-")</f>
        <v>11</v>
      </c>
      <c r="E4966" s="4" t="n">
        <f aca="false">IFERROR(INDEX(Positions!$D$2:$D$14531,MATCH($A4966&amp;"|24",Positions!$A$2:$A$14531,0)),"-")</f>
        <v>24</v>
      </c>
      <c r="F4966" s="4" t="str">
        <f aca="false">IFERROR(INDEX(Positions!$E$2:$E$14531,MATCH($A4966&amp;"|11",Positions!$A$2:$A$14531,0)),"-")</f>
        <v>C</v>
      </c>
      <c r="G4966" s="4" t="str">
        <f aca="false">IFERROR(INDEX(Positions!$E$2:$E$14531,MATCH($A4966&amp;"|24",Positions!$A$2:$A$14531,0)),"-")</f>
        <v>G</v>
      </c>
      <c r="H4966" s="3" t="str">
        <f aca="false">F4966&amp;"-"&amp;G4966</f>
        <v>C-G</v>
      </c>
      <c r="I4966" s="4" t="n">
        <f aca="false">(F4966="G")+(G4966="G")</f>
        <v>1</v>
      </c>
      <c r="J4966" s="4" t="n">
        <f aca="false">(F4966="C")+(G4966="C")</f>
        <v>1</v>
      </c>
      <c r="K4966" s="3" t="n">
        <f aca="false">I4966+J4966</f>
        <v>2</v>
      </c>
    </row>
    <row r="4967" customFormat="false" ht="15" hidden="false" customHeight="false" outlineLevel="0" collapsed="false">
      <c r="A4967" s="4" t="s">
        <v>214</v>
      </c>
      <c r="B4967" s="4" t="s">
        <v>783</v>
      </c>
      <c r="C4967" s="4" t="s">
        <v>479</v>
      </c>
      <c r="D4967" s="4" t="n">
        <f aca="false">IFERROR(INDEX(Positions!$D$2:$D$14531,MATCH($A4967&amp;"|12",Positions!$A$2:$A$14531,0)),"-")</f>
        <v>12</v>
      </c>
      <c r="E4967" s="4" t="n">
        <f aca="false">IFERROR(INDEX(Positions!$D$2:$D$14531,MATCH($A4967&amp;"|23",Positions!$A$2:$A$14531,0)),"-")</f>
        <v>23</v>
      </c>
      <c r="F4967" s="4" t="str">
        <f aca="false">IFERROR(INDEX(Positions!$E$2:$E$14531,MATCH($A4967&amp;"|12",Positions!$A$2:$A$14531,0)),"-")</f>
        <v>U</v>
      </c>
      <c r="G4967" s="4" t="str">
        <f aca="false">IFERROR(INDEX(Positions!$E$2:$E$14531,MATCH($A4967&amp;"|23",Positions!$A$2:$A$14531,0)),"-")</f>
        <v>A</v>
      </c>
      <c r="H4967" s="3" t="str">
        <f aca="false">F4967&amp;"-"&amp;G4967</f>
        <v>U-A</v>
      </c>
      <c r="I4967" s="4" t="n">
        <f aca="false">(F4967="G")+(G4967="G")</f>
        <v>0</v>
      </c>
      <c r="J4967" s="4" t="n">
        <f aca="false">(F4967="C")+(G4967="C")</f>
        <v>0</v>
      </c>
      <c r="K4967" s="3" t="n">
        <f aca="false">I4967+J4967</f>
        <v>0</v>
      </c>
    </row>
    <row r="4968" customFormat="false" ht="15" hidden="false" customHeight="false" outlineLevel="0" collapsed="false">
      <c r="A4968" s="4" t="s">
        <v>214</v>
      </c>
      <c r="B4968" s="4" t="s">
        <v>783</v>
      </c>
      <c r="C4968" s="4" t="s">
        <v>267</v>
      </c>
      <c r="D4968" s="4" t="n">
        <f aca="false">IFERROR(INDEX(Positions!$D$2:$D$14531,MATCH($A4968&amp;"|13",Positions!$A$2:$A$14531,0)),"-")</f>
        <v>13</v>
      </c>
      <c r="E4968" s="4" t="n">
        <f aca="false">IFERROR(INDEX(Positions!$D$2:$D$14531,MATCH($A4968&amp;"|22",Positions!$A$2:$A$14531,0)),"-")</f>
        <v>22</v>
      </c>
      <c r="F4968" s="4" t="str">
        <f aca="false">IFERROR(INDEX(Positions!$E$2:$E$14531,MATCH($A4968&amp;"|13",Positions!$A$2:$A$14531,0)),"-")</f>
        <v>C</v>
      </c>
      <c r="G4968" s="4" t="str">
        <f aca="false">IFERROR(INDEX(Positions!$E$2:$E$14531,MATCH($A4968&amp;"|22",Positions!$A$2:$A$14531,0)),"-")</f>
        <v>G</v>
      </c>
      <c r="H4968" s="3" t="str">
        <f aca="false">F4968&amp;"-"&amp;G4968</f>
        <v>C-G</v>
      </c>
      <c r="I4968" s="4" t="n">
        <f aca="false">(F4968="G")+(G4968="G")</f>
        <v>1</v>
      </c>
      <c r="J4968" s="4" t="n">
        <f aca="false">(F4968="C")+(G4968="C")</f>
        <v>1</v>
      </c>
      <c r="K4968" s="3" t="n">
        <f aca="false">I4968+J4968</f>
        <v>2</v>
      </c>
    </row>
    <row r="4969" customFormat="false" ht="15" hidden="false" customHeight="false" outlineLevel="0" collapsed="false">
      <c r="A4969" s="4" t="s">
        <v>214</v>
      </c>
      <c r="B4969" s="4" t="s">
        <v>805</v>
      </c>
      <c r="C4969" s="4" t="s">
        <v>673</v>
      </c>
      <c r="D4969" s="4" t="n">
        <f aca="false">IFERROR(INDEX(Positions!$D$2:$D$14531,MATCH($A4969&amp;"|27",Positions!$A$2:$A$14531,0)),"-")</f>
        <v>27</v>
      </c>
      <c r="E4969" s="4" t="n">
        <f aca="false">IFERROR(INDEX(Positions!$D$2:$D$14531,MATCH($A4969&amp;"|43",Positions!$A$2:$A$14531,0)),"-")</f>
        <v>43</v>
      </c>
      <c r="F4969" s="4" t="str">
        <f aca="false">IFERROR(INDEX(Positions!$E$2:$E$14531,MATCH($A4969&amp;"|27",Positions!$A$2:$A$14531,0)),"-")</f>
        <v>C</v>
      </c>
      <c r="G4969" s="4" t="str">
        <f aca="false">IFERROR(INDEX(Positions!$E$2:$E$14531,MATCH($A4969&amp;"|43",Positions!$A$2:$A$14531,0)),"-")</f>
        <v>G</v>
      </c>
      <c r="H4969" s="3" t="str">
        <f aca="false">F4969&amp;"-"&amp;G4969</f>
        <v>C-G</v>
      </c>
      <c r="I4969" s="4" t="n">
        <f aca="false">(F4969="G")+(G4969="G")</f>
        <v>1</v>
      </c>
      <c r="J4969" s="4" t="n">
        <f aca="false">(F4969="C")+(G4969="C")</f>
        <v>1</v>
      </c>
      <c r="K4969" s="3" t="n">
        <f aca="false">I4969+J4969</f>
        <v>2</v>
      </c>
    </row>
    <row r="4970" customFormat="false" ht="15" hidden="false" customHeight="false" outlineLevel="0" collapsed="false">
      <c r="A4970" s="4" t="s">
        <v>214</v>
      </c>
      <c r="B4970" s="4" t="s">
        <v>805</v>
      </c>
      <c r="C4970" s="4" t="s">
        <v>889</v>
      </c>
      <c r="D4970" s="4" t="n">
        <f aca="false">IFERROR(INDEX(Positions!$D$2:$D$14531,MATCH($A4970&amp;"|28",Positions!$A$2:$A$14531,0)),"-")</f>
        <v>28</v>
      </c>
      <c r="E4970" s="4" t="n">
        <f aca="false">IFERROR(INDEX(Positions!$D$2:$D$14531,MATCH($A4970&amp;"|42",Positions!$A$2:$A$14531,0)),"-")</f>
        <v>42</v>
      </c>
      <c r="F4970" s="4" t="str">
        <f aca="false">IFERROR(INDEX(Positions!$E$2:$E$14531,MATCH($A4970&amp;"|28",Positions!$A$2:$A$14531,0)),"-")</f>
        <v>C</v>
      </c>
      <c r="G4970" s="4" t="str">
        <f aca="false">IFERROR(INDEX(Positions!$E$2:$E$14531,MATCH($A4970&amp;"|42",Positions!$A$2:$A$14531,0)),"-")</f>
        <v>G</v>
      </c>
      <c r="H4970" s="3" t="str">
        <f aca="false">F4970&amp;"-"&amp;G4970</f>
        <v>C-G</v>
      </c>
      <c r="I4970" s="4" t="n">
        <f aca="false">(F4970="G")+(G4970="G")</f>
        <v>1</v>
      </c>
      <c r="J4970" s="4" t="n">
        <f aca="false">(F4970="C")+(G4970="C")</f>
        <v>1</v>
      </c>
      <c r="K4970" s="3" t="n">
        <f aca="false">I4970+J4970</f>
        <v>2</v>
      </c>
    </row>
    <row r="4971" customFormat="false" ht="15" hidden="false" customHeight="false" outlineLevel="0" collapsed="false">
      <c r="A4971" s="4" t="s">
        <v>214</v>
      </c>
      <c r="B4971" s="4" t="s">
        <v>805</v>
      </c>
      <c r="C4971" s="4" t="s">
        <v>890</v>
      </c>
      <c r="D4971" s="4" t="n">
        <f aca="false">IFERROR(INDEX(Positions!$D$2:$D$14531,MATCH($A4971&amp;"|29",Positions!$A$2:$A$14531,0)),"-")</f>
        <v>29</v>
      </c>
      <c r="E4971" s="4" t="n">
        <f aca="false">IFERROR(INDEX(Positions!$D$2:$D$14531,MATCH($A4971&amp;"|41",Positions!$A$2:$A$14531,0)),"-")</f>
        <v>41</v>
      </c>
      <c r="F4971" s="4" t="str">
        <f aca="false">IFERROR(INDEX(Positions!$E$2:$E$14531,MATCH($A4971&amp;"|29",Positions!$A$2:$A$14531,0)),"-")</f>
        <v>U</v>
      </c>
      <c r="G4971" s="4" t="str">
        <f aca="false">IFERROR(INDEX(Positions!$E$2:$E$14531,MATCH($A4971&amp;"|41",Positions!$A$2:$A$14531,0)),"-")</f>
        <v>A</v>
      </c>
      <c r="H4971" s="3" t="str">
        <f aca="false">F4971&amp;"-"&amp;G4971</f>
        <v>U-A</v>
      </c>
      <c r="I4971" s="4" t="n">
        <f aca="false">(F4971="G")+(G4971="G")</f>
        <v>0</v>
      </c>
      <c r="J4971" s="4" t="n">
        <f aca="false">(F4971="C")+(G4971="C")</f>
        <v>0</v>
      </c>
      <c r="K4971" s="3" t="n">
        <f aca="false">I4971+J4971</f>
        <v>0</v>
      </c>
    </row>
    <row r="4972" customFormat="false" ht="15" hidden="false" customHeight="false" outlineLevel="0" collapsed="false">
      <c r="A4972" s="4" t="s">
        <v>214</v>
      </c>
      <c r="B4972" s="4" t="s">
        <v>805</v>
      </c>
      <c r="C4972" s="4" t="s">
        <v>694</v>
      </c>
      <c r="D4972" s="4" t="n">
        <f aca="false">IFERROR(INDEX(Positions!$D$2:$D$14531,MATCH($A4972&amp;"|30",Positions!$A$2:$A$14531,0)),"-")</f>
        <v>30</v>
      </c>
      <c r="E4972" s="4" t="n">
        <f aca="false">IFERROR(INDEX(Positions!$D$2:$D$14531,MATCH($A4972&amp;"|40",Positions!$A$2:$A$14531,0)),"-")</f>
        <v>40</v>
      </c>
      <c r="F4972" s="4" t="str">
        <f aca="false">IFERROR(INDEX(Positions!$E$2:$E$14531,MATCH($A4972&amp;"|30",Positions!$A$2:$A$14531,0)),"-")</f>
        <v>G</v>
      </c>
      <c r="G4972" s="4" t="str">
        <f aca="false">IFERROR(INDEX(Positions!$E$2:$E$14531,MATCH($A4972&amp;"|40",Positions!$A$2:$A$14531,0)),"-")</f>
        <v>C</v>
      </c>
      <c r="H4972" s="3" t="str">
        <f aca="false">F4972&amp;"-"&amp;G4972</f>
        <v>G-C</v>
      </c>
      <c r="I4972" s="4" t="n">
        <f aca="false">(F4972="G")+(G4972="G")</f>
        <v>1</v>
      </c>
      <c r="J4972" s="4" t="n">
        <f aca="false">(F4972="C")+(G4972="C")</f>
        <v>1</v>
      </c>
      <c r="K4972" s="3" t="n">
        <f aca="false">I4972+J4972</f>
        <v>2</v>
      </c>
    </row>
    <row r="4973" customFormat="false" ht="15" hidden="false" customHeight="false" outlineLevel="0" collapsed="false">
      <c r="A4973" s="4" t="s">
        <v>214</v>
      </c>
      <c r="B4973" s="4" t="s">
        <v>805</v>
      </c>
      <c r="C4973" s="4" t="s">
        <v>640</v>
      </c>
      <c r="D4973" s="4" t="n">
        <f aca="false">IFERROR(INDEX(Positions!$D$2:$D$14531,MATCH($A4973&amp;"|31",Positions!$A$2:$A$14531,0)),"-")</f>
        <v>31</v>
      </c>
      <c r="E4973" s="4" t="n">
        <f aca="false">IFERROR(INDEX(Positions!$D$2:$D$14531,MATCH($A4973&amp;"|39",Positions!$A$2:$A$14531,0)),"-")</f>
        <v>39</v>
      </c>
      <c r="F4973" s="4" t="str">
        <f aca="false">IFERROR(INDEX(Positions!$E$2:$E$14531,MATCH($A4973&amp;"|31",Positions!$A$2:$A$14531,0)),"-")</f>
        <v>C</v>
      </c>
      <c r="G4973" s="4" t="str">
        <f aca="false">IFERROR(INDEX(Positions!$E$2:$E$14531,MATCH($A4973&amp;"|39",Positions!$A$2:$A$14531,0)),"-")</f>
        <v>G</v>
      </c>
      <c r="H4973" s="3" t="str">
        <f aca="false">F4973&amp;"-"&amp;G4973</f>
        <v>C-G</v>
      </c>
      <c r="I4973" s="4" t="n">
        <f aca="false">(F4973="G")+(G4973="G")</f>
        <v>1</v>
      </c>
      <c r="J4973" s="4" t="n">
        <f aca="false">(F4973="C")+(G4973="C")</f>
        <v>1</v>
      </c>
      <c r="K4973" s="3" t="n">
        <f aca="false">I4973+J4973</f>
        <v>2</v>
      </c>
    </row>
    <row r="4974" customFormat="false" ht="15" hidden="false" customHeight="false" outlineLevel="0" collapsed="false">
      <c r="A4974" s="4" t="s">
        <v>214</v>
      </c>
      <c r="B4974" s="4" t="s">
        <v>830</v>
      </c>
      <c r="C4974" s="4" t="s">
        <v>367</v>
      </c>
      <c r="D4974" s="4" t="n">
        <f aca="false">IFERROR(INDEX(Positions!$D$2:$D$14531,MATCH($A4974&amp;"|49",Positions!$A$2:$A$14531,0)),"-")</f>
        <v>49</v>
      </c>
      <c r="E4974" s="4" t="n">
        <f aca="false">IFERROR(INDEX(Positions!$D$2:$D$14531,MATCH($A4974&amp;"|65",Positions!$A$2:$A$14531,0)),"-")</f>
        <v>65</v>
      </c>
      <c r="F4974" s="4" t="str">
        <f aca="false">IFERROR(INDEX(Positions!$E$2:$E$14531,MATCH($A4974&amp;"|49",Positions!$A$2:$A$14531,0)),"-")</f>
        <v>A</v>
      </c>
      <c r="G4974" s="4" t="str">
        <f aca="false">IFERROR(INDEX(Positions!$E$2:$E$14531,MATCH($A4974&amp;"|65",Positions!$A$2:$A$14531,0)),"-")</f>
        <v>U</v>
      </c>
      <c r="H4974" s="3" t="str">
        <f aca="false">F4974&amp;"-"&amp;G4974</f>
        <v>A-U</v>
      </c>
      <c r="I4974" s="4" t="n">
        <f aca="false">(F4974="G")+(G4974="G")</f>
        <v>0</v>
      </c>
      <c r="J4974" s="4" t="n">
        <f aca="false">(F4974="C")+(G4974="C")</f>
        <v>0</v>
      </c>
      <c r="K4974" s="3" t="n">
        <f aca="false">I4974+J4974</f>
        <v>0</v>
      </c>
    </row>
    <row r="4975" customFormat="false" ht="15" hidden="false" customHeight="false" outlineLevel="0" collapsed="false">
      <c r="A4975" s="4" t="s">
        <v>214</v>
      </c>
      <c r="B4975" s="4" t="s">
        <v>830</v>
      </c>
      <c r="C4975" s="4" t="s">
        <v>891</v>
      </c>
      <c r="D4975" s="4" t="n">
        <f aca="false">IFERROR(INDEX(Positions!$D$2:$D$14531,MATCH($A4975&amp;"|50",Positions!$A$2:$A$14531,0)),"-")</f>
        <v>50</v>
      </c>
      <c r="E4975" s="4" t="n">
        <f aca="false">IFERROR(INDEX(Positions!$D$2:$D$14531,MATCH($A4975&amp;"|64",Positions!$A$2:$A$14531,0)),"-")</f>
        <v>64</v>
      </c>
      <c r="F4975" s="4" t="str">
        <f aca="false">IFERROR(INDEX(Positions!$E$2:$E$14531,MATCH($A4975&amp;"|50",Positions!$A$2:$A$14531,0)),"-")</f>
        <v>C</v>
      </c>
      <c r="G4975" s="4" t="str">
        <f aca="false">IFERROR(INDEX(Positions!$E$2:$E$14531,MATCH($A4975&amp;"|64",Positions!$A$2:$A$14531,0)),"-")</f>
        <v>G</v>
      </c>
      <c r="H4975" s="3" t="str">
        <f aca="false">F4975&amp;"-"&amp;G4975</f>
        <v>C-G</v>
      </c>
      <c r="I4975" s="4" t="n">
        <f aca="false">(F4975="G")+(G4975="G")</f>
        <v>1</v>
      </c>
      <c r="J4975" s="4" t="n">
        <f aca="false">(F4975="C")+(G4975="C")</f>
        <v>1</v>
      </c>
      <c r="K4975" s="3" t="n">
        <f aca="false">I4975+J4975</f>
        <v>2</v>
      </c>
    </row>
    <row r="4976" customFormat="false" ht="15" hidden="false" customHeight="false" outlineLevel="0" collapsed="false">
      <c r="A4976" s="4" t="s">
        <v>214</v>
      </c>
      <c r="B4976" s="4" t="s">
        <v>830</v>
      </c>
      <c r="C4976" s="4" t="s">
        <v>689</v>
      </c>
      <c r="D4976" s="4" t="n">
        <f aca="false">IFERROR(INDEX(Positions!$D$2:$D$14531,MATCH($A4976&amp;"|51",Positions!$A$2:$A$14531,0)),"-")</f>
        <v>51</v>
      </c>
      <c r="E4976" s="4" t="n">
        <f aca="false">IFERROR(INDEX(Positions!$D$2:$D$14531,MATCH($A4976&amp;"|63",Positions!$A$2:$A$14531,0)),"-")</f>
        <v>63</v>
      </c>
      <c r="F4976" s="4" t="str">
        <f aca="false">IFERROR(INDEX(Positions!$E$2:$E$14531,MATCH($A4976&amp;"|51",Positions!$A$2:$A$14531,0)),"-")</f>
        <v>U</v>
      </c>
      <c r="G4976" s="4" t="str">
        <f aca="false">IFERROR(INDEX(Positions!$E$2:$E$14531,MATCH($A4976&amp;"|63",Positions!$A$2:$A$14531,0)),"-")</f>
        <v>G</v>
      </c>
      <c r="H4976" s="3" t="str">
        <f aca="false">F4976&amp;"-"&amp;G4976</f>
        <v>U-G</v>
      </c>
      <c r="I4976" s="4" t="n">
        <f aca="false">(F4976="G")+(G4976="G")</f>
        <v>1</v>
      </c>
      <c r="J4976" s="4" t="n">
        <f aca="false">(F4976="C")+(G4976="C")</f>
        <v>0</v>
      </c>
      <c r="K4976" s="3" t="n">
        <f aca="false">I4976+J4976</f>
        <v>1</v>
      </c>
    </row>
    <row r="4977" customFormat="false" ht="15" hidden="false" customHeight="false" outlineLevel="0" collapsed="false">
      <c r="A4977" s="4" t="s">
        <v>214</v>
      </c>
      <c r="B4977" s="4" t="s">
        <v>830</v>
      </c>
      <c r="C4977" s="4" t="s">
        <v>703</v>
      </c>
      <c r="D4977" s="4" t="n">
        <f aca="false">IFERROR(INDEX(Positions!$D$2:$D$14531,MATCH($A4977&amp;"|52",Positions!$A$2:$A$14531,0)),"-")</f>
        <v>52</v>
      </c>
      <c r="E4977" s="4" t="n">
        <f aca="false">IFERROR(INDEX(Positions!$D$2:$D$14531,MATCH($A4977&amp;"|62",Positions!$A$2:$A$14531,0)),"-")</f>
        <v>62</v>
      </c>
      <c r="F4977" s="4" t="str">
        <f aca="false">IFERROR(INDEX(Positions!$E$2:$E$14531,MATCH($A4977&amp;"|52",Positions!$A$2:$A$14531,0)),"-")</f>
        <v>G</v>
      </c>
      <c r="G4977" s="4" t="str">
        <f aca="false">IFERROR(INDEX(Positions!$E$2:$E$14531,MATCH($A4977&amp;"|62",Positions!$A$2:$A$14531,0)),"-")</f>
        <v>C</v>
      </c>
      <c r="H4977" s="3" t="str">
        <f aca="false">F4977&amp;"-"&amp;G4977</f>
        <v>G-C</v>
      </c>
      <c r="I4977" s="4" t="n">
        <f aca="false">(F4977="G")+(G4977="G")</f>
        <v>1</v>
      </c>
      <c r="J4977" s="4" t="n">
        <f aca="false">(F4977="C")+(G4977="C")</f>
        <v>1</v>
      </c>
      <c r="K4977" s="3" t="n">
        <f aca="false">I4977+J4977</f>
        <v>2</v>
      </c>
    </row>
    <row r="4978" customFormat="false" ht="15" hidden="false" customHeight="false" outlineLevel="0" collapsed="false">
      <c r="A4978" s="4" t="s">
        <v>214</v>
      </c>
      <c r="B4978" s="4" t="s">
        <v>830</v>
      </c>
      <c r="C4978" s="4" t="s">
        <v>892</v>
      </c>
      <c r="D4978" s="4" t="n">
        <f aca="false">IFERROR(INDEX(Positions!$D$2:$D$14531,MATCH($A4978&amp;"|53",Positions!$A$2:$A$14531,0)),"-")</f>
        <v>53</v>
      </c>
      <c r="E4978" s="4" t="n">
        <f aca="false">IFERROR(INDEX(Positions!$D$2:$D$14531,MATCH($A4978&amp;"|61",Positions!$A$2:$A$14531,0)),"-")</f>
        <v>61</v>
      </c>
      <c r="F4978" s="4" t="str">
        <f aca="false">IFERROR(INDEX(Positions!$E$2:$E$14531,MATCH($A4978&amp;"|53",Positions!$A$2:$A$14531,0)),"-")</f>
        <v>G</v>
      </c>
      <c r="G4978" s="4" t="str">
        <f aca="false">IFERROR(INDEX(Positions!$E$2:$E$14531,MATCH($A4978&amp;"|61",Positions!$A$2:$A$14531,0)),"-")</f>
        <v>C</v>
      </c>
      <c r="H4978" s="3" t="str">
        <f aca="false">F4978&amp;"-"&amp;G4978</f>
        <v>G-C</v>
      </c>
      <c r="I4978" s="4" t="n">
        <f aca="false">(F4978="G")+(G4978="G")</f>
        <v>1</v>
      </c>
      <c r="J4978" s="4" t="n">
        <f aca="false">(F4978="C")+(G4978="C")</f>
        <v>1</v>
      </c>
      <c r="K4978" s="3" t="n">
        <f aca="false">I4978+J4978</f>
        <v>2</v>
      </c>
    </row>
    <row r="4979" customFormat="false" ht="15" hidden="false" customHeight="false" outlineLevel="0" collapsed="false">
      <c r="A4979" s="24" t="s">
        <v>214</v>
      </c>
      <c r="B4979" s="24" t="s">
        <v>893</v>
      </c>
      <c r="C4979" s="24" t="s">
        <v>894</v>
      </c>
      <c r="D4979" s="24" t="n">
        <f aca="false">IFERROR(INDEX(Positions!$D$2:$D$14531,MATCH($A4979&amp;"|8",Positions!$A$2:$A$14531,0)),"-")</f>
        <v>8</v>
      </c>
      <c r="E4979" s="24" t="n">
        <f aca="false">IFERROR(INDEX(Positions!$D$2:$D$14531,MATCH($A4979&amp;"|14",Positions!$A$2:$A$14531,0)),"-")</f>
        <v>14</v>
      </c>
      <c r="F4979" s="24" t="str">
        <f aca="false">IFERROR(INDEX(Positions!$E$2:$E$14531,MATCH($A4979&amp;"|8",Positions!$A$2:$A$14531,0)),"-")</f>
        <v>U</v>
      </c>
      <c r="G4979" s="24" t="str">
        <f aca="false">IFERROR(INDEX(Positions!$E$2:$E$14531,MATCH($A4979&amp;"|14",Positions!$A$2:$A$14531,0)),"-")</f>
        <v>A</v>
      </c>
      <c r="H4979" s="25" t="str">
        <f aca="false">F4979&amp;"-"&amp;G4979</f>
        <v>U-A</v>
      </c>
      <c r="I4979" s="24" t="n">
        <f aca="false">(F4979="G")+(G4979="G")</f>
        <v>0</v>
      </c>
      <c r="J4979" s="24" t="n">
        <f aca="false">(F4979="C")+(G4979="C")</f>
        <v>0</v>
      </c>
      <c r="K4979" s="25" t="n">
        <f aca="false">I4979+J4979</f>
        <v>0</v>
      </c>
    </row>
    <row r="4980" customFormat="false" ht="15" hidden="false" customHeight="false" outlineLevel="0" collapsed="false">
      <c r="A4980" s="24" t="s">
        <v>214</v>
      </c>
      <c r="B4980" s="24" t="s">
        <v>893</v>
      </c>
      <c r="C4980" s="24" t="s">
        <v>895</v>
      </c>
      <c r="D4980" s="24" t="n">
        <f aca="false">IFERROR(INDEX(Positions!$D$2:$D$14531,MATCH($A4980&amp;"|15",Positions!$A$2:$A$14531,0)),"-")</f>
        <v>15</v>
      </c>
      <c r="E4980" s="24" t="n">
        <f aca="false">IFERROR(INDEX(Positions!$D$2:$D$14531,MATCH($A4980&amp;"|48",Positions!$A$2:$A$14531,0)),"-")</f>
        <v>48</v>
      </c>
      <c r="F4980" s="24" t="str">
        <f aca="false">IFERROR(INDEX(Positions!$E$2:$E$14531,MATCH($A4980&amp;"|15",Positions!$A$2:$A$14531,0)),"-")</f>
        <v>G</v>
      </c>
      <c r="G4980" s="24" t="str">
        <f aca="false">IFERROR(INDEX(Positions!$E$2:$E$14531,MATCH($A4980&amp;"|48",Positions!$A$2:$A$14531,0)),"-")</f>
        <v>C</v>
      </c>
      <c r="H4980" s="25" t="str">
        <f aca="false">F4980&amp;"-"&amp;G4980</f>
        <v>G-C</v>
      </c>
      <c r="I4980" s="24" t="n">
        <f aca="false">(F4980="G")+(G4980="G")</f>
        <v>1</v>
      </c>
      <c r="J4980" s="24" t="n">
        <f aca="false">(F4980="C")+(G4980="C")</f>
        <v>1</v>
      </c>
      <c r="K4980" s="25" t="n">
        <f aca="false">I4980+J4980</f>
        <v>2</v>
      </c>
    </row>
    <row r="4981" customFormat="false" ht="15" hidden="false" customHeight="false" outlineLevel="0" collapsed="false">
      <c r="A4981" s="24" t="s">
        <v>214</v>
      </c>
      <c r="B4981" s="24" t="s">
        <v>893</v>
      </c>
      <c r="C4981" s="24" t="s">
        <v>896</v>
      </c>
      <c r="D4981" s="24" t="n">
        <f aca="false">IFERROR(INDEX(Positions!$D$2:$D$14531,MATCH($A4981&amp;"|18",Positions!$A$2:$A$14531,0)),"-")</f>
        <v>18</v>
      </c>
      <c r="E4981" s="24" t="n">
        <f aca="false">IFERROR(INDEX(Positions!$D$2:$D$14531,MATCH($A4981&amp;"|55",Positions!$A$2:$A$14531,0)),"-")</f>
        <v>55</v>
      </c>
      <c r="F4981" s="24" t="str">
        <f aca="false">IFERROR(INDEX(Positions!$E$2:$E$14531,MATCH($A4981&amp;"|18",Positions!$A$2:$A$14531,0)),"-")</f>
        <v>G</v>
      </c>
      <c r="G4981" s="24" t="str">
        <f aca="false">IFERROR(INDEX(Positions!$E$2:$E$14531,MATCH($A4981&amp;"|55",Positions!$A$2:$A$14531,0)),"-")</f>
        <v>U</v>
      </c>
      <c r="H4981" s="25" t="str">
        <f aca="false">F4981&amp;"-"&amp;G4981</f>
        <v>G-U</v>
      </c>
      <c r="I4981" s="24" t="n">
        <f aca="false">(F4981="G")+(G4981="G")</f>
        <v>1</v>
      </c>
      <c r="J4981" s="24" t="n">
        <f aca="false">(F4981="C")+(G4981="C")</f>
        <v>0</v>
      </c>
      <c r="K4981" s="25" t="n">
        <f aca="false">I4981+J4981</f>
        <v>1</v>
      </c>
    </row>
    <row r="4982" customFormat="false" ht="15" hidden="false" customHeight="false" outlineLevel="0" collapsed="false">
      <c r="A4982" s="24" t="s">
        <v>214</v>
      </c>
      <c r="B4982" s="24" t="s">
        <v>893</v>
      </c>
      <c r="C4982" s="24" t="s">
        <v>897</v>
      </c>
      <c r="D4982" s="24" t="n">
        <f aca="false">IFERROR(INDEX(Positions!$D$2:$D$14531,MATCH($A4982&amp;"|19",Positions!$A$2:$A$14531,0)),"-")</f>
        <v>19</v>
      </c>
      <c r="E4982" s="24" t="n">
        <f aca="false">IFERROR(INDEX(Positions!$D$2:$D$14531,MATCH($A4982&amp;"|56",Positions!$A$2:$A$14531,0)),"-")</f>
        <v>56</v>
      </c>
      <c r="F4982" s="24" t="str">
        <f aca="false">IFERROR(INDEX(Positions!$E$2:$E$14531,MATCH($A4982&amp;"|19",Positions!$A$2:$A$14531,0)),"-")</f>
        <v>G</v>
      </c>
      <c r="G4982" s="24" t="str">
        <f aca="false">IFERROR(INDEX(Positions!$E$2:$E$14531,MATCH($A4982&amp;"|56",Positions!$A$2:$A$14531,0)),"-")</f>
        <v>C</v>
      </c>
      <c r="H4982" s="25" t="str">
        <f aca="false">F4982&amp;"-"&amp;G4982</f>
        <v>G-C</v>
      </c>
      <c r="I4982" s="24" t="n">
        <f aca="false">(F4982="G")+(G4982="G")</f>
        <v>1</v>
      </c>
      <c r="J4982" s="24" t="n">
        <f aca="false">(F4982="C")+(G4982="C")</f>
        <v>1</v>
      </c>
      <c r="K4982" s="25" t="n">
        <f aca="false">I4982+J4982</f>
        <v>2</v>
      </c>
    </row>
    <row r="4983" customFormat="false" ht="15" hidden="false" customHeight="false" outlineLevel="0" collapsed="false">
      <c r="A4983" s="24" t="s">
        <v>214</v>
      </c>
      <c r="B4983" s="24" t="s">
        <v>893</v>
      </c>
      <c r="C4983" s="24" t="s">
        <v>898</v>
      </c>
      <c r="D4983" s="24" t="n">
        <f aca="false">IFERROR(INDEX(Positions!$D$2:$D$14531,MATCH($A4983&amp;"|26",Positions!$A$2:$A$14531,0)),"-")</f>
        <v>26</v>
      </c>
      <c r="E4983" s="24" t="n">
        <f aca="false">IFERROR(INDEX(Positions!$D$2:$D$14531,MATCH($A4983&amp;"|44",Positions!$A$2:$A$14531,0)),"-")</f>
        <v>44</v>
      </c>
      <c r="F4983" s="24" t="str">
        <f aca="false">IFERROR(INDEX(Positions!$E$2:$E$14531,MATCH($A4983&amp;"|26",Positions!$A$2:$A$14531,0)),"-")</f>
        <v>A</v>
      </c>
      <c r="G4983" s="24" t="str">
        <f aca="false">IFERROR(INDEX(Positions!$E$2:$E$14531,MATCH($A4983&amp;"|44",Positions!$A$2:$A$14531,0)),"-")</f>
        <v>G</v>
      </c>
      <c r="H4983" s="25" t="str">
        <f aca="false">F4983&amp;"-"&amp;G4983</f>
        <v>A-G</v>
      </c>
      <c r="I4983" s="24" t="n">
        <f aca="false">(F4983="G")+(G4983="G")</f>
        <v>1</v>
      </c>
      <c r="J4983" s="24" t="n">
        <f aca="false">(F4983="C")+(G4983="C")</f>
        <v>0</v>
      </c>
      <c r="K4983" s="25" t="n">
        <f aca="false">I4983+J4983</f>
        <v>1</v>
      </c>
    </row>
    <row r="4984" customFormat="false" ht="15" hidden="false" customHeight="false" outlineLevel="0" collapsed="false">
      <c r="A4984" s="24" t="s">
        <v>214</v>
      </c>
      <c r="B4984" s="24" t="s">
        <v>893</v>
      </c>
      <c r="C4984" s="24" t="s">
        <v>899</v>
      </c>
      <c r="D4984" s="24" t="n">
        <f aca="false">IFERROR(INDEX(Positions!$D$2:$D$14531,MATCH($A4984&amp;"|32",Positions!$A$2:$A$14531,0)),"-")</f>
        <v>32</v>
      </c>
      <c r="E4984" s="24" t="n">
        <f aca="false">IFERROR(INDEX(Positions!$D$2:$D$14531,MATCH($A4984&amp;"|38",Positions!$A$2:$A$14531,0)),"-")</f>
        <v>38</v>
      </c>
      <c r="F4984" s="24" t="str">
        <f aca="false">IFERROR(INDEX(Positions!$E$2:$E$14531,MATCH($A4984&amp;"|32",Positions!$A$2:$A$14531,0)),"-")</f>
        <v>C</v>
      </c>
      <c r="G4984" s="24" t="str">
        <f aca="false">IFERROR(INDEX(Positions!$E$2:$E$14531,MATCH($A4984&amp;"|38",Positions!$A$2:$A$14531,0)),"-")</f>
        <v>A</v>
      </c>
      <c r="H4984" s="25" t="str">
        <f aca="false">F4984&amp;"-"&amp;G4984</f>
        <v>C-A</v>
      </c>
      <c r="I4984" s="24" t="n">
        <f aca="false">(F4984="G")+(G4984="G")</f>
        <v>0</v>
      </c>
      <c r="J4984" s="24" t="n">
        <f aca="false">(F4984="C")+(G4984="C")</f>
        <v>1</v>
      </c>
      <c r="K4984" s="25" t="n">
        <f aca="false">I4984+J4984</f>
        <v>1</v>
      </c>
    </row>
    <row r="4985" customFormat="false" ht="15" hidden="false" customHeight="false" outlineLevel="0" collapsed="false">
      <c r="A4985" s="24" t="s">
        <v>214</v>
      </c>
      <c r="B4985" s="24" t="s">
        <v>893</v>
      </c>
      <c r="C4985" s="24" t="s">
        <v>900</v>
      </c>
      <c r="D4985" s="24" t="n">
        <f aca="false">IFERROR(INDEX(Positions!$D$2:$D$14531,MATCH($A4985&amp;"|54",Positions!$A$2:$A$14531,0)),"-")</f>
        <v>54</v>
      </c>
      <c r="E4985" s="24" t="n">
        <f aca="false">IFERROR(INDEX(Positions!$D$2:$D$14531,MATCH($A4985&amp;"|58",Positions!$A$2:$A$14531,0)),"-")</f>
        <v>58</v>
      </c>
      <c r="F4985" s="24" t="str">
        <f aca="false">IFERROR(INDEX(Positions!$E$2:$E$14531,MATCH($A4985&amp;"|54",Positions!$A$2:$A$14531,0)),"-")</f>
        <v>U</v>
      </c>
      <c r="G4985" s="24" t="str">
        <f aca="false">IFERROR(INDEX(Positions!$E$2:$E$14531,MATCH($A4985&amp;"|58",Positions!$A$2:$A$14531,0)),"-")</f>
        <v>A</v>
      </c>
      <c r="H4985" s="25" t="str">
        <f aca="false">F4985&amp;"-"&amp;G4985</f>
        <v>U-A</v>
      </c>
      <c r="I4985" s="24" t="n">
        <f aca="false">(F4985="G")+(G4985="G")</f>
        <v>0</v>
      </c>
      <c r="J4985" s="24" t="n">
        <f aca="false">(F4985="C")+(G4985="C")</f>
        <v>0</v>
      </c>
      <c r="K4985" s="25" t="n">
        <f aca="false">I4985+J4985</f>
        <v>0</v>
      </c>
    </row>
    <row r="4986" customFormat="false" ht="15" hidden="false" customHeight="false" outlineLevel="0" collapsed="false">
      <c r="A4986" s="4" t="s">
        <v>215</v>
      </c>
      <c r="B4986" s="4" t="s">
        <v>768</v>
      </c>
      <c r="C4986" s="4" t="s">
        <v>882</v>
      </c>
      <c r="D4986" s="4" t="n">
        <f aca="false">IFERROR(INDEX(Positions!$D$2:$D$14531,MATCH($A4986&amp;"|1",Positions!$A$2:$A$14531,0)),"-")</f>
        <v>1</v>
      </c>
      <c r="E4986" s="4" t="n">
        <f aca="false">IFERROR(INDEX(Positions!$D$2:$D$14531,MATCH($A4986&amp;"|72",Positions!$A$2:$A$14531,0)),"-")</f>
        <v>74</v>
      </c>
      <c r="F4986" s="4" t="str">
        <f aca="false">IFERROR(INDEX(Positions!$E$2:$E$14531,MATCH($A4986&amp;"|1",Positions!$A$2:$A$14531,0)),"-")</f>
        <v>A</v>
      </c>
      <c r="G4986" s="4" t="str">
        <f aca="false">IFERROR(INDEX(Positions!$E$2:$E$14531,MATCH($A4986&amp;"|72",Positions!$A$2:$A$14531,0)),"-")</f>
        <v>U</v>
      </c>
      <c r="H4986" s="3" t="str">
        <f aca="false">F4986&amp;"-"&amp;G4986</f>
        <v>A-U</v>
      </c>
      <c r="I4986" s="4" t="n">
        <f aca="false">(F4986="G")+(G4986="G")</f>
        <v>0</v>
      </c>
      <c r="J4986" s="4" t="n">
        <f aca="false">(F4986="C")+(G4986="C")</f>
        <v>0</v>
      </c>
      <c r="K4986" s="3" t="n">
        <f aca="false">I4986+J4986</f>
        <v>0</v>
      </c>
    </row>
    <row r="4987" customFormat="false" ht="15" hidden="false" customHeight="false" outlineLevel="0" collapsed="false">
      <c r="A4987" s="4" t="s">
        <v>215</v>
      </c>
      <c r="B4987" s="4" t="s">
        <v>768</v>
      </c>
      <c r="C4987" s="4" t="s">
        <v>883</v>
      </c>
      <c r="D4987" s="4" t="n">
        <f aca="false">IFERROR(INDEX(Positions!$D$2:$D$14531,MATCH($A4987&amp;"|2",Positions!$A$2:$A$14531,0)),"-")</f>
        <v>2</v>
      </c>
      <c r="E4987" s="4" t="n">
        <f aca="false">IFERROR(INDEX(Positions!$D$2:$D$14531,MATCH($A4987&amp;"|71",Positions!$A$2:$A$14531,0)),"-")</f>
        <v>73</v>
      </c>
      <c r="F4987" s="4" t="str">
        <f aca="false">IFERROR(INDEX(Positions!$E$2:$E$14531,MATCH($A4987&amp;"|2",Positions!$A$2:$A$14531,0)),"-")</f>
        <v>G</v>
      </c>
      <c r="G4987" s="4" t="str">
        <f aca="false">IFERROR(INDEX(Positions!$E$2:$E$14531,MATCH($A4987&amp;"|71",Positions!$A$2:$A$14531,0)),"-")</f>
        <v>C</v>
      </c>
      <c r="H4987" s="3" t="str">
        <f aca="false">F4987&amp;"-"&amp;G4987</f>
        <v>G-C</v>
      </c>
      <c r="I4987" s="4" t="n">
        <f aca="false">(F4987="G")+(G4987="G")</f>
        <v>1</v>
      </c>
      <c r="J4987" s="4" t="n">
        <f aca="false">(F4987="C")+(G4987="C")</f>
        <v>1</v>
      </c>
      <c r="K4987" s="3" t="n">
        <f aca="false">I4987+J4987</f>
        <v>2</v>
      </c>
    </row>
    <row r="4988" customFormat="false" ht="15" hidden="false" customHeight="false" outlineLevel="0" collapsed="false">
      <c r="A4988" s="4" t="s">
        <v>215</v>
      </c>
      <c r="B4988" s="4" t="s">
        <v>768</v>
      </c>
      <c r="C4988" s="4" t="s">
        <v>884</v>
      </c>
      <c r="D4988" s="4" t="n">
        <f aca="false">IFERROR(INDEX(Positions!$D$2:$D$14531,MATCH($A4988&amp;"|3",Positions!$A$2:$A$14531,0)),"-")</f>
        <v>3</v>
      </c>
      <c r="E4988" s="4" t="n">
        <f aca="false">IFERROR(INDEX(Positions!$D$2:$D$14531,MATCH($A4988&amp;"|70",Positions!$A$2:$A$14531,0)),"-")</f>
        <v>72</v>
      </c>
      <c r="F4988" s="4" t="str">
        <f aca="false">IFERROR(INDEX(Positions!$E$2:$E$14531,MATCH($A4988&amp;"|3",Positions!$A$2:$A$14531,0)),"-")</f>
        <v>C</v>
      </c>
      <c r="G4988" s="4" t="str">
        <f aca="false">IFERROR(INDEX(Positions!$E$2:$E$14531,MATCH($A4988&amp;"|70",Positions!$A$2:$A$14531,0)),"-")</f>
        <v>G</v>
      </c>
      <c r="H4988" s="3" t="str">
        <f aca="false">F4988&amp;"-"&amp;G4988</f>
        <v>C-G</v>
      </c>
      <c r="I4988" s="4" t="n">
        <f aca="false">(F4988="G")+(G4988="G")</f>
        <v>1</v>
      </c>
      <c r="J4988" s="4" t="n">
        <f aca="false">(F4988="C")+(G4988="C")</f>
        <v>1</v>
      </c>
      <c r="K4988" s="3" t="n">
        <f aca="false">I4988+J4988</f>
        <v>2</v>
      </c>
    </row>
    <row r="4989" customFormat="false" ht="15" hidden="false" customHeight="false" outlineLevel="0" collapsed="false">
      <c r="A4989" s="4" t="s">
        <v>215</v>
      </c>
      <c r="B4989" s="4" t="s">
        <v>768</v>
      </c>
      <c r="C4989" s="4" t="s">
        <v>885</v>
      </c>
      <c r="D4989" s="4" t="n">
        <f aca="false">IFERROR(INDEX(Positions!$D$2:$D$14531,MATCH($A4989&amp;"|4",Positions!$A$2:$A$14531,0)),"-")</f>
        <v>4</v>
      </c>
      <c r="E4989" s="4" t="n">
        <f aca="false">IFERROR(INDEX(Positions!$D$2:$D$14531,MATCH($A4989&amp;"|69",Positions!$A$2:$A$14531,0)),"-")</f>
        <v>71</v>
      </c>
      <c r="F4989" s="4" t="str">
        <f aca="false">IFERROR(INDEX(Positions!$E$2:$E$14531,MATCH($A4989&amp;"|4",Positions!$A$2:$A$14531,0)),"-")</f>
        <v>G</v>
      </c>
      <c r="G4989" s="4" t="str">
        <f aca="false">IFERROR(INDEX(Positions!$E$2:$E$14531,MATCH($A4989&amp;"|69",Positions!$A$2:$A$14531,0)),"-")</f>
        <v>C</v>
      </c>
      <c r="H4989" s="3" t="str">
        <f aca="false">F4989&amp;"-"&amp;G4989</f>
        <v>G-C</v>
      </c>
      <c r="I4989" s="4" t="n">
        <f aca="false">(F4989="G")+(G4989="G")</f>
        <v>1</v>
      </c>
      <c r="J4989" s="4" t="n">
        <f aca="false">(F4989="C")+(G4989="C")</f>
        <v>1</v>
      </c>
      <c r="K4989" s="3" t="n">
        <f aca="false">I4989+J4989</f>
        <v>2</v>
      </c>
    </row>
    <row r="4990" customFormat="false" ht="15" hidden="false" customHeight="false" outlineLevel="0" collapsed="false">
      <c r="A4990" s="4" t="s">
        <v>215</v>
      </c>
      <c r="B4990" s="4" t="s">
        <v>768</v>
      </c>
      <c r="C4990" s="4" t="s">
        <v>542</v>
      </c>
      <c r="D4990" s="4" t="n">
        <f aca="false">IFERROR(INDEX(Positions!$D$2:$D$14531,MATCH($A4990&amp;"|5",Positions!$A$2:$A$14531,0)),"-")</f>
        <v>5</v>
      </c>
      <c r="E4990" s="4" t="n">
        <f aca="false">IFERROR(INDEX(Positions!$D$2:$D$14531,MATCH($A4990&amp;"|68",Positions!$A$2:$A$14531,0)),"-")</f>
        <v>70</v>
      </c>
      <c r="F4990" s="4" t="str">
        <f aca="false">IFERROR(INDEX(Positions!$E$2:$E$14531,MATCH($A4990&amp;"|5",Positions!$A$2:$A$14531,0)),"-")</f>
        <v>G</v>
      </c>
      <c r="G4990" s="4" t="str">
        <f aca="false">IFERROR(INDEX(Positions!$E$2:$E$14531,MATCH($A4990&amp;"|68",Positions!$A$2:$A$14531,0)),"-")</f>
        <v>C</v>
      </c>
      <c r="H4990" s="3" t="str">
        <f aca="false">F4990&amp;"-"&amp;G4990</f>
        <v>G-C</v>
      </c>
      <c r="I4990" s="4" t="n">
        <f aca="false">(F4990="G")+(G4990="G")</f>
        <v>1</v>
      </c>
      <c r="J4990" s="4" t="n">
        <f aca="false">(F4990="C")+(G4990="C")</f>
        <v>1</v>
      </c>
      <c r="K4990" s="3" t="n">
        <f aca="false">I4990+J4990</f>
        <v>2</v>
      </c>
    </row>
    <row r="4991" customFormat="false" ht="15" hidden="false" customHeight="false" outlineLevel="0" collapsed="false">
      <c r="A4991" s="4" t="s">
        <v>215</v>
      </c>
      <c r="B4991" s="4" t="s">
        <v>768</v>
      </c>
      <c r="C4991" s="4" t="s">
        <v>561</v>
      </c>
      <c r="D4991" s="4" t="n">
        <f aca="false">IFERROR(INDEX(Positions!$D$2:$D$14531,MATCH($A4991&amp;"|6",Positions!$A$2:$A$14531,0)),"-")</f>
        <v>6</v>
      </c>
      <c r="E4991" s="4" t="n">
        <f aca="false">IFERROR(INDEX(Positions!$D$2:$D$14531,MATCH($A4991&amp;"|67",Positions!$A$2:$A$14531,0)),"-")</f>
        <v>69</v>
      </c>
      <c r="F4991" s="4" t="str">
        <f aca="false">IFERROR(INDEX(Positions!$E$2:$E$14531,MATCH($A4991&amp;"|6",Positions!$A$2:$A$14531,0)),"-")</f>
        <v>G</v>
      </c>
      <c r="G4991" s="4" t="str">
        <f aca="false">IFERROR(INDEX(Positions!$E$2:$E$14531,MATCH($A4991&amp;"|67",Positions!$A$2:$A$14531,0)),"-")</f>
        <v>C</v>
      </c>
      <c r="H4991" s="3" t="str">
        <f aca="false">F4991&amp;"-"&amp;G4991</f>
        <v>G-C</v>
      </c>
      <c r="I4991" s="4" t="n">
        <f aca="false">(F4991="G")+(G4991="G")</f>
        <v>1</v>
      </c>
      <c r="J4991" s="4" t="n">
        <f aca="false">(F4991="C")+(G4991="C")</f>
        <v>1</v>
      </c>
      <c r="K4991" s="3" t="n">
        <f aca="false">I4991+J4991</f>
        <v>2</v>
      </c>
    </row>
    <row r="4992" customFormat="false" ht="15" hidden="false" customHeight="false" outlineLevel="0" collapsed="false">
      <c r="A4992" s="4" t="s">
        <v>215</v>
      </c>
      <c r="B4992" s="4" t="s">
        <v>768</v>
      </c>
      <c r="C4992" s="4" t="s">
        <v>886</v>
      </c>
      <c r="D4992" s="4" t="n">
        <f aca="false">IFERROR(INDEX(Positions!$D$2:$D$14531,MATCH($A4992&amp;"|7",Positions!$A$2:$A$14531,0)),"-")</f>
        <v>7</v>
      </c>
      <c r="E4992" s="4" t="n">
        <f aca="false">IFERROR(INDEX(Positions!$D$2:$D$14531,MATCH($A4992&amp;"|66",Positions!$A$2:$A$14531,0)),"-")</f>
        <v>68</v>
      </c>
      <c r="F4992" s="4" t="str">
        <f aca="false">IFERROR(INDEX(Positions!$E$2:$E$14531,MATCH($A4992&amp;"|7",Positions!$A$2:$A$14531,0)),"-")</f>
        <v>A</v>
      </c>
      <c r="G4992" s="4" t="str">
        <f aca="false">IFERROR(INDEX(Positions!$E$2:$E$14531,MATCH($A4992&amp;"|66",Positions!$A$2:$A$14531,0)),"-")</f>
        <v>U</v>
      </c>
      <c r="H4992" s="3" t="str">
        <f aca="false">F4992&amp;"-"&amp;G4992</f>
        <v>A-U</v>
      </c>
      <c r="I4992" s="4" t="n">
        <f aca="false">(F4992="G")+(G4992="G")</f>
        <v>0</v>
      </c>
      <c r="J4992" s="4" t="n">
        <f aca="false">(F4992="C")+(G4992="C")</f>
        <v>0</v>
      </c>
      <c r="K4992" s="3" t="n">
        <f aca="false">I4992+J4992</f>
        <v>0</v>
      </c>
    </row>
    <row r="4993" customFormat="false" ht="15" hidden="false" customHeight="false" outlineLevel="0" collapsed="false">
      <c r="A4993" s="4" t="s">
        <v>215</v>
      </c>
      <c r="B4993" s="4" t="s">
        <v>783</v>
      </c>
      <c r="C4993" s="4" t="s">
        <v>887</v>
      </c>
      <c r="D4993" s="4" t="n">
        <f aca="false">IFERROR(INDEX(Positions!$D$2:$D$14531,MATCH($A4993&amp;"|10",Positions!$A$2:$A$14531,0)),"-")</f>
        <v>10</v>
      </c>
      <c r="E4993" s="4" t="n">
        <f aca="false">IFERROR(INDEX(Positions!$D$2:$D$14531,MATCH($A4993&amp;"|25",Positions!$A$2:$A$14531,0)),"-")</f>
        <v>27</v>
      </c>
      <c r="F4993" s="4" t="str">
        <f aca="false">IFERROR(INDEX(Positions!$E$2:$E$14531,MATCH($A4993&amp;"|10",Positions!$A$2:$A$14531,0)),"-")</f>
        <v>G</v>
      </c>
      <c r="G4993" s="4" t="str">
        <f aca="false">IFERROR(INDEX(Positions!$E$2:$E$14531,MATCH($A4993&amp;"|25",Positions!$A$2:$A$14531,0)),"-")</f>
        <v>C</v>
      </c>
      <c r="H4993" s="3" t="str">
        <f aca="false">F4993&amp;"-"&amp;G4993</f>
        <v>G-C</v>
      </c>
      <c r="I4993" s="4" t="n">
        <f aca="false">(F4993="G")+(G4993="G")</f>
        <v>1</v>
      </c>
      <c r="J4993" s="4" t="n">
        <f aca="false">(F4993="C")+(G4993="C")</f>
        <v>1</v>
      </c>
      <c r="K4993" s="3" t="n">
        <f aca="false">I4993+J4993</f>
        <v>2</v>
      </c>
    </row>
    <row r="4994" customFormat="false" ht="15" hidden="false" customHeight="false" outlineLevel="0" collapsed="false">
      <c r="A4994" s="4" t="s">
        <v>215</v>
      </c>
      <c r="B4994" s="4" t="s">
        <v>783</v>
      </c>
      <c r="C4994" s="4" t="s">
        <v>888</v>
      </c>
      <c r="D4994" s="4" t="n">
        <f aca="false">IFERROR(INDEX(Positions!$D$2:$D$14531,MATCH($A4994&amp;"|11",Positions!$A$2:$A$14531,0)),"-")</f>
        <v>11</v>
      </c>
      <c r="E4994" s="4" t="n">
        <f aca="false">IFERROR(INDEX(Positions!$D$2:$D$14531,MATCH($A4994&amp;"|24",Positions!$A$2:$A$14531,0)),"-")</f>
        <v>26</v>
      </c>
      <c r="F4994" s="4" t="str">
        <f aca="false">IFERROR(INDEX(Positions!$E$2:$E$14531,MATCH($A4994&amp;"|11",Positions!$A$2:$A$14531,0)),"-")</f>
        <v>G</v>
      </c>
      <c r="G4994" s="4" t="str">
        <f aca="false">IFERROR(INDEX(Positions!$E$2:$E$14531,MATCH($A4994&amp;"|24",Positions!$A$2:$A$14531,0)),"-")</f>
        <v>C</v>
      </c>
      <c r="H4994" s="3" t="str">
        <f aca="false">F4994&amp;"-"&amp;G4994</f>
        <v>G-C</v>
      </c>
      <c r="I4994" s="4" t="n">
        <f aca="false">(F4994="G")+(G4994="G")</f>
        <v>1</v>
      </c>
      <c r="J4994" s="4" t="n">
        <f aca="false">(F4994="C")+(G4994="C")</f>
        <v>1</v>
      </c>
      <c r="K4994" s="3" t="n">
        <f aca="false">I4994+J4994</f>
        <v>2</v>
      </c>
    </row>
    <row r="4995" customFormat="false" ht="15" hidden="false" customHeight="false" outlineLevel="0" collapsed="false">
      <c r="A4995" s="4" t="s">
        <v>215</v>
      </c>
      <c r="B4995" s="4" t="s">
        <v>783</v>
      </c>
      <c r="C4995" s="4" t="s">
        <v>479</v>
      </c>
      <c r="D4995" s="4" t="n">
        <f aca="false">IFERROR(INDEX(Positions!$D$2:$D$14531,MATCH($A4995&amp;"|12",Positions!$A$2:$A$14531,0)),"-")</f>
        <v>12</v>
      </c>
      <c r="E4995" s="4" t="n">
        <f aca="false">IFERROR(INDEX(Positions!$D$2:$D$14531,MATCH($A4995&amp;"|23",Positions!$A$2:$A$14531,0)),"-")</f>
        <v>25</v>
      </c>
      <c r="F4995" s="4" t="str">
        <f aca="false">IFERROR(INDEX(Positions!$E$2:$E$14531,MATCH($A4995&amp;"|12",Positions!$A$2:$A$14531,0)),"-")</f>
        <v>A</v>
      </c>
      <c r="G4995" s="4" t="str">
        <f aca="false">IFERROR(INDEX(Positions!$E$2:$E$14531,MATCH($A4995&amp;"|23",Positions!$A$2:$A$14531,0)),"-")</f>
        <v>U</v>
      </c>
      <c r="H4995" s="3" t="str">
        <f aca="false">F4995&amp;"-"&amp;G4995</f>
        <v>A-U</v>
      </c>
      <c r="I4995" s="4" t="n">
        <f aca="false">(F4995="G")+(G4995="G")</f>
        <v>0</v>
      </c>
      <c r="J4995" s="4" t="n">
        <f aca="false">(F4995="C")+(G4995="C")</f>
        <v>0</v>
      </c>
      <c r="K4995" s="3" t="n">
        <f aca="false">I4995+J4995</f>
        <v>0</v>
      </c>
    </row>
    <row r="4996" customFormat="false" ht="15" hidden="false" customHeight="false" outlineLevel="0" collapsed="false">
      <c r="A4996" s="4" t="s">
        <v>215</v>
      </c>
      <c r="B4996" s="4" t="s">
        <v>783</v>
      </c>
      <c r="C4996" s="4" t="s">
        <v>267</v>
      </c>
      <c r="D4996" s="4" t="n">
        <f aca="false">IFERROR(INDEX(Positions!$D$2:$D$14531,MATCH($A4996&amp;"|13",Positions!$A$2:$A$14531,0)),"-")</f>
        <v>13</v>
      </c>
      <c r="E4996" s="4" t="n">
        <f aca="false">IFERROR(INDEX(Positions!$D$2:$D$14531,MATCH($A4996&amp;"|22",Positions!$A$2:$A$14531,0)),"-")</f>
        <v>24</v>
      </c>
      <c r="F4996" s="4" t="str">
        <f aca="false">IFERROR(INDEX(Positions!$E$2:$E$14531,MATCH($A4996&amp;"|13",Positions!$A$2:$A$14531,0)),"-")</f>
        <v>U</v>
      </c>
      <c r="G4996" s="4" t="str">
        <f aca="false">IFERROR(INDEX(Positions!$E$2:$E$14531,MATCH($A4996&amp;"|22",Positions!$A$2:$A$14531,0)),"-")</f>
        <v>U</v>
      </c>
      <c r="H4996" s="3" t="str">
        <f aca="false">F4996&amp;"-"&amp;G4996</f>
        <v>U-U</v>
      </c>
      <c r="I4996" s="4" t="n">
        <f aca="false">(F4996="G")+(G4996="G")</f>
        <v>0</v>
      </c>
      <c r="J4996" s="4" t="n">
        <f aca="false">(F4996="C")+(G4996="C")</f>
        <v>0</v>
      </c>
      <c r="K4996" s="3" t="n">
        <f aca="false">I4996+J4996</f>
        <v>0</v>
      </c>
    </row>
    <row r="4997" customFormat="false" ht="15" hidden="false" customHeight="false" outlineLevel="0" collapsed="false">
      <c r="A4997" s="4" t="s">
        <v>215</v>
      </c>
      <c r="B4997" s="4" t="s">
        <v>805</v>
      </c>
      <c r="C4997" s="4" t="s">
        <v>673</v>
      </c>
      <c r="D4997" s="4" t="n">
        <f aca="false">IFERROR(INDEX(Positions!$D$2:$D$14531,MATCH($A4997&amp;"|27",Positions!$A$2:$A$14531,0)),"-")</f>
        <v>29</v>
      </c>
      <c r="E4997" s="4" t="n">
        <f aca="false">IFERROR(INDEX(Positions!$D$2:$D$14531,MATCH($A4997&amp;"|43",Positions!$A$2:$A$14531,0)),"-")</f>
        <v>45</v>
      </c>
      <c r="F4997" s="4" t="str">
        <f aca="false">IFERROR(INDEX(Positions!$E$2:$E$14531,MATCH($A4997&amp;"|27",Positions!$A$2:$A$14531,0)),"-")</f>
        <v>G</v>
      </c>
      <c r="G4997" s="4" t="str">
        <f aca="false">IFERROR(INDEX(Positions!$E$2:$E$14531,MATCH($A4997&amp;"|43",Positions!$A$2:$A$14531,0)),"-")</f>
        <v>C</v>
      </c>
      <c r="H4997" s="3" t="str">
        <f aca="false">F4997&amp;"-"&amp;G4997</f>
        <v>G-C</v>
      </c>
      <c r="I4997" s="4" t="n">
        <f aca="false">(F4997="G")+(G4997="G")</f>
        <v>1</v>
      </c>
      <c r="J4997" s="4" t="n">
        <f aca="false">(F4997="C")+(G4997="C")</f>
        <v>1</v>
      </c>
      <c r="K4997" s="3" t="n">
        <f aca="false">I4997+J4997</f>
        <v>2</v>
      </c>
    </row>
    <row r="4998" customFormat="false" ht="15" hidden="false" customHeight="false" outlineLevel="0" collapsed="false">
      <c r="A4998" s="4" t="s">
        <v>215</v>
      </c>
      <c r="B4998" s="4" t="s">
        <v>805</v>
      </c>
      <c r="C4998" s="4" t="s">
        <v>889</v>
      </c>
      <c r="D4998" s="4" t="n">
        <f aca="false">IFERROR(INDEX(Positions!$D$2:$D$14531,MATCH($A4998&amp;"|28",Positions!$A$2:$A$14531,0)),"-")</f>
        <v>30</v>
      </c>
      <c r="E4998" s="4" t="n">
        <f aca="false">IFERROR(INDEX(Positions!$D$2:$D$14531,MATCH($A4998&amp;"|42",Positions!$A$2:$A$14531,0)),"-")</f>
        <v>44</v>
      </c>
      <c r="F4998" s="4" t="str">
        <f aca="false">IFERROR(INDEX(Positions!$E$2:$E$14531,MATCH($A4998&amp;"|28",Positions!$A$2:$A$14531,0)),"-")</f>
        <v>C</v>
      </c>
      <c r="G4998" s="4" t="str">
        <f aca="false">IFERROR(INDEX(Positions!$E$2:$E$14531,MATCH($A4998&amp;"|42",Positions!$A$2:$A$14531,0)),"-")</f>
        <v>G</v>
      </c>
      <c r="H4998" s="3" t="str">
        <f aca="false">F4998&amp;"-"&amp;G4998</f>
        <v>C-G</v>
      </c>
      <c r="I4998" s="4" t="n">
        <f aca="false">(F4998="G")+(G4998="G")</f>
        <v>1</v>
      </c>
      <c r="J4998" s="4" t="n">
        <f aca="false">(F4998="C")+(G4998="C")</f>
        <v>1</v>
      </c>
      <c r="K4998" s="3" t="n">
        <f aca="false">I4998+J4998</f>
        <v>2</v>
      </c>
    </row>
    <row r="4999" customFormat="false" ht="15" hidden="false" customHeight="false" outlineLevel="0" collapsed="false">
      <c r="A4999" s="4" t="s">
        <v>215</v>
      </c>
      <c r="B4999" s="4" t="s">
        <v>805</v>
      </c>
      <c r="C4999" s="4" t="s">
        <v>890</v>
      </c>
      <c r="D4999" s="4" t="n">
        <f aca="false">IFERROR(INDEX(Positions!$D$2:$D$14531,MATCH($A4999&amp;"|29",Positions!$A$2:$A$14531,0)),"-")</f>
        <v>31</v>
      </c>
      <c r="E4999" s="4" t="n">
        <f aca="false">IFERROR(INDEX(Positions!$D$2:$D$14531,MATCH($A4999&amp;"|41",Positions!$A$2:$A$14531,0)),"-")</f>
        <v>43</v>
      </c>
      <c r="F4999" s="4" t="str">
        <f aca="false">IFERROR(INDEX(Positions!$E$2:$E$14531,MATCH($A4999&amp;"|29",Positions!$A$2:$A$14531,0)),"-")</f>
        <v>G</v>
      </c>
      <c r="G4999" s="4" t="str">
        <f aca="false">IFERROR(INDEX(Positions!$E$2:$E$14531,MATCH($A4999&amp;"|41",Positions!$A$2:$A$14531,0)),"-")</f>
        <v>C</v>
      </c>
      <c r="H4999" s="3" t="str">
        <f aca="false">F4999&amp;"-"&amp;G4999</f>
        <v>G-C</v>
      </c>
      <c r="I4999" s="4" t="n">
        <f aca="false">(F4999="G")+(G4999="G")</f>
        <v>1</v>
      </c>
      <c r="J4999" s="4" t="n">
        <f aca="false">(F4999="C")+(G4999="C")</f>
        <v>1</v>
      </c>
      <c r="K4999" s="3" t="n">
        <f aca="false">I4999+J4999</f>
        <v>2</v>
      </c>
    </row>
    <row r="5000" customFormat="false" ht="15" hidden="false" customHeight="false" outlineLevel="0" collapsed="false">
      <c r="A5000" s="4" t="s">
        <v>215</v>
      </c>
      <c r="B5000" s="4" t="s">
        <v>805</v>
      </c>
      <c r="C5000" s="4" t="s">
        <v>694</v>
      </c>
      <c r="D5000" s="4" t="n">
        <f aca="false">IFERROR(INDEX(Positions!$D$2:$D$14531,MATCH($A5000&amp;"|30",Positions!$A$2:$A$14531,0)),"-")</f>
        <v>32</v>
      </c>
      <c r="E5000" s="4" t="n">
        <f aca="false">IFERROR(INDEX(Positions!$D$2:$D$14531,MATCH($A5000&amp;"|40",Positions!$A$2:$A$14531,0)),"-")</f>
        <v>42</v>
      </c>
      <c r="F5000" s="4" t="str">
        <f aca="false">IFERROR(INDEX(Positions!$E$2:$E$14531,MATCH($A5000&amp;"|30",Positions!$A$2:$A$14531,0)),"-")</f>
        <v>G</v>
      </c>
      <c r="G5000" s="4" t="str">
        <f aca="false">IFERROR(INDEX(Positions!$E$2:$E$14531,MATCH($A5000&amp;"|40",Positions!$A$2:$A$14531,0)),"-")</f>
        <v>C</v>
      </c>
      <c r="H5000" s="3" t="str">
        <f aca="false">F5000&amp;"-"&amp;G5000</f>
        <v>G-C</v>
      </c>
      <c r="I5000" s="4" t="n">
        <f aca="false">(F5000="G")+(G5000="G")</f>
        <v>1</v>
      </c>
      <c r="J5000" s="4" t="n">
        <f aca="false">(F5000="C")+(G5000="C")</f>
        <v>1</v>
      </c>
      <c r="K5000" s="3" t="n">
        <f aca="false">I5000+J5000</f>
        <v>2</v>
      </c>
    </row>
    <row r="5001" customFormat="false" ht="15" hidden="false" customHeight="false" outlineLevel="0" collapsed="false">
      <c r="A5001" s="4" t="s">
        <v>215</v>
      </c>
      <c r="B5001" s="4" t="s">
        <v>805</v>
      </c>
      <c r="C5001" s="4" t="s">
        <v>640</v>
      </c>
      <c r="D5001" s="4" t="n">
        <f aca="false">IFERROR(INDEX(Positions!$D$2:$D$14531,MATCH($A5001&amp;"|31",Positions!$A$2:$A$14531,0)),"-")</f>
        <v>33</v>
      </c>
      <c r="E5001" s="4" t="n">
        <f aca="false">IFERROR(INDEX(Positions!$D$2:$D$14531,MATCH($A5001&amp;"|39",Positions!$A$2:$A$14531,0)),"-")</f>
        <v>41</v>
      </c>
      <c r="F5001" s="4" t="str">
        <f aca="false">IFERROR(INDEX(Positions!$E$2:$E$14531,MATCH($A5001&amp;"|31",Positions!$A$2:$A$14531,0)),"-")</f>
        <v>G</v>
      </c>
      <c r="G5001" s="4" t="str">
        <f aca="false">IFERROR(INDEX(Positions!$E$2:$E$14531,MATCH($A5001&amp;"|39",Positions!$A$2:$A$14531,0)),"-")</f>
        <v>C</v>
      </c>
      <c r="H5001" s="3" t="str">
        <f aca="false">F5001&amp;"-"&amp;G5001</f>
        <v>G-C</v>
      </c>
      <c r="I5001" s="4" t="n">
        <f aca="false">(F5001="G")+(G5001="G")</f>
        <v>1</v>
      </c>
      <c r="J5001" s="4" t="n">
        <f aca="false">(F5001="C")+(G5001="C")</f>
        <v>1</v>
      </c>
      <c r="K5001" s="3" t="n">
        <f aca="false">I5001+J5001</f>
        <v>2</v>
      </c>
    </row>
    <row r="5002" customFormat="false" ht="15" hidden="false" customHeight="false" outlineLevel="0" collapsed="false">
      <c r="A5002" s="4" t="s">
        <v>215</v>
      </c>
      <c r="B5002" s="4" t="s">
        <v>830</v>
      </c>
      <c r="C5002" s="4" t="s">
        <v>367</v>
      </c>
      <c r="D5002" s="4" t="n">
        <f aca="false">IFERROR(INDEX(Positions!$D$2:$D$14531,MATCH($A5002&amp;"|49",Positions!$A$2:$A$14531,0)),"-")</f>
        <v>51</v>
      </c>
      <c r="E5002" s="4" t="n">
        <f aca="false">IFERROR(INDEX(Positions!$D$2:$D$14531,MATCH($A5002&amp;"|65",Positions!$A$2:$A$14531,0)),"-")</f>
        <v>67</v>
      </c>
      <c r="F5002" s="4" t="str">
        <f aca="false">IFERROR(INDEX(Positions!$E$2:$E$14531,MATCH($A5002&amp;"|49",Positions!$A$2:$A$14531,0)),"-")</f>
        <v>A</v>
      </c>
      <c r="G5002" s="4" t="str">
        <f aca="false">IFERROR(INDEX(Positions!$E$2:$E$14531,MATCH($A5002&amp;"|65",Positions!$A$2:$A$14531,0)),"-")</f>
        <v>U</v>
      </c>
      <c r="H5002" s="3" t="str">
        <f aca="false">F5002&amp;"-"&amp;G5002</f>
        <v>A-U</v>
      </c>
      <c r="I5002" s="4" t="n">
        <f aca="false">(F5002="G")+(G5002="G")</f>
        <v>0</v>
      </c>
      <c r="J5002" s="4" t="n">
        <f aca="false">(F5002="C")+(G5002="C")</f>
        <v>0</v>
      </c>
      <c r="K5002" s="3" t="n">
        <f aca="false">I5002+J5002</f>
        <v>0</v>
      </c>
    </row>
    <row r="5003" customFormat="false" ht="15" hidden="false" customHeight="false" outlineLevel="0" collapsed="false">
      <c r="A5003" s="4" t="s">
        <v>215</v>
      </c>
      <c r="B5003" s="4" t="s">
        <v>830</v>
      </c>
      <c r="C5003" s="4" t="s">
        <v>891</v>
      </c>
      <c r="D5003" s="4" t="n">
        <f aca="false">IFERROR(INDEX(Positions!$D$2:$D$14531,MATCH($A5003&amp;"|50",Positions!$A$2:$A$14531,0)),"-")</f>
        <v>52</v>
      </c>
      <c r="E5003" s="4" t="n">
        <f aca="false">IFERROR(INDEX(Positions!$D$2:$D$14531,MATCH($A5003&amp;"|64",Positions!$A$2:$A$14531,0)),"-")</f>
        <v>66</v>
      </c>
      <c r="F5003" s="4" t="str">
        <f aca="false">IFERROR(INDEX(Positions!$E$2:$E$14531,MATCH($A5003&amp;"|50",Positions!$A$2:$A$14531,0)),"-")</f>
        <v>G</v>
      </c>
      <c r="G5003" s="4" t="str">
        <f aca="false">IFERROR(INDEX(Positions!$E$2:$E$14531,MATCH($A5003&amp;"|64",Positions!$A$2:$A$14531,0)),"-")</f>
        <v>C</v>
      </c>
      <c r="H5003" s="3" t="str">
        <f aca="false">F5003&amp;"-"&amp;G5003</f>
        <v>G-C</v>
      </c>
      <c r="I5003" s="4" t="n">
        <f aca="false">(F5003="G")+(G5003="G")</f>
        <v>1</v>
      </c>
      <c r="J5003" s="4" t="n">
        <f aca="false">(F5003="C")+(G5003="C")</f>
        <v>1</v>
      </c>
      <c r="K5003" s="3" t="n">
        <f aca="false">I5003+J5003</f>
        <v>2</v>
      </c>
    </row>
    <row r="5004" customFormat="false" ht="15" hidden="false" customHeight="false" outlineLevel="0" collapsed="false">
      <c r="A5004" s="4" t="s">
        <v>215</v>
      </c>
      <c r="B5004" s="4" t="s">
        <v>830</v>
      </c>
      <c r="C5004" s="4" t="s">
        <v>689</v>
      </c>
      <c r="D5004" s="4" t="n">
        <f aca="false">IFERROR(INDEX(Positions!$D$2:$D$14531,MATCH($A5004&amp;"|51",Positions!$A$2:$A$14531,0)),"-")</f>
        <v>53</v>
      </c>
      <c r="E5004" s="4" t="n">
        <f aca="false">IFERROR(INDEX(Positions!$D$2:$D$14531,MATCH($A5004&amp;"|63",Positions!$A$2:$A$14531,0)),"-")</f>
        <v>65</v>
      </c>
      <c r="F5004" s="4" t="str">
        <f aca="false">IFERROR(INDEX(Positions!$E$2:$E$14531,MATCH($A5004&amp;"|51",Positions!$A$2:$A$14531,0)),"-")</f>
        <v>U</v>
      </c>
      <c r="G5004" s="4" t="str">
        <f aca="false">IFERROR(INDEX(Positions!$E$2:$E$14531,MATCH($A5004&amp;"|63",Positions!$A$2:$A$14531,0)),"-")</f>
        <v>A</v>
      </c>
      <c r="H5004" s="3" t="str">
        <f aca="false">F5004&amp;"-"&amp;G5004</f>
        <v>U-A</v>
      </c>
      <c r="I5004" s="4" t="n">
        <f aca="false">(F5004="G")+(G5004="G")</f>
        <v>0</v>
      </c>
      <c r="J5004" s="4" t="n">
        <f aca="false">(F5004="C")+(G5004="C")</f>
        <v>0</v>
      </c>
      <c r="K5004" s="3" t="n">
        <f aca="false">I5004+J5004</f>
        <v>0</v>
      </c>
    </row>
    <row r="5005" customFormat="false" ht="15" hidden="false" customHeight="false" outlineLevel="0" collapsed="false">
      <c r="A5005" s="4" t="s">
        <v>215</v>
      </c>
      <c r="B5005" s="4" t="s">
        <v>830</v>
      </c>
      <c r="C5005" s="4" t="s">
        <v>703</v>
      </c>
      <c r="D5005" s="4" t="n">
        <f aca="false">IFERROR(INDEX(Positions!$D$2:$D$14531,MATCH($A5005&amp;"|52",Positions!$A$2:$A$14531,0)),"-")</f>
        <v>54</v>
      </c>
      <c r="E5005" s="4" t="n">
        <f aca="false">IFERROR(INDEX(Positions!$D$2:$D$14531,MATCH($A5005&amp;"|62",Positions!$A$2:$A$14531,0)),"-")</f>
        <v>64</v>
      </c>
      <c r="F5005" s="4" t="str">
        <f aca="false">IFERROR(INDEX(Positions!$E$2:$E$14531,MATCH($A5005&amp;"|52",Positions!$A$2:$A$14531,0)),"-")</f>
        <v>A</v>
      </c>
      <c r="G5005" s="4" t="str">
        <f aca="false">IFERROR(INDEX(Positions!$E$2:$E$14531,MATCH($A5005&amp;"|62",Positions!$A$2:$A$14531,0)),"-")</f>
        <v>U</v>
      </c>
      <c r="H5005" s="3" t="str">
        <f aca="false">F5005&amp;"-"&amp;G5005</f>
        <v>A-U</v>
      </c>
      <c r="I5005" s="4" t="n">
        <f aca="false">(F5005="G")+(G5005="G")</f>
        <v>0</v>
      </c>
      <c r="J5005" s="4" t="n">
        <f aca="false">(F5005="C")+(G5005="C")</f>
        <v>0</v>
      </c>
      <c r="K5005" s="3" t="n">
        <f aca="false">I5005+J5005</f>
        <v>0</v>
      </c>
    </row>
    <row r="5006" customFormat="false" ht="15" hidden="false" customHeight="false" outlineLevel="0" collapsed="false">
      <c r="A5006" s="4" t="s">
        <v>215</v>
      </c>
      <c r="B5006" s="4" t="s">
        <v>830</v>
      </c>
      <c r="C5006" s="4" t="s">
        <v>892</v>
      </c>
      <c r="D5006" s="4" t="n">
        <f aca="false">IFERROR(INDEX(Positions!$D$2:$D$14531,MATCH($A5006&amp;"|53",Positions!$A$2:$A$14531,0)),"-")</f>
        <v>55</v>
      </c>
      <c r="E5006" s="4" t="n">
        <f aca="false">IFERROR(INDEX(Positions!$D$2:$D$14531,MATCH($A5006&amp;"|61",Positions!$A$2:$A$14531,0)),"-")</f>
        <v>63</v>
      </c>
      <c r="F5006" s="4" t="str">
        <f aca="false">IFERROR(INDEX(Positions!$E$2:$E$14531,MATCH($A5006&amp;"|53",Positions!$A$2:$A$14531,0)),"-")</f>
        <v>G</v>
      </c>
      <c r="G5006" s="4" t="str">
        <f aca="false">IFERROR(INDEX(Positions!$E$2:$E$14531,MATCH($A5006&amp;"|61",Positions!$A$2:$A$14531,0)),"-")</f>
        <v>C</v>
      </c>
      <c r="H5006" s="3" t="str">
        <f aca="false">F5006&amp;"-"&amp;G5006</f>
        <v>G-C</v>
      </c>
      <c r="I5006" s="4" t="n">
        <f aca="false">(F5006="G")+(G5006="G")</f>
        <v>1</v>
      </c>
      <c r="J5006" s="4" t="n">
        <f aca="false">(F5006="C")+(G5006="C")</f>
        <v>1</v>
      </c>
      <c r="K5006" s="3" t="n">
        <f aca="false">I5006+J5006</f>
        <v>2</v>
      </c>
    </row>
    <row r="5007" customFormat="false" ht="15" hidden="false" customHeight="false" outlineLevel="0" collapsed="false">
      <c r="A5007" s="24" t="s">
        <v>215</v>
      </c>
      <c r="B5007" s="24" t="s">
        <v>893</v>
      </c>
      <c r="C5007" s="24" t="s">
        <v>894</v>
      </c>
      <c r="D5007" s="24" t="n">
        <f aca="false">IFERROR(INDEX(Positions!$D$2:$D$14531,MATCH($A5007&amp;"|8",Positions!$A$2:$A$14531,0)),"-")</f>
        <v>8</v>
      </c>
      <c r="E5007" s="24" t="n">
        <f aca="false">IFERROR(INDEX(Positions!$D$2:$D$14531,MATCH($A5007&amp;"|14",Positions!$A$2:$A$14531,0)),"-")</f>
        <v>14</v>
      </c>
      <c r="F5007" s="24" t="str">
        <f aca="false">IFERROR(INDEX(Positions!$E$2:$E$14531,MATCH($A5007&amp;"|8",Positions!$A$2:$A$14531,0)),"-")</f>
        <v>U</v>
      </c>
      <c r="G5007" s="24" t="str">
        <f aca="false">IFERROR(INDEX(Positions!$E$2:$E$14531,MATCH($A5007&amp;"|14",Positions!$A$2:$A$14531,0)),"-")</f>
        <v>A</v>
      </c>
      <c r="H5007" s="25" t="str">
        <f aca="false">F5007&amp;"-"&amp;G5007</f>
        <v>U-A</v>
      </c>
      <c r="I5007" s="24" t="n">
        <f aca="false">(F5007="G")+(G5007="G")</f>
        <v>0</v>
      </c>
      <c r="J5007" s="24" t="n">
        <f aca="false">(F5007="C")+(G5007="C")</f>
        <v>0</v>
      </c>
      <c r="K5007" s="25" t="n">
        <f aca="false">I5007+J5007</f>
        <v>0</v>
      </c>
    </row>
    <row r="5008" customFormat="false" ht="15" hidden="false" customHeight="false" outlineLevel="0" collapsed="false">
      <c r="A5008" s="24" t="s">
        <v>215</v>
      </c>
      <c r="B5008" s="24" t="s">
        <v>893</v>
      </c>
      <c r="C5008" s="24" t="s">
        <v>895</v>
      </c>
      <c r="D5008" s="24" t="n">
        <f aca="false">IFERROR(INDEX(Positions!$D$2:$D$14531,MATCH($A5008&amp;"|15",Positions!$A$2:$A$14531,0)),"-")</f>
        <v>15</v>
      </c>
      <c r="E5008" s="24" t="n">
        <f aca="false">IFERROR(INDEX(Positions!$D$2:$D$14531,MATCH($A5008&amp;"|48",Positions!$A$2:$A$14531,0)),"-")</f>
        <v>50</v>
      </c>
      <c r="F5008" s="24" t="str">
        <f aca="false">IFERROR(INDEX(Positions!$E$2:$E$14531,MATCH($A5008&amp;"|15",Positions!$A$2:$A$14531,0)),"-")</f>
        <v>G</v>
      </c>
      <c r="G5008" s="24" t="str">
        <f aca="false">IFERROR(INDEX(Positions!$E$2:$E$14531,MATCH($A5008&amp;"|48",Positions!$A$2:$A$14531,0)),"-")</f>
        <v>C</v>
      </c>
      <c r="H5008" s="25" t="str">
        <f aca="false">F5008&amp;"-"&amp;G5008</f>
        <v>G-C</v>
      </c>
      <c r="I5008" s="24" t="n">
        <f aca="false">(F5008="G")+(G5008="G")</f>
        <v>1</v>
      </c>
      <c r="J5008" s="24" t="n">
        <f aca="false">(F5008="C")+(G5008="C")</f>
        <v>1</v>
      </c>
      <c r="K5008" s="25" t="n">
        <f aca="false">I5008+J5008</f>
        <v>2</v>
      </c>
    </row>
    <row r="5009" customFormat="false" ht="15" hidden="false" customHeight="false" outlineLevel="0" collapsed="false">
      <c r="A5009" s="24" t="s">
        <v>215</v>
      </c>
      <c r="B5009" s="24" t="s">
        <v>893</v>
      </c>
      <c r="C5009" s="24" t="s">
        <v>896</v>
      </c>
      <c r="D5009" s="24" t="n">
        <f aca="false">IFERROR(INDEX(Positions!$D$2:$D$14531,MATCH($A5009&amp;"|18",Positions!$A$2:$A$14531,0)),"-")</f>
        <v>19</v>
      </c>
      <c r="E5009" s="24" t="n">
        <f aca="false">IFERROR(INDEX(Positions!$D$2:$D$14531,MATCH($A5009&amp;"|55",Positions!$A$2:$A$14531,0)),"-")</f>
        <v>57</v>
      </c>
      <c r="F5009" s="24" t="str">
        <f aca="false">IFERROR(INDEX(Positions!$E$2:$E$14531,MATCH($A5009&amp;"|18",Positions!$A$2:$A$14531,0)),"-")</f>
        <v>G</v>
      </c>
      <c r="G5009" s="24" t="str">
        <f aca="false">IFERROR(INDEX(Positions!$E$2:$E$14531,MATCH($A5009&amp;"|55",Positions!$A$2:$A$14531,0)),"-")</f>
        <v>U</v>
      </c>
      <c r="H5009" s="25" t="str">
        <f aca="false">F5009&amp;"-"&amp;G5009</f>
        <v>G-U</v>
      </c>
      <c r="I5009" s="24" t="n">
        <f aca="false">(F5009="G")+(G5009="G")</f>
        <v>1</v>
      </c>
      <c r="J5009" s="24" t="n">
        <f aca="false">(F5009="C")+(G5009="C")</f>
        <v>0</v>
      </c>
      <c r="K5009" s="25" t="n">
        <f aca="false">I5009+J5009</f>
        <v>1</v>
      </c>
    </row>
    <row r="5010" customFormat="false" ht="15" hidden="false" customHeight="false" outlineLevel="0" collapsed="false">
      <c r="A5010" s="24" t="s">
        <v>215</v>
      </c>
      <c r="B5010" s="24" t="s">
        <v>893</v>
      </c>
      <c r="C5010" s="24" t="s">
        <v>897</v>
      </c>
      <c r="D5010" s="24" t="n">
        <f aca="false">IFERROR(INDEX(Positions!$D$2:$D$14531,MATCH($A5010&amp;"|19",Positions!$A$2:$A$14531,0)),"-")</f>
        <v>20</v>
      </c>
      <c r="E5010" s="24" t="n">
        <f aca="false">IFERROR(INDEX(Positions!$D$2:$D$14531,MATCH($A5010&amp;"|56",Positions!$A$2:$A$14531,0)),"-")</f>
        <v>58</v>
      </c>
      <c r="F5010" s="24" t="str">
        <f aca="false">IFERROR(INDEX(Positions!$E$2:$E$14531,MATCH($A5010&amp;"|19",Positions!$A$2:$A$14531,0)),"-")</f>
        <v>G</v>
      </c>
      <c r="G5010" s="24" t="str">
        <f aca="false">IFERROR(INDEX(Positions!$E$2:$E$14531,MATCH($A5010&amp;"|56",Positions!$A$2:$A$14531,0)),"-")</f>
        <v>C</v>
      </c>
      <c r="H5010" s="25" t="str">
        <f aca="false">F5010&amp;"-"&amp;G5010</f>
        <v>G-C</v>
      </c>
      <c r="I5010" s="24" t="n">
        <f aca="false">(F5010="G")+(G5010="G")</f>
        <v>1</v>
      </c>
      <c r="J5010" s="24" t="n">
        <f aca="false">(F5010="C")+(G5010="C")</f>
        <v>1</v>
      </c>
      <c r="K5010" s="25" t="n">
        <f aca="false">I5010+J5010</f>
        <v>2</v>
      </c>
    </row>
    <row r="5011" customFormat="false" ht="15" hidden="false" customHeight="false" outlineLevel="0" collapsed="false">
      <c r="A5011" s="24" t="s">
        <v>215</v>
      </c>
      <c r="B5011" s="24" t="s">
        <v>893</v>
      </c>
      <c r="C5011" s="24" t="s">
        <v>898</v>
      </c>
      <c r="D5011" s="24" t="n">
        <f aca="false">IFERROR(INDEX(Positions!$D$2:$D$14531,MATCH($A5011&amp;"|26",Positions!$A$2:$A$14531,0)),"-")</f>
        <v>28</v>
      </c>
      <c r="E5011" s="24" t="n">
        <f aca="false">IFERROR(INDEX(Positions!$D$2:$D$14531,MATCH($A5011&amp;"|44",Positions!$A$2:$A$14531,0)),"-")</f>
        <v>46</v>
      </c>
      <c r="F5011" s="24" t="str">
        <f aca="false">IFERROR(INDEX(Positions!$E$2:$E$14531,MATCH($A5011&amp;"|26",Positions!$A$2:$A$14531,0)),"-")</f>
        <v>G</v>
      </c>
      <c r="G5011" s="24" t="str">
        <f aca="false">IFERROR(INDEX(Positions!$E$2:$E$14531,MATCH($A5011&amp;"|44",Positions!$A$2:$A$14531,0)),"-")</f>
        <v>A</v>
      </c>
      <c r="H5011" s="25" t="str">
        <f aca="false">F5011&amp;"-"&amp;G5011</f>
        <v>G-A</v>
      </c>
      <c r="I5011" s="24" t="n">
        <f aca="false">(F5011="G")+(G5011="G")</f>
        <v>1</v>
      </c>
      <c r="J5011" s="24" t="n">
        <f aca="false">(F5011="C")+(G5011="C")</f>
        <v>0</v>
      </c>
      <c r="K5011" s="25" t="n">
        <f aca="false">I5011+J5011</f>
        <v>1</v>
      </c>
    </row>
    <row r="5012" customFormat="false" ht="15" hidden="false" customHeight="false" outlineLevel="0" collapsed="false">
      <c r="A5012" s="24" t="s">
        <v>215</v>
      </c>
      <c r="B5012" s="24" t="s">
        <v>893</v>
      </c>
      <c r="C5012" s="24" t="s">
        <v>899</v>
      </c>
      <c r="D5012" s="24" t="n">
        <f aca="false">IFERROR(INDEX(Positions!$D$2:$D$14531,MATCH($A5012&amp;"|32",Positions!$A$2:$A$14531,0)),"-")</f>
        <v>34</v>
      </c>
      <c r="E5012" s="24" t="n">
        <f aca="false">IFERROR(INDEX(Positions!$D$2:$D$14531,MATCH($A5012&amp;"|38",Positions!$A$2:$A$14531,0)),"-")</f>
        <v>40</v>
      </c>
      <c r="F5012" s="24" t="str">
        <f aca="false">IFERROR(INDEX(Positions!$E$2:$E$14531,MATCH($A5012&amp;"|32",Positions!$A$2:$A$14531,0)),"-")</f>
        <v>C</v>
      </c>
      <c r="G5012" s="24" t="str">
        <f aca="false">IFERROR(INDEX(Positions!$E$2:$E$14531,MATCH($A5012&amp;"|38",Positions!$A$2:$A$14531,0)),"-")</f>
        <v>A</v>
      </c>
      <c r="H5012" s="25" t="str">
        <f aca="false">F5012&amp;"-"&amp;G5012</f>
        <v>C-A</v>
      </c>
      <c r="I5012" s="24" t="n">
        <f aca="false">(F5012="G")+(G5012="G")</f>
        <v>0</v>
      </c>
      <c r="J5012" s="24" t="n">
        <f aca="false">(F5012="C")+(G5012="C")</f>
        <v>1</v>
      </c>
      <c r="K5012" s="25" t="n">
        <f aca="false">I5012+J5012</f>
        <v>1</v>
      </c>
    </row>
    <row r="5013" customFormat="false" ht="15" hidden="false" customHeight="false" outlineLevel="0" collapsed="false">
      <c r="A5013" s="24" t="s">
        <v>215</v>
      </c>
      <c r="B5013" s="24" t="s">
        <v>893</v>
      </c>
      <c r="C5013" s="24" t="s">
        <v>900</v>
      </c>
      <c r="D5013" s="24" t="n">
        <f aca="false">IFERROR(INDEX(Positions!$D$2:$D$14531,MATCH($A5013&amp;"|54",Positions!$A$2:$A$14531,0)),"-")</f>
        <v>56</v>
      </c>
      <c r="E5013" s="24" t="n">
        <f aca="false">IFERROR(INDEX(Positions!$D$2:$D$14531,MATCH($A5013&amp;"|58",Positions!$A$2:$A$14531,0)),"-")</f>
        <v>60</v>
      </c>
      <c r="F5013" s="24" t="str">
        <f aca="false">IFERROR(INDEX(Positions!$E$2:$E$14531,MATCH($A5013&amp;"|54",Positions!$A$2:$A$14531,0)),"-")</f>
        <v>A</v>
      </c>
      <c r="G5013" s="24" t="str">
        <f aca="false">IFERROR(INDEX(Positions!$E$2:$E$14531,MATCH($A5013&amp;"|58",Positions!$A$2:$A$14531,0)),"-")</f>
        <v>A</v>
      </c>
      <c r="H5013" s="25" t="str">
        <f aca="false">F5013&amp;"-"&amp;G5013</f>
        <v>A-A</v>
      </c>
      <c r="I5013" s="24" t="n">
        <f aca="false">(F5013="G")+(G5013="G")</f>
        <v>0</v>
      </c>
      <c r="J5013" s="24" t="n">
        <f aca="false">(F5013="C")+(G5013="C")</f>
        <v>0</v>
      </c>
      <c r="K5013" s="25" t="n">
        <f aca="false">I5013+J5013</f>
        <v>0</v>
      </c>
    </row>
    <row r="5014" customFormat="false" ht="15" hidden="false" customHeight="false" outlineLevel="0" collapsed="false">
      <c r="A5014" s="4" t="s">
        <v>216</v>
      </c>
      <c r="B5014" s="4" t="s">
        <v>768</v>
      </c>
      <c r="C5014" s="4" t="s">
        <v>882</v>
      </c>
      <c r="D5014" s="4" t="n">
        <f aca="false">IFERROR(INDEX(Positions!$D$2:$D$14531,MATCH($A5014&amp;"|1",Positions!$A$2:$A$14531,0)),"-")</f>
        <v>1</v>
      </c>
      <c r="E5014" s="4" t="n">
        <f aca="false">IFERROR(INDEX(Positions!$D$2:$D$14531,MATCH($A5014&amp;"|72",Positions!$A$2:$A$14531,0)),"-")</f>
        <v>75</v>
      </c>
      <c r="F5014" s="4" t="str">
        <f aca="false">IFERROR(INDEX(Positions!$E$2:$E$14531,MATCH($A5014&amp;"|1",Positions!$A$2:$A$14531,0)),"-")</f>
        <v>G</v>
      </c>
      <c r="G5014" s="4" t="str">
        <f aca="false">IFERROR(INDEX(Positions!$E$2:$E$14531,MATCH($A5014&amp;"|72",Positions!$A$2:$A$14531,0)),"-")</f>
        <v>C</v>
      </c>
      <c r="H5014" s="3" t="str">
        <f aca="false">F5014&amp;"-"&amp;G5014</f>
        <v>G-C</v>
      </c>
      <c r="I5014" s="4" t="n">
        <f aca="false">(F5014="G")+(G5014="G")</f>
        <v>1</v>
      </c>
      <c r="J5014" s="4" t="n">
        <f aca="false">(F5014="C")+(G5014="C")</f>
        <v>1</v>
      </c>
      <c r="K5014" s="3" t="n">
        <f aca="false">I5014+J5014</f>
        <v>2</v>
      </c>
    </row>
    <row r="5015" customFormat="false" ht="15" hidden="false" customHeight="false" outlineLevel="0" collapsed="false">
      <c r="A5015" s="4" t="s">
        <v>216</v>
      </c>
      <c r="B5015" s="4" t="s">
        <v>768</v>
      </c>
      <c r="C5015" s="4" t="s">
        <v>883</v>
      </c>
      <c r="D5015" s="4" t="n">
        <f aca="false">IFERROR(INDEX(Positions!$D$2:$D$14531,MATCH($A5015&amp;"|2",Positions!$A$2:$A$14531,0)),"-")</f>
        <v>2</v>
      </c>
      <c r="E5015" s="4" t="n">
        <f aca="false">IFERROR(INDEX(Positions!$D$2:$D$14531,MATCH($A5015&amp;"|71",Positions!$A$2:$A$14531,0)),"-")</f>
        <v>74</v>
      </c>
      <c r="F5015" s="4" t="str">
        <f aca="false">IFERROR(INDEX(Positions!$E$2:$E$14531,MATCH($A5015&amp;"|2",Positions!$A$2:$A$14531,0)),"-")</f>
        <v>C</v>
      </c>
      <c r="G5015" s="4" t="str">
        <f aca="false">IFERROR(INDEX(Positions!$E$2:$E$14531,MATCH($A5015&amp;"|71",Positions!$A$2:$A$14531,0)),"-")</f>
        <v>G</v>
      </c>
      <c r="H5015" s="3" t="str">
        <f aca="false">F5015&amp;"-"&amp;G5015</f>
        <v>C-G</v>
      </c>
      <c r="I5015" s="4" t="n">
        <f aca="false">(F5015="G")+(G5015="G")</f>
        <v>1</v>
      </c>
      <c r="J5015" s="4" t="n">
        <f aca="false">(F5015="C")+(G5015="C")</f>
        <v>1</v>
      </c>
      <c r="K5015" s="3" t="n">
        <f aca="false">I5015+J5015</f>
        <v>2</v>
      </c>
    </row>
    <row r="5016" customFormat="false" ht="15" hidden="false" customHeight="false" outlineLevel="0" collapsed="false">
      <c r="A5016" s="4" t="s">
        <v>216</v>
      </c>
      <c r="B5016" s="4" t="s">
        <v>768</v>
      </c>
      <c r="C5016" s="4" t="s">
        <v>884</v>
      </c>
      <c r="D5016" s="4" t="n">
        <f aca="false">IFERROR(INDEX(Positions!$D$2:$D$14531,MATCH($A5016&amp;"|3",Positions!$A$2:$A$14531,0)),"-")</f>
        <v>3</v>
      </c>
      <c r="E5016" s="4" t="n">
        <f aca="false">IFERROR(INDEX(Positions!$D$2:$D$14531,MATCH($A5016&amp;"|70",Positions!$A$2:$A$14531,0)),"-")</f>
        <v>73</v>
      </c>
      <c r="F5016" s="4" t="str">
        <f aca="false">IFERROR(INDEX(Positions!$E$2:$E$14531,MATCH($A5016&amp;"|3",Positions!$A$2:$A$14531,0)),"-")</f>
        <v>C</v>
      </c>
      <c r="G5016" s="4" t="str">
        <f aca="false">IFERROR(INDEX(Positions!$E$2:$E$14531,MATCH($A5016&amp;"|70",Positions!$A$2:$A$14531,0)),"-")</f>
        <v>G</v>
      </c>
      <c r="H5016" s="3" t="str">
        <f aca="false">F5016&amp;"-"&amp;G5016</f>
        <v>C-G</v>
      </c>
      <c r="I5016" s="4" t="n">
        <f aca="false">(F5016="G")+(G5016="G")</f>
        <v>1</v>
      </c>
      <c r="J5016" s="4" t="n">
        <f aca="false">(F5016="C")+(G5016="C")</f>
        <v>1</v>
      </c>
      <c r="K5016" s="3" t="n">
        <f aca="false">I5016+J5016</f>
        <v>2</v>
      </c>
    </row>
    <row r="5017" customFormat="false" ht="15" hidden="false" customHeight="false" outlineLevel="0" collapsed="false">
      <c r="A5017" s="4" t="s">
        <v>216</v>
      </c>
      <c r="B5017" s="4" t="s">
        <v>768</v>
      </c>
      <c r="C5017" s="4" t="s">
        <v>885</v>
      </c>
      <c r="D5017" s="4" t="n">
        <f aca="false">IFERROR(INDEX(Positions!$D$2:$D$14531,MATCH($A5017&amp;"|4",Positions!$A$2:$A$14531,0)),"-")</f>
        <v>4</v>
      </c>
      <c r="E5017" s="4" t="n">
        <f aca="false">IFERROR(INDEX(Positions!$D$2:$D$14531,MATCH($A5017&amp;"|69",Positions!$A$2:$A$14531,0)),"-")</f>
        <v>72</v>
      </c>
      <c r="F5017" s="4" t="str">
        <f aca="false">IFERROR(INDEX(Positions!$E$2:$E$14531,MATCH($A5017&amp;"|4",Positions!$A$2:$A$14531,0)),"-")</f>
        <v>A</v>
      </c>
      <c r="G5017" s="4" t="str">
        <f aca="false">IFERROR(INDEX(Positions!$E$2:$E$14531,MATCH($A5017&amp;"|69",Positions!$A$2:$A$14531,0)),"-")</f>
        <v>U</v>
      </c>
      <c r="H5017" s="3" t="str">
        <f aca="false">F5017&amp;"-"&amp;G5017</f>
        <v>A-U</v>
      </c>
      <c r="I5017" s="4" t="n">
        <f aca="false">(F5017="G")+(G5017="G")</f>
        <v>0</v>
      </c>
      <c r="J5017" s="4" t="n">
        <f aca="false">(F5017="C")+(G5017="C")</f>
        <v>0</v>
      </c>
      <c r="K5017" s="3" t="n">
        <f aca="false">I5017+J5017</f>
        <v>0</v>
      </c>
    </row>
    <row r="5018" customFormat="false" ht="15" hidden="false" customHeight="false" outlineLevel="0" collapsed="false">
      <c r="A5018" s="4" t="s">
        <v>216</v>
      </c>
      <c r="B5018" s="4" t="s">
        <v>768</v>
      </c>
      <c r="C5018" s="4" t="s">
        <v>542</v>
      </c>
      <c r="D5018" s="4" t="n">
        <f aca="false">IFERROR(INDEX(Positions!$D$2:$D$14531,MATCH($A5018&amp;"|5",Positions!$A$2:$A$14531,0)),"-")</f>
        <v>5</v>
      </c>
      <c r="E5018" s="4" t="n">
        <f aca="false">IFERROR(INDEX(Positions!$D$2:$D$14531,MATCH($A5018&amp;"|68",Positions!$A$2:$A$14531,0)),"-")</f>
        <v>71</v>
      </c>
      <c r="F5018" s="4" t="str">
        <f aca="false">IFERROR(INDEX(Positions!$E$2:$E$14531,MATCH($A5018&amp;"|5",Positions!$A$2:$A$14531,0)),"-")</f>
        <v>A</v>
      </c>
      <c r="G5018" s="4" t="str">
        <f aca="false">IFERROR(INDEX(Positions!$E$2:$E$14531,MATCH($A5018&amp;"|68",Positions!$A$2:$A$14531,0)),"-")</f>
        <v>U</v>
      </c>
      <c r="H5018" s="3" t="str">
        <f aca="false">F5018&amp;"-"&amp;G5018</f>
        <v>A-U</v>
      </c>
      <c r="I5018" s="4" t="n">
        <f aca="false">(F5018="G")+(G5018="G")</f>
        <v>0</v>
      </c>
      <c r="J5018" s="4" t="n">
        <f aca="false">(F5018="C")+(G5018="C")</f>
        <v>0</v>
      </c>
      <c r="K5018" s="3" t="n">
        <f aca="false">I5018+J5018</f>
        <v>0</v>
      </c>
    </row>
    <row r="5019" customFormat="false" ht="15" hidden="false" customHeight="false" outlineLevel="0" collapsed="false">
      <c r="A5019" s="4" t="s">
        <v>216</v>
      </c>
      <c r="B5019" s="4" t="s">
        <v>768</v>
      </c>
      <c r="C5019" s="4" t="s">
        <v>561</v>
      </c>
      <c r="D5019" s="4" t="n">
        <f aca="false">IFERROR(INDEX(Positions!$D$2:$D$14531,MATCH($A5019&amp;"|6",Positions!$A$2:$A$14531,0)),"-")</f>
        <v>6</v>
      </c>
      <c r="E5019" s="4" t="n">
        <f aca="false">IFERROR(INDEX(Positions!$D$2:$D$14531,MATCH($A5019&amp;"|67",Positions!$A$2:$A$14531,0)),"-")</f>
        <v>70</v>
      </c>
      <c r="F5019" s="4" t="str">
        <f aca="false">IFERROR(INDEX(Positions!$E$2:$E$14531,MATCH($A5019&amp;"|6",Positions!$A$2:$A$14531,0)),"-")</f>
        <v>G</v>
      </c>
      <c r="G5019" s="4" t="str">
        <f aca="false">IFERROR(INDEX(Positions!$E$2:$E$14531,MATCH($A5019&amp;"|67",Positions!$A$2:$A$14531,0)),"-")</f>
        <v>C</v>
      </c>
      <c r="H5019" s="3" t="str">
        <f aca="false">F5019&amp;"-"&amp;G5019</f>
        <v>G-C</v>
      </c>
      <c r="I5019" s="4" t="n">
        <f aca="false">(F5019="G")+(G5019="G")</f>
        <v>1</v>
      </c>
      <c r="J5019" s="4" t="n">
        <f aca="false">(F5019="C")+(G5019="C")</f>
        <v>1</v>
      </c>
      <c r="K5019" s="3" t="n">
        <f aca="false">I5019+J5019</f>
        <v>2</v>
      </c>
    </row>
    <row r="5020" customFormat="false" ht="15" hidden="false" customHeight="false" outlineLevel="0" collapsed="false">
      <c r="A5020" s="4" t="s">
        <v>216</v>
      </c>
      <c r="B5020" s="4" t="s">
        <v>768</v>
      </c>
      <c r="C5020" s="4" t="s">
        <v>886</v>
      </c>
      <c r="D5020" s="4" t="n">
        <f aca="false">IFERROR(INDEX(Positions!$D$2:$D$14531,MATCH($A5020&amp;"|7",Positions!$A$2:$A$14531,0)),"-")</f>
        <v>7</v>
      </c>
      <c r="E5020" s="4" t="n">
        <f aca="false">IFERROR(INDEX(Positions!$D$2:$D$14531,MATCH($A5020&amp;"|66",Positions!$A$2:$A$14531,0)),"-")</f>
        <v>69</v>
      </c>
      <c r="F5020" s="4" t="str">
        <f aca="false">IFERROR(INDEX(Positions!$E$2:$E$14531,MATCH($A5020&amp;"|7",Positions!$A$2:$A$14531,0)),"-")</f>
        <v>G</v>
      </c>
      <c r="G5020" s="4" t="str">
        <f aca="false">IFERROR(INDEX(Positions!$E$2:$E$14531,MATCH($A5020&amp;"|66",Positions!$A$2:$A$14531,0)),"-")</f>
        <v>C</v>
      </c>
      <c r="H5020" s="3" t="str">
        <f aca="false">F5020&amp;"-"&amp;G5020</f>
        <v>G-C</v>
      </c>
      <c r="I5020" s="4" t="n">
        <f aca="false">(F5020="G")+(G5020="G")</f>
        <v>1</v>
      </c>
      <c r="J5020" s="4" t="n">
        <f aca="false">(F5020="C")+(G5020="C")</f>
        <v>1</v>
      </c>
      <c r="K5020" s="3" t="n">
        <f aca="false">I5020+J5020</f>
        <v>2</v>
      </c>
    </row>
    <row r="5021" customFormat="false" ht="15" hidden="false" customHeight="false" outlineLevel="0" collapsed="false">
      <c r="A5021" s="4" t="s">
        <v>216</v>
      </c>
      <c r="B5021" s="4" t="s">
        <v>783</v>
      </c>
      <c r="C5021" s="4" t="s">
        <v>887</v>
      </c>
      <c r="D5021" s="4" t="n">
        <f aca="false">IFERROR(INDEX(Positions!$D$2:$D$14531,MATCH($A5021&amp;"|10",Positions!$A$2:$A$14531,0)),"-")</f>
        <v>10</v>
      </c>
      <c r="E5021" s="4" t="n">
        <f aca="false">IFERROR(INDEX(Positions!$D$2:$D$14531,MATCH($A5021&amp;"|25",Positions!$A$2:$A$14531,0)),"-")</f>
        <v>28</v>
      </c>
      <c r="F5021" s="4" t="str">
        <f aca="false">IFERROR(INDEX(Positions!$E$2:$E$14531,MATCH($A5021&amp;"|10",Positions!$A$2:$A$14531,0)),"-")</f>
        <v>G</v>
      </c>
      <c r="G5021" s="4" t="str">
        <f aca="false">IFERROR(INDEX(Positions!$E$2:$E$14531,MATCH($A5021&amp;"|25",Positions!$A$2:$A$14531,0)),"-")</f>
        <v>C</v>
      </c>
      <c r="H5021" s="3" t="str">
        <f aca="false">F5021&amp;"-"&amp;G5021</f>
        <v>G-C</v>
      </c>
      <c r="I5021" s="4" t="n">
        <f aca="false">(F5021="G")+(G5021="G")</f>
        <v>1</v>
      </c>
      <c r="J5021" s="4" t="n">
        <f aca="false">(F5021="C")+(G5021="C")</f>
        <v>1</v>
      </c>
      <c r="K5021" s="3" t="n">
        <f aca="false">I5021+J5021</f>
        <v>2</v>
      </c>
    </row>
    <row r="5022" customFormat="false" ht="15" hidden="false" customHeight="false" outlineLevel="0" collapsed="false">
      <c r="A5022" s="4" t="s">
        <v>216</v>
      </c>
      <c r="B5022" s="4" t="s">
        <v>783</v>
      </c>
      <c r="C5022" s="4" t="s">
        <v>888</v>
      </c>
      <c r="D5022" s="4" t="n">
        <f aca="false">IFERROR(INDEX(Positions!$D$2:$D$14531,MATCH($A5022&amp;"|11",Positions!$A$2:$A$14531,0)),"-")</f>
        <v>11</v>
      </c>
      <c r="E5022" s="4" t="n">
        <f aca="false">IFERROR(INDEX(Positions!$D$2:$D$14531,MATCH($A5022&amp;"|24",Positions!$A$2:$A$14531,0)),"-")</f>
        <v>27</v>
      </c>
      <c r="F5022" s="4" t="str">
        <f aca="false">IFERROR(INDEX(Positions!$E$2:$E$14531,MATCH($A5022&amp;"|11",Positions!$A$2:$A$14531,0)),"-")</f>
        <v>C</v>
      </c>
      <c r="G5022" s="4" t="str">
        <f aca="false">IFERROR(INDEX(Positions!$E$2:$E$14531,MATCH($A5022&amp;"|24",Positions!$A$2:$A$14531,0)),"-")</f>
        <v>G</v>
      </c>
      <c r="H5022" s="3" t="str">
        <f aca="false">F5022&amp;"-"&amp;G5022</f>
        <v>C-G</v>
      </c>
      <c r="I5022" s="4" t="n">
        <f aca="false">(F5022="G")+(G5022="G")</f>
        <v>1</v>
      </c>
      <c r="J5022" s="4" t="n">
        <f aca="false">(F5022="C")+(G5022="C")</f>
        <v>1</v>
      </c>
      <c r="K5022" s="3" t="n">
        <f aca="false">I5022+J5022</f>
        <v>2</v>
      </c>
    </row>
    <row r="5023" customFormat="false" ht="15" hidden="false" customHeight="false" outlineLevel="0" collapsed="false">
      <c r="A5023" s="4" t="s">
        <v>216</v>
      </c>
      <c r="B5023" s="4" t="s">
        <v>783</v>
      </c>
      <c r="C5023" s="4" t="s">
        <v>479</v>
      </c>
      <c r="D5023" s="4" t="n">
        <f aca="false">IFERROR(INDEX(Positions!$D$2:$D$14531,MATCH($A5023&amp;"|12",Positions!$A$2:$A$14531,0)),"-")</f>
        <v>12</v>
      </c>
      <c r="E5023" s="4" t="n">
        <f aca="false">IFERROR(INDEX(Positions!$D$2:$D$14531,MATCH($A5023&amp;"|23",Positions!$A$2:$A$14531,0)),"-")</f>
        <v>26</v>
      </c>
      <c r="F5023" s="4" t="str">
        <f aca="false">IFERROR(INDEX(Positions!$E$2:$E$14531,MATCH($A5023&amp;"|12",Positions!$A$2:$A$14531,0)),"-")</f>
        <v>A</v>
      </c>
      <c r="G5023" s="4" t="str">
        <f aca="false">IFERROR(INDEX(Positions!$E$2:$E$14531,MATCH($A5023&amp;"|23",Positions!$A$2:$A$14531,0)),"-")</f>
        <v>C</v>
      </c>
      <c r="H5023" s="3" t="str">
        <f aca="false">F5023&amp;"-"&amp;G5023</f>
        <v>A-C</v>
      </c>
      <c r="I5023" s="4" t="n">
        <f aca="false">(F5023="G")+(G5023="G")</f>
        <v>0</v>
      </c>
      <c r="J5023" s="4" t="n">
        <f aca="false">(F5023="C")+(G5023="C")</f>
        <v>1</v>
      </c>
      <c r="K5023" s="3" t="n">
        <f aca="false">I5023+J5023</f>
        <v>1</v>
      </c>
    </row>
    <row r="5024" customFormat="false" ht="15" hidden="false" customHeight="false" outlineLevel="0" collapsed="false">
      <c r="A5024" s="4" t="s">
        <v>216</v>
      </c>
      <c r="B5024" s="4" t="s">
        <v>783</v>
      </c>
      <c r="C5024" s="4" t="s">
        <v>267</v>
      </c>
      <c r="D5024" s="4" t="n">
        <f aca="false">IFERROR(INDEX(Positions!$D$2:$D$14531,MATCH($A5024&amp;"|13",Positions!$A$2:$A$14531,0)),"-")</f>
        <v>13</v>
      </c>
      <c r="E5024" s="4" t="n">
        <f aca="false">IFERROR(INDEX(Positions!$D$2:$D$14531,MATCH($A5024&amp;"|22",Positions!$A$2:$A$14531,0)),"-")</f>
        <v>25</v>
      </c>
      <c r="F5024" s="4" t="str">
        <f aca="false">IFERROR(INDEX(Positions!$E$2:$E$14531,MATCH($A5024&amp;"|13",Positions!$A$2:$A$14531,0)),"-")</f>
        <v>G</v>
      </c>
      <c r="G5024" s="4" t="str">
        <f aca="false">IFERROR(INDEX(Positions!$E$2:$E$14531,MATCH($A5024&amp;"|22",Positions!$A$2:$A$14531,0)),"-")</f>
        <v>A</v>
      </c>
      <c r="H5024" s="3" t="str">
        <f aca="false">F5024&amp;"-"&amp;G5024</f>
        <v>G-A</v>
      </c>
      <c r="I5024" s="4" t="n">
        <f aca="false">(F5024="G")+(G5024="G")</f>
        <v>1</v>
      </c>
      <c r="J5024" s="4" t="n">
        <f aca="false">(F5024="C")+(G5024="C")</f>
        <v>0</v>
      </c>
      <c r="K5024" s="3" t="n">
        <f aca="false">I5024+J5024</f>
        <v>1</v>
      </c>
    </row>
    <row r="5025" customFormat="false" ht="15" hidden="false" customHeight="false" outlineLevel="0" collapsed="false">
      <c r="A5025" s="4" t="s">
        <v>216</v>
      </c>
      <c r="B5025" s="4" t="s">
        <v>805</v>
      </c>
      <c r="C5025" s="4" t="s">
        <v>673</v>
      </c>
      <c r="D5025" s="4" t="n">
        <f aca="false">IFERROR(INDEX(Positions!$D$2:$D$14531,MATCH($A5025&amp;"|27",Positions!$A$2:$A$14531,0)),"-")</f>
        <v>30</v>
      </c>
      <c r="E5025" s="4" t="n">
        <f aca="false">IFERROR(INDEX(Positions!$D$2:$D$14531,MATCH($A5025&amp;"|43",Positions!$A$2:$A$14531,0)),"-")</f>
        <v>46</v>
      </c>
      <c r="F5025" s="4" t="str">
        <f aca="false">IFERROR(INDEX(Positions!$E$2:$E$14531,MATCH($A5025&amp;"|27",Positions!$A$2:$A$14531,0)),"-")</f>
        <v>U</v>
      </c>
      <c r="G5025" s="4" t="str">
        <f aca="false">IFERROR(INDEX(Positions!$E$2:$E$14531,MATCH($A5025&amp;"|43",Positions!$A$2:$A$14531,0)),"-")</f>
        <v>A</v>
      </c>
      <c r="H5025" s="3" t="str">
        <f aca="false">F5025&amp;"-"&amp;G5025</f>
        <v>U-A</v>
      </c>
      <c r="I5025" s="4" t="n">
        <f aca="false">(F5025="G")+(G5025="G")</f>
        <v>0</v>
      </c>
      <c r="J5025" s="4" t="n">
        <f aca="false">(F5025="C")+(G5025="C")</f>
        <v>0</v>
      </c>
      <c r="K5025" s="3" t="n">
        <f aca="false">I5025+J5025</f>
        <v>0</v>
      </c>
    </row>
    <row r="5026" customFormat="false" ht="15" hidden="false" customHeight="false" outlineLevel="0" collapsed="false">
      <c r="A5026" s="4" t="s">
        <v>216</v>
      </c>
      <c r="B5026" s="4" t="s">
        <v>805</v>
      </c>
      <c r="C5026" s="4" t="s">
        <v>889</v>
      </c>
      <c r="D5026" s="4" t="n">
        <f aca="false">IFERROR(INDEX(Positions!$D$2:$D$14531,MATCH($A5026&amp;"|28",Positions!$A$2:$A$14531,0)),"-")</f>
        <v>31</v>
      </c>
      <c r="E5026" s="4" t="n">
        <f aca="false">IFERROR(INDEX(Positions!$D$2:$D$14531,MATCH($A5026&amp;"|42",Positions!$A$2:$A$14531,0)),"-")</f>
        <v>45</v>
      </c>
      <c r="F5026" s="4" t="str">
        <f aca="false">IFERROR(INDEX(Positions!$E$2:$E$14531,MATCH($A5026&amp;"|28",Positions!$A$2:$A$14531,0)),"-")</f>
        <v>C</v>
      </c>
      <c r="G5026" s="4" t="str">
        <f aca="false">IFERROR(INDEX(Positions!$E$2:$E$14531,MATCH($A5026&amp;"|42",Positions!$A$2:$A$14531,0)),"-")</f>
        <v>G</v>
      </c>
      <c r="H5026" s="3" t="str">
        <f aca="false">F5026&amp;"-"&amp;G5026</f>
        <v>C-G</v>
      </c>
      <c r="I5026" s="4" t="n">
        <f aca="false">(F5026="G")+(G5026="G")</f>
        <v>1</v>
      </c>
      <c r="J5026" s="4" t="n">
        <f aca="false">(F5026="C")+(G5026="C")</f>
        <v>1</v>
      </c>
      <c r="K5026" s="3" t="n">
        <f aca="false">I5026+J5026</f>
        <v>2</v>
      </c>
    </row>
    <row r="5027" customFormat="false" ht="15" hidden="false" customHeight="false" outlineLevel="0" collapsed="false">
      <c r="A5027" s="4" t="s">
        <v>216</v>
      </c>
      <c r="B5027" s="4" t="s">
        <v>805</v>
      </c>
      <c r="C5027" s="4" t="s">
        <v>890</v>
      </c>
      <c r="D5027" s="4" t="n">
        <f aca="false">IFERROR(INDEX(Positions!$D$2:$D$14531,MATCH($A5027&amp;"|29",Positions!$A$2:$A$14531,0)),"-")</f>
        <v>32</v>
      </c>
      <c r="E5027" s="4" t="n">
        <f aca="false">IFERROR(INDEX(Positions!$D$2:$D$14531,MATCH($A5027&amp;"|41",Positions!$A$2:$A$14531,0)),"-")</f>
        <v>44</v>
      </c>
      <c r="F5027" s="4" t="str">
        <f aca="false">IFERROR(INDEX(Positions!$E$2:$E$14531,MATCH($A5027&amp;"|29",Positions!$A$2:$A$14531,0)),"-")</f>
        <v>C</v>
      </c>
      <c r="G5027" s="4" t="str">
        <f aca="false">IFERROR(INDEX(Positions!$E$2:$E$14531,MATCH($A5027&amp;"|41",Positions!$A$2:$A$14531,0)),"-")</f>
        <v>G</v>
      </c>
      <c r="H5027" s="3" t="str">
        <f aca="false">F5027&amp;"-"&amp;G5027</f>
        <v>C-G</v>
      </c>
      <c r="I5027" s="4" t="n">
        <f aca="false">(F5027="G")+(G5027="G")</f>
        <v>1</v>
      </c>
      <c r="J5027" s="4" t="n">
        <f aca="false">(F5027="C")+(G5027="C")</f>
        <v>1</v>
      </c>
      <c r="K5027" s="3" t="n">
        <f aca="false">I5027+J5027</f>
        <v>2</v>
      </c>
    </row>
    <row r="5028" customFormat="false" ht="15" hidden="false" customHeight="false" outlineLevel="0" collapsed="false">
      <c r="A5028" s="4" t="s">
        <v>216</v>
      </c>
      <c r="B5028" s="4" t="s">
        <v>805</v>
      </c>
      <c r="C5028" s="4" t="s">
        <v>694</v>
      </c>
      <c r="D5028" s="4" t="n">
        <f aca="false">IFERROR(INDEX(Positions!$D$2:$D$14531,MATCH($A5028&amp;"|30",Positions!$A$2:$A$14531,0)),"-")</f>
        <v>33</v>
      </c>
      <c r="E5028" s="4" t="n">
        <f aca="false">IFERROR(INDEX(Positions!$D$2:$D$14531,MATCH($A5028&amp;"|40",Positions!$A$2:$A$14531,0)),"-")</f>
        <v>43</v>
      </c>
      <c r="F5028" s="4" t="str">
        <f aca="false">IFERROR(INDEX(Positions!$E$2:$E$14531,MATCH($A5028&amp;"|30",Positions!$A$2:$A$14531,0)),"-")</f>
        <v>G</v>
      </c>
      <c r="G5028" s="4" t="str">
        <f aca="false">IFERROR(INDEX(Positions!$E$2:$E$14531,MATCH($A5028&amp;"|40",Positions!$A$2:$A$14531,0)),"-")</f>
        <v>C</v>
      </c>
      <c r="H5028" s="3" t="str">
        <f aca="false">F5028&amp;"-"&amp;G5028</f>
        <v>G-C</v>
      </c>
      <c r="I5028" s="4" t="n">
        <f aca="false">(F5028="G")+(G5028="G")</f>
        <v>1</v>
      </c>
      <c r="J5028" s="4" t="n">
        <f aca="false">(F5028="C")+(G5028="C")</f>
        <v>1</v>
      </c>
      <c r="K5028" s="3" t="n">
        <f aca="false">I5028+J5028</f>
        <v>2</v>
      </c>
    </row>
    <row r="5029" customFormat="false" ht="15" hidden="false" customHeight="false" outlineLevel="0" collapsed="false">
      <c r="A5029" s="4" t="s">
        <v>216</v>
      </c>
      <c r="B5029" s="4" t="s">
        <v>805</v>
      </c>
      <c r="C5029" s="4" t="s">
        <v>640</v>
      </c>
      <c r="D5029" s="4" t="n">
        <f aca="false">IFERROR(INDEX(Positions!$D$2:$D$14531,MATCH($A5029&amp;"|31",Positions!$A$2:$A$14531,0)),"-")</f>
        <v>34</v>
      </c>
      <c r="E5029" s="4" t="n">
        <f aca="false">IFERROR(INDEX(Positions!$D$2:$D$14531,MATCH($A5029&amp;"|39",Positions!$A$2:$A$14531,0)),"-")</f>
        <v>42</v>
      </c>
      <c r="F5029" s="4" t="str">
        <f aca="false">IFERROR(INDEX(Positions!$E$2:$E$14531,MATCH($A5029&amp;"|31",Positions!$A$2:$A$14531,0)),"-")</f>
        <v>C</v>
      </c>
      <c r="G5029" s="4" t="str">
        <f aca="false">IFERROR(INDEX(Positions!$E$2:$E$14531,MATCH($A5029&amp;"|39",Positions!$A$2:$A$14531,0)),"-")</f>
        <v>G</v>
      </c>
      <c r="H5029" s="3" t="str">
        <f aca="false">F5029&amp;"-"&amp;G5029</f>
        <v>C-G</v>
      </c>
      <c r="I5029" s="4" t="n">
        <f aca="false">(F5029="G")+(G5029="G")</f>
        <v>1</v>
      </c>
      <c r="J5029" s="4" t="n">
        <f aca="false">(F5029="C")+(G5029="C")</f>
        <v>1</v>
      </c>
      <c r="K5029" s="3" t="n">
        <f aca="false">I5029+J5029</f>
        <v>2</v>
      </c>
    </row>
    <row r="5030" customFormat="false" ht="15" hidden="false" customHeight="false" outlineLevel="0" collapsed="false">
      <c r="A5030" s="4" t="s">
        <v>216</v>
      </c>
      <c r="B5030" s="4" t="s">
        <v>830</v>
      </c>
      <c r="C5030" s="4" t="s">
        <v>367</v>
      </c>
      <c r="D5030" s="4" t="n">
        <f aca="false">IFERROR(INDEX(Positions!$D$2:$D$14531,MATCH($A5030&amp;"|49",Positions!$A$2:$A$14531,0)),"-")</f>
        <v>52</v>
      </c>
      <c r="E5030" s="4" t="n">
        <f aca="false">IFERROR(INDEX(Positions!$D$2:$D$14531,MATCH($A5030&amp;"|65",Positions!$A$2:$A$14531,0)),"-")</f>
        <v>68</v>
      </c>
      <c r="F5030" s="4" t="str">
        <f aca="false">IFERROR(INDEX(Positions!$E$2:$E$14531,MATCH($A5030&amp;"|49",Positions!$A$2:$A$14531,0)),"-")</f>
        <v>G</v>
      </c>
      <c r="G5030" s="4" t="str">
        <f aca="false">IFERROR(INDEX(Positions!$E$2:$E$14531,MATCH($A5030&amp;"|65",Positions!$A$2:$A$14531,0)),"-")</f>
        <v>C</v>
      </c>
      <c r="H5030" s="3" t="str">
        <f aca="false">F5030&amp;"-"&amp;G5030</f>
        <v>G-C</v>
      </c>
      <c r="I5030" s="4" t="n">
        <f aca="false">(F5030="G")+(G5030="G")</f>
        <v>1</v>
      </c>
      <c r="J5030" s="4" t="n">
        <f aca="false">(F5030="C")+(G5030="C")</f>
        <v>1</v>
      </c>
      <c r="K5030" s="3" t="n">
        <f aca="false">I5030+J5030</f>
        <v>2</v>
      </c>
    </row>
    <row r="5031" customFormat="false" ht="15" hidden="false" customHeight="false" outlineLevel="0" collapsed="false">
      <c r="A5031" s="4" t="s">
        <v>216</v>
      </c>
      <c r="B5031" s="4" t="s">
        <v>830</v>
      </c>
      <c r="C5031" s="4" t="s">
        <v>891</v>
      </c>
      <c r="D5031" s="4" t="n">
        <f aca="false">IFERROR(INDEX(Positions!$D$2:$D$14531,MATCH($A5031&amp;"|50",Positions!$A$2:$A$14531,0)),"-")</f>
        <v>53</v>
      </c>
      <c r="E5031" s="4" t="n">
        <f aca="false">IFERROR(INDEX(Positions!$D$2:$D$14531,MATCH($A5031&amp;"|64",Positions!$A$2:$A$14531,0)),"-")</f>
        <v>67</v>
      </c>
      <c r="F5031" s="4" t="str">
        <f aca="false">IFERROR(INDEX(Positions!$E$2:$E$14531,MATCH($A5031&amp;"|50",Positions!$A$2:$A$14531,0)),"-")</f>
        <v>C</v>
      </c>
      <c r="G5031" s="4" t="str">
        <f aca="false">IFERROR(INDEX(Positions!$E$2:$E$14531,MATCH($A5031&amp;"|64",Positions!$A$2:$A$14531,0)),"-")</f>
        <v>G</v>
      </c>
      <c r="H5031" s="3" t="str">
        <f aca="false">F5031&amp;"-"&amp;G5031</f>
        <v>C-G</v>
      </c>
      <c r="I5031" s="4" t="n">
        <f aca="false">(F5031="G")+(G5031="G")</f>
        <v>1</v>
      </c>
      <c r="J5031" s="4" t="n">
        <f aca="false">(F5031="C")+(G5031="C")</f>
        <v>1</v>
      </c>
      <c r="K5031" s="3" t="n">
        <f aca="false">I5031+J5031</f>
        <v>2</v>
      </c>
    </row>
    <row r="5032" customFormat="false" ht="15" hidden="false" customHeight="false" outlineLevel="0" collapsed="false">
      <c r="A5032" s="4" t="s">
        <v>216</v>
      </c>
      <c r="B5032" s="4" t="s">
        <v>830</v>
      </c>
      <c r="C5032" s="4" t="s">
        <v>689</v>
      </c>
      <c r="D5032" s="4" t="n">
        <f aca="false">IFERROR(INDEX(Positions!$D$2:$D$14531,MATCH($A5032&amp;"|51",Positions!$A$2:$A$14531,0)),"-")</f>
        <v>54</v>
      </c>
      <c r="E5032" s="4" t="n">
        <f aca="false">IFERROR(INDEX(Positions!$D$2:$D$14531,MATCH($A5032&amp;"|63",Positions!$A$2:$A$14531,0)),"-")</f>
        <v>66</v>
      </c>
      <c r="F5032" s="4" t="str">
        <f aca="false">IFERROR(INDEX(Positions!$E$2:$E$14531,MATCH($A5032&amp;"|51",Positions!$A$2:$A$14531,0)),"-")</f>
        <v>C</v>
      </c>
      <c r="G5032" s="4" t="str">
        <f aca="false">IFERROR(INDEX(Positions!$E$2:$E$14531,MATCH($A5032&amp;"|63",Positions!$A$2:$A$14531,0)),"-")</f>
        <v>G</v>
      </c>
      <c r="H5032" s="3" t="str">
        <f aca="false">F5032&amp;"-"&amp;G5032</f>
        <v>C-G</v>
      </c>
      <c r="I5032" s="4" t="n">
        <f aca="false">(F5032="G")+(G5032="G")</f>
        <v>1</v>
      </c>
      <c r="J5032" s="4" t="n">
        <f aca="false">(F5032="C")+(G5032="C")</f>
        <v>1</v>
      </c>
      <c r="K5032" s="3" t="n">
        <f aca="false">I5032+J5032</f>
        <v>2</v>
      </c>
    </row>
    <row r="5033" customFormat="false" ht="15" hidden="false" customHeight="false" outlineLevel="0" collapsed="false">
      <c r="A5033" s="4" t="s">
        <v>216</v>
      </c>
      <c r="B5033" s="4" t="s">
        <v>830</v>
      </c>
      <c r="C5033" s="4" t="s">
        <v>703</v>
      </c>
      <c r="D5033" s="4" t="n">
        <f aca="false">IFERROR(INDEX(Positions!$D$2:$D$14531,MATCH($A5033&amp;"|52",Positions!$A$2:$A$14531,0)),"-")</f>
        <v>55</v>
      </c>
      <c r="E5033" s="4" t="n">
        <f aca="false">IFERROR(INDEX(Positions!$D$2:$D$14531,MATCH($A5033&amp;"|62",Positions!$A$2:$A$14531,0)),"-")</f>
        <v>65</v>
      </c>
      <c r="F5033" s="4" t="str">
        <f aca="false">IFERROR(INDEX(Positions!$E$2:$E$14531,MATCH($A5033&amp;"|52",Positions!$A$2:$A$14531,0)),"-")</f>
        <v>G</v>
      </c>
      <c r="G5033" s="4" t="str">
        <f aca="false">IFERROR(INDEX(Positions!$E$2:$E$14531,MATCH($A5033&amp;"|62",Positions!$A$2:$A$14531,0)),"-")</f>
        <v>C</v>
      </c>
      <c r="H5033" s="3" t="str">
        <f aca="false">F5033&amp;"-"&amp;G5033</f>
        <v>G-C</v>
      </c>
      <c r="I5033" s="4" t="n">
        <f aca="false">(F5033="G")+(G5033="G")</f>
        <v>1</v>
      </c>
      <c r="J5033" s="4" t="n">
        <f aca="false">(F5033="C")+(G5033="C")</f>
        <v>1</v>
      </c>
      <c r="K5033" s="3" t="n">
        <f aca="false">I5033+J5033</f>
        <v>2</v>
      </c>
    </row>
    <row r="5034" customFormat="false" ht="15" hidden="false" customHeight="false" outlineLevel="0" collapsed="false">
      <c r="A5034" s="4" t="s">
        <v>216</v>
      </c>
      <c r="B5034" s="4" t="s">
        <v>830</v>
      </c>
      <c r="C5034" s="4" t="s">
        <v>892</v>
      </c>
      <c r="D5034" s="4" t="n">
        <f aca="false">IFERROR(INDEX(Positions!$D$2:$D$14531,MATCH($A5034&amp;"|53",Positions!$A$2:$A$14531,0)),"-")</f>
        <v>56</v>
      </c>
      <c r="E5034" s="4" t="n">
        <f aca="false">IFERROR(INDEX(Positions!$D$2:$D$14531,MATCH($A5034&amp;"|61",Positions!$A$2:$A$14531,0)),"-")</f>
        <v>64</v>
      </c>
      <c r="F5034" s="4" t="str">
        <f aca="false">IFERROR(INDEX(Positions!$E$2:$E$14531,MATCH($A5034&amp;"|53",Positions!$A$2:$A$14531,0)),"-")</f>
        <v>G</v>
      </c>
      <c r="G5034" s="4" t="str">
        <f aca="false">IFERROR(INDEX(Positions!$E$2:$E$14531,MATCH($A5034&amp;"|61",Positions!$A$2:$A$14531,0)),"-")</f>
        <v>C</v>
      </c>
      <c r="H5034" s="3" t="str">
        <f aca="false">F5034&amp;"-"&amp;G5034</f>
        <v>G-C</v>
      </c>
      <c r="I5034" s="4" t="n">
        <f aca="false">(F5034="G")+(G5034="G")</f>
        <v>1</v>
      </c>
      <c r="J5034" s="4" t="n">
        <f aca="false">(F5034="C")+(G5034="C")</f>
        <v>1</v>
      </c>
      <c r="K5034" s="3" t="n">
        <f aca="false">I5034+J5034</f>
        <v>2</v>
      </c>
    </row>
    <row r="5035" customFormat="false" ht="15" hidden="false" customHeight="false" outlineLevel="0" collapsed="false">
      <c r="A5035" s="24" t="s">
        <v>216</v>
      </c>
      <c r="B5035" s="24" t="s">
        <v>893</v>
      </c>
      <c r="C5035" s="24" t="s">
        <v>894</v>
      </c>
      <c r="D5035" s="24" t="n">
        <f aca="false">IFERROR(INDEX(Positions!$D$2:$D$14531,MATCH($A5035&amp;"|8",Positions!$A$2:$A$14531,0)),"-")</f>
        <v>8</v>
      </c>
      <c r="E5035" s="24" t="n">
        <f aca="false">IFERROR(INDEX(Positions!$D$2:$D$14531,MATCH($A5035&amp;"|14",Positions!$A$2:$A$14531,0)),"-")</f>
        <v>14</v>
      </c>
      <c r="F5035" s="24" t="str">
        <f aca="false">IFERROR(INDEX(Positions!$E$2:$E$14531,MATCH($A5035&amp;"|8",Positions!$A$2:$A$14531,0)),"-")</f>
        <v>U</v>
      </c>
      <c r="G5035" s="24" t="str">
        <f aca="false">IFERROR(INDEX(Positions!$E$2:$E$14531,MATCH($A5035&amp;"|14",Positions!$A$2:$A$14531,0)),"-")</f>
        <v>A</v>
      </c>
      <c r="H5035" s="25" t="str">
        <f aca="false">F5035&amp;"-"&amp;G5035</f>
        <v>U-A</v>
      </c>
      <c r="I5035" s="24" t="n">
        <f aca="false">(F5035="G")+(G5035="G")</f>
        <v>0</v>
      </c>
      <c r="J5035" s="24" t="n">
        <f aca="false">(F5035="C")+(G5035="C")</f>
        <v>0</v>
      </c>
      <c r="K5035" s="25" t="n">
        <f aca="false">I5035+J5035</f>
        <v>0</v>
      </c>
    </row>
    <row r="5036" customFormat="false" ht="15" hidden="false" customHeight="false" outlineLevel="0" collapsed="false">
      <c r="A5036" s="24" t="s">
        <v>216</v>
      </c>
      <c r="B5036" s="24" t="s">
        <v>893</v>
      </c>
      <c r="C5036" s="24" t="s">
        <v>895</v>
      </c>
      <c r="D5036" s="24" t="n">
        <f aca="false">IFERROR(INDEX(Positions!$D$2:$D$14531,MATCH($A5036&amp;"|15",Positions!$A$2:$A$14531,0)),"-")</f>
        <v>15</v>
      </c>
      <c r="E5036" s="24" t="n">
        <f aca="false">IFERROR(INDEX(Positions!$D$2:$D$14531,MATCH($A5036&amp;"|48",Positions!$A$2:$A$14531,0)),"-")</f>
        <v>51</v>
      </c>
      <c r="F5036" s="24" t="str">
        <f aca="false">IFERROR(INDEX(Positions!$E$2:$E$14531,MATCH($A5036&amp;"|15",Positions!$A$2:$A$14531,0)),"-")</f>
        <v>G</v>
      </c>
      <c r="G5036" s="24" t="str">
        <f aca="false">IFERROR(INDEX(Positions!$E$2:$E$14531,MATCH($A5036&amp;"|48",Positions!$A$2:$A$14531,0)),"-")</f>
        <v>C</v>
      </c>
      <c r="H5036" s="25" t="str">
        <f aca="false">F5036&amp;"-"&amp;G5036</f>
        <v>G-C</v>
      </c>
      <c r="I5036" s="24" t="n">
        <f aca="false">(F5036="G")+(G5036="G")</f>
        <v>1</v>
      </c>
      <c r="J5036" s="24" t="n">
        <f aca="false">(F5036="C")+(G5036="C")</f>
        <v>1</v>
      </c>
      <c r="K5036" s="25" t="n">
        <f aca="false">I5036+J5036</f>
        <v>2</v>
      </c>
    </row>
    <row r="5037" customFormat="false" ht="15" hidden="false" customHeight="false" outlineLevel="0" collapsed="false">
      <c r="A5037" s="24" t="s">
        <v>216</v>
      </c>
      <c r="B5037" s="24" t="s">
        <v>893</v>
      </c>
      <c r="C5037" s="24" t="s">
        <v>896</v>
      </c>
      <c r="D5037" s="24" t="n">
        <f aca="false">IFERROR(INDEX(Positions!$D$2:$D$14531,MATCH($A5037&amp;"|18",Positions!$A$2:$A$14531,0)),"-")</f>
        <v>19</v>
      </c>
      <c r="E5037" s="24" t="n">
        <f aca="false">IFERROR(INDEX(Positions!$D$2:$D$14531,MATCH($A5037&amp;"|55",Positions!$A$2:$A$14531,0)),"-")</f>
        <v>58</v>
      </c>
      <c r="F5037" s="24" t="str">
        <f aca="false">IFERROR(INDEX(Positions!$E$2:$E$14531,MATCH($A5037&amp;"|18",Positions!$A$2:$A$14531,0)),"-")</f>
        <v>G</v>
      </c>
      <c r="G5037" s="24" t="str">
        <f aca="false">IFERROR(INDEX(Positions!$E$2:$E$14531,MATCH($A5037&amp;"|55",Positions!$A$2:$A$14531,0)),"-")</f>
        <v>U</v>
      </c>
      <c r="H5037" s="25" t="str">
        <f aca="false">F5037&amp;"-"&amp;G5037</f>
        <v>G-U</v>
      </c>
      <c r="I5037" s="24" t="n">
        <f aca="false">(F5037="G")+(G5037="G")</f>
        <v>1</v>
      </c>
      <c r="J5037" s="24" t="n">
        <f aca="false">(F5037="C")+(G5037="C")</f>
        <v>0</v>
      </c>
      <c r="K5037" s="25" t="n">
        <f aca="false">I5037+J5037</f>
        <v>1</v>
      </c>
    </row>
    <row r="5038" customFormat="false" ht="15" hidden="false" customHeight="false" outlineLevel="0" collapsed="false">
      <c r="A5038" s="24" t="s">
        <v>216</v>
      </c>
      <c r="B5038" s="24" t="s">
        <v>893</v>
      </c>
      <c r="C5038" s="24" t="s">
        <v>897</v>
      </c>
      <c r="D5038" s="24" t="n">
        <f aca="false">IFERROR(INDEX(Positions!$D$2:$D$14531,MATCH($A5038&amp;"|19",Positions!$A$2:$A$14531,0)),"-")</f>
        <v>20</v>
      </c>
      <c r="E5038" s="24" t="n">
        <f aca="false">IFERROR(INDEX(Positions!$D$2:$D$14531,MATCH($A5038&amp;"|56",Positions!$A$2:$A$14531,0)),"-")</f>
        <v>59</v>
      </c>
      <c r="F5038" s="24" t="str">
        <f aca="false">IFERROR(INDEX(Positions!$E$2:$E$14531,MATCH($A5038&amp;"|19",Positions!$A$2:$A$14531,0)),"-")</f>
        <v>G</v>
      </c>
      <c r="G5038" s="24" t="str">
        <f aca="false">IFERROR(INDEX(Positions!$E$2:$E$14531,MATCH($A5038&amp;"|56",Positions!$A$2:$A$14531,0)),"-")</f>
        <v>C</v>
      </c>
      <c r="H5038" s="25" t="str">
        <f aca="false">F5038&amp;"-"&amp;G5038</f>
        <v>G-C</v>
      </c>
      <c r="I5038" s="24" t="n">
        <f aca="false">(F5038="G")+(G5038="G")</f>
        <v>1</v>
      </c>
      <c r="J5038" s="24" t="n">
        <f aca="false">(F5038="C")+(G5038="C")</f>
        <v>1</v>
      </c>
      <c r="K5038" s="25" t="n">
        <f aca="false">I5038+J5038</f>
        <v>2</v>
      </c>
    </row>
    <row r="5039" customFormat="false" ht="15" hidden="false" customHeight="false" outlineLevel="0" collapsed="false">
      <c r="A5039" s="24" t="s">
        <v>216</v>
      </c>
      <c r="B5039" s="24" t="s">
        <v>893</v>
      </c>
      <c r="C5039" s="24" t="s">
        <v>898</v>
      </c>
      <c r="D5039" s="24" t="n">
        <f aca="false">IFERROR(INDEX(Positions!$D$2:$D$14531,MATCH($A5039&amp;"|26",Positions!$A$2:$A$14531,0)),"-")</f>
        <v>29</v>
      </c>
      <c r="E5039" s="24" t="n">
        <f aca="false">IFERROR(INDEX(Positions!$D$2:$D$14531,MATCH($A5039&amp;"|44",Positions!$A$2:$A$14531,0)),"-")</f>
        <v>47</v>
      </c>
      <c r="F5039" s="24" t="str">
        <f aca="false">IFERROR(INDEX(Positions!$E$2:$E$14531,MATCH($A5039&amp;"|26",Positions!$A$2:$A$14531,0)),"-")</f>
        <v>A</v>
      </c>
      <c r="G5039" s="24" t="str">
        <f aca="false">IFERROR(INDEX(Positions!$E$2:$E$14531,MATCH($A5039&amp;"|44",Positions!$A$2:$A$14531,0)),"-")</f>
        <v>A</v>
      </c>
      <c r="H5039" s="25" t="str">
        <f aca="false">F5039&amp;"-"&amp;G5039</f>
        <v>A-A</v>
      </c>
      <c r="I5039" s="24" t="n">
        <f aca="false">(F5039="G")+(G5039="G")</f>
        <v>0</v>
      </c>
      <c r="J5039" s="24" t="n">
        <f aca="false">(F5039="C")+(G5039="C")</f>
        <v>0</v>
      </c>
      <c r="K5039" s="25" t="n">
        <f aca="false">I5039+J5039</f>
        <v>0</v>
      </c>
    </row>
    <row r="5040" customFormat="false" ht="15" hidden="false" customHeight="false" outlineLevel="0" collapsed="false">
      <c r="A5040" s="24" t="s">
        <v>216</v>
      </c>
      <c r="B5040" s="24" t="s">
        <v>893</v>
      </c>
      <c r="C5040" s="24" t="s">
        <v>899</v>
      </c>
      <c r="D5040" s="24" t="n">
        <f aca="false">IFERROR(INDEX(Positions!$D$2:$D$14531,MATCH($A5040&amp;"|32",Positions!$A$2:$A$14531,0)),"-")</f>
        <v>35</v>
      </c>
      <c r="E5040" s="24" t="n">
        <f aca="false">IFERROR(INDEX(Positions!$D$2:$D$14531,MATCH($A5040&amp;"|38",Positions!$A$2:$A$14531,0)),"-")</f>
        <v>41</v>
      </c>
      <c r="F5040" s="24" t="str">
        <f aca="false">IFERROR(INDEX(Positions!$E$2:$E$14531,MATCH($A5040&amp;"|32",Positions!$A$2:$A$14531,0)),"-")</f>
        <v>C</v>
      </c>
      <c r="G5040" s="24" t="str">
        <f aca="false">IFERROR(INDEX(Positions!$E$2:$E$14531,MATCH($A5040&amp;"|38",Positions!$A$2:$A$14531,0)),"-")</f>
        <v>A</v>
      </c>
      <c r="H5040" s="25" t="str">
        <f aca="false">F5040&amp;"-"&amp;G5040</f>
        <v>C-A</v>
      </c>
      <c r="I5040" s="24" t="n">
        <f aca="false">(F5040="G")+(G5040="G")</f>
        <v>0</v>
      </c>
      <c r="J5040" s="24" t="n">
        <f aca="false">(F5040="C")+(G5040="C")</f>
        <v>1</v>
      </c>
      <c r="K5040" s="25" t="n">
        <f aca="false">I5040+J5040</f>
        <v>1</v>
      </c>
    </row>
    <row r="5041" customFormat="false" ht="15" hidden="false" customHeight="false" outlineLevel="0" collapsed="false">
      <c r="A5041" s="24" t="s">
        <v>216</v>
      </c>
      <c r="B5041" s="24" t="s">
        <v>893</v>
      </c>
      <c r="C5041" s="24" t="s">
        <v>900</v>
      </c>
      <c r="D5041" s="24" t="n">
        <f aca="false">IFERROR(INDEX(Positions!$D$2:$D$14531,MATCH($A5041&amp;"|54",Positions!$A$2:$A$14531,0)),"-")</f>
        <v>57</v>
      </c>
      <c r="E5041" s="24" t="n">
        <f aca="false">IFERROR(INDEX(Positions!$D$2:$D$14531,MATCH($A5041&amp;"|58",Positions!$A$2:$A$14531,0)),"-")</f>
        <v>61</v>
      </c>
      <c r="F5041" s="24" t="str">
        <f aca="false">IFERROR(INDEX(Positions!$E$2:$E$14531,MATCH($A5041&amp;"|54",Positions!$A$2:$A$14531,0)),"-")</f>
        <v>U</v>
      </c>
      <c r="G5041" s="24" t="str">
        <f aca="false">IFERROR(INDEX(Positions!$E$2:$E$14531,MATCH($A5041&amp;"|58",Positions!$A$2:$A$14531,0)),"-")</f>
        <v>A</v>
      </c>
      <c r="H5041" s="25" t="str">
        <f aca="false">F5041&amp;"-"&amp;G5041</f>
        <v>U-A</v>
      </c>
      <c r="I5041" s="24" t="n">
        <f aca="false">(F5041="G")+(G5041="G")</f>
        <v>0</v>
      </c>
      <c r="J5041" s="24" t="n">
        <f aca="false">(F5041="C")+(G5041="C")</f>
        <v>0</v>
      </c>
      <c r="K5041" s="25" t="n">
        <f aca="false">I5041+J5041</f>
        <v>0</v>
      </c>
    </row>
    <row r="5042" customFormat="false" ht="15" hidden="false" customHeight="false" outlineLevel="0" collapsed="false">
      <c r="A5042" s="4" t="s">
        <v>217</v>
      </c>
      <c r="B5042" s="4" t="s">
        <v>768</v>
      </c>
      <c r="C5042" s="4" t="s">
        <v>882</v>
      </c>
      <c r="D5042" s="4" t="n">
        <f aca="false">IFERROR(INDEX(Positions!$D$2:$D$14531,MATCH($A5042&amp;"|1",Positions!$A$2:$A$14531,0)),"-")</f>
        <v>1</v>
      </c>
      <c r="E5042" s="4" t="n">
        <f aca="false">IFERROR(INDEX(Positions!$D$2:$D$14531,MATCH($A5042&amp;"|72",Positions!$A$2:$A$14531,0)),"-")</f>
        <v>74</v>
      </c>
      <c r="F5042" s="4" t="str">
        <f aca="false">IFERROR(INDEX(Positions!$E$2:$E$14531,MATCH($A5042&amp;"|1",Positions!$A$2:$A$14531,0)),"-")</f>
        <v>G</v>
      </c>
      <c r="G5042" s="4" t="str">
        <f aca="false">IFERROR(INDEX(Positions!$E$2:$E$14531,MATCH($A5042&amp;"|72",Positions!$A$2:$A$14531,0)),"-")</f>
        <v>C</v>
      </c>
      <c r="H5042" s="3" t="str">
        <f aca="false">F5042&amp;"-"&amp;G5042</f>
        <v>G-C</v>
      </c>
      <c r="I5042" s="4" t="n">
        <f aca="false">(F5042="G")+(G5042="G")</f>
        <v>1</v>
      </c>
      <c r="J5042" s="4" t="n">
        <f aca="false">(F5042="C")+(G5042="C")</f>
        <v>1</v>
      </c>
      <c r="K5042" s="3" t="n">
        <f aca="false">I5042+J5042</f>
        <v>2</v>
      </c>
    </row>
    <row r="5043" customFormat="false" ht="15" hidden="false" customHeight="false" outlineLevel="0" collapsed="false">
      <c r="A5043" s="4" t="s">
        <v>217</v>
      </c>
      <c r="B5043" s="4" t="s">
        <v>768</v>
      </c>
      <c r="C5043" s="4" t="s">
        <v>883</v>
      </c>
      <c r="D5043" s="4" t="n">
        <f aca="false">IFERROR(INDEX(Positions!$D$2:$D$14531,MATCH($A5043&amp;"|2",Positions!$A$2:$A$14531,0)),"-")</f>
        <v>2</v>
      </c>
      <c r="E5043" s="4" t="n">
        <f aca="false">IFERROR(INDEX(Positions!$D$2:$D$14531,MATCH($A5043&amp;"|71",Positions!$A$2:$A$14531,0)),"-")</f>
        <v>73</v>
      </c>
      <c r="F5043" s="4" t="str">
        <f aca="false">IFERROR(INDEX(Positions!$E$2:$E$14531,MATCH($A5043&amp;"|2",Positions!$A$2:$A$14531,0)),"-")</f>
        <v>G</v>
      </c>
      <c r="G5043" s="4" t="str">
        <f aca="false">IFERROR(INDEX(Positions!$E$2:$E$14531,MATCH($A5043&amp;"|71",Positions!$A$2:$A$14531,0)),"-")</f>
        <v>C</v>
      </c>
      <c r="H5043" s="3" t="str">
        <f aca="false">F5043&amp;"-"&amp;G5043</f>
        <v>G-C</v>
      </c>
      <c r="I5043" s="4" t="n">
        <f aca="false">(F5043="G")+(G5043="G")</f>
        <v>1</v>
      </c>
      <c r="J5043" s="4" t="n">
        <f aca="false">(F5043="C")+(G5043="C")</f>
        <v>1</v>
      </c>
      <c r="K5043" s="3" t="n">
        <f aca="false">I5043+J5043</f>
        <v>2</v>
      </c>
    </row>
    <row r="5044" customFormat="false" ht="15" hidden="false" customHeight="false" outlineLevel="0" collapsed="false">
      <c r="A5044" s="4" t="s">
        <v>217</v>
      </c>
      <c r="B5044" s="4" t="s">
        <v>768</v>
      </c>
      <c r="C5044" s="4" t="s">
        <v>884</v>
      </c>
      <c r="D5044" s="4" t="n">
        <f aca="false">IFERROR(INDEX(Positions!$D$2:$D$14531,MATCH($A5044&amp;"|3",Positions!$A$2:$A$14531,0)),"-")</f>
        <v>3</v>
      </c>
      <c r="E5044" s="4" t="n">
        <f aca="false">IFERROR(INDEX(Positions!$D$2:$D$14531,MATCH($A5044&amp;"|70",Positions!$A$2:$A$14531,0)),"-")</f>
        <v>72</v>
      </c>
      <c r="F5044" s="4" t="str">
        <f aca="false">IFERROR(INDEX(Positions!$E$2:$E$14531,MATCH($A5044&amp;"|3",Positions!$A$2:$A$14531,0)),"-")</f>
        <v>G</v>
      </c>
      <c r="G5044" s="4" t="str">
        <f aca="false">IFERROR(INDEX(Positions!$E$2:$E$14531,MATCH($A5044&amp;"|70",Positions!$A$2:$A$14531,0)),"-")</f>
        <v>C</v>
      </c>
      <c r="H5044" s="3" t="str">
        <f aca="false">F5044&amp;"-"&amp;G5044</f>
        <v>G-C</v>
      </c>
      <c r="I5044" s="4" t="n">
        <f aca="false">(F5044="G")+(G5044="G")</f>
        <v>1</v>
      </c>
      <c r="J5044" s="4" t="n">
        <f aca="false">(F5044="C")+(G5044="C")</f>
        <v>1</v>
      </c>
      <c r="K5044" s="3" t="n">
        <f aca="false">I5044+J5044</f>
        <v>2</v>
      </c>
    </row>
    <row r="5045" customFormat="false" ht="15" hidden="false" customHeight="false" outlineLevel="0" collapsed="false">
      <c r="A5045" s="4" t="s">
        <v>217</v>
      </c>
      <c r="B5045" s="4" t="s">
        <v>768</v>
      </c>
      <c r="C5045" s="4" t="s">
        <v>885</v>
      </c>
      <c r="D5045" s="4" t="n">
        <f aca="false">IFERROR(INDEX(Positions!$D$2:$D$14531,MATCH($A5045&amp;"|4",Positions!$A$2:$A$14531,0)),"-")</f>
        <v>4</v>
      </c>
      <c r="E5045" s="4" t="n">
        <f aca="false">IFERROR(INDEX(Positions!$D$2:$D$14531,MATCH($A5045&amp;"|69",Positions!$A$2:$A$14531,0)),"-")</f>
        <v>71</v>
      </c>
      <c r="F5045" s="4" t="str">
        <f aca="false">IFERROR(INDEX(Positions!$E$2:$E$14531,MATCH($A5045&amp;"|4",Positions!$A$2:$A$14531,0)),"-")</f>
        <v>G</v>
      </c>
      <c r="G5045" s="4" t="str">
        <f aca="false">IFERROR(INDEX(Positions!$E$2:$E$14531,MATCH($A5045&amp;"|69",Positions!$A$2:$A$14531,0)),"-")</f>
        <v>C</v>
      </c>
      <c r="H5045" s="3" t="str">
        <f aca="false">F5045&amp;"-"&amp;G5045</f>
        <v>G-C</v>
      </c>
      <c r="I5045" s="4" t="n">
        <f aca="false">(F5045="G")+(G5045="G")</f>
        <v>1</v>
      </c>
      <c r="J5045" s="4" t="n">
        <f aca="false">(F5045="C")+(G5045="C")</f>
        <v>1</v>
      </c>
      <c r="K5045" s="3" t="n">
        <f aca="false">I5045+J5045</f>
        <v>2</v>
      </c>
    </row>
    <row r="5046" customFormat="false" ht="15" hidden="false" customHeight="false" outlineLevel="0" collapsed="false">
      <c r="A5046" s="4" t="s">
        <v>217</v>
      </c>
      <c r="B5046" s="4" t="s">
        <v>768</v>
      </c>
      <c r="C5046" s="4" t="s">
        <v>542</v>
      </c>
      <c r="D5046" s="4" t="n">
        <f aca="false">IFERROR(INDEX(Positions!$D$2:$D$14531,MATCH($A5046&amp;"|5",Positions!$A$2:$A$14531,0)),"-")</f>
        <v>5</v>
      </c>
      <c r="E5046" s="4" t="n">
        <f aca="false">IFERROR(INDEX(Positions!$D$2:$D$14531,MATCH($A5046&amp;"|68",Positions!$A$2:$A$14531,0)),"-")</f>
        <v>70</v>
      </c>
      <c r="F5046" s="4" t="str">
        <f aca="false">IFERROR(INDEX(Positions!$E$2:$E$14531,MATCH($A5046&amp;"|5",Positions!$A$2:$A$14531,0)),"-")</f>
        <v>G</v>
      </c>
      <c r="G5046" s="4" t="str">
        <f aca="false">IFERROR(INDEX(Positions!$E$2:$E$14531,MATCH($A5046&amp;"|68",Positions!$A$2:$A$14531,0)),"-")</f>
        <v>C</v>
      </c>
      <c r="H5046" s="3" t="str">
        <f aca="false">F5046&amp;"-"&amp;G5046</f>
        <v>G-C</v>
      </c>
      <c r="I5046" s="4" t="n">
        <f aca="false">(F5046="G")+(G5046="G")</f>
        <v>1</v>
      </c>
      <c r="J5046" s="4" t="n">
        <f aca="false">(F5046="C")+(G5046="C")</f>
        <v>1</v>
      </c>
      <c r="K5046" s="3" t="n">
        <f aca="false">I5046+J5046</f>
        <v>2</v>
      </c>
    </row>
    <row r="5047" customFormat="false" ht="15" hidden="false" customHeight="false" outlineLevel="0" collapsed="false">
      <c r="A5047" s="4" t="s">
        <v>217</v>
      </c>
      <c r="B5047" s="4" t="s">
        <v>768</v>
      </c>
      <c r="C5047" s="4" t="s">
        <v>561</v>
      </c>
      <c r="D5047" s="4" t="n">
        <f aca="false">IFERROR(INDEX(Positions!$D$2:$D$14531,MATCH($A5047&amp;"|6",Positions!$A$2:$A$14531,0)),"-")</f>
        <v>6</v>
      </c>
      <c r="E5047" s="4" t="n">
        <f aca="false">IFERROR(INDEX(Positions!$D$2:$D$14531,MATCH($A5047&amp;"|67",Positions!$A$2:$A$14531,0)),"-")</f>
        <v>69</v>
      </c>
      <c r="F5047" s="4" t="str">
        <f aca="false">IFERROR(INDEX(Positions!$E$2:$E$14531,MATCH($A5047&amp;"|6",Positions!$A$2:$A$14531,0)),"-")</f>
        <v>C</v>
      </c>
      <c r="G5047" s="4" t="str">
        <f aca="false">IFERROR(INDEX(Positions!$E$2:$E$14531,MATCH($A5047&amp;"|67",Positions!$A$2:$A$14531,0)),"-")</f>
        <v>G</v>
      </c>
      <c r="H5047" s="3" t="str">
        <f aca="false">F5047&amp;"-"&amp;G5047</f>
        <v>C-G</v>
      </c>
      <c r="I5047" s="4" t="n">
        <f aca="false">(F5047="G")+(G5047="G")</f>
        <v>1</v>
      </c>
      <c r="J5047" s="4" t="n">
        <f aca="false">(F5047="C")+(G5047="C")</f>
        <v>1</v>
      </c>
      <c r="K5047" s="3" t="n">
        <f aca="false">I5047+J5047</f>
        <v>2</v>
      </c>
    </row>
    <row r="5048" customFormat="false" ht="15" hidden="false" customHeight="false" outlineLevel="0" collapsed="false">
      <c r="A5048" s="4" t="s">
        <v>217</v>
      </c>
      <c r="B5048" s="4" t="s">
        <v>768</v>
      </c>
      <c r="C5048" s="4" t="s">
        <v>886</v>
      </c>
      <c r="D5048" s="4" t="n">
        <f aca="false">IFERROR(INDEX(Positions!$D$2:$D$14531,MATCH($A5048&amp;"|7",Positions!$A$2:$A$14531,0)),"-")</f>
        <v>7</v>
      </c>
      <c r="E5048" s="4" t="n">
        <f aca="false">IFERROR(INDEX(Positions!$D$2:$D$14531,MATCH($A5048&amp;"|66",Positions!$A$2:$A$14531,0)),"-")</f>
        <v>68</v>
      </c>
      <c r="F5048" s="4" t="str">
        <f aca="false">IFERROR(INDEX(Positions!$E$2:$E$14531,MATCH($A5048&amp;"|7",Positions!$A$2:$A$14531,0)),"-")</f>
        <v>G</v>
      </c>
      <c r="G5048" s="4" t="str">
        <f aca="false">IFERROR(INDEX(Positions!$E$2:$E$14531,MATCH($A5048&amp;"|66",Positions!$A$2:$A$14531,0)),"-")</f>
        <v>C</v>
      </c>
      <c r="H5048" s="3" t="str">
        <f aca="false">F5048&amp;"-"&amp;G5048</f>
        <v>G-C</v>
      </c>
      <c r="I5048" s="4" t="n">
        <f aca="false">(F5048="G")+(G5048="G")</f>
        <v>1</v>
      </c>
      <c r="J5048" s="4" t="n">
        <f aca="false">(F5048="C")+(G5048="C")</f>
        <v>1</v>
      </c>
      <c r="K5048" s="3" t="n">
        <f aca="false">I5048+J5048</f>
        <v>2</v>
      </c>
    </row>
    <row r="5049" customFormat="false" ht="15" hidden="false" customHeight="false" outlineLevel="0" collapsed="false">
      <c r="A5049" s="4" t="s">
        <v>217</v>
      </c>
      <c r="B5049" s="4" t="s">
        <v>783</v>
      </c>
      <c r="C5049" s="4" t="s">
        <v>887</v>
      </c>
      <c r="D5049" s="4" t="n">
        <f aca="false">IFERROR(INDEX(Positions!$D$2:$D$14531,MATCH($A5049&amp;"|10",Positions!$A$2:$A$14531,0)),"-")</f>
        <v>10</v>
      </c>
      <c r="E5049" s="4" t="n">
        <f aca="false">IFERROR(INDEX(Positions!$D$2:$D$14531,MATCH($A5049&amp;"|25",Positions!$A$2:$A$14531,0)),"-")</f>
        <v>28</v>
      </c>
      <c r="F5049" s="4" t="str">
        <f aca="false">IFERROR(INDEX(Positions!$E$2:$E$14531,MATCH($A5049&amp;"|10",Positions!$A$2:$A$14531,0)),"-")</f>
        <v>G</v>
      </c>
      <c r="G5049" s="4" t="str">
        <f aca="false">IFERROR(INDEX(Positions!$E$2:$E$14531,MATCH($A5049&amp;"|25",Positions!$A$2:$A$14531,0)),"-")</f>
        <v>U</v>
      </c>
      <c r="H5049" s="3" t="str">
        <f aca="false">F5049&amp;"-"&amp;G5049</f>
        <v>G-U</v>
      </c>
      <c r="I5049" s="4" t="n">
        <f aca="false">(F5049="G")+(G5049="G")</f>
        <v>1</v>
      </c>
      <c r="J5049" s="4" t="n">
        <f aca="false">(F5049="C")+(G5049="C")</f>
        <v>0</v>
      </c>
      <c r="K5049" s="3" t="n">
        <f aca="false">I5049+J5049</f>
        <v>1</v>
      </c>
    </row>
    <row r="5050" customFormat="false" ht="15" hidden="false" customHeight="false" outlineLevel="0" collapsed="false">
      <c r="A5050" s="4" t="s">
        <v>217</v>
      </c>
      <c r="B5050" s="4" t="s">
        <v>783</v>
      </c>
      <c r="C5050" s="4" t="s">
        <v>888</v>
      </c>
      <c r="D5050" s="4" t="n">
        <f aca="false">IFERROR(INDEX(Positions!$D$2:$D$14531,MATCH($A5050&amp;"|11",Positions!$A$2:$A$14531,0)),"-")</f>
        <v>11</v>
      </c>
      <c r="E5050" s="4" t="n">
        <f aca="false">IFERROR(INDEX(Positions!$D$2:$D$14531,MATCH($A5050&amp;"|24",Positions!$A$2:$A$14531,0)),"-")</f>
        <v>27</v>
      </c>
      <c r="F5050" s="4" t="str">
        <f aca="false">IFERROR(INDEX(Positions!$E$2:$E$14531,MATCH($A5050&amp;"|11",Positions!$A$2:$A$14531,0)),"-")</f>
        <v>U</v>
      </c>
      <c r="G5050" s="4" t="str">
        <f aca="false">IFERROR(INDEX(Positions!$E$2:$E$14531,MATCH($A5050&amp;"|24",Positions!$A$2:$A$14531,0)),"-")</f>
        <v>A</v>
      </c>
      <c r="H5050" s="3" t="str">
        <f aca="false">F5050&amp;"-"&amp;G5050</f>
        <v>U-A</v>
      </c>
      <c r="I5050" s="4" t="n">
        <f aca="false">(F5050="G")+(G5050="G")</f>
        <v>0</v>
      </c>
      <c r="J5050" s="4" t="n">
        <f aca="false">(F5050="C")+(G5050="C")</f>
        <v>0</v>
      </c>
      <c r="K5050" s="3" t="n">
        <f aca="false">I5050+J5050</f>
        <v>0</v>
      </c>
    </row>
    <row r="5051" customFormat="false" ht="15" hidden="false" customHeight="false" outlineLevel="0" collapsed="false">
      <c r="A5051" s="4" t="s">
        <v>217</v>
      </c>
      <c r="B5051" s="4" t="s">
        <v>783</v>
      </c>
      <c r="C5051" s="4" t="s">
        <v>479</v>
      </c>
      <c r="D5051" s="4" t="n">
        <f aca="false">IFERROR(INDEX(Positions!$D$2:$D$14531,MATCH($A5051&amp;"|12",Positions!$A$2:$A$14531,0)),"-")</f>
        <v>12</v>
      </c>
      <c r="E5051" s="4" t="n">
        <f aca="false">IFERROR(INDEX(Positions!$D$2:$D$14531,MATCH($A5051&amp;"|23",Positions!$A$2:$A$14531,0)),"-")</f>
        <v>26</v>
      </c>
      <c r="F5051" s="4" t="str">
        <f aca="false">IFERROR(INDEX(Positions!$E$2:$E$14531,MATCH($A5051&amp;"|12",Positions!$A$2:$A$14531,0)),"-")</f>
        <v>G</v>
      </c>
      <c r="G5051" s="4" t="str">
        <f aca="false">IFERROR(INDEX(Positions!$E$2:$E$14531,MATCH($A5051&amp;"|23",Positions!$A$2:$A$14531,0)),"-")</f>
        <v>C</v>
      </c>
      <c r="H5051" s="3" t="str">
        <f aca="false">F5051&amp;"-"&amp;G5051</f>
        <v>G-C</v>
      </c>
      <c r="I5051" s="4" t="n">
        <f aca="false">(F5051="G")+(G5051="G")</f>
        <v>1</v>
      </c>
      <c r="J5051" s="4" t="n">
        <f aca="false">(F5051="C")+(G5051="C")</f>
        <v>1</v>
      </c>
      <c r="K5051" s="3" t="n">
        <f aca="false">I5051+J5051</f>
        <v>2</v>
      </c>
    </row>
    <row r="5052" customFormat="false" ht="15" hidden="false" customHeight="false" outlineLevel="0" collapsed="false">
      <c r="A5052" s="4" t="s">
        <v>217</v>
      </c>
      <c r="B5052" s="4" t="s">
        <v>783</v>
      </c>
      <c r="C5052" s="4" t="s">
        <v>267</v>
      </c>
      <c r="D5052" s="4" t="n">
        <f aca="false">IFERROR(INDEX(Positions!$D$2:$D$14531,MATCH($A5052&amp;"|13",Positions!$A$2:$A$14531,0)),"-")</f>
        <v>13</v>
      </c>
      <c r="E5052" s="4" t="n">
        <f aca="false">IFERROR(INDEX(Positions!$D$2:$D$14531,MATCH($A5052&amp;"|22",Positions!$A$2:$A$14531,0)),"-")</f>
        <v>25</v>
      </c>
      <c r="F5052" s="4" t="str">
        <f aca="false">IFERROR(INDEX(Positions!$E$2:$E$14531,MATCH($A5052&amp;"|13",Positions!$A$2:$A$14531,0)),"-")</f>
        <v>U</v>
      </c>
      <c r="G5052" s="4" t="str">
        <f aca="false">IFERROR(INDEX(Positions!$E$2:$E$14531,MATCH($A5052&amp;"|22",Positions!$A$2:$A$14531,0)),"-")</f>
        <v>U</v>
      </c>
      <c r="H5052" s="3" t="str">
        <f aca="false">F5052&amp;"-"&amp;G5052</f>
        <v>U-U</v>
      </c>
      <c r="I5052" s="4" t="n">
        <f aca="false">(F5052="G")+(G5052="G")</f>
        <v>0</v>
      </c>
      <c r="J5052" s="4" t="n">
        <f aca="false">(F5052="C")+(G5052="C")</f>
        <v>0</v>
      </c>
      <c r="K5052" s="3" t="n">
        <f aca="false">I5052+J5052</f>
        <v>0</v>
      </c>
    </row>
    <row r="5053" customFormat="false" ht="15" hidden="false" customHeight="false" outlineLevel="0" collapsed="false">
      <c r="A5053" s="4" t="s">
        <v>217</v>
      </c>
      <c r="B5053" s="4" t="s">
        <v>805</v>
      </c>
      <c r="C5053" s="4" t="s">
        <v>673</v>
      </c>
      <c r="D5053" s="4" t="n">
        <f aca="false">IFERROR(INDEX(Positions!$D$2:$D$14531,MATCH($A5053&amp;"|27",Positions!$A$2:$A$14531,0)),"-")</f>
        <v>30</v>
      </c>
      <c r="E5053" s="4" t="n">
        <f aca="false">IFERROR(INDEX(Positions!$D$2:$D$14531,MATCH($A5053&amp;"|43",Positions!$A$2:$A$14531,0)),"-")</f>
        <v>46</v>
      </c>
      <c r="F5053" s="4" t="str">
        <f aca="false">IFERROR(INDEX(Positions!$E$2:$E$14531,MATCH($A5053&amp;"|27",Positions!$A$2:$A$14531,0)),"-")</f>
        <v>G</v>
      </c>
      <c r="G5053" s="4" t="str">
        <f aca="false">IFERROR(INDEX(Positions!$E$2:$E$14531,MATCH($A5053&amp;"|43",Positions!$A$2:$A$14531,0)),"-")</f>
        <v>C</v>
      </c>
      <c r="H5053" s="3" t="str">
        <f aca="false">F5053&amp;"-"&amp;G5053</f>
        <v>G-C</v>
      </c>
      <c r="I5053" s="4" t="n">
        <f aca="false">(F5053="G")+(G5053="G")</f>
        <v>1</v>
      </c>
      <c r="J5053" s="4" t="n">
        <f aca="false">(F5053="C")+(G5053="C")</f>
        <v>1</v>
      </c>
      <c r="K5053" s="3" t="n">
        <f aca="false">I5053+J5053</f>
        <v>2</v>
      </c>
    </row>
    <row r="5054" customFormat="false" ht="15" hidden="false" customHeight="false" outlineLevel="0" collapsed="false">
      <c r="A5054" s="4" t="s">
        <v>217</v>
      </c>
      <c r="B5054" s="4" t="s">
        <v>805</v>
      </c>
      <c r="C5054" s="4" t="s">
        <v>889</v>
      </c>
      <c r="D5054" s="4" t="n">
        <f aca="false">IFERROR(INDEX(Positions!$D$2:$D$14531,MATCH($A5054&amp;"|28",Positions!$A$2:$A$14531,0)),"-")</f>
        <v>31</v>
      </c>
      <c r="E5054" s="4" t="n">
        <f aca="false">IFERROR(INDEX(Positions!$D$2:$D$14531,MATCH($A5054&amp;"|42",Positions!$A$2:$A$14531,0)),"-")</f>
        <v>45</v>
      </c>
      <c r="F5054" s="4" t="str">
        <f aca="false">IFERROR(INDEX(Positions!$E$2:$E$14531,MATCH($A5054&amp;"|28",Positions!$A$2:$A$14531,0)),"-")</f>
        <v>C</v>
      </c>
      <c r="G5054" s="4" t="str">
        <f aca="false">IFERROR(INDEX(Positions!$E$2:$E$14531,MATCH($A5054&amp;"|42",Positions!$A$2:$A$14531,0)),"-")</f>
        <v>G</v>
      </c>
      <c r="H5054" s="3" t="str">
        <f aca="false">F5054&amp;"-"&amp;G5054</f>
        <v>C-G</v>
      </c>
      <c r="I5054" s="4" t="n">
        <f aca="false">(F5054="G")+(G5054="G")</f>
        <v>1</v>
      </c>
      <c r="J5054" s="4" t="n">
        <f aca="false">(F5054="C")+(G5054="C")</f>
        <v>1</v>
      </c>
      <c r="K5054" s="3" t="n">
        <f aca="false">I5054+J5054</f>
        <v>2</v>
      </c>
    </row>
    <row r="5055" customFormat="false" ht="15" hidden="false" customHeight="false" outlineLevel="0" collapsed="false">
      <c r="A5055" s="4" t="s">
        <v>217</v>
      </c>
      <c r="B5055" s="4" t="s">
        <v>805</v>
      </c>
      <c r="C5055" s="4" t="s">
        <v>890</v>
      </c>
      <c r="D5055" s="4" t="n">
        <f aca="false">IFERROR(INDEX(Positions!$D$2:$D$14531,MATCH($A5055&amp;"|29",Positions!$A$2:$A$14531,0)),"-")</f>
        <v>32</v>
      </c>
      <c r="E5055" s="4" t="n">
        <f aca="false">IFERROR(INDEX(Positions!$D$2:$D$14531,MATCH($A5055&amp;"|41",Positions!$A$2:$A$14531,0)),"-")</f>
        <v>44</v>
      </c>
      <c r="F5055" s="4" t="str">
        <f aca="false">IFERROR(INDEX(Positions!$E$2:$E$14531,MATCH($A5055&amp;"|29",Positions!$A$2:$A$14531,0)),"-")</f>
        <v>G</v>
      </c>
      <c r="G5055" s="4" t="str">
        <f aca="false">IFERROR(INDEX(Positions!$E$2:$E$14531,MATCH($A5055&amp;"|41",Positions!$A$2:$A$14531,0)),"-")</f>
        <v>C</v>
      </c>
      <c r="H5055" s="3" t="str">
        <f aca="false">F5055&amp;"-"&amp;G5055</f>
        <v>G-C</v>
      </c>
      <c r="I5055" s="4" t="n">
        <f aca="false">(F5055="G")+(G5055="G")</f>
        <v>1</v>
      </c>
      <c r="J5055" s="4" t="n">
        <f aca="false">(F5055="C")+(G5055="C")</f>
        <v>1</v>
      </c>
      <c r="K5055" s="3" t="n">
        <f aca="false">I5055+J5055</f>
        <v>2</v>
      </c>
    </row>
    <row r="5056" customFormat="false" ht="15" hidden="false" customHeight="false" outlineLevel="0" collapsed="false">
      <c r="A5056" s="4" t="s">
        <v>217</v>
      </c>
      <c r="B5056" s="4" t="s">
        <v>805</v>
      </c>
      <c r="C5056" s="4" t="s">
        <v>694</v>
      </c>
      <c r="D5056" s="4" t="n">
        <f aca="false">IFERROR(INDEX(Positions!$D$2:$D$14531,MATCH($A5056&amp;"|30",Positions!$A$2:$A$14531,0)),"-")</f>
        <v>33</v>
      </c>
      <c r="E5056" s="4" t="n">
        <f aca="false">IFERROR(INDEX(Positions!$D$2:$D$14531,MATCH($A5056&amp;"|40",Positions!$A$2:$A$14531,0)),"-")</f>
        <v>43</v>
      </c>
      <c r="F5056" s="4" t="str">
        <f aca="false">IFERROR(INDEX(Positions!$E$2:$E$14531,MATCH($A5056&amp;"|30",Positions!$A$2:$A$14531,0)),"-")</f>
        <v>G</v>
      </c>
      <c r="G5056" s="4" t="str">
        <f aca="false">IFERROR(INDEX(Positions!$E$2:$E$14531,MATCH($A5056&amp;"|40",Positions!$A$2:$A$14531,0)),"-")</f>
        <v>C</v>
      </c>
      <c r="H5056" s="3" t="str">
        <f aca="false">F5056&amp;"-"&amp;G5056</f>
        <v>G-C</v>
      </c>
      <c r="I5056" s="4" t="n">
        <f aca="false">(F5056="G")+(G5056="G")</f>
        <v>1</v>
      </c>
      <c r="J5056" s="4" t="n">
        <f aca="false">(F5056="C")+(G5056="C")</f>
        <v>1</v>
      </c>
      <c r="K5056" s="3" t="n">
        <f aca="false">I5056+J5056</f>
        <v>2</v>
      </c>
    </row>
    <row r="5057" customFormat="false" ht="15" hidden="false" customHeight="false" outlineLevel="0" collapsed="false">
      <c r="A5057" s="4" t="s">
        <v>217</v>
      </c>
      <c r="B5057" s="4" t="s">
        <v>805</v>
      </c>
      <c r="C5057" s="4" t="s">
        <v>640</v>
      </c>
      <c r="D5057" s="4" t="n">
        <f aca="false">IFERROR(INDEX(Positions!$D$2:$D$14531,MATCH($A5057&amp;"|31",Positions!$A$2:$A$14531,0)),"-")</f>
        <v>34</v>
      </c>
      <c r="E5057" s="4" t="n">
        <f aca="false">IFERROR(INDEX(Positions!$D$2:$D$14531,MATCH($A5057&amp;"|39",Positions!$A$2:$A$14531,0)),"-")</f>
        <v>42</v>
      </c>
      <c r="F5057" s="4" t="str">
        <f aca="false">IFERROR(INDEX(Positions!$E$2:$E$14531,MATCH($A5057&amp;"|31",Positions!$A$2:$A$14531,0)),"-")</f>
        <v>G</v>
      </c>
      <c r="G5057" s="4" t="str">
        <f aca="false">IFERROR(INDEX(Positions!$E$2:$E$14531,MATCH($A5057&amp;"|39",Positions!$A$2:$A$14531,0)),"-")</f>
        <v>C</v>
      </c>
      <c r="H5057" s="3" t="str">
        <f aca="false">F5057&amp;"-"&amp;G5057</f>
        <v>G-C</v>
      </c>
      <c r="I5057" s="4" t="n">
        <f aca="false">(F5057="G")+(G5057="G")</f>
        <v>1</v>
      </c>
      <c r="J5057" s="4" t="n">
        <f aca="false">(F5057="C")+(G5057="C")</f>
        <v>1</v>
      </c>
      <c r="K5057" s="3" t="n">
        <f aca="false">I5057+J5057</f>
        <v>2</v>
      </c>
    </row>
    <row r="5058" customFormat="false" ht="15" hidden="false" customHeight="false" outlineLevel="0" collapsed="false">
      <c r="A5058" s="4" t="s">
        <v>217</v>
      </c>
      <c r="B5058" s="4" t="s">
        <v>830</v>
      </c>
      <c r="C5058" s="4" t="s">
        <v>367</v>
      </c>
      <c r="D5058" s="4" t="n">
        <f aca="false">IFERROR(INDEX(Positions!$D$2:$D$14531,MATCH($A5058&amp;"|49",Positions!$A$2:$A$14531,0)),"-")</f>
        <v>51</v>
      </c>
      <c r="E5058" s="4" t="n">
        <f aca="false">IFERROR(INDEX(Positions!$D$2:$D$14531,MATCH($A5058&amp;"|65",Positions!$A$2:$A$14531,0)),"-")</f>
        <v>67</v>
      </c>
      <c r="F5058" s="4" t="str">
        <f aca="false">IFERROR(INDEX(Positions!$E$2:$E$14531,MATCH($A5058&amp;"|49",Positions!$A$2:$A$14531,0)),"-")</f>
        <v>C</v>
      </c>
      <c r="G5058" s="4" t="str">
        <f aca="false">IFERROR(INDEX(Positions!$E$2:$E$14531,MATCH($A5058&amp;"|65",Positions!$A$2:$A$14531,0)),"-")</f>
        <v>G</v>
      </c>
      <c r="H5058" s="3" t="str">
        <f aca="false">F5058&amp;"-"&amp;G5058</f>
        <v>C-G</v>
      </c>
      <c r="I5058" s="4" t="n">
        <f aca="false">(F5058="G")+(G5058="G")</f>
        <v>1</v>
      </c>
      <c r="J5058" s="4" t="n">
        <f aca="false">(F5058="C")+(G5058="C")</f>
        <v>1</v>
      </c>
      <c r="K5058" s="3" t="n">
        <f aca="false">I5058+J5058</f>
        <v>2</v>
      </c>
    </row>
    <row r="5059" customFormat="false" ht="15" hidden="false" customHeight="false" outlineLevel="0" collapsed="false">
      <c r="A5059" s="4" t="s">
        <v>217</v>
      </c>
      <c r="B5059" s="4" t="s">
        <v>830</v>
      </c>
      <c r="C5059" s="4" t="s">
        <v>891</v>
      </c>
      <c r="D5059" s="4" t="n">
        <f aca="false">IFERROR(INDEX(Positions!$D$2:$D$14531,MATCH($A5059&amp;"|50",Positions!$A$2:$A$14531,0)),"-")</f>
        <v>52</v>
      </c>
      <c r="E5059" s="4" t="n">
        <f aca="false">IFERROR(INDEX(Positions!$D$2:$D$14531,MATCH($A5059&amp;"|64",Positions!$A$2:$A$14531,0)),"-")</f>
        <v>66</v>
      </c>
      <c r="F5059" s="4" t="str">
        <f aca="false">IFERROR(INDEX(Positions!$E$2:$E$14531,MATCH($A5059&amp;"|50",Positions!$A$2:$A$14531,0)),"-")</f>
        <v>G</v>
      </c>
      <c r="G5059" s="4" t="str">
        <f aca="false">IFERROR(INDEX(Positions!$E$2:$E$14531,MATCH($A5059&amp;"|64",Positions!$A$2:$A$14531,0)),"-")</f>
        <v>C</v>
      </c>
      <c r="H5059" s="3" t="str">
        <f aca="false">F5059&amp;"-"&amp;G5059</f>
        <v>G-C</v>
      </c>
      <c r="I5059" s="4" t="n">
        <f aca="false">(F5059="G")+(G5059="G")</f>
        <v>1</v>
      </c>
      <c r="J5059" s="4" t="n">
        <f aca="false">(F5059="C")+(G5059="C")</f>
        <v>1</v>
      </c>
      <c r="K5059" s="3" t="n">
        <f aca="false">I5059+J5059</f>
        <v>2</v>
      </c>
    </row>
    <row r="5060" customFormat="false" ht="15" hidden="false" customHeight="false" outlineLevel="0" collapsed="false">
      <c r="A5060" s="4" t="s">
        <v>217</v>
      </c>
      <c r="B5060" s="4" t="s">
        <v>830</v>
      </c>
      <c r="C5060" s="4" t="s">
        <v>689</v>
      </c>
      <c r="D5060" s="4" t="n">
        <f aca="false">IFERROR(INDEX(Positions!$D$2:$D$14531,MATCH($A5060&amp;"|51",Positions!$A$2:$A$14531,0)),"-")</f>
        <v>53</v>
      </c>
      <c r="E5060" s="4" t="n">
        <f aca="false">IFERROR(INDEX(Positions!$D$2:$D$14531,MATCH($A5060&amp;"|63",Positions!$A$2:$A$14531,0)),"-")</f>
        <v>65</v>
      </c>
      <c r="F5060" s="4" t="str">
        <f aca="false">IFERROR(INDEX(Positions!$E$2:$E$14531,MATCH($A5060&amp;"|51",Positions!$A$2:$A$14531,0)),"-")</f>
        <v>G</v>
      </c>
      <c r="G5060" s="4" t="str">
        <f aca="false">IFERROR(INDEX(Positions!$E$2:$E$14531,MATCH($A5060&amp;"|63",Positions!$A$2:$A$14531,0)),"-")</f>
        <v>C</v>
      </c>
      <c r="H5060" s="3" t="str">
        <f aca="false">F5060&amp;"-"&amp;G5060</f>
        <v>G-C</v>
      </c>
      <c r="I5060" s="4" t="n">
        <f aca="false">(F5060="G")+(G5060="G")</f>
        <v>1</v>
      </c>
      <c r="J5060" s="4" t="n">
        <f aca="false">(F5060="C")+(G5060="C")</f>
        <v>1</v>
      </c>
      <c r="K5060" s="3" t="n">
        <f aca="false">I5060+J5060</f>
        <v>2</v>
      </c>
    </row>
    <row r="5061" customFormat="false" ht="15" hidden="false" customHeight="false" outlineLevel="0" collapsed="false">
      <c r="A5061" s="4" t="s">
        <v>217</v>
      </c>
      <c r="B5061" s="4" t="s">
        <v>830</v>
      </c>
      <c r="C5061" s="4" t="s">
        <v>703</v>
      </c>
      <c r="D5061" s="4" t="n">
        <f aca="false">IFERROR(INDEX(Positions!$D$2:$D$14531,MATCH($A5061&amp;"|52",Positions!$A$2:$A$14531,0)),"-")</f>
        <v>54</v>
      </c>
      <c r="E5061" s="4" t="n">
        <f aca="false">IFERROR(INDEX(Positions!$D$2:$D$14531,MATCH($A5061&amp;"|62",Positions!$A$2:$A$14531,0)),"-")</f>
        <v>64</v>
      </c>
      <c r="F5061" s="4" t="str">
        <f aca="false">IFERROR(INDEX(Positions!$E$2:$E$14531,MATCH($A5061&amp;"|52",Positions!$A$2:$A$14531,0)),"-")</f>
        <v>G</v>
      </c>
      <c r="G5061" s="4" t="str">
        <f aca="false">IFERROR(INDEX(Positions!$E$2:$E$14531,MATCH($A5061&amp;"|62",Positions!$A$2:$A$14531,0)),"-")</f>
        <v>C</v>
      </c>
      <c r="H5061" s="3" t="str">
        <f aca="false">F5061&amp;"-"&amp;G5061</f>
        <v>G-C</v>
      </c>
      <c r="I5061" s="4" t="n">
        <f aca="false">(F5061="G")+(G5061="G")</f>
        <v>1</v>
      </c>
      <c r="J5061" s="4" t="n">
        <f aca="false">(F5061="C")+(G5061="C")</f>
        <v>1</v>
      </c>
      <c r="K5061" s="3" t="n">
        <f aca="false">I5061+J5061</f>
        <v>2</v>
      </c>
    </row>
    <row r="5062" customFormat="false" ht="15" hidden="false" customHeight="false" outlineLevel="0" collapsed="false">
      <c r="A5062" s="4" t="s">
        <v>217</v>
      </c>
      <c r="B5062" s="4" t="s">
        <v>830</v>
      </c>
      <c r="C5062" s="4" t="s">
        <v>892</v>
      </c>
      <c r="D5062" s="4" t="n">
        <f aca="false">IFERROR(INDEX(Positions!$D$2:$D$14531,MATCH($A5062&amp;"|53",Positions!$A$2:$A$14531,0)),"-")</f>
        <v>55</v>
      </c>
      <c r="E5062" s="4" t="n">
        <f aca="false">IFERROR(INDEX(Positions!$D$2:$D$14531,MATCH($A5062&amp;"|61",Positions!$A$2:$A$14531,0)),"-")</f>
        <v>63</v>
      </c>
      <c r="F5062" s="4" t="str">
        <f aca="false">IFERROR(INDEX(Positions!$E$2:$E$14531,MATCH($A5062&amp;"|53",Positions!$A$2:$A$14531,0)),"-")</f>
        <v>G</v>
      </c>
      <c r="G5062" s="4" t="str">
        <f aca="false">IFERROR(INDEX(Positions!$E$2:$E$14531,MATCH($A5062&amp;"|61",Positions!$A$2:$A$14531,0)),"-")</f>
        <v>C</v>
      </c>
      <c r="H5062" s="3" t="str">
        <f aca="false">F5062&amp;"-"&amp;G5062</f>
        <v>G-C</v>
      </c>
      <c r="I5062" s="4" t="n">
        <f aca="false">(F5062="G")+(G5062="G")</f>
        <v>1</v>
      </c>
      <c r="J5062" s="4" t="n">
        <f aca="false">(F5062="C")+(G5062="C")</f>
        <v>1</v>
      </c>
      <c r="K5062" s="3" t="n">
        <f aca="false">I5062+J5062</f>
        <v>2</v>
      </c>
    </row>
    <row r="5063" customFormat="false" ht="15" hidden="false" customHeight="false" outlineLevel="0" collapsed="false">
      <c r="A5063" s="24" t="s">
        <v>217</v>
      </c>
      <c r="B5063" s="24" t="s">
        <v>893</v>
      </c>
      <c r="C5063" s="24" t="s">
        <v>894</v>
      </c>
      <c r="D5063" s="24" t="n">
        <f aca="false">IFERROR(INDEX(Positions!$D$2:$D$14531,MATCH($A5063&amp;"|8",Positions!$A$2:$A$14531,0)),"-")</f>
        <v>8</v>
      </c>
      <c r="E5063" s="24" t="n">
        <f aca="false">IFERROR(INDEX(Positions!$D$2:$D$14531,MATCH($A5063&amp;"|14",Positions!$A$2:$A$14531,0)),"-")</f>
        <v>14</v>
      </c>
      <c r="F5063" s="24" t="str">
        <f aca="false">IFERROR(INDEX(Positions!$E$2:$E$14531,MATCH($A5063&amp;"|8",Positions!$A$2:$A$14531,0)),"-")</f>
        <v>U</v>
      </c>
      <c r="G5063" s="24" t="str">
        <f aca="false">IFERROR(INDEX(Positions!$E$2:$E$14531,MATCH($A5063&amp;"|14",Positions!$A$2:$A$14531,0)),"-")</f>
        <v>A</v>
      </c>
      <c r="H5063" s="25" t="str">
        <f aca="false">F5063&amp;"-"&amp;G5063</f>
        <v>U-A</v>
      </c>
      <c r="I5063" s="24" t="n">
        <f aca="false">(F5063="G")+(G5063="G")</f>
        <v>0</v>
      </c>
      <c r="J5063" s="24" t="n">
        <f aca="false">(F5063="C")+(G5063="C")</f>
        <v>0</v>
      </c>
      <c r="K5063" s="25" t="n">
        <f aca="false">I5063+J5063</f>
        <v>0</v>
      </c>
    </row>
    <row r="5064" customFormat="false" ht="15" hidden="false" customHeight="false" outlineLevel="0" collapsed="false">
      <c r="A5064" s="24" t="s">
        <v>217</v>
      </c>
      <c r="B5064" s="24" t="s">
        <v>893</v>
      </c>
      <c r="C5064" s="24" t="s">
        <v>895</v>
      </c>
      <c r="D5064" s="24" t="n">
        <f aca="false">IFERROR(INDEX(Positions!$D$2:$D$14531,MATCH($A5064&amp;"|15",Positions!$A$2:$A$14531,0)),"-")</f>
        <v>15</v>
      </c>
      <c r="E5064" s="24" t="n">
        <f aca="false">IFERROR(INDEX(Positions!$D$2:$D$14531,MATCH($A5064&amp;"|48",Positions!$A$2:$A$14531,0)),"-")</f>
        <v>50</v>
      </c>
      <c r="F5064" s="24" t="str">
        <f aca="false">IFERROR(INDEX(Positions!$E$2:$E$14531,MATCH($A5064&amp;"|15",Positions!$A$2:$A$14531,0)),"-")</f>
        <v>G</v>
      </c>
      <c r="G5064" s="24" t="str">
        <f aca="false">IFERROR(INDEX(Positions!$E$2:$E$14531,MATCH($A5064&amp;"|48",Positions!$A$2:$A$14531,0)),"-")</f>
        <v>C</v>
      </c>
      <c r="H5064" s="25" t="str">
        <f aca="false">F5064&amp;"-"&amp;G5064</f>
        <v>G-C</v>
      </c>
      <c r="I5064" s="24" t="n">
        <f aca="false">(F5064="G")+(G5064="G")</f>
        <v>1</v>
      </c>
      <c r="J5064" s="24" t="n">
        <f aca="false">(F5064="C")+(G5064="C")</f>
        <v>1</v>
      </c>
      <c r="K5064" s="25" t="n">
        <f aca="false">I5064+J5064</f>
        <v>2</v>
      </c>
    </row>
    <row r="5065" customFormat="false" ht="15" hidden="false" customHeight="false" outlineLevel="0" collapsed="false">
      <c r="A5065" s="24" t="s">
        <v>217</v>
      </c>
      <c r="B5065" s="24" t="s">
        <v>893</v>
      </c>
      <c r="C5065" s="24" t="s">
        <v>896</v>
      </c>
      <c r="D5065" s="24" t="n">
        <f aca="false">IFERROR(INDEX(Positions!$D$2:$D$14531,MATCH($A5065&amp;"|18",Positions!$A$2:$A$14531,0)),"-")</f>
        <v>19</v>
      </c>
      <c r="E5065" s="24" t="n">
        <f aca="false">IFERROR(INDEX(Positions!$D$2:$D$14531,MATCH($A5065&amp;"|55",Positions!$A$2:$A$14531,0)),"-")</f>
        <v>57</v>
      </c>
      <c r="F5065" s="24" t="str">
        <f aca="false">IFERROR(INDEX(Positions!$E$2:$E$14531,MATCH($A5065&amp;"|18",Positions!$A$2:$A$14531,0)),"-")</f>
        <v>G</v>
      </c>
      <c r="G5065" s="24" t="str">
        <f aca="false">IFERROR(INDEX(Positions!$E$2:$E$14531,MATCH($A5065&amp;"|55",Positions!$A$2:$A$14531,0)),"-")</f>
        <v>U</v>
      </c>
      <c r="H5065" s="25" t="str">
        <f aca="false">F5065&amp;"-"&amp;G5065</f>
        <v>G-U</v>
      </c>
      <c r="I5065" s="24" t="n">
        <f aca="false">(F5065="G")+(G5065="G")</f>
        <v>1</v>
      </c>
      <c r="J5065" s="24" t="n">
        <f aca="false">(F5065="C")+(G5065="C")</f>
        <v>0</v>
      </c>
      <c r="K5065" s="25" t="n">
        <f aca="false">I5065+J5065</f>
        <v>1</v>
      </c>
    </row>
    <row r="5066" customFormat="false" ht="15" hidden="false" customHeight="false" outlineLevel="0" collapsed="false">
      <c r="A5066" s="24" t="s">
        <v>217</v>
      </c>
      <c r="B5066" s="24" t="s">
        <v>893</v>
      </c>
      <c r="C5066" s="24" t="s">
        <v>897</v>
      </c>
      <c r="D5066" s="24" t="n">
        <f aca="false">IFERROR(INDEX(Positions!$D$2:$D$14531,MATCH($A5066&amp;"|19",Positions!$A$2:$A$14531,0)),"-")</f>
        <v>20</v>
      </c>
      <c r="E5066" s="24" t="n">
        <f aca="false">IFERROR(INDEX(Positions!$D$2:$D$14531,MATCH($A5066&amp;"|56",Positions!$A$2:$A$14531,0)),"-")</f>
        <v>58</v>
      </c>
      <c r="F5066" s="24" t="str">
        <f aca="false">IFERROR(INDEX(Positions!$E$2:$E$14531,MATCH($A5066&amp;"|19",Positions!$A$2:$A$14531,0)),"-")</f>
        <v>G</v>
      </c>
      <c r="G5066" s="24" t="str">
        <f aca="false">IFERROR(INDEX(Positions!$E$2:$E$14531,MATCH($A5066&amp;"|56",Positions!$A$2:$A$14531,0)),"-")</f>
        <v>C</v>
      </c>
      <c r="H5066" s="25" t="str">
        <f aca="false">F5066&amp;"-"&amp;G5066</f>
        <v>G-C</v>
      </c>
      <c r="I5066" s="24" t="n">
        <f aca="false">(F5066="G")+(G5066="G")</f>
        <v>1</v>
      </c>
      <c r="J5066" s="24" t="n">
        <f aca="false">(F5066="C")+(G5066="C")</f>
        <v>1</v>
      </c>
      <c r="K5066" s="25" t="n">
        <f aca="false">I5066+J5066</f>
        <v>2</v>
      </c>
    </row>
    <row r="5067" customFormat="false" ht="15" hidden="false" customHeight="false" outlineLevel="0" collapsed="false">
      <c r="A5067" s="24" t="s">
        <v>217</v>
      </c>
      <c r="B5067" s="24" t="s">
        <v>893</v>
      </c>
      <c r="C5067" s="24" t="s">
        <v>898</v>
      </c>
      <c r="D5067" s="24" t="n">
        <f aca="false">IFERROR(INDEX(Positions!$D$2:$D$14531,MATCH($A5067&amp;"|26",Positions!$A$2:$A$14531,0)),"-")</f>
        <v>29</v>
      </c>
      <c r="E5067" s="24" t="n">
        <f aca="false">IFERROR(INDEX(Positions!$D$2:$D$14531,MATCH($A5067&amp;"|44",Positions!$A$2:$A$14531,0)),"-")</f>
        <v>47</v>
      </c>
      <c r="F5067" s="24" t="str">
        <f aca="false">IFERROR(INDEX(Positions!$E$2:$E$14531,MATCH($A5067&amp;"|26",Positions!$A$2:$A$14531,0)),"-")</f>
        <v>C</v>
      </c>
      <c r="G5067" s="24" t="str">
        <f aca="false">IFERROR(INDEX(Positions!$E$2:$E$14531,MATCH($A5067&amp;"|44",Positions!$A$2:$A$14531,0)),"-")</f>
        <v>G</v>
      </c>
      <c r="H5067" s="25" t="str">
        <f aca="false">F5067&amp;"-"&amp;G5067</f>
        <v>C-G</v>
      </c>
      <c r="I5067" s="24" t="n">
        <f aca="false">(F5067="G")+(G5067="G")</f>
        <v>1</v>
      </c>
      <c r="J5067" s="24" t="n">
        <f aca="false">(F5067="C")+(G5067="C")</f>
        <v>1</v>
      </c>
      <c r="K5067" s="25" t="n">
        <f aca="false">I5067+J5067</f>
        <v>2</v>
      </c>
    </row>
    <row r="5068" customFormat="false" ht="15" hidden="false" customHeight="false" outlineLevel="0" collapsed="false">
      <c r="A5068" s="24" t="s">
        <v>217</v>
      </c>
      <c r="B5068" s="24" t="s">
        <v>893</v>
      </c>
      <c r="C5068" s="24" t="s">
        <v>899</v>
      </c>
      <c r="D5068" s="24" t="n">
        <f aca="false">IFERROR(INDEX(Positions!$D$2:$D$14531,MATCH($A5068&amp;"|32",Positions!$A$2:$A$14531,0)),"-")</f>
        <v>35</v>
      </c>
      <c r="E5068" s="24" t="n">
        <f aca="false">IFERROR(INDEX(Positions!$D$2:$D$14531,MATCH($A5068&amp;"|38",Positions!$A$2:$A$14531,0)),"-")</f>
        <v>41</v>
      </c>
      <c r="F5068" s="24" t="str">
        <f aca="false">IFERROR(INDEX(Positions!$E$2:$E$14531,MATCH($A5068&amp;"|32",Positions!$A$2:$A$14531,0)),"-")</f>
        <v>C</v>
      </c>
      <c r="G5068" s="24" t="str">
        <f aca="false">IFERROR(INDEX(Positions!$E$2:$E$14531,MATCH($A5068&amp;"|38",Positions!$A$2:$A$14531,0)),"-")</f>
        <v>A</v>
      </c>
      <c r="H5068" s="25" t="str">
        <f aca="false">F5068&amp;"-"&amp;G5068</f>
        <v>C-A</v>
      </c>
      <c r="I5068" s="24" t="n">
        <f aca="false">(F5068="G")+(G5068="G")</f>
        <v>0</v>
      </c>
      <c r="J5068" s="24" t="n">
        <f aca="false">(F5068="C")+(G5068="C")</f>
        <v>1</v>
      </c>
      <c r="K5068" s="25" t="n">
        <f aca="false">I5068+J5068</f>
        <v>1</v>
      </c>
    </row>
    <row r="5069" customFormat="false" ht="15" hidden="false" customHeight="false" outlineLevel="0" collapsed="false">
      <c r="A5069" s="24" t="s">
        <v>217</v>
      </c>
      <c r="B5069" s="24" t="s">
        <v>893</v>
      </c>
      <c r="C5069" s="24" t="s">
        <v>900</v>
      </c>
      <c r="D5069" s="24" t="n">
        <f aca="false">IFERROR(INDEX(Positions!$D$2:$D$14531,MATCH($A5069&amp;"|54",Positions!$A$2:$A$14531,0)),"-")</f>
        <v>56</v>
      </c>
      <c r="E5069" s="24" t="n">
        <f aca="false">IFERROR(INDEX(Positions!$D$2:$D$14531,MATCH($A5069&amp;"|58",Positions!$A$2:$A$14531,0)),"-")</f>
        <v>60</v>
      </c>
      <c r="F5069" s="24" t="str">
        <f aca="false">IFERROR(INDEX(Positions!$E$2:$E$14531,MATCH($A5069&amp;"|54",Positions!$A$2:$A$14531,0)),"-")</f>
        <v>U</v>
      </c>
      <c r="G5069" s="24" t="str">
        <f aca="false">IFERROR(INDEX(Positions!$E$2:$E$14531,MATCH($A5069&amp;"|58",Positions!$A$2:$A$14531,0)),"-")</f>
        <v>A</v>
      </c>
      <c r="H5069" s="25" t="str">
        <f aca="false">F5069&amp;"-"&amp;G5069</f>
        <v>U-A</v>
      </c>
      <c r="I5069" s="24" t="n">
        <f aca="false">(F5069="G")+(G5069="G")</f>
        <v>0</v>
      </c>
      <c r="J5069" s="24" t="n">
        <f aca="false">(F5069="C")+(G5069="C")</f>
        <v>0</v>
      </c>
      <c r="K5069" s="25" t="n">
        <f aca="false">I5069+J5069</f>
        <v>0</v>
      </c>
    </row>
    <row r="5070" customFormat="false" ht="15" hidden="false" customHeight="false" outlineLevel="0" collapsed="false">
      <c r="A5070" s="4" t="s">
        <v>218</v>
      </c>
      <c r="B5070" s="4" t="s">
        <v>768</v>
      </c>
      <c r="C5070" s="4" t="s">
        <v>882</v>
      </c>
      <c r="D5070" s="4" t="n">
        <f aca="false">IFERROR(INDEX(Positions!$D$2:$D$14531,MATCH($A5070&amp;"|1",Positions!$A$2:$A$14531,0)),"-")</f>
        <v>1</v>
      </c>
      <c r="E5070" s="4" t="n">
        <f aca="false">IFERROR(INDEX(Positions!$D$2:$D$14531,MATCH($A5070&amp;"|72",Positions!$A$2:$A$14531,0)),"-")</f>
        <v>74</v>
      </c>
      <c r="F5070" s="4" t="str">
        <f aca="false">IFERROR(INDEX(Positions!$E$2:$E$14531,MATCH($A5070&amp;"|1",Positions!$A$2:$A$14531,0)),"-")</f>
        <v>G</v>
      </c>
      <c r="G5070" s="4" t="str">
        <f aca="false">IFERROR(INDEX(Positions!$E$2:$E$14531,MATCH($A5070&amp;"|72",Positions!$A$2:$A$14531,0)),"-")</f>
        <v>C</v>
      </c>
      <c r="H5070" s="3" t="str">
        <f aca="false">F5070&amp;"-"&amp;G5070</f>
        <v>G-C</v>
      </c>
      <c r="I5070" s="4" t="n">
        <f aca="false">(F5070="G")+(G5070="G")</f>
        <v>1</v>
      </c>
      <c r="J5070" s="4" t="n">
        <f aca="false">(F5070="C")+(G5070="C")</f>
        <v>1</v>
      </c>
      <c r="K5070" s="3" t="n">
        <f aca="false">I5070+J5070</f>
        <v>2</v>
      </c>
    </row>
    <row r="5071" customFormat="false" ht="15" hidden="false" customHeight="false" outlineLevel="0" collapsed="false">
      <c r="A5071" s="4" t="s">
        <v>218</v>
      </c>
      <c r="B5071" s="4" t="s">
        <v>768</v>
      </c>
      <c r="C5071" s="4" t="s">
        <v>883</v>
      </c>
      <c r="D5071" s="4" t="n">
        <f aca="false">IFERROR(INDEX(Positions!$D$2:$D$14531,MATCH($A5071&amp;"|2",Positions!$A$2:$A$14531,0)),"-")</f>
        <v>2</v>
      </c>
      <c r="E5071" s="4" t="n">
        <f aca="false">IFERROR(INDEX(Positions!$D$2:$D$14531,MATCH($A5071&amp;"|71",Positions!$A$2:$A$14531,0)),"-")</f>
        <v>73</v>
      </c>
      <c r="F5071" s="4" t="str">
        <f aca="false">IFERROR(INDEX(Positions!$E$2:$E$14531,MATCH($A5071&amp;"|2",Positions!$A$2:$A$14531,0)),"-")</f>
        <v>G</v>
      </c>
      <c r="G5071" s="4" t="str">
        <f aca="false">IFERROR(INDEX(Positions!$E$2:$E$14531,MATCH($A5071&amp;"|71",Positions!$A$2:$A$14531,0)),"-")</f>
        <v>C</v>
      </c>
      <c r="H5071" s="3" t="str">
        <f aca="false">F5071&amp;"-"&amp;G5071</f>
        <v>G-C</v>
      </c>
      <c r="I5071" s="4" t="n">
        <f aca="false">(F5071="G")+(G5071="G")</f>
        <v>1</v>
      </c>
      <c r="J5071" s="4" t="n">
        <f aca="false">(F5071="C")+(G5071="C")</f>
        <v>1</v>
      </c>
      <c r="K5071" s="3" t="n">
        <f aca="false">I5071+J5071</f>
        <v>2</v>
      </c>
    </row>
    <row r="5072" customFormat="false" ht="15" hidden="false" customHeight="false" outlineLevel="0" collapsed="false">
      <c r="A5072" s="4" t="s">
        <v>218</v>
      </c>
      <c r="B5072" s="4" t="s">
        <v>768</v>
      </c>
      <c r="C5072" s="4" t="s">
        <v>884</v>
      </c>
      <c r="D5072" s="4" t="n">
        <f aca="false">IFERROR(INDEX(Positions!$D$2:$D$14531,MATCH($A5072&amp;"|3",Positions!$A$2:$A$14531,0)),"-")</f>
        <v>3</v>
      </c>
      <c r="E5072" s="4" t="n">
        <f aca="false">IFERROR(INDEX(Positions!$D$2:$D$14531,MATCH($A5072&amp;"|70",Positions!$A$2:$A$14531,0)),"-")</f>
        <v>72</v>
      </c>
      <c r="F5072" s="4" t="str">
        <f aca="false">IFERROR(INDEX(Positions!$E$2:$E$14531,MATCH($A5072&amp;"|3",Positions!$A$2:$A$14531,0)),"-")</f>
        <v>G</v>
      </c>
      <c r="G5072" s="4" t="str">
        <f aca="false">IFERROR(INDEX(Positions!$E$2:$E$14531,MATCH($A5072&amp;"|70",Positions!$A$2:$A$14531,0)),"-")</f>
        <v>C</v>
      </c>
      <c r="H5072" s="3" t="str">
        <f aca="false">F5072&amp;"-"&amp;G5072</f>
        <v>G-C</v>
      </c>
      <c r="I5072" s="4" t="n">
        <f aca="false">(F5072="G")+(G5072="G")</f>
        <v>1</v>
      </c>
      <c r="J5072" s="4" t="n">
        <f aca="false">(F5072="C")+(G5072="C")</f>
        <v>1</v>
      </c>
      <c r="K5072" s="3" t="n">
        <f aca="false">I5072+J5072</f>
        <v>2</v>
      </c>
    </row>
    <row r="5073" customFormat="false" ht="15" hidden="false" customHeight="false" outlineLevel="0" collapsed="false">
      <c r="A5073" s="4" t="s">
        <v>218</v>
      </c>
      <c r="B5073" s="4" t="s">
        <v>768</v>
      </c>
      <c r="C5073" s="4" t="s">
        <v>885</v>
      </c>
      <c r="D5073" s="4" t="n">
        <f aca="false">IFERROR(INDEX(Positions!$D$2:$D$14531,MATCH($A5073&amp;"|4",Positions!$A$2:$A$14531,0)),"-")</f>
        <v>4</v>
      </c>
      <c r="E5073" s="4" t="n">
        <f aca="false">IFERROR(INDEX(Positions!$D$2:$D$14531,MATCH($A5073&amp;"|69",Positions!$A$2:$A$14531,0)),"-")</f>
        <v>71</v>
      </c>
      <c r="F5073" s="4" t="str">
        <f aca="false">IFERROR(INDEX(Positions!$E$2:$E$14531,MATCH($A5073&amp;"|4",Positions!$A$2:$A$14531,0)),"-")</f>
        <v>C</v>
      </c>
      <c r="G5073" s="4" t="str">
        <f aca="false">IFERROR(INDEX(Positions!$E$2:$E$14531,MATCH($A5073&amp;"|69",Positions!$A$2:$A$14531,0)),"-")</f>
        <v>G</v>
      </c>
      <c r="H5073" s="3" t="str">
        <f aca="false">F5073&amp;"-"&amp;G5073</f>
        <v>C-G</v>
      </c>
      <c r="I5073" s="4" t="n">
        <f aca="false">(F5073="G")+(G5073="G")</f>
        <v>1</v>
      </c>
      <c r="J5073" s="4" t="n">
        <f aca="false">(F5073="C")+(G5073="C")</f>
        <v>1</v>
      </c>
      <c r="K5073" s="3" t="n">
        <f aca="false">I5073+J5073</f>
        <v>2</v>
      </c>
    </row>
    <row r="5074" customFormat="false" ht="15" hidden="false" customHeight="false" outlineLevel="0" collapsed="false">
      <c r="A5074" s="4" t="s">
        <v>218</v>
      </c>
      <c r="B5074" s="4" t="s">
        <v>768</v>
      </c>
      <c r="C5074" s="4" t="s">
        <v>542</v>
      </c>
      <c r="D5074" s="4" t="n">
        <f aca="false">IFERROR(INDEX(Positions!$D$2:$D$14531,MATCH($A5074&amp;"|5",Positions!$A$2:$A$14531,0)),"-")</f>
        <v>5</v>
      </c>
      <c r="E5074" s="4" t="n">
        <f aca="false">IFERROR(INDEX(Positions!$D$2:$D$14531,MATCH($A5074&amp;"|68",Positions!$A$2:$A$14531,0)),"-")</f>
        <v>70</v>
      </c>
      <c r="F5074" s="4" t="str">
        <f aca="false">IFERROR(INDEX(Positions!$E$2:$E$14531,MATCH($A5074&amp;"|5",Positions!$A$2:$A$14531,0)),"-")</f>
        <v>C</v>
      </c>
      <c r="G5074" s="4" t="str">
        <f aca="false">IFERROR(INDEX(Positions!$E$2:$E$14531,MATCH($A5074&amp;"|68",Positions!$A$2:$A$14531,0)),"-")</f>
        <v>G</v>
      </c>
      <c r="H5074" s="3" t="str">
        <f aca="false">F5074&amp;"-"&amp;G5074</f>
        <v>C-G</v>
      </c>
      <c r="I5074" s="4" t="n">
        <f aca="false">(F5074="G")+(G5074="G")</f>
        <v>1</v>
      </c>
      <c r="J5074" s="4" t="n">
        <f aca="false">(F5074="C")+(G5074="C")</f>
        <v>1</v>
      </c>
      <c r="K5074" s="3" t="n">
        <f aca="false">I5074+J5074</f>
        <v>2</v>
      </c>
    </row>
    <row r="5075" customFormat="false" ht="15" hidden="false" customHeight="false" outlineLevel="0" collapsed="false">
      <c r="A5075" s="4" t="s">
        <v>218</v>
      </c>
      <c r="B5075" s="4" t="s">
        <v>768</v>
      </c>
      <c r="C5075" s="4" t="s">
        <v>561</v>
      </c>
      <c r="D5075" s="4" t="n">
        <f aca="false">IFERROR(INDEX(Positions!$D$2:$D$14531,MATCH($A5075&amp;"|6",Positions!$A$2:$A$14531,0)),"-")</f>
        <v>6</v>
      </c>
      <c r="E5075" s="4" t="n">
        <f aca="false">IFERROR(INDEX(Positions!$D$2:$D$14531,MATCH($A5075&amp;"|67",Positions!$A$2:$A$14531,0)),"-")</f>
        <v>69</v>
      </c>
      <c r="F5075" s="4" t="str">
        <f aca="false">IFERROR(INDEX(Positions!$E$2:$E$14531,MATCH($A5075&amp;"|6",Positions!$A$2:$A$14531,0)),"-")</f>
        <v>A</v>
      </c>
      <c r="G5075" s="4" t="str">
        <f aca="false">IFERROR(INDEX(Positions!$E$2:$E$14531,MATCH($A5075&amp;"|67",Positions!$A$2:$A$14531,0)),"-")</f>
        <v>G</v>
      </c>
      <c r="H5075" s="3" t="str">
        <f aca="false">F5075&amp;"-"&amp;G5075</f>
        <v>A-G</v>
      </c>
      <c r="I5075" s="4" t="n">
        <f aca="false">(F5075="G")+(G5075="G")</f>
        <v>1</v>
      </c>
      <c r="J5075" s="4" t="n">
        <f aca="false">(F5075="C")+(G5075="C")</f>
        <v>0</v>
      </c>
      <c r="K5075" s="3" t="n">
        <f aca="false">I5075+J5075</f>
        <v>1</v>
      </c>
    </row>
    <row r="5076" customFormat="false" ht="15" hidden="false" customHeight="false" outlineLevel="0" collapsed="false">
      <c r="A5076" s="4" t="s">
        <v>218</v>
      </c>
      <c r="B5076" s="4" t="s">
        <v>768</v>
      </c>
      <c r="C5076" s="4" t="s">
        <v>886</v>
      </c>
      <c r="D5076" s="4" t="n">
        <f aca="false">IFERROR(INDEX(Positions!$D$2:$D$14531,MATCH($A5076&amp;"|7",Positions!$A$2:$A$14531,0)),"-")</f>
        <v>7</v>
      </c>
      <c r="E5076" s="4" t="n">
        <f aca="false">IFERROR(INDEX(Positions!$D$2:$D$14531,MATCH($A5076&amp;"|66",Positions!$A$2:$A$14531,0)),"-")</f>
        <v>68</v>
      </c>
      <c r="F5076" s="4" t="str">
        <f aca="false">IFERROR(INDEX(Positions!$E$2:$E$14531,MATCH($A5076&amp;"|7",Positions!$A$2:$A$14531,0)),"-")</f>
        <v>G</v>
      </c>
      <c r="G5076" s="4" t="str">
        <f aca="false">IFERROR(INDEX(Positions!$E$2:$E$14531,MATCH($A5076&amp;"|66",Positions!$A$2:$A$14531,0)),"-")</f>
        <v>C</v>
      </c>
      <c r="H5076" s="3" t="str">
        <f aca="false">F5076&amp;"-"&amp;G5076</f>
        <v>G-C</v>
      </c>
      <c r="I5076" s="4" t="n">
        <f aca="false">(F5076="G")+(G5076="G")</f>
        <v>1</v>
      </c>
      <c r="J5076" s="4" t="n">
        <f aca="false">(F5076="C")+(G5076="C")</f>
        <v>1</v>
      </c>
      <c r="K5076" s="3" t="n">
        <f aca="false">I5076+J5076</f>
        <v>2</v>
      </c>
    </row>
    <row r="5077" customFormat="false" ht="15" hidden="false" customHeight="false" outlineLevel="0" collapsed="false">
      <c r="A5077" s="4" t="s">
        <v>218</v>
      </c>
      <c r="B5077" s="4" t="s">
        <v>783</v>
      </c>
      <c r="C5077" s="4" t="s">
        <v>887</v>
      </c>
      <c r="D5077" s="4" t="n">
        <f aca="false">IFERROR(INDEX(Positions!$D$2:$D$14531,MATCH($A5077&amp;"|10",Positions!$A$2:$A$14531,0)),"-")</f>
        <v>10</v>
      </c>
      <c r="E5077" s="4" t="n">
        <f aca="false">IFERROR(INDEX(Positions!$D$2:$D$14531,MATCH($A5077&amp;"|25",Positions!$A$2:$A$14531,0)),"-")</f>
        <v>27</v>
      </c>
      <c r="F5077" s="4" t="str">
        <f aca="false">IFERROR(INDEX(Positions!$E$2:$E$14531,MATCH($A5077&amp;"|10",Positions!$A$2:$A$14531,0)),"-")</f>
        <v>G</v>
      </c>
      <c r="G5077" s="4" t="str">
        <f aca="false">IFERROR(INDEX(Positions!$E$2:$E$14531,MATCH($A5077&amp;"|25",Positions!$A$2:$A$14531,0)),"-")</f>
        <v>C</v>
      </c>
      <c r="H5077" s="3" t="str">
        <f aca="false">F5077&amp;"-"&amp;G5077</f>
        <v>G-C</v>
      </c>
      <c r="I5077" s="4" t="n">
        <f aca="false">(F5077="G")+(G5077="G")</f>
        <v>1</v>
      </c>
      <c r="J5077" s="4" t="n">
        <f aca="false">(F5077="C")+(G5077="C")</f>
        <v>1</v>
      </c>
      <c r="K5077" s="3" t="n">
        <f aca="false">I5077+J5077</f>
        <v>2</v>
      </c>
    </row>
    <row r="5078" customFormat="false" ht="15" hidden="false" customHeight="false" outlineLevel="0" collapsed="false">
      <c r="A5078" s="4" t="s">
        <v>218</v>
      </c>
      <c r="B5078" s="4" t="s">
        <v>783</v>
      </c>
      <c r="C5078" s="4" t="s">
        <v>888</v>
      </c>
      <c r="D5078" s="4" t="n">
        <f aca="false">IFERROR(INDEX(Positions!$D$2:$D$14531,MATCH($A5078&amp;"|11",Positions!$A$2:$A$14531,0)),"-")</f>
        <v>11</v>
      </c>
      <c r="E5078" s="4" t="n">
        <f aca="false">IFERROR(INDEX(Positions!$D$2:$D$14531,MATCH($A5078&amp;"|24",Positions!$A$2:$A$14531,0)),"-")</f>
        <v>26</v>
      </c>
      <c r="F5078" s="4" t="str">
        <f aca="false">IFERROR(INDEX(Positions!$E$2:$E$14531,MATCH($A5078&amp;"|11",Positions!$A$2:$A$14531,0)),"-")</f>
        <v>U</v>
      </c>
      <c r="G5078" s="4" t="str">
        <f aca="false">IFERROR(INDEX(Positions!$E$2:$E$14531,MATCH($A5078&amp;"|24",Positions!$A$2:$A$14531,0)),"-")</f>
        <v>A</v>
      </c>
      <c r="H5078" s="3" t="str">
        <f aca="false">F5078&amp;"-"&amp;G5078</f>
        <v>U-A</v>
      </c>
      <c r="I5078" s="4" t="n">
        <f aca="false">(F5078="G")+(G5078="G")</f>
        <v>0</v>
      </c>
      <c r="J5078" s="4" t="n">
        <f aca="false">(F5078="C")+(G5078="C")</f>
        <v>0</v>
      </c>
      <c r="K5078" s="3" t="n">
        <f aca="false">I5078+J5078</f>
        <v>0</v>
      </c>
    </row>
    <row r="5079" customFormat="false" ht="15" hidden="false" customHeight="false" outlineLevel="0" collapsed="false">
      <c r="A5079" s="4" t="s">
        <v>218</v>
      </c>
      <c r="B5079" s="4" t="s">
        <v>783</v>
      </c>
      <c r="C5079" s="4" t="s">
        <v>479</v>
      </c>
      <c r="D5079" s="4" t="n">
        <f aca="false">IFERROR(INDEX(Positions!$D$2:$D$14531,MATCH($A5079&amp;"|12",Positions!$A$2:$A$14531,0)),"-")</f>
        <v>12</v>
      </c>
      <c r="E5079" s="4" t="n">
        <f aca="false">IFERROR(INDEX(Positions!$D$2:$D$14531,MATCH($A5079&amp;"|23",Positions!$A$2:$A$14531,0)),"-")</f>
        <v>25</v>
      </c>
      <c r="F5079" s="4" t="str">
        <f aca="false">IFERROR(INDEX(Positions!$E$2:$E$14531,MATCH($A5079&amp;"|12",Positions!$A$2:$A$14531,0)),"-")</f>
        <v>C</v>
      </c>
      <c r="G5079" s="4" t="str">
        <f aca="false">IFERROR(INDEX(Positions!$E$2:$E$14531,MATCH($A5079&amp;"|23",Positions!$A$2:$A$14531,0)),"-")</f>
        <v>G</v>
      </c>
      <c r="H5079" s="3" t="str">
        <f aca="false">F5079&amp;"-"&amp;G5079</f>
        <v>C-G</v>
      </c>
      <c r="I5079" s="4" t="n">
        <f aca="false">(F5079="G")+(G5079="G")</f>
        <v>1</v>
      </c>
      <c r="J5079" s="4" t="n">
        <f aca="false">(F5079="C")+(G5079="C")</f>
        <v>1</v>
      </c>
      <c r="K5079" s="3" t="n">
        <f aca="false">I5079+J5079</f>
        <v>2</v>
      </c>
    </row>
    <row r="5080" customFormat="false" ht="15" hidden="false" customHeight="false" outlineLevel="0" collapsed="false">
      <c r="A5080" s="4" t="s">
        <v>218</v>
      </c>
      <c r="B5080" s="4" t="s">
        <v>783</v>
      </c>
      <c r="C5080" s="4" t="s">
        <v>267</v>
      </c>
      <c r="D5080" s="4" t="n">
        <f aca="false">IFERROR(INDEX(Positions!$D$2:$D$14531,MATCH($A5080&amp;"|13",Positions!$A$2:$A$14531,0)),"-")</f>
        <v>13</v>
      </c>
      <c r="E5080" s="4" t="n">
        <f aca="false">IFERROR(INDEX(Positions!$D$2:$D$14531,MATCH($A5080&amp;"|22",Positions!$A$2:$A$14531,0)),"-")</f>
        <v>24</v>
      </c>
      <c r="F5080" s="4" t="str">
        <f aca="false">IFERROR(INDEX(Positions!$E$2:$E$14531,MATCH($A5080&amp;"|13",Positions!$A$2:$A$14531,0)),"-")</f>
        <v>U</v>
      </c>
      <c r="G5080" s="4" t="str">
        <f aca="false">IFERROR(INDEX(Positions!$E$2:$E$14531,MATCH($A5080&amp;"|22",Positions!$A$2:$A$14531,0)),"-")</f>
        <v>G</v>
      </c>
      <c r="H5080" s="3" t="str">
        <f aca="false">F5080&amp;"-"&amp;G5080</f>
        <v>U-G</v>
      </c>
      <c r="I5080" s="4" t="n">
        <f aca="false">(F5080="G")+(G5080="G")</f>
        <v>1</v>
      </c>
      <c r="J5080" s="4" t="n">
        <f aca="false">(F5080="C")+(G5080="C")</f>
        <v>0</v>
      </c>
      <c r="K5080" s="3" t="n">
        <f aca="false">I5080+J5080</f>
        <v>1</v>
      </c>
    </row>
    <row r="5081" customFormat="false" ht="15" hidden="false" customHeight="false" outlineLevel="0" collapsed="false">
      <c r="A5081" s="4" t="s">
        <v>218</v>
      </c>
      <c r="B5081" s="4" t="s">
        <v>805</v>
      </c>
      <c r="C5081" s="4" t="s">
        <v>673</v>
      </c>
      <c r="D5081" s="4" t="n">
        <f aca="false">IFERROR(INDEX(Positions!$D$2:$D$14531,MATCH($A5081&amp;"|27",Positions!$A$2:$A$14531,0)),"-")</f>
        <v>29</v>
      </c>
      <c r="E5081" s="4" t="n">
        <f aca="false">IFERROR(INDEX(Positions!$D$2:$D$14531,MATCH($A5081&amp;"|43",Positions!$A$2:$A$14531,0)),"-")</f>
        <v>45</v>
      </c>
      <c r="F5081" s="4" t="str">
        <f aca="false">IFERROR(INDEX(Positions!$E$2:$E$14531,MATCH($A5081&amp;"|27",Positions!$A$2:$A$14531,0)),"-")</f>
        <v>C</v>
      </c>
      <c r="G5081" s="4" t="str">
        <f aca="false">IFERROR(INDEX(Positions!$E$2:$E$14531,MATCH($A5081&amp;"|43",Positions!$A$2:$A$14531,0)),"-")</f>
        <v>G</v>
      </c>
      <c r="H5081" s="3" t="str">
        <f aca="false">F5081&amp;"-"&amp;G5081</f>
        <v>C-G</v>
      </c>
      <c r="I5081" s="4" t="n">
        <f aca="false">(F5081="G")+(G5081="G")</f>
        <v>1</v>
      </c>
      <c r="J5081" s="4" t="n">
        <f aca="false">(F5081="C")+(G5081="C")</f>
        <v>1</v>
      </c>
      <c r="K5081" s="3" t="n">
        <f aca="false">I5081+J5081</f>
        <v>2</v>
      </c>
    </row>
    <row r="5082" customFormat="false" ht="15" hidden="false" customHeight="false" outlineLevel="0" collapsed="false">
      <c r="A5082" s="4" t="s">
        <v>218</v>
      </c>
      <c r="B5082" s="4" t="s">
        <v>805</v>
      </c>
      <c r="C5082" s="4" t="s">
        <v>889</v>
      </c>
      <c r="D5082" s="4" t="n">
        <f aca="false">IFERROR(INDEX(Positions!$D$2:$D$14531,MATCH($A5082&amp;"|28",Positions!$A$2:$A$14531,0)),"-")</f>
        <v>30</v>
      </c>
      <c r="E5082" s="4" t="n">
        <f aca="false">IFERROR(INDEX(Positions!$D$2:$D$14531,MATCH($A5082&amp;"|42",Positions!$A$2:$A$14531,0)),"-")</f>
        <v>44</v>
      </c>
      <c r="F5082" s="4" t="str">
        <f aca="false">IFERROR(INDEX(Positions!$E$2:$E$14531,MATCH($A5082&amp;"|28",Positions!$A$2:$A$14531,0)),"-")</f>
        <v>C</v>
      </c>
      <c r="G5082" s="4" t="str">
        <f aca="false">IFERROR(INDEX(Positions!$E$2:$E$14531,MATCH($A5082&amp;"|42",Positions!$A$2:$A$14531,0)),"-")</f>
        <v>G</v>
      </c>
      <c r="H5082" s="3" t="str">
        <f aca="false">F5082&amp;"-"&amp;G5082</f>
        <v>C-G</v>
      </c>
      <c r="I5082" s="4" t="n">
        <f aca="false">(F5082="G")+(G5082="G")</f>
        <v>1</v>
      </c>
      <c r="J5082" s="4" t="n">
        <f aca="false">(F5082="C")+(G5082="C")</f>
        <v>1</v>
      </c>
      <c r="K5082" s="3" t="n">
        <f aca="false">I5082+J5082</f>
        <v>2</v>
      </c>
    </row>
    <row r="5083" customFormat="false" ht="15" hidden="false" customHeight="false" outlineLevel="0" collapsed="false">
      <c r="A5083" s="4" t="s">
        <v>218</v>
      </c>
      <c r="B5083" s="4" t="s">
        <v>805</v>
      </c>
      <c r="C5083" s="4" t="s">
        <v>890</v>
      </c>
      <c r="D5083" s="4" t="n">
        <f aca="false">IFERROR(INDEX(Positions!$D$2:$D$14531,MATCH($A5083&amp;"|29",Positions!$A$2:$A$14531,0)),"-")</f>
        <v>31</v>
      </c>
      <c r="E5083" s="4" t="n">
        <f aca="false">IFERROR(INDEX(Positions!$D$2:$D$14531,MATCH($A5083&amp;"|41",Positions!$A$2:$A$14531,0)),"-")</f>
        <v>43</v>
      </c>
      <c r="F5083" s="4" t="str">
        <f aca="false">IFERROR(INDEX(Positions!$E$2:$E$14531,MATCH($A5083&amp;"|29",Positions!$A$2:$A$14531,0)),"-")</f>
        <v>G</v>
      </c>
      <c r="G5083" s="4" t="str">
        <f aca="false">IFERROR(INDEX(Positions!$E$2:$E$14531,MATCH($A5083&amp;"|41",Positions!$A$2:$A$14531,0)),"-")</f>
        <v>C</v>
      </c>
      <c r="H5083" s="3" t="str">
        <f aca="false">F5083&amp;"-"&amp;G5083</f>
        <v>G-C</v>
      </c>
      <c r="I5083" s="4" t="n">
        <f aca="false">(F5083="G")+(G5083="G")</f>
        <v>1</v>
      </c>
      <c r="J5083" s="4" t="n">
        <f aca="false">(F5083="C")+(G5083="C")</f>
        <v>1</v>
      </c>
      <c r="K5083" s="3" t="n">
        <f aca="false">I5083+J5083</f>
        <v>2</v>
      </c>
    </row>
    <row r="5084" customFormat="false" ht="15" hidden="false" customHeight="false" outlineLevel="0" collapsed="false">
      <c r="A5084" s="4" t="s">
        <v>218</v>
      </c>
      <c r="B5084" s="4" t="s">
        <v>805</v>
      </c>
      <c r="C5084" s="4" t="s">
        <v>694</v>
      </c>
      <c r="D5084" s="4" t="n">
        <f aca="false">IFERROR(INDEX(Positions!$D$2:$D$14531,MATCH($A5084&amp;"|30",Positions!$A$2:$A$14531,0)),"-")</f>
        <v>32</v>
      </c>
      <c r="E5084" s="4" t="n">
        <f aca="false">IFERROR(INDEX(Positions!$D$2:$D$14531,MATCH($A5084&amp;"|40",Positions!$A$2:$A$14531,0)),"-")</f>
        <v>42</v>
      </c>
      <c r="F5084" s="4" t="str">
        <f aca="false">IFERROR(INDEX(Positions!$E$2:$E$14531,MATCH($A5084&amp;"|30",Positions!$A$2:$A$14531,0)),"-")</f>
        <v>C</v>
      </c>
      <c r="G5084" s="4" t="str">
        <f aca="false">IFERROR(INDEX(Positions!$E$2:$E$14531,MATCH($A5084&amp;"|40",Positions!$A$2:$A$14531,0)),"-")</f>
        <v>G</v>
      </c>
      <c r="H5084" s="3" t="str">
        <f aca="false">F5084&amp;"-"&amp;G5084</f>
        <v>C-G</v>
      </c>
      <c r="I5084" s="4" t="n">
        <f aca="false">(F5084="G")+(G5084="G")</f>
        <v>1</v>
      </c>
      <c r="J5084" s="4" t="n">
        <f aca="false">(F5084="C")+(G5084="C")</f>
        <v>1</v>
      </c>
      <c r="K5084" s="3" t="n">
        <f aca="false">I5084+J5084</f>
        <v>2</v>
      </c>
    </row>
    <row r="5085" customFormat="false" ht="15" hidden="false" customHeight="false" outlineLevel="0" collapsed="false">
      <c r="A5085" s="4" t="s">
        <v>218</v>
      </c>
      <c r="B5085" s="4" t="s">
        <v>805</v>
      </c>
      <c r="C5085" s="4" t="s">
        <v>640</v>
      </c>
      <c r="D5085" s="4" t="n">
        <f aca="false">IFERROR(INDEX(Positions!$D$2:$D$14531,MATCH($A5085&amp;"|31",Positions!$A$2:$A$14531,0)),"-")</f>
        <v>33</v>
      </c>
      <c r="E5085" s="4" t="n">
        <f aca="false">IFERROR(INDEX(Positions!$D$2:$D$14531,MATCH($A5085&amp;"|39",Positions!$A$2:$A$14531,0)),"-")</f>
        <v>41</v>
      </c>
      <c r="F5085" s="4" t="str">
        <f aca="false">IFERROR(INDEX(Positions!$E$2:$E$14531,MATCH($A5085&amp;"|31",Positions!$A$2:$A$14531,0)),"-")</f>
        <v>C</v>
      </c>
      <c r="G5085" s="4" t="str">
        <f aca="false">IFERROR(INDEX(Positions!$E$2:$E$14531,MATCH($A5085&amp;"|39",Positions!$A$2:$A$14531,0)),"-")</f>
        <v>G</v>
      </c>
      <c r="H5085" s="3" t="str">
        <f aca="false">F5085&amp;"-"&amp;G5085</f>
        <v>C-G</v>
      </c>
      <c r="I5085" s="4" t="n">
        <f aca="false">(F5085="G")+(G5085="G")</f>
        <v>1</v>
      </c>
      <c r="J5085" s="4" t="n">
        <f aca="false">(F5085="C")+(G5085="C")</f>
        <v>1</v>
      </c>
      <c r="K5085" s="3" t="n">
        <f aca="false">I5085+J5085</f>
        <v>2</v>
      </c>
    </row>
    <row r="5086" customFormat="false" ht="15" hidden="false" customHeight="false" outlineLevel="0" collapsed="false">
      <c r="A5086" s="4" t="s">
        <v>218</v>
      </c>
      <c r="B5086" s="4" t="s">
        <v>830</v>
      </c>
      <c r="C5086" s="4" t="s">
        <v>367</v>
      </c>
      <c r="D5086" s="4" t="n">
        <f aca="false">IFERROR(INDEX(Positions!$D$2:$D$14531,MATCH($A5086&amp;"|49",Positions!$A$2:$A$14531,0)),"-")</f>
        <v>51</v>
      </c>
      <c r="E5086" s="4" t="n">
        <f aca="false">IFERROR(INDEX(Positions!$D$2:$D$14531,MATCH($A5086&amp;"|65",Positions!$A$2:$A$14531,0)),"-")</f>
        <v>67</v>
      </c>
      <c r="F5086" s="4" t="str">
        <f aca="false">IFERROR(INDEX(Positions!$E$2:$E$14531,MATCH($A5086&amp;"|49",Positions!$A$2:$A$14531,0)),"-")</f>
        <v>C</v>
      </c>
      <c r="G5086" s="4" t="str">
        <f aca="false">IFERROR(INDEX(Positions!$E$2:$E$14531,MATCH($A5086&amp;"|65",Positions!$A$2:$A$14531,0)),"-")</f>
        <v>G</v>
      </c>
      <c r="H5086" s="3" t="str">
        <f aca="false">F5086&amp;"-"&amp;G5086</f>
        <v>C-G</v>
      </c>
      <c r="I5086" s="4" t="n">
        <f aca="false">(F5086="G")+(G5086="G")</f>
        <v>1</v>
      </c>
      <c r="J5086" s="4" t="n">
        <f aca="false">(F5086="C")+(G5086="C")</f>
        <v>1</v>
      </c>
      <c r="K5086" s="3" t="n">
        <f aca="false">I5086+J5086</f>
        <v>2</v>
      </c>
    </row>
    <row r="5087" customFormat="false" ht="15" hidden="false" customHeight="false" outlineLevel="0" collapsed="false">
      <c r="A5087" s="4" t="s">
        <v>218</v>
      </c>
      <c r="B5087" s="4" t="s">
        <v>830</v>
      </c>
      <c r="C5087" s="4" t="s">
        <v>891</v>
      </c>
      <c r="D5087" s="4" t="n">
        <f aca="false">IFERROR(INDEX(Positions!$D$2:$D$14531,MATCH($A5087&amp;"|50",Positions!$A$2:$A$14531,0)),"-")</f>
        <v>52</v>
      </c>
      <c r="E5087" s="4" t="n">
        <f aca="false">IFERROR(INDEX(Positions!$D$2:$D$14531,MATCH($A5087&amp;"|64",Positions!$A$2:$A$14531,0)),"-")</f>
        <v>66</v>
      </c>
      <c r="F5087" s="4" t="str">
        <f aca="false">IFERROR(INDEX(Positions!$E$2:$E$14531,MATCH($A5087&amp;"|50",Positions!$A$2:$A$14531,0)),"-")</f>
        <v>U</v>
      </c>
      <c r="G5087" s="4" t="str">
        <f aca="false">IFERROR(INDEX(Positions!$E$2:$E$14531,MATCH($A5087&amp;"|64",Positions!$A$2:$A$14531,0)),"-")</f>
        <v>A</v>
      </c>
      <c r="H5087" s="3" t="str">
        <f aca="false">F5087&amp;"-"&amp;G5087</f>
        <v>U-A</v>
      </c>
      <c r="I5087" s="4" t="n">
        <f aca="false">(F5087="G")+(G5087="G")</f>
        <v>0</v>
      </c>
      <c r="J5087" s="4" t="n">
        <f aca="false">(F5087="C")+(G5087="C")</f>
        <v>0</v>
      </c>
      <c r="K5087" s="3" t="n">
        <f aca="false">I5087+J5087</f>
        <v>0</v>
      </c>
    </row>
    <row r="5088" customFormat="false" ht="15" hidden="false" customHeight="false" outlineLevel="0" collapsed="false">
      <c r="A5088" s="4" t="s">
        <v>218</v>
      </c>
      <c r="B5088" s="4" t="s">
        <v>830</v>
      </c>
      <c r="C5088" s="4" t="s">
        <v>689</v>
      </c>
      <c r="D5088" s="4" t="n">
        <f aca="false">IFERROR(INDEX(Positions!$D$2:$D$14531,MATCH($A5088&amp;"|51",Positions!$A$2:$A$14531,0)),"-")</f>
        <v>53</v>
      </c>
      <c r="E5088" s="4" t="n">
        <f aca="false">IFERROR(INDEX(Positions!$D$2:$D$14531,MATCH($A5088&amp;"|63",Positions!$A$2:$A$14531,0)),"-")</f>
        <v>65</v>
      </c>
      <c r="F5088" s="4" t="str">
        <f aca="false">IFERROR(INDEX(Positions!$E$2:$E$14531,MATCH($A5088&amp;"|51",Positions!$A$2:$A$14531,0)),"-")</f>
        <v>G</v>
      </c>
      <c r="G5088" s="4" t="str">
        <f aca="false">IFERROR(INDEX(Positions!$E$2:$E$14531,MATCH($A5088&amp;"|63",Positions!$A$2:$A$14531,0)),"-")</f>
        <v>C</v>
      </c>
      <c r="H5088" s="3" t="str">
        <f aca="false">F5088&amp;"-"&amp;G5088</f>
        <v>G-C</v>
      </c>
      <c r="I5088" s="4" t="n">
        <f aca="false">(F5088="G")+(G5088="G")</f>
        <v>1</v>
      </c>
      <c r="J5088" s="4" t="n">
        <f aca="false">(F5088="C")+(G5088="C")</f>
        <v>1</v>
      </c>
      <c r="K5088" s="3" t="n">
        <f aca="false">I5088+J5088</f>
        <v>2</v>
      </c>
    </row>
    <row r="5089" customFormat="false" ht="15" hidden="false" customHeight="false" outlineLevel="0" collapsed="false">
      <c r="A5089" s="4" t="s">
        <v>218</v>
      </c>
      <c r="B5089" s="4" t="s">
        <v>830</v>
      </c>
      <c r="C5089" s="4" t="s">
        <v>703</v>
      </c>
      <c r="D5089" s="4" t="n">
        <f aca="false">IFERROR(INDEX(Positions!$D$2:$D$14531,MATCH($A5089&amp;"|52",Positions!$A$2:$A$14531,0)),"-")</f>
        <v>54</v>
      </c>
      <c r="E5089" s="4" t="n">
        <f aca="false">IFERROR(INDEX(Positions!$D$2:$D$14531,MATCH($A5089&amp;"|62",Positions!$A$2:$A$14531,0)),"-")</f>
        <v>64</v>
      </c>
      <c r="F5089" s="4" t="str">
        <f aca="false">IFERROR(INDEX(Positions!$E$2:$E$14531,MATCH($A5089&amp;"|52",Positions!$A$2:$A$14531,0)),"-")</f>
        <v>G</v>
      </c>
      <c r="G5089" s="4" t="str">
        <f aca="false">IFERROR(INDEX(Positions!$E$2:$E$14531,MATCH($A5089&amp;"|62",Positions!$A$2:$A$14531,0)),"-")</f>
        <v>C</v>
      </c>
      <c r="H5089" s="3" t="str">
        <f aca="false">F5089&amp;"-"&amp;G5089</f>
        <v>G-C</v>
      </c>
      <c r="I5089" s="4" t="n">
        <f aca="false">(F5089="G")+(G5089="G")</f>
        <v>1</v>
      </c>
      <c r="J5089" s="4" t="n">
        <f aca="false">(F5089="C")+(G5089="C")</f>
        <v>1</v>
      </c>
      <c r="K5089" s="3" t="n">
        <f aca="false">I5089+J5089</f>
        <v>2</v>
      </c>
    </row>
    <row r="5090" customFormat="false" ht="15" hidden="false" customHeight="false" outlineLevel="0" collapsed="false">
      <c r="A5090" s="4" t="s">
        <v>218</v>
      </c>
      <c r="B5090" s="4" t="s">
        <v>830</v>
      </c>
      <c r="C5090" s="4" t="s">
        <v>892</v>
      </c>
      <c r="D5090" s="4" t="n">
        <f aca="false">IFERROR(INDEX(Positions!$D$2:$D$14531,MATCH($A5090&amp;"|53",Positions!$A$2:$A$14531,0)),"-")</f>
        <v>55</v>
      </c>
      <c r="E5090" s="4" t="n">
        <f aca="false">IFERROR(INDEX(Positions!$D$2:$D$14531,MATCH($A5090&amp;"|61",Positions!$A$2:$A$14531,0)),"-")</f>
        <v>63</v>
      </c>
      <c r="F5090" s="4" t="str">
        <f aca="false">IFERROR(INDEX(Positions!$E$2:$E$14531,MATCH($A5090&amp;"|53",Positions!$A$2:$A$14531,0)),"-")</f>
        <v>G</v>
      </c>
      <c r="G5090" s="4" t="str">
        <f aca="false">IFERROR(INDEX(Positions!$E$2:$E$14531,MATCH($A5090&amp;"|61",Positions!$A$2:$A$14531,0)),"-")</f>
        <v>C</v>
      </c>
      <c r="H5090" s="3" t="str">
        <f aca="false">F5090&amp;"-"&amp;G5090</f>
        <v>G-C</v>
      </c>
      <c r="I5090" s="4" t="n">
        <f aca="false">(F5090="G")+(G5090="G")</f>
        <v>1</v>
      </c>
      <c r="J5090" s="4" t="n">
        <f aca="false">(F5090="C")+(G5090="C")</f>
        <v>1</v>
      </c>
      <c r="K5090" s="3" t="n">
        <f aca="false">I5090+J5090</f>
        <v>2</v>
      </c>
    </row>
    <row r="5091" customFormat="false" ht="15" hidden="false" customHeight="false" outlineLevel="0" collapsed="false">
      <c r="A5091" s="24" t="s">
        <v>218</v>
      </c>
      <c r="B5091" s="24" t="s">
        <v>893</v>
      </c>
      <c r="C5091" s="24" t="s">
        <v>894</v>
      </c>
      <c r="D5091" s="24" t="n">
        <f aca="false">IFERROR(INDEX(Positions!$D$2:$D$14531,MATCH($A5091&amp;"|8",Positions!$A$2:$A$14531,0)),"-")</f>
        <v>8</v>
      </c>
      <c r="E5091" s="24" t="n">
        <f aca="false">IFERROR(INDEX(Positions!$D$2:$D$14531,MATCH($A5091&amp;"|14",Positions!$A$2:$A$14531,0)),"-")</f>
        <v>14</v>
      </c>
      <c r="F5091" s="24" t="str">
        <f aca="false">IFERROR(INDEX(Positions!$E$2:$E$14531,MATCH($A5091&amp;"|8",Positions!$A$2:$A$14531,0)),"-")</f>
        <v>U</v>
      </c>
      <c r="G5091" s="24" t="str">
        <f aca="false">IFERROR(INDEX(Positions!$E$2:$E$14531,MATCH($A5091&amp;"|14",Positions!$A$2:$A$14531,0)),"-")</f>
        <v>A</v>
      </c>
      <c r="H5091" s="25" t="str">
        <f aca="false">F5091&amp;"-"&amp;G5091</f>
        <v>U-A</v>
      </c>
      <c r="I5091" s="24" t="n">
        <f aca="false">(F5091="G")+(G5091="G")</f>
        <v>0</v>
      </c>
      <c r="J5091" s="24" t="n">
        <f aca="false">(F5091="C")+(G5091="C")</f>
        <v>0</v>
      </c>
      <c r="K5091" s="25" t="n">
        <f aca="false">I5091+J5091</f>
        <v>0</v>
      </c>
    </row>
    <row r="5092" customFormat="false" ht="15" hidden="false" customHeight="false" outlineLevel="0" collapsed="false">
      <c r="A5092" s="24" t="s">
        <v>218</v>
      </c>
      <c r="B5092" s="24" t="s">
        <v>893</v>
      </c>
      <c r="C5092" s="24" t="s">
        <v>895</v>
      </c>
      <c r="D5092" s="24" t="n">
        <f aca="false">IFERROR(INDEX(Positions!$D$2:$D$14531,MATCH($A5092&amp;"|15",Positions!$A$2:$A$14531,0)),"-")</f>
        <v>15</v>
      </c>
      <c r="E5092" s="24" t="n">
        <f aca="false">IFERROR(INDEX(Positions!$D$2:$D$14531,MATCH($A5092&amp;"|48",Positions!$A$2:$A$14531,0)),"-")</f>
        <v>50</v>
      </c>
      <c r="F5092" s="24" t="str">
        <f aca="false">IFERROR(INDEX(Positions!$E$2:$E$14531,MATCH($A5092&amp;"|15",Positions!$A$2:$A$14531,0)),"-")</f>
        <v>G</v>
      </c>
      <c r="G5092" s="24" t="str">
        <f aca="false">IFERROR(INDEX(Positions!$E$2:$E$14531,MATCH($A5092&amp;"|48",Positions!$A$2:$A$14531,0)),"-")</f>
        <v>C</v>
      </c>
      <c r="H5092" s="25" t="str">
        <f aca="false">F5092&amp;"-"&amp;G5092</f>
        <v>G-C</v>
      </c>
      <c r="I5092" s="24" t="n">
        <f aca="false">(F5092="G")+(G5092="G")</f>
        <v>1</v>
      </c>
      <c r="J5092" s="24" t="n">
        <f aca="false">(F5092="C")+(G5092="C")</f>
        <v>1</v>
      </c>
      <c r="K5092" s="25" t="n">
        <f aca="false">I5092+J5092</f>
        <v>2</v>
      </c>
    </row>
    <row r="5093" customFormat="false" ht="15" hidden="false" customHeight="false" outlineLevel="0" collapsed="false">
      <c r="A5093" s="24" t="s">
        <v>218</v>
      </c>
      <c r="B5093" s="24" t="s">
        <v>893</v>
      </c>
      <c r="C5093" s="24" t="s">
        <v>896</v>
      </c>
      <c r="D5093" s="24" t="n">
        <f aca="false">IFERROR(INDEX(Positions!$D$2:$D$14531,MATCH($A5093&amp;"|18",Positions!$A$2:$A$14531,0)),"-")</f>
        <v>19</v>
      </c>
      <c r="E5093" s="24" t="n">
        <f aca="false">IFERROR(INDEX(Positions!$D$2:$D$14531,MATCH($A5093&amp;"|55",Positions!$A$2:$A$14531,0)),"-")</f>
        <v>57</v>
      </c>
      <c r="F5093" s="24" t="str">
        <f aca="false">IFERROR(INDEX(Positions!$E$2:$E$14531,MATCH($A5093&amp;"|18",Positions!$A$2:$A$14531,0)),"-")</f>
        <v>G</v>
      </c>
      <c r="G5093" s="24" t="str">
        <f aca="false">IFERROR(INDEX(Positions!$E$2:$E$14531,MATCH($A5093&amp;"|55",Positions!$A$2:$A$14531,0)),"-")</f>
        <v>U</v>
      </c>
      <c r="H5093" s="25" t="str">
        <f aca="false">F5093&amp;"-"&amp;G5093</f>
        <v>G-U</v>
      </c>
      <c r="I5093" s="24" t="n">
        <f aca="false">(F5093="G")+(G5093="G")</f>
        <v>1</v>
      </c>
      <c r="J5093" s="24" t="n">
        <f aca="false">(F5093="C")+(G5093="C")</f>
        <v>0</v>
      </c>
      <c r="K5093" s="25" t="n">
        <f aca="false">I5093+J5093</f>
        <v>1</v>
      </c>
    </row>
    <row r="5094" customFormat="false" ht="15" hidden="false" customHeight="false" outlineLevel="0" collapsed="false">
      <c r="A5094" s="24" t="s">
        <v>218</v>
      </c>
      <c r="B5094" s="24" t="s">
        <v>893</v>
      </c>
      <c r="C5094" s="24" t="s">
        <v>897</v>
      </c>
      <c r="D5094" s="24" t="n">
        <f aca="false">IFERROR(INDEX(Positions!$D$2:$D$14531,MATCH($A5094&amp;"|19",Positions!$A$2:$A$14531,0)),"-")</f>
        <v>20</v>
      </c>
      <c r="E5094" s="24" t="n">
        <f aca="false">IFERROR(INDEX(Positions!$D$2:$D$14531,MATCH($A5094&amp;"|56",Positions!$A$2:$A$14531,0)),"-")</f>
        <v>58</v>
      </c>
      <c r="F5094" s="24" t="str">
        <f aca="false">IFERROR(INDEX(Positions!$E$2:$E$14531,MATCH($A5094&amp;"|19",Positions!$A$2:$A$14531,0)),"-")</f>
        <v>G</v>
      </c>
      <c r="G5094" s="24" t="str">
        <f aca="false">IFERROR(INDEX(Positions!$E$2:$E$14531,MATCH($A5094&amp;"|56",Positions!$A$2:$A$14531,0)),"-")</f>
        <v>C</v>
      </c>
      <c r="H5094" s="25" t="str">
        <f aca="false">F5094&amp;"-"&amp;G5094</f>
        <v>G-C</v>
      </c>
      <c r="I5094" s="24" t="n">
        <f aca="false">(F5094="G")+(G5094="G")</f>
        <v>1</v>
      </c>
      <c r="J5094" s="24" t="n">
        <f aca="false">(F5094="C")+(G5094="C")</f>
        <v>1</v>
      </c>
      <c r="K5094" s="25" t="n">
        <f aca="false">I5094+J5094</f>
        <v>2</v>
      </c>
    </row>
    <row r="5095" customFormat="false" ht="15" hidden="false" customHeight="false" outlineLevel="0" collapsed="false">
      <c r="A5095" s="24" t="s">
        <v>218</v>
      </c>
      <c r="B5095" s="24" t="s">
        <v>893</v>
      </c>
      <c r="C5095" s="24" t="s">
        <v>898</v>
      </c>
      <c r="D5095" s="24" t="n">
        <f aca="false">IFERROR(INDEX(Positions!$D$2:$D$14531,MATCH($A5095&amp;"|26",Positions!$A$2:$A$14531,0)),"-")</f>
        <v>28</v>
      </c>
      <c r="E5095" s="24" t="n">
        <f aca="false">IFERROR(INDEX(Positions!$D$2:$D$14531,MATCH($A5095&amp;"|44",Positions!$A$2:$A$14531,0)),"-")</f>
        <v>46</v>
      </c>
      <c r="F5095" s="24" t="str">
        <f aca="false">IFERROR(INDEX(Positions!$E$2:$E$14531,MATCH($A5095&amp;"|26",Positions!$A$2:$A$14531,0)),"-")</f>
        <v>G</v>
      </c>
      <c r="G5095" s="24" t="str">
        <f aca="false">IFERROR(INDEX(Positions!$E$2:$E$14531,MATCH($A5095&amp;"|44",Positions!$A$2:$A$14531,0)),"-")</f>
        <v>A</v>
      </c>
      <c r="H5095" s="25" t="str">
        <f aca="false">F5095&amp;"-"&amp;G5095</f>
        <v>G-A</v>
      </c>
      <c r="I5095" s="24" t="n">
        <f aca="false">(F5095="G")+(G5095="G")</f>
        <v>1</v>
      </c>
      <c r="J5095" s="24" t="n">
        <f aca="false">(F5095="C")+(G5095="C")</f>
        <v>0</v>
      </c>
      <c r="K5095" s="25" t="n">
        <f aca="false">I5095+J5095</f>
        <v>1</v>
      </c>
    </row>
    <row r="5096" customFormat="false" ht="15" hidden="false" customHeight="false" outlineLevel="0" collapsed="false">
      <c r="A5096" s="24" t="s">
        <v>218</v>
      </c>
      <c r="B5096" s="24" t="s">
        <v>893</v>
      </c>
      <c r="C5096" s="24" t="s">
        <v>899</v>
      </c>
      <c r="D5096" s="24" t="n">
        <f aca="false">IFERROR(INDEX(Positions!$D$2:$D$14531,MATCH($A5096&amp;"|32",Positions!$A$2:$A$14531,0)),"-")</f>
        <v>34</v>
      </c>
      <c r="E5096" s="24" t="n">
        <f aca="false">IFERROR(INDEX(Positions!$D$2:$D$14531,MATCH($A5096&amp;"|38",Positions!$A$2:$A$14531,0)),"-")</f>
        <v>40</v>
      </c>
      <c r="F5096" s="24" t="str">
        <f aca="false">IFERROR(INDEX(Positions!$E$2:$E$14531,MATCH($A5096&amp;"|32",Positions!$A$2:$A$14531,0)),"-")</f>
        <v>C</v>
      </c>
      <c r="G5096" s="24" t="str">
        <f aca="false">IFERROR(INDEX(Positions!$E$2:$E$14531,MATCH($A5096&amp;"|38",Positions!$A$2:$A$14531,0)),"-")</f>
        <v>A</v>
      </c>
      <c r="H5096" s="25" t="str">
        <f aca="false">F5096&amp;"-"&amp;G5096</f>
        <v>C-A</v>
      </c>
      <c r="I5096" s="24" t="n">
        <f aca="false">(F5096="G")+(G5096="G")</f>
        <v>0</v>
      </c>
      <c r="J5096" s="24" t="n">
        <f aca="false">(F5096="C")+(G5096="C")</f>
        <v>1</v>
      </c>
      <c r="K5096" s="25" t="n">
        <f aca="false">I5096+J5096</f>
        <v>1</v>
      </c>
    </row>
    <row r="5097" customFormat="false" ht="15" hidden="false" customHeight="false" outlineLevel="0" collapsed="false">
      <c r="A5097" s="24" t="s">
        <v>218</v>
      </c>
      <c r="B5097" s="24" t="s">
        <v>893</v>
      </c>
      <c r="C5097" s="24" t="s">
        <v>900</v>
      </c>
      <c r="D5097" s="24" t="n">
        <f aca="false">IFERROR(INDEX(Positions!$D$2:$D$14531,MATCH($A5097&amp;"|54",Positions!$A$2:$A$14531,0)),"-")</f>
        <v>56</v>
      </c>
      <c r="E5097" s="24" t="n">
        <f aca="false">IFERROR(INDEX(Positions!$D$2:$D$14531,MATCH($A5097&amp;"|58",Positions!$A$2:$A$14531,0)),"-")</f>
        <v>60</v>
      </c>
      <c r="F5097" s="24" t="str">
        <f aca="false">IFERROR(INDEX(Positions!$E$2:$E$14531,MATCH($A5097&amp;"|54",Positions!$A$2:$A$14531,0)),"-")</f>
        <v>U</v>
      </c>
      <c r="G5097" s="24" t="str">
        <f aca="false">IFERROR(INDEX(Positions!$E$2:$E$14531,MATCH($A5097&amp;"|58",Positions!$A$2:$A$14531,0)),"-")</f>
        <v>A</v>
      </c>
      <c r="H5097" s="25" t="str">
        <f aca="false">F5097&amp;"-"&amp;G5097</f>
        <v>U-A</v>
      </c>
      <c r="I5097" s="24" t="n">
        <f aca="false">(F5097="G")+(G5097="G")</f>
        <v>0</v>
      </c>
      <c r="J5097" s="24" t="n">
        <f aca="false">(F5097="C")+(G5097="C")</f>
        <v>0</v>
      </c>
      <c r="K5097" s="25" t="n">
        <f aca="false">I5097+J5097</f>
        <v>0</v>
      </c>
    </row>
    <row r="5098" customFormat="false" ht="15" hidden="false" customHeight="false" outlineLevel="0" collapsed="false">
      <c r="A5098" s="4" t="s">
        <v>219</v>
      </c>
      <c r="B5098" s="4" t="s">
        <v>768</v>
      </c>
      <c r="C5098" s="4" t="s">
        <v>882</v>
      </c>
      <c r="D5098" s="4" t="n">
        <f aca="false">IFERROR(INDEX(Positions!$D$2:$D$14531,MATCH($A5098&amp;"|1",Positions!$A$2:$A$14531,0)),"-")</f>
        <v>1</v>
      </c>
      <c r="E5098" s="4" t="n">
        <f aca="false">IFERROR(INDEX(Positions!$D$2:$D$14531,MATCH($A5098&amp;"|72",Positions!$A$2:$A$14531,0)),"-")</f>
        <v>74</v>
      </c>
      <c r="F5098" s="4" t="str">
        <f aca="false">IFERROR(INDEX(Positions!$E$2:$E$14531,MATCH($A5098&amp;"|1",Positions!$A$2:$A$14531,0)),"-")</f>
        <v>G</v>
      </c>
      <c r="G5098" s="4" t="str">
        <f aca="false">IFERROR(INDEX(Positions!$E$2:$E$14531,MATCH($A5098&amp;"|72",Positions!$A$2:$A$14531,0)),"-")</f>
        <v>C</v>
      </c>
      <c r="H5098" s="3" t="str">
        <f aca="false">F5098&amp;"-"&amp;G5098</f>
        <v>G-C</v>
      </c>
      <c r="I5098" s="4" t="n">
        <f aca="false">(F5098="G")+(G5098="G")</f>
        <v>1</v>
      </c>
      <c r="J5098" s="4" t="n">
        <f aca="false">(F5098="C")+(G5098="C")</f>
        <v>1</v>
      </c>
      <c r="K5098" s="3" t="n">
        <f aca="false">I5098+J5098</f>
        <v>2</v>
      </c>
    </row>
    <row r="5099" customFormat="false" ht="15" hidden="false" customHeight="false" outlineLevel="0" collapsed="false">
      <c r="A5099" s="4" t="s">
        <v>219</v>
      </c>
      <c r="B5099" s="4" t="s">
        <v>768</v>
      </c>
      <c r="C5099" s="4" t="s">
        <v>883</v>
      </c>
      <c r="D5099" s="4" t="n">
        <f aca="false">IFERROR(INDEX(Positions!$D$2:$D$14531,MATCH($A5099&amp;"|2",Positions!$A$2:$A$14531,0)),"-")</f>
        <v>2</v>
      </c>
      <c r="E5099" s="4" t="n">
        <f aca="false">IFERROR(INDEX(Positions!$D$2:$D$14531,MATCH($A5099&amp;"|71",Positions!$A$2:$A$14531,0)),"-")</f>
        <v>73</v>
      </c>
      <c r="F5099" s="4" t="str">
        <f aca="false">IFERROR(INDEX(Positions!$E$2:$E$14531,MATCH($A5099&amp;"|2",Positions!$A$2:$A$14531,0)),"-")</f>
        <v>G</v>
      </c>
      <c r="G5099" s="4" t="str">
        <f aca="false">IFERROR(INDEX(Positions!$E$2:$E$14531,MATCH($A5099&amp;"|71",Positions!$A$2:$A$14531,0)),"-")</f>
        <v>C</v>
      </c>
      <c r="H5099" s="3" t="str">
        <f aca="false">F5099&amp;"-"&amp;G5099</f>
        <v>G-C</v>
      </c>
      <c r="I5099" s="4" t="n">
        <f aca="false">(F5099="G")+(G5099="G")</f>
        <v>1</v>
      </c>
      <c r="J5099" s="4" t="n">
        <f aca="false">(F5099="C")+(G5099="C")</f>
        <v>1</v>
      </c>
      <c r="K5099" s="3" t="n">
        <f aca="false">I5099+J5099</f>
        <v>2</v>
      </c>
    </row>
    <row r="5100" customFormat="false" ht="15" hidden="false" customHeight="false" outlineLevel="0" collapsed="false">
      <c r="A5100" s="4" t="s">
        <v>219</v>
      </c>
      <c r="B5100" s="4" t="s">
        <v>768</v>
      </c>
      <c r="C5100" s="4" t="s">
        <v>884</v>
      </c>
      <c r="D5100" s="4" t="n">
        <f aca="false">IFERROR(INDEX(Positions!$D$2:$D$14531,MATCH($A5100&amp;"|3",Positions!$A$2:$A$14531,0)),"-")</f>
        <v>3</v>
      </c>
      <c r="E5100" s="4" t="n">
        <f aca="false">IFERROR(INDEX(Positions!$D$2:$D$14531,MATCH($A5100&amp;"|70",Positions!$A$2:$A$14531,0)),"-")</f>
        <v>72</v>
      </c>
      <c r="F5100" s="4" t="str">
        <f aca="false">IFERROR(INDEX(Positions!$E$2:$E$14531,MATCH($A5100&amp;"|3",Positions!$A$2:$A$14531,0)),"-")</f>
        <v>G</v>
      </c>
      <c r="G5100" s="4" t="str">
        <f aca="false">IFERROR(INDEX(Positions!$E$2:$E$14531,MATCH($A5100&amp;"|70",Positions!$A$2:$A$14531,0)),"-")</f>
        <v>C</v>
      </c>
      <c r="H5100" s="3" t="str">
        <f aca="false">F5100&amp;"-"&amp;G5100</f>
        <v>G-C</v>
      </c>
      <c r="I5100" s="4" t="n">
        <f aca="false">(F5100="G")+(G5100="G")</f>
        <v>1</v>
      </c>
      <c r="J5100" s="4" t="n">
        <f aca="false">(F5100="C")+(G5100="C")</f>
        <v>1</v>
      </c>
      <c r="K5100" s="3" t="n">
        <f aca="false">I5100+J5100</f>
        <v>2</v>
      </c>
    </row>
    <row r="5101" customFormat="false" ht="15" hidden="false" customHeight="false" outlineLevel="0" collapsed="false">
      <c r="A5101" s="4" t="s">
        <v>219</v>
      </c>
      <c r="B5101" s="4" t="s">
        <v>768</v>
      </c>
      <c r="C5101" s="4" t="s">
        <v>885</v>
      </c>
      <c r="D5101" s="4" t="n">
        <f aca="false">IFERROR(INDEX(Positions!$D$2:$D$14531,MATCH($A5101&amp;"|4",Positions!$A$2:$A$14531,0)),"-")</f>
        <v>4</v>
      </c>
      <c r="E5101" s="4" t="n">
        <f aca="false">IFERROR(INDEX(Positions!$D$2:$D$14531,MATCH($A5101&amp;"|69",Positions!$A$2:$A$14531,0)),"-")</f>
        <v>71</v>
      </c>
      <c r="F5101" s="4" t="str">
        <f aca="false">IFERROR(INDEX(Positions!$E$2:$E$14531,MATCH($A5101&amp;"|4",Positions!$A$2:$A$14531,0)),"-")</f>
        <v>C</v>
      </c>
      <c r="G5101" s="4" t="str">
        <f aca="false">IFERROR(INDEX(Positions!$E$2:$E$14531,MATCH($A5101&amp;"|69",Positions!$A$2:$A$14531,0)),"-")</f>
        <v>G</v>
      </c>
      <c r="H5101" s="3" t="str">
        <f aca="false">F5101&amp;"-"&amp;G5101</f>
        <v>C-G</v>
      </c>
      <c r="I5101" s="4" t="n">
        <f aca="false">(F5101="G")+(G5101="G")</f>
        <v>1</v>
      </c>
      <c r="J5101" s="4" t="n">
        <f aca="false">(F5101="C")+(G5101="C")</f>
        <v>1</v>
      </c>
      <c r="K5101" s="3" t="n">
        <f aca="false">I5101+J5101</f>
        <v>2</v>
      </c>
    </row>
    <row r="5102" customFormat="false" ht="15" hidden="false" customHeight="false" outlineLevel="0" collapsed="false">
      <c r="A5102" s="4" t="s">
        <v>219</v>
      </c>
      <c r="B5102" s="4" t="s">
        <v>768</v>
      </c>
      <c r="C5102" s="4" t="s">
        <v>542</v>
      </c>
      <c r="D5102" s="4" t="n">
        <f aca="false">IFERROR(INDEX(Positions!$D$2:$D$14531,MATCH($A5102&amp;"|5",Positions!$A$2:$A$14531,0)),"-")</f>
        <v>5</v>
      </c>
      <c r="E5102" s="4" t="n">
        <f aca="false">IFERROR(INDEX(Positions!$D$2:$D$14531,MATCH($A5102&amp;"|68",Positions!$A$2:$A$14531,0)),"-")</f>
        <v>70</v>
      </c>
      <c r="F5102" s="4" t="str">
        <f aca="false">IFERROR(INDEX(Positions!$E$2:$E$14531,MATCH($A5102&amp;"|5",Positions!$A$2:$A$14531,0)),"-")</f>
        <v>C</v>
      </c>
      <c r="G5102" s="4" t="str">
        <f aca="false">IFERROR(INDEX(Positions!$E$2:$E$14531,MATCH($A5102&amp;"|68",Positions!$A$2:$A$14531,0)),"-")</f>
        <v>G</v>
      </c>
      <c r="H5102" s="3" t="str">
        <f aca="false">F5102&amp;"-"&amp;G5102</f>
        <v>C-G</v>
      </c>
      <c r="I5102" s="4" t="n">
        <f aca="false">(F5102="G")+(G5102="G")</f>
        <v>1</v>
      </c>
      <c r="J5102" s="4" t="n">
        <f aca="false">(F5102="C")+(G5102="C")</f>
        <v>1</v>
      </c>
      <c r="K5102" s="3" t="n">
        <f aca="false">I5102+J5102</f>
        <v>2</v>
      </c>
    </row>
    <row r="5103" customFormat="false" ht="15" hidden="false" customHeight="false" outlineLevel="0" collapsed="false">
      <c r="A5103" s="4" t="s">
        <v>219</v>
      </c>
      <c r="B5103" s="4" t="s">
        <v>768</v>
      </c>
      <c r="C5103" s="4" t="s">
        <v>561</v>
      </c>
      <c r="D5103" s="4" t="n">
        <f aca="false">IFERROR(INDEX(Positions!$D$2:$D$14531,MATCH($A5103&amp;"|6",Positions!$A$2:$A$14531,0)),"-")</f>
        <v>6</v>
      </c>
      <c r="E5103" s="4" t="n">
        <f aca="false">IFERROR(INDEX(Positions!$D$2:$D$14531,MATCH($A5103&amp;"|67",Positions!$A$2:$A$14531,0)),"-")</f>
        <v>69</v>
      </c>
      <c r="F5103" s="4" t="str">
        <f aca="false">IFERROR(INDEX(Positions!$E$2:$E$14531,MATCH($A5103&amp;"|6",Positions!$A$2:$A$14531,0)),"-")</f>
        <v>A</v>
      </c>
      <c r="G5103" s="4" t="str">
        <f aca="false">IFERROR(INDEX(Positions!$E$2:$E$14531,MATCH($A5103&amp;"|67",Positions!$A$2:$A$14531,0)),"-")</f>
        <v>G</v>
      </c>
      <c r="H5103" s="3" t="str">
        <f aca="false">F5103&amp;"-"&amp;G5103</f>
        <v>A-G</v>
      </c>
      <c r="I5103" s="4" t="n">
        <f aca="false">(F5103="G")+(G5103="G")</f>
        <v>1</v>
      </c>
      <c r="J5103" s="4" t="n">
        <f aca="false">(F5103="C")+(G5103="C")</f>
        <v>0</v>
      </c>
      <c r="K5103" s="3" t="n">
        <f aca="false">I5103+J5103</f>
        <v>1</v>
      </c>
    </row>
    <row r="5104" customFormat="false" ht="15" hidden="false" customHeight="false" outlineLevel="0" collapsed="false">
      <c r="A5104" s="4" t="s">
        <v>219</v>
      </c>
      <c r="B5104" s="4" t="s">
        <v>768</v>
      </c>
      <c r="C5104" s="4" t="s">
        <v>886</v>
      </c>
      <c r="D5104" s="4" t="n">
        <f aca="false">IFERROR(INDEX(Positions!$D$2:$D$14531,MATCH($A5104&amp;"|7",Positions!$A$2:$A$14531,0)),"-")</f>
        <v>7</v>
      </c>
      <c r="E5104" s="4" t="n">
        <f aca="false">IFERROR(INDEX(Positions!$D$2:$D$14531,MATCH($A5104&amp;"|66",Positions!$A$2:$A$14531,0)),"-")</f>
        <v>68</v>
      </c>
      <c r="F5104" s="4" t="str">
        <f aca="false">IFERROR(INDEX(Positions!$E$2:$E$14531,MATCH($A5104&amp;"|7",Positions!$A$2:$A$14531,0)),"-")</f>
        <v>G</v>
      </c>
      <c r="G5104" s="4" t="str">
        <f aca="false">IFERROR(INDEX(Positions!$E$2:$E$14531,MATCH($A5104&amp;"|66",Positions!$A$2:$A$14531,0)),"-")</f>
        <v>C</v>
      </c>
      <c r="H5104" s="3" t="str">
        <f aca="false">F5104&amp;"-"&amp;G5104</f>
        <v>G-C</v>
      </c>
      <c r="I5104" s="4" t="n">
        <f aca="false">(F5104="G")+(G5104="G")</f>
        <v>1</v>
      </c>
      <c r="J5104" s="4" t="n">
        <f aca="false">(F5104="C")+(G5104="C")</f>
        <v>1</v>
      </c>
      <c r="K5104" s="3" t="n">
        <f aca="false">I5104+J5104</f>
        <v>2</v>
      </c>
    </row>
    <row r="5105" customFormat="false" ht="15" hidden="false" customHeight="false" outlineLevel="0" collapsed="false">
      <c r="A5105" s="4" t="s">
        <v>219</v>
      </c>
      <c r="B5105" s="4" t="s">
        <v>783</v>
      </c>
      <c r="C5105" s="4" t="s">
        <v>887</v>
      </c>
      <c r="D5105" s="4" t="n">
        <f aca="false">IFERROR(INDEX(Positions!$D$2:$D$14531,MATCH($A5105&amp;"|10",Positions!$A$2:$A$14531,0)),"-")</f>
        <v>10</v>
      </c>
      <c r="E5105" s="4" t="n">
        <f aca="false">IFERROR(INDEX(Positions!$D$2:$D$14531,MATCH($A5105&amp;"|25",Positions!$A$2:$A$14531,0)),"-")</f>
        <v>27</v>
      </c>
      <c r="F5105" s="4" t="str">
        <f aca="false">IFERROR(INDEX(Positions!$E$2:$E$14531,MATCH($A5105&amp;"|10",Positions!$A$2:$A$14531,0)),"-")</f>
        <v>G</v>
      </c>
      <c r="G5105" s="4" t="str">
        <f aca="false">IFERROR(INDEX(Positions!$E$2:$E$14531,MATCH($A5105&amp;"|25",Positions!$A$2:$A$14531,0)),"-")</f>
        <v>C</v>
      </c>
      <c r="H5105" s="3" t="str">
        <f aca="false">F5105&amp;"-"&amp;G5105</f>
        <v>G-C</v>
      </c>
      <c r="I5105" s="4" t="n">
        <f aca="false">(F5105="G")+(G5105="G")</f>
        <v>1</v>
      </c>
      <c r="J5105" s="4" t="n">
        <f aca="false">(F5105="C")+(G5105="C")</f>
        <v>1</v>
      </c>
      <c r="K5105" s="3" t="n">
        <f aca="false">I5105+J5105</f>
        <v>2</v>
      </c>
    </row>
    <row r="5106" customFormat="false" ht="15" hidden="false" customHeight="false" outlineLevel="0" collapsed="false">
      <c r="A5106" s="4" t="s">
        <v>219</v>
      </c>
      <c r="B5106" s="4" t="s">
        <v>783</v>
      </c>
      <c r="C5106" s="4" t="s">
        <v>888</v>
      </c>
      <c r="D5106" s="4" t="n">
        <f aca="false">IFERROR(INDEX(Positions!$D$2:$D$14531,MATCH($A5106&amp;"|11",Positions!$A$2:$A$14531,0)),"-")</f>
        <v>11</v>
      </c>
      <c r="E5106" s="4" t="n">
        <f aca="false">IFERROR(INDEX(Positions!$D$2:$D$14531,MATCH($A5106&amp;"|24",Positions!$A$2:$A$14531,0)),"-")</f>
        <v>26</v>
      </c>
      <c r="F5106" s="4" t="str">
        <f aca="false">IFERROR(INDEX(Positions!$E$2:$E$14531,MATCH($A5106&amp;"|11",Positions!$A$2:$A$14531,0)),"-")</f>
        <v>U</v>
      </c>
      <c r="G5106" s="4" t="str">
        <f aca="false">IFERROR(INDEX(Positions!$E$2:$E$14531,MATCH($A5106&amp;"|24",Positions!$A$2:$A$14531,0)),"-")</f>
        <v>A</v>
      </c>
      <c r="H5106" s="3" t="str">
        <f aca="false">F5106&amp;"-"&amp;G5106</f>
        <v>U-A</v>
      </c>
      <c r="I5106" s="4" t="n">
        <f aca="false">(F5106="G")+(G5106="G")</f>
        <v>0</v>
      </c>
      <c r="J5106" s="4" t="n">
        <f aca="false">(F5106="C")+(G5106="C")</f>
        <v>0</v>
      </c>
      <c r="K5106" s="3" t="n">
        <f aca="false">I5106+J5106</f>
        <v>0</v>
      </c>
    </row>
    <row r="5107" customFormat="false" ht="15" hidden="false" customHeight="false" outlineLevel="0" collapsed="false">
      <c r="A5107" s="4" t="s">
        <v>219</v>
      </c>
      <c r="B5107" s="4" t="s">
        <v>783</v>
      </c>
      <c r="C5107" s="4" t="s">
        <v>479</v>
      </c>
      <c r="D5107" s="4" t="n">
        <f aca="false">IFERROR(INDEX(Positions!$D$2:$D$14531,MATCH($A5107&amp;"|12",Positions!$A$2:$A$14531,0)),"-")</f>
        <v>12</v>
      </c>
      <c r="E5107" s="4" t="n">
        <f aca="false">IFERROR(INDEX(Positions!$D$2:$D$14531,MATCH($A5107&amp;"|23",Positions!$A$2:$A$14531,0)),"-")</f>
        <v>25</v>
      </c>
      <c r="F5107" s="4" t="str">
        <f aca="false">IFERROR(INDEX(Positions!$E$2:$E$14531,MATCH($A5107&amp;"|12",Positions!$A$2:$A$14531,0)),"-")</f>
        <v>C</v>
      </c>
      <c r="G5107" s="4" t="str">
        <f aca="false">IFERROR(INDEX(Positions!$E$2:$E$14531,MATCH($A5107&amp;"|23",Positions!$A$2:$A$14531,0)),"-")</f>
        <v>G</v>
      </c>
      <c r="H5107" s="3" t="str">
        <f aca="false">F5107&amp;"-"&amp;G5107</f>
        <v>C-G</v>
      </c>
      <c r="I5107" s="4" t="n">
        <f aca="false">(F5107="G")+(G5107="G")</f>
        <v>1</v>
      </c>
      <c r="J5107" s="4" t="n">
        <f aca="false">(F5107="C")+(G5107="C")</f>
        <v>1</v>
      </c>
      <c r="K5107" s="3" t="n">
        <f aca="false">I5107+J5107</f>
        <v>2</v>
      </c>
    </row>
    <row r="5108" customFormat="false" ht="15" hidden="false" customHeight="false" outlineLevel="0" collapsed="false">
      <c r="A5108" s="4" t="s">
        <v>219</v>
      </c>
      <c r="B5108" s="4" t="s">
        <v>783</v>
      </c>
      <c r="C5108" s="4" t="s">
        <v>267</v>
      </c>
      <c r="D5108" s="4" t="n">
        <f aca="false">IFERROR(INDEX(Positions!$D$2:$D$14531,MATCH($A5108&amp;"|13",Positions!$A$2:$A$14531,0)),"-")</f>
        <v>13</v>
      </c>
      <c r="E5108" s="4" t="n">
        <f aca="false">IFERROR(INDEX(Positions!$D$2:$D$14531,MATCH($A5108&amp;"|22",Positions!$A$2:$A$14531,0)),"-")</f>
        <v>24</v>
      </c>
      <c r="F5108" s="4" t="str">
        <f aca="false">IFERROR(INDEX(Positions!$E$2:$E$14531,MATCH($A5108&amp;"|13",Positions!$A$2:$A$14531,0)),"-")</f>
        <v>U</v>
      </c>
      <c r="G5108" s="4" t="str">
        <f aca="false">IFERROR(INDEX(Positions!$E$2:$E$14531,MATCH($A5108&amp;"|22",Positions!$A$2:$A$14531,0)),"-")</f>
        <v>G</v>
      </c>
      <c r="H5108" s="3" t="str">
        <f aca="false">F5108&amp;"-"&amp;G5108</f>
        <v>U-G</v>
      </c>
      <c r="I5108" s="4" t="n">
        <f aca="false">(F5108="G")+(G5108="G")</f>
        <v>1</v>
      </c>
      <c r="J5108" s="4" t="n">
        <f aca="false">(F5108="C")+(G5108="C")</f>
        <v>0</v>
      </c>
      <c r="K5108" s="3" t="n">
        <f aca="false">I5108+J5108</f>
        <v>1</v>
      </c>
    </row>
    <row r="5109" customFormat="false" ht="15" hidden="false" customHeight="false" outlineLevel="0" collapsed="false">
      <c r="A5109" s="4" t="s">
        <v>219</v>
      </c>
      <c r="B5109" s="4" t="s">
        <v>805</v>
      </c>
      <c r="C5109" s="4" t="s">
        <v>673</v>
      </c>
      <c r="D5109" s="4" t="n">
        <f aca="false">IFERROR(INDEX(Positions!$D$2:$D$14531,MATCH($A5109&amp;"|27",Positions!$A$2:$A$14531,0)),"-")</f>
        <v>29</v>
      </c>
      <c r="E5109" s="4" t="n">
        <f aca="false">IFERROR(INDEX(Positions!$D$2:$D$14531,MATCH($A5109&amp;"|43",Positions!$A$2:$A$14531,0)),"-")</f>
        <v>45</v>
      </c>
      <c r="F5109" s="4" t="str">
        <f aca="false">IFERROR(INDEX(Positions!$E$2:$E$14531,MATCH($A5109&amp;"|27",Positions!$A$2:$A$14531,0)),"-")</f>
        <v>C</v>
      </c>
      <c r="G5109" s="4" t="str">
        <f aca="false">IFERROR(INDEX(Positions!$E$2:$E$14531,MATCH($A5109&amp;"|43",Positions!$A$2:$A$14531,0)),"-")</f>
        <v>G</v>
      </c>
      <c r="H5109" s="3" t="str">
        <f aca="false">F5109&amp;"-"&amp;G5109</f>
        <v>C-G</v>
      </c>
      <c r="I5109" s="4" t="n">
        <f aca="false">(F5109="G")+(G5109="G")</f>
        <v>1</v>
      </c>
      <c r="J5109" s="4" t="n">
        <f aca="false">(F5109="C")+(G5109="C")</f>
        <v>1</v>
      </c>
      <c r="K5109" s="3" t="n">
        <f aca="false">I5109+J5109</f>
        <v>2</v>
      </c>
    </row>
    <row r="5110" customFormat="false" ht="15" hidden="false" customHeight="false" outlineLevel="0" collapsed="false">
      <c r="A5110" s="4" t="s">
        <v>219</v>
      </c>
      <c r="B5110" s="4" t="s">
        <v>805</v>
      </c>
      <c r="C5110" s="4" t="s">
        <v>889</v>
      </c>
      <c r="D5110" s="4" t="n">
        <f aca="false">IFERROR(INDEX(Positions!$D$2:$D$14531,MATCH($A5110&amp;"|28",Positions!$A$2:$A$14531,0)),"-")</f>
        <v>30</v>
      </c>
      <c r="E5110" s="4" t="n">
        <f aca="false">IFERROR(INDEX(Positions!$D$2:$D$14531,MATCH($A5110&amp;"|42",Positions!$A$2:$A$14531,0)),"-")</f>
        <v>44</v>
      </c>
      <c r="F5110" s="4" t="str">
        <f aca="false">IFERROR(INDEX(Positions!$E$2:$E$14531,MATCH($A5110&amp;"|28",Positions!$A$2:$A$14531,0)),"-")</f>
        <v>C</v>
      </c>
      <c r="G5110" s="4" t="str">
        <f aca="false">IFERROR(INDEX(Positions!$E$2:$E$14531,MATCH($A5110&amp;"|42",Positions!$A$2:$A$14531,0)),"-")</f>
        <v>G</v>
      </c>
      <c r="H5110" s="3" t="str">
        <f aca="false">F5110&amp;"-"&amp;G5110</f>
        <v>C-G</v>
      </c>
      <c r="I5110" s="4" t="n">
        <f aca="false">(F5110="G")+(G5110="G")</f>
        <v>1</v>
      </c>
      <c r="J5110" s="4" t="n">
        <f aca="false">(F5110="C")+(G5110="C")</f>
        <v>1</v>
      </c>
      <c r="K5110" s="3" t="n">
        <f aca="false">I5110+J5110</f>
        <v>2</v>
      </c>
    </row>
    <row r="5111" customFormat="false" ht="15" hidden="false" customHeight="false" outlineLevel="0" collapsed="false">
      <c r="A5111" s="4" t="s">
        <v>219</v>
      </c>
      <c r="B5111" s="4" t="s">
        <v>805</v>
      </c>
      <c r="C5111" s="4" t="s">
        <v>890</v>
      </c>
      <c r="D5111" s="4" t="n">
        <f aca="false">IFERROR(INDEX(Positions!$D$2:$D$14531,MATCH($A5111&amp;"|29",Positions!$A$2:$A$14531,0)),"-")</f>
        <v>31</v>
      </c>
      <c r="E5111" s="4" t="n">
        <f aca="false">IFERROR(INDEX(Positions!$D$2:$D$14531,MATCH($A5111&amp;"|41",Positions!$A$2:$A$14531,0)),"-")</f>
        <v>43</v>
      </c>
      <c r="F5111" s="4" t="str">
        <f aca="false">IFERROR(INDEX(Positions!$E$2:$E$14531,MATCH($A5111&amp;"|29",Positions!$A$2:$A$14531,0)),"-")</f>
        <v>G</v>
      </c>
      <c r="G5111" s="4" t="str">
        <f aca="false">IFERROR(INDEX(Positions!$E$2:$E$14531,MATCH($A5111&amp;"|41",Positions!$A$2:$A$14531,0)),"-")</f>
        <v>C</v>
      </c>
      <c r="H5111" s="3" t="str">
        <f aca="false">F5111&amp;"-"&amp;G5111</f>
        <v>G-C</v>
      </c>
      <c r="I5111" s="4" t="n">
        <f aca="false">(F5111="G")+(G5111="G")</f>
        <v>1</v>
      </c>
      <c r="J5111" s="4" t="n">
        <f aca="false">(F5111="C")+(G5111="C")</f>
        <v>1</v>
      </c>
      <c r="K5111" s="3" t="n">
        <f aca="false">I5111+J5111</f>
        <v>2</v>
      </c>
    </row>
    <row r="5112" customFormat="false" ht="15" hidden="false" customHeight="false" outlineLevel="0" collapsed="false">
      <c r="A5112" s="4" t="s">
        <v>219</v>
      </c>
      <c r="B5112" s="4" t="s">
        <v>805</v>
      </c>
      <c r="C5112" s="4" t="s">
        <v>694</v>
      </c>
      <c r="D5112" s="4" t="n">
        <f aca="false">IFERROR(INDEX(Positions!$D$2:$D$14531,MATCH($A5112&amp;"|30",Positions!$A$2:$A$14531,0)),"-")</f>
        <v>32</v>
      </c>
      <c r="E5112" s="4" t="n">
        <f aca="false">IFERROR(INDEX(Positions!$D$2:$D$14531,MATCH($A5112&amp;"|40",Positions!$A$2:$A$14531,0)),"-")</f>
        <v>42</v>
      </c>
      <c r="F5112" s="4" t="str">
        <f aca="false">IFERROR(INDEX(Positions!$E$2:$E$14531,MATCH($A5112&amp;"|30",Positions!$A$2:$A$14531,0)),"-")</f>
        <v>C</v>
      </c>
      <c r="G5112" s="4" t="str">
        <f aca="false">IFERROR(INDEX(Positions!$E$2:$E$14531,MATCH($A5112&amp;"|40",Positions!$A$2:$A$14531,0)),"-")</f>
        <v>G</v>
      </c>
      <c r="H5112" s="3" t="str">
        <f aca="false">F5112&amp;"-"&amp;G5112</f>
        <v>C-G</v>
      </c>
      <c r="I5112" s="4" t="n">
        <f aca="false">(F5112="G")+(G5112="G")</f>
        <v>1</v>
      </c>
      <c r="J5112" s="4" t="n">
        <f aca="false">(F5112="C")+(G5112="C")</f>
        <v>1</v>
      </c>
      <c r="K5112" s="3" t="n">
        <f aca="false">I5112+J5112</f>
        <v>2</v>
      </c>
    </row>
    <row r="5113" customFormat="false" ht="15" hidden="false" customHeight="false" outlineLevel="0" collapsed="false">
      <c r="A5113" s="4" t="s">
        <v>219</v>
      </c>
      <c r="B5113" s="4" t="s">
        <v>805</v>
      </c>
      <c r="C5113" s="4" t="s">
        <v>640</v>
      </c>
      <c r="D5113" s="4" t="n">
        <f aca="false">IFERROR(INDEX(Positions!$D$2:$D$14531,MATCH($A5113&amp;"|31",Positions!$A$2:$A$14531,0)),"-")</f>
        <v>33</v>
      </c>
      <c r="E5113" s="4" t="n">
        <f aca="false">IFERROR(INDEX(Positions!$D$2:$D$14531,MATCH($A5113&amp;"|39",Positions!$A$2:$A$14531,0)),"-")</f>
        <v>41</v>
      </c>
      <c r="F5113" s="4" t="str">
        <f aca="false">IFERROR(INDEX(Positions!$E$2:$E$14531,MATCH($A5113&amp;"|31",Positions!$A$2:$A$14531,0)),"-")</f>
        <v>C</v>
      </c>
      <c r="G5113" s="4" t="str">
        <f aca="false">IFERROR(INDEX(Positions!$E$2:$E$14531,MATCH($A5113&amp;"|39",Positions!$A$2:$A$14531,0)),"-")</f>
        <v>G</v>
      </c>
      <c r="H5113" s="3" t="str">
        <f aca="false">F5113&amp;"-"&amp;G5113</f>
        <v>C-G</v>
      </c>
      <c r="I5113" s="4" t="n">
        <f aca="false">(F5113="G")+(G5113="G")</f>
        <v>1</v>
      </c>
      <c r="J5113" s="4" t="n">
        <f aca="false">(F5113="C")+(G5113="C")</f>
        <v>1</v>
      </c>
      <c r="K5113" s="3" t="n">
        <f aca="false">I5113+J5113</f>
        <v>2</v>
      </c>
    </row>
    <row r="5114" customFormat="false" ht="15" hidden="false" customHeight="false" outlineLevel="0" collapsed="false">
      <c r="A5114" s="4" t="s">
        <v>219</v>
      </c>
      <c r="B5114" s="4" t="s">
        <v>830</v>
      </c>
      <c r="C5114" s="4" t="s">
        <v>367</v>
      </c>
      <c r="D5114" s="4" t="n">
        <f aca="false">IFERROR(INDEX(Positions!$D$2:$D$14531,MATCH($A5114&amp;"|49",Positions!$A$2:$A$14531,0)),"-")</f>
        <v>51</v>
      </c>
      <c r="E5114" s="4" t="n">
        <f aca="false">IFERROR(INDEX(Positions!$D$2:$D$14531,MATCH($A5114&amp;"|65",Positions!$A$2:$A$14531,0)),"-")</f>
        <v>67</v>
      </c>
      <c r="F5114" s="4" t="str">
        <f aca="false">IFERROR(INDEX(Positions!$E$2:$E$14531,MATCH($A5114&amp;"|49",Positions!$A$2:$A$14531,0)),"-")</f>
        <v>C</v>
      </c>
      <c r="G5114" s="4" t="str">
        <f aca="false">IFERROR(INDEX(Positions!$E$2:$E$14531,MATCH($A5114&amp;"|65",Positions!$A$2:$A$14531,0)),"-")</f>
        <v>G</v>
      </c>
      <c r="H5114" s="3" t="str">
        <f aca="false">F5114&amp;"-"&amp;G5114</f>
        <v>C-G</v>
      </c>
      <c r="I5114" s="4" t="n">
        <f aca="false">(F5114="G")+(G5114="G")</f>
        <v>1</v>
      </c>
      <c r="J5114" s="4" t="n">
        <f aca="false">(F5114="C")+(G5114="C")</f>
        <v>1</v>
      </c>
      <c r="K5114" s="3" t="n">
        <f aca="false">I5114+J5114</f>
        <v>2</v>
      </c>
    </row>
    <row r="5115" customFormat="false" ht="15" hidden="false" customHeight="false" outlineLevel="0" collapsed="false">
      <c r="A5115" s="4" t="s">
        <v>219</v>
      </c>
      <c r="B5115" s="4" t="s">
        <v>830</v>
      </c>
      <c r="C5115" s="4" t="s">
        <v>891</v>
      </c>
      <c r="D5115" s="4" t="n">
        <f aca="false">IFERROR(INDEX(Positions!$D$2:$D$14531,MATCH($A5115&amp;"|50",Positions!$A$2:$A$14531,0)),"-")</f>
        <v>52</v>
      </c>
      <c r="E5115" s="4" t="n">
        <f aca="false">IFERROR(INDEX(Positions!$D$2:$D$14531,MATCH($A5115&amp;"|64",Positions!$A$2:$A$14531,0)),"-")</f>
        <v>66</v>
      </c>
      <c r="F5115" s="4" t="str">
        <f aca="false">IFERROR(INDEX(Positions!$E$2:$E$14531,MATCH($A5115&amp;"|50",Positions!$A$2:$A$14531,0)),"-")</f>
        <v>U</v>
      </c>
      <c r="G5115" s="4" t="str">
        <f aca="false">IFERROR(INDEX(Positions!$E$2:$E$14531,MATCH($A5115&amp;"|64",Positions!$A$2:$A$14531,0)),"-")</f>
        <v>A</v>
      </c>
      <c r="H5115" s="3" t="str">
        <f aca="false">F5115&amp;"-"&amp;G5115</f>
        <v>U-A</v>
      </c>
      <c r="I5115" s="4" t="n">
        <f aca="false">(F5115="G")+(G5115="G")</f>
        <v>0</v>
      </c>
      <c r="J5115" s="4" t="n">
        <f aca="false">(F5115="C")+(G5115="C")</f>
        <v>0</v>
      </c>
      <c r="K5115" s="3" t="n">
        <f aca="false">I5115+J5115</f>
        <v>0</v>
      </c>
    </row>
    <row r="5116" customFormat="false" ht="15" hidden="false" customHeight="false" outlineLevel="0" collapsed="false">
      <c r="A5116" s="4" t="s">
        <v>219</v>
      </c>
      <c r="B5116" s="4" t="s">
        <v>830</v>
      </c>
      <c r="C5116" s="4" t="s">
        <v>689</v>
      </c>
      <c r="D5116" s="4" t="n">
        <f aca="false">IFERROR(INDEX(Positions!$D$2:$D$14531,MATCH($A5116&amp;"|51",Positions!$A$2:$A$14531,0)),"-")</f>
        <v>53</v>
      </c>
      <c r="E5116" s="4" t="n">
        <f aca="false">IFERROR(INDEX(Positions!$D$2:$D$14531,MATCH($A5116&amp;"|63",Positions!$A$2:$A$14531,0)),"-")</f>
        <v>65</v>
      </c>
      <c r="F5116" s="4" t="str">
        <f aca="false">IFERROR(INDEX(Positions!$E$2:$E$14531,MATCH($A5116&amp;"|51",Positions!$A$2:$A$14531,0)),"-")</f>
        <v>G</v>
      </c>
      <c r="G5116" s="4" t="str">
        <f aca="false">IFERROR(INDEX(Positions!$E$2:$E$14531,MATCH($A5116&amp;"|63",Positions!$A$2:$A$14531,0)),"-")</f>
        <v>C</v>
      </c>
      <c r="H5116" s="3" t="str">
        <f aca="false">F5116&amp;"-"&amp;G5116</f>
        <v>G-C</v>
      </c>
      <c r="I5116" s="4" t="n">
        <f aca="false">(F5116="G")+(G5116="G")</f>
        <v>1</v>
      </c>
      <c r="J5116" s="4" t="n">
        <f aca="false">(F5116="C")+(G5116="C")</f>
        <v>1</v>
      </c>
      <c r="K5116" s="3" t="n">
        <f aca="false">I5116+J5116</f>
        <v>2</v>
      </c>
    </row>
    <row r="5117" customFormat="false" ht="15" hidden="false" customHeight="false" outlineLevel="0" collapsed="false">
      <c r="A5117" s="4" t="s">
        <v>219</v>
      </c>
      <c r="B5117" s="4" t="s">
        <v>830</v>
      </c>
      <c r="C5117" s="4" t="s">
        <v>703</v>
      </c>
      <c r="D5117" s="4" t="n">
        <f aca="false">IFERROR(INDEX(Positions!$D$2:$D$14531,MATCH($A5117&amp;"|52",Positions!$A$2:$A$14531,0)),"-")</f>
        <v>54</v>
      </c>
      <c r="E5117" s="4" t="n">
        <f aca="false">IFERROR(INDEX(Positions!$D$2:$D$14531,MATCH($A5117&amp;"|62",Positions!$A$2:$A$14531,0)),"-")</f>
        <v>64</v>
      </c>
      <c r="F5117" s="4" t="str">
        <f aca="false">IFERROR(INDEX(Positions!$E$2:$E$14531,MATCH($A5117&amp;"|52",Positions!$A$2:$A$14531,0)),"-")</f>
        <v>G</v>
      </c>
      <c r="G5117" s="4" t="str">
        <f aca="false">IFERROR(INDEX(Positions!$E$2:$E$14531,MATCH($A5117&amp;"|62",Positions!$A$2:$A$14531,0)),"-")</f>
        <v>C</v>
      </c>
      <c r="H5117" s="3" t="str">
        <f aca="false">F5117&amp;"-"&amp;G5117</f>
        <v>G-C</v>
      </c>
      <c r="I5117" s="4" t="n">
        <f aca="false">(F5117="G")+(G5117="G")</f>
        <v>1</v>
      </c>
      <c r="J5117" s="4" t="n">
        <f aca="false">(F5117="C")+(G5117="C")</f>
        <v>1</v>
      </c>
      <c r="K5117" s="3" t="n">
        <f aca="false">I5117+J5117</f>
        <v>2</v>
      </c>
    </row>
    <row r="5118" customFormat="false" ht="15" hidden="false" customHeight="false" outlineLevel="0" collapsed="false">
      <c r="A5118" s="4" t="s">
        <v>219</v>
      </c>
      <c r="B5118" s="4" t="s">
        <v>830</v>
      </c>
      <c r="C5118" s="4" t="s">
        <v>892</v>
      </c>
      <c r="D5118" s="4" t="n">
        <f aca="false">IFERROR(INDEX(Positions!$D$2:$D$14531,MATCH($A5118&amp;"|53",Positions!$A$2:$A$14531,0)),"-")</f>
        <v>55</v>
      </c>
      <c r="E5118" s="4" t="n">
        <f aca="false">IFERROR(INDEX(Positions!$D$2:$D$14531,MATCH($A5118&amp;"|61",Positions!$A$2:$A$14531,0)),"-")</f>
        <v>63</v>
      </c>
      <c r="F5118" s="4" t="str">
        <f aca="false">IFERROR(INDEX(Positions!$E$2:$E$14531,MATCH($A5118&amp;"|53",Positions!$A$2:$A$14531,0)),"-")</f>
        <v>G</v>
      </c>
      <c r="G5118" s="4" t="str">
        <f aca="false">IFERROR(INDEX(Positions!$E$2:$E$14531,MATCH($A5118&amp;"|61",Positions!$A$2:$A$14531,0)),"-")</f>
        <v>C</v>
      </c>
      <c r="H5118" s="3" t="str">
        <f aca="false">F5118&amp;"-"&amp;G5118</f>
        <v>G-C</v>
      </c>
      <c r="I5118" s="4" t="n">
        <f aca="false">(F5118="G")+(G5118="G")</f>
        <v>1</v>
      </c>
      <c r="J5118" s="4" t="n">
        <f aca="false">(F5118="C")+(G5118="C")</f>
        <v>1</v>
      </c>
      <c r="K5118" s="3" t="n">
        <f aca="false">I5118+J5118</f>
        <v>2</v>
      </c>
    </row>
    <row r="5119" customFormat="false" ht="15" hidden="false" customHeight="false" outlineLevel="0" collapsed="false">
      <c r="A5119" s="24" t="s">
        <v>219</v>
      </c>
      <c r="B5119" s="24" t="s">
        <v>893</v>
      </c>
      <c r="C5119" s="24" t="s">
        <v>894</v>
      </c>
      <c r="D5119" s="24" t="n">
        <f aca="false">IFERROR(INDEX(Positions!$D$2:$D$14531,MATCH($A5119&amp;"|8",Positions!$A$2:$A$14531,0)),"-")</f>
        <v>8</v>
      </c>
      <c r="E5119" s="24" t="n">
        <f aca="false">IFERROR(INDEX(Positions!$D$2:$D$14531,MATCH($A5119&amp;"|14",Positions!$A$2:$A$14531,0)),"-")</f>
        <v>14</v>
      </c>
      <c r="F5119" s="24" t="str">
        <f aca="false">IFERROR(INDEX(Positions!$E$2:$E$14531,MATCH($A5119&amp;"|8",Positions!$A$2:$A$14531,0)),"-")</f>
        <v>U</v>
      </c>
      <c r="G5119" s="24" t="str">
        <f aca="false">IFERROR(INDEX(Positions!$E$2:$E$14531,MATCH($A5119&amp;"|14",Positions!$A$2:$A$14531,0)),"-")</f>
        <v>A</v>
      </c>
      <c r="H5119" s="25" t="str">
        <f aca="false">F5119&amp;"-"&amp;G5119</f>
        <v>U-A</v>
      </c>
      <c r="I5119" s="24" t="n">
        <f aca="false">(F5119="G")+(G5119="G")</f>
        <v>0</v>
      </c>
      <c r="J5119" s="24" t="n">
        <f aca="false">(F5119="C")+(G5119="C")</f>
        <v>0</v>
      </c>
      <c r="K5119" s="25" t="n">
        <f aca="false">I5119+J5119</f>
        <v>0</v>
      </c>
    </row>
    <row r="5120" customFormat="false" ht="15" hidden="false" customHeight="false" outlineLevel="0" collapsed="false">
      <c r="A5120" s="24" t="s">
        <v>219</v>
      </c>
      <c r="B5120" s="24" t="s">
        <v>893</v>
      </c>
      <c r="C5120" s="24" t="s">
        <v>895</v>
      </c>
      <c r="D5120" s="24" t="n">
        <f aca="false">IFERROR(INDEX(Positions!$D$2:$D$14531,MATCH($A5120&amp;"|15",Positions!$A$2:$A$14531,0)),"-")</f>
        <v>15</v>
      </c>
      <c r="E5120" s="24" t="n">
        <f aca="false">IFERROR(INDEX(Positions!$D$2:$D$14531,MATCH($A5120&amp;"|48",Positions!$A$2:$A$14531,0)),"-")</f>
        <v>50</v>
      </c>
      <c r="F5120" s="24" t="str">
        <f aca="false">IFERROR(INDEX(Positions!$E$2:$E$14531,MATCH($A5120&amp;"|15",Positions!$A$2:$A$14531,0)),"-")</f>
        <v>G</v>
      </c>
      <c r="G5120" s="24" t="str">
        <f aca="false">IFERROR(INDEX(Positions!$E$2:$E$14531,MATCH($A5120&amp;"|48",Positions!$A$2:$A$14531,0)),"-")</f>
        <v>C</v>
      </c>
      <c r="H5120" s="25" t="str">
        <f aca="false">F5120&amp;"-"&amp;G5120</f>
        <v>G-C</v>
      </c>
      <c r="I5120" s="24" t="n">
        <f aca="false">(F5120="G")+(G5120="G")</f>
        <v>1</v>
      </c>
      <c r="J5120" s="24" t="n">
        <f aca="false">(F5120="C")+(G5120="C")</f>
        <v>1</v>
      </c>
      <c r="K5120" s="25" t="n">
        <f aca="false">I5120+J5120</f>
        <v>2</v>
      </c>
    </row>
    <row r="5121" customFormat="false" ht="15" hidden="false" customHeight="false" outlineLevel="0" collapsed="false">
      <c r="A5121" s="24" t="s">
        <v>219</v>
      </c>
      <c r="B5121" s="24" t="s">
        <v>893</v>
      </c>
      <c r="C5121" s="24" t="s">
        <v>896</v>
      </c>
      <c r="D5121" s="24" t="n">
        <f aca="false">IFERROR(INDEX(Positions!$D$2:$D$14531,MATCH($A5121&amp;"|18",Positions!$A$2:$A$14531,0)),"-")</f>
        <v>19</v>
      </c>
      <c r="E5121" s="24" t="n">
        <f aca="false">IFERROR(INDEX(Positions!$D$2:$D$14531,MATCH($A5121&amp;"|55",Positions!$A$2:$A$14531,0)),"-")</f>
        <v>57</v>
      </c>
      <c r="F5121" s="24" t="str">
        <f aca="false">IFERROR(INDEX(Positions!$E$2:$E$14531,MATCH($A5121&amp;"|18",Positions!$A$2:$A$14531,0)),"-")</f>
        <v>G</v>
      </c>
      <c r="G5121" s="24" t="str">
        <f aca="false">IFERROR(INDEX(Positions!$E$2:$E$14531,MATCH($A5121&amp;"|55",Positions!$A$2:$A$14531,0)),"-")</f>
        <v>U</v>
      </c>
      <c r="H5121" s="25" t="str">
        <f aca="false">F5121&amp;"-"&amp;G5121</f>
        <v>G-U</v>
      </c>
      <c r="I5121" s="24" t="n">
        <f aca="false">(F5121="G")+(G5121="G")</f>
        <v>1</v>
      </c>
      <c r="J5121" s="24" t="n">
        <f aca="false">(F5121="C")+(G5121="C")</f>
        <v>0</v>
      </c>
      <c r="K5121" s="25" t="n">
        <f aca="false">I5121+J5121</f>
        <v>1</v>
      </c>
    </row>
    <row r="5122" customFormat="false" ht="15" hidden="false" customHeight="false" outlineLevel="0" collapsed="false">
      <c r="A5122" s="24" t="s">
        <v>219</v>
      </c>
      <c r="B5122" s="24" t="s">
        <v>893</v>
      </c>
      <c r="C5122" s="24" t="s">
        <v>897</v>
      </c>
      <c r="D5122" s="24" t="n">
        <f aca="false">IFERROR(INDEX(Positions!$D$2:$D$14531,MATCH($A5122&amp;"|19",Positions!$A$2:$A$14531,0)),"-")</f>
        <v>20</v>
      </c>
      <c r="E5122" s="24" t="n">
        <f aca="false">IFERROR(INDEX(Positions!$D$2:$D$14531,MATCH($A5122&amp;"|56",Positions!$A$2:$A$14531,0)),"-")</f>
        <v>58</v>
      </c>
      <c r="F5122" s="24" t="str">
        <f aca="false">IFERROR(INDEX(Positions!$E$2:$E$14531,MATCH($A5122&amp;"|19",Positions!$A$2:$A$14531,0)),"-")</f>
        <v>G</v>
      </c>
      <c r="G5122" s="24" t="str">
        <f aca="false">IFERROR(INDEX(Positions!$E$2:$E$14531,MATCH($A5122&amp;"|56",Positions!$A$2:$A$14531,0)),"-")</f>
        <v>C</v>
      </c>
      <c r="H5122" s="25" t="str">
        <f aca="false">F5122&amp;"-"&amp;G5122</f>
        <v>G-C</v>
      </c>
      <c r="I5122" s="24" t="n">
        <f aca="false">(F5122="G")+(G5122="G")</f>
        <v>1</v>
      </c>
      <c r="J5122" s="24" t="n">
        <f aca="false">(F5122="C")+(G5122="C")</f>
        <v>1</v>
      </c>
      <c r="K5122" s="25" t="n">
        <f aca="false">I5122+J5122</f>
        <v>2</v>
      </c>
    </row>
    <row r="5123" customFormat="false" ht="15" hidden="false" customHeight="false" outlineLevel="0" collapsed="false">
      <c r="A5123" s="24" t="s">
        <v>219</v>
      </c>
      <c r="B5123" s="24" t="s">
        <v>893</v>
      </c>
      <c r="C5123" s="24" t="s">
        <v>898</v>
      </c>
      <c r="D5123" s="24" t="n">
        <f aca="false">IFERROR(INDEX(Positions!$D$2:$D$14531,MATCH($A5123&amp;"|26",Positions!$A$2:$A$14531,0)),"-")</f>
        <v>28</v>
      </c>
      <c r="E5123" s="24" t="n">
        <f aca="false">IFERROR(INDEX(Positions!$D$2:$D$14531,MATCH($A5123&amp;"|44",Positions!$A$2:$A$14531,0)),"-")</f>
        <v>46</v>
      </c>
      <c r="F5123" s="24" t="str">
        <f aca="false">IFERROR(INDEX(Positions!$E$2:$E$14531,MATCH($A5123&amp;"|26",Positions!$A$2:$A$14531,0)),"-")</f>
        <v>G</v>
      </c>
      <c r="G5123" s="24" t="str">
        <f aca="false">IFERROR(INDEX(Positions!$E$2:$E$14531,MATCH($A5123&amp;"|44",Positions!$A$2:$A$14531,0)),"-")</f>
        <v>A</v>
      </c>
      <c r="H5123" s="25" t="str">
        <f aca="false">F5123&amp;"-"&amp;G5123</f>
        <v>G-A</v>
      </c>
      <c r="I5123" s="24" t="n">
        <f aca="false">(F5123="G")+(G5123="G")</f>
        <v>1</v>
      </c>
      <c r="J5123" s="24" t="n">
        <f aca="false">(F5123="C")+(G5123="C")</f>
        <v>0</v>
      </c>
      <c r="K5123" s="25" t="n">
        <f aca="false">I5123+J5123</f>
        <v>1</v>
      </c>
    </row>
    <row r="5124" customFormat="false" ht="15" hidden="false" customHeight="false" outlineLevel="0" collapsed="false">
      <c r="A5124" s="24" t="s">
        <v>219</v>
      </c>
      <c r="B5124" s="24" t="s">
        <v>893</v>
      </c>
      <c r="C5124" s="24" t="s">
        <v>899</v>
      </c>
      <c r="D5124" s="24" t="n">
        <f aca="false">IFERROR(INDEX(Positions!$D$2:$D$14531,MATCH($A5124&amp;"|32",Positions!$A$2:$A$14531,0)),"-")</f>
        <v>34</v>
      </c>
      <c r="E5124" s="24" t="n">
        <f aca="false">IFERROR(INDEX(Positions!$D$2:$D$14531,MATCH($A5124&amp;"|38",Positions!$A$2:$A$14531,0)),"-")</f>
        <v>40</v>
      </c>
      <c r="F5124" s="24" t="str">
        <f aca="false">IFERROR(INDEX(Positions!$E$2:$E$14531,MATCH($A5124&amp;"|32",Positions!$A$2:$A$14531,0)),"-")</f>
        <v>C</v>
      </c>
      <c r="G5124" s="24" t="str">
        <f aca="false">IFERROR(INDEX(Positions!$E$2:$E$14531,MATCH($A5124&amp;"|38",Positions!$A$2:$A$14531,0)),"-")</f>
        <v>C</v>
      </c>
      <c r="H5124" s="25" t="str">
        <f aca="false">F5124&amp;"-"&amp;G5124</f>
        <v>C-C</v>
      </c>
      <c r="I5124" s="24" t="n">
        <f aca="false">(F5124="G")+(G5124="G")</f>
        <v>0</v>
      </c>
      <c r="J5124" s="24" t="n">
        <f aca="false">(F5124="C")+(G5124="C")</f>
        <v>2</v>
      </c>
      <c r="K5124" s="25" t="n">
        <f aca="false">I5124+J5124</f>
        <v>2</v>
      </c>
    </row>
    <row r="5125" customFormat="false" ht="15" hidden="false" customHeight="false" outlineLevel="0" collapsed="false">
      <c r="A5125" s="24" t="s">
        <v>219</v>
      </c>
      <c r="B5125" s="24" t="s">
        <v>893</v>
      </c>
      <c r="C5125" s="24" t="s">
        <v>900</v>
      </c>
      <c r="D5125" s="24" t="n">
        <f aca="false">IFERROR(INDEX(Positions!$D$2:$D$14531,MATCH($A5125&amp;"|54",Positions!$A$2:$A$14531,0)),"-")</f>
        <v>56</v>
      </c>
      <c r="E5125" s="24" t="n">
        <f aca="false">IFERROR(INDEX(Positions!$D$2:$D$14531,MATCH($A5125&amp;"|58",Positions!$A$2:$A$14531,0)),"-")</f>
        <v>60</v>
      </c>
      <c r="F5125" s="24" t="str">
        <f aca="false">IFERROR(INDEX(Positions!$E$2:$E$14531,MATCH($A5125&amp;"|54",Positions!$A$2:$A$14531,0)),"-")</f>
        <v>U</v>
      </c>
      <c r="G5125" s="24" t="str">
        <f aca="false">IFERROR(INDEX(Positions!$E$2:$E$14531,MATCH($A5125&amp;"|58",Positions!$A$2:$A$14531,0)),"-")</f>
        <v>A</v>
      </c>
      <c r="H5125" s="25" t="str">
        <f aca="false">F5125&amp;"-"&amp;G5125</f>
        <v>U-A</v>
      </c>
      <c r="I5125" s="24" t="n">
        <f aca="false">(F5125="G")+(G5125="G")</f>
        <v>0</v>
      </c>
      <c r="J5125" s="24" t="n">
        <f aca="false">(F5125="C")+(G5125="C")</f>
        <v>0</v>
      </c>
      <c r="K5125" s="25" t="n">
        <f aca="false">I5125+J5125</f>
        <v>0</v>
      </c>
    </row>
    <row r="5126" customFormat="false" ht="15" hidden="false" customHeight="false" outlineLevel="0" collapsed="false">
      <c r="A5126" s="4" t="s">
        <v>220</v>
      </c>
      <c r="B5126" s="4" t="s">
        <v>768</v>
      </c>
      <c r="C5126" s="4" t="s">
        <v>882</v>
      </c>
      <c r="D5126" s="4" t="n">
        <f aca="false">IFERROR(INDEX(Positions!$D$2:$D$14531,MATCH($A5126&amp;"|1",Positions!$A$2:$A$14531,0)),"-")</f>
        <v>1</v>
      </c>
      <c r="E5126" s="4" t="n">
        <f aca="false">IFERROR(INDEX(Positions!$D$2:$D$14531,MATCH($A5126&amp;"|72",Positions!$A$2:$A$14531,0)),"-")</f>
        <v>73</v>
      </c>
      <c r="F5126" s="4" t="str">
        <f aca="false">IFERROR(INDEX(Positions!$E$2:$E$14531,MATCH($A5126&amp;"|1",Positions!$A$2:$A$14531,0)),"-")</f>
        <v>G</v>
      </c>
      <c r="G5126" s="4" t="str">
        <f aca="false">IFERROR(INDEX(Positions!$E$2:$E$14531,MATCH($A5126&amp;"|72",Positions!$A$2:$A$14531,0)),"-")</f>
        <v>C</v>
      </c>
      <c r="H5126" s="3" t="str">
        <f aca="false">F5126&amp;"-"&amp;G5126</f>
        <v>G-C</v>
      </c>
      <c r="I5126" s="4" t="n">
        <f aca="false">(F5126="G")+(G5126="G")</f>
        <v>1</v>
      </c>
      <c r="J5126" s="4" t="n">
        <f aca="false">(F5126="C")+(G5126="C")</f>
        <v>1</v>
      </c>
      <c r="K5126" s="3" t="n">
        <f aca="false">I5126+J5126</f>
        <v>2</v>
      </c>
    </row>
    <row r="5127" customFormat="false" ht="15" hidden="false" customHeight="false" outlineLevel="0" collapsed="false">
      <c r="A5127" s="4" t="s">
        <v>220</v>
      </c>
      <c r="B5127" s="4" t="s">
        <v>768</v>
      </c>
      <c r="C5127" s="4" t="s">
        <v>883</v>
      </c>
      <c r="D5127" s="4" t="n">
        <f aca="false">IFERROR(INDEX(Positions!$D$2:$D$14531,MATCH($A5127&amp;"|2",Positions!$A$2:$A$14531,0)),"-")</f>
        <v>2</v>
      </c>
      <c r="E5127" s="4" t="n">
        <f aca="false">IFERROR(INDEX(Positions!$D$2:$D$14531,MATCH($A5127&amp;"|71",Positions!$A$2:$A$14531,0)),"-")</f>
        <v>72</v>
      </c>
      <c r="F5127" s="4" t="str">
        <f aca="false">IFERROR(INDEX(Positions!$E$2:$E$14531,MATCH($A5127&amp;"|2",Positions!$A$2:$A$14531,0)),"-")</f>
        <v>A</v>
      </c>
      <c r="G5127" s="4" t="str">
        <f aca="false">IFERROR(INDEX(Positions!$E$2:$E$14531,MATCH($A5127&amp;"|71",Positions!$A$2:$A$14531,0)),"-")</f>
        <v>U</v>
      </c>
      <c r="H5127" s="3" t="str">
        <f aca="false">F5127&amp;"-"&amp;G5127</f>
        <v>A-U</v>
      </c>
      <c r="I5127" s="4" t="n">
        <f aca="false">(F5127="G")+(G5127="G")</f>
        <v>0</v>
      </c>
      <c r="J5127" s="4" t="n">
        <f aca="false">(F5127="C")+(G5127="C")</f>
        <v>0</v>
      </c>
      <c r="K5127" s="3" t="n">
        <f aca="false">I5127+J5127</f>
        <v>0</v>
      </c>
    </row>
    <row r="5128" customFormat="false" ht="15" hidden="false" customHeight="false" outlineLevel="0" collapsed="false">
      <c r="A5128" s="4" t="s">
        <v>220</v>
      </c>
      <c r="B5128" s="4" t="s">
        <v>768</v>
      </c>
      <c r="C5128" s="4" t="s">
        <v>884</v>
      </c>
      <c r="D5128" s="4" t="n">
        <f aca="false">IFERROR(INDEX(Positions!$D$2:$D$14531,MATCH($A5128&amp;"|3",Positions!$A$2:$A$14531,0)),"-")</f>
        <v>3</v>
      </c>
      <c r="E5128" s="4" t="n">
        <f aca="false">IFERROR(INDEX(Positions!$D$2:$D$14531,MATCH($A5128&amp;"|70",Positions!$A$2:$A$14531,0)),"-")</f>
        <v>71</v>
      </c>
      <c r="F5128" s="4" t="str">
        <f aca="false">IFERROR(INDEX(Positions!$E$2:$E$14531,MATCH($A5128&amp;"|3",Positions!$A$2:$A$14531,0)),"-")</f>
        <v>C</v>
      </c>
      <c r="G5128" s="4" t="str">
        <f aca="false">IFERROR(INDEX(Positions!$E$2:$E$14531,MATCH($A5128&amp;"|70",Positions!$A$2:$A$14531,0)),"-")</f>
        <v>G</v>
      </c>
      <c r="H5128" s="3" t="str">
        <f aca="false">F5128&amp;"-"&amp;G5128</f>
        <v>C-G</v>
      </c>
      <c r="I5128" s="4" t="n">
        <f aca="false">(F5128="G")+(G5128="G")</f>
        <v>1</v>
      </c>
      <c r="J5128" s="4" t="n">
        <f aca="false">(F5128="C")+(G5128="C")</f>
        <v>1</v>
      </c>
      <c r="K5128" s="3" t="n">
        <f aca="false">I5128+J5128</f>
        <v>2</v>
      </c>
    </row>
    <row r="5129" customFormat="false" ht="15" hidden="false" customHeight="false" outlineLevel="0" collapsed="false">
      <c r="A5129" s="4" t="s">
        <v>220</v>
      </c>
      <c r="B5129" s="4" t="s">
        <v>768</v>
      </c>
      <c r="C5129" s="4" t="s">
        <v>885</v>
      </c>
      <c r="D5129" s="4" t="n">
        <f aca="false">IFERROR(INDEX(Positions!$D$2:$D$14531,MATCH($A5129&amp;"|4",Positions!$A$2:$A$14531,0)),"-")</f>
        <v>4</v>
      </c>
      <c r="E5129" s="4" t="n">
        <f aca="false">IFERROR(INDEX(Positions!$D$2:$D$14531,MATCH($A5129&amp;"|69",Positions!$A$2:$A$14531,0)),"-")</f>
        <v>70</v>
      </c>
      <c r="F5129" s="4" t="str">
        <f aca="false">IFERROR(INDEX(Positions!$E$2:$E$14531,MATCH($A5129&amp;"|4",Positions!$A$2:$A$14531,0)),"-")</f>
        <v>U</v>
      </c>
      <c r="G5129" s="4" t="str">
        <f aca="false">IFERROR(INDEX(Positions!$E$2:$E$14531,MATCH($A5129&amp;"|69",Positions!$A$2:$A$14531,0)),"-")</f>
        <v>G</v>
      </c>
      <c r="H5129" s="3" t="str">
        <f aca="false">F5129&amp;"-"&amp;G5129</f>
        <v>U-G</v>
      </c>
      <c r="I5129" s="4" t="n">
        <f aca="false">(F5129="G")+(G5129="G")</f>
        <v>1</v>
      </c>
      <c r="J5129" s="4" t="n">
        <f aca="false">(F5129="C")+(G5129="C")</f>
        <v>0</v>
      </c>
      <c r="K5129" s="3" t="n">
        <f aca="false">I5129+J5129</f>
        <v>1</v>
      </c>
    </row>
    <row r="5130" customFormat="false" ht="15" hidden="false" customHeight="false" outlineLevel="0" collapsed="false">
      <c r="A5130" s="4" t="s">
        <v>220</v>
      </c>
      <c r="B5130" s="4" t="s">
        <v>768</v>
      </c>
      <c r="C5130" s="4" t="s">
        <v>542</v>
      </c>
      <c r="D5130" s="4" t="n">
        <f aca="false">IFERROR(INDEX(Positions!$D$2:$D$14531,MATCH($A5130&amp;"|5",Positions!$A$2:$A$14531,0)),"-")</f>
        <v>5</v>
      </c>
      <c r="E5130" s="4" t="n">
        <f aca="false">IFERROR(INDEX(Positions!$D$2:$D$14531,MATCH($A5130&amp;"|68",Positions!$A$2:$A$14531,0)),"-")</f>
        <v>69</v>
      </c>
      <c r="F5130" s="4" t="str">
        <f aca="false">IFERROR(INDEX(Positions!$E$2:$E$14531,MATCH($A5130&amp;"|5",Positions!$A$2:$A$14531,0)),"-")</f>
        <v>C</v>
      </c>
      <c r="G5130" s="4" t="str">
        <f aca="false">IFERROR(INDEX(Positions!$E$2:$E$14531,MATCH($A5130&amp;"|68",Positions!$A$2:$A$14531,0)),"-")</f>
        <v>G</v>
      </c>
      <c r="H5130" s="3" t="str">
        <f aca="false">F5130&amp;"-"&amp;G5130</f>
        <v>C-G</v>
      </c>
      <c r="I5130" s="4" t="n">
        <f aca="false">(F5130="G")+(G5130="G")</f>
        <v>1</v>
      </c>
      <c r="J5130" s="4" t="n">
        <f aca="false">(F5130="C")+(G5130="C")</f>
        <v>1</v>
      </c>
      <c r="K5130" s="3" t="n">
        <f aca="false">I5130+J5130</f>
        <v>2</v>
      </c>
    </row>
    <row r="5131" customFormat="false" ht="15" hidden="false" customHeight="false" outlineLevel="0" collapsed="false">
      <c r="A5131" s="4" t="s">
        <v>220</v>
      </c>
      <c r="B5131" s="4" t="s">
        <v>768</v>
      </c>
      <c r="C5131" s="4" t="s">
        <v>561</v>
      </c>
      <c r="D5131" s="4" t="n">
        <f aca="false">IFERROR(INDEX(Positions!$D$2:$D$14531,MATCH($A5131&amp;"|6",Positions!$A$2:$A$14531,0)),"-")</f>
        <v>6</v>
      </c>
      <c r="E5131" s="4" t="n">
        <f aca="false">IFERROR(INDEX(Positions!$D$2:$D$14531,MATCH($A5131&amp;"|67",Positions!$A$2:$A$14531,0)),"-")</f>
        <v>68</v>
      </c>
      <c r="F5131" s="4" t="str">
        <f aca="false">IFERROR(INDEX(Positions!$E$2:$E$14531,MATCH($A5131&amp;"|6",Positions!$A$2:$A$14531,0)),"-")</f>
        <v>C</v>
      </c>
      <c r="G5131" s="4" t="str">
        <f aca="false">IFERROR(INDEX(Positions!$E$2:$E$14531,MATCH($A5131&amp;"|67",Positions!$A$2:$A$14531,0)),"-")</f>
        <v>G</v>
      </c>
      <c r="H5131" s="3" t="str">
        <f aca="false">F5131&amp;"-"&amp;G5131</f>
        <v>C-G</v>
      </c>
      <c r="I5131" s="4" t="n">
        <f aca="false">(F5131="G")+(G5131="G")</f>
        <v>1</v>
      </c>
      <c r="J5131" s="4" t="n">
        <f aca="false">(F5131="C")+(G5131="C")</f>
        <v>1</v>
      </c>
      <c r="K5131" s="3" t="n">
        <f aca="false">I5131+J5131</f>
        <v>2</v>
      </c>
    </row>
    <row r="5132" customFormat="false" ht="15" hidden="false" customHeight="false" outlineLevel="0" collapsed="false">
      <c r="A5132" s="4" t="s">
        <v>220</v>
      </c>
      <c r="B5132" s="4" t="s">
        <v>768</v>
      </c>
      <c r="C5132" s="4" t="s">
        <v>886</v>
      </c>
      <c r="D5132" s="4" t="n">
        <f aca="false">IFERROR(INDEX(Positions!$D$2:$D$14531,MATCH($A5132&amp;"|7",Positions!$A$2:$A$14531,0)),"-")</f>
        <v>7</v>
      </c>
      <c r="E5132" s="4" t="n">
        <f aca="false">IFERROR(INDEX(Positions!$D$2:$D$14531,MATCH($A5132&amp;"|66",Positions!$A$2:$A$14531,0)),"-")</f>
        <v>67</v>
      </c>
      <c r="F5132" s="4" t="str">
        <f aca="false">IFERROR(INDEX(Positions!$E$2:$E$14531,MATCH($A5132&amp;"|7",Positions!$A$2:$A$14531,0)),"-")</f>
        <v>A</v>
      </c>
      <c r="G5132" s="4" t="str">
        <f aca="false">IFERROR(INDEX(Positions!$E$2:$E$14531,MATCH($A5132&amp;"|66",Positions!$A$2:$A$14531,0)),"-")</f>
        <v>U</v>
      </c>
      <c r="H5132" s="3" t="str">
        <f aca="false">F5132&amp;"-"&amp;G5132</f>
        <v>A-U</v>
      </c>
      <c r="I5132" s="4" t="n">
        <f aca="false">(F5132="G")+(G5132="G")</f>
        <v>0</v>
      </c>
      <c r="J5132" s="4" t="n">
        <f aca="false">(F5132="C")+(G5132="C")</f>
        <v>0</v>
      </c>
      <c r="K5132" s="3" t="n">
        <f aca="false">I5132+J5132</f>
        <v>0</v>
      </c>
    </row>
    <row r="5133" customFormat="false" ht="15" hidden="false" customHeight="false" outlineLevel="0" collapsed="false">
      <c r="A5133" s="4" t="s">
        <v>220</v>
      </c>
      <c r="B5133" s="4" t="s">
        <v>783</v>
      </c>
      <c r="C5133" s="4" t="s">
        <v>887</v>
      </c>
      <c r="D5133" s="4" t="n">
        <f aca="false">IFERROR(INDEX(Positions!$D$2:$D$14531,MATCH($A5133&amp;"|10",Positions!$A$2:$A$14531,0)),"-")</f>
        <v>10</v>
      </c>
      <c r="E5133" s="4" t="n">
        <f aca="false">IFERROR(INDEX(Positions!$D$2:$D$14531,MATCH($A5133&amp;"|25",Positions!$A$2:$A$14531,0)),"-")</f>
        <v>26</v>
      </c>
      <c r="F5133" s="4" t="str">
        <f aca="false">IFERROR(INDEX(Positions!$E$2:$E$14531,MATCH($A5133&amp;"|10",Positions!$A$2:$A$14531,0)),"-")</f>
        <v>G</v>
      </c>
      <c r="G5133" s="4" t="str">
        <f aca="false">IFERROR(INDEX(Positions!$E$2:$E$14531,MATCH($A5133&amp;"|25",Positions!$A$2:$A$14531,0)),"-")</f>
        <v>C</v>
      </c>
      <c r="H5133" s="3" t="str">
        <f aca="false">F5133&amp;"-"&amp;G5133</f>
        <v>G-C</v>
      </c>
      <c r="I5133" s="4" t="n">
        <f aca="false">(F5133="G")+(G5133="G")</f>
        <v>1</v>
      </c>
      <c r="J5133" s="4" t="n">
        <f aca="false">(F5133="C")+(G5133="C")</f>
        <v>1</v>
      </c>
      <c r="K5133" s="3" t="n">
        <f aca="false">I5133+J5133</f>
        <v>2</v>
      </c>
    </row>
    <row r="5134" customFormat="false" ht="15" hidden="false" customHeight="false" outlineLevel="0" collapsed="false">
      <c r="A5134" s="4" t="s">
        <v>220</v>
      </c>
      <c r="B5134" s="4" t="s">
        <v>783</v>
      </c>
      <c r="C5134" s="4" t="s">
        <v>888</v>
      </c>
      <c r="D5134" s="4" t="n">
        <f aca="false">IFERROR(INDEX(Positions!$D$2:$D$14531,MATCH($A5134&amp;"|11",Positions!$A$2:$A$14531,0)),"-")</f>
        <v>11</v>
      </c>
      <c r="E5134" s="4" t="n">
        <f aca="false">IFERROR(INDEX(Positions!$D$2:$D$14531,MATCH($A5134&amp;"|24",Positions!$A$2:$A$14531,0)),"-")</f>
        <v>25</v>
      </c>
      <c r="F5134" s="4" t="str">
        <f aca="false">IFERROR(INDEX(Positions!$E$2:$E$14531,MATCH($A5134&amp;"|11",Positions!$A$2:$A$14531,0)),"-")</f>
        <v>C</v>
      </c>
      <c r="G5134" s="4" t="str">
        <f aca="false">IFERROR(INDEX(Positions!$E$2:$E$14531,MATCH($A5134&amp;"|24",Positions!$A$2:$A$14531,0)),"-")</f>
        <v>G</v>
      </c>
      <c r="H5134" s="3" t="str">
        <f aca="false">F5134&amp;"-"&amp;G5134</f>
        <v>C-G</v>
      </c>
      <c r="I5134" s="4" t="n">
        <f aca="false">(F5134="G")+(G5134="G")</f>
        <v>1</v>
      </c>
      <c r="J5134" s="4" t="n">
        <f aca="false">(F5134="C")+(G5134="C")</f>
        <v>1</v>
      </c>
      <c r="K5134" s="3" t="n">
        <f aca="false">I5134+J5134</f>
        <v>2</v>
      </c>
    </row>
    <row r="5135" customFormat="false" ht="15" hidden="false" customHeight="false" outlineLevel="0" collapsed="false">
      <c r="A5135" s="4" t="s">
        <v>220</v>
      </c>
      <c r="B5135" s="4" t="s">
        <v>783</v>
      </c>
      <c r="C5135" s="4" t="s">
        <v>479</v>
      </c>
      <c r="D5135" s="4" t="n">
        <f aca="false">IFERROR(INDEX(Positions!$D$2:$D$14531,MATCH($A5135&amp;"|12",Positions!$A$2:$A$14531,0)),"-")</f>
        <v>12</v>
      </c>
      <c r="E5135" s="4" t="n">
        <f aca="false">IFERROR(INDEX(Positions!$D$2:$D$14531,MATCH($A5135&amp;"|23",Positions!$A$2:$A$14531,0)),"-")</f>
        <v>24</v>
      </c>
      <c r="F5135" s="4" t="str">
        <f aca="false">IFERROR(INDEX(Positions!$E$2:$E$14531,MATCH($A5135&amp;"|12",Positions!$A$2:$A$14531,0)),"-")</f>
        <v>C</v>
      </c>
      <c r="G5135" s="4" t="str">
        <f aca="false">IFERROR(INDEX(Positions!$E$2:$E$14531,MATCH($A5135&amp;"|23",Positions!$A$2:$A$14531,0)),"-")</f>
        <v>G</v>
      </c>
      <c r="H5135" s="3" t="str">
        <f aca="false">F5135&amp;"-"&amp;G5135</f>
        <v>C-G</v>
      </c>
      <c r="I5135" s="4" t="n">
        <f aca="false">(F5135="G")+(G5135="G")</f>
        <v>1</v>
      </c>
      <c r="J5135" s="4" t="n">
        <f aca="false">(F5135="C")+(G5135="C")</f>
        <v>1</v>
      </c>
      <c r="K5135" s="3" t="n">
        <f aca="false">I5135+J5135</f>
        <v>2</v>
      </c>
    </row>
    <row r="5136" customFormat="false" ht="15" hidden="false" customHeight="false" outlineLevel="0" collapsed="false">
      <c r="A5136" s="4" t="s">
        <v>220</v>
      </c>
      <c r="B5136" s="4" t="s">
        <v>783</v>
      </c>
      <c r="C5136" s="4" t="s">
        <v>267</v>
      </c>
      <c r="D5136" s="4" t="n">
        <f aca="false">IFERROR(INDEX(Positions!$D$2:$D$14531,MATCH($A5136&amp;"|13",Positions!$A$2:$A$14531,0)),"-")</f>
        <v>13</v>
      </c>
      <c r="E5136" s="4" t="n">
        <f aca="false">IFERROR(INDEX(Positions!$D$2:$D$14531,MATCH($A5136&amp;"|22",Positions!$A$2:$A$14531,0)),"-")</f>
        <v>23</v>
      </c>
      <c r="F5136" s="4" t="str">
        <f aca="false">IFERROR(INDEX(Positions!$E$2:$E$14531,MATCH($A5136&amp;"|13",Positions!$A$2:$A$14531,0)),"-")</f>
        <v>A</v>
      </c>
      <c r="G5136" s="4" t="str">
        <f aca="false">IFERROR(INDEX(Positions!$E$2:$E$14531,MATCH($A5136&amp;"|22",Positions!$A$2:$A$14531,0)),"-")</f>
        <v>A</v>
      </c>
      <c r="H5136" s="3" t="str">
        <f aca="false">F5136&amp;"-"&amp;G5136</f>
        <v>A-A</v>
      </c>
      <c r="I5136" s="4" t="n">
        <f aca="false">(F5136="G")+(G5136="G")</f>
        <v>0</v>
      </c>
      <c r="J5136" s="4" t="n">
        <f aca="false">(F5136="C")+(G5136="C")</f>
        <v>0</v>
      </c>
      <c r="K5136" s="3" t="n">
        <f aca="false">I5136+J5136</f>
        <v>0</v>
      </c>
    </row>
    <row r="5137" customFormat="false" ht="15" hidden="false" customHeight="false" outlineLevel="0" collapsed="false">
      <c r="A5137" s="4" t="s">
        <v>220</v>
      </c>
      <c r="B5137" s="4" t="s">
        <v>805</v>
      </c>
      <c r="C5137" s="4" t="s">
        <v>673</v>
      </c>
      <c r="D5137" s="4" t="n">
        <f aca="false">IFERROR(INDEX(Positions!$D$2:$D$14531,MATCH($A5137&amp;"|27",Positions!$A$2:$A$14531,0)),"-")</f>
        <v>28</v>
      </c>
      <c r="E5137" s="4" t="n">
        <f aca="false">IFERROR(INDEX(Positions!$D$2:$D$14531,MATCH($A5137&amp;"|43",Positions!$A$2:$A$14531,0)),"-")</f>
        <v>44</v>
      </c>
      <c r="F5137" s="4" t="str">
        <f aca="false">IFERROR(INDEX(Positions!$E$2:$E$14531,MATCH($A5137&amp;"|27",Positions!$A$2:$A$14531,0)),"-")</f>
        <v>U</v>
      </c>
      <c r="G5137" s="4" t="str">
        <f aca="false">IFERROR(INDEX(Positions!$E$2:$E$14531,MATCH($A5137&amp;"|43",Positions!$A$2:$A$14531,0)),"-")</f>
        <v>A</v>
      </c>
      <c r="H5137" s="3" t="str">
        <f aca="false">F5137&amp;"-"&amp;G5137</f>
        <v>U-A</v>
      </c>
      <c r="I5137" s="4" t="n">
        <f aca="false">(F5137="G")+(G5137="G")</f>
        <v>0</v>
      </c>
      <c r="J5137" s="4" t="n">
        <f aca="false">(F5137="C")+(G5137="C")</f>
        <v>0</v>
      </c>
      <c r="K5137" s="3" t="n">
        <f aca="false">I5137+J5137</f>
        <v>0</v>
      </c>
    </row>
    <row r="5138" customFormat="false" ht="15" hidden="false" customHeight="false" outlineLevel="0" collapsed="false">
      <c r="A5138" s="4" t="s">
        <v>220</v>
      </c>
      <c r="B5138" s="4" t="s">
        <v>805</v>
      </c>
      <c r="C5138" s="4" t="s">
        <v>889</v>
      </c>
      <c r="D5138" s="4" t="n">
        <f aca="false">IFERROR(INDEX(Positions!$D$2:$D$14531,MATCH($A5138&amp;"|28",Positions!$A$2:$A$14531,0)),"-")</f>
        <v>29</v>
      </c>
      <c r="E5138" s="4" t="n">
        <f aca="false">IFERROR(INDEX(Positions!$D$2:$D$14531,MATCH($A5138&amp;"|42",Positions!$A$2:$A$14531,0)),"-")</f>
        <v>43</v>
      </c>
      <c r="F5138" s="4" t="str">
        <f aca="false">IFERROR(INDEX(Positions!$E$2:$E$14531,MATCH($A5138&amp;"|28",Positions!$A$2:$A$14531,0)),"-")</f>
        <v>G</v>
      </c>
      <c r="G5138" s="4" t="str">
        <f aca="false">IFERROR(INDEX(Positions!$E$2:$E$14531,MATCH($A5138&amp;"|42",Positions!$A$2:$A$14531,0)),"-")</f>
        <v>C</v>
      </c>
      <c r="H5138" s="3" t="str">
        <f aca="false">F5138&amp;"-"&amp;G5138</f>
        <v>G-C</v>
      </c>
      <c r="I5138" s="4" t="n">
        <f aca="false">(F5138="G")+(G5138="G")</f>
        <v>1</v>
      </c>
      <c r="J5138" s="4" t="n">
        <f aca="false">(F5138="C")+(G5138="C")</f>
        <v>1</v>
      </c>
      <c r="K5138" s="3" t="n">
        <f aca="false">I5138+J5138</f>
        <v>2</v>
      </c>
    </row>
    <row r="5139" customFormat="false" ht="15" hidden="false" customHeight="false" outlineLevel="0" collapsed="false">
      <c r="A5139" s="4" t="s">
        <v>220</v>
      </c>
      <c r="B5139" s="4" t="s">
        <v>805</v>
      </c>
      <c r="C5139" s="4" t="s">
        <v>890</v>
      </c>
      <c r="D5139" s="4" t="n">
        <f aca="false">IFERROR(INDEX(Positions!$D$2:$D$14531,MATCH($A5139&amp;"|29",Positions!$A$2:$A$14531,0)),"-")</f>
        <v>30</v>
      </c>
      <c r="E5139" s="4" t="n">
        <f aca="false">IFERROR(INDEX(Positions!$D$2:$D$14531,MATCH($A5139&amp;"|41",Positions!$A$2:$A$14531,0)),"-")</f>
        <v>42</v>
      </c>
      <c r="F5139" s="4" t="str">
        <f aca="false">IFERROR(INDEX(Positions!$E$2:$E$14531,MATCH($A5139&amp;"|29",Positions!$A$2:$A$14531,0)),"-")</f>
        <v>C</v>
      </c>
      <c r="G5139" s="4" t="str">
        <f aca="false">IFERROR(INDEX(Positions!$E$2:$E$14531,MATCH($A5139&amp;"|41",Positions!$A$2:$A$14531,0)),"-")</f>
        <v>G</v>
      </c>
      <c r="H5139" s="3" t="str">
        <f aca="false">F5139&amp;"-"&amp;G5139</f>
        <v>C-G</v>
      </c>
      <c r="I5139" s="4" t="n">
        <f aca="false">(F5139="G")+(G5139="G")</f>
        <v>1</v>
      </c>
      <c r="J5139" s="4" t="n">
        <f aca="false">(F5139="C")+(G5139="C")</f>
        <v>1</v>
      </c>
      <c r="K5139" s="3" t="n">
        <f aca="false">I5139+J5139</f>
        <v>2</v>
      </c>
    </row>
    <row r="5140" customFormat="false" ht="15" hidden="false" customHeight="false" outlineLevel="0" collapsed="false">
      <c r="A5140" s="4" t="s">
        <v>220</v>
      </c>
      <c r="B5140" s="4" t="s">
        <v>805</v>
      </c>
      <c r="C5140" s="4" t="s">
        <v>694</v>
      </c>
      <c r="D5140" s="4" t="n">
        <f aca="false">IFERROR(INDEX(Positions!$D$2:$D$14531,MATCH($A5140&amp;"|30",Positions!$A$2:$A$14531,0)),"-")</f>
        <v>31</v>
      </c>
      <c r="E5140" s="4" t="n">
        <f aca="false">IFERROR(INDEX(Positions!$D$2:$D$14531,MATCH($A5140&amp;"|40",Positions!$A$2:$A$14531,0)),"-")</f>
        <v>41</v>
      </c>
      <c r="F5140" s="4" t="str">
        <f aca="false">IFERROR(INDEX(Positions!$E$2:$E$14531,MATCH($A5140&amp;"|30",Positions!$A$2:$A$14531,0)),"-")</f>
        <v>G</v>
      </c>
      <c r="G5140" s="4" t="str">
        <f aca="false">IFERROR(INDEX(Positions!$E$2:$E$14531,MATCH($A5140&amp;"|40",Positions!$A$2:$A$14531,0)),"-")</f>
        <v>C</v>
      </c>
      <c r="H5140" s="3" t="str">
        <f aca="false">F5140&amp;"-"&amp;G5140</f>
        <v>G-C</v>
      </c>
      <c r="I5140" s="4" t="n">
        <f aca="false">(F5140="G")+(G5140="G")</f>
        <v>1</v>
      </c>
      <c r="J5140" s="4" t="n">
        <f aca="false">(F5140="C")+(G5140="C")</f>
        <v>1</v>
      </c>
      <c r="K5140" s="3" t="n">
        <f aca="false">I5140+J5140</f>
        <v>2</v>
      </c>
    </row>
    <row r="5141" customFormat="false" ht="15" hidden="false" customHeight="false" outlineLevel="0" collapsed="false">
      <c r="A5141" s="4" t="s">
        <v>220</v>
      </c>
      <c r="B5141" s="4" t="s">
        <v>805</v>
      </c>
      <c r="C5141" s="4" t="s">
        <v>640</v>
      </c>
      <c r="D5141" s="4" t="n">
        <f aca="false">IFERROR(INDEX(Positions!$D$2:$D$14531,MATCH($A5141&amp;"|31",Positions!$A$2:$A$14531,0)),"-")</f>
        <v>32</v>
      </c>
      <c r="E5141" s="4" t="n">
        <f aca="false">IFERROR(INDEX(Positions!$D$2:$D$14531,MATCH($A5141&amp;"|39",Positions!$A$2:$A$14531,0)),"-")</f>
        <v>40</v>
      </c>
      <c r="F5141" s="4" t="str">
        <f aca="false">IFERROR(INDEX(Positions!$E$2:$E$14531,MATCH($A5141&amp;"|31",Positions!$A$2:$A$14531,0)),"-")</f>
        <v>A</v>
      </c>
      <c r="G5141" s="4" t="str">
        <f aca="false">IFERROR(INDEX(Positions!$E$2:$E$14531,MATCH($A5141&amp;"|39",Positions!$A$2:$A$14531,0)),"-")</f>
        <v>U</v>
      </c>
      <c r="H5141" s="3" t="str">
        <f aca="false">F5141&amp;"-"&amp;G5141</f>
        <v>A-U</v>
      </c>
      <c r="I5141" s="4" t="n">
        <f aca="false">(F5141="G")+(G5141="G")</f>
        <v>0</v>
      </c>
      <c r="J5141" s="4" t="n">
        <f aca="false">(F5141="C")+(G5141="C")</f>
        <v>0</v>
      </c>
      <c r="K5141" s="3" t="n">
        <f aca="false">I5141+J5141</f>
        <v>0</v>
      </c>
    </row>
    <row r="5142" customFormat="false" ht="15" hidden="false" customHeight="false" outlineLevel="0" collapsed="false">
      <c r="A5142" s="4" t="s">
        <v>220</v>
      </c>
      <c r="B5142" s="4" t="s">
        <v>830</v>
      </c>
      <c r="C5142" s="4" t="s">
        <v>367</v>
      </c>
      <c r="D5142" s="4" t="n">
        <f aca="false">IFERROR(INDEX(Positions!$D$2:$D$14531,MATCH($A5142&amp;"|49",Positions!$A$2:$A$14531,0)),"-")</f>
        <v>50</v>
      </c>
      <c r="E5142" s="4" t="n">
        <f aca="false">IFERROR(INDEX(Positions!$D$2:$D$14531,MATCH($A5142&amp;"|65",Positions!$A$2:$A$14531,0)),"-")</f>
        <v>66</v>
      </c>
      <c r="F5142" s="4" t="str">
        <f aca="false">IFERROR(INDEX(Positions!$E$2:$E$14531,MATCH($A5142&amp;"|49",Positions!$A$2:$A$14531,0)),"-")</f>
        <v>G</v>
      </c>
      <c r="G5142" s="4" t="str">
        <f aca="false">IFERROR(INDEX(Positions!$E$2:$E$14531,MATCH($A5142&amp;"|65",Positions!$A$2:$A$14531,0)),"-")</f>
        <v>C</v>
      </c>
      <c r="H5142" s="3" t="str">
        <f aca="false">F5142&amp;"-"&amp;G5142</f>
        <v>G-C</v>
      </c>
      <c r="I5142" s="4" t="n">
        <f aca="false">(F5142="G")+(G5142="G")</f>
        <v>1</v>
      </c>
      <c r="J5142" s="4" t="n">
        <f aca="false">(F5142="C")+(G5142="C")</f>
        <v>1</v>
      </c>
      <c r="K5142" s="3" t="n">
        <f aca="false">I5142+J5142</f>
        <v>2</v>
      </c>
    </row>
    <row r="5143" customFormat="false" ht="15" hidden="false" customHeight="false" outlineLevel="0" collapsed="false">
      <c r="A5143" s="4" t="s">
        <v>220</v>
      </c>
      <c r="B5143" s="4" t="s">
        <v>830</v>
      </c>
      <c r="C5143" s="4" t="s">
        <v>891</v>
      </c>
      <c r="D5143" s="4" t="n">
        <f aca="false">IFERROR(INDEX(Positions!$D$2:$D$14531,MATCH($A5143&amp;"|50",Positions!$A$2:$A$14531,0)),"-")</f>
        <v>51</v>
      </c>
      <c r="E5143" s="4" t="n">
        <f aca="false">IFERROR(INDEX(Positions!$D$2:$D$14531,MATCH($A5143&amp;"|64",Positions!$A$2:$A$14531,0)),"-")</f>
        <v>65</v>
      </c>
      <c r="F5143" s="4" t="str">
        <f aca="false">IFERROR(INDEX(Positions!$E$2:$E$14531,MATCH($A5143&amp;"|50",Positions!$A$2:$A$14531,0)),"-")</f>
        <v>U</v>
      </c>
      <c r="G5143" s="4" t="str">
        <f aca="false">IFERROR(INDEX(Positions!$E$2:$E$14531,MATCH($A5143&amp;"|64",Positions!$A$2:$A$14531,0)),"-")</f>
        <v>A</v>
      </c>
      <c r="H5143" s="3" t="str">
        <f aca="false">F5143&amp;"-"&amp;G5143</f>
        <v>U-A</v>
      </c>
      <c r="I5143" s="4" t="n">
        <f aca="false">(F5143="G")+(G5143="G")</f>
        <v>0</v>
      </c>
      <c r="J5143" s="4" t="n">
        <f aca="false">(F5143="C")+(G5143="C")</f>
        <v>0</v>
      </c>
      <c r="K5143" s="3" t="n">
        <f aca="false">I5143+J5143</f>
        <v>0</v>
      </c>
    </row>
    <row r="5144" customFormat="false" ht="15" hidden="false" customHeight="false" outlineLevel="0" collapsed="false">
      <c r="A5144" s="4" t="s">
        <v>220</v>
      </c>
      <c r="B5144" s="4" t="s">
        <v>830</v>
      </c>
      <c r="C5144" s="4" t="s">
        <v>689</v>
      </c>
      <c r="D5144" s="4" t="n">
        <f aca="false">IFERROR(INDEX(Positions!$D$2:$D$14531,MATCH($A5144&amp;"|51",Positions!$A$2:$A$14531,0)),"-")</f>
        <v>52</v>
      </c>
      <c r="E5144" s="4" t="n">
        <f aca="false">IFERROR(INDEX(Positions!$D$2:$D$14531,MATCH($A5144&amp;"|63",Positions!$A$2:$A$14531,0)),"-")</f>
        <v>64</v>
      </c>
      <c r="F5144" s="4" t="str">
        <f aca="false">IFERROR(INDEX(Positions!$E$2:$E$14531,MATCH($A5144&amp;"|51",Positions!$A$2:$A$14531,0)),"-")</f>
        <v>G</v>
      </c>
      <c r="G5144" s="4" t="str">
        <f aca="false">IFERROR(INDEX(Positions!$E$2:$E$14531,MATCH($A5144&amp;"|63",Positions!$A$2:$A$14531,0)),"-")</f>
        <v>C</v>
      </c>
      <c r="H5144" s="3" t="str">
        <f aca="false">F5144&amp;"-"&amp;G5144</f>
        <v>G-C</v>
      </c>
      <c r="I5144" s="4" t="n">
        <f aca="false">(F5144="G")+(G5144="G")</f>
        <v>1</v>
      </c>
      <c r="J5144" s="4" t="n">
        <f aca="false">(F5144="C")+(G5144="C")</f>
        <v>1</v>
      </c>
      <c r="K5144" s="3" t="n">
        <f aca="false">I5144+J5144</f>
        <v>2</v>
      </c>
    </row>
    <row r="5145" customFormat="false" ht="15" hidden="false" customHeight="false" outlineLevel="0" collapsed="false">
      <c r="A5145" s="4" t="s">
        <v>220</v>
      </c>
      <c r="B5145" s="4" t="s">
        <v>830</v>
      </c>
      <c r="C5145" s="4" t="s">
        <v>703</v>
      </c>
      <c r="D5145" s="4" t="n">
        <f aca="false">IFERROR(INDEX(Positions!$D$2:$D$14531,MATCH($A5145&amp;"|52",Positions!$A$2:$A$14531,0)),"-")</f>
        <v>53</v>
      </c>
      <c r="E5145" s="4" t="n">
        <f aca="false">IFERROR(INDEX(Positions!$D$2:$D$14531,MATCH($A5145&amp;"|62",Positions!$A$2:$A$14531,0)),"-")</f>
        <v>63</v>
      </c>
      <c r="F5145" s="4" t="str">
        <f aca="false">IFERROR(INDEX(Positions!$E$2:$E$14531,MATCH($A5145&amp;"|52",Positions!$A$2:$A$14531,0)),"-")</f>
        <v>A</v>
      </c>
      <c r="G5145" s="4" t="str">
        <f aca="false">IFERROR(INDEX(Positions!$E$2:$E$14531,MATCH($A5145&amp;"|62",Positions!$A$2:$A$14531,0)),"-")</f>
        <v>U</v>
      </c>
      <c r="H5145" s="3" t="str">
        <f aca="false">F5145&amp;"-"&amp;G5145</f>
        <v>A-U</v>
      </c>
      <c r="I5145" s="4" t="n">
        <f aca="false">(F5145="G")+(G5145="G")</f>
        <v>0</v>
      </c>
      <c r="J5145" s="4" t="n">
        <f aca="false">(F5145="C")+(G5145="C")</f>
        <v>0</v>
      </c>
      <c r="K5145" s="3" t="n">
        <f aca="false">I5145+J5145</f>
        <v>0</v>
      </c>
    </row>
    <row r="5146" customFormat="false" ht="15" hidden="false" customHeight="false" outlineLevel="0" collapsed="false">
      <c r="A5146" s="4" t="s">
        <v>220</v>
      </c>
      <c r="B5146" s="4" t="s">
        <v>830</v>
      </c>
      <c r="C5146" s="4" t="s">
        <v>892</v>
      </c>
      <c r="D5146" s="4" t="n">
        <f aca="false">IFERROR(INDEX(Positions!$D$2:$D$14531,MATCH($A5146&amp;"|53",Positions!$A$2:$A$14531,0)),"-")</f>
        <v>54</v>
      </c>
      <c r="E5146" s="4" t="n">
        <f aca="false">IFERROR(INDEX(Positions!$D$2:$D$14531,MATCH($A5146&amp;"|61",Positions!$A$2:$A$14531,0)),"-")</f>
        <v>62</v>
      </c>
      <c r="F5146" s="4" t="str">
        <f aca="false">IFERROR(INDEX(Positions!$E$2:$E$14531,MATCH($A5146&amp;"|53",Positions!$A$2:$A$14531,0)),"-")</f>
        <v>G</v>
      </c>
      <c r="G5146" s="4" t="str">
        <f aca="false">IFERROR(INDEX(Positions!$E$2:$E$14531,MATCH($A5146&amp;"|61",Positions!$A$2:$A$14531,0)),"-")</f>
        <v>C</v>
      </c>
      <c r="H5146" s="3" t="str">
        <f aca="false">F5146&amp;"-"&amp;G5146</f>
        <v>G-C</v>
      </c>
      <c r="I5146" s="4" t="n">
        <f aca="false">(F5146="G")+(G5146="G")</f>
        <v>1</v>
      </c>
      <c r="J5146" s="4" t="n">
        <f aca="false">(F5146="C")+(G5146="C")</f>
        <v>1</v>
      </c>
      <c r="K5146" s="3" t="n">
        <f aca="false">I5146+J5146</f>
        <v>2</v>
      </c>
    </row>
    <row r="5147" customFormat="false" ht="15" hidden="false" customHeight="false" outlineLevel="0" collapsed="false">
      <c r="A5147" s="24" t="s">
        <v>220</v>
      </c>
      <c r="B5147" s="24" t="s">
        <v>893</v>
      </c>
      <c r="C5147" s="24" t="s">
        <v>894</v>
      </c>
      <c r="D5147" s="24" t="n">
        <f aca="false">IFERROR(INDEX(Positions!$D$2:$D$14531,MATCH($A5147&amp;"|8",Positions!$A$2:$A$14531,0)),"-")</f>
        <v>8</v>
      </c>
      <c r="E5147" s="24" t="n">
        <f aca="false">IFERROR(INDEX(Positions!$D$2:$D$14531,MATCH($A5147&amp;"|14",Positions!$A$2:$A$14531,0)),"-")</f>
        <v>14</v>
      </c>
      <c r="F5147" s="24" t="str">
        <f aca="false">IFERROR(INDEX(Positions!$E$2:$E$14531,MATCH($A5147&amp;"|8",Positions!$A$2:$A$14531,0)),"-")</f>
        <v>U</v>
      </c>
      <c r="G5147" s="24" t="str">
        <f aca="false">IFERROR(INDEX(Positions!$E$2:$E$14531,MATCH($A5147&amp;"|14",Positions!$A$2:$A$14531,0)),"-")</f>
        <v>A</v>
      </c>
      <c r="H5147" s="25" t="str">
        <f aca="false">F5147&amp;"-"&amp;G5147</f>
        <v>U-A</v>
      </c>
      <c r="I5147" s="24" t="n">
        <f aca="false">(F5147="G")+(G5147="G")</f>
        <v>0</v>
      </c>
      <c r="J5147" s="24" t="n">
        <f aca="false">(F5147="C")+(G5147="C")</f>
        <v>0</v>
      </c>
      <c r="K5147" s="25" t="n">
        <f aca="false">I5147+J5147</f>
        <v>0</v>
      </c>
    </row>
    <row r="5148" customFormat="false" ht="15" hidden="false" customHeight="false" outlineLevel="0" collapsed="false">
      <c r="A5148" s="24" t="s">
        <v>220</v>
      </c>
      <c r="B5148" s="24" t="s">
        <v>893</v>
      </c>
      <c r="C5148" s="24" t="s">
        <v>895</v>
      </c>
      <c r="D5148" s="24" t="n">
        <f aca="false">IFERROR(INDEX(Positions!$D$2:$D$14531,MATCH($A5148&amp;"|15",Positions!$A$2:$A$14531,0)),"-")</f>
        <v>15</v>
      </c>
      <c r="E5148" s="24" t="n">
        <f aca="false">IFERROR(INDEX(Positions!$D$2:$D$14531,MATCH($A5148&amp;"|48",Positions!$A$2:$A$14531,0)),"-")</f>
        <v>49</v>
      </c>
      <c r="F5148" s="24" t="str">
        <f aca="false">IFERROR(INDEX(Positions!$E$2:$E$14531,MATCH($A5148&amp;"|15",Positions!$A$2:$A$14531,0)),"-")</f>
        <v>G</v>
      </c>
      <c r="G5148" s="24" t="str">
        <f aca="false">IFERROR(INDEX(Positions!$E$2:$E$14531,MATCH($A5148&amp;"|48",Positions!$A$2:$A$14531,0)),"-")</f>
        <v>C</v>
      </c>
      <c r="H5148" s="25" t="str">
        <f aca="false">F5148&amp;"-"&amp;G5148</f>
        <v>G-C</v>
      </c>
      <c r="I5148" s="24" t="n">
        <f aca="false">(F5148="G")+(G5148="G")</f>
        <v>1</v>
      </c>
      <c r="J5148" s="24" t="n">
        <f aca="false">(F5148="C")+(G5148="C")</f>
        <v>1</v>
      </c>
      <c r="K5148" s="25" t="n">
        <f aca="false">I5148+J5148</f>
        <v>2</v>
      </c>
    </row>
    <row r="5149" customFormat="false" ht="15" hidden="false" customHeight="false" outlineLevel="0" collapsed="false">
      <c r="A5149" s="24" t="s">
        <v>220</v>
      </c>
      <c r="B5149" s="24" t="s">
        <v>893</v>
      </c>
      <c r="C5149" s="24" t="s">
        <v>896</v>
      </c>
      <c r="D5149" s="24" t="n">
        <f aca="false">IFERROR(INDEX(Positions!$D$2:$D$14531,MATCH($A5149&amp;"|18",Positions!$A$2:$A$14531,0)),"-")</f>
        <v>18</v>
      </c>
      <c r="E5149" s="24" t="n">
        <f aca="false">IFERROR(INDEX(Positions!$D$2:$D$14531,MATCH($A5149&amp;"|55",Positions!$A$2:$A$14531,0)),"-")</f>
        <v>56</v>
      </c>
      <c r="F5149" s="24" t="str">
        <f aca="false">IFERROR(INDEX(Positions!$E$2:$E$14531,MATCH($A5149&amp;"|18",Positions!$A$2:$A$14531,0)),"-")</f>
        <v>G</v>
      </c>
      <c r="G5149" s="24" t="str">
        <f aca="false">IFERROR(INDEX(Positions!$E$2:$E$14531,MATCH($A5149&amp;"|55",Positions!$A$2:$A$14531,0)),"-")</f>
        <v>U</v>
      </c>
      <c r="H5149" s="25" t="str">
        <f aca="false">F5149&amp;"-"&amp;G5149</f>
        <v>G-U</v>
      </c>
      <c r="I5149" s="24" t="n">
        <f aca="false">(F5149="G")+(G5149="G")</f>
        <v>1</v>
      </c>
      <c r="J5149" s="24" t="n">
        <f aca="false">(F5149="C")+(G5149="C")</f>
        <v>0</v>
      </c>
      <c r="K5149" s="25" t="n">
        <f aca="false">I5149+J5149</f>
        <v>1</v>
      </c>
    </row>
    <row r="5150" customFormat="false" ht="15" hidden="false" customHeight="false" outlineLevel="0" collapsed="false">
      <c r="A5150" s="24" t="s">
        <v>220</v>
      </c>
      <c r="B5150" s="24" t="s">
        <v>893</v>
      </c>
      <c r="C5150" s="24" t="s">
        <v>897</v>
      </c>
      <c r="D5150" s="24" t="n">
        <f aca="false">IFERROR(INDEX(Positions!$D$2:$D$14531,MATCH($A5150&amp;"|19",Positions!$A$2:$A$14531,0)),"-")</f>
        <v>19</v>
      </c>
      <c r="E5150" s="24" t="n">
        <f aca="false">IFERROR(INDEX(Positions!$D$2:$D$14531,MATCH($A5150&amp;"|56",Positions!$A$2:$A$14531,0)),"-")</f>
        <v>57</v>
      </c>
      <c r="F5150" s="24" t="str">
        <f aca="false">IFERROR(INDEX(Positions!$E$2:$E$14531,MATCH($A5150&amp;"|19",Positions!$A$2:$A$14531,0)),"-")</f>
        <v>G</v>
      </c>
      <c r="G5150" s="24" t="str">
        <f aca="false">IFERROR(INDEX(Positions!$E$2:$E$14531,MATCH($A5150&amp;"|56",Positions!$A$2:$A$14531,0)),"-")</f>
        <v>C</v>
      </c>
      <c r="H5150" s="25" t="str">
        <f aca="false">F5150&amp;"-"&amp;G5150</f>
        <v>G-C</v>
      </c>
      <c r="I5150" s="24" t="n">
        <f aca="false">(F5150="G")+(G5150="G")</f>
        <v>1</v>
      </c>
      <c r="J5150" s="24" t="n">
        <f aca="false">(F5150="C")+(G5150="C")</f>
        <v>1</v>
      </c>
      <c r="K5150" s="25" t="n">
        <f aca="false">I5150+J5150</f>
        <v>2</v>
      </c>
    </row>
    <row r="5151" customFormat="false" ht="15" hidden="false" customHeight="false" outlineLevel="0" collapsed="false">
      <c r="A5151" s="24" t="s">
        <v>220</v>
      </c>
      <c r="B5151" s="24" t="s">
        <v>893</v>
      </c>
      <c r="C5151" s="24" t="s">
        <v>898</v>
      </c>
      <c r="D5151" s="24" t="n">
        <f aca="false">IFERROR(INDEX(Positions!$D$2:$D$14531,MATCH($A5151&amp;"|26",Positions!$A$2:$A$14531,0)),"-")</f>
        <v>27</v>
      </c>
      <c r="E5151" s="24" t="n">
        <f aca="false">IFERROR(INDEX(Positions!$D$2:$D$14531,MATCH($A5151&amp;"|44",Positions!$A$2:$A$14531,0)),"-")</f>
        <v>45</v>
      </c>
      <c r="F5151" s="24" t="str">
        <f aca="false">IFERROR(INDEX(Positions!$E$2:$E$14531,MATCH($A5151&amp;"|26",Positions!$A$2:$A$14531,0)),"-")</f>
        <v>G</v>
      </c>
      <c r="G5151" s="24" t="str">
        <f aca="false">IFERROR(INDEX(Positions!$E$2:$E$14531,MATCH($A5151&amp;"|44",Positions!$A$2:$A$14531,0)),"-")</f>
        <v>A</v>
      </c>
      <c r="H5151" s="25" t="str">
        <f aca="false">F5151&amp;"-"&amp;G5151</f>
        <v>G-A</v>
      </c>
      <c r="I5151" s="24" t="n">
        <f aca="false">(F5151="G")+(G5151="G")</f>
        <v>1</v>
      </c>
      <c r="J5151" s="24" t="n">
        <f aca="false">(F5151="C")+(G5151="C")</f>
        <v>0</v>
      </c>
      <c r="K5151" s="25" t="n">
        <f aca="false">I5151+J5151</f>
        <v>1</v>
      </c>
    </row>
    <row r="5152" customFormat="false" ht="15" hidden="false" customHeight="false" outlineLevel="0" collapsed="false">
      <c r="A5152" s="24" t="s">
        <v>220</v>
      </c>
      <c r="B5152" s="24" t="s">
        <v>893</v>
      </c>
      <c r="C5152" s="24" t="s">
        <v>899</v>
      </c>
      <c r="D5152" s="24" t="n">
        <f aca="false">IFERROR(INDEX(Positions!$D$2:$D$14531,MATCH($A5152&amp;"|32",Positions!$A$2:$A$14531,0)),"-")</f>
        <v>33</v>
      </c>
      <c r="E5152" s="24" t="n">
        <f aca="false">IFERROR(INDEX(Positions!$D$2:$D$14531,MATCH($A5152&amp;"|38",Positions!$A$2:$A$14531,0)),"-")</f>
        <v>39</v>
      </c>
      <c r="F5152" s="24" t="str">
        <f aca="false">IFERROR(INDEX(Positions!$E$2:$E$14531,MATCH($A5152&amp;"|32",Positions!$A$2:$A$14531,0)),"-")</f>
        <v>C</v>
      </c>
      <c r="G5152" s="24" t="str">
        <f aca="false">IFERROR(INDEX(Positions!$E$2:$E$14531,MATCH($A5152&amp;"|38",Positions!$A$2:$A$14531,0)),"-")</f>
        <v>A</v>
      </c>
      <c r="H5152" s="25" t="str">
        <f aca="false">F5152&amp;"-"&amp;G5152</f>
        <v>C-A</v>
      </c>
      <c r="I5152" s="24" t="n">
        <f aca="false">(F5152="G")+(G5152="G")</f>
        <v>0</v>
      </c>
      <c r="J5152" s="24" t="n">
        <f aca="false">(F5152="C")+(G5152="C")</f>
        <v>1</v>
      </c>
      <c r="K5152" s="25" t="n">
        <f aca="false">I5152+J5152</f>
        <v>1</v>
      </c>
    </row>
    <row r="5153" customFormat="false" ht="15" hidden="false" customHeight="false" outlineLevel="0" collapsed="false">
      <c r="A5153" s="24" t="s">
        <v>220</v>
      </c>
      <c r="B5153" s="24" t="s">
        <v>893</v>
      </c>
      <c r="C5153" s="24" t="s">
        <v>900</v>
      </c>
      <c r="D5153" s="24" t="n">
        <f aca="false">IFERROR(INDEX(Positions!$D$2:$D$14531,MATCH($A5153&amp;"|54",Positions!$A$2:$A$14531,0)),"-")</f>
        <v>55</v>
      </c>
      <c r="E5153" s="24" t="n">
        <f aca="false">IFERROR(INDEX(Positions!$D$2:$D$14531,MATCH($A5153&amp;"|58",Positions!$A$2:$A$14531,0)),"-")</f>
        <v>59</v>
      </c>
      <c r="F5153" s="24" t="str">
        <f aca="false">IFERROR(INDEX(Positions!$E$2:$E$14531,MATCH($A5153&amp;"|54",Positions!$A$2:$A$14531,0)),"-")</f>
        <v>U</v>
      </c>
      <c r="G5153" s="24" t="str">
        <f aca="false">IFERROR(INDEX(Positions!$E$2:$E$14531,MATCH($A5153&amp;"|58",Positions!$A$2:$A$14531,0)),"-")</f>
        <v>A</v>
      </c>
      <c r="H5153" s="25" t="str">
        <f aca="false">F5153&amp;"-"&amp;G5153</f>
        <v>U-A</v>
      </c>
      <c r="I5153" s="24" t="n">
        <f aca="false">(F5153="G")+(G5153="G")</f>
        <v>0</v>
      </c>
      <c r="J5153" s="24" t="n">
        <f aca="false">(F5153="C")+(G5153="C")</f>
        <v>0</v>
      </c>
      <c r="K5153" s="25" t="n">
        <f aca="false">I5153+J5153</f>
        <v>0</v>
      </c>
    </row>
    <row r="5154" customFormat="false" ht="15" hidden="false" customHeight="false" outlineLevel="0" collapsed="false">
      <c r="A5154" s="4" t="s">
        <v>221</v>
      </c>
      <c r="B5154" s="4" t="s">
        <v>768</v>
      </c>
      <c r="C5154" s="4" t="s">
        <v>882</v>
      </c>
      <c r="D5154" s="4" t="n">
        <f aca="false">IFERROR(INDEX(Positions!$D$2:$D$14531,MATCH($A5154&amp;"|1",Positions!$A$2:$A$14531,0)),"-")</f>
        <v>1</v>
      </c>
      <c r="E5154" s="4" t="n">
        <f aca="false">IFERROR(INDEX(Positions!$D$2:$D$14531,MATCH($A5154&amp;"|72",Positions!$A$2:$A$14531,0)),"-")</f>
        <v>71</v>
      </c>
      <c r="F5154" s="4" t="str">
        <f aca="false">IFERROR(INDEX(Positions!$E$2:$E$14531,MATCH($A5154&amp;"|1",Positions!$A$2:$A$14531,0)),"-")</f>
        <v>G</v>
      </c>
      <c r="G5154" s="4" t="str">
        <f aca="false">IFERROR(INDEX(Positions!$E$2:$E$14531,MATCH($A5154&amp;"|72",Positions!$A$2:$A$14531,0)),"-")</f>
        <v>U</v>
      </c>
      <c r="H5154" s="3" t="str">
        <f aca="false">F5154&amp;"-"&amp;G5154</f>
        <v>G-U</v>
      </c>
      <c r="I5154" s="4" t="n">
        <f aca="false">(F5154="G")+(G5154="G")</f>
        <v>1</v>
      </c>
      <c r="J5154" s="4" t="n">
        <f aca="false">(F5154="C")+(G5154="C")</f>
        <v>0</v>
      </c>
      <c r="K5154" s="3" t="n">
        <f aca="false">I5154+J5154</f>
        <v>1</v>
      </c>
    </row>
    <row r="5155" customFormat="false" ht="15" hidden="false" customHeight="false" outlineLevel="0" collapsed="false">
      <c r="A5155" s="4" t="s">
        <v>221</v>
      </c>
      <c r="B5155" s="4" t="s">
        <v>768</v>
      </c>
      <c r="C5155" s="4" t="s">
        <v>883</v>
      </c>
      <c r="D5155" s="4" t="n">
        <f aca="false">IFERROR(INDEX(Positions!$D$2:$D$14531,MATCH($A5155&amp;"|2",Positions!$A$2:$A$14531,0)),"-")</f>
        <v>2</v>
      </c>
      <c r="E5155" s="4" t="n">
        <f aca="false">IFERROR(INDEX(Positions!$D$2:$D$14531,MATCH($A5155&amp;"|71",Positions!$A$2:$A$14531,0)),"-")</f>
        <v>70</v>
      </c>
      <c r="F5155" s="4" t="str">
        <f aca="false">IFERROR(INDEX(Positions!$E$2:$E$14531,MATCH($A5155&amp;"|2",Positions!$A$2:$A$14531,0)),"-")</f>
        <v>C</v>
      </c>
      <c r="G5155" s="4" t="str">
        <f aca="false">IFERROR(INDEX(Positions!$E$2:$E$14531,MATCH($A5155&amp;"|71",Positions!$A$2:$A$14531,0)),"-")</f>
        <v>G</v>
      </c>
      <c r="H5155" s="3" t="str">
        <f aca="false">F5155&amp;"-"&amp;G5155</f>
        <v>C-G</v>
      </c>
      <c r="I5155" s="4" t="n">
        <f aca="false">(F5155="G")+(G5155="G")</f>
        <v>1</v>
      </c>
      <c r="J5155" s="4" t="n">
        <f aca="false">(F5155="C")+(G5155="C")</f>
        <v>1</v>
      </c>
      <c r="K5155" s="3" t="n">
        <f aca="false">I5155+J5155</f>
        <v>2</v>
      </c>
    </row>
    <row r="5156" customFormat="false" ht="15" hidden="false" customHeight="false" outlineLevel="0" collapsed="false">
      <c r="A5156" s="4" t="s">
        <v>221</v>
      </c>
      <c r="B5156" s="4" t="s">
        <v>768</v>
      </c>
      <c r="C5156" s="4" t="s">
        <v>884</v>
      </c>
      <c r="D5156" s="4" t="n">
        <f aca="false">IFERROR(INDEX(Positions!$D$2:$D$14531,MATCH($A5156&amp;"|3",Positions!$A$2:$A$14531,0)),"-")</f>
        <v>3</v>
      </c>
      <c r="E5156" s="4" t="n">
        <f aca="false">IFERROR(INDEX(Positions!$D$2:$D$14531,MATCH($A5156&amp;"|70",Positions!$A$2:$A$14531,0)),"-")</f>
        <v>69</v>
      </c>
      <c r="F5156" s="4" t="str">
        <f aca="false">IFERROR(INDEX(Positions!$E$2:$E$14531,MATCH($A5156&amp;"|3",Positions!$A$2:$A$14531,0)),"-")</f>
        <v>U</v>
      </c>
      <c r="G5156" s="4" t="str">
        <f aca="false">IFERROR(INDEX(Positions!$E$2:$E$14531,MATCH($A5156&amp;"|70",Positions!$A$2:$A$14531,0)),"-")</f>
        <v>A</v>
      </c>
      <c r="H5156" s="3" t="str">
        <f aca="false">F5156&amp;"-"&amp;G5156</f>
        <v>U-A</v>
      </c>
      <c r="I5156" s="4" t="n">
        <f aca="false">(F5156="G")+(G5156="G")</f>
        <v>0</v>
      </c>
      <c r="J5156" s="4" t="n">
        <f aca="false">(F5156="C")+(G5156="C")</f>
        <v>0</v>
      </c>
      <c r="K5156" s="3" t="n">
        <f aca="false">I5156+J5156</f>
        <v>0</v>
      </c>
    </row>
    <row r="5157" customFormat="false" ht="15" hidden="false" customHeight="false" outlineLevel="0" collapsed="false">
      <c r="A5157" s="4" t="s">
        <v>221</v>
      </c>
      <c r="B5157" s="4" t="s">
        <v>768</v>
      </c>
      <c r="C5157" s="4" t="s">
        <v>885</v>
      </c>
      <c r="D5157" s="4" t="n">
        <f aca="false">IFERROR(INDEX(Positions!$D$2:$D$14531,MATCH($A5157&amp;"|4",Positions!$A$2:$A$14531,0)),"-")</f>
        <v>4</v>
      </c>
      <c r="E5157" s="4" t="n">
        <f aca="false">IFERROR(INDEX(Positions!$D$2:$D$14531,MATCH($A5157&amp;"|69",Positions!$A$2:$A$14531,0)),"-")</f>
        <v>68</v>
      </c>
      <c r="F5157" s="4" t="str">
        <f aca="false">IFERROR(INDEX(Positions!$E$2:$E$14531,MATCH($A5157&amp;"|4",Positions!$A$2:$A$14531,0)),"-")</f>
        <v>C</v>
      </c>
      <c r="G5157" s="4" t="str">
        <f aca="false">IFERROR(INDEX(Positions!$E$2:$E$14531,MATCH($A5157&amp;"|69",Positions!$A$2:$A$14531,0)),"-")</f>
        <v>G</v>
      </c>
      <c r="H5157" s="3" t="str">
        <f aca="false">F5157&amp;"-"&amp;G5157</f>
        <v>C-G</v>
      </c>
      <c r="I5157" s="4" t="n">
        <f aca="false">(F5157="G")+(G5157="G")</f>
        <v>1</v>
      </c>
      <c r="J5157" s="4" t="n">
        <f aca="false">(F5157="C")+(G5157="C")</f>
        <v>1</v>
      </c>
      <c r="K5157" s="3" t="n">
        <f aca="false">I5157+J5157</f>
        <v>2</v>
      </c>
    </row>
    <row r="5158" customFormat="false" ht="15" hidden="false" customHeight="false" outlineLevel="0" collapsed="false">
      <c r="A5158" s="4" t="s">
        <v>221</v>
      </c>
      <c r="B5158" s="4" t="s">
        <v>768</v>
      </c>
      <c r="C5158" s="4" t="s">
        <v>542</v>
      </c>
      <c r="D5158" s="4" t="n">
        <f aca="false">IFERROR(INDEX(Positions!$D$2:$D$14531,MATCH($A5158&amp;"|5",Positions!$A$2:$A$14531,0)),"-")</f>
        <v>5</v>
      </c>
      <c r="E5158" s="4" t="n">
        <f aca="false">IFERROR(INDEX(Positions!$D$2:$D$14531,MATCH($A5158&amp;"|68",Positions!$A$2:$A$14531,0)),"-")</f>
        <v>67</v>
      </c>
      <c r="F5158" s="4" t="str">
        <f aca="false">IFERROR(INDEX(Positions!$E$2:$E$14531,MATCH($A5158&amp;"|5",Positions!$A$2:$A$14531,0)),"-")</f>
        <v>G</v>
      </c>
      <c r="G5158" s="4" t="str">
        <f aca="false">IFERROR(INDEX(Positions!$E$2:$E$14531,MATCH($A5158&amp;"|68",Positions!$A$2:$A$14531,0)),"-")</f>
        <v>U</v>
      </c>
      <c r="H5158" s="3" t="str">
        <f aca="false">F5158&amp;"-"&amp;G5158</f>
        <v>G-U</v>
      </c>
      <c r="I5158" s="4" t="n">
        <f aca="false">(F5158="G")+(G5158="G")</f>
        <v>1</v>
      </c>
      <c r="J5158" s="4" t="n">
        <f aca="false">(F5158="C")+(G5158="C")</f>
        <v>0</v>
      </c>
      <c r="K5158" s="3" t="n">
        <f aca="false">I5158+J5158</f>
        <v>1</v>
      </c>
    </row>
    <row r="5159" customFormat="false" ht="15" hidden="false" customHeight="false" outlineLevel="0" collapsed="false">
      <c r="A5159" s="4" t="s">
        <v>221</v>
      </c>
      <c r="B5159" s="4" t="s">
        <v>768</v>
      </c>
      <c r="C5159" s="4" t="s">
        <v>561</v>
      </c>
      <c r="D5159" s="4" t="n">
        <f aca="false">IFERROR(INDEX(Positions!$D$2:$D$14531,MATCH($A5159&amp;"|6",Positions!$A$2:$A$14531,0)),"-")</f>
        <v>6</v>
      </c>
      <c r="E5159" s="4" t="n">
        <f aca="false">IFERROR(INDEX(Positions!$D$2:$D$14531,MATCH($A5159&amp;"|67",Positions!$A$2:$A$14531,0)),"-")</f>
        <v>66</v>
      </c>
      <c r="F5159" s="4" t="str">
        <f aca="false">IFERROR(INDEX(Positions!$E$2:$E$14531,MATCH($A5159&amp;"|6",Positions!$A$2:$A$14531,0)),"-")</f>
        <v>C</v>
      </c>
      <c r="G5159" s="4" t="str">
        <f aca="false">IFERROR(INDEX(Positions!$E$2:$E$14531,MATCH($A5159&amp;"|67",Positions!$A$2:$A$14531,0)),"-")</f>
        <v>G</v>
      </c>
      <c r="H5159" s="3" t="str">
        <f aca="false">F5159&amp;"-"&amp;G5159</f>
        <v>C-G</v>
      </c>
      <c r="I5159" s="4" t="n">
        <f aca="false">(F5159="G")+(G5159="G")</f>
        <v>1</v>
      </c>
      <c r="J5159" s="4" t="n">
        <f aca="false">(F5159="C")+(G5159="C")</f>
        <v>1</v>
      </c>
      <c r="K5159" s="3" t="n">
        <f aca="false">I5159+J5159</f>
        <v>2</v>
      </c>
    </row>
    <row r="5160" customFormat="false" ht="15" hidden="false" customHeight="false" outlineLevel="0" collapsed="false">
      <c r="A5160" s="4" t="s">
        <v>221</v>
      </c>
      <c r="B5160" s="4" t="s">
        <v>768</v>
      </c>
      <c r="C5160" s="4" t="s">
        <v>886</v>
      </c>
      <c r="D5160" s="4" t="n">
        <f aca="false">IFERROR(INDEX(Positions!$D$2:$D$14531,MATCH($A5160&amp;"|7",Positions!$A$2:$A$14531,0)),"-")</f>
        <v>7</v>
      </c>
      <c r="E5160" s="4" t="n">
        <f aca="false">IFERROR(INDEX(Positions!$D$2:$D$14531,MATCH($A5160&amp;"|66",Positions!$A$2:$A$14531,0)),"-")</f>
        <v>65</v>
      </c>
      <c r="F5160" s="4" t="str">
        <f aca="false">IFERROR(INDEX(Positions!$E$2:$E$14531,MATCH($A5160&amp;"|7",Positions!$A$2:$A$14531,0)),"-")</f>
        <v>G</v>
      </c>
      <c r="G5160" s="4" t="str">
        <f aca="false">IFERROR(INDEX(Positions!$E$2:$E$14531,MATCH($A5160&amp;"|66",Positions!$A$2:$A$14531,0)),"-")</f>
        <v>C</v>
      </c>
      <c r="H5160" s="3" t="str">
        <f aca="false">F5160&amp;"-"&amp;G5160</f>
        <v>G-C</v>
      </c>
      <c r="I5160" s="4" t="n">
        <f aca="false">(F5160="G")+(G5160="G")</f>
        <v>1</v>
      </c>
      <c r="J5160" s="4" t="n">
        <f aca="false">(F5160="C")+(G5160="C")</f>
        <v>1</v>
      </c>
      <c r="K5160" s="3" t="n">
        <f aca="false">I5160+J5160</f>
        <v>2</v>
      </c>
    </row>
    <row r="5161" customFormat="false" ht="15" hidden="false" customHeight="false" outlineLevel="0" collapsed="false">
      <c r="A5161" s="4" t="s">
        <v>221</v>
      </c>
      <c r="B5161" s="4" t="s">
        <v>783</v>
      </c>
      <c r="C5161" s="4" t="s">
        <v>887</v>
      </c>
      <c r="D5161" s="4" t="n">
        <f aca="false">IFERROR(INDEX(Positions!$D$2:$D$14531,MATCH($A5161&amp;"|10",Positions!$A$2:$A$14531,0)),"-")</f>
        <v>10</v>
      </c>
      <c r="E5161" s="4" t="n">
        <f aca="false">IFERROR(INDEX(Positions!$D$2:$D$14531,MATCH($A5161&amp;"|25",Positions!$A$2:$A$14531,0)),"-")</f>
        <v>24</v>
      </c>
      <c r="F5161" s="4" t="str">
        <f aca="false">IFERROR(INDEX(Positions!$E$2:$E$14531,MATCH($A5161&amp;"|10",Positions!$A$2:$A$14531,0)),"-")</f>
        <v>G</v>
      </c>
      <c r="G5161" s="4" t="str">
        <f aca="false">IFERROR(INDEX(Positions!$E$2:$E$14531,MATCH($A5161&amp;"|25",Positions!$A$2:$A$14531,0)),"-")</f>
        <v>C</v>
      </c>
      <c r="H5161" s="3" t="str">
        <f aca="false">F5161&amp;"-"&amp;G5161</f>
        <v>G-C</v>
      </c>
      <c r="I5161" s="4" t="n">
        <f aca="false">(F5161="G")+(G5161="G")</f>
        <v>1</v>
      </c>
      <c r="J5161" s="4" t="n">
        <f aca="false">(F5161="C")+(G5161="C")</f>
        <v>1</v>
      </c>
      <c r="K5161" s="3" t="n">
        <f aca="false">I5161+J5161</f>
        <v>2</v>
      </c>
    </row>
    <row r="5162" customFormat="false" ht="15" hidden="false" customHeight="false" outlineLevel="0" collapsed="false">
      <c r="A5162" s="4" t="s">
        <v>221</v>
      </c>
      <c r="B5162" s="4" t="s">
        <v>783</v>
      </c>
      <c r="C5162" s="4" t="s">
        <v>888</v>
      </c>
      <c r="D5162" s="4" t="n">
        <f aca="false">IFERROR(INDEX(Positions!$D$2:$D$14531,MATCH($A5162&amp;"|11",Positions!$A$2:$A$14531,0)),"-")</f>
        <v>11</v>
      </c>
      <c r="E5162" s="4" t="n">
        <f aca="false">IFERROR(INDEX(Positions!$D$2:$D$14531,MATCH($A5162&amp;"|24",Positions!$A$2:$A$14531,0)),"-")</f>
        <v>23</v>
      </c>
      <c r="F5162" s="4" t="str">
        <f aca="false">IFERROR(INDEX(Positions!$E$2:$E$14531,MATCH($A5162&amp;"|11",Positions!$A$2:$A$14531,0)),"-")</f>
        <v>C</v>
      </c>
      <c r="G5162" s="4" t="str">
        <f aca="false">IFERROR(INDEX(Positions!$E$2:$E$14531,MATCH($A5162&amp;"|24",Positions!$A$2:$A$14531,0)),"-")</f>
        <v>G</v>
      </c>
      <c r="H5162" s="3" t="str">
        <f aca="false">F5162&amp;"-"&amp;G5162</f>
        <v>C-G</v>
      </c>
      <c r="I5162" s="4" t="n">
        <f aca="false">(F5162="G")+(G5162="G")</f>
        <v>1</v>
      </c>
      <c r="J5162" s="4" t="n">
        <f aca="false">(F5162="C")+(G5162="C")</f>
        <v>1</v>
      </c>
      <c r="K5162" s="3" t="n">
        <f aca="false">I5162+J5162</f>
        <v>2</v>
      </c>
    </row>
    <row r="5163" customFormat="false" ht="15" hidden="false" customHeight="false" outlineLevel="0" collapsed="false">
      <c r="A5163" s="4" t="s">
        <v>221</v>
      </c>
      <c r="B5163" s="4" t="s">
        <v>783</v>
      </c>
      <c r="C5163" s="4" t="s">
        <v>479</v>
      </c>
      <c r="D5163" s="4" t="n">
        <f aca="false">IFERROR(INDEX(Positions!$D$2:$D$14531,MATCH($A5163&amp;"|12",Positions!$A$2:$A$14531,0)),"-")</f>
        <v>12</v>
      </c>
      <c r="E5163" s="4" t="n">
        <f aca="false">IFERROR(INDEX(Positions!$D$2:$D$14531,MATCH($A5163&amp;"|23",Positions!$A$2:$A$14531,0)),"-")</f>
        <v>22</v>
      </c>
      <c r="F5163" s="4" t="str">
        <f aca="false">IFERROR(INDEX(Positions!$E$2:$E$14531,MATCH($A5163&amp;"|12",Positions!$A$2:$A$14531,0)),"-")</f>
        <v>G</v>
      </c>
      <c r="G5163" s="4" t="str">
        <f aca="false">IFERROR(INDEX(Positions!$E$2:$E$14531,MATCH($A5163&amp;"|23",Positions!$A$2:$A$14531,0)),"-")</f>
        <v>C</v>
      </c>
      <c r="H5163" s="3" t="str">
        <f aca="false">F5163&amp;"-"&amp;G5163</f>
        <v>G-C</v>
      </c>
      <c r="I5163" s="4" t="n">
        <f aca="false">(F5163="G")+(G5163="G")</f>
        <v>1</v>
      </c>
      <c r="J5163" s="4" t="n">
        <f aca="false">(F5163="C")+(G5163="C")</f>
        <v>1</v>
      </c>
      <c r="K5163" s="3" t="n">
        <f aca="false">I5163+J5163</f>
        <v>2</v>
      </c>
    </row>
    <row r="5164" customFormat="false" ht="15" hidden="false" customHeight="false" outlineLevel="0" collapsed="false">
      <c r="A5164" s="4" t="s">
        <v>221</v>
      </c>
      <c r="B5164" s="4" t="s">
        <v>783</v>
      </c>
      <c r="C5164" s="4" t="s">
        <v>267</v>
      </c>
      <c r="D5164" s="4" t="n">
        <f aca="false">IFERROR(INDEX(Positions!$D$2:$D$14531,MATCH($A5164&amp;"|13",Positions!$A$2:$A$14531,0)),"-")</f>
        <v>13</v>
      </c>
      <c r="E5164" s="4" t="n">
        <f aca="false">IFERROR(INDEX(Positions!$D$2:$D$14531,MATCH($A5164&amp;"|22",Positions!$A$2:$A$14531,0)),"-")</f>
        <v>21</v>
      </c>
      <c r="F5164" s="4" t="str">
        <f aca="false">IFERROR(INDEX(Positions!$E$2:$E$14531,MATCH($A5164&amp;"|13",Positions!$A$2:$A$14531,0)),"-")</f>
        <v>U</v>
      </c>
      <c r="G5164" s="4" t="str">
        <f aca="false">IFERROR(INDEX(Positions!$E$2:$E$14531,MATCH($A5164&amp;"|22",Positions!$A$2:$A$14531,0)),"-")</f>
        <v>A</v>
      </c>
      <c r="H5164" s="3" t="str">
        <f aca="false">F5164&amp;"-"&amp;G5164</f>
        <v>U-A</v>
      </c>
      <c r="I5164" s="4" t="n">
        <f aca="false">(F5164="G")+(G5164="G")</f>
        <v>0</v>
      </c>
      <c r="J5164" s="4" t="n">
        <f aca="false">(F5164="C")+(G5164="C")</f>
        <v>0</v>
      </c>
      <c r="K5164" s="3" t="n">
        <f aca="false">I5164+J5164</f>
        <v>0</v>
      </c>
    </row>
    <row r="5165" customFormat="false" ht="15" hidden="false" customHeight="false" outlineLevel="0" collapsed="false">
      <c r="A5165" s="4" t="s">
        <v>221</v>
      </c>
      <c r="B5165" s="4" t="s">
        <v>805</v>
      </c>
      <c r="C5165" s="4" t="s">
        <v>673</v>
      </c>
      <c r="D5165" s="4" t="n">
        <f aca="false">IFERROR(INDEX(Positions!$D$2:$D$14531,MATCH($A5165&amp;"|27",Positions!$A$2:$A$14531,0)),"-")</f>
        <v>26</v>
      </c>
      <c r="E5165" s="4" t="n">
        <f aca="false">IFERROR(INDEX(Positions!$D$2:$D$14531,MATCH($A5165&amp;"|43",Positions!$A$2:$A$14531,0)),"-")</f>
        <v>42</v>
      </c>
      <c r="F5165" s="4" t="str">
        <f aca="false">IFERROR(INDEX(Positions!$E$2:$E$14531,MATCH($A5165&amp;"|27",Positions!$A$2:$A$14531,0)),"-")</f>
        <v>U</v>
      </c>
      <c r="G5165" s="4" t="str">
        <f aca="false">IFERROR(INDEX(Positions!$E$2:$E$14531,MATCH($A5165&amp;"|43",Positions!$A$2:$A$14531,0)),"-")</f>
        <v>A</v>
      </c>
      <c r="H5165" s="3" t="str">
        <f aca="false">F5165&amp;"-"&amp;G5165</f>
        <v>U-A</v>
      </c>
      <c r="I5165" s="4" t="n">
        <f aca="false">(F5165="G")+(G5165="G")</f>
        <v>0</v>
      </c>
      <c r="J5165" s="4" t="n">
        <f aca="false">(F5165="C")+(G5165="C")</f>
        <v>0</v>
      </c>
      <c r="K5165" s="3" t="n">
        <f aca="false">I5165+J5165</f>
        <v>0</v>
      </c>
    </row>
    <row r="5166" customFormat="false" ht="15" hidden="false" customHeight="false" outlineLevel="0" collapsed="false">
      <c r="A5166" s="4" t="s">
        <v>221</v>
      </c>
      <c r="B5166" s="4" t="s">
        <v>805</v>
      </c>
      <c r="C5166" s="4" t="s">
        <v>889</v>
      </c>
      <c r="D5166" s="4" t="n">
        <f aca="false">IFERROR(INDEX(Positions!$D$2:$D$14531,MATCH($A5166&amp;"|28",Positions!$A$2:$A$14531,0)),"-")</f>
        <v>27</v>
      </c>
      <c r="E5166" s="4" t="n">
        <f aca="false">IFERROR(INDEX(Positions!$D$2:$D$14531,MATCH($A5166&amp;"|42",Positions!$A$2:$A$14531,0)),"-")</f>
        <v>41</v>
      </c>
      <c r="F5166" s="4" t="str">
        <f aca="false">IFERROR(INDEX(Positions!$E$2:$E$14531,MATCH($A5166&amp;"|28",Positions!$A$2:$A$14531,0)),"-")</f>
        <v>C</v>
      </c>
      <c r="G5166" s="4" t="str">
        <f aca="false">IFERROR(INDEX(Positions!$E$2:$E$14531,MATCH($A5166&amp;"|42",Positions!$A$2:$A$14531,0)),"-")</f>
        <v>G</v>
      </c>
      <c r="H5166" s="3" t="str">
        <f aca="false">F5166&amp;"-"&amp;G5166</f>
        <v>C-G</v>
      </c>
      <c r="I5166" s="4" t="n">
        <f aca="false">(F5166="G")+(G5166="G")</f>
        <v>1</v>
      </c>
      <c r="J5166" s="4" t="n">
        <f aca="false">(F5166="C")+(G5166="C")</f>
        <v>1</v>
      </c>
      <c r="K5166" s="3" t="n">
        <f aca="false">I5166+J5166</f>
        <v>2</v>
      </c>
    </row>
    <row r="5167" customFormat="false" ht="15" hidden="false" customHeight="false" outlineLevel="0" collapsed="false">
      <c r="A5167" s="4" t="s">
        <v>221</v>
      </c>
      <c r="B5167" s="4" t="s">
        <v>805</v>
      </c>
      <c r="C5167" s="4" t="s">
        <v>890</v>
      </c>
      <c r="D5167" s="4" t="n">
        <f aca="false">IFERROR(INDEX(Positions!$D$2:$D$14531,MATCH($A5167&amp;"|29",Positions!$A$2:$A$14531,0)),"-")</f>
        <v>28</v>
      </c>
      <c r="E5167" s="4" t="n">
        <f aca="false">IFERROR(INDEX(Positions!$D$2:$D$14531,MATCH($A5167&amp;"|41",Positions!$A$2:$A$14531,0)),"-")</f>
        <v>40</v>
      </c>
      <c r="F5167" s="4" t="str">
        <f aca="false">IFERROR(INDEX(Positions!$E$2:$E$14531,MATCH($A5167&amp;"|29",Positions!$A$2:$A$14531,0)),"-")</f>
        <v>U</v>
      </c>
      <c r="G5167" s="4" t="str">
        <f aca="false">IFERROR(INDEX(Positions!$E$2:$E$14531,MATCH($A5167&amp;"|41",Positions!$A$2:$A$14531,0)),"-")</f>
        <v>A</v>
      </c>
      <c r="H5167" s="3" t="str">
        <f aca="false">F5167&amp;"-"&amp;G5167</f>
        <v>U-A</v>
      </c>
      <c r="I5167" s="4" t="n">
        <f aca="false">(F5167="G")+(G5167="G")</f>
        <v>0</v>
      </c>
      <c r="J5167" s="4" t="n">
        <f aca="false">(F5167="C")+(G5167="C")</f>
        <v>0</v>
      </c>
      <c r="K5167" s="3" t="n">
        <f aca="false">I5167+J5167</f>
        <v>0</v>
      </c>
    </row>
    <row r="5168" customFormat="false" ht="15" hidden="false" customHeight="false" outlineLevel="0" collapsed="false">
      <c r="A5168" s="4" t="s">
        <v>221</v>
      </c>
      <c r="B5168" s="4" t="s">
        <v>805</v>
      </c>
      <c r="C5168" s="4" t="s">
        <v>694</v>
      </c>
      <c r="D5168" s="4" t="n">
        <f aca="false">IFERROR(INDEX(Positions!$D$2:$D$14531,MATCH($A5168&amp;"|30",Positions!$A$2:$A$14531,0)),"-")</f>
        <v>29</v>
      </c>
      <c r="E5168" s="4" t="n">
        <f aca="false">IFERROR(INDEX(Positions!$D$2:$D$14531,MATCH($A5168&amp;"|40",Positions!$A$2:$A$14531,0)),"-")</f>
        <v>39</v>
      </c>
      <c r="F5168" s="4" t="str">
        <f aca="false">IFERROR(INDEX(Positions!$E$2:$E$14531,MATCH($A5168&amp;"|30",Positions!$A$2:$A$14531,0)),"-")</f>
        <v>G</v>
      </c>
      <c r="G5168" s="4" t="str">
        <f aca="false">IFERROR(INDEX(Positions!$E$2:$E$14531,MATCH($A5168&amp;"|40",Positions!$A$2:$A$14531,0)),"-")</f>
        <v>C</v>
      </c>
      <c r="H5168" s="3" t="str">
        <f aca="false">F5168&amp;"-"&amp;G5168</f>
        <v>G-C</v>
      </c>
      <c r="I5168" s="4" t="n">
        <f aca="false">(F5168="G")+(G5168="G")</f>
        <v>1</v>
      </c>
      <c r="J5168" s="4" t="n">
        <f aca="false">(F5168="C")+(G5168="C")</f>
        <v>1</v>
      </c>
      <c r="K5168" s="3" t="n">
        <f aca="false">I5168+J5168</f>
        <v>2</v>
      </c>
    </row>
    <row r="5169" customFormat="false" ht="15" hidden="false" customHeight="false" outlineLevel="0" collapsed="false">
      <c r="A5169" s="4" t="s">
        <v>221</v>
      </c>
      <c r="B5169" s="4" t="s">
        <v>805</v>
      </c>
      <c r="C5169" s="4" t="s">
        <v>640</v>
      </c>
      <c r="D5169" s="4" t="n">
        <f aca="false">IFERROR(INDEX(Positions!$D$2:$D$14531,MATCH($A5169&amp;"|31",Positions!$A$2:$A$14531,0)),"-")</f>
        <v>30</v>
      </c>
      <c r="E5169" s="4" t="n">
        <f aca="false">IFERROR(INDEX(Positions!$D$2:$D$14531,MATCH($A5169&amp;"|39",Positions!$A$2:$A$14531,0)),"-")</f>
        <v>38</v>
      </c>
      <c r="F5169" s="4" t="str">
        <f aca="false">IFERROR(INDEX(Positions!$E$2:$E$14531,MATCH($A5169&amp;"|31",Positions!$A$2:$A$14531,0)),"-")</f>
        <v>A</v>
      </c>
      <c r="G5169" s="4" t="str">
        <f aca="false">IFERROR(INDEX(Positions!$E$2:$E$14531,MATCH($A5169&amp;"|39",Positions!$A$2:$A$14531,0)),"-")</f>
        <v>U</v>
      </c>
      <c r="H5169" s="3" t="str">
        <f aca="false">F5169&amp;"-"&amp;G5169</f>
        <v>A-U</v>
      </c>
      <c r="I5169" s="4" t="n">
        <f aca="false">(F5169="G")+(G5169="G")</f>
        <v>0</v>
      </c>
      <c r="J5169" s="4" t="n">
        <f aca="false">(F5169="C")+(G5169="C")</f>
        <v>0</v>
      </c>
      <c r="K5169" s="3" t="n">
        <f aca="false">I5169+J5169</f>
        <v>0</v>
      </c>
    </row>
    <row r="5170" customFormat="false" ht="15" hidden="false" customHeight="false" outlineLevel="0" collapsed="false">
      <c r="A5170" s="4" t="s">
        <v>221</v>
      </c>
      <c r="B5170" s="4" t="s">
        <v>830</v>
      </c>
      <c r="C5170" s="4" t="s">
        <v>367</v>
      </c>
      <c r="D5170" s="4" t="n">
        <f aca="false">IFERROR(INDEX(Positions!$D$2:$D$14531,MATCH($A5170&amp;"|49",Positions!$A$2:$A$14531,0)),"-")</f>
        <v>48</v>
      </c>
      <c r="E5170" s="4" t="n">
        <f aca="false">IFERROR(INDEX(Positions!$D$2:$D$14531,MATCH($A5170&amp;"|65",Positions!$A$2:$A$14531,0)),"-")</f>
        <v>64</v>
      </c>
      <c r="F5170" s="4" t="str">
        <f aca="false">IFERROR(INDEX(Positions!$E$2:$E$14531,MATCH($A5170&amp;"|49",Positions!$A$2:$A$14531,0)),"-")</f>
        <v>A</v>
      </c>
      <c r="G5170" s="4" t="str">
        <f aca="false">IFERROR(INDEX(Positions!$E$2:$E$14531,MATCH($A5170&amp;"|65",Positions!$A$2:$A$14531,0)),"-")</f>
        <v>U</v>
      </c>
      <c r="H5170" s="3" t="str">
        <f aca="false">F5170&amp;"-"&amp;G5170</f>
        <v>A-U</v>
      </c>
      <c r="I5170" s="4" t="n">
        <f aca="false">(F5170="G")+(G5170="G")</f>
        <v>0</v>
      </c>
      <c r="J5170" s="4" t="n">
        <f aca="false">(F5170="C")+(G5170="C")</f>
        <v>0</v>
      </c>
      <c r="K5170" s="3" t="n">
        <f aca="false">I5170+J5170</f>
        <v>0</v>
      </c>
    </row>
    <row r="5171" customFormat="false" ht="15" hidden="false" customHeight="false" outlineLevel="0" collapsed="false">
      <c r="A5171" s="4" t="s">
        <v>221</v>
      </c>
      <c r="B5171" s="4" t="s">
        <v>830</v>
      </c>
      <c r="C5171" s="4" t="s">
        <v>891</v>
      </c>
      <c r="D5171" s="4" t="n">
        <f aca="false">IFERROR(INDEX(Positions!$D$2:$D$14531,MATCH($A5171&amp;"|50",Positions!$A$2:$A$14531,0)),"-")</f>
        <v>49</v>
      </c>
      <c r="E5171" s="4" t="n">
        <f aca="false">IFERROR(INDEX(Positions!$D$2:$D$14531,MATCH($A5171&amp;"|64",Positions!$A$2:$A$14531,0)),"-")</f>
        <v>63</v>
      </c>
      <c r="F5171" s="4" t="str">
        <f aca="false">IFERROR(INDEX(Positions!$E$2:$E$14531,MATCH($A5171&amp;"|50",Positions!$A$2:$A$14531,0)),"-")</f>
        <v>U</v>
      </c>
      <c r="G5171" s="4" t="str">
        <f aca="false">IFERROR(INDEX(Positions!$E$2:$E$14531,MATCH($A5171&amp;"|64",Positions!$A$2:$A$14531,0)),"-")</f>
        <v>A</v>
      </c>
      <c r="H5171" s="3" t="str">
        <f aca="false">F5171&amp;"-"&amp;G5171</f>
        <v>U-A</v>
      </c>
      <c r="I5171" s="4" t="n">
        <f aca="false">(F5171="G")+(G5171="G")</f>
        <v>0</v>
      </c>
      <c r="J5171" s="4" t="n">
        <f aca="false">(F5171="C")+(G5171="C")</f>
        <v>0</v>
      </c>
      <c r="K5171" s="3" t="n">
        <f aca="false">I5171+J5171</f>
        <v>0</v>
      </c>
    </row>
    <row r="5172" customFormat="false" ht="15" hidden="false" customHeight="false" outlineLevel="0" collapsed="false">
      <c r="A5172" s="4" t="s">
        <v>221</v>
      </c>
      <c r="B5172" s="4" t="s">
        <v>830</v>
      </c>
      <c r="C5172" s="4" t="s">
        <v>689</v>
      </c>
      <c r="D5172" s="4" t="n">
        <f aca="false">IFERROR(INDEX(Positions!$D$2:$D$14531,MATCH($A5172&amp;"|51",Positions!$A$2:$A$14531,0)),"-")</f>
        <v>50</v>
      </c>
      <c r="E5172" s="4" t="n">
        <f aca="false">IFERROR(INDEX(Positions!$D$2:$D$14531,MATCH($A5172&amp;"|63",Positions!$A$2:$A$14531,0)),"-")</f>
        <v>62</v>
      </c>
      <c r="F5172" s="4" t="str">
        <f aca="false">IFERROR(INDEX(Positions!$E$2:$E$14531,MATCH($A5172&amp;"|51",Positions!$A$2:$A$14531,0)),"-")</f>
        <v>G</v>
      </c>
      <c r="G5172" s="4" t="str">
        <f aca="false">IFERROR(INDEX(Positions!$E$2:$E$14531,MATCH($A5172&amp;"|63",Positions!$A$2:$A$14531,0)),"-")</f>
        <v>C</v>
      </c>
      <c r="H5172" s="3" t="str">
        <f aca="false">F5172&amp;"-"&amp;G5172</f>
        <v>G-C</v>
      </c>
      <c r="I5172" s="4" t="n">
        <f aca="false">(F5172="G")+(G5172="G")</f>
        <v>1</v>
      </c>
      <c r="J5172" s="4" t="n">
        <f aca="false">(F5172="C")+(G5172="C")</f>
        <v>1</v>
      </c>
      <c r="K5172" s="3" t="n">
        <f aca="false">I5172+J5172</f>
        <v>2</v>
      </c>
    </row>
    <row r="5173" customFormat="false" ht="15" hidden="false" customHeight="false" outlineLevel="0" collapsed="false">
      <c r="A5173" s="4" t="s">
        <v>221</v>
      </c>
      <c r="B5173" s="4" t="s">
        <v>830</v>
      </c>
      <c r="C5173" s="4" t="s">
        <v>703</v>
      </c>
      <c r="D5173" s="4" t="n">
        <f aca="false">IFERROR(INDEX(Positions!$D$2:$D$14531,MATCH($A5173&amp;"|52",Positions!$A$2:$A$14531,0)),"-")</f>
        <v>51</v>
      </c>
      <c r="E5173" s="4" t="n">
        <f aca="false">IFERROR(INDEX(Positions!$D$2:$D$14531,MATCH($A5173&amp;"|62",Positions!$A$2:$A$14531,0)),"-")</f>
        <v>61</v>
      </c>
      <c r="F5173" s="4" t="str">
        <f aca="false">IFERROR(INDEX(Positions!$E$2:$E$14531,MATCH($A5173&amp;"|52",Positions!$A$2:$A$14531,0)),"-")</f>
        <v>G</v>
      </c>
      <c r="G5173" s="4" t="str">
        <f aca="false">IFERROR(INDEX(Positions!$E$2:$E$14531,MATCH($A5173&amp;"|62",Positions!$A$2:$A$14531,0)),"-")</f>
        <v>C</v>
      </c>
      <c r="H5173" s="3" t="str">
        <f aca="false">F5173&amp;"-"&amp;G5173</f>
        <v>G-C</v>
      </c>
      <c r="I5173" s="4" t="n">
        <f aca="false">(F5173="G")+(G5173="G")</f>
        <v>1</v>
      </c>
      <c r="J5173" s="4" t="n">
        <f aca="false">(F5173="C")+(G5173="C")</f>
        <v>1</v>
      </c>
      <c r="K5173" s="3" t="n">
        <f aca="false">I5173+J5173</f>
        <v>2</v>
      </c>
    </row>
    <row r="5174" customFormat="false" ht="15" hidden="false" customHeight="false" outlineLevel="0" collapsed="false">
      <c r="A5174" s="4" t="s">
        <v>221</v>
      </c>
      <c r="B5174" s="4" t="s">
        <v>830</v>
      </c>
      <c r="C5174" s="4" t="s">
        <v>892</v>
      </c>
      <c r="D5174" s="4" t="n">
        <f aca="false">IFERROR(INDEX(Positions!$D$2:$D$14531,MATCH($A5174&amp;"|53",Positions!$A$2:$A$14531,0)),"-")</f>
        <v>52</v>
      </c>
      <c r="E5174" s="4" t="n">
        <f aca="false">IFERROR(INDEX(Positions!$D$2:$D$14531,MATCH($A5174&amp;"|61",Positions!$A$2:$A$14531,0)),"-")</f>
        <v>60</v>
      </c>
      <c r="F5174" s="4" t="str">
        <f aca="false">IFERROR(INDEX(Positions!$E$2:$E$14531,MATCH($A5174&amp;"|53",Positions!$A$2:$A$14531,0)),"-")</f>
        <v>G</v>
      </c>
      <c r="G5174" s="4" t="str">
        <f aca="false">IFERROR(INDEX(Positions!$E$2:$E$14531,MATCH($A5174&amp;"|61",Positions!$A$2:$A$14531,0)),"-")</f>
        <v>C</v>
      </c>
      <c r="H5174" s="3" t="str">
        <f aca="false">F5174&amp;"-"&amp;G5174</f>
        <v>G-C</v>
      </c>
      <c r="I5174" s="4" t="n">
        <f aca="false">(F5174="G")+(G5174="G")</f>
        <v>1</v>
      </c>
      <c r="J5174" s="4" t="n">
        <f aca="false">(F5174="C")+(G5174="C")</f>
        <v>1</v>
      </c>
      <c r="K5174" s="3" t="n">
        <f aca="false">I5174+J5174</f>
        <v>2</v>
      </c>
    </row>
    <row r="5175" customFormat="false" ht="15" hidden="false" customHeight="false" outlineLevel="0" collapsed="false">
      <c r="A5175" s="24" t="s">
        <v>221</v>
      </c>
      <c r="B5175" s="24" t="s">
        <v>893</v>
      </c>
      <c r="C5175" s="24" t="s">
        <v>894</v>
      </c>
      <c r="D5175" s="24" t="n">
        <f aca="false">IFERROR(INDEX(Positions!$D$2:$D$14531,MATCH($A5175&amp;"|8",Positions!$A$2:$A$14531,0)),"-")</f>
        <v>8</v>
      </c>
      <c r="E5175" s="24" t="n">
        <f aca="false">IFERROR(INDEX(Positions!$D$2:$D$14531,MATCH($A5175&amp;"|14",Positions!$A$2:$A$14531,0)),"-")</f>
        <v>14</v>
      </c>
      <c r="F5175" s="24" t="str">
        <f aca="false">IFERROR(INDEX(Positions!$E$2:$E$14531,MATCH($A5175&amp;"|8",Positions!$A$2:$A$14531,0)),"-")</f>
        <v>U</v>
      </c>
      <c r="G5175" s="24" t="str">
        <f aca="false">IFERROR(INDEX(Positions!$E$2:$E$14531,MATCH($A5175&amp;"|14",Positions!$A$2:$A$14531,0)),"-")</f>
        <v>A</v>
      </c>
      <c r="H5175" s="25" t="str">
        <f aca="false">F5175&amp;"-"&amp;G5175</f>
        <v>U-A</v>
      </c>
      <c r="I5175" s="24" t="n">
        <f aca="false">(F5175="G")+(G5175="G")</f>
        <v>0</v>
      </c>
      <c r="J5175" s="24" t="n">
        <f aca="false">(F5175="C")+(G5175="C")</f>
        <v>0</v>
      </c>
      <c r="K5175" s="25" t="n">
        <f aca="false">I5175+J5175</f>
        <v>0</v>
      </c>
    </row>
    <row r="5176" customFormat="false" ht="15" hidden="false" customHeight="false" outlineLevel="0" collapsed="false">
      <c r="A5176" s="24" t="s">
        <v>221</v>
      </c>
      <c r="B5176" s="24" t="s">
        <v>893</v>
      </c>
      <c r="C5176" s="24" t="s">
        <v>895</v>
      </c>
      <c r="D5176" s="24" t="n">
        <f aca="false">IFERROR(INDEX(Positions!$D$2:$D$14531,MATCH($A5176&amp;"|15",Positions!$A$2:$A$14531,0)),"-")</f>
        <v>15</v>
      </c>
      <c r="E5176" s="24" t="n">
        <f aca="false">IFERROR(INDEX(Positions!$D$2:$D$14531,MATCH($A5176&amp;"|48",Positions!$A$2:$A$14531,0)),"-")</f>
        <v>47</v>
      </c>
      <c r="F5176" s="24" t="str">
        <f aca="false">IFERROR(INDEX(Positions!$E$2:$E$14531,MATCH($A5176&amp;"|15",Positions!$A$2:$A$14531,0)),"-")</f>
        <v>A</v>
      </c>
      <c r="G5176" s="24" t="str">
        <f aca="false">IFERROR(INDEX(Positions!$E$2:$E$14531,MATCH($A5176&amp;"|48",Positions!$A$2:$A$14531,0)),"-")</f>
        <v>U</v>
      </c>
      <c r="H5176" s="25" t="str">
        <f aca="false">F5176&amp;"-"&amp;G5176</f>
        <v>A-U</v>
      </c>
      <c r="I5176" s="24" t="n">
        <f aca="false">(F5176="G")+(G5176="G")</f>
        <v>0</v>
      </c>
      <c r="J5176" s="24" t="n">
        <f aca="false">(F5176="C")+(G5176="C")</f>
        <v>0</v>
      </c>
      <c r="K5176" s="25" t="n">
        <f aca="false">I5176+J5176</f>
        <v>0</v>
      </c>
    </row>
    <row r="5177" customFormat="false" ht="15" hidden="false" customHeight="false" outlineLevel="0" collapsed="false">
      <c r="A5177" s="24" t="s">
        <v>221</v>
      </c>
      <c r="B5177" s="24" t="s">
        <v>893</v>
      </c>
      <c r="C5177" s="24" t="s">
        <v>896</v>
      </c>
      <c r="D5177" s="24" t="n">
        <f aca="false">IFERROR(INDEX(Positions!$D$2:$D$14531,MATCH($A5177&amp;"|18",Positions!$A$2:$A$14531,0)),"-")</f>
        <v>17</v>
      </c>
      <c r="E5177" s="24" t="n">
        <f aca="false">IFERROR(INDEX(Positions!$D$2:$D$14531,MATCH($A5177&amp;"|55",Positions!$A$2:$A$14531,0)),"-")</f>
        <v>54</v>
      </c>
      <c r="F5177" s="24" t="str">
        <f aca="false">IFERROR(INDEX(Positions!$E$2:$E$14531,MATCH($A5177&amp;"|18",Positions!$A$2:$A$14531,0)),"-")</f>
        <v>G</v>
      </c>
      <c r="G5177" s="24" t="str">
        <f aca="false">IFERROR(INDEX(Positions!$E$2:$E$14531,MATCH($A5177&amp;"|55",Positions!$A$2:$A$14531,0)),"-")</f>
        <v>U</v>
      </c>
      <c r="H5177" s="25" t="str">
        <f aca="false">F5177&amp;"-"&amp;G5177</f>
        <v>G-U</v>
      </c>
      <c r="I5177" s="24" t="n">
        <f aca="false">(F5177="G")+(G5177="G")</f>
        <v>1</v>
      </c>
      <c r="J5177" s="24" t="n">
        <f aca="false">(F5177="C")+(G5177="C")</f>
        <v>0</v>
      </c>
      <c r="K5177" s="25" t="n">
        <f aca="false">I5177+J5177</f>
        <v>1</v>
      </c>
    </row>
    <row r="5178" customFormat="false" ht="15" hidden="false" customHeight="false" outlineLevel="0" collapsed="false">
      <c r="A5178" s="24" t="s">
        <v>221</v>
      </c>
      <c r="B5178" s="24" t="s">
        <v>893</v>
      </c>
      <c r="C5178" s="24" t="s">
        <v>897</v>
      </c>
      <c r="D5178" s="24" t="n">
        <f aca="false">IFERROR(INDEX(Positions!$D$2:$D$14531,MATCH($A5178&amp;"|19",Positions!$A$2:$A$14531,0)),"-")</f>
        <v>18</v>
      </c>
      <c r="E5178" s="24" t="n">
        <f aca="false">IFERROR(INDEX(Positions!$D$2:$D$14531,MATCH($A5178&amp;"|56",Positions!$A$2:$A$14531,0)),"-")</f>
        <v>55</v>
      </c>
      <c r="F5178" s="24" t="str">
        <f aca="false">IFERROR(INDEX(Positions!$E$2:$E$14531,MATCH($A5178&amp;"|19",Positions!$A$2:$A$14531,0)),"-")</f>
        <v>G</v>
      </c>
      <c r="G5178" s="24" t="str">
        <f aca="false">IFERROR(INDEX(Positions!$E$2:$E$14531,MATCH($A5178&amp;"|56",Positions!$A$2:$A$14531,0)),"-")</f>
        <v>C</v>
      </c>
      <c r="H5178" s="25" t="str">
        <f aca="false">F5178&amp;"-"&amp;G5178</f>
        <v>G-C</v>
      </c>
      <c r="I5178" s="24" t="n">
        <f aca="false">(F5178="G")+(G5178="G")</f>
        <v>1</v>
      </c>
      <c r="J5178" s="24" t="n">
        <f aca="false">(F5178="C")+(G5178="C")</f>
        <v>1</v>
      </c>
      <c r="K5178" s="25" t="n">
        <f aca="false">I5178+J5178</f>
        <v>2</v>
      </c>
    </row>
    <row r="5179" customFormat="false" ht="15" hidden="false" customHeight="false" outlineLevel="0" collapsed="false">
      <c r="A5179" s="24" t="s">
        <v>221</v>
      </c>
      <c r="B5179" s="24" t="s">
        <v>893</v>
      </c>
      <c r="C5179" s="24" t="s">
        <v>898</v>
      </c>
      <c r="D5179" s="24" t="n">
        <f aca="false">IFERROR(INDEX(Positions!$D$2:$D$14531,MATCH($A5179&amp;"|26",Positions!$A$2:$A$14531,0)),"-")</f>
        <v>25</v>
      </c>
      <c r="E5179" s="24" t="n">
        <f aca="false">IFERROR(INDEX(Positions!$D$2:$D$14531,MATCH($A5179&amp;"|44",Positions!$A$2:$A$14531,0)),"-")</f>
        <v>43</v>
      </c>
      <c r="F5179" s="24" t="str">
        <f aca="false">IFERROR(INDEX(Positions!$E$2:$E$14531,MATCH($A5179&amp;"|26",Positions!$A$2:$A$14531,0)),"-")</f>
        <v>G</v>
      </c>
      <c r="G5179" s="24" t="str">
        <f aca="false">IFERROR(INDEX(Positions!$E$2:$E$14531,MATCH($A5179&amp;"|44",Positions!$A$2:$A$14531,0)),"-")</f>
        <v>A</v>
      </c>
      <c r="H5179" s="25" t="str">
        <f aca="false">F5179&amp;"-"&amp;G5179</f>
        <v>G-A</v>
      </c>
      <c r="I5179" s="24" t="n">
        <f aca="false">(F5179="G")+(G5179="G")</f>
        <v>1</v>
      </c>
      <c r="J5179" s="24" t="n">
        <f aca="false">(F5179="C")+(G5179="C")</f>
        <v>0</v>
      </c>
      <c r="K5179" s="25" t="n">
        <f aca="false">I5179+J5179</f>
        <v>1</v>
      </c>
    </row>
    <row r="5180" customFormat="false" ht="15" hidden="false" customHeight="false" outlineLevel="0" collapsed="false">
      <c r="A5180" s="24" t="s">
        <v>221</v>
      </c>
      <c r="B5180" s="24" t="s">
        <v>893</v>
      </c>
      <c r="C5180" s="24" t="s">
        <v>899</v>
      </c>
      <c r="D5180" s="24" t="n">
        <f aca="false">IFERROR(INDEX(Positions!$D$2:$D$14531,MATCH($A5180&amp;"|32",Positions!$A$2:$A$14531,0)),"-")</f>
        <v>31</v>
      </c>
      <c r="E5180" s="24" t="n">
        <f aca="false">IFERROR(INDEX(Positions!$D$2:$D$14531,MATCH($A5180&amp;"|38",Positions!$A$2:$A$14531,0)),"-")</f>
        <v>37</v>
      </c>
      <c r="F5180" s="24" t="str">
        <f aca="false">IFERROR(INDEX(Positions!$E$2:$E$14531,MATCH($A5180&amp;"|32",Positions!$A$2:$A$14531,0)),"-")</f>
        <v>C</v>
      </c>
      <c r="G5180" s="24" t="str">
        <f aca="false">IFERROR(INDEX(Positions!$E$2:$E$14531,MATCH($A5180&amp;"|38",Positions!$A$2:$A$14531,0)),"-")</f>
        <v>A</v>
      </c>
      <c r="H5180" s="25" t="str">
        <f aca="false">F5180&amp;"-"&amp;G5180</f>
        <v>C-A</v>
      </c>
      <c r="I5180" s="24" t="n">
        <f aca="false">(F5180="G")+(G5180="G")</f>
        <v>0</v>
      </c>
      <c r="J5180" s="24" t="n">
        <f aca="false">(F5180="C")+(G5180="C")</f>
        <v>1</v>
      </c>
      <c r="K5180" s="25" t="n">
        <f aca="false">I5180+J5180</f>
        <v>1</v>
      </c>
    </row>
    <row r="5181" customFormat="false" ht="15" hidden="false" customHeight="false" outlineLevel="0" collapsed="false">
      <c r="A5181" s="24" t="s">
        <v>221</v>
      </c>
      <c r="B5181" s="24" t="s">
        <v>893</v>
      </c>
      <c r="C5181" s="24" t="s">
        <v>900</v>
      </c>
      <c r="D5181" s="24" t="n">
        <f aca="false">IFERROR(INDEX(Positions!$D$2:$D$14531,MATCH($A5181&amp;"|54",Positions!$A$2:$A$14531,0)),"-")</f>
        <v>53</v>
      </c>
      <c r="E5181" s="24" t="n">
        <f aca="false">IFERROR(INDEX(Positions!$D$2:$D$14531,MATCH($A5181&amp;"|58",Positions!$A$2:$A$14531,0)),"-")</f>
        <v>57</v>
      </c>
      <c r="F5181" s="24" t="str">
        <f aca="false">IFERROR(INDEX(Positions!$E$2:$E$14531,MATCH($A5181&amp;"|54",Positions!$A$2:$A$14531,0)),"-")</f>
        <v>U</v>
      </c>
      <c r="G5181" s="24" t="str">
        <f aca="false">IFERROR(INDEX(Positions!$E$2:$E$14531,MATCH($A5181&amp;"|58",Positions!$A$2:$A$14531,0)),"-")</f>
        <v>A</v>
      </c>
      <c r="H5181" s="25" t="str">
        <f aca="false">F5181&amp;"-"&amp;G5181</f>
        <v>U-A</v>
      </c>
      <c r="I5181" s="24" t="n">
        <f aca="false">(F5181="G")+(G5181="G")</f>
        <v>0</v>
      </c>
      <c r="J5181" s="24" t="n">
        <f aca="false">(F5181="C")+(G5181="C")</f>
        <v>0</v>
      </c>
      <c r="K5181" s="25" t="n">
        <f aca="false">I5181+J5181</f>
        <v>0</v>
      </c>
    </row>
    <row r="5182" customFormat="false" ht="15" hidden="false" customHeight="false" outlineLevel="0" collapsed="false">
      <c r="A5182" s="4" t="s">
        <v>222</v>
      </c>
      <c r="B5182" s="4" t="s">
        <v>768</v>
      </c>
      <c r="C5182" s="4" t="s">
        <v>882</v>
      </c>
      <c r="D5182" s="4" t="n">
        <f aca="false">IFERROR(INDEX(Positions!$D$2:$D$14531,MATCH($A5182&amp;"|1",Positions!$A$2:$A$14531,0)),"-")</f>
        <v>1</v>
      </c>
      <c r="E5182" s="4" t="n">
        <f aca="false">IFERROR(INDEX(Positions!$D$2:$D$14531,MATCH($A5182&amp;"|72",Positions!$A$2:$A$14531,0)),"-")</f>
        <v>71</v>
      </c>
      <c r="F5182" s="4" t="str">
        <f aca="false">IFERROR(INDEX(Positions!$E$2:$E$14531,MATCH($A5182&amp;"|1",Positions!$A$2:$A$14531,0)),"-")</f>
        <v>U</v>
      </c>
      <c r="G5182" s="4" t="str">
        <f aca="false">IFERROR(INDEX(Positions!$E$2:$E$14531,MATCH($A5182&amp;"|72",Positions!$A$2:$A$14531,0)),"-")</f>
        <v>A</v>
      </c>
      <c r="H5182" s="3" t="str">
        <f aca="false">F5182&amp;"-"&amp;G5182</f>
        <v>U-A</v>
      </c>
      <c r="I5182" s="4" t="n">
        <f aca="false">(F5182="G")+(G5182="G")</f>
        <v>0</v>
      </c>
      <c r="J5182" s="4" t="n">
        <f aca="false">(F5182="C")+(G5182="C")</f>
        <v>0</v>
      </c>
      <c r="K5182" s="3" t="n">
        <f aca="false">I5182+J5182</f>
        <v>0</v>
      </c>
    </row>
    <row r="5183" customFormat="false" ht="15" hidden="false" customHeight="false" outlineLevel="0" collapsed="false">
      <c r="A5183" s="4" t="s">
        <v>222</v>
      </c>
      <c r="B5183" s="4" t="s">
        <v>768</v>
      </c>
      <c r="C5183" s="4" t="s">
        <v>883</v>
      </c>
      <c r="D5183" s="4" t="n">
        <f aca="false">IFERROR(INDEX(Positions!$D$2:$D$14531,MATCH($A5183&amp;"|2",Positions!$A$2:$A$14531,0)),"-")</f>
        <v>2</v>
      </c>
      <c r="E5183" s="4" t="n">
        <f aca="false">IFERROR(INDEX(Positions!$D$2:$D$14531,MATCH($A5183&amp;"|71",Positions!$A$2:$A$14531,0)),"-")</f>
        <v>70</v>
      </c>
      <c r="F5183" s="4" t="str">
        <f aca="false">IFERROR(INDEX(Positions!$E$2:$E$14531,MATCH($A5183&amp;"|2",Positions!$A$2:$A$14531,0)),"-")</f>
        <v>C</v>
      </c>
      <c r="G5183" s="4" t="str">
        <f aca="false">IFERROR(INDEX(Positions!$E$2:$E$14531,MATCH($A5183&amp;"|71",Positions!$A$2:$A$14531,0)),"-")</f>
        <v>G</v>
      </c>
      <c r="H5183" s="3" t="str">
        <f aca="false">F5183&amp;"-"&amp;G5183</f>
        <v>C-G</v>
      </c>
      <c r="I5183" s="4" t="n">
        <f aca="false">(F5183="G")+(G5183="G")</f>
        <v>1</v>
      </c>
      <c r="J5183" s="4" t="n">
        <f aca="false">(F5183="C")+(G5183="C")</f>
        <v>1</v>
      </c>
      <c r="K5183" s="3" t="n">
        <f aca="false">I5183+J5183</f>
        <v>2</v>
      </c>
    </row>
    <row r="5184" customFormat="false" ht="15" hidden="false" customHeight="false" outlineLevel="0" collapsed="false">
      <c r="A5184" s="4" t="s">
        <v>222</v>
      </c>
      <c r="B5184" s="4" t="s">
        <v>768</v>
      </c>
      <c r="C5184" s="4" t="s">
        <v>884</v>
      </c>
      <c r="D5184" s="4" t="n">
        <f aca="false">IFERROR(INDEX(Positions!$D$2:$D$14531,MATCH($A5184&amp;"|3",Positions!$A$2:$A$14531,0)),"-")</f>
        <v>3</v>
      </c>
      <c r="E5184" s="4" t="n">
        <f aca="false">IFERROR(INDEX(Positions!$D$2:$D$14531,MATCH($A5184&amp;"|70",Positions!$A$2:$A$14531,0)),"-")</f>
        <v>69</v>
      </c>
      <c r="F5184" s="4" t="str">
        <f aca="false">IFERROR(INDEX(Positions!$E$2:$E$14531,MATCH($A5184&amp;"|3",Positions!$A$2:$A$14531,0)),"-")</f>
        <v>C</v>
      </c>
      <c r="G5184" s="4" t="str">
        <f aca="false">IFERROR(INDEX(Positions!$E$2:$E$14531,MATCH($A5184&amp;"|70",Positions!$A$2:$A$14531,0)),"-")</f>
        <v>G</v>
      </c>
      <c r="H5184" s="3" t="str">
        <f aca="false">F5184&amp;"-"&amp;G5184</f>
        <v>C-G</v>
      </c>
      <c r="I5184" s="4" t="n">
        <f aca="false">(F5184="G")+(G5184="G")</f>
        <v>1</v>
      </c>
      <c r="J5184" s="4" t="n">
        <f aca="false">(F5184="C")+(G5184="C")</f>
        <v>1</v>
      </c>
      <c r="K5184" s="3" t="n">
        <f aca="false">I5184+J5184</f>
        <v>2</v>
      </c>
    </row>
    <row r="5185" customFormat="false" ht="15" hidden="false" customHeight="false" outlineLevel="0" collapsed="false">
      <c r="A5185" s="4" t="s">
        <v>222</v>
      </c>
      <c r="B5185" s="4" t="s">
        <v>768</v>
      </c>
      <c r="C5185" s="4" t="s">
        <v>885</v>
      </c>
      <c r="D5185" s="4" t="n">
        <f aca="false">IFERROR(INDEX(Positions!$D$2:$D$14531,MATCH($A5185&amp;"|4",Positions!$A$2:$A$14531,0)),"-")</f>
        <v>4</v>
      </c>
      <c r="E5185" s="4" t="n">
        <f aca="false">IFERROR(INDEX(Positions!$D$2:$D$14531,MATCH($A5185&amp;"|69",Positions!$A$2:$A$14531,0)),"-")</f>
        <v>68</v>
      </c>
      <c r="F5185" s="4" t="str">
        <f aca="false">IFERROR(INDEX(Positions!$E$2:$E$14531,MATCH($A5185&amp;"|4",Positions!$A$2:$A$14531,0)),"-")</f>
        <v>G</v>
      </c>
      <c r="G5185" s="4" t="str">
        <f aca="false">IFERROR(INDEX(Positions!$E$2:$E$14531,MATCH($A5185&amp;"|69",Positions!$A$2:$A$14531,0)),"-")</f>
        <v>C</v>
      </c>
      <c r="H5185" s="3" t="str">
        <f aca="false">F5185&amp;"-"&amp;G5185</f>
        <v>G-C</v>
      </c>
      <c r="I5185" s="4" t="n">
        <f aca="false">(F5185="G")+(G5185="G")</f>
        <v>1</v>
      </c>
      <c r="J5185" s="4" t="n">
        <f aca="false">(F5185="C")+(G5185="C")</f>
        <v>1</v>
      </c>
      <c r="K5185" s="3" t="n">
        <f aca="false">I5185+J5185</f>
        <v>2</v>
      </c>
    </row>
    <row r="5186" customFormat="false" ht="15" hidden="false" customHeight="false" outlineLevel="0" collapsed="false">
      <c r="A5186" s="4" t="s">
        <v>222</v>
      </c>
      <c r="B5186" s="4" t="s">
        <v>768</v>
      </c>
      <c r="C5186" s="4" t="s">
        <v>542</v>
      </c>
      <c r="D5186" s="4" t="n">
        <f aca="false">IFERROR(INDEX(Positions!$D$2:$D$14531,MATCH($A5186&amp;"|5",Positions!$A$2:$A$14531,0)),"-")</f>
        <v>5</v>
      </c>
      <c r="E5186" s="4" t="n">
        <f aca="false">IFERROR(INDEX(Positions!$D$2:$D$14531,MATCH($A5186&amp;"|68",Positions!$A$2:$A$14531,0)),"-")</f>
        <v>67</v>
      </c>
      <c r="F5186" s="4" t="str">
        <f aca="false">IFERROR(INDEX(Positions!$E$2:$E$14531,MATCH($A5186&amp;"|5",Positions!$A$2:$A$14531,0)),"-")</f>
        <v>U</v>
      </c>
      <c r="G5186" s="4" t="str">
        <f aca="false">IFERROR(INDEX(Positions!$E$2:$E$14531,MATCH($A5186&amp;"|68",Positions!$A$2:$A$14531,0)),"-")</f>
        <v>G</v>
      </c>
      <c r="H5186" s="3" t="str">
        <f aca="false">F5186&amp;"-"&amp;G5186</f>
        <v>U-G</v>
      </c>
      <c r="I5186" s="4" t="n">
        <f aca="false">(F5186="G")+(G5186="G")</f>
        <v>1</v>
      </c>
      <c r="J5186" s="4" t="n">
        <f aca="false">(F5186="C")+(G5186="C")</f>
        <v>0</v>
      </c>
      <c r="K5186" s="3" t="n">
        <f aca="false">I5186+J5186</f>
        <v>1</v>
      </c>
    </row>
    <row r="5187" customFormat="false" ht="15" hidden="false" customHeight="false" outlineLevel="0" collapsed="false">
      <c r="A5187" s="4" t="s">
        <v>222</v>
      </c>
      <c r="B5187" s="4" t="s">
        <v>768</v>
      </c>
      <c r="C5187" s="4" t="s">
        <v>561</v>
      </c>
      <c r="D5187" s="4" t="n">
        <f aca="false">IFERROR(INDEX(Positions!$D$2:$D$14531,MATCH($A5187&amp;"|6",Positions!$A$2:$A$14531,0)),"-")</f>
        <v>6</v>
      </c>
      <c r="E5187" s="4" t="n">
        <f aca="false">IFERROR(INDEX(Positions!$D$2:$D$14531,MATCH($A5187&amp;"|67",Positions!$A$2:$A$14531,0)),"-")</f>
        <v>66</v>
      </c>
      <c r="F5187" s="4" t="str">
        <f aca="false">IFERROR(INDEX(Positions!$E$2:$E$14531,MATCH($A5187&amp;"|6",Positions!$A$2:$A$14531,0)),"-")</f>
        <v>G</v>
      </c>
      <c r="G5187" s="4" t="str">
        <f aca="false">IFERROR(INDEX(Positions!$E$2:$E$14531,MATCH($A5187&amp;"|67",Positions!$A$2:$A$14531,0)),"-")</f>
        <v>C</v>
      </c>
      <c r="H5187" s="3" t="str">
        <f aca="false">F5187&amp;"-"&amp;G5187</f>
        <v>G-C</v>
      </c>
      <c r="I5187" s="4" t="n">
        <f aca="false">(F5187="G")+(G5187="G")</f>
        <v>1</v>
      </c>
      <c r="J5187" s="4" t="n">
        <f aca="false">(F5187="C")+(G5187="C")</f>
        <v>1</v>
      </c>
      <c r="K5187" s="3" t="n">
        <f aca="false">I5187+J5187</f>
        <v>2</v>
      </c>
    </row>
    <row r="5188" customFormat="false" ht="15" hidden="false" customHeight="false" outlineLevel="0" collapsed="false">
      <c r="A5188" s="4" t="s">
        <v>222</v>
      </c>
      <c r="B5188" s="4" t="s">
        <v>768</v>
      </c>
      <c r="C5188" s="4" t="s">
        <v>886</v>
      </c>
      <c r="D5188" s="4" t="n">
        <f aca="false">IFERROR(INDEX(Positions!$D$2:$D$14531,MATCH($A5188&amp;"|7",Positions!$A$2:$A$14531,0)),"-")</f>
        <v>7</v>
      </c>
      <c r="E5188" s="4" t="n">
        <f aca="false">IFERROR(INDEX(Positions!$D$2:$D$14531,MATCH($A5188&amp;"|66",Positions!$A$2:$A$14531,0)),"-")</f>
        <v>65</v>
      </c>
      <c r="F5188" s="4" t="str">
        <f aca="false">IFERROR(INDEX(Positions!$E$2:$E$14531,MATCH($A5188&amp;"|7",Positions!$A$2:$A$14531,0)),"-")</f>
        <v>A</v>
      </c>
      <c r="G5188" s="4" t="str">
        <f aca="false">IFERROR(INDEX(Positions!$E$2:$E$14531,MATCH($A5188&amp;"|66",Positions!$A$2:$A$14531,0)),"-")</f>
        <v>U</v>
      </c>
      <c r="H5188" s="3" t="str">
        <f aca="false">F5188&amp;"-"&amp;G5188</f>
        <v>A-U</v>
      </c>
      <c r="I5188" s="4" t="n">
        <f aca="false">(F5188="G")+(G5188="G")</f>
        <v>0</v>
      </c>
      <c r="J5188" s="4" t="n">
        <f aca="false">(F5188="C")+(G5188="C")</f>
        <v>0</v>
      </c>
      <c r="K5188" s="3" t="n">
        <f aca="false">I5188+J5188</f>
        <v>0</v>
      </c>
    </row>
    <row r="5189" customFormat="false" ht="15" hidden="false" customHeight="false" outlineLevel="0" collapsed="false">
      <c r="A5189" s="4" t="s">
        <v>222</v>
      </c>
      <c r="B5189" s="4" t="s">
        <v>783</v>
      </c>
      <c r="C5189" s="4" t="s">
        <v>887</v>
      </c>
      <c r="D5189" s="4" t="n">
        <f aca="false">IFERROR(INDEX(Positions!$D$2:$D$14531,MATCH($A5189&amp;"|10",Positions!$A$2:$A$14531,0)),"-")</f>
        <v>10</v>
      </c>
      <c r="E5189" s="4" t="n">
        <f aca="false">IFERROR(INDEX(Positions!$D$2:$D$14531,MATCH($A5189&amp;"|25",Positions!$A$2:$A$14531,0)),"-")</f>
        <v>25</v>
      </c>
      <c r="F5189" s="4" t="str">
        <f aca="false">IFERROR(INDEX(Positions!$E$2:$E$14531,MATCH($A5189&amp;"|10",Positions!$A$2:$A$14531,0)),"-")</f>
        <v>G</v>
      </c>
      <c r="G5189" s="4" t="str">
        <f aca="false">IFERROR(INDEX(Positions!$E$2:$E$14531,MATCH($A5189&amp;"|25",Positions!$A$2:$A$14531,0)),"-")</f>
        <v>U</v>
      </c>
      <c r="H5189" s="3" t="str">
        <f aca="false">F5189&amp;"-"&amp;G5189</f>
        <v>G-U</v>
      </c>
      <c r="I5189" s="4" t="n">
        <f aca="false">(F5189="G")+(G5189="G")</f>
        <v>1</v>
      </c>
      <c r="J5189" s="4" t="n">
        <f aca="false">(F5189="C")+(G5189="C")</f>
        <v>0</v>
      </c>
      <c r="K5189" s="3" t="n">
        <f aca="false">I5189+J5189</f>
        <v>1</v>
      </c>
    </row>
    <row r="5190" customFormat="false" ht="15" hidden="false" customHeight="false" outlineLevel="0" collapsed="false">
      <c r="A5190" s="4" t="s">
        <v>222</v>
      </c>
      <c r="B5190" s="4" t="s">
        <v>783</v>
      </c>
      <c r="C5190" s="4" t="s">
        <v>888</v>
      </c>
      <c r="D5190" s="4" t="n">
        <f aca="false">IFERROR(INDEX(Positions!$D$2:$D$14531,MATCH($A5190&amp;"|11",Positions!$A$2:$A$14531,0)),"-")</f>
        <v>11</v>
      </c>
      <c r="E5190" s="4" t="n">
        <f aca="false">IFERROR(INDEX(Positions!$D$2:$D$14531,MATCH($A5190&amp;"|24",Positions!$A$2:$A$14531,0)),"-")</f>
        <v>24</v>
      </c>
      <c r="F5190" s="4" t="str">
        <f aca="false">IFERROR(INDEX(Positions!$E$2:$E$14531,MATCH($A5190&amp;"|11",Positions!$A$2:$A$14531,0)),"-")</f>
        <v>U</v>
      </c>
      <c r="G5190" s="4" t="str">
        <f aca="false">IFERROR(INDEX(Positions!$E$2:$E$14531,MATCH($A5190&amp;"|24",Positions!$A$2:$A$14531,0)),"-")</f>
        <v>A</v>
      </c>
      <c r="H5190" s="3" t="str">
        <f aca="false">F5190&amp;"-"&amp;G5190</f>
        <v>U-A</v>
      </c>
      <c r="I5190" s="4" t="n">
        <f aca="false">(F5190="G")+(G5190="G")</f>
        <v>0</v>
      </c>
      <c r="J5190" s="4" t="n">
        <f aca="false">(F5190="C")+(G5190="C")</f>
        <v>0</v>
      </c>
      <c r="K5190" s="3" t="n">
        <f aca="false">I5190+J5190</f>
        <v>0</v>
      </c>
    </row>
    <row r="5191" customFormat="false" ht="15" hidden="false" customHeight="false" outlineLevel="0" collapsed="false">
      <c r="A5191" s="4" t="s">
        <v>222</v>
      </c>
      <c r="B5191" s="4" t="s">
        <v>783</v>
      </c>
      <c r="C5191" s="4" t="s">
        <v>479</v>
      </c>
      <c r="D5191" s="4" t="n">
        <f aca="false">IFERROR(INDEX(Positions!$D$2:$D$14531,MATCH($A5191&amp;"|12",Positions!$A$2:$A$14531,0)),"-")</f>
        <v>12</v>
      </c>
      <c r="E5191" s="4" t="n">
        <f aca="false">IFERROR(INDEX(Positions!$D$2:$D$14531,MATCH($A5191&amp;"|23",Positions!$A$2:$A$14531,0)),"-")</f>
        <v>23</v>
      </c>
      <c r="F5191" s="4" t="str">
        <f aca="false">IFERROR(INDEX(Positions!$E$2:$E$14531,MATCH($A5191&amp;"|12",Positions!$A$2:$A$14531,0)),"-")</f>
        <v>U</v>
      </c>
      <c r="G5191" s="4" t="str">
        <f aca="false">IFERROR(INDEX(Positions!$E$2:$E$14531,MATCH($A5191&amp;"|23",Positions!$A$2:$A$14531,0)),"-")</f>
        <v>A</v>
      </c>
      <c r="H5191" s="3" t="str">
        <f aca="false">F5191&amp;"-"&amp;G5191</f>
        <v>U-A</v>
      </c>
      <c r="I5191" s="4" t="n">
        <f aca="false">(F5191="G")+(G5191="G")</f>
        <v>0</v>
      </c>
      <c r="J5191" s="4" t="n">
        <f aca="false">(F5191="C")+(G5191="C")</f>
        <v>0</v>
      </c>
      <c r="K5191" s="3" t="n">
        <f aca="false">I5191+J5191</f>
        <v>0</v>
      </c>
    </row>
    <row r="5192" customFormat="false" ht="15" hidden="false" customHeight="false" outlineLevel="0" collapsed="false">
      <c r="A5192" s="4" t="s">
        <v>222</v>
      </c>
      <c r="B5192" s="4" t="s">
        <v>783</v>
      </c>
      <c r="C5192" s="4" t="s">
        <v>267</v>
      </c>
      <c r="D5192" s="4" t="n">
        <f aca="false">IFERROR(INDEX(Positions!$D$2:$D$14531,MATCH($A5192&amp;"|13",Positions!$A$2:$A$14531,0)),"-")</f>
        <v>13</v>
      </c>
      <c r="E5192" s="4" t="n">
        <f aca="false">IFERROR(INDEX(Positions!$D$2:$D$14531,MATCH($A5192&amp;"|22",Positions!$A$2:$A$14531,0)),"-")</f>
        <v>22</v>
      </c>
      <c r="F5192" s="4" t="str">
        <f aca="false">IFERROR(INDEX(Positions!$E$2:$E$14531,MATCH($A5192&amp;"|13",Positions!$A$2:$A$14531,0)),"-")</f>
        <v>U</v>
      </c>
      <c r="G5192" s="4" t="str">
        <f aca="false">IFERROR(INDEX(Positions!$E$2:$E$14531,MATCH($A5192&amp;"|22",Positions!$A$2:$A$14531,0)),"-")</f>
        <v>G</v>
      </c>
      <c r="H5192" s="3" t="str">
        <f aca="false">F5192&amp;"-"&amp;G5192</f>
        <v>U-G</v>
      </c>
      <c r="I5192" s="4" t="n">
        <f aca="false">(F5192="G")+(G5192="G")</f>
        <v>1</v>
      </c>
      <c r="J5192" s="4" t="n">
        <f aca="false">(F5192="C")+(G5192="C")</f>
        <v>0</v>
      </c>
      <c r="K5192" s="3" t="n">
        <f aca="false">I5192+J5192</f>
        <v>1</v>
      </c>
    </row>
    <row r="5193" customFormat="false" ht="15" hidden="false" customHeight="false" outlineLevel="0" collapsed="false">
      <c r="A5193" s="4" t="s">
        <v>222</v>
      </c>
      <c r="B5193" s="4" t="s">
        <v>805</v>
      </c>
      <c r="C5193" s="4" t="s">
        <v>673</v>
      </c>
      <c r="D5193" s="4" t="n">
        <f aca="false">IFERROR(INDEX(Positions!$D$2:$D$14531,MATCH($A5193&amp;"|27",Positions!$A$2:$A$14531,0)),"-")</f>
        <v>27</v>
      </c>
      <c r="E5193" s="4" t="n">
        <f aca="false">IFERROR(INDEX(Positions!$D$2:$D$14531,MATCH($A5193&amp;"|43",Positions!$A$2:$A$14531,0)),"-")</f>
        <v>43</v>
      </c>
      <c r="F5193" s="4" t="str">
        <f aca="false">IFERROR(INDEX(Positions!$E$2:$E$14531,MATCH($A5193&amp;"|27",Positions!$A$2:$A$14531,0)),"-")</f>
        <v>G</v>
      </c>
      <c r="G5193" s="4" t="str">
        <f aca="false">IFERROR(INDEX(Positions!$E$2:$E$14531,MATCH($A5193&amp;"|43",Positions!$A$2:$A$14531,0)),"-")</f>
        <v>C</v>
      </c>
      <c r="H5193" s="3" t="str">
        <f aca="false">F5193&amp;"-"&amp;G5193</f>
        <v>G-C</v>
      </c>
      <c r="I5193" s="4" t="n">
        <f aca="false">(F5193="G")+(G5193="G")</f>
        <v>1</v>
      </c>
      <c r="J5193" s="4" t="n">
        <f aca="false">(F5193="C")+(G5193="C")</f>
        <v>1</v>
      </c>
      <c r="K5193" s="3" t="n">
        <f aca="false">I5193+J5193</f>
        <v>2</v>
      </c>
    </row>
    <row r="5194" customFormat="false" ht="15" hidden="false" customHeight="false" outlineLevel="0" collapsed="false">
      <c r="A5194" s="4" t="s">
        <v>222</v>
      </c>
      <c r="B5194" s="4" t="s">
        <v>805</v>
      </c>
      <c r="C5194" s="4" t="s">
        <v>889</v>
      </c>
      <c r="D5194" s="4" t="n">
        <f aca="false">IFERROR(INDEX(Positions!$D$2:$D$14531,MATCH($A5194&amp;"|28",Positions!$A$2:$A$14531,0)),"-")</f>
        <v>28</v>
      </c>
      <c r="E5194" s="4" t="n">
        <f aca="false">IFERROR(INDEX(Positions!$D$2:$D$14531,MATCH($A5194&amp;"|42",Positions!$A$2:$A$14531,0)),"-")</f>
        <v>42</v>
      </c>
      <c r="F5194" s="4" t="str">
        <f aca="false">IFERROR(INDEX(Positions!$E$2:$E$14531,MATCH($A5194&amp;"|28",Positions!$A$2:$A$14531,0)),"-")</f>
        <v>G</v>
      </c>
      <c r="G5194" s="4" t="str">
        <f aca="false">IFERROR(INDEX(Positions!$E$2:$E$14531,MATCH($A5194&amp;"|42",Positions!$A$2:$A$14531,0)),"-")</f>
        <v>C</v>
      </c>
      <c r="H5194" s="3" t="str">
        <f aca="false">F5194&amp;"-"&amp;G5194</f>
        <v>G-C</v>
      </c>
      <c r="I5194" s="4" t="n">
        <f aca="false">(F5194="G")+(G5194="G")</f>
        <v>1</v>
      </c>
      <c r="J5194" s="4" t="n">
        <f aca="false">(F5194="C")+(G5194="C")</f>
        <v>1</v>
      </c>
      <c r="K5194" s="3" t="n">
        <f aca="false">I5194+J5194</f>
        <v>2</v>
      </c>
    </row>
    <row r="5195" customFormat="false" ht="15" hidden="false" customHeight="false" outlineLevel="0" collapsed="false">
      <c r="A5195" s="4" t="s">
        <v>222</v>
      </c>
      <c r="B5195" s="4" t="s">
        <v>805</v>
      </c>
      <c r="C5195" s="4" t="s">
        <v>890</v>
      </c>
      <c r="D5195" s="4" t="n">
        <f aca="false">IFERROR(INDEX(Positions!$D$2:$D$14531,MATCH($A5195&amp;"|29",Positions!$A$2:$A$14531,0)),"-")</f>
        <v>29</v>
      </c>
      <c r="E5195" s="4" t="n">
        <f aca="false">IFERROR(INDEX(Positions!$D$2:$D$14531,MATCH($A5195&amp;"|41",Positions!$A$2:$A$14531,0)),"-")</f>
        <v>41</v>
      </c>
      <c r="F5195" s="4" t="str">
        <f aca="false">IFERROR(INDEX(Positions!$E$2:$E$14531,MATCH($A5195&amp;"|29",Positions!$A$2:$A$14531,0)),"-")</f>
        <v>C</v>
      </c>
      <c r="G5195" s="4" t="str">
        <f aca="false">IFERROR(INDEX(Positions!$E$2:$E$14531,MATCH($A5195&amp;"|41",Positions!$A$2:$A$14531,0)),"-")</f>
        <v>G</v>
      </c>
      <c r="H5195" s="3" t="str">
        <f aca="false">F5195&amp;"-"&amp;G5195</f>
        <v>C-G</v>
      </c>
      <c r="I5195" s="4" t="n">
        <f aca="false">(F5195="G")+(G5195="G")</f>
        <v>1</v>
      </c>
      <c r="J5195" s="4" t="n">
        <f aca="false">(F5195="C")+(G5195="C")</f>
        <v>1</v>
      </c>
      <c r="K5195" s="3" t="n">
        <f aca="false">I5195+J5195</f>
        <v>2</v>
      </c>
    </row>
    <row r="5196" customFormat="false" ht="15" hidden="false" customHeight="false" outlineLevel="0" collapsed="false">
      <c r="A5196" s="4" t="s">
        <v>222</v>
      </c>
      <c r="B5196" s="4" t="s">
        <v>805</v>
      </c>
      <c r="C5196" s="4" t="s">
        <v>694</v>
      </c>
      <c r="D5196" s="4" t="n">
        <f aca="false">IFERROR(INDEX(Positions!$D$2:$D$14531,MATCH($A5196&amp;"|30",Positions!$A$2:$A$14531,0)),"-")</f>
        <v>30</v>
      </c>
      <c r="E5196" s="4" t="n">
        <f aca="false">IFERROR(INDEX(Positions!$D$2:$D$14531,MATCH($A5196&amp;"|40",Positions!$A$2:$A$14531,0)),"-")</f>
        <v>40</v>
      </c>
      <c r="F5196" s="4" t="str">
        <f aca="false">IFERROR(INDEX(Positions!$E$2:$E$14531,MATCH($A5196&amp;"|30",Positions!$A$2:$A$14531,0)),"-")</f>
        <v>G</v>
      </c>
      <c r="G5196" s="4" t="str">
        <f aca="false">IFERROR(INDEX(Positions!$E$2:$E$14531,MATCH($A5196&amp;"|40",Positions!$A$2:$A$14531,0)),"-")</f>
        <v>U</v>
      </c>
      <c r="H5196" s="3" t="str">
        <f aca="false">F5196&amp;"-"&amp;G5196</f>
        <v>G-U</v>
      </c>
      <c r="I5196" s="4" t="n">
        <f aca="false">(F5196="G")+(G5196="G")</f>
        <v>1</v>
      </c>
      <c r="J5196" s="4" t="n">
        <f aca="false">(F5196="C")+(G5196="C")</f>
        <v>0</v>
      </c>
      <c r="K5196" s="3" t="n">
        <f aca="false">I5196+J5196</f>
        <v>1</v>
      </c>
    </row>
    <row r="5197" customFormat="false" ht="15" hidden="false" customHeight="false" outlineLevel="0" collapsed="false">
      <c r="A5197" s="4" t="s">
        <v>222</v>
      </c>
      <c r="B5197" s="4" t="s">
        <v>805</v>
      </c>
      <c r="C5197" s="4" t="s">
        <v>640</v>
      </c>
      <c r="D5197" s="4" t="n">
        <f aca="false">IFERROR(INDEX(Positions!$D$2:$D$14531,MATCH($A5197&amp;"|31",Positions!$A$2:$A$14531,0)),"-")</f>
        <v>31</v>
      </c>
      <c r="E5197" s="4" t="n">
        <f aca="false">IFERROR(INDEX(Positions!$D$2:$D$14531,MATCH($A5197&amp;"|39",Positions!$A$2:$A$14531,0)),"-")</f>
        <v>39</v>
      </c>
      <c r="F5197" s="4" t="str">
        <f aca="false">IFERROR(INDEX(Positions!$E$2:$E$14531,MATCH($A5197&amp;"|31",Positions!$A$2:$A$14531,0)),"-")</f>
        <v>C</v>
      </c>
      <c r="G5197" s="4" t="str">
        <f aca="false">IFERROR(INDEX(Positions!$E$2:$E$14531,MATCH($A5197&amp;"|39",Positions!$A$2:$A$14531,0)),"-")</f>
        <v>G</v>
      </c>
      <c r="H5197" s="3" t="str">
        <f aca="false">F5197&amp;"-"&amp;G5197</f>
        <v>C-G</v>
      </c>
      <c r="I5197" s="4" t="n">
        <f aca="false">(F5197="G")+(G5197="G")</f>
        <v>1</v>
      </c>
      <c r="J5197" s="4" t="n">
        <f aca="false">(F5197="C")+(G5197="C")</f>
        <v>1</v>
      </c>
      <c r="K5197" s="3" t="n">
        <f aca="false">I5197+J5197</f>
        <v>2</v>
      </c>
    </row>
    <row r="5198" customFormat="false" ht="15" hidden="false" customHeight="false" outlineLevel="0" collapsed="false">
      <c r="A5198" s="4" t="s">
        <v>222</v>
      </c>
      <c r="B5198" s="4" t="s">
        <v>830</v>
      </c>
      <c r="C5198" s="4" t="s">
        <v>367</v>
      </c>
      <c r="D5198" s="4" t="n">
        <f aca="false">IFERROR(INDEX(Positions!$D$2:$D$14531,MATCH($A5198&amp;"|49",Positions!$A$2:$A$14531,0)),"-")</f>
        <v>48</v>
      </c>
      <c r="E5198" s="4" t="n">
        <f aca="false">IFERROR(INDEX(Positions!$D$2:$D$14531,MATCH($A5198&amp;"|65",Positions!$A$2:$A$14531,0)),"-")</f>
        <v>64</v>
      </c>
      <c r="F5198" s="4" t="str">
        <f aca="false">IFERROR(INDEX(Positions!$E$2:$E$14531,MATCH($A5198&amp;"|49",Positions!$A$2:$A$14531,0)),"-")</f>
        <v>C</v>
      </c>
      <c r="G5198" s="4" t="str">
        <f aca="false">IFERROR(INDEX(Positions!$E$2:$E$14531,MATCH($A5198&amp;"|65",Positions!$A$2:$A$14531,0)),"-")</f>
        <v>G</v>
      </c>
      <c r="H5198" s="3" t="str">
        <f aca="false">F5198&amp;"-"&amp;G5198</f>
        <v>C-G</v>
      </c>
      <c r="I5198" s="4" t="n">
        <f aca="false">(F5198="G")+(G5198="G")</f>
        <v>1</v>
      </c>
      <c r="J5198" s="4" t="n">
        <f aca="false">(F5198="C")+(G5198="C")</f>
        <v>1</v>
      </c>
      <c r="K5198" s="3" t="n">
        <f aca="false">I5198+J5198</f>
        <v>2</v>
      </c>
    </row>
    <row r="5199" customFormat="false" ht="15" hidden="false" customHeight="false" outlineLevel="0" collapsed="false">
      <c r="A5199" s="4" t="s">
        <v>222</v>
      </c>
      <c r="B5199" s="4" t="s">
        <v>830</v>
      </c>
      <c r="C5199" s="4" t="s">
        <v>891</v>
      </c>
      <c r="D5199" s="4" t="n">
        <f aca="false">IFERROR(INDEX(Positions!$D$2:$D$14531,MATCH($A5199&amp;"|50",Positions!$A$2:$A$14531,0)),"-")</f>
        <v>49</v>
      </c>
      <c r="E5199" s="4" t="n">
        <f aca="false">IFERROR(INDEX(Positions!$D$2:$D$14531,MATCH($A5199&amp;"|64",Positions!$A$2:$A$14531,0)),"-")</f>
        <v>63</v>
      </c>
      <c r="F5199" s="4" t="str">
        <f aca="false">IFERROR(INDEX(Positions!$E$2:$E$14531,MATCH($A5199&amp;"|50",Positions!$A$2:$A$14531,0)),"-")</f>
        <v>G</v>
      </c>
      <c r="G5199" s="4" t="str">
        <f aca="false">IFERROR(INDEX(Positions!$E$2:$E$14531,MATCH($A5199&amp;"|64",Positions!$A$2:$A$14531,0)),"-")</f>
        <v>C</v>
      </c>
      <c r="H5199" s="3" t="str">
        <f aca="false">F5199&amp;"-"&amp;G5199</f>
        <v>G-C</v>
      </c>
      <c r="I5199" s="4" t="n">
        <f aca="false">(F5199="G")+(G5199="G")</f>
        <v>1</v>
      </c>
      <c r="J5199" s="4" t="n">
        <f aca="false">(F5199="C")+(G5199="C")</f>
        <v>1</v>
      </c>
      <c r="K5199" s="3" t="n">
        <f aca="false">I5199+J5199</f>
        <v>2</v>
      </c>
    </row>
    <row r="5200" customFormat="false" ht="15" hidden="false" customHeight="false" outlineLevel="0" collapsed="false">
      <c r="A5200" s="4" t="s">
        <v>222</v>
      </c>
      <c r="B5200" s="4" t="s">
        <v>830</v>
      </c>
      <c r="C5200" s="4" t="s">
        <v>689</v>
      </c>
      <c r="D5200" s="4" t="n">
        <f aca="false">IFERROR(INDEX(Positions!$D$2:$D$14531,MATCH($A5200&amp;"|51",Positions!$A$2:$A$14531,0)),"-")</f>
        <v>50</v>
      </c>
      <c r="E5200" s="4" t="n">
        <f aca="false">IFERROR(INDEX(Positions!$D$2:$D$14531,MATCH($A5200&amp;"|63",Positions!$A$2:$A$14531,0)),"-")</f>
        <v>62</v>
      </c>
      <c r="F5200" s="4" t="str">
        <f aca="false">IFERROR(INDEX(Positions!$E$2:$E$14531,MATCH($A5200&amp;"|51",Positions!$A$2:$A$14531,0)),"-")</f>
        <v>G</v>
      </c>
      <c r="G5200" s="4" t="str">
        <f aca="false">IFERROR(INDEX(Positions!$E$2:$E$14531,MATCH($A5200&amp;"|63",Positions!$A$2:$A$14531,0)),"-")</f>
        <v>C</v>
      </c>
      <c r="H5200" s="3" t="str">
        <f aca="false">F5200&amp;"-"&amp;G5200</f>
        <v>G-C</v>
      </c>
      <c r="I5200" s="4" t="n">
        <f aca="false">(F5200="G")+(G5200="G")</f>
        <v>1</v>
      </c>
      <c r="J5200" s="4" t="n">
        <f aca="false">(F5200="C")+(G5200="C")</f>
        <v>1</v>
      </c>
      <c r="K5200" s="3" t="n">
        <f aca="false">I5200+J5200</f>
        <v>2</v>
      </c>
    </row>
    <row r="5201" customFormat="false" ht="15" hidden="false" customHeight="false" outlineLevel="0" collapsed="false">
      <c r="A5201" s="4" t="s">
        <v>222</v>
      </c>
      <c r="B5201" s="4" t="s">
        <v>830</v>
      </c>
      <c r="C5201" s="4" t="s">
        <v>703</v>
      </c>
      <c r="D5201" s="4" t="n">
        <f aca="false">IFERROR(INDEX(Positions!$D$2:$D$14531,MATCH($A5201&amp;"|52",Positions!$A$2:$A$14531,0)),"-")</f>
        <v>51</v>
      </c>
      <c r="E5201" s="4" t="n">
        <f aca="false">IFERROR(INDEX(Positions!$D$2:$D$14531,MATCH($A5201&amp;"|62",Positions!$A$2:$A$14531,0)),"-")</f>
        <v>61</v>
      </c>
      <c r="F5201" s="4" t="str">
        <f aca="false">IFERROR(INDEX(Positions!$E$2:$E$14531,MATCH($A5201&amp;"|52",Positions!$A$2:$A$14531,0)),"-")</f>
        <v>G</v>
      </c>
      <c r="G5201" s="4" t="str">
        <f aca="false">IFERROR(INDEX(Positions!$E$2:$E$14531,MATCH($A5201&amp;"|62",Positions!$A$2:$A$14531,0)),"-")</f>
        <v>C</v>
      </c>
      <c r="H5201" s="3" t="str">
        <f aca="false">F5201&amp;"-"&amp;G5201</f>
        <v>G-C</v>
      </c>
      <c r="I5201" s="4" t="n">
        <f aca="false">(F5201="G")+(G5201="G")</f>
        <v>1</v>
      </c>
      <c r="J5201" s="4" t="n">
        <f aca="false">(F5201="C")+(G5201="C")</f>
        <v>1</v>
      </c>
      <c r="K5201" s="3" t="n">
        <f aca="false">I5201+J5201</f>
        <v>2</v>
      </c>
    </row>
    <row r="5202" customFormat="false" ht="15" hidden="false" customHeight="false" outlineLevel="0" collapsed="false">
      <c r="A5202" s="4" t="s">
        <v>222</v>
      </c>
      <c r="B5202" s="4" t="s">
        <v>830</v>
      </c>
      <c r="C5202" s="4" t="s">
        <v>892</v>
      </c>
      <c r="D5202" s="4" t="n">
        <f aca="false">IFERROR(INDEX(Positions!$D$2:$D$14531,MATCH($A5202&amp;"|53",Positions!$A$2:$A$14531,0)),"-")</f>
        <v>52</v>
      </c>
      <c r="E5202" s="4" t="n">
        <f aca="false">IFERROR(INDEX(Positions!$D$2:$D$14531,MATCH($A5202&amp;"|61",Positions!$A$2:$A$14531,0)),"-")</f>
        <v>60</v>
      </c>
      <c r="F5202" s="4" t="str">
        <f aca="false">IFERROR(INDEX(Positions!$E$2:$E$14531,MATCH($A5202&amp;"|53",Positions!$A$2:$A$14531,0)),"-")</f>
        <v>G</v>
      </c>
      <c r="G5202" s="4" t="str">
        <f aca="false">IFERROR(INDEX(Positions!$E$2:$E$14531,MATCH($A5202&amp;"|61",Positions!$A$2:$A$14531,0)),"-")</f>
        <v>C</v>
      </c>
      <c r="H5202" s="3" t="str">
        <f aca="false">F5202&amp;"-"&amp;G5202</f>
        <v>G-C</v>
      </c>
      <c r="I5202" s="4" t="n">
        <f aca="false">(F5202="G")+(G5202="G")</f>
        <v>1</v>
      </c>
      <c r="J5202" s="4" t="n">
        <f aca="false">(F5202="C")+(G5202="C")</f>
        <v>1</v>
      </c>
      <c r="K5202" s="3" t="n">
        <f aca="false">I5202+J5202</f>
        <v>2</v>
      </c>
    </row>
    <row r="5203" customFormat="false" ht="15" hidden="false" customHeight="false" outlineLevel="0" collapsed="false">
      <c r="A5203" s="24" t="s">
        <v>222</v>
      </c>
      <c r="B5203" s="24" t="s">
        <v>893</v>
      </c>
      <c r="C5203" s="24" t="s">
        <v>894</v>
      </c>
      <c r="D5203" s="24" t="n">
        <f aca="false">IFERROR(INDEX(Positions!$D$2:$D$14531,MATCH($A5203&amp;"|8",Positions!$A$2:$A$14531,0)),"-")</f>
        <v>8</v>
      </c>
      <c r="E5203" s="24" t="n">
        <f aca="false">IFERROR(INDEX(Positions!$D$2:$D$14531,MATCH($A5203&amp;"|14",Positions!$A$2:$A$14531,0)),"-")</f>
        <v>14</v>
      </c>
      <c r="F5203" s="24" t="str">
        <f aca="false">IFERROR(INDEX(Positions!$E$2:$E$14531,MATCH($A5203&amp;"|8",Positions!$A$2:$A$14531,0)),"-")</f>
        <v>U</v>
      </c>
      <c r="G5203" s="24" t="str">
        <f aca="false">IFERROR(INDEX(Positions!$E$2:$E$14531,MATCH($A5203&amp;"|14",Positions!$A$2:$A$14531,0)),"-")</f>
        <v>A</v>
      </c>
      <c r="H5203" s="25" t="str">
        <f aca="false">F5203&amp;"-"&amp;G5203</f>
        <v>U-A</v>
      </c>
      <c r="I5203" s="24" t="n">
        <f aca="false">(F5203="G")+(G5203="G")</f>
        <v>0</v>
      </c>
      <c r="J5203" s="24" t="n">
        <f aca="false">(F5203="C")+(G5203="C")</f>
        <v>0</v>
      </c>
      <c r="K5203" s="25" t="n">
        <f aca="false">I5203+J5203</f>
        <v>0</v>
      </c>
    </row>
    <row r="5204" customFormat="false" ht="15" hidden="false" customHeight="false" outlineLevel="0" collapsed="false">
      <c r="A5204" s="24" t="s">
        <v>222</v>
      </c>
      <c r="B5204" s="24" t="s">
        <v>893</v>
      </c>
      <c r="C5204" s="24" t="s">
        <v>895</v>
      </c>
      <c r="D5204" s="24" t="n">
        <f aca="false">IFERROR(INDEX(Positions!$D$2:$D$14531,MATCH($A5204&amp;"|15",Positions!$A$2:$A$14531,0)),"-")</f>
        <v>15</v>
      </c>
      <c r="E5204" s="24" t="n">
        <f aca="false">IFERROR(INDEX(Positions!$D$2:$D$14531,MATCH($A5204&amp;"|48",Positions!$A$2:$A$14531,0)),"-")</f>
        <v>47</v>
      </c>
      <c r="F5204" s="24" t="str">
        <f aca="false">IFERROR(INDEX(Positions!$E$2:$E$14531,MATCH($A5204&amp;"|15",Positions!$A$2:$A$14531,0)),"-")</f>
        <v>A</v>
      </c>
      <c r="G5204" s="24" t="str">
        <f aca="false">IFERROR(INDEX(Positions!$E$2:$E$14531,MATCH($A5204&amp;"|48",Positions!$A$2:$A$14531,0)),"-")</f>
        <v>U</v>
      </c>
      <c r="H5204" s="25" t="str">
        <f aca="false">F5204&amp;"-"&amp;G5204</f>
        <v>A-U</v>
      </c>
      <c r="I5204" s="24" t="n">
        <f aca="false">(F5204="G")+(G5204="G")</f>
        <v>0</v>
      </c>
      <c r="J5204" s="24" t="n">
        <f aca="false">(F5204="C")+(G5204="C")</f>
        <v>0</v>
      </c>
      <c r="K5204" s="25" t="n">
        <f aca="false">I5204+J5204</f>
        <v>0</v>
      </c>
    </row>
    <row r="5205" customFormat="false" ht="15" hidden="false" customHeight="false" outlineLevel="0" collapsed="false">
      <c r="A5205" s="24" t="s">
        <v>222</v>
      </c>
      <c r="B5205" s="24" t="s">
        <v>893</v>
      </c>
      <c r="C5205" s="24" t="s">
        <v>896</v>
      </c>
      <c r="D5205" s="24" t="n">
        <f aca="false">IFERROR(INDEX(Positions!$D$2:$D$14531,MATCH($A5205&amp;"|18",Positions!$A$2:$A$14531,0)),"-")</f>
        <v>17</v>
      </c>
      <c r="E5205" s="24" t="n">
        <f aca="false">IFERROR(INDEX(Positions!$D$2:$D$14531,MATCH($A5205&amp;"|55",Positions!$A$2:$A$14531,0)),"-")</f>
        <v>54</v>
      </c>
      <c r="F5205" s="24" t="str">
        <f aca="false">IFERROR(INDEX(Positions!$E$2:$E$14531,MATCH($A5205&amp;"|18",Positions!$A$2:$A$14531,0)),"-")</f>
        <v>G</v>
      </c>
      <c r="G5205" s="24" t="str">
        <f aca="false">IFERROR(INDEX(Positions!$E$2:$E$14531,MATCH($A5205&amp;"|55",Positions!$A$2:$A$14531,0)),"-")</f>
        <v>U</v>
      </c>
      <c r="H5205" s="25" t="str">
        <f aca="false">F5205&amp;"-"&amp;G5205</f>
        <v>G-U</v>
      </c>
      <c r="I5205" s="24" t="n">
        <f aca="false">(F5205="G")+(G5205="G")</f>
        <v>1</v>
      </c>
      <c r="J5205" s="24" t="n">
        <f aca="false">(F5205="C")+(G5205="C")</f>
        <v>0</v>
      </c>
      <c r="K5205" s="25" t="n">
        <f aca="false">I5205+J5205</f>
        <v>1</v>
      </c>
    </row>
    <row r="5206" customFormat="false" ht="15" hidden="false" customHeight="false" outlineLevel="0" collapsed="false">
      <c r="A5206" s="24" t="s">
        <v>222</v>
      </c>
      <c r="B5206" s="24" t="s">
        <v>893</v>
      </c>
      <c r="C5206" s="24" t="s">
        <v>897</v>
      </c>
      <c r="D5206" s="24" t="n">
        <f aca="false">IFERROR(INDEX(Positions!$D$2:$D$14531,MATCH($A5206&amp;"|19",Positions!$A$2:$A$14531,0)),"-")</f>
        <v>18</v>
      </c>
      <c r="E5206" s="24" t="n">
        <f aca="false">IFERROR(INDEX(Positions!$D$2:$D$14531,MATCH($A5206&amp;"|56",Positions!$A$2:$A$14531,0)),"-")</f>
        <v>55</v>
      </c>
      <c r="F5206" s="24" t="str">
        <f aca="false">IFERROR(INDEX(Positions!$E$2:$E$14531,MATCH($A5206&amp;"|19",Positions!$A$2:$A$14531,0)),"-")</f>
        <v>G</v>
      </c>
      <c r="G5206" s="24" t="str">
        <f aca="false">IFERROR(INDEX(Positions!$E$2:$E$14531,MATCH($A5206&amp;"|56",Positions!$A$2:$A$14531,0)),"-")</f>
        <v>C</v>
      </c>
      <c r="H5206" s="25" t="str">
        <f aca="false">F5206&amp;"-"&amp;G5206</f>
        <v>G-C</v>
      </c>
      <c r="I5206" s="24" t="n">
        <f aca="false">(F5206="G")+(G5206="G")</f>
        <v>1</v>
      </c>
      <c r="J5206" s="24" t="n">
        <f aca="false">(F5206="C")+(G5206="C")</f>
        <v>1</v>
      </c>
      <c r="K5206" s="25" t="n">
        <f aca="false">I5206+J5206</f>
        <v>2</v>
      </c>
    </row>
    <row r="5207" customFormat="false" ht="15" hidden="false" customHeight="false" outlineLevel="0" collapsed="false">
      <c r="A5207" s="24" t="s">
        <v>222</v>
      </c>
      <c r="B5207" s="24" t="s">
        <v>893</v>
      </c>
      <c r="C5207" s="24" t="s">
        <v>898</v>
      </c>
      <c r="D5207" s="24" t="n">
        <f aca="false">IFERROR(INDEX(Positions!$D$2:$D$14531,MATCH($A5207&amp;"|26",Positions!$A$2:$A$14531,0)),"-")</f>
        <v>26</v>
      </c>
      <c r="E5207" s="24" t="n">
        <f aca="false">IFERROR(INDEX(Positions!$D$2:$D$14531,MATCH($A5207&amp;"|44",Positions!$A$2:$A$14531,0)),"-")</f>
        <v>44</v>
      </c>
      <c r="F5207" s="24" t="str">
        <f aca="false">IFERROR(INDEX(Positions!$E$2:$E$14531,MATCH($A5207&amp;"|26",Positions!$A$2:$A$14531,0)),"-")</f>
        <v>G</v>
      </c>
      <c r="G5207" s="24" t="str">
        <f aca="false">IFERROR(INDEX(Positions!$E$2:$E$14531,MATCH($A5207&amp;"|44",Positions!$A$2:$A$14531,0)),"-")</f>
        <v>A</v>
      </c>
      <c r="H5207" s="25" t="str">
        <f aca="false">F5207&amp;"-"&amp;G5207</f>
        <v>G-A</v>
      </c>
      <c r="I5207" s="24" t="n">
        <f aca="false">(F5207="G")+(G5207="G")</f>
        <v>1</v>
      </c>
      <c r="J5207" s="24" t="n">
        <f aca="false">(F5207="C")+(G5207="C")</f>
        <v>0</v>
      </c>
      <c r="K5207" s="25" t="n">
        <f aca="false">I5207+J5207</f>
        <v>1</v>
      </c>
    </row>
    <row r="5208" customFormat="false" ht="15" hidden="false" customHeight="false" outlineLevel="0" collapsed="false">
      <c r="A5208" s="24" t="s">
        <v>222</v>
      </c>
      <c r="B5208" s="24" t="s">
        <v>893</v>
      </c>
      <c r="C5208" s="24" t="s">
        <v>899</v>
      </c>
      <c r="D5208" s="24" t="n">
        <f aca="false">IFERROR(INDEX(Positions!$D$2:$D$14531,MATCH($A5208&amp;"|32",Positions!$A$2:$A$14531,0)),"-")</f>
        <v>32</v>
      </c>
      <c r="E5208" s="24" t="n">
        <f aca="false">IFERROR(INDEX(Positions!$D$2:$D$14531,MATCH($A5208&amp;"|38",Positions!$A$2:$A$14531,0)),"-")</f>
        <v>38</v>
      </c>
      <c r="F5208" s="24" t="str">
        <f aca="false">IFERROR(INDEX(Positions!$E$2:$E$14531,MATCH($A5208&amp;"|32",Positions!$A$2:$A$14531,0)),"-")</f>
        <v>U</v>
      </c>
      <c r="G5208" s="24" t="str">
        <f aca="false">IFERROR(INDEX(Positions!$E$2:$E$14531,MATCH($A5208&amp;"|38",Positions!$A$2:$A$14531,0)),"-")</f>
        <v>C</v>
      </c>
      <c r="H5208" s="25" t="str">
        <f aca="false">F5208&amp;"-"&amp;G5208</f>
        <v>U-C</v>
      </c>
      <c r="I5208" s="24" t="n">
        <f aca="false">(F5208="G")+(G5208="G")</f>
        <v>0</v>
      </c>
      <c r="J5208" s="24" t="n">
        <f aca="false">(F5208="C")+(G5208="C")</f>
        <v>1</v>
      </c>
      <c r="K5208" s="25" t="n">
        <f aca="false">I5208+J5208</f>
        <v>1</v>
      </c>
    </row>
    <row r="5209" customFormat="false" ht="15" hidden="false" customHeight="false" outlineLevel="0" collapsed="false">
      <c r="A5209" s="24" t="s">
        <v>222</v>
      </c>
      <c r="B5209" s="24" t="s">
        <v>893</v>
      </c>
      <c r="C5209" s="24" t="s">
        <v>900</v>
      </c>
      <c r="D5209" s="24" t="n">
        <f aca="false">IFERROR(INDEX(Positions!$D$2:$D$14531,MATCH($A5209&amp;"|54",Positions!$A$2:$A$14531,0)),"-")</f>
        <v>53</v>
      </c>
      <c r="E5209" s="24" t="n">
        <f aca="false">IFERROR(INDEX(Positions!$D$2:$D$14531,MATCH($A5209&amp;"|58",Positions!$A$2:$A$14531,0)),"-")</f>
        <v>57</v>
      </c>
      <c r="F5209" s="24" t="str">
        <f aca="false">IFERROR(INDEX(Positions!$E$2:$E$14531,MATCH($A5209&amp;"|54",Positions!$A$2:$A$14531,0)),"-")</f>
        <v>U</v>
      </c>
      <c r="G5209" s="24" t="str">
        <f aca="false">IFERROR(INDEX(Positions!$E$2:$E$14531,MATCH($A5209&amp;"|58",Positions!$A$2:$A$14531,0)),"-")</f>
        <v>A</v>
      </c>
      <c r="H5209" s="25" t="str">
        <f aca="false">F5209&amp;"-"&amp;G5209</f>
        <v>U-A</v>
      </c>
      <c r="I5209" s="24" t="n">
        <f aca="false">(F5209="G")+(G5209="G")</f>
        <v>0</v>
      </c>
      <c r="J5209" s="24" t="n">
        <f aca="false">(F5209="C")+(G5209="C")</f>
        <v>0</v>
      </c>
      <c r="K5209" s="25" t="n">
        <f aca="false">I5209+J5209</f>
        <v>0</v>
      </c>
    </row>
    <row r="5210" customFormat="false" ht="15" hidden="false" customHeight="false" outlineLevel="0" collapsed="false">
      <c r="A5210" s="4" t="s">
        <v>223</v>
      </c>
      <c r="B5210" s="4" t="s">
        <v>768</v>
      </c>
      <c r="C5210" s="4" t="s">
        <v>882</v>
      </c>
      <c r="D5210" s="4" t="n">
        <f aca="false">IFERROR(INDEX(Positions!$D$2:$D$14531,MATCH($A5210&amp;"|1",Positions!$A$2:$A$14531,0)),"-")</f>
        <v>1</v>
      </c>
      <c r="E5210" s="4" t="n">
        <f aca="false">IFERROR(INDEX(Positions!$D$2:$D$14531,MATCH($A5210&amp;"|72",Positions!$A$2:$A$14531,0)),"-")</f>
        <v>71</v>
      </c>
      <c r="F5210" s="4" t="str">
        <f aca="false">IFERROR(INDEX(Positions!$E$2:$E$14531,MATCH($A5210&amp;"|1",Positions!$A$2:$A$14531,0)),"-")</f>
        <v>U</v>
      </c>
      <c r="G5210" s="4" t="str">
        <f aca="false">IFERROR(INDEX(Positions!$E$2:$E$14531,MATCH($A5210&amp;"|72",Positions!$A$2:$A$14531,0)),"-")</f>
        <v>A</v>
      </c>
      <c r="H5210" s="3" t="str">
        <f aca="false">F5210&amp;"-"&amp;G5210</f>
        <v>U-A</v>
      </c>
      <c r="I5210" s="4" t="n">
        <f aca="false">(F5210="G")+(G5210="G")</f>
        <v>0</v>
      </c>
      <c r="J5210" s="4" t="n">
        <f aca="false">(F5210="C")+(G5210="C")</f>
        <v>0</v>
      </c>
      <c r="K5210" s="3" t="n">
        <f aca="false">I5210+J5210</f>
        <v>0</v>
      </c>
    </row>
    <row r="5211" customFormat="false" ht="15" hidden="false" customHeight="false" outlineLevel="0" collapsed="false">
      <c r="A5211" s="4" t="s">
        <v>223</v>
      </c>
      <c r="B5211" s="4" t="s">
        <v>768</v>
      </c>
      <c r="C5211" s="4" t="s">
        <v>883</v>
      </c>
      <c r="D5211" s="4" t="n">
        <f aca="false">IFERROR(INDEX(Positions!$D$2:$D$14531,MATCH($A5211&amp;"|2",Positions!$A$2:$A$14531,0)),"-")</f>
        <v>2</v>
      </c>
      <c r="E5211" s="4" t="n">
        <f aca="false">IFERROR(INDEX(Positions!$D$2:$D$14531,MATCH($A5211&amp;"|71",Positions!$A$2:$A$14531,0)),"-")</f>
        <v>70</v>
      </c>
      <c r="F5211" s="4" t="str">
        <f aca="false">IFERROR(INDEX(Positions!$E$2:$E$14531,MATCH($A5211&amp;"|2",Positions!$A$2:$A$14531,0)),"-")</f>
        <v>C</v>
      </c>
      <c r="G5211" s="4" t="str">
        <f aca="false">IFERROR(INDEX(Positions!$E$2:$E$14531,MATCH($A5211&amp;"|71",Positions!$A$2:$A$14531,0)),"-")</f>
        <v>G</v>
      </c>
      <c r="H5211" s="3" t="str">
        <f aca="false">F5211&amp;"-"&amp;G5211</f>
        <v>C-G</v>
      </c>
      <c r="I5211" s="4" t="n">
        <f aca="false">(F5211="G")+(G5211="G")</f>
        <v>1</v>
      </c>
      <c r="J5211" s="4" t="n">
        <f aca="false">(F5211="C")+(G5211="C")</f>
        <v>1</v>
      </c>
      <c r="K5211" s="3" t="n">
        <f aca="false">I5211+J5211</f>
        <v>2</v>
      </c>
    </row>
    <row r="5212" customFormat="false" ht="15" hidden="false" customHeight="false" outlineLevel="0" collapsed="false">
      <c r="A5212" s="4" t="s">
        <v>223</v>
      </c>
      <c r="B5212" s="4" t="s">
        <v>768</v>
      </c>
      <c r="C5212" s="4" t="s">
        <v>884</v>
      </c>
      <c r="D5212" s="4" t="n">
        <f aca="false">IFERROR(INDEX(Positions!$D$2:$D$14531,MATCH($A5212&amp;"|3",Positions!$A$2:$A$14531,0)),"-")</f>
        <v>3</v>
      </c>
      <c r="E5212" s="4" t="n">
        <f aca="false">IFERROR(INDEX(Positions!$D$2:$D$14531,MATCH($A5212&amp;"|70",Positions!$A$2:$A$14531,0)),"-")</f>
        <v>69</v>
      </c>
      <c r="F5212" s="4" t="str">
        <f aca="false">IFERROR(INDEX(Positions!$E$2:$E$14531,MATCH($A5212&amp;"|3",Positions!$A$2:$A$14531,0)),"-")</f>
        <v>C</v>
      </c>
      <c r="G5212" s="4" t="str">
        <f aca="false">IFERROR(INDEX(Positions!$E$2:$E$14531,MATCH($A5212&amp;"|70",Positions!$A$2:$A$14531,0)),"-")</f>
        <v>G</v>
      </c>
      <c r="H5212" s="3" t="str">
        <f aca="false">F5212&amp;"-"&amp;G5212</f>
        <v>C-G</v>
      </c>
      <c r="I5212" s="4" t="n">
        <f aca="false">(F5212="G")+(G5212="G")</f>
        <v>1</v>
      </c>
      <c r="J5212" s="4" t="n">
        <f aca="false">(F5212="C")+(G5212="C")</f>
        <v>1</v>
      </c>
      <c r="K5212" s="3" t="n">
        <f aca="false">I5212+J5212</f>
        <v>2</v>
      </c>
    </row>
    <row r="5213" customFormat="false" ht="15" hidden="false" customHeight="false" outlineLevel="0" collapsed="false">
      <c r="A5213" s="4" t="s">
        <v>223</v>
      </c>
      <c r="B5213" s="4" t="s">
        <v>768</v>
      </c>
      <c r="C5213" s="4" t="s">
        <v>885</v>
      </c>
      <c r="D5213" s="4" t="n">
        <f aca="false">IFERROR(INDEX(Positions!$D$2:$D$14531,MATCH($A5213&amp;"|4",Positions!$A$2:$A$14531,0)),"-")</f>
        <v>4</v>
      </c>
      <c r="E5213" s="4" t="n">
        <f aca="false">IFERROR(INDEX(Positions!$D$2:$D$14531,MATCH($A5213&amp;"|69",Positions!$A$2:$A$14531,0)),"-")</f>
        <v>68</v>
      </c>
      <c r="F5213" s="4" t="str">
        <f aca="false">IFERROR(INDEX(Positions!$E$2:$E$14531,MATCH($A5213&amp;"|4",Positions!$A$2:$A$14531,0)),"-")</f>
        <v>G</v>
      </c>
      <c r="G5213" s="4" t="str">
        <f aca="false">IFERROR(INDEX(Positions!$E$2:$E$14531,MATCH($A5213&amp;"|69",Positions!$A$2:$A$14531,0)),"-")</f>
        <v>C</v>
      </c>
      <c r="H5213" s="3" t="str">
        <f aca="false">F5213&amp;"-"&amp;G5213</f>
        <v>G-C</v>
      </c>
      <c r="I5213" s="4" t="n">
        <f aca="false">(F5213="G")+(G5213="G")</f>
        <v>1</v>
      </c>
      <c r="J5213" s="4" t="n">
        <f aca="false">(F5213="C")+(G5213="C")</f>
        <v>1</v>
      </c>
      <c r="K5213" s="3" t="n">
        <f aca="false">I5213+J5213</f>
        <v>2</v>
      </c>
    </row>
    <row r="5214" customFormat="false" ht="15" hidden="false" customHeight="false" outlineLevel="0" collapsed="false">
      <c r="A5214" s="4" t="s">
        <v>223</v>
      </c>
      <c r="B5214" s="4" t="s">
        <v>768</v>
      </c>
      <c r="C5214" s="4" t="s">
        <v>542</v>
      </c>
      <c r="D5214" s="4" t="n">
        <f aca="false">IFERROR(INDEX(Positions!$D$2:$D$14531,MATCH($A5214&amp;"|5",Positions!$A$2:$A$14531,0)),"-")</f>
        <v>5</v>
      </c>
      <c r="E5214" s="4" t="n">
        <f aca="false">IFERROR(INDEX(Positions!$D$2:$D$14531,MATCH($A5214&amp;"|68",Positions!$A$2:$A$14531,0)),"-")</f>
        <v>67</v>
      </c>
      <c r="F5214" s="4" t="str">
        <f aca="false">IFERROR(INDEX(Positions!$E$2:$E$14531,MATCH($A5214&amp;"|5",Positions!$A$2:$A$14531,0)),"-")</f>
        <v>A</v>
      </c>
      <c r="G5214" s="4" t="str">
        <f aca="false">IFERROR(INDEX(Positions!$E$2:$E$14531,MATCH($A5214&amp;"|68",Positions!$A$2:$A$14531,0)),"-")</f>
        <v>U</v>
      </c>
      <c r="H5214" s="3" t="str">
        <f aca="false">F5214&amp;"-"&amp;G5214</f>
        <v>A-U</v>
      </c>
      <c r="I5214" s="4" t="n">
        <f aca="false">(F5214="G")+(G5214="G")</f>
        <v>0</v>
      </c>
      <c r="J5214" s="4" t="n">
        <f aca="false">(F5214="C")+(G5214="C")</f>
        <v>0</v>
      </c>
      <c r="K5214" s="3" t="n">
        <f aca="false">I5214+J5214</f>
        <v>0</v>
      </c>
    </row>
    <row r="5215" customFormat="false" ht="15" hidden="false" customHeight="false" outlineLevel="0" collapsed="false">
      <c r="A5215" s="4" t="s">
        <v>223</v>
      </c>
      <c r="B5215" s="4" t="s">
        <v>768</v>
      </c>
      <c r="C5215" s="4" t="s">
        <v>561</v>
      </c>
      <c r="D5215" s="4" t="n">
        <f aca="false">IFERROR(INDEX(Positions!$D$2:$D$14531,MATCH($A5215&amp;"|6",Positions!$A$2:$A$14531,0)),"-")</f>
        <v>6</v>
      </c>
      <c r="E5215" s="4" t="n">
        <f aca="false">IFERROR(INDEX(Positions!$D$2:$D$14531,MATCH($A5215&amp;"|67",Positions!$A$2:$A$14531,0)),"-")</f>
        <v>66</v>
      </c>
      <c r="F5215" s="4" t="str">
        <f aca="false">IFERROR(INDEX(Positions!$E$2:$E$14531,MATCH($A5215&amp;"|6",Positions!$A$2:$A$14531,0)),"-")</f>
        <v>U</v>
      </c>
      <c r="G5215" s="4" t="str">
        <f aca="false">IFERROR(INDEX(Positions!$E$2:$E$14531,MATCH($A5215&amp;"|67",Positions!$A$2:$A$14531,0)),"-")</f>
        <v>A</v>
      </c>
      <c r="H5215" s="3" t="str">
        <f aca="false">F5215&amp;"-"&amp;G5215</f>
        <v>U-A</v>
      </c>
      <c r="I5215" s="4" t="n">
        <f aca="false">(F5215="G")+(G5215="G")</f>
        <v>0</v>
      </c>
      <c r="J5215" s="4" t="n">
        <f aca="false">(F5215="C")+(G5215="C")</f>
        <v>0</v>
      </c>
      <c r="K5215" s="3" t="n">
        <f aca="false">I5215+J5215</f>
        <v>0</v>
      </c>
    </row>
    <row r="5216" customFormat="false" ht="15" hidden="false" customHeight="false" outlineLevel="0" collapsed="false">
      <c r="A5216" s="4" t="s">
        <v>223</v>
      </c>
      <c r="B5216" s="4" t="s">
        <v>768</v>
      </c>
      <c r="C5216" s="4" t="s">
        <v>886</v>
      </c>
      <c r="D5216" s="4" t="n">
        <f aca="false">IFERROR(INDEX(Positions!$D$2:$D$14531,MATCH($A5216&amp;"|7",Positions!$A$2:$A$14531,0)),"-")</f>
        <v>7</v>
      </c>
      <c r="E5216" s="4" t="n">
        <f aca="false">IFERROR(INDEX(Positions!$D$2:$D$14531,MATCH($A5216&amp;"|66",Positions!$A$2:$A$14531,0)),"-")</f>
        <v>65</v>
      </c>
      <c r="F5216" s="4" t="str">
        <f aca="false">IFERROR(INDEX(Positions!$E$2:$E$14531,MATCH($A5216&amp;"|7",Positions!$A$2:$A$14531,0)),"-")</f>
        <v>A</v>
      </c>
      <c r="G5216" s="4" t="str">
        <f aca="false">IFERROR(INDEX(Positions!$E$2:$E$14531,MATCH($A5216&amp;"|66",Positions!$A$2:$A$14531,0)),"-")</f>
        <v>U</v>
      </c>
      <c r="H5216" s="3" t="str">
        <f aca="false">F5216&amp;"-"&amp;G5216</f>
        <v>A-U</v>
      </c>
      <c r="I5216" s="4" t="n">
        <f aca="false">(F5216="G")+(G5216="G")</f>
        <v>0</v>
      </c>
      <c r="J5216" s="4" t="n">
        <f aca="false">(F5216="C")+(G5216="C")</f>
        <v>0</v>
      </c>
      <c r="K5216" s="3" t="n">
        <f aca="false">I5216+J5216</f>
        <v>0</v>
      </c>
    </row>
    <row r="5217" customFormat="false" ht="15" hidden="false" customHeight="false" outlineLevel="0" collapsed="false">
      <c r="A5217" s="4" t="s">
        <v>223</v>
      </c>
      <c r="B5217" s="4" t="s">
        <v>783</v>
      </c>
      <c r="C5217" s="4" t="s">
        <v>887</v>
      </c>
      <c r="D5217" s="4" t="n">
        <f aca="false">IFERROR(INDEX(Positions!$D$2:$D$14531,MATCH($A5217&amp;"|10",Positions!$A$2:$A$14531,0)),"-")</f>
        <v>10</v>
      </c>
      <c r="E5217" s="4" t="n">
        <f aca="false">IFERROR(INDEX(Positions!$D$2:$D$14531,MATCH($A5217&amp;"|25",Positions!$A$2:$A$14531,0)),"-")</f>
        <v>25</v>
      </c>
      <c r="F5217" s="4" t="str">
        <f aca="false">IFERROR(INDEX(Positions!$E$2:$E$14531,MATCH($A5217&amp;"|10",Positions!$A$2:$A$14531,0)),"-")</f>
        <v>G</v>
      </c>
      <c r="G5217" s="4" t="str">
        <f aca="false">IFERROR(INDEX(Positions!$E$2:$E$14531,MATCH($A5217&amp;"|25",Positions!$A$2:$A$14531,0)),"-")</f>
        <v>C</v>
      </c>
      <c r="H5217" s="3" t="str">
        <f aca="false">F5217&amp;"-"&amp;G5217</f>
        <v>G-C</v>
      </c>
      <c r="I5217" s="4" t="n">
        <f aca="false">(F5217="G")+(G5217="G")</f>
        <v>1</v>
      </c>
      <c r="J5217" s="4" t="n">
        <f aca="false">(F5217="C")+(G5217="C")</f>
        <v>1</v>
      </c>
      <c r="K5217" s="3" t="n">
        <f aca="false">I5217+J5217</f>
        <v>2</v>
      </c>
    </row>
    <row r="5218" customFormat="false" ht="15" hidden="false" customHeight="false" outlineLevel="0" collapsed="false">
      <c r="A5218" s="4" t="s">
        <v>223</v>
      </c>
      <c r="B5218" s="4" t="s">
        <v>783</v>
      </c>
      <c r="C5218" s="4" t="s">
        <v>888</v>
      </c>
      <c r="D5218" s="4" t="n">
        <f aca="false">IFERROR(INDEX(Positions!$D$2:$D$14531,MATCH($A5218&amp;"|11",Positions!$A$2:$A$14531,0)),"-")</f>
        <v>11</v>
      </c>
      <c r="E5218" s="4" t="n">
        <f aca="false">IFERROR(INDEX(Positions!$D$2:$D$14531,MATCH($A5218&amp;"|24",Positions!$A$2:$A$14531,0)),"-")</f>
        <v>24</v>
      </c>
      <c r="F5218" s="4" t="str">
        <f aca="false">IFERROR(INDEX(Positions!$E$2:$E$14531,MATCH($A5218&amp;"|11",Positions!$A$2:$A$14531,0)),"-")</f>
        <v>U</v>
      </c>
      <c r="G5218" s="4" t="str">
        <f aca="false">IFERROR(INDEX(Positions!$E$2:$E$14531,MATCH($A5218&amp;"|24",Positions!$A$2:$A$14531,0)),"-")</f>
        <v>A</v>
      </c>
      <c r="H5218" s="3" t="str">
        <f aca="false">F5218&amp;"-"&amp;G5218</f>
        <v>U-A</v>
      </c>
      <c r="I5218" s="4" t="n">
        <f aca="false">(F5218="G")+(G5218="G")</f>
        <v>0</v>
      </c>
      <c r="J5218" s="4" t="n">
        <f aca="false">(F5218="C")+(G5218="C")</f>
        <v>0</v>
      </c>
      <c r="K5218" s="3" t="n">
        <f aca="false">I5218+J5218</f>
        <v>0</v>
      </c>
    </row>
    <row r="5219" customFormat="false" ht="15" hidden="false" customHeight="false" outlineLevel="0" collapsed="false">
      <c r="A5219" s="4" t="s">
        <v>223</v>
      </c>
      <c r="B5219" s="4" t="s">
        <v>783</v>
      </c>
      <c r="C5219" s="4" t="s">
        <v>479</v>
      </c>
      <c r="D5219" s="4" t="n">
        <f aca="false">IFERROR(INDEX(Positions!$D$2:$D$14531,MATCH($A5219&amp;"|12",Positions!$A$2:$A$14531,0)),"-")</f>
        <v>12</v>
      </c>
      <c r="E5219" s="4" t="n">
        <f aca="false">IFERROR(INDEX(Positions!$D$2:$D$14531,MATCH($A5219&amp;"|23",Positions!$A$2:$A$14531,0)),"-")</f>
        <v>23</v>
      </c>
      <c r="F5219" s="4" t="str">
        <f aca="false">IFERROR(INDEX(Positions!$E$2:$E$14531,MATCH($A5219&amp;"|12",Positions!$A$2:$A$14531,0)),"-")</f>
        <v>G</v>
      </c>
      <c r="G5219" s="4" t="str">
        <f aca="false">IFERROR(INDEX(Positions!$E$2:$E$14531,MATCH($A5219&amp;"|23",Positions!$A$2:$A$14531,0)),"-")</f>
        <v>C</v>
      </c>
      <c r="H5219" s="3" t="str">
        <f aca="false">F5219&amp;"-"&amp;G5219</f>
        <v>G-C</v>
      </c>
      <c r="I5219" s="4" t="n">
        <f aca="false">(F5219="G")+(G5219="G")</f>
        <v>1</v>
      </c>
      <c r="J5219" s="4" t="n">
        <f aca="false">(F5219="C")+(G5219="C")</f>
        <v>1</v>
      </c>
      <c r="K5219" s="3" t="n">
        <f aca="false">I5219+J5219</f>
        <v>2</v>
      </c>
    </row>
    <row r="5220" customFormat="false" ht="15" hidden="false" customHeight="false" outlineLevel="0" collapsed="false">
      <c r="A5220" s="4" t="s">
        <v>223</v>
      </c>
      <c r="B5220" s="4" t="s">
        <v>783</v>
      </c>
      <c r="C5220" s="4" t="s">
        <v>267</v>
      </c>
      <c r="D5220" s="4" t="n">
        <f aca="false">IFERROR(INDEX(Positions!$D$2:$D$14531,MATCH($A5220&amp;"|13",Positions!$A$2:$A$14531,0)),"-")</f>
        <v>13</v>
      </c>
      <c r="E5220" s="4" t="n">
        <f aca="false">IFERROR(INDEX(Positions!$D$2:$D$14531,MATCH($A5220&amp;"|22",Positions!$A$2:$A$14531,0)),"-")</f>
        <v>22</v>
      </c>
      <c r="F5220" s="4" t="str">
        <f aca="false">IFERROR(INDEX(Positions!$E$2:$E$14531,MATCH($A5220&amp;"|13",Positions!$A$2:$A$14531,0)),"-")</f>
        <v>U</v>
      </c>
      <c r="G5220" s="4" t="str">
        <f aca="false">IFERROR(INDEX(Positions!$E$2:$E$14531,MATCH($A5220&amp;"|22",Positions!$A$2:$A$14531,0)),"-")</f>
        <v>U</v>
      </c>
      <c r="H5220" s="3" t="str">
        <f aca="false">F5220&amp;"-"&amp;G5220</f>
        <v>U-U</v>
      </c>
      <c r="I5220" s="4" t="n">
        <f aca="false">(F5220="G")+(G5220="G")</f>
        <v>0</v>
      </c>
      <c r="J5220" s="4" t="n">
        <f aca="false">(F5220="C")+(G5220="C")</f>
        <v>0</v>
      </c>
      <c r="K5220" s="3" t="n">
        <f aca="false">I5220+J5220</f>
        <v>0</v>
      </c>
    </row>
    <row r="5221" customFormat="false" ht="15" hidden="false" customHeight="false" outlineLevel="0" collapsed="false">
      <c r="A5221" s="4" t="s">
        <v>223</v>
      </c>
      <c r="B5221" s="4" t="s">
        <v>805</v>
      </c>
      <c r="C5221" s="4" t="s">
        <v>673</v>
      </c>
      <c r="D5221" s="4" t="n">
        <f aca="false">IFERROR(INDEX(Positions!$D$2:$D$14531,MATCH($A5221&amp;"|27",Positions!$A$2:$A$14531,0)),"-")</f>
        <v>27</v>
      </c>
      <c r="E5221" s="4" t="n">
        <f aca="false">IFERROR(INDEX(Positions!$D$2:$D$14531,MATCH($A5221&amp;"|43",Positions!$A$2:$A$14531,0)),"-")</f>
        <v>43</v>
      </c>
      <c r="F5221" s="4" t="str">
        <f aca="false">IFERROR(INDEX(Positions!$E$2:$E$14531,MATCH($A5221&amp;"|27",Positions!$A$2:$A$14531,0)),"-")</f>
        <v>U</v>
      </c>
      <c r="G5221" s="4" t="str">
        <f aca="false">IFERROR(INDEX(Positions!$E$2:$E$14531,MATCH($A5221&amp;"|43",Positions!$A$2:$A$14531,0)),"-")</f>
        <v>G</v>
      </c>
      <c r="H5221" s="3" t="str">
        <f aca="false">F5221&amp;"-"&amp;G5221</f>
        <v>U-G</v>
      </c>
      <c r="I5221" s="4" t="n">
        <f aca="false">(F5221="G")+(G5221="G")</f>
        <v>1</v>
      </c>
      <c r="J5221" s="4" t="n">
        <f aca="false">(F5221="C")+(G5221="C")</f>
        <v>0</v>
      </c>
      <c r="K5221" s="3" t="n">
        <f aca="false">I5221+J5221</f>
        <v>1</v>
      </c>
    </row>
    <row r="5222" customFormat="false" ht="15" hidden="false" customHeight="false" outlineLevel="0" collapsed="false">
      <c r="A5222" s="4" t="s">
        <v>223</v>
      </c>
      <c r="B5222" s="4" t="s">
        <v>805</v>
      </c>
      <c r="C5222" s="4" t="s">
        <v>889</v>
      </c>
      <c r="D5222" s="4" t="n">
        <f aca="false">IFERROR(INDEX(Positions!$D$2:$D$14531,MATCH($A5222&amp;"|28",Positions!$A$2:$A$14531,0)),"-")</f>
        <v>28</v>
      </c>
      <c r="E5222" s="4" t="n">
        <f aca="false">IFERROR(INDEX(Positions!$D$2:$D$14531,MATCH($A5222&amp;"|42",Positions!$A$2:$A$14531,0)),"-")</f>
        <v>42</v>
      </c>
      <c r="F5222" s="4" t="str">
        <f aca="false">IFERROR(INDEX(Positions!$E$2:$E$14531,MATCH($A5222&amp;"|28",Positions!$A$2:$A$14531,0)),"-")</f>
        <v>C</v>
      </c>
      <c r="G5222" s="4" t="str">
        <f aca="false">IFERROR(INDEX(Positions!$E$2:$E$14531,MATCH($A5222&amp;"|42",Positions!$A$2:$A$14531,0)),"-")</f>
        <v>G</v>
      </c>
      <c r="H5222" s="3" t="str">
        <f aca="false">F5222&amp;"-"&amp;G5222</f>
        <v>C-G</v>
      </c>
      <c r="I5222" s="4" t="n">
        <f aca="false">(F5222="G")+(G5222="G")</f>
        <v>1</v>
      </c>
      <c r="J5222" s="4" t="n">
        <f aca="false">(F5222="C")+(G5222="C")</f>
        <v>1</v>
      </c>
      <c r="K5222" s="3" t="n">
        <f aca="false">I5222+J5222</f>
        <v>2</v>
      </c>
    </row>
    <row r="5223" customFormat="false" ht="15" hidden="false" customHeight="false" outlineLevel="0" collapsed="false">
      <c r="A5223" s="4" t="s">
        <v>223</v>
      </c>
      <c r="B5223" s="4" t="s">
        <v>805</v>
      </c>
      <c r="C5223" s="4" t="s">
        <v>890</v>
      </c>
      <c r="D5223" s="4" t="n">
        <f aca="false">IFERROR(INDEX(Positions!$D$2:$D$14531,MATCH($A5223&amp;"|29",Positions!$A$2:$A$14531,0)),"-")</f>
        <v>29</v>
      </c>
      <c r="E5223" s="4" t="n">
        <f aca="false">IFERROR(INDEX(Positions!$D$2:$D$14531,MATCH($A5223&amp;"|41",Positions!$A$2:$A$14531,0)),"-")</f>
        <v>41</v>
      </c>
      <c r="F5223" s="4" t="str">
        <f aca="false">IFERROR(INDEX(Positions!$E$2:$E$14531,MATCH($A5223&amp;"|29",Positions!$A$2:$A$14531,0)),"-")</f>
        <v>A</v>
      </c>
      <c r="G5223" s="4" t="str">
        <f aca="false">IFERROR(INDEX(Positions!$E$2:$E$14531,MATCH($A5223&amp;"|41",Positions!$A$2:$A$14531,0)),"-")</f>
        <v>U</v>
      </c>
      <c r="H5223" s="3" t="str">
        <f aca="false">F5223&amp;"-"&amp;G5223</f>
        <v>A-U</v>
      </c>
      <c r="I5223" s="4" t="n">
        <f aca="false">(F5223="G")+(G5223="G")</f>
        <v>0</v>
      </c>
      <c r="J5223" s="4" t="n">
        <f aca="false">(F5223="C")+(G5223="C")</f>
        <v>0</v>
      </c>
      <c r="K5223" s="3" t="n">
        <f aca="false">I5223+J5223</f>
        <v>0</v>
      </c>
    </row>
    <row r="5224" customFormat="false" ht="15" hidden="false" customHeight="false" outlineLevel="0" collapsed="false">
      <c r="A5224" s="4" t="s">
        <v>223</v>
      </c>
      <c r="B5224" s="4" t="s">
        <v>805</v>
      </c>
      <c r="C5224" s="4" t="s">
        <v>694</v>
      </c>
      <c r="D5224" s="4" t="n">
        <f aca="false">IFERROR(INDEX(Positions!$D$2:$D$14531,MATCH($A5224&amp;"|30",Positions!$A$2:$A$14531,0)),"-")</f>
        <v>30</v>
      </c>
      <c r="E5224" s="4" t="n">
        <f aca="false">IFERROR(INDEX(Positions!$D$2:$D$14531,MATCH($A5224&amp;"|40",Positions!$A$2:$A$14531,0)),"-")</f>
        <v>40</v>
      </c>
      <c r="F5224" s="4" t="str">
        <f aca="false">IFERROR(INDEX(Positions!$E$2:$E$14531,MATCH($A5224&amp;"|30",Positions!$A$2:$A$14531,0)),"-")</f>
        <v>C</v>
      </c>
      <c r="G5224" s="4" t="str">
        <f aca="false">IFERROR(INDEX(Positions!$E$2:$E$14531,MATCH($A5224&amp;"|40",Positions!$A$2:$A$14531,0)),"-")</f>
        <v>G</v>
      </c>
      <c r="H5224" s="3" t="str">
        <f aca="false">F5224&amp;"-"&amp;G5224</f>
        <v>C-G</v>
      </c>
      <c r="I5224" s="4" t="n">
        <f aca="false">(F5224="G")+(G5224="G")</f>
        <v>1</v>
      </c>
      <c r="J5224" s="4" t="n">
        <f aca="false">(F5224="C")+(G5224="C")</f>
        <v>1</v>
      </c>
      <c r="K5224" s="3" t="n">
        <f aca="false">I5224+J5224</f>
        <v>2</v>
      </c>
    </row>
    <row r="5225" customFormat="false" ht="15" hidden="false" customHeight="false" outlineLevel="0" collapsed="false">
      <c r="A5225" s="4" t="s">
        <v>223</v>
      </c>
      <c r="B5225" s="4" t="s">
        <v>805</v>
      </c>
      <c r="C5225" s="4" t="s">
        <v>640</v>
      </c>
      <c r="D5225" s="4" t="n">
        <f aca="false">IFERROR(INDEX(Positions!$D$2:$D$14531,MATCH($A5225&amp;"|31",Positions!$A$2:$A$14531,0)),"-")</f>
        <v>31</v>
      </c>
      <c r="E5225" s="4" t="n">
        <f aca="false">IFERROR(INDEX(Positions!$D$2:$D$14531,MATCH($A5225&amp;"|39",Positions!$A$2:$A$14531,0)),"-")</f>
        <v>39</v>
      </c>
      <c r="F5225" s="4" t="str">
        <f aca="false">IFERROR(INDEX(Positions!$E$2:$E$14531,MATCH($A5225&amp;"|31",Positions!$A$2:$A$14531,0)),"-")</f>
        <v>G</v>
      </c>
      <c r="G5225" s="4" t="str">
        <f aca="false">IFERROR(INDEX(Positions!$E$2:$E$14531,MATCH($A5225&amp;"|39",Positions!$A$2:$A$14531,0)),"-")</f>
        <v>C</v>
      </c>
      <c r="H5225" s="3" t="str">
        <f aca="false">F5225&amp;"-"&amp;G5225</f>
        <v>G-C</v>
      </c>
      <c r="I5225" s="4" t="n">
        <f aca="false">(F5225="G")+(G5225="G")</f>
        <v>1</v>
      </c>
      <c r="J5225" s="4" t="n">
        <f aca="false">(F5225="C")+(G5225="C")</f>
        <v>1</v>
      </c>
      <c r="K5225" s="3" t="n">
        <f aca="false">I5225+J5225</f>
        <v>2</v>
      </c>
    </row>
    <row r="5226" customFormat="false" ht="15" hidden="false" customHeight="false" outlineLevel="0" collapsed="false">
      <c r="A5226" s="4" t="s">
        <v>223</v>
      </c>
      <c r="B5226" s="4" t="s">
        <v>830</v>
      </c>
      <c r="C5226" s="4" t="s">
        <v>367</v>
      </c>
      <c r="D5226" s="4" t="n">
        <f aca="false">IFERROR(INDEX(Positions!$D$2:$D$14531,MATCH($A5226&amp;"|49",Positions!$A$2:$A$14531,0)),"-")</f>
        <v>48</v>
      </c>
      <c r="E5226" s="4" t="n">
        <f aca="false">IFERROR(INDEX(Positions!$D$2:$D$14531,MATCH($A5226&amp;"|65",Positions!$A$2:$A$14531,0)),"-")</f>
        <v>64</v>
      </c>
      <c r="F5226" s="4" t="str">
        <f aca="false">IFERROR(INDEX(Positions!$E$2:$E$14531,MATCH($A5226&amp;"|49",Positions!$A$2:$A$14531,0)),"-")</f>
        <v>C</v>
      </c>
      <c r="G5226" s="4" t="str">
        <f aca="false">IFERROR(INDEX(Positions!$E$2:$E$14531,MATCH($A5226&amp;"|65",Positions!$A$2:$A$14531,0)),"-")</f>
        <v>G</v>
      </c>
      <c r="H5226" s="3" t="str">
        <f aca="false">F5226&amp;"-"&amp;G5226</f>
        <v>C-G</v>
      </c>
      <c r="I5226" s="4" t="n">
        <f aca="false">(F5226="G")+(G5226="G")</f>
        <v>1</v>
      </c>
      <c r="J5226" s="4" t="n">
        <f aca="false">(F5226="C")+(G5226="C")</f>
        <v>1</v>
      </c>
      <c r="K5226" s="3" t="n">
        <f aca="false">I5226+J5226</f>
        <v>2</v>
      </c>
    </row>
    <row r="5227" customFormat="false" ht="15" hidden="false" customHeight="false" outlineLevel="0" collapsed="false">
      <c r="A5227" s="4" t="s">
        <v>223</v>
      </c>
      <c r="B5227" s="4" t="s">
        <v>830</v>
      </c>
      <c r="C5227" s="4" t="s">
        <v>891</v>
      </c>
      <c r="D5227" s="4" t="n">
        <f aca="false">IFERROR(INDEX(Positions!$D$2:$D$14531,MATCH($A5227&amp;"|50",Positions!$A$2:$A$14531,0)),"-")</f>
        <v>49</v>
      </c>
      <c r="E5227" s="4" t="n">
        <f aca="false">IFERROR(INDEX(Positions!$D$2:$D$14531,MATCH($A5227&amp;"|64",Positions!$A$2:$A$14531,0)),"-")</f>
        <v>63</v>
      </c>
      <c r="F5227" s="4" t="str">
        <f aca="false">IFERROR(INDEX(Positions!$E$2:$E$14531,MATCH($A5227&amp;"|50",Positions!$A$2:$A$14531,0)),"-")</f>
        <v>G</v>
      </c>
      <c r="G5227" s="4" t="str">
        <f aca="false">IFERROR(INDEX(Positions!$E$2:$E$14531,MATCH($A5227&amp;"|64",Positions!$A$2:$A$14531,0)),"-")</f>
        <v>C</v>
      </c>
      <c r="H5227" s="3" t="str">
        <f aca="false">F5227&amp;"-"&amp;G5227</f>
        <v>G-C</v>
      </c>
      <c r="I5227" s="4" t="n">
        <f aca="false">(F5227="G")+(G5227="G")</f>
        <v>1</v>
      </c>
      <c r="J5227" s="4" t="n">
        <f aca="false">(F5227="C")+(G5227="C")</f>
        <v>1</v>
      </c>
      <c r="K5227" s="3" t="n">
        <f aca="false">I5227+J5227</f>
        <v>2</v>
      </c>
    </row>
    <row r="5228" customFormat="false" ht="15" hidden="false" customHeight="false" outlineLevel="0" collapsed="false">
      <c r="A5228" s="4" t="s">
        <v>223</v>
      </c>
      <c r="B5228" s="4" t="s">
        <v>830</v>
      </c>
      <c r="C5228" s="4" t="s">
        <v>689</v>
      </c>
      <c r="D5228" s="4" t="n">
        <f aca="false">IFERROR(INDEX(Positions!$D$2:$D$14531,MATCH($A5228&amp;"|51",Positions!$A$2:$A$14531,0)),"-")</f>
        <v>50</v>
      </c>
      <c r="E5228" s="4" t="n">
        <f aca="false">IFERROR(INDEX(Positions!$D$2:$D$14531,MATCH($A5228&amp;"|63",Positions!$A$2:$A$14531,0)),"-")</f>
        <v>62</v>
      </c>
      <c r="F5228" s="4" t="str">
        <f aca="false">IFERROR(INDEX(Positions!$E$2:$E$14531,MATCH($A5228&amp;"|51",Positions!$A$2:$A$14531,0)),"-")</f>
        <v>G</v>
      </c>
      <c r="G5228" s="4" t="str">
        <f aca="false">IFERROR(INDEX(Positions!$E$2:$E$14531,MATCH($A5228&amp;"|63",Positions!$A$2:$A$14531,0)),"-")</f>
        <v>C</v>
      </c>
      <c r="H5228" s="3" t="str">
        <f aca="false">F5228&amp;"-"&amp;G5228</f>
        <v>G-C</v>
      </c>
      <c r="I5228" s="4" t="n">
        <f aca="false">(F5228="G")+(G5228="G")</f>
        <v>1</v>
      </c>
      <c r="J5228" s="4" t="n">
        <f aca="false">(F5228="C")+(G5228="C")</f>
        <v>1</v>
      </c>
      <c r="K5228" s="3" t="n">
        <f aca="false">I5228+J5228</f>
        <v>2</v>
      </c>
    </row>
    <row r="5229" customFormat="false" ht="15" hidden="false" customHeight="false" outlineLevel="0" collapsed="false">
      <c r="A5229" s="4" t="s">
        <v>223</v>
      </c>
      <c r="B5229" s="4" t="s">
        <v>830</v>
      </c>
      <c r="C5229" s="4" t="s">
        <v>703</v>
      </c>
      <c r="D5229" s="4" t="n">
        <f aca="false">IFERROR(INDEX(Positions!$D$2:$D$14531,MATCH($A5229&amp;"|52",Positions!$A$2:$A$14531,0)),"-")</f>
        <v>51</v>
      </c>
      <c r="E5229" s="4" t="n">
        <f aca="false">IFERROR(INDEX(Positions!$D$2:$D$14531,MATCH($A5229&amp;"|62",Positions!$A$2:$A$14531,0)),"-")</f>
        <v>61</v>
      </c>
      <c r="F5229" s="4" t="str">
        <f aca="false">IFERROR(INDEX(Positions!$E$2:$E$14531,MATCH($A5229&amp;"|52",Positions!$A$2:$A$14531,0)),"-")</f>
        <v>G</v>
      </c>
      <c r="G5229" s="4" t="str">
        <f aca="false">IFERROR(INDEX(Positions!$E$2:$E$14531,MATCH($A5229&amp;"|62",Positions!$A$2:$A$14531,0)),"-")</f>
        <v>C</v>
      </c>
      <c r="H5229" s="3" t="str">
        <f aca="false">F5229&amp;"-"&amp;G5229</f>
        <v>G-C</v>
      </c>
      <c r="I5229" s="4" t="n">
        <f aca="false">(F5229="G")+(G5229="G")</f>
        <v>1</v>
      </c>
      <c r="J5229" s="4" t="n">
        <f aca="false">(F5229="C")+(G5229="C")</f>
        <v>1</v>
      </c>
      <c r="K5229" s="3" t="n">
        <f aca="false">I5229+J5229</f>
        <v>2</v>
      </c>
    </row>
    <row r="5230" customFormat="false" ht="15" hidden="false" customHeight="false" outlineLevel="0" collapsed="false">
      <c r="A5230" s="4" t="s">
        <v>223</v>
      </c>
      <c r="B5230" s="4" t="s">
        <v>830</v>
      </c>
      <c r="C5230" s="4" t="s">
        <v>892</v>
      </c>
      <c r="D5230" s="4" t="n">
        <f aca="false">IFERROR(INDEX(Positions!$D$2:$D$14531,MATCH($A5230&amp;"|53",Positions!$A$2:$A$14531,0)),"-")</f>
        <v>52</v>
      </c>
      <c r="E5230" s="4" t="n">
        <f aca="false">IFERROR(INDEX(Positions!$D$2:$D$14531,MATCH($A5230&amp;"|61",Positions!$A$2:$A$14531,0)),"-")</f>
        <v>60</v>
      </c>
      <c r="F5230" s="4" t="str">
        <f aca="false">IFERROR(INDEX(Positions!$E$2:$E$14531,MATCH($A5230&amp;"|53",Positions!$A$2:$A$14531,0)),"-")</f>
        <v>G</v>
      </c>
      <c r="G5230" s="4" t="str">
        <f aca="false">IFERROR(INDEX(Positions!$E$2:$E$14531,MATCH($A5230&amp;"|61",Positions!$A$2:$A$14531,0)),"-")</f>
        <v>C</v>
      </c>
      <c r="H5230" s="3" t="str">
        <f aca="false">F5230&amp;"-"&amp;G5230</f>
        <v>G-C</v>
      </c>
      <c r="I5230" s="4" t="n">
        <f aca="false">(F5230="G")+(G5230="G")</f>
        <v>1</v>
      </c>
      <c r="J5230" s="4" t="n">
        <f aca="false">(F5230="C")+(G5230="C")</f>
        <v>1</v>
      </c>
      <c r="K5230" s="3" t="n">
        <f aca="false">I5230+J5230</f>
        <v>2</v>
      </c>
    </row>
    <row r="5231" customFormat="false" ht="15" hidden="false" customHeight="false" outlineLevel="0" collapsed="false">
      <c r="A5231" s="24" t="s">
        <v>223</v>
      </c>
      <c r="B5231" s="24" t="s">
        <v>893</v>
      </c>
      <c r="C5231" s="24" t="s">
        <v>894</v>
      </c>
      <c r="D5231" s="24" t="n">
        <f aca="false">IFERROR(INDEX(Positions!$D$2:$D$14531,MATCH($A5231&amp;"|8",Positions!$A$2:$A$14531,0)),"-")</f>
        <v>8</v>
      </c>
      <c r="E5231" s="24" t="n">
        <f aca="false">IFERROR(INDEX(Positions!$D$2:$D$14531,MATCH($A5231&amp;"|14",Positions!$A$2:$A$14531,0)),"-")</f>
        <v>14</v>
      </c>
      <c r="F5231" s="24" t="str">
        <f aca="false">IFERROR(INDEX(Positions!$E$2:$E$14531,MATCH($A5231&amp;"|8",Positions!$A$2:$A$14531,0)),"-")</f>
        <v>U</v>
      </c>
      <c r="G5231" s="24" t="str">
        <f aca="false">IFERROR(INDEX(Positions!$E$2:$E$14531,MATCH($A5231&amp;"|14",Positions!$A$2:$A$14531,0)),"-")</f>
        <v>A</v>
      </c>
      <c r="H5231" s="25" t="str">
        <f aca="false">F5231&amp;"-"&amp;G5231</f>
        <v>U-A</v>
      </c>
      <c r="I5231" s="24" t="n">
        <f aca="false">(F5231="G")+(G5231="G")</f>
        <v>0</v>
      </c>
      <c r="J5231" s="24" t="n">
        <f aca="false">(F5231="C")+(G5231="C")</f>
        <v>0</v>
      </c>
      <c r="K5231" s="25" t="n">
        <f aca="false">I5231+J5231</f>
        <v>0</v>
      </c>
    </row>
    <row r="5232" customFormat="false" ht="15" hidden="false" customHeight="false" outlineLevel="0" collapsed="false">
      <c r="A5232" s="24" t="s">
        <v>223</v>
      </c>
      <c r="B5232" s="24" t="s">
        <v>893</v>
      </c>
      <c r="C5232" s="24" t="s">
        <v>895</v>
      </c>
      <c r="D5232" s="24" t="n">
        <f aca="false">IFERROR(INDEX(Positions!$D$2:$D$14531,MATCH($A5232&amp;"|15",Positions!$A$2:$A$14531,0)),"-")</f>
        <v>15</v>
      </c>
      <c r="E5232" s="24" t="n">
        <f aca="false">IFERROR(INDEX(Positions!$D$2:$D$14531,MATCH($A5232&amp;"|48",Positions!$A$2:$A$14531,0)),"-")</f>
        <v>47</v>
      </c>
      <c r="F5232" s="24" t="str">
        <f aca="false">IFERROR(INDEX(Positions!$E$2:$E$14531,MATCH($A5232&amp;"|15",Positions!$A$2:$A$14531,0)),"-")</f>
        <v>A</v>
      </c>
      <c r="G5232" s="24" t="str">
        <f aca="false">IFERROR(INDEX(Positions!$E$2:$E$14531,MATCH($A5232&amp;"|48",Positions!$A$2:$A$14531,0)),"-")</f>
        <v>C</v>
      </c>
      <c r="H5232" s="25" t="str">
        <f aca="false">F5232&amp;"-"&amp;G5232</f>
        <v>A-C</v>
      </c>
      <c r="I5232" s="24" t="n">
        <f aca="false">(F5232="G")+(G5232="G")</f>
        <v>0</v>
      </c>
      <c r="J5232" s="24" t="n">
        <f aca="false">(F5232="C")+(G5232="C")</f>
        <v>1</v>
      </c>
      <c r="K5232" s="25" t="n">
        <f aca="false">I5232+J5232</f>
        <v>1</v>
      </c>
    </row>
    <row r="5233" customFormat="false" ht="15" hidden="false" customHeight="false" outlineLevel="0" collapsed="false">
      <c r="A5233" s="24" t="s">
        <v>223</v>
      </c>
      <c r="B5233" s="24" t="s">
        <v>893</v>
      </c>
      <c r="C5233" s="24" t="s">
        <v>896</v>
      </c>
      <c r="D5233" s="24" t="n">
        <f aca="false">IFERROR(INDEX(Positions!$D$2:$D$14531,MATCH($A5233&amp;"|18",Positions!$A$2:$A$14531,0)),"-")</f>
        <v>17</v>
      </c>
      <c r="E5233" s="24" t="n">
        <f aca="false">IFERROR(INDEX(Positions!$D$2:$D$14531,MATCH($A5233&amp;"|55",Positions!$A$2:$A$14531,0)),"-")</f>
        <v>54</v>
      </c>
      <c r="F5233" s="24" t="str">
        <f aca="false">IFERROR(INDEX(Positions!$E$2:$E$14531,MATCH($A5233&amp;"|18",Positions!$A$2:$A$14531,0)),"-")</f>
        <v>G</v>
      </c>
      <c r="G5233" s="24" t="str">
        <f aca="false">IFERROR(INDEX(Positions!$E$2:$E$14531,MATCH($A5233&amp;"|55",Positions!$A$2:$A$14531,0)),"-")</f>
        <v>U</v>
      </c>
      <c r="H5233" s="25" t="str">
        <f aca="false">F5233&amp;"-"&amp;G5233</f>
        <v>G-U</v>
      </c>
      <c r="I5233" s="24" t="n">
        <f aca="false">(F5233="G")+(G5233="G")</f>
        <v>1</v>
      </c>
      <c r="J5233" s="24" t="n">
        <f aca="false">(F5233="C")+(G5233="C")</f>
        <v>0</v>
      </c>
      <c r="K5233" s="25" t="n">
        <f aca="false">I5233+J5233</f>
        <v>1</v>
      </c>
    </row>
    <row r="5234" customFormat="false" ht="15" hidden="false" customHeight="false" outlineLevel="0" collapsed="false">
      <c r="A5234" s="24" t="s">
        <v>223</v>
      </c>
      <c r="B5234" s="24" t="s">
        <v>893</v>
      </c>
      <c r="C5234" s="24" t="s">
        <v>897</v>
      </c>
      <c r="D5234" s="24" t="n">
        <f aca="false">IFERROR(INDEX(Positions!$D$2:$D$14531,MATCH($A5234&amp;"|19",Positions!$A$2:$A$14531,0)),"-")</f>
        <v>18</v>
      </c>
      <c r="E5234" s="24" t="n">
        <f aca="false">IFERROR(INDEX(Positions!$D$2:$D$14531,MATCH($A5234&amp;"|56",Positions!$A$2:$A$14531,0)),"-")</f>
        <v>55</v>
      </c>
      <c r="F5234" s="24" t="str">
        <f aca="false">IFERROR(INDEX(Positions!$E$2:$E$14531,MATCH($A5234&amp;"|19",Positions!$A$2:$A$14531,0)),"-")</f>
        <v>G</v>
      </c>
      <c r="G5234" s="24" t="str">
        <f aca="false">IFERROR(INDEX(Positions!$E$2:$E$14531,MATCH($A5234&amp;"|56",Positions!$A$2:$A$14531,0)),"-")</f>
        <v>C</v>
      </c>
      <c r="H5234" s="25" t="str">
        <f aca="false">F5234&amp;"-"&amp;G5234</f>
        <v>G-C</v>
      </c>
      <c r="I5234" s="24" t="n">
        <f aca="false">(F5234="G")+(G5234="G")</f>
        <v>1</v>
      </c>
      <c r="J5234" s="24" t="n">
        <f aca="false">(F5234="C")+(G5234="C")</f>
        <v>1</v>
      </c>
      <c r="K5234" s="25" t="n">
        <f aca="false">I5234+J5234</f>
        <v>2</v>
      </c>
    </row>
    <row r="5235" customFormat="false" ht="15" hidden="false" customHeight="false" outlineLevel="0" collapsed="false">
      <c r="A5235" s="24" t="s">
        <v>223</v>
      </c>
      <c r="B5235" s="24" t="s">
        <v>893</v>
      </c>
      <c r="C5235" s="24" t="s">
        <v>898</v>
      </c>
      <c r="D5235" s="24" t="n">
        <f aca="false">IFERROR(INDEX(Positions!$D$2:$D$14531,MATCH($A5235&amp;"|26",Positions!$A$2:$A$14531,0)),"-")</f>
        <v>26</v>
      </c>
      <c r="E5235" s="24" t="n">
        <f aca="false">IFERROR(INDEX(Positions!$D$2:$D$14531,MATCH($A5235&amp;"|44",Positions!$A$2:$A$14531,0)),"-")</f>
        <v>44</v>
      </c>
      <c r="F5235" s="24" t="str">
        <f aca="false">IFERROR(INDEX(Positions!$E$2:$E$14531,MATCH($A5235&amp;"|26",Positions!$A$2:$A$14531,0)),"-")</f>
        <v>A</v>
      </c>
      <c r="G5235" s="24" t="str">
        <f aca="false">IFERROR(INDEX(Positions!$E$2:$E$14531,MATCH($A5235&amp;"|44",Positions!$A$2:$A$14531,0)),"-")</f>
        <v>A</v>
      </c>
      <c r="H5235" s="25" t="str">
        <f aca="false">F5235&amp;"-"&amp;G5235</f>
        <v>A-A</v>
      </c>
      <c r="I5235" s="24" t="n">
        <f aca="false">(F5235="G")+(G5235="G")</f>
        <v>0</v>
      </c>
      <c r="J5235" s="24" t="n">
        <f aca="false">(F5235="C")+(G5235="C")</f>
        <v>0</v>
      </c>
      <c r="K5235" s="25" t="n">
        <f aca="false">I5235+J5235</f>
        <v>0</v>
      </c>
    </row>
    <row r="5236" customFormat="false" ht="15" hidden="false" customHeight="false" outlineLevel="0" collapsed="false">
      <c r="A5236" s="24" t="s">
        <v>223</v>
      </c>
      <c r="B5236" s="24" t="s">
        <v>893</v>
      </c>
      <c r="C5236" s="24" t="s">
        <v>899</v>
      </c>
      <c r="D5236" s="24" t="n">
        <f aca="false">IFERROR(INDEX(Positions!$D$2:$D$14531,MATCH($A5236&amp;"|32",Positions!$A$2:$A$14531,0)),"-")</f>
        <v>32</v>
      </c>
      <c r="E5236" s="24" t="n">
        <f aca="false">IFERROR(INDEX(Positions!$D$2:$D$14531,MATCH($A5236&amp;"|38",Positions!$A$2:$A$14531,0)),"-")</f>
        <v>38</v>
      </c>
      <c r="F5236" s="24" t="str">
        <f aca="false">IFERROR(INDEX(Positions!$E$2:$E$14531,MATCH($A5236&amp;"|32",Positions!$A$2:$A$14531,0)),"-")</f>
        <v>C</v>
      </c>
      <c r="G5236" s="24" t="str">
        <f aca="false">IFERROR(INDEX(Positions!$E$2:$E$14531,MATCH($A5236&amp;"|38",Positions!$A$2:$A$14531,0)),"-")</f>
        <v>C</v>
      </c>
      <c r="H5236" s="25" t="str">
        <f aca="false">F5236&amp;"-"&amp;G5236</f>
        <v>C-C</v>
      </c>
      <c r="I5236" s="24" t="n">
        <f aca="false">(F5236="G")+(G5236="G")</f>
        <v>0</v>
      </c>
      <c r="J5236" s="24" t="n">
        <f aca="false">(F5236="C")+(G5236="C")</f>
        <v>2</v>
      </c>
      <c r="K5236" s="25" t="n">
        <f aca="false">I5236+J5236</f>
        <v>2</v>
      </c>
    </row>
    <row r="5237" customFormat="false" ht="15" hidden="false" customHeight="false" outlineLevel="0" collapsed="false">
      <c r="A5237" s="24" t="s">
        <v>223</v>
      </c>
      <c r="B5237" s="24" t="s">
        <v>893</v>
      </c>
      <c r="C5237" s="24" t="s">
        <v>900</v>
      </c>
      <c r="D5237" s="24" t="n">
        <f aca="false">IFERROR(INDEX(Positions!$D$2:$D$14531,MATCH($A5237&amp;"|54",Positions!$A$2:$A$14531,0)),"-")</f>
        <v>53</v>
      </c>
      <c r="E5237" s="24" t="n">
        <f aca="false">IFERROR(INDEX(Positions!$D$2:$D$14531,MATCH($A5237&amp;"|58",Positions!$A$2:$A$14531,0)),"-")</f>
        <v>57</v>
      </c>
      <c r="F5237" s="24" t="str">
        <f aca="false">IFERROR(INDEX(Positions!$E$2:$E$14531,MATCH($A5237&amp;"|54",Positions!$A$2:$A$14531,0)),"-")</f>
        <v>U</v>
      </c>
      <c r="G5237" s="24" t="str">
        <f aca="false">IFERROR(INDEX(Positions!$E$2:$E$14531,MATCH($A5237&amp;"|58",Positions!$A$2:$A$14531,0)),"-")</f>
        <v>A</v>
      </c>
      <c r="H5237" s="25" t="str">
        <f aca="false">F5237&amp;"-"&amp;G5237</f>
        <v>U-A</v>
      </c>
      <c r="I5237" s="24" t="n">
        <f aca="false">(F5237="G")+(G5237="G")</f>
        <v>0</v>
      </c>
      <c r="J5237" s="24" t="n">
        <f aca="false">(F5237="C")+(G5237="C")</f>
        <v>0</v>
      </c>
      <c r="K5237" s="25" t="n">
        <f aca="false">I5237+J5237</f>
        <v>0</v>
      </c>
    </row>
    <row r="5238" customFormat="false" ht="15" hidden="false" customHeight="false" outlineLevel="0" collapsed="false">
      <c r="A5238" s="4" t="s">
        <v>224</v>
      </c>
      <c r="B5238" s="4" t="s">
        <v>768</v>
      </c>
      <c r="C5238" s="4" t="s">
        <v>882</v>
      </c>
      <c r="D5238" s="4" t="n">
        <f aca="false">IFERROR(INDEX(Positions!$D$2:$D$14531,MATCH($A5238&amp;"|1",Positions!$A$2:$A$14531,0)),"-")</f>
        <v>1</v>
      </c>
      <c r="E5238" s="4" t="n">
        <f aca="false">IFERROR(INDEX(Positions!$D$2:$D$14531,MATCH($A5238&amp;"|72",Positions!$A$2:$A$14531,0)),"-")</f>
        <v>71</v>
      </c>
      <c r="F5238" s="4" t="str">
        <f aca="false">IFERROR(INDEX(Positions!$E$2:$E$14531,MATCH($A5238&amp;"|1",Positions!$A$2:$A$14531,0)),"-")</f>
        <v>G</v>
      </c>
      <c r="G5238" s="4" t="str">
        <f aca="false">IFERROR(INDEX(Positions!$E$2:$E$14531,MATCH($A5238&amp;"|72",Positions!$A$2:$A$14531,0)),"-")</f>
        <v>C</v>
      </c>
      <c r="H5238" s="3" t="str">
        <f aca="false">F5238&amp;"-"&amp;G5238</f>
        <v>G-C</v>
      </c>
      <c r="I5238" s="4" t="n">
        <f aca="false">(F5238="G")+(G5238="G")</f>
        <v>1</v>
      </c>
      <c r="J5238" s="4" t="n">
        <f aca="false">(F5238="C")+(G5238="C")</f>
        <v>1</v>
      </c>
      <c r="K5238" s="3" t="n">
        <f aca="false">I5238+J5238</f>
        <v>2</v>
      </c>
    </row>
    <row r="5239" customFormat="false" ht="15" hidden="false" customHeight="false" outlineLevel="0" collapsed="false">
      <c r="A5239" s="4" t="s">
        <v>224</v>
      </c>
      <c r="B5239" s="4" t="s">
        <v>768</v>
      </c>
      <c r="C5239" s="4" t="s">
        <v>883</v>
      </c>
      <c r="D5239" s="4" t="n">
        <f aca="false">IFERROR(INDEX(Positions!$D$2:$D$14531,MATCH($A5239&amp;"|2",Positions!$A$2:$A$14531,0)),"-")</f>
        <v>2</v>
      </c>
      <c r="E5239" s="4" t="n">
        <f aca="false">IFERROR(INDEX(Positions!$D$2:$D$14531,MATCH($A5239&amp;"|71",Positions!$A$2:$A$14531,0)),"-")</f>
        <v>70</v>
      </c>
      <c r="F5239" s="4" t="str">
        <f aca="false">IFERROR(INDEX(Positions!$E$2:$E$14531,MATCH($A5239&amp;"|2",Positions!$A$2:$A$14531,0)),"-")</f>
        <v>C</v>
      </c>
      <c r="G5239" s="4" t="str">
        <f aca="false">IFERROR(INDEX(Positions!$E$2:$E$14531,MATCH($A5239&amp;"|71",Positions!$A$2:$A$14531,0)),"-")</f>
        <v>G</v>
      </c>
      <c r="H5239" s="3" t="str">
        <f aca="false">F5239&amp;"-"&amp;G5239</f>
        <v>C-G</v>
      </c>
      <c r="I5239" s="4" t="n">
        <f aca="false">(F5239="G")+(G5239="G")</f>
        <v>1</v>
      </c>
      <c r="J5239" s="4" t="n">
        <f aca="false">(F5239="C")+(G5239="C")</f>
        <v>1</v>
      </c>
      <c r="K5239" s="3" t="n">
        <f aca="false">I5239+J5239</f>
        <v>2</v>
      </c>
    </row>
    <row r="5240" customFormat="false" ht="15" hidden="false" customHeight="false" outlineLevel="0" collapsed="false">
      <c r="A5240" s="4" t="s">
        <v>224</v>
      </c>
      <c r="B5240" s="4" t="s">
        <v>768</v>
      </c>
      <c r="C5240" s="4" t="s">
        <v>884</v>
      </c>
      <c r="D5240" s="4" t="n">
        <f aca="false">IFERROR(INDEX(Positions!$D$2:$D$14531,MATCH($A5240&amp;"|3",Positions!$A$2:$A$14531,0)),"-")</f>
        <v>3</v>
      </c>
      <c r="E5240" s="4" t="n">
        <f aca="false">IFERROR(INDEX(Positions!$D$2:$D$14531,MATCH($A5240&amp;"|70",Positions!$A$2:$A$14531,0)),"-")</f>
        <v>69</v>
      </c>
      <c r="F5240" s="4" t="str">
        <f aca="false">IFERROR(INDEX(Positions!$E$2:$E$14531,MATCH($A5240&amp;"|3",Positions!$A$2:$A$14531,0)),"-")</f>
        <v>C</v>
      </c>
      <c r="G5240" s="4" t="str">
        <f aca="false">IFERROR(INDEX(Positions!$E$2:$E$14531,MATCH($A5240&amp;"|70",Positions!$A$2:$A$14531,0)),"-")</f>
        <v>G</v>
      </c>
      <c r="H5240" s="3" t="str">
        <f aca="false">F5240&amp;"-"&amp;G5240</f>
        <v>C-G</v>
      </c>
      <c r="I5240" s="4" t="n">
        <f aca="false">(F5240="G")+(G5240="G")</f>
        <v>1</v>
      </c>
      <c r="J5240" s="4" t="n">
        <f aca="false">(F5240="C")+(G5240="C")</f>
        <v>1</v>
      </c>
      <c r="K5240" s="3" t="n">
        <f aca="false">I5240+J5240</f>
        <v>2</v>
      </c>
    </row>
    <row r="5241" customFormat="false" ht="15" hidden="false" customHeight="false" outlineLevel="0" collapsed="false">
      <c r="A5241" s="4" t="s">
        <v>224</v>
      </c>
      <c r="B5241" s="4" t="s">
        <v>768</v>
      </c>
      <c r="C5241" s="4" t="s">
        <v>885</v>
      </c>
      <c r="D5241" s="4" t="n">
        <f aca="false">IFERROR(INDEX(Positions!$D$2:$D$14531,MATCH($A5241&amp;"|4",Positions!$A$2:$A$14531,0)),"-")</f>
        <v>4</v>
      </c>
      <c r="E5241" s="4" t="n">
        <f aca="false">IFERROR(INDEX(Positions!$D$2:$D$14531,MATCH($A5241&amp;"|69",Positions!$A$2:$A$14531,0)),"-")</f>
        <v>68</v>
      </c>
      <c r="F5241" s="4" t="str">
        <f aca="false">IFERROR(INDEX(Positions!$E$2:$E$14531,MATCH($A5241&amp;"|4",Positions!$A$2:$A$14531,0)),"-")</f>
        <v>A</v>
      </c>
      <c r="G5241" s="4" t="str">
        <f aca="false">IFERROR(INDEX(Positions!$E$2:$E$14531,MATCH($A5241&amp;"|69",Positions!$A$2:$A$14531,0)),"-")</f>
        <v>U</v>
      </c>
      <c r="H5241" s="3" t="str">
        <f aca="false">F5241&amp;"-"&amp;G5241</f>
        <v>A-U</v>
      </c>
      <c r="I5241" s="4" t="n">
        <f aca="false">(F5241="G")+(G5241="G")</f>
        <v>0</v>
      </c>
      <c r="J5241" s="4" t="n">
        <f aca="false">(F5241="C")+(G5241="C")</f>
        <v>0</v>
      </c>
      <c r="K5241" s="3" t="n">
        <f aca="false">I5241+J5241</f>
        <v>0</v>
      </c>
    </row>
    <row r="5242" customFormat="false" ht="15" hidden="false" customHeight="false" outlineLevel="0" collapsed="false">
      <c r="A5242" s="4" t="s">
        <v>224</v>
      </c>
      <c r="B5242" s="4" t="s">
        <v>768</v>
      </c>
      <c r="C5242" s="4" t="s">
        <v>542</v>
      </c>
      <c r="D5242" s="4" t="n">
        <f aca="false">IFERROR(INDEX(Positions!$D$2:$D$14531,MATCH($A5242&amp;"|5",Positions!$A$2:$A$14531,0)),"-")</f>
        <v>5</v>
      </c>
      <c r="E5242" s="4" t="n">
        <f aca="false">IFERROR(INDEX(Positions!$D$2:$D$14531,MATCH($A5242&amp;"|68",Positions!$A$2:$A$14531,0)),"-")</f>
        <v>67</v>
      </c>
      <c r="F5242" s="4" t="str">
        <f aca="false">IFERROR(INDEX(Positions!$E$2:$E$14531,MATCH($A5242&amp;"|5",Positions!$A$2:$A$14531,0)),"-")</f>
        <v>U</v>
      </c>
      <c r="G5242" s="4" t="str">
        <f aca="false">IFERROR(INDEX(Positions!$E$2:$E$14531,MATCH($A5242&amp;"|68",Positions!$A$2:$A$14531,0)),"-")</f>
        <v>A</v>
      </c>
      <c r="H5242" s="3" t="str">
        <f aca="false">F5242&amp;"-"&amp;G5242</f>
        <v>U-A</v>
      </c>
      <c r="I5242" s="4" t="n">
        <f aca="false">(F5242="G")+(G5242="G")</f>
        <v>0</v>
      </c>
      <c r="J5242" s="4" t="n">
        <f aca="false">(F5242="C")+(G5242="C")</f>
        <v>0</v>
      </c>
      <c r="K5242" s="3" t="n">
        <f aca="false">I5242+J5242</f>
        <v>0</v>
      </c>
    </row>
    <row r="5243" customFormat="false" ht="15" hidden="false" customHeight="false" outlineLevel="0" collapsed="false">
      <c r="A5243" s="4" t="s">
        <v>224</v>
      </c>
      <c r="B5243" s="4" t="s">
        <v>768</v>
      </c>
      <c r="C5243" s="4" t="s">
        <v>561</v>
      </c>
      <c r="D5243" s="4" t="n">
        <f aca="false">IFERROR(INDEX(Positions!$D$2:$D$14531,MATCH($A5243&amp;"|6",Positions!$A$2:$A$14531,0)),"-")</f>
        <v>6</v>
      </c>
      <c r="E5243" s="4" t="n">
        <f aca="false">IFERROR(INDEX(Positions!$D$2:$D$14531,MATCH($A5243&amp;"|67",Positions!$A$2:$A$14531,0)),"-")</f>
        <v>66</v>
      </c>
      <c r="F5243" s="4" t="str">
        <f aca="false">IFERROR(INDEX(Positions!$E$2:$E$14531,MATCH($A5243&amp;"|6",Positions!$A$2:$A$14531,0)),"-")</f>
        <v>C</v>
      </c>
      <c r="G5243" s="4" t="str">
        <f aca="false">IFERROR(INDEX(Positions!$E$2:$E$14531,MATCH($A5243&amp;"|67",Positions!$A$2:$A$14531,0)),"-")</f>
        <v>G</v>
      </c>
      <c r="H5243" s="3" t="str">
        <f aca="false">F5243&amp;"-"&amp;G5243</f>
        <v>C-G</v>
      </c>
      <c r="I5243" s="4" t="n">
        <f aca="false">(F5243="G")+(G5243="G")</f>
        <v>1</v>
      </c>
      <c r="J5243" s="4" t="n">
        <f aca="false">(F5243="C")+(G5243="C")</f>
        <v>1</v>
      </c>
      <c r="K5243" s="3" t="n">
        <f aca="false">I5243+J5243</f>
        <v>2</v>
      </c>
    </row>
    <row r="5244" customFormat="false" ht="15" hidden="false" customHeight="false" outlineLevel="0" collapsed="false">
      <c r="A5244" s="4" t="s">
        <v>224</v>
      </c>
      <c r="B5244" s="4" t="s">
        <v>768</v>
      </c>
      <c r="C5244" s="4" t="s">
        <v>886</v>
      </c>
      <c r="D5244" s="4" t="n">
        <f aca="false">IFERROR(INDEX(Positions!$D$2:$D$14531,MATCH($A5244&amp;"|7",Positions!$A$2:$A$14531,0)),"-")</f>
        <v>7</v>
      </c>
      <c r="E5244" s="4" t="n">
        <f aca="false">IFERROR(INDEX(Positions!$D$2:$D$14531,MATCH($A5244&amp;"|66",Positions!$A$2:$A$14531,0)),"-")</f>
        <v>65</v>
      </c>
      <c r="F5244" s="4" t="str">
        <f aca="false">IFERROR(INDEX(Positions!$E$2:$E$14531,MATCH($A5244&amp;"|7",Positions!$A$2:$A$14531,0)),"-")</f>
        <v>U</v>
      </c>
      <c r="G5244" s="4" t="str">
        <f aca="false">IFERROR(INDEX(Positions!$E$2:$E$14531,MATCH($A5244&amp;"|66",Positions!$A$2:$A$14531,0)),"-")</f>
        <v>A</v>
      </c>
      <c r="H5244" s="3" t="str">
        <f aca="false">F5244&amp;"-"&amp;G5244</f>
        <v>U-A</v>
      </c>
      <c r="I5244" s="4" t="n">
        <f aca="false">(F5244="G")+(G5244="G")</f>
        <v>0</v>
      </c>
      <c r="J5244" s="4" t="n">
        <f aca="false">(F5244="C")+(G5244="C")</f>
        <v>0</v>
      </c>
      <c r="K5244" s="3" t="n">
        <f aca="false">I5244+J5244</f>
        <v>0</v>
      </c>
    </row>
    <row r="5245" customFormat="false" ht="15" hidden="false" customHeight="false" outlineLevel="0" collapsed="false">
      <c r="A5245" s="4" t="s">
        <v>224</v>
      </c>
      <c r="B5245" s="4" t="s">
        <v>783</v>
      </c>
      <c r="C5245" s="4" t="s">
        <v>887</v>
      </c>
      <c r="D5245" s="4" t="n">
        <f aca="false">IFERROR(INDEX(Positions!$D$2:$D$14531,MATCH($A5245&amp;"|10",Positions!$A$2:$A$14531,0)),"-")</f>
        <v>10</v>
      </c>
      <c r="E5245" s="4" t="n">
        <f aca="false">IFERROR(INDEX(Positions!$D$2:$D$14531,MATCH($A5245&amp;"|25",Positions!$A$2:$A$14531,0)),"-")</f>
        <v>25</v>
      </c>
      <c r="F5245" s="4" t="str">
        <f aca="false">IFERROR(INDEX(Positions!$E$2:$E$14531,MATCH($A5245&amp;"|10",Positions!$A$2:$A$14531,0)),"-")</f>
        <v>G</v>
      </c>
      <c r="G5245" s="4" t="str">
        <f aca="false">IFERROR(INDEX(Positions!$E$2:$E$14531,MATCH($A5245&amp;"|25",Positions!$A$2:$A$14531,0)),"-")</f>
        <v>C</v>
      </c>
      <c r="H5245" s="3" t="str">
        <f aca="false">F5245&amp;"-"&amp;G5245</f>
        <v>G-C</v>
      </c>
      <c r="I5245" s="4" t="n">
        <f aca="false">(F5245="G")+(G5245="G")</f>
        <v>1</v>
      </c>
      <c r="J5245" s="4" t="n">
        <f aca="false">(F5245="C")+(G5245="C")</f>
        <v>1</v>
      </c>
      <c r="K5245" s="3" t="n">
        <f aca="false">I5245+J5245</f>
        <v>2</v>
      </c>
    </row>
    <row r="5246" customFormat="false" ht="15" hidden="false" customHeight="false" outlineLevel="0" collapsed="false">
      <c r="A5246" s="4" t="s">
        <v>224</v>
      </c>
      <c r="B5246" s="4" t="s">
        <v>783</v>
      </c>
      <c r="C5246" s="4" t="s">
        <v>888</v>
      </c>
      <c r="D5246" s="4" t="n">
        <f aca="false">IFERROR(INDEX(Positions!$D$2:$D$14531,MATCH($A5246&amp;"|11",Positions!$A$2:$A$14531,0)),"-")</f>
        <v>11</v>
      </c>
      <c r="E5246" s="4" t="n">
        <f aca="false">IFERROR(INDEX(Positions!$D$2:$D$14531,MATCH($A5246&amp;"|24",Positions!$A$2:$A$14531,0)),"-")</f>
        <v>24</v>
      </c>
      <c r="F5246" s="4" t="str">
        <f aca="false">IFERROR(INDEX(Positions!$E$2:$E$14531,MATCH($A5246&amp;"|11",Positions!$A$2:$A$14531,0)),"-")</f>
        <v>U</v>
      </c>
      <c r="G5246" s="4" t="str">
        <f aca="false">IFERROR(INDEX(Positions!$E$2:$E$14531,MATCH($A5246&amp;"|24",Positions!$A$2:$A$14531,0)),"-")</f>
        <v>A</v>
      </c>
      <c r="H5246" s="3" t="str">
        <f aca="false">F5246&amp;"-"&amp;G5246</f>
        <v>U-A</v>
      </c>
      <c r="I5246" s="4" t="n">
        <f aca="false">(F5246="G")+(G5246="G")</f>
        <v>0</v>
      </c>
      <c r="J5246" s="4" t="n">
        <f aca="false">(F5246="C")+(G5246="C")</f>
        <v>0</v>
      </c>
      <c r="K5246" s="3" t="n">
        <f aca="false">I5246+J5246</f>
        <v>0</v>
      </c>
    </row>
    <row r="5247" customFormat="false" ht="15" hidden="false" customHeight="false" outlineLevel="0" collapsed="false">
      <c r="A5247" s="4" t="s">
        <v>224</v>
      </c>
      <c r="B5247" s="4" t="s">
        <v>783</v>
      </c>
      <c r="C5247" s="4" t="s">
        <v>479</v>
      </c>
      <c r="D5247" s="4" t="n">
        <f aca="false">IFERROR(INDEX(Positions!$D$2:$D$14531,MATCH($A5247&amp;"|12",Positions!$A$2:$A$14531,0)),"-")</f>
        <v>12</v>
      </c>
      <c r="E5247" s="4" t="n">
        <f aca="false">IFERROR(INDEX(Positions!$D$2:$D$14531,MATCH($A5247&amp;"|23",Positions!$A$2:$A$14531,0)),"-")</f>
        <v>23</v>
      </c>
      <c r="F5247" s="4" t="str">
        <f aca="false">IFERROR(INDEX(Positions!$E$2:$E$14531,MATCH($A5247&amp;"|12",Positions!$A$2:$A$14531,0)),"-")</f>
        <v>A</v>
      </c>
      <c r="G5247" s="4" t="str">
        <f aca="false">IFERROR(INDEX(Positions!$E$2:$E$14531,MATCH($A5247&amp;"|23",Positions!$A$2:$A$14531,0)),"-")</f>
        <v>U</v>
      </c>
      <c r="H5247" s="3" t="str">
        <f aca="false">F5247&amp;"-"&amp;G5247</f>
        <v>A-U</v>
      </c>
      <c r="I5247" s="4" t="n">
        <f aca="false">(F5247="G")+(G5247="G")</f>
        <v>0</v>
      </c>
      <c r="J5247" s="4" t="n">
        <f aca="false">(F5247="C")+(G5247="C")</f>
        <v>0</v>
      </c>
      <c r="K5247" s="3" t="n">
        <f aca="false">I5247+J5247</f>
        <v>0</v>
      </c>
    </row>
    <row r="5248" customFormat="false" ht="15" hidden="false" customHeight="false" outlineLevel="0" collapsed="false">
      <c r="A5248" s="4" t="s">
        <v>224</v>
      </c>
      <c r="B5248" s="4" t="s">
        <v>783</v>
      </c>
      <c r="C5248" s="4" t="s">
        <v>267</v>
      </c>
      <c r="D5248" s="4" t="n">
        <f aca="false">IFERROR(INDEX(Positions!$D$2:$D$14531,MATCH($A5248&amp;"|13",Positions!$A$2:$A$14531,0)),"-")</f>
        <v>13</v>
      </c>
      <c r="E5248" s="4" t="n">
        <f aca="false">IFERROR(INDEX(Positions!$D$2:$D$14531,MATCH($A5248&amp;"|22",Positions!$A$2:$A$14531,0)),"-")</f>
        <v>22</v>
      </c>
      <c r="F5248" s="4" t="str">
        <f aca="false">IFERROR(INDEX(Positions!$E$2:$E$14531,MATCH($A5248&amp;"|13",Positions!$A$2:$A$14531,0)),"-")</f>
        <v>U</v>
      </c>
      <c r="G5248" s="4" t="str">
        <f aca="false">IFERROR(INDEX(Positions!$E$2:$E$14531,MATCH($A5248&amp;"|22",Positions!$A$2:$A$14531,0)),"-")</f>
        <v>G</v>
      </c>
      <c r="H5248" s="3" t="str">
        <f aca="false">F5248&amp;"-"&amp;G5248</f>
        <v>U-G</v>
      </c>
      <c r="I5248" s="4" t="n">
        <f aca="false">(F5248="G")+(G5248="G")</f>
        <v>1</v>
      </c>
      <c r="J5248" s="4" t="n">
        <f aca="false">(F5248="C")+(G5248="C")</f>
        <v>0</v>
      </c>
      <c r="K5248" s="3" t="n">
        <f aca="false">I5248+J5248</f>
        <v>1</v>
      </c>
    </row>
    <row r="5249" customFormat="false" ht="15" hidden="false" customHeight="false" outlineLevel="0" collapsed="false">
      <c r="A5249" s="4" t="s">
        <v>224</v>
      </c>
      <c r="B5249" s="4" t="s">
        <v>805</v>
      </c>
      <c r="C5249" s="4" t="s">
        <v>673</v>
      </c>
      <c r="D5249" s="4" t="n">
        <f aca="false">IFERROR(INDEX(Positions!$D$2:$D$14531,MATCH($A5249&amp;"|27",Positions!$A$2:$A$14531,0)),"-")</f>
        <v>27</v>
      </c>
      <c r="E5249" s="4" t="n">
        <f aca="false">IFERROR(INDEX(Positions!$D$2:$D$14531,MATCH($A5249&amp;"|43",Positions!$A$2:$A$14531,0)),"-")</f>
        <v>43</v>
      </c>
      <c r="F5249" s="4" t="str">
        <f aca="false">IFERROR(INDEX(Positions!$E$2:$E$14531,MATCH($A5249&amp;"|27",Positions!$A$2:$A$14531,0)),"-")</f>
        <v>C</v>
      </c>
      <c r="G5249" s="4" t="str">
        <f aca="false">IFERROR(INDEX(Positions!$E$2:$E$14531,MATCH($A5249&amp;"|43",Positions!$A$2:$A$14531,0)),"-")</f>
        <v>G</v>
      </c>
      <c r="H5249" s="3" t="str">
        <f aca="false">F5249&amp;"-"&amp;G5249</f>
        <v>C-G</v>
      </c>
      <c r="I5249" s="4" t="n">
        <f aca="false">(F5249="G")+(G5249="G")</f>
        <v>1</v>
      </c>
      <c r="J5249" s="4" t="n">
        <f aca="false">(F5249="C")+(G5249="C")</f>
        <v>1</v>
      </c>
      <c r="K5249" s="3" t="n">
        <f aca="false">I5249+J5249</f>
        <v>2</v>
      </c>
    </row>
    <row r="5250" customFormat="false" ht="15" hidden="false" customHeight="false" outlineLevel="0" collapsed="false">
      <c r="A5250" s="4" t="s">
        <v>224</v>
      </c>
      <c r="B5250" s="4" t="s">
        <v>805</v>
      </c>
      <c r="C5250" s="4" t="s">
        <v>889</v>
      </c>
      <c r="D5250" s="4" t="n">
        <f aca="false">IFERROR(INDEX(Positions!$D$2:$D$14531,MATCH($A5250&amp;"|28",Positions!$A$2:$A$14531,0)),"-")</f>
        <v>28</v>
      </c>
      <c r="E5250" s="4" t="n">
        <f aca="false">IFERROR(INDEX(Positions!$D$2:$D$14531,MATCH($A5250&amp;"|42",Positions!$A$2:$A$14531,0)),"-")</f>
        <v>42</v>
      </c>
      <c r="F5250" s="4" t="str">
        <f aca="false">IFERROR(INDEX(Positions!$E$2:$E$14531,MATCH($A5250&amp;"|28",Positions!$A$2:$A$14531,0)),"-")</f>
        <v>A</v>
      </c>
      <c r="G5250" s="4" t="str">
        <f aca="false">IFERROR(INDEX(Positions!$E$2:$E$14531,MATCH($A5250&amp;"|42",Positions!$A$2:$A$14531,0)),"-")</f>
        <v>U</v>
      </c>
      <c r="H5250" s="3" t="str">
        <f aca="false">F5250&amp;"-"&amp;G5250</f>
        <v>A-U</v>
      </c>
      <c r="I5250" s="4" t="n">
        <f aca="false">(F5250="G")+(G5250="G")</f>
        <v>0</v>
      </c>
      <c r="J5250" s="4" t="n">
        <f aca="false">(F5250="C")+(G5250="C")</f>
        <v>0</v>
      </c>
      <c r="K5250" s="3" t="n">
        <f aca="false">I5250+J5250</f>
        <v>0</v>
      </c>
    </row>
    <row r="5251" customFormat="false" ht="15" hidden="false" customHeight="false" outlineLevel="0" collapsed="false">
      <c r="A5251" s="4" t="s">
        <v>224</v>
      </c>
      <c r="B5251" s="4" t="s">
        <v>805</v>
      </c>
      <c r="C5251" s="4" t="s">
        <v>890</v>
      </c>
      <c r="D5251" s="4" t="n">
        <f aca="false">IFERROR(INDEX(Positions!$D$2:$D$14531,MATCH($A5251&amp;"|29",Positions!$A$2:$A$14531,0)),"-")</f>
        <v>29</v>
      </c>
      <c r="E5251" s="4" t="n">
        <f aca="false">IFERROR(INDEX(Positions!$D$2:$D$14531,MATCH($A5251&amp;"|41",Positions!$A$2:$A$14531,0)),"-")</f>
        <v>41</v>
      </c>
      <c r="F5251" s="4" t="str">
        <f aca="false">IFERROR(INDEX(Positions!$E$2:$E$14531,MATCH($A5251&amp;"|29",Positions!$A$2:$A$14531,0)),"-")</f>
        <v>U</v>
      </c>
      <c r="G5251" s="4" t="str">
        <f aca="false">IFERROR(INDEX(Positions!$E$2:$E$14531,MATCH($A5251&amp;"|41",Positions!$A$2:$A$14531,0)),"-")</f>
        <v>A</v>
      </c>
      <c r="H5251" s="3" t="str">
        <f aca="false">F5251&amp;"-"&amp;G5251</f>
        <v>U-A</v>
      </c>
      <c r="I5251" s="4" t="n">
        <f aca="false">(F5251="G")+(G5251="G")</f>
        <v>0</v>
      </c>
      <c r="J5251" s="4" t="n">
        <f aca="false">(F5251="C")+(G5251="C")</f>
        <v>0</v>
      </c>
      <c r="K5251" s="3" t="n">
        <f aca="false">I5251+J5251</f>
        <v>0</v>
      </c>
    </row>
    <row r="5252" customFormat="false" ht="15" hidden="false" customHeight="false" outlineLevel="0" collapsed="false">
      <c r="A5252" s="4" t="s">
        <v>224</v>
      </c>
      <c r="B5252" s="4" t="s">
        <v>805</v>
      </c>
      <c r="C5252" s="4" t="s">
        <v>694</v>
      </c>
      <c r="D5252" s="4" t="n">
        <f aca="false">IFERROR(INDEX(Positions!$D$2:$D$14531,MATCH($A5252&amp;"|30",Positions!$A$2:$A$14531,0)),"-")</f>
        <v>30</v>
      </c>
      <c r="E5252" s="4" t="n">
        <f aca="false">IFERROR(INDEX(Positions!$D$2:$D$14531,MATCH($A5252&amp;"|40",Positions!$A$2:$A$14531,0)),"-")</f>
        <v>40</v>
      </c>
      <c r="F5252" s="4" t="str">
        <f aca="false">IFERROR(INDEX(Positions!$E$2:$E$14531,MATCH($A5252&amp;"|30",Positions!$A$2:$A$14531,0)),"-")</f>
        <v>C</v>
      </c>
      <c r="G5252" s="4" t="str">
        <f aca="false">IFERROR(INDEX(Positions!$E$2:$E$14531,MATCH($A5252&amp;"|40",Positions!$A$2:$A$14531,0)),"-")</f>
        <v>G</v>
      </c>
      <c r="H5252" s="3" t="str">
        <f aca="false">F5252&amp;"-"&amp;G5252</f>
        <v>C-G</v>
      </c>
      <c r="I5252" s="4" t="n">
        <f aca="false">(F5252="G")+(G5252="G")</f>
        <v>1</v>
      </c>
      <c r="J5252" s="4" t="n">
        <f aca="false">(F5252="C")+(G5252="C")</f>
        <v>1</v>
      </c>
      <c r="K5252" s="3" t="n">
        <f aca="false">I5252+J5252</f>
        <v>2</v>
      </c>
    </row>
    <row r="5253" customFormat="false" ht="15" hidden="false" customHeight="false" outlineLevel="0" collapsed="false">
      <c r="A5253" s="4" t="s">
        <v>224</v>
      </c>
      <c r="B5253" s="4" t="s">
        <v>805</v>
      </c>
      <c r="C5253" s="4" t="s">
        <v>640</v>
      </c>
      <c r="D5253" s="4" t="n">
        <f aca="false">IFERROR(INDEX(Positions!$D$2:$D$14531,MATCH($A5253&amp;"|31",Positions!$A$2:$A$14531,0)),"-")</f>
        <v>31</v>
      </c>
      <c r="E5253" s="4" t="n">
        <f aca="false">IFERROR(INDEX(Positions!$D$2:$D$14531,MATCH($A5253&amp;"|39",Positions!$A$2:$A$14531,0)),"-")</f>
        <v>39</v>
      </c>
      <c r="F5253" s="4" t="str">
        <f aca="false">IFERROR(INDEX(Positions!$E$2:$E$14531,MATCH($A5253&amp;"|31",Positions!$A$2:$A$14531,0)),"-")</f>
        <v>G</v>
      </c>
      <c r="G5253" s="4" t="str">
        <f aca="false">IFERROR(INDEX(Positions!$E$2:$E$14531,MATCH($A5253&amp;"|39",Positions!$A$2:$A$14531,0)),"-")</f>
        <v>C</v>
      </c>
      <c r="H5253" s="3" t="str">
        <f aca="false">F5253&amp;"-"&amp;G5253</f>
        <v>G-C</v>
      </c>
      <c r="I5253" s="4" t="n">
        <f aca="false">(F5253="G")+(G5253="G")</f>
        <v>1</v>
      </c>
      <c r="J5253" s="4" t="n">
        <f aca="false">(F5253="C")+(G5253="C")</f>
        <v>1</v>
      </c>
      <c r="K5253" s="3" t="n">
        <f aca="false">I5253+J5253</f>
        <v>2</v>
      </c>
    </row>
    <row r="5254" customFormat="false" ht="15" hidden="false" customHeight="false" outlineLevel="0" collapsed="false">
      <c r="A5254" s="4" t="s">
        <v>224</v>
      </c>
      <c r="B5254" s="4" t="s">
        <v>830</v>
      </c>
      <c r="C5254" s="4" t="s">
        <v>367</v>
      </c>
      <c r="D5254" s="4" t="n">
        <f aca="false">IFERROR(INDEX(Positions!$D$2:$D$14531,MATCH($A5254&amp;"|49",Positions!$A$2:$A$14531,0)),"-")</f>
        <v>48</v>
      </c>
      <c r="E5254" s="4" t="n">
        <f aca="false">IFERROR(INDEX(Positions!$D$2:$D$14531,MATCH($A5254&amp;"|65",Positions!$A$2:$A$14531,0)),"-")</f>
        <v>64</v>
      </c>
      <c r="F5254" s="4" t="str">
        <f aca="false">IFERROR(INDEX(Positions!$E$2:$E$14531,MATCH($A5254&amp;"|49",Positions!$A$2:$A$14531,0)),"-")</f>
        <v>C</v>
      </c>
      <c r="G5254" s="4" t="str">
        <f aca="false">IFERROR(INDEX(Positions!$E$2:$E$14531,MATCH($A5254&amp;"|65",Positions!$A$2:$A$14531,0)),"-")</f>
        <v>G</v>
      </c>
      <c r="H5254" s="3" t="str">
        <f aca="false">F5254&amp;"-"&amp;G5254</f>
        <v>C-G</v>
      </c>
      <c r="I5254" s="4" t="n">
        <f aca="false">(F5254="G")+(G5254="G")</f>
        <v>1</v>
      </c>
      <c r="J5254" s="4" t="n">
        <f aca="false">(F5254="C")+(G5254="C")</f>
        <v>1</v>
      </c>
      <c r="K5254" s="3" t="n">
        <f aca="false">I5254+J5254</f>
        <v>2</v>
      </c>
    </row>
    <row r="5255" customFormat="false" ht="15" hidden="false" customHeight="false" outlineLevel="0" collapsed="false">
      <c r="A5255" s="4" t="s">
        <v>224</v>
      </c>
      <c r="B5255" s="4" t="s">
        <v>830</v>
      </c>
      <c r="C5255" s="4" t="s">
        <v>891</v>
      </c>
      <c r="D5255" s="4" t="n">
        <f aca="false">IFERROR(INDEX(Positions!$D$2:$D$14531,MATCH($A5255&amp;"|50",Positions!$A$2:$A$14531,0)),"-")</f>
        <v>49</v>
      </c>
      <c r="E5255" s="4" t="n">
        <f aca="false">IFERROR(INDEX(Positions!$D$2:$D$14531,MATCH($A5255&amp;"|64",Positions!$A$2:$A$14531,0)),"-")</f>
        <v>63</v>
      </c>
      <c r="F5255" s="4" t="str">
        <f aca="false">IFERROR(INDEX(Positions!$E$2:$E$14531,MATCH($A5255&amp;"|50",Positions!$A$2:$A$14531,0)),"-")</f>
        <v>C</v>
      </c>
      <c r="G5255" s="4" t="str">
        <f aca="false">IFERROR(INDEX(Positions!$E$2:$E$14531,MATCH($A5255&amp;"|64",Positions!$A$2:$A$14531,0)),"-")</f>
        <v>G</v>
      </c>
      <c r="H5255" s="3" t="str">
        <f aca="false">F5255&amp;"-"&amp;G5255</f>
        <v>C-G</v>
      </c>
      <c r="I5255" s="4" t="n">
        <f aca="false">(F5255="G")+(G5255="G")</f>
        <v>1</v>
      </c>
      <c r="J5255" s="4" t="n">
        <f aca="false">(F5255="C")+(G5255="C")</f>
        <v>1</v>
      </c>
      <c r="K5255" s="3" t="n">
        <f aca="false">I5255+J5255</f>
        <v>2</v>
      </c>
    </row>
    <row r="5256" customFormat="false" ht="15" hidden="false" customHeight="false" outlineLevel="0" collapsed="false">
      <c r="A5256" s="4" t="s">
        <v>224</v>
      </c>
      <c r="B5256" s="4" t="s">
        <v>830</v>
      </c>
      <c r="C5256" s="4" t="s">
        <v>689</v>
      </c>
      <c r="D5256" s="4" t="n">
        <f aca="false">IFERROR(INDEX(Positions!$D$2:$D$14531,MATCH($A5256&amp;"|51",Positions!$A$2:$A$14531,0)),"-")</f>
        <v>50</v>
      </c>
      <c r="E5256" s="4" t="n">
        <f aca="false">IFERROR(INDEX(Positions!$D$2:$D$14531,MATCH($A5256&amp;"|63",Positions!$A$2:$A$14531,0)),"-")</f>
        <v>62</v>
      </c>
      <c r="F5256" s="4" t="str">
        <f aca="false">IFERROR(INDEX(Positions!$E$2:$E$14531,MATCH($A5256&amp;"|51",Positions!$A$2:$A$14531,0)),"-")</f>
        <v>U</v>
      </c>
      <c r="G5256" s="4" t="str">
        <f aca="false">IFERROR(INDEX(Positions!$E$2:$E$14531,MATCH($A5256&amp;"|63",Positions!$A$2:$A$14531,0)),"-")</f>
        <v>A</v>
      </c>
      <c r="H5256" s="3" t="str">
        <f aca="false">F5256&amp;"-"&amp;G5256</f>
        <v>U-A</v>
      </c>
      <c r="I5256" s="4" t="n">
        <f aca="false">(F5256="G")+(G5256="G")</f>
        <v>0</v>
      </c>
      <c r="J5256" s="4" t="n">
        <f aca="false">(F5256="C")+(G5256="C")</f>
        <v>0</v>
      </c>
      <c r="K5256" s="3" t="n">
        <f aca="false">I5256+J5256</f>
        <v>0</v>
      </c>
    </row>
    <row r="5257" customFormat="false" ht="15" hidden="false" customHeight="false" outlineLevel="0" collapsed="false">
      <c r="A5257" s="4" t="s">
        <v>224</v>
      </c>
      <c r="B5257" s="4" t="s">
        <v>830</v>
      </c>
      <c r="C5257" s="4" t="s">
        <v>703</v>
      </c>
      <c r="D5257" s="4" t="n">
        <f aca="false">IFERROR(INDEX(Positions!$D$2:$D$14531,MATCH($A5257&amp;"|52",Positions!$A$2:$A$14531,0)),"-")</f>
        <v>51</v>
      </c>
      <c r="E5257" s="4" t="n">
        <f aca="false">IFERROR(INDEX(Positions!$D$2:$D$14531,MATCH($A5257&amp;"|62",Positions!$A$2:$A$14531,0)),"-")</f>
        <v>61</v>
      </c>
      <c r="F5257" s="4" t="str">
        <f aca="false">IFERROR(INDEX(Positions!$E$2:$E$14531,MATCH($A5257&amp;"|52",Positions!$A$2:$A$14531,0)),"-")</f>
        <v>G</v>
      </c>
      <c r="G5257" s="4" t="str">
        <f aca="false">IFERROR(INDEX(Positions!$E$2:$E$14531,MATCH($A5257&amp;"|62",Positions!$A$2:$A$14531,0)),"-")</f>
        <v>U</v>
      </c>
      <c r="H5257" s="3" t="str">
        <f aca="false">F5257&amp;"-"&amp;G5257</f>
        <v>G-U</v>
      </c>
      <c r="I5257" s="4" t="n">
        <f aca="false">(F5257="G")+(G5257="G")</f>
        <v>1</v>
      </c>
      <c r="J5257" s="4" t="n">
        <f aca="false">(F5257="C")+(G5257="C")</f>
        <v>0</v>
      </c>
      <c r="K5257" s="3" t="n">
        <f aca="false">I5257+J5257</f>
        <v>1</v>
      </c>
    </row>
    <row r="5258" customFormat="false" ht="15" hidden="false" customHeight="false" outlineLevel="0" collapsed="false">
      <c r="A5258" s="4" t="s">
        <v>224</v>
      </c>
      <c r="B5258" s="4" t="s">
        <v>830</v>
      </c>
      <c r="C5258" s="4" t="s">
        <v>892</v>
      </c>
      <c r="D5258" s="4" t="n">
        <f aca="false">IFERROR(INDEX(Positions!$D$2:$D$14531,MATCH($A5258&amp;"|53",Positions!$A$2:$A$14531,0)),"-")</f>
        <v>52</v>
      </c>
      <c r="E5258" s="4" t="n">
        <f aca="false">IFERROR(INDEX(Positions!$D$2:$D$14531,MATCH($A5258&amp;"|61",Positions!$A$2:$A$14531,0)),"-")</f>
        <v>60</v>
      </c>
      <c r="F5258" s="4" t="str">
        <f aca="false">IFERROR(INDEX(Positions!$E$2:$E$14531,MATCH($A5258&amp;"|53",Positions!$A$2:$A$14531,0)),"-")</f>
        <v>G</v>
      </c>
      <c r="G5258" s="4" t="str">
        <f aca="false">IFERROR(INDEX(Positions!$E$2:$E$14531,MATCH($A5258&amp;"|61",Positions!$A$2:$A$14531,0)),"-")</f>
        <v>C</v>
      </c>
      <c r="H5258" s="3" t="str">
        <f aca="false">F5258&amp;"-"&amp;G5258</f>
        <v>G-C</v>
      </c>
      <c r="I5258" s="4" t="n">
        <f aca="false">(F5258="G")+(G5258="G")</f>
        <v>1</v>
      </c>
      <c r="J5258" s="4" t="n">
        <f aca="false">(F5258="C")+(G5258="C")</f>
        <v>1</v>
      </c>
      <c r="K5258" s="3" t="n">
        <f aca="false">I5258+J5258</f>
        <v>2</v>
      </c>
    </row>
    <row r="5259" customFormat="false" ht="15" hidden="false" customHeight="false" outlineLevel="0" collapsed="false">
      <c r="A5259" s="24" t="s">
        <v>224</v>
      </c>
      <c r="B5259" s="24" t="s">
        <v>893</v>
      </c>
      <c r="C5259" s="24" t="s">
        <v>894</v>
      </c>
      <c r="D5259" s="24" t="n">
        <f aca="false">IFERROR(INDEX(Positions!$D$2:$D$14531,MATCH($A5259&amp;"|8",Positions!$A$2:$A$14531,0)),"-")</f>
        <v>8</v>
      </c>
      <c r="E5259" s="24" t="n">
        <f aca="false">IFERROR(INDEX(Positions!$D$2:$D$14531,MATCH($A5259&amp;"|14",Positions!$A$2:$A$14531,0)),"-")</f>
        <v>14</v>
      </c>
      <c r="F5259" s="24" t="str">
        <f aca="false">IFERROR(INDEX(Positions!$E$2:$E$14531,MATCH($A5259&amp;"|8",Positions!$A$2:$A$14531,0)),"-")</f>
        <v>U</v>
      </c>
      <c r="G5259" s="24" t="str">
        <f aca="false">IFERROR(INDEX(Positions!$E$2:$E$14531,MATCH($A5259&amp;"|14",Positions!$A$2:$A$14531,0)),"-")</f>
        <v>A</v>
      </c>
      <c r="H5259" s="25" t="str">
        <f aca="false">F5259&amp;"-"&amp;G5259</f>
        <v>U-A</v>
      </c>
      <c r="I5259" s="24" t="n">
        <f aca="false">(F5259="G")+(G5259="G")</f>
        <v>0</v>
      </c>
      <c r="J5259" s="24" t="n">
        <f aca="false">(F5259="C")+(G5259="C")</f>
        <v>0</v>
      </c>
      <c r="K5259" s="25" t="n">
        <f aca="false">I5259+J5259</f>
        <v>0</v>
      </c>
    </row>
    <row r="5260" customFormat="false" ht="15" hidden="false" customHeight="false" outlineLevel="0" collapsed="false">
      <c r="A5260" s="24" t="s">
        <v>224</v>
      </c>
      <c r="B5260" s="24" t="s">
        <v>893</v>
      </c>
      <c r="C5260" s="24" t="s">
        <v>895</v>
      </c>
      <c r="D5260" s="24" t="n">
        <f aca="false">IFERROR(INDEX(Positions!$D$2:$D$14531,MATCH($A5260&amp;"|15",Positions!$A$2:$A$14531,0)),"-")</f>
        <v>15</v>
      </c>
      <c r="E5260" s="24" t="n">
        <f aca="false">IFERROR(INDEX(Positions!$D$2:$D$14531,MATCH($A5260&amp;"|48",Positions!$A$2:$A$14531,0)),"-")</f>
        <v>47</v>
      </c>
      <c r="F5260" s="24" t="str">
        <f aca="false">IFERROR(INDEX(Positions!$E$2:$E$14531,MATCH($A5260&amp;"|15",Positions!$A$2:$A$14531,0)),"-")</f>
        <v>G</v>
      </c>
      <c r="G5260" s="24" t="str">
        <f aca="false">IFERROR(INDEX(Positions!$E$2:$E$14531,MATCH($A5260&amp;"|48",Positions!$A$2:$A$14531,0)),"-")</f>
        <v>C</v>
      </c>
      <c r="H5260" s="25" t="str">
        <f aca="false">F5260&amp;"-"&amp;G5260</f>
        <v>G-C</v>
      </c>
      <c r="I5260" s="24" t="n">
        <f aca="false">(F5260="G")+(G5260="G")</f>
        <v>1</v>
      </c>
      <c r="J5260" s="24" t="n">
        <f aca="false">(F5260="C")+(G5260="C")</f>
        <v>1</v>
      </c>
      <c r="K5260" s="25" t="n">
        <f aca="false">I5260+J5260</f>
        <v>2</v>
      </c>
    </row>
    <row r="5261" customFormat="false" ht="15" hidden="false" customHeight="false" outlineLevel="0" collapsed="false">
      <c r="A5261" s="24" t="s">
        <v>224</v>
      </c>
      <c r="B5261" s="24" t="s">
        <v>893</v>
      </c>
      <c r="C5261" s="24" t="s">
        <v>896</v>
      </c>
      <c r="D5261" s="24" t="n">
        <f aca="false">IFERROR(INDEX(Positions!$D$2:$D$14531,MATCH($A5261&amp;"|18",Positions!$A$2:$A$14531,0)),"-")</f>
        <v>17</v>
      </c>
      <c r="E5261" s="24" t="n">
        <f aca="false">IFERROR(INDEX(Positions!$D$2:$D$14531,MATCH($A5261&amp;"|55",Positions!$A$2:$A$14531,0)),"-")</f>
        <v>54</v>
      </c>
      <c r="F5261" s="24" t="str">
        <f aca="false">IFERROR(INDEX(Positions!$E$2:$E$14531,MATCH($A5261&amp;"|18",Positions!$A$2:$A$14531,0)),"-")</f>
        <v>G</v>
      </c>
      <c r="G5261" s="24" t="str">
        <f aca="false">IFERROR(INDEX(Positions!$E$2:$E$14531,MATCH($A5261&amp;"|55",Positions!$A$2:$A$14531,0)),"-")</f>
        <v>U</v>
      </c>
      <c r="H5261" s="25" t="str">
        <f aca="false">F5261&amp;"-"&amp;G5261</f>
        <v>G-U</v>
      </c>
      <c r="I5261" s="24" t="n">
        <f aca="false">(F5261="G")+(G5261="G")</f>
        <v>1</v>
      </c>
      <c r="J5261" s="24" t="n">
        <f aca="false">(F5261="C")+(G5261="C")</f>
        <v>0</v>
      </c>
      <c r="K5261" s="25" t="n">
        <f aca="false">I5261+J5261</f>
        <v>1</v>
      </c>
    </row>
    <row r="5262" customFormat="false" ht="15" hidden="false" customHeight="false" outlineLevel="0" collapsed="false">
      <c r="A5262" s="24" t="s">
        <v>224</v>
      </c>
      <c r="B5262" s="24" t="s">
        <v>893</v>
      </c>
      <c r="C5262" s="24" t="s">
        <v>897</v>
      </c>
      <c r="D5262" s="24" t="n">
        <f aca="false">IFERROR(INDEX(Positions!$D$2:$D$14531,MATCH($A5262&amp;"|19",Positions!$A$2:$A$14531,0)),"-")</f>
        <v>18</v>
      </c>
      <c r="E5262" s="24" t="n">
        <f aca="false">IFERROR(INDEX(Positions!$D$2:$D$14531,MATCH($A5262&amp;"|56",Positions!$A$2:$A$14531,0)),"-")</f>
        <v>55</v>
      </c>
      <c r="F5262" s="24" t="str">
        <f aca="false">IFERROR(INDEX(Positions!$E$2:$E$14531,MATCH($A5262&amp;"|19",Positions!$A$2:$A$14531,0)),"-")</f>
        <v>G</v>
      </c>
      <c r="G5262" s="24" t="str">
        <f aca="false">IFERROR(INDEX(Positions!$E$2:$E$14531,MATCH($A5262&amp;"|56",Positions!$A$2:$A$14531,0)),"-")</f>
        <v>C</v>
      </c>
      <c r="H5262" s="25" t="str">
        <f aca="false">F5262&amp;"-"&amp;G5262</f>
        <v>G-C</v>
      </c>
      <c r="I5262" s="24" t="n">
        <f aca="false">(F5262="G")+(G5262="G")</f>
        <v>1</v>
      </c>
      <c r="J5262" s="24" t="n">
        <f aca="false">(F5262="C")+(G5262="C")</f>
        <v>1</v>
      </c>
      <c r="K5262" s="25" t="n">
        <f aca="false">I5262+J5262</f>
        <v>2</v>
      </c>
    </row>
    <row r="5263" customFormat="false" ht="15" hidden="false" customHeight="false" outlineLevel="0" collapsed="false">
      <c r="A5263" s="24" t="s">
        <v>224</v>
      </c>
      <c r="B5263" s="24" t="s">
        <v>893</v>
      </c>
      <c r="C5263" s="24" t="s">
        <v>898</v>
      </c>
      <c r="D5263" s="24" t="n">
        <f aca="false">IFERROR(INDEX(Positions!$D$2:$D$14531,MATCH($A5263&amp;"|26",Positions!$A$2:$A$14531,0)),"-")</f>
        <v>26</v>
      </c>
      <c r="E5263" s="24" t="n">
        <f aca="false">IFERROR(INDEX(Positions!$D$2:$D$14531,MATCH($A5263&amp;"|44",Positions!$A$2:$A$14531,0)),"-")</f>
        <v>44</v>
      </c>
      <c r="F5263" s="24" t="str">
        <f aca="false">IFERROR(INDEX(Positions!$E$2:$E$14531,MATCH($A5263&amp;"|26",Positions!$A$2:$A$14531,0)),"-")</f>
        <v>A</v>
      </c>
      <c r="G5263" s="24" t="str">
        <f aca="false">IFERROR(INDEX(Positions!$E$2:$E$14531,MATCH($A5263&amp;"|44",Positions!$A$2:$A$14531,0)),"-")</f>
        <v>A</v>
      </c>
      <c r="H5263" s="25" t="str">
        <f aca="false">F5263&amp;"-"&amp;G5263</f>
        <v>A-A</v>
      </c>
      <c r="I5263" s="24" t="n">
        <f aca="false">(F5263="G")+(G5263="G")</f>
        <v>0</v>
      </c>
      <c r="J5263" s="24" t="n">
        <f aca="false">(F5263="C")+(G5263="C")</f>
        <v>0</v>
      </c>
      <c r="K5263" s="25" t="n">
        <f aca="false">I5263+J5263</f>
        <v>0</v>
      </c>
    </row>
    <row r="5264" customFormat="false" ht="15" hidden="false" customHeight="false" outlineLevel="0" collapsed="false">
      <c r="A5264" s="24" t="s">
        <v>224</v>
      </c>
      <c r="B5264" s="24" t="s">
        <v>893</v>
      </c>
      <c r="C5264" s="24" t="s">
        <v>899</v>
      </c>
      <c r="D5264" s="24" t="n">
        <f aca="false">IFERROR(INDEX(Positions!$D$2:$D$14531,MATCH($A5264&amp;"|32",Positions!$A$2:$A$14531,0)),"-")</f>
        <v>32</v>
      </c>
      <c r="E5264" s="24" t="n">
        <f aca="false">IFERROR(INDEX(Positions!$D$2:$D$14531,MATCH($A5264&amp;"|38",Positions!$A$2:$A$14531,0)),"-")</f>
        <v>38</v>
      </c>
      <c r="F5264" s="24" t="str">
        <f aca="false">IFERROR(INDEX(Positions!$E$2:$E$14531,MATCH($A5264&amp;"|32",Positions!$A$2:$A$14531,0)),"-")</f>
        <v>U</v>
      </c>
      <c r="G5264" s="24" t="str">
        <f aca="false">IFERROR(INDEX(Positions!$E$2:$E$14531,MATCH($A5264&amp;"|38",Positions!$A$2:$A$14531,0)),"-")</f>
        <v>C</v>
      </c>
      <c r="H5264" s="25" t="str">
        <f aca="false">F5264&amp;"-"&amp;G5264</f>
        <v>U-C</v>
      </c>
      <c r="I5264" s="24" t="n">
        <f aca="false">(F5264="G")+(G5264="G")</f>
        <v>0</v>
      </c>
      <c r="J5264" s="24" t="n">
        <f aca="false">(F5264="C")+(G5264="C")</f>
        <v>1</v>
      </c>
      <c r="K5264" s="25" t="n">
        <f aca="false">I5264+J5264</f>
        <v>1</v>
      </c>
    </row>
    <row r="5265" customFormat="false" ht="15" hidden="false" customHeight="false" outlineLevel="0" collapsed="false">
      <c r="A5265" s="24" t="s">
        <v>224</v>
      </c>
      <c r="B5265" s="24" t="s">
        <v>893</v>
      </c>
      <c r="C5265" s="24" t="s">
        <v>900</v>
      </c>
      <c r="D5265" s="24" t="n">
        <f aca="false">IFERROR(INDEX(Positions!$D$2:$D$14531,MATCH($A5265&amp;"|54",Positions!$A$2:$A$14531,0)),"-")</f>
        <v>53</v>
      </c>
      <c r="E5265" s="24" t="n">
        <f aca="false">IFERROR(INDEX(Positions!$D$2:$D$14531,MATCH($A5265&amp;"|58",Positions!$A$2:$A$14531,0)),"-")</f>
        <v>57</v>
      </c>
      <c r="F5265" s="24" t="str">
        <f aca="false">IFERROR(INDEX(Positions!$E$2:$E$14531,MATCH($A5265&amp;"|54",Positions!$A$2:$A$14531,0)),"-")</f>
        <v>U</v>
      </c>
      <c r="G5265" s="24" t="str">
        <f aca="false">IFERROR(INDEX(Positions!$E$2:$E$14531,MATCH($A5265&amp;"|58",Positions!$A$2:$A$14531,0)),"-")</f>
        <v>A</v>
      </c>
      <c r="H5265" s="25" t="str">
        <f aca="false">F5265&amp;"-"&amp;G5265</f>
        <v>U-A</v>
      </c>
      <c r="I5265" s="24" t="n">
        <f aca="false">(F5265="G")+(G5265="G")</f>
        <v>0</v>
      </c>
      <c r="J5265" s="24" t="n">
        <f aca="false">(F5265="C")+(G5265="C")</f>
        <v>0</v>
      </c>
      <c r="K5265" s="25" t="n">
        <f aca="false">I5265+J5265</f>
        <v>0</v>
      </c>
    </row>
    <row r="5266" customFormat="false" ht="15" hidden="false" customHeight="false" outlineLevel="0" collapsed="false">
      <c r="A5266" s="4" t="s">
        <v>225</v>
      </c>
      <c r="B5266" s="4" t="s">
        <v>768</v>
      </c>
      <c r="C5266" s="4" t="s">
        <v>882</v>
      </c>
      <c r="D5266" s="4" t="n">
        <f aca="false">IFERROR(INDEX(Positions!$D$2:$D$14531,MATCH($A5266&amp;"|1",Positions!$A$2:$A$14531,0)),"-")</f>
        <v>1</v>
      </c>
      <c r="E5266" s="4" t="n">
        <f aca="false">IFERROR(INDEX(Positions!$D$2:$D$14531,MATCH($A5266&amp;"|72",Positions!$A$2:$A$14531,0)),"-")</f>
        <v>73</v>
      </c>
      <c r="F5266" s="4" t="str">
        <f aca="false">IFERROR(INDEX(Positions!$E$2:$E$14531,MATCH($A5266&amp;"|1",Positions!$A$2:$A$14531,0)),"-")</f>
        <v>G</v>
      </c>
      <c r="G5266" s="4" t="str">
        <f aca="false">IFERROR(INDEX(Positions!$E$2:$E$14531,MATCH($A5266&amp;"|72",Positions!$A$2:$A$14531,0)),"-")</f>
        <v>C</v>
      </c>
      <c r="H5266" s="3" t="str">
        <f aca="false">F5266&amp;"-"&amp;G5266</f>
        <v>G-C</v>
      </c>
      <c r="I5266" s="4" t="n">
        <f aca="false">(F5266="G")+(G5266="G")</f>
        <v>1</v>
      </c>
      <c r="J5266" s="4" t="n">
        <f aca="false">(F5266="C")+(G5266="C")</f>
        <v>1</v>
      </c>
      <c r="K5266" s="3" t="n">
        <f aca="false">I5266+J5266</f>
        <v>2</v>
      </c>
    </row>
    <row r="5267" customFormat="false" ht="15" hidden="false" customHeight="false" outlineLevel="0" collapsed="false">
      <c r="A5267" s="4" t="s">
        <v>225</v>
      </c>
      <c r="B5267" s="4" t="s">
        <v>768</v>
      </c>
      <c r="C5267" s="4" t="s">
        <v>883</v>
      </c>
      <c r="D5267" s="4" t="n">
        <f aca="false">IFERROR(INDEX(Positions!$D$2:$D$14531,MATCH($A5267&amp;"|2",Positions!$A$2:$A$14531,0)),"-")</f>
        <v>2</v>
      </c>
      <c r="E5267" s="4" t="n">
        <f aca="false">IFERROR(INDEX(Positions!$D$2:$D$14531,MATCH($A5267&amp;"|71",Positions!$A$2:$A$14531,0)),"-")</f>
        <v>72</v>
      </c>
      <c r="F5267" s="4" t="str">
        <f aca="false">IFERROR(INDEX(Positions!$E$2:$E$14531,MATCH($A5267&amp;"|2",Positions!$A$2:$A$14531,0)),"-")</f>
        <v>G</v>
      </c>
      <c r="G5267" s="4" t="str">
        <f aca="false">IFERROR(INDEX(Positions!$E$2:$E$14531,MATCH($A5267&amp;"|71",Positions!$A$2:$A$14531,0)),"-")</f>
        <v>C</v>
      </c>
      <c r="H5267" s="3" t="str">
        <f aca="false">F5267&amp;"-"&amp;G5267</f>
        <v>G-C</v>
      </c>
      <c r="I5267" s="4" t="n">
        <f aca="false">(F5267="G")+(G5267="G")</f>
        <v>1</v>
      </c>
      <c r="J5267" s="4" t="n">
        <f aca="false">(F5267="C")+(G5267="C")</f>
        <v>1</v>
      </c>
      <c r="K5267" s="3" t="n">
        <f aca="false">I5267+J5267</f>
        <v>2</v>
      </c>
    </row>
    <row r="5268" customFormat="false" ht="15" hidden="false" customHeight="false" outlineLevel="0" collapsed="false">
      <c r="A5268" s="4" t="s">
        <v>225</v>
      </c>
      <c r="B5268" s="4" t="s">
        <v>768</v>
      </c>
      <c r="C5268" s="4" t="s">
        <v>884</v>
      </c>
      <c r="D5268" s="4" t="n">
        <f aca="false">IFERROR(INDEX(Positions!$D$2:$D$14531,MATCH($A5268&amp;"|3",Positions!$A$2:$A$14531,0)),"-")</f>
        <v>3</v>
      </c>
      <c r="E5268" s="4" t="n">
        <f aca="false">IFERROR(INDEX(Positions!$D$2:$D$14531,MATCH($A5268&amp;"|70",Positions!$A$2:$A$14531,0)),"-")</f>
        <v>71</v>
      </c>
      <c r="F5268" s="4" t="str">
        <f aca="false">IFERROR(INDEX(Positions!$E$2:$E$14531,MATCH($A5268&amp;"|3",Positions!$A$2:$A$14531,0)),"-")</f>
        <v>U</v>
      </c>
      <c r="G5268" s="4" t="str">
        <f aca="false">IFERROR(INDEX(Positions!$E$2:$E$14531,MATCH($A5268&amp;"|70",Positions!$A$2:$A$14531,0)),"-")</f>
        <v>A</v>
      </c>
      <c r="H5268" s="3" t="str">
        <f aca="false">F5268&amp;"-"&amp;G5268</f>
        <v>U-A</v>
      </c>
      <c r="I5268" s="4" t="n">
        <f aca="false">(F5268="G")+(G5268="G")</f>
        <v>0</v>
      </c>
      <c r="J5268" s="4" t="n">
        <f aca="false">(F5268="C")+(G5268="C")</f>
        <v>0</v>
      </c>
      <c r="K5268" s="3" t="n">
        <f aca="false">I5268+J5268</f>
        <v>0</v>
      </c>
    </row>
    <row r="5269" customFormat="false" ht="15" hidden="false" customHeight="false" outlineLevel="0" collapsed="false">
      <c r="A5269" s="4" t="s">
        <v>225</v>
      </c>
      <c r="B5269" s="4" t="s">
        <v>768</v>
      </c>
      <c r="C5269" s="4" t="s">
        <v>885</v>
      </c>
      <c r="D5269" s="4" t="n">
        <f aca="false">IFERROR(INDEX(Positions!$D$2:$D$14531,MATCH($A5269&amp;"|4",Positions!$A$2:$A$14531,0)),"-")</f>
        <v>4</v>
      </c>
      <c r="E5269" s="4" t="n">
        <f aca="false">IFERROR(INDEX(Positions!$D$2:$D$14531,MATCH($A5269&amp;"|69",Positions!$A$2:$A$14531,0)),"-")</f>
        <v>70</v>
      </c>
      <c r="F5269" s="4" t="str">
        <f aca="false">IFERROR(INDEX(Positions!$E$2:$E$14531,MATCH($A5269&amp;"|4",Positions!$A$2:$A$14531,0)),"-")</f>
        <v>C</v>
      </c>
      <c r="G5269" s="4" t="str">
        <f aca="false">IFERROR(INDEX(Positions!$E$2:$E$14531,MATCH($A5269&amp;"|69",Positions!$A$2:$A$14531,0)),"-")</f>
        <v>G</v>
      </c>
      <c r="H5269" s="3" t="str">
        <f aca="false">F5269&amp;"-"&amp;G5269</f>
        <v>C-G</v>
      </c>
      <c r="I5269" s="4" t="n">
        <f aca="false">(F5269="G")+(G5269="G")</f>
        <v>1</v>
      </c>
      <c r="J5269" s="4" t="n">
        <f aca="false">(F5269="C")+(G5269="C")</f>
        <v>1</v>
      </c>
      <c r="K5269" s="3" t="n">
        <f aca="false">I5269+J5269</f>
        <v>2</v>
      </c>
    </row>
    <row r="5270" customFormat="false" ht="15" hidden="false" customHeight="false" outlineLevel="0" collapsed="false">
      <c r="A5270" s="4" t="s">
        <v>225</v>
      </c>
      <c r="B5270" s="4" t="s">
        <v>768</v>
      </c>
      <c r="C5270" s="4" t="s">
        <v>542</v>
      </c>
      <c r="D5270" s="4" t="n">
        <f aca="false">IFERROR(INDEX(Positions!$D$2:$D$14531,MATCH($A5270&amp;"|5",Positions!$A$2:$A$14531,0)),"-")</f>
        <v>5</v>
      </c>
      <c r="E5270" s="4" t="n">
        <f aca="false">IFERROR(INDEX(Positions!$D$2:$D$14531,MATCH($A5270&amp;"|68",Positions!$A$2:$A$14531,0)),"-")</f>
        <v>69</v>
      </c>
      <c r="F5270" s="4" t="str">
        <f aca="false">IFERROR(INDEX(Positions!$E$2:$E$14531,MATCH($A5270&amp;"|5",Positions!$A$2:$A$14531,0)),"-")</f>
        <v>U</v>
      </c>
      <c r="G5270" s="4" t="str">
        <f aca="false">IFERROR(INDEX(Positions!$E$2:$E$14531,MATCH($A5270&amp;"|68",Positions!$A$2:$A$14531,0)),"-")</f>
        <v>A</v>
      </c>
      <c r="H5270" s="3" t="str">
        <f aca="false">F5270&amp;"-"&amp;G5270</f>
        <v>U-A</v>
      </c>
      <c r="I5270" s="4" t="n">
        <f aca="false">(F5270="G")+(G5270="G")</f>
        <v>0</v>
      </c>
      <c r="J5270" s="4" t="n">
        <f aca="false">(F5270="C")+(G5270="C")</f>
        <v>0</v>
      </c>
      <c r="K5270" s="3" t="n">
        <f aca="false">I5270+J5270</f>
        <v>0</v>
      </c>
    </row>
    <row r="5271" customFormat="false" ht="15" hidden="false" customHeight="false" outlineLevel="0" collapsed="false">
      <c r="A5271" s="4" t="s">
        <v>225</v>
      </c>
      <c r="B5271" s="4" t="s">
        <v>768</v>
      </c>
      <c r="C5271" s="4" t="s">
        <v>561</v>
      </c>
      <c r="D5271" s="4" t="n">
        <f aca="false">IFERROR(INDEX(Positions!$D$2:$D$14531,MATCH($A5271&amp;"|6",Positions!$A$2:$A$14531,0)),"-")</f>
        <v>6</v>
      </c>
      <c r="E5271" s="4" t="n">
        <f aca="false">IFERROR(INDEX(Positions!$D$2:$D$14531,MATCH($A5271&amp;"|67",Positions!$A$2:$A$14531,0)),"-")</f>
        <v>68</v>
      </c>
      <c r="F5271" s="4" t="str">
        <f aca="false">IFERROR(INDEX(Positions!$E$2:$E$14531,MATCH($A5271&amp;"|6",Positions!$A$2:$A$14531,0)),"-")</f>
        <v>C</v>
      </c>
      <c r="G5271" s="4" t="str">
        <f aca="false">IFERROR(INDEX(Positions!$E$2:$E$14531,MATCH($A5271&amp;"|67",Positions!$A$2:$A$14531,0)),"-")</f>
        <v>G</v>
      </c>
      <c r="H5271" s="3" t="str">
        <f aca="false">F5271&amp;"-"&amp;G5271</f>
        <v>C-G</v>
      </c>
      <c r="I5271" s="4" t="n">
        <f aca="false">(F5271="G")+(G5271="G")</f>
        <v>1</v>
      </c>
      <c r="J5271" s="4" t="n">
        <f aca="false">(F5271="C")+(G5271="C")</f>
        <v>1</v>
      </c>
      <c r="K5271" s="3" t="n">
        <f aca="false">I5271+J5271</f>
        <v>2</v>
      </c>
    </row>
    <row r="5272" customFormat="false" ht="15" hidden="false" customHeight="false" outlineLevel="0" collapsed="false">
      <c r="A5272" s="4" t="s">
        <v>225</v>
      </c>
      <c r="B5272" s="4" t="s">
        <v>768</v>
      </c>
      <c r="C5272" s="4" t="s">
        <v>886</v>
      </c>
      <c r="D5272" s="4" t="n">
        <f aca="false">IFERROR(INDEX(Positions!$D$2:$D$14531,MATCH($A5272&amp;"|7",Positions!$A$2:$A$14531,0)),"-")</f>
        <v>7</v>
      </c>
      <c r="E5272" s="4" t="n">
        <f aca="false">IFERROR(INDEX(Positions!$D$2:$D$14531,MATCH($A5272&amp;"|66",Positions!$A$2:$A$14531,0)),"-")</f>
        <v>67</v>
      </c>
      <c r="F5272" s="4" t="str">
        <f aca="false">IFERROR(INDEX(Positions!$E$2:$E$14531,MATCH($A5272&amp;"|7",Positions!$A$2:$A$14531,0)),"-")</f>
        <v>U</v>
      </c>
      <c r="G5272" s="4" t="str">
        <f aca="false">IFERROR(INDEX(Positions!$E$2:$E$14531,MATCH($A5272&amp;"|66",Positions!$A$2:$A$14531,0)),"-")</f>
        <v>A</v>
      </c>
      <c r="H5272" s="3" t="str">
        <f aca="false">F5272&amp;"-"&amp;G5272</f>
        <v>U-A</v>
      </c>
      <c r="I5272" s="4" t="n">
        <f aca="false">(F5272="G")+(G5272="G")</f>
        <v>0</v>
      </c>
      <c r="J5272" s="4" t="n">
        <f aca="false">(F5272="C")+(G5272="C")</f>
        <v>0</v>
      </c>
      <c r="K5272" s="3" t="n">
        <f aca="false">I5272+J5272</f>
        <v>0</v>
      </c>
    </row>
    <row r="5273" customFormat="false" ht="15" hidden="false" customHeight="false" outlineLevel="0" collapsed="false">
      <c r="A5273" s="4" t="s">
        <v>225</v>
      </c>
      <c r="B5273" s="4" t="s">
        <v>783</v>
      </c>
      <c r="C5273" s="4" t="s">
        <v>887</v>
      </c>
      <c r="D5273" s="4" t="n">
        <f aca="false">IFERROR(INDEX(Positions!$D$2:$D$14531,MATCH($A5273&amp;"|10",Positions!$A$2:$A$14531,0)),"-")</f>
        <v>10</v>
      </c>
      <c r="E5273" s="4" t="n">
        <f aca="false">IFERROR(INDEX(Positions!$D$2:$D$14531,MATCH($A5273&amp;"|25",Positions!$A$2:$A$14531,0)),"-")</f>
        <v>26</v>
      </c>
      <c r="F5273" s="4" t="str">
        <f aca="false">IFERROR(INDEX(Positions!$E$2:$E$14531,MATCH($A5273&amp;"|10",Positions!$A$2:$A$14531,0)),"-")</f>
        <v>G</v>
      </c>
      <c r="G5273" s="4" t="str">
        <f aca="false">IFERROR(INDEX(Positions!$E$2:$E$14531,MATCH($A5273&amp;"|25",Positions!$A$2:$A$14531,0)),"-")</f>
        <v>C</v>
      </c>
      <c r="H5273" s="3" t="str">
        <f aca="false">F5273&amp;"-"&amp;G5273</f>
        <v>G-C</v>
      </c>
      <c r="I5273" s="4" t="n">
        <f aca="false">(F5273="G")+(G5273="G")</f>
        <v>1</v>
      </c>
      <c r="J5273" s="4" t="n">
        <f aca="false">(F5273="C")+(G5273="C")</f>
        <v>1</v>
      </c>
      <c r="K5273" s="3" t="n">
        <f aca="false">I5273+J5273</f>
        <v>2</v>
      </c>
    </row>
    <row r="5274" customFormat="false" ht="15" hidden="false" customHeight="false" outlineLevel="0" collapsed="false">
      <c r="A5274" s="4" t="s">
        <v>225</v>
      </c>
      <c r="B5274" s="4" t="s">
        <v>783</v>
      </c>
      <c r="C5274" s="4" t="s">
        <v>888</v>
      </c>
      <c r="D5274" s="4" t="n">
        <f aca="false">IFERROR(INDEX(Positions!$D$2:$D$14531,MATCH($A5274&amp;"|11",Positions!$A$2:$A$14531,0)),"-")</f>
        <v>11</v>
      </c>
      <c r="E5274" s="4" t="n">
        <f aca="false">IFERROR(INDEX(Positions!$D$2:$D$14531,MATCH($A5274&amp;"|24",Positions!$A$2:$A$14531,0)),"-")</f>
        <v>25</v>
      </c>
      <c r="F5274" s="4" t="str">
        <f aca="false">IFERROR(INDEX(Positions!$E$2:$E$14531,MATCH($A5274&amp;"|11",Positions!$A$2:$A$14531,0)),"-")</f>
        <v>C</v>
      </c>
      <c r="G5274" s="4" t="str">
        <f aca="false">IFERROR(INDEX(Positions!$E$2:$E$14531,MATCH($A5274&amp;"|24",Positions!$A$2:$A$14531,0)),"-")</f>
        <v>G</v>
      </c>
      <c r="H5274" s="3" t="str">
        <f aca="false">F5274&amp;"-"&amp;G5274</f>
        <v>C-G</v>
      </c>
      <c r="I5274" s="4" t="n">
        <f aca="false">(F5274="G")+(G5274="G")</f>
        <v>1</v>
      </c>
      <c r="J5274" s="4" t="n">
        <f aca="false">(F5274="C")+(G5274="C")</f>
        <v>1</v>
      </c>
      <c r="K5274" s="3" t="n">
        <f aca="false">I5274+J5274</f>
        <v>2</v>
      </c>
    </row>
    <row r="5275" customFormat="false" ht="15" hidden="false" customHeight="false" outlineLevel="0" collapsed="false">
      <c r="A5275" s="4" t="s">
        <v>225</v>
      </c>
      <c r="B5275" s="4" t="s">
        <v>783</v>
      </c>
      <c r="C5275" s="4" t="s">
        <v>479</v>
      </c>
      <c r="D5275" s="4" t="n">
        <f aca="false">IFERROR(INDEX(Positions!$D$2:$D$14531,MATCH($A5275&amp;"|12",Positions!$A$2:$A$14531,0)),"-")</f>
        <v>12</v>
      </c>
      <c r="E5275" s="4" t="n">
        <f aca="false">IFERROR(INDEX(Positions!$D$2:$D$14531,MATCH($A5275&amp;"|23",Positions!$A$2:$A$14531,0)),"-")</f>
        <v>24</v>
      </c>
      <c r="F5275" s="4" t="str">
        <f aca="false">IFERROR(INDEX(Positions!$E$2:$E$14531,MATCH($A5275&amp;"|12",Positions!$A$2:$A$14531,0)),"-")</f>
        <v>C</v>
      </c>
      <c r="G5275" s="4" t="str">
        <f aca="false">IFERROR(INDEX(Positions!$E$2:$E$14531,MATCH($A5275&amp;"|23",Positions!$A$2:$A$14531,0)),"-")</f>
        <v>G</v>
      </c>
      <c r="H5275" s="3" t="str">
        <f aca="false">F5275&amp;"-"&amp;G5275</f>
        <v>C-G</v>
      </c>
      <c r="I5275" s="4" t="n">
        <f aca="false">(F5275="G")+(G5275="G")</f>
        <v>1</v>
      </c>
      <c r="J5275" s="4" t="n">
        <f aca="false">(F5275="C")+(G5275="C")</f>
        <v>1</v>
      </c>
      <c r="K5275" s="3" t="n">
        <f aca="false">I5275+J5275</f>
        <v>2</v>
      </c>
    </row>
    <row r="5276" customFormat="false" ht="15" hidden="false" customHeight="false" outlineLevel="0" collapsed="false">
      <c r="A5276" s="4" t="s">
        <v>225</v>
      </c>
      <c r="B5276" s="4" t="s">
        <v>783</v>
      </c>
      <c r="C5276" s="4" t="s">
        <v>267</v>
      </c>
      <c r="D5276" s="4" t="n">
        <f aca="false">IFERROR(INDEX(Positions!$D$2:$D$14531,MATCH($A5276&amp;"|13",Positions!$A$2:$A$14531,0)),"-")</f>
        <v>13</v>
      </c>
      <c r="E5276" s="4" t="n">
        <f aca="false">IFERROR(INDEX(Positions!$D$2:$D$14531,MATCH($A5276&amp;"|22",Positions!$A$2:$A$14531,0)),"-")</f>
        <v>23</v>
      </c>
      <c r="F5276" s="4" t="str">
        <f aca="false">IFERROR(INDEX(Positions!$E$2:$E$14531,MATCH($A5276&amp;"|13",Positions!$A$2:$A$14531,0)),"-")</f>
        <v>C</v>
      </c>
      <c r="G5276" s="4" t="str">
        <f aca="false">IFERROR(INDEX(Positions!$E$2:$E$14531,MATCH($A5276&amp;"|22",Positions!$A$2:$A$14531,0)),"-")</f>
        <v>A</v>
      </c>
      <c r="H5276" s="3" t="str">
        <f aca="false">F5276&amp;"-"&amp;G5276</f>
        <v>C-A</v>
      </c>
      <c r="I5276" s="4" t="n">
        <f aca="false">(F5276="G")+(G5276="G")</f>
        <v>0</v>
      </c>
      <c r="J5276" s="4" t="n">
        <f aca="false">(F5276="C")+(G5276="C")</f>
        <v>1</v>
      </c>
      <c r="K5276" s="3" t="n">
        <f aca="false">I5276+J5276</f>
        <v>1</v>
      </c>
    </row>
    <row r="5277" customFormat="false" ht="15" hidden="false" customHeight="false" outlineLevel="0" collapsed="false">
      <c r="A5277" s="4" t="s">
        <v>225</v>
      </c>
      <c r="B5277" s="4" t="s">
        <v>805</v>
      </c>
      <c r="C5277" s="4" t="s">
        <v>673</v>
      </c>
      <c r="D5277" s="4" t="n">
        <f aca="false">IFERROR(INDEX(Positions!$D$2:$D$14531,MATCH($A5277&amp;"|27",Positions!$A$2:$A$14531,0)),"-")</f>
        <v>28</v>
      </c>
      <c r="E5277" s="4" t="n">
        <f aca="false">IFERROR(INDEX(Positions!$D$2:$D$14531,MATCH($A5277&amp;"|43",Positions!$A$2:$A$14531,0)),"-")</f>
        <v>44</v>
      </c>
      <c r="F5277" s="4" t="str">
        <f aca="false">IFERROR(INDEX(Positions!$E$2:$E$14531,MATCH($A5277&amp;"|27",Positions!$A$2:$A$14531,0)),"-")</f>
        <v>C</v>
      </c>
      <c r="G5277" s="4" t="str">
        <f aca="false">IFERROR(INDEX(Positions!$E$2:$E$14531,MATCH($A5277&amp;"|43",Positions!$A$2:$A$14531,0)),"-")</f>
        <v>G</v>
      </c>
      <c r="H5277" s="3" t="str">
        <f aca="false">F5277&amp;"-"&amp;G5277</f>
        <v>C-G</v>
      </c>
      <c r="I5277" s="4" t="n">
        <f aca="false">(F5277="G")+(G5277="G")</f>
        <v>1</v>
      </c>
      <c r="J5277" s="4" t="n">
        <f aca="false">(F5277="C")+(G5277="C")</f>
        <v>1</v>
      </c>
      <c r="K5277" s="3" t="n">
        <f aca="false">I5277+J5277</f>
        <v>2</v>
      </c>
    </row>
    <row r="5278" customFormat="false" ht="15" hidden="false" customHeight="false" outlineLevel="0" collapsed="false">
      <c r="A5278" s="4" t="s">
        <v>225</v>
      </c>
      <c r="B5278" s="4" t="s">
        <v>805</v>
      </c>
      <c r="C5278" s="4" t="s">
        <v>889</v>
      </c>
      <c r="D5278" s="4" t="n">
        <f aca="false">IFERROR(INDEX(Positions!$D$2:$D$14531,MATCH($A5278&amp;"|28",Positions!$A$2:$A$14531,0)),"-")</f>
        <v>29</v>
      </c>
      <c r="E5278" s="4" t="n">
        <f aca="false">IFERROR(INDEX(Positions!$D$2:$D$14531,MATCH($A5278&amp;"|42",Positions!$A$2:$A$14531,0)),"-")</f>
        <v>43</v>
      </c>
      <c r="F5278" s="4" t="str">
        <f aca="false">IFERROR(INDEX(Positions!$E$2:$E$14531,MATCH($A5278&amp;"|28",Positions!$A$2:$A$14531,0)),"-")</f>
        <v>C</v>
      </c>
      <c r="G5278" s="4" t="str">
        <f aca="false">IFERROR(INDEX(Positions!$E$2:$E$14531,MATCH($A5278&amp;"|42",Positions!$A$2:$A$14531,0)),"-")</f>
        <v>G</v>
      </c>
      <c r="H5278" s="3" t="str">
        <f aca="false">F5278&amp;"-"&amp;G5278</f>
        <v>C-G</v>
      </c>
      <c r="I5278" s="4" t="n">
        <f aca="false">(F5278="G")+(G5278="G")</f>
        <v>1</v>
      </c>
      <c r="J5278" s="4" t="n">
        <f aca="false">(F5278="C")+(G5278="C")</f>
        <v>1</v>
      </c>
      <c r="K5278" s="3" t="n">
        <f aca="false">I5278+J5278</f>
        <v>2</v>
      </c>
    </row>
    <row r="5279" customFormat="false" ht="15" hidden="false" customHeight="false" outlineLevel="0" collapsed="false">
      <c r="A5279" s="4" t="s">
        <v>225</v>
      </c>
      <c r="B5279" s="4" t="s">
        <v>805</v>
      </c>
      <c r="C5279" s="4" t="s">
        <v>890</v>
      </c>
      <c r="D5279" s="4" t="n">
        <f aca="false">IFERROR(INDEX(Positions!$D$2:$D$14531,MATCH($A5279&amp;"|29",Positions!$A$2:$A$14531,0)),"-")</f>
        <v>30</v>
      </c>
      <c r="E5279" s="4" t="n">
        <f aca="false">IFERROR(INDEX(Positions!$D$2:$D$14531,MATCH($A5279&amp;"|41",Positions!$A$2:$A$14531,0)),"-")</f>
        <v>42</v>
      </c>
      <c r="F5279" s="4" t="str">
        <f aca="false">IFERROR(INDEX(Positions!$E$2:$E$14531,MATCH($A5279&amp;"|29",Positions!$A$2:$A$14531,0)),"-")</f>
        <v>G</v>
      </c>
      <c r="G5279" s="4" t="str">
        <f aca="false">IFERROR(INDEX(Positions!$E$2:$E$14531,MATCH($A5279&amp;"|41",Positions!$A$2:$A$14531,0)),"-")</f>
        <v>C</v>
      </c>
      <c r="H5279" s="3" t="str">
        <f aca="false">F5279&amp;"-"&amp;G5279</f>
        <v>G-C</v>
      </c>
      <c r="I5279" s="4" t="n">
        <f aca="false">(F5279="G")+(G5279="G")</f>
        <v>1</v>
      </c>
      <c r="J5279" s="4" t="n">
        <f aca="false">(F5279="C")+(G5279="C")</f>
        <v>1</v>
      </c>
      <c r="K5279" s="3" t="n">
        <f aca="false">I5279+J5279</f>
        <v>2</v>
      </c>
    </row>
    <row r="5280" customFormat="false" ht="15" hidden="false" customHeight="false" outlineLevel="0" collapsed="false">
      <c r="A5280" s="4" t="s">
        <v>225</v>
      </c>
      <c r="B5280" s="4" t="s">
        <v>805</v>
      </c>
      <c r="C5280" s="4" t="s">
        <v>694</v>
      </c>
      <c r="D5280" s="4" t="n">
        <f aca="false">IFERROR(INDEX(Positions!$D$2:$D$14531,MATCH($A5280&amp;"|30",Positions!$A$2:$A$14531,0)),"-")</f>
        <v>31</v>
      </c>
      <c r="E5280" s="4" t="n">
        <f aca="false">IFERROR(INDEX(Positions!$D$2:$D$14531,MATCH($A5280&amp;"|40",Positions!$A$2:$A$14531,0)),"-")</f>
        <v>41</v>
      </c>
      <c r="F5280" s="4" t="str">
        <f aca="false">IFERROR(INDEX(Positions!$E$2:$E$14531,MATCH($A5280&amp;"|30",Positions!$A$2:$A$14531,0)),"-")</f>
        <v>U</v>
      </c>
      <c r="G5280" s="4" t="str">
        <f aca="false">IFERROR(INDEX(Positions!$E$2:$E$14531,MATCH($A5280&amp;"|40",Positions!$A$2:$A$14531,0)),"-")</f>
        <v>G</v>
      </c>
      <c r="H5280" s="3" t="str">
        <f aca="false">F5280&amp;"-"&amp;G5280</f>
        <v>U-G</v>
      </c>
      <c r="I5280" s="4" t="n">
        <f aca="false">(F5280="G")+(G5280="G")</f>
        <v>1</v>
      </c>
      <c r="J5280" s="4" t="n">
        <f aca="false">(F5280="C")+(G5280="C")</f>
        <v>0</v>
      </c>
      <c r="K5280" s="3" t="n">
        <f aca="false">I5280+J5280</f>
        <v>1</v>
      </c>
    </row>
    <row r="5281" customFormat="false" ht="15" hidden="false" customHeight="false" outlineLevel="0" collapsed="false">
      <c r="A5281" s="4" t="s">
        <v>225</v>
      </c>
      <c r="B5281" s="4" t="s">
        <v>805</v>
      </c>
      <c r="C5281" s="4" t="s">
        <v>640</v>
      </c>
      <c r="D5281" s="4" t="n">
        <f aca="false">IFERROR(INDEX(Positions!$D$2:$D$14531,MATCH($A5281&amp;"|31",Positions!$A$2:$A$14531,0)),"-")</f>
        <v>32</v>
      </c>
      <c r="E5281" s="4" t="n">
        <f aca="false">IFERROR(INDEX(Positions!$D$2:$D$14531,MATCH($A5281&amp;"|39",Positions!$A$2:$A$14531,0)),"-")</f>
        <v>40</v>
      </c>
      <c r="F5281" s="4" t="str">
        <f aca="false">IFERROR(INDEX(Positions!$E$2:$E$14531,MATCH($A5281&amp;"|31",Positions!$A$2:$A$14531,0)),"-")</f>
        <v>G</v>
      </c>
      <c r="G5281" s="4" t="str">
        <f aca="false">IFERROR(INDEX(Positions!$E$2:$E$14531,MATCH($A5281&amp;"|39",Positions!$A$2:$A$14531,0)),"-")</f>
        <v>C</v>
      </c>
      <c r="H5281" s="3" t="str">
        <f aca="false">F5281&amp;"-"&amp;G5281</f>
        <v>G-C</v>
      </c>
      <c r="I5281" s="4" t="n">
        <f aca="false">(F5281="G")+(G5281="G")</f>
        <v>1</v>
      </c>
      <c r="J5281" s="4" t="n">
        <f aca="false">(F5281="C")+(G5281="C")</f>
        <v>1</v>
      </c>
      <c r="K5281" s="3" t="n">
        <f aca="false">I5281+J5281</f>
        <v>2</v>
      </c>
    </row>
    <row r="5282" customFormat="false" ht="15" hidden="false" customHeight="false" outlineLevel="0" collapsed="false">
      <c r="A5282" s="4" t="s">
        <v>225</v>
      </c>
      <c r="B5282" s="4" t="s">
        <v>830</v>
      </c>
      <c r="C5282" s="4" t="s">
        <v>367</v>
      </c>
      <c r="D5282" s="4" t="n">
        <f aca="false">IFERROR(INDEX(Positions!$D$2:$D$14531,MATCH($A5282&amp;"|49",Positions!$A$2:$A$14531,0)),"-")</f>
        <v>50</v>
      </c>
      <c r="E5282" s="4" t="n">
        <f aca="false">IFERROR(INDEX(Positions!$D$2:$D$14531,MATCH($A5282&amp;"|65",Positions!$A$2:$A$14531,0)),"-")</f>
        <v>66</v>
      </c>
      <c r="F5282" s="4" t="str">
        <f aca="false">IFERROR(INDEX(Positions!$E$2:$E$14531,MATCH($A5282&amp;"|49",Positions!$A$2:$A$14531,0)),"-")</f>
        <v>A</v>
      </c>
      <c r="G5282" s="4" t="str">
        <f aca="false">IFERROR(INDEX(Positions!$E$2:$E$14531,MATCH($A5282&amp;"|65",Positions!$A$2:$A$14531,0)),"-")</f>
        <v>U</v>
      </c>
      <c r="H5282" s="3" t="str">
        <f aca="false">F5282&amp;"-"&amp;G5282</f>
        <v>A-U</v>
      </c>
      <c r="I5282" s="4" t="n">
        <f aca="false">(F5282="G")+(G5282="G")</f>
        <v>0</v>
      </c>
      <c r="J5282" s="4" t="n">
        <f aca="false">(F5282="C")+(G5282="C")</f>
        <v>0</v>
      </c>
      <c r="K5282" s="3" t="n">
        <f aca="false">I5282+J5282</f>
        <v>0</v>
      </c>
    </row>
    <row r="5283" customFormat="false" ht="15" hidden="false" customHeight="false" outlineLevel="0" collapsed="false">
      <c r="A5283" s="4" t="s">
        <v>225</v>
      </c>
      <c r="B5283" s="4" t="s">
        <v>830</v>
      </c>
      <c r="C5283" s="4" t="s">
        <v>891</v>
      </c>
      <c r="D5283" s="4" t="n">
        <f aca="false">IFERROR(INDEX(Positions!$D$2:$D$14531,MATCH($A5283&amp;"|50",Positions!$A$2:$A$14531,0)),"-")</f>
        <v>51</v>
      </c>
      <c r="E5283" s="4" t="n">
        <f aca="false">IFERROR(INDEX(Positions!$D$2:$D$14531,MATCH($A5283&amp;"|64",Positions!$A$2:$A$14531,0)),"-")</f>
        <v>65</v>
      </c>
      <c r="F5283" s="4" t="str">
        <f aca="false">IFERROR(INDEX(Positions!$E$2:$E$14531,MATCH($A5283&amp;"|50",Positions!$A$2:$A$14531,0)),"-")</f>
        <v>G</v>
      </c>
      <c r="G5283" s="4" t="str">
        <f aca="false">IFERROR(INDEX(Positions!$E$2:$E$14531,MATCH($A5283&amp;"|64",Positions!$A$2:$A$14531,0)),"-")</f>
        <v>C</v>
      </c>
      <c r="H5283" s="3" t="str">
        <f aca="false">F5283&amp;"-"&amp;G5283</f>
        <v>G-C</v>
      </c>
      <c r="I5283" s="4" t="n">
        <f aca="false">(F5283="G")+(G5283="G")</f>
        <v>1</v>
      </c>
      <c r="J5283" s="4" t="n">
        <f aca="false">(F5283="C")+(G5283="C")</f>
        <v>1</v>
      </c>
      <c r="K5283" s="3" t="n">
        <f aca="false">I5283+J5283</f>
        <v>2</v>
      </c>
    </row>
    <row r="5284" customFormat="false" ht="15" hidden="false" customHeight="false" outlineLevel="0" collapsed="false">
      <c r="A5284" s="4" t="s">
        <v>225</v>
      </c>
      <c r="B5284" s="4" t="s">
        <v>830</v>
      </c>
      <c r="C5284" s="4" t="s">
        <v>689</v>
      </c>
      <c r="D5284" s="4" t="n">
        <f aca="false">IFERROR(INDEX(Positions!$D$2:$D$14531,MATCH($A5284&amp;"|51",Positions!$A$2:$A$14531,0)),"-")</f>
        <v>52</v>
      </c>
      <c r="E5284" s="4" t="n">
        <f aca="false">IFERROR(INDEX(Positions!$D$2:$D$14531,MATCH($A5284&amp;"|63",Positions!$A$2:$A$14531,0)),"-")</f>
        <v>64</v>
      </c>
      <c r="F5284" s="4" t="str">
        <f aca="false">IFERROR(INDEX(Positions!$E$2:$E$14531,MATCH($A5284&amp;"|51",Positions!$A$2:$A$14531,0)),"-")</f>
        <v>C</v>
      </c>
      <c r="G5284" s="4" t="str">
        <f aca="false">IFERROR(INDEX(Positions!$E$2:$E$14531,MATCH($A5284&amp;"|63",Positions!$A$2:$A$14531,0)),"-")</f>
        <v>G</v>
      </c>
      <c r="H5284" s="3" t="str">
        <f aca="false">F5284&amp;"-"&amp;G5284</f>
        <v>C-G</v>
      </c>
      <c r="I5284" s="4" t="n">
        <f aca="false">(F5284="G")+(G5284="G")</f>
        <v>1</v>
      </c>
      <c r="J5284" s="4" t="n">
        <f aca="false">(F5284="C")+(G5284="C")</f>
        <v>1</v>
      </c>
      <c r="K5284" s="3" t="n">
        <f aca="false">I5284+J5284</f>
        <v>2</v>
      </c>
    </row>
    <row r="5285" customFormat="false" ht="15" hidden="false" customHeight="false" outlineLevel="0" collapsed="false">
      <c r="A5285" s="4" t="s">
        <v>225</v>
      </c>
      <c r="B5285" s="4" t="s">
        <v>830</v>
      </c>
      <c r="C5285" s="4" t="s">
        <v>703</v>
      </c>
      <c r="D5285" s="4" t="n">
        <f aca="false">IFERROR(INDEX(Positions!$D$2:$D$14531,MATCH($A5285&amp;"|52",Positions!$A$2:$A$14531,0)),"-")</f>
        <v>53</v>
      </c>
      <c r="E5285" s="4" t="n">
        <f aca="false">IFERROR(INDEX(Positions!$D$2:$D$14531,MATCH($A5285&amp;"|62",Positions!$A$2:$A$14531,0)),"-")</f>
        <v>63</v>
      </c>
      <c r="F5285" s="4" t="str">
        <f aca="false">IFERROR(INDEX(Positions!$E$2:$E$14531,MATCH($A5285&amp;"|52",Positions!$A$2:$A$14531,0)),"-")</f>
        <v>G</v>
      </c>
      <c r="G5285" s="4" t="str">
        <f aca="false">IFERROR(INDEX(Positions!$E$2:$E$14531,MATCH($A5285&amp;"|62",Positions!$A$2:$A$14531,0)),"-")</f>
        <v>C</v>
      </c>
      <c r="H5285" s="3" t="str">
        <f aca="false">F5285&amp;"-"&amp;G5285</f>
        <v>G-C</v>
      </c>
      <c r="I5285" s="4" t="n">
        <f aca="false">(F5285="G")+(G5285="G")</f>
        <v>1</v>
      </c>
      <c r="J5285" s="4" t="n">
        <f aca="false">(F5285="C")+(G5285="C")</f>
        <v>1</v>
      </c>
      <c r="K5285" s="3" t="n">
        <f aca="false">I5285+J5285</f>
        <v>2</v>
      </c>
    </row>
    <row r="5286" customFormat="false" ht="15" hidden="false" customHeight="false" outlineLevel="0" collapsed="false">
      <c r="A5286" s="4" t="s">
        <v>225</v>
      </c>
      <c r="B5286" s="4" t="s">
        <v>830</v>
      </c>
      <c r="C5286" s="4" t="s">
        <v>892</v>
      </c>
      <c r="D5286" s="4" t="n">
        <f aca="false">IFERROR(INDEX(Positions!$D$2:$D$14531,MATCH($A5286&amp;"|53",Positions!$A$2:$A$14531,0)),"-")</f>
        <v>54</v>
      </c>
      <c r="E5286" s="4" t="n">
        <f aca="false">IFERROR(INDEX(Positions!$D$2:$D$14531,MATCH($A5286&amp;"|61",Positions!$A$2:$A$14531,0)),"-")</f>
        <v>62</v>
      </c>
      <c r="F5286" s="4" t="str">
        <f aca="false">IFERROR(INDEX(Positions!$E$2:$E$14531,MATCH($A5286&amp;"|53",Positions!$A$2:$A$14531,0)),"-")</f>
        <v>G</v>
      </c>
      <c r="G5286" s="4" t="str">
        <f aca="false">IFERROR(INDEX(Positions!$E$2:$E$14531,MATCH($A5286&amp;"|61",Positions!$A$2:$A$14531,0)),"-")</f>
        <v>C</v>
      </c>
      <c r="H5286" s="3" t="str">
        <f aca="false">F5286&amp;"-"&amp;G5286</f>
        <v>G-C</v>
      </c>
      <c r="I5286" s="4" t="n">
        <f aca="false">(F5286="G")+(G5286="G")</f>
        <v>1</v>
      </c>
      <c r="J5286" s="4" t="n">
        <f aca="false">(F5286="C")+(G5286="C")</f>
        <v>1</v>
      </c>
      <c r="K5286" s="3" t="n">
        <f aca="false">I5286+J5286</f>
        <v>2</v>
      </c>
    </row>
    <row r="5287" customFormat="false" ht="15" hidden="false" customHeight="false" outlineLevel="0" collapsed="false">
      <c r="A5287" s="24" t="s">
        <v>225</v>
      </c>
      <c r="B5287" s="24" t="s">
        <v>893</v>
      </c>
      <c r="C5287" s="24" t="s">
        <v>894</v>
      </c>
      <c r="D5287" s="24" t="n">
        <f aca="false">IFERROR(INDEX(Positions!$D$2:$D$14531,MATCH($A5287&amp;"|8",Positions!$A$2:$A$14531,0)),"-")</f>
        <v>8</v>
      </c>
      <c r="E5287" s="24" t="n">
        <f aca="false">IFERROR(INDEX(Positions!$D$2:$D$14531,MATCH($A5287&amp;"|14",Positions!$A$2:$A$14531,0)),"-")</f>
        <v>14</v>
      </c>
      <c r="F5287" s="24" t="str">
        <f aca="false">IFERROR(INDEX(Positions!$E$2:$E$14531,MATCH($A5287&amp;"|8",Positions!$A$2:$A$14531,0)),"-")</f>
        <v>U</v>
      </c>
      <c r="G5287" s="24" t="str">
        <f aca="false">IFERROR(INDEX(Positions!$E$2:$E$14531,MATCH($A5287&amp;"|14",Positions!$A$2:$A$14531,0)),"-")</f>
        <v>A</v>
      </c>
      <c r="H5287" s="25" t="str">
        <f aca="false">F5287&amp;"-"&amp;G5287</f>
        <v>U-A</v>
      </c>
      <c r="I5287" s="24" t="n">
        <f aca="false">(F5287="G")+(G5287="G")</f>
        <v>0</v>
      </c>
      <c r="J5287" s="24" t="n">
        <f aca="false">(F5287="C")+(G5287="C")</f>
        <v>0</v>
      </c>
      <c r="K5287" s="25" t="n">
        <f aca="false">I5287+J5287</f>
        <v>0</v>
      </c>
    </row>
    <row r="5288" customFormat="false" ht="15" hidden="false" customHeight="false" outlineLevel="0" collapsed="false">
      <c r="A5288" s="24" t="s">
        <v>225</v>
      </c>
      <c r="B5288" s="24" t="s">
        <v>893</v>
      </c>
      <c r="C5288" s="24" t="s">
        <v>895</v>
      </c>
      <c r="D5288" s="24" t="n">
        <f aca="false">IFERROR(INDEX(Positions!$D$2:$D$14531,MATCH($A5288&amp;"|15",Positions!$A$2:$A$14531,0)),"-")</f>
        <v>15</v>
      </c>
      <c r="E5288" s="24" t="n">
        <f aca="false">IFERROR(INDEX(Positions!$D$2:$D$14531,MATCH($A5288&amp;"|48",Positions!$A$2:$A$14531,0)),"-")</f>
        <v>49</v>
      </c>
      <c r="F5288" s="24" t="str">
        <f aca="false">IFERROR(INDEX(Positions!$E$2:$E$14531,MATCH($A5288&amp;"|15",Positions!$A$2:$A$14531,0)),"-")</f>
        <v>G</v>
      </c>
      <c r="G5288" s="24" t="str">
        <f aca="false">IFERROR(INDEX(Positions!$E$2:$E$14531,MATCH($A5288&amp;"|48",Positions!$A$2:$A$14531,0)),"-")</f>
        <v>C</v>
      </c>
      <c r="H5288" s="25" t="str">
        <f aca="false">F5288&amp;"-"&amp;G5288</f>
        <v>G-C</v>
      </c>
      <c r="I5288" s="24" t="n">
        <f aca="false">(F5288="G")+(G5288="G")</f>
        <v>1</v>
      </c>
      <c r="J5288" s="24" t="n">
        <f aca="false">(F5288="C")+(G5288="C")</f>
        <v>1</v>
      </c>
      <c r="K5288" s="25" t="n">
        <f aca="false">I5288+J5288</f>
        <v>2</v>
      </c>
    </row>
    <row r="5289" customFormat="false" ht="15" hidden="false" customHeight="false" outlineLevel="0" collapsed="false">
      <c r="A5289" s="24" t="s">
        <v>225</v>
      </c>
      <c r="B5289" s="24" t="s">
        <v>893</v>
      </c>
      <c r="C5289" s="24" t="s">
        <v>896</v>
      </c>
      <c r="D5289" s="24" t="n">
        <f aca="false">IFERROR(INDEX(Positions!$D$2:$D$14531,MATCH($A5289&amp;"|18",Positions!$A$2:$A$14531,0)),"-")</f>
        <v>18</v>
      </c>
      <c r="E5289" s="24" t="n">
        <f aca="false">IFERROR(INDEX(Positions!$D$2:$D$14531,MATCH($A5289&amp;"|55",Positions!$A$2:$A$14531,0)),"-")</f>
        <v>56</v>
      </c>
      <c r="F5289" s="24" t="str">
        <f aca="false">IFERROR(INDEX(Positions!$E$2:$E$14531,MATCH($A5289&amp;"|18",Positions!$A$2:$A$14531,0)),"-")</f>
        <v>G</v>
      </c>
      <c r="G5289" s="24" t="str">
        <f aca="false">IFERROR(INDEX(Positions!$E$2:$E$14531,MATCH($A5289&amp;"|55",Positions!$A$2:$A$14531,0)),"-")</f>
        <v>U</v>
      </c>
      <c r="H5289" s="25" t="str">
        <f aca="false">F5289&amp;"-"&amp;G5289</f>
        <v>G-U</v>
      </c>
      <c r="I5289" s="24" t="n">
        <f aca="false">(F5289="G")+(G5289="G")</f>
        <v>1</v>
      </c>
      <c r="J5289" s="24" t="n">
        <f aca="false">(F5289="C")+(G5289="C")</f>
        <v>0</v>
      </c>
      <c r="K5289" s="25" t="n">
        <f aca="false">I5289+J5289</f>
        <v>1</v>
      </c>
    </row>
    <row r="5290" customFormat="false" ht="15" hidden="false" customHeight="false" outlineLevel="0" collapsed="false">
      <c r="A5290" s="24" t="s">
        <v>225</v>
      </c>
      <c r="B5290" s="24" t="s">
        <v>893</v>
      </c>
      <c r="C5290" s="24" t="s">
        <v>897</v>
      </c>
      <c r="D5290" s="24" t="n">
        <f aca="false">IFERROR(INDEX(Positions!$D$2:$D$14531,MATCH($A5290&amp;"|19",Positions!$A$2:$A$14531,0)),"-")</f>
        <v>19</v>
      </c>
      <c r="E5290" s="24" t="n">
        <f aca="false">IFERROR(INDEX(Positions!$D$2:$D$14531,MATCH($A5290&amp;"|56",Positions!$A$2:$A$14531,0)),"-")</f>
        <v>57</v>
      </c>
      <c r="F5290" s="24" t="str">
        <f aca="false">IFERROR(INDEX(Positions!$E$2:$E$14531,MATCH($A5290&amp;"|19",Positions!$A$2:$A$14531,0)),"-")</f>
        <v>G</v>
      </c>
      <c r="G5290" s="24" t="str">
        <f aca="false">IFERROR(INDEX(Positions!$E$2:$E$14531,MATCH($A5290&amp;"|56",Positions!$A$2:$A$14531,0)),"-")</f>
        <v>C</v>
      </c>
      <c r="H5290" s="25" t="str">
        <f aca="false">F5290&amp;"-"&amp;G5290</f>
        <v>G-C</v>
      </c>
      <c r="I5290" s="24" t="n">
        <f aca="false">(F5290="G")+(G5290="G")</f>
        <v>1</v>
      </c>
      <c r="J5290" s="24" t="n">
        <f aca="false">(F5290="C")+(G5290="C")</f>
        <v>1</v>
      </c>
      <c r="K5290" s="25" t="n">
        <f aca="false">I5290+J5290</f>
        <v>2</v>
      </c>
    </row>
    <row r="5291" customFormat="false" ht="15" hidden="false" customHeight="false" outlineLevel="0" collapsed="false">
      <c r="A5291" s="24" t="s">
        <v>225</v>
      </c>
      <c r="B5291" s="24" t="s">
        <v>893</v>
      </c>
      <c r="C5291" s="24" t="s">
        <v>898</v>
      </c>
      <c r="D5291" s="24" t="n">
        <f aca="false">IFERROR(INDEX(Positions!$D$2:$D$14531,MATCH($A5291&amp;"|26",Positions!$A$2:$A$14531,0)),"-")</f>
        <v>27</v>
      </c>
      <c r="E5291" s="24" t="n">
        <f aca="false">IFERROR(INDEX(Positions!$D$2:$D$14531,MATCH($A5291&amp;"|44",Positions!$A$2:$A$14531,0)),"-")</f>
        <v>45</v>
      </c>
      <c r="F5291" s="24" t="str">
        <f aca="false">IFERROR(INDEX(Positions!$E$2:$E$14531,MATCH($A5291&amp;"|26",Positions!$A$2:$A$14531,0)),"-")</f>
        <v>A</v>
      </c>
      <c r="G5291" s="24" t="str">
        <f aca="false">IFERROR(INDEX(Positions!$E$2:$E$14531,MATCH($A5291&amp;"|44",Positions!$A$2:$A$14531,0)),"-")</f>
        <v>G</v>
      </c>
      <c r="H5291" s="25" t="str">
        <f aca="false">F5291&amp;"-"&amp;G5291</f>
        <v>A-G</v>
      </c>
      <c r="I5291" s="24" t="n">
        <f aca="false">(F5291="G")+(G5291="G")</f>
        <v>1</v>
      </c>
      <c r="J5291" s="24" t="n">
        <f aca="false">(F5291="C")+(G5291="C")</f>
        <v>0</v>
      </c>
      <c r="K5291" s="25" t="n">
        <f aca="false">I5291+J5291</f>
        <v>1</v>
      </c>
    </row>
    <row r="5292" customFormat="false" ht="15" hidden="false" customHeight="false" outlineLevel="0" collapsed="false">
      <c r="A5292" s="24" t="s">
        <v>225</v>
      </c>
      <c r="B5292" s="24" t="s">
        <v>893</v>
      </c>
      <c r="C5292" s="24" t="s">
        <v>899</v>
      </c>
      <c r="D5292" s="24" t="n">
        <f aca="false">IFERROR(INDEX(Positions!$D$2:$D$14531,MATCH($A5292&amp;"|32",Positions!$A$2:$A$14531,0)),"-")</f>
        <v>33</v>
      </c>
      <c r="E5292" s="24" t="n">
        <f aca="false">IFERROR(INDEX(Positions!$D$2:$D$14531,MATCH($A5292&amp;"|38",Positions!$A$2:$A$14531,0)),"-")</f>
        <v>39</v>
      </c>
      <c r="F5292" s="24" t="str">
        <f aca="false">IFERROR(INDEX(Positions!$E$2:$E$14531,MATCH($A5292&amp;"|32",Positions!$A$2:$A$14531,0)),"-")</f>
        <v>C</v>
      </c>
      <c r="G5292" s="24" t="str">
        <f aca="false">IFERROR(INDEX(Positions!$E$2:$E$14531,MATCH($A5292&amp;"|38",Positions!$A$2:$A$14531,0)),"-")</f>
        <v>A</v>
      </c>
      <c r="H5292" s="25" t="str">
        <f aca="false">F5292&amp;"-"&amp;G5292</f>
        <v>C-A</v>
      </c>
      <c r="I5292" s="24" t="n">
        <f aca="false">(F5292="G")+(G5292="G")</f>
        <v>0</v>
      </c>
      <c r="J5292" s="24" t="n">
        <f aca="false">(F5292="C")+(G5292="C")</f>
        <v>1</v>
      </c>
      <c r="K5292" s="25" t="n">
        <f aca="false">I5292+J5292</f>
        <v>1</v>
      </c>
    </row>
    <row r="5293" customFormat="false" ht="15" hidden="false" customHeight="false" outlineLevel="0" collapsed="false">
      <c r="A5293" s="24" t="s">
        <v>225</v>
      </c>
      <c r="B5293" s="24" t="s">
        <v>893</v>
      </c>
      <c r="C5293" s="24" t="s">
        <v>900</v>
      </c>
      <c r="D5293" s="24" t="n">
        <f aca="false">IFERROR(INDEX(Positions!$D$2:$D$14531,MATCH($A5293&amp;"|54",Positions!$A$2:$A$14531,0)),"-")</f>
        <v>55</v>
      </c>
      <c r="E5293" s="24" t="n">
        <f aca="false">IFERROR(INDEX(Positions!$D$2:$D$14531,MATCH($A5293&amp;"|58",Positions!$A$2:$A$14531,0)),"-")</f>
        <v>59</v>
      </c>
      <c r="F5293" s="24" t="str">
        <f aca="false">IFERROR(INDEX(Positions!$E$2:$E$14531,MATCH($A5293&amp;"|54",Positions!$A$2:$A$14531,0)),"-")</f>
        <v>U</v>
      </c>
      <c r="G5293" s="24" t="str">
        <f aca="false">IFERROR(INDEX(Positions!$E$2:$E$14531,MATCH($A5293&amp;"|58",Positions!$A$2:$A$14531,0)),"-")</f>
        <v>A</v>
      </c>
      <c r="H5293" s="25" t="str">
        <f aca="false">F5293&amp;"-"&amp;G5293</f>
        <v>U-A</v>
      </c>
      <c r="I5293" s="24" t="n">
        <f aca="false">(F5293="G")+(G5293="G")</f>
        <v>0</v>
      </c>
      <c r="J5293" s="24" t="n">
        <f aca="false">(F5293="C")+(G5293="C")</f>
        <v>0</v>
      </c>
      <c r="K5293" s="25" t="n">
        <f aca="false">I5293+J5293</f>
        <v>0</v>
      </c>
    </row>
    <row r="5294" customFormat="false" ht="15" hidden="false" customHeight="false" outlineLevel="0" collapsed="false">
      <c r="A5294" s="4" t="s">
        <v>226</v>
      </c>
      <c r="B5294" s="4" t="s">
        <v>768</v>
      </c>
      <c r="C5294" s="4" t="s">
        <v>882</v>
      </c>
      <c r="D5294" s="4" t="n">
        <f aca="false">IFERROR(INDEX(Positions!$D$2:$D$14531,MATCH($A5294&amp;"|1",Positions!$A$2:$A$14531,0)),"-")</f>
        <v>1</v>
      </c>
      <c r="E5294" s="4" t="n">
        <f aca="false">IFERROR(INDEX(Positions!$D$2:$D$14531,MATCH($A5294&amp;"|72",Positions!$A$2:$A$14531,0)),"-")</f>
        <v>72</v>
      </c>
      <c r="F5294" s="4" t="str">
        <f aca="false">IFERROR(INDEX(Positions!$E$2:$E$14531,MATCH($A5294&amp;"|1",Positions!$A$2:$A$14531,0)),"-")</f>
        <v>G</v>
      </c>
      <c r="G5294" s="4" t="str">
        <f aca="false">IFERROR(INDEX(Positions!$E$2:$E$14531,MATCH($A5294&amp;"|72",Positions!$A$2:$A$14531,0)),"-")</f>
        <v>C</v>
      </c>
      <c r="H5294" s="3" t="str">
        <f aca="false">F5294&amp;"-"&amp;G5294</f>
        <v>G-C</v>
      </c>
      <c r="I5294" s="4" t="n">
        <f aca="false">(F5294="G")+(G5294="G")</f>
        <v>1</v>
      </c>
      <c r="J5294" s="4" t="n">
        <f aca="false">(F5294="C")+(G5294="C")</f>
        <v>1</v>
      </c>
      <c r="K5294" s="3" t="n">
        <f aca="false">I5294+J5294</f>
        <v>2</v>
      </c>
    </row>
    <row r="5295" customFormat="false" ht="15" hidden="false" customHeight="false" outlineLevel="0" collapsed="false">
      <c r="A5295" s="4" t="s">
        <v>226</v>
      </c>
      <c r="B5295" s="4" t="s">
        <v>768</v>
      </c>
      <c r="C5295" s="4" t="s">
        <v>883</v>
      </c>
      <c r="D5295" s="4" t="n">
        <f aca="false">IFERROR(INDEX(Positions!$D$2:$D$14531,MATCH($A5295&amp;"|2",Positions!$A$2:$A$14531,0)),"-")</f>
        <v>2</v>
      </c>
      <c r="E5295" s="4" t="n">
        <f aca="false">IFERROR(INDEX(Positions!$D$2:$D$14531,MATCH($A5295&amp;"|71",Positions!$A$2:$A$14531,0)),"-")</f>
        <v>71</v>
      </c>
      <c r="F5295" s="4" t="str">
        <f aca="false">IFERROR(INDEX(Positions!$E$2:$E$14531,MATCH($A5295&amp;"|2",Positions!$A$2:$A$14531,0)),"-")</f>
        <v>C</v>
      </c>
      <c r="G5295" s="4" t="str">
        <f aca="false">IFERROR(INDEX(Positions!$E$2:$E$14531,MATCH($A5295&amp;"|71",Positions!$A$2:$A$14531,0)),"-")</f>
        <v>G</v>
      </c>
      <c r="H5295" s="3" t="str">
        <f aca="false">F5295&amp;"-"&amp;G5295</f>
        <v>C-G</v>
      </c>
      <c r="I5295" s="4" t="n">
        <f aca="false">(F5295="G")+(G5295="G")</f>
        <v>1</v>
      </c>
      <c r="J5295" s="4" t="n">
        <f aca="false">(F5295="C")+(G5295="C")</f>
        <v>1</v>
      </c>
      <c r="K5295" s="3" t="n">
        <f aca="false">I5295+J5295</f>
        <v>2</v>
      </c>
    </row>
    <row r="5296" customFormat="false" ht="15" hidden="false" customHeight="false" outlineLevel="0" collapsed="false">
      <c r="A5296" s="4" t="s">
        <v>226</v>
      </c>
      <c r="B5296" s="4" t="s">
        <v>768</v>
      </c>
      <c r="C5296" s="4" t="s">
        <v>884</v>
      </c>
      <c r="D5296" s="4" t="n">
        <f aca="false">IFERROR(INDEX(Positions!$D$2:$D$14531,MATCH($A5296&amp;"|3",Positions!$A$2:$A$14531,0)),"-")</f>
        <v>3</v>
      </c>
      <c r="E5296" s="4" t="n">
        <f aca="false">IFERROR(INDEX(Positions!$D$2:$D$14531,MATCH($A5296&amp;"|70",Positions!$A$2:$A$14531,0)),"-")</f>
        <v>70</v>
      </c>
      <c r="F5296" s="4" t="str">
        <f aca="false">IFERROR(INDEX(Positions!$E$2:$E$14531,MATCH($A5296&amp;"|3",Positions!$A$2:$A$14531,0)),"-")</f>
        <v>U</v>
      </c>
      <c r="G5296" s="4" t="str">
        <f aca="false">IFERROR(INDEX(Positions!$E$2:$E$14531,MATCH($A5296&amp;"|70",Positions!$A$2:$A$14531,0)),"-")</f>
        <v>A</v>
      </c>
      <c r="H5296" s="3" t="str">
        <f aca="false">F5296&amp;"-"&amp;G5296</f>
        <v>U-A</v>
      </c>
      <c r="I5296" s="4" t="n">
        <f aca="false">(F5296="G")+(G5296="G")</f>
        <v>0</v>
      </c>
      <c r="J5296" s="4" t="n">
        <f aca="false">(F5296="C")+(G5296="C")</f>
        <v>0</v>
      </c>
      <c r="K5296" s="3" t="n">
        <f aca="false">I5296+J5296</f>
        <v>0</v>
      </c>
    </row>
    <row r="5297" customFormat="false" ht="15" hidden="false" customHeight="false" outlineLevel="0" collapsed="false">
      <c r="A5297" s="4" t="s">
        <v>226</v>
      </c>
      <c r="B5297" s="4" t="s">
        <v>768</v>
      </c>
      <c r="C5297" s="4" t="s">
        <v>885</v>
      </c>
      <c r="D5297" s="4" t="n">
        <f aca="false">IFERROR(INDEX(Positions!$D$2:$D$14531,MATCH($A5297&amp;"|4",Positions!$A$2:$A$14531,0)),"-")</f>
        <v>4</v>
      </c>
      <c r="E5297" s="4" t="n">
        <f aca="false">IFERROR(INDEX(Positions!$D$2:$D$14531,MATCH($A5297&amp;"|69",Positions!$A$2:$A$14531,0)),"-")</f>
        <v>69</v>
      </c>
      <c r="F5297" s="4" t="str">
        <f aca="false">IFERROR(INDEX(Positions!$E$2:$E$14531,MATCH($A5297&amp;"|4",Positions!$A$2:$A$14531,0)),"-")</f>
        <v>C</v>
      </c>
      <c r="G5297" s="4" t="str">
        <f aca="false">IFERROR(INDEX(Positions!$E$2:$E$14531,MATCH($A5297&amp;"|69",Positions!$A$2:$A$14531,0)),"-")</f>
        <v>G</v>
      </c>
      <c r="H5297" s="3" t="str">
        <f aca="false">F5297&amp;"-"&amp;G5297</f>
        <v>C-G</v>
      </c>
      <c r="I5297" s="4" t="n">
        <f aca="false">(F5297="G")+(G5297="G")</f>
        <v>1</v>
      </c>
      <c r="J5297" s="4" t="n">
        <f aca="false">(F5297="C")+(G5297="C")</f>
        <v>1</v>
      </c>
      <c r="K5297" s="3" t="n">
        <f aca="false">I5297+J5297</f>
        <v>2</v>
      </c>
    </row>
    <row r="5298" customFormat="false" ht="15" hidden="false" customHeight="false" outlineLevel="0" collapsed="false">
      <c r="A5298" s="4" t="s">
        <v>226</v>
      </c>
      <c r="B5298" s="4" t="s">
        <v>768</v>
      </c>
      <c r="C5298" s="4" t="s">
        <v>542</v>
      </c>
      <c r="D5298" s="4" t="n">
        <f aca="false">IFERROR(INDEX(Positions!$D$2:$D$14531,MATCH($A5298&amp;"|5",Positions!$A$2:$A$14531,0)),"-")</f>
        <v>5</v>
      </c>
      <c r="E5298" s="4" t="n">
        <f aca="false">IFERROR(INDEX(Positions!$D$2:$D$14531,MATCH($A5298&amp;"|68",Positions!$A$2:$A$14531,0)),"-")</f>
        <v>68</v>
      </c>
      <c r="F5298" s="4" t="str">
        <f aca="false">IFERROR(INDEX(Positions!$E$2:$E$14531,MATCH($A5298&amp;"|5",Positions!$A$2:$A$14531,0)),"-")</f>
        <v>G</v>
      </c>
      <c r="G5298" s="4" t="str">
        <f aca="false">IFERROR(INDEX(Positions!$E$2:$E$14531,MATCH($A5298&amp;"|68",Positions!$A$2:$A$14531,0)),"-")</f>
        <v>C</v>
      </c>
      <c r="H5298" s="3" t="str">
        <f aca="false">F5298&amp;"-"&amp;G5298</f>
        <v>G-C</v>
      </c>
      <c r="I5298" s="4" t="n">
        <f aca="false">(F5298="G")+(G5298="G")</f>
        <v>1</v>
      </c>
      <c r="J5298" s="4" t="n">
        <f aca="false">(F5298="C")+(G5298="C")</f>
        <v>1</v>
      </c>
      <c r="K5298" s="3" t="n">
        <f aca="false">I5298+J5298</f>
        <v>2</v>
      </c>
    </row>
    <row r="5299" customFormat="false" ht="15" hidden="false" customHeight="false" outlineLevel="0" collapsed="false">
      <c r="A5299" s="4" t="s">
        <v>226</v>
      </c>
      <c r="B5299" s="4" t="s">
        <v>768</v>
      </c>
      <c r="C5299" s="4" t="s">
        <v>561</v>
      </c>
      <c r="D5299" s="4" t="n">
        <f aca="false">IFERROR(INDEX(Positions!$D$2:$D$14531,MATCH($A5299&amp;"|6",Positions!$A$2:$A$14531,0)),"-")</f>
        <v>6</v>
      </c>
      <c r="E5299" s="4" t="n">
        <f aca="false">IFERROR(INDEX(Positions!$D$2:$D$14531,MATCH($A5299&amp;"|67",Positions!$A$2:$A$14531,0)),"-")</f>
        <v>67</v>
      </c>
      <c r="F5299" s="4" t="str">
        <f aca="false">IFERROR(INDEX(Positions!$E$2:$E$14531,MATCH($A5299&amp;"|6",Positions!$A$2:$A$14531,0)),"-")</f>
        <v>U</v>
      </c>
      <c r="G5299" s="4" t="str">
        <f aca="false">IFERROR(INDEX(Positions!$E$2:$E$14531,MATCH($A5299&amp;"|67",Positions!$A$2:$A$14531,0)),"-")</f>
        <v>U</v>
      </c>
      <c r="H5299" s="3" t="str">
        <f aca="false">F5299&amp;"-"&amp;G5299</f>
        <v>U-U</v>
      </c>
      <c r="I5299" s="4" t="n">
        <f aca="false">(F5299="G")+(G5299="G")</f>
        <v>0</v>
      </c>
      <c r="J5299" s="4" t="n">
        <f aca="false">(F5299="C")+(G5299="C")</f>
        <v>0</v>
      </c>
      <c r="K5299" s="3" t="n">
        <f aca="false">I5299+J5299</f>
        <v>0</v>
      </c>
    </row>
    <row r="5300" customFormat="false" ht="15" hidden="false" customHeight="false" outlineLevel="0" collapsed="false">
      <c r="A5300" s="4" t="s">
        <v>226</v>
      </c>
      <c r="B5300" s="4" t="s">
        <v>768</v>
      </c>
      <c r="C5300" s="4" t="s">
        <v>886</v>
      </c>
      <c r="D5300" s="4" t="n">
        <f aca="false">IFERROR(INDEX(Positions!$D$2:$D$14531,MATCH($A5300&amp;"|7",Positions!$A$2:$A$14531,0)),"-")</f>
        <v>7</v>
      </c>
      <c r="E5300" s="4" t="n">
        <f aca="false">IFERROR(INDEX(Positions!$D$2:$D$14531,MATCH($A5300&amp;"|66",Positions!$A$2:$A$14531,0)),"-")</f>
        <v>66</v>
      </c>
      <c r="F5300" s="4" t="str">
        <f aca="false">IFERROR(INDEX(Positions!$E$2:$E$14531,MATCH($A5300&amp;"|7",Positions!$A$2:$A$14531,0)),"-")</f>
        <v>G</v>
      </c>
      <c r="G5300" s="4" t="str">
        <f aca="false">IFERROR(INDEX(Positions!$E$2:$E$14531,MATCH($A5300&amp;"|66",Positions!$A$2:$A$14531,0)),"-")</f>
        <v>C</v>
      </c>
      <c r="H5300" s="3" t="str">
        <f aca="false">F5300&amp;"-"&amp;G5300</f>
        <v>G-C</v>
      </c>
      <c r="I5300" s="4" t="n">
        <f aca="false">(F5300="G")+(G5300="G")</f>
        <v>1</v>
      </c>
      <c r="J5300" s="4" t="n">
        <f aca="false">(F5300="C")+(G5300="C")</f>
        <v>1</v>
      </c>
      <c r="K5300" s="3" t="n">
        <f aca="false">I5300+J5300</f>
        <v>2</v>
      </c>
    </row>
    <row r="5301" customFormat="false" ht="15" hidden="false" customHeight="false" outlineLevel="0" collapsed="false">
      <c r="A5301" s="4" t="s">
        <v>226</v>
      </c>
      <c r="B5301" s="4" t="s">
        <v>783</v>
      </c>
      <c r="C5301" s="4" t="s">
        <v>887</v>
      </c>
      <c r="D5301" s="4" t="n">
        <f aca="false">IFERROR(INDEX(Positions!$D$2:$D$14531,MATCH($A5301&amp;"|10",Positions!$A$2:$A$14531,0)),"-")</f>
        <v>10</v>
      </c>
      <c r="E5301" s="4" t="n">
        <f aca="false">IFERROR(INDEX(Positions!$D$2:$D$14531,MATCH($A5301&amp;"|25",Positions!$A$2:$A$14531,0)),"-")</f>
        <v>25</v>
      </c>
      <c r="F5301" s="4" t="str">
        <f aca="false">IFERROR(INDEX(Positions!$E$2:$E$14531,MATCH($A5301&amp;"|10",Positions!$A$2:$A$14531,0)),"-")</f>
        <v>G</v>
      </c>
      <c r="G5301" s="4" t="str">
        <f aca="false">IFERROR(INDEX(Positions!$E$2:$E$14531,MATCH($A5301&amp;"|25",Positions!$A$2:$A$14531,0)),"-")</f>
        <v>C</v>
      </c>
      <c r="H5301" s="3" t="str">
        <f aca="false">F5301&amp;"-"&amp;G5301</f>
        <v>G-C</v>
      </c>
      <c r="I5301" s="4" t="n">
        <f aca="false">(F5301="G")+(G5301="G")</f>
        <v>1</v>
      </c>
      <c r="J5301" s="4" t="n">
        <f aca="false">(F5301="C")+(G5301="C")</f>
        <v>1</v>
      </c>
      <c r="K5301" s="3" t="n">
        <f aca="false">I5301+J5301</f>
        <v>2</v>
      </c>
    </row>
    <row r="5302" customFormat="false" ht="15" hidden="false" customHeight="false" outlineLevel="0" collapsed="false">
      <c r="A5302" s="4" t="s">
        <v>226</v>
      </c>
      <c r="B5302" s="4" t="s">
        <v>783</v>
      </c>
      <c r="C5302" s="4" t="s">
        <v>888</v>
      </c>
      <c r="D5302" s="4" t="n">
        <f aca="false">IFERROR(INDEX(Positions!$D$2:$D$14531,MATCH($A5302&amp;"|11",Positions!$A$2:$A$14531,0)),"-")</f>
        <v>11</v>
      </c>
      <c r="E5302" s="4" t="n">
        <f aca="false">IFERROR(INDEX(Positions!$D$2:$D$14531,MATCH($A5302&amp;"|24",Positions!$A$2:$A$14531,0)),"-")</f>
        <v>24</v>
      </c>
      <c r="F5302" s="4" t="str">
        <f aca="false">IFERROR(INDEX(Positions!$E$2:$E$14531,MATCH($A5302&amp;"|11",Positions!$A$2:$A$14531,0)),"-")</f>
        <v>C</v>
      </c>
      <c r="G5302" s="4" t="str">
        <f aca="false">IFERROR(INDEX(Positions!$E$2:$E$14531,MATCH($A5302&amp;"|24",Positions!$A$2:$A$14531,0)),"-")</f>
        <v>G</v>
      </c>
      <c r="H5302" s="3" t="str">
        <f aca="false">F5302&amp;"-"&amp;G5302</f>
        <v>C-G</v>
      </c>
      <c r="I5302" s="4" t="n">
        <f aca="false">(F5302="G")+(G5302="G")</f>
        <v>1</v>
      </c>
      <c r="J5302" s="4" t="n">
        <f aca="false">(F5302="C")+(G5302="C")</f>
        <v>1</v>
      </c>
      <c r="K5302" s="3" t="n">
        <f aca="false">I5302+J5302</f>
        <v>2</v>
      </c>
    </row>
    <row r="5303" customFormat="false" ht="15" hidden="false" customHeight="false" outlineLevel="0" collapsed="false">
      <c r="A5303" s="4" t="s">
        <v>226</v>
      </c>
      <c r="B5303" s="4" t="s">
        <v>783</v>
      </c>
      <c r="C5303" s="4" t="s">
        <v>479</v>
      </c>
      <c r="D5303" s="4" t="n">
        <f aca="false">IFERROR(INDEX(Positions!$D$2:$D$14531,MATCH($A5303&amp;"|12",Positions!$A$2:$A$14531,0)),"-")</f>
        <v>12</v>
      </c>
      <c r="E5303" s="4" t="n">
        <f aca="false">IFERROR(INDEX(Positions!$D$2:$D$14531,MATCH($A5303&amp;"|23",Positions!$A$2:$A$14531,0)),"-")</f>
        <v>23</v>
      </c>
      <c r="F5303" s="4" t="str">
        <f aca="false">IFERROR(INDEX(Positions!$E$2:$E$14531,MATCH($A5303&amp;"|12",Positions!$A$2:$A$14531,0)),"-")</f>
        <v>U</v>
      </c>
      <c r="G5303" s="4" t="str">
        <f aca="false">IFERROR(INDEX(Positions!$E$2:$E$14531,MATCH($A5303&amp;"|23",Positions!$A$2:$A$14531,0)),"-")</f>
        <v>A</v>
      </c>
      <c r="H5303" s="3" t="str">
        <f aca="false">F5303&amp;"-"&amp;G5303</f>
        <v>U-A</v>
      </c>
      <c r="I5303" s="4" t="n">
        <f aca="false">(F5303="G")+(G5303="G")</f>
        <v>0</v>
      </c>
      <c r="J5303" s="4" t="n">
        <f aca="false">(F5303="C")+(G5303="C")</f>
        <v>0</v>
      </c>
      <c r="K5303" s="3" t="n">
        <f aca="false">I5303+J5303</f>
        <v>0</v>
      </c>
    </row>
    <row r="5304" customFormat="false" ht="15" hidden="false" customHeight="false" outlineLevel="0" collapsed="false">
      <c r="A5304" s="4" t="s">
        <v>226</v>
      </c>
      <c r="B5304" s="4" t="s">
        <v>783</v>
      </c>
      <c r="C5304" s="4" t="s">
        <v>267</v>
      </c>
      <c r="D5304" s="4" t="n">
        <f aca="false">IFERROR(INDEX(Positions!$D$2:$D$14531,MATCH($A5304&amp;"|13",Positions!$A$2:$A$14531,0)),"-")</f>
        <v>13</v>
      </c>
      <c r="E5304" s="4" t="n">
        <f aca="false">IFERROR(INDEX(Positions!$D$2:$D$14531,MATCH($A5304&amp;"|22",Positions!$A$2:$A$14531,0)),"-")</f>
        <v>22</v>
      </c>
      <c r="F5304" s="4" t="str">
        <f aca="false">IFERROR(INDEX(Positions!$E$2:$E$14531,MATCH($A5304&amp;"|13",Positions!$A$2:$A$14531,0)),"-")</f>
        <v>C</v>
      </c>
      <c r="G5304" s="4" t="str">
        <f aca="false">IFERROR(INDEX(Positions!$E$2:$E$14531,MATCH($A5304&amp;"|22",Positions!$A$2:$A$14531,0)),"-")</f>
        <v>G</v>
      </c>
      <c r="H5304" s="3" t="str">
        <f aca="false">F5304&amp;"-"&amp;G5304</f>
        <v>C-G</v>
      </c>
      <c r="I5304" s="4" t="n">
        <f aca="false">(F5304="G")+(G5304="G")</f>
        <v>1</v>
      </c>
      <c r="J5304" s="4" t="n">
        <f aca="false">(F5304="C")+(G5304="C")</f>
        <v>1</v>
      </c>
      <c r="K5304" s="3" t="n">
        <f aca="false">I5304+J5304</f>
        <v>2</v>
      </c>
    </row>
    <row r="5305" customFormat="false" ht="15" hidden="false" customHeight="false" outlineLevel="0" collapsed="false">
      <c r="A5305" s="4" t="s">
        <v>226</v>
      </c>
      <c r="B5305" s="4" t="s">
        <v>805</v>
      </c>
      <c r="C5305" s="4" t="s">
        <v>673</v>
      </c>
      <c r="D5305" s="4" t="n">
        <f aca="false">IFERROR(INDEX(Positions!$D$2:$D$14531,MATCH($A5305&amp;"|27",Positions!$A$2:$A$14531,0)),"-")</f>
        <v>27</v>
      </c>
      <c r="E5305" s="4" t="n">
        <f aca="false">IFERROR(INDEX(Positions!$D$2:$D$14531,MATCH($A5305&amp;"|43",Positions!$A$2:$A$14531,0)),"-")</f>
        <v>43</v>
      </c>
      <c r="F5305" s="4" t="str">
        <f aca="false">IFERROR(INDEX(Positions!$E$2:$E$14531,MATCH($A5305&amp;"|27",Positions!$A$2:$A$14531,0)),"-")</f>
        <v>U</v>
      </c>
      <c r="G5305" s="4" t="str">
        <f aca="false">IFERROR(INDEX(Positions!$E$2:$E$14531,MATCH($A5305&amp;"|43",Positions!$A$2:$A$14531,0)),"-")</f>
        <v>A</v>
      </c>
      <c r="H5305" s="3" t="str">
        <f aca="false">F5305&amp;"-"&amp;G5305</f>
        <v>U-A</v>
      </c>
      <c r="I5305" s="4" t="n">
        <f aca="false">(F5305="G")+(G5305="G")</f>
        <v>0</v>
      </c>
      <c r="J5305" s="4" t="n">
        <f aca="false">(F5305="C")+(G5305="C")</f>
        <v>0</v>
      </c>
      <c r="K5305" s="3" t="n">
        <f aca="false">I5305+J5305</f>
        <v>0</v>
      </c>
    </row>
    <row r="5306" customFormat="false" ht="15" hidden="false" customHeight="false" outlineLevel="0" collapsed="false">
      <c r="A5306" s="4" t="s">
        <v>226</v>
      </c>
      <c r="B5306" s="4" t="s">
        <v>805</v>
      </c>
      <c r="C5306" s="4" t="s">
        <v>889</v>
      </c>
      <c r="D5306" s="4" t="n">
        <f aca="false">IFERROR(INDEX(Positions!$D$2:$D$14531,MATCH($A5306&amp;"|28",Positions!$A$2:$A$14531,0)),"-")</f>
        <v>28</v>
      </c>
      <c r="E5306" s="4" t="n">
        <f aca="false">IFERROR(INDEX(Positions!$D$2:$D$14531,MATCH($A5306&amp;"|42",Positions!$A$2:$A$14531,0)),"-")</f>
        <v>42</v>
      </c>
      <c r="F5306" s="4" t="str">
        <f aca="false">IFERROR(INDEX(Positions!$E$2:$E$14531,MATCH($A5306&amp;"|28",Positions!$A$2:$A$14531,0)),"-")</f>
        <v>C</v>
      </c>
      <c r="G5306" s="4" t="str">
        <f aca="false">IFERROR(INDEX(Positions!$E$2:$E$14531,MATCH($A5306&amp;"|42",Positions!$A$2:$A$14531,0)),"-")</f>
        <v>G</v>
      </c>
      <c r="H5306" s="3" t="str">
        <f aca="false">F5306&amp;"-"&amp;G5306</f>
        <v>C-G</v>
      </c>
      <c r="I5306" s="4" t="n">
        <f aca="false">(F5306="G")+(G5306="G")</f>
        <v>1</v>
      </c>
      <c r="J5306" s="4" t="n">
        <f aca="false">(F5306="C")+(G5306="C")</f>
        <v>1</v>
      </c>
      <c r="K5306" s="3" t="n">
        <f aca="false">I5306+J5306</f>
        <v>2</v>
      </c>
    </row>
    <row r="5307" customFormat="false" ht="15" hidden="false" customHeight="false" outlineLevel="0" collapsed="false">
      <c r="A5307" s="4" t="s">
        <v>226</v>
      </c>
      <c r="B5307" s="4" t="s">
        <v>805</v>
      </c>
      <c r="C5307" s="4" t="s">
        <v>890</v>
      </c>
      <c r="D5307" s="4" t="n">
        <f aca="false">IFERROR(INDEX(Positions!$D$2:$D$14531,MATCH($A5307&amp;"|29",Positions!$A$2:$A$14531,0)),"-")</f>
        <v>29</v>
      </c>
      <c r="E5307" s="4" t="n">
        <f aca="false">IFERROR(INDEX(Positions!$D$2:$D$14531,MATCH($A5307&amp;"|41",Positions!$A$2:$A$14531,0)),"-")</f>
        <v>41</v>
      </c>
      <c r="F5307" s="4" t="str">
        <f aca="false">IFERROR(INDEX(Positions!$E$2:$E$14531,MATCH($A5307&amp;"|29",Positions!$A$2:$A$14531,0)),"-")</f>
        <v>G</v>
      </c>
      <c r="G5307" s="4" t="str">
        <f aca="false">IFERROR(INDEX(Positions!$E$2:$E$14531,MATCH($A5307&amp;"|41",Positions!$A$2:$A$14531,0)),"-")</f>
        <v>C</v>
      </c>
      <c r="H5307" s="3" t="str">
        <f aca="false">F5307&amp;"-"&amp;G5307</f>
        <v>G-C</v>
      </c>
      <c r="I5307" s="4" t="n">
        <f aca="false">(F5307="G")+(G5307="G")</f>
        <v>1</v>
      </c>
      <c r="J5307" s="4" t="n">
        <f aca="false">(F5307="C")+(G5307="C")</f>
        <v>1</v>
      </c>
      <c r="K5307" s="3" t="n">
        <f aca="false">I5307+J5307</f>
        <v>2</v>
      </c>
    </row>
    <row r="5308" customFormat="false" ht="15" hidden="false" customHeight="false" outlineLevel="0" collapsed="false">
      <c r="A5308" s="4" t="s">
        <v>226</v>
      </c>
      <c r="B5308" s="4" t="s">
        <v>805</v>
      </c>
      <c r="C5308" s="4" t="s">
        <v>694</v>
      </c>
      <c r="D5308" s="4" t="n">
        <f aca="false">IFERROR(INDEX(Positions!$D$2:$D$14531,MATCH($A5308&amp;"|30",Positions!$A$2:$A$14531,0)),"-")</f>
        <v>30</v>
      </c>
      <c r="E5308" s="4" t="n">
        <f aca="false">IFERROR(INDEX(Positions!$D$2:$D$14531,MATCH($A5308&amp;"|40",Positions!$A$2:$A$14531,0)),"-")</f>
        <v>40</v>
      </c>
      <c r="F5308" s="4" t="str">
        <f aca="false">IFERROR(INDEX(Positions!$E$2:$E$14531,MATCH($A5308&amp;"|30",Positions!$A$2:$A$14531,0)),"-")</f>
        <v>U</v>
      </c>
      <c r="G5308" s="4" t="str">
        <f aca="false">IFERROR(INDEX(Positions!$E$2:$E$14531,MATCH($A5308&amp;"|40",Positions!$A$2:$A$14531,0)),"-")</f>
        <v>G</v>
      </c>
      <c r="H5308" s="3" t="str">
        <f aca="false">F5308&amp;"-"&amp;G5308</f>
        <v>U-G</v>
      </c>
      <c r="I5308" s="4" t="n">
        <f aca="false">(F5308="G")+(G5308="G")</f>
        <v>1</v>
      </c>
      <c r="J5308" s="4" t="n">
        <f aca="false">(F5308="C")+(G5308="C")</f>
        <v>0</v>
      </c>
      <c r="K5308" s="3" t="n">
        <f aca="false">I5308+J5308</f>
        <v>1</v>
      </c>
    </row>
    <row r="5309" customFormat="false" ht="15" hidden="false" customHeight="false" outlineLevel="0" collapsed="false">
      <c r="A5309" s="4" t="s">
        <v>226</v>
      </c>
      <c r="B5309" s="4" t="s">
        <v>805</v>
      </c>
      <c r="C5309" s="4" t="s">
        <v>640</v>
      </c>
      <c r="D5309" s="4" t="n">
        <f aca="false">IFERROR(INDEX(Positions!$D$2:$D$14531,MATCH($A5309&amp;"|31",Positions!$A$2:$A$14531,0)),"-")</f>
        <v>31</v>
      </c>
      <c r="E5309" s="4" t="n">
        <f aca="false">IFERROR(INDEX(Positions!$D$2:$D$14531,MATCH($A5309&amp;"|39",Positions!$A$2:$A$14531,0)),"-")</f>
        <v>39</v>
      </c>
      <c r="F5309" s="4" t="str">
        <f aca="false">IFERROR(INDEX(Positions!$E$2:$E$14531,MATCH($A5309&amp;"|31",Positions!$A$2:$A$14531,0)),"-")</f>
        <v>G</v>
      </c>
      <c r="G5309" s="4" t="str">
        <f aca="false">IFERROR(INDEX(Positions!$E$2:$E$14531,MATCH($A5309&amp;"|39",Positions!$A$2:$A$14531,0)),"-")</f>
        <v>C</v>
      </c>
      <c r="H5309" s="3" t="str">
        <f aca="false">F5309&amp;"-"&amp;G5309</f>
        <v>G-C</v>
      </c>
      <c r="I5309" s="4" t="n">
        <f aca="false">(F5309="G")+(G5309="G")</f>
        <v>1</v>
      </c>
      <c r="J5309" s="4" t="n">
        <f aca="false">(F5309="C")+(G5309="C")</f>
        <v>1</v>
      </c>
      <c r="K5309" s="3" t="n">
        <f aca="false">I5309+J5309</f>
        <v>2</v>
      </c>
    </row>
    <row r="5310" customFormat="false" ht="15" hidden="false" customHeight="false" outlineLevel="0" collapsed="false">
      <c r="A5310" s="4" t="s">
        <v>226</v>
      </c>
      <c r="B5310" s="4" t="s">
        <v>830</v>
      </c>
      <c r="C5310" s="4" t="s">
        <v>367</v>
      </c>
      <c r="D5310" s="4" t="n">
        <f aca="false">IFERROR(INDEX(Positions!$D$2:$D$14531,MATCH($A5310&amp;"|49",Positions!$A$2:$A$14531,0)),"-")</f>
        <v>49</v>
      </c>
      <c r="E5310" s="4" t="n">
        <f aca="false">IFERROR(INDEX(Positions!$D$2:$D$14531,MATCH($A5310&amp;"|65",Positions!$A$2:$A$14531,0)),"-")</f>
        <v>65</v>
      </c>
      <c r="F5310" s="4" t="str">
        <f aca="false">IFERROR(INDEX(Positions!$E$2:$E$14531,MATCH($A5310&amp;"|49",Positions!$A$2:$A$14531,0)),"-")</f>
        <v>G</v>
      </c>
      <c r="G5310" s="4" t="str">
        <f aca="false">IFERROR(INDEX(Positions!$E$2:$E$14531,MATCH($A5310&amp;"|65",Positions!$A$2:$A$14531,0)),"-")</f>
        <v>C</v>
      </c>
      <c r="H5310" s="3" t="str">
        <f aca="false">F5310&amp;"-"&amp;G5310</f>
        <v>G-C</v>
      </c>
      <c r="I5310" s="4" t="n">
        <f aca="false">(F5310="G")+(G5310="G")</f>
        <v>1</v>
      </c>
      <c r="J5310" s="4" t="n">
        <f aca="false">(F5310="C")+(G5310="C")</f>
        <v>1</v>
      </c>
      <c r="K5310" s="3" t="n">
        <f aca="false">I5310+J5310</f>
        <v>2</v>
      </c>
    </row>
    <row r="5311" customFormat="false" ht="15" hidden="false" customHeight="false" outlineLevel="0" collapsed="false">
      <c r="A5311" s="4" t="s">
        <v>226</v>
      </c>
      <c r="B5311" s="4" t="s">
        <v>830</v>
      </c>
      <c r="C5311" s="4" t="s">
        <v>891</v>
      </c>
      <c r="D5311" s="4" t="n">
        <f aca="false">IFERROR(INDEX(Positions!$D$2:$D$14531,MATCH($A5311&amp;"|50",Positions!$A$2:$A$14531,0)),"-")</f>
        <v>50</v>
      </c>
      <c r="E5311" s="4" t="n">
        <f aca="false">IFERROR(INDEX(Positions!$D$2:$D$14531,MATCH($A5311&amp;"|64",Positions!$A$2:$A$14531,0)),"-")</f>
        <v>64</v>
      </c>
      <c r="F5311" s="4" t="str">
        <f aca="false">IFERROR(INDEX(Positions!$E$2:$E$14531,MATCH($A5311&amp;"|50",Positions!$A$2:$A$14531,0)),"-")</f>
        <v>U</v>
      </c>
      <c r="G5311" s="4" t="str">
        <f aca="false">IFERROR(INDEX(Positions!$E$2:$E$14531,MATCH($A5311&amp;"|64",Positions!$A$2:$A$14531,0)),"-")</f>
        <v>A</v>
      </c>
      <c r="H5311" s="3" t="str">
        <f aca="false">F5311&amp;"-"&amp;G5311</f>
        <v>U-A</v>
      </c>
      <c r="I5311" s="4" t="n">
        <f aca="false">(F5311="G")+(G5311="G")</f>
        <v>0</v>
      </c>
      <c r="J5311" s="4" t="n">
        <f aca="false">(F5311="C")+(G5311="C")</f>
        <v>0</v>
      </c>
      <c r="K5311" s="3" t="n">
        <f aca="false">I5311+J5311</f>
        <v>0</v>
      </c>
    </row>
    <row r="5312" customFormat="false" ht="15" hidden="false" customHeight="false" outlineLevel="0" collapsed="false">
      <c r="A5312" s="4" t="s">
        <v>226</v>
      </c>
      <c r="B5312" s="4" t="s">
        <v>830</v>
      </c>
      <c r="C5312" s="4" t="s">
        <v>689</v>
      </c>
      <c r="D5312" s="4" t="n">
        <f aca="false">IFERROR(INDEX(Positions!$D$2:$D$14531,MATCH($A5312&amp;"|51",Positions!$A$2:$A$14531,0)),"-")</f>
        <v>51</v>
      </c>
      <c r="E5312" s="4" t="n">
        <f aca="false">IFERROR(INDEX(Positions!$D$2:$D$14531,MATCH($A5312&amp;"|63",Positions!$A$2:$A$14531,0)),"-")</f>
        <v>63</v>
      </c>
      <c r="F5312" s="4" t="str">
        <f aca="false">IFERROR(INDEX(Positions!$E$2:$E$14531,MATCH($A5312&amp;"|51",Positions!$A$2:$A$14531,0)),"-")</f>
        <v>G</v>
      </c>
      <c r="G5312" s="4" t="str">
        <f aca="false">IFERROR(INDEX(Positions!$E$2:$E$14531,MATCH($A5312&amp;"|63",Positions!$A$2:$A$14531,0)),"-")</f>
        <v>C</v>
      </c>
      <c r="H5312" s="3" t="str">
        <f aca="false">F5312&amp;"-"&amp;G5312</f>
        <v>G-C</v>
      </c>
      <c r="I5312" s="4" t="n">
        <f aca="false">(F5312="G")+(G5312="G")</f>
        <v>1</v>
      </c>
      <c r="J5312" s="4" t="n">
        <f aca="false">(F5312="C")+(G5312="C")</f>
        <v>1</v>
      </c>
      <c r="K5312" s="3" t="n">
        <f aca="false">I5312+J5312</f>
        <v>2</v>
      </c>
    </row>
    <row r="5313" customFormat="false" ht="15" hidden="false" customHeight="false" outlineLevel="0" collapsed="false">
      <c r="A5313" s="4" t="s">
        <v>226</v>
      </c>
      <c r="B5313" s="4" t="s">
        <v>830</v>
      </c>
      <c r="C5313" s="4" t="s">
        <v>703</v>
      </c>
      <c r="D5313" s="4" t="n">
        <f aca="false">IFERROR(INDEX(Positions!$D$2:$D$14531,MATCH($A5313&amp;"|52",Positions!$A$2:$A$14531,0)),"-")</f>
        <v>52</v>
      </c>
      <c r="E5313" s="4" t="n">
        <f aca="false">IFERROR(INDEX(Positions!$D$2:$D$14531,MATCH($A5313&amp;"|62",Positions!$A$2:$A$14531,0)),"-")</f>
        <v>62</v>
      </c>
      <c r="F5313" s="4" t="str">
        <f aca="false">IFERROR(INDEX(Positions!$E$2:$E$14531,MATCH($A5313&amp;"|52",Positions!$A$2:$A$14531,0)),"-")</f>
        <v>G</v>
      </c>
      <c r="G5313" s="4" t="str">
        <f aca="false">IFERROR(INDEX(Positions!$E$2:$E$14531,MATCH($A5313&amp;"|62",Positions!$A$2:$A$14531,0)),"-")</f>
        <v>C</v>
      </c>
      <c r="H5313" s="3" t="str">
        <f aca="false">F5313&amp;"-"&amp;G5313</f>
        <v>G-C</v>
      </c>
      <c r="I5313" s="4" t="n">
        <f aca="false">(F5313="G")+(G5313="G")</f>
        <v>1</v>
      </c>
      <c r="J5313" s="4" t="n">
        <f aca="false">(F5313="C")+(G5313="C")</f>
        <v>1</v>
      </c>
      <c r="K5313" s="3" t="n">
        <f aca="false">I5313+J5313</f>
        <v>2</v>
      </c>
    </row>
    <row r="5314" customFormat="false" ht="15" hidden="false" customHeight="false" outlineLevel="0" collapsed="false">
      <c r="A5314" s="4" t="s">
        <v>226</v>
      </c>
      <c r="B5314" s="4" t="s">
        <v>830</v>
      </c>
      <c r="C5314" s="4" t="s">
        <v>892</v>
      </c>
      <c r="D5314" s="4" t="n">
        <f aca="false">IFERROR(INDEX(Positions!$D$2:$D$14531,MATCH($A5314&amp;"|53",Positions!$A$2:$A$14531,0)),"-")</f>
        <v>53</v>
      </c>
      <c r="E5314" s="4" t="n">
        <f aca="false">IFERROR(INDEX(Positions!$D$2:$D$14531,MATCH($A5314&amp;"|61",Positions!$A$2:$A$14531,0)),"-")</f>
        <v>61</v>
      </c>
      <c r="F5314" s="4" t="str">
        <f aca="false">IFERROR(INDEX(Positions!$E$2:$E$14531,MATCH($A5314&amp;"|53",Positions!$A$2:$A$14531,0)),"-")</f>
        <v>G</v>
      </c>
      <c r="G5314" s="4" t="str">
        <f aca="false">IFERROR(INDEX(Positions!$E$2:$E$14531,MATCH($A5314&amp;"|61",Positions!$A$2:$A$14531,0)),"-")</f>
        <v>C</v>
      </c>
      <c r="H5314" s="3" t="str">
        <f aca="false">F5314&amp;"-"&amp;G5314</f>
        <v>G-C</v>
      </c>
      <c r="I5314" s="4" t="n">
        <f aca="false">(F5314="G")+(G5314="G")</f>
        <v>1</v>
      </c>
      <c r="J5314" s="4" t="n">
        <f aca="false">(F5314="C")+(G5314="C")</f>
        <v>1</v>
      </c>
      <c r="K5314" s="3" t="n">
        <f aca="false">I5314+J5314</f>
        <v>2</v>
      </c>
    </row>
    <row r="5315" customFormat="false" ht="15" hidden="false" customHeight="false" outlineLevel="0" collapsed="false">
      <c r="A5315" s="24" t="s">
        <v>226</v>
      </c>
      <c r="B5315" s="24" t="s">
        <v>893</v>
      </c>
      <c r="C5315" s="24" t="s">
        <v>894</v>
      </c>
      <c r="D5315" s="24" t="n">
        <f aca="false">IFERROR(INDEX(Positions!$D$2:$D$14531,MATCH($A5315&amp;"|8",Positions!$A$2:$A$14531,0)),"-")</f>
        <v>8</v>
      </c>
      <c r="E5315" s="24" t="n">
        <f aca="false">IFERROR(INDEX(Positions!$D$2:$D$14531,MATCH($A5315&amp;"|14",Positions!$A$2:$A$14531,0)),"-")</f>
        <v>14</v>
      </c>
      <c r="F5315" s="24" t="str">
        <f aca="false">IFERROR(INDEX(Positions!$E$2:$E$14531,MATCH($A5315&amp;"|8",Positions!$A$2:$A$14531,0)),"-")</f>
        <v>U</v>
      </c>
      <c r="G5315" s="24" t="str">
        <f aca="false">IFERROR(INDEX(Positions!$E$2:$E$14531,MATCH($A5315&amp;"|14",Positions!$A$2:$A$14531,0)),"-")</f>
        <v>A</v>
      </c>
      <c r="H5315" s="25" t="str">
        <f aca="false">F5315&amp;"-"&amp;G5315</f>
        <v>U-A</v>
      </c>
      <c r="I5315" s="24" t="n">
        <f aca="false">(F5315="G")+(G5315="G")</f>
        <v>0</v>
      </c>
      <c r="J5315" s="24" t="n">
        <f aca="false">(F5315="C")+(G5315="C")</f>
        <v>0</v>
      </c>
      <c r="K5315" s="25" t="n">
        <f aca="false">I5315+J5315</f>
        <v>0</v>
      </c>
    </row>
    <row r="5316" customFormat="false" ht="15" hidden="false" customHeight="false" outlineLevel="0" collapsed="false">
      <c r="A5316" s="24" t="s">
        <v>226</v>
      </c>
      <c r="B5316" s="24" t="s">
        <v>893</v>
      </c>
      <c r="C5316" s="24" t="s">
        <v>895</v>
      </c>
      <c r="D5316" s="24" t="n">
        <f aca="false">IFERROR(INDEX(Positions!$D$2:$D$14531,MATCH($A5316&amp;"|15",Positions!$A$2:$A$14531,0)),"-")</f>
        <v>15</v>
      </c>
      <c r="E5316" s="24" t="n">
        <f aca="false">IFERROR(INDEX(Positions!$D$2:$D$14531,MATCH($A5316&amp;"|48",Positions!$A$2:$A$14531,0)),"-")</f>
        <v>48</v>
      </c>
      <c r="F5316" s="24" t="str">
        <f aca="false">IFERROR(INDEX(Positions!$E$2:$E$14531,MATCH($A5316&amp;"|15",Positions!$A$2:$A$14531,0)),"-")</f>
        <v>G</v>
      </c>
      <c r="G5316" s="24" t="str">
        <f aca="false">IFERROR(INDEX(Positions!$E$2:$E$14531,MATCH($A5316&amp;"|48",Positions!$A$2:$A$14531,0)),"-")</f>
        <v>C</v>
      </c>
      <c r="H5316" s="25" t="str">
        <f aca="false">F5316&amp;"-"&amp;G5316</f>
        <v>G-C</v>
      </c>
      <c r="I5316" s="24" t="n">
        <f aca="false">(F5316="G")+(G5316="G")</f>
        <v>1</v>
      </c>
      <c r="J5316" s="24" t="n">
        <f aca="false">(F5316="C")+(G5316="C")</f>
        <v>1</v>
      </c>
      <c r="K5316" s="25" t="n">
        <f aca="false">I5316+J5316</f>
        <v>2</v>
      </c>
    </row>
    <row r="5317" customFormat="false" ht="15" hidden="false" customHeight="false" outlineLevel="0" collapsed="false">
      <c r="A5317" s="24" t="s">
        <v>226</v>
      </c>
      <c r="B5317" s="24" t="s">
        <v>893</v>
      </c>
      <c r="C5317" s="24" t="s">
        <v>896</v>
      </c>
      <c r="D5317" s="24" t="n">
        <f aca="false">IFERROR(INDEX(Positions!$D$2:$D$14531,MATCH($A5317&amp;"|18",Positions!$A$2:$A$14531,0)),"-")</f>
        <v>17</v>
      </c>
      <c r="E5317" s="24" t="n">
        <f aca="false">IFERROR(INDEX(Positions!$D$2:$D$14531,MATCH($A5317&amp;"|55",Positions!$A$2:$A$14531,0)),"-")</f>
        <v>55</v>
      </c>
      <c r="F5317" s="24" t="str">
        <f aca="false">IFERROR(INDEX(Positions!$E$2:$E$14531,MATCH($A5317&amp;"|18",Positions!$A$2:$A$14531,0)),"-")</f>
        <v>G</v>
      </c>
      <c r="G5317" s="24" t="str">
        <f aca="false">IFERROR(INDEX(Positions!$E$2:$E$14531,MATCH($A5317&amp;"|55",Positions!$A$2:$A$14531,0)),"-")</f>
        <v>U</v>
      </c>
      <c r="H5317" s="25" t="str">
        <f aca="false">F5317&amp;"-"&amp;G5317</f>
        <v>G-U</v>
      </c>
      <c r="I5317" s="24" t="n">
        <f aca="false">(F5317="G")+(G5317="G")</f>
        <v>1</v>
      </c>
      <c r="J5317" s="24" t="n">
        <f aca="false">(F5317="C")+(G5317="C")</f>
        <v>0</v>
      </c>
      <c r="K5317" s="25" t="n">
        <f aca="false">I5317+J5317</f>
        <v>1</v>
      </c>
    </row>
    <row r="5318" customFormat="false" ht="15" hidden="false" customHeight="false" outlineLevel="0" collapsed="false">
      <c r="A5318" s="24" t="s">
        <v>226</v>
      </c>
      <c r="B5318" s="24" t="s">
        <v>893</v>
      </c>
      <c r="C5318" s="24" t="s">
        <v>897</v>
      </c>
      <c r="D5318" s="24" t="n">
        <f aca="false">IFERROR(INDEX(Positions!$D$2:$D$14531,MATCH($A5318&amp;"|19",Positions!$A$2:$A$14531,0)),"-")</f>
        <v>18</v>
      </c>
      <c r="E5318" s="24" t="n">
        <f aca="false">IFERROR(INDEX(Positions!$D$2:$D$14531,MATCH($A5318&amp;"|56",Positions!$A$2:$A$14531,0)),"-")</f>
        <v>56</v>
      </c>
      <c r="F5318" s="24" t="str">
        <f aca="false">IFERROR(INDEX(Positions!$E$2:$E$14531,MATCH($A5318&amp;"|19",Positions!$A$2:$A$14531,0)),"-")</f>
        <v>G</v>
      </c>
      <c r="G5318" s="24" t="str">
        <f aca="false">IFERROR(INDEX(Positions!$E$2:$E$14531,MATCH($A5318&amp;"|56",Positions!$A$2:$A$14531,0)),"-")</f>
        <v>C</v>
      </c>
      <c r="H5318" s="25" t="str">
        <f aca="false">F5318&amp;"-"&amp;G5318</f>
        <v>G-C</v>
      </c>
      <c r="I5318" s="24" t="n">
        <f aca="false">(F5318="G")+(G5318="G")</f>
        <v>1</v>
      </c>
      <c r="J5318" s="24" t="n">
        <f aca="false">(F5318="C")+(G5318="C")</f>
        <v>1</v>
      </c>
      <c r="K5318" s="25" t="n">
        <f aca="false">I5318+J5318</f>
        <v>2</v>
      </c>
    </row>
    <row r="5319" customFormat="false" ht="15" hidden="false" customHeight="false" outlineLevel="0" collapsed="false">
      <c r="A5319" s="24" t="s">
        <v>226</v>
      </c>
      <c r="B5319" s="24" t="s">
        <v>893</v>
      </c>
      <c r="C5319" s="24" t="s">
        <v>898</v>
      </c>
      <c r="D5319" s="24" t="n">
        <f aca="false">IFERROR(INDEX(Positions!$D$2:$D$14531,MATCH($A5319&amp;"|26",Positions!$A$2:$A$14531,0)),"-")</f>
        <v>26</v>
      </c>
      <c r="E5319" s="24" t="n">
        <f aca="false">IFERROR(INDEX(Positions!$D$2:$D$14531,MATCH($A5319&amp;"|44",Positions!$A$2:$A$14531,0)),"-")</f>
        <v>44</v>
      </c>
      <c r="F5319" s="24" t="str">
        <f aca="false">IFERROR(INDEX(Positions!$E$2:$E$14531,MATCH($A5319&amp;"|26",Positions!$A$2:$A$14531,0)),"-")</f>
        <v>U</v>
      </c>
      <c r="G5319" s="24" t="str">
        <f aca="false">IFERROR(INDEX(Positions!$E$2:$E$14531,MATCH($A5319&amp;"|44",Positions!$A$2:$A$14531,0)),"-")</f>
        <v>C</v>
      </c>
      <c r="H5319" s="25" t="str">
        <f aca="false">F5319&amp;"-"&amp;G5319</f>
        <v>U-C</v>
      </c>
      <c r="I5319" s="24" t="n">
        <f aca="false">(F5319="G")+(G5319="G")</f>
        <v>0</v>
      </c>
      <c r="J5319" s="24" t="n">
        <f aca="false">(F5319="C")+(G5319="C")</f>
        <v>1</v>
      </c>
      <c r="K5319" s="25" t="n">
        <f aca="false">I5319+J5319</f>
        <v>1</v>
      </c>
    </row>
    <row r="5320" customFormat="false" ht="15" hidden="false" customHeight="false" outlineLevel="0" collapsed="false">
      <c r="A5320" s="24" t="s">
        <v>226</v>
      </c>
      <c r="B5320" s="24" t="s">
        <v>893</v>
      </c>
      <c r="C5320" s="24" t="s">
        <v>899</v>
      </c>
      <c r="D5320" s="24" t="n">
        <f aca="false">IFERROR(INDEX(Positions!$D$2:$D$14531,MATCH($A5320&amp;"|32",Positions!$A$2:$A$14531,0)),"-")</f>
        <v>32</v>
      </c>
      <c r="E5320" s="24" t="n">
        <f aca="false">IFERROR(INDEX(Positions!$D$2:$D$14531,MATCH($A5320&amp;"|38",Positions!$A$2:$A$14531,0)),"-")</f>
        <v>38</v>
      </c>
      <c r="F5320" s="24" t="str">
        <f aca="false">IFERROR(INDEX(Positions!$E$2:$E$14531,MATCH($A5320&amp;"|32",Positions!$A$2:$A$14531,0)),"-")</f>
        <v>C</v>
      </c>
      <c r="G5320" s="24" t="str">
        <f aca="false">IFERROR(INDEX(Positions!$E$2:$E$14531,MATCH($A5320&amp;"|38",Positions!$A$2:$A$14531,0)),"-")</f>
        <v>A</v>
      </c>
      <c r="H5320" s="25" t="str">
        <f aca="false">F5320&amp;"-"&amp;G5320</f>
        <v>C-A</v>
      </c>
      <c r="I5320" s="24" t="n">
        <f aca="false">(F5320="G")+(G5320="G")</f>
        <v>0</v>
      </c>
      <c r="J5320" s="24" t="n">
        <f aca="false">(F5320="C")+(G5320="C")</f>
        <v>1</v>
      </c>
      <c r="K5320" s="25" t="n">
        <f aca="false">I5320+J5320</f>
        <v>1</v>
      </c>
    </row>
    <row r="5321" customFormat="false" ht="15" hidden="false" customHeight="false" outlineLevel="0" collapsed="false">
      <c r="A5321" s="24" t="s">
        <v>226</v>
      </c>
      <c r="B5321" s="24" t="s">
        <v>893</v>
      </c>
      <c r="C5321" s="24" t="s">
        <v>900</v>
      </c>
      <c r="D5321" s="24" t="n">
        <f aca="false">IFERROR(INDEX(Positions!$D$2:$D$14531,MATCH($A5321&amp;"|54",Positions!$A$2:$A$14531,0)),"-")</f>
        <v>54</v>
      </c>
      <c r="E5321" s="24" t="n">
        <f aca="false">IFERROR(INDEX(Positions!$D$2:$D$14531,MATCH($A5321&amp;"|58",Positions!$A$2:$A$14531,0)),"-")</f>
        <v>58</v>
      </c>
      <c r="F5321" s="24" t="str">
        <f aca="false">IFERROR(INDEX(Positions!$E$2:$E$14531,MATCH($A5321&amp;"|54",Positions!$A$2:$A$14531,0)),"-")</f>
        <v>U</v>
      </c>
      <c r="G5321" s="24" t="str">
        <f aca="false">IFERROR(INDEX(Positions!$E$2:$E$14531,MATCH($A5321&amp;"|58",Positions!$A$2:$A$14531,0)),"-")</f>
        <v>A</v>
      </c>
      <c r="H5321" s="25" t="str">
        <f aca="false">F5321&amp;"-"&amp;G5321</f>
        <v>U-A</v>
      </c>
      <c r="I5321" s="24" t="n">
        <f aca="false">(F5321="G")+(G5321="G")</f>
        <v>0</v>
      </c>
      <c r="J5321" s="24" t="n">
        <f aca="false">(F5321="C")+(G5321="C")</f>
        <v>0</v>
      </c>
      <c r="K5321" s="25" t="n">
        <f aca="false">I5321+J5321</f>
        <v>0</v>
      </c>
    </row>
    <row r="5322" customFormat="false" ht="15" hidden="false" customHeight="false" outlineLevel="0" collapsed="false">
      <c r="A5322" s="4" t="s">
        <v>227</v>
      </c>
      <c r="B5322" s="4" t="s">
        <v>768</v>
      </c>
      <c r="C5322" s="4" t="s">
        <v>882</v>
      </c>
      <c r="D5322" s="4" t="n">
        <f aca="false">IFERROR(INDEX(Positions!$D$2:$D$14531,MATCH($A5322&amp;"|1",Positions!$A$2:$A$14531,0)),"-")</f>
        <v>1</v>
      </c>
      <c r="E5322" s="4" t="n">
        <f aca="false">IFERROR(INDEX(Positions!$D$2:$D$14531,MATCH($A5322&amp;"|72",Positions!$A$2:$A$14531,0)),"-")</f>
        <v>72</v>
      </c>
      <c r="F5322" s="4" t="str">
        <f aca="false">IFERROR(INDEX(Positions!$E$2:$E$14531,MATCH($A5322&amp;"|1",Positions!$A$2:$A$14531,0)),"-")</f>
        <v>G</v>
      </c>
      <c r="G5322" s="4" t="str">
        <f aca="false">IFERROR(INDEX(Positions!$E$2:$E$14531,MATCH($A5322&amp;"|72",Positions!$A$2:$A$14531,0)),"-")</f>
        <v>C</v>
      </c>
      <c r="H5322" s="3" t="str">
        <f aca="false">F5322&amp;"-"&amp;G5322</f>
        <v>G-C</v>
      </c>
      <c r="I5322" s="4" t="n">
        <f aca="false">(F5322="G")+(G5322="G")</f>
        <v>1</v>
      </c>
      <c r="J5322" s="4" t="n">
        <f aca="false">(F5322="C")+(G5322="C")</f>
        <v>1</v>
      </c>
      <c r="K5322" s="3" t="n">
        <f aca="false">I5322+J5322</f>
        <v>2</v>
      </c>
    </row>
    <row r="5323" customFormat="false" ht="15" hidden="false" customHeight="false" outlineLevel="0" collapsed="false">
      <c r="A5323" s="4" t="s">
        <v>227</v>
      </c>
      <c r="B5323" s="4" t="s">
        <v>768</v>
      </c>
      <c r="C5323" s="4" t="s">
        <v>883</v>
      </c>
      <c r="D5323" s="4" t="n">
        <f aca="false">IFERROR(INDEX(Positions!$D$2:$D$14531,MATCH($A5323&amp;"|2",Positions!$A$2:$A$14531,0)),"-")</f>
        <v>2</v>
      </c>
      <c r="E5323" s="4" t="n">
        <f aca="false">IFERROR(INDEX(Positions!$D$2:$D$14531,MATCH($A5323&amp;"|71",Positions!$A$2:$A$14531,0)),"-")</f>
        <v>71</v>
      </c>
      <c r="F5323" s="4" t="str">
        <f aca="false">IFERROR(INDEX(Positions!$E$2:$E$14531,MATCH($A5323&amp;"|2",Positions!$A$2:$A$14531,0)),"-")</f>
        <v>C</v>
      </c>
      <c r="G5323" s="4" t="str">
        <f aca="false">IFERROR(INDEX(Positions!$E$2:$E$14531,MATCH($A5323&amp;"|71",Positions!$A$2:$A$14531,0)),"-")</f>
        <v>G</v>
      </c>
      <c r="H5323" s="3" t="str">
        <f aca="false">F5323&amp;"-"&amp;G5323</f>
        <v>C-G</v>
      </c>
      <c r="I5323" s="4" t="n">
        <f aca="false">(F5323="G")+(G5323="G")</f>
        <v>1</v>
      </c>
      <c r="J5323" s="4" t="n">
        <f aca="false">(F5323="C")+(G5323="C")</f>
        <v>1</v>
      </c>
      <c r="K5323" s="3" t="n">
        <f aca="false">I5323+J5323</f>
        <v>2</v>
      </c>
    </row>
    <row r="5324" customFormat="false" ht="15" hidden="false" customHeight="false" outlineLevel="0" collapsed="false">
      <c r="A5324" s="4" t="s">
        <v>227</v>
      </c>
      <c r="B5324" s="4" t="s">
        <v>768</v>
      </c>
      <c r="C5324" s="4" t="s">
        <v>884</v>
      </c>
      <c r="D5324" s="4" t="n">
        <f aca="false">IFERROR(INDEX(Positions!$D$2:$D$14531,MATCH($A5324&amp;"|3",Positions!$A$2:$A$14531,0)),"-")</f>
        <v>3</v>
      </c>
      <c r="E5324" s="4" t="n">
        <f aca="false">IFERROR(INDEX(Positions!$D$2:$D$14531,MATCH($A5324&amp;"|70",Positions!$A$2:$A$14531,0)),"-")</f>
        <v>70</v>
      </c>
      <c r="F5324" s="4" t="str">
        <f aca="false">IFERROR(INDEX(Positions!$E$2:$E$14531,MATCH($A5324&amp;"|3",Positions!$A$2:$A$14531,0)),"-")</f>
        <v>C</v>
      </c>
      <c r="G5324" s="4" t="str">
        <f aca="false">IFERROR(INDEX(Positions!$E$2:$E$14531,MATCH($A5324&amp;"|70",Positions!$A$2:$A$14531,0)),"-")</f>
        <v>G</v>
      </c>
      <c r="H5324" s="3" t="str">
        <f aca="false">F5324&amp;"-"&amp;G5324</f>
        <v>C-G</v>
      </c>
      <c r="I5324" s="4" t="n">
        <f aca="false">(F5324="G")+(G5324="G")</f>
        <v>1</v>
      </c>
      <c r="J5324" s="4" t="n">
        <f aca="false">(F5324="C")+(G5324="C")</f>
        <v>1</v>
      </c>
      <c r="K5324" s="3" t="n">
        <f aca="false">I5324+J5324</f>
        <v>2</v>
      </c>
    </row>
    <row r="5325" customFormat="false" ht="15" hidden="false" customHeight="false" outlineLevel="0" collapsed="false">
      <c r="A5325" s="4" t="s">
        <v>227</v>
      </c>
      <c r="B5325" s="4" t="s">
        <v>768</v>
      </c>
      <c r="C5325" s="4" t="s">
        <v>885</v>
      </c>
      <c r="D5325" s="4" t="n">
        <f aca="false">IFERROR(INDEX(Positions!$D$2:$D$14531,MATCH($A5325&amp;"|4",Positions!$A$2:$A$14531,0)),"-")</f>
        <v>4</v>
      </c>
      <c r="E5325" s="4" t="n">
        <f aca="false">IFERROR(INDEX(Positions!$D$2:$D$14531,MATCH($A5325&amp;"|69",Positions!$A$2:$A$14531,0)),"-")</f>
        <v>69</v>
      </c>
      <c r="F5325" s="4" t="str">
        <f aca="false">IFERROR(INDEX(Positions!$E$2:$E$14531,MATCH($A5325&amp;"|4",Positions!$A$2:$A$14531,0)),"-")</f>
        <v>U</v>
      </c>
      <c r="G5325" s="4" t="str">
        <f aca="false">IFERROR(INDEX(Positions!$E$2:$E$14531,MATCH($A5325&amp;"|69",Positions!$A$2:$A$14531,0)),"-")</f>
        <v>G</v>
      </c>
      <c r="H5325" s="3" t="str">
        <f aca="false">F5325&amp;"-"&amp;G5325</f>
        <v>U-G</v>
      </c>
      <c r="I5325" s="4" t="n">
        <f aca="false">(F5325="G")+(G5325="G")</f>
        <v>1</v>
      </c>
      <c r="J5325" s="4" t="n">
        <f aca="false">(F5325="C")+(G5325="C")</f>
        <v>0</v>
      </c>
      <c r="K5325" s="3" t="n">
        <f aca="false">I5325+J5325</f>
        <v>1</v>
      </c>
    </row>
    <row r="5326" customFormat="false" ht="15" hidden="false" customHeight="false" outlineLevel="0" collapsed="false">
      <c r="A5326" s="4" t="s">
        <v>227</v>
      </c>
      <c r="B5326" s="4" t="s">
        <v>768</v>
      </c>
      <c r="C5326" s="4" t="s">
        <v>542</v>
      </c>
      <c r="D5326" s="4" t="n">
        <f aca="false">IFERROR(INDEX(Positions!$D$2:$D$14531,MATCH($A5326&amp;"|5",Positions!$A$2:$A$14531,0)),"-")</f>
        <v>5</v>
      </c>
      <c r="E5326" s="4" t="n">
        <f aca="false">IFERROR(INDEX(Positions!$D$2:$D$14531,MATCH($A5326&amp;"|68",Positions!$A$2:$A$14531,0)),"-")</f>
        <v>68</v>
      </c>
      <c r="F5326" s="4" t="str">
        <f aca="false">IFERROR(INDEX(Positions!$E$2:$E$14531,MATCH($A5326&amp;"|5",Positions!$A$2:$A$14531,0)),"-")</f>
        <v>U</v>
      </c>
      <c r="G5326" s="4" t="str">
        <f aca="false">IFERROR(INDEX(Positions!$E$2:$E$14531,MATCH($A5326&amp;"|68",Positions!$A$2:$A$14531,0)),"-")</f>
        <v>A</v>
      </c>
      <c r="H5326" s="3" t="str">
        <f aca="false">F5326&amp;"-"&amp;G5326</f>
        <v>U-A</v>
      </c>
      <c r="I5326" s="4" t="n">
        <f aca="false">(F5326="G")+(G5326="G")</f>
        <v>0</v>
      </c>
      <c r="J5326" s="4" t="n">
        <f aca="false">(F5326="C")+(G5326="C")</f>
        <v>0</v>
      </c>
      <c r="K5326" s="3" t="n">
        <f aca="false">I5326+J5326</f>
        <v>0</v>
      </c>
    </row>
    <row r="5327" customFormat="false" ht="15" hidden="false" customHeight="false" outlineLevel="0" collapsed="false">
      <c r="A5327" s="4" t="s">
        <v>227</v>
      </c>
      <c r="B5327" s="4" t="s">
        <v>768</v>
      </c>
      <c r="C5327" s="4" t="s">
        <v>561</v>
      </c>
      <c r="D5327" s="4" t="n">
        <f aca="false">IFERROR(INDEX(Positions!$D$2:$D$14531,MATCH($A5327&amp;"|6",Positions!$A$2:$A$14531,0)),"-")</f>
        <v>6</v>
      </c>
      <c r="E5327" s="4" t="n">
        <f aca="false">IFERROR(INDEX(Positions!$D$2:$D$14531,MATCH($A5327&amp;"|67",Positions!$A$2:$A$14531,0)),"-")</f>
        <v>67</v>
      </c>
      <c r="F5327" s="4" t="str">
        <f aca="false">IFERROR(INDEX(Positions!$E$2:$E$14531,MATCH($A5327&amp;"|6",Positions!$A$2:$A$14531,0)),"-")</f>
        <v>G</v>
      </c>
      <c r="G5327" s="4" t="str">
        <f aca="false">IFERROR(INDEX(Positions!$E$2:$E$14531,MATCH($A5327&amp;"|67",Positions!$A$2:$A$14531,0)),"-")</f>
        <v>C</v>
      </c>
      <c r="H5327" s="3" t="str">
        <f aca="false">F5327&amp;"-"&amp;G5327</f>
        <v>G-C</v>
      </c>
      <c r="I5327" s="4" t="n">
        <f aca="false">(F5327="G")+(G5327="G")</f>
        <v>1</v>
      </c>
      <c r="J5327" s="4" t="n">
        <f aca="false">(F5327="C")+(G5327="C")</f>
        <v>1</v>
      </c>
      <c r="K5327" s="3" t="n">
        <f aca="false">I5327+J5327</f>
        <v>2</v>
      </c>
    </row>
    <row r="5328" customFormat="false" ht="15" hidden="false" customHeight="false" outlineLevel="0" collapsed="false">
      <c r="A5328" s="4" t="s">
        <v>227</v>
      </c>
      <c r="B5328" s="4" t="s">
        <v>768</v>
      </c>
      <c r="C5328" s="4" t="s">
        <v>886</v>
      </c>
      <c r="D5328" s="4" t="n">
        <f aca="false">IFERROR(INDEX(Positions!$D$2:$D$14531,MATCH($A5328&amp;"|7",Positions!$A$2:$A$14531,0)),"-")</f>
        <v>7</v>
      </c>
      <c r="E5328" s="4" t="n">
        <f aca="false">IFERROR(INDEX(Positions!$D$2:$D$14531,MATCH($A5328&amp;"|66",Positions!$A$2:$A$14531,0)),"-")</f>
        <v>66</v>
      </c>
      <c r="F5328" s="4" t="str">
        <f aca="false">IFERROR(INDEX(Positions!$E$2:$E$14531,MATCH($A5328&amp;"|7",Positions!$A$2:$A$14531,0)),"-")</f>
        <v>U</v>
      </c>
      <c r="G5328" s="4" t="str">
        <f aca="false">IFERROR(INDEX(Positions!$E$2:$E$14531,MATCH($A5328&amp;"|66",Positions!$A$2:$A$14531,0)),"-")</f>
        <v>A</v>
      </c>
      <c r="H5328" s="3" t="str">
        <f aca="false">F5328&amp;"-"&amp;G5328</f>
        <v>U-A</v>
      </c>
      <c r="I5328" s="4" t="n">
        <f aca="false">(F5328="G")+(G5328="G")</f>
        <v>0</v>
      </c>
      <c r="J5328" s="4" t="n">
        <f aca="false">(F5328="C")+(G5328="C")</f>
        <v>0</v>
      </c>
      <c r="K5328" s="3" t="n">
        <f aca="false">I5328+J5328</f>
        <v>0</v>
      </c>
    </row>
    <row r="5329" customFormat="false" ht="15" hidden="false" customHeight="false" outlineLevel="0" collapsed="false">
      <c r="A5329" s="4" t="s">
        <v>227</v>
      </c>
      <c r="B5329" s="4" t="s">
        <v>783</v>
      </c>
      <c r="C5329" s="4" t="s">
        <v>887</v>
      </c>
      <c r="D5329" s="4" t="n">
        <f aca="false">IFERROR(INDEX(Positions!$D$2:$D$14531,MATCH($A5329&amp;"|10",Positions!$A$2:$A$14531,0)),"-")</f>
        <v>10</v>
      </c>
      <c r="E5329" s="4" t="n">
        <f aca="false">IFERROR(INDEX(Positions!$D$2:$D$14531,MATCH($A5329&amp;"|25",Positions!$A$2:$A$14531,0)),"-")</f>
        <v>25</v>
      </c>
      <c r="F5329" s="4" t="str">
        <f aca="false">IFERROR(INDEX(Positions!$E$2:$E$14531,MATCH($A5329&amp;"|10",Positions!$A$2:$A$14531,0)),"-")</f>
        <v>G</v>
      </c>
      <c r="G5329" s="4" t="str">
        <f aca="false">IFERROR(INDEX(Positions!$E$2:$E$14531,MATCH($A5329&amp;"|25",Positions!$A$2:$A$14531,0)),"-")</f>
        <v>C</v>
      </c>
      <c r="H5329" s="3" t="str">
        <f aca="false">F5329&amp;"-"&amp;G5329</f>
        <v>G-C</v>
      </c>
      <c r="I5329" s="4" t="n">
        <f aca="false">(F5329="G")+(G5329="G")</f>
        <v>1</v>
      </c>
      <c r="J5329" s="4" t="n">
        <f aca="false">(F5329="C")+(G5329="C")</f>
        <v>1</v>
      </c>
      <c r="K5329" s="3" t="n">
        <f aca="false">I5329+J5329</f>
        <v>2</v>
      </c>
    </row>
    <row r="5330" customFormat="false" ht="15" hidden="false" customHeight="false" outlineLevel="0" collapsed="false">
      <c r="A5330" s="4" t="s">
        <v>227</v>
      </c>
      <c r="B5330" s="4" t="s">
        <v>783</v>
      </c>
      <c r="C5330" s="4" t="s">
        <v>888</v>
      </c>
      <c r="D5330" s="4" t="n">
        <f aca="false">IFERROR(INDEX(Positions!$D$2:$D$14531,MATCH($A5330&amp;"|11",Positions!$A$2:$A$14531,0)),"-")</f>
        <v>11</v>
      </c>
      <c r="E5330" s="4" t="n">
        <f aca="false">IFERROR(INDEX(Positions!$D$2:$D$14531,MATCH($A5330&amp;"|24",Positions!$A$2:$A$14531,0)),"-")</f>
        <v>24</v>
      </c>
      <c r="F5330" s="4" t="str">
        <f aca="false">IFERROR(INDEX(Positions!$E$2:$E$14531,MATCH($A5330&amp;"|11",Positions!$A$2:$A$14531,0)),"-")</f>
        <v>C</v>
      </c>
      <c r="G5330" s="4" t="str">
        <f aca="false">IFERROR(INDEX(Positions!$E$2:$E$14531,MATCH($A5330&amp;"|24",Positions!$A$2:$A$14531,0)),"-")</f>
        <v>G</v>
      </c>
      <c r="H5330" s="3" t="str">
        <f aca="false">F5330&amp;"-"&amp;G5330</f>
        <v>C-G</v>
      </c>
      <c r="I5330" s="4" t="n">
        <f aca="false">(F5330="G")+(G5330="G")</f>
        <v>1</v>
      </c>
      <c r="J5330" s="4" t="n">
        <f aca="false">(F5330="C")+(G5330="C")</f>
        <v>1</v>
      </c>
      <c r="K5330" s="3" t="n">
        <f aca="false">I5330+J5330</f>
        <v>2</v>
      </c>
    </row>
    <row r="5331" customFormat="false" ht="15" hidden="false" customHeight="false" outlineLevel="0" collapsed="false">
      <c r="A5331" s="4" t="s">
        <v>227</v>
      </c>
      <c r="B5331" s="4" t="s">
        <v>783</v>
      </c>
      <c r="C5331" s="4" t="s">
        <v>479</v>
      </c>
      <c r="D5331" s="4" t="n">
        <f aca="false">IFERROR(INDEX(Positions!$D$2:$D$14531,MATCH($A5331&amp;"|12",Positions!$A$2:$A$14531,0)),"-")</f>
        <v>12</v>
      </c>
      <c r="E5331" s="4" t="n">
        <f aca="false">IFERROR(INDEX(Positions!$D$2:$D$14531,MATCH($A5331&amp;"|23",Positions!$A$2:$A$14531,0)),"-")</f>
        <v>23</v>
      </c>
      <c r="F5331" s="4" t="str">
        <f aca="false">IFERROR(INDEX(Positions!$E$2:$E$14531,MATCH($A5331&amp;"|12",Positions!$A$2:$A$14531,0)),"-")</f>
        <v>G</v>
      </c>
      <c r="G5331" s="4" t="str">
        <f aca="false">IFERROR(INDEX(Positions!$E$2:$E$14531,MATCH($A5331&amp;"|23",Positions!$A$2:$A$14531,0)),"-")</f>
        <v>C</v>
      </c>
      <c r="H5331" s="3" t="str">
        <f aca="false">F5331&amp;"-"&amp;G5331</f>
        <v>G-C</v>
      </c>
      <c r="I5331" s="4" t="n">
        <f aca="false">(F5331="G")+(G5331="G")</f>
        <v>1</v>
      </c>
      <c r="J5331" s="4" t="n">
        <f aca="false">(F5331="C")+(G5331="C")</f>
        <v>1</v>
      </c>
      <c r="K5331" s="3" t="n">
        <f aca="false">I5331+J5331</f>
        <v>2</v>
      </c>
    </row>
    <row r="5332" customFormat="false" ht="15" hidden="false" customHeight="false" outlineLevel="0" collapsed="false">
      <c r="A5332" s="4" t="s">
        <v>227</v>
      </c>
      <c r="B5332" s="4" t="s">
        <v>783</v>
      </c>
      <c r="C5332" s="4" t="s">
        <v>267</v>
      </c>
      <c r="D5332" s="4" t="n">
        <f aca="false">IFERROR(INDEX(Positions!$D$2:$D$14531,MATCH($A5332&amp;"|13",Positions!$A$2:$A$14531,0)),"-")</f>
        <v>13</v>
      </c>
      <c r="E5332" s="4" t="n">
        <f aca="false">IFERROR(INDEX(Positions!$D$2:$D$14531,MATCH($A5332&amp;"|22",Positions!$A$2:$A$14531,0)),"-")</f>
        <v>22</v>
      </c>
      <c r="F5332" s="4" t="str">
        <f aca="false">IFERROR(INDEX(Positions!$E$2:$E$14531,MATCH($A5332&amp;"|13",Positions!$A$2:$A$14531,0)),"-")</f>
        <v>C</v>
      </c>
      <c r="G5332" s="4" t="str">
        <f aca="false">IFERROR(INDEX(Positions!$E$2:$E$14531,MATCH($A5332&amp;"|22",Positions!$A$2:$A$14531,0)),"-")</f>
        <v>G</v>
      </c>
      <c r="H5332" s="3" t="str">
        <f aca="false">F5332&amp;"-"&amp;G5332</f>
        <v>C-G</v>
      </c>
      <c r="I5332" s="4" t="n">
        <f aca="false">(F5332="G")+(G5332="G")</f>
        <v>1</v>
      </c>
      <c r="J5332" s="4" t="n">
        <f aca="false">(F5332="C")+(G5332="C")</f>
        <v>1</v>
      </c>
      <c r="K5332" s="3" t="n">
        <f aca="false">I5332+J5332</f>
        <v>2</v>
      </c>
    </row>
    <row r="5333" customFormat="false" ht="15" hidden="false" customHeight="false" outlineLevel="0" collapsed="false">
      <c r="A5333" s="4" t="s">
        <v>227</v>
      </c>
      <c r="B5333" s="4" t="s">
        <v>805</v>
      </c>
      <c r="C5333" s="4" t="s">
        <v>673</v>
      </c>
      <c r="D5333" s="4" t="n">
        <f aca="false">IFERROR(INDEX(Positions!$D$2:$D$14531,MATCH($A5333&amp;"|27",Positions!$A$2:$A$14531,0)),"-")</f>
        <v>27</v>
      </c>
      <c r="E5333" s="4" t="n">
        <f aca="false">IFERROR(INDEX(Positions!$D$2:$D$14531,MATCH($A5333&amp;"|43",Positions!$A$2:$A$14531,0)),"-")</f>
        <v>43</v>
      </c>
      <c r="F5333" s="4" t="str">
        <f aca="false">IFERROR(INDEX(Positions!$E$2:$E$14531,MATCH($A5333&amp;"|27",Positions!$A$2:$A$14531,0)),"-")</f>
        <v>U</v>
      </c>
      <c r="G5333" s="4" t="str">
        <f aca="false">IFERROR(INDEX(Positions!$E$2:$E$14531,MATCH($A5333&amp;"|43",Positions!$A$2:$A$14531,0)),"-")</f>
        <v>A</v>
      </c>
      <c r="H5333" s="3" t="str">
        <f aca="false">F5333&amp;"-"&amp;G5333</f>
        <v>U-A</v>
      </c>
      <c r="I5333" s="4" t="n">
        <f aca="false">(F5333="G")+(G5333="G")</f>
        <v>0</v>
      </c>
      <c r="J5333" s="4" t="n">
        <f aca="false">(F5333="C")+(G5333="C")</f>
        <v>0</v>
      </c>
      <c r="K5333" s="3" t="n">
        <f aca="false">I5333+J5333</f>
        <v>0</v>
      </c>
    </row>
    <row r="5334" customFormat="false" ht="15" hidden="false" customHeight="false" outlineLevel="0" collapsed="false">
      <c r="A5334" s="4" t="s">
        <v>227</v>
      </c>
      <c r="B5334" s="4" t="s">
        <v>805</v>
      </c>
      <c r="C5334" s="4" t="s">
        <v>889</v>
      </c>
      <c r="D5334" s="4" t="n">
        <f aca="false">IFERROR(INDEX(Positions!$D$2:$D$14531,MATCH($A5334&amp;"|28",Positions!$A$2:$A$14531,0)),"-")</f>
        <v>28</v>
      </c>
      <c r="E5334" s="4" t="n">
        <f aca="false">IFERROR(INDEX(Positions!$D$2:$D$14531,MATCH($A5334&amp;"|42",Positions!$A$2:$A$14531,0)),"-")</f>
        <v>42</v>
      </c>
      <c r="F5334" s="4" t="str">
        <f aca="false">IFERROR(INDEX(Positions!$E$2:$E$14531,MATCH($A5334&amp;"|28",Positions!$A$2:$A$14531,0)),"-")</f>
        <v>A</v>
      </c>
      <c r="G5334" s="4" t="str">
        <f aca="false">IFERROR(INDEX(Positions!$E$2:$E$14531,MATCH($A5334&amp;"|42",Positions!$A$2:$A$14531,0)),"-")</f>
        <v>U</v>
      </c>
      <c r="H5334" s="3" t="str">
        <f aca="false">F5334&amp;"-"&amp;G5334</f>
        <v>A-U</v>
      </c>
      <c r="I5334" s="4" t="n">
        <f aca="false">(F5334="G")+(G5334="G")</f>
        <v>0</v>
      </c>
      <c r="J5334" s="4" t="n">
        <f aca="false">(F5334="C")+(G5334="C")</f>
        <v>0</v>
      </c>
      <c r="K5334" s="3" t="n">
        <f aca="false">I5334+J5334</f>
        <v>0</v>
      </c>
    </row>
    <row r="5335" customFormat="false" ht="15" hidden="false" customHeight="false" outlineLevel="0" collapsed="false">
      <c r="A5335" s="4" t="s">
        <v>227</v>
      </c>
      <c r="B5335" s="4" t="s">
        <v>805</v>
      </c>
      <c r="C5335" s="4" t="s">
        <v>890</v>
      </c>
      <c r="D5335" s="4" t="n">
        <f aca="false">IFERROR(INDEX(Positions!$D$2:$D$14531,MATCH($A5335&amp;"|29",Positions!$A$2:$A$14531,0)),"-")</f>
        <v>29</v>
      </c>
      <c r="E5335" s="4" t="n">
        <f aca="false">IFERROR(INDEX(Positions!$D$2:$D$14531,MATCH($A5335&amp;"|41",Positions!$A$2:$A$14531,0)),"-")</f>
        <v>41</v>
      </c>
      <c r="F5335" s="4" t="str">
        <f aca="false">IFERROR(INDEX(Positions!$E$2:$E$14531,MATCH($A5335&amp;"|29",Positions!$A$2:$A$14531,0)),"-")</f>
        <v>U</v>
      </c>
      <c r="G5335" s="4" t="str">
        <f aca="false">IFERROR(INDEX(Positions!$E$2:$E$14531,MATCH($A5335&amp;"|41",Positions!$A$2:$A$14531,0)),"-")</f>
        <v>A</v>
      </c>
      <c r="H5335" s="3" t="str">
        <f aca="false">F5335&amp;"-"&amp;G5335</f>
        <v>U-A</v>
      </c>
      <c r="I5335" s="4" t="n">
        <f aca="false">(F5335="G")+(G5335="G")</f>
        <v>0</v>
      </c>
      <c r="J5335" s="4" t="n">
        <f aca="false">(F5335="C")+(G5335="C")</f>
        <v>0</v>
      </c>
      <c r="K5335" s="3" t="n">
        <f aca="false">I5335+J5335</f>
        <v>0</v>
      </c>
    </row>
    <row r="5336" customFormat="false" ht="15" hidden="false" customHeight="false" outlineLevel="0" collapsed="false">
      <c r="A5336" s="4" t="s">
        <v>227</v>
      </c>
      <c r="B5336" s="4" t="s">
        <v>805</v>
      </c>
      <c r="C5336" s="4" t="s">
        <v>694</v>
      </c>
      <c r="D5336" s="4" t="n">
        <f aca="false">IFERROR(INDEX(Positions!$D$2:$D$14531,MATCH($A5336&amp;"|30",Positions!$A$2:$A$14531,0)),"-")</f>
        <v>30</v>
      </c>
      <c r="E5336" s="4" t="n">
        <f aca="false">IFERROR(INDEX(Positions!$D$2:$D$14531,MATCH($A5336&amp;"|40",Positions!$A$2:$A$14531,0)),"-")</f>
        <v>40</v>
      </c>
      <c r="F5336" s="4" t="str">
        <f aca="false">IFERROR(INDEX(Positions!$E$2:$E$14531,MATCH($A5336&amp;"|30",Positions!$A$2:$A$14531,0)),"-")</f>
        <v>G</v>
      </c>
      <c r="G5336" s="4" t="str">
        <f aca="false">IFERROR(INDEX(Positions!$E$2:$E$14531,MATCH($A5336&amp;"|40",Positions!$A$2:$A$14531,0)),"-")</f>
        <v>C</v>
      </c>
      <c r="H5336" s="3" t="str">
        <f aca="false">F5336&amp;"-"&amp;G5336</f>
        <v>G-C</v>
      </c>
      <c r="I5336" s="4" t="n">
        <f aca="false">(F5336="G")+(G5336="G")</f>
        <v>1</v>
      </c>
      <c r="J5336" s="4" t="n">
        <f aca="false">(F5336="C")+(G5336="C")</f>
        <v>1</v>
      </c>
      <c r="K5336" s="3" t="n">
        <f aca="false">I5336+J5336</f>
        <v>2</v>
      </c>
    </row>
    <row r="5337" customFormat="false" ht="15" hidden="false" customHeight="false" outlineLevel="0" collapsed="false">
      <c r="A5337" s="4" t="s">
        <v>227</v>
      </c>
      <c r="B5337" s="4" t="s">
        <v>805</v>
      </c>
      <c r="C5337" s="4" t="s">
        <v>640</v>
      </c>
      <c r="D5337" s="4" t="n">
        <f aca="false">IFERROR(INDEX(Positions!$D$2:$D$14531,MATCH($A5337&amp;"|31",Positions!$A$2:$A$14531,0)),"-")</f>
        <v>31</v>
      </c>
      <c r="E5337" s="4" t="n">
        <f aca="false">IFERROR(INDEX(Positions!$D$2:$D$14531,MATCH($A5337&amp;"|39",Positions!$A$2:$A$14531,0)),"-")</f>
        <v>39</v>
      </c>
      <c r="F5337" s="4" t="str">
        <f aca="false">IFERROR(INDEX(Positions!$E$2:$E$14531,MATCH($A5337&amp;"|31",Positions!$A$2:$A$14531,0)),"-")</f>
        <v>A</v>
      </c>
      <c r="G5337" s="4" t="str">
        <f aca="false">IFERROR(INDEX(Positions!$E$2:$E$14531,MATCH($A5337&amp;"|39",Positions!$A$2:$A$14531,0)),"-")</f>
        <v>U</v>
      </c>
      <c r="H5337" s="3" t="str">
        <f aca="false">F5337&amp;"-"&amp;G5337</f>
        <v>A-U</v>
      </c>
      <c r="I5337" s="4" t="n">
        <f aca="false">(F5337="G")+(G5337="G")</f>
        <v>0</v>
      </c>
      <c r="J5337" s="4" t="n">
        <f aca="false">(F5337="C")+(G5337="C")</f>
        <v>0</v>
      </c>
      <c r="K5337" s="3" t="n">
        <f aca="false">I5337+J5337</f>
        <v>0</v>
      </c>
    </row>
    <row r="5338" customFormat="false" ht="15" hidden="false" customHeight="false" outlineLevel="0" collapsed="false">
      <c r="A5338" s="4" t="s">
        <v>227</v>
      </c>
      <c r="B5338" s="4" t="s">
        <v>830</v>
      </c>
      <c r="C5338" s="4" t="s">
        <v>367</v>
      </c>
      <c r="D5338" s="4" t="n">
        <f aca="false">IFERROR(INDEX(Positions!$D$2:$D$14531,MATCH($A5338&amp;"|49",Positions!$A$2:$A$14531,0)),"-")</f>
        <v>49</v>
      </c>
      <c r="E5338" s="4" t="n">
        <f aca="false">IFERROR(INDEX(Positions!$D$2:$D$14531,MATCH($A5338&amp;"|65",Positions!$A$2:$A$14531,0)),"-")</f>
        <v>65</v>
      </c>
      <c r="F5338" s="4" t="str">
        <f aca="false">IFERROR(INDEX(Positions!$E$2:$E$14531,MATCH($A5338&amp;"|49",Positions!$A$2:$A$14531,0)),"-")</f>
        <v>A</v>
      </c>
      <c r="G5338" s="4" t="str">
        <f aca="false">IFERROR(INDEX(Positions!$E$2:$E$14531,MATCH($A5338&amp;"|65",Positions!$A$2:$A$14531,0)),"-")</f>
        <v>U</v>
      </c>
      <c r="H5338" s="3" t="str">
        <f aca="false">F5338&amp;"-"&amp;G5338</f>
        <v>A-U</v>
      </c>
      <c r="I5338" s="4" t="n">
        <f aca="false">(F5338="G")+(G5338="G")</f>
        <v>0</v>
      </c>
      <c r="J5338" s="4" t="n">
        <f aca="false">(F5338="C")+(G5338="C")</f>
        <v>0</v>
      </c>
      <c r="K5338" s="3" t="n">
        <f aca="false">I5338+J5338</f>
        <v>0</v>
      </c>
    </row>
    <row r="5339" customFormat="false" ht="15" hidden="false" customHeight="false" outlineLevel="0" collapsed="false">
      <c r="A5339" s="4" t="s">
        <v>227</v>
      </c>
      <c r="B5339" s="4" t="s">
        <v>830</v>
      </c>
      <c r="C5339" s="4" t="s">
        <v>891</v>
      </c>
      <c r="D5339" s="4" t="n">
        <f aca="false">IFERROR(INDEX(Positions!$D$2:$D$14531,MATCH($A5339&amp;"|50",Positions!$A$2:$A$14531,0)),"-")</f>
        <v>50</v>
      </c>
      <c r="E5339" s="4" t="n">
        <f aca="false">IFERROR(INDEX(Positions!$D$2:$D$14531,MATCH($A5339&amp;"|64",Positions!$A$2:$A$14531,0)),"-")</f>
        <v>64</v>
      </c>
      <c r="F5339" s="4" t="str">
        <f aca="false">IFERROR(INDEX(Positions!$E$2:$E$14531,MATCH($A5339&amp;"|50",Positions!$A$2:$A$14531,0)),"-")</f>
        <v>G</v>
      </c>
      <c r="G5339" s="4" t="str">
        <f aca="false">IFERROR(INDEX(Positions!$E$2:$E$14531,MATCH($A5339&amp;"|64",Positions!$A$2:$A$14531,0)),"-")</f>
        <v>C</v>
      </c>
      <c r="H5339" s="3" t="str">
        <f aca="false">F5339&amp;"-"&amp;G5339</f>
        <v>G-C</v>
      </c>
      <c r="I5339" s="4" t="n">
        <f aca="false">(F5339="G")+(G5339="G")</f>
        <v>1</v>
      </c>
      <c r="J5339" s="4" t="n">
        <f aca="false">(F5339="C")+(G5339="C")</f>
        <v>1</v>
      </c>
      <c r="K5339" s="3" t="n">
        <f aca="false">I5339+J5339</f>
        <v>2</v>
      </c>
    </row>
    <row r="5340" customFormat="false" ht="15" hidden="false" customHeight="false" outlineLevel="0" collapsed="false">
      <c r="A5340" s="4" t="s">
        <v>227</v>
      </c>
      <c r="B5340" s="4" t="s">
        <v>830</v>
      </c>
      <c r="C5340" s="4" t="s">
        <v>689</v>
      </c>
      <c r="D5340" s="4" t="n">
        <f aca="false">IFERROR(INDEX(Positions!$D$2:$D$14531,MATCH($A5340&amp;"|51",Positions!$A$2:$A$14531,0)),"-")</f>
        <v>51</v>
      </c>
      <c r="E5340" s="4" t="n">
        <f aca="false">IFERROR(INDEX(Positions!$D$2:$D$14531,MATCH($A5340&amp;"|63",Positions!$A$2:$A$14531,0)),"-")</f>
        <v>63</v>
      </c>
      <c r="F5340" s="4" t="str">
        <f aca="false">IFERROR(INDEX(Positions!$E$2:$E$14531,MATCH($A5340&amp;"|51",Positions!$A$2:$A$14531,0)),"-")</f>
        <v>G</v>
      </c>
      <c r="G5340" s="4" t="str">
        <f aca="false">IFERROR(INDEX(Positions!$E$2:$E$14531,MATCH($A5340&amp;"|63",Positions!$A$2:$A$14531,0)),"-")</f>
        <v>C</v>
      </c>
      <c r="H5340" s="3" t="str">
        <f aca="false">F5340&amp;"-"&amp;G5340</f>
        <v>G-C</v>
      </c>
      <c r="I5340" s="4" t="n">
        <f aca="false">(F5340="G")+(G5340="G")</f>
        <v>1</v>
      </c>
      <c r="J5340" s="4" t="n">
        <f aca="false">(F5340="C")+(G5340="C")</f>
        <v>1</v>
      </c>
      <c r="K5340" s="3" t="n">
        <f aca="false">I5340+J5340</f>
        <v>2</v>
      </c>
    </row>
    <row r="5341" customFormat="false" ht="15" hidden="false" customHeight="false" outlineLevel="0" collapsed="false">
      <c r="A5341" s="4" t="s">
        <v>227</v>
      </c>
      <c r="B5341" s="4" t="s">
        <v>830</v>
      </c>
      <c r="C5341" s="4" t="s">
        <v>703</v>
      </c>
      <c r="D5341" s="4" t="n">
        <f aca="false">IFERROR(INDEX(Positions!$D$2:$D$14531,MATCH($A5341&amp;"|52",Positions!$A$2:$A$14531,0)),"-")</f>
        <v>52</v>
      </c>
      <c r="E5341" s="4" t="n">
        <f aca="false">IFERROR(INDEX(Positions!$D$2:$D$14531,MATCH($A5341&amp;"|62",Positions!$A$2:$A$14531,0)),"-")</f>
        <v>62</v>
      </c>
      <c r="F5341" s="4" t="str">
        <f aca="false">IFERROR(INDEX(Positions!$E$2:$E$14531,MATCH($A5341&amp;"|52",Positions!$A$2:$A$14531,0)),"-")</f>
        <v>G</v>
      </c>
      <c r="G5341" s="4" t="str">
        <f aca="false">IFERROR(INDEX(Positions!$E$2:$E$14531,MATCH($A5341&amp;"|62",Positions!$A$2:$A$14531,0)),"-")</f>
        <v>C</v>
      </c>
      <c r="H5341" s="3" t="str">
        <f aca="false">F5341&amp;"-"&amp;G5341</f>
        <v>G-C</v>
      </c>
      <c r="I5341" s="4" t="n">
        <f aca="false">(F5341="G")+(G5341="G")</f>
        <v>1</v>
      </c>
      <c r="J5341" s="4" t="n">
        <f aca="false">(F5341="C")+(G5341="C")</f>
        <v>1</v>
      </c>
      <c r="K5341" s="3" t="n">
        <f aca="false">I5341+J5341</f>
        <v>2</v>
      </c>
    </row>
    <row r="5342" customFormat="false" ht="15" hidden="false" customHeight="false" outlineLevel="0" collapsed="false">
      <c r="A5342" s="4" t="s">
        <v>227</v>
      </c>
      <c r="B5342" s="4" t="s">
        <v>830</v>
      </c>
      <c r="C5342" s="4" t="s">
        <v>892</v>
      </c>
      <c r="D5342" s="4" t="n">
        <f aca="false">IFERROR(INDEX(Positions!$D$2:$D$14531,MATCH($A5342&amp;"|53",Positions!$A$2:$A$14531,0)),"-")</f>
        <v>53</v>
      </c>
      <c r="E5342" s="4" t="n">
        <f aca="false">IFERROR(INDEX(Positions!$D$2:$D$14531,MATCH($A5342&amp;"|61",Positions!$A$2:$A$14531,0)),"-")</f>
        <v>61</v>
      </c>
      <c r="F5342" s="4" t="str">
        <f aca="false">IFERROR(INDEX(Positions!$E$2:$E$14531,MATCH($A5342&amp;"|53",Positions!$A$2:$A$14531,0)),"-")</f>
        <v>G</v>
      </c>
      <c r="G5342" s="4" t="str">
        <f aca="false">IFERROR(INDEX(Positions!$E$2:$E$14531,MATCH($A5342&amp;"|61",Positions!$A$2:$A$14531,0)),"-")</f>
        <v>C</v>
      </c>
      <c r="H5342" s="3" t="str">
        <f aca="false">F5342&amp;"-"&amp;G5342</f>
        <v>G-C</v>
      </c>
      <c r="I5342" s="4" t="n">
        <f aca="false">(F5342="G")+(G5342="G")</f>
        <v>1</v>
      </c>
      <c r="J5342" s="4" t="n">
        <f aca="false">(F5342="C")+(G5342="C")</f>
        <v>1</v>
      </c>
      <c r="K5342" s="3" t="n">
        <f aca="false">I5342+J5342</f>
        <v>2</v>
      </c>
    </row>
    <row r="5343" customFormat="false" ht="15" hidden="false" customHeight="false" outlineLevel="0" collapsed="false">
      <c r="A5343" s="24" t="s">
        <v>227</v>
      </c>
      <c r="B5343" s="24" t="s">
        <v>893</v>
      </c>
      <c r="C5343" s="24" t="s">
        <v>894</v>
      </c>
      <c r="D5343" s="24" t="n">
        <f aca="false">IFERROR(INDEX(Positions!$D$2:$D$14531,MATCH($A5343&amp;"|8",Positions!$A$2:$A$14531,0)),"-")</f>
        <v>8</v>
      </c>
      <c r="E5343" s="24" t="n">
        <f aca="false">IFERROR(INDEX(Positions!$D$2:$D$14531,MATCH($A5343&amp;"|14",Positions!$A$2:$A$14531,0)),"-")</f>
        <v>14</v>
      </c>
      <c r="F5343" s="24" t="str">
        <f aca="false">IFERROR(INDEX(Positions!$E$2:$E$14531,MATCH($A5343&amp;"|8",Positions!$A$2:$A$14531,0)),"-")</f>
        <v>U</v>
      </c>
      <c r="G5343" s="24" t="str">
        <f aca="false">IFERROR(INDEX(Positions!$E$2:$E$14531,MATCH($A5343&amp;"|14",Positions!$A$2:$A$14531,0)),"-")</f>
        <v>A</v>
      </c>
      <c r="H5343" s="25" t="str">
        <f aca="false">F5343&amp;"-"&amp;G5343</f>
        <v>U-A</v>
      </c>
      <c r="I5343" s="24" t="n">
        <f aca="false">(F5343="G")+(G5343="G")</f>
        <v>0</v>
      </c>
      <c r="J5343" s="24" t="n">
        <f aca="false">(F5343="C")+(G5343="C")</f>
        <v>0</v>
      </c>
      <c r="K5343" s="25" t="n">
        <f aca="false">I5343+J5343</f>
        <v>0</v>
      </c>
    </row>
    <row r="5344" customFormat="false" ht="15" hidden="false" customHeight="false" outlineLevel="0" collapsed="false">
      <c r="A5344" s="24" t="s">
        <v>227</v>
      </c>
      <c r="B5344" s="24" t="s">
        <v>893</v>
      </c>
      <c r="C5344" s="24" t="s">
        <v>895</v>
      </c>
      <c r="D5344" s="24" t="n">
        <f aca="false">IFERROR(INDEX(Positions!$D$2:$D$14531,MATCH($A5344&amp;"|15",Positions!$A$2:$A$14531,0)),"-")</f>
        <v>15</v>
      </c>
      <c r="E5344" s="24" t="n">
        <f aca="false">IFERROR(INDEX(Positions!$D$2:$D$14531,MATCH($A5344&amp;"|48",Positions!$A$2:$A$14531,0)),"-")</f>
        <v>48</v>
      </c>
      <c r="F5344" s="24" t="str">
        <f aca="false">IFERROR(INDEX(Positions!$E$2:$E$14531,MATCH($A5344&amp;"|15",Positions!$A$2:$A$14531,0)),"-")</f>
        <v>A</v>
      </c>
      <c r="G5344" s="24" t="str">
        <f aca="false">IFERROR(INDEX(Positions!$E$2:$E$14531,MATCH($A5344&amp;"|48",Positions!$A$2:$A$14531,0)),"-")</f>
        <v>U</v>
      </c>
      <c r="H5344" s="25" t="str">
        <f aca="false">F5344&amp;"-"&amp;G5344</f>
        <v>A-U</v>
      </c>
      <c r="I5344" s="24" t="n">
        <f aca="false">(F5344="G")+(G5344="G")</f>
        <v>0</v>
      </c>
      <c r="J5344" s="24" t="n">
        <f aca="false">(F5344="C")+(G5344="C")</f>
        <v>0</v>
      </c>
      <c r="K5344" s="25" t="n">
        <f aca="false">I5344+J5344</f>
        <v>0</v>
      </c>
    </row>
    <row r="5345" customFormat="false" ht="15" hidden="false" customHeight="false" outlineLevel="0" collapsed="false">
      <c r="A5345" s="24" t="s">
        <v>227</v>
      </c>
      <c r="B5345" s="24" t="s">
        <v>893</v>
      </c>
      <c r="C5345" s="24" t="s">
        <v>896</v>
      </c>
      <c r="D5345" s="24" t="n">
        <f aca="false">IFERROR(INDEX(Positions!$D$2:$D$14531,MATCH($A5345&amp;"|18",Positions!$A$2:$A$14531,0)),"-")</f>
        <v>18</v>
      </c>
      <c r="E5345" s="24" t="n">
        <f aca="false">IFERROR(INDEX(Positions!$D$2:$D$14531,MATCH($A5345&amp;"|55",Positions!$A$2:$A$14531,0)),"-")</f>
        <v>55</v>
      </c>
      <c r="F5345" s="24" t="str">
        <f aca="false">IFERROR(INDEX(Positions!$E$2:$E$14531,MATCH($A5345&amp;"|18",Positions!$A$2:$A$14531,0)),"-")</f>
        <v>G</v>
      </c>
      <c r="G5345" s="24" t="str">
        <f aca="false">IFERROR(INDEX(Positions!$E$2:$E$14531,MATCH($A5345&amp;"|55",Positions!$A$2:$A$14531,0)),"-")</f>
        <v>U</v>
      </c>
      <c r="H5345" s="25" t="str">
        <f aca="false">F5345&amp;"-"&amp;G5345</f>
        <v>G-U</v>
      </c>
      <c r="I5345" s="24" t="n">
        <f aca="false">(F5345="G")+(G5345="G")</f>
        <v>1</v>
      </c>
      <c r="J5345" s="24" t="n">
        <f aca="false">(F5345="C")+(G5345="C")</f>
        <v>0</v>
      </c>
      <c r="K5345" s="25" t="n">
        <f aca="false">I5345+J5345</f>
        <v>1</v>
      </c>
    </row>
    <row r="5346" customFormat="false" ht="15" hidden="false" customHeight="false" outlineLevel="0" collapsed="false">
      <c r="A5346" s="24" t="s">
        <v>227</v>
      </c>
      <c r="B5346" s="24" t="s">
        <v>893</v>
      </c>
      <c r="C5346" s="24" t="s">
        <v>897</v>
      </c>
      <c r="D5346" s="24" t="n">
        <f aca="false">IFERROR(INDEX(Positions!$D$2:$D$14531,MATCH($A5346&amp;"|19",Positions!$A$2:$A$14531,0)),"-")</f>
        <v>19</v>
      </c>
      <c r="E5346" s="24" t="n">
        <f aca="false">IFERROR(INDEX(Positions!$D$2:$D$14531,MATCH($A5346&amp;"|56",Positions!$A$2:$A$14531,0)),"-")</f>
        <v>56</v>
      </c>
      <c r="F5346" s="24" t="str">
        <f aca="false">IFERROR(INDEX(Positions!$E$2:$E$14531,MATCH($A5346&amp;"|19",Positions!$A$2:$A$14531,0)),"-")</f>
        <v>G</v>
      </c>
      <c r="G5346" s="24" t="str">
        <f aca="false">IFERROR(INDEX(Positions!$E$2:$E$14531,MATCH($A5346&amp;"|56",Positions!$A$2:$A$14531,0)),"-")</f>
        <v>C</v>
      </c>
      <c r="H5346" s="25" t="str">
        <f aca="false">F5346&amp;"-"&amp;G5346</f>
        <v>G-C</v>
      </c>
      <c r="I5346" s="24" t="n">
        <f aca="false">(F5346="G")+(G5346="G")</f>
        <v>1</v>
      </c>
      <c r="J5346" s="24" t="n">
        <f aca="false">(F5346="C")+(G5346="C")</f>
        <v>1</v>
      </c>
      <c r="K5346" s="25" t="n">
        <f aca="false">I5346+J5346</f>
        <v>2</v>
      </c>
    </row>
    <row r="5347" customFormat="false" ht="15" hidden="false" customHeight="false" outlineLevel="0" collapsed="false">
      <c r="A5347" s="24" t="s">
        <v>227</v>
      </c>
      <c r="B5347" s="24" t="s">
        <v>893</v>
      </c>
      <c r="C5347" s="24" t="s">
        <v>898</v>
      </c>
      <c r="D5347" s="24" t="n">
        <f aca="false">IFERROR(INDEX(Positions!$D$2:$D$14531,MATCH($A5347&amp;"|26",Positions!$A$2:$A$14531,0)),"-")</f>
        <v>26</v>
      </c>
      <c r="E5347" s="24" t="n">
        <f aca="false">IFERROR(INDEX(Positions!$D$2:$D$14531,MATCH($A5347&amp;"|44",Positions!$A$2:$A$14531,0)),"-")</f>
        <v>44</v>
      </c>
      <c r="F5347" s="24" t="str">
        <f aca="false">IFERROR(INDEX(Positions!$E$2:$E$14531,MATCH($A5347&amp;"|26",Positions!$A$2:$A$14531,0)),"-")</f>
        <v>G</v>
      </c>
      <c r="G5347" s="24" t="str">
        <f aca="false">IFERROR(INDEX(Positions!$E$2:$E$14531,MATCH($A5347&amp;"|44",Positions!$A$2:$A$14531,0)),"-")</f>
        <v>A</v>
      </c>
      <c r="H5347" s="25" t="str">
        <f aca="false">F5347&amp;"-"&amp;G5347</f>
        <v>G-A</v>
      </c>
      <c r="I5347" s="24" t="n">
        <f aca="false">(F5347="G")+(G5347="G")</f>
        <v>1</v>
      </c>
      <c r="J5347" s="24" t="n">
        <f aca="false">(F5347="C")+(G5347="C")</f>
        <v>0</v>
      </c>
      <c r="K5347" s="25" t="n">
        <f aca="false">I5347+J5347</f>
        <v>1</v>
      </c>
    </row>
    <row r="5348" customFormat="false" ht="15" hidden="false" customHeight="false" outlineLevel="0" collapsed="false">
      <c r="A5348" s="24" t="s">
        <v>227</v>
      </c>
      <c r="B5348" s="24" t="s">
        <v>893</v>
      </c>
      <c r="C5348" s="24" t="s">
        <v>899</v>
      </c>
      <c r="D5348" s="24" t="n">
        <f aca="false">IFERROR(INDEX(Positions!$D$2:$D$14531,MATCH($A5348&amp;"|32",Positions!$A$2:$A$14531,0)),"-")</f>
        <v>32</v>
      </c>
      <c r="E5348" s="24" t="n">
        <f aca="false">IFERROR(INDEX(Positions!$D$2:$D$14531,MATCH($A5348&amp;"|38",Positions!$A$2:$A$14531,0)),"-")</f>
        <v>38</v>
      </c>
      <c r="F5348" s="24" t="str">
        <f aca="false">IFERROR(INDEX(Positions!$E$2:$E$14531,MATCH($A5348&amp;"|32",Positions!$A$2:$A$14531,0)),"-")</f>
        <v>C</v>
      </c>
      <c r="G5348" s="24" t="str">
        <f aca="false">IFERROR(INDEX(Positions!$E$2:$E$14531,MATCH($A5348&amp;"|38",Positions!$A$2:$A$14531,0)),"-")</f>
        <v>A</v>
      </c>
      <c r="H5348" s="25" t="str">
        <f aca="false">F5348&amp;"-"&amp;G5348</f>
        <v>C-A</v>
      </c>
      <c r="I5348" s="24" t="n">
        <f aca="false">(F5348="G")+(G5348="G")</f>
        <v>0</v>
      </c>
      <c r="J5348" s="24" t="n">
        <f aca="false">(F5348="C")+(G5348="C")</f>
        <v>1</v>
      </c>
      <c r="K5348" s="25" t="n">
        <f aca="false">I5348+J5348</f>
        <v>1</v>
      </c>
    </row>
    <row r="5349" customFormat="false" ht="15" hidden="false" customHeight="false" outlineLevel="0" collapsed="false">
      <c r="A5349" s="24" t="s">
        <v>227</v>
      </c>
      <c r="B5349" s="24" t="s">
        <v>893</v>
      </c>
      <c r="C5349" s="24" t="s">
        <v>900</v>
      </c>
      <c r="D5349" s="24" t="n">
        <f aca="false">IFERROR(INDEX(Positions!$D$2:$D$14531,MATCH($A5349&amp;"|54",Positions!$A$2:$A$14531,0)),"-")</f>
        <v>54</v>
      </c>
      <c r="E5349" s="24" t="n">
        <f aca="false">IFERROR(INDEX(Positions!$D$2:$D$14531,MATCH($A5349&amp;"|58",Positions!$A$2:$A$14531,0)),"-")</f>
        <v>58</v>
      </c>
      <c r="F5349" s="24" t="str">
        <f aca="false">IFERROR(INDEX(Positions!$E$2:$E$14531,MATCH($A5349&amp;"|54",Positions!$A$2:$A$14531,0)),"-")</f>
        <v>U</v>
      </c>
      <c r="G5349" s="24" t="str">
        <f aca="false">IFERROR(INDEX(Positions!$E$2:$E$14531,MATCH($A5349&amp;"|58",Positions!$A$2:$A$14531,0)),"-")</f>
        <v>A</v>
      </c>
      <c r="H5349" s="25" t="str">
        <f aca="false">F5349&amp;"-"&amp;G5349</f>
        <v>U-A</v>
      </c>
      <c r="I5349" s="24" t="n">
        <f aca="false">(F5349="G")+(G5349="G")</f>
        <v>0</v>
      </c>
      <c r="J5349" s="24" t="n">
        <f aca="false">(F5349="C")+(G5349="C")</f>
        <v>0</v>
      </c>
      <c r="K5349" s="25" t="n">
        <f aca="false">I5349+J5349</f>
        <v>0</v>
      </c>
    </row>
    <row r="5350" customFormat="false" ht="15" hidden="false" customHeight="false" outlineLevel="0" collapsed="false">
      <c r="A5350" s="4" t="s">
        <v>228</v>
      </c>
      <c r="B5350" s="4" t="s">
        <v>768</v>
      </c>
      <c r="C5350" s="4" t="s">
        <v>882</v>
      </c>
      <c r="D5350" s="4" t="n">
        <f aca="false">IFERROR(INDEX(Positions!$D$2:$D$14531,MATCH($A5350&amp;"|1",Positions!$A$2:$A$14531,0)),"-")</f>
        <v>1</v>
      </c>
      <c r="E5350" s="4" t="n">
        <f aca="false">IFERROR(INDEX(Positions!$D$2:$D$14531,MATCH($A5350&amp;"|72",Positions!$A$2:$A$14531,0)),"-")</f>
        <v>72</v>
      </c>
      <c r="F5350" s="4" t="str">
        <f aca="false">IFERROR(INDEX(Positions!$E$2:$E$14531,MATCH($A5350&amp;"|1",Positions!$A$2:$A$14531,0)),"-")</f>
        <v>G</v>
      </c>
      <c r="G5350" s="4" t="str">
        <f aca="false">IFERROR(INDEX(Positions!$E$2:$E$14531,MATCH($A5350&amp;"|72",Positions!$A$2:$A$14531,0)),"-")</f>
        <v>C</v>
      </c>
      <c r="H5350" s="3" t="str">
        <f aca="false">F5350&amp;"-"&amp;G5350</f>
        <v>G-C</v>
      </c>
      <c r="I5350" s="4" t="n">
        <f aca="false">(F5350="G")+(G5350="G")</f>
        <v>1</v>
      </c>
      <c r="J5350" s="4" t="n">
        <f aca="false">(F5350="C")+(G5350="C")</f>
        <v>1</v>
      </c>
      <c r="K5350" s="3" t="n">
        <f aca="false">I5350+J5350</f>
        <v>2</v>
      </c>
    </row>
    <row r="5351" customFormat="false" ht="15" hidden="false" customHeight="false" outlineLevel="0" collapsed="false">
      <c r="A5351" s="4" t="s">
        <v>228</v>
      </c>
      <c r="B5351" s="4" t="s">
        <v>768</v>
      </c>
      <c r="C5351" s="4" t="s">
        <v>883</v>
      </c>
      <c r="D5351" s="4" t="n">
        <f aca="false">IFERROR(INDEX(Positions!$D$2:$D$14531,MATCH($A5351&amp;"|2",Positions!$A$2:$A$14531,0)),"-")</f>
        <v>2</v>
      </c>
      <c r="E5351" s="4" t="n">
        <f aca="false">IFERROR(INDEX(Positions!$D$2:$D$14531,MATCH($A5351&amp;"|71",Positions!$A$2:$A$14531,0)),"-")</f>
        <v>71</v>
      </c>
      <c r="F5351" s="4" t="str">
        <f aca="false">IFERROR(INDEX(Positions!$E$2:$E$14531,MATCH($A5351&amp;"|2",Positions!$A$2:$A$14531,0)),"-")</f>
        <v>C</v>
      </c>
      <c r="G5351" s="4" t="str">
        <f aca="false">IFERROR(INDEX(Positions!$E$2:$E$14531,MATCH($A5351&amp;"|71",Positions!$A$2:$A$14531,0)),"-")</f>
        <v>G</v>
      </c>
      <c r="H5351" s="3" t="str">
        <f aca="false">F5351&amp;"-"&amp;G5351</f>
        <v>C-G</v>
      </c>
      <c r="I5351" s="4" t="n">
        <f aca="false">(F5351="G")+(G5351="G")</f>
        <v>1</v>
      </c>
      <c r="J5351" s="4" t="n">
        <f aca="false">(F5351="C")+(G5351="C")</f>
        <v>1</v>
      </c>
      <c r="K5351" s="3" t="n">
        <f aca="false">I5351+J5351</f>
        <v>2</v>
      </c>
    </row>
    <row r="5352" customFormat="false" ht="15" hidden="false" customHeight="false" outlineLevel="0" collapsed="false">
      <c r="A5352" s="4" t="s">
        <v>228</v>
      </c>
      <c r="B5352" s="4" t="s">
        <v>768</v>
      </c>
      <c r="C5352" s="4" t="s">
        <v>884</v>
      </c>
      <c r="D5352" s="4" t="n">
        <f aca="false">IFERROR(INDEX(Positions!$D$2:$D$14531,MATCH($A5352&amp;"|3",Positions!$A$2:$A$14531,0)),"-")</f>
        <v>3</v>
      </c>
      <c r="E5352" s="4" t="n">
        <f aca="false">IFERROR(INDEX(Positions!$D$2:$D$14531,MATCH($A5352&amp;"|70",Positions!$A$2:$A$14531,0)),"-")</f>
        <v>70</v>
      </c>
      <c r="F5352" s="4" t="str">
        <f aca="false">IFERROR(INDEX(Positions!$E$2:$E$14531,MATCH($A5352&amp;"|3",Positions!$A$2:$A$14531,0)),"-")</f>
        <v>U</v>
      </c>
      <c r="G5352" s="4" t="str">
        <f aca="false">IFERROR(INDEX(Positions!$E$2:$E$14531,MATCH($A5352&amp;"|70",Positions!$A$2:$A$14531,0)),"-")</f>
        <v>A</v>
      </c>
      <c r="H5352" s="3" t="str">
        <f aca="false">F5352&amp;"-"&amp;G5352</f>
        <v>U-A</v>
      </c>
      <c r="I5352" s="4" t="n">
        <f aca="false">(F5352="G")+(G5352="G")</f>
        <v>0</v>
      </c>
      <c r="J5352" s="4" t="n">
        <f aca="false">(F5352="C")+(G5352="C")</f>
        <v>0</v>
      </c>
      <c r="K5352" s="3" t="n">
        <f aca="false">I5352+J5352</f>
        <v>0</v>
      </c>
    </row>
    <row r="5353" customFormat="false" ht="15" hidden="false" customHeight="false" outlineLevel="0" collapsed="false">
      <c r="A5353" s="4" t="s">
        <v>228</v>
      </c>
      <c r="B5353" s="4" t="s">
        <v>768</v>
      </c>
      <c r="C5353" s="4" t="s">
        <v>885</v>
      </c>
      <c r="D5353" s="4" t="n">
        <f aca="false">IFERROR(INDEX(Positions!$D$2:$D$14531,MATCH($A5353&amp;"|4",Positions!$A$2:$A$14531,0)),"-")</f>
        <v>4</v>
      </c>
      <c r="E5353" s="4" t="n">
        <f aca="false">IFERROR(INDEX(Positions!$D$2:$D$14531,MATCH($A5353&amp;"|69",Positions!$A$2:$A$14531,0)),"-")</f>
        <v>69</v>
      </c>
      <c r="F5353" s="4" t="str">
        <f aca="false">IFERROR(INDEX(Positions!$E$2:$E$14531,MATCH($A5353&amp;"|4",Positions!$A$2:$A$14531,0)),"-")</f>
        <v>U</v>
      </c>
      <c r="G5353" s="4" t="str">
        <f aca="false">IFERROR(INDEX(Positions!$E$2:$E$14531,MATCH($A5353&amp;"|69",Positions!$A$2:$A$14531,0)),"-")</f>
        <v>G</v>
      </c>
      <c r="H5353" s="3" t="str">
        <f aca="false">F5353&amp;"-"&amp;G5353</f>
        <v>U-G</v>
      </c>
      <c r="I5353" s="4" t="n">
        <f aca="false">(F5353="G")+(G5353="G")</f>
        <v>1</v>
      </c>
      <c r="J5353" s="4" t="n">
        <f aca="false">(F5353="C")+(G5353="C")</f>
        <v>0</v>
      </c>
      <c r="K5353" s="3" t="n">
        <f aca="false">I5353+J5353</f>
        <v>1</v>
      </c>
    </row>
    <row r="5354" customFormat="false" ht="15" hidden="false" customHeight="false" outlineLevel="0" collapsed="false">
      <c r="A5354" s="4" t="s">
        <v>228</v>
      </c>
      <c r="B5354" s="4" t="s">
        <v>768</v>
      </c>
      <c r="C5354" s="4" t="s">
        <v>542</v>
      </c>
      <c r="D5354" s="4" t="n">
        <f aca="false">IFERROR(INDEX(Positions!$D$2:$D$14531,MATCH($A5354&amp;"|5",Positions!$A$2:$A$14531,0)),"-")</f>
        <v>5</v>
      </c>
      <c r="E5354" s="4" t="n">
        <f aca="false">IFERROR(INDEX(Positions!$D$2:$D$14531,MATCH($A5354&amp;"|68",Positions!$A$2:$A$14531,0)),"-")</f>
        <v>68</v>
      </c>
      <c r="F5354" s="4" t="str">
        <f aca="false">IFERROR(INDEX(Positions!$E$2:$E$14531,MATCH($A5354&amp;"|5",Positions!$A$2:$A$14531,0)),"-")</f>
        <v>C</v>
      </c>
      <c r="G5354" s="4" t="str">
        <f aca="false">IFERROR(INDEX(Positions!$E$2:$E$14531,MATCH($A5354&amp;"|68",Positions!$A$2:$A$14531,0)),"-")</f>
        <v>G</v>
      </c>
      <c r="H5354" s="3" t="str">
        <f aca="false">F5354&amp;"-"&amp;G5354</f>
        <v>C-G</v>
      </c>
      <c r="I5354" s="4" t="n">
        <f aca="false">(F5354="G")+(G5354="G")</f>
        <v>1</v>
      </c>
      <c r="J5354" s="4" t="n">
        <f aca="false">(F5354="C")+(G5354="C")</f>
        <v>1</v>
      </c>
      <c r="K5354" s="3" t="n">
        <f aca="false">I5354+J5354</f>
        <v>2</v>
      </c>
    </row>
    <row r="5355" customFormat="false" ht="15" hidden="false" customHeight="false" outlineLevel="0" collapsed="false">
      <c r="A5355" s="4" t="s">
        <v>228</v>
      </c>
      <c r="B5355" s="4" t="s">
        <v>768</v>
      </c>
      <c r="C5355" s="4" t="s">
        <v>561</v>
      </c>
      <c r="D5355" s="4" t="n">
        <f aca="false">IFERROR(INDEX(Positions!$D$2:$D$14531,MATCH($A5355&amp;"|6",Positions!$A$2:$A$14531,0)),"-")</f>
        <v>6</v>
      </c>
      <c r="E5355" s="4" t="n">
        <f aca="false">IFERROR(INDEX(Positions!$D$2:$D$14531,MATCH($A5355&amp;"|67",Positions!$A$2:$A$14531,0)),"-")</f>
        <v>67</v>
      </c>
      <c r="F5355" s="4" t="str">
        <f aca="false">IFERROR(INDEX(Positions!$E$2:$E$14531,MATCH($A5355&amp;"|6",Positions!$A$2:$A$14531,0)),"-")</f>
        <v>A</v>
      </c>
      <c r="G5355" s="4" t="str">
        <f aca="false">IFERROR(INDEX(Positions!$E$2:$E$14531,MATCH($A5355&amp;"|67",Positions!$A$2:$A$14531,0)),"-")</f>
        <v>U</v>
      </c>
      <c r="H5355" s="3" t="str">
        <f aca="false">F5355&amp;"-"&amp;G5355</f>
        <v>A-U</v>
      </c>
      <c r="I5355" s="4" t="n">
        <f aca="false">(F5355="G")+(G5355="G")</f>
        <v>0</v>
      </c>
      <c r="J5355" s="4" t="n">
        <f aca="false">(F5355="C")+(G5355="C")</f>
        <v>0</v>
      </c>
      <c r="K5355" s="3" t="n">
        <f aca="false">I5355+J5355</f>
        <v>0</v>
      </c>
    </row>
    <row r="5356" customFormat="false" ht="15" hidden="false" customHeight="false" outlineLevel="0" collapsed="false">
      <c r="A5356" s="4" t="s">
        <v>228</v>
      </c>
      <c r="B5356" s="4" t="s">
        <v>768</v>
      </c>
      <c r="C5356" s="4" t="s">
        <v>886</v>
      </c>
      <c r="D5356" s="4" t="n">
        <f aca="false">IFERROR(INDEX(Positions!$D$2:$D$14531,MATCH($A5356&amp;"|7",Positions!$A$2:$A$14531,0)),"-")</f>
        <v>7</v>
      </c>
      <c r="E5356" s="4" t="n">
        <f aca="false">IFERROR(INDEX(Positions!$D$2:$D$14531,MATCH($A5356&amp;"|66",Positions!$A$2:$A$14531,0)),"-")</f>
        <v>66</v>
      </c>
      <c r="F5356" s="4" t="str">
        <f aca="false">IFERROR(INDEX(Positions!$E$2:$E$14531,MATCH($A5356&amp;"|7",Positions!$A$2:$A$14531,0)),"-")</f>
        <v>G</v>
      </c>
      <c r="G5356" s="4" t="str">
        <f aca="false">IFERROR(INDEX(Positions!$E$2:$E$14531,MATCH($A5356&amp;"|66",Positions!$A$2:$A$14531,0)),"-")</f>
        <v>C</v>
      </c>
      <c r="H5356" s="3" t="str">
        <f aca="false">F5356&amp;"-"&amp;G5356</f>
        <v>G-C</v>
      </c>
      <c r="I5356" s="4" t="n">
        <f aca="false">(F5356="G")+(G5356="G")</f>
        <v>1</v>
      </c>
      <c r="J5356" s="4" t="n">
        <f aca="false">(F5356="C")+(G5356="C")</f>
        <v>1</v>
      </c>
      <c r="K5356" s="3" t="n">
        <f aca="false">I5356+J5356</f>
        <v>2</v>
      </c>
    </row>
    <row r="5357" customFormat="false" ht="15" hidden="false" customHeight="false" outlineLevel="0" collapsed="false">
      <c r="A5357" s="4" t="s">
        <v>228</v>
      </c>
      <c r="B5357" s="4" t="s">
        <v>783</v>
      </c>
      <c r="C5357" s="4" t="s">
        <v>887</v>
      </c>
      <c r="D5357" s="4" t="n">
        <f aca="false">IFERROR(INDEX(Positions!$D$2:$D$14531,MATCH($A5357&amp;"|10",Positions!$A$2:$A$14531,0)),"-")</f>
        <v>10</v>
      </c>
      <c r="E5357" s="4" t="n">
        <f aca="false">IFERROR(INDEX(Positions!$D$2:$D$14531,MATCH($A5357&amp;"|25",Positions!$A$2:$A$14531,0)),"-")</f>
        <v>25</v>
      </c>
      <c r="F5357" s="4" t="str">
        <f aca="false">IFERROR(INDEX(Positions!$E$2:$E$14531,MATCH($A5357&amp;"|10",Positions!$A$2:$A$14531,0)),"-")</f>
        <v>G</v>
      </c>
      <c r="G5357" s="4" t="str">
        <f aca="false">IFERROR(INDEX(Positions!$E$2:$E$14531,MATCH($A5357&amp;"|25",Positions!$A$2:$A$14531,0)),"-")</f>
        <v>C</v>
      </c>
      <c r="H5357" s="3" t="str">
        <f aca="false">F5357&amp;"-"&amp;G5357</f>
        <v>G-C</v>
      </c>
      <c r="I5357" s="4" t="n">
        <f aca="false">(F5357="G")+(G5357="G")</f>
        <v>1</v>
      </c>
      <c r="J5357" s="4" t="n">
        <f aca="false">(F5357="C")+(G5357="C")</f>
        <v>1</v>
      </c>
      <c r="K5357" s="3" t="n">
        <f aca="false">I5357+J5357</f>
        <v>2</v>
      </c>
    </row>
    <row r="5358" customFormat="false" ht="15" hidden="false" customHeight="false" outlineLevel="0" collapsed="false">
      <c r="A5358" s="4" t="s">
        <v>228</v>
      </c>
      <c r="B5358" s="4" t="s">
        <v>783</v>
      </c>
      <c r="C5358" s="4" t="s">
        <v>888</v>
      </c>
      <c r="D5358" s="4" t="n">
        <f aca="false">IFERROR(INDEX(Positions!$D$2:$D$14531,MATCH($A5358&amp;"|11",Positions!$A$2:$A$14531,0)),"-")</f>
        <v>11</v>
      </c>
      <c r="E5358" s="4" t="n">
        <f aca="false">IFERROR(INDEX(Positions!$D$2:$D$14531,MATCH($A5358&amp;"|24",Positions!$A$2:$A$14531,0)),"-")</f>
        <v>24</v>
      </c>
      <c r="F5358" s="4" t="str">
        <f aca="false">IFERROR(INDEX(Positions!$E$2:$E$14531,MATCH($A5358&amp;"|11",Positions!$A$2:$A$14531,0)),"-")</f>
        <v>C</v>
      </c>
      <c r="G5358" s="4" t="str">
        <f aca="false">IFERROR(INDEX(Positions!$E$2:$E$14531,MATCH($A5358&amp;"|24",Positions!$A$2:$A$14531,0)),"-")</f>
        <v>G</v>
      </c>
      <c r="H5358" s="3" t="str">
        <f aca="false">F5358&amp;"-"&amp;G5358</f>
        <v>C-G</v>
      </c>
      <c r="I5358" s="4" t="n">
        <f aca="false">(F5358="G")+(G5358="G")</f>
        <v>1</v>
      </c>
      <c r="J5358" s="4" t="n">
        <f aca="false">(F5358="C")+(G5358="C")</f>
        <v>1</v>
      </c>
      <c r="K5358" s="3" t="n">
        <f aca="false">I5358+J5358</f>
        <v>2</v>
      </c>
    </row>
    <row r="5359" customFormat="false" ht="15" hidden="false" customHeight="false" outlineLevel="0" collapsed="false">
      <c r="A5359" s="4" t="s">
        <v>228</v>
      </c>
      <c r="B5359" s="4" t="s">
        <v>783</v>
      </c>
      <c r="C5359" s="4" t="s">
        <v>479</v>
      </c>
      <c r="D5359" s="4" t="n">
        <f aca="false">IFERROR(INDEX(Positions!$D$2:$D$14531,MATCH($A5359&amp;"|12",Positions!$A$2:$A$14531,0)),"-")</f>
        <v>12</v>
      </c>
      <c r="E5359" s="4" t="n">
        <f aca="false">IFERROR(INDEX(Positions!$D$2:$D$14531,MATCH($A5359&amp;"|23",Positions!$A$2:$A$14531,0)),"-")</f>
        <v>23</v>
      </c>
      <c r="F5359" s="4" t="str">
        <f aca="false">IFERROR(INDEX(Positions!$E$2:$E$14531,MATCH($A5359&amp;"|12",Positions!$A$2:$A$14531,0)),"-")</f>
        <v>U</v>
      </c>
      <c r="G5359" s="4" t="str">
        <f aca="false">IFERROR(INDEX(Positions!$E$2:$E$14531,MATCH($A5359&amp;"|23",Positions!$A$2:$A$14531,0)),"-")</f>
        <v>A</v>
      </c>
      <c r="H5359" s="3" t="str">
        <f aca="false">F5359&amp;"-"&amp;G5359</f>
        <v>U-A</v>
      </c>
      <c r="I5359" s="4" t="n">
        <f aca="false">(F5359="G")+(G5359="G")</f>
        <v>0</v>
      </c>
      <c r="J5359" s="4" t="n">
        <f aca="false">(F5359="C")+(G5359="C")</f>
        <v>0</v>
      </c>
      <c r="K5359" s="3" t="n">
        <f aca="false">I5359+J5359</f>
        <v>0</v>
      </c>
    </row>
    <row r="5360" customFormat="false" ht="15" hidden="false" customHeight="false" outlineLevel="0" collapsed="false">
      <c r="A5360" s="4" t="s">
        <v>228</v>
      </c>
      <c r="B5360" s="4" t="s">
        <v>783</v>
      </c>
      <c r="C5360" s="4" t="s">
        <v>267</v>
      </c>
      <c r="D5360" s="4" t="n">
        <f aca="false">IFERROR(INDEX(Positions!$D$2:$D$14531,MATCH($A5360&amp;"|13",Positions!$A$2:$A$14531,0)),"-")</f>
        <v>13</v>
      </c>
      <c r="E5360" s="4" t="n">
        <f aca="false">IFERROR(INDEX(Positions!$D$2:$D$14531,MATCH($A5360&amp;"|22",Positions!$A$2:$A$14531,0)),"-")</f>
        <v>22</v>
      </c>
      <c r="F5360" s="4" t="str">
        <f aca="false">IFERROR(INDEX(Positions!$E$2:$E$14531,MATCH($A5360&amp;"|13",Positions!$A$2:$A$14531,0)),"-")</f>
        <v>C</v>
      </c>
      <c r="G5360" s="4" t="str">
        <f aca="false">IFERROR(INDEX(Positions!$E$2:$E$14531,MATCH($A5360&amp;"|22",Positions!$A$2:$A$14531,0)),"-")</f>
        <v>G</v>
      </c>
      <c r="H5360" s="3" t="str">
        <f aca="false">F5360&amp;"-"&amp;G5360</f>
        <v>C-G</v>
      </c>
      <c r="I5360" s="4" t="n">
        <f aca="false">(F5360="G")+(G5360="G")</f>
        <v>1</v>
      </c>
      <c r="J5360" s="4" t="n">
        <f aca="false">(F5360="C")+(G5360="C")</f>
        <v>1</v>
      </c>
      <c r="K5360" s="3" t="n">
        <f aca="false">I5360+J5360</f>
        <v>2</v>
      </c>
    </row>
    <row r="5361" customFormat="false" ht="15" hidden="false" customHeight="false" outlineLevel="0" collapsed="false">
      <c r="A5361" s="4" t="s">
        <v>228</v>
      </c>
      <c r="B5361" s="4" t="s">
        <v>805</v>
      </c>
      <c r="C5361" s="4" t="s">
        <v>673</v>
      </c>
      <c r="D5361" s="4" t="n">
        <f aca="false">IFERROR(INDEX(Positions!$D$2:$D$14531,MATCH($A5361&amp;"|27",Positions!$A$2:$A$14531,0)),"-")</f>
        <v>27</v>
      </c>
      <c r="E5361" s="4" t="n">
        <f aca="false">IFERROR(INDEX(Positions!$D$2:$D$14531,MATCH($A5361&amp;"|43",Positions!$A$2:$A$14531,0)),"-")</f>
        <v>43</v>
      </c>
      <c r="F5361" s="4" t="str">
        <f aca="false">IFERROR(INDEX(Positions!$E$2:$E$14531,MATCH($A5361&amp;"|27",Positions!$A$2:$A$14531,0)),"-")</f>
        <v>U</v>
      </c>
      <c r="G5361" s="4" t="str">
        <f aca="false">IFERROR(INDEX(Positions!$E$2:$E$14531,MATCH($A5361&amp;"|43",Positions!$A$2:$A$14531,0)),"-")</f>
        <v>A</v>
      </c>
      <c r="H5361" s="3" t="str">
        <f aca="false">F5361&amp;"-"&amp;G5361</f>
        <v>U-A</v>
      </c>
      <c r="I5361" s="4" t="n">
        <f aca="false">(F5361="G")+(G5361="G")</f>
        <v>0</v>
      </c>
      <c r="J5361" s="4" t="n">
        <f aca="false">(F5361="C")+(G5361="C")</f>
        <v>0</v>
      </c>
      <c r="K5361" s="3" t="n">
        <f aca="false">I5361+J5361</f>
        <v>0</v>
      </c>
    </row>
    <row r="5362" customFormat="false" ht="15" hidden="false" customHeight="false" outlineLevel="0" collapsed="false">
      <c r="A5362" s="4" t="s">
        <v>228</v>
      </c>
      <c r="B5362" s="4" t="s">
        <v>805</v>
      </c>
      <c r="C5362" s="4" t="s">
        <v>889</v>
      </c>
      <c r="D5362" s="4" t="n">
        <f aca="false">IFERROR(INDEX(Positions!$D$2:$D$14531,MATCH($A5362&amp;"|28",Positions!$A$2:$A$14531,0)),"-")</f>
        <v>28</v>
      </c>
      <c r="E5362" s="4" t="n">
        <f aca="false">IFERROR(INDEX(Positions!$D$2:$D$14531,MATCH($A5362&amp;"|42",Positions!$A$2:$A$14531,0)),"-")</f>
        <v>42</v>
      </c>
      <c r="F5362" s="4" t="str">
        <f aca="false">IFERROR(INDEX(Positions!$E$2:$E$14531,MATCH($A5362&amp;"|28",Positions!$A$2:$A$14531,0)),"-")</f>
        <v>C</v>
      </c>
      <c r="G5362" s="4" t="str">
        <f aca="false">IFERROR(INDEX(Positions!$E$2:$E$14531,MATCH($A5362&amp;"|42",Positions!$A$2:$A$14531,0)),"-")</f>
        <v>G</v>
      </c>
      <c r="H5362" s="3" t="str">
        <f aca="false">F5362&amp;"-"&amp;G5362</f>
        <v>C-G</v>
      </c>
      <c r="I5362" s="4" t="n">
        <f aca="false">(F5362="G")+(G5362="G")</f>
        <v>1</v>
      </c>
      <c r="J5362" s="4" t="n">
        <f aca="false">(F5362="C")+(G5362="C")</f>
        <v>1</v>
      </c>
      <c r="K5362" s="3" t="n">
        <f aca="false">I5362+J5362</f>
        <v>2</v>
      </c>
    </row>
    <row r="5363" customFormat="false" ht="15" hidden="false" customHeight="false" outlineLevel="0" collapsed="false">
      <c r="A5363" s="4" t="s">
        <v>228</v>
      </c>
      <c r="B5363" s="4" t="s">
        <v>805</v>
      </c>
      <c r="C5363" s="4" t="s">
        <v>890</v>
      </c>
      <c r="D5363" s="4" t="n">
        <f aca="false">IFERROR(INDEX(Positions!$D$2:$D$14531,MATCH($A5363&amp;"|29",Positions!$A$2:$A$14531,0)),"-")</f>
        <v>29</v>
      </c>
      <c r="E5363" s="4" t="n">
        <f aca="false">IFERROR(INDEX(Positions!$D$2:$D$14531,MATCH($A5363&amp;"|41",Positions!$A$2:$A$14531,0)),"-")</f>
        <v>41</v>
      </c>
      <c r="F5363" s="4" t="str">
        <f aca="false">IFERROR(INDEX(Positions!$E$2:$E$14531,MATCH($A5363&amp;"|29",Positions!$A$2:$A$14531,0)),"-")</f>
        <v>A</v>
      </c>
      <c r="G5363" s="4" t="str">
        <f aca="false">IFERROR(INDEX(Positions!$E$2:$E$14531,MATCH($A5363&amp;"|41",Positions!$A$2:$A$14531,0)),"-")</f>
        <v>U</v>
      </c>
      <c r="H5363" s="3" t="str">
        <f aca="false">F5363&amp;"-"&amp;G5363</f>
        <v>A-U</v>
      </c>
      <c r="I5363" s="4" t="n">
        <f aca="false">(F5363="G")+(G5363="G")</f>
        <v>0</v>
      </c>
      <c r="J5363" s="4" t="n">
        <f aca="false">(F5363="C")+(G5363="C")</f>
        <v>0</v>
      </c>
      <c r="K5363" s="3" t="n">
        <f aca="false">I5363+J5363</f>
        <v>0</v>
      </c>
    </row>
    <row r="5364" customFormat="false" ht="15" hidden="false" customHeight="false" outlineLevel="0" collapsed="false">
      <c r="A5364" s="4" t="s">
        <v>228</v>
      </c>
      <c r="B5364" s="4" t="s">
        <v>805</v>
      </c>
      <c r="C5364" s="4" t="s">
        <v>694</v>
      </c>
      <c r="D5364" s="4" t="n">
        <f aca="false">IFERROR(INDEX(Positions!$D$2:$D$14531,MATCH($A5364&amp;"|30",Positions!$A$2:$A$14531,0)),"-")</f>
        <v>30</v>
      </c>
      <c r="E5364" s="4" t="n">
        <f aca="false">IFERROR(INDEX(Positions!$D$2:$D$14531,MATCH($A5364&amp;"|40",Positions!$A$2:$A$14531,0)),"-")</f>
        <v>40</v>
      </c>
      <c r="F5364" s="4" t="str">
        <f aca="false">IFERROR(INDEX(Positions!$E$2:$E$14531,MATCH($A5364&amp;"|30",Positions!$A$2:$A$14531,0)),"-")</f>
        <v>G</v>
      </c>
      <c r="G5364" s="4" t="str">
        <f aca="false">IFERROR(INDEX(Positions!$E$2:$E$14531,MATCH($A5364&amp;"|40",Positions!$A$2:$A$14531,0)),"-")</f>
        <v>C</v>
      </c>
      <c r="H5364" s="3" t="str">
        <f aca="false">F5364&amp;"-"&amp;G5364</f>
        <v>G-C</v>
      </c>
      <c r="I5364" s="4" t="n">
        <f aca="false">(F5364="G")+(G5364="G")</f>
        <v>1</v>
      </c>
      <c r="J5364" s="4" t="n">
        <f aca="false">(F5364="C")+(G5364="C")</f>
        <v>1</v>
      </c>
      <c r="K5364" s="3" t="n">
        <f aca="false">I5364+J5364</f>
        <v>2</v>
      </c>
    </row>
    <row r="5365" customFormat="false" ht="15" hidden="false" customHeight="false" outlineLevel="0" collapsed="false">
      <c r="A5365" s="4" t="s">
        <v>228</v>
      </c>
      <c r="B5365" s="4" t="s">
        <v>805</v>
      </c>
      <c r="C5365" s="4" t="s">
        <v>640</v>
      </c>
      <c r="D5365" s="4" t="n">
        <f aca="false">IFERROR(INDEX(Positions!$D$2:$D$14531,MATCH($A5365&amp;"|31",Positions!$A$2:$A$14531,0)),"-")</f>
        <v>31</v>
      </c>
      <c r="E5365" s="4" t="n">
        <f aca="false">IFERROR(INDEX(Positions!$D$2:$D$14531,MATCH($A5365&amp;"|39",Positions!$A$2:$A$14531,0)),"-")</f>
        <v>39</v>
      </c>
      <c r="F5365" s="4" t="str">
        <f aca="false">IFERROR(INDEX(Positions!$E$2:$E$14531,MATCH($A5365&amp;"|31",Positions!$A$2:$A$14531,0)),"-")</f>
        <v>U</v>
      </c>
      <c r="G5365" s="4" t="str">
        <f aca="false">IFERROR(INDEX(Positions!$E$2:$E$14531,MATCH($A5365&amp;"|39",Positions!$A$2:$A$14531,0)),"-")</f>
        <v>U</v>
      </c>
      <c r="H5365" s="3" t="str">
        <f aca="false">F5365&amp;"-"&amp;G5365</f>
        <v>U-U</v>
      </c>
      <c r="I5365" s="4" t="n">
        <f aca="false">(F5365="G")+(G5365="G")</f>
        <v>0</v>
      </c>
      <c r="J5365" s="4" t="n">
        <f aca="false">(F5365="C")+(G5365="C")</f>
        <v>0</v>
      </c>
      <c r="K5365" s="3" t="n">
        <f aca="false">I5365+J5365</f>
        <v>0</v>
      </c>
    </row>
    <row r="5366" customFormat="false" ht="15" hidden="false" customHeight="false" outlineLevel="0" collapsed="false">
      <c r="A5366" s="4" t="s">
        <v>228</v>
      </c>
      <c r="B5366" s="4" t="s">
        <v>830</v>
      </c>
      <c r="C5366" s="4" t="s">
        <v>367</v>
      </c>
      <c r="D5366" s="4" t="n">
        <f aca="false">IFERROR(INDEX(Positions!$D$2:$D$14531,MATCH($A5366&amp;"|49",Positions!$A$2:$A$14531,0)),"-")</f>
        <v>49</v>
      </c>
      <c r="E5366" s="4" t="n">
        <f aca="false">IFERROR(INDEX(Positions!$D$2:$D$14531,MATCH($A5366&amp;"|65",Positions!$A$2:$A$14531,0)),"-")</f>
        <v>65</v>
      </c>
      <c r="F5366" s="4" t="str">
        <f aca="false">IFERROR(INDEX(Positions!$E$2:$E$14531,MATCH($A5366&amp;"|49",Positions!$A$2:$A$14531,0)),"-")</f>
        <v>G</v>
      </c>
      <c r="G5366" s="4" t="str">
        <f aca="false">IFERROR(INDEX(Positions!$E$2:$E$14531,MATCH($A5366&amp;"|65",Positions!$A$2:$A$14531,0)),"-")</f>
        <v>C</v>
      </c>
      <c r="H5366" s="3" t="str">
        <f aca="false">F5366&amp;"-"&amp;G5366</f>
        <v>G-C</v>
      </c>
      <c r="I5366" s="4" t="n">
        <f aca="false">(F5366="G")+(G5366="G")</f>
        <v>1</v>
      </c>
      <c r="J5366" s="4" t="n">
        <f aca="false">(F5366="C")+(G5366="C")</f>
        <v>1</v>
      </c>
      <c r="K5366" s="3" t="n">
        <f aca="false">I5366+J5366</f>
        <v>2</v>
      </c>
    </row>
    <row r="5367" customFormat="false" ht="15" hidden="false" customHeight="false" outlineLevel="0" collapsed="false">
      <c r="A5367" s="4" t="s">
        <v>228</v>
      </c>
      <c r="B5367" s="4" t="s">
        <v>830</v>
      </c>
      <c r="C5367" s="4" t="s">
        <v>891</v>
      </c>
      <c r="D5367" s="4" t="n">
        <f aca="false">IFERROR(INDEX(Positions!$D$2:$D$14531,MATCH($A5367&amp;"|50",Positions!$A$2:$A$14531,0)),"-")</f>
        <v>50</v>
      </c>
      <c r="E5367" s="4" t="n">
        <f aca="false">IFERROR(INDEX(Positions!$D$2:$D$14531,MATCH($A5367&amp;"|64",Positions!$A$2:$A$14531,0)),"-")</f>
        <v>64</v>
      </c>
      <c r="F5367" s="4" t="str">
        <f aca="false">IFERROR(INDEX(Positions!$E$2:$E$14531,MATCH($A5367&amp;"|50",Positions!$A$2:$A$14531,0)),"-")</f>
        <v>A</v>
      </c>
      <c r="G5367" s="4" t="str">
        <f aca="false">IFERROR(INDEX(Positions!$E$2:$E$14531,MATCH($A5367&amp;"|64",Positions!$A$2:$A$14531,0)),"-")</f>
        <v>U</v>
      </c>
      <c r="H5367" s="3" t="str">
        <f aca="false">F5367&amp;"-"&amp;G5367</f>
        <v>A-U</v>
      </c>
      <c r="I5367" s="4" t="n">
        <f aca="false">(F5367="G")+(G5367="G")</f>
        <v>0</v>
      </c>
      <c r="J5367" s="4" t="n">
        <f aca="false">(F5367="C")+(G5367="C")</f>
        <v>0</v>
      </c>
      <c r="K5367" s="3" t="n">
        <f aca="false">I5367+J5367</f>
        <v>0</v>
      </c>
    </row>
    <row r="5368" customFormat="false" ht="15" hidden="false" customHeight="false" outlineLevel="0" collapsed="false">
      <c r="A5368" s="4" t="s">
        <v>228</v>
      </c>
      <c r="B5368" s="4" t="s">
        <v>830</v>
      </c>
      <c r="C5368" s="4" t="s">
        <v>689</v>
      </c>
      <c r="D5368" s="4" t="n">
        <f aca="false">IFERROR(INDEX(Positions!$D$2:$D$14531,MATCH($A5368&amp;"|51",Positions!$A$2:$A$14531,0)),"-")</f>
        <v>51</v>
      </c>
      <c r="E5368" s="4" t="n">
        <f aca="false">IFERROR(INDEX(Positions!$D$2:$D$14531,MATCH($A5368&amp;"|63",Positions!$A$2:$A$14531,0)),"-")</f>
        <v>63</v>
      </c>
      <c r="F5368" s="4" t="str">
        <f aca="false">IFERROR(INDEX(Positions!$E$2:$E$14531,MATCH($A5368&amp;"|51",Positions!$A$2:$A$14531,0)),"-")</f>
        <v>G</v>
      </c>
      <c r="G5368" s="4" t="str">
        <f aca="false">IFERROR(INDEX(Positions!$E$2:$E$14531,MATCH($A5368&amp;"|63",Positions!$A$2:$A$14531,0)),"-")</f>
        <v>C</v>
      </c>
      <c r="H5368" s="3" t="str">
        <f aca="false">F5368&amp;"-"&amp;G5368</f>
        <v>G-C</v>
      </c>
      <c r="I5368" s="4" t="n">
        <f aca="false">(F5368="G")+(G5368="G")</f>
        <v>1</v>
      </c>
      <c r="J5368" s="4" t="n">
        <f aca="false">(F5368="C")+(G5368="C")</f>
        <v>1</v>
      </c>
      <c r="K5368" s="3" t="n">
        <f aca="false">I5368+J5368</f>
        <v>2</v>
      </c>
    </row>
    <row r="5369" customFormat="false" ht="15" hidden="false" customHeight="false" outlineLevel="0" collapsed="false">
      <c r="A5369" s="4" t="s">
        <v>228</v>
      </c>
      <c r="B5369" s="4" t="s">
        <v>830</v>
      </c>
      <c r="C5369" s="4" t="s">
        <v>703</v>
      </c>
      <c r="D5369" s="4" t="n">
        <f aca="false">IFERROR(INDEX(Positions!$D$2:$D$14531,MATCH($A5369&amp;"|52",Positions!$A$2:$A$14531,0)),"-")</f>
        <v>52</v>
      </c>
      <c r="E5369" s="4" t="n">
        <f aca="false">IFERROR(INDEX(Positions!$D$2:$D$14531,MATCH($A5369&amp;"|62",Positions!$A$2:$A$14531,0)),"-")</f>
        <v>62</v>
      </c>
      <c r="F5369" s="4" t="str">
        <f aca="false">IFERROR(INDEX(Positions!$E$2:$E$14531,MATCH($A5369&amp;"|52",Positions!$A$2:$A$14531,0)),"-")</f>
        <v>A</v>
      </c>
      <c r="G5369" s="4" t="str">
        <f aca="false">IFERROR(INDEX(Positions!$E$2:$E$14531,MATCH($A5369&amp;"|62",Positions!$A$2:$A$14531,0)),"-")</f>
        <v>U</v>
      </c>
      <c r="H5369" s="3" t="str">
        <f aca="false">F5369&amp;"-"&amp;G5369</f>
        <v>A-U</v>
      </c>
      <c r="I5369" s="4" t="n">
        <f aca="false">(F5369="G")+(G5369="G")</f>
        <v>0</v>
      </c>
      <c r="J5369" s="4" t="n">
        <f aca="false">(F5369="C")+(G5369="C")</f>
        <v>0</v>
      </c>
      <c r="K5369" s="3" t="n">
        <f aca="false">I5369+J5369</f>
        <v>0</v>
      </c>
    </row>
    <row r="5370" customFormat="false" ht="15" hidden="false" customHeight="false" outlineLevel="0" collapsed="false">
      <c r="A5370" s="4" t="s">
        <v>228</v>
      </c>
      <c r="B5370" s="4" t="s">
        <v>830</v>
      </c>
      <c r="C5370" s="4" t="s">
        <v>892</v>
      </c>
      <c r="D5370" s="4" t="n">
        <f aca="false">IFERROR(INDEX(Positions!$D$2:$D$14531,MATCH($A5370&amp;"|53",Positions!$A$2:$A$14531,0)),"-")</f>
        <v>53</v>
      </c>
      <c r="E5370" s="4" t="n">
        <f aca="false">IFERROR(INDEX(Positions!$D$2:$D$14531,MATCH($A5370&amp;"|61",Positions!$A$2:$A$14531,0)),"-")</f>
        <v>61</v>
      </c>
      <c r="F5370" s="4" t="str">
        <f aca="false">IFERROR(INDEX(Positions!$E$2:$E$14531,MATCH($A5370&amp;"|53",Positions!$A$2:$A$14531,0)),"-")</f>
        <v>G</v>
      </c>
      <c r="G5370" s="4" t="str">
        <f aca="false">IFERROR(INDEX(Positions!$E$2:$E$14531,MATCH($A5370&amp;"|61",Positions!$A$2:$A$14531,0)),"-")</f>
        <v>C</v>
      </c>
      <c r="H5370" s="3" t="str">
        <f aca="false">F5370&amp;"-"&amp;G5370</f>
        <v>G-C</v>
      </c>
      <c r="I5370" s="4" t="n">
        <f aca="false">(F5370="G")+(G5370="G")</f>
        <v>1</v>
      </c>
      <c r="J5370" s="4" t="n">
        <f aca="false">(F5370="C")+(G5370="C")</f>
        <v>1</v>
      </c>
      <c r="K5370" s="3" t="n">
        <f aca="false">I5370+J5370</f>
        <v>2</v>
      </c>
    </row>
    <row r="5371" customFormat="false" ht="15" hidden="false" customHeight="false" outlineLevel="0" collapsed="false">
      <c r="A5371" s="24" t="s">
        <v>228</v>
      </c>
      <c r="B5371" s="24" t="s">
        <v>893</v>
      </c>
      <c r="C5371" s="24" t="s">
        <v>894</v>
      </c>
      <c r="D5371" s="24" t="n">
        <f aca="false">IFERROR(INDEX(Positions!$D$2:$D$14531,MATCH($A5371&amp;"|8",Positions!$A$2:$A$14531,0)),"-")</f>
        <v>8</v>
      </c>
      <c r="E5371" s="24" t="n">
        <f aca="false">IFERROR(INDEX(Positions!$D$2:$D$14531,MATCH($A5371&amp;"|14",Positions!$A$2:$A$14531,0)),"-")</f>
        <v>14</v>
      </c>
      <c r="F5371" s="24" t="str">
        <f aca="false">IFERROR(INDEX(Positions!$E$2:$E$14531,MATCH($A5371&amp;"|8",Positions!$A$2:$A$14531,0)),"-")</f>
        <v>U</v>
      </c>
      <c r="G5371" s="24" t="str">
        <f aca="false">IFERROR(INDEX(Positions!$E$2:$E$14531,MATCH($A5371&amp;"|14",Positions!$A$2:$A$14531,0)),"-")</f>
        <v>A</v>
      </c>
      <c r="H5371" s="25" t="str">
        <f aca="false">F5371&amp;"-"&amp;G5371</f>
        <v>U-A</v>
      </c>
      <c r="I5371" s="24" t="n">
        <f aca="false">(F5371="G")+(G5371="G")</f>
        <v>0</v>
      </c>
      <c r="J5371" s="24" t="n">
        <f aca="false">(F5371="C")+(G5371="C")</f>
        <v>0</v>
      </c>
      <c r="K5371" s="25" t="n">
        <f aca="false">I5371+J5371</f>
        <v>0</v>
      </c>
    </row>
    <row r="5372" customFormat="false" ht="15" hidden="false" customHeight="false" outlineLevel="0" collapsed="false">
      <c r="A5372" s="24" t="s">
        <v>228</v>
      </c>
      <c r="B5372" s="24" t="s">
        <v>893</v>
      </c>
      <c r="C5372" s="24" t="s">
        <v>895</v>
      </c>
      <c r="D5372" s="24" t="n">
        <f aca="false">IFERROR(INDEX(Positions!$D$2:$D$14531,MATCH($A5372&amp;"|15",Positions!$A$2:$A$14531,0)),"-")</f>
        <v>15</v>
      </c>
      <c r="E5372" s="24" t="n">
        <f aca="false">IFERROR(INDEX(Positions!$D$2:$D$14531,MATCH($A5372&amp;"|48",Positions!$A$2:$A$14531,0)),"-")</f>
        <v>48</v>
      </c>
      <c r="F5372" s="24" t="str">
        <f aca="false">IFERROR(INDEX(Positions!$E$2:$E$14531,MATCH($A5372&amp;"|15",Positions!$A$2:$A$14531,0)),"-")</f>
        <v>G</v>
      </c>
      <c r="G5372" s="24" t="str">
        <f aca="false">IFERROR(INDEX(Positions!$E$2:$E$14531,MATCH($A5372&amp;"|48",Positions!$A$2:$A$14531,0)),"-")</f>
        <v>C</v>
      </c>
      <c r="H5372" s="25" t="str">
        <f aca="false">F5372&amp;"-"&amp;G5372</f>
        <v>G-C</v>
      </c>
      <c r="I5372" s="24" t="n">
        <f aca="false">(F5372="G")+(G5372="G")</f>
        <v>1</v>
      </c>
      <c r="J5372" s="24" t="n">
        <f aca="false">(F5372="C")+(G5372="C")</f>
        <v>1</v>
      </c>
      <c r="K5372" s="25" t="n">
        <f aca="false">I5372+J5372</f>
        <v>2</v>
      </c>
    </row>
    <row r="5373" customFormat="false" ht="15" hidden="false" customHeight="false" outlineLevel="0" collapsed="false">
      <c r="A5373" s="24" t="s">
        <v>228</v>
      </c>
      <c r="B5373" s="24" t="s">
        <v>893</v>
      </c>
      <c r="C5373" s="24" t="s">
        <v>896</v>
      </c>
      <c r="D5373" s="24" t="n">
        <f aca="false">IFERROR(INDEX(Positions!$D$2:$D$14531,MATCH($A5373&amp;"|18",Positions!$A$2:$A$14531,0)),"-")</f>
        <v>18</v>
      </c>
      <c r="E5373" s="24" t="n">
        <f aca="false">IFERROR(INDEX(Positions!$D$2:$D$14531,MATCH($A5373&amp;"|55",Positions!$A$2:$A$14531,0)),"-")</f>
        <v>55</v>
      </c>
      <c r="F5373" s="24" t="str">
        <f aca="false">IFERROR(INDEX(Positions!$E$2:$E$14531,MATCH($A5373&amp;"|18",Positions!$A$2:$A$14531,0)),"-")</f>
        <v>G</v>
      </c>
      <c r="G5373" s="24" t="str">
        <f aca="false">IFERROR(INDEX(Positions!$E$2:$E$14531,MATCH($A5373&amp;"|55",Positions!$A$2:$A$14531,0)),"-")</f>
        <v>U</v>
      </c>
      <c r="H5373" s="25" t="str">
        <f aca="false">F5373&amp;"-"&amp;G5373</f>
        <v>G-U</v>
      </c>
      <c r="I5373" s="24" t="n">
        <f aca="false">(F5373="G")+(G5373="G")</f>
        <v>1</v>
      </c>
      <c r="J5373" s="24" t="n">
        <f aca="false">(F5373="C")+(G5373="C")</f>
        <v>0</v>
      </c>
      <c r="K5373" s="25" t="n">
        <f aca="false">I5373+J5373</f>
        <v>1</v>
      </c>
    </row>
    <row r="5374" customFormat="false" ht="15" hidden="false" customHeight="false" outlineLevel="0" collapsed="false">
      <c r="A5374" s="24" t="s">
        <v>228</v>
      </c>
      <c r="B5374" s="24" t="s">
        <v>893</v>
      </c>
      <c r="C5374" s="24" t="s">
        <v>897</v>
      </c>
      <c r="D5374" s="24" t="n">
        <f aca="false">IFERROR(INDEX(Positions!$D$2:$D$14531,MATCH($A5374&amp;"|19",Positions!$A$2:$A$14531,0)),"-")</f>
        <v>19</v>
      </c>
      <c r="E5374" s="24" t="n">
        <f aca="false">IFERROR(INDEX(Positions!$D$2:$D$14531,MATCH($A5374&amp;"|56",Positions!$A$2:$A$14531,0)),"-")</f>
        <v>56</v>
      </c>
      <c r="F5374" s="24" t="str">
        <f aca="false">IFERROR(INDEX(Positions!$E$2:$E$14531,MATCH($A5374&amp;"|19",Positions!$A$2:$A$14531,0)),"-")</f>
        <v>G</v>
      </c>
      <c r="G5374" s="24" t="str">
        <f aca="false">IFERROR(INDEX(Positions!$E$2:$E$14531,MATCH($A5374&amp;"|56",Positions!$A$2:$A$14531,0)),"-")</f>
        <v>C</v>
      </c>
      <c r="H5374" s="25" t="str">
        <f aca="false">F5374&amp;"-"&amp;G5374</f>
        <v>G-C</v>
      </c>
      <c r="I5374" s="24" t="n">
        <f aca="false">(F5374="G")+(G5374="G")</f>
        <v>1</v>
      </c>
      <c r="J5374" s="24" t="n">
        <f aca="false">(F5374="C")+(G5374="C")</f>
        <v>1</v>
      </c>
      <c r="K5374" s="25" t="n">
        <f aca="false">I5374+J5374</f>
        <v>2</v>
      </c>
    </row>
    <row r="5375" customFormat="false" ht="15" hidden="false" customHeight="false" outlineLevel="0" collapsed="false">
      <c r="A5375" s="24" t="s">
        <v>228</v>
      </c>
      <c r="B5375" s="24" t="s">
        <v>893</v>
      </c>
      <c r="C5375" s="24" t="s">
        <v>898</v>
      </c>
      <c r="D5375" s="24" t="n">
        <f aca="false">IFERROR(INDEX(Positions!$D$2:$D$14531,MATCH($A5375&amp;"|26",Positions!$A$2:$A$14531,0)),"-")</f>
        <v>26</v>
      </c>
      <c r="E5375" s="24" t="n">
        <f aca="false">IFERROR(INDEX(Positions!$D$2:$D$14531,MATCH($A5375&amp;"|44",Positions!$A$2:$A$14531,0)),"-")</f>
        <v>44</v>
      </c>
      <c r="F5375" s="24" t="str">
        <f aca="false">IFERROR(INDEX(Positions!$E$2:$E$14531,MATCH($A5375&amp;"|26",Positions!$A$2:$A$14531,0)),"-")</f>
        <v>G</v>
      </c>
      <c r="G5375" s="24" t="str">
        <f aca="false">IFERROR(INDEX(Positions!$E$2:$E$14531,MATCH($A5375&amp;"|44",Positions!$A$2:$A$14531,0)),"-")</f>
        <v>A</v>
      </c>
      <c r="H5375" s="25" t="str">
        <f aca="false">F5375&amp;"-"&amp;G5375</f>
        <v>G-A</v>
      </c>
      <c r="I5375" s="24" t="n">
        <f aca="false">(F5375="G")+(G5375="G")</f>
        <v>1</v>
      </c>
      <c r="J5375" s="24" t="n">
        <f aca="false">(F5375="C")+(G5375="C")</f>
        <v>0</v>
      </c>
      <c r="K5375" s="25" t="n">
        <f aca="false">I5375+J5375</f>
        <v>1</v>
      </c>
    </row>
    <row r="5376" customFormat="false" ht="15" hidden="false" customHeight="false" outlineLevel="0" collapsed="false">
      <c r="A5376" s="24" t="s">
        <v>228</v>
      </c>
      <c r="B5376" s="24" t="s">
        <v>893</v>
      </c>
      <c r="C5376" s="24" t="s">
        <v>899</v>
      </c>
      <c r="D5376" s="24" t="n">
        <f aca="false">IFERROR(INDEX(Positions!$D$2:$D$14531,MATCH($A5376&amp;"|32",Positions!$A$2:$A$14531,0)),"-")</f>
        <v>32</v>
      </c>
      <c r="E5376" s="24" t="n">
        <f aca="false">IFERROR(INDEX(Positions!$D$2:$D$14531,MATCH($A5376&amp;"|38",Positions!$A$2:$A$14531,0)),"-")</f>
        <v>38</v>
      </c>
      <c r="F5376" s="24" t="str">
        <f aca="false">IFERROR(INDEX(Positions!$E$2:$E$14531,MATCH($A5376&amp;"|32",Positions!$A$2:$A$14531,0)),"-")</f>
        <v>C</v>
      </c>
      <c r="G5376" s="24" t="str">
        <f aca="false">IFERROR(INDEX(Positions!$E$2:$E$14531,MATCH($A5376&amp;"|38",Positions!$A$2:$A$14531,0)),"-")</f>
        <v>A</v>
      </c>
      <c r="H5376" s="25" t="str">
        <f aca="false">F5376&amp;"-"&amp;G5376</f>
        <v>C-A</v>
      </c>
      <c r="I5376" s="24" t="n">
        <f aca="false">(F5376="G")+(G5376="G")</f>
        <v>0</v>
      </c>
      <c r="J5376" s="24" t="n">
        <f aca="false">(F5376="C")+(G5376="C")</f>
        <v>1</v>
      </c>
      <c r="K5376" s="25" t="n">
        <f aca="false">I5376+J5376</f>
        <v>1</v>
      </c>
    </row>
    <row r="5377" customFormat="false" ht="15" hidden="false" customHeight="false" outlineLevel="0" collapsed="false">
      <c r="A5377" s="24" t="s">
        <v>228</v>
      </c>
      <c r="B5377" s="24" t="s">
        <v>893</v>
      </c>
      <c r="C5377" s="24" t="s">
        <v>900</v>
      </c>
      <c r="D5377" s="24" t="n">
        <f aca="false">IFERROR(INDEX(Positions!$D$2:$D$14531,MATCH($A5377&amp;"|54",Positions!$A$2:$A$14531,0)),"-")</f>
        <v>54</v>
      </c>
      <c r="E5377" s="24" t="n">
        <f aca="false">IFERROR(INDEX(Positions!$D$2:$D$14531,MATCH($A5377&amp;"|58",Positions!$A$2:$A$14531,0)),"-")</f>
        <v>58</v>
      </c>
      <c r="F5377" s="24" t="str">
        <f aca="false">IFERROR(INDEX(Positions!$E$2:$E$14531,MATCH($A5377&amp;"|54",Positions!$A$2:$A$14531,0)),"-")</f>
        <v>U</v>
      </c>
      <c r="G5377" s="24" t="str">
        <f aca="false">IFERROR(INDEX(Positions!$E$2:$E$14531,MATCH($A5377&amp;"|58",Positions!$A$2:$A$14531,0)),"-")</f>
        <v>A</v>
      </c>
      <c r="H5377" s="25" t="str">
        <f aca="false">F5377&amp;"-"&amp;G5377</f>
        <v>U-A</v>
      </c>
      <c r="I5377" s="24" t="n">
        <f aca="false">(F5377="G")+(G5377="G")</f>
        <v>0</v>
      </c>
      <c r="J5377" s="24" t="n">
        <f aca="false">(F5377="C")+(G5377="C")</f>
        <v>0</v>
      </c>
      <c r="K5377" s="25" t="n">
        <f aca="false">I5377+J5377</f>
        <v>0</v>
      </c>
    </row>
    <row r="5378" customFormat="false" ht="15" hidden="false" customHeight="false" outlineLevel="0" collapsed="false">
      <c r="A5378" s="4" t="s">
        <v>229</v>
      </c>
      <c r="B5378" s="4" t="s">
        <v>768</v>
      </c>
      <c r="C5378" s="4" t="s">
        <v>882</v>
      </c>
      <c r="D5378" s="4" t="n">
        <f aca="false">IFERROR(INDEX(Positions!$D$2:$D$14531,MATCH($A5378&amp;"|1",Positions!$A$2:$A$14531,0)),"-")</f>
        <v>1</v>
      </c>
      <c r="E5378" s="4" t="n">
        <f aca="false">IFERROR(INDEX(Positions!$D$2:$D$14531,MATCH($A5378&amp;"|72",Positions!$A$2:$A$14531,0)),"-")</f>
        <v>72</v>
      </c>
      <c r="F5378" s="4" t="str">
        <f aca="false">IFERROR(INDEX(Positions!$E$2:$E$14531,MATCH($A5378&amp;"|1",Positions!$A$2:$A$14531,0)),"-")</f>
        <v>G</v>
      </c>
      <c r="G5378" s="4" t="str">
        <f aca="false">IFERROR(INDEX(Positions!$E$2:$E$14531,MATCH($A5378&amp;"|72",Positions!$A$2:$A$14531,0)),"-")</f>
        <v>C</v>
      </c>
      <c r="H5378" s="3" t="str">
        <f aca="false">F5378&amp;"-"&amp;G5378</f>
        <v>G-C</v>
      </c>
      <c r="I5378" s="4" t="n">
        <f aca="false">(F5378="G")+(G5378="G")</f>
        <v>1</v>
      </c>
      <c r="J5378" s="4" t="n">
        <f aca="false">(F5378="C")+(G5378="C")</f>
        <v>1</v>
      </c>
      <c r="K5378" s="3" t="n">
        <f aca="false">I5378+J5378</f>
        <v>2</v>
      </c>
    </row>
    <row r="5379" customFormat="false" ht="15" hidden="false" customHeight="false" outlineLevel="0" collapsed="false">
      <c r="A5379" s="4" t="s">
        <v>229</v>
      </c>
      <c r="B5379" s="4" t="s">
        <v>768</v>
      </c>
      <c r="C5379" s="4" t="s">
        <v>883</v>
      </c>
      <c r="D5379" s="4" t="n">
        <f aca="false">IFERROR(INDEX(Positions!$D$2:$D$14531,MATCH($A5379&amp;"|2",Positions!$A$2:$A$14531,0)),"-")</f>
        <v>2</v>
      </c>
      <c r="E5379" s="4" t="n">
        <f aca="false">IFERROR(INDEX(Positions!$D$2:$D$14531,MATCH($A5379&amp;"|71",Positions!$A$2:$A$14531,0)),"-")</f>
        <v>71</v>
      </c>
      <c r="F5379" s="4" t="str">
        <f aca="false">IFERROR(INDEX(Positions!$E$2:$E$14531,MATCH($A5379&amp;"|2",Positions!$A$2:$A$14531,0)),"-")</f>
        <v>C</v>
      </c>
      <c r="G5379" s="4" t="str">
        <f aca="false">IFERROR(INDEX(Positions!$E$2:$E$14531,MATCH($A5379&amp;"|71",Positions!$A$2:$A$14531,0)),"-")</f>
        <v>G</v>
      </c>
      <c r="H5379" s="3" t="str">
        <f aca="false">F5379&amp;"-"&amp;G5379</f>
        <v>C-G</v>
      </c>
      <c r="I5379" s="4" t="n">
        <f aca="false">(F5379="G")+(G5379="G")</f>
        <v>1</v>
      </c>
      <c r="J5379" s="4" t="n">
        <f aca="false">(F5379="C")+(G5379="C")</f>
        <v>1</v>
      </c>
      <c r="K5379" s="3" t="n">
        <f aca="false">I5379+J5379</f>
        <v>2</v>
      </c>
    </row>
    <row r="5380" customFormat="false" ht="15" hidden="false" customHeight="false" outlineLevel="0" collapsed="false">
      <c r="A5380" s="4" t="s">
        <v>229</v>
      </c>
      <c r="B5380" s="4" t="s">
        <v>768</v>
      </c>
      <c r="C5380" s="4" t="s">
        <v>884</v>
      </c>
      <c r="D5380" s="4" t="n">
        <f aca="false">IFERROR(INDEX(Positions!$D$2:$D$14531,MATCH($A5380&amp;"|3",Positions!$A$2:$A$14531,0)),"-")</f>
        <v>3</v>
      </c>
      <c r="E5380" s="4" t="n">
        <f aca="false">IFERROR(INDEX(Positions!$D$2:$D$14531,MATCH($A5380&amp;"|70",Positions!$A$2:$A$14531,0)),"-")</f>
        <v>70</v>
      </c>
      <c r="F5380" s="4" t="str">
        <f aca="false">IFERROR(INDEX(Positions!$E$2:$E$14531,MATCH($A5380&amp;"|3",Positions!$A$2:$A$14531,0)),"-")</f>
        <v>G</v>
      </c>
      <c r="G5380" s="4" t="str">
        <f aca="false">IFERROR(INDEX(Positions!$E$2:$E$14531,MATCH($A5380&amp;"|70",Positions!$A$2:$A$14531,0)),"-")</f>
        <v>C</v>
      </c>
      <c r="H5380" s="3" t="str">
        <f aca="false">F5380&amp;"-"&amp;G5380</f>
        <v>G-C</v>
      </c>
      <c r="I5380" s="4" t="n">
        <f aca="false">(F5380="G")+(G5380="G")</f>
        <v>1</v>
      </c>
      <c r="J5380" s="4" t="n">
        <f aca="false">(F5380="C")+(G5380="C")</f>
        <v>1</v>
      </c>
      <c r="K5380" s="3" t="n">
        <f aca="false">I5380+J5380</f>
        <v>2</v>
      </c>
    </row>
    <row r="5381" customFormat="false" ht="15" hidden="false" customHeight="false" outlineLevel="0" collapsed="false">
      <c r="A5381" s="4" t="s">
        <v>229</v>
      </c>
      <c r="B5381" s="4" t="s">
        <v>768</v>
      </c>
      <c r="C5381" s="4" t="s">
        <v>885</v>
      </c>
      <c r="D5381" s="4" t="n">
        <f aca="false">IFERROR(INDEX(Positions!$D$2:$D$14531,MATCH($A5381&amp;"|4",Positions!$A$2:$A$14531,0)),"-")</f>
        <v>4</v>
      </c>
      <c r="E5381" s="4" t="n">
        <f aca="false">IFERROR(INDEX(Positions!$D$2:$D$14531,MATCH($A5381&amp;"|69",Positions!$A$2:$A$14531,0)),"-")</f>
        <v>69</v>
      </c>
      <c r="F5381" s="4" t="str">
        <f aca="false">IFERROR(INDEX(Positions!$E$2:$E$14531,MATCH($A5381&amp;"|4",Positions!$A$2:$A$14531,0)),"-")</f>
        <v>G</v>
      </c>
      <c r="G5381" s="4" t="str">
        <f aca="false">IFERROR(INDEX(Positions!$E$2:$E$14531,MATCH($A5381&amp;"|69",Positions!$A$2:$A$14531,0)),"-")</f>
        <v>U</v>
      </c>
      <c r="H5381" s="3" t="str">
        <f aca="false">F5381&amp;"-"&amp;G5381</f>
        <v>G-U</v>
      </c>
      <c r="I5381" s="4" t="n">
        <f aca="false">(F5381="G")+(G5381="G")</f>
        <v>1</v>
      </c>
      <c r="J5381" s="4" t="n">
        <f aca="false">(F5381="C")+(G5381="C")</f>
        <v>0</v>
      </c>
      <c r="K5381" s="3" t="n">
        <f aca="false">I5381+J5381</f>
        <v>1</v>
      </c>
    </row>
    <row r="5382" customFormat="false" ht="15" hidden="false" customHeight="false" outlineLevel="0" collapsed="false">
      <c r="A5382" s="4" t="s">
        <v>229</v>
      </c>
      <c r="B5382" s="4" t="s">
        <v>768</v>
      </c>
      <c r="C5382" s="4" t="s">
        <v>542</v>
      </c>
      <c r="D5382" s="4" t="n">
        <f aca="false">IFERROR(INDEX(Positions!$D$2:$D$14531,MATCH($A5382&amp;"|5",Positions!$A$2:$A$14531,0)),"-")</f>
        <v>5</v>
      </c>
      <c r="E5382" s="4" t="n">
        <f aca="false">IFERROR(INDEX(Positions!$D$2:$D$14531,MATCH($A5382&amp;"|68",Positions!$A$2:$A$14531,0)),"-")</f>
        <v>68</v>
      </c>
      <c r="F5382" s="4" t="str">
        <f aca="false">IFERROR(INDEX(Positions!$E$2:$E$14531,MATCH($A5382&amp;"|5",Positions!$A$2:$A$14531,0)),"-")</f>
        <v>A</v>
      </c>
      <c r="G5382" s="4" t="str">
        <f aca="false">IFERROR(INDEX(Positions!$E$2:$E$14531,MATCH($A5382&amp;"|68",Positions!$A$2:$A$14531,0)),"-")</f>
        <v>U</v>
      </c>
      <c r="H5382" s="3" t="str">
        <f aca="false">F5382&amp;"-"&amp;G5382</f>
        <v>A-U</v>
      </c>
      <c r="I5382" s="4" t="n">
        <f aca="false">(F5382="G")+(G5382="G")</f>
        <v>0</v>
      </c>
      <c r="J5382" s="4" t="n">
        <f aca="false">(F5382="C")+(G5382="C")</f>
        <v>0</v>
      </c>
      <c r="K5382" s="3" t="n">
        <f aca="false">I5382+J5382</f>
        <v>0</v>
      </c>
    </row>
    <row r="5383" customFormat="false" ht="15" hidden="false" customHeight="false" outlineLevel="0" collapsed="false">
      <c r="A5383" s="4" t="s">
        <v>229</v>
      </c>
      <c r="B5383" s="4" t="s">
        <v>768</v>
      </c>
      <c r="C5383" s="4" t="s">
        <v>561</v>
      </c>
      <c r="D5383" s="4" t="n">
        <f aca="false">IFERROR(INDEX(Positions!$D$2:$D$14531,MATCH($A5383&amp;"|6",Positions!$A$2:$A$14531,0)),"-")</f>
        <v>6</v>
      </c>
      <c r="E5383" s="4" t="n">
        <f aca="false">IFERROR(INDEX(Positions!$D$2:$D$14531,MATCH($A5383&amp;"|67",Positions!$A$2:$A$14531,0)),"-")</f>
        <v>67</v>
      </c>
      <c r="F5383" s="4" t="str">
        <f aca="false">IFERROR(INDEX(Positions!$E$2:$E$14531,MATCH($A5383&amp;"|6",Positions!$A$2:$A$14531,0)),"-")</f>
        <v>U</v>
      </c>
      <c r="G5383" s="4" t="str">
        <f aca="false">IFERROR(INDEX(Positions!$E$2:$E$14531,MATCH($A5383&amp;"|67",Positions!$A$2:$A$14531,0)),"-")</f>
        <v>A</v>
      </c>
      <c r="H5383" s="3" t="str">
        <f aca="false">F5383&amp;"-"&amp;G5383</f>
        <v>U-A</v>
      </c>
      <c r="I5383" s="4" t="n">
        <f aca="false">(F5383="G")+(G5383="G")</f>
        <v>0</v>
      </c>
      <c r="J5383" s="4" t="n">
        <f aca="false">(F5383="C")+(G5383="C")</f>
        <v>0</v>
      </c>
      <c r="K5383" s="3" t="n">
        <f aca="false">I5383+J5383</f>
        <v>0</v>
      </c>
    </row>
    <row r="5384" customFormat="false" ht="15" hidden="false" customHeight="false" outlineLevel="0" collapsed="false">
      <c r="A5384" s="4" t="s">
        <v>229</v>
      </c>
      <c r="B5384" s="4" t="s">
        <v>768</v>
      </c>
      <c r="C5384" s="4" t="s">
        <v>886</v>
      </c>
      <c r="D5384" s="4" t="n">
        <f aca="false">IFERROR(INDEX(Positions!$D$2:$D$14531,MATCH($A5384&amp;"|7",Positions!$A$2:$A$14531,0)),"-")</f>
        <v>7</v>
      </c>
      <c r="E5384" s="4" t="n">
        <f aca="false">IFERROR(INDEX(Positions!$D$2:$D$14531,MATCH($A5384&amp;"|66",Positions!$A$2:$A$14531,0)),"-")</f>
        <v>66</v>
      </c>
      <c r="F5384" s="4" t="str">
        <f aca="false">IFERROR(INDEX(Positions!$E$2:$E$14531,MATCH($A5384&amp;"|7",Positions!$A$2:$A$14531,0)),"-")</f>
        <v>U</v>
      </c>
      <c r="G5384" s="4" t="str">
        <f aca="false">IFERROR(INDEX(Positions!$E$2:$E$14531,MATCH($A5384&amp;"|66",Positions!$A$2:$A$14531,0)),"-")</f>
        <v>A</v>
      </c>
      <c r="H5384" s="3" t="str">
        <f aca="false">F5384&amp;"-"&amp;G5384</f>
        <v>U-A</v>
      </c>
      <c r="I5384" s="4" t="n">
        <f aca="false">(F5384="G")+(G5384="G")</f>
        <v>0</v>
      </c>
      <c r="J5384" s="4" t="n">
        <f aca="false">(F5384="C")+(G5384="C")</f>
        <v>0</v>
      </c>
      <c r="K5384" s="3" t="n">
        <f aca="false">I5384+J5384</f>
        <v>0</v>
      </c>
    </row>
    <row r="5385" customFormat="false" ht="15" hidden="false" customHeight="false" outlineLevel="0" collapsed="false">
      <c r="A5385" s="4" t="s">
        <v>229</v>
      </c>
      <c r="B5385" s="4" t="s">
        <v>783</v>
      </c>
      <c r="C5385" s="4" t="s">
        <v>887</v>
      </c>
      <c r="D5385" s="4" t="n">
        <f aca="false">IFERROR(INDEX(Positions!$D$2:$D$14531,MATCH($A5385&amp;"|10",Positions!$A$2:$A$14531,0)),"-")</f>
        <v>10</v>
      </c>
      <c r="E5385" s="4" t="n">
        <f aca="false">IFERROR(INDEX(Positions!$D$2:$D$14531,MATCH($A5385&amp;"|25",Positions!$A$2:$A$14531,0)),"-")</f>
        <v>25</v>
      </c>
      <c r="F5385" s="4" t="str">
        <f aca="false">IFERROR(INDEX(Positions!$E$2:$E$14531,MATCH($A5385&amp;"|10",Positions!$A$2:$A$14531,0)),"-")</f>
        <v>G</v>
      </c>
      <c r="G5385" s="4" t="str">
        <f aca="false">IFERROR(INDEX(Positions!$E$2:$E$14531,MATCH($A5385&amp;"|25",Positions!$A$2:$A$14531,0)),"-")</f>
        <v>C</v>
      </c>
      <c r="H5385" s="3" t="str">
        <f aca="false">F5385&amp;"-"&amp;G5385</f>
        <v>G-C</v>
      </c>
      <c r="I5385" s="4" t="n">
        <f aca="false">(F5385="G")+(G5385="G")</f>
        <v>1</v>
      </c>
      <c r="J5385" s="4" t="n">
        <f aca="false">(F5385="C")+(G5385="C")</f>
        <v>1</v>
      </c>
      <c r="K5385" s="3" t="n">
        <f aca="false">I5385+J5385</f>
        <v>2</v>
      </c>
    </row>
    <row r="5386" customFormat="false" ht="15" hidden="false" customHeight="false" outlineLevel="0" collapsed="false">
      <c r="A5386" s="4" t="s">
        <v>229</v>
      </c>
      <c r="B5386" s="4" t="s">
        <v>783</v>
      </c>
      <c r="C5386" s="4" t="s">
        <v>888</v>
      </c>
      <c r="D5386" s="4" t="n">
        <f aca="false">IFERROR(INDEX(Positions!$D$2:$D$14531,MATCH($A5386&amp;"|11",Positions!$A$2:$A$14531,0)),"-")</f>
        <v>11</v>
      </c>
      <c r="E5386" s="4" t="n">
        <f aca="false">IFERROR(INDEX(Positions!$D$2:$D$14531,MATCH($A5386&amp;"|24",Positions!$A$2:$A$14531,0)),"-")</f>
        <v>24</v>
      </c>
      <c r="F5386" s="4" t="str">
        <f aca="false">IFERROR(INDEX(Positions!$E$2:$E$14531,MATCH($A5386&amp;"|11",Positions!$A$2:$A$14531,0)),"-")</f>
        <v>C</v>
      </c>
      <c r="G5386" s="4" t="str">
        <f aca="false">IFERROR(INDEX(Positions!$E$2:$E$14531,MATCH($A5386&amp;"|24",Positions!$A$2:$A$14531,0)),"-")</f>
        <v>G</v>
      </c>
      <c r="H5386" s="3" t="str">
        <f aca="false">F5386&amp;"-"&amp;G5386</f>
        <v>C-G</v>
      </c>
      <c r="I5386" s="4" t="n">
        <f aca="false">(F5386="G")+(G5386="G")</f>
        <v>1</v>
      </c>
      <c r="J5386" s="4" t="n">
        <f aca="false">(F5386="C")+(G5386="C")</f>
        <v>1</v>
      </c>
      <c r="K5386" s="3" t="n">
        <f aca="false">I5386+J5386</f>
        <v>2</v>
      </c>
    </row>
    <row r="5387" customFormat="false" ht="15" hidden="false" customHeight="false" outlineLevel="0" collapsed="false">
      <c r="A5387" s="4" t="s">
        <v>229</v>
      </c>
      <c r="B5387" s="4" t="s">
        <v>783</v>
      </c>
      <c r="C5387" s="4" t="s">
        <v>479</v>
      </c>
      <c r="D5387" s="4" t="n">
        <f aca="false">IFERROR(INDEX(Positions!$D$2:$D$14531,MATCH($A5387&amp;"|12",Positions!$A$2:$A$14531,0)),"-")</f>
        <v>12</v>
      </c>
      <c r="E5387" s="4" t="n">
        <f aca="false">IFERROR(INDEX(Positions!$D$2:$D$14531,MATCH($A5387&amp;"|23",Positions!$A$2:$A$14531,0)),"-")</f>
        <v>23</v>
      </c>
      <c r="F5387" s="4" t="str">
        <f aca="false">IFERROR(INDEX(Positions!$E$2:$E$14531,MATCH($A5387&amp;"|12",Positions!$A$2:$A$14531,0)),"-")</f>
        <v>U</v>
      </c>
      <c r="G5387" s="4" t="str">
        <f aca="false">IFERROR(INDEX(Positions!$E$2:$E$14531,MATCH($A5387&amp;"|23",Positions!$A$2:$A$14531,0)),"-")</f>
        <v>A</v>
      </c>
      <c r="H5387" s="3" t="str">
        <f aca="false">F5387&amp;"-"&amp;G5387</f>
        <v>U-A</v>
      </c>
      <c r="I5387" s="4" t="n">
        <f aca="false">(F5387="G")+(G5387="G")</f>
        <v>0</v>
      </c>
      <c r="J5387" s="4" t="n">
        <f aca="false">(F5387="C")+(G5387="C")</f>
        <v>0</v>
      </c>
      <c r="K5387" s="3" t="n">
        <f aca="false">I5387+J5387</f>
        <v>0</v>
      </c>
    </row>
    <row r="5388" customFormat="false" ht="15" hidden="false" customHeight="false" outlineLevel="0" collapsed="false">
      <c r="A5388" s="4" t="s">
        <v>229</v>
      </c>
      <c r="B5388" s="4" t="s">
        <v>783</v>
      </c>
      <c r="C5388" s="4" t="s">
        <v>267</v>
      </c>
      <c r="D5388" s="4" t="n">
        <f aca="false">IFERROR(INDEX(Positions!$D$2:$D$14531,MATCH($A5388&amp;"|13",Positions!$A$2:$A$14531,0)),"-")</f>
        <v>13</v>
      </c>
      <c r="E5388" s="4" t="n">
        <f aca="false">IFERROR(INDEX(Positions!$D$2:$D$14531,MATCH($A5388&amp;"|22",Positions!$A$2:$A$14531,0)),"-")</f>
        <v>22</v>
      </c>
      <c r="F5388" s="4" t="str">
        <f aca="false">IFERROR(INDEX(Positions!$E$2:$E$14531,MATCH($A5388&amp;"|13",Positions!$A$2:$A$14531,0)),"-")</f>
        <v>C</v>
      </c>
      <c r="G5388" s="4" t="str">
        <f aca="false">IFERROR(INDEX(Positions!$E$2:$E$14531,MATCH($A5388&amp;"|22",Positions!$A$2:$A$14531,0)),"-")</f>
        <v>G</v>
      </c>
      <c r="H5388" s="3" t="str">
        <f aca="false">F5388&amp;"-"&amp;G5388</f>
        <v>C-G</v>
      </c>
      <c r="I5388" s="4" t="n">
        <f aca="false">(F5388="G")+(G5388="G")</f>
        <v>1</v>
      </c>
      <c r="J5388" s="4" t="n">
        <f aca="false">(F5388="C")+(G5388="C")</f>
        <v>1</v>
      </c>
      <c r="K5388" s="3" t="n">
        <f aca="false">I5388+J5388</f>
        <v>2</v>
      </c>
    </row>
    <row r="5389" customFormat="false" ht="15" hidden="false" customHeight="false" outlineLevel="0" collapsed="false">
      <c r="A5389" s="4" t="s">
        <v>229</v>
      </c>
      <c r="B5389" s="4" t="s">
        <v>805</v>
      </c>
      <c r="C5389" s="4" t="s">
        <v>673</v>
      </c>
      <c r="D5389" s="4" t="n">
        <f aca="false">IFERROR(INDEX(Positions!$D$2:$D$14531,MATCH($A5389&amp;"|27",Positions!$A$2:$A$14531,0)),"-")</f>
        <v>27</v>
      </c>
      <c r="E5389" s="4" t="n">
        <f aca="false">IFERROR(INDEX(Positions!$D$2:$D$14531,MATCH($A5389&amp;"|43",Positions!$A$2:$A$14531,0)),"-")</f>
        <v>43</v>
      </c>
      <c r="F5389" s="4" t="str">
        <f aca="false">IFERROR(INDEX(Positions!$E$2:$E$14531,MATCH($A5389&amp;"|27",Positions!$A$2:$A$14531,0)),"-")</f>
        <v>C</v>
      </c>
      <c r="G5389" s="4" t="str">
        <f aca="false">IFERROR(INDEX(Positions!$E$2:$E$14531,MATCH($A5389&amp;"|43",Positions!$A$2:$A$14531,0)),"-")</f>
        <v>G</v>
      </c>
      <c r="H5389" s="3" t="str">
        <f aca="false">F5389&amp;"-"&amp;G5389</f>
        <v>C-G</v>
      </c>
      <c r="I5389" s="4" t="n">
        <f aca="false">(F5389="G")+(G5389="G")</f>
        <v>1</v>
      </c>
      <c r="J5389" s="4" t="n">
        <f aca="false">(F5389="C")+(G5389="C")</f>
        <v>1</v>
      </c>
      <c r="K5389" s="3" t="n">
        <f aca="false">I5389+J5389</f>
        <v>2</v>
      </c>
    </row>
    <row r="5390" customFormat="false" ht="15" hidden="false" customHeight="false" outlineLevel="0" collapsed="false">
      <c r="A5390" s="4" t="s">
        <v>229</v>
      </c>
      <c r="B5390" s="4" t="s">
        <v>805</v>
      </c>
      <c r="C5390" s="4" t="s">
        <v>889</v>
      </c>
      <c r="D5390" s="4" t="n">
        <f aca="false">IFERROR(INDEX(Positions!$D$2:$D$14531,MATCH($A5390&amp;"|28",Positions!$A$2:$A$14531,0)),"-")</f>
        <v>28</v>
      </c>
      <c r="E5390" s="4" t="n">
        <f aca="false">IFERROR(INDEX(Positions!$D$2:$D$14531,MATCH($A5390&amp;"|42",Positions!$A$2:$A$14531,0)),"-")</f>
        <v>42</v>
      </c>
      <c r="F5390" s="4" t="str">
        <f aca="false">IFERROR(INDEX(Positions!$E$2:$E$14531,MATCH($A5390&amp;"|28",Positions!$A$2:$A$14531,0)),"-")</f>
        <v>C</v>
      </c>
      <c r="G5390" s="4" t="str">
        <f aca="false">IFERROR(INDEX(Positions!$E$2:$E$14531,MATCH($A5390&amp;"|42",Positions!$A$2:$A$14531,0)),"-")</f>
        <v>G</v>
      </c>
      <c r="H5390" s="3" t="str">
        <f aca="false">F5390&amp;"-"&amp;G5390</f>
        <v>C-G</v>
      </c>
      <c r="I5390" s="4" t="n">
        <f aca="false">(F5390="G")+(G5390="G")</f>
        <v>1</v>
      </c>
      <c r="J5390" s="4" t="n">
        <f aca="false">(F5390="C")+(G5390="C")</f>
        <v>1</v>
      </c>
      <c r="K5390" s="3" t="n">
        <f aca="false">I5390+J5390</f>
        <v>2</v>
      </c>
    </row>
    <row r="5391" customFormat="false" ht="15" hidden="false" customHeight="false" outlineLevel="0" collapsed="false">
      <c r="A5391" s="4" t="s">
        <v>229</v>
      </c>
      <c r="B5391" s="4" t="s">
        <v>805</v>
      </c>
      <c r="C5391" s="4" t="s">
        <v>890</v>
      </c>
      <c r="D5391" s="4" t="n">
        <f aca="false">IFERROR(INDEX(Positions!$D$2:$D$14531,MATCH($A5391&amp;"|29",Positions!$A$2:$A$14531,0)),"-")</f>
        <v>29</v>
      </c>
      <c r="E5391" s="4" t="n">
        <f aca="false">IFERROR(INDEX(Positions!$D$2:$D$14531,MATCH($A5391&amp;"|41",Positions!$A$2:$A$14531,0)),"-")</f>
        <v>41</v>
      </c>
      <c r="F5391" s="4" t="str">
        <f aca="false">IFERROR(INDEX(Positions!$E$2:$E$14531,MATCH($A5391&amp;"|29",Positions!$A$2:$A$14531,0)),"-")</f>
        <v>A</v>
      </c>
      <c r="G5391" s="4" t="str">
        <f aca="false">IFERROR(INDEX(Positions!$E$2:$E$14531,MATCH($A5391&amp;"|41",Positions!$A$2:$A$14531,0)),"-")</f>
        <v>U</v>
      </c>
      <c r="H5391" s="3" t="str">
        <f aca="false">F5391&amp;"-"&amp;G5391</f>
        <v>A-U</v>
      </c>
      <c r="I5391" s="4" t="n">
        <f aca="false">(F5391="G")+(G5391="G")</f>
        <v>0</v>
      </c>
      <c r="J5391" s="4" t="n">
        <f aca="false">(F5391="C")+(G5391="C")</f>
        <v>0</v>
      </c>
      <c r="K5391" s="3" t="n">
        <f aca="false">I5391+J5391</f>
        <v>0</v>
      </c>
    </row>
    <row r="5392" customFormat="false" ht="15" hidden="false" customHeight="false" outlineLevel="0" collapsed="false">
      <c r="A5392" s="4" t="s">
        <v>229</v>
      </c>
      <c r="B5392" s="4" t="s">
        <v>805</v>
      </c>
      <c r="C5392" s="4" t="s">
        <v>694</v>
      </c>
      <c r="D5392" s="4" t="n">
        <f aca="false">IFERROR(INDEX(Positions!$D$2:$D$14531,MATCH($A5392&amp;"|30",Positions!$A$2:$A$14531,0)),"-")</f>
        <v>30</v>
      </c>
      <c r="E5392" s="4" t="n">
        <f aca="false">IFERROR(INDEX(Positions!$D$2:$D$14531,MATCH($A5392&amp;"|40",Positions!$A$2:$A$14531,0)),"-")</f>
        <v>40</v>
      </c>
      <c r="F5392" s="4" t="str">
        <f aca="false">IFERROR(INDEX(Positions!$E$2:$E$14531,MATCH($A5392&amp;"|30",Positions!$A$2:$A$14531,0)),"-")</f>
        <v>G</v>
      </c>
      <c r="G5392" s="4" t="str">
        <f aca="false">IFERROR(INDEX(Positions!$E$2:$E$14531,MATCH($A5392&amp;"|40",Positions!$A$2:$A$14531,0)),"-")</f>
        <v>C</v>
      </c>
      <c r="H5392" s="3" t="str">
        <f aca="false">F5392&amp;"-"&amp;G5392</f>
        <v>G-C</v>
      </c>
      <c r="I5392" s="4" t="n">
        <f aca="false">(F5392="G")+(G5392="G")</f>
        <v>1</v>
      </c>
      <c r="J5392" s="4" t="n">
        <f aca="false">(F5392="C")+(G5392="C")</f>
        <v>1</v>
      </c>
      <c r="K5392" s="3" t="n">
        <f aca="false">I5392+J5392</f>
        <v>2</v>
      </c>
    </row>
    <row r="5393" customFormat="false" ht="15" hidden="false" customHeight="false" outlineLevel="0" collapsed="false">
      <c r="A5393" s="4" t="s">
        <v>229</v>
      </c>
      <c r="B5393" s="4" t="s">
        <v>805</v>
      </c>
      <c r="C5393" s="4" t="s">
        <v>640</v>
      </c>
      <c r="D5393" s="4" t="n">
        <f aca="false">IFERROR(INDEX(Positions!$D$2:$D$14531,MATCH($A5393&amp;"|31",Positions!$A$2:$A$14531,0)),"-")</f>
        <v>31</v>
      </c>
      <c r="E5393" s="4" t="n">
        <f aca="false">IFERROR(INDEX(Positions!$D$2:$D$14531,MATCH($A5393&amp;"|39",Positions!$A$2:$A$14531,0)),"-")</f>
        <v>39</v>
      </c>
      <c r="F5393" s="4" t="str">
        <f aca="false">IFERROR(INDEX(Positions!$E$2:$E$14531,MATCH($A5393&amp;"|31",Positions!$A$2:$A$14531,0)),"-")</f>
        <v>A</v>
      </c>
      <c r="G5393" s="4" t="str">
        <f aca="false">IFERROR(INDEX(Positions!$E$2:$E$14531,MATCH($A5393&amp;"|39",Positions!$A$2:$A$14531,0)),"-")</f>
        <v>U</v>
      </c>
      <c r="H5393" s="3" t="str">
        <f aca="false">F5393&amp;"-"&amp;G5393</f>
        <v>A-U</v>
      </c>
      <c r="I5393" s="4" t="n">
        <f aca="false">(F5393="G")+(G5393="G")</f>
        <v>0</v>
      </c>
      <c r="J5393" s="4" t="n">
        <f aca="false">(F5393="C")+(G5393="C")</f>
        <v>0</v>
      </c>
      <c r="K5393" s="3" t="n">
        <f aca="false">I5393+J5393</f>
        <v>0</v>
      </c>
    </row>
    <row r="5394" customFormat="false" ht="15" hidden="false" customHeight="false" outlineLevel="0" collapsed="false">
      <c r="A5394" s="4" t="s">
        <v>229</v>
      </c>
      <c r="B5394" s="4" t="s">
        <v>830</v>
      </c>
      <c r="C5394" s="4" t="s">
        <v>367</v>
      </c>
      <c r="D5394" s="4" t="n">
        <f aca="false">IFERROR(INDEX(Positions!$D$2:$D$14531,MATCH($A5394&amp;"|49",Positions!$A$2:$A$14531,0)),"-")</f>
        <v>49</v>
      </c>
      <c r="E5394" s="4" t="n">
        <f aca="false">IFERROR(INDEX(Positions!$D$2:$D$14531,MATCH($A5394&amp;"|65",Positions!$A$2:$A$14531,0)),"-")</f>
        <v>65</v>
      </c>
      <c r="F5394" s="4" t="str">
        <f aca="false">IFERROR(INDEX(Positions!$E$2:$E$14531,MATCH($A5394&amp;"|49",Positions!$A$2:$A$14531,0)),"-")</f>
        <v>C</v>
      </c>
      <c r="G5394" s="4" t="str">
        <f aca="false">IFERROR(INDEX(Positions!$E$2:$E$14531,MATCH($A5394&amp;"|65",Positions!$A$2:$A$14531,0)),"-")</f>
        <v>G</v>
      </c>
      <c r="H5394" s="3" t="str">
        <f aca="false">F5394&amp;"-"&amp;G5394</f>
        <v>C-G</v>
      </c>
      <c r="I5394" s="4" t="n">
        <f aca="false">(F5394="G")+(G5394="G")</f>
        <v>1</v>
      </c>
      <c r="J5394" s="4" t="n">
        <f aca="false">(F5394="C")+(G5394="C")</f>
        <v>1</v>
      </c>
      <c r="K5394" s="3" t="n">
        <f aca="false">I5394+J5394</f>
        <v>2</v>
      </c>
    </row>
    <row r="5395" customFormat="false" ht="15" hidden="false" customHeight="false" outlineLevel="0" collapsed="false">
      <c r="A5395" s="4" t="s">
        <v>229</v>
      </c>
      <c r="B5395" s="4" t="s">
        <v>830</v>
      </c>
      <c r="C5395" s="4" t="s">
        <v>891</v>
      </c>
      <c r="D5395" s="4" t="n">
        <f aca="false">IFERROR(INDEX(Positions!$D$2:$D$14531,MATCH($A5395&amp;"|50",Positions!$A$2:$A$14531,0)),"-")</f>
        <v>50</v>
      </c>
      <c r="E5395" s="4" t="n">
        <f aca="false">IFERROR(INDEX(Positions!$D$2:$D$14531,MATCH($A5395&amp;"|64",Positions!$A$2:$A$14531,0)),"-")</f>
        <v>64</v>
      </c>
      <c r="F5395" s="4" t="str">
        <f aca="false">IFERROR(INDEX(Positions!$E$2:$E$14531,MATCH($A5395&amp;"|50",Positions!$A$2:$A$14531,0)),"-")</f>
        <v>U</v>
      </c>
      <c r="G5395" s="4" t="str">
        <f aca="false">IFERROR(INDEX(Positions!$E$2:$E$14531,MATCH($A5395&amp;"|64",Positions!$A$2:$A$14531,0)),"-")</f>
        <v>A</v>
      </c>
      <c r="H5395" s="3" t="str">
        <f aca="false">F5395&amp;"-"&amp;G5395</f>
        <v>U-A</v>
      </c>
      <c r="I5395" s="4" t="n">
        <f aca="false">(F5395="G")+(G5395="G")</f>
        <v>0</v>
      </c>
      <c r="J5395" s="4" t="n">
        <f aca="false">(F5395="C")+(G5395="C")</f>
        <v>0</v>
      </c>
      <c r="K5395" s="3" t="n">
        <f aca="false">I5395+J5395</f>
        <v>0</v>
      </c>
    </row>
    <row r="5396" customFormat="false" ht="15" hidden="false" customHeight="false" outlineLevel="0" collapsed="false">
      <c r="A5396" s="4" t="s">
        <v>229</v>
      </c>
      <c r="B5396" s="4" t="s">
        <v>830</v>
      </c>
      <c r="C5396" s="4" t="s">
        <v>689</v>
      </c>
      <c r="D5396" s="4" t="n">
        <f aca="false">IFERROR(INDEX(Positions!$D$2:$D$14531,MATCH($A5396&amp;"|51",Positions!$A$2:$A$14531,0)),"-")</f>
        <v>51</v>
      </c>
      <c r="E5396" s="4" t="n">
        <f aca="false">IFERROR(INDEX(Positions!$D$2:$D$14531,MATCH($A5396&amp;"|63",Positions!$A$2:$A$14531,0)),"-")</f>
        <v>63</v>
      </c>
      <c r="F5396" s="4" t="str">
        <f aca="false">IFERROR(INDEX(Positions!$E$2:$E$14531,MATCH($A5396&amp;"|51",Positions!$A$2:$A$14531,0)),"-")</f>
        <v>G</v>
      </c>
      <c r="G5396" s="4" t="str">
        <f aca="false">IFERROR(INDEX(Positions!$E$2:$E$14531,MATCH($A5396&amp;"|63",Positions!$A$2:$A$14531,0)),"-")</f>
        <v>C</v>
      </c>
      <c r="H5396" s="3" t="str">
        <f aca="false">F5396&amp;"-"&amp;G5396</f>
        <v>G-C</v>
      </c>
      <c r="I5396" s="4" t="n">
        <f aca="false">(F5396="G")+(G5396="G")</f>
        <v>1</v>
      </c>
      <c r="J5396" s="4" t="n">
        <f aca="false">(F5396="C")+(G5396="C")</f>
        <v>1</v>
      </c>
      <c r="K5396" s="3" t="n">
        <f aca="false">I5396+J5396</f>
        <v>2</v>
      </c>
    </row>
    <row r="5397" customFormat="false" ht="15" hidden="false" customHeight="false" outlineLevel="0" collapsed="false">
      <c r="A5397" s="4" t="s">
        <v>229</v>
      </c>
      <c r="B5397" s="4" t="s">
        <v>830</v>
      </c>
      <c r="C5397" s="4" t="s">
        <v>703</v>
      </c>
      <c r="D5397" s="4" t="n">
        <f aca="false">IFERROR(INDEX(Positions!$D$2:$D$14531,MATCH($A5397&amp;"|52",Positions!$A$2:$A$14531,0)),"-")</f>
        <v>52</v>
      </c>
      <c r="E5397" s="4" t="n">
        <f aca="false">IFERROR(INDEX(Positions!$D$2:$D$14531,MATCH($A5397&amp;"|62",Positions!$A$2:$A$14531,0)),"-")</f>
        <v>62</v>
      </c>
      <c r="F5397" s="4" t="str">
        <f aca="false">IFERROR(INDEX(Positions!$E$2:$E$14531,MATCH($A5397&amp;"|52",Positions!$A$2:$A$14531,0)),"-")</f>
        <v>U</v>
      </c>
      <c r="G5397" s="4" t="str">
        <f aca="false">IFERROR(INDEX(Positions!$E$2:$E$14531,MATCH($A5397&amp;"|62",Positions!$A$2:$A$14531,0)),"-")</f>
        <v>A</v>
      </c>
      <c r="H5397" s="3" t="str">
        <f aca="false">F5397&amp;"-"&amp;G5397</f>
        <v>U-A</v>
      </c>
      <c r="I5397" s="4" t="n">
        <f aca="false">(F5397="G")+(G5397="G")</f>
        <v>0</v>
      </c>
      <c r="J5397" s="4" t="n">
        <f aca="false">(F5397="C")+(G5397="C")</f>
        <v>0</v>
      </c>
      <c r="K5397" s="3" t="n">
        <f aca="false">I5397+J5397</f>
        <v>0</v>
      </c>
    </row>
    <row r="5398" customFormat="false" ht="15" hidden="false" customHeight="false" outlineLevel="0" collapsed="false">
      <c r="A5398" s="4" t="s">
        <v>229</v>
      </c>
      <c r="B5398" s="4" t="s">
        <v>830</v>
      </c>
      <c r="C5398" s="4" t="s">
        <v>892</v>
      </c>
      <c r="D5398" s="4" t="n">
        <f aca="false">IFERROR(INDEX(Positions!$D$2:$D$14531,MATCH($A5398&amp;"|53",Positions!$A$2:$A$14531,0)),"-")</f>
        <v>53</v>
      </c>
      <c r="E5398" s="4" t="n">
        <f aca="false">IFERROR(INDEX(Positions!$D$2:$D$14531,MATCH($A5398&amp;"|61",Positions!$A$2:$A$14531,0)),"-")</f>
        <v>61</v>
      </c>
      <c r="F5398" s="4" t="str">
        <f aca="false">IFERROR(INDEX(Positions!$E$2:$E$14531,MATCH($A5398&amp;"|53",Positions!$A$2:$A$14531,0)),"-")</f>
        <v>G</v>
      </c>
      <c r="G5398" s="4" t="str">
        <f aca="false">IFERROR(INDEX(Positions!$E$2:$E$14531,MATCH($A5398&amp;"|61",Positions!$A$2:$A$14531,0)),"-")</f>
        <v>C</v>
      </c>
      <c r="H5398" s="3" t="str">
        <f aca="false">F5398&amp;"-"&amp;G5398</f>
        <v>G-C</v>
      </c>
      <c r="I5398" s="4" t="n">
        <f aca="false">(F5398="G")+(G5398="G")</f>
        <v>1</v>
      </c>
      <c r="J5398" s="4" t="n">
        <f aca="false">(F5398="C")+(G5398="C")</f>
        <v>1</v>
      </c>
      <c r="K5398" s="3" t="n">
        <f aca="false">I5398+J5398</f>
        <v>2</v>
      </c>
    </row>
    <row r="5399" customFormat="false" ht="15" hidden="false" customHeight="false" outlineLevel="0" collapsed="false">
      <c r="A5399" s="24" t="s">
        <v>229</v>
      </c>
      <c r="B5399" s="24" t="s">
        <v>893</v>
      </c>
      <c r="C5399" s="24" t="s">
        <v>894</v>
      </c>
      <c r="D5399" s="24" t="n">
        <f aca="false">IFERROR(INDEX(Positions!$D$2:$D$14531,MATCH($A5399&amp;"|8",Positions!$A$2:$A$14531,0)),"-")</f>
        <v>8</v>
      </c>
      <c r="E5399" s="24" t="n">
        <f aca="false">IFERROR(INDEX(Positions!$D$2:$D$14531,MATCH($A5399&amp;"|14",Positions!$A$2:$A$14531,0)),"-")</f>
        <v>14</v>
      </c>
      <c r="F5399" s="24" t="str">
        <f aca="false">IFERROR(INDEX(Positions!$E$2:$E$14531,MATCH($A5399&amp;"|8",Positions!$A$2:$A$14531,0)),"-")</f>
        <v>U</v>
      </c>
      <c r="G5399" s="24" t="str">
        <f aca="false">IFERROR(INDEX(Positions!$E$2:$E$14531,MATCH($A5399&amp;"|14",Positions!$A$2:$A$14531,0)),"-")</f>
        <v>A</v>
      </c>
      <c r="H5399" s="25" t="str">
        <f aca="false">F5399&amp;"-"&amp;G5399</f>
        <v>U-A</v>
      </c>
      <c r="I5399" s="24" t="n">
        <f aca="false">(F5399="G")+(G5399="G")</f>
        <v>0</v>
      </c>
      <c r="J5399" s="24" t="n">
        <f aca="false">(F5399="C")+(G5399="C")</f>
        <v>0</v>
      </c>
      <c r="K5399" s="25" t="n">
        <f aca="false">I5399+J5399</f>
        <v>0</v>
      </c>
    </row>
    <row r="5400" customFormat="false" ht="15" hidden="false" customHeight="false" outlineLevel="0" collapsed="false">
      <c r="A5400" s="24" t="s">
        <v>229</v>
      </c>
      <c r="B5400" s="24" t="s">
        <v>893</v>
      </c>
      <c r="C5400" s="24" t="s">
        <v>895</v>
      </c>
      <c r="D5400" s="24" t="n">
        <f aca="false">IFERROR(INDEX(Positions!$D$2:$D$14531,MATCH($A5400&amp;"|15",Positions!$A$2:$A$14531,0)),"-")</f>
        <v>15</v>
      </c>
      <c r="E5400" s="24" t="n">
        <f aca="false">IFERROR(INDEX(Positions!$D$2:$D$14531,MATCH($A5400&amp;"|48",Positions!$A$2:$A$14531,0)),"-")</f>
        <v>48</v>
      </c>
      <c r="F5400" s="24" t="str">
        <f aca="false">IFERROR(INDEX(Positions!$E$2:$E$14531,MATCH($A5400&amp;"|15",Positions!$A$2:$A$14531,0)),"-")</f>
        <v>G</v>
      </c>
      <c r="G5400" s="24" t="str">
        <f aca="false">IFERROR(INDEX(Positions!$E$2:$E$14531,MATCH($A5400&amp;"|48",Positions!$A$2:$A$14531,0)),"-")</f>
        <v>C</v>
      </c>
      <c r="H5400" s="25" t="str">
        <f aca="false">F5400&amp;"-"&amp;G5400</f>
        <v>G-C</v>
      </c>
      <c r="I5400" s="24" t="n">
        <f aca="false">(F5400="G")+(G5400="G")</f>
        <v>1</v>
      </c>
      <c r="J5400" s="24" t="n">
        <f aca="false">(F5400="C")+(G5400="C")</f>
        <v>1</v>
      </c>
      <c r="K5400" s="25" t="n">
        <f aca="false">I5400+J5400</f>
        <v>2</v>
      </c>
    </row>
    <row r="5401" customFormat="false" ht="15" hidden="false" customHeight="false" outlineLevel="0" collapsed="false">
      <c r="A5401" s="24" t="s">
        <v>229</v>
      </c>
      <c r="B5401" s="24" t="s">
        <v>893</v>
      </c>
      <c r="C5401" s="24" t="s">
        <v>896</v>
      </c>
      <c r="D5401" s="24" t="n">
        <f aca="false">IFERROR(INDEX(Positions!$D$2:$D$14531,MATCH($A5401&amp;"|18",Positions!$A$2:$A$14531,0)),"-")</f>
        <v>18</v>
      </c>
      <c r="E5401" s="24" t="n">
        <f aca="false">IFERROR(INDEX(Positions!$D$2:$D$14531,MATCH($A5401&amp;"|55",Positions!$A$2:$A$14531,0)),"-")</f>
        <v>55</v>
      </c>
      <c r="F5401" s="24" t="str">
        <f aca="false">IFERROR(INDEX(Positions!$E$2:$E$14531,MATCH($A5401&amp;"|18",Positions!$A$2:$A$14531,0)),"-")</f>
        <v>G</v>
      </c>
      <c r="G5401" s="24" t="str">
        <f aca="false">IFERROR(INDEX(Positions!$E$2:$E$14531,MATCH($A5401&amp;"|55",Positions!$A$2:$A$14531,0)),"-")</f>
        <v>U</v>
      </c>
      <c r="H5401" s="25" t="str">
        <f aca="false">F5401&amp;"-"&amp;G5401</f>
        <v>G-U</v>
      </c>
      <c r="I5401" s="24" t="n">
        <f aca="false">(F5401="G")+(G5401="G")</f>
        <v>1</v>
      </c>
      <c r="J5401" s="24" t="n">
        <f aca="false">(F5401="C")+(G5401="C")</f>
        <v>0</v>
      </c>
      <c r="K5401" s="25" t="n">
        <f aca="false">I5401+J5401</f>
        <v>1</v>
      </c>
    </row>
    <row r="5402" customFormat="false" ht="15" hidden="false" customHeight="false" outlineLevel="0" collapsed="false">
      <c r="A5402" s="24" t="s">
        <v>229</v>
      </c>
      <c r="B5402" s="24" t="s">
        <v>893</v>
      </c>
      <c r="C5402" s="24" t="s">
        <v>897</v>
      </c>
      <c r="D5402" s="24" t="n">
        <f aca="false">IFERROR(INDEX(Positions!$D$2:$D$14531,MATCH($A5402&amp;"|19",Positions!$A$2:$A$14531,0)),"-")</f>
        <v>19</v>
      </c>
      <c r="E5402" s="24" t="n">
        <f aca="false">IFERROR(INDEX(Positions!$D$2:$D$14531,MATCH($A5402&amp;"|56",Positions!$A$2:$A$14531,0)),"-")</f>
        <v>56</v>
      </c>
      <c r="F5402" s="24" t="str">
        <f aca="false">IFERROR(INDEX(Positions!$E$2:$E$14531,MATCH($A5402&amp;"|19",Positions!$A$2:$A$14531,0)),"-")</f>
        <v>G</v>
      </c>
      <c r="G5402" s="24" t="str">
        <f aca="false">IFERROR(INDEX(Positions!$E$2:$E$14531,MATCH($A5402&amp;"|56",Positions!$A$2:$A$14531,0)),"-")</f>
        <v>C</v>
      </c>
      <c r="H5402" s="25" t="str">
        <f aca="false">F5402&amp;"-"&amp;G5402</f>
        <v>G-C</v>
      </c>
      <c r="I5402" s="24" t="n">
        <f aca="false">(F5402="G")+(G5402="G")</f>
        <v>1</v>
      </c>
      <c r="J5402" s="24" t="n">
        <f aca="false">(F5402="C")+(G5402="C")</f>
        <v>1</v>
      </c>
      <c r="K5402" s="25" t="n">
        <f aca="false">I5402+J5402</f>
        <v>2</v>
      </c>
    </row>
    <row r="5403" customFormat="false" ht="15" hidden="false" customHeight="false" outlineLevel="0" collapsed="false">
      <c r="A5403" s="24" t="s">
        <v>229</v>
      </c>
      <c r="B5403" s="24" t="s">
        <v>893</v>
      </c>
      <c r="C5403" s="24" t="s">
        <v>898</v>
      </c>
      <c r="D5403" s="24" t="n">
        <f aca="false">IFERROR(INDEX(Positions!$D$2:$D$14531,MATCH($A5403&amp;"|26",Positions!$A$2:$A$14531,0)),"-")</f>
        <v>26</v>
      </c>
      <c r="E5403" s="24" t="n">
        <f aca="false">IFERROR(INDEX(Positions!$D$2:$D$14531,MATCH($A5403&amp;"|44",Positions!$A$2:$A$14531,0)),"-")</f>
        <v>44</v>
      </c>
      <c r="F5403" s="24" t="str">
        <f aca="false">IFERROR(INDEX(Positions!$E$2:$E$14531,MATCH($A5403&amp;"|26",Positions!$A$2:$A$14531,0)),"-")</f>
        <v>G</v>
      </c>
      <c r="G5403" s="24" t="str">
        <f aca="false">IFERROR(INDEX(Positions!$E$2:$E$14531,MATCH($A5403&amp;"|44",Positions!$A$2:$A$14531,0)),"-")</f>
        <v>A</v>
      </c>
      <c r="H5403" s="25" t="str">
        <f aca="false">F5403&amp;"-"&amp;G5403</f>
        <v>G-A</v>
      </c>
      <c r="I5403" s="24" t="n">
        <f aca="false">(F5403="G")+(G5403="G")</f>
        <v>1</v>
      </c>
      <c r="J5403" s="24" t="n">
        <f aca="false">(F5403="C")+(G5403="C")</f>
        <v>0</v>
      </c>
      <c r="K5403" s="25" t="n">
        <f aca="false">I5403+J5403</f>
        <v>1</v>
      </c>
    </row>
    <row r="5404" customFormat="false" ht="15" hidden="false" customHeight="false" outlineLevel="0" collapsed="false">
      <c r="A5404" s="24" t="s">
        <v>229</v>
      </c>
      <c r="B5404" s="24" t="s">
        <v>893</v>
      </c>
      <c r="C5404" s="24" t="s">
        <v>899</v>
      </c>
      <c r="D5404" s="24" t="n">
        <f aca="false">IFERROR(INDEX(Positions!$D$2:$D$14531,MATCH($A5404&amp;"|32",Positions!$A$2:$A$14531,0)),"-")</f>
        <v>32</v>
      </c>
      <c r="E5404" s="24" t="n">
        <f aca="false">IFERROR(INDEX(Positions!$D$2:$D$14531,MATCH($A5404&amp;"|38",Positions!$A$2:$A$14531,0)),"-")</f>
        <v>38</v>
      </c>
      <c r="F5404" s="24" t="str">
        <f aca="false">IFERROR(INDEX(Positions!$E$2:$E$14531,MATCH($A5404&amp;"|32",Positions!$A$2:$A$14531,0)),"-")</f>
        <v>C</v>
      </c>
      <c r="G5404" s="24" t="str">
        <f aca="false">IFERROR(INDEX(Positions!$E$2:$E$14531,MATCH($A5404&amp;"|38",Positions!$A$2:$A$14531,0)),"-")</f>
        <v>A</v>
      </c>
      <c r="H5404" s="25" t="str">
        <f aca="false">F5404&amp;"-"&amp;G5404</f>
        <v>C-A</v>
      </c>
      <c r="I5404" s="24" t="n">
        <f aca="false">(F5404="G")+(G5404="G")</f>
        <v>0</v>
      </c>
      <c r="J5404" s="24" t="n">
        <f aca="false">(F5404="C")+(G5404="C")</f>
        <v>1</v>
      </c>
      <c r="K5404" s="25" t="n">
        <f aca="false">I5404+J5404</f>
        <v>1</v>
      </c>
    </row>
    <row r="5405" customFormat="false" ht="15" hidden="false" customHeight="false" outlineLevel="0" collapsed="false">
      <c r="A5405" s="24" t="s">
        <v>229</v>
      </c>
      <c r="B5405" s="24" t="s">
        <v>893</v>
      </c>
      <c r="C5405" s="24" t="s">
        <v>900</v>
      </c>
      <c r="D5405" s="24" t="n">
        <f aca="false">IFERROR(INDEX(Positions!$D$2:$D$14531,MATCH($A5405&amp;"|54",Positions!$A$2:$A$14531,0)),"-")</f>
        <v>54</v>
      </c>
      <c r="E5405" s="24" t="n">
        <f aca="false">IFERROR(INDEX(Positions!$D$2:$D$14531,MATCH($A5405&amp;"|58",Positions!$A$2:$A$14531,0)),"-")</f>
        <v>58</v>
      </c>
      <c r="F5405" s="24" t="str">
        <f aca="false">IFERROR(INDEX(Positions!$E$2:$E$14531,MATCH($A5405&amp;"|54",Positions!$A$2:$A$14531,0)),"-")</f>
        <v>U</v>
      </c>
      <c r="G5405" s="24" t="str">
        <f aca="false">IFERROR(INDEX(Positions!$E$2:$E$14531,MATCH($A5405&amp;"|58",Positions!$A$2:$A$14531,0)),"-")</f>
        <v>A</v>
      </c>
      <c r="H5405" s="25" t="str">
        <f aca="false">F5405&amp;"-"&amp;G5405</f>
        <v>U-A</v>
      </c>
      <c r="I5405" s="24" t="n">
        <f aca="false">(F5405="G")+(G5405="G")</f>
        <v>0</v>
      </c>
      <c r="J5405" s="24" t="n">
        <f aca="false">(F5405="C")+(G5405="C")</f>
        <v>0</v>
      </c>
      <c r="K5405" s="25" t="n">
        <f aca="false">I5405+J5405</f>
        <v>0</v>
      </c>
    </row>
    <row r="5406" customFormat="false" ht="15" hidden="false" customHeight="false" outlineLevel="0" collapsed="false">
      <c r="A5406" s="4" t="s">
        <v>230</v>
      </c>
      <c r="B5406" s="4" t="s">
        <v>768</v>
      </c>
      <c r="C5406" s="4" t="s">
        <v>882</v>
      </c>
      <c r="D5406" s="4" t="n">
        <f aca="false">IFERROR(INDEX(Positions!$D$2:$D$14531,MATCH($A5406&amp;"|1",Positions!$A$2:$A$14531,0)),"-")</f>
        <v>1</v>
      </c>
      <c r="E5406" s="4" t="n">
        <f aca="false">IFERROR(INDEX(Positions!$D$2:$D$14531,MATCH($A5406&amp;"|72",Positions!$A$2:$A$14531,0)),"-")</f>
        <v>72</v>
      </c>
      <c r="F5406" s="4" t="str">
        <f aca="false">IFERROR(INDEX(Positions!$E$2:$E$14531,MATCH($A5406&amp;"|1",Positions!$A$2:$A$14531,0)),"-")</f>
        <v>G</v>
      </c>
      <c r="G5406" s="4" t="str">
        <f aca="false">IFERROR(INDEX(Positions!$E$2:$E$14531,MATCH($A5406&amp;"|72",Positions!$A$2:$A$14531,0)),"-")</f>
        <v>C</v>
      </c>
      <c r="H5406" s="3" t="str">
        <f aca="false">F5406&amp;"-"&amp;G5406</f>
        <v>G-C</v>
      </c>
      <c r="I5406" s="4" t="n">
        <f aca="false">(F5406="G")+(G5406="G")</f>
        <v>1</v>
      </c>
      <c r="J5406" s="4" t="n">
        <f aca="false">(F5406="C")+(G5406="C")</f>
        <v>1</v>
      </c>
      <c r="K5406" s="3" t="n">
        <f aca="false">I5406+J5406</f>
        <v>2</v>
      </c>
    </row>
    <row r="5407" customFormat="false" ht="15" hidden="false" customHeight="false" outlineLevel="0" collapsed="false">
      <c r="A5407" s="4" t="s">
        <v>230</v>
      </c>
      <c r="B5407" s="4" t="s">
        <v>768</v>
      </c>
      <c r="C5407" s="4" t="s">
        <v>883</v>
      </c>
      <c r="D5407" s="4" t="n">
        <f aca="false">IFERROR(INDEX(Positions!$D$2:$D$14531,MATCH($A5407&amp;"|2",Positions!$A$2:$A$14531,0)),"-")</f>
        <v>2</v>
      </c>
      <c r="E5407" s="4" t="n">
        <f aca="false">IFERROR(INDEX(Positions!$D$2:$D$14531,MATCH($A5407&amp;"|71",Positions!$A$2:$A$14531,0)),"-")</f>
        <v>71</v>
      </c>
      <c r="F5407" s="4" t="str">
        <f aca="false">IFERROR(INDEX(Positions!$E$2:$E$14531,MATCH($A5407&amp;"|2",Positions!$A$2:$A$14531,0)),"-")</f>
        <v>C</v>
      </c>
      <c r="G5407" s="4" t="str">
        <f aca="false">IFERROR(INDEX(Positions!$E$2:$E$14531,MATCH($A5407&amp;"|71",Positions!$A$2:$A$14531,0)),"-")</f>
        <v>G</v>
      </c>
      <c r="H5407" s="3" t="str">
        <f aca="false">F5407&amp;"-"&amp;G5407</f>
        <v>C-G</v>
      </c>
      <c r="I5407" s="4" t="n">
        <f aca="false">(F5407="G")+(G5407="G")</f>
        <v>1</v>
      </c>
      <c r="J5407" s="4" t="n">
        <f aca="false">(F5407="C")+(G5407="C")</f>
        <v>1</v>
      </c>
      <c r="K5407" s="3" t="n">
        <f aca="false">I5407+J5407</f>
        <v>2</v>
      </c>
    </row>
    <row r="5408" customFormat="false" ht="15" hidden="false" customHeight="false" outlineLevel="0" collapsed="false">
      <c r="A5408" s="4" t="s">
        <v>230</v>
      </c>
      <c r="B5408" s="4" t="s">
        <v>768</v>
      </c>
      <c r="C5408" s="4" t="s">
        <v>884</v>
      </c>
      <c r="D5408" s="4" t="n">
        <f aca="false">IFERROR(INDEX(Positions!$D$2:$D$14531,MATCH($A5408&amp;"|3",Positions!$A$2:$A$14531,0)),"-")</f>
        <v>3</v>
      </c>
      <c r="E5408" s="4" t="n">
        <f aca="false">IFERROR(INDEX(Positions!$D$2:$D$14531,MATCH($A5408&amp;"|70",Positions!$A$2:$A$14531,0)),"-")</f>
        <v>70</v>
      </c>
      <c r="F5408" s="4" t="str">
        <f aca="false">IFERROR(INDEX(Positions!$E$2:$E$14531,MATCH($A5408&amp;"|3",Positions!$A$2:$A$14531,0)),"-")</f>
        <v>U</v>
      </c>
      <c r="G5408" s="4" t="str">
        <f aca="false">IFERROR(INDEX(Positions!$E$2:$E$14531,MATCH($A5408&amp;"|70",Positions!$A$2:$A$14531,0)),"-")</f>
        <v>A</v>
      </c>
      <c r="H5408" s="3" t="str">
        <f aca="false">F5408&amp;"-"&amp;G5408</f>
        <v>U-A</v>
      </c>
      <c r="I5408" s="4" t="n">
        <f aca="false">(F5408="G")+(G5408="G")</f>
        <v>0</v>
      </c>
      <c r="J5408" s="4" t="n">
        <f aca="false">(F5408="C")+(G5408="C")</f>
        <v>0</v>
      </c>
      <c r="K5408" s="3" t="n">
        <f aca="false">I5408+J5408</f>
        <v>0</v>
      </c>
    </row>
    <row r="5409" customFormat="false" ht="15" hidden="false" customHeight="false" outlineLevel="0" collapsed="false">
      <c r="A5409" s="4" t="s">
        <v>230</v>
      </c>
      <c r="B5409" s="4" t="s">
        <v>768</v>
      </c>
      <c r="C5409" s="4" t="s">
        <v>885</v>
      </c>
      <c r="D5409" s="4" t="n">
        <f aca="false">IFERROR(INDEX(Positions!$D$2:$D$14531,MATCH($A5409&amp;"|4",Positions!$A$2:$A$14531,0)),"-")</f>
        <v>4</v>
      </c>
      <c r="E5409" s="4" t="n">
        <f aca="false">IFERROR(INDEX(Positions!$D$2:$D$14531,MATCH($A5409&amp;"|69",Positions!$A$2:$A$14531,0)),"-")</f>
        <v>69</v>
      </c>
      <c r="F5409" s="4" t="str">
        <f aca="false">IFERROR(INDEX(Positions!$E$2:$E$14531,MATCH($A5409&amp;"|4",Positions!$A$2:$A$14531,0)),"-")</f>
        <v>U</v>
      </c>
      <c r="G5409" s="4" t="str">
        <f aca="false">IFERROR(INDEX(Positions!$E$2:$E$14531,MATCH($A5409&amp;"|69",Positions!$A$2:$A$14531,0)),"-")</f>
        <v>A</v>
      </c>
      <c r="H5409" s="3" t="str">
        <f aca="false">F5409&amp;"-"&amp;G5409</f>
        <v>U-A</v>
      </c>
      <c r="I5409" s="4" t="n">
        <f aca="false">(F5409="G")+(G5409="G")</f>
        <v>0</v>
      </c>
      <c r="J5409" s="4" t="n">
        <f aca="false">(F5409="C")+(G5409="C")</f>
        <v>0</v>
      </c>
      <c r="K5409" s="3" t="n">
        <f aca="false">I5409+J5409</f>
        <v>0</v>
      </c>
    </row>
    <row r="5410" customFormat="false" ht="15" hidden="false" customHeight="false" outlineLevel="0" collapsed="false">
      <c r="A5410" s="4" t="s">
        <v>230</v>
      </c>
      <c r="B5410" s="4" t="s">
        <v>768</v>
      </c>
      <c r="C5410" s="4" t="s">
        <v>542</v>
      </c>
      <c r="D5410" s="4" t="n">
        <f aca="false">IFERROR(INDEX(Positions!$D$2:$D$14531,MATCH($A5410&amp;"|5",Positions!$A$2:$A$14531,0)),"-")</f>
        <v>5</v>
      </c>
      <c r="E5410" s="4" t="n">
        <f aca="false">IFERROR(INDEX(Positions!$D$2:$D$14531,MATCH($A5410&amp;"|68",Positions!$A$2:$A$14531,0)),"-")</f>
        <v>68</v>
      </c>
      <c r="F5410" s="4" t="str">
        <f aca="false">IFERROR(INDEX(Positions!$E$2:$E$14531,MATCH($A5410&amp;"|5",Positions!$A$2:$A$14531,0)),"-")</f>
        <v>C</v>
      </c>
      <c r="G5410" s="4" t="str">
        <f aca="false">IFERROR(INDEX(Positions!$E$2:$E$14531,MATCH($A5410&amp;"|68",Positions!$A$2:$A$14531,0)),"-")</f>
        <v>G</v>
      </c>
      <c r="H5410" s="3" t="str">
        <f aca="false">F5410&amp;"-"&amp;G5410</f>
        <v>C-G</v>
      </c>
      <c r="I5410" s="4" t="n">
        <f aca="false">(F5410="G")+(G5410="G")</f>
        <v>1</v>
      </c>
      <c r="J5410" s="4" t="n">
        <f aca="false">(F5410="C")+(G5410="C")</f>
        <v>1</v>
      </c>
      <c r="K5410" s="3" t="n">
        <f aca="false">I5410+J5410</f>
        <v>2</v>
      </c>
    </row>
    <row r="5411" customFormat="false" ht="15" hidden="false" customHeight="false" outlineLevel="0" collapsed="false">
      <c r="A5411" s="4" t="s">
        <v>230</v>
      </c>
      <c r="B5411" s="4" t="s">
        <v>768</v>
      </c>
      <c r="C5411" s="4" t="s">
        <v>561</v>
      </c>
      <c r="D5411" s="4" t="n">
        <f aca="false">IFERROR(INDEX(Positions!$D$2:$D$14531,MATCH($A5411&amp;"|6",Positions!$A$2:$A$14531,0)),"-")</f>
        <v>6</v>
      </c>
      <c r="E5411" s="4" t="n">
        <f aca="false">IFERROR(INDEX(Positions!$D$2:$D$14531,MATCH($A5411&amp;"|67",Positions!$A$2:$A$14531,0)),"-")</f>
        <v>67</v>
      </c>
      <c r="F5411" s="4" t="str">
        <f aca="false">IFERROR(INDEX(Positions!$E$2:$E$14531,MATCH($A5411&amp;"|6",Positions!$A$2:$A$14531,0)),"-")</f>
        <v>U</v>
      </c>
      <c r="G5411" s="4" t="str">
        <f aca="false">IFERROR(INDEX(Positions!$E$2:$E$14531,MATCH($A5411&amp;"|67",Positions!$A$2:$A$14531,0)),"-")</f>
        <v>G</v>
      </c>
      <c r="H5411" s="3" t="str">
        <f aca="false">F5411&amp;"-"&amp;G5411</f>
        <v>U-G</v>
      </c>
      <c r="I5411" s="4" t="n">
        <f aca="false">(F5411="G")+(G5411="G")</f>
        <v>1</v>
      </c>
      <c r="J5411" s="4" t="n">
        <f aca="false">(F5411="C")+(G5411="C")</f>
        <v>0</v>
      </c>
      <c r="K5411" s="3" t="n">
        <f aca="false">I5411+J5411</f>
        <v>1</v>
      </c>
    </row>
    <row r="5412" customFormat="false" ht="15" hidden="false" customHeight="false" outlineLevel="0" collapsed="false">
      <c r="A5412" s="4" t="s">
        <v>230</v>
      </c>
      <c r="B5412" s="4" t="s">
        <v>768</v>
      </c>
      <c r="C5412" s="4" t="s">
        <v>886</v>
      </c>
      <c r="D5412" s="4" t="n">
        <f aca="false">IFERROR(INDEX(Positions!$D$2:$D$14531,MATCH($A5412&amp;"|7",Positions!$A$2:$A$14531,0)),"-")</f>
        <v>7</v>
      </c>
      <c r="E5412" s="4" t="n">
        <f aca="false">IFERROR(INDEX(Positions!$D$2:$D$14531,MATCH($A5412&amp;"|66",Positions!$A$2:$A$14531,0)),"-")</f>
        <v>66</v>
      </c>
      <c r="F5412" s="4" t="str">
        <f aca="false">IFERROR(INDEX(Positions!$E$2:$E$14531,MATCH($A5412&amp;"|7",Positions!$A$2:$A$14531,0)),"-")</f>
        <v>A</v>
      </c>
      <c r="G5412" s="4" t="str">
        <f aca="false">IFERROR(INDEX(Positions!$E$2:$E$14531,MATCH($A5412&amp;"|66",Positions!$A$2:$A$14531,0)),"-")</f>
        <v>U</v>
      </c>
      <c r="H5412" s="3" t="str">
        <f aca="false">F5412&amp;"-"&amp;G5412</f>
        <v>A-U</v>
      </c>
      <c r="I5412" s="4" t="n">
        <f aca="false">(F5412="G")+(G5412="G")</f>
        <v>0</v>
      </c>
      <c r="J5412" s="4" t="n">
        <f aca="false">(F5412="C")+(G5412="C")</f>
        <v>0</v>
      </c>
      <c r="K5412" s="3" t="n">
        <f aca="false">I5412+J5412</f>
        <v>0</v>
      </c>
    </row>
    <row r="5413" customFormat="false" ht="15" hidden="false" customHeight="false" outlineLevel="0" collapsed="false">
      <c r="A5413" s="4" t="s">
        <v>230</v>
      </c>
      <c r="B5413" s="4" t="s">
        <v>783</v>
      </c>
      <c r="C5413" s="4" t="s">
        <v>887</v>
      </c>
      <c r="D5413" s="4" t="n">
        <f aca="false">IFERROR(INDEX(Positions!$D$2:$D$14531,MATCH($A5413&amp;"|10",Positions!$A$2:$A$14531,0)),"-")</f>
        <v>10</v>
      </c>
      <c r="E5413" s="4" t="n">
        <f aca="false">IFERROR(INDEX(Positions!$D$2:$D$14531,MATCH($A5413&amp;"|25",Positions!$A$2:$A$14531,0)),"-")</f>
        <v>25</v>
      </c>
      <c r="F5413" s="4" t="str">
        <f aca="false">IFERROR(INDEX(Positions!$E$2:$E$14531,MATCH($A5413&amp;"|10",Positions!$A$2:$A$14531,0)),"-")</f>
        <v>G</v>
      </c>
      <c r="G5413" s="4" t="str">
        <f aca="false">IFERROR(INDEX(Positions!$E$2:$E$14531,MATCH($A5413&amp;"|25",Positions!$A$2:$A$14531,0)),"-")</f>
        <v>C</v>
      </c>
      <c r="H5413" s="3" t="str">
        <f aca="false">F5413&amp;"-"&amp;G5413</f>
        <v>G-C</v>
      </c>
      <c r="I5413" s="4" t="n">
        <f aca="false">(F5413="G")+(G5413="G")</f>
        <v>1</v>
      </c>
      <c r="J5413" s="4" t="n">
        <f aca="false">(F5413="C")+(G5413="C")</f>
        <v>1</v>
      </c>
      <c r="K5413" s="3" t="n">
        <f aca="false">I5413+J5413</f>
        <v>2</v>
      </c>
    </row>
    <row r="5414" customFormat="false" ht="15" hidden="false" customHeight="false" outlineLevel="0" collapsed="false">
      <c r="A5414" s="4" t="s">
        <v>230</v>
      </c>
      <c r="B5414" s="4" t="s">
        <v>783</v>
      </c>
      <c r="C5414" s="4" t="s">
        <v>888</v>
      </c>
      <c r="D5414" s="4" t="n">
        <f aca="false">IFERROR(INDEX(Positions!$D$2:$D$14531,MATCH($A5414&amp;"|11",Positions!$A$2:$A$14531,0)),"-")</f>
        <v>11</v>
      </c>
      <c r="E5414" s="4" t="n">
        <f aca="false">IFERROR(INDEX(Positions!$D$2:$D$14531,MATCH($A5414&amp;"|24",Positions!$A$2:$A$14531,0)),"-")</f>
        <v>24</v>
      </c>
      <c r="F5414" s="4" t="str">
        <f aca="false">IFERROR(INDEX(Positions!$E$2:$E$14531,MATCH($A5414&amp;"|11",Positions!$A$2:$A$14531,0)),"-")</f>
        <v>C</v>
      </c>
      <c r="G5414" s="4" t="str">
        <f aca="false">IFERROR(INDEX(Positions!$E$2:$E$14531,MATCH($A5414&amp;"|24",Positions!$A$2:$A$14531,0)),"-")</f>
        <v>G</v>
      </c>
      <c r="H5414" s="3" t="str">
        <f aca="false">F5414&amp;"-"&amp;G5414</f>
        <v>C-G</v>
      </c>
      <c r="I5414" s="4" t="n">
        <f aca="false">(F5414="G")+(G5414="G")</f>
        <v>1</v>
      </c>
      <c r="J5414" s="4" t="n">
        <f aca="false">(F5414="C")+(G5414="C")</f>
        <v>1</v>
      </c>
      <c r="K5414" s="3" t="n">
        <f aca="false">I5414+J5414</f>
        <v>2</v>
      </c>
    </row>
    <row r="5415" customFormat="false" ht="15" hidden="false" customHeight="false" outlineLevel="0" collapsed="false">
      <c r="A5415" s="4" t="s">
        <v>230</v>
      </c>
      <c r="B5415" s="4" t="s">
        <v>783</v>
      </c>
      <c r="C5415" s="4" t="s">
        <v>479</v>
      </c>
      <c r="D5415" s="4" t="n">
        <f aca="false">IFERROR(INDEX(Positions!$D$2:$D$14531,MATCH($A5415&amp;"|12",Positions!$A$2:$A$14531,0)),"-")</f>
        <v>12</v>
      </c>
      <c r="E5415" s="4" t="n">
        <f aca="false">IFERROR(INDEX(Positions!$D$2:$D$14531,MATCH($A5415&amp;"|23",Positions!$A$2:$A$14531,0)),"-")</f>
        <v>23</v>
      </c>
      <c r="F5415" s="4" t="str">
        <f aca="false">IFERROR(INDEX(Positions!$E$2:$E$14531,MATCH($A5415&amp;"|12",Positions!$A$2:$A$14531,0)),"-")</f>
        <v>C</v>
      </c>
      <c r="G5415" s="4" t="str">
        <f aca="false">IFERROR(INDEX(Positions!$E$2:$E$14531,MATCH($A5415&amp;"|23",Positions!$A$2:$A$14531,0)),"-")</f>
        <v>G</v>
      </c>
      <c r="H5415" s="3" t="str">
        <f aca="false">F5415&amp;"-"&amp;G5415</f>
        <v>C-G</v>
      </c>
      <c r="I5415" s="4" t="n">
        <f aca="false">(F5415="G")+(G5415="G")</f>
        <v>1</v>
      </c>
      <c r="J5415" s="4" t="n">
        <f aca="false">(F5415="C")+(G5415="C")</f>
        <v>1</v>
      </c>
      <c r="K5415" s="3" t="n">
        <f aca="false">I5415+J5415</f>
        <v>2</v>
      </c>
    </row>
    <row r="5416" customFormat="false" ht="15" hidden="false" customHeight="false" outlineLevel="0" collapsed="false">
      <c r="A5416" s="4" t="s">
        <v>230</v>
      </c>
      <c r="B5416" s="4" t="s">
        <v>783</v>
      </c>
      <c r="C5416" s="4" t="s">
        <v>267</v>
      </c>
      <c r="D5416" s="4" t="n">
        <f aca="false">IFERROR(INDEX(Positions!$D$2:$D$14531,MATCH($A5416&amp;"|13",Positions!$A$2:$A$14531,0)),"-")</f>
        <v>13</v>
      </c>
      <c r="E5416" s="4" t="n">
        <f aca="false">IFERROR(INDEX(Positions!$D$2:$D$14531,MATCH($A5416&amp;"|22",Positions!$A$2:$A$14531,0)),"-")</f>
        <v>22</v>
      </c>
      <c r="F5416" s="4" t="str">
        <f aca="false">IFERROR(INDEX(Positions!$E$2:$E$14531,MATCH($A5416&amp;"|13",Positions!$A$2:$A$14531,0)),"-")</f>
        <v>A</v>
      </c>
      <c r="G5416" s="4" t="str">
        <f aca="false">IFERROR(INDEX(Positions!$E$2:$E$14531,MATCH($A5416&amp;"|22",Positions!$A$2:$A$14531,0)),"-")</f>
        <v>A</v>
      </c>
      <c r="H5416" s="3" t="str">
        <f aca="false">F5416&amp;"-"&amp;G5416</f>
        <v>A-A</v>
      </c>
      <c r="I5416" s="4" t="n">
        <f aca="false">(F5416="G")+(G5416="G")</f>
        <v>0</v>
      </c>
      <c r="J5416" s="4" t="n">
        <f aca="false">(F5416="C")+(G5416="C")</f>
        <v>0</v>
      </c>
      <c r="K5416" s="3" t="n">
        <f aca="false">I5416+J5416</f>
        <v>0</v>
      </c>
    </row>
    <row r="5417" customFormat="false" ht="15" hidden="false" customHeight="false" outlineLevel="0" collapsed="false">
      <c r="A5417" s="4" t="s">
        <v>230</v>
      </c>
      <c r="B5417" s="4" t="s">
        <v>805</v>
      </c>
      <c r="C5417" s="4" t="s">
        <v>673</v>
      </c>
      <c r="D5417" s="4" t="n">
        <f aca="false">IFERROR(INDEX(Positions!$D$2:$D$14531,MATCH($A5417&amp;"|27",Positions!$A$2:$A$14531,0)),"-")</f>
        <v>27</v>
      </c>
      <c r="E5417" s="4" t="n">
        <f aca="false">IFERROR(INDEX(Positions!$D$2:$D$14531,MATCH($A5417&amp;"|43",Positions!$A$2:$A$14531,0)),"-")</f>
        <v>43</v>
      </c>
      <c r="F5417" s="4" t="str">
        <f aca="false">IFERROR(INDEX(Positions!$E$2:$E$14531,MATCH($A5417&amp;"|27",Positions!$A$2:$A$14531,0)),"-")</f>
        <v>C</v>
      </c>
      <c r="G5417" s="4" t="str">
        <f aca="false">IFERROR(INDEX(Positions!$E$2:$E$14531,MATCH($A5417&amp;"|43",Positions!$A$2:$A$14531,0)),"-")</f>
        <v>G</v>
      </c>
      <c r="H5417" s="3" t="str">
        <f aca="false">F5417&amp;"-"&amp;G5417</f>
        <v>C-G</v>
      </c>
      <c r="I5417" s="4" t="n">
        <f aca="false">(F5417="G")+(G5417="G")</f>
        <v>1</v>
      </c>
      <c r="J5417" s="4" t="n">
        <f aca="false">(F5417="C")+(G5417="C")</f>
        <v>1</v>
      </c>
      <c r="K5417" s="3" t="n">
        <f aca="false">I5417+J5417</f>
        <v>2</v>
      </c>
    </row>
    <row r="5418" customFormat="false" ht="15" hidden="false" customHeight="false" outlineLevel="0" collapsed="false">
      <c r="A5418" s="4" t="s">
        <v>230</v>
      </c>
      <c r="B5418" s="4" t="s">
        <v>805</v>
      </c>
      <c r="C5418" s="4" t="s">
        <v>889</v>
      </c>
      <c r="D5418" s="4" t="n">
        <f aca="false">IFERROR(INDEX(Positions!$D$2:$D$14531,MATCH($A5418&amp;"|28",Positions!$A$2:$A$14531,0)),"-")</f>
        <v>28</v>
      </c>
      <c r="E5418" s="4" t="n">
        <f aca="false">IFERROR(INDEX(Positions!$D$2:$D$14531,MATCH($A5418&amp;"|42",Positions!$A$2:$A$14531,0)),"-")</f>
        <v>42</v>
      </c>
      <c r="F5418" s="4" t="str">
        <f aca="false">IFERROR(INDEX(Positions!$E$2:$E$14531,MATCH($A5418&amp;"|28",Positions!$A$2:$A$14531,0)),"-")</f>
        <v>C</v>
      </c>
      <c r="G5418" s="4" t="str">
        <f aca="false">IFERROR(INDEX(Positions!$E$2:$E$14531,MATCH($A5418&amp;"|42",Positions!$A$2:$A$14531,0)),"-")</f>
        <v>G</v>
      </c>
      <c r="H5418" s="3" t="str">
        <f aca="false">F5418&amp;"-"&amp;G5418</f>
        <v>C-G</v>
      </c>
      <c r="I5418" s="4" t="n">
        <f aca="false">(F5418="G")+(G5418="G")</f>
        <v>1</v>
      </c>
      <c r="J5418" s="4" t="n">
        <f aca="false">(F5418="C")+(G5418="C")</f>
        <v>1</v>
      </c>
      <c r="K5418" s="3" t="n">
        <f aca="false">I5418+J5418</f>
        <v>2</v>
      </c>
    </row>
    <row r="5419" customFormat="false" ht="15" hidden="false" customHeight="false" outlineLevel="0" collapsed="false">
      <c r="A5419" s="4" t="s">
        <v>230</v>
      </c>
      <c r="B5419" s="4" t="s">
        <v>805</v>
      </c>
      <c r="C5419" s="4" t="s">
        <v>890</v>
      </c>
      <c r="D5419" s="4" t="n">
        <f aca="false">IFERROR(INDEX(Positions!$D$2:$D$14531,MATCH($A5419&amp;"|29",Positions!$A$2:$A$14531,0)),"-")</f>
        <v>29</v>
      </c>
      <c r="E5419" s="4" t="n">
        <f aca="false">IFERROR(INDEX(Positions!$D$2:$D$14531,MATCH($A5419&amp;"|41",Positions!$A$2:$A$14531,0)),"-")</f>
        <v>41</v>
      </c>
      <c r="F5419" s="4" t="str">
        <f aca="false">IFERROR(INDEX(Positions!$E$2:$E$14531,MATCH($A5419&amp;"|29",Positions!$A$2:$A$14531,0)),"-")</f>
        <v>A</v>
      </c>
      <c r="G5419" s="4" t="str">
        <f aca="false">IFERROR(INDEX(Positions!$E$2:$E$14531,MATCH($A5419&amp;"|41",Positions!$A$2:$A$14531,0)),"-")</f>
        <v>U</v>
      </c>
      <c r="H5419" s="3" t="str">
        <f aca="false">F5419&amp;"-"&amp;G5419</f>
        <v>A-U</v>
      </c>
      <c r="I5419" s="4" t="n">
        <f aca="false">(F5419="G")+(G5419="G")</f>
        <v>0</v>
      </c>
      <c r="J5419" s="4" t="n">
        <f aca="false">(F5419="C")+(G5419="C")</f>
        <v>0</v>
      </c>
      <c r="K5419" s="3" t="n">
        <f aca="false">I5419+J5419</f>
        <v>0</v>
      </c>
    </row>
    <row r="5420" customFormat="false" ht="15" hidden="false" customHeight="false" outlineLevel="0" collapsed="false">
      <c r="A5420" s="4" t="s">
        <v>230</v>
      </c>
      <c r="B5420" s="4" t="s">
        <v>805</v>
      </c>
      <c r="C5420" s="4" t="s">
        <v>694</v>
      </c>
      <c r="D5420" s="4" t="n">
        <f aca="false">IFERROR(INDEX(Positions!$D$2:$D$14531,MATCH($A5420&amp;"|30",Positions!$A$2:$A$14531,0)),"-")</f>
        <v>30</v>
      </c>
      <c r="E5420" s="4" t="n">
        <f aca="false">IFERROR(INDEX(Positions!$D$2:$D$14531,MATCH($A5420&amp;"|40",Positions!$A$2:$A$14531,0)),"-")</f>
        <v>40</v>
      </c>
      <c r="F5420" s="4" t="str">
        <f aca="false">IFERROR(INDEX(Positions!$E$2:$E$14531,MATCH($A5420&amp;"|30",Positions!$A$2:$A$14531,0)),"-")</f>
        <v>C</v>
      </c>
      <c r="G5420" s="4" t="str">
        <f aca="false">IFERROR(INDEX(Positions!$E$2:$E$14531,MATCH($A5420&amp;"|40",Positions!$A$2:$A$14531,0)),"-")</f>
        <v>G</v>
      </c>
      <c r="H5420" s="3" t="str">
        <f aca="false">F5420&amp;"-"&amp;G5420</f>
        <v>C-G</v>
      </c>
      <c r="I5420" s="4" t="n">
        <f aca="false">(F5420="G")+(G5420="G")</f>
        <v>1</v>
      </c>
      <c r="J5420" s="4" t="n">
        <f aca="false">(F5420="C")+(G5420="C")</f>
        <v>1</v>
      </c>
      <c r="K5420" s="3" t="n">
        <f aca="false">I5420+J5420</f>
        <v>2</v>
      </c>
    </row>
    <row r="5421" customFormat="false" ht="15" hidden="false" customHeight="false" outlineLevel="0" collapsed="false">
      <c r="A5421" s="4" t="s">
        <v>230</v>
      </c>
      <c r="B5421" s="4" t="s">
        <v>805</v>
      </c>
      <c r="C5421" s="4" t="s">
        <v>640</v>
      </c>
      <c r="D5421" s="4" t="n">
        <f aca="false">IFERROR(INDEX(Positions!$D$2:$D$14531,MATCH($A5421&amp;"|31",Positions!$A$2:$A$14531,0)),"-")</f>
        <v>31</v>
      </c>
      <c r="E5421" s="4" t="n">
        <f aca="false">IFERROR(INDEX(Positions!$D$2:$D$14531,MATCH($A5421&amp;"|39",Positions!$A$2:$A$14531,0)),"-")</f>
        <v>39</v>
      </c>
      <c r="F5421" s="4" t="str">
        <f aca="false">IFERROR(INDEX(Positions!$E$2:$E$14531,MATCH($A5421&amp;"|31",Positions!$A$2:$A$14531,0)),"-")</f>
        <v>A</v>
      </c>
      <c r="G5421" s="4" t="str">
        <f aca="false">IFERROR(INDEX(Positions!$E$2:$E$14531,MATCH($A5421&amp;"|39",Positions!$A$2:$A$14531,0)),"-")</f>
        <v>U</v>
      </c>
      <c r="H5421" s="3" t="str">
        <f aca="false">F5421&amp;"-"&amp;G5421</f>
        <v>A-U</v>
      </c>
      <c r="I5421" s="4" t="n">
        <f aca="false">(F5421="G")+(G5421="G")</f>
        <v>0</v>
      </c>
      <c r="J5421" s="4" t="n">
        <f aca="false">(F5421="C")+(G5421="C")</f>
        <v>0</v>
      </c>
      <c r="K5421" s="3" t="n">
        <f aca="false">I5421+J5421</f>
        <v>0</v>
      </c>
    </row>
    <row r="5422" customFormat="false" ht="15" hidden="false" customHeight="false" outlineLevel="0" collapsed="false">
      <c r="A5422" s="4" t="s">
        <v>230</v>
      </c>
      <c r="B5422" s="4" t="s">
        <v>830</v>
      </c>
      <c r="C5422" s="4" t="s">
        <v>367</v>
      </c>
      <c r="D5422" s="4" t="n">
        <f aca="false">IFERROR(INDEX(Positions!$D$2:$D$14531,MATCH($A5422&amp;"|49",Positions!$A$2:$A$14531,0)),"-")</f>
        <v>49</v>
      </c>
      <c r="E5422" s="4" t="n">
        <f aca="false">IFERROR(INDEX(Positions!$D$2:$D$14531,MATCH($A5422&amp;"|65",Positions!$A$2:$A$14531,0)),"-")</f>
        <v>65</v>
      </c>
      <c r="F5422" s="4" t="str">
        <f aca="false">IFERROR(INDEX(Positions!$E$2:$E$14531,MATCH($A5422&amp;"|49",Positions!$A$2:$A$14531,0)),"-")</f>
        <v>G</v>
      </c>
      <c r="G5422" s="4" t="str">
        <f aca="false">IFERROR(INDEX(Positions!$E$2:$E$14531,MATCH($A5422&amp;"|65",Positions!$A$2:$A$14531,0)),"-")</f>
        <v>C</v>
      </c>
      <c r="H5422" s="3" t="str">
        <f aca="false">F5422&amp;"-"&amp;G5422</f>
        <v>G-C</v>
      </c>
      <c r="I5422" s="4" t="n">
        <f aca="false">(F5422="G")+(G5422="G")</f>
        <v>1</v>
      </c>
      <c r="J5422" s="4" t="n">
        <f aca="false">(F5422="C")+(G5422="C")</f>
        <v>1</v>
      </c>
      <c r="K5422" s="3" t="n">
        <f aca="false">I5422+J5422</f>
        <v>2</v>
      </c>
    </row>
    <row r="5423" customFormat="false" ht="15" hidden="false" customHeight="false" outlineLevel="0" collapsed="false">
      <c r="A5423" s="4" t="s">
        <v>230</v>
      </c>
      <c r="B5423" s="4" t="s">
        <v>830</v>
      </c>
      <c r="C5423" s="4" t="s">
        <v>891</v>
      </c>
      <c r="D5423" s="4" t="n">
        <f aca="false">IFERROR(INDEX(Positions!$D$2:$D$14531,MATCH($A5423&amp;"|50",Positions!$A$2:$A$14531,0)),"-")</f>
        <v>50</v>
      </c>
      <c r="E5423" s="4" t="n">
        <f aca="false">IFERROR(INDEX(Positions!$D$2:$D$14531,MATCH($A5423&amp;"|64",Positions!$A$2:$A$14531,0)),"-")</f>
        <v>64</v>
      </c>
      <c r="F5423" s="4" t="str">
        <f aca="false">IFERROR(INDEX(Positions!$E$2:$E$14531,MATCH($A5423&amp;"|50",Positions!$A$2:$A$14531,0)),"-")</f>
        <v>U</v>
      </c>
      <c r="G5423" s="4" t="str">
        <f aca="false">IFERROR(INDEX(Positions!$E$2:$E$14531,MATCH($A5423&amp;"|64",Positions!$A$2:$A$14531,0)),"-")</f>
        <v>A</v>
      </c>
      <c r="H5423" s="3" t="str">
        <f aca="false">F5423&amp;"-"&amp;G5423</f>
        <v>U-A</v>
      </c>
      <c r="I5423" s="4" t="n">
        <f aca="false">(F5423="G")+(G5423="G")</f>
        <v>0</v>
      </c>
      <c r="J5423" s="4" t="n">
        <f aca="false">(F5423="C")+(G5423="C")</f>
        <v>0</v>
      </c>
      <c r="K5423" s="3" t="n">
        <f aca="false">I5423+J5423</f>
        <v>0</v>
      </c>
    </row>
    <row r="5424" customFormat="false" ht="15" hidden="false" customHeight="false" outlineLevel="0" collapsed="false">
      <c r="A5424" s="4" t="s">
        <v>230</v>
      </c>
      <c r="B5424" s="4" t="s">
        <v>830</v>
      </c>
      <c r="C5424" s="4" t="s">
        <v>689</v>
      </c>
      <c r="D5424" s="4" t="n">
        <f aca="false">IFERROR(INDEX(Positions!$D$2:$D$14531,MATCH($A5424&amp;"|51",Positions!$A$2:$A$14531,0)),"-")</f>
        <v>51</v>
      </c>
      <c r="E5424" s="4" t="n">
        <f aca="false">IFERROR(INDEX(Positions!$D$2:$D$14531,MATCH($A5424&amp;"|63",Positions!$A$2:$A$14531,0)),"-")</f>
        <v>63</v>
      </c>
      <c r="F5424" s="4" t="str">
        <f aca="false">IFERROR(INDEX(Positions!$E$2:$E$14531,MATCH($A5424&amp;"|51",Positions!$A$2:$A$14531,0)),"-")</f>
        <v>C</v>
      </c>
      <c r="G5424" s="4" t="str">
        <f aca="false">IFERROR(INDEX(Positions!$E$2:$E$14531,MATCH($A5424&amp;"|63",Positions!$A$2:$A$14531,0)),"-")</f>
        <v>G</v>
      </c>
      <c r="H5424" s="3" t="str">
        <f aca="false">F5424&amp;"-"&amp;G5424</f>
        <v>C-G</v>
      </c>
      <c r="I5424" s="4" t="n">
        <f aca="false">(F5424="G")+(G5424="G")</f>
        <v>1</v>
      </c>
      <c r="J5424" s="4" t="n">
        <f aca="false">(F5424="C")+(G5424="C")</f>
        <v>1</v>
      </c>
      <c r="K5424" s="3" t="n">
        <f aca="false">I5424+J5424</f>
        <v>2</v>
      </c>
    </row>
    <row r="5425" customFormat="false" ht="15" hidden="false" customHeight="false" outlineLevel="0" collapsed="false">
      <c r="A5425" s="4" t="s">
        <v>230</v>
      </c>
      <c r="B5425" s="4" t="s">
        <v>830</v>
      </c>
      <c r="C5425" s="4" t="s">
        <v>703</v>
      </c>
      <c r="D5425" s="4" t="n">
        <f aca="false">IFERROR(INDEX(Positions!$D$2:$D$14531,MATCH($A5425&amp;"|52",Positions!$A$2:$A$14531,0)),"-")</f>
        <v>52</v>
      </c>
      <c r="E5425" s="4" t="n">
        <f aca="false">IFERROR(INDEX(Positions!$D$2:$D$14531,MATCH($A5425&amp;"|62",Positions!$A$2:$A$14531,0)),"-")</f>
        <v>62</v>
      </c>
      <c r="F5425" s="4" t="str">
        <f aca="false">IFERROR(INDEX(Positions!$E$2:$E$14531,MATCH($A5425&amp;"|52",Positions!$A$2:$A$14531,0)),"-")</f>
        <v>G</v>
      </c>
      <c r="G5425" s="4" t="str">
        <f aca="false">IFERROR(INDEX(Positions!$E$2:$E$14531,MATCH($A5425&amp;"|62",Positions!$A$2:$A$14531,0)),"-")</f>
        <v>C</v>
      </c>
      <c r="H5425" s="3" t="str">
        <f aca="false">F5425&amp;"-"&amp;G5425</f>
        <v>G-C</v>
      </c>
      <c r="I5425" s="4" t="n">
        <f aca="false">(F5425="G")+(G5425="G")</f>
        <v>1</v>
      </c>
      <c r="J5425" s="4" t="n">
        <f aca="false">(F5425="C")+(G5425="C")</f>
        <v>1</v>
      </c>
      <c r="K5425" s="3" t="n">
        <f aca="false">I5425+J5425</f>
        <v>2</v>
      </c>
    </row>
    <row r="5426" customFormat="false" ht="15" hidden="false" customHeight="false" outlineLevel="0" collapsed="false">
      <c r="A5426" s="4" t="s">
        <v>230</v>
      </c>
      <c r="B5426" s="4" t="s">
        <v>830</v>
      </c>
      <c r="C5426" s="4" t="s">
        <v>892</v>
      </c>
      <c r="D5426" s="4" t="n">
        <f aca="false">IFERROR(INDEX(Positions!$D$2:$D$14531,MATCH($A5426&amp;"|53",Positions!$A$2:$A$14531,0)),"-")</f>
        <v>53</v>
      </c>
      <c r="E5426" s="4" t="n">
        <f aca="false">IFERROR(INDEX(Positions!$D$2:$D$14531,MATCH($A5426&amp;"|61",Positions!$A$2:$A$14531,0)),"-")</f>
        <v>61</v>
      </c>
      <c r="F5426" s="4" t="str">
        <f aca="false">IFERROR(INDEX(Positions!$E$2:$E$14531,MATCH($A5426&amp;"|53",Positions!$A$2:$A$14531,0)),"-")</f>
        <v>G</v>
      </c>
      <c r="G5426" s="4" t="str">
        <f aca="false">IFERROR(INDEX(Positions!$E$2:$E$14531,MATCH($A5426&amp;"|61",Positions!$A$2:$A$14531,0)),"-")</f>
        <v>C</v>
      </c>
      <c r="H5426" s="3" t="str">
        <f aca="false">F5426&amp;"-"&amp;G5426</f>
        <v>G-C</v>
      </c>
      <c r="I5426" s="4" t="n">
        <f aca="false">(F5426="G")+(G5426="G")</f>
        <v>1</v>
      </c>
      <c r="J5426" s="4" t="n">
        <f aca="false">(F5426="C")+(G5426="C")</f>
        <v>1</v>
      </c>
      <c r="K5426" s="3" t="n">
        <f aca="false">I5426+J5426</f>
        <v>2</v>
      </c>
    </row>
    <row r="5427" customFormat="false" ht="15" hidden="false" customHeight="false" outlineLevel="0" collapsed="false">
      <c r="A5427" s="24" t="s">
        <v>230</v>
      </c>
      <c r="B5427" s="24" t="s">
        <v>893</v>
      </c>
      <c r="C5427" s="24" t="s">
        <v>894</v>
      </c>
      <c r="D5427" s="24" t="n">
        <f aca="false">IFERROR(INDEX(Positions!$D$2:$D$14531,MATCH($A5427&amp;"|8",Positions!$A$2:$A$14531,0)),"-")</f>
        <v>8</v>
      </c>
      <c r="E5427" s="24" t="n">
        <f aca="false">IFERROR(INDEX(Positions!$D$2:$D$14531,MATCH($A5427&amp;"|14",Positions!$A$2:$A$14531,0)),"-")</f>
        <v>14</v>
      </c>
      <c r="F5427" s="24" t="str">
        <f aca="false">IFERROR(INDEX(Positions!$E$2:$E$14531,MATCH($A5427&amp;"|8",Positions!$A$2:$A$14531,0)),"-")</f>
        <v>U</v>
      </c>
      <c r="G5427" s="24" t="str">
        <f aca="false">IFERROR(INDEX(Positions!$E$2:$E$14531,MATCH($A5427&amp;"|14",Positions!$A$2:$A$14531,0)),"-")</f>
        <v>A</v>
      </c>
      <c r="H5427" s="25" t="str">
        <f aca="false">F5427&amp;"-"&amp;G5427</f>
        <v>U-A</v>
      </c>
      <c r="I5427" s="24" t="n">
        <f aca="false">(F5427="G")+(G5427="G")</f>
        <v>0</v>
      </c>
      <c r="J5427" s="24" t="n">
        <f aca="false">(F5427="C")+(G5427="C")</f>
        <v>0</v>
      </c>
      <c r="K5427" s="25" t="n">
        <f aca="false">I5427+J5427</f>
        <v>0</v>
      </c>
    </row>
    <row r="5428" customFormat="false" ht="15" hidden="false" customHeight="false" outlineLevel="0" collapsed="false">
      <c r="A5428" s="24" t="s">
        <v>230</v>
      </c>
      <c r="B5428" s="24" t="s">
        <v>893</v>
      </c>
      <c r="C5428" s="24" t="s">
        <v>895</v>
      </c>
      <c r="D5428" s="24" t="n">
        <f aca="false">IFERROR(INDEX(Positions!$D$2:$D$14531,MATCH($A5428&amp;"|15",Positions!$A$2:$A$14531,0)),"-")</f>
        <v>15</v>
      </c>
      <c r="E5428" s="24" t="n">
        <f aca="false">IFERROR(INDEX(Positions!$D$2:$D$14531,MATCH($A5428&amp;"|48",Positions!$A$2:$A$14531,0)),"-")</f>
        <v>48</v>
      </c>
      <c r="F5428" s="24" t="str">
        <f aca="false">IFERROR(INDEX(Positions!$E$2:$E$14531,MATCH($A5428&amp;"|15",Positions!$A$2:$A$14531,0)),"-")</f>
        <v>G</v>
      </c>
      <c r="G5428" s="24" t="str">
        <f aca="false">IFERROR(INDEX(Positions!$E$2:$E$14531,MATCH($A5428&amp;"|48",Positions!$A$2:$A$14531,0)),"-")</f>
        <v>C</v>
      </c>
      <c r="H5428" s="25" t="str">
        <f aca="false">F5428&amp;"-"&amp;G5428</f>
        <v>G-C</v>
      </c>
      <c r="I5428" s="24" t="n">
        <f aca="false">(F5428="G")+(G5428="G")</f>
        <v>1</v>
      </c>
      <c r="J5428" s="24" t="n">
        <f aca="false">(F5428="C")+(G5428="C")</f>
        <v>1</v>
      </c>
      <c r="K5428" s="25" t="n">
        <f aca="false">I5428+J5428</f>
        <v>2</v>
      </c>
    </row>
    <row r="5429" customFormat="false" ht="15" hidden="false" customHeight="false" outlineLevel="0" collapsed="false">
      <c r="A5429" s="24" t="s">
        <v>230</v>
      </c>
      <c r="B5429" s="24" t="s">
        <v>893</v>
      </c>
      <c r="C5429" s="24" t="s">
        <v>896</v>
      </c>
      <c r="D5429" s="24" t="n">
        <f aca="false">IFERROR(INDEX(Positions!$D$2:$D$14531,MATCH($A5429&amp;"|18",Positions!$A$2:$A$14531,0)),"-")</f>
        <v>18</v>
      </c>
      <c r="E5429" s="24" t="n">
        <f aca="false">IFERROR(INDEX(Positions!$D$2:$D$14531,MATCH($A5429&amp;"|55",Positions!$A$2:$A$14531,0)),"-")</f>
        <v>55</v>
      </c>
      <c r="F5429" s="24" t="str">
        <f aca="false">IFERROR(INDEX(Positions!$E$2:$E$14531,MATCH($A5429&amp;"|18",Positions!$A$2:$A$14531,0)),"-")</f>
        <v>G</v>
      </c>
      <c r="G5429" s="24" t="str">
        <f aca="false">IFERROR(INDEX(Positions!$E$2:$E$14531,MATCH($A5429&amp;"|55",Positions!$A$2:$A$14531,0)),"-")</f>
        <v>U</v>
      </c>
      <c r="H5429" s="25" t="str">
        <f aca="false">F5429&amp;"-"&amp;G5429</f>
        <v>G-U</v>
      </c>
      <c r="I5429" s="24" t="n">
        <f aca="false">(F5429="G")+(G5429="G")</f>
        <v>1</v>
      </c>
      <c r="J5429" s="24" t="n">
        <f aca="false">(F5429="C")+(G5429="C")</f>
        <v>0</v>
      </c>
      <c r="K5429" s="25" t="n">
        <f aca="false">I5429+J5429</f>
        <v>1</v>
      </c>
    </row>
    <row r="5430" customFormat="false" ht="15" hidden="false" customHeight="false" outlineLevel="0" collapsed="false">
      <c r="A5430" s="24" t="s">
        <v>230</v>
      </c>
      <c r="B5430" s="24" t="s">
        <v>893</v>
      </c>
      <c r="C5430" s="24" t="s">
        <v>897</v>
      </c>
      <c r="D5430" s="24" t="n">
        <f aca="false">IFERROR(INDEX(Positions!$D$2:$D$14531,MATCH($A5430&amp;"|19",Positions!$A$2:$A$14531,0)),"-")</f>
        <v>19</v>
      </c>
      <c r="E5430" s="24" t="n">
        <f aca="false">IFERROR(INDEX(Positions!$D$2:$D$14531,MATCH($A5430&amp;"|56",Positions!$A$2:$A$14531,0)),"-")</f>
        <v>56</v>
      </c>
      <c r="F5430" s="24" t="str">
        <f aca="false">IFERROR(INDEX(Positions!$E$2:$E$14531,MATCH($A5430&amp;"|19",Positions!$A$2:$A$14531,0)),"-")</f>
        <v>G</v>
      </c>
      <c r="G5430" s="24" t="str">
        <f aca="false">IFERROR(INDEX(Positions!$E$2:$E$14531,MATCH($A5430&amp;"|56",Positions!$A$2:$A$14531,0)),"-")</f>
        <v>C</v>
      </c>
      <c r="H5430" s="25" t="str">
        <f aca="false">F5430&amp;"-"&amp;G5430</f>
        <v>G-C</v>
      </c>
      <c r="I5430" s="24" t="n">
        <f aca="false">(F5430="G")+(G5430="G")</f>
        <v>1</v>
      </c>
      <c r="J5430" s="24" t="n">
        <f aca="false">(F5430="C")+(G5430="C")</f>
        <v>1</v>
      </c>
      <c r="K5430" s="25" t="n">
        <f aca="false">I5430+J5430</f>
        <v>2</v>
      </c>
    </row>
    <row r="5431" customFormat="false" ht="15" hidden="false" customHeight="false" outlineLevel="0" collapsed="false">
      <c r="A5431" s="24" t="s">
        <v>230</v>
      </c>
      <c r="B5431" s="24" t="s">
        <v>893</v>
      </c>
      <c r="C5431" s="24" t="s">
        <v>898</v>
      </c>
      <c r="D5431" s="24" t="n">
        <f aca="false">IFERROR(INDEX(Positions!$D$2:$D$14531,MATCH($A5431&amp;"|26",Positions!$A$2:$A$14531,0)),"-")</f>
        <v>26</v>
      </c>
      <c r="E5431" s="24" t="n">
        <f aca="false">IFERROR(INDEX(Positions!$D$2:$D$14531,MATCH($A5431&amp;"|44",Positions!$A$2:$A$14531,0)),"-")</f>
        <v>44</v>
      </c>
      <c r="F5431" s="24" t="str">
        <f aca="false">IFERROR(INDEX(Positions!$E$2:$E$14531,MATCH($A5431&amp;"|26",Positions!$A$2:$A$14531,0)),"-")</f>
        <v>G</v>
      </c>
      <c r="G5431" s="24" t="str">
        <f aca="false">IFERROR(INDEX(Positions!$E$2:$E$14531,MATCH($A5431&amp;"|44",Positions!$A$2:$A$14531,0)),"-")</f>
        <v>A</v>
      </c>
      <c r="H5431" s="25" t="str">
        <f aca="false">F5431&amp;"-"&amp;G5431</f>
        <v>G-A</v>
      </c>
      <c r="I5431" s="24" t="n">
        <f aca="false">(F5431="G")+(G5431="G")</f>
        <v>1</v>
      </c>
      <c r="J5431" s="24" t="n">
        <f aca="false">(F5431="C")+(G5431="C")</f>
        <v>0</v>
      </c>
      <c r="K5431" s="25" t="n">
        <f aca="false">I5431+J5431</f>
        <v>1</v>
      </c>
    </row>
    <row r="5432" customFormat="false" ht="15" hidden="false" customHeight="false" outlineLevel="0" collapsed="false">
      <c r="A5432" s="24" t="s">
        <v>230</v>
      </c>
      <c r="B5432" s="24" t="s">
        <v>893</v>
      </c>
      <c r="C5432" s="24" t="s">
        <v>899</v>
      </c>
      <c r="D5432" s="24" t="n">
        <f aca="false">IFERROR(INDEX(Positions!$D$2:$D$14531,MATCH($A5432&amp;"|32",Positions!$A$2:$A$14531,0)),"-")</f>
        <v>32</v>
      </c>
      <c r="E5432" s="24" t="n">
        <f aca="false">IFERROR(INDEX(Positions!$D$2:$D$14531,MATCH($A5432&amp;"|38",Positions!$A$2:$A$14531,0)),"-")</f>
        <v>38</v>
      </c>
      <c r="F5432" s="24" t="str">
        <f aca="false">IFERROR(INDEX(Positions!$E$2:$E$14531,MATCH($A5432&amp;"|32",Positions!$A$2:$A$14531,0)),"-")</f>
        <v>C</v>
      </c>
      <c r="G5432" s="24" t="str">
        <f aca="false">IFERROR(INDEX(Positions!$E$2:$E$14531,MATCH($A5432&amp;"|38",Positions!$A$2:$A$14531,0)),"-")</f>
        <v>A</v>
      </c>
      <c r="H5432" s="25" t="str">
        <f aca="false">F5432&amp;"-"&amp;G5432</f>
        <v>C-A</v>
      </c>
      <c r="I5432" s="24" t="n">
        <f aca="false">(F5432="G")+(G5432="G")</f>
        <v>0</v>
      </c>
      <c r="J5432" s="24" t="n">
        <f aca="false">(F5432="C")+(G5432="C")</f>
        <v>1</v>
      </c>
      <c r="K5432" s="25" t="n">
        <f aca="false">I5432+J5432</f>
        <v>1</v>
      </c>
    </row>
    <row r="5433" customFormat="false" ht="15" hidden="false" customHeight="false" outlineLevel="0" collapsed="false">
      <c r="A5433" s="24" t="s">
        <v>230</v>
      </c>
      <c r="B5433" s="24" t="s">
        <v>893</v>
      </c>
      <c r="C5433" s="24" t="s">
        <v>900</v>
      </c>
      <c r="D5433" s="24" t="n">
        <f aca="false">IFERROR(INDEX(Positions!$D$2:$D$14531,MATCH($A5433&amp;"|54",Positions!$A$2:$A$14531,0)),"-")</f>
        <v>54</v>
      </c>
      <c r="E5433" s="24" t="n">
        <f aca="false">IFERROR(INDEX(Positions!$D$2:$D$14531,MATCH($A5433&amp;"|58",Positions!$A$2:$A$14531,0)),"-")</f>
        <v>58</v>
      </c>
      <c r="F5433" s="24" t="str">
        <f aca="false">IFERROR(INDEX(Positions!$E$2:$E$14531,MATCH($A5433&amp;"|54",Positions!$A$2:$A$14531,0)),"-")</f>
        <v>U</v>
      </c>
      <c r="G5433" s="24" t="str">
        <f aca="false">IFERROR(INDEX(Positions!$E$2:$E$14531,MATCH($A5433&amp;"|58",Positions!$A$2:$A$14531,0)),"-")</f>
        <v>A</v>
      </c>
      <c r="H5433" s="25" t="str">
        <f aca="false">F5433&amp;"-"&amp;G5433</f>
        <v>U-A</v>
      </c>
      <c r="I5433" s="24" t="n">
        <f aca="false">(F5433="G")+(G5433="G")</f>
        <v>0</v>
      </c>
      <c r="J5433" s="24" t="n">
        <f aca="false">(F5433="C")+(G5433="C")</f>
        <v>0</v>
      </c>
      <c r="K5433" s="25" t="n">
        <f aca="false">I5433+J5433</f>
        <v>0</v>
      </c>
    </row>
    <row r="5434" customFormat="false" ht="15" hidden="false" customHeight="false" outlineLevel="0" collapsed="false">
      <c r="A5434" s="4" t="s">
        <v>231</v>
      </c>
      <c r="B5434" s="4" t="s">
        <v>768</v>
      </c>
      <c r="C5434" s="4" t="s">
        <v>882</v>
      </c>
      <c r="D5434" s="4" t="n">
        <f aca="false">IFERROR(INDEX(Positions!$D$2:$D$14531,MATCH($A5434&amp;"|1",Positions!$A$2:$A$14531,0)),"-")</f>
        <v>1</v>
      </c>
      <c r="E5434" s="4" t="n">
        <f aca="false">IFERROR(INDEX(Positions!$D$2:$D$14531,MATCH($A5434&amp;"|72",Positions!$A$2:$A$14531,0)),"-")</f>
        <v>74</v>
      </c>
      <c r="F5434" s="4" t="str">
        <f aca="false">IFERROR(INDEX(Positions!$E$2:$E$14531,MATCH($A5434&amp;"|1",Positions!$A$2:$A$14531,0)),"-")</f>
        <v>C</v>
      </c>
      <c r="G5434" s="4" t="str">
        <f aca="false">IFERROR(INDEX(Positions!$E$2:$E$14531,MATCH($A5434&amp;"|72",Positions!$A$2:$A$14531,0)),"-")</f>
        <v>G</v>
      </c>
      <c r="H5434" s="3" t="str">
        <f aca="false">F5434&amp;"-"&amp;G5434</f>
        <v>C-G</v>
      </c>
      <c r="I5434" s="4" t="n">
        <f aca="false">(F5434="G")+(G5434="G")</f>
        <v>1</v>
      </c>
      <c r="J5434" s="4" t="n">
        <f aca="false">(F5434="C")+(G5434="C")</f>
        <v>1</v>
      </c>
      <c r="K5434" s="3" t="n">
        <f aca="false">I5434+J5434</f>
        <v>2</v>
      </c>
    </row>
    <row r="5435" customFormat="false" ht="15" hidden="false" customHeight="false" outlineLevel="0" collapsed="false">
      <c r="A5435" s="4" t="s">
        <v>231</v>
      </c>
      <c r="B5435" s="4" t="s">
        <v>768</v>
      </c>
      <c r="C5435" s="4" t="s">
        <v>883</v>
      </c>
      <c r="D5435" s="4" t="n">
        <f aca="false">IFERROR(INDEX(Positions!$D$2:$D$14531,MATCH($A5435&amp;"|2",Positions!$A$2:$A$14531,0)),"-")</f>
        <v>2</v>
      </c>
      <c r="E5435" s="4" t="n">
        <f aca="false">IFERROR(INDEX(Positions!$D$2:$D$14531,MATCH($A5435&amp;"|71",Positions!$A$2:$A$14531,0)),"-")</f>
        <v>73</v>
      </c>
      <c r="F5435" s="4" t="str">
        <f aca="false">IFERROR(INDEX(Positions!$E$2:$E$14531,MATCH($A5435&amp;"|2",Positions!$A$2:$A$14531,0)),"-")</f>
        <v>U</v>
      </c>
      <c r="G5435" s="4" t="str">
        <f aca="false">IFERROR(INDEX(Positions!$E$2:$E$14531,MATCH($A5435&amp;"|71",Positions!$A$2:$A$14531,0)),"-")</f>
        <v>A</v>
      </c>
      <c r="H5435" s="3" t="str">
        <f aca="false">F5435&amp;"-"&amp;G5435</f>
        <v>U-A</v>
      </c>
      <c r="I5435" s="4" t="n">
        <f aca="false">(F5435="G")+(G5435="G")</f>
        <v>0</v>
      </c>
      <c r="J5435" s="4" t="n">
        <f aca="false">(F5435="C")+(G5435="C")</f>
        <v>0</v>
      </c>
      <c r="K5435" s="3" t="n">
        <f aca="false">I5435+J5435</f>
        <v>0</v>
      </c>
    </row>
    <row r="5436" customFormat="false" ht="15" hidden="false" customHeight="false" outlineLevel="0" collapsed="false">
      <c r="A5436" s="4" t="s">
        <v>231</v>
      </c>
      <c r="B5436" s="4" t="s">
        <v>768</v>
      </c>
      <c r="C5436" s="4" t="s">
        <v>884</v>
      </c>
      <c r="D5436" s="4" t="n">
        <f aca="false">IFERROR(INDEX(Positions!$D$2:$D$14531,MATCH($A5436&amp;"|3",Positions!$A$2:$A$14531,0)),"-")</f>
        <v>3</v>
      </c>
      <c r="E5436" s="4" t="n">
        <f aca="false">IFERROR(INDEX(Positions!$D$2:$D$14531,MATCH($A5436&amp;"|70",Positions!$A$2:$A$14531,0)),"-")</f>
        <v>72</v>
      </c>
      <c r="F5436" s="4" t="str">
        <f aca="false">IFERROR(INDEX(Positions!$E$2:$E$14531,MATCH($A5436&amp;"|3",Positions!$A$2:$A$14531,0)),"-")</f>
        <v>C</v>
      </c>
      <c r="G5436" s="4" t="str">
        <f aca="false">IFERROR(INDEX(Positions!$E$2:$E$14531,MATCH($A5436&amp;"|70",Positions!$A$2:$A$14531,0)),"-")</f>
        <v>G</v>
      </c>
      <c r="H5436" s="3" t="str">
        <f aca="false">F5436&amp;"-"&amp;G5436</f>
        <v>C-G</v>
      </c>
      <c r="I5436" s="4" t="n">
        <f aca="false">(F5436="G")+(G5436="G")</f>
        <v>1</v>
      </c>
      <c r="J5436" s="4" t="n">
        <f aca="false">(F5436="C")+(G5436="C")</f>
        <v>1</v>
      </c>
      <c r="K5436" s="3" t="n">
        <f aca="false">I5436+J5436</f>
        <v>2</v>
      </c>
    </row>
    <row r="5437" customFormat="false" ht="15" hidden="false" customHeight="false" outlineLevel="0" collapsed="false">
      <c r="A5437" s="4" t="s">
        <v>231</v>
      </c>
      <c r="B5437" s="4" t="s">
        <v>768</v>
      </c>
      <c r="C5437" s="4" t="s">
        <v>885</v>
      </c>
      <c r="D5437" s="4" t="n">
        <f aca="false">IFERROR(INDEX(Positions!$D$2:$D$14531,MATCH($A5437&amp;"|4",Positions!$A$2:$A$14531,0)),"-")</f>
        <v>4</v>
      </c>
      <c r="E5437" s="4" t="n">
        <f aca="false">IFERROR(INDEX(Positions!$D$2:$D$14531,MATCH($A5437&amp;"|69",Positions!$A$2:$A$14531,0)),"-")</f>
        <v>71</v>
      </c>
      <c r="F5437" s="4" t="str">
        <f aca="false">IFERROR(INDEX(Positions!$E$2:$E$14531,MATCH($A5437&amp;"|4",Positions!$A$2:$A$14531,0)),"-")</f>
        <v>U</v>
      </c>
      <c r="G5437" s="4" t="str">
        <f aca="false">IFERROR(INDEX(Positions!$E$2:$E$14531,MATCH($A5437&amp;"|69",Positions!$A$2:$A$14531,0)),"-")</f>
        <v>G</v>
      </c>
      <c r="H5437" s="3" t="str">
        <f aca="false">F5437&amp;"-"&amp;G5437</f>
        <v>U-G</v>
      </c>
      <c r="I5437" s="4" t="n">
        <f aca="false">(F5437="G")+(G5437="G")</f>
        <v>1</v>
      </c>
      <c r="J5437" s="4" t="n">
        <f aca="false">(F5437="C")+(G5437="C")</f>
        <v>0</v>
      </c>
      <c r="K5437" s="3" t="n">
        <f aca="false">I5437+J5437</f>
        <v>1</v>
      </c>
    </row>
    <row r="5438" customFormat="false" ht="15" hidden="false" customHeight="false" outlineLevel="0" collapsed="false">
      <c r="A5438" s="4" t="s">
        <v>231</v>
      </c>
      <c r="B5438" s="4" t="s">
        <v>768</v>
      </c>
      <c r="C5438" s="4" t="s">
        <v>542</v>
      </c>
      <c r="D5438" s="4" t="n">
        <f aca="false">IFERROR(INDEX(Positions!$D$2:$D$14531,MATCH($A5438&amp;"|5",Positions!$A$2:$A$14531,0)),"-")</f>
        <v>5</v>
      </c>
      <c r="E5438" s="4" t="n">
        <f aca="false">IFERROR(INDEX(Positions!$D$2:$D$14531,MATCH($A5438&amp;"|68",Positions!$A$2:$A$14531,0)),"-")</f>
        <v>70</v>
      </c>
      <c r="F5438" s="4" t="str">
        <f aca="false">IFERROR(INDEX(Positions!$E$2:$E$14531,MATCH($A5438&amp;"|5",Positions!$A$2:$A$14531,0)),"-")</f>
        <v>C</v>
      </c>
      <c r="G5438" s="4" t="str">
        <f aca="false">IFERROR(INDEX(Positions!$E$2:$E$14531,MATCH($A5438&amp;"|68",Positions!$A$2:$A$14531,0)),"-")</f>
        <v>G</v>
      </c>
      <c r="H5438" s="3" t="str">
        <f aca="false">F5438&amp;"-"&amp;G5438</f>
        <v>C-G</v>
      </c>
      <c r="I5438" s="4" t="n">
        <f aca="false">(F5438="G")+(G5438="G")</f>
        <v>1</v>
      </c>
      <c r="J5438" s="4" t="n">
        <f aca="false">(F5438="C")+(G5438="C")</f>
        <v>1</v>
      </c>
      <c r="K5438" s="3" t="n">
        <f aca="false">I5438+J5438</f>
        <v>2</v>
      </c>
    </row>
    <row r="5439" customFormat="false" ht="15" hidden="false" customHeight="false" outlineLevel="0" collapsed="false">
      <c r="A5439" s="4" t="s">
        <v>231</v>
      </c>
      <c r="B5439" s="4" t="s">
        <v>768</v>
      </c>
      <c r="C5439" s="4" t="s">
        <v>561</v>
      </c>
      <c r="D5439" s="4" t="n">
        <f aca="false">IFERROR(INDEX(Positions!$D$2:$D$14531,MATCH($A5439&amp;"|6",Positions!$A$2:$A$14531,0)),"-")</f>
        <v>6</v>
      </c>
      <c r="E5439" s="4" t="n">
        <f aca="false">IFERROR(INDEX(Positions!$D$2:$D$14531,MATCH($A5439&amp;"|67",Positions!$A$2:$A$14531,0)),"-")</f>
        <v>69</v>
      </c>
      <c r="F5439" s="4" t="str">
        <f aca="false">IFERROR(INDEX(Positions!$E$2:$E$14531,MATCH($A5439&amp;"|6",Positions!$A$2:$A$14531,0)),"-")</f>
        <v>G</v>
      </c>
      <c r="G5439" s="4" t="str">
        <f aca="false">IFERROR(INDEX(Positions!$E$2:$E$14531,MATCH($A5439&amp;"|67",Positions!$A$2:$A$14531,0)),"-")</f>
        <v>C</v>
      </c>
      <c r="H5439" s="3" t="str">
        <f aca="false">F5439&amp;"-"&amp;G5439</f>
        <v>G-C</v>
      </c>
      <c r="I5439" s="4" t="n">
        <f aca="false">(F5439="G")+(G5439="G")</f>
        <v>1</v>
      </c>
      <c r="J5439" s="4" t="n">
        <f aca="false">(F5439="C")+(G5439="C")</f>
        <v>1</v>
      </c>
      <c r="K5439" s="3" t="n">
        <f aca="false">I5439+J5439</f>
        <v>2</v>
      </c>
    </row>
    <row r="5440" customFormat="false" ht="15" hidden="false" customHeight="false" outlineLevel="0" collapsed="false">
      <c r="A5440" s="4" t="s">
        <v>231</v>
      </c>
      <c r="B5440" s="4" t="s">
        <v>768</v>
      </c>
      <c r="C5440" s="4" t="s">
        <v>886</v>
      </c>
      <c r="D5440" s="4" t="n">
        <f aca="false">IFERROR(INDEX(Positions!$D$2:$D$14531,MATCH($A5440&amp;"|7",Positions!$A$2:$A$14531,0)),"-")</f>
        <v>7</v>
      </c>
      <c r="E5440" s="4" t="n">
        <f aca="false">IFERROR(INDEX(Positions!$D$2:$D$14531,MATCH($A5440&amp;"|66",Positions!$A$2:$A$14531,0)),"-")</f>
        <v>68</v>
      </c>
      <c r="F5440" s="4" t="str">
        <f aca="false">IFERROR(INDEX(Positions!$E$2:$E$14531,MATCH($A5440&amp;"|7",Positions!$A$2:$A$14531,0)),"-")</f>
        <v>G</v>
      </c>
      <c r="G5440" s="4" t="str">
        <f aca="false">IFERROR(INDEX(Positions!$E$2:$E$14531,MATCH($A5440&amp;"|66",Positions!$A$2:$A$14531,0)),"-")</f>
        <v>C</v>
      </c>
      <c r="H5440" s="3" t="str">
        <f aca="false">F5440&amp;"-"&amp;G5440</f>
        <v>G-C</v>
      </c>
      <c r="I5440" s="4" t="n">
        <f aca="false">(F5440="G")+(G5440="G")</f>
        <v>1</v>
      </c>
      <c r="J5440" s="4" t="n">
        <f aca="false">(F5440="C")+(G5440="C")</f>
        <v>1</v>
      </c>
      <c r="K5440" s="3" t="n">
        <f aca="false">I5440+J5440</f>
        <v>2</v>
      </c>
    </row>
    <row r="5441" customFormat="false" ht="15" hidden="false" customHeight="false" outlineLevel="0" collapsed="false">
      <c r="A5441" s="4" t="s">
        <v>231</v>
      </c>
      <c r="B5441" s="4" t="s">
        <v>783</v>
      </c>
      <c r="C5441" s="4" t="s">
        <v>887</v>
      </c>
      <c r="D5441" s="4" t="n">
        <f aca="false">IFERROR(INDEX(Positions!$D$2:$D$14531,MATCH($A5441&amp;"|10",Positions!$A$2:$A$14531,0)),"-")</f>
        <v>10</v>
      </c>
      <c r="E5441" s="4" t="n">
        <f aca="false">IFERROR(INDEX(Positions!$D$2:$D$14531,MATCH($A5441&amp;"|25",Positions!$A$2:$A$14531,0)),"-")</f>
        <v>27</v>
      </c>
      <c r="F5441" s="4" t="str">
        <f aca="false">IFERROR(INDEX(Positions!$E$2:$E$14531,MATCH($A5441&amp;"|10",Positions!$A$2:$A$14531,0)),"-")</f>
        <v>G</v>
      </c>
      <c r="G5441" s="4" t="str">
        <f aca="false">IFERROR(INDEX(Positions!$E$2:$E$14531,MATCH($A5441&amp;"|25",Positions!$A$2:$A$14531,0)),"-")</f>
        <v>C</v>
      </c>
      <c r="H5441" s="3" t="str">
        <f aca="false">F5441&amp;"-"&amp;G5441</f>
        <v>G-C</v>
      </c>
      <c r="I5441" s="4" t="n">
        <f aca="false">(F5441="G")+(G5441="G")</f>
        <v>1</v>
      </c>
      <c r="J5441" s="4" t="n">
        <f aca="false">(F5441="C")+(G5441="C")</f>
        <v>1</v>
      </c>
      <c r="K5441" s="3" t="n">
        <f aca="false">I5441+J5441</f>
        <v>2</v>
      </c>
    </row>
    <row r="5442" customFormat="false" ht="15" hidden="false" customHeight="false" outlineLevel="0" collapsed="false">
      <c r="A5442" s="4" t="s">
        <v>231</v>
      </c>
      <c r="B5442" s="4" t="s">
        <v>783</v>
      </c>
      <c r="C5442" s="4" t="s">
        <v>888</v>
      </c>
      <c r="D5442" s="4" t="n">
        <f aca="false">IFERROR(INDEX(Positions!$D$2:$D$14531,MATCH($A5442&amp;"|11",Positions!$A$2:$A$14531,0)),"-")</f>
        <v>11</v>
      </c>
      <c r="E5442" s="4" t="n">
        <f aca="false">IFERROR(INDEX(Positions!$D$2:$D$14531,MATCH($A5442&amp;"|24",Positions!$A$2:$A$14531,0)),"-")</f>
        <v>26</v>
      </c>
      <c r="F5442" s="4" t="str">
        <f aca="false">IFERROR(INDEX(Positions!$E$2:$E$14531,MATCH($A5442&amp;"|11",Positions!$A$2:$A$14531,0)),"-")</f>
        <v>C</v>
      </c>
      <c r="G5442" s="4" t="str">
        <f aca="false">IFERROR(INDEX(Positions!$E$2:$E$14531,MATCH($A5442&amp;"|24",Positions!$A$2:$A$14531,0)),"-")</f>
        <v>G</v>
      </c>
      <c r="H5442" s="3" t="str">
        <f aca="false">F5442&amp;"-"&amp;G5442</f>
        <v>C-G</v>
      </c>
      <c r="I5442" s="4" t="n">
        <f aca="false">(F5442="G")+(G5442="G")</f>
        <v>1</v>
      </c>
      <c r="J5442" s="4" t="n">
        <f aca="false">(F5442="C")+(G5442="C")</f>
        <v>1</v>
      </c>
      <c r="K5442" s="3" t="n">
        <f aca="false">I5442+J5442</f>
        <v>2</v>
      </c>
    </row>
    <row r="5443" customFormat="false" ht="15" hidden="false" customHeight="false" outlineLevel="0" collapsed="false">
      <c r="A5443" s="4" t="s">
        <v>231</v>
      </c>
      <c r="B5443" s="4" t="s">
        <v>783</v>
      </c>
      <c r="C5443" s="4" t="s">
        <v>479</v>
      </c>
      <c r="D5443" s="4" t="n">
        <f aca="false">IFERROR(INDEX(Positions!$D$2:$D$14531,MATCH($A5443&amp;"|12",Positions!$A$2:$A$14531,0)),"-")</f>
        <v>12</v>
      </c>
      <c r="E5443" s="4" t="n">
        <f aca="false">IFERROR(INDEX(Positions!$D$2:$D$14531,MATCH($A5443&amp;"|23",Positions!$A$2:$A$14531,0)),"-")</f>
        <v>25</v>
      </c>
      <c r="F5443" s="4" t="str">
        <f aca="false">IFERROR(INDEX(Positions!$E$2:$E$14531,MATCH($A5443&amp;"|12",Positions!$A$2:$A$14531,0)),"-")</f>
        <v>C</v>
      </c>
      <c r="G5443" s="4" t="str">
        <f aca="false">IFERROR(INDEX(Positions!$E$2:$E$14531,MATCH($A5443&amp;"|23",Positions!$A$2:$A$14531,0)),"-")</f>
        <v>G</v>
      </c>
      <c r="H5443" s="3" t="str">
        <f aca="false">F5443&amp;"-"&amp;G5443</f>
        <v>C-G</v>
      </c>
      <c r="I5443" s="4" t="n">
        <f aca="false">(F5443="G")+(G5443="G")</f>
        <v>1</v>
      </c>
      <c r="J5443" s="4" t="n">
        <f aca="false">(F5443="C")+(G5443="C")</f>
        <v>1</v>
      </c>
      <c r="K5443" s="3" t="n">
        <f aca="false">I5443+J5443</f>
        <v>2</v>
      </c>
    </row>
    <row r="5444" customFormat="false" ht="15" hidden="false" customHeight="false" outlineLevel="0" collapsed="false">
      <c r="A5444" s="4" t="s">
        <v>231</v>
      </c>
      <c r="B5444" s="4" t="s">
        <v>783</v>
      </c>
      <c r="C5444" s="4" t="s">
        <v>267</v>
      </c>
      <c r="D5444" s="4" t="n">
        <f aca="false">IFERROR(INDEX(Positions!$D$2:$D$14531,MATCH($A5444&amp;"|13",Positions!$A$2:$A$14531,0)),"-")</f>
        <v>13</v>
      </c>
      <c r="E5444" s="4" t="n">
        <f aca="false">IFERROR(INDEX(Positions!$D$2:$D$14531,MATCH($A5444&amp;"|22",Positions!$A$2:$A$14531,0)),"-")</f>
        <v>24</v>
      </c>
      <c r="F5444" s="4" t="str">
        <f aca="false">IFERROR(INDEX(Positions!$E$2:$E$14531,MATCH($A5444&amp;"|13",Positions!$A$2:$A$14531,0)),"-")</f>
        <v>A</v>
      </c>
      <c r="G5444" s="4" t="str">
        <f aca="false">IFERROR(INDEX(Positions!$E$2:$E$14531,MATCH($A5444&amp;"|22",Positions!$A$2:$A$14531,0)),"-")</f>
        <v>A</v>
      </c>
      <c r="H5444" s="3" t="str">
        <f aca="false">F5444&amp;"-"&amp;G5444</f>
        <v>A-A</v>
      </c>
      <c r="I5444" s="4" t="n">
        <f aca="false">(F5444="G")+(G5444="G")</f>
        <v>0</v>
      </c>
      <c r="J5444" s="4" t="n">
        <f aca="false">(F5444="C")+(G5444="C")</f>
        <v>0</v>
      </c>
      <c r="K5444" s="3" t="n">
        <f aca="false">I5444+J5444</f>
        <v>0</v>
      </c>
    </row>
    <row r="5445" customFormat="false" ht="15" hidden="false" customHeight="false" outlineLevel="0" collapsed="false">
      <c r="A5445" s="4" t="s">
        <v>231</v>
      </c>
      <c r="B5445" s="4" t="s">
        <v>805</v>
      </c>
      <c r="C5445" s="4" t="s">
        <v>673</v>
      </c>
      <c r="D5445" s="4" t="n">
        <f aca="false">IFERROR(INDEX(Positions!$D$2:$D$14531,MATCH($A5445&amp;"|27",Positions!$A$2:$A$14531,0)),"-")</f>
        <v>29</v>
      </c>
      <c r="E5445" s="4" t="n">
        <f aca="false">IFERROR(INDEX(Positions!$D$2:$D$14531,MATCH($A5445&amp;"|43",Positions!$A$2:$A$14531,0)),"-")</f>
        <v>45</v>
      </c>
      <c r="F5445" s="4" t="str">
        <f aca="false">IFERROR(INDEX(Positions!$E$2:$E$14531,MATCH($A5445&amp;"|27",Positions!$A$2:$A$14531,0)),"-")</f>
        <v>C</v>
      </c>
      <c r="G5445" s="4" t="str">
        <f aca="false">IFERROR(INDEX(Positions!$E$2:$E$14531,MATCH($A5445&amp;"|43",Positions!$A$2:$A$14531,0)),"-")</f>
        <v>G</v>
      </c>
      <c r="H5445" s="3" t="str">
        <f aca="false">F5445&amp;"-"&amp;G5445</f>
        <v>C-G</v>
      </c>
      <c r="I5445" s="4" t="n">
        <f aca="false">(F5445="G")+(G5445="G")</f>
        <v>1</v>
      </c>
      <c r="J5445" s="4" t="n">
        <f aca="false">(F5445="C")+(G5445="C")</f>
        <v>1</v>
      </c>
      <c r="K5445" s="3" t="n">
        <f aca="false">I5445+J5445</f>
        <v>2</v>
      </c>
    </row>
    <row r="5446" customFormat="false" ht="15" hidden="false" customHeight="false" outlineLevel="0" collapsed="false">
      <c r="A5446" s="4" t="s">
        <v>231</v>
      </c>
      <c r="B5446" s="4" t="s">
        <v>805</v>
      </c>
      <c r="C5446" s="4" t="s">
        <v>889</v>
      </c>
      <c r="D5446" s="4" t="n">
        <f aca="false">IFERROR(INDEX(Positions!$D$2:$D$14531,MATCH($A5446&amp;"|28",Positions!$A$2:$A$14531,0)),"-")</f>
        <v>30</v>
      </c>
      <c r="E5446" s="4" t="n">
        <f aca="false">IFERROR(INDEX(Positions!$D$2:$D$14531,MATCH($A5446&amp;"|42",Positions!$A$2:$A$14531,0)),"-")</f>
        <v>44</v>
      </c>
      <c r="F5446" s="4" t="str">
        <f aca="false">IFERROR(INDEX(Positions!$E$2:$E$14531,MATCH($A5446&amp;"|28",Positions!$A$2:$A$14531,0)),"-")</f>
        <v>A</v>
      </c>
      <c r="G5446" s="4" t="str">
        <f aca="false">IFERROR(INDEX(Positions!$E$2:$E$14531,MATCH($A5446&amp;"|42",Positions!$A$2:$A$14531,0)),"-")</f>
        <v>U</v>
      </c>
      <c r="H5446" s="3" t="str">
        <f aca="false">F5446&amp;"-"&amp;G5446</f>
        <v>A-U</v>
      </c>
      <c r="I5446" s="4" t="n">
        <f aca="false">(F5446="G")+(G5446="G")</f>
        <v>0</v>
      </c>
      <c r="J5446" s="4" t="n">
        <f aca="false">(F5446="C")+(G5446="C")</f>
        <v>0</v>
      </c>
      <c r="K5446" s="3" t="n">
        <f aca="false">I5446+J5446</f>
        <v>0</v>
      </c>
    </row>
    <row r="5447" customFormat="false" ht="15" hidden="false" customHeight="false" outlineLevel="0" collapsed="false">
      <c r="A5447" s="4" t="s">
        <v>231</v>
      </c>
      <c r="B5447" s="4" t="s">
        <v>805</v>
      </c>
      <c r="C5447" s="4" t="s">
        <v>890</v>
      </c>
      <c r="D5447" s="4" t="n">
        <f aca="false">IFERROR(INDEX(Positions!$D$2:$D$14531,MATCH($A5447&amp;"|29",Positions!$A$2:$A$14531,0)),"-")</f>
        <v>31</v>
      </c>
      <c r="E5447" s="4" t="n">
        <f aca="false">IFERROR(INDEX(Positions!$D$2:$D$14531,MATCH($A5447&amp;"|41",Positions!$A$2:$A$14531,0)),"-")</f>
        <v>43</v>
      </c>
      <c r="F5447" s="4" t="str">
        <f aca="false">IFERROR(INDEX(Positions!$E$2:$E$14531,MATCH($A5447&amp;"|29",Positions!$A$2:$A$14531,0)),"-")</f>
        <v>A</v>
      </c>
      <c r="G5447" s="4" t="str">
        <f aca="false">IFERROR(INDEX(Positions!$E$2:$E$14531,MATCH($A5447&amp;"|41",Positions!$A$2:$A$14531,0)),"-")</f>
        <v>U</v>
      </c>
      <c r="H5447" s="3" t="str">
        <f aca="false">F5447&amp;"-"&amp;G5447</f>
        <v>A-U</v>
      </c>
      <c r="I5447" s="4" t="n">
        <f aca="false">(F5447="G")+(G5447="G")</f>
        <v>0</v>
      </c>
      <c r="J5447" s="4" t="n">
        <f aca="false">(F5447="C")+(G5447="C")</f>
        <v>0</v>
      </c>
      <c r="K5447" s="3" t="n">
        <f aca="false">I5447+J5447</f>
        <v>0</v>
      </c>
    </row>
    <row r="5448" customFormat="false" ht="15" hidden="false" customHeight="false" outlineLevel="0" collapsed="false">
      <c r="A5448" s="4" t="s">
        <v>231</v>
      </c>
      <c r="B5448" s="4" t="s">
        <v>805</v>
      </c>
      <c r="C5448" s="4" t="s">
        <v>694</v>
      </c>
      <c r="D5448" s="4" t="n">
        <f aca="false">IFERROR(INDEX(Positions!$D$2:$D$14531,MATCH($A5448&amp;"|30",Positions!$A$2:$A$14531,0)),"-")</f>
        <v>32</v>
      </c>
      <c r="E5448" s="4" t="n">
        <f aca="false">IFERROR(INDEX(Positions!$D$2:$D$14531,MATCH($A5448&amp;"|40",Positions!$A$2:$A$14531,0)),"-")</f>
        <v>42</v>
      </c>
      <c r="F5448" s="4" t="str">
        <f aca="false">IFERROR(INDEX(Positions!$E$2:$E$14531,MATCH($A5448&amp;"|30",Positions!$A$2:$A$14531,0)),"-")</f>
        <v>G</v>
      </c>
      <c r="G5448" s="4" t="str">
        <f aca="false">IFERROR(INDEX(Positions!$E$2:$E$14531,MATCH($A5448&amp;"|40",Positions!$A$2:$A$14531,0)),"-")</f>
        <v>C</v>
      </c>
      <c r="H5448" s="3" t="str">
        <f aca="false">F5448&amp;"-"&amp;G5448</f>
        <v>G-C</v>
      </c>
      <c r="I5448" s="4" t="n">
        <f aca="false">(F5448="G")+(G5448="G")</f>
        <v>1</v>
      </c>
      <c r="J5448" s="4" t="n">
        <f aca="false">(F5448="C")+(G5448="C")</f>
        <v>1</v>
      </c>
      <c r="K5448" s="3" t="n">
        <f aca="false">I5448+J5448</f>
        <v>2</v>
      </c>
    </row>
    <row r="5449" customFormat="false" ht="15" hidden="false" customHeight="false" outlineLevel="0" collapsed="false">
      <c r="A5449" s="4" t="s">
        <v>231</v>
      </c>
      <c r="B5449" s="4" t="s">
        <v>805</v>
      </c>
      <c r="C5449" s="4" t="s">
        <v>640</v>
      </c>
      <c r="D5449" s="4" t="n">
        <f aca="false">IFERROR(INDEX(Positions!$D$2:$D$14531,MATCH($A5449&amp;"|31",Positions!$A$2:$A$14531,0)),"-")</f>
        <v>33</v>
      </c>
      <c r="E5449" s="4" t="n">
        <f aca="false">IFERROR(INDEX(Positions!$D$2:$D$14531,MATCH($A5449&amp;"|39",Positions!$A$2:$A$14531,0)),"-")</f>
        <v>41</v>
      </c>
      <c r="F5449" s="4" t="str">
        <f aca="false">IFERROR(INDEX(Positions!$E$2:$E$14531,MATCH($A5449&amp;"|31",Positions!$A$2:$A$14531,0)),"-")</f>
        <v>A</v>
      </c>
      <c r="G5449" s="4" t="str">
        <f aca="false">IFERROR(INDEX(Positions!$E$2:$E$14531,MATCH($A5449&amp;"|39",Positions!$A$2:$A$14531,0)),"-")</f>
        <v>U</v>
      </c>
      <c r="H5449" s="3" t="str">
        <f aca="false">F5449&amp;"-"&amp;G5449</f>
        <v>A-U</v>
      </c>
      <c r="I5449" s="4" t="n">
        <f aca="false">(F5449="G")+(G5449="G")</f>
        <v>0</v>
      </c>
      <c r="J5449" s="4" t="n">
        <f aca="false">(F5449="C")+(G5449="C")</f>
        <v>0</v>
      </c>
      <c r="K5449" s="3" t="n">
        <f aca="false">I5449+J5449</f>
        <v>0</v>
      </c>
    </row>
    <row r="5450" customFormat="false" ht="15" hidden="false" customHeight="false" outlineLevel="0" collapsed="false">
      <c r="A5450" s="4" t="s">
        <v>231</v>
      </c>
      <c r="B5450" s="4" t="s">
        <v>830</v>
      </c>
      <c r="C5450" s="4" t="s">
        <v>367</v>
      </c>
      <c r="D5450" s="4" t="n">
        <f aca="false">IFERROR(INDEX(Positions!$D$2:$D$14531,MATCH($A5450&amp;"|49",Positions!$A$2:$A$14531,0)),"-")</f>
        <v>51</v>
      </c>
      <c r="E5450" s="4" t="n">
        <f aca="false">IFERROR(INDEX(Positions!$D$2:$D$14531,MATCH($A5450&amp;"|65",Positions!$A$2:$A$14531,0)),"-")</f>
        <v>67</v>
      </c>
      <c r="F5450" s="4" t="str">
        <f aca="false">IFERROR(INDEX(Positions!$E$2:$E$14531,MATCH($A5450&amp;"|49",Positions!$A$2:$A$14531,0)),"-")</f>
        <v>G</v>
      </c>
      <c r="G5450" s="4" t="str">
        <f aca="false">IFERROR(INDEX(Positions!$E$2:$E$14531,MATCH($A5450&amp;"|65",Positions!$A$2:$A$14531,0)),"-")</f>
        <v>C</v>
      </c>
      <c r="H5450" s="3" t="str">
        <f aca="false">F5450&amp;"-"&amp;G5450</f>
        <v>G-C</v>
      </c>
      <c r="I5450" s="4" t="n">
        <f aca="false">(F5450="G")+(G5450="G")</f>
        <v>1</v>
      </c>
      <c r="J5450" s="4" t="n">
        <f aca="false">(F5450="C")+(G5450="C")</f>
        <v>1</v>
      </c>
      <c r="K5450" s="3" t="n">
        <f aca="false">I5450+J5450</f>
        <v>2</v>
      </c>
    </row>
    <row r="5451" customFormat="false" ht="15" hidden="false" customHeight="false" outlineLevel="0" collapsed="false">
      <c r="A5451" s="4" t="s">
        <v>231</v>
      </c>
      <c r="B5451" s="4" t="s">
        <v>830</v>
      </c>
      <c r="C5451" s="4" t="s">
        <v>891</v>
      </c>
      <c r="D5451" s="4" t="n">
        <f aca="false">IFERROR(INDEX(Positions!$D$2:$D$14531,MATCH($A5451&amp;"|50",Positions!$A$2:$A$14531,0)),"-")</f>
        <v>52</v>
      </c>
      <c r="E5451" s="4" t="n">
        <f aca="false">IFERROR(INDEX(Positions!$D$2:$D$14531,MATCH($A5451&amp;"|64",Positions!$A$2:$A$14531,0)),"-")</f>
        <v>66</v>
      </c>
      <c r="F5451" s="4" t="str">
        <f aca="false">IFERROR(INDEX(Positions!$E$2:$E$14531,MATCH($A5451&amp;"|50",Positions!$A$2:$A$14531,0)),"-")</f>
        <v>G</v>
      </c>
      <c r="G5451" s="4" t="str">
        <f aca="false">IFERROR(INDEX(Positions!$E$2:$E$14531,MATCH($A5451&amp;"|64",Positions!$A$2:$A$14531,0)),"-")</f>
        <v>C</v>
      </c>
      <c r="H5451" s="3" t="str">
        <f aca="false">F5451&amp;"-"&amp;G5451</f>
        <v>G-C</v>
      </c>
      <c r="I5451" s="4" t="n">
        <f aca="false">(F5451="G")+(G5451="G")</f>
        <v>1</v>
      </c>
      <c r="J5451" s="4" t="n">
        <f aca="false">(F5451="C")+(G5451="C")</f>
        <v>1</v>
      </c>
      <c r="K5451" s="3" t="n">
        <f aca="false">I5451+J5451</f>
        <v>2</v>
      </c>
    </row>
    <row r="5452" customFormat="false" ht="15" hidden="false" customHeight="false" outlineLevel="0" collapsed="false">
      <c r="A5452" s="4" t="s">
        <v>231</v>
      </c>
      <c r="B5452" s="4" t="s">
        <v>830</v>
      </c>
      <c r="C5452" s="4" t="s">
        <v>689</v>
      </c>
      <c r="D5452" s="4" t="n">
        <f aca="false">IFERROR(INDEX(Positions!$D$2:$D$14531,MATCH($A5452&amp;"|51",Positions!$A$2:$A$14531,0)),"-")</f>
        <v>53</v>
      </c>
      <c r="E5452" s="4" t="n">
        <f aca="false">IFERROR(INDEX(Positions!$D$2:$D$14531,MATCH($A5452&amp;"|63",Positions!$A$2:$A$14531,0)),"-")</f>
        <v>65</v>
      </c>
      <c r="F5452" s="4" t="str">
        <f aca="false">IFERROR(INDEX(Positions!$E$2:$E$14531,MATCH($A5452&amp;"|51",Positions!$A$2:$A$14531,0)),"-")</f>
        <v>G</v>
      </c>
      <c r="G5452" s="4" t="str">
        <f aca="false">IFERROR(INDEX(Positions!$E$2:$E$14531,MATCH($A5452&amp;"|63",Positions!$A$2:$A$14531,0)),"-")</f>
        <v>C</v>
      </c>
      <c r="H5452" s="3" t="str">
        <f aca="false">F5452&amp;"-"&amp;G5452</f>
        <v>G-C</v>
      </c>
      <c r="I5452" s="4" t="n">
        <f aca="false">(F5452="G")+(G5452="G")</f>
        <v>1</v>
      </c>
      <c r="J5452" s="4" t="n">
        <f aca="false">(F5452="C")+(G5452="C")</f>
        <v>1</v>
      </c>
      <c r="K5452" s="3" t="n">
        <f aca="false">I5452+J5452</f>
        <v>2</v>
      </c>
    </row>
    <row r="5453" customFormat="false" ht="15" hidden="false" customHeight="false" outlineLevel="0" collapsed="false">
      <c r="A5453" s="4" t="s">
        <v>231</v>
      </c>
      <c r="B5453" s="4" t="s">
        <v>830</v>
      </c>
      <c r="C5453" s="4" t="s">
        <v>703</v>
      </c>
      <c r="D5453" s="4" t="n">
        <f aca="false">IFERROR(INDEX(Positions!$D$2:$D$14531,MATCH($A5453&amp;"|52",Positions!$A$2:$A$14531,0)),"-")</f>
        <v>54</v>
      </c>
      <c r="E5453" s="4" t="n">
        <f aca="false">IFERROR(INDEX(Positions!$D$2:$D$14531,MATCH($A5453&amp;"|62",Positions!$A$2:$A$14531,0)),"-")</f>
        <v>64</v>
      </c>
      <c r="F5453" s="4" t="str">
        <f aca="false">IFERROR(INDEX(Positions!$E$2:$E$14531,MATCH($A5453&amp;"|52",Positions!$A$2:$A$14531,0)),"-")</f>
        <v>C</v>
      </c>
      <c r="G5453" s="4" t="str">
        <f aca="false">IFERROR(INDEX(Positions!$E$2:$E$14531,MATCH($A5453&amp;"|62",Positions!$A$2:$A$14531,0)),"-")</f>
        <v>G</v>
      </c>
      <c r="H5453" s="3" t="str">
        <f aca="false">F5453&amp;"-"&amp;G5453</f>
        <v>C-G</v>
      </c>
      <c r="I5453" s="4" t="n">
        <f aca="false">(F5453="G")+(G5453="G")</f>
        <v>1</v>
      </c>
      <c r="J5453" s="4" t="n">
        <f aca="false">(F5453="C")+(G5453="C")</f>
        <v>1</v>
      </c>
      <c r="K5453" s="3" t="n">
        <f aca="false">I5453+J5453</f>
        <v>2</v>
      </c>
    </row>
    <row r="5454" customFormat="false" ht="15" hidden="false" customHeight="false" outlineLevel="0" collapsed="false">
      <c r="A5454" s="4" t="s">
        <v>231</v>
      </c>
      <c r="B5454" s="4" t="s">
        <v>830</v>
      </c>
      <c r="C5454" s="4" t="s">
        <v>892</v>
      </c>
      <c r="D5454" s="4" t="n">
        <f aca="false">IFERROR(INDEX(Positions!$D$2:$D$14531,MATCH($A5454&amp;"|53",Positions!$A$2:$A$14531,0)),"-")</f>
        <v>55</v>
      </c>
      <c r="E5454" s="4" t="n">
        <f aca="false">IFERROR(INDEX(Positions!$D$2:$D$14531,MATCH($A5454&amp;"|61",Positions!$A$2:$A$14531,0)),"-")</f>
        <v>63</v>
      </c>
      <c r="F5454" s="4" t="str">
        <f aca="false">IFERROR(INDEX(Positions!$E$2:$E$14531,MATCH($A5454&amp;"|53",Positions!$A$2:$A$14531,0)),"-")</f>
        <v>G</v>
      </c>
      <c r="G5454" s="4" t="str">
        <f aca="false">IFERROR(INDEX(Positions!$E$2:$E$14531,MATCH($A5454&amp;"|61",Positions!$A$2:$A$14531,0)),"-")</f>
        <v>C</v>
      </c>
      <c r="H5454" s="3" t="str">
        <f aca="false">F5454&amp;"-"&amp;G5454</f>
        <v>G-C</v>
      </c>
      <c r="I5454" s="4" t="n">
        <f aca="false">(F5454="G")+(G5454="G")</f>
        <v>1</v>
      </c>
      <c r="J5454" s="4" t="n">
        <f aca="false">(F5454="C")+(G5454="C")</f>
        <v>1</v>
      </c>
      <c r="K5454" s="3" t="n">
        <f aca="false">I5454+J5454</f>
        <v>2</v>
      </c>
    </row>
    <row r="5455" customFormat="false" ht="15" hidden="false" customHeight="false" outlineLevel="0" collapsed="false">
      <c r="A5455" s="24" t="s">
        <v>231</v>
      </c>
      <c r="B5455" s="24" t="s">
        <v>893</v>
      </c>
      <c r="C5455" s="24" t="s">
        <v>894</v>
      </c>
      <c r="D5455" s="24" t="n">
        <f aca="false">IFERROR(INDEX(Positions!$D$2:$D$14531,MATCH($A5455&amp;"|8",Positions!$A$2:$A$14531,0)),"-")</f>
        <v>8</v>
      </c>
      <c r="E5455" s="24" t="n">
        <f aca="false">IFERROR(INDEX(Positions!$D$2:$D$14531,MATCH($A5455&amp;"|14",Positions!$A$2:$A$14531,0)),"-")</f>
        <v>14</v>
      </c>
      <c r="F5455" s="24" t="str">
        <f aca="false">IFERROR(INDEX(Positions!$E$2:$E$14531,MATCH($A5455&amp;"|8",Positions!$A$2:$A$14531,0)),"-")</f>
        <v>U</v>
      </c>
      <c r="G5455" s="24" t="str">
        <f aca="false">IFERROR(INDEX(Positions!$E$2:$E$14531,MATCH($A5455&amp;"|14",Positions!$A$2:$A$14531,0)),"-")</f>
        <v>A</v>
      </c>
      <c r="H5455" s="25" t="str">
        <f aca="false">F5455&amp;"-"&amp;G5455</f>
        <v>U-A</v>
      </c>
      <c r="I5455" s="24" t="n">
        <f aca="false">(F5455="G")+(G5455="G")</f>
        <v>0</v>
      </c>
      <c r="J5455" s="24" t="n">
        <f aca="false">(F5455="C")+(G5455="C")</f>
        <v>0</v>
      </c>
      <c r="K5455" s="25" t="n">
        <f aca="false">I5455+J5455</f>
        <v>0</v>
      </c>
    </row>
    <row r="5456" customFormat="false" ht="15" hidden="false" customHeight="false" outlineLevel="0" collapsed="false">
      <c r="A5456" s="24" t="s">
        <v>231</v>
      </c>
      <c r="B5456" s="24" t="s">
        <v>893</v>
      </c>
      <c r="C5456" s="24" t="s">
        <v>895</v>
      </c>
      <c r="D5456" s="24" t="n">
        <f aca="false">IFERROR(INDEX(Positions!$D$2:$D$14531,MATCH($A5456&amp;"|15",Positions!$A$2:$A$14531,0)),"-")</f>
        <v>15</v>
      </c>
      <c r="E5456" s="24" t="n">
        <f aca="false">IFERROR(INDEX(Positions!$D$2:$D$14531,MATCH($A5456&amp;"|48",Positions!$A$2:$A$14531,0)),"-")</f>
        <v>50</v>
      </c>
      <c r="F5456" s="24" t="str">
        <f aca="false">IFERROR(INDEX(Positions!$E$2:$E$14531,MATCH($A5456&amp;"|15",Positions!$A$2:$A$14531,0)),"-")</f>
        <v>G</v>
      </c>
      <c r="G5456" s="24" t="str">
        <f aca="false">IFERROR(INDEX(Positions!$E$2:$E$14531,MATCH($A5456&amp;"|48",Positions!$A$2:$A$14531,0)),"-")</f>
        <v>C</v>
      </c>
      <c r="H5456" s="25" t="str">
        <f aca="false">F5456&amp;"-"&amp;G5456</f>
        <v>G-C</v>
      </c>
      <c r="I5456" s="24" t="n">
        <f aca="false">(F5456="G")+(G5456="G")</f>
        <v>1</v>
      </c>
      <c r="J5456" s="24" t="n">
        <f aca="false">(F5456="C")+(G5456="C")</f>
        <v>1</v>
      </c>
      <c r="K5456" s="25" t="n">
        <f aca="false">I5456+J5456</f>
        <v>2</v>
      </c>
    </row>
    <row r="5457" customFormat="false" ht="15" hidden="false" customHeight="false" outlineLevel="0" collapsed="false">
      <c r="A5457" s="24" t="s">
        <v>231</v>
      </c>
      <c r="B5457" s="24" t="s">
        <v>893</v>
      </c>
      <c r="C5457" s="24" t="s">
        <v>896</v>
      </c>
      <c r="D5457" s="24" t="n">
        <f aca="false">IFERROR(INDEX(Positions!$D$2:$D$14531,MATCH($A5457&amp;"|18",Positions!$A$2:$A$14531,0)),"-")</f>
        <v>18</v>
      </c>
      <c r="E5457" s="24" t="n">
        <f aca="false">IFERROR(INDEX(Positions!$D$2:$D$14531,MATCH($A5457&amp;"|55",Positions!$A$2:$A$14531,0)),"-")</f>
        <v>57</v>
      </c>
      <c r="F5457" s="24" t="str">
        <f aca="false">IFERROR(INDEX(Positions!$E$2:$E$14531,MATCH($A5457&amp;"|18",Positions!$A$2:$A$14531,0)),"-")</f>
        <v>G</v>
      </c>
      <c r="G5457" s="24" t="str">
        <f aca="false">IFERROR(INDEX(Positions!$E$2:$E$14531,MATCH($A5457&amp;"|55",Positions!$A$2:$A$14531,0)),"-")</f>
        <v>U</v>
      </c>
      <c r="H5457" s="25" t="str">
        <f aca="false">F5457&amp;"-"&amp;G5457</f>
        <v>G-U</v>
      </c>
      <c r="I5457" s="24" t="n">
        <f aca="false">(F5457="G")+(G5457="G")</f>
        <v>1</v>
      </c>
      <c r="J5457" s="24" t="n">
        <f aca="false">(F5457="C")+(G5457="C")</f>
        <v>0</v>
      </c>
      <c r="K5457" s="25" t="n">
        <f aca="false">I5457+J5457</f>
        <v>1</v>
      </c>
    </row>
    <row r="5458" customFormat="false" ht="15" hidden="false" customHeight="false" outlineLevel="0" collapsed="false">
      <c r="A5458" s="24" t="s">
        <v>231</v>
      </c>
      <c r="B5458" s="24" t="s">
        <v>893</v>
      </c>
      <c r="C5458" s="24" t="s">
        <v>897</v>
      </c>
      <c r="D5458" s="24" t="n">
        <f aca="false">IFERROR(INDEX(Positions!$D$2:$D$14531,MATCH($A5458&amp;"|19",Positions!$A$2:$A$14531,0)),"-")</f>
        <v>19</v>
      </c>
      <c r="E5458" s="24" t="n">
        <f aca="false">IFERROR(INDEX(Positions!$D$2:$D$14531,MATCH($A5458&amp;"|56",Positions!$A$2:$A$14531,0)),"-")</f>
        <v>58</v>
      </c>
      <c r="F5458" s="24" t="str">
        <f aca="false">IFERROR(INDEX(Positions!$E$2:$E$14531,MATCH($A5458&amp;"|19",Positions!$A$2:$A$14531,0)),"-")</f>
        <v>G</v>
      </c>
      <c r="G5458" s="24" t="str">
        <f aca="false">IFERROR(INDEX(Positions!$E$2:$E$14531,MATCH($A5458&amp;"|56",Positions!$A$2:$A$14531,0)),"-")</f>
        <v>C</v>
      </c>
      <c r="H5458" s="25" t="str">
        <f aca="false">F5458&amp;"-"&amp;G5458</f>
        <v>G-C</v>
      </c>
      <c r="I5458" s="24" t="n">
        <f aca="false">(F5458="G")+(G5458="G")</f>
        <v>1</v>
      </c>
      <c r="J5458" s="24" t="n">
        <f aca="false">(F5458="C")+(G5458="C")</f>
        <v>1</v>
      </c>
      <c r="K5458" s="25" t="n">
        <f aca="false">I5458+J5458</f>
        <v>2</v>
      </c>
    </row>
    <row r="5459" customFormat="false" ht="15" hidden="false" customHeight="false" outlineLevel="0" collapsed="false">
      <c r="A5459" s="24" t="s">
        <v>231</v>
      </c>
      <c r="B5459" s="24" t="s">
        <v>893</v>
      </c>
      <c r="C5459" s="24" t="s">
        <v>898</v>
      </c>
      <c r="D5459" s="24" t="n">
        <f aca="false">IFERROR(INDEX(Positions!$D$2:$D$14531,MATCH($A5459&amp;"|26",Positions!$A$2:$A$14531,0)),"-")</f>
        <v>28</v>
      </c>
      <c r="E5459" s="24" t="n">
        <f aca="false">IFERROR(INDEX(Positions!$D$2:$D$14531,MATCH($A5459&amp;"|44",Positions!$A$2:$A$14531,0)),"-")</f>
        <v>46</v>
      </c>
      <c r="F5459" s="24" t="str">
        <f aca="false">IFERROR(INDEX(Positions!$E$2:$E$14531,MATCH($A5459&amp;"|26",Positions!$A$2:$A$14531,0)),"-")</f>
        <v>G</v>
      </c>
      <c r="G5459" s="24" t="str">
        <f aca="false">IFERROR(INDEX(Positions!$E$2:$E$14531,MATCH($A5459&amp;"|44",Positions!$A$2:$A$14531,0)),"-")</f>
        <v>A</v>
      </c>
      <c r="H5459" s="25" t="str">
        <f aca="false">F5459&amp;"-"&amp;G5459</f>
        <v>G-A</v>
      </c>
      <c r="I5459" s="24" t="n">
        <f aca="false">(F5459="G")+(G5459="G")</f>
        <v>1</v>
      </c>
      <c r="J5459" s="24" t="n">
        <f aca="false">(F5459="C")+(G5459="C")</f>
        <v>0</v>
      </c>
      <c r="K5459" s="25" t="n">
        <f aca="false">I5459+J5459</f>
        <v>1</v>
      </c>
    </row>
    <row r="5460" customFormat="false" ht="15" hidden="false" customHeight="false" outlineLevel="0" collapsed="false">
      <c r="A5460" s="24" t="s">
        <v>231</v>
      </c>
      <c r="B5460" s="24" t="s">
        <v>893</v>
      </c>
      <c r="C5460" s="24" t="s">
        <v>899</v>
      </c>
      <c r="D5460" s="24" t="n">
        <f aca="false">IFERROR(INDEX(Positions!$D$2:$D$14531,MATCH($A5460&amp;"|32",Positions!$A$2:$A$14531,0)),"-")</f>
        <v>34</v>
      </c>
      <c r="E5460" s="24" t="n">
        <f aca="false">IFERROR(INDEX(Positions!$D$2:$D$14531,MATCH($A5460&amp;"|38",Positions!$A$2:$A$14531,0)),"-")</f>
        <v>40</v>
      </c>
      <c r="F5460" s="24" t="str">
        <f aca="false">IFERROR(INDEX(Positions!$E$2:$E$14531,MATCH($A5460&amp;"|32",Positions!$A$2:$A$14531,0)),"-")</f>
        <v>C</v>
      </c>
      <c r="G5460" s="24" t="str">
        <f aca="false">IFERROR(INDEX(Positions!$E$2:$E$14531,MATCH($A5460&amp;"|38",Positions!$A$2:$A$14531,0)),"-")</f>
        <v>A</v>
      </c>
      <c r="H5460" s="25" t="str">
        <f aca="false">F5460&amp;"-"&amp;G5460</f>
        <v>C-A</v>
      </c>
      <c r="I5460" s="24" t="n">
        <f aca="false">(F5460="G")+(G5460="G")</f>
        <v>0</v>
      </c>
      <c r="J5460" s="24" t="n">
        <f aca="false">(F5460="C")+(G5460="C")</f>
        <v>1</v>
      </c>
      <c r="K5460" s="25" t="n">
        <f aca="false">I5460+J5460</f>
        <v>1</v>
      </c>
    </row>
    <row r="5461" customFormat="false" ht="15" hidden="false" customHeight="false" outlineLevel="0" collapsed="false">
      <c r="A5461" s="24" t="s">
        <v>231</v>
      </c>
      <c r="B5461" s="24" t="s">
        <v>893</v>
      </c>
      <c r="C5461" s="24" t="s">
        <v>900</v>
      </c>
      <c r="D5461" s="24" t="n">
        <f aca="false">IFERROR(INDEX(Positions!$D$2:$D$14531,MATCH($A5461&amp;"|54",Positions!$A$2:$A$14531,0)),"-")</f>
        <v>56</v>
      </c>
      <c r="E5461" s="24" t="n">
        <f aca="false">IFERROR(INDEX(Positions!$D$2:$D$14531,MATCH($A5461&amp;"|58",Positions!$A$2:$A$14531,0)),"-")</f>
        <v>60</v>
      </c>
      <c r="F5461" s="24" t="str">
        <f aca="false">IFERROR(INDEX(Positions!$E$2:$E$14531,MATCH($A5461&amp;"|54",Positions!$A$2:$A$14531,0)),"-")</f>
        <v>U</v>
      </c>
      <c r="G5461" s="24" t="str">
        <f aca="false">IFERROR(INDEX(Positions!$E$2:$E$14531,MATCH($A5461&amp;"|58",Positions!$A$2:$A$14531,0)),"-")</f>
        <v>A</v>
      </c>
      <c r="H5461" s="25" t="str">
        <f aca="false">F5461&amp;"-"&amp;G5461</f>
        <v>U-A</v>
      </c>
      <c r="I5461" s="24" t="n">
        <f aca="false">(F5461="G")+(G5461="G")</f>
        <v>0</v>
      </c>
      <c r="J5461" s="24" t="n">
        <f aca="false">(F5461="C")+(G5461="C")</f>
        <v>0</v>
      </c>
      <c r="K5461" s="25" t="n">
        <f aca="false">I5461+J5461</f>
        <v>0</v>
      </c>
    </row>
    <row r="5462" customFormat="false" ht="15" hidden="false" customHeight="false" outlineLevel="0" collapsed="false">
      <c r="A5462" s="4" t="s">
        <v>232</v>
      </c>
      <c r="B5462" s="4" t="s">
        <v>768</v>
      </c>
      <c r="C5462" s="4" t="s">
        <v>882</v>
      </c>
      <c r="D5462" s="4" t="n">
        <f aca="false">IFERROR(INDEX(Positions!$D$2:$D$14531,MATCH($A5462&amp;"|1",Positions!$A$2:$A$14531,0)),"-")</f>
        <v>1</v>
      </c>
      <c r="E5462" s="4" t="n">
        <f aca="false">IFERROR(INDEX(Positions!$D$2:$D$14531,MATCH($A5462&amp;"|72",Positions!$A$2:$A$14531,0)),"-")</f>
        <v>73</v>
      </c>
      <c r="F5462" s="4" t="str">
        <f aca="false">IFERROR(INDEX(Positions!$E$2:$E$14531,MATCH($A5462&amp;"|1",Positions!$A$2:$A$14531,0)),"-")</f>
        <v>G</v>
      </c>
      <c r="G5462" s="4" t="str">
        <f aca="false">IFERROR(INDEX(Positions!$E$2:$E$14531,MATCH($A5462&amp;"|72",Positions!$A$2:$A$14531,0)),"-")</f>
        <v>C</v>
      </c>
      <c r="H5462" s="3" t="str">
        <f aca="false">F5462&amp;"-"&amp;G5462</f>
        <v>G-C</v>
      </c>
      <c r="I5462" s="4" t="n">
        <f aca="false">(F5462="G")+(G5462="G")</f>
        <v>1</v>
      </c>
      <c r="J5462" s="4" t="n">
        <f aca="false">(F5462="C")+(G5462="C")</f>
        <v>1</v>
      </c>
      <c r="K5462" s="3" t="n">
        <f aca="false">I5462+J5462</f>
        <v>2</v>
      </c>
    </row>
    <row r="5463" customFormat="false" ht="15" hidden="false" customHeight="false" outlineLevel="0" collapsed="false">
      <c r="A5463" s="4" t="s">
        <v>232</v>
      </c>
      <c r="B5463" s="4" t="s">
        <v>768</v>
      </c>
      <c r="C5463" s="4" t="s">
        <v>883</v>
      </c>
      <c r="D5463" s="4" t="n">
        <f aca="false">IFERROR(INDEX(Positions!$D$2:$D$14531,MATCH($A5463&amp;"|2",Positions!$A$2:$A$14531,0)),"-")</f>
        <v>2</v>
      </c>
      <c r="E5463" s="4" t="n">
        <f aca="false">IFERROR(INDEX(Positions!$D$2:$D$14531,MATCH($A5463&amp;"|71",Positions!$A$2:$A$14531,0)),"-")</f>
        <v>72</v>
      </c>
      <c r="F5463" s="4" t="str">
        <f aca="false">IFERROR(INDEX(Positions!$E$2:$E$14531,MATCH($A5463&amp;"|2",Positions!$A$2:$A$14531,0)),"-")</f>
        <v>G</v>
      </c>
      <c r="G5463" s="4" t="str">
        <f aca="false">IFERROR(INDEX(Positions!$E$2:$E$14531,MATCH($A5463&amp;"|71",Positions!$A$2:$A$14531,0)),"-")</f>
        <v>U</v>
      </c>
      <c r="H5463" s="3" t="str">
        <f aca="false">F5463&amp;"-"&amp;G5463</f>
        <v>G-U</v>
      </c>
      <c r="I5463" s="4" t="n">
        <f aca="false">(F5463="G")+(G5463="G")</f>
        <v>1</v>
      </c>
      <c r="J5463" s="4" t="n">
        <f aca="false">(F5463="C")+(G5463="C")</f>
        <v>0</v>
      </c>
      <c r="K5463" s="3" t="n">
        <f aca="false">I5463+J5463</f>
        <v>1</v>
      </c>
    </row>
    <row r="5464" customFormat="false" ht="15" hidden="false" customHeight="false" outlineLevel="0" collapsed="false">
      <c r="A5464" s="4" t="s">
        <v>232</v>
      </c>
      <c r="B5464" s="4" t="s">
        <v>768</v>
      </c>
      <c r="C5464" s="4" t="s">
        <v>884</v>
      </c>
      <c r="D5464" s="4" t="n">
        <f aca="false">IFERROR(INDEX(Positions!$D$2:$D$14531,MATCH($A5464&amp;"|3",Positions!$A$2:$A$14531,0)),"-")</f>
        <v>3</v>
      </c>
      <c r="E5464" s="4" t="n">
        <f aca="false">IFERROR(INDEX(Positions!$D$2:$D$14531,MATCH($A5464&amp;"|70",Positions!$A$2:$A$14531,0)),"-")</f>
        <v>71</v>
      </c>
      <c r="F5464" s="4" t="str">
        <f aca="false">IFERROR(INDEX(Positions!$E$2:$E$14531,MATCH($A5464&amp;"|3",Positions!$A$2:$A$14531,0)),"-")</f>
        <v>U</v>
      </c>
      <c r="G5464" s="4" t="str">
        <f aca="false">IFERROR(INDEX(Positions!$E$2:$E$14531,MATCH($A5464&amp;"|70",Positions!$A$2:$A$14531,0)),"-")</f>
        <v>A</v>
      </c>
      <c r="H5464" s="3" t="str">
        <f aca="false">F5464&amp;"-"&amp;G5464</f>
        <v>U-A</v>
      </c>
      <c r="I5464" s="4" t="n">
        <f aca="false">(F5464="G")+(G5464="G")</f>
        <v>0</v>
      </c>
      <c r="J5464" s="4" t="n">
        <f aca="false">(F5464="C")+(G5464="C")</f>
        <v>0</v>
      </c>
      <c r="K5464" s="3" t="n">
        <f aca="false">I5464+J5464</f>
        <v>0</v>
      </c>
    </row>
    <row r="5465" customFormat="false" ht="15" hidden="false" customHeight="false" outlineLevel="0" collapsed="false">
      <c r="A5465" s="4" t="s">
        <v>232</v>
      </c>
      <c r="B5465" s="4" t="s">
        <v>768</v>
      </c>
      <c r="C5465" s="4" t="s">
        <v>885</v>
      </c>
      <c r="D5465" s="4" t="n">
        <f aca="false">IFERROR(INDEX(Positions!$D$2:$D$14531,MATCH($A5465&amp;"|4",Positions!$A$2:$A$14531,0)),"-")</f>
        <v>4</v>
      </c>
      <c r="E5465" s="4" t="n">
        <f aca="false">IFERROR(INDEX(Positions!$D$2:$D$14531,MATCH($A5465&amp;"|69",Positions!$A$2:$A$14531,0)),"-")</f>
        <v>70</v>
      </c>
      <c r="F5465" s="4" t="str">
        <f aca="false">IFERROR(INDEX(Positions!$E$2:$E$14531,MATCH($A5465&amp;"|4",Positions!$A$2:$A$14531,0)),"-")</f>
        <v>C</v>
      </c>
      <c r="G5465" s="4" t="str">
        <f aca="false">IFERROR(INDEX(Positions!$E$2:$E$14531,MATCH($A5465&amp;"|69",Positions!$A$2:$A$14531,0)),"-")</f>
        <v>G</v>
      </c>
      <c r="H5465" s="3" t="str">
        <f aca="false">F5465&amp;"-"&amp;G5465</f>
        <v>C-G</v>
      </c>
      <c r="I5465" s="4" t="n">
        <f aca="false">(F5465="G")+(G5465="G")</f>
        <v>1</v>
      </c>
      <c r="J5465" s="4" t="n">
        <f aca="false">(F5465="C")+(G5465="C")</f>
        <v>1</v>
      </c>
      <c r="K5465" s="3" t="n">
        <f aca="false">I5465+J5465</f>
        <v>2</v>
      </c>
    </row>
    <row r="5466" customFormat="false" ht="15" hidden="false" customHeight="false" outlineLevel="0" collapsed="false">
      <c r="A5466" s="4" t="s">
        <v>232</v>
      </c>
      <c r="B5466" s="4" t="s">
        <v>768</v>
      </c>
      <c r="C5466" s="4" t="s">
        <v>542</v>
      </c>
      <c r="D5466" s="4" t="n">
        <f aca="false">IFERROR(INDEX(Positions!$D$2:$D$14531,MATCH($A5466&amp;"|5",Positions!$A$2:$A$14531,0)),"-")</f>
        <v>5</v>
      </c>
      <c r="E5466" s="4" t="n">
        <f aca="false">IFERROR(INDEX(Positions!$D$2:$D$14531,MATCH($A5466&amp;"|68",Positions!$A$2:$A$14531,0)),"-")</f>
        <v>69</v>
      </c>
      <c r="F5466" s="4" t="str">
        <f aca="false">IFERROR(INDEX(Positions!$E$2:$E$14531,MATCH($A5466&amp;"|5",Positions!$A$2:$A$14531,0)),"-")</f>
        <v>C</v>
      </c>
      <c r="G5466" s="4" t="str">
        <f aca="false">IFERROR(INDEX(Positions!$E$2:$E$14531,MATCH($A5466&amp;"|68",Positions!$A$2:$A$14531,0)),"-")</f>
        <v>G</v>
      </c>
      <c r="H5466" s="3" t="str">
        <f aca="false">F5466&amp;"-"&amp;G5466</f>
        <v>C-G</v>
      </c>
      <c r="I5466" s="4" t="n">
        <f aca="false">(F5466="G")+(G5466="G")</f>
        <v>1</v>
      </c>
      <c r="J5466" s="4" t="n">
        <f aca="false">(F5466="C")+(G5466="C")</f>
        <v>1</v>
      </c>
      <c r="K5466" s="3" t="n">
        <f aca="false">I5466+J5466</f>
        <v>2</v>
      </c>
    </row>
    <row r="5467" customFormat="false" ht="15" hidden="false" customHeight="false" outlineLevel="0" collapsed="false">
      <c r="A5467" s="4" t="s">
        <v>232</v>
      </c>
      <c r="B5467" s="4" t="s">
        <v>768</v>
      </c>
      <c r="C5467" s="4" t="s">
        <v>561</v>
      </c>
      <c r="D5467" s="4" t="n">
        <f aca="false">IFERROR(INDEX(Positions!$D$2:$D$14531,MATCH($A5467&amp;"|6",Positions!$A$2:$A$14531,0)),"-")</f>
        <v>6</v>
      </c>
      <c r="E5467" s="4" t="n">
        <f aca="false">IFERROR(INDEX(Positions!$D$2:$D$14531,MATCH($A5467&amp;"|67",Positions!$A$2:$A$14531,0)),"-")</f>
        <v>68</v>
      </c>
      <c r="F5467" s="4" t="str">
        <f aca="false">IFERROR(INDEX(Positions!$E$2:$E$14531,MATCH($A5467&amp;"|6",Positions!$A$2:$A$14531,0)),"-")</f>
        <v>A</v>
      </c>
      <c r="G5467" s="4" t="str">
        <f aca="false">IFERROR(INDEX(Positions!$E$2:$E$14531,MATCH($A5467&amp;"|67",Positions!$A$2:$A$14531,0)),"-")</f>
        <v>U</v>
      </c>
      <c r="H5467" s="3" t="str">
        <f aca="false">F5467&amp;"-"&amp;G5467</f>
        <v>A-U</v>
      </c>
      <c r="I5467" s="4" t="n">
        <f aca="false">(F5467="G")+(G5467="G")</f>
        <v>0</v>
      </c>
      <c r="J5467" s="4" t="n">
        <f aca="false">(F5467="C")+(G5467="C")</f>
        <v>0</v>
      </c>
      <c r="K5467" s="3" t="n">
        <f aca="false">I5467+J5467</f>
        <v>0</v>
      </c>
    </row>
    <row r="5468" customFormat="false" ht="15" hidden="false" customHeight="false" outlineLevel="0" collapsed="false">
      <c r="A5468" s="4" t="s">
        <v>232</v>
      </c>
      <c r="B5468" s="4" t="s">
        <v>768</v>
      </c>
      <c r="C5468" s="4" t="s">
        <v>886</v>
      </c>
      <c r="D5468" s="4" t="n">
        <f aca="false">IFERROR(INDEX(Positions!$D$2:$D$14531,MATCH($A5468&amp;"|7",Positions!$A$2:$A$14531,0)),"-")</f>
        <v>7</v>
      </c>
      <c r="E5468" s="4" t="n">
        <f aca="false">IFERROR(INDEX(Positions!$D$2:$D$14531,MATCH($A5468&amp;"|66",Positions!$A$2:$A$14531,0)),"-")</f>
        <v>67</v>
      </c>
      <c r="F5468" s="4" t="str">
        <f aca="false">IFERROR(INDEX(Positions!$E$2:$E$14531,MATCH($A5468&amp;"|7",Positions!$A$2:$A$14531,0)),"-")</f>
        <v>A</v>
      </c>
      <c r="G5468" s="4" t="str">
        <f aca="false">IFERROR(INDEX(Positions!$E$2:$E$14531,MATCH($A5468&amp;"|66",Positions!$A$2:$A$14531,0)),"-")</f>
        <v>U</v>
      </c>
      <c r="H5468" s="3" t="str">
        <f aca="false">F5468&amp;"-"&amp;G5468</f>
        <v>A-U</v>
      </c>
      <c r="I5468" s="4" t="n">
        <f aca="false">(F5468="G")+(G5468="G")</f>
        <v>0</v>
      </c>
      <c r="J5468" s="4" t="n">
        <f aca="false">(F5468="C")+(G5468="C")</f>
        <v>0</v>
      </c>
      <c r="K5468" s="3" t="n">
        <f aca="false">I5468+J5468</f>
        <v>0</v>
      </c>
    </row>
    <row r="5469" customFormat="false" ht="15" hidden="false" customHeight="false" outlineLevel="0" collapsed="false">
      <c r="A5469" s="4" t="s">
        <v>232</v>
      </c>
      <c r="B5469" s="4" t="s">
        <v>783</v>
      </c>
      <c r="C5469" s="4" t="s">
        <v>887</v>
      </c>
      <c r="D5469" s="4" t="n">
        <f aca="false">IFERROR(INDEX(Positions!$D$2:$D$14531,MATCH($A5469&amp;"|10",Positions!$A$2:$A$14531,0)),"-")</f>
        <v>10</v>
      </c>
      <c r="E5469" s="4" t="n">
        <f aca="false">IFERROR(INDEX(Positions!$D$2:$D$14531,MATCH($A5469&amp;"|25",Positions!$A$2:$A$14531,0)),"-")</f>
        <v>26</v>
      </c>
      <c r="F5469" s="4" t="str">
        <f aca="false">IFERROR(INDEX(Positions!$E$2:$E$14531,MATCH($A5469&amp;"|10",Positions!$A$2:$A$14531,0)),"-")</f>
        <v>G</v>
      </c>
      <c r="G5469" s="4" t="str">
        <f aca="false">IFERROR(INDEX(Positions!$E$2:$E$14531,MATCH($A5469&amp;"|25",Positions!$A$2:$A$14531,0)),"-")</f>
        <v>C</v>
      </c>
      <c r="H5469" s="3" t="str">
        <f aca="false">F5469&amp;"-"&amp;G5469</f>
        <v>G-C</v>
      </c>
      <c r="I5469" s="4" t="n">
        <f aca="false">(F5469="G")+(G5469="G")</f>
        <v>1</v>
      </c>
      <c r="J5469" s="4" t="n">
        <f aca="false">(F5469="C")+(G5469="C")</f>
        <v>1</v>
      </c>
      <c r="K5469" s="3" t="n">
        <f aca="false">I5469+J5469</f>
        <v>2</v>
      </c>
    </row>
    <row r="5470" customFormat="false" ht="15" hidden="false" customHeight="false" outlineLevel="0" collapsed="false">
      <c r="A5470" s="4" t="s">
        <v>232</v>
      </c>
      <c r="B5470" s="4" t="s">
        <v>783</v>
      </c>
      <c r="C5470" s="4" t="s">
        <v>888</v>
      </c>
      <c r="D5470" s="4" t="n">
        <f aca="false">IFERROR(INDEX(Positions!$D$2:$D$14531,MATCH($A5470&amp;"|11",Positions!$A$2:$A$14531,0)),"-")</f>
        <v>11</v>
      </c>
      <c r="E5470" s="4" t="n">
        <f aca="false">IFERROR(INDEX(Positions!$D$2:$D$14531,MATCH($A5470&amp;"|24",Positions!$A$2:$A$14531,0)),"-")</f>
        <v>25</v>
      </c>
      <c r="F5470" s="4" t="str">
        <f aca="false">IFERROR(INDEX(Positions!$E$2:$E$14531,MATCH($A5470&amp;"|11",Positions!$A$2:$A$14531,0)),"-")</f>
        <v>U</v>
      </c>
      <c r="G5470" s="4" t="str">
        <f aca="false">IFERROR(INDEX(Positions!$E$2:$E$14531,MATCH($A5470&amp;"|24",Positions!$A$2:$A$14531,0)),"-")</f>
        <v>A</v>
      </c>
      <c r="H5470" s="3" t="str">
        <f aca="false">F5470&amp;"-"&amp;G5470</f>
        <v>U-A</v>
      </c>
      <c r="I5470" s="4" t="n">
        <f aca="false">(F5470="G")+(G5470="G")</f>
        <v>0</v>
      </c>
      <c r="J5470" s="4" t="n">
        <f aca="false">(F5470="C")+(G5470="C")</f>
        <v>0</v>
      </c>
      <c r="K5470" s="3" t="n">
        <f aca="false">I5470+J5470</f>
        <v>0</v>
      </c>
    </row>
    <row r="5471" customFormat="false" ht="15" hidden="false" customHeight="false" outlineLevel="0" collapsed="false">
      <c r="A5471" s="4" t="s">
        <v>232</v>
      </c>
      <c r="B5471" s="4" t="s">
        <v>783</v>
      </c>
      <c r="C5471" s="4" t="s">
        <v>479</v>
      </c>
      <c r="D5471" s="4" t="n">
        <f aca="false">IFERROR(INDEX(Positions!$D$2:$D$14531,MATCH($A5471&amp;"|12",Positions!$A$2:$A$14531,0)),"-")</f>
        <v>12</v>
      </c>
      <c r="E5471" s="4" t="n">
        <f aca="false">IFERROR(INDEX(Positions!$D$2:$D$14531,MATCH($A5471&amp;"|23",Positions!$A$2:$A$14531,0)),"-")</f>
        <v>24</v>
      </c>
      <c r="F5471" s="4" t="str">
        <f aca="false">IFERROR(INDEX(Positions!$E$2:$E$14531,MATCH($A5471&amp;"|12",Positions!$A$2:$A$14531,0)),"-")</f>
        <v>C</v>
      </c>
      <c r="G5471" s="4" t="str">
        <f aca="false">IFERROR(INDEX(Positions!$E$2:$E$14531,MATCH($A5471&amp;"|23",Positions!$A$2:$A$14531,0)),"-")</f>
        <v>G</v>
      </c>
      <c r="H5471" s="3" t="str">
        <f aca="false">F5471&amp;"-"&amp;G5471</f>
        <v>C-G</v>
      </c>
      <c r="I5471" s="4" t="n">
        <f aca="false">(F5471="G")+(G5471="G")</f>
        <v>1</v>
      </c>
      <c r="J5471" s="4" t="n">
        <f aca="false">(F5471="C")+(G5471="C")</f>
        <v>1</v>
      </c>
      <c r="K5471" s="3" t="n">
        <f aca="false">I5471+J5471</f>
        <v>2</v>
      </c>
    </row>
    <row r="5472" customFormat="false" ht="15" hidden="false" customHeight="false" outlineLevel="0" collapsed="false">
      <c r="A5472" s="4" t="s">
        <v>232</v>
      </c>
      <c r="B5472" s="4" t="s">
        <v>783</v>
      </c>
      <c r="C5472" s="4" t="s">
        <v>267</v>
      </c>
      <c r="D5472" s="4" t="n">
        <f aca="false">IFERROR(INDEX(Positions!$D$2:$D$14531,MATCH($A5472&amp;"|13",Positions!$A$2:$A$14531,0)),"-")</f>
        <v>13</v>
      </c>
      <c r="E5472" s="4" t="n">
        <f aca="false">IFERROR(INDEX(Positions!$D$2:$D$14531,MATCH($A5472&amp;"|22",Positions!$A$2:$A$14531,0)),"-")</f>
        <v>23</v>
      </c>
      <c r="F5472" s="4" t="str">
        <f aca="false">IFERROR(INDEX(Positions!$E$2:$E$14531,MATCH($A5472&amp;"|13",Positions!$A$2:$A$14531,0)),"-")</f>
        <v>C</v>
      </c>
      <c r="G5472" s="4" t="str">
        <f aca="false">IFERROR(INDEX(Positions!$E$2:$E$14531,MATCH($A5472&amp;"|22",Positions!$A$2:$A$14531,0)),"-")</f>
        <v>A</v>
      </c>
      <c r="H5472" s="3" t="str">
        <f aca="false">F5472&amp;"-"&amp;G5472</f>
        <v>C-A</v>
      </c>
      <c r="I5472" s="4" t="n">
        <f aca="false">(F5472="G")+(G5472="G")</f>
        <v>0</v>
      </c>
      <c r="J5472" s="4" t="n">
        <f aca="false">(F5472="C")+(G5472="C")</f>
        <v>1</v>
      </c>
      <c r="K5472" s="3" t="n">
        <f aca="false">I5472+J5472</f>
        <v>1</v>
      </c>
    </row>
    <row r="5473" customFormat="false" ht="15" hidden="false" customHeight="false" outlineLevel="0" collapsed="false">
      <c r="A5473" s="4" t="s">
        <v>232</v>
      </c>
      <c r="B5473" s="4" t="s">
        <v>805</v>
      </c>
      <c r="C5473" s="4" t="s">
        <v>673</v>
      </c>
      <c r="D5473" s="4" t="n">
        <f aca="false">IFERROR(INDEX(Positions!$D$2:$D$14531,MATCH($A5473&amp;"|27",Positions!$A$2:$A$14531,0)),"-")</f>
        <v>28</v>
      </c>
      <c r="E5473" s="4" t="n">
        <f aca="false">IFERROR(INDEX(Positions!$D$2:$D$14531,MATCH($A5473&amp;"|43",Positions!$A$2:$A$14531,0)),"-")</f>
        <v>44</v>
      </c>
      <c r="F5473" s="4" t="str">
        <f aca="false">IFERROR(INDEX(Positions!$E$2:$E$14531,MATCH($A5473&amp;"|27",Positions!$A$2:$A$14531,0)),"-")</f>
        <v>U</v>
      </c>
      <c r="G5473" s="4" t="str">
        <f aca="false">IFERROR(INDEX(Positions!$E$2:$E$14531,MATCH($A5473&amp;"|43",Positions!$A$2:$A$14531,0)),"-")</f>
        <v>A</v>
      </c>
      <c r="H5473" s="3" t="str">
        <f aca="false">F5473&amp;"-"&amp;G5473</f>
        <v>U-A</v>
      </c>
      <c r="I5473" s="4" t="n">
        <f aca="false">(F5473="G")+(G5473="G")</f>
        <v>0</v>
      </c>
      <c r="J5473" s="4" t="n">
        <f aca="false">(F5473="C")+(G5473="C")</f>
        <v>0</v>
      </c>
      <c r="K5473" s="3" t="n">
        <f aca="false">I5473+J5473</f>
        <v>0</v>
      </c>
    </row>
    <row r="5474" customFormat="false" ht="15" hidden="false" customHeight="false" outlineLevel="0" collapsed="false">
      <c r="A5474" s="4" t="s">
        <v>232</v>
      </c>
      <c r="B5474" s="4" t="s">
        <v>805</v>
      </c>
      <c r="C5474" s="4" t="s">
        <v>889</v>
      </c>
      <c r="D5474" s="4" t="n">
        <f aca="false">IFERROR(INDEX(Positions!$D$2:$D$14531,MATCH($A5474&amp;"|28",Positions!$A$2:$A$14531,0)),"-")</f>
        <v>29</v>
      </c>
      <c r="E5474" s="4" t="n">
        <f aca="false">IFERROR(INDEX(Positions!$D$2:$D$14531,MATCH($A5474&amp;"|42",Positions!$A$2:$A$14531,0)),"-")</f>
        <v>43</v>
      </c>
      <c r="F5474" s="4" t="str">
        <f aca="false">IFERROR(INDEX(Positions!$E$2:$E$14531,MATCH($A5474&amp;"|28",Positions!$A$2:$A$14531,0)),"-")</f>
        <v>C</v>
      </c>
      <c r="G5474" s="4" t="str">
        <f aca="false">IFERROR(INDEX(Positions!$E$2:$E$14531,MATCH($A5474&amp;"|42",Positions!$A$2:$A$14531,0)),"-")</f>
        <v>G</v>
      </c>
      <c r="H5474" s="3" t="str">
        <f aca="false">F5474&amp;"-"&amp;G5474</f>
        <v>C-G</v>
      </c>
      <c r="I5474" s="4" t="n">
        <f aca="false">(F5474="G")+(G5474="G")</f>
        <v>1</v>
      </c>
      <c r="J5474" s="4" t="n">
        <f aca="false">(F5474="C")+(G5474="C")</f>
        <v>1</v>
      </c>
      <c r="K5474" s="3" t="n">
        <f aca="false">I5474+J5474</f>
        <v>2</v>
      </c>
    </row>
    <row r="5475" customFormat="false" ht="15" hidden="false" customHeight="false" outlineLevel="0" collapsed="false">
      <c r="A5475" s="4" t="s">
        <v>232</v>
      </c>
      <c r="B5475" s="4" t="s">
        <v>805</v>
      </c>
      <c r="C5475" s="4" t="s">
        <v>890</v>
      </c>
      <c r="D5475" s="4" t="n">
        <f aca="false">IFERROR(INDEX(Positions!$D$2:$D$14531,MATCH($A5475&amp;"|29",Positions!$A$2:$A$14531,0)),"-")</f>
        <v>30</v>
      </c>
      <c r="E5475" s="4" t="n">
        <f aca="false">IFERROR(INDEX(Positions!$D$2:$D$14531,MATCH($A5475&amp;"|41",Positions!$A$2:$A$14531,0)),"-")</f>
        <v>42</v>
      </c>
      <c r="F5475" s="4" t="str">
        <f aca="false">IFERROR(INDEX(Positions!$E$2:$E$14531,MATCH($A5475&amp;"|29",Positions!$A$2:$A$14531,0)),"-")</f>
        <v>G</v>
      </c>
      <c r="G5475" s="4" t="str">
        <f aca="false">IFERROR(INDEX(Positions!$E$2:$E$14531,MATCH($A5475&amp;"|41",Positions!$A$2:$A$14531,0)),"-")</f>
        <v>C</v>
      </c>
      <c r="H5475" s="3" t="str">
        <f aca="false">F5475&amp;"-"&amp;G5475</f>
        <v>G-C</v>
      </c>
      <c r="I5475" s="4" t="n">
        <f aca="false">(F5475="G")+(G5475="G")</f>
        <v>1</v>
      </c>
      <c r="J5475" s="4" t="n">
        <f aca="false">(F5475="C")+(G5475="C")</f>
        <v>1</v>
      </c>
      <c r="K5475" s="3" t="n">
        <f aca="false">I5475+J5475</f>
        <v>2</v>
      </c>
    </row>
    <row r="5476" customFormat="false" ht="15" hidden="false" customHeight="false" outlineLevel="0" collapsed="false">
      <c r="A5476" s="4" t="s">
        <v>232</v>
      </c>
      <c r="B5476" s="4" t="s">
        <v>805</v>
      </c>
      <c r="C5476" s="4" t="s">
        <v>694</v>
      </c>
      <c r="D5476" s="4" t="n">
        <f aca="false">IFERROR(INDEX(Positions!$D$2:$D$14531,MATCH($A5476&amp;"|30",Positions!$A$2:$A$14531,0)),"-")</f>
        <v>31</v>
      </c>
      <c r="E5476" s="4" t="n">
        <f aca="false">IFERROR(INDEX(Positions!$D$2:$D$14531,MATCH($A5476&amp;"|40",Positions!$A$2:$A$14531,0)),"-")</f>
        <v>41</v>
      </c>
      <c r="F5476" s="4" t="str">
        <f aca="false">IFERROR(INDEX(Positions!$E$2:$E$14531,MATCH($A5476&amp;"|30",Positions!$A$2:$A$14531,0)),"-")</f>
        <v>C</v>
      </c>
      <c r="G5476" s="4" t="str">
        <f aca="false">IFERROR(INDEX(Positions!$E$2:$E$14531,MATCH($A5476&amp;"|40",Positions!$A$2:$A$14531,0)),"-")</f>
        <v>G</v>
      </c>
      <c r="H5476" s="3" t="str">
        <f aca="false">F5476&amp;"-"&amp;G5476</f>
        <v>C-G</v>
      </c>
      <c r="I5476" s="4" t="n">
        <f aca="false">(F5476="G")+(G5476="G")</f>
        <v>1</v>
      </c>
      <c r="J5476" s="4" t="n">
        <f aca="false">(F5476="C")+(G5476="C")</f>
        <v>1</v>
      </c>
      <c r="K5476" s="3" t="n">
        <f aca="false">I5476+J5476</f>
        <v>2</v>
      </c>
    </row>
    <row r="5477" customFormat="false" ht="15" hidden="false" customHeight="false" outlineLevel="0" collapsed="false">
      <c r="A5477" s="4" t="s">
        <v>232</v>
      </c>
      <c r="B5477" s="4" t="s">
        <v>805</v>
      </c>
      <c r="C5477" s="4" t="s">
        <v>640</v>
      </c>
      <c r="D5477" s="4" t="n">
        <f aca="false">IFERROR(INDEX(Positions!$D$2:$D$14531,MATCH($A5477&amp;"|31",Positions!$A$2:$A$14531,0)),"-")</f>
        <v>32</v>
      </c>
      <c r="E5477" s="4" t="n">
        <f aca="false">IFERROR(INDEX(Positions!$D$2:$D$14531,MATCH($A5477&amp;"|39",Positions!$A$2:$A$14531,0)),"-")</f>
        <v>40</v>
      </c>
      <c r="F5477" s="4" t="str">
        <f aca="false">IFERROR(INDEX(Positions!$E$2:$E$14531,MATCH($A5477&amp;"|31",Positions!$A$2:$A$14531,0)),"-")</f>
        <v>C</v>
      </c>
      <c r="G5477" s="4" t="str">
        <f aca="false">IFERROR(INDEX(Positions!$E$2:$E$14531,MATCH($A5477&amp;"|39",Positions!$A$2:$A$14531,0)),"-")</f>
        <v>G</v>
      </c>
      <c r="H5477" s="3" t="str">
        <f aca="false">F5477&amp;"-"&amp;G5477</f>
        <v>C-G</v>
      </c>
      <c r="I5477" s="4" t="n">
        <f aca="false">(F5477="G")+(G5477="G")</f>
        <v>1</v>
      </c>
      <c r="J5477" s="4" t="n">
        <f aca="false">(F5477="C")+(G5477="C")</f>
        <v>1</v>
      </c>
      <c r="K5477" s="3" t="n">
        <f aca="false">I5477+J5477</f>
        <v>2</v>
      </c>
    </row>
    <row r="5478" customFormat="false" ht="15" hidden="false" customHeight="false" outlineLevel="0" collapsed="false">
      <c r="A5478" s="4" t="s">
        <v>232</v>
      </c>
      <c r="B5478" s="4" t="s">
        <v>830</v>
      </c>
      <c r="C5478" s="4" t="s">
        <v>367</v>
      </c>
      <c r="D5478" s="4" t="n">
        <f aca="false">IFERROR(INDEX(Positions!$D$2:$D$14531,MATCH($A5478&amp;"|49",Positions!$A$2:$A$14531,0)),"-")</f>
        <v>50</v>
      </c>
      <c r="E5478" s="4" t="n">
        <f aca="false">IFERROR(INDEX(Positions!$D$2:$D$14531,MATCH($A5478&amp;"|65",Positions!$A$2:$A$14531,0)),"-")</f>
        <v>66</v>
      </c>
      <c r="F5478" s="4" t="str">
        <f aca="false">IFERROR(INDEX(Positions!$E$2:$E$14531,MATCH($A5478&amp;"|49",Positions!$A$2:$A$14531,0)),"-")</f>
        <v>C</v>
      </c>
      <c r="G5478" s="4" t="str">
        <f aca="false">IFERROR(INDEX(Positions!$E$2:$E$14531,MATCH($A5478&amp;"|65",Positions!$A$2:$A$14531,0)),"-")</f>
        <v>G</v>
      </c>
      <c r="H5478" s="3" t="str">
        <f aca="false">F5478&amp;"-"&amp;G5478</f>
        <v>C-G</v>
      </c>
      <c r="I5478" s="4" t="n">
        <f aca="false">(F5478="G")+(G5478="G")</f>
        <v>1</v>
      </c>
      <c r="J5478" s="4" t="n">
        <f aca="false">(F5478="C")+(G5478="C")</f>
        <v>1</v>
      </c>
      <c r="K5478" s="3" t="n">
        <f aca="false">I5478+J5478</f>
        <v>2</v>
      </c>
    </row>
    <row r="5479" customFormat="false" ht="15" hidden="false" customHeight="false" outlineLevel="0" collapsed="false">
      <c r="A5479" s="4" t="s">
        <v>232</v>
      </c>
      <c r="B5479" s="4" t="s">
        <v>830</v>
      </c>
      <c r="C5479" s="4" t="s">
        <v>891</v>
      </c>
      <c r="D5479" s="4" t="n">
        <f aca="false">IFERROR(INDEX(Positions!$D$2:$D$14531,MATCH($A5479&amp;"|50",Positions!$A$2:$A$14531,0)),"-")</f>
        <v>51</v>
      </c>
      <c r="E5479" s="4" t="n">
        <f aca="false">IFERROR(INDEX(Positions!$D$2:$D$14531,MATCH($A5479&amp;"|64",Positions!$A$2:$A$14531,0)),"-")</f>
        <v>65</v>
      </c>
      <c r="F5479" s="4" t="str">
        <f aca="false">IFERROR(INDEX(Positions!$E$2:$E$14531,MATCH($A5479&amp;"|50",Positions!$A$2:$A$14531,0)),"-")</f>
        <v>C</v>
      </c>
      <c r="G5479" s="4" t="str">
        <f aca="false">IFERROR(INDEX(Positions!$E$2:$E$14531,MATCH($A5479&amp;"|64",Positions!$A$2:$A$14531,0)),"-")</f>
        <v>G</v>
      </c>
      <c r="H5479" s="3" t="str">
        <f aca="false">F5479&amp;"-"&amp;G5479</f>
        <v>C-G</v>
      </c>
      <c r="I5479" s="4" t="n">
        <f aca="false">(F5479="G")+(G5479="G")</f>
        <v>1</v>
      </c>
      <c r="J5479" s="4" t="n">
        <f aca="false">(F5479="C")+(G5479="C")</f>
        <v>1</v>
      </c>
      <c r="K5479" s="3" t="n">
        <f aca="false">I5479+J5479</f>
        <v>2</v>
      </c>
    </row>
    <row r="5480" customFormat="false" ht="15" hidden="false" customHeight="false" outlineLevel="0" collapsed="false">
      <c r="A5480" s="4" t="s">
        <v>232</v>
      </c>
      <c r="B5480" s="4" t="s">
        <v>830</v>
      </c>
      <c r="C5480" s="4" t="s">
        <v>689</v>
      </c>
      <c r="D5480" s="4" t="n">
        <f aca="false">IFERROR(INDEX(Positions!$D$2:$D$14531,MATCH($A5480&amp;"|51",Positions!$A$2:$A$14531,0)),"-")</f>
        <v>52</v>
      </c>
      <c r="E5480" s="4" t="n">
        <f aca="false">IFERROR(INDEX(Positions!$D$2:$D$14531,MATCH($A5480&amp;"|63",Positions!$A$2:$A$14531,0)),"-")</f>
        <v>64</v>
      </c>
      <c r="F5480" s="4" t="str">
        <f aca="false">IFERROR(INDEX(Positions!$E$2:$E$14531,MATCH($A5480&amp;"|51",Positions!$A$2:$A$14531,0)),"-")</f>
        <v>G</v>
      </c>
      <c r="G5480" s="4" t="str">
        <f aca="false">IFERROR(INDEX(Positions!$E$2:$E$14531,MATCH($A5480&amp;"|63",Positions!$A$2:$A$14531,0)),"-")</f>
        <v>C</v>
      </c>
      <c r="H5480" s="3" t="str">
        <f aca="false">F5480&amp;"-"&amp;G5480</f>
        <v>G-C</v>
      </c>
      <c r="I5480" s="4" t="n">
        <f aca="false">(F5480="G")+(G5480="G")</f>
        <v>1</v>
      </c>
      <c r="J5480" s="4" t="n">
        <f aca="false">(F5480="C")+(G5480="C")</f>
        <v>1</v>
      </c>
      <c r="K5480" s="3" t="n">
        <f aca="false">I5480+J5480</f>
        <v>2</v>
      </c>
    </row>
    <row r="5481" customFormat="false" ht="15" hidden="false" customHeight="false" outlineLevel="0" collapsed="false">
      <c r="A5481" s="4" t="s">
        <v>232</v>
      </c>
      <c r="B5481" s="4" t="s">
        <v>830</v>
      </c>
      <c r="C5481" s="4" t="s">
        <v>703</v>
      </c>
      <c r="D5481" s="4" t="n">
        <f aca="false">IFERROR(INDEX(Positions!$D$2:$D$14531,MATCH($A5481&amp;"|52",Positions!$A$2:$A$14531,0)),"-")</f>
        <v>53</v>
      </c>
      <c r="E5481" s="4" t="n">
        <f aca="false">IFERROR(INDEX(Positions!$D$2:$D$14531,MATCH($A5481&amp;"|62",Positions!$A$2:$A$14531,0)),"-")</f>
        <v>63</v>
      </c>
      <c r="F5481" s="4" t="str">
        <f aca="false">IFERROR(INDEX(Positions!$E$2:$E$14531,MATCH($A5481&amp;"|52",Positions!$A$2:$A$14531,0)),"-")</f>
        <v>A</v>
      </c>
      <c r="G5481" s="4" t="str">
        <f aca="false">IFERROR(INDEX(Positions!$E$2:$E$14531,MATCH($A5481&amp;"|62",Positions!$A$2:$A$14531,0)),"-")</f>
        <v>U</v>
      </c>
      <c r="H5481" s="3" t="str">
        <f aca="false">F5481&amp;"-"&amp;G5481</f>
        <v>A-U</v>
      </c>
      <c r="I5481" s="4" t="n">
        <f aca="false">(F5481="G")+(G5481="G")</f>
        <v>0</v>
      </c>
      <c r="J5481" s="4" t="n">
        <f aca="false">(F5481="C")+(G5481="C")</f>
        <v>0</v>
      </c>
      <c r="K5481" s="3" t="n">
        <f aca="false">I5481+J5481</f>
        <v>0</v>
      </c>
    </row>
    <row r="5482" customFormat="false" ht="15" hidden="false" customHeight="false" outlineLevel="0" collapsed="false">
      <c r="A5482" s="4" t="s">
        <v>232</v>
      </c>
      <c r="B5482" s="4" t="s">
        <v>830</v>
      </c>
      <c r="C5482" s="4" t="s">
        <v>892</v>
      </c>
      <c r="D5482" s="4" t="n">
        <f aca="false">IFERROR(INDEX(Positions!$D$2:$D$14531,MATCH($A5482&amp;"|53",Positions!$A$2:$A$14531,0)),"-")</f>
        <v>54</v>
      </c>
      <c r="E5482" s="4" t="n">
        <f aca="false">IFERROR(INDEX(Positions!$D$2:$D$14531,MATCH($A5482&amp;"|61",Positions!$A$2:$A$14531,0)),"-")</f>
        <v>62</v>
      </c>
      <c r="F5482" s="4" t="str">
        <f aca="false">IFERROR(INDEX(Positions!$E$2:$E$14531,MATCH($A5482&amp;"|53",Positions!$A$2:$A$14531,0)),"-")</f>
        <v>G</v>
      </c>
      <c r="G5482" s="4" t="str">
        <f aca="false">IFERROR(INDEX(Positions!$E$2:$E$14531,MATCH($A5482&amp;"|61",Positions!$A$2:$A$14531,0)),"-")</f>
        <v>C</v>
      </c>
      <c r="H5482" s="3" t="str">
        <f aca="false">F5482&amp;"-"&amp;G5482</f>
        <v>G-C</v>
      </c>
      <c r="I5482" s="4" t="n">
        <f aca="false">(F5482="G")+(G5482="G")</f>
        <v>1</v>
      </c>
      <c r="J5482" s="4" t="n">
        <f aca="false">(F5482="C")+(G5482="C")</f>
        <v>1</v>
      </c>
      <c r="K5482" s="3" t="n">
        <f aca="false">I5482+J5482</f>
        <v>2</v>
      </c>
    </row>
    <row r="5483" customFormat="false" ht="15" hidden="false" customHeight="false" outlineLevel="0" collapsed="false">
      <c r="A5483" s="24" t="s">
        <v>232</v>
      </c>
      <c r="B5483" s="24" t="s">
        <v>893</v>
      </c>
      <c r="C5483" s="24" t="s">
        <v>894</v>
      </c>
      <c r="D5483" s="24" t="n">
        <f aca="false">IFERROR(INDEX(Positions!$D$2:$D$14531,MATCH($A5483&amp;"|8",Positions!$A$2:$A$14531,0)),"-")</f>
        <v>8</v>
      </c>
      <c r="E5483" s="24" t="n">
        <f aca="false">IFERROR(INDEX(Positions!$D$2:$D$14531,MATCH($A5483&amp;"|14",Positions!$A$2:$A$14531,0)),"-")</f>
        <v>14</v>
      </c>
      <c r="F5483" s="24" t="str">
        <f aca="false">IFERROR(INDEX(Positions!$E$2:$E$14531,MATCH($A5483&amp;"|8",Positions!$A$2:$A$14531,0)),"-")</f>
        <v>U</v>
      </c>
      <c r="G5483" s="24" t="str">
        <f aca="false">IFERROR(INDEX(Positions!$E$2:$E$14531,MATCH($A5483&amp;"|14",Positions!$A$2:$A$14531,0)),"-")</f>
        <v>A</v>
      </c>
      <c r="H5483" s="25" t="str">
        <f aca="false">F5483&amp;"-"&amp;G5483</f>
        <v>U-A</v>
      </c>
      <c r="I5483" s="24" t="n">
        <f aca="false">(F5483="G")+(G5483="G")</f>
        <v>0</v>
      </c>
      <c r="J5483" s="24" t="n">
        <f aca="false">(F5483="C")+(G5483="C")</f>
        <v>0</v>
      </c>
      <c r="K5483" s="25" t="n">
        <f aca="false">I5483+J5483</f>
        <v>0</v>
      </c>
    </row>
    <row r="5484" customFormat="false" ht="15" hidden="false" customHeight="false" outlineLevel="0" collapsed="false">
      <c r="A5484" s="24" t="s">
        <v>232</v>
      </c>
      <c r="B5484" s="24" t="s">
        <v>893</v>
      </c>
      <c r="C5484" s="24" t="s">
        <v>895</v>
      </c>
      <c r="D5484" s="24" t="n">
        <f aca="false">IFERROR(INDEX(Positions!$D$2:$D$14531,MATCH($A5484&amp;"|15",Positions!$A$2:$A$14531,0)),"-")</f>
        <v>15</v>
      </c>
      <c r="E5484" s="24" t="n">
        <f aca="false">IFERROR(INDEX(Positions!$D$2:$D$14531,MATCH($A5484&amp;"|48",Positions!$A$2:$A$14531,0)),"-")</f>
        <v>49</v>
      </c>
      <c r="F5484" s="24" t="str">
        <f aca="false">IFERROR(INDEX(Positions!$E$2:$E$14531,MATCH($A5484&amp;"|15",Positions!$A$2:$A$14531,0)),"-")</f>
        <v>G</v>
      </c>
      <c r="G5484" s="24" t="str">
        <f aca="false">IFERROR(INDEX(Positions!$E$2:$E$14531,MATCH($A5484&amp;"|48",Positions!$A$2:$A$14531,0)),"-")</f>
        <v>C</v>
      </c>
      <c r="H5484" s="25" t="str">
        <f aca="false">F5484&amp;"-"&amp;G5484</f>
        <v>G-C</v>
      </c>
      <c r="I5484" s="24" t="n">
        <f aca="false">(F5484="G")+(G5484="G")</f>
        <v>1</v>
      </c>
      <c r="J5484" s="24" t="n">
        <f aca="false">(F5484="C")+(G5484="C")</f>
        <v>1</v>
      </c>
      <c r="K5484" s="25" t="n">
        <f aca="false">I5484+J5484</f>
        <v>2</v>
      </c>
    </row>
    <row r="5485" customFormat="false" ht="15" hidden="false" customHeight="false" outlineLevel="0" collapsed="false">
      <c r="A5485" s="24" t="s">
        <v>232</v>
      </c>
      <c r="B5485" s="24" t="s">
        <v>893</v>
      </c>
      <c r="C5485" s="24" t="s">
        <v>896</v>
      </c>
      <c r="D5485" s="24" t="n">
        <f aca="false">IFERROR(INDEX(Positions!$D$2:$D$14531,MATCH($A5485&amp;"|18",Positions!$A$2:$A$14531,0)),"-")</f>
        <v>17</v>
      </c>
      <c r="E5485" s="24" t="n">
        <f aca="false">IFERROR(INDEX(Positions!$D$2:$D$14531,MATCH($A5485&amp;"|55",Positions!$A$2:$A$14531,0)),"-")</f>
        <v>56</v>
      </c>
      <c r="F5485" s="24" t="str">
        <f aca="false">IFERROR(INDEX(Positions!$E$2:$E$14531,MATCH($A5485&amp;"|18",Positions!$A$2:$A$14531,0)),"-")</f>
        <v>G</v>
      </c>
      <c r="G5485" s="24" t="str">
        <f aca="false">IFERROR(INDEX(Positions!$E$2:$E$14531,MATCH($A5485&amp;"|55",Positions!$A$2:$A$14531,0)),"-")</f>
        <v>U</v>
      </c>
      <c r="H5485" s="25" t="str">
        <f aca="false">F5485&amp;"-"&amp;G5485</f>
        <v>G-U</v>
      </c>
      <c r="I5485" s="24" t="n">
        <f aca="false">(F5485="G")+(G5485="G")</f>
        <v>1</v>
      </c>
      <c r="J5485" s="24" t="n">
        <f aca="false">(F5485="C")+(G5485="C")</f>
        <v>0</v>
      </c>
      <c r="K5485" s="25" t="n">
        <f aca="false">I5485+J5485</f>
        <v>1</v>
      </c>
    </row>
    <row r="5486" customFormat="false" ht="15" hidden="false" customHeight="false" outlineLevel="0" collapsed="false">
      <c r="A5486" s="24" t="s">
        <v>232</v>
      </c>
      <c r="B5486" s="24" t="s">
        <v>893</v>
      </c>
      <c r="C5486" s="24" t="s">
        <v>897</v>
      </c>
      <c r="D5486" s="24" t="n">
        <f aca="false">IFERROR(INDEX(Positions!$D$2:$D$14531,MATCH($A5486&amp;"|19",Positions!$A$2:$A$14531,0)),"-")</f>
        <v>18</v>
      </c>
      <c r="E5486" s="24" t="n">
        <f aca="false">IFERROR(INDEX(Positions!$D$2:$D$14531,MATCH($A5486&amp;"|56",Positions!$A$2:$A$14531,0)),"-")</f>
        <v>57</v>
      </c>
      <c r="F5486" s="24" t="str">
        <f aca="false">IFERROR(INDEX(Positions!$E$2:$E$14531,MATCH($A5486&amp;"|19",Positions!$A$2:$A$14531,0)),"-")</f>
        <v>G</v>
      </c>
      <c r="G5486" s="24" t="str">
        <f aca="false">IFERROR(INDEX(Positions!$E$2:$E$14531,MATCH($A5486&amp;"|56",Positions!$A$2:$A$14531,0)),"-")</f>
        <v>C</v>
      </c>
      <c r="H5486" s="25" t="str">
        <f aca="false">F5486&amp;"-"&amp;G5486</f>
        <v>G-C</v>
      </c>
      <c r="I5486" s="24" t="n">
        <f aca="false">(F5486="G")+(G5486="G")</f>
        <v>1</v>
      </c>
      <c r="J5486" s="24" t="n">
        <f aca="false">(F5486="C")+(G5486="C")</f>
        <v>1</v>
      </c>
      <c r="K5486" s="25" t="n">
        <f aca="false">I5486+J5486</f>
        <v>2</v>
      </c>
    </row>
    <row r="5487" customFormat="false" ht="15" hidden="false" customHeight="false" outlineLevel="0" collapsed="false">
      <c r="A5487" s="24" t="s">
        <v>232</v>
      </c>
      <c r="B5487" s="24" t="s">
        <v>893</v>
      </c>
      <c r="C5487" s="24" t="s">
        <v>898</v>
      </c>
      <c r="D5487" s="24" t="n">
        <f aca="false">IFERROR(INDEX(Positions!$D$2:$D$14531,MATCH($A5487&amp;"|26",Positions!$A$2:$A$14531,0)),"-")</f>
        <v>27</v>
      </c>
      <c r="E5487" s="24" t="n">
        <f aca="false">IFERROR(INDEX(Positions!$D$2:$D$14531,MATCH($A5487&amp;"|44",Positions!$A$2:$A$14531,0)),"-")</f>
        <v>45</v>
      </c>
      <c r="F5487" s="24" t="str">
        <f aca="false">IFERROR(INDEX(Positions!$E$2:$E$14531,MATCH($A5487&amp;"|26",Positions!$A$2:$A$14531,0)),"-")</f>
        <v>G</v>
      </c>
      <c r="G5487" s="24" t="str">
        <f aca="false">IFERROR(INDEX(Positions!$E$2:$E$14531,MATCH($A5487&amp;"|44",Positions!$A$2:$A$14531,0)),"-")</f>
        <v>A</v>
      </c>
      <c r="H5487" s="25" t="str">
        <f aca="false">F5487&amp;"-"&amp;G5487</f>
        <v>G-A</v>
      </c>
      <c r="I5487" s="24" t="n">
        <f aca="false">(F5487="G")+(G5487="G")</f>
        <v>1</v>
      </c>
      <c r="J5487" s="24" t="n">
        <f aca="false">(F5487="C")+(G5487="C")</f>
        <v>0</v>
      </c>
      <c r="K5487" s="25" t="n">
        <f aca="false">I5487+J5487</f>
        <v>1</v>
      </c>
    </row>
    <row r="5488" customFormat="false" ht="15" hidden="false" customHeight="false" outlineLevel="0" collapsed="false">
      <c r="A5488" s="24" t="s">
        <v>232</v>
      </c>
      <c r="B5488" s="24" t="s">
        <v>893</v>
      </c>
      <c r="C5488" s="24" t="s">
        <v>899</v>
      </c>
      <c r="D5488" s="24" t="n">
        <f aca="false">IFERROR(INDEX(Positions!$D$2:$D$14531,MATCH($A5488&amp;"|32",Positions!$A$2:$A$14531,0)),"-")</f>
        <v>33</v>
      </c>
      <c r="E5488" s="24" t="n">
        <f aca="false">IFERROR(INDEX(Positions!$D$2:$D$14531,MATCH($A5488&amp;"|38",Positions!$A$2:$A$14531,0)),"-")</f>
        <v>39</v>
      </c>
      <c r="F5488" s="24" t="str">
        <f aca="false">IFERROR(INDEX(Positions!$E$2:$E$14531,MATCH($A5488&amp;"|32",Positions!$A$2:$A$14531,0)),"-")</f>
        <v>U</v>
      </c>
      <c r="G5488" s="24" t="str">
        <f aca="false">IFERROR(INDEX(Positions!$E$2:$E$14531,MATCH($A5488&amp;"|38",Positions!$A$2:$A$14531,0)),"-")</f>
        <v>C</v>
      </c>
      <c r="H5488" s="25" t="str">
        <f aca="false">F5488&amp;"-"&amp;G5488</f>
        <v>U-C</v>
      </c>
      <c r="I5488" s="24" t="n">
        <f aca="false">(F5488="G")+(G5488="G")</f>
        <v>0</v>
      </c>
      <c r="J5488" s="24" t="n">
        <f aca="false">(F5488="C")+(G5488="C")</f>
        <v>1</v>
      </c>
      <c r="K5488" s="25" t="n">
        <f aca="false">I5488+J5488</f>
        <v>1</v>
      </c>
    </row>
    <row r="5489" customFormat="false" ht="15" hidden="false" customHeight="false" outlineLevel="0" collapsed="false">
      <c r="A5489" s="24" t="s">
        <v>232</v>
      </c>
      <c r="B5489" s="24" t="s">
        <v>893</v>
      </c>
      <c r="C5489" s="24" t="s">
        <v>900</v>
      </c>
      <c r="D5489" s="24" t="n">
        <f aca="false">IFERROR(INDEX(Positions!$D$2:$D$14531,MATCH($A5489&amp;"|54",Positions!$A$2:$A$14531,0)),"-")</f>
        <v>55</v>
      </c>
      <c r="E5489" s="24" t="n">
        <f aca="false">IFERROR(INDEX(Positions!$D$2:$D$14531,MATCH($A5489&amp;"|58",Positions!$A$2:$A$14531,0)),"-")</f>
        <v>59</v>
      </c>
      <c r="F5489" s="24" t="str">
        <f aca="false">IFERROR(INDEX(Positions!$E$2:$E$14531,MATCH($A5489&amp;"|54",Positions!$A$2:$A$14531,0)),"-")</f>
        <v>U</v>
      </c>
      <c r="G5489" s="24" t="str">
        <f aca="false">IFERROR(INDEX(Positions!$E$2:$E$14531,MATCH($A5489&amp;"|58",Positions!$A$2:$A$14531,0)),"-")</f>
        <v>A</v>
      </c>
      <c r="H5489" s="25" t="str">
        <f aca="false">F5489&amp;"-"&amp;G5489</f>
        <v>U-A</v>
      </c>
      <c r="I5489" s="24" t="n">
        <f aca="false">(F5489="G")+(G5489="G")</f>
        <v>0</v>
      </c>
      <c r="J5489" s="24" t="n">
        <f aca="false">(F5489="C")+(G5489="C")</f>
        <v>0</v>
      </c>
      <c r="K5489" s="25" t="n">
        <f aca="false">I5489+J5489</f>
        <v>0</v>
      </c>
    </row>
    <row r="5490" customFormat="false" ht="15" hidden="false" customHeight="false" outlineLevel="0" collapsed="false">
      <c r="A5490" s="4" t="s">
        <v>233</v>
      </c>
      <c r="B5490" s="4" t="s">
        <v>768</v>
      </c>
      <c r="C5490" s="4" t="s">
        <v>882</v>
      </c>
      <c r="D5490" s="4" t="n">
        <f aca="false">IFERROR(INDEX(Positions!$D$2:$D$14531,MATCH($A5490&amp;"|1",Positions!$A$2:$A$14531,0)),"-")</f>
        <v>1</v>
      </c>
      <c r="E5490" s="4" t="n">
        <f aca="false">IFERROR(INDEX(Positions!$D$2:$D$14531,MATCH($A5490&amp;"|72",Positions!$A$2:$A$14531,0)),"-")</f>
        <v>72</v>
      </c>
      <c r="F5490" s="4" t="str">
        <f aca="false">IFERROR(INDEX(Positions!$E$2:$E$14531,MATCH($A5490&amp;"|1",Positions!$A$2:$A$14531,0)),"-")</f>
        <v>G</v>
      </c>
      <c r="G5490" s="4" t="str">
        <f aca="false">IFERROR(INDEX(Positions!$E$2:$E$14531,MATCH($A5490&amp;"|72",Positions!$A$2:$A$14531,0)),"-")</f>
        <v>C</v>
      </c>
      <c r="H5490" s="3" t="str">
        <f aca="false">F5490&amp;"-"&amp;G5490</f>
        <v>G-C</v>
      </c>
      <c r="I5490" s="4" t="n">
        <f aca="false">(F5490="G")+(G5490="G")</f>
        <v>1</v>
      </c>
      <c r="J5490" s="4" t="n">
        <f aca="false">(F5490="C")+(G5490="C")</f>
        <v>1</v>
      </c>
      <c r="K5490" s="3" t="n">
        <f aca="false">I5490+J5490</f>
        <v>2</v>
      </c>
    </row>
    <row r="5491" customFormat="false" ht="15" hidden="false" customHeight="false" outlineLevel="0" collapsed="false">
      <c r="A5491" s="4" t="s">
        <v>233</v>
      </c>
      <c r="B5491" s="4" t="s">
        <v>768</v>
      </c>
      <c r="C5491" s="4" t="s">
        <v>883</v>
      </c>
      <c r="D5491" s="4" t="n">
        <f aca="false">IFERROR(INDEX(Positions!$D$2:$D$14531,MATCH($A5491&amp;"|2",Positions!$A$2:$A$14531,0)),"-")</f>
        <v>2</v>
      </c>
      <c r="E5491" s="4" t="n">
        <f aca="false">IFERROR(INDEX(Positions!$D$2:$D$14531,MATCH($A5491&amp;"|71",Positions!$A$2:$A$14531,0)),"-")</f>
        <v>71</v>
      </c>
      <c r="F5491" s="4" t="str">
        <f aca="false">IFERROR(INDEX(Positions!$E$2:$E$14531,MATCH($A5491&amp;"|2",Positions!$A$2:$A$14531,0)),"-")</f>
        <v>U</v>
      </c>
      <c r="G5491" s="4" t="str">
        <f aca="false">IFERROR(INDEX(Positions!$E$2:$E$14531,MATCH($A5491&amp;"|71",Positions!$A$2:$A$14531,0)),"-")</f>
        <v>A</v>
      </c>
      <c r="H5491" s="3" t="str">
        <f aca="false">F5491&amp;"-"&amp;G5491</f>
        <v>U-A</v>
      </c>
      <c r="I5491" s="4" t="n">
        <f aca="false">(F5491="G")+(G5491="G")</f>
        <v>0</v>
      </c>
      <c r="J5491" s="4" t="n">
        <f aca="false">(F5491="C")+(G5491="C")</f>
        <v>0</v>
      </c>
      <c r="K5491" s="3" t="n">
        <f aca="false">I5491+J5491</f>
        <v>0</v>
      </c>
    </row>
    <row r="5492" customFormat="false" ht="15" hidden="false" customHeight="false" outlineLevel="0" collapsed="false">
      <c r="A5492" s="4" t="s">
        <v>233</v>
      </c>
      <c r="B5492" s="4" t="s">
        <v>768</v>
      </c>
      <c r="C5492" s="4" t="s">
        <v>884</v>
      </c>
      <c r="D5492" s="4" t="n">
        <f aca="false">IFERROR(INDEX(Positions!$D$2:$D$14531,MATCH($A5492&amp;"|3",Positions!$A$2:$A$14531,0)),"-")</f>
        <v>3</v>
      </c>
      <c r="E5492" s="4" t="n">
        <f aca="false">IFERROR(INDEX(Positions!$D$2:$D$14531,MATCH($A5492&amp;"|70",Positions!$A$2:$A$14531,0)),"-")</f>
        <v>70</v>
      </c>
      <c r="F5492" s="4" t="str">
        <f aca="false">IFERROR(INDEX(Positions!$E$2:$E$14531,MATCH($A5492&amp;"|3",Positions!$A$2:$A$14531,0)),"-")</f>
        <v>U</v>
      </c>
      <c r="G5492" s="4" t="str">
        <f aca="false">IFERROR(INDEX(Positions!$E$2:$E$14531,MATCH($A5492&amp;"|70",Positions!$A$2:$A$14531,0)),"-")</f>
        <v>A</v>
      </c>
      <c r="H5492" s="3" t="str">
        <f aca="false">F5492&amp;"-"&amp;G5492</f>
        <v>U-A</v>
      </c>
      <c r="I5492" s="4" t="n">
        <f aca="false">(F5492="G")+(G5492="G")</f>
        <v>0</v>
      </c>
      <c r="J5492" s="4" t="n">
        <f aca="false">(F5492="C")+(G5492="C")</f>
        <v>0</v>
      </c>
      <c r="K5492" s="3" t="n">
        <f aca="false">I5492+J5492</f>
        <v>0</v>
      </c>
    </row>
    <row r="5493" customFormat="false" ht="15" hidden="false" customHeight="false" outlineLevel="0" collapsed="false">
      <c r="A5493" s="4" t="s">
        <v>233</v>
      </c>
      <c r="B5493" s="4" t="s">
        <v>768</v>
      </c>
      <c r="C5493" s="4" t="s">
        <v>885</v>
      </c>
      <c r="D5493" s="4" t="n">
        <f aca="false">IFERROR(INDEX(Positions!$D$2:$D$14531,MATCH($A5493&amp;"|4",Positions!$A$2:$A$14531,0)),"-")</f>
        <v>4</v>
      </c>
      <c r="E5493" s="4" t="n">
        <f aca="false">IFERROR(INDEX(Positions!$D$2:$D$14531,MATCH($A5493&amp;"|69",Positions!$A$2:$A$14531,0)),"-")</f>
        <v>69</v>
      </c>
      <c r="F5493" s="4" t="str">
        <f aca="false">IFERROR(INDEX(Positions!$E$2:$E$14531,MATCH($A5493&amp;"|4",Positions!$A$2:$A$14531,0)),"-")</f>
        <v>C</v>
      </c>
      <c r="G5493" s="4" t="str">
        <f aca="false">IFERROR(INDEX(Positions!$E$2:$E$14531,MATCH($A5493&amp;"|69",Positions!$A$2:$A$14531,0)),"-")</f>
        <v>G</v>
      </c>
      <c r="H5493" s="3" t="str">
        <f aca="false">F5493&amp;"-"&amp;G5493</f>
        <v>C-G</v>
      </c>
      <c r="I5493" s="4" t="n">
        <f aca="false">(F5493="G")+(G5493="G")</f>
        <v>1</v>
      </c>
      <c r="J5493" s="4" t="n">
        <f aca="false">(F5493="C")+(G5493="C")</f>
        <v>1</v>
      </c>
      <c r="K5493" s="3" t="n">
        <f aca="false">I5493+J5493</f>
        <v>2</v>
      </c>
    </row>
    <row r="5494" customFormat="false" ht="15" hidden="false" customHeight="false" outlineLevel="0" collapsed="false">
      <c r="A5494" s="4" t="s">
        <v>233</v>
      </c>
      <c r="B5494" s="4" t="s">
        <v>768</v>
      </c>
      <c r="C5494" s="4" t="s">
        <v>542</v>
      </c>
      <c r="D5494" s="4" t="n">
        <f aca="false">IFERROR(INDEX(Positions!$D$2:$D$14531,MATCH($A5494&amp;"|5",Positions!$A$2:$A$14531,0)),"-")</f>
        <v>5</v>
      </c>
      <c r="E5494" s="4" t="n">
        <f aca="false">IFERROR(INDEX(Positions!$D$2:$D$14531,MATCH($A5494&amp;"|68",Positions!$A$2:$A$14531,0)),"-")</f>
        <v>68</v>
      </c>
      <c r="F5494" s="4" t="str">
        <f aca="false">IFERROR(INDEX(Positions!$E$2:$E$14531,MATCH($A5494&amp;"|5",Positions!$A$2:$A$14531,0)),"-")</f>
        <v>C</v>
      </c>
      <c r="G5494" s="4" t="str">
        <f aca="false">IFERROR(INDEX(Positions!$E$2:$E$14531,MATCH($A5494&amp;"|68",Positions!$A$2:$A$14531,0)),"-")</f>
        <v>G</v>
      </c>
      <c r="H5494" s="3" t="str">
        <f aca="false">F5494&amp;"-"&amp;G5494</f>
        <v>C-G</v>
      </c>
      <c r="I5494" s="4" t="n">
        <f aca="false">(F5494="G")+(G5494="G")</f>
        <v>1</v>
      </c>
      <c r="J5494" s="4" t="n">
        <f aca="false">(F5494="C")+(G5494="C")</f>
        <v>1</v>
      </c>
      <c r="K5494" s="3" t="n">
        <f aca="false">I5494+J5494</f>
        <v>2</v>
      </c>
    </row>
    <row r="5495" customFormat="false" ht="15" hidden="false" customHeight="false" outlineLevel="0" collapsed="false">
      <c r="A5495" s="4" t="s">
        <v>233</v>
      </c>
      <c r="B5495" s="4" t="s">
        <v>768</v>
      </c>
      <c r="C5495" s="4" t="s">
        <v>561</v>
      </c>
      <c r="D5495" s="4" t="n">
        <f aca="false">IFERROR(INDEX(Positions!$D$2:$D$14531,MATCH($A5495&amp;"|6",Positions!$A$2:$A$14531,0)),"-")</f>
        <v>6</v>
      </c>
      <c r="E5495" s="4" t="n">
        <f aca="false">IFERROR(INDEX(Positions!$D$2:$D$14531,MATCH($A5495&amp;"|67",Positions!$A$2:$A$14531,0)),"-")</f>
        <v>67</v>
      </c>
      <c r="F5495" s="4" t="str">
        <f aca="false">IFERROR(INDEX(Positions!$E$2:$E$14531,MATCH($A5495&amp;"|6",Positions!$A$2:$A$14531,0)),"-")</f>
        <v>A</v>
      </c>
      <c r="G5495" s="4" t="str">
        <f aca="false">IFERROR(INDEX(Positions!$E$2:$E$14531,MATCH($A5495&amp;"|67",Positions!$A$2:$A$14531,0)),"-")</f>
        <v>U</v>
      </c>
      <c r="H5495" s="3" t="str">
        <f aca="false">F5495&amp;"-"&amp;G5495</f>
        <v>A-U</v>
      </c>
      <c r="I5495" s="4" t="n">
        <f aca="false">(F5495="G")+(G5495="G")</f>
        <v>0</v>
      </c>
      <c r="J5495" s="4" t="n">
        <f aca="false">(F5495="C")+(G5495="C")</f>
        <v>0</v>
      </c>
      <c r="K5495" s="3" t="n">
        <f aca="false">I5495+J5495</f>
        <v>0</v>
      </c>
    </row>
    <row r="5496" customFormat="false" ht="15" hidden="false" customHeight="false" outlineLevel="0" collapsed="false">
      <c r="A5496" s="4" t="s">
        <v>233</v>
      </c>
      <c r="B5496" s="4" t="s">
        <v>768</v>
      </c>
      <c r="C5496" s="4" t="s">
        <v>886</v>
      </c>
      <c r="D5496" s="4" t="n">
        <f aca="false">IFERROR(INDEX(Positions!$D$2:$D$14531,MATCH($A5496&amp;"|7",Positions!$A$2:$A$14531,0)),"-")</f>
        <v>7</v>
      </c>
      <c r="E5496" s="4" t="n">
        <f aca="false">IFERROR(INDEX(Positions!$D$2:$D$14531,MATCH($A5496&amp;"|66",Positions!$A$2:$A$14531,0)),"-")</f>
        <v>66</v>
      </c>
      <c r="F5496" s="4" t="str">
        <f aca="false">IFERROR(INDEX(Positions!$E$2:$E$14531,MATCH($A5496&amp;"|7",Positions!$A$2:$A$14531,0)),"-")</f>
        <v>A</v>
      </c>
      <c r="G5496" s="4" t="str">
        <f aca="false">IFERROR(INDEX(Positions!$E$2:$E$14531,MATCH($A5496&amp;"|66",Positions!$A$2:$A$14531,0)),"-")</f>
        <v>U</v>
      </c>
      <c r="H5496" s="3" t="str">
        <f aca="false">F5496&amp;"-"&amp;G5496</f>
        <v>A-U</v>
      </c>
      <c r="I5496" s="4" t="n">
        <f aca="false">(F5496="G")+(G5496="G")</f>
        <v>0</v>
      </c>
      <c r="J5496" s="4" t="n">
        <f aca="false">(F5496="C")+(G5496="C")</f>
        <v>0</v>
      </c>
      <c r="K5496" s="3" t="n">
        <f aca="false">I5496+J5496</f>
        <v>0</v>
      </c>
    </row>
    <row r="5497" customFormat="false" ht="15" hidden="false" customHeight="false" outlineLevel="0" collapsed="false">
      <c r="A5497" s="4" t="s">
        <v>233</v>
      </c>
      <c r="B5497" s="4" t="s">
        <v>783</v>
      </c>
      <c r="C5497" s="4" t="s">
        <v>887</v>
      </c>
      <c r="D5497" s="4" t="n">
        <f aca="false">IFERROR(INDEX(Positions!$D$2:$D$14531,MATCH($A5497&amp;"|10",Positions!$A$2:$A$14531,0)),"-")</f>
        <v>10</v>
      </c>
      <c r="E5497" s="4" t="n">
        <f aca="false">IFERROR(INDEX(Positions!$D$2:$D$14531,MATCH($A5497&amp;"|25",Positions!$A$2:$A$14531,0)),"-")</f>
        <v>25</v>
      </c>
      <c r="F5497" s="4" t="str">
        <f aca="false">IFERROR(INDEX(Positions!$E$2:$E$14531,MATCH($A5497&amp;"|10",Positions!$A$2:$A$14531,0)),"-")</f>
        <v>G</v>
      </c>
      <c r="G5497" s="4" t="str">
        <f aca="false">IFERROR(INDEX(Positions!$E$2:$E$14531,MATCH($A5497&amp;"|25",Positions!$A$2:$A$14531,0)),"-")</f>
        <v>C</v>
      </c>
      <c r="H5497" s="3" t="str">
        <f aca="false">F5497&amp;"-"&amp;G5497</f>
        <v>G-C</v>
      </c>
      <c r="I5497" s="4" t="n">
        <f aca="false">(F5497="G")+(G5497="G")</f>
        <v>1</v>
      </c>
      <c r="J5497" s="4" t="n">
        <f aca="false">(F5497="C")+(G5497="C")</f>
        <v>1</v>
      </c>
      <c r="K5497" s="3" t="n">
        <f aca="false">I5497+J5497</f>
        <v>2</v>
      </c>
    </row>
    <row r="5498" customFormat="false" ht="15" hidden="false" customHeight="false" outlineLevel="0" collapsed="false">
      <c r="A5498" s="4" t="s">
        <v>233</v>
      </c>
      <c r="B5498" s="4" t="s">
        <v>783</v>
      </c>
      <c r="C5498" s="4" t="s">
        <v>888</v>
      </c>
      <c r="D5498" s="4" t="n">
        <f aca="false">IFERROR(INDEX(Positions!$D$2:$D$14531,MATCH($A5498&amp;"|11",Positions!$A$2:$A$14531,0)),"-")</f>
        <v>11</v>
      </c>
      <c r="E5498" s="4" t="n">
        <f aca="false">IFERROR(INDEX(Positions!$D$2:$D$14531,MATCH($A5498&amp;"|24",Positions!$A$2:$A$14531,0)),"-")</f>
        <v>24</v>
      </c>
      <c r="F5498" s="4" t="str">
        <f aca="false">IFERROR(INDEX(Positions!$E$2:$E$14531,MATCH($A5498&amp;"|11",Positions!$A$2:$A$14531,0)),"-")</f>
        <v>U</v>
      </c>
      <c r="G5498" s="4" t="str">
        <f aca="false">IFERROR(INDEX(Positions!$E$2:$E$14531,MATCH($A5498&amp;"|24",Positions!$A$2:$A$14531,0)),"-")</f>
        <v>A</v>
      </c>
      <c r="H5498" s="3" t="str">
        <f aca="false">F5498&amp;"-"&amp;G5498</f>
        <v>U-A</v>
      </c>
      <c r="I5498" s="4" t="n">
        <f aca="false">(F5498="G")+(G5498="G")</f>
        <v>0</v>
      </c>
      <c r="J5498" s="4" t="n">
        <f aca="false">(F5498="C")+(G5498="C")</f>
        <v>0</v>
      </c>
      <c r="K5498" s="3" t="n">
        <f aca="false">I5498+J5498</f>
        <v>0</v>
      </c>
    </row>
    <row r="5499" customFormat="false" ht="15" hidden="false" customHeight="false" outlineLevel="0" collapsed="false">
      <c r="A5499" s="4" t="s">
        <v>233</v>
      </c>
      <c r="B5499" s="4" t="s">
        <v>783</v>
      </c>
      <c r="C5499" s="4" t="s">
        <v>479</v>
      </c>
      <c r="D5499" s="4" t="n">
        <f aca="false">IFERROR(INDEX(Positions!$D$2:$D$14531,MATCH($A5499&amp;"|12",Positions!$A$2:$A$14531,0)),"-")</f>
        <v>12</v>
      </c>
      <c r="E5499" s="4" t="n">
        <f aca="false">IFERROR(INDEX(Positions!$D$2:$D$14531,MATCH($A5499&amp;"|23",Positions!$A$2:$A$14531,0)),"-")</f>
        <v>23</v>
      </c>
      <c r="F5499" s="4" t="str">
        <f aca="false">IFERROR(INDEX(Positions!$E$2:$E$14531,MATCH($A5499&amp;"|12",Positions!$A$2:$A$14531,0)),"-")</f>
        <v>G</v>
      </c>
      <c r="G5499" s="4" t="str">
        <f aca="false">IFERROR(INDEX(Positions!$E$2:$E$14531,MATCH($A5499&amp;"|23",Positions!$A$2:$A$14531,0)),"-")</f>
        <v>C</v>
      </c>
      <c r="H5499" s="3" t="str">
        <f aca="false">F5499&amp;"-"&amp;G5499</f>
        <v>G-C</v>
      </c>
      <c r="I5499" s="4" t="n">
        <f aca="false">(F5499="G")+(G5499="G")</f>
        <v>1</v>
      </c>
      <c r="J5499" s="4" t="n">
        <f aca="false">(F5499="C")+(G5499="C")</f>
        <v>1</v>
      </c>
      <c r="K5499" s="3" t="n">
        <f aca="false">I5499+J5499</f>
        <v>2</v>
      </c>
    </row>
    <row r="5500" customFormat="false" ht="15" hidden="false" customHeight="false" outlineLevel="0" collapsed="false">
      <c r="A5500" s="4" t="s">
        <v>233</v>
      </c>
      <c r="B5500" s="4" t="s">
        <v>783</v>
      </c>
      <c r="C5500" s="4" t="s">
        <v>267</v>
      </c>
      <c r="D5500" s="4" t="n">
        <f aca="false">IFERROR(INDEX(Positions!$D$2:$D$14531,MATCH($A5500&amp;"|13",Positions!$A$2:$A$14531,0)),"-")</f>
        <v>13</v>
      </c>
      <c r="E5500" s="4" t="n">
        <f aca="false">IFERROR(INDEX(Positions!$D$2:$D$14531,MATCH($A5500&amp;"|22",Positions!$A$2:$A$14531,0)),"-")</f>
        <v>22</v>
      </c>
      <c r="F5500" s="4" t="str">
        <f aca="false">IFERROR(INDEX(Positions!$E$2:$E$14531,MATCH($A5500&amp;"|13",Positions!$A$2:$A$14531,0)),"-")</f>
        <v>U</v>
      </c>
      <c r="G5500" s="4" t="str">
        <f aca="false">IFERROR(INDEX(Positions!$E$2:$E$14531,MATCH($A5500&amp;"|22",Positions!$A$2:$A$14531,0)),"-")</f>
        <v>U</v>
      </c>
      <c r="H5500" s="3" t="str">
        <f aca="false">F5500&amp;"-"&amp;G5500</f>
        <v>U-U</v>
      </c>
      <c r="I5500" s="4" t="n">
        <f aca="false">(F5500="G")+(G5500="G")</f>
        <v>0</v>
      </c>
      <c r="J5500" s="4" t="n">
        <f aca="false">(F5500="C")+(G5500="C")</f>
        <v>0</v>
      </c>
      <c r="K5500" s="3" t="n">
        <f aca="false">I5500+J5500</f>
        <v>0</v>
      </c>
    </row>
    <row r="5501" customFormat="false" ht="15" hidden="false" customHeight="false" outlineLevel="0" collapsed="false">
      <c r="A5501" s="4" t="s">
        <v>233</v>
      </c>
      <c r="B5501" s="4" t="s">
        <v>805</v>
      </c>
      <c r="C5501" s="4" t="s">
        <v>673</v>
      </c>
      <c r="D5501" s="4" t="n">
        <f aca="false">IFERROR(INDEX(Positions!$D$2:$D$14531,MATCH($A5501&amp;"|27",Positions!$A$2:$A$14531,0)),"-")</f>
        <v>27</v>
      </c>
      <c r="E5501" s="4" t="n">
        <f aca="false">IFERROR(INDEX(Positions!$D$2:$D$14531,MATCH($A5501&amp;"|43",Positions!$A$2:$A$14531,0)),"-")</f>
        <v>43</v>
      </c>
      <c r="F5501" s="4" t="str">
        <f aca="false">IFERROR(INDEX(Positions!$E$2:$E$14531,MATCH($A5501&amp;"|27",Positions!$A$2:$A$14531,0)),"-")</f>
        <v>U</v>
      </c>
      <c r="G5501" s="4" t="str">
        <f aca="false">IFERROR(INDEX(Positions!$E$2:$E$14531,MATCH($A5501&amp;"|43",Positions!$A$2:$A$14531,0)),"-")</f>
        <v>A</v>
      </c>
      <c r="H5501" s="3" t="str">
        <f aca="false">F5501&amp;"-"&amp;G5501</f>
        <v>U-A</v>
      </c>
      <c r="I5501" s="4" t="n">
        <f aca="false">(F5501="G")+(G5501="G")</f>
        <v>0</v>
      </c>
      <c r="J5501" s="4" t="n">
        <f aca="false">(F5501="C")+(G5501="C")</f>
        <v>0</v>
      </c>
      <c r="K5501" s="3" t="n">
        <f aca="false">I5501+J5501</f>
        <v>0</v>
      </c>
    </row>
    <row r="5502" customFormat="false" ht="15" hidden="false" customHeight="false" outlineLevel="0" collapsed="false">
      <c r="A5502" s="4" t="s">
        <v>233</v>
      </c>
      <c r="B5502" s="4" t="s">
        <v>805</v>
      </c>
      <c r="C5502" s="4" t="s">
        <v>889</v>
      </c>
      <c r="D5502" s="4" t="n">
        <f aca="false">IFERROR(INDEX(Positions!$D$2:$D$14531,MATCH($A5502&amp;"|28",Positions!$A$2:$A$14531,0)),"-")</f>
        <v>28</v>
      </c>
      <c r="E5502" s="4" t="n">
        <f aca="false">IFERROR(INDEX(Positions!$D$2:$D$14531,MATCH($A5502&amp;"|42",Positions!$A$2:$A$14531,0)),"-")</f>
        <v>42</v>
      </c>
      <c r="F5502" s="4" t="str">
        <f aca="false">IFERROR(INDEX(Positions!$E$2:$E$14531,MATCH($A5502&amp;"|28",Positions!$A$2:$A$14531,0)),"-")</f>
        <v>U</v>
      </c>
      <c r="G5502" s="4" t="str">
        <f aca="false">IFERROR(INDEX(Positions!$E$2:$E$14531,MATCH($A5502&amp;"|42",Positions!$A$2:$A$14531,0)),"-")</f>
        <v>A</v>
      </c>
      <c r="H5502" s="3" t="str">
        <f aca="false">F5502&amp;"-"&amp;G5502</f>
        <v>U-A</v>
      </c>
      <c r="I5502" s="4" t="n">
        <f aca="false">(F5502="G")+(G5502="G")</f>
        <v>0</v>
      </c>
      <c r="J5502" s="4" t="n">
        <f aca="false">(F5502="C")+(G5502="C")</f>
        <v>0</v>
      </c>
      <c r="K5502" s="3" t="n">
        <f aca="false">I5502+J5502</f>
        <v>0</v>
      </c>
    </row>
    <row r="5503" customFormat="false" ht="15" hidden="false" customHeight="false" outlineLevel="0" collapsed="false">
      <c r="A5503" s="4" t="s">
        <v>233</v>
      </c>
      <c r="B5503" s="4" t="s">
        <v>805</v>
      </c>
      <c r="C5503" s="4" t="s">
        <v>890</v>
      </c>
      <c r="D5503" s="4" t="n">
        <f aca="false">IFERROR(INDEX(Positions!$D$2:$D$14531,MATCH($A5503&amp;"|29",Positions!$A$2:$A$14531,0)),"-")</f>
        <v>29</v>
      </c>
      <c r="E5503" s="4" t="n">
        <f aca="false">IFERROR(INDEX(Positions!$D$2:$D$14531,MATCH($A5503&amp;"|41",Positions!$A$2:$A$14531,0)),"-")</f>
        <v>41</v>
      </c>
      <c r="F5503" s="4" t="str">
        <f aca="false">IFERROR(INDEX(Positions!$E$2:$E$14531,MATCH($A5503&amp;"|29",Positions!$A$2:$A$14531,0)),"-")</f>
        <v>G</v>
      </c>
      <c r="G5503" s="4" t="str">
        <f aca="false">IFERROR(INDEX(Positions!$E$2:$E$14531,MATCH($A5503&amp;"|41",Positions!$A$2:$A$14531,0)),"-")</f>
        <v>C</v>
      </c>
      <c r="H5503" s="3" t="str">
        <f aca="false">F5503&amp;"-"&amp;G5503</f>
        <v>G-C</v>
      </c>
      <c r="I5503" s="4" t="n">
        <f aca="false">(F5503="G")+(G5503="G")</f>
        <v>1</v>
      </c>
      <c r="J5503" s="4" t="n">
        <f aca="false">(F5503="C")+(G5503="C")</f>
        <v>1</v>
      </c>
      <c r="K5503" s="3" t="n">
        <f aca="false">I5503+J5503</f>
        <v>2</v>
      </c>
    </row>
    <row r="5504" customFormat="false" ht="15" hidden="false" customHeight="false" outlineLevel="0" collapsed="false">
      <c r="A5504" s="4" t="s">
        <v>233</v>
      </c>
      <c r="B5504" s="4" t="s">
        <v>805</v>
      </c>
      <c r="C5504" s="4" t="s">
        <v>694</v>
      </c>
      <c r="D5504" s="4" t="n">
        <f aca="false">IFERROR(INDEX(Positions!$D$2:$D$14531,MATCH($A5504&amp;"|30",Positions!$A$2:$A$14531,0)),"-")</f>
        <v>30</v>
      </c>
      <c r="E5504" s="4" t="n">
        <f aca="false">IFERROR(INDEX(Positions!$D$2:$D$14531,MATCH($A5504&amp;"|40",Positions!$A$2:$A$14531,0)),"-")</f>
        <v>40</v>
      </c>
      <c r="F5504" s="4" t="str">
        <f aca="false">IFERROR(INDEX(Positions!$E$2:$E$14531,MATCH($A5504&amp;"|30",Positions!$A$2:$A$14531,0)),"-")</f>
        <v>C</v>
      </c>
      <c r="G5504" s="4" t="str">
        <f aca="false">IFERROR(INDEX(Positions!$E$2:$E$14531,MATCH($A5504&amp;"|40",Positions!$A$2:$A$14531,0)),"-")</f>
        <v>G</v>
      </c>
      <c r="H5504" s="3" t="str">
        <f aca="false">F5504&amp;"-"&amp;G5504</f>
        <v>C-G</v>
      </c>
      <c r="I5504" s="4" t="n">
        <f aca="false">(F5504="G")+(G5504="G")</f>
        <v>1</v>
      </c>
      <c r="J5504" s="4" t="n">
        <f aca="false">(F5504="C")+(G5504="C")</f>
        <v>1</v>
      </c>
      <c r="K5504" s="3" t="n">
        <f aca="false">I5504+J5504</f>
        <v>2</v>
      </c>
    </row>
    <row r="5505" customFormat="false" ht="15" hidden="false" customHeight="false" outlineLevel="0" collapsed="false">
      <c r="A5505" s="4" t="s">
        <v>233</v>
      </c>
      <c r="B5505" s="4" t="s">
        <v>805</v>
      </c>
      <c r="C5505" s="4" t="s">
        <v>640</v>
      </c>
      <c r="D5505" s="4" t="n">
        <f aca="false">IFERROR(INDEX(Positions!$D$2:$D$14531,MATCH($A5505&amp;"|31",Positions!$A$2:$A$14531,0)),"-")</f>
        <v>31</v>
      </c>
      <c r="E5505" s="4" t="n">
        <f aca="false">IFERROR(INDEX(Positions!$D$2:$D$14531,MATCH($A5505&amp;"|39",Positions!$A$2:$A$14531,0)),"-")</f>
        <v>39</v>
      </c>
      <c r="F5505" s="4" t="str">
        <f aca="false">IFERROR(INDEX(Positions!$E$2:$E$14531,MATCH($A5505&amp;"|31",Positions!$A$2:$A$14531,0)),"-")</f>
        <v>C</v>
      </c>
      <c r="G5505" s="4" t="str">
        <f aca="false">IFERROR(INDEX(Positions!$E$2:$E$14531,MATCH($A5505&amp;"|39",Positions!$A$2:$A$14531,0)),"-")</f>
        <v>G</v>
      </c>
      <c r="H5505" s="3" t="str">
        <f aca="false">F5505&amp;"-"&amp;G5505</f>
        <v>C-G</v>
      </c>
      <c r="I5505" s="4" t="n">
        <f aca="false">(F5505="G")+(G5505="G")</f>
        <v>1</v>
      </c>
      <c r="J5505" s="4" t="n">
        <f aca="false">(F5505="C")+(G5505="C")</f>
        <v>1</v>
      </c>
      <c r="K5505" s="3" t="n">
        <f aca="false">I5505+J5505</f>
        <v>2</v>
      </c>
    </row>
    <row r="5506" customFormat="false" ht="15" hidden="false" customHeight="false" outlineLevel="0" collapsed="false">
      <c r="A5506" s="4" t="s">
        <v>233</v>
      </c>
      <c r="B5506" s="4" t="s">
        <v>830</v>
      </c>
      <c r="C5506" s="4" t="s">
        <v>367</v>
      </c>
      <c r="D5506" s="4" t="n">
        <f aca="false">IFERROR(INDEX(Positions!$D$2:$D$14531,MATCH($A5506&amp;"|49",Positions!$A$2:$A$14531,0)),"-")</f>
        <v>49</v>
      </c>
      <c r="E5506" s="4" t="n">
        <f aca="false">IFERROR(INDEX(Positions!$D$2:$D$14531,MATCH($A5506&amp;"|65",Positions!$A$2:$A$14531,0)),"-")</f>
        <v>65</v>
      </c>
      <c r="F5506" s="4" t="str">
        <f aca="false">IFERROR(INDEX(Positions!$E$2:$E$14531,MATCH($A5506&amp;"|49",Positions!$A$2:$A$14531,0)),"-")</f>
        <v>C</v>
      </c>
      <c r="G5506" s="4" t="str">
        <f aca="false">IFERROR(INDEX(Positions!$E$2:$E$14531,MATCH($A5506&amp;"|65",Positions!$A$2:$A$14531,0)),"-")</f>
        <v>G</v>
      </c>
      <c r="H5506" s="3" t="str">
        <f aca="false">F5506&amp;"-"&amp;G5506</f>
        <v>C-G</v>
      </c>
      <c r="I5506" s="4" t="n">
        <f aca="false">(F5506="G")+(G5506="G")</f>
        <v>1</v>
      </c>
      <c r="J5506" s="4" t="n">
        <f aca="false">(F5506="C")+(G5506="C")</f>
        <v>1</v>
      </c>
      <c r="K5506" s="3" t="n">
        <f aca="false">I5506+J5506</f>
        <v>2</v>
      </c>
    </row>
    <row r="5507" customFormat="false" ht="15" hidden="false" customHeight="false" outlineLevel="0" collapsed="false">
      <c r="A5507" s="4" t="s">
        <v>233</v>
      </c>
      <c r="B5507" s="4" t="s">
        <v>830</v>
      </c>
      <c r="C5507" s="4" t="s">
        <v>891</v>
      </c>
      <c r="D5507" s="4" t="n">
        <f aca="false">IFERROR(INDEX(Positions!$D$2:$D$14531,MATCH($A5507&amp;"|50",Positions!$A$2:$A$14531,0)),"-")</f>
        <v>50</v>
      </c>
      <c r="E5507" s="4" t="n">
        <f aca="false">IFERROR(INDEX(Positions!$D$2:$D$14531,MATCH($A5507&amp;"|64",Positions!$A$2:$A$14531,0)),"-")</f>
        <v>64</v>
      </c>
      <c r="F5507" s="4" t="str">
        <f aca="false">IFERROR(INDEX(Positions!$E$2:$E$14531,MATCH($A5507&amp;"|50",Positions!$A$2:$A$14531,0)),"-")</f>
        <v>C</v>
      </c>
      <c r="G5507" s="4" t="str">
        <f aca="false">IFERROR(INDEX(Positions!$E$2:$E$14531,MATCH($A5507&amp;"|64",Positions!$A$2:$A$14531,0)),"-")</f>
        <v>G</v>
      </c>
      <c r="H5507" s="3" t="str">
        <f aca="false">F5507&amp;"-"&amp;G5507</f>
        <v>C-G</v>
      </c>
      <c r="I5507" s="4" t="n">
        <f aca="false">(F5507="G")+(G5507="G")</f>
        <v>1</v>
      </c>
      <c r="J5507" s="4" t="n">
        <f aca="false">(F5507="C")+(G5507="C")</f>
        <v>1</v>
      </c>
      <c r="K5507" s="3" t="n">
        <f aca="false">I5507+J5507</f>
        <v>2</v>
      </c>
    </row>
    <row r="5508" customFormat="false" ht="15" hidden="false" customHeight="false" outlineLevel="0" collapsed="false">
      <c r="A5508" s="4" t="s">
        <v>233</v>
      </c>
      <c r="B5508" s="4" t="s">
        <v>830</v>
      </c>
      <c r="C5508" s="4" t="s">
        <v>689</v>
      </c>
      <c r="D5508" s="4" t="n">
        <f aca="false">IFERROR(INDEX(Positions!$D$2:$D$14531,MATCH($A5508&amp;"|51",Positions!$A$2:$A$14531,0)),"-")</f>
        <v>51</v>
      </c>
      <c r="E5508" s="4" t="n">
        <f aca="false">IFERROR(INDEX(Positions!$D$2:$D$14531,MATCH($A5508&amp;"|63",Positions!$A$2:$A$14531,0)),"-")</f>
        <v>63</v>
      </c>
      <c r="F5508" s="4" t="str">
        <f aca="false">IFERROR(INDEX(Positions!$E$2:$E$14531,MATCH($A5508&amp;"|51",Positions!$A$2:$A$14531,0)),"-")</f>
        <v>G</v>
      </c>
      <c r="G5508" s="4" t="str">
        <f aca="false">IFERROR(INDEX(Positions!$E$2:$E$14531,MATCH($A5508&amp;"|63",Positions!$A$2:$A$14531,0)),"-")</f>
        <v>C</v>
      </c>
      <c r="H5508" s="3" t="str">
        <f aca="false">F5508&amp;"-"&amp;G5508</f>
        <v>G-C</v>
      </c>
      <c r="I5508" s="4" t="n">
        <f aca="false">(F5508="G")+(G5508="G")</f>
        <v>1</v>
      </c>
      <c r="J5508" s="4" t="n">
        <f aca="false">(F5508="C")+(G5508="C")</f>
        <v>1</v>
      </c>
      <c r="K5508" s="3" t="n">
        <f aca="false">I5508+J5508</f>
        <v>2</v>
      </c>
    </row>
    <row r="5509" customFormat="false" ht="15" hidden="false" customHeight="false" outlineLevel="0" collapsed="false">
      <c r="A5509" s="4" t="s">
        <v>233</v>
      </c>
      <c r="B5509" s="4" t="s">
        <v>830</v>
      </c>
      <c r="C5509" s="4" t="s">
        <v>703</v>
      </c>
      <c r="D5509" s="4" t="n">
        <f aca="false">IFERROR(INDEX(Positions!$D$2:$D$14531,MATCH($A5509&amp;"|52",Positions!$A$2:$A$14531,0)),"-")</f>
        <v>52</v>
      </c>
      <c r="E5509" s="4" t="n">
        <f aca="false">IFERROR(INDEX(Positions!$D$2:$D$14531,MATCH($A5509&amp;"|62",Positions!$A$2:$A$14531,0)),"-")</f>
        <v>62</v>
      </c>
      <c r="F5509" s="4" t="str">
        <f aca="false">IFERROR(INDEX(Positions!$E$2:$E$14531,MATCH($A5509&amp;"|52",Positions!$A$2:$A$14531,0)),"-")</f>
        <v>A</v>
      </c>
      <c r="G5509" s="4" t="str">
        <f aca="false">IFERROR(INDEX(Positions!$E$2:$E$14531,MATCH($A5509&amp;"|62",Positions!$A$2:$A$14531,0)),"-")</f>
        <v>U</v>
      </c>
      <c r="H5509" s="3" t="str">
        <f aca="false">F5509&amp;"-"&amp;G5509</f>
        <v>A-U</v>
      </c>
      <c r="I5509" s="4" t="n">
        <f aca="false">(F5509="G")+(G5509="G")</f>
        <v>0</v>
      </c>
      <c r="J5509" s="4" t="n">
        <f aca="false">(F5509="C")+(G5509="C")</f>
        <v>0</v>
      </c>
      <c r="K5509" s="3" t="n">
        <f aca="false">I5509+J5509</f>
        <v>0</v>
      </c>
    </row>
    <row r="5510" customFormat="false" ht="15" hidden="false" customHeight="false" outlineLevel="0" collapsed="false">
      <c r="A5510" s="4" t="s">
        <v>233</v>
      </c>
      <c r="B5510" s="4" t="s">
        <v>830</v>
      </c>
      <c r="C5510" s="4" t="s">
        <v>892</v>
      </c>
      <c r="D5510" s="4" t="n">
        <f aca="false">IFERROR(INDEX(Positions!$D$2:$D$14531,MATCH($A5510&amp;"|53",Positions!$A$2:$A$14531,0)),"-")</f>
        <v>53</v>
      </c>
      <c r="E5510" s="4" t="n">
        <f aca="false">IFERROR(INDEX(Positions!$D$2:$D$14531,MATCH($A5510&amp;"|61",Positions!$A$2:$A$14531,0)),"-")</f>
        <v>61</v>
      </c>
      <c r="F5510" s="4" t="str">
        <f aca="false">IFERROR(INDEX(Positions!$E$2:$E$14531,MATCH($A5510&amp;"|53",Positions!$A$2:$A$14531,0)),"-")</f>
        <v>G</v>
      </c>
      <c r="G5510" s="4" t="str">
        <f aca="false">IFERROR(INDEX(Positions!$E$2:$E$14531,MATCH($A5510&amp;"|61",Positions!$A$2:$A$14531,0)),"-")</f>
        <v>C</v>
      </c>
      <c r="H5510" s="3" t="str">
        <f aca="false">F5510&amp;"-"&amp;G5510</f>
        <v>G-C</v>
      </c>
      <c r="I5510" s="4" t="n">
        <f aca="false">(F5510="G")+(G5510="G")</f>
        <v>1</v>
      </c>
      <c r="J5510" s="4" t="n">
        <f aca="false">(F5510="C")+(G5510="C")</f>
        <v>1</v>
      </c>
      <c r="K5510" s="3" t="n">
        <f aca="false">I5510+J5510</f>
        <v>2</v>
      </c>
    </row>
    <row r="5511" customFormat="false" ht="15" hidden="false" customHeight="false" outlineLevel="0" collapsed="false">
      <c r="A5511" s="24" t="s">
        <v>233</v>
      </c>
      <c r="B5511" s="24" t="s">
        <v>893</v>
      </c>
      <c r="C5511" s="24" t="s">
        <v>894</v>
      </c>
      <c r="D5511" s="24" t="n">
        <f aca="false">IFERROR(INDEX(Positions!$D$2:$D$14531,MATCH($A5511&amp;"|8",Positions!$A$2:$A$14531,0)),"-")</f>
        <v>8</v>
      </c>
      <c r="E5511" s="24" t="n">
        <f aca="false">IFERROR(INDEX(Positions!$D$2:$D$14531,MATCH($A5511&amp;"|14",Positions!$A$2:$A$14531,0)),"-")</f>
        <v>14</v>
      </c>
      <c r="F5511" s="24" t="str">
        <f aca="false">IFERROR(INDEX(Positions!$E$2:$E$14531,MATCH($A5511&amp;"|8",Positions!$A$2:$A$14531,0)),"-")</f>
        <v>U</v>
      </c>
      <c r="G5511" s="24" t="str">
        <f aca="false">IFERROR(INDEX(Positions!$E$2:$E$14531,MATCH($A5511&amp;"|14",Positions!$A$2:$A$14531,0)),"-")</f>
        <v>A</v>
      </c>
      <c r="H5511" s="25" t="str">
        <f aca="false">F5511&amp;"-"&amp;G5511</f>
        <v>U-A</v>
      </c>
      <c r="I5511" s="24" t="n">
        <f aca="false">(F5511="G")+(G5511="G")</f>
        <v>0</v>
      </c>
      <c r="J5511" s="24" t="n">
        <f aca="false">(F5511="C")+(G5511="C")</f>
        <v>0</v>
      </c>
      <c r="K5511" s="25" t="n">
        <f aca="false">I5511+J5511</f>
        <v>0</v>
      </c>
    </row>
    <row r="5512" customFormat="false" ht="15" hidden="false" customHeight="false" outlineLevel="0" collapsed="false">
      <c r="A5512" s="24" t="s">
        <v>233</v>
      </c>
      <c r="B5512" s="24" t="s">
        <v>893</v>
      </c>
      <c r="C5512" s="24" t="s">
        <v>895</v>
      </c>
      <c r="D5512" s="24" t="n">
        <f aca="false">IFERROR(INDEX(Positions!$D$2:$D$14531,MATCH($A5512&amp;"|15",Positions!$A$2:$A$14531,0)),"-")</f>
        <v>15</v>
      </c>
      <c r="E5512" s="24" t="n">
        <f aca="false">IFERROR(INDEX(Positions!$D$2:$D$14531,MATCH($A5512&amp;"|48",Positions!$A$2:$A$14531,0)),"-")</f>
        <v>48</v>
      </c>
      <c r="F5512" s="24" t="str">
        <f aca="false">IFERROR(INDEX(Positions!$E$2:$E$14531,MATCH($A5512&amp;"|15",Positions!$A$2:$A$14531,0)),"-")</f>
        <v>G</v>
      </c>
      <c r="G5512" s="24" t="str">
        <f aca="false">IFERROR(INDEX(Positions!$E$2:$E$14531,MATCH($A5512&amp;"|48",Positions!$A$2:$A$14531,0)),"-")</f>
        <v>C</v>
      </c>
      <c r="H5512" s="25" t="str">
        <f aca="false">F5512&amp;"-"&amp;G5512</f>
        <v>G-C</v>
      </c>
      <c r="I5512" s="24" t="n">
        <f aca="false">(F5512="G")+(G5512="G")</f>
        <v>1</v>
      </c>
      <c r="J5512" s="24" t="n">
        <f aca="false">(F5512="C")+(G5512="C")</f>
        <v>1</v>
      </c>
      <c r="K5512" s="25" t="n">
        <f aca="false">I5512+J5512</f>
        <v>2</v>
      </c>
    </row>
    <row r="5513" customFormat="false" ht="15" hidden="false" customHeight="false" outlineLevel="0" collapsed="false">
      <c r="A5513" s="24" t="s">
        <v>233</v>
      </c>
      <c r="B5513" s="24" t="s">
        <v>893</v>
      </c>
      <c r="C5513" s="24" t="s">
        <v>896</v>
      </c>
      <c r="D5513" s="24" t="n">
        <f aca="false">IFERROR(INDEX(Positions!$D$2:$D$14531,MATCH($A5513&amp;"|18",Positions!$A$2:$A$14531,0)),"-")</f>
        <v>17</v>
      </c>
      <c r="E5513" s="24" t="n">
        <f aca="false">IFERROR(INDEX(Positions!$D$2:$D$14531,MATCH($A5513&amp;"|55",Positions!$A$2:$A$14531,0)),"-")</f>
        <v>55</v>
      </c>
      <c r="F5513" s="24" t="str">
        <f aca="false">IFERROR(INDEX(Positions!$E$2:$E$14531,MATCH($A5513&amp;"|18",Positions!$A$2:$A$14531,0)),"-")</f>
        <v>G</v>
      </c>
      <c r="G5513" s="24" t="str">
        <f aca="false">IFERROR(INDEX(Positions!$E$2:$E$14531,MATCH($A5513&amp;"|55",Positions!$A$2:$A$14531,0)),"-")</f>
        <v>U</v>
      </c>
      <c r="H5513" s="25" t="str">
        <f aca="false">F5513&amp;"-"&amp;G5513</f>
        <v>G-U</v>
      </c>
      <c r="I5513" s="24" t="n">
        <f aca="false">(F5513="G")+(G5513="G")</f>
        <v>1</v>
      </c>
      <c r="J5513" s="24" t="n">
        <f aca="false">(F5513="C")+(G5513="C")</f>
        <v>0</v>
      </c>
      <c r="K5513" s="25" t="n">
        <f aca="false">I5513+J5513</f>
        <v>1</v>
      </c>
    </row>
    <row r="5514" customFormat="false" ht="15" hidden="false" customHeight="false" outlineLevel="0" collapsed="false">
      <c r="A5514" s="24" t="s">
        <v>233</v>
      </c>
      <c r="B5514" s="24" t="s">
        <v>893</v>
      </c>
      <c r="C5514" s="24" t="s">
        <v>897</v>
      </c>
      <c r="D5514" s="24" t="n">
        <f aca="false">IFERROR(INDEX(Positions!$D$2:$D$14531,MATCH($A5514&amp;"|19",Positions!$A$2:$A$14531,0)),"-")</f>
        <v>18</v>
      </c>
      <c r="E5514" s="24" t="n">
        <f aca="false">IFERROR(INDEX(Positions!$D$2:$D$14531,MATCH($A5514&amp;"|56",Positions!$A$2:$A$14531,0)),"-")</f>
        <v>56</v>
      </c>
      <c r="F5514" s="24" t="str">
        <f aca="false">IFERROR(INDEX(Positions!$E$2:$E$14531,MATCH($A5514&amp;"|19",Positions!$A$2:$A$14531,0)),"-")</f>
        <v>G</v>
      </c>
      <c r="G5514" s="24" t="str">
        <f aca="false">IFERROR(INDEX(Positions!$E$2:$E$14531,MATCH($A5514&amp;"|56",Positions!$A$2:$A$14531,0)),"-")</f>
        <v>C</v>
      </c>
      <c r="H5514" s="25" t="str">
        <f aca="false">F5514&amp;"-"&amp;G5514</f>
        <v>G-C</v>
      </c>
      <c r="I5514" s="24" t="n">
        <f aca="false">(F5514="G")+(G5514="G")</f>
        <v>1</v>
      </c>
      <c r="J5514" s="24" t="n">
        <f aca="false">(F5514="C")+(G5514="C")</f>
        <v>1</v>
      </c>
      <c r="K5514" s="25" t="n">
        <f aca="false">I5514+J5514</f>
        <v>2</v>
      </c>
    </row>
    <row r="5515" customFormat="false" ht="15" hidden="false" customHeight="false" outlineLevel="0" collapsed="false">
      <c r="A5515" s="24" t="s">
        <v>233</v>
      </c>
      <c r="B5515" s="24" t="s">
        <v>893</v>
      </c>
      <c r="C5515" s="24" t="s">
        <v>898</v>
      </c>
      <c r="D5515" s="24" t="n">
        <f aca="false">IFERROR(INDEX(Positions!$D$2:$D$14531,MATCH($A5515&amp;"|26",Positions!$A$2:$A$14531,0)),"-")</f>
        <v>26</v>
      </c>
      <c r="E5515" s="24" t="n">
        <f aca="false">IFERROR(INDEX(Positions!$D$2:$D$14531,MATCH($A5515&amp;"|44",Positions!$A$2:$A$14531,0)),"-")</f>
        <v>44</v>
      </c>
      <c r="F5515" s="24" t="str">
        <f aca="false">IFERROR(INDEX(Positions!$E$2:$E$14531,MATCH($A5515&amp;"|26",Positions!$A$2:$A$14531,0)),"-")</f>
        <v>G</v>
      </c>
      <c r="G5515" s="24" t="str">
        <f aca="false">IFERROR(INDEX(Positions!$E$2:$E$14531,MATCH($A5515&amp;"|44",Positions!$A$2:$A$14531,0)),"-")</f>
        <v>A</v>
      </c>
      <c r="H5515" s="25" t="str">
        <f aca="false">F5515&amp;"-"&amp;G5515</f>
        <v>G-A</v>
      </c>
      <c r="I5515" s="24" t="n">
        <f aca="false">(F5515="G")+(G5515="G")</f>
        <v>1</v>
      </c>
      <c r="J5515" s="24" t="n">
        <f aca="false">(F5515="C")+(G5515="C")</f>
        <v>0</v>
      </c>
      <c r="K5515" s="25" t="n">
        <f aca="false">I5515+J5515</f>
        <v>1</v>
      </c>
    </row>
    <row r="5516" customFormat="false" ht="15" hidden="false" customHeight="false" outlineLevel="0" collapsed="false">
      <c r="A5516" s="24" t="s">
        <v>233</v>
      </c>
      <c r="B5516" s="24" t="s">
        <v>893</v>
      </c>
      <c r="C5516" s="24" t="s">
        <v>899</v>
      </c>
      <c r="D5516" s="24" t="n">
        <f aca="false">IFERROR(INDEX(Positions!$D$2:$D$14531,MATCH($A5516&amp;"|32",Positions!$A$2:$A$14531,0)),"-")</f>
        <v>32</v>
      </c>
      <c r="E5516" s="24" t="n">
        <f aca="false">IFERROR(INDEX(Positions!$D$2:$D$14531,MATCH($A5516&amp;"|38",Positions!$A$2:$A$14531,0)),"-")</f>
        <v>38</v>
      </c>
      <c r="F5516" s="24" t="str">
        <f aca="false">IFERROR(INDEX(Positions!$E$2:$E$14531,MATCH($A5516&amp;"|32",Positions!$A$2:$A$14531,0)),"-")</f>
        <v>U</v>
      </c>
      <c r="G5516" s="24" t="str">
        <f aca="false">IFERROR(INDEX(Positions!$E$2:$E$14531,MATCH($A5516&amp;"|38",Positions!$A$2:$A$14531,0)),"-")</f>
        <v>C</v>
      </c>
      <c r="H5516" s="25" t="str">
        <f aca="false">F5516&amp;"-"&amp;G5516</f>
        <v>U-C</v>
      </c>
      <c r="I5516" s="24" t="n">
        <f aca="false">(F5516="G")+(G5516="G")</f>
        <v>0</v>
      </c>
      <c r="J5516" s="24" t="n">
        <f aca="false">(F5516="C")+(G5516="C")</f>
        <v>1</v>
      </c>
      <c r="K5516" s="25" t="n">
        <f aca="false">I5516+J5516</f>
        <v>1</v>
      </c>
    </row>
    <row r="5517" customFormat="false" ht="15" hidden="false" customHeight="false" outlineLevel="0" collapsed="false">
      <c r="A5517" s="24" t="s">
        <v>233</v>
      </c>
      <c r="B5517" s="24" t="s">
        <v>893</v>
      </c>
      <c r="C5517" s="24" t="s">
        <v>900</v>
      </c>
      <c r="D5517" s="24" t="n">
        <f aca="false">IFERROR(INDEX(Positions!$D$2:$D$14531,MATCH($A5517&amp;"|54",Positions!$A$2:$A$14531,0)),"-")</f>
        <v>54</v>
      </c>
      <c r="E5517" s="24" t="n">
        <f aca="false">IFERROR(INDEX(Positions!$D$2:$D$14531,MATCH($A5517&amp;"|58",Positions!$A$2:$A$14531,0)),"-")</f>
        <v>58</v>
      </c>
      <c r="F5517" s="24" t="str">
        <f aca="false">IFERROR(INDEX(Positions!$E$2:$E$14531,MATCH($A5517&amp;"|54",Positions!$A$2:$A$14531,0)),"-")</f>
        <v>U</v>
      </c>
      <c r="G5517" s="24" t="str">
        <f aca="false">IFERROR(INDEX(Positions!$E$2:$E$14531,MATCH($A5517&amp;"|58",Positions!$A$2:$A$14531,0)),"-")</f>
        <v>A</v>
      </c>
      <c r="H5517" s="25" t="str">
        <f aca="false">F5517&amp;"-"&amp;G5517</f>
        <v>U-A</v>
      </c>
      <c r="I5517" s="24" t="n">
        <f aca="false">(F5517="G")+(G5517="G")</f>
        <v>0</v>
      </c>
      <c r="J5517" s="24" t="n">
        <f aca="false">(F5517="C")+(G5517="C")</f>
        <v>0</v>
      </c>
      <c r="K5517" s="25" t="n">
        <f aca="false">I5517+J5517</f>
        <v>0</v>
      </c>
    </row>
    <row r="5518" customFormat="false" ht="15" hidden="false" customHeight="false" outlineLevel="0" collapsed="false">
      <c r="A5518" s="4" t="s">
        <v>234</v>
      </c>
      <c r="B5518" s="4" t="s">
        <v>768</v>
      </c>
      <c r="C5518" s="4" t="s">
        <v>882</v>
      </c>
      <c r="D5518" s="4" t="n">
        <f aca="false">IFERROR(INDEX(Positions!$D$2:$D$14531,MATCH($A5518&amp;"|1",Positions!$A$2:$A$14531,0)),"-")</f>
        <v>1</v>
      </c>
      <c r="E5518" s="4" t="n">
        <f aca="false">IFERROR(INDEX(Positions!$D$2:$D$14531,MATCH($A5518&amp;"|72",Positions!$A$2:$A$14531,0)),"-")</f>
        <v>73</v>
      </c>
      <c r="F5518" s="4" t="str">
        <f aca="false">IFERROR(INDEX(Positions!$E$2:$E$14531,MATCH($A5518&amp;"|1",Positions!$A$2:$A$14531,0)),"-")</f>
        <v>G</v>
      </c>
      <c r="G5518" s="4" t="str">
        <f aca="false">IFERROR(INDEX(Positions!$E$2:$E$14531,MATCH($A5518&amp;"|72",Positions!$A$2:$A$14531,0)),"-")</f>
        <v>C</v>
      </c>
      <c r="H5518" s="3" t="str">
        <f aca="false">F5518&amp;"-"&amp;G5518</f>
        <v>G-C</v>
      </c>
      <c r="I5518" s="4" t="n">
        <f aca="false">(F5518="G")+(G5518="G")</f>
        <v>1</v>
      </c>
      <c r="J5518" s="4" t="n">
        <f aca="false">(F5518="C")+(G5518="C")</f>
        <v>1</v>
      </c>
      <c r="K5518" s="3" t="n">
        <f aca="false">I5518+J5518</f>
        <v>2</v>
      </c>
    </row>
    <row r="5519" customFormat="false" ht="15" hidden="false" customHeight="false" outlineLevel="0" collapsed="false">
      <c r="A5519" s="4" t="s">
        <v>234</v>
      </c>
      <c r="B5519" s="4" t="s">
        <v>768</v>
      </c>
      <c r="C5519" s="4" t="s">
        <v>883</v>
      </c>
      <c r="D5519" s="4" t="n">
        <f aca="false">IFERROR(INDEX(Positions!$D$2:$D$14531,MATCH($A5519&amp;"|2",Positions!$A$2:$A$14531,0)),"-")</f>
        <v>2</v>
      </c>
      <c r="E5519" s="4" t="n">
        <f aca="false">IFERROR(INDEX(Positions!$D$2:$D$14531,MATCH($A5519&amp;"|71",Positions!$A$2:$A$14531,0)),"-")</f>
        <v>72</v>
      </c>
      <c r="F5519" s="4" t="str">
        <f aca="false">IFERROR(INDEX(Positions!$E$2:$E$14531,MATCH($A5519&amp;"|2",Positions!$A$2:$A$14531,0)),"-")</f>
        <v>G</v>
      </c>
      <c r="G5519" s="4" t="str">
        <f aca="false">IFERROR(INDEX(Positions!$E$2:$E$14531,MATCH($A5519&amp;"|71",Positions!$A$2:$A$14531,0)),"-")</f>
        <v>U</v>
      </c>
      <c r="H5519" s="3" t="str">
        <f aca="false">F5519&amp;"-"&amp;G5519</f>
        <v>G-U</v>
      </c>
      <c r="I5519" s="4" t="n">
        <f aca="false">(F5519="G")+(G5519="G")</f>
        <v>1</v>
      </c>
      <c r="J5519" s="4" t="n">
        <f aca="false">(F5519="C")+(G5519="C")</f>
        <v>0</v>
      </c>
      <c r="K5519" s="3" t="n">
        <f aca="false">I5519+J5519</f>
        <v>1</v>
      </c>
    </row>
    <row r="5520" customFormat="false" ht="15" hidden="false" customHeight="false" outlineLevel="0" collapsed="false">
      <c r="A5520" s="4" t="s">
        <v>234</v>
      </c>
      <c r="B5520" s="4" t="s">
        <v>768</v>
      </c>
      <c r="C5520" s="4" t="s">
        <v>884</v>
      </c>
      <c r="D5520" s="4" t="n">
        <f aca="false">IFERROR(INDEX(Positions!$D$2:$D$14531,MATCH($A5520&amp;"|3",Positions!$A$2:$A$14531,0)),"-")</f>
        <v>3</v>
      </c>
      <c r="E5520" s="4" t="n">
        <f aca="false">IFERROR(INDEX(Positions!$D$2:$D$14531,MATCH($A5520&amp;"|70",Positions!$A$2:$A$14531,0)),"-")</f>
        <v>71</v>
      </c>
      <c r="F5520" s="4" t="str">
        <f aca="false">IFERROR(INDEX(Positions!$E$2:$E$14531,MATCH($A5520&amp;"|3",Positions!$A$2:$A$14531,0)),"-")</f>
        <v>U</v>
      </c>
      <c r="G5520" s="4" t="str">
        <f aca="false">IFERROR(INDEX(Positions!$E$2:$E$14531,MATCH($A5520&amp;"|70",Positions!$A$2:$A$14531,0)),"-")</f>
        <v>A</v>
      </c>
      <c r="H5520" s="3" t="str">
        <f aca="false">F5520&amp;"-"&amp;G5520</f>
        <v>U-A</v>
      </c>
      <c r="I5520" s="4" t="n">
        <f aca="false">(F5520="G")+(G5520="G")</f>
        <v>0</v>
      </c>
      <c r="J5520" s="4" t="n">
        <f aca="false">(F5520="C")+(G5520="C")</f>
        <v>0</v>
      </c>
      <c r="K5520" s="3" t="n">
        <f aca="false">I5520+J5520</f>
        <v>0</v>
      </c>
    </row>
    <row r="5521" customFormat="false" ht="15" hidden="false" customHeight="false" outlineLevel="0" collapsed="false">
      <c r="A5521" s="4" t="s">
        <v>234</v>
      </c>
      <c r="B5521" s="4" t="s">
        <v>768</v>
      </c>
      <c r="C5521" s="4" t="s">
        <v>885</v>
      </c>
      <c r="D5521" s="4" t="n">
        <f aca="false">IFERROR(INDEX(Positions!$D$2:$D$14531,MATCH($A5521&amp;"|4",Positions!$A$2:$A$14531,0)),"-")</f>
        <v>4</v>
      </c>
      <c r="E5521" s="4" t="n">
        <f aca="false">IFERROR(INDEX(Positions!$D$2:$D$14531,MATCH($A5521&amp;"|69",Positions!$A$2:$A$14531,0)),"-")</f>
        <v>70</v>
      </c>
      <c r="F5521" s="4" t="str">
        <f aca="false">IFERROR(INDEX(Positions!$E$2:$E$14531,MATCH($A5521&amp;"|4",Positions!$A$2:$A$14531,0)),"-")</f>
        <v>U</v>
      </c>
      <c r="G5521" s="4" t="str">
        <f aca="false">IFERROR(INDEX(Positions!$E$2:$E$14531,MATCH($A5521&amp;"|69",Positions!$A$2:$A$14531,0)),"-")</f>
        <v>A</v>
      </c>
      <c r="H5521" s="3" t="str">
        <f aca="false">F5521&amp;"-"&amp;G5521</f>
        <v>U-A</v>
      </c>
      <c r="I5521" s="4" t="n">
        <f aca="false">(F5521="G")+(G5521="G")</f>
        <v>0</v>
      </c>
      <c r="J5521" s="4" t="n">
        <f aca="false">(F5521="C")+(G5521="C")</f>
        <v>0</v>
      </c>
      <c r="K5521" s="3" t="n">
        <f aca="false">I5521+J5521</f>
        <v>0</v>
      </c>
    </row>
    <row r="5522" customFormat="false" ht="15" hidden="false" customHeight="false" outlineLevel="0" collapsed="false">
      <c r="A5522" s="4" t="s">
        <v>234</v>
      </c>
      <c r="B5522" s="4" t="s">
        <v>768</v>
      </c>
      <c r="C5522" s="4" t="s">
        <v>542</v>
      </c>
      <c r="D5522" s="4" t="n">
        <f aca="false">IFERROR(INDEX(Positions!$D$2:$D$14531,MATCH($A5522&amp;"|5",Positions!$A$2:$A$14531,0)),"-")</f>
        <v>5</v>
      </c>
      <c r="E5522" s="4" t="n">
        <f aca="false">IFERROR(INDEX(Positions!$D$2:$D$14531,MATCH($A5522&amp;"|68",Positions!$A$2:$A$14531,0)),"-")</f>
        <v>69</v>
      </c>
      <c r="F5522" s="4" t="str">
        <f aca="false">IFERROR(INDEX(Positions!$E$2:$E$14531,MATCH($A5522&amp;"|5",Positions!$A$2:$A$14531,0)),"-")</f>
        <v>U</v>
      </c>
      <c r="G5522" s="4" t="str">
        <f aca="false">IFERROR(INDEX(Positions!$E$2:$E$14531,MATCH($A5522&amp;"|68",Positions!$A$2:$A$14531,0)),"-")</f>
        <v>A</v>
      </c>
      <c r="H5522" s="3" t="str">
        <f aca="false">F5522&amp;"-"&amp;G5522</f>
        <v>U-A</v>
      </c>
      <c r="I5522" s="4" t="n">
        <f aca="false">(F5522="G")+(G5522="G")</f>
        <v>0</v>
      </c>
      <c r="J5522" s="4" t="n">
        <f aca="false">(F5522="C")+(G5522="C")</f>
        <v>0</v>
      </c>
      <c r="K5522" s="3" t="n">
        <f aca="false">I5522+J5522</f>
        <v>0</v>
      </c>
    </row>
    <row r="5523" customFormat="false" ht="15" hidden="false" customHeight="false" outlineLevel="0" collapsed="false">
      <c r="A5523" s="4" t="s">
        <v>234</v>
      </c>
      <c r="B5523" s="4" t="s">
        <v>768</v>
      </c>
      <c r="C5523" s="4" t="s">
        <v>561</v>
      </c>
      <c r="D5523" s="4" t="n">
        <f aca="false">IFERROR(INDEX(Positions!$D$2:$D$14531,MATCH($A5523&amp;"|6",Positions!$A$2:$A$14531,0)),"-")</f>
        <v>6</v>
      </c>
      <c r="E5523" s="4" t="n">
        <f aca="false">IFERROR(INDEX(Positions!$D$2:$D$14531,MATCH($A5523&amp;"|67",Positions!$A$2:$A$14531,0)),"-")</f>
        <v>68</v>
      </c>
      <c r="F5523" s="4" t="str">
        <f aca="false">IFERROR(INDEX(Positions!$E$2:$E$14531,MATCH($A5523&amp;"|6",Positions!$A$2:$A$14531,0)),"-")</f>
        <v>C</v>
      </c>
      <c r="G5523" s="4" t="str">
        <f aca="false">IFERROR(INDEX(Positions!$E$2:$E$14531,MATCH($A5523&amp;"|67",Positions!$A$2:$A$14531,0)),"-")</f>
        <v>G</v>
      </c>
      <c r="H5523" s="3" t="str">
        <f aca="false">F5523&amp;"-"&amp;G5523</f>
        <v>C-G</v>
      </c>
      <c r="I5523" s="4" t="n">
        <f aca="false">(F5523="G")+(G5523="G")</f>
        <v>1</v>
      </c>
      <c r="J5523" s="4" t="n">
        <f aca="false">(F5523="C")+(G5523="C")</f>
        <v>1</v>
      </c>
      <c r="K5523" s="3" t="n">
        <f aca="false">I5523+J5523</f>
        <v>2</v>
      </c>
    </row>
    <row r="5524" customFormat="false" ht="15" hidden="false" customHeight="false" outlineLevel="0" collapsed="false">
      <c r="A5524" s="4" t="s">
        <v>234</v>
      </c>
      <c r="B5524" s="4" t="s">
        <v>768</v>
      </c>
      <c r="C5524" s="4" t="s">
        <v>886</v>
      </c>
      <c r="D5524" s="4" t="n">
        <f aca="false">IFERROR(INDEX(Positions!$D$2:$D$14531,MATCH($A5524&amp;"|7",Positions!$A$2:$A$14531,0)),"-")</f>
        <v>7</v>
      </c>
      <c r="E5524" s="4" t="n">
        <f aca="false">IFERROR(INDEX(Positions!$D$2:$D$14531,MATCH($A5524&amp;"|66",Positions!$A$2:$A$14531,0)),"-")</f>
        <v>67</v>
      </c>
      <c r="F5524" s="4" t="str">
        <f aca="false">IFERROR(INDEX(Positions!$E$2:$E$14531,MATCH($A5524&amp;"|7",Positions!$A$2:$A$14531,0)),"-")</f>
        <v>G</v>
      </c>
      <c r="G5524" s="4" t="str">
        <f aca="false">IFERROR(INDEX(Positions!$E$2:$E$14531,MATCH($A5524&amp;"|66",Positions!$A$2:$A$14531,0)),"-")</f>
        <v>C</v>
      </c>
      <c r="H5524" s="3" t="str">
        <f aca="false">F5524&amp;"-"&amp;G5524</f>
        <v>G-C</v>
      </c>
      <c r="I5524" s="4" t="n">
        <f aca="false">(F5524="G")+(G5524="G")</f>
        <v>1</v>
      </c>
      <c r="J5524" s="4" t="n">
        <f aca="false">(F5524="C")+(G5524="C")</f>
        <v>1</v>
      </c>
      <c r="K5524" s="3" t="n">
        <f aca="false">I5524+J5524</f>
        <v>2</v>
      </c>
    </row>
    <row r="5525" customFormat="false" ht="15" hidden="false" customHeight="false" outlineLevel="0" collapsed="false">
      <c r="A5525" s="4" t="s">
        <v>234</v>
      </c>
      <c r="B5525" s="4" t="s">
        <v>783</v>
      </c>
      <c r="C5525" s="4" t="s">
        <v>887</v>
      </c>
      <c r="D5525" s="4" t="n">
        <f aca="false">IFERROR(INDEX(Positions!$D$2:$D$14531,MATCH($A5525&amp;"|10",Positions!$A$2:$A$14531,0)),"-")</f>
        <v>10</v>
      </c>
      <c r="E5525" s="4" t="n">
        <f aca="false">IFERROR(INDEX(Positions!$D$2:$D$14531,MATCH($A5525&amp;"|25",Positions!$A$2:$A$14531,0)),"-")</f>
        <v>26</v>
      </c>
      <c r="F5525" s="4" t="str">
        <f aca="false">IFERROR(INDEX(Positions!$E$2:$E$14531,MATCH($A5525&amp;"|10",Positions!$A$2:$A$14531,0)),"-")</f>
        <v>G</v>
      </c>
      <c r="G5525" s="4" t="str">
        <f aca="false">IFERROR(INDEX(Positions!$E$2:$E$14531,MATCH($A5525&amp;"|25",Positions!$A$2:$A$14531,0)),"-")</f>
        <v>C</v>
      </c>
      <c r="H5525" s="3" t="str">
        <f aca="false">F5525&amp;"-"&amp;G5525</f>
        <v>G-C</v>
      </c>
      <c r="I5525" s="4" t="n">
        <f aca="false">(F5525="G")+(G5525="G")</f>
        <v>1</v>
      </c>
      <c r="J5525" s="4" t="n">
        <f aca="false">(F5525="C")+(G5525="C")</f>
        <v>1</v>
      </c>
      <c r="K5525" s="3" t="n">
        <f aca="false">I5525+J5525</f>
        <v>2</v>
      </c>
    </row>
    <row r="5526" customFormat="false" ht="15" hidden="false" customHeight="false" outlineLevel="0" collapsed="false">
      <c r="A5526" s="4" t="s">
        <v>234</v>
      </c>
      <c r="B5526" s="4" t="s">
        <v>783</v>
      </c>
      <c r="C5526" s="4" t="s">
        <v>888</v>
      </c>
      <c r="D5526" s="4" t="n">
        <f aca="false">IFERROR(INDEX(Positions!$D$2:$D$14531,MATCH($A5526&amp;"|11",Positions!$A$2:$A$14531,0)),"-")</f>
        <v>11</v>
      </c>
      <c r="E5526" s="4" t="n">
        <f aca="false">IFERROR(INDEX(Positions!$D$2:$D$14531,MATCH($A5526&amp;"|24",Positions!$A$2:$A$14531,0)),"-")</f>
        <v>25</v>
      </c>
      <c r="F5526" s="4" t="str">
        <f aca="false">IFERROR(INDEX(Positions!$E$2:$E$14531,MATCH($A5526&amp;"|11",Positions!$A$2:$A$14531,0)),"-")</f>
        <v>U</v>
      </c>
      <c r="G5526" s="4" t="str">
        <f aca="false">IFERROR(INDEX(Positions!$E$2:$E$14531,MATCH($A5526&amp;"|24",Positions!$A$2:$A$14531,0)),"-")</f>
        <v>G</v>
      </c>
      <c r="H5526" s="3" t="str">
        <f aca="false">F5526&amp;"-"&amp;G5526</f>
        <v>U-G</v>
      </c>
      <c r="I5526" s="4" t="n">
        <f aca="false">(F5526="G")+(G5526="G")</f>
        <v>1</v>
      </c>
      <c r="J5526" s="4" t="n">
        <f aca="false">(F5526="C")+(G5526="C")</f>
        <v>0</v>
      </c>
      <c r="K5526" s="3" t="n">
        <f aca="false">I5526+J5526</f>
        <v>1</v>
      </c>
    </row>
    <row r="5527" customFormat="false" ht="15" hidden="false" customHeight="false" outlineLevel="0" collapsed="false">
      <c r="A5527" s="4" t="s">
        <v>234</v>
      </c>
      <c r="B5527" s="4" t="s">
        <v>783</v>
      </c>
      <c r="C5527" s="4" t="s">
        <v>479</v>
      </c>
      <c r="D5527" s="4" t="n">
        <f aca="false">IFERROR(INDEX(Positions!$D$2:$D$14531,MATCH($A5527&amp;"|12",Positions!$A$2:$A$14531,0)),"-")</f>
        <v>12</v>
      </c>
      <c r="E5527" s="4" t="n">
        <f aca="false">IFERROR(INDEX(Positions!$D$2:$D$14531,MATCH($A5527&amp;"|23",Positions!$A$2:$A$14531,0)),"-")</f>
        <v>24</v>
      </c>
      <c r="F5527" s="4" t="str">
        <f aca="false">IFERROR(INDEX(Positions!$E$2:$E$14531,MATCH($A5527&amp;"|12",Positions!$A$2:$A$14531,0)),"-")</f>
        <v>C</v>
      </c>
      <c r="G5527" s="4" t="str">
        <f aca="false">IFERROR(INDEX(Positions!$E$2:$E$14531,MATCH($A5527&amp;"|23",Positions!$A$2:$A$14531,0)),"-")</f>
        <v>G</v>
      </c>
      <c r="H5527" s="3" t="str">
        <f aca="false">F5527&amp;"-"&amp;G5527</f>
        <v>C-G</v>
      </c>
      <c r="I5527" s="4" t="n">
        <f aca="false">(F5527="G")+(G5527="G")</f>
        <v>1</v>
      </c>
      <c r="J5527" s="4" t="n">
        <f aca="false">(F5527="C")+(G5527="C")</f>
        <v>1</v>
      </c>
      <c r="K5527" s="3" t="n">
        <f aca="false">I5527+J5527</f>
        <v>2</v>
      </c>
    </row>
    <row r="5528" customFormat="false" ht="15" hidden="false" customHeight="false" outlineLevel="0" collapsed="false">
      <c r="A5528" s="4" t="s">
        <v>234</v>
      </c>
      <c r="B5528" s="4" t="s">
        <v>783</v>
      </c>
      <c r="C5528" s="4" t="s">
        <v>267</v>
      </c>
      <c r="D5528" s="4" t="n">
        <f aca="false">IFERROR(INDEX(Positions!$D$2:$D$14531,MATCH($A5528&amp;"|13",Positions!$A$2:$A$14531,0)),"-")</f>
        <v>13</v>
      </c>
      <c r="E5528" s="4" t="n">
        <f aca="false">IFERROR(INDEX(Positions!$D$2:$D$14531,MATCH($A5528&amp;"|22",Positions!$A$2:$A$14531,0)),"-")</f>
        <v>23</v>
      </c>
      <c r="F5528" s="4" t="str">
        <f aca="false">IFERROR(INDEX(Positions!$E$2:$E$14531,MATCH($A5528&amp;"|13",Positions!$A$2:$A$14531,0)),"-")</f>
        <v>U</v>
      </c>
      <c r="G5528" s="4" t="str">
        <f aca="false">IFERROR(INDEX(Positions!$E$2:$E$14531,MATCH($A5528&amp;"|22",Positions!$A$2:$A$14531,0)),"-")</f>
        <v>U</v>
      </c>
      <c r="H5528" s="3" t="str">
        <f aca="false">F5528&amp;"-"&amp;G5528</f>
        <v>U-U</v>
      </c>
      <c r="I5528" s="4" t="n">
        <f aca="false">(F5528="G")+(G5528="G")</f>
        <v>0</v>
      </c>
      <c r="J5528" s="4" t="n">
        <f aca="false">(F5528="C")+(G5528="C")</f>
        <v>0</v>
      </c>
      <c r="K5528" s="3" t="n">
        <f aca="false">I5528+J5528</f>
        <v>0</v>
      </c>
    </row>
    <row r="5529" customFormat="false" ht="15" hidden="false" customHeight="false" outlineLevel="0" collapsed="false">
      <c r="A5529" s="4" t="s">
        <v>234</v>
      </c>
      <c r="B5529" s="4" t="s">
        <v>805</v>
      </c>
      <c r="C5529" s="4" t="s">
        <v>673</v>
      </c>
      <c r="D5529" s="4" t="n">
        <f aca="false">IFERROR(INDEX(Positions!$D$2:$D$14531,MATCH($A5529&amp;"|27",Positions!$A$2:$A$14531,0)),"-")</f>
        <v>28</v>
      </c>
      <c r="E5529" s="4" t="n">
        <f aca="false">IFERROR(INDEX(Positions!$D$2:$D$14531,MATCH($A5529&amp;"|43",Positions!$A$2:$A$14531,0)),"-")</f>
        <v>44</v>
      </c>
      <c r="F5529" s="4" t="str">
        <f aca="false">IFERROR(INDEX(Positions!$E$2:$E$14531,MATCH($A5529&amp;"|27",Positions!$A$2:$A$14531,0)),"-")</f>
        <v>U</v>
      </c>
      <c r="G5529" s="4" t="str">
        <f aca="false">IFERROR(INDEX(Positions!$E$2:$E$14531,MATCH($A5529&amp;"|43",Positions!$A$2:$A$14531,0)),"-")</f>
        <v>A</v>
      </c>
      <c r="H5529" s="3" t="str">
        <f aca="false">F5529&amp;"-"&amp;G5529</f>
        <v>U-A</v>
      </c>
      <c r="I5529" s="4" t="n">
        <f aca="false">(F5529="G")+(G5529="G")</f>
        <v>0</v>
      </c>
      <c r="J5529" s="4" t="n">
        <f aca="false">(F5529="C")+(G5529="C")</f>
        <v>0</v>
      </c>
      <c r="K5529" s="3" t="n">
        <f aca="false">I5529+J5529</f>
        <v>0</v>
      </c>
    </row>
    <row r="5530" customFormat="false" ht="15" hidden="false" customHeight="false" outlineLevel="0" collapsed="false">
      <c r="A5530" s="4" t="s">
        <v>234</v>
      </c>
      <c r="B5530" s="4" t="s">
        <v>805</v>
      </c>
      <c r="C5530" s="4" t="s">
        <v>889</v>
      </c>
      <c r="D5530" s="4" t="n">
        <f aca="false">IFERROR(INDEX(Positions!$D$2:$D$14531,MATCH($A5530&amp;"|28",Positions!$A$2:$A$14531,0)),"-")</f>
        <v>29</v>
      </c>
      <c r="E5530" s="4" t="n">
        <f aca="false">IFERROR(INDEX(Positions!$D$2:$D$14531,MATCH($A5530&amp;"|42",Positions!$A$2:$A$14531,0)),"-")</f>
        <v>43</v>
      </c>
      <c r="F5530" s="4" t="str">
        <f aca="false">IFERROR(INDEX(Positions!$E$2:$E$14531,MATCH($A5530&amp;"|28",Positions!$A$2:$A$14531,0)),"-")</f>
        <v>C</v>
      </c>
      <c r="G5530" s="4" t="str">
        <f aca="false">IFERROR(INDEX(Positions!$E$2:$E$14531,MATCH($A5530&amp;"|42",Positions!$A$2:$A$14531,0)),"-")</f>
        <v>G</v>
      </c>
      <c r="H5530" s="3" t="str">
        <f aca="false">F5530&amp;"-"&amp;G5530</f>
        <v>C-G</v>
      </c>
      <c r="I5530" s="4" t="n">
        <f aca="false">(F5530="G")+(G5530="G")</f>
        <v>1</v>
      </c>
      <c r="J5530" s="4" t="n">
        <f aca="false">(F5530="C")+(G5530="C")</f>
        <v>1</v>
      </c>
      <c r="K5530" s="3" t="n">
        <f aca="false">I5530+J5530</f>
        <v>2</v>
      </c>
    </row>
    <row r="5531" customFormat="false" ht="15" hidden="false" customHeight="false" outlineLevel="0" collapsed="false">
      <c r="A5531" s="4" t="s">
        <v>234</v>
      </c>
      <c r="B5531" s="4" t="s">
        <v>805</v>
      </c>
      <c r="C5531" s="4" t="s">
        <v>890</v>
      </c>
      <c r="D5531" s="4" t="n">
        <f aca="false">IFERROR(INDEX(Positions!$D$2:$D$14531,MATCH($A5531&amp;"|29",Positions!$A$2:$A$14531,0)),"-")</f>
        <v>30</v>
      </c>
      <c r="E5531" s="4" t="n">
        <f aca="false">IFERROR(INDEX(Positions!$D$2:$D$14531,MATCH($A5531&amp;"|41",Positions!$A$2:$A$14531,0)),"-")</f>
        <v>42</v>
      </c>
      <c r="F5531" s="4" t="str">
        <f aca="false">IFERROR(INDEX(Positions!$E$2:$E$14531,MATCH($A5531&amp;"|29",Positions!$A$2:$A$14531,0)),"-")</f>
        <v>U</v>
      </c>
      <c r="G5531" s="4" t="str">
        <f aca="false">IFERROR(INDEX(Positions!$E$2:$E$14531,MATCH($A5531&amp;"|41",Positions!$A$2:$A$14531,0)),"-")</f>
        <v>A</v>
      </c>
      <c r="H5531" s="3" t="str">
        <f aca="false">F5531&amp;"-"&amp;G5531</f>
        <v>U-A</v>
      </c>
      <c r="I5531" s="4" t="n">
        <f aca="false">(F5531="G")+(G5531="G")</f>
        <v>0</v>
      </c>
      <c r="J5531" s="4" t="n">
        <f aca="false">(F5531="C")+(G5531="C")</f>
        <v>0</v>
      </c>
      <c r="K5531" s="3" t="n">
        <f aca="false">I5531+J5531</f>
        <v>0</v>
      </c>
    </row>
    <row r="5532" customFormat="false" ht="15" hidden="false" customHeight="false" outlineLevel="0" collapsed="false">
      <c r="A5532" s="4" t="s">
        <v>234</v>
      </c>
      <c r="B5532" s="4" t="s">
        <v>805</v>
      </c>
      <c r="C5532" s="4" t="s">
        <v>694</v>
      </c>
      <c r="D5532" s="4" t="n">
        <f aca="false">IFERROR(INDEX(Positions!$D$2:$D$14531,MATCH($A5532&amp;"|30",Positions!$A$2:$A$14531,0)),"-")</f>
        <v>31</v>
      </c>
      <c r="E5532" s="4" t="n">
        <f aca="false">IFERROR(INDEX(Positions!$D$2:$D$14531,MATCH($A5532&amp;"|40",Positions!$A$2:$A$14531,0)),"-")</f>
        <v>41</v>
      </c>
      <c r="F5532" s="4" t="str">
        <f aca="false">IFERROR(INDEX(Positions!$E$2:$E$14531,MATCH($A5532&amp;"|30",Positions!$A$2:$A$14531,0)),"-")</f>
        <v>G</v>
      </c>
      <c r="G5532" s="4" t="str">
        <f aca="false">IFERROR(INDEX(Positions!$E$2:$E$14531,MATCH($A5532&amp;"|40",Positions!$A$2:$A$14531,0)),"-")</f>
        <v>C</v>
      </c>
      <c r="H5532" s="3" t="str">
        <f aca="false">F5532&amp;"-"&amp;G5532</f>
        <v>G-C</v>
      </c>
      <c r="I5532" s="4" t="n">
        <f aca="false">(F5532="G")+(G5532="G")</f>
        <v>1</v>
      </c>
      <c r="J5532" s="4" t="n">
        <f aca="false">(F5532="C")+(G5532="C")</f>
        <v>1</v>
      </c>
      <c r="K5532" s="3" t="n">
        <f aca="false">I5532+J5532</f>
        <v>2</v>
      </c>
    </row>
    <row r="5533" customFormat="false" ht="15" hidden="false" customHeight="false" outlineLevel="0" collapsed="false">
      <c r="A5533" s="4" t="s">
        <v>234</v>
      </c>
      <c r="B5533" s="4" t="s">
        <v>805</v>
      </c>
      <c r="C5533" s="4" t="s">
        <v>640</v>
      </c>
      <c r="D5533" s="4" t="n">
        <f aca="false">IFERROR(INDEX(Positions!$D$2:$D$14531,MATCH($A5533&amp;"|31",Positions!$A$2:$A$14531,0)),"-")</f>
        <v>32</v>
      </c>
      <c r="E5533" s="4" t="n">
        <f aca="false">IFERROR(INDEX(Positions!$D$2:$D$14531,MATCH($A5533&amp;"|39",Positions!$A$2:$A$14531,0)),"-")</f>
        <v>40</v>
      </c>
      <c r="F5533" s="4" t="str">
        <f aca="false">IFERROR(INDEX(Positions!$E$2:$E$14531,MATCH($A5533&amp;"|31",Positions!$A$2:$A$14531,0)),"-")</f>
        <v>C</v>
      </c>
      <c r="G5533" s="4" t="str">
        <f aca="false">IFERROR(INDEX(Positions!$E$2:$E$14531,MATCH($A5533&amp;"|39",Positions!$A$2:$A$14531,0)),"-")</f>
        <v>G</v>
      </c>
      <c r="H5533" s="3" t="str">
        <f aca="false">F5533&amp;"-"&amp;G5533</f>
        <v>C-G</v>
      </c>
      <c r="I5533" s="4" t="n">
        <f aca="false">(F5533="G")+(G5533="G")</f>
        <v>1</v>
      </c>
      <c r="J5533" s="4" t="n">
        <f aca="false">(F5533="C")+(G5533="C")</f>
        <v>1</v>
      </c>
      <c r="K5533" s="3" t="n">
        <f aca="false">I5533+J5533</f>
        <v>2</v>
      </c>
    </row>
    <row r="5534" customFormat="false" ht="15" hidden="false" customHeight="false" outlineLevel="0" collapsed="false">
      <c r="A5534" s="4" t="s">
        <v>234</v>
      </c>
      <c r="B5534" s="4" t="s">
        <v>830</v>
      </c>
      <c r="C5534" s="4" t="s">
        <v>367</v>
      </c>
      <c r="D5534" s="4" t="n">
        <f aca="false">IFERROR(INDEX(Positions!$D$2:$D$14531,MATCH($A5534&amp;"|49",Positions!$A$2:$A$14531,0)),"-")</f>
        <v>50</v>
      </c>
      <c r="E5534" s="4" t="n">
        <f aca="false">IFERROR(INDEX(Positions!$D$2:$D$14531,MATCH($A5534&amp;"|65",Positions!$A$2:$A$14531,0)),"-")</f>
        <v>66</v>
      </c>
      <c r="F5534" s="4" t="str">
        <f aca="false">IFERROR(INDEX(Positions!$E$2:$E$14531,MATCH($A5534&amp;"|49",Positions!$A$2:$A$14531,0)),"-")</f>
        <v>C</v>
      </c>
      <c r="G5534" s="4" t="str">
        <f aca="false">IFERROR(INDEX(Positions!$E$2:$E$14531,MATCH($A5534&amp;"|65",Positions!$A$2:$A$14531,0)),"-")</f>
        <v>G</v>
      </c>
      <c r="H5534" s="3" t="str">
        <f aca="false">F5534&amp;"-"&amp;G5534</f>
        <v>C-G</v>
      </c>
      <c r="I5534" s="4" t="n">
        <f aca="false">(F5534="G")+(G5534="G")</f>
        <v>1</v>
      </c>
      <c r="J5534" s="4" t="n">
        <f aca="false">(F5534="C")+(G5534="C")</f>
        <v>1</v>
      </c>
      <c r="K5534" s="3" t="n">
        <f aca="false">I5534+J5534</f>
        <v>2</v>
      </c>
    </row>
    <row r="5535" customFormat="false" ht="15" hidden="false" customHeight="false" outlineLevel="0" collapsed="false">
      <c r="A5535" s="4" t="s">
        <v>234</v>
      </c>
      <c r="B5535" s="4" t="s">
        <v>830</v>
      </c>
      <c r="C5535" s="4" t="s">
        <v>891</v>
      </c>
      <c r="D5535" s="4" t="n">
        <f aca="false">IFERROR(INDEX(Positions!$D$2:$D$14531,MATCH($A5535&amp;"|50",Positions!$A$2:$A$14531,0)),"-")</f>
        <v>51</v>
      </c>
      <c r="E5535" s="4" t="n">
        <f aca="false">IFERROR(INDEX(Positions!$D$2:$D$14531,MATCH($A5535&amp;"|64",Positions!$A$2:$A$14531,0)),"-")</f>
        <v>65</v>
      </c>
      <c r="F5535" s="4" t="str">
        <f aca="false">IFERROR(INDEX(Positions!$E$2:$E$14531,MATCH($A5535&amp;"|50",Positions!$A$2:$A$14531,0)),"-")</f>
        <v>C</v>
      </c>
      <c r="G5535" s="4" t="str">
        <f aca="false">IFERROR(INDEX(Positions!$E$2:$E$14531,MATCH($A5535&amp;"|64",Positions!$A$2:$A$14531,0)),"-")</f>
        <v>G</v>
      </c>
      <c r="H5535" s="3" t="str">
        <f aca="false">F5535&amp;"-"&amp;G5535</f>
        <v>C-G</v>
      </c>
      <c r="I5535" s="4" t="n">
        <f aca="false">(F5535="G")+(G5535="G")</f>
        <v>1</v>
      </c>
      <c r="J5535" s="4" t="n">
        <f aca="false">(F5535="C")+(G5535="C")</f>
        <v>1</v>
      </c>
      <c r="K5535" s="3" t="n">
        <f aca="false">I5535+J5535</f>
        <v>2</v>
      </c>
    </row>
    <row r="5536" customFormat="false" ht="15" hidden="false" customHeight="false" outlineLevel="0" collapsed="false">
      <c r="A5536" s="4" t="s">
        <v>234</v>
      </c>
      <c r="B5536" s="4" t="s">
        <v>830</v>
      </c>
      <c r="C5536" s="4" t="s">
        <v>689</v>
      </c>
      <c r="D5536" s="4" t="n">
        <f aca="false">IFERROR(INDEX(Positions!$D$2:$D$14531,MATCH($A5536&amp;"|51",Positions!$A$2:$A$14531,0)),"-")</f>
        <v>52</v>
      </c>
      <c r="E5536" s="4" t="n">
        <f aca="false">IFERROR(INDEX(Positions!$D$2:$D$14531,MATCH($A5536&amp;"|63",Positions!$A$2:$A$14531,0)),"-")</f>
        <v>64</v>
      </c>
      <c r="F5536" s="4" t="str">
        <f aca="false">IFERROR(INDEX(Positions!$E$2:$E$14531,MATCH($A5536&amp;"|51",Positions!$A$2:$A$14531,0)),"-")</f>
        <v>C</v>
      </c>
      <c r="G5536" s="4" t="str">
        <f aca="false">IFERROR(INDEX(Positions!$E$2:$E$14531,MATCH($A5536&amp;"|63",Positions!$A$2:$A$14531,0)),"-")</f>
        <v>G</v>
      </c>
      <c r="H5536" s="3" t="str">
        <f aca="false">F5536&amp;"-"&amp;G5536</f>
        <v>C-G</v>
      </c>
      <c r="I5536" s="4" t="n">
        <f aca="false">(F5536="G")+(G5536="G")</f>
        <v>1</v>
      </c>
      <c r="J5536" s="4" t="n">
        <f aca="false">(F5536="C")+(G5536="C")</f>
        <v>1</v>
      </c>
      <c r="K5536" s="3" t="n">
        <f aca="false">I5536+J5536</f>
        <v>2</v>
      </c>
    </row>
    <row r="5537" customFormat="false" ht="15" hidden="false" customHeight="false" outlineLevel="0" collapsed="false">
      <c r="A5537" s="4" t="s">
        <v>234</v>
      </c>
      <c r="B5537" s="4" t="s">
        <v>830</v>
      </c>
      <c r="C5537" s="4" t="s">
        <v>703</v>
      </c>
      <c r="D5537" s="4" t="n">
        <f aca="false">IFERROR(INDEX(Positions!$D$2:$D$14531,MATCH($A5537&amp;"|52",Positions!$A$2:$A$14531,0)),"-")</f>
        <v>53</v>
      </c>
      <c r="E5537" s="4" t="n">
        <f aca="false">IFERROR(INDEX(Positions!$D$2:$D$14531,MATCH($A5537&amp;"|62",Positions!$A$2:$A$14531,0)),"-")</f>
        <v>63</v>
      </c>
      <c r="F5537" s="4" t="str">
        <f aca="false">IFERROR(INDEX(Positions!$E$2:$E$14531,MATCH($A5537&amp;"|52",Positions!$A$2:$A$14531,0)),"-")</f>
        <v>A</v>
      </c>
      <c r="G5537" s="4" t="str">
        <f aca="false">IFERROR(INDEX(Positions!$E$2:$E$14531,MATCH($A5537&amp;"|62",Positions!$A$2:$A$14531,0)),"-")</f>
        <v>U</v>
      </c>
      <c r="H5537" s="3" t="str">
        <f aca="false">F5537&amp;"-"&amp;G5537</f>
        <v>A-U</v>
      </c>
      <c r="I5537" s="4" t="n">
        <f aca="false">(F5537="G")+(G5537="G")</f>
        <v>0</v>
      </c>
      <c r="J5537" s="4" t="n">
        <f aca="false">(F5537="C")+(G5537="C")</f>
        <v>0</v>
      </c>
      <c r="K5537" s="3" t="n">
        <f aca="false">I5537+J5537</f>
        <v>0</v>
      </c>
    </row>
    <row r="5538" customFormat="false" ht="15" hidden="false" customHeight="false" outlineLevel="0" collapsed="false">
      <c r="A5538" s="4" t="s">
        <v>234</v>
      </c>
      <c r="B5538" s="4" t="s">
        <v>830</v>
      </c>
      <c r="C5538" s="4" t="s">
        <v>892</v>
      </c>
      <c r="D5538" s="4" t="n">
        <f aca="false">IFERROR(INDEX(Positions!$D$2:$D$14531,MATCH($A5538&amp;"|53",Positions!$A$2:$A$14531,0)),"-")</f>
        <v>54</v>
      </c>
      <c r="E5538" s="4" t="n">
        <f aca="false">IFERROR(INDEX(Positions!$D$2:$D$14531,MATCH($A5538&amp;"|61",Positions!$A$2:$A$14531,0)),"-")</f>
        <v>62</v>
      </c>
      <c r="F5538" s="4" t="str">
        <f aca="false">IFERROR(INDEX(Positions!$E$2:$E$14531,MATCH($A5538&amp;"|53",Positions!$A$2:$A$14531,0)),"-")</f>
        <v>G</v>
      </c>
      <c r="G5538" s="4" t="str">
        <f aca="false">IFERROR(INDEX(Positions!$E$2:$E$14531,MATCH($A5538&amp;"|61",Positions!$A$2:$A$14531,0)),"-")</f>
        <v>C</v>
      </c>
      <c r="H5538" s="3" t="str">
        <f aca="false">F5538&amp;"-"&amp;G5538</f>
        <v>G-C</v>
      </c>
      <c r="I5538" s="4" t="n">
        <f aca="false">(F5538="G")+(G5538="G")</f>
        <v>1</v>
      </c>
      <c r="J5538" s="4" t="n">
        <f aca="false">(F5538="C")+(G5538="C")</f>
        <v>1</v>
      </c>
      <c r="K5538" s="3" t="n">
        <f aca="false">I5538+J5538</f>
        <v>2</v>
      </c>
    </row>
    <row r="5539" customFormat="false" ht="15" hidden="false" customHeight="false" outlineLevel="0" collapsed="false">
      <c r="A5539" s="24" t="s">
        <v>234</v>
      </c>
      <c r="B5539" s="24" t="s">
        <v>893</v>
      </c>
      <c r="C5539" s="24" t="s">
        <v>894</v>
      </c>
      <c r="D5539" s="24" t="n">
        <f aca="false">IFERROR(INDEX(Positions!$D$2:$D$14531,MATCH($A5539&amp;"|8",Positions!$A$2:$A$14531,0)),"-")</f>
        <v>8</v>
      </c>
      <c r="E5539" s="24" t="n">
        <f aca="false">IFERROR(INDEX(Positions!$D$2:$D$14531,MATCH($A5539&amp;"|14",Positions!$A$2:$A$14531,0)),"-")</f>
        <v>14</v>
      </c>
      <c r="F5539" s="24" t="str">
        <f aca="false">IFERROR(INDEX(Positions!$E$2:$E$14531,MATCH($A5539&amp;"|8",Positions!$A$2:$A$14531,0)),"-")</f>
        <v>U</v>
      </c>
      <c r="G5539" s="24" t="str">
        <f aca="false">IFERROR(INDEX(Positions!$E$2:$E$14531,MATCH($A5539&amp;"|14",Positions!$A$2:$A$14531,0)),"-")</f>
        <v>A</v>
      </c>
      <c r="H5539" s="25" t="str">
        <f aca="false">F5539&amp;"-"&amp;G5539</f>
        <v>U-A</v>
      </c>
      <c r="I5539" s="24" t="n">
        <f aca="false">(F5539="G")+(G5539="G")</f>
        <v>0</v>
      </c>
      <c r="J5539" s="24" t="n">
        <f aca="false">(F5539="C")+(G5539="C")</f>
        <v>0</v>
      </c>
      <c r="K5539" s="25" t="n">
        <f aca="false">I5539+J5539</f>
        <v>0</v>
      </c>
    </row>
    <row r="5540" customFormat="false" ht="15" hidden="false" customHeight="false" outlineLevel="0" collapsed="false">
      <c r="A5540" s="24" t="s">
        <v>234</v>
      </c>
      <c r="B5540" s="24" t="s">
        <v>893</v>
      </c>
      <c r="C5540" s="24" t="s">
        <v>895</v>
      </c>
      <c r="D5540" s="24" t="n">
        <f aca="false">IFERROR(INDEX(Positions!$D$2:$D$14531,MATCH($A5540&amp;"|15",Positions!$A$2:$A$14531,0)),"-")</f>
        <v>15</v>
      </c>
      <c r="E5540" s="24" t="n">
        <f aca="false">IFERROR(INDEX(Positions!$D$2:$D$14531,MATCH($A5540&amp;"|48",Positions!$A$2:$A$14531,0)),"-")</f>
        <v>49</v>
      </c>
      <c r="F5540" s="24" t="str">
        <f aca="false">IFERROR(INDEX(Positions!$E$2:$E$14531,MATCH($A5540&amp;"|15",Positions!$A$2:$A$14531,0)),"-")</f>
        <v>G</v>
      </c>
      <c r="G5540" s="24" t="str">
        <f aca="false">IFERROR(INDEX(Positions!$E$2:$E$14531,MATCH($A5540&amp;"|48",Positions!$A$2:$A$14531,0)),"-")</f>
        <v>C</v>
      </c>
      <c r="H5540" s="25" t="str">
        <f aca="false">F5540&amp;"-"&amp;G5540</f>
        <v>G-C</v>
      </c>
      <c r="I5540" s="24" t="n">
        <f aca="false">(F5540="G")+(G5540="G")</f>
        <v>1</v>
      </c>
      <c r="J5540" s="24" t="n">
        <f aca="false">(F5540="C")+(G5540="C")</f>
        <v>1</v>
      </c>
      <c r="K5540" s="25" t="n">
        <f aca="false">I5540+J5540</f>
        <v>2</v>
      </c>
    </row>
    <row r="5541" customFormat="false" ht="15" hidden="false" customHeight="false" outlineLevel="0" collapsed="false">
      <c r="A5541" s="24" t="s">
        <v>234</v>
      </c>
      <c r="B5541" s="24" t="s">
        <v>893</v>
      </c>
      <c r="C5541" s="24" t="s">
        <v>896</v>
      </c>
      <c r="D5541" s="24" t="n">
        <f aca="false">IFERROR(INDEX(Positions!$D$2:$D$14531,MATCH($A5541&amp;"|18",Positions!$A$2:$A$14531,0)),"-")</f>
        <v>18</v>
      </c>
      <c r="E5541" s="24" t="n">
        <f aca="false">IFERROR(INDEX(Positions!$D$2:$D$14531,MATCH($A5541&amp;"|55",Positions!$A$2:$A$14531,0)),"-")</f>
        <v>56</v>
      </c>
      <c r="F5541" s="24" t="str">
        <f aca="false">IFERROR(INDEX(Positions!$E$2:$E$14531,MATCH($A5541&amp;"|18",Positions!$A$2:$A$14531,0)),"-")</f>
        <v>G</v>
      </c>
      <c r="G5541" s="24" t="str">
        <f aca="false">IFERROR(INDEX(Positions!$E$2:$E$14531,MATCH($A5541&amp;"|55",Positions!$A$2:$A$14531,0)),"-")</f>
        <v>U</v>
      </c>
      <c r="H5541" s="25" t="str">
        <f aca="false">F5541&amp;"-"&amp;G5541</f>
        <v>G-U</v>
      </c>
      <c r="I5541" s="24" t="n">
        <f aca="false">(F5541="G")+(G5541="G")</f>
        <v>1</v>
      </c>
      <c r="J5541" s="24" t="n">
        <f aca="false">(F5541="C")+(G5541="C")</f>
        <v>0</v>
      </c>
      <c r="K5541" s="25" t="n">
        <f aca="false">I5541+J5541</f>
        <v>1</v>
      </c>
    </row>
    <row r="5542" customFormat="false" ht="15" hidden="false" customHeight="false" outlineLevel="0" collapsed="false">
      <c r="A5542" s="24" t="s">
        <v>234</v>
      </c>
      <c r="B5542" s="24" t="s">
        <v>893</v>
      </c>
      <c r="C5542" s="24" t="s">
        <v>897</v>
      </c>
      <c r="D5542" s="24" t="n">
        <f aca="false">IFERROR(INDEX(Positions!$D$2:$D$14531,MATCH($A5542&amp;"|19",Positions!$A$2:$A$14531,0)),"-")</f>
        <v>19</v>
      </c>
      <c r="E5542" s="24" t="n">
        <f aca="false">IFERROR(INDEX(Positions!$D$2:$D$14531,MATCH($A5542&amp;"|56",Positions!$A$2:$A$14531,0)),"-")</f>
        <v>57</v>
      </c>
      <c r="F5542" s="24" t="str">
        <f aca="false">IFERROR(INDEX(Positions!$E$2:$E$14531,MATCH($A5542&amp;"|19",Positions!$A$2:$A$14531,0)),"-")</f>
        <v>G</v>
      </c>
      <c r="G5542" s="24" t="str">
        <f aca="false">IFERROR(INDEX(Positions!$E$2:$E$14531,MATCH($A5542&amp;"|56",Positions!$A$2:$A$14531,0)),"-")</f>
        <v>C</v>
      </c>
      <c r="H5542" s="25" t="str">
        <f aca="false">F5542&amp;"-"&amp;G5542</f>
        <v>G-C</v>
      </c>
      <c r="I5542" s="24" t="n">
        <f aca="false">(F5542="G")+(G5542="G")</f>
        <v>1</v>
      </c>
      <c r="J5542" s="24" t="n">
        <f aca="false">(F5542="C")+(G5542="C")</f>
        <v>1</v>
      </c>
      <c r="K5542" s="25" t="n">
        <f aca="false">I5542+J5542</f>
        <v>2</v>
      </c>
    </row>
    <row r="5543" customFormat="false" ht="15" hidden="false" customHeight="false" outlineLevel="0" collapsed="false">
      <c r="A5543" s="24" t="s">
        <v>234</v>
      </c>
      <c r="B5543" s="24" t="s">
        <v>893</v>
      </c>
      <c r="C5543" s="24" t="s">
        <v>898</v>
      </c>
      <c r="D5543" s="24" t="n">
        <f aca="false">IFERROR(INDEX(Positions!$D$2:$D$14531,MATCH($A5543&amp;"|26",Positions!$A$2:$A$14531,0)),"-")</f>
        <v>27</v>
      </c>
      <c r="E5543" s="24" t="n">
        <f aca="false">IFERROR(INDEX(Positions!$D$2:$D$14531,MATCH($A5543&amp;"|44",Positions!$A$2:$A$14531,0)),"-")</f>
        <v>45</v>
      </c>
      <c r="F5543" s="24" t="str">
        <f aca="false">IFERROR(INDEX(Positions!$E$2:$E$14531,MATCH($A5543&amp;"|26",Positions!$A$2:$A$14531,0)),"-")</f>
        <v>A</v>
      </c>
      <c r="G5543" s="24" t="str">
        <f aca="false">IFERROR(INDEX(Positions!$E$2:$E$14531,MATCH($A5543&amp;"|44",Positions!$A$2:$A$14531,0)),"-")</f>
        <v>A</v>
      </c>
      <c r="H5543" s="25" t="str">
        <f aca="false">F5543&amp;"-"&amp;G5543</f>
        <v>A-A</v>
      </c>
      <c r="I5543" s="24" t="n">
        <f aca="false">(F5543="G")+(G5543="G")</f>
        <v>0</v>
      </c>
      <c r="J5543" s="24" t="n">
        <f aca="false">(F5543="C")+(G5543="C")</f>
        <v>0</v>
      </c>
      <c r="K5543" s="25" t="n">
        <f aca="false">I5543+J5543</f>
        <v>0</v>
      </c>
    </row>
    <row r="5544" customFormat="false" ht="15" hidden="false" customHeight="false" outlineLevel="0" collapsed="false">
      <c r="A5544" s="24" t="s">
        <v>234</v>
      </c>
      <c r="B5544" s="24" t="s">
        <v>893</v>
      </c>
      <c r="C5544" s="24" t="s">
        <v>899</v>
      </c>
      <c r="D5544" s="24" t="n">
        <f aca="false">IFERROR(INDEX(Positions!$D$2:$D$14531,MATCH($A5544&amp;"|32",Positions!$A$2:$A$14531,0)),"-")</f>
        <v>33</v>
      </c>
      <c r="E5544" s="24" t="n">
        <f aca="false">IFERROR(INDEX(Positions!$D$2:$D$14531,MATCH($A5544&amp;"|38",Positions!$A$2:$A$14531,0)),"-")</f>
        <v>39</v>
      </c>
      <c r="F5544" s="24" t="str">
        <f aca="false">IFERROR(INDEX(Positions!$E$2:$E$14531,MATCH($A5544&amp;"|32",Positions!$A$2:$A$14531,0)),"-")</f>
        <v>U</v>
      </c>
      <c r="G5544" s="24" t="str">
        <f aca="false">IFERROR(INDEX(Positions!$E$2:$E$14531,MATCH($A5544&amp;"|38",Positions!$A$2:$A$14531,0)),"-")</f>
        <v>C</v>
      </c>
      <c r="H5544" s="25" t="str">
        <f aca="false">F5544&amp;"-"&amp;G5544</f>
        <v>U-C</v>
      </c>
      <c r="I5544" s="24" t="n">
        <f aca="false">(F5544="G")+(G5544="G")</f>
        <v>0</v>
      </c>
      <c r="J5544" s="24" t="n">
        <f aca="false">(F5544="C")+(G5544="C")</f>
        <v>1</v>
      </c>
      <c r="K5544" s="25" t="n">
        <f aca="false">I5544+J5544</f>
        <v>1</v>
      </c>
    </row>
    <row r="5545" customFormat="false" ht="15" hidden="false" customHeight="false" outlineLevel="0" collapsed="false">
      <c r="A5545" s="24" t="s">
        <v>234</v>
      </c>
      <c r="B5545" s="24" t="s">
        <v>893</v>
      </c>
      <c r="C5545" s="24" t="s">
        <v>900</v>
      </c>
      <c r="D5545" s="24" t="n">
        <f aca="false">IFERROR(INDEX(Positions!$D$2:$D$14531,MATCH($A5545&amp;"|54",Positions!$A$2:$A$14531,0)),"-")</f>
        <v>55</v>
      </c>
      <c r="E5545" s="24" t="n">
        <f aca="false">IFERROR(INDEX(Positions!$D$2:$D$14531,MATCH($A5545&amp;"|58",Positions!$A$2:$A$14531,0)),"-")</f>
        <v>59</v>
      </c>
      <c r="F5545" s="24" t="str">
        <f aca="false">IFERROR(INDEX(Positions!$E$2:$E$14531,MATCH($A5545&amp;"|54",Positions!$A$2:$A$14531,0)),"-")</f>
        <v>U</v>
      </c>
      <c r="G5545" s="24" t="str">
        <f aca="false">IFERROR(INDEX(Positions!$E$2:$E$14531,MATCH($A5545&amp;"|58",Positions!$A$2:$A$14531,0)),"-")</f>
        <v>A</v>
      </c>
      <c r="H5545" s="25" t="str">
        <f aca="false">F5545&amp;"-"&amp;G5545</f>
        <v>U-A</v>
      </c>
      <c r="I5545" s="24" t="n">
        <f aca="false">(F5545="G")+(G5545="G")</f>
        <v>0</v>
      </c>
      <c r="J5545" s="24" t="n">
        <f aca="false">(F5545="C")+(G5545="C")</f>
        <v>0</v>
      </c>
      <c r="K5545" s="25" t="n">
        <f aca="false">I5545+J5545</f>
        <v>0</v>
      </c>
    </row>
    <row r="5546" customFormat="false" ht="15" hidden="false" customHeight="false" outlineLevel="0" collapsed="false">
      <c r="A5546" s="4" t="s">
        <v>235</v>
      </c>
      <c r="B5546" s="4" t="s">
        <v>768</v>
      </c>
      <c r="C5546" s="4" t="s">
        <v>882</v>
      </c>
      <c r="D5546" s="4" t="n">
        <f aca="false">IFERROR(INDEX(Positions!$D$2:$D$14531,MATCH($A5546&amp;"|1",Positions!$A$2:$A$14531,0)),"-")</f>
        <v>1</v>
      </c>
      <c r="E5546" s="4" t="n">
        <f aca="false">IFERROR(INDEX(Positions!$D$2:$D$14531,MATCH($A5546&amp;"|72",Positions!$A$2:$A$14531,0)),"-")</f>
        <v>74</v>
      </c>
      <c r="F5546" s="4" t="str">
        <f aca="false">IFERROR(INDEX(Positions!$E$2:$E$14531,MATCH($A5546&amp;"|1",Positions!$A$2:$A$14531,0)),"-")</f>
        <v>A</v>
      </c>
      <c r="G5546" s="4" t="str">
        <f aca="false">IFERROR(INDEX(Positions!$E$2:$E$14531,MATCH($A5546&amp;"|72",Positions!$A$2:$A$14531,0)),"-")</f>
        <v>U</v>
      </c>
      <c r="H5546" s="3" t="str">
        <f aca="false">F5546&amp;"-"&amp;G5546</f>
        <v>A-U</v>
      </c>
      <c r="I5546" s="4" t="n">
        <f aca="false">(F5546="G")+(G5546="G")</f>
        <v>0</v>
      </c>
      <c r="J5546" s="4" t="n">
        <f aca="false">(F5546="C")+(G5546="C")</f>
        <v>0</v>
      </c>
      <c r="K5546" s="3" t="n">
        <f aca="false">I5546+J5546</f>
        <v>0</v>
      </c>
    </row>
    <row r="5547" customFormat="false" ht="15" hidden="false" customHeight="false" outlineLevel="0" collapsed="false">
      <c r="A5547" s="4" t="s">
        <v>235</v>
      </c>
      <c r="B5547" s="4" t="s">
        <v>768</v>
      </c>
      <c r="C5547" s="4" t="s">
        <v>883</v>
      </c>
      <c r="D5547" s="4" t="n">
        <f aca="false">IFERROR(INDEX(Positions!$D$2:$D$14531,MATCH($A5547&amp;"|2",Positions!$A$2:$A$14531,0)),"-")</f>
        <v>2</v>
      </c>
      <c r="E5547" s="4" t="n">
        <f aca="false">IFERROR(INDEX(Positions!$D$2:$D$14531,MATCH($A5547&amp;"|71",Positions!$A$2:$A$14531,0)),"-")</f>
        <v>73</v>
      </c>
      <c r="F5547" s="4" t="str">
        <f aca="false">IFERROR(INDEX(Positions!$E$2:$E$14531,MATCH($A5547&amp;"|2",Positions!$A$2:$A$14531,0)),"-")</f>
        <v>G</v>
      </c>
      <c r="G5547" s="4" t="str">
        <f aca="false">IFERROR(INDEX(Positions!$E$2:$E$14531,MATCH($A5547&amp;"|71",Positions!$A$2:$A$14531,0)),"-")</f>
        <v>C</v>
      </c>
      <c r="H5547" s="3" t="str">
        <f aca="false">F5547&amp;"-"&amp;G5547</f>
        <v>G-C</v>
      </c>
      <c r="I5547" s="4" t="n">
        <f aca="false">(F5547="G")+(G5547="G")</f>
        <v>1</v>
      </c>
      <c r="J5547" s="4" t="n">
        <f aca="false">(F5547="C")+(G5547="C")</f>
        <v>1</v>
      </c>
      <c r="K5547" s="3" t="n">
        <f aca="false">I5547+J5547</f>
        <v>2</v>
      </c>
    </row>
    <row r="5548" customFormat="false" ht="15" hidden="false" customHeight="false" outlineLevel="0" collapsed="false">
      <c r="A5548" s="4" t="s">
        <v>235</v>
      </c>
      <c r="B5548" s="4" t="s">
        <v>768</v>
      </c>
      <c r="C5548" s="4" t="s">
        <v>884</v>
      </c>
      <c r="D5548" s="4" t="n">
        <f aca="false">IFERROR(INDEX(Positions!$D$2:$D$14531,MATCH($A5548&amp;"|3",Positions!$A$2:$A$14531,0)),"-")</f>
        <v>3</v>
      </c>
      <c r="E5548" s="4" t="n">
        <f aca="false">IFERROR(INDEX(Positions!$D$2:$D$14531,MATCH($A5548&amp;"|70",Positions!$A$2:$A$14531,0)),"-")</f>
        <v>72</v>
      </c>
      <c r="F5548" s="4" t="str">
        <f aca="false">IFERROR(INDEX(Positions!$E$2:$E$14531,MATCH($A5548&amp;"|3",Positions!$A$2:$A$14531,0)),"-")</f>
        <v>C</v>
      </c>
      <c r="G5548" s="4" t="str">
        <f aca="false">IFERROR(INDEX(Positions!$E$2:$E$14531,MATCH($A5548&amp;"|70",Positions!$A$2:$A$14531,0)),"-")</f>
        <v>G</v>
      </c>
      <c r="H5548" s="3" t="str">
        <f aca="false">F5548&amp;"-"&amp;G5548</f>
        <v>C-G</v>
      </c>
      <c r="I5548" s="4" t="n">
        <f aca="false">(F5548="G")+(G5548="G")</f>
        <v>1</v>
      </c>
      <c r="J5548" s="4" t="n">
        <f aca="false">(F5548="C")+(G5548="C")</f>
        <v>1</v>
      </c>
      <c r="K5548" s="3" t="n">
        <f aca="false">I5548+J5548</f>
        <v>2</v>
      </c>
    </row>
    <row r="5549" customFormat="false" ht="15" hidden="false" customHeight="false" outlineLevel="0" collapsed="false">
      <c r="A5549" s="4" t="s">
        <v>235</v>
      </c>
      <c r="B5549" s="4" t="s">
        <v>768</v>
      </c>
      <c r="C5549" s="4" t="s">
        <v>885</v>
      </c>
      <c r="D5549" s="4" t="n">
        <f aca="false">IFERROR(INDEX(Positions!$D$2:$D$14531,MATCH($A5549&amp;"|4",Positions!$A$2:$A$14531,0)),"-")</f>
        <v>4</v>
      </c>
      <c r="E5549" s="4" t="n">
        <f aca="false">IFERROR(INDEX(Positions!$D$2:$D$14531,MATCH($A5549&amp;"|69",Positions!$A$2:$A$14531,0)),"-")</f>
        <v>71</v>
      </c>
      <c r="F5549" s="4" t="str">
        <f aca="false">IFERROR(INDEX(Positions!$E$2:$E$14531,MATCH($A5549&amp;"|4",Positions!$A$2:$A$14531,0)),"-")</f>
        <v>G</v>
      </c>
      <c r="G5549" s="4" t="str">
        <f aca="false">IFERROR(INDEX(Positions!$E$2:$E$14531,MATCH($A5549&amp;"|69",Positions!$A$2:$A$14531,0)),"-")</f>
        <v>C</v>
      </c>
      <c r="H5549" s="3" t="str">
        <f aca="false">F5549&amp;"-"&amp;G5549</f>
        <v>G-C</v>
      </c>
      <c r="I5549" s="4" t="n">
        <f aca="false">(F5549="G")+(G5549="G")</f>
        <v>1</v>
      </c>
      <c r="J5549" s="4" t="n">
        <f aca="false">(F5549="C")+(G5549="C")</f>
        <v>1</v>
      </c>
      <c r="K5549" s="3" t="n">
        <f aca="false">I5549+J5549</f>
        <v>2</v>
      </c>
    </row>
    <row r="5550" customFormat="false" ht="15" hidden="false" customHeight="false" outlineLevel="0" collapsed="false">
      <c r="A5550" s="4" t="s">
        <v>235</v>
      </c>
      <c r="B5550" s="4" t="s">
        <v>768</v>
      </c>
      <c r="C5550" s="4" t="s">
        <v>542</v>
      </c>
      <c r="D5550" s="4" t="n">
        <f aca="false">IFERROR(INDEX(Positions!$D$2:$D$14531,MATCH($A5550&amp;"|5",Positions!$A$2:$A$14531,0)),"-")</f>
        <v>5</v>
      </c>
      <c r="E5550" s="4" t="n">
        <f aca="false">IFERROR(INDEX(Positions!$D$2:$D$14531,MATCH($A5550&amp;"|68",Positions!$A$2:$A$14531,0)),"-")</f>
        <v>70</v>
      </c>
      <c r="F5550" s="4" t="str">
        <f aca="false">IFERROR(INDEX(Positions!$E$2:$E$14531,MATCH($A5550&amp;"|5",Positions!$A$2:$A$14531,0)),"-")</f>
        <v>G</v>
      </c>
      <c r="G5550" s="4" t="str">
        <f aca="false">IFERROR(INDEX(Positions!$E$2:$E$14531,MATCH($A5550&amp;"|68",Positions!$A$2:$A$14531,0)),"-")</f>
        <v>C</v>
      </c>
      <c r="H5550" s="3" t="str">
        <f aca="false">F5550&amp;"-"&amp;G5550</f>
        <v>G-C</v>
      </c>
      <c r="I5550" s="4" t="n">
        <f aca="false">(F5550="G")+(G5550="G")</f>
        <v>1</v>
      </c>
      <c r="J5550" s="4" t="n">
        <f aca="false">(F5550="C")+(G5550="C")</f>
        <v>1</v>
      </c>
      <c r="K5550" s="3" t="n">
        <f aca="false">I5550+J5550</f>
        <v>2</v>
      </c>
    </row>
    <row r="5551" customFormat="false" ht="15" hidden="false" customHeight="false" outlineLevel="0" collapsed="false">
      <c r="A5551" s="4" t="s">
        <v>235</v>
      </c>
      <c r="B5551" s="4" t="s">
        <v>768</v>
      </c>
      <c r="C5551" s="4" t="s">
        <v>561</v>
      </c>
      <c r="D5551" s="4" t="n">
        <f aca="false">IFERROR(INDEX(Positions!$D$2:$D$14531,MATCH($A5551&amp;"|6",Positions!$A$2:$A$14531,0)),"-")</f>
        <v>6</v>
      </c>
      <c r="E5551" s="4" t="n">
        <f aca="false">IFERROR(INDEX(Positions!$D$2:$D$14531,MATCH($A5551&amp;"|67",Positions!$A$2:$A$14531,0)),"-")</f>
        <v>69</v>
      </c>
      <c r="F5551" s="4" t="str">
        <f aca="false">IFERROR(INDEX(Positions!$E$2:$E$14531,MATCH($A5551&amp;"|6",Positions!$A$2:$A$14531,0)),"-")</f>
        <v>C</v>
      </c>
      <c r="G5551" s="4" t="str">
        <f aca="false">IFERROR(INDEX(Positions!$E$2:$E$14531,MATCH($A5551&amp;"|67",Positions!$A$2:$A$14531,0)),"-")</f>
        <v>G</v>
      </c>
      <c r="H5551" s="3" t="str">
        <f aca="false">F5551&amp;"-"&amp;G5551</f>
        <v>C-G</v>
      </c>
      <c r="I5551" s="4" t="n">
        <f aca="false">(F5551="G")+(G5551="G")</f>
        <v>1</v>
      </c>
      <c r="J5551" s="4" t="n">
        <f aca="false">(F5551="C")+(G5551="C")</f>
        <v>1</v>
      </c>
      <c r="K5551" s="3" t="n">
        <f aca="false">I5551+J5551</f>
        <v>2</v>
      </c>
    </row>
    <row r="5552" customFormat="false" ht="15" hidden="false" customHeight="false" outlineLevel="0" collapsed="false">
      <c r="A5552" s="4" t="s">
        <v>235</v>
      </c>
      <c r="B5552" s="4" t="s">
        <v>768</v>
      </c>
      <c r="C5552" s="4" t="s">
        <v>886</v>
      </c>
      <c r="D5552" s="4" t="n">
        <f aca="false">IFERROR(INDEX(Positions!$D$2:$D$14531,MATCH($A5552&amp;"|7",Positions!$A$2:$A$14531,0)),"-")</f>
        <v>7</v>
      </c>
      <c r="E5552" s="4" t="n">
        <f aca="false">IFERROR(INDEX(Positions!$D$2:$D$14531,MATCH($A5552&amp;"|66",Positions!$A$2:$A$14531,0)),"-")</f>
        <v>68</v>
      </c>
      <c r="F5552" s="4" t="str">
        <f aca="false">IFERROR(INDEX(Positions!$E$2:$E$14531,MATCH($A5552&amp;"|7",Positions!$A$2:$A$14531,0)),"-")</f>
        <v>G</v>
      </c>
      <c r="G5552" s="4" t="str">
        <f aca="false">IFERROR(INDEX(Positions!$E$2:$E$14531,MATCH($A5552&amp;"|66",Positions!$A$2:$A$14531,0)),"-")</f>
        <v>C</v>
      </c>
      <c r="H5552" s="3" t="str">
        <f aca="false">F5552&amp;"-"&amp;G5552</f>
        <v>G-C</v>
      </c>
      <c r="I5552" s="4" t="n">
        <f aca="false">(F5552="G")+(G5552="G")</f>
        <v>1</v>
      </c>
      <c r="J5552" s="4" t="n">
        <f aca="false">(F5552="C")+(G5552="C")</f>
        <v>1</v>
      </c>
      <c r="K5552" s="3" t="n">
        <f aca="false">I5552+J5552</f>
        <v>2</v>
      </c>
    </row>
    <row r="5553" customFormat="false" ht="15" hidden="false" customHeight="false" outlineLevel="0" collapsed="false">
      <c r="A5553" s="4" t="s">
        <v>235</v>
      </c>
      <c r="B5553" s="4" t="s">
        <v>783</v>
      </c>
      <c r="C5553" s="4" t="s">
        <v>887</v>
      </c>
      <c r="D5553" s="4" t="n">
        <f aca="false">IFERROR(INDEX(Positions!$D$2:$D$14531,MATCH($A5553&amp;"|10",Positions!$A$2:$A$14531,0)),"-")</f>
        <v>10</v>
      </c>
      <c r="E5553" s="4" t="n">
        <f aca="false">IFERROR(INDEX(Positions!$D$2:$D$14531,MATCH($A5553&amp;"|25",Positions!$A$2:$A$14531,0)),"-")</f>
        <v>27</v>
      </c>
      <c r="F5553" s="4" t="str">
        <f aca="false">IFERROR(INDEX(Positions!$E$2:$E$14531,MATCH($A5553&amp;"|10",Positions!$A$2:$A$14531,0)),"-")</f>
        <v>G</v>
      </c>
      <c r="G5553" s="4" t="str">
        <f aca="false">IFERROR(INDEX(Positions!$E$2:$E$14531,MATCH($A5553&amp;"|25",Positions!$A$2:$A$14531,0)),"-")</f>
        <v>C</v>
      </c>
      <c r="H5553" s="3" t="str">
        <f aca="false">F5553&amp;"-"&amp;G5553</f>
        <v>G-C</v>
      </c>
      <c r="I5553" s="4" t="n">
        <f aca="false">(F5553="G")+(G5553="G")</f>
        <v>1</v>
      </c>
      <c r="J5553" s="4" t="n">
        <f aca="false">(F5553="C")+(G5553="C")</f>
        <v>1</v>
      </c>
      <c r="K5553" s="3" t="n">
        <f aca="false">I5553+J5553</f>
        <v>2</v>
      </c>
    </row>
    <row r="5554" customFormat="false" ht="15" hidden="false" customHeight="false" outlineLevel="0" collapsed="false">
      <c r="A5554" s="4" t="s">
        <v>235</v>
      </c>
      <c r="B5554" s="4" t="s">
        <v>783</v>
      </c>
      <c r="C5554" s="4" t="s">
        <v>888</v>
      </c>
      <c r="D5554" s="4" t="n">
        <f aca="false">IFERROR(INDEX(Positions!$D$2:$D$14531,MATCH($A5554&amp;"|11",Positions!$A$2:$A$14531,0)),"-")</f>
        <v>11</v>
      </c>
      <c r="E5554" s="4" t="n">
        <f aca="false">IFERROR(INDEX(Positions!$D$2:$D$14531,MATCH($A5554&amp;"|24",Positions!$A$2:$A$14531,0)),"-")</f>
        <v>26</v>
      </c>
      <c r="F5554" s="4" t="str">
        <f aca="false">IFERROR(INDEX(Positions!$E$2:$E$14531,MATCH($A5554&amp;"|11",Positions!$A$2:$A$14531,0)),"-")</f>
        <v>G</v>
      </c>
      <c r="G5554" s="4" t="str">
        <f aca="false">IFERROR(INDEX(Positions!$E$2:$E$14531,MATCH($A5554&amp;"|24",Positions!$A$2:$A$14531,0)),"-")</f>
        <v>C</v>
      </c>
      <c r="H5554" s="3" t="str">
        <f aca="false">F5554&amp;"-"&amp;G5554</f>
        <v>G-C</v>
      </c>
      <c r="I5554" s="4" t="n">
        <f aca="false">(F5554="G")+(G5554="G")</f>
        <v>1</v>
      </c>
      <c r="J5554" s="4" t="n">
        <f aca="false">(F5554="C")+(G5554="C")</f>
        <v>1</v>
      </c>
      <c r="K5554" s="3" t="n">
        <f aca="false">I5554+J5554</f>
        <v>2</v>
      </c>
    </row>
    <row r="5555" customFormat="false" ht="15" hidden="false" customHeight="false" outlineLevel="0" collapsed="false">
      <c r="A5555" s="4" t="s">
        <v>235</v>
      </c>
      <c r="B5555" s="4" t="s">
        <v>783</v>
      </c>
      <c r="C5555" s="4" t="s">
        <v>479</v>
      </c>
      <c r="D5555" s="4" t="n">
        <f aca="false">IFERROR(INDEX(Positions!$D$2:$D$14531,MATCH($A5555&amp;"|12",Positions!$A$2:$A$14531,0)),"-")</f>
        <v>12</v>
      </c>
      <c r="E5555" s="4" t="n">
        <f aca="false">IFERROR(INDEX(Positions!$D$2:$D$14531,MATCH($A5555&amp;"|23",Positions!$A$2:$A$14531,0)),"-")</f>
        <v>25</v>
      </c>
      <c r="F5555" s="4" t="str">
        <f aca="false">IFERROR(INDEX(Positions!$E$2:$E$14531,MATCH($A5555&amp;"|12",Positions!$A$2:$A$14531,0)),"-")</f>
        <v>G</v>
      </c>
      <c r="G5555" s="4" t="str">
        <f aca="false">IFERROR(INDEX(Positions!$E$2:$E$14531,MATCH($A5555&amp;"|23",Positions!$A$2:$A$14531,0)),"-")</f>
        <v>C</v>
      </c>
      <c r="H5555" s="3" t="str">
        <f aca="false">F5555&amp;"-"&amp;G5555</f>
        <v>G-C</v>
      </c>
      <c r="I5555" s="4" t="n">
        <f aca="false">(F5555="G")+(G5555="G")</f>
        <v>1</v>
      </c>
      <c r="J5555" s="4" t="n">
        <f aca="false">(F5555="C")+(G5555="C")</f>
        <v>1</v>
      </c>
      <c r="K5555" s="3" t="n">
        <f aca="false">I5555+J5555</f>
        <v>2</v>
      </c>
    </row>
    <row r="5556" customFormat="false" ht="15" hidden="false" customHeight="false" outlineLevel="0" collapsed="false">
      <c r="A5556" s="4" t="s">
        <v>235</v>
      </c>
      <c r="B5556" s="4" t="s">
        <v>783</v>
      </c>
      <c r="C5556" s="4" t="s">
        <v>267</v>
      </c>
      <c r="D5556" s="4" t="n">
        <f aca="false">IFERROR(INDEX(Positions!$D$2:$D$14531,MATCH($A5556&amp;"|13",Positions!$A$2:$A$14531,0)),"-")</f>
        <v>13</v>
      </c>
      <c r="E5556" s="4" t="n">
        <f aca="false">IFERROR(INDEX(Positions!$D$2:$D$14531,MATCH($A5556&amp;"|22",Positions!$A$2:$A$14531,0)),"-")</f>
        <v>24</v>
      </c>
      <c r="F5556" s="4" t="str">
        <f aca="false">IFERROR(INDEX(Positions!$E$2:$E$14531,MATCH($A5556&amp;"|13",Positions!$A$2:$A$14531,0)),"-")</f>
        <v>A</v>
      </c>
      <c r="G5556" s="4" t="str">
        <f aca="false">IFERROR(INDEX(Positions!$E$2:$E$14531,MATCH($A5556&amp;"|22",Positions!$A$2:$A$14531,0)),"-")</f>
        <v>U</v>
      </c>
      <c r="H5556" s="3" t="str">
        <f aca="false">F5556&amp;"-"&amp;G5556</f>
        <v>A-U</v>
      </c>
      <c r="I5556" s="4" t="n">
        <f aca="false">(F5556="G")+(G5556="G")</f>
        <v>0</v>
      </c>
      <c r="J5556" s="4" t="n">
        <f aca="false">(F5556="C")+(G5556="C")</f>
        <v>0</v>
      </c>
      <c r="K5556" s="3" t="n">
        <f aca="false">I5556+J5556</f>
        <v>0</v>
      </c>
    </row>
    <row r="5557" customFormat="false" ht="15" hidden="false" customHeight="false" outlineLevel="0" collapsed="false">
      <c r="A5557" s="4" t="s">
        <v>235</v>
      </c>
      <c r="B5557" s="4" t="s">
        <v>805</v>
      </c>
      <c r="C5557" s="4" t="s">
        <v>673</v>
      </c>
      <c r="D5557" s="4" t="n">
        <f aca="false">IFERROR(INDEX(Positions!$D$2:$D$14531,MATCH($A5557&amp;"|27",Positions!$A$2:$A$14531,0)),"-")</f>
        <v>29</v>
      </c>
      <c r="E5557" s="4" t="n">
        <f aca="false">IFERROR(INDEX(Positions!$D$2:$D$14531,MATCH($A5557&amp;"|43",Positions!$A$2:$A$14531,0)),"-")</f>
        <v>45</v>
      </c>
      <c r="F5557" s="4" t="str">
        <f aca="false">IFERROR(INDEX(Positions!$E$2:$E$14531,MATCH($A5557&amp;"|27",Positions!$A$2:$A$14531,0)),"-")</f>
        <v>C</v>
      </c>
      <c r="G5557" s="4" t="str">
        <f aca="false">IFERROR(INDEX(Positions!$E$2:$E$14531,MATCH($A5557&amp;"|43",Positions!$A$2:$A$14531,0)),"-")</f>
        <v>G</v>
      </c>
      <c r="H5557" s="3" t="str">
        <f aca="false">F5557&amp;"-"&amp;G5557</f>
        <v>C-G</v>
      </c>
      <c r="I5557" s="4" t="n">
        <f aca="false">(F5557="G")+(G5557="G")</f>
        <v>1</v>
      </c>
      <c r="J5557" s="4" t="n">
        <f aca="false">(F5557="C")+(G5557="C")</f>
        <v>1</v>
      </c>
      <c r="K5557" s="3" t="n">
        <f aca="false">I5557+J5557</f>
        <v>2</v>
      </c>
    </row>
    <row r="5558" customFormat="false" ht="15" hidden="false" customHeight="false" outlineLevel="0" collapsed="false">
      <c r="A5558" s="4" t="s">
        <v>235</v>
      </c>
      <c r="B5558" s="4" t="s">
        <v>805</v>
      </c>
      <c r="C5558" s="4" t="s">
        <v>889</v>
      </c>
      <c r="D5558" s="4" t="n">
        <f aca="false">IFERROR(INDEX(Positions!$D$2:$D$14531,MATCH($A5558&amp;"|28",Positions!$A$2:$A$14531,0)),"-")</f>
        <v>30</v>
      </c>
      <c r="E5558" s="4" t="n">
        <f aca="false">IFERROR(INDEX(Positions!$D$2:$D$14531,MATCH($A5558&amp;"|42",Positions!$A$2:$A$14531,0)),"-")</f>
        <v>44</v>
      </c>
      <c r="F5558" s="4" t="str">
        <f aca="false">IFERROR(INDEX(Positions!$E$2:$E$14531,MATCH($A5558&amp;"|28",Positions!$A$2:$A$14531,0)),"-")</f>
        <v>A</v>
      </c>
      <c r="G5558" s="4" t="str">
        <f aca="false">IFERROR(INDEX(Positions!$E$2:$E$14531,MATCH($A5558&amp;"|42",Positions!$A$2:$A$14531,0)),"-")</f>
        <v>U</v>
      </c>
      <c r="H5558" s="3" t="str">
        <f aca="false">F5558&amp;"-"&amp;G5558</f>
        <v>A-U</v>
      </c>
      <c r="I5558" s="4" t="n">
        <f aca="false">(F5558="G")+(G5558="G")</f>
        <v>0</v>
      </c>
      <c r="J5558" s="4" t="n">
        <f aca="false">(F5558="C")+(G5558="C")</f>
        <v>0</v>
      </c>
      <c r="K5558" s="3" t="n">
        <f aca="false">I5558+J5558</f>
        <v>0</v>
      </c>
    </row>
    <row r="5559" customFormat="false" ht="15" hidden="false" customHeight="false" outlineLevel="0" collapsed="false">
      <c r="A5559" s="4" t="s">
        <v>235</v>
      </c>
      <c r="B5559" s="4" t="s">
        <v>805</v>
      </c>
      <c r="C5559" s="4" t="s">
        <v>890</v>
      </c>
      <c r="D5559" s="4" t="n">
        <f aca="false">IFERROR(INDEX(Positions!$D$2:$D$14531,MATCH($A5559&amp;"|29",Positions!$A$2:$A$14531,0)),"-")</f>
        <v>31</v>
      </c>
      <c r="E5559" s="4" t="n">
        <f aca="false">IFERROR(INDEX(Positions!$D$2:$D$14531,MATCH($A5559&amp;"|41",Positions!$A$2:$A$14531,0)),"-")</f>
        <v>43</v>
      </c>
      <c r="F5559" s="4" t="str">
        <f aca="false">IFERROR(INDEX(Positions!$E$2:$E$14531,MATCH($A5559&amp;"|29",Positions!$A$2:$A$14531,0)),"-")</f>
        <v>G</v>
      </c>
      <c r="G5559" s="4" t="str">
        <f aca="false">IFERROR(INDEX(Positions!$E$2:$E$14531,MATCH($A5559&amp;"|41",Positions!$A$2:$A$14531,0)),"-")</f>
        <v>C</v>
      </c>
      <c r="H5559" s="3" t="str">
        <f aca="false">F5559&amp;"-"&amp;G5559</f>
        <v>G-C</v>
      </c>
      <c r="I5559" s="4" t="n">
        <f aca="false">(F5559="G")+(G5559="G")</f>
        <v>1</v>
      </c>
      <c r="J5559" s="4" t="n">
        <f aca="false">(F5559="C")+(G5559="C")</f>
        <v>1</v>
      </c>
      <c r="K5559" s="3" t="n">
        <f aca="false">I5559+J5559</f>
        <v>2</v>
      </c>
    </row>
    <row r="5560" customFormat="false" ht="15" hidden="false" customHeight="false" outlineLevel="0" collapsed="false">
      <c r="A5560" s="4" t="s">
        <v>235</v>
      </c>
      <c r="B5560" s="4" t="s">
        <v>805</v>
      </c>
      <c r="C5560" s="4" t="s">
        <v>694</v>
      </c>
      <c r="D5560" s="4" t="n">
        <f aca="false">IFERROR(INDEX(Positions!$D$2:$D$14531,MATCH($A5560&amp;"|30",Positions!$A$2:$A$14531,0)),"-")</f>
        <v>32</v>
      </c>
      <c r="E5560" s="4" t="n">
        <f aca="false">IFERROR(INDEX(Positions!$D$2:$D$14531,MATCH($A5560&amp;"|40",Positions!$A$2:$A$14531,0)),"-")</f>
        <v>42</v>
      </c>
      <c r="F5560" s="4" t="str">
        <f aca="false">IFERROR(INDEX(Positions!$E$2:$E$14531,MATCH($A5560&amp;"|30",Positions!$A$2:$A$14531,0)),"-")</f>
        <v>G</v>
      </c>
      <c r="G5560" s="4" t="str">
        <f aca="false">IFERROR(INDEX(Positions!$E$2:$E$14531,MATCH($A5560&amp;"|40",Positions!$A$2:$A$14531,0)),"-")</f>
        <v>C</v>
      </c>
      <c r="H5560" s="3" t="str">
        <f aca="false">F5560&amp;"-"&amp;G5560</f>
        <v>G-C</v>
      </c>
      <c r="I5560" s="4" t="n">
        <f aca="false">(F5560="G")+(G5560="G")</f>
        <v>1</v>
      </c>
      <c r="J5560" s="4" t="n">
        <f aca="false">(F5560="C")+(G5560="C")</f>
        <v>1</v>
      </c>
      <c r="K5560" s="3" t="n">
        <f aca="false">I5560+J5560</f>
        <v>2</v>
      </c>
    </row>
    <row r="5561" customFormat="false" ht="15" hidden="false" customHeight="false" outlineLevel="0" collapsed="false">
      <c r="A5561" s="4" t="s">
        <v>235</v>
      </c>
      <c r="B5561" s="4" t="s">
        <v>805</v>
      </c>
      <c r="C5561" s="4" t="s">
        <v>640</v>
      </c>
      <c r="D5561" s="4" t="n">
        <f aca="false">IFERROR(INDEX(Positions!$D$2:$D$14531,MATCH($A5561&amp;"|31",Positions!$A$2:$A$14531,0)),"-")</f>
        <v>33</v>
      </c>
      <c r="E5561" s="4" t="n">
        <f aca="false">IFERROR(INDEX(Positions!$D$2:$D$14531,MATCH($A5561&amp;"|39",Positions!$A$2:$A$14531,0)),"-")</f>
        <v>41</v>
      </c>
      <c r="F5561" s="4" t="str">
        <f aca="false">IFERROR(INDEX(Positions!$E$2:$E$14531,MATCH($A5561&amp;"|31",Positions!$A$2:$A$14531,0)),"-")</f>
        <v>G</v>
      </c>
      <c r="G5561" s="4" t="str">
        <f aca="false">IFERROR(INDEX(Positions!$E$2:$E$14531,MATCH($A5561&amp;"|39",Positions!$A$2:$A$14531,0)),"-")</f>
        <v>C</v>
      </c>
      <c r="H5561" s="3" t="str">
        <f aca="false">F5561&amp;"-"&amp;G5561</f>
        <v>G-C</v>
      </c>
      <c r="I5561" s="4" t="n">
        <f aca="false">(F5561="G")+(G5561="G")</f>
        <v>1</v>
      </c>
      <c r="J5561" s="4" t="n">
        <f aca="false">(F5561="C")+(G5561="C")</f>
        <v>1</v>
      </c>
      <c r="K5561" s="3" t="n">
        <f aca="false">I5561+J5561</f>
        <v>2</v>
      </c>
    </row>
    <row r="5562" customFormat="false" ht="15" hidden="false" customHeight="false" outlineLevel="0" collapsed="false">
      <c r="A5562" s="4" t="s">
        <v>235</v>
      </c>
      <c r="B5562" s="4" t="s">
        <v>830</v>
      </c>
      <c r="C5562" s="4" t="s">
        <v>367</v>
      </c>
      <c r="D5562" s="4" t="n">
        <f aca="false">IFERROR(INDEX(Positions!$D$2:$D$14531,MATCH($A5562&amp;"|49",Positions!$A$2:$A$14531,0)),"-")</f>
        <v>51</v>
      </c>
      <c r="E5562" s="4" t="n">
        <f aca="false">IFERROR(INDEX(Positions!$D$2:$D$14531,MATCH($A5562&amp;"|65",Positions!$A$2:$A$14531,0)),"-")</f>
        <v>67</v>
      </c>
      <c r="F5562" s="4" t="str">
        <f aca="false">IFERROR(INDEX(Positions!$E$2:$E$14531,MATCH($A5562&amp;"|49",Positions!$A$2:$A$14531,0)),"-")</f>
        <v>C</v>
      </c>
      <c r="G5562" s="4" t="str">
        <f aca="false">IFERROR(INDEX(Positions!$E$2:$E$14531,MATCH($A5562&amp;"|65",Positions!$A$2:$A$14531,0)),"-")</f>
        <v>G</v>
      </c>
      <c r="H5562" s="3" t="str">
        <f aca="false">F5562&amp;"-"&amp;G5562</f>
        <v>C-G</v>
      </c>
      <c r="I5562" s="4" t="n">
        <f aca="false">(F5562="G")+(G5562="G")</f>
        <v>1</v>
      </c>
      <c r="J5562" s="4" t="n">
        <f aca="false">(F5562="C")+(G5562="C")</f>
        <v>1</v>
      </c>
      <c r="K5562" s="3" t="n">
        <f aca="false">I5562+J5562</f>
        <v>2</v>
      </c>
    </row>
    <row r="5563" customFormat="false" ht="15" hidden="false" customHeight="false" outlineLevel="0" collapsed="false">
      <c r="A5563" s="4" t="s">
        <v>235</v>
      </c>
      <c r="B5563" s="4" t="s">
        <v>830</v>
      </c>
      <c r="C5563" s="4" t="s">
        <v>891</v>
      </c>
      <c r="D5563" s="4" t="n">
        <f aca="false">IFERROR(INDEX(Positions!$D$2:$D$14531,MATCH($A5563&amp;"|50",Positions!$A$2:$A$14531,0)),"-")</f>
        <v>52</v>
      </c>
      <c r="E5563" s="4" t="n">
        <f aca="false">IFERROR(INDEX(Positions!$D$2:$D$14531,MATCH($A5563&amp;"|64",Positions!$A$2:$A$14531,0)),"-")</f>
        <v>66</v>
      </c>
      <c r="F5563" s="4" t="str">
        <f aca="false">IFERROR(INDEX(Positions!$E$2:$E$14531,MATCH($A5563&amp;"|50",Positions!$A$2:$A$14531,0)),"-")</f>
        <v>C</v>
      </c>
      <c r="G5563" s="4" t="str">
        <f aca="false">IFERROR(INDEX(Positions!$E$2:$E$14531,MATCH($A5563&amp;"|64",Positions!$A$2:$A$14531,0)),"-")</f>
        <v>G</v>
      </c>
      <c r="H5563" s="3" t="str">
        <f aca="false">F5563&amp;"-"&amp;G5563</f>
        <v>C-G</v>
      </c>
      <c r="I5563" s="4" t="n">
        <f aca="false">(F5563="G")+(G5563="G")</f>
        <v>1</v>
      </c>
      <c r="J5563" s="4" t="n">
        <f aca="false">(F5563="C")+(G5563="C")</f>
        <v>1</v>
      </c>
      <c r="K5563" s="3" t="n">
        <f aca="false">I5563+J5563</f>
        <v>2</v>
      </c>
    </row>
    <row r="5564" customFormat="false" ht="15" hidden="false" customHeight="false" outlineLevel="0" collapsed="false">
      <c r="A5564" s="4" t="s">
        <v>235</v>
      </c>
      <c r="B5564" s="4" t="s">
        <v>830</v>
      </c>
      <c r="C5564" s="4" t="s">
        <v>689</v>
      </c>
      <c r="D5564" s="4" t="n">
        <f aca="false">IFERROR(INDEX(Positions!$D$2:$D$14531,MATCH($A5564&amp;"|51",Positions!$A$2:$A$14531,0)),"-")</f>
        <v>53</v>
      </c>
      <c r="E5564" s="4" t="n">
        <f aca="false">IFERROR(INDEX(Positions!$D$2:$D$14531,MATCH($A5564&amp;"|63",Positions!$A$2:$A$14531,0)),"-")</f>
        <v>65</v>
      </c>
      <c r="F5564" s="4" t="str">
        <f aca="false">IFERROR(INDEX(Positions!$E$2:$E$14531,MATCH($A5564&amp;"|51",Positions!$A$2:$A$14531,0)),"-")</f>
        <v>U</v>
      </c>
      <c r="G5564" s="4" t="str">
        <f aca="false">IFERROR(INDEX(Positions!$E$2:$E$14531,MATCH($A5564&amp;"|63",Positions!$A$2:$A$14531,0)),"-")</f>
        <v>A</v>
      </c>
      <c r="H5564" s="3" t="str">
        <f aca="false">F5564&amp;"-"&amp;G5564</f>
        <v>U-A</v>
      </c>
      <c r="I5564" s="4" t="n">
        <f aca="false">(F5564="G")+(G5564="G")</f>
        <v>0</v>
      </c>
      <c r="J5564" s="4" t="n">
        <f aca="false">(F5564="C")+(G5564="C")</f>
        <v>0</v>
      </c>
      <c r="K5564" s="3" t="n">
        <f aca="false">I5564+J5564</f>
        <v>0</v>
      </c>
    </row>
    <row r="5565" customFormat="false" ht="15" hidden="false" customHeight="false" outlineLevel="0" collapsed="false">
      <c r="A5565" s="4" t="s">
        <v>235</v>
      </c>
      <c r="B5565" s="4" t="s">
        <v>830</v>
      </c>
      <c r="C5565" s="4" t="s">
        <v>703</v>
      </c>
      <c r="D5565" s="4" t="n">
        <f aca="false">IFERROR(INDEX(Positions!$D$2:$D$14531,MATCH($A5565&amp;"|52",Positions!$A$2:$A$14531,0)),"-")</f>
        <v>54</v>
      </c>
      <c r="E5565" s="4" t="n">
        <f aca="false">IFERROR(INDEX(Positions!$D$2:$D$14531,MATCH($A5565&amp;"|62",Positions!$A$2:$A$14531,0)),"-")</f>
        <v>64</v>
      </c>
      <c r="F5565" s="4" t="str">
        <f aca="false">IFERROR(INDEX(Positions!$E$2:$E$14531,MATCH($A5565&amp;"|52",Positions!$A$2:$A$14531,0)),"-")</f>
        <v>G</v>
      </c>
      <c r="G5565" s="4" t="str">
        <f aca="false">IFERROR(INDEX(Positions!$E$2:$E$14531,MATCH($A5565&amp;"|62",Positions!$A$2:$A$14531,0)),"-")</f>
        <v>C</v>
      </c>
      <c r="H5565" s="3" t="str">
        <f aca="false">F5565&amp;"-"&amp;G5565</f>
        <v>G-C</v>
      </c>
      <c r="I5565" s="4" t="n">
        <f aca="false">(F5565="G")+(G5565="G")</f>
        <v>1</v>
      </c>
      <c r="J5565" s="4" t="n">
        <f aca="false">(F5565="C")+(G5565="C")</f>
        <v>1</v>
      </c>
      <c r="K5565" s="3" t="n">
        <f aca="false">I5565+J5565</f>
        <v>2</v>
      </c>
    </row>
    <row r="5566" customFormat="false" ht="15" hidden="false" customHeight="false" outlineLevel="0" collapsed="false">
      <c r="A5566" s="4" t="s">
        <v>235</v>
      </c>
      <c r="B5566" s="4" t="s">
        <v>830</v>
      </c>
      <c r="C5566" s="4" t="s">
        <v>892</v>
      </c>
      <c r="D5566" s="4" t="n">
        <f aca="false">IFERROR(INDEX(Positions!$D$2:$D$14531,MATCH($A5566&amp;"|53",Positions!$A$2:$A$14531,0)),"-")</f>
        <v>55</v>
      </c>
      <c r="E5566" s="4" t="n">
        <f aca="false">IFERROR(INDEX(Positions!$D$2:$D$14531,MATCH($A5566&amp;"|61",Positions!$A$2:$A$14531,0)),"-")</f>
        <v>63</v>
      </c>
      <c r="F5566" s="4" t="str">
        <f aca="false">IFERROR(INDEX(Positions!$E$2:$E$14531,MATCH($A5566&amp;"|53",Positions!$A$2:$A$14531,0)),"-")</f>
        <v>G</v>
      </c>
      <c r="G5566" s="4" t="str">
        <f aca="false">IFERROR(INDEX(Positions!$E$2:$E$14531,MATCH($A5566&amp;"|61",Positions!$A$2:$A$14531,0)),"-")</f>
        <v>C</v>
      </c>
      <c r="H5566" s="3" t="str">
        <f aca="false">F5566&amp;"-"&amp;G5566</f>
        <v>G-C</v>
      </c>
      <c r="I5566" s="4" t="n">
        <f aca="false">(F5566="G")+(G5566="G")</f>
        <v>1</v>
      </c>
      <c r="J5566" s="4" t="n">
        <f aca="false">(F5566="C")+(G5566="C")</f>
        <v>1</v>
      </c>
      <c r="K5566" s="3" t="n">
        <f aca="false">I5566+J5566</f>
        <v>2</v>
      </c>
    </row>
    <row r="5567" customFormat="false" ht="15" hidden="false" customHeight="false" outlineLevel="0" collapsed="false">
      <c r="A5567" s="24" t="s">
        <v>235</v>
      </c>
      <c r="B5567" s="24" t="s">
        <v>893</v>
      </c>
      <c r="C5567" s="24" t="s">
        <v>894</v>
      </c>
      <c r="D5567" s="24" t="n">
        <f aca="false">IFERROR(INDEX(Positions!$D$2:$D$14531,MATCH($A5567&amp;"|8",Positions!$A$2:$A$14531,0)),"-")</f>
        <v>8</v>
      </c>
      <c r="E5567" s="24" t="n">
        <f aca="false">IFERROR(INDEX(Positions!$D$2:$D$14531,MATCH($A5567&amp;"|14",Positions!$A$2:$A$14531,0)),"-")</f>
        <v>14</v>
      </c>
      <c r="F5567" s="24" t="str">
        <f aca="false">IFERROR(INDEX(Positions!$E$2:$E$14531,MATCH($A5567&amp;"|8",Positions!$A$2:$A$14531,0)),"-")</f>
        <v>U</v>
      </c>
      <c r="G5567" s="24" t="str">
        <f aca="false">IFERROR(INDEX(Positions!$E$2:$E$14531,MATCH($A5567&amp;"|14",Positions!$A$2:$A$14531,0)),"-")</f>
        <v>A</v>
      </c>
      <c r="H5567" s="25" t="str">
        <f aca="false">F5567&amp;"-"&amp;G5567</f>
        <v>U-A</v>
      </c>
      <c r="I5567" s="24" t="n">
        <f aca="false">(F5567="G")+(G5567="G")</f>
        <v>0</v>
      </c>
      <c r="J5567" s="24" t="n">
        <f aca="false">(F5567="C")+(G5567="C")</f>
        <v>0</v>
      </c>
      <c r="K5567" s="25" t="n">
        <f aca="false">I5567+J5567</f>
        <v>0</v>
      </c>
    </row>
    <row r="5568" customFormat="false" ht="15" hidden="false" customHeight="false" outlineLevel="0" collapsed="false">
      <c r="A5568" s="24" t="s">
        <v>235</v>
      </c>
      <c r="B5568" s="24" t="s">
        <v>893</v>
      </c>
      <c r="C5568" s="24" t="s">
        <v>895</v>
      </c>
      <c r="D5568" s="24" t="n">
        <f aca="false">IFERROR(INDEX(Positions!$D$2:$D$14531,MATCH($A5568&amp;"|15",Positions!$A$2:$A$14531,0)),"-")</f>
        <v>15</v>
      </c>
      <c r="E5568" s="24" t="n">
        <f aca="false">IFERROR(INDEX(Positions!$D$2:$D$14531,MATCH($A5568&amp;"|48",Positions!$A$2:$A$14531,0)),"-")</f>
        <v>50</v>
      </c>
      <c r="F5568" s="24" t="str">
        <f aca="false">IFERROR(INDEX(Positions!$E$2:$E$14531,MATCH($A5568&amp;"|15",Positions!$A$2:$A$14531,0)),"-")</f>
        <v>C</v>
      </c>
      <c r="G5568" s="24" t="str">
        <f aca="false">IFERROR(INDEX(Positions!$E$2:$E$14531,MATCH($A5568&amp;"|48",Positions!$A$2:$A$14531,0)),"-")</f>
        <v>C</v>
      </c>
      <c r="H5568" s="25" t="str">
        <f aca="false">F5568&amp;"-"&amp;G5568</f>
        <v>C-C</v>
      </c>
      <c r="I5568" s="24" t="n">
        <f aca="false">(F5568="G")+(G5568="G")</f>
        <v>0</v>
      </c>
      <c r="J5568" s="24" t="n">
        <f aca="false">(F5568="C")+(G5568="C")</f>
        <v>2</v>
      </c>
      <c r="K5568" s="25" t="n">
        <f aca="false">I5568+J5568</f>
        <v>2</v>
      </c>
    </row>
    <row r="5569" customFormat="false" ht="15" hidden="false" customHeight="false" outlineLevel="0" collapsed="false">
      <c r="A5569" s="24" t="s">
        <v>235</v>
      </c>
      <c r="B5569" s="24" t="s">
        <v>893</v>
      </c>
      <c r="C5569" s="24" t="s">
        <v>896</v>
      </c>
      <c r="D5569" s="24" t="n">
        <f aca="false">IFERROR(INDEX(Positions!$D$2:$D$14531,MATCH($A5569&amp;"|18",Positions!$A$2:$A$14531,0)),"-")</f>
        <v>17</v>
      </c>
      <c r="E5569" s="24" t="n">
        <f aca="false">IFERROR(INDEX(Positions!$D$2:$D$14531,MATCH($A5569&amp;"|55",Positions!$A$2:$A$14531,0)),"-")</f>
        <v>57</v>
      </c>
      <c r="F5569" s="24" t="str">
        <f aca="false">IFERROR(INDEX(Positions!$E$2:$E$14531,MATCH($A5569&amp;"|18",Positions!$A$2:$A$14531,0)),"-")</f>
        <v>G</v>
      </c>
      <c r="G5569" s="24" t="str">
        <f aca="false">IFERROR(INDEX(Positions!$E$2:$E$14531,MATCH($A5569&amp;"|55",Positions!$A$2:$A$14531,0)),"-")</f>
        <v>U</v>
      </c>
      <c r="H5569" s="25" t="str">
        <f aca="false">F5569&amp;"-"&amp;G5569</f>
        <v>G-U</v>
      </c>
      <c r="I5569" s="24" t="n">
        <f aca="false">(F5569="G")+(G5569="G")</f>
        <v>1</v>
      </c>
      <c r="J5569" s="24" t="n">
        <f aca="false">(F5569="C")+(G5569="C")</f>
        <v>0</v>
      </c>
      <c r="K5569" s="25" t="n">
        <f aca="false">I5569+J5569</f>
        <v>1</v>
      </c>
    </row>
    <row r="5570" customFormat="false" ht="15" hidden="false" customHeight="false" outlineLevel="0" collapsed="false">
      <c r="A5570" s="24" t="s">
        <v>235</v>
      </c>
      <c r="B5570" s="24" t="s">
        <v>893</v>
      </c>
      <c r="C5570" s="24" t="s">
        <v>897</v>
      </c>
      <c r="D5570" s="24" t="n">
        <f aca="false">IFERROR(INDEX(Positions!$D$2:$D$14531,MATCH($A5570&amp;"|19",Positions!$A$2:$A$14531,0)),"-")</f>
        <v>18</v>
      </c>
      <c r="E5570" s="24" t="n">
        <f aca="false">IFERROR(INDEX(Positions!$D$2:$D$14531,MATCH($A5570&amp;"|56",Positions!$A$2:$A$14531,0)),"-")</f>
        <v>58</v>
      </c>
      <c r="F5570" s="24" t="str">
        <f aca="false">IFERROR(INDEX(Positions!$E$2:$E$14531,MATCH($A5570&amp;"|19",Positions!$A$2:$A$14531,0)),"-")</f>
        <v>G</v>
      </c>
      <c r="G5570" s="24" t="str">
        <f aca="false">IFERROR(INDEX(Positions!$E$2:$E$14531,MATCH($A5570&amp;"|56",Positions!$A$2:$A$14531,0)),"-")</f>
        <v>C</v>
      </c>
      <c r="H5570" s="25" t="str">
        <f aca="false">F5570&amp;"-"&amp;G5570</f>
        <v>G-C</v>
      </c>
      <c r="I5570" s="24" t="n">
        <f aca="false">(F5570="G")+(G5570="G")</f>
        <v>1</v>
      </c>
      <c r="J5570" s="24" t="n">
        <f aca="false">(F5570="C")+(G5570="C")</f>
        <v>1</v>
      </c>
      <c r="K5570" s="25" t="n">
        <f aca="false">I5570+J5570</f>
        <v>2</v>
      </c>
    </row>
    <row r="5571" customFormat="false" ht="15" hidden="false" customHeight="false" outlineLevel="0" collapsed="false">
      <c r="A5571" s="24" t="s">
        <v>235</v>
      </c>
      <c r="B5571" s="24" t="s">
        <v>893</v>
      </c>
      <c r="C5571" s="24" t="s">
        <v>898</v>
      </c>
      <c r="D5571" s="24" t="n">
        <f aca="false">IFERROR(INDEX(Positions!$D$2:$D$14531,MATCH($A5571&amp;"|26",Positions!$A$2:$A$14531,0)),"-")</f>
        <v>28</v>
      </c>
      <c r="E5571" s="24" t="n">
        <f aca="false">IFERROR(INDEX(Positions!$D$2:$D$14531,MATCH($A5571&amp;"|44",Positions!$A$2:$A$14531,0)),"-")</f>
        <v>46</v>
      </c>
      <c r="F5571" s="24" t="str">
        <f aca="false">IFERROR(INDEX(Positions!$E$2:$E$14531,MATCH($A5571&amp;"|26",Positions!$A$2:$A$14531,0)),"-")</f>
        <v>G</v>
      </c>
      <c r="G5571" s="24" t="str">
        <f aca="false">IFERROR(INDEX(Positions!$E$2:$E$14531,MATCH($A5571&amp;"|44",Positions!$A$2:$A$14531,0)),"-")</f>
        <v>A</v>
      </c>
      <c r="H5571" s="25" t="str">
        <f aca="false">F5571&amp;"-"&amp;G5571</f>
        <v>G-A</v>
      </c>
      <c r="I5571" s="24" t="n">
        <f aca="false">(F5571="G")+(G5571="G")</f>
        <v>1</v>
      </c>
      <c r="J5571" s="24" t="n">
        <f aca="false">(F5571="C")+(G5571="C")</f>
        <v>0</v>
      </c>
      <c r="K5571" s="25" t="n">
        <f aca="false">I5571+J5571</f>
        <v>1</v>
      </c>
    </row>
    <row r="5572" customFormat="false" ht="15" hidden="false" customHeight="false" outlineLevel="0" collapsed="false">
      <c r="A5572" s="24" t="s">
        <v>235</v>
      </c>
      <c r="B5572" s="24" t="s">
        <v>893</v>
      </c>
      <c r="C5572" s="24" t="s">
        <v>899</v>
      </c>
      <c r="D5572" s="24" t="n">
        <f aca="false">IFERROR(INDEX(Positions!$D$2:$D$14531,MATCH($A5572&amp;"|32",Positions!$A$2:$A$14531,0)),"-")</f>
        <v>34</v>
      </c>
      <c r="E5572" s="24" t="n">
        <f aca="false">IFERROR(INDEX(Positions!$D$2:$D$14531,MATCH($A5572&amp;"|38",Positions!$A$2:$A$14531,0)),"-")</f>
        <v>40</v>
      </c>
      <c r="F5572" s="24" t="str">
        <f aca="false">IFERROR(INDEX(Positions!$E$2:$E$14531,MATCH($A5572&amp;"|32",Positions!$A$2:$A$14531,0)),"-")</f>
        <v>C</v>
      </c>
      <c r="G5572" s="24" t="str">
        <f aca="false">IFERROR(INDEX(Positions!$E$2:$E$14531,MATCH($A5572&amp;"|38",Positions!$A$2:$A$14531,0)),"-")</f>
        <v>A</v>
      </c>
      <c r="H5572" s="25" t="str">
        <f aca="false">F5572&amp;"-"&amp;G5572</f>
        <v>C-A</v>
      </c>
      <c r="I5572" s="24" t="n">
        <f aca="false">(F5572="G")+(G5572="G")</f>
        <v>0</v>
      </c>
      <c r="J5572" s="24" t="n">
        <f aca="false">(F5572="C")+(G5572="C")</f>
        <v>1</v>
      </c>
      <c r="K5572" s="25" t="n">
        <f aca="false">I5572+J5572</f>
        <v>1</v>
      </c>
    </row>
    <row r="5573" customFormat="false" ht="15" hidden="false" customHeight="false" outlineLevel="0" collapsed="false">
      <c r="A5573" s="24" t="s">
        <v>235</v>
      </c>
      <c r="B5573" s="24" t="s">
        <v>893</v>
      </c>
      <c r="C5573" s="24" t="s">
        <v>900</v>
      </c>
      <c r="D5573" s="24" t="n">
        <f aca="false">IFERROR(INDEX(Positions!$D$2:$D$14531,MATCH($A5573&amp;"|54",Positions!$A$2:$A$14531,0)),"-")</f>
        <v>56</v>
      </c>
      <c r="E5573" s="24" t="n">
        <f aca="false">IFERROR(INDEX(Positions!$D$2:$D$14531,MATCH($A5573&amp;"|58",Positions!$A$2:$A$14531,0)),"-")</f>
        <v>60</v>
      </c>
      <c r="F5573" s="24" t="str">
        <f aca="false">IFERROR(INDEX(Positions!$E$2:$E$14531,MATCH($A5573&amp;"|54",Positions!$A$2:$A$14531,0)),"-")</f>
        <v>U</v>
      </c>
      <c r="G5573" s="24" t="str">
        <f aca="false">IFERROR(INDEX(Positions!$E$2:$E$14531,MATCH($A5573&amp;"|58",Positions!$A$2:$A$14531,0)),"-")</f>
        <v>A</v>
      </c>
      <c r="H5573" s="25" t="str">
        <f aca="false">F5573&amp;"-"&amp;G5573</f>
        <v>U-A</v>
      </c>
      <c r="I5573" s="24" t="n">
        <f aca="false">(F5573="G")+(G5573="G")</f>
        <v>0</v>
      </c>
      <c r="J5573" s="24" t="n">
        <f aca="false">(F5573="C")+(G5573="C")</f>
        <v>0</v>
      </c>
      <c r="K5573" s="25" t="n">
        <f aca="false">I5573+J5573</f>
        <v>0</v>
      </c>
    </row>
  </sheetData>
  <autoFilter ref="A1:K55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6"/>
    <col collapsed="false" customWidth="true" hidden="false" outlineLevel="0" max="4" min="3" style="0" width="12"/>
    <col collapsed="false" customWidth="true" hidden="false" outlineLevel="0" max="5" min="5" style="0" width="30"/>
    <col collapsed="false" customWidth="true" hidden="false" outlineLevel="0" max="6" min="6" style="0" width="8"/>
    <col collapsed="false" customWidth="true" hidden="false" outlineLevel="0" max="8" min="7" style="0" width="9"/>
    <col collapsed="false" customWidth="true" hidden="false" outlineLevel="0" max="9" min="9" style="0" width="10"/>
    <col collapsed="false" customWidth="true" hidden="false" outlineLevel="0" max="10" min="10" style="0" width="9"/>
  </cols>
  <sheetData>
    <row r="1" customFormat="false" ht="26.85" hidden="false" customHeight="false" outlineLevel="0" collapsed="false">
      <c r="A1" s="2" t="s">
        <v>1</v>
      </c>
      <c r="B1" s="2" t="s">
        <v>901</v>
      </c>
      <c r="C1" s="2" t="s">
        <v>902</v>
      </c>
      <c r="D1" s="2" t="s">
        <v>903</v>
      </c>
      <c r="E1" s="2" t="s">
        <v>904</v>
      </c>
      <c r="F1" s="2" t="s">
        <v>905</v>
      </c>
      <c r="G1" s="2" t="s">
        <v>879</v>
      </c>
      <c r="H1" s="2" t="s">
        <v>880</v>
      </c>
      <c r="I1" s="2" t="s">
        <v>881</v>
      </c>
      <c r="J1" s="2" t="s">
        <v>906</v>
      </c>
    </row>
    <row r="2" customFormat="false" ht="15" hidden="false" customHeight="false" outlineLevel="0" collapsed="false">
      <c r="A2" s="4" t="s">
        <v>37</v>
      </c>
      <c r="B2" s="4" t="s">
        <v>788</v>
      </c>
      <c r="C2" s="4" t="s">
        <v>907</v>
      </c>
      <c r="D2" s="4" t="s">
        <v>908</v>
      </c>
      <c r="E2" s="4" t="s">
        <v>909</v>
      </c>
      <c r="F2" s="4" t="n">
        <f aca="false">COUNTIFS(Positions!$B$2:$B$14531,A2,Positions!$F$2:$F$14531,B2)</f>
        <v>10</v>
      </c>
      <c r="G2" s="4" t="n">
        <f aca="false">COUNTIFS(Positions!$B$2:$B$14531,A2,Positions!$F$2:$F$14531,B2,Positions!$E$2:$E$14531,"G")</f>
        <v>3</v>
      </c>
      <c r="H2" s="4" t="n">
        <f aca="false">COUNTIFS(Positions!$B$2:$B$14531,A2,Positions!$F$2:$F$14531,B2,Positions!$E$2:$E$14531,"C")</f>
        <v>3</v>
      </c>
      <c r="I2" s="3" t="n">
        <f aca="false">G2+H2</f>
        <v>6</v>
      </c>
      <c r="J2" s="6" t="n">
        <f aca="false">IF(F2=0,0,I2/F2)</f>
        <v>0.6</v>
      </c>
    </row>
    <row r="3" customFormat="false" ht="15" hidden="false" customHeight="false" outlineLevel="0" collapsed="false">
      <c r="A3" s="4" t="s">
        <v>37</v>
      </c>
      <c r="B3" s="4" t="s">
        <v>811</v>
      </c>
      <c r="C3" s="4" t="s">
        <v>910</v>
      </c>
      <c r="D3" s="4" t="s">
        <v>911</v>
      </c>
      <c r="E3" s="4" t="s">
        <v>912</v>
      </c>
      <c r="F3" s="4" t="n">
        <f aca="false">COUNTIFS(Positions!$B$2:$B$14531,A3,Positions!$F$2:$F$14531,B3)</f>
        <v>7</v>
      </c>
      <c r="G3" s="4" t="n">
        <f aca="false">COUNTIFS(Positions!$B$2:$B$14531,A3,Positions!$F$2:$F$14531,B3,Positions!$E$2:$E$14531,"G")</f>
        <v>0</v>
      </c>
      <c r="H3" s="4" t="n">
        <f aca="false">COUNTIFS(Positions!$B$2:$B$14531,A3,Positions!$F$2:$F$14531,B3,Positions!$E$2:$E$14531,"C")</f>
        <v>2</v>
      </c>
      <c r="I3" s="3" t="n">
        <f aca="false">G3+H3</f>
        <v>2</v>
      </c>
      <c r="J3" s="6" t="n">
        <f aca="false">IF(F3=0,0,I3/F3)</f>
        <v>0.285714285714286</v>
      </c>
    </row>
    <row r="4" customFormat="false" ht="15" hidden="false" customHeight="false" outlineLevel="0" collapsed="false">
      <c r="A4" s="4" t="s">
        <v>37</v>
      </c>
      <c r="B4" s="4" t="s">
        <v>824</v>
      </c>
      <c r="C4" s="4" t="s">
        <v>913</v>
      </c>
      <c r="D4" s="4" t="s">
        <v>914</v>
      </c>
      <c r="E4" s="4" t="s">
        <v>915</v>
      </c>
      <c r="F4" s="4" t="n">
        <f aca="false">COUNTIFS(Positions!$B$2:$B$14531,A4,Positions!$F$2:$F$14531,B4)</f>
        <v>5</v>
      </c>
      <c r="G4" s="4" t="n">
        <f aca="false">COUNTIFS(Positions!$B$2:$B$14531,A4,Positions!$F$2:$F$14531,B4,Positions!$E$2:$E$14531,"G")</f>
        <v>2</v>
      </c>
      <c r="H4" s="4" t="n">
        <f aca="false">COUNTIFS(Positions!$B$2:$B$14531,A4,Positions!$F$2:$F$14531,B4,Positions!$E$2:$E$14531,"C")</f>
        <v>1</v>
      </c>
      <c r="I4" s="3" t="n">
        <f aca="false">G4+H4</f>
        <v>3</v>
      </c>
      <c r="J4" s="6" t="n">
        <f aca="false">IF(F4=0,0,I4/F4)</f>
        <v>0.6</v>
      </c>
    </row>
    <row r="5" customFormat="false" ht="15" hidden="false" customHeight="false" outlineLevel="0" collapsed="false">
      <c r="A5" s="4" t="s">
        <v>37</v>
      </c>
      <c r="B5" s="4" t="s">
        <v>836</v>
      </c>
      <c r="C5" s="4" t="s">
        <v>916</v>
      </c>
      <c r="D5" s="4" t="s">
        <v>917</v>
      </c>
      <c r="E5" s="4" t="s">
        <v>918</v>
      </c>
      <c r="F5" s="4" t="n">
        <f aca="false">COUNTIFS(Positions!$B$2:$B$14531,A5,Positions!$F$2:$F$14531,B5)</f>
        <v>7</v>
      </c>
      <c r="G5" s="4" t="n">
        <f aca="false">COUNTIFS(Positions!$B$2:$B$14531,A5,Positions!$F$2:$F$14531,B5,Positions!$E$2:$E$14531,"G")</f>
        <v>0</v>
      </c>
      <c r="H5" s="4" t="n">
        <f aca="false">COUNTIFS(Positions!$B$2:$B$14531,A5,Positions!$F$2:$F$14531,B5,Positions!$E$2:$E$14531,"C")</f>
        <v>1</v>
      </c>
      <c r="I5" s="3" t="n">
        <f aca="false">G5+H5</f>
        <v>1</v>
      </c>
      <c r="J5" s="6" t="n">
        <f aca="false">IF(F5=0,0,I5/F5)</f>
        <v>0.142857142857143</v>
      </c>
    </row>
    <row r="6" customFormat="false" ht="15" hidden="false" customHeight="false" outlineLevel="0" collapsed="false">
      <c r="A6" s="7" t="s">
        <v>37</v>
      </c>
      <c r="B6" s="7" t="s">
        <v>919</v>
      </c>
      <c r="C6" s="7" t="s">
        <v>920</v>
      </c>
      <c r="D6" s="7" t="s">
        <v>921</v>
      </c>
      <c r="E6" s="7" t="s">
        <v>365</v>
      </c>
      <c r="F6" s="7" t="n">
        <f aca="false">COUNTIFS(Positions!$B$2:$B$14531,A6,Positions!$F$2:$F$14531,"Position 8")+COUNTIFS(Positions!$B$2:$B$14531,A6,Positions!$F$2:$F$14531,"Position 9")+COUNTIFS(Positions!$B$2:$B$14531,A6,Positions!$F$2:$F$14531,"Position 26")</f>
        <v>3</v>
      </c>
      <c r="G6" s="7" t="n">
        <f aca="false">COUNTIFS(Positions!$B$2:$B$14531,A6,Positions!$F$2:$F$14531,"Position 8",Positions!$E$2:$E$14531,"G")+COUNTIFS(Positions!$B$2:$B$14531,A6,Positions!$F$2:$F$14531,"Position 9",Positions!$E$2:$E$14531,"G")+COUNTIFS(Positions!$B$2:$B$14531,A6,Positions!$F$2:$F$14531,"Position 26",Positions!$E$2:$E$14531,"G")</f>
        <v>1</v>
      </c>
      <c r="H6" s="7" t="n">
        <f aca="false">COUNTIFS(Positions!$B$2:$B$14531,A6,Positions!$F$2:$F$14531,"Position 8",Positions!$E$2:$E$14531,"C")+COUNTIFS(Positions!$B$2:$B$14531,A6,Positions!$F$2:$F$14531,"Position 9",Positions!$E$2:$E$14531,"C")+COUNTIFS(Positions!$B$2:$B$14531,A6,Positions!$F$2:$F$14531,"Position 26",Positions!$E$2:$E$14531,"C")</f>
        <v>0</v>
      </c>
      <c r="I6" s="8" t="n">
        <f aca="false">G6+H6</f>
        <v>1</v>
      </c>
      <c r="J6" s="26" t="n">
        <f aca="false">IF(F6=0,0,I6/F6)</f>
        <v>0.333333333333333</v>
      </c>
    </row>
    <row r="7" customFormat="false" ht="15" hidden="false" customHeight="false" outlineLevel="0" collapsed="false">
      <c r="A7" s="4" t="s">
        <v>38</v>
      </c>
      <c r="B7" s="4" t="s">
        <v>788</v>
      </c>
      <c r="C7" s="4" t="s">
        <v>907</v>
      </c>
      <c r="D7" s="4" t="s">
        <v>922</v>
      </c>
      <c r="E7" s="4" t="s">
        <v>923</v>
      </c>
      <c r="F7" s="4" t="n">
        <f aca="false">COUNTIFS(Positions!$B$2:$B$14531,A7,Positions!$F$2:$F$14531,B7)</f>
        <v>11</v>
      </c>
      <c r="G7" s="4" t="n">
        <f aca="false">COUNTIFS(Positions!$B$2:$B$14531,A7,Positions!$F$2:$F$14531,B7,Positions!$E$2:$E$14531,"G")</f>
        <v>3</v>
      </c>
      <c r="H7" s="4" t="n">
        <f aca="false">COUNTIFS(Positions!$B$2:$B$14531,A7,Positions!$F$2:$F$14531,B7,Positions!$E$2:$E$14531,"C")</f>
        <v>3</v>
      </c>
      <c r="I7" s="3" t="n">
        <f aca="false">G7+H7</f>
        <v>6</v>
      </c>
      <c r="J7" s="6" t="n">
        <f aca="false">IF(F7=0,0,I7/F7)</f>
        <v>0.545454545454545</v>
      </c>
    </row>
    <row r="8" customFormat="false" ht="15" hidden="false" customHeight="false" outlineLevel="0" collapsed="false">
      <c r="A8" s="4" t="s">
        <v>38</v>
      </c>
      <c r="B8" s="4" t="s">
        <v>811</v>
      </c>
      <c r="C8" s="4" t="s">
        <v>910</v>
      </c>
      <c r="D8" s="4" t="s">
        <v>924</v>
      </c>
      <c r="E8" s="4" t="s">
        <v>925</v>
      </c>
      <c r="F8" s="4" t="n">
        <f aca="false">COUNTIFS(Positions!$B$2:$B$14531,A8,Positions!$F$2:$F$14531,B8)</f>
        <v>7</v>
      </c>
      <c r="G8" s="4" t="n">
        <f aca="false">COUNTIFS(Positions!$B$2:$B$14531,A8,Positions!$F$2:$F$14531,B8,Positions!$E$2:$E$14531,"G")</f>
        <v>1</v>
      </c>
      <c r="H8" s="4" t="n">
        <f aca="false">COUNTIFS(Positions!$B$2:$B$14531,A8,Positions!$F$2:$F$14531,B8,Positions!$E$2:$E$14531,"C")</f>
        <v>2</v>
      </c>
      <c r="I8" s="3" t="n">
        <f aca="false">G8+H8</f>
        <v>3</v>
      </c>
      <c r="J8" s="6" t="n">
        <f aca="false">IF(F8=0,0,I8/F8)</f>
        <v>0.428571428571429</v>
      </c>
    </row>
    <row r="9" customFormat="false" ht="15" hidden="false" customHeight="false" outlineLevel="0" collapsed="false">
      <c r="A9" s="4" t="s">
        <v>38</v>
      </c>
      <c r="B9" s="4" t="s">
        <v>824</v>
      </c>
      <c r="C9" s="4" t="s">
        <v>913</v>
      </c>
      <c r="D9" s="4" t="s">
        <v>926</v>
      </c>
      <c r="E9" s="4" t="s">
        <v>927</v>
      </c>
      <c r="F9" s="4" t="n">
        <f aca="false">COUNTIFS(Positions!$B$2:$B$14531,A9,Positions!$F$2:$F$14531,B9)</f>
        <v>4</v>
      </c>
      <c r="G9" s="4" t="n">
        <f aca="false">COUNTIFS(Positions!$B$2:$B$14531,A9,Positions!$F$2:$F$14531,B9,Positions!$E$2:$E$14531,"G")</f>
        <v>1</v>
      </c>
      <c r="H9" s="4" t="n">
        <f aca="false">COUNTIFS(Positions!$B$2:$B$14531,A9,Positions!$F$2:$F$14531,B9,Positions!$E$2:$E$14531,"C")</f>
        <v>1</v>
      </c>
      <c r="I9" s="3" t="n">
        <f aca="false">G9+H9</f>
        <v>2</v>
      </c>
      <c r="J9" s="6" t="n">
        <f aca="false">IF(F9=0,0,I9/F9)</f>
        <v>0.5</v>
      </c>
    </row>
    <row r="10" customFormat="false" ht="15" hidden="false" customHeight="false" outlineLevel="0" collapsed="false">
      <c r="A10" s="4" t="s">
        <v>38</v>
      </c>
      <c r="B10" s="4" t="s">
        <v>836</v>
      </c>
      <c r="C10" s="4" t="s">
        <v>916</v>
      </c>
      <c r="D10" s="4" t="s">
        <v>917</v>
      </c>
      <c r="E10" s="4" t="s">
        <v>918</v>
      </c>
      <c r="F10" s="4" t="n">
        <f aca="false">COUNTIFS(Positions!$B$2:$B$14531,A10,Positions!$F$2:$F$14531,B10)</f>
        <v>7</v>
      </c>
      <c r="G10" s="4" t="n">
        <f aca="false">COUNTIFS(Positions!$B$2:$B$14531,A10,Positions!$F$2:$F$14531,B10,Positions!$E$2:$E$14531,"G")</f>
        <v>0</v>
      </c>
      <c r="H10" s="4" t="n">
        <f aca="false">COUNTIFS(Positions!$B$2:$B$14531,A10,Positions!$F$2:$F$14531,B10,Positions!$E$2:$E$14531,"C")</f>
        <v>1</v>
      </c>
      <c r="I10" s="3" t="n">
        <f aca="false">G10+H10</f>
        <v>1</v>
      </c>
      <c r="J10" s="6" t="n">
        <f aca="false">IF(F10=0,0,I10/F10)</f>
        <v>0.142857142857143</v>
      </c>
    </row>
    <row r="11" customFormat="false" ht="15" hidden="false" customHeight="false" outlineLevel="0" collapsed="false">
      <c r="A11" s="7" t="s">
        <v>38</v>
      </c>
      <c r="B11" s="7" t="s">
        <v>919</v>
      </c>
      <c r="C11" s="7" t="s">
        <v>920</v>
      </c>
      <c r="D11" s="7" t="s">
        <v>928</v>
      </c>
      <c r="E11" s="7" t="s">
        <v>365</v>
      </c>
      <c r="F11" s="7" t="n">
        <f aca="false">COUNTIFS(Positions!$B$2:$B$14531,A11,Positions!$F$2:$F$14531,"Position 8")+COUNTIFS(Positions!$B$2:$B$14531,A11,Positions!$F$2:$F$14531,"Position 9")+COUNTIFS(Positions!$B$2:$B$14531,A11,Positions!$F$2:$F$14531,"Position 26")</f>
        <v>3</v>
      </c>
      <c r="G11" s="7" t="n">
        <f aca="false">COUNTIFS(Positions!$B$2:$B$14531,A11,Positions!$F$2:$F$14531,"Position 8",Positions!$E$2:$E$14531,"G")+COUNTIFS(Positions!$B$2:$B$14531,A11,Positions!$F$2:$F$14531,"Position 9",Positions!$E$2:$E$14531,"G")+COUNTIFS(Positions!$B$2:$B$14531,A11,Positions!$F$2:$F$14531,"Position 26",Positions!$E$2:$E$14531,"G")</f>
        <v>1</v>
      </c>
      <c r="H11" s="7" t="n">
        <f aca="false">COUNTIFS(Positions!$B$2:$B$14531,A11,Positions!$F$2:$F$14531,"Position 8",Positions!$E$2:$E$14531,"C")+COUNTIFS(Positions!$B$2:$B$14531,A11,Positions!$F$2:$F$14531,"Position 9",Positions!$E$2:$E$14531,"C")+COUNTIFS(Positions!$B$2:$B$14531,A11,Positions!$F$2:$F$14531,"Position 26",Positions!$E$2:$E$14531,"C")</f>
        <v>0</v>
      </c>
      <c r="I11" s="8" t="n">
        <f aca="false">G11+H11</f>
        <v>1</v>
      </c>
      <c r="J11" s="26" t="n">
        <f aca="false">IF(F11=0,0,I11/F11)</f>
        <v>0.333333333333333</v>
      </c>
    </row>
    <row r="12" customFormat="false" ht="15" hidden="false" customHeight="false" outlineLevel="0" collapsed="false">
      <c r="A12" s="4" t="s">
        <v>39</v>
      </c>
      <c r="B12" s="4" t="s">
        <v>788</v>
      </c>
      <c r="C12" s="4" t="s">
        <v>907</v>
      </c>
      <c r="D12" s="4" t="s">
        <v>929</v>
      </c>
      <c r="E12" s="4" t="s">
        <v>930</v>
      </c>
      <c r="F12" s="4" t="n">
        <f aca="false">COUNTIFS(Positions!$B$2:$B$14531,A12,Positions!$F$2:$F$14531,B12)</f>
        <v>9</v>
      </c>
      <c r="G12" s="4" t="n">
        <f aca="false">COUNTIFS(Positions!$B$2:$B$14531,A12,Positions!$F$2:$F$14531,B12,Positions!$E$2:$E$14531,"G")</f>
        <v>3</v>
      </c>
      <c r="H12" s="4" t="n">
        <f aca="false">COUNTIFS(Positions!$B$2:$B$14531,A12,Positions!$F$2:$F$14531,B12,Positions!$E$2:$E$14531,"C")</f>
        <v>2</v>
      </c>
      <c r="I12" s="3" t="n">
        <f aca="false">G12+H12</f>
        <v>5</v>
      </c>
      <c r="J12" s="6" t="n">
        <f aca="false">IF(F12=0,0,I12/F12)</f>
        <v>0.555555555555556</v>
      </c>
    </row>
    <row r="13" customFormat="false" ht="15" hidden="false" customHeight="false" outlineLevel="0" collapsed="false">
      <c r="A13" s="4" t="s">
        <v>39</v>
      </c>
      <c r="B13" s="4" t="s">
        <v>811</v>
      </c>
      <c r="C13" s="4" t="s">
        <v>910</v>
      </c>
      <c r="D13" s="4" t="s">
        <v>931</v>
      </c>
      <c r="E13" s="4" t="s">
        <v>932</v>
      </c>
      <c r="F13" s="4" t="n">
        <f aca="false">COUNTIFS(Positions!$B$2:$B$14531,A13,Positions!$F$2:$F$14531,B13)</f>
        <v>7</v>
      </c>
      <c r="G13" s="4" t="n">
        <f aca="false">COUNTIFS(Positions!$B$2:$B$14531,A13,Positions!$F$2:$F$14531,B13,Positions!$E$2:$E$14531,"G")</f>
        <v>2</v>
      </c>
      <c r="H13" s="4" t="n">
        <f aca="false">COUNTIFS(Positions!$B$2:$B$14531,A13,Positions!$F$2:$F$14531,B13,Positions!$E$2:$E$14531,"C")</f>
        <v>2</v>
      </c>
      <c r="I13" s="3" t="n">
        <f aca="false">G13+H13</f>
        <v>4</v>
      </c>
      <c r="J13" s="6" t="n">
        <f aca="false">IF(F13=0,0,I13/F13)</f>
        <v>0.571428571428571</v>
      </c>
    </row>
    <row r="14" customFormat="false" ht="15" hidden="false" customHeight="false" outlineLevel="0" collapsed="false">
      <c r="A14" s="4" t="s">
        <v>39</v>
      </c>
      <c r="B14" s="4" t="s">
        <v>824</v>
      </c>
      <c r="C14" s="4" t="s">
        <v>913</v>
      </c>
      <c r="D14" s="4" t="s">
        <v>933</v>
      </c>
      <c r="E14" s="4" t="s">
        <v>934</v>
      </c>
      <c r="F14" s="4" t="n">
        <f aca="false">COUNTIFS(Positions!$B$2:$B$14531,A14,Positions!$F$2:$F$14531,B14)</f>
        <v>6</v>
      </c>
      <c r="G14" s="4" t="n">
        <f aca="false">COUNTIFS(Positions!$B$2:$B$14531,A14,Positions!$F$2:$F$14531,B14,Positions!$E$2:$E$14531,"G")</f>
        <v>1</v>
      </c>
      <c r="H14" s="4" t="n">
        <f aca="false">COUNTIFS(Positions!$B$2:$B$14531,A14,Positions!$F$2:$F$14531,B14,Positions!$E$2:$E$14531,"C")</f>
        <v>1</v>
      </c>
      <c r="I14" s="3" t="n">
        <f aca="false">G14+H14</f>
        <v>2</v>
      </c>
      <c r="J14" s="6" t="n">
        <f aca="false">IF(F14=0,0,I14/F14)</f>
        <v>0.333333333333333</v>
      </c>
    </row>
    <row r="15" customFormat="false" ht="15" hidden="false" customHeight="false" outlineLevel="0" collapsed="false">
      <c r="A15" s="4" t="s">
        <v>39</v>
      </c>
      <c r="B15" s="4" t="s">
        <v>836</v>
      </c>
      <c r="C15" s="4" t="s">
        <v>916</v>
      </c>
      <c r="D15" s="4" t="s">
        <v>917</v>
      </c>
      <c r="E15" s="4" t="s">
        <v>935</v>
      </c>
      <c r="F15" s="4" t="n">
        <f aca="false">COUNTIFS(Positions!$B$2:$B$14531,A15,Positions!$F$2:$F$14531,B15)</f>
        <v>7</v>
      </c>
      <c r="G15" s="4" t="n">
        <f aca="false">COUNTIFS(Positions!$B$2:$B$14531,A15,Positions!$F$2:$F$14531,B15,Positions!$E$2:$E$14531,"G")</f>
        <v>1</v>
      </c>
      <c r="H15" s="4" t="n">
        <f aca="false">COUNTIFS(Positions!$B$2:$B$14531,A15,Positions!$F$2:$F$14531,B15,Positions!$E$2:$E$14531,"C")</f>
        <v>1</v>
      </c>
      <c r="I15" s="3" t="n">
        <f aca="false">G15+H15</f>
        <v>2</v>
      </c>
      <c r="J15" s="6" t="n">
        <f aca="false">IF(F15=0,0,I15/F15)</f>
        <v>0.285714285714286</v>
      </c>
    </row>
    <row r="16" customFormat="false" ht="15" hidden="false" customHeight="false" outlineLevel="0" collapsed="false">
      <c r="A16" s="7" t="s">
        <v>39</v>
      </c>
      <c r="B16" s="7" t="s">
        <v>919</v>
      </c>
      <c r="C16" s="7" t="s">
        <v>920</v>
      </c>
      <c r="D16" s="7" t="s">
        <v>936</v>
      </c>
      <c r="E16" s="7" t="s">
        <v>327</v>
      </c>
      <c r="F16" s="7" t="n">
        <f aca="false">COUNTIFS(Positions!$B$2:$B$14531,A16,Positions!$F$2:$F$14531,"Position 8")+COUNTIFS(Positions!$B$2:$B$14531,A16,Positions!$F$2:$F$14531,"Position 9")+COUNTIFS(Positions!$B$2:$B$14531,A16,Positions!$F$2:$F$14531,"Position 26")</f>
        <v>3</v>
      </c>
      <c r="G16" s="7" t="n">
        <f aca="false">COUNTIFS(Positions!$B$2:$B$14531,A16,Positions!$F$2:$F$14531,"Position 8",Positions!$E$2:$E$14531,"G")+COUNTIFS(Positions!$B$2:$B$14531,A16,Positions!$F$2:$F$14531,"Position 9",Positions!$E$2:$E$14531,"G")+COUNTIFS(Positions!$B$2:$B$14531,A16,Positions!$F$2:$F$14531,"Position 26",Positions!$E$2:$E$14531,"G")</f>
        <v>2</v>
      </c>
      <c r="H16" s="7" t="n">
        <f aca="false">COUNTIFS(Positions!$B$2:$B$14531,A16,Positions!$F$2:$F$14531,"Position 8",Positions!$E$2:$E$14531,"C")+COUNTIFS(Positions!$B$2:$B$14531,A16,Positions!$F$2:$F$14531,"Position 9",Positions!$E$2:$E$14531,"C")+COUNTIFS(Positions!$B$2:$B$14531,A16,Positions!$F$2:$F$14531,"Position 26",Positions!$E$2:$E$14531,"C")</f>
        <v>0</v>
      </c>
      <c r="I16" s="8" t="n">
        <f aca="false">G16+H16</f>
        <v>2</v>
      </c>
      <c r="J16" s="26" t="n">
        <f aca="false">IF(F16=0,0,I16/F16)</f>
        <v>0.666666666666667</v>
      </c>
    </row>
    <row r="17" customFormat="false" ht="15" hidden="false" customHeight="false" outlineLevel="0" collapsed="false">
      <c r="A17" s="4" t="s">
        <v>40</v>
      </c>
      <c r="B17" s="4" t="s">
        <v>788</v>
      </c>
      <c r="C17" s="4" t="s">
        <v>907</v>
      </c>
      <c r="D17" s="4" t="s">
        <v>929</v>
      </c>
      <c r="E17" s="4" t="s">
        <v>937</v>
      </c>
      <c r="F17" s="4" t="n">
        <f aca="false">COUNTIFS(Positions!$B$2:$B$14531,A17,Positions!$F$2:$F$14531,B17)</f>
        <v>9</v>
      </c>
      <c r="G17" s="4" t="n">
        <f aca="false">COUNTIFS(Positions!$B$2:$B$14531,A17,Positions!$F$2:$F$14531,B17,Positions!$E$2:$E$14531,"G")</f>
        <v>3</v>
      </c>
      <c r="H17" s="4" t="n">
        <f aca="false">COUNTIFS(Positions!$B$2:$B$14531,A17,Positions!$F$2:$F$14531,B17,Positions!$E$2:$E$14531,"C")</f>
        <v>2</v>
      </c>
      <c r="I17" s="3" t="n">
        <f aca="false">G17+H17</f>
        <v>5</v>
      </c>
      <c r="J17" s="6" t="n">
        <f aca="false">IF(F17=0,0,I17/F17)</f>
        <v>0.555555555555556</v>
      </c>
    </row>
    <row r="18" customFormat="false" ht="15" hidden="false" customHeight="false" outlineLevel="0" collapsed="false">
      <c r="A18" s="4" t="s">
        <v>40</v>
      </c>
      <c r="B18" s="4" t="s">
        <v>811</v>
      </c>
      <c r="C18" s="4" t="s">
        <v>910</v>
      </c>
      <c r="D18" s="4" t="s">
        <v>931</v>
      </c>
      <c r="E18" s="4" t="s">
        <v>938</v>
      </c>
      <c r="F18" s="4" t="n">
        <f aca="false">COUNTIFS(Positions!$B$2:$B$14531,A18,Positions!$F$2:$F$14531,B18)</f>
        <v>7</v>
      </c>
      <c r="G18" s="4" t="n">
        <f aca="false">COUNTIFS(Positions!$B$2:$B$14531,A18,Positions!$F$2:$F$14531,B18,Positions!$E$2:$E$14531,"G")</f>
        <v>0</v>
      </c>
      <c r="H18" s="4" t="n">
        <f aca="false">COUNTIFS(Positions!$B$2:$B$14531,A18,Positions!$F$2:$F$14531,B18,Positions!$E$2:$E$14531,"C")</f>
        <v>2</v>
      </c>
      <c r="I18" s="3" t="n">
        <f aca="false">G18+H18</f>
        <v>2</v>
      </c>
      <c r="J18" s="6" t="n">
        <f aca="false">IF(F18=0,0,I18/F18)</f>
        <v>0.285714285714286</v>
      </c>
    </row>
    <row r="19" customFormat="false" ht="15" hidden="false" customHeight="false" outlineLevel="0" collapsed="false">
      <c r="A19" s="4" t="s">
        <v>40</v>
      </c>
      <c r="B19" s="4" t="s">
        <v>824</v>
      </c>
      <c r="C19" s="4" t="s">
        <v>913</v>
      </c>
      <c r="D19" s="4" t="s">
        <v>939</v>
      </c>
      <c r="E19" s="4" t="s">
        <v>940</v>
      </c>
      <c r="F19" s="4" t="n">
        <f aca="false">COUNTIFS(Positions!$B$2:$B$14531,A19,Positions!$F$2:$F$14531,B19)</f>
        <v>13</v>
      </c>
      <c r="G19" s="4" t="n">
        <f aca="false">COUNTIFS(Positions!$B$2:$B$14531,A19,Positions!$F$2:$F$14531,B19,Positions!$E$2:$E$14531,"G")</f>
        <v>7</v>
      </c>
      <c r="H19" s="4" t="n">
        <f aca="false">COUNTIFS(Positions!$B$2:$B$14531,A19,Positions!$F$2:$F$14531,B19,Positions!$E$2:$E$14531,"C")</f>
        <v>1</v>
      </c>
      <c r="I19" s="3" t="n">
        <f aca="false">G19+H19</f>
        <v>8</v>
      </c>
      <c r="J19" s="6" t="n">
        <f aca="false">IF(F19=0,0,I19/F19)</f>
        <v>0.615384615384615</v>
      </c>
    </row>
    <row r="20" customFormat="false" ht="15" hidden="false" customHeight="false" outlineLevel="0" collapsed="false">
      <c r="A20" s="4" t="s">
        <v>40</v>
      </c>
      <c r="B20" s="4" t="s">
        <v>836</v>
      </c>
      <c r="C20" s="4" t="s">
        <v>916</v>
      </c>
      <c r="D20" s="4" t="s">
        <v>941</v>
      </c>
      <c r="E20" s="4" t="s">
        <v>918</v>
      </c>
      <c r="F20" s="4" t="n">
        <f aca="false">COUNTIFS(Positions!$B$2:$B$14531,A20,Positions!$F$2:$F$14531,B20)</f>
        <v>7</v>
      </c>
      <c r="G20" s="4" t="n">
        <f aca="false">COUNTIFS(Positions!$B$2:$B$14531,A20,Positions!$F$2:$F$14531,B20,Positions!$E$2:$E$14531,"G")</f>
        <v>0</v>
      </c>
      <c r="H20" s="4" t="n">
        <f aca="false">COUNTIFS(Positions!$B$2:$B$14531,A20,Positions!$F$2:$F$14531,B20,Positions!$E$2:$E$14531,"C")</f>
        <v>1</v>
      </c>
      <c r="I20" s="3" t="n">
        <f aca="false">G20+H20</f>
        <v>1</v>
      </c>
      <c r="J20" s="6" t="n">
        <f aca="false">IF(F20=0,0,I20/F20)</f>
        <v>0.142857142857143</v>
      </c>
    </row>
    <row r="21" customFormat="false" ht="15" hidden="false" customHeight="false" outlineLevel="0" collapsed="false">
      <c r="A21" s="7" t="s">
        <v>40</v>
      </c>
      <c r="B21" s="7" t="s">
        <v>919</v>
      </c>
      <c r="C21" s="7" t="s">
        <v>920</v>
      </c>
      <c r="D21" s="7" t="s">
        <v>936</v>
      </c>
      <c r="E21" s="7" t="s">
        <v>365</v>
      </c>
      <c r="F21" s="7" t="n">
        <f aca="false">COUNTIFS(Positions!$B$2:$B$14531,A21,Positions!$F$2:$F$14531,"Position 8")+COUNTIFS(Positions!$B$2:$B$14531,A21,Positions!$F$2:$F$14531,"Position 9")+COUNTIFS(Positions!$B$2:$B$14531,A21,Positions!$F$2:$F$14531,"Position 26")</f>
        <v>3</v>
      </c>
      <c r="G21" s="7" t="n">
        <f aca="false">COUNTIFS(Positions!$B$2:$B$14531,A21,Positions!$F$2:$F$14531,"Position 8",Positions!$E$2:$E$14531,"G")+COUNTIFS(Positions!$B$2:$B$14531,A21,Positions!$F$2:$F$14531,"Position 9",Positions!$E$2:$E$14531,"G")+COUNTIFS(Positions!$B$2:$B$14531,A21,Positions!$F$2:$F$14531,"Position 26",Positions!$E$2:$E$14531,"G")</f>
        <v>1</v>
      </c>
      <c r="H21" s="7" t="n">
        <f aca="false">COUNTIFS(Positions!$B$2:$B$14531,A21,Positions!$F$2:$F$14531,"Position 8",Positions!$E$2:$E$14531,"C")+COUNTIFS(Positions!$B$2:$B$14531,A21,Positions!$F$2:$F$14531,"Position 9",Positions!$E$2:$E$14531,"C")+COUNTIFS(Positions!$B$2:$B$14531,A21,Positions!$F$2:$F$14531,"Position 26",Positions!$E$2:$E$14531,"C")</f>
        <v>0</v>
      </c>
      <c r="I21" s="8" t="n">
        <f aca="false">G21+H21</f>
        <v>1</v>
      </c>
      <c r="J21" s="26" t="n">
        <f aca="false">IF(F21=0,0,I21/F21)</f>
        <v>0.333333333333333</v>
      </c>
    </row>
    <row r="22" customFormat="false" ht="15" hidden="false" customHeight="false" outlineLevel="0" collapsed="false">
      <c r="A22" s="4" t="s">
        <v>41</v>
      </c>
      <c r="B22" s="4" t="s">
        <v>788</v>
      </c>
      <c r="C22" s="4" t="s">
        <v>907</v>
      </c>
      <c r="D22" s="4" t="s">
        <v>929</v>
      </c>
      <c r="E22" s="4" t="s">
        <v>942</v>
      </c>
      <c r="F22" s="4" t="n">
        <f aca="false">COUNTIFS(Positions!$B$2:$B$14531,A22,Positions!$F$2:$F$14531,B22)</f>
        <v>9</v>
      </c>
      <c r="G22" s="4" t="n">
        <f aca="false">COUNTIFS(Positions!$B$2:$B$14531,A22,Positions!$F$2:$F$14531,B22,Positions!$E$2:$E$14531,"G")</f>
        <v>3</v>
      </c>
      <c r="H22" s="4" t="n">
        <f aca="false">COUNTIFS(Positions!$B$2:$B$14531,A22,Positions!$F$2:$F$14531,B22,Positions!$E$2:$E$14531,"C")</f>
        <v>4</v>
      </c>
      <c r="I22" s="3" t="n">
        <f aca="false">G22+H22</f>
        <v>7</v>
      </c>
      <c r="J22" s="6" t="n">
        <f aca="false">IF(F22=0,0,I22/F22)</f>
        <v>0.777777777777778</v>
      </c>
    </row>
    <row r="23" customFormat="false" ht="15" hidden="false" customHeight="false" outlineLevel="0" collapsed="false">
      <c r="A23" s="4" t="s">
        <v>41</v>
      </c>
      <c r="B23" s="4" t="s">
        <v>811</v>
      </c>
      <c r="C23" s="4" t="s">
        <v>910</v>
      </c>
      <c r="D23" s="4" t="s">
        <v>931</v>
      </c>
      <c r="E23" s="4" t="s">
        <v>943</v>
      </c>
      <c r="F23" s="4" t="n">
        <f aca="false">COUNTIFS(Positions!$B$2:$B$14531,A23,Positions!$F$2:$F$14531,B23)</f>
        <v>7</v>
      </c>
      <c r="G23" s="4" t="n">
        <f aca="false">COUNTIFS(Positions!$B$2:$B$14531,A23,Positions!$F$2:$F$14531,B23,Positions!$E$2:$E$14531,"G")</f>
        <v>0</v>
      </c>
      <c r="H23" s="4" t="n">
        <f aca="false">COUNTIFS(Positions!$B$2:$B$14531,A23,Positions!$F$2:$F$14531,B23,Positions!$E$2:$E$14531,"C")</f>
        <v>2</v>
      </c>
      <c r="I23" s="3" t="n">
        <f aca="false">G23+H23</f>
        <v>2</v>
      </c>
      <c r="J23" s="6" t="n">
        <f aca="false">IF(F23=0,0,I23/F23)</f>
        <v>0.285714285714286</v>
      </c>
    </row>
    <row r="24" customFormat="false" ht="15" hidden="false" customHeight="false" outlineLevel="0" collapsed="false">
      <c r="A24" s="4" t="s">
        <v>41</v>
      </c>
      <c r="B24" s="4" t="s">
        <v>824</v>
      </c>
      <c r="C24" s="4" t="s">
        <v>913</v>
      </c>
      <c r="D24" s="4" t="s">
        <v>944</v>
      </c>
      <c r="E24" s="4" t="s">
        <v>945</v>
      </c>
      <c r="F24" s="4" t="n">
        <f aca="false">COUNTIFS(Positions!$B$2:$B$14531,A24,Positions!$F$2:$F$14531,B24)</f>
        <v>8</v>
      </c>
      <c r="G24" s="4" t="n">
        <f aca="false">COUNTIFS(Positions!$B$2:$B$14531,A24,Positions!$F$2:$F$14531,B24,Positions!$E$2:$E$14531,"G")</f>
        <v>4</v>
      </c>
      <c r="H24" s="4" t="n">
        <f aca="false">COUNTIFS(Positions!$B$2:$B$14531,A24,Positions!$F$2:$F$14531,B24,Positions!$E$2:$E$14531,"C")</f>
        <v>1</v>
      </c>
      <c r="I24" s="3" t="n">
        <f aca="false">G24+H24</f>
        <v>5</v>
      </c>
      <c r="J24" s="6" t="n">
        <f aca="false">IF(F24=0,0,I24/F24)</f>
        <v>0.625</v>
      </c>
    </row>
    <row r="25" customFormat="false" ht="15" hidden="false" customHeight="false" outlineLevel="0" collapsed="false">
      <c r="A25" s="4" t="s">
        <v>41</v>
      </c>
      <c r="B25" s="4" t="s">
        <v>836</v>
      </c>
      <c r="C25" s="4" t="s">
        <v>916</v>
      </c>
      <c r="D25" s="4" t="s">
        <v>946</v>
      </c>
      <c r="E25" s="4" t="s">
        <v>918</v>
      </c>
      <c r="F25" s="4" t="n">
        <f aca="false">COUNTIFS(Positions!$B$2:$B$14531,A25,Positions!$F$2:$F$14531,B25)</f>
        <v>7</v>
      </c>
      <c r="G25" s="4" t="n">
        <f aca="false">COUNTIFS(Positions!$B$2:$B$14531,A25,Positions!$F$2:$F$14531,B25,Positions!$E$2:$E$14531,"G")</f>
        <v>0</v>
      </c>
      <c r="H25" s="4" t="n">
        <f aca="false">COUNTIFS(Positions!$B$2:$B$14531,A25,Positions!$F$2:$F$14531,B25,Positions!$E$2:$E$14531,"C")</f>
        <v>1</v>
      </c>
      <c r="I25" s="3" t="n">
        <f aca="false">G25+H25</f>
        <v>1</v>
      </c>
      <c r="J25" s="6" t="n">
        <f aca="false">IF(F25=0,0,I25/F25)</f>
        <v>0.142857142857143</v>
      </c>
    </row>
    <row r="26" customFormat="false" ht="15" hidden="false" customHeight="false" outlineLevel="0" collapsed="false">
      <c r="A26" s="7" t="s">
        <v>41</v>
      </c>
      <c r="B26" s="7" t="s">
        <v>919</v>
      </c>
      <c r="C26" s="7" t="s">
        <v>920</v>
      </c>
      <c r="D26" s="7" t="s">
        <v>936</v>
      </c>
      <c r="E26" s="7" t="s">
        <v>365</v>
      </c>
      <c r="F26" s="7" t="n">
        <f aca="false">COUNTIFS(Positions!$B$2:$B$14531,A26,Positions!$F$2:$F$14531,"Position 8")+COUNTIFS(Positions!$B$2:$B$14531,A26,Positions!$F$2:$F$14531,"Position 9")+COUNTIFS(Positions!$B$2:$B$14531,A26,Positions!$F$2:$F$14531,"Position 26")</f>
        <v>3</v>
      </c>
      <c r="G26" s="7" t="n">
        <f aca="false">COUNTIFS(Positions!$B$2:$B$14531,A26,Positions!$F$2:$F$14531,"Position 8",Positions!$E$2:$E$14531,"G")+COUNTIFS(Positions!$B$2:$B$14531,A26,Positions!$F$2:$F$14531,"Position 9",Positions!$E$2:$E$14531,"G")+COUNTIFS(Positions!$B$2:$B$14531,A26,Positions!$F$2:$F$14531,"Position 26",Positions!$E$2:$E$14531,"G")</f>
        <v>1</v>
      </c>
      <c r="H26" s="7" t="n">
        <f aca="false">COUNTIFS(Positions!$B$2:$B$14531,A26,Positions!$F$2:$F$14531,"Position 8",Positions!$E$2:$E$14531,"C")+COUNTIFS(Positions!$B$2:$B$14531,A26,Positions!$F$2:$F$14531,"Position 9",Positions!$E$2:$E$14531,"C")+COUNTIFS(Positions!$B$2:$B$14531,A26,Positions!$F$2:$F$14531,"Position 26",Positions!$E$2:$E$14531,"C")</f>
        <v>0</v>
      </c>
      <c r="I26" s="8" t="n">
        <f aca="false">G26+H26</f>
        <v>1</v>
      </c>
      <c r="J26" s="26" t="n">
        <f aca="false">IF(F26=0,0,I26/F26)</f>
        <v>0.333333333333333</v>
      </c>
    </row>
    <row r="27" customFormat="false" ht="15" hidden="false" customHeight="false" outlineLevel="0" collapsed="false">
      <c r="A27" s="4" t="s">
        <v>42</v>
      </c>
      <c r="B27" s="4" t="s">
        <v>788</v>
      </c>
      <c r="C27" s="4" t="s">
        <v>907</v>
      </c>
      <c r="D27" s="4" t="s">
        <v>929</v>
      </c>
      <c r="E27" s="4" t="s">
        <v>947</v>
      </c>
      <c r="F27" s="4" t="n">
        <f aca="false">COUNTIFS(Positions!$B$2:$B$14531,A27,Positions!$F$2:$F$14531,B27)</f>
        <v>9</v>
      </c>
      <c r="G27" s="4" t="n">
        <f aca="false">COUNTIFS(Positions!$B$2:$B$14531,A27,Positions!$F$2:$F$14531,B27,Positions!$E$2:$E$14531,"G")</f>
        <v>3</v>
      </c>
      <c r="H27" s="4" t="n">
        <f aca="false">COUNTIFS(Positions!$B$2:$B$14531,A27,Positions!$F$2:$F$14531,B27,Positions!$E$2:$E$14531,"C")</f>
        <v>2</v>
      </c>
      <c r="I27" s="3" t="n">
        <f aca="false">G27+H27</f>
        <v>5</v>
      </c>
      <c r="J27" s="6" t="n">
        <f aca="false">IF(F27=0,0,I27/F27)</f>
        <v>0.555555555555556</v>
      </c>
    </row>
    <row r="28" customFormat="false" ht="15" hidden="false" customHeight="false" outlineLevel="0" collapsed="false">
      <c r="A28" s="4" t="s">
        <v>42</v>
      </c>
      <c r="B28" s="4" t="s">
        <v>811</v>
      </c>
      <c r="C28" s="4" t="s">
        <v>910</v>
      </c>
      <c r="D28" s="4" t="s">
        <v>931</v>
      </c>
      <c r="E28" s="4" t="s">
        <v>948</v>
      </c>
      <c r="F28" s="4" t="n">
        <f aca="false">COUNTIFS(Positions!$B$2:$B$14531,A28,Positions!$F$2:$F$14531,B28)</f>
        <v>7</v>
      </c>
      <c r="G28" s="4" t="n">
        <f aca="false">COUNTIFS(Positions!$B$2:$B$14531,A28,Positions!$F$2:$F$14531,B28,Positions!$E$2:$E$14531,"G")</f>
        <v>0</v>
      </c>
      <c r="H28" s="4" t="n">
        <f aca="false">COUNTIFS(Positions!$B$2:$B$14531,A28,Positions!$F$2:$F$14531,B28,Positions!$E$2:$E$14531,"C")</f>
        <v>2</v>
      </c>
      <c r="I28" s="3" t="n">
        <f aca="false">G28+H28</f>
        <v>2</v>
      </c>
      <c r="J28" s="6" t="n">
        <f aca="false">IF(F28=0,0,I28/F28)</f>
        <v>0.285714285714286</v>
      </c>
    </row>
    <row r="29" customFormat="false" ht="15" hidden="false" customHeight="false" outlineLevel="0" collapsed="false">
      <c r="A29" s="4" t="s">
        <v>42</v>
      </c>
      <c r="B29" s="4" t="s">
        <v>824</v>
      </c>
      <c r="C29" s="4" t="s">
        <v>913</v>
      </c>
      <c r="D29" s="4" t="s">
        <v>949</v>
      </c>
      <c r="E29" s="4" t="s">
        <v>950</v>
      </c>
      <c r="F29" s="4" t="n">
        <f aca="false">COUNTIFS(Positions!$B$2:$B$14531,A29,Positions!$F$2:$F$14531,B29)</f>
        <v>5</v>
      </c>
      <c r="G29" s="4" t="n">
        <f aca="false">COUNTIFS(Positions!$B$2:$B$14531,A29,Positions!$F$2:$F$14531,B29,Positions!$E$2:$E$14531,"G")</f>
        <v>2</v>
      </c>
      <c r="H29" s="4" t="n">
        <f aca="false">COUNTIFS(Positions!$B$2:$B$14531,A29,Positions!$F$2:$F$14531,B29,Positions!$E$2:$E$14531,"C")</f>
        <v>1</v>
      </c>
      <c r="I29" s="3" t="n">
        <f aca="false">G29+H29</f>
        <v>3</v>
      </c>
      <c r="J29" s="6" t="n">
        <f aca="false">IF(F29=0,0,I29/F29)</f>
        <v>0.6</v>
      </c>
    </row>
    <row r="30" customFormat="false" ht="15" hidden="false" customHeight="false" outlineLevel="0" collapsed="false">
      <c r="A30" s="4" t="s">
        <v>42</v>
      </c>
      <c r="B30" s="4" t="s">
        <v>836</v>
      </c>
      <c r="C30" s="4" t="s">
        <v>916</v>
      </c>
      <c r="D30" s="4" t="s">
        <v>951</v>
      </c>
      <c r="E30" s="4" t="s">
        <v>918</v>
      </c>
      <c r="F30" s="4" t="n">
        <f aca="false">COUNTIFS(Positions!$B$2:$B$14531,A30,Positions!$F$2:$F$14531,B30)</f>
        <v>7</v>
      </c>
      <c r="G30" s="4" t="n">
        <f aca="false">COUNTIFS(Positions!$B$2:$B$14531,A30,Positions!$F$2:$F$14531,B30,Positions!$E$2:$E$14531,"G")</f>
        <v>0</v>
      </c>
      <c r="H30" s="4" t="n">
        <f aca="false">COUNTIFS(Positions!$B$2:$B$14531,A30,Positions!$F$2:$F$14531,B30,Positions!$E$2:$E$14531,"C")</f>
        <v>1</v>
      </c>
      <c r="I30" s="3" t="n">
        <f aca="false">G30+H30</f>
        <v>1</v>
      </c>
      <c r="J30" s="6" t="n">
        <f aca="false">IF(F30=0,0,I30/F30)</f>
        <v>0.142857142857143</v>
      </c>
    </row>
    <row r="31" customFormat="false" ht="15" hidden="false" customHeight="false" outlineLevel="0" collapsed="false">
      <c r="A31" s="7" t="s">
        <v>42</v>
      </c>
      <c r="B31" s="7" t="s">
        <v>919</v>
      </c>
      <c r="C31" s="7" t="s">
        <v>920</v>
      </c>
      <c r="D31" s="7" t="s">
        <v>936</v>
      </c>
      <c r="E31" s="7" t="s">
        <v>365</v>
      </c>
      <c r="F31" s="7" t="n">
        <f aca="false">COUNTIFS(Positions!$B$2:$B$14531,A31,Positions!$F$2:$F$14531,"Position 8")+COUNTIFS(Positions!$B$2:$B$14531,A31,Positions!$F$2:$F$14531,"Position 9")+COUNTIFS(Positions!$B$2:$B$14531,A31,Positions!$F$2:$F$14531,"Position 26")</f>
        <v>3</v>
      </c>
      <c r="G31" s="7" t="n">
        <f aca="false">COUNTIFS(Positions!$B$2:$B$14531,A31,Positions!$F$2:$F$14531,"Position 8",Positions!$E$2:$E$14531,"G")+COUNTIFS(Positions!$B$2:$B$14531,A31,Positions!$F$2:$F$14531,"Position 9",Positions!$E$2:$E$14531,"G")+COUNTIFS(Positions!$B$2:$B$14531,A31,Positions!$F$2:$F$14531,"Position 26",Positions!$E$2:$E$14531,"G")</f>
        <v>1</v>
      </c>
      <c r="H31" s="7" t="n">
        <f aca="false">COUNTIFS(Positions!$B$2:$B$14531,A31,Positions!$F$2:$F$14531,"Position 8",Positions!$E$2:$E$14531,"C")+COUNTIFS(Positions!$B$2:$B$14531,A31,Positions!$F$2:$F$14531,"Position 9",Positions!$E$2:$E$14531,"C")+COUNTIFS(Positions!$B$2:$B$14531,A31,Positions!$F$2:$F$14531,"Position 26",Positions!$E$2:$E$14531,"C")</f>
        <v>0</v>
      </c>
      <c r="I31" s="8" t="n">
        <f aca="false">G31+H31</f>
        <v>1</v>
      </c>
      <c r="J31" s="26" t="n">
        <f aca="false">IF(F31=0,0,I31/F31)</f>
        <v>0.333333333333333</v>
      </c>
    </row>
    <row r="32" customFormat="false" ht="15" hidden="false" customHeight="false" outlineLevel="0" collapsed="false">
      <c r="A32" s="4" t="s">
        <v>43</v>
      </c>
      <c r="B32" s="4" t="s">
        <v>788</v>
      </c>
      <c r="C32" s="4" t="s">
        <v>907</v>
      </c>
      <c r="D32" s="4" t="s">
        <v>929</v>
      </c>
      <c r="E32" s="4" t="s">
        <v>952</v>
      </c>
      <c r="F32" s="4" t="n">
        <f aca="false">COUNTIFS(Positions!$B$2:$B$14531,A32,Positions!$F$2:$F$14531,B32)</f>
        <v>9</v>
      </c>
      <c r="G32" s="4" t="n">
        <f aca="false">COUNTIFS(Positions!$B$2:$B$14531,A32,Positions!$F$2:$F$14531,B32,Positions!$E$2:$E$14531,"G")</f>
        <v>3</v>
      </c>
      <c r="H32" s="4" t="n">
        <f aca="false">COUNTIFS(Positions!$B$2:$B$14531,A32,Positions!$F$2:$F$14531,B32,Positions!$E$2:$E$14531,"C")</f>
        <v>3</v>
      </c>
      <c r="I32" s="3" t="n">
        <f aca="false">G32+H32</f>
        <v>6</v>
      </c>
      <c r="J32" s="6" t="n">
        <f aca="false">IF(F32=0,0,I32/F32)</f>
        <v>0.666666666666667</v>
      </c>
    </row>
    <row r="33" customFormat="false" ht="15" hidden="false" customHeight="false" outlineLevel="0" collapsed="false">
      <c r="A33" s="4" t="s">
        <v>43</v>
      </c>
      <c r="B33" s="4" t="s">
        <v>811</v>
      </c>
      <c r="C33" s="4" t="s">
        <v>910</v>
      </c>
      <c r="D33" s="4" t="s">
        <v>931</v>
      </c>
      <c r="E33" s="4" t="s">
        <v>948</v>
      </c>
      <c r="F33" s="4" t="n">
        <f aca="false">COUNTIFS(Positions!$B$2:$B$14531,A33,Positions!$F$2:$F$14531,B33)</f>
        <v>7</v>
      </c>
      <c r="G33" s="4" t="n">
        <f aca="false">COUNTIFS(Positions!$B$2:$B$14531,A33,Positions!$F$2:$F$14531,B33,Positions!$E$2:$E$14531,"G")</f>
        <v>0</v>
      </c>
      <c r="H33" s="4" t="n">
        <f aca="false">COUNTIFS(Positions!$B$2:$B$14531,A33,Positions!$F$2:$F$14531,B33,Positions!$E$2:$E$14531,"C")</f>
        <v>2</v>
      </c>
      <c r="I33" s="3" t="n">
        <f aca="false">G33+H33</f>
        <v>2</v>
      </c>
      <c r="J33" s="6" t="n">
        <f aca="false">IF(F33=0,0,I33/F33)</f>
        <v>0.285714285714286</v>
      </c>
    </row>
    <row r="34" customFormat="false" ht="15" hidden="false" customHeight="false" outlineLevel="0" collapsed="false">
      <c r="A34" s="4" t="s">
        <v>43</v>
      </c>
      <c r="B34" s="4" t="s">
        <v>824</v>
      </c>
      <c r="C34" s="4" t="s">
        <v>913</v>
      </c>
      <c r="D34" s="4" t="s">
        <v>949</v>
      </c>
      <c r="E34" s="4" t="s">
        <v>953</v>
      </c>
      <c r="F34" s="4" t="n">
        <f aca="false">COUNTIFS(Positions!$B$2:$B$14531,A34,Positions!$F$2:$F$14531,B34)</f>
        <v>5</v>
      </c>
      <c r="G34" s="4" t="n">
        <f aca="false">COUNTIFS(Positions!$B$2:$B$14531,A34,Positions!$F$2:$F$14531,B34,Positions!$E$2:$E$14531,"G")</f>
        <v>2</v>
      </c>
      <c r="H34" s="4" t="n">
        <f aca="false">COUNTIFS(Positions!$B$2:$B$14531,A34,Positions!$F$2:$F$14531,B34,Positions!$E$2:$E$14531,"C")</f>
        <v>1</v>
      </c>
      <c r="I34" s="3" t="n">
        <f aca="false">G34+H34</f>
        <v>3</v>
      </c>
      <c r="J34" s="6" t="n">
        <f aca="false">IF(F34=0,0,I34/F34)</f>
        <v>0.6</v>
      </c>
    </row>
    <row r="35" customFormat="false" ht="15" hidden="false" customHeight="false" outlineLevel="0" collapsed="false">
      <c r="A35" s="4" t="s">
        <v>43</v>
      </c>
      <c r="B35" s="4" t="s">
        <v>836</v>
      </c>
      <c r="C35" s="4" t="s">
        <v>916</v>
      </c>
      <c r="D35" s="4" t="s">
        <v>951</v>
      </c>
      <c r="E35" s="4" t="s">
        <v>935</v>
      </c>
      <c r="F35" s="4" t="n">
        <f aca="false">COUNTIFS(Positions!$B$2:$B$14531,A35,Positions!$F$2:$F$14531,B35)</f>
        <v>7</v>
      </c>
      <c r="G35" s="4" t="n">
        <f aca="false">COUNTIFS(Positions!$B$2:$B$14531,A35,Positions!$F$2:$F$14531,B35,Positions!$E$2:$E$14531,"G")</f>
        <v>1</v>
      </c>
      <c r="H35" s="4" t="n">
        <f aca="false">COUNTIFS(Positions!$B$2:$B$14531,A35,Positions!$F$2:$F$14531,B35,Positions!$E$2:$E$14531,"C")</f>
        <v>1</v>
      </c>
      <c r="I35" s="3" t="n">
        <f aca="false">G35+H35</f>
        <v>2</v>
      </c>
      <c r="J35" s="6" t="n">
        <f aca="false">IF(F35=0,0,I35/F35)</f>
        <v>0.285714285714286</v>
      </c>
    </row>
    <row r="36" customFormat="false" ht="15" hidden="false" customHeight="false" outlineLevel="0" collapsed="false">
      <c r="A36" s="7" t="s">
        <v>43</v>
      </c>
      <c r="B36" s="7" t="s">
        <v>919</v>
      </c>
      <c r="C36" s="7" t="s">
        <v>920</v>
      </c>
      <c r="D36" s="7" t="s">
        <v>936</v>
      </c>
      <c r="E36" s="7" t="s">
        <v>365</v>
      </c>
      <c r="F36" s="7" t="n">
        <f aca="false">COUNTIFS(Positions!$B$2:$B$14531,A36,Positions!$F$2:$F$14531,"Position 8")+COUNTIFS(Positions!$B$2:$B$14531,A36,Positions!$F$2:$F$14531,"Position 9")+COUNTIFS(Positions!$B$2:$B$14531,A36,Positions!$F$2:$F$14531,"Position 26")</f>
        <v>3</v>
      </c>
      <c r="G36" s="7" t="n">
        <f aca="false">COUNTIFS(Positions!$B$2:$B$14531,A36,Positions!$F$2:$F$14531,"Position 8",Positions!$E$2:$E$14531,"G")+COUNTIFS(Positions!$B$2:$B$14531,A36,Positions!$F$2:$F$14531,"Position 9",Positions!$E$2:$E$14531,"G")+COUNTIFS(Positions!$B$2:$B$14531,A36,Positions!$F$2:$F$14531,"Position 26",Positions!$E$2:$E$14531,"G")</f>
        <v>1</v>
      </c>
      <c r="H36" s="7" t="n">
        <f aca="false">COUNTIFS(Positions!$B$2:$B$14531,A36,Positions!$F$2:$F$14531,"Position 8",Positions!$E$2:$E$14531,"C")+COUNTIFS(Positions!$B$2:$B$14531,A36,Positions!$F$2:$F$14531,"Position 9",Positions!$E$2:$E$14531,"C")+COUNTIFS(Positions!$B$2:$B$14531,A36,Positions!$F$2:$F$14531,"Position 26",Positions!$E$2:$E$14531,"C")</f>
        <v>0</v>
      </c>
      <c r="I36" s="8" t="n">
        <f aca="false">G36+H36</f>
        <v>1</v>
      </c>
      <c r="J36" s="26" t="n">
        <f aca="false">IF(F36=0,0,I36/F36)</f>
        <v>0.333333333333333</v>
      </c>
    </row>
    <row r="37" customFormat="false" ht="15" hidden="false" customHeight="false" outlineLevel="0" collapsed="false">
      <c r="A37" s="4" t="s">
        <v>44</v>
      </c>
      <c r="B37" s="4" t="s">
        <v>788</v>
      </c>
      <c r="C37" s="4" t="s">
        <v>907</v>
      </c>
      <c r="D37" s="4" t="s">
        <v>908</v>
      </c>
      <c r="E37" s="4" t="s">
        <v>954</v>
      </c>
      <c r="F37" s="4" t="n">
        <f aca="false">COUNTIFS(Positions!$B$2:$B$14531,A37,Positions!$F$2:$F$14531,B37)</f>
        <v>10</v>
      </c>
      <c r="G37" s="4" t="n">
        <f aca="false">COUNTIFS(Positions!$B$2:$B$14531,A37,Positions!$F$2:$F$14531,B37,Positions!$E$2:$E$14531,"G")</f>
        <v>3</v>
      </c>
      <c r="H37" s="4" t="n">
        <f aca="false">COUNTIFS(Positions!$B$2:$B$14531,A37,Positions!$F$2:$F$14531,B37,Positions!$E$2:$E$14531,"C")</f>
        <v>3</v>
      </c>
      <c r="I37" s="3" t="n">
        <f aca="false">G37+H37</f>
        <v>6</v>
      </c>
      <c r="J37" s="6" t="n">
        <f aca="false">IF(F37=0,0,I37/F37)</f>
        <v>0.6</v>
      </c>
    </row>
    <row r="38" customFormat="false" ht="15" hidden="false" customHeight="false" outlineLevel="0" collapsed="false">
      <c r="A38" s="4" t="s">
        <v>44</v>
      </c>
      <c r="B38" s="4" t="s">
        <v>811</v>
      </c>
      <c r="C38" s="4" t="s">
        <v>910</v>
      </c>
      <c r="D38" s="4" t="s">
        <v>911</v>
      </c>
      <c r="E38" s="4" t="s">
        <v>955</v>
      </c>
      <c r="F38" s="4" t="n">
        <f aca="false">COUNTIFS(Positions!$B$2:$B$14531,A38,Positions!$F$2:$F$14531,B38)</f>
        <v>7</v>
      </c>
      <c r="G38" s="4" t="n">
        <f aca="false">COUNTIFS(Positions!$B$2:$B$14531,A38,Positions!$F$2:$F$14531,B38,Positions!$E$2:$E$14531,"G")</f>
        <v>3</v>
      </c>
      <c r="H38" s="4" t="n">
        <f aca="false">COUNTIFS(Positions!$B$2:$B$14531,A38,Positions!$F$2:$F$14531,B38,Positions!$E$2:$E$14531,"C")</f>
        <v>1</v>
      </c>
      <c r="I38" s="3" t="n">
        <f aca="false">G38+H38</f>
        <v>4</v>
      </c>
      <c r="J38" s="6" t="n">
        <f aca="false">IF(F38=0,0,I38/F38)</f>
        <v>0.571428571428571</v>
      </c>
    </row>
    <row r="39" customFormat="false" ht="15" hidden="false" customHeight="false" outlineLevel="0" collapsed="false">
      <c r="A39" s="4" t="s">
        <v>44</v>
      </c>
      <c r="B39" s="4" t="s">
        <v>824</v>
      </c>
      <c r="C39" s="4" t="s">
        <v>913</v>
      </c>
      <c r="D39" s="4" t="s">
        <v>914</v>
      </c>
      <c r="E39" s="4" t="s">
        <v>950</v>
      </c>
      <c r="F39" s="4" t="n">
        <f aca="false">COUNTIFS(Positions!$B$2:$B$14531,A39,Positions!$F$2:$F$14531,B39)</f>
        <v>5</v>
      </c>
      <c r="G39" s="4" t="n">
        <f aca="false">COUNTIFS(Positions!$B$2:$B$14531,A39,Positions!$F$2:$F$14531,B39,Positions!$E$2:$E$14531,"G")</f>
        <v>2</v>
      </c>
      <c r="H39" s="4" t="n">
        <f aca="false">COUNTIFS(Positions!$B$2:$B$14531,A39,Positions!$F$2:$F$14531,B39,Positions!$E$2:$E$14531,"C")</f>
        <v>1</v>
      </c>
      <c r="I39" s="3" t="n">
        <f aca="false">G39+H39</f>
        <v>3</v>
      </c>
      <c r="J39" s="6" t="n">
        <f aca="false">IF(F39=0,0,I39/F39)</f>
        <v>0.6</v>
      </c>
    </row>
    <row r="40" customFormat="false" ht="15" hidden="false" customHeight="false" outlineLevel="0" collapsed="false">
      <c r="A40" s="4" t="s">
        <v>44</v>
      </c>
      <c r="B40" s="4" t="s">
        <v>836</v>
      </c>
      <c r="C40" s="4" t="s">
        <v>916</v>
      </c>
      <c r="D40" s="4" t="s">
        <v>917</v>
      </c>
      <c r="E40" s="4" t="s">
        <v>918</v>
      </c>
      <c r="F40" s="4" t="n">
        <f aca="false">COUNTIFS(Positions!$B$2:$B$14531,A40,Positions!$F$2:$F$14531,B40)</f>
        <v>7</v>
      </c>
      <c r="G40" s="4" t="n">
        <f aca="false">COUNTIFS(Positions!$B$2:$B$14531,A40,Positions!$F$2:$F$14531,B40,Positions!$E$2:$E$14531,"G")</f>
        <v>0</v>
      </c>
      <c r="H40" s="4" t="n">
        <f aca="false">COUNTIFS(Positions!$B$2:$B$14531,A40,Positions!$F$2:$F$14531,B40,Positions!$E$2:$E$14531,"C")</f>
        <v>1</v>
      </c>
      <c r="I40" s="3" t="n">
        <f aca="false">G40+H40</f>
        <v>1</v>
      </c>
      <c r="J40" s="6" t="n">
        <f aca="false">IF(F40=0,0,I40/F40)</f>
        <v>0.142857142857143</v>
      </c>
    </row>
    <row r="41" customFormat="false" ht="15" hidden="false" customHeight="false" outlineLevel="0" collapsed="false">
      <c r="A41" s="7" t="s">
        <v>44</v>
      </c>
      <c r="B41" s="7" t="s">
        <v>919</v>
      </c>
      <c r="C41" s="7" t="s">
        <v>920</v>
      </c>
      <c r="D41" s="7" t="s">
        <v>921</v>
      </c>
      <c r="E41" s="7" t="s">
        <v>357</v>
      </c>
      <c r="F41" s="7" t="n">
        <f aca="false">COUNTIFS(Positions!$B$2:$B$14531,A41,Positions!$F$2:$F$14531,"Position 8")+COUNTIFS(Positions!$B$2:$B$14531,A41,Positions!$F$2:$F$14531,"Position 9")+COUNTIFS(Positions!$B$2:$B$14531,A41,Positions!$F$2:$F$14531,"Position 26")</f>
        <v>3</v>
      </c>
      <c r="G41" s="7" t="n">
        <f aca="false">COUNTIFS(Positions!$B$2:$B$14531,A41,Positions!$F$2:$F$14531,"Position 8",Positions!$E$2:$E$14531,"G")+COUNTIFS(Positions!$B$2:$B$14531,A41,Positions!$F$2:$F$14531,"Position 9",Positions!$E$2:$E$14531,"G")+COUNTIFS(Positions!$B$2:$B$14531,A41,Positions!$F$2:$F$14531,"Position 26",Positions!$E$2:$E$14531,"G")</f>
        <v>1</v>
      </c>
      <c r="H41" s="7" t="n">
        <f aca="false">COUNTIFS(Positions!$B$2:$B$14531,A41,Positions!$F$2:$F$14531,"Position 8",Positions!$E$2:$E$14531,"C")+COUNTIFS(Positions!$B$2:$B$14531,A41,Positions!$F$2:$F$14531,"Position 9",Positions!$E$2:$E$14531,"C")+COUNTIFS(Positions!$B$2:$B$14531,A41,Positions!$F$2:$F$14531,"Position 26",Positions!$E$2:$E$14531,"C")</f>
        <v>1</v>
      </c>
      <c r="I41" s="8" t="n">
        <f aca="false">G41+H41</f>
        <v>2</v>
      </c>
      <c r="J41" s="26" t="n">
        <f aca="false">IF(F41=0,0,I41/F41)</f>
        <v>0.666666666666667</v>
      </c>
    </row>
    <row r="42" customFormat="false" ht="15" hidden="false" customHeight="false" outlineLevel="0" collapsed="false">
      <c r="A42" s="4" t="s">
        <v>45</v>
      </c>
      <c r="B42" s="4" t="s">
        <v>788</v>
      </c>
      <c r="C42" s="4" t="s">
        <v>907</v>
      </c>
      <c r="D42" s="4" t="s">
        <v>908</v>
      </c>
      <c r="E42" s="4" t="s">
        <v>954</v>
      </c>
      <c r="F42" s="4" t="n">
        <f aca="false">COUNTIFS(Positions!$B$2:$B$14531,A42,Positions!$F$2:$F$14531,B42)</f>
        <v>10</v>
      </c>
      <c r="G42" s="4" t="n">
        <f aca="false">COUNTIFS(Positions!$B$2:$B$14531,A42,Positions!$F$2:$F$14531,B42,Positions!$E$2:$E$14531,"G")</f>
        <v>3</v>
      </c>
      <c r="H42" s="4" t="n">
        <f aca="false">COUNTIFS(Positions!$B$2:$B$14531,A42,Positions!$F$2:$F$14531,B42,Positions!$E$2:$E$14531,"C")</f>
        <v>3</v>
      </c>
      <c r="I42" s="3" t="n">
        <f aca="false">G42+H42</f>
        <v>6</v>
      </c>
      <c r="J42" s="6" t="n">
        <f aca="false">IF(F42=0,0,I42/F42)</f>
        <v>0.6</v>
      </c>
    </row>
    <row r="43" customFormat="false" ht="15" hidden="false" customHeight="false" outlineLevel="0" collapsed="false">
      <c r="A43" s="4" t="s">
        <v>45</v>
      </c>
      <c r="B43" s="4" t="s">
        <v>811</v>
      </c>
      <c r="C43" s="4" t="s">
        <v>910</v>
      </c>
      <c r="D43" s="4" t="s">
        <v>911</v>
      </c>
      <c r="E43" s="4" t="s">
        <v>956</v>
      </c>
      <c r="F43" s="4" t="n">
        <f aca="false">COUNTIFS(Positions!$B$2:$B$14531,A43,Positions!$F$2:$F$14531,B43)</f>
        <v>7</v>
      </c>
      <c r="G43" s="4" t="n">
        <f aca="false">COUNTIFS(Positions!$B$2:$B$14531,A43,Positions!$F$2:$F$14531,B43,Positions!$E$2:$E$14531,"G")</f>
        <v>4</v>
      </c>
      <c r="H43" s="4" t="n">
        <f aca="false">COUNTIFS(Positions!$B$2:$B$14531,A43,Positions!$F$2:$F$14531,B43,Positions!$E$2:$E$14531,"C")</f>
        <v>2</v>
      </c>
      <c r="I43" s="3" t="n">
        <f aca="false">G43+H43</f>
        <v>6</v>
      </c>
      <c r="J43" s="6" t="n">
        <f aca="false">IF(F43=0,0,I43/F43)</f>
        <v>0.857142857142857</v>
      </c>
    </row>
    <row r="44" customFormat="false" ht="15" hidden="false" customHeight="false" outlineLevel="0" collapsed="false">
      <c r="A44" s="4" t="s">
        <v>45</v>
      </c>
      <c r="B44" s="4" t="s">
        <v>824</v>
      </c>
      <c r="C44" s="4" t="s">
        <v>913</v>
      </c>
      <c r="D44" s="4" t="s">
        <v>914</v>
      </c>
      <c r="E44" s="4" t="s">
        <v>950</v>
      </c>
      <c r="F44" s="4" t="n">
        <f aca="false">COUNTIFS(Positions!$B$2:$B$14531,A44,Positions!$F$2:$F$14531,B44)</f>
        <v>5</v>
      </c>
      <c r="G44" s="4" t="n">
        <f aca="false">COUNTIFS(Positions!$B$2:$B$14531,A44,Positions!$F$2:$F$14531,B44,Positions!$E$2:$E$14531,"G")</f>
        <v>2</v>
      </c>
      <c r="H44" s="4" t="n">
        <f aca="false">COUNTIFS(Positions!$B$2:$B$14531,A44,Positions!$F$2:$F$14531,B44,Positions!$E$2:$E$14531,"C")</f>
        <v>1</v>
      </c>
      <c r="I44" s="3" t="n">
        <f aca="false">G44+H44</f>
        <v>3</v>
      </c>
      <c r="J44" s="6" t="n">
        <f aca="false">IF(F44=0,0,I44/F44)</f>
        <v>0.6</v>
      </c>
    </row>
    <row r="45" customFormat="false" ht="15" hidden="false" customHeight="false" outlineLevel="0" collapsed="false">
      <c r="A45" s="4" t="s">
        <v>45</v>
      </c>
      <c r="B45" s="4" t="s">
        <v>836</v>
      </c>
      <c r="C45" s="4" t="s">
        <v>916</v>
      </c>
      <c r="D45" s="4" t="s">
        <v>917</v>
      </c>
      <c r="E45" s="4" t="s">
        <v>918</v>
      </c>
      <c r="F45" s="4" t="n">
        <f aca="false">COUNTIFS(Positions!$B$2:$B$14531,A45,Positions!$F$2:$F$14531,B45)</f>
        <v>7</v>
      </c>
      <c r="G45" s="4" t="n">
        <f aca="false">COUNTIFS(Positions!$B$2:$B$14531,A45,Positions!$F$2:$F$14531,B45,Positions!$E$2:$E$14531,"G")</f>
        <v>0</v>
      </c>
      <c r="H45" s="4" t="n">
        <f aca="false">COUNTIFS(Positions!$B$2:$B$14531,A45,Positions!$F$2:$F$14531,B45,Positions!$E$2:$E$14531,"C")</f>
        <v>1</v>
      </c>
      <c r="I45" s="3" t="n">
        <f aca="false">G45+H45</f>
        <v>1</v>
      </c>
      <c r="J45" s="6" t="n">
        <f aca="false">IF(F45=0,0,I45/F45)</f>
        <v>0.142857142857143</v>
      </c>
    </row>
    <row r="46" customFormat="false" ht="15" hidden="false" customHeight="false" outlineLevel="0" collapsed="false">
      <c r="A46" s="7" t="s">
        <v>45</v>
      </c>
      <c r="B46" s="7" t="s">
        <v>919</v>
      </c>
      <c r="C46" s="7" t="s">
        <v>920</v>
      </c>
      <c r="D46" s="7" t="s">
        <v>921</v>
      </c>
      <c r="E46" s="7" t="s">
        <v>357</v>
      </c>
      <c r="F46" s="7" t="n">
        <f aca="false">COUNTIFS(Positions!$B$2:$B$14531,A46,Positions!$F$2:$F$14531,"Position 8")+COUNTIFS(Positions!$B$2:$B$14531,A46,Positions!$F$2:$F$14531,"Position 9")+COUNTIFS(Positions!$B$2:$B$14531,A46,Positions!$F$2:$F$14531,"Position 26")</f>
        <v>3</v>
      </c>
      <c r="G46" s="7" t="n">
        <f aca="false">COUNTIFS(Positions!$B$2:$B$14531,A46,Positions!$F$2:$F$14531,"Position 8",Positions!$E$2:$E$14531,"G")+COUNTIFS(Positions!$B$2:$B$14531,A46,Positions!$F$2:$F$14531,"Position 9",Positions!$E$2:$E$14531,"G")+COUNTIFS(Positions!$B$2:$B$14531,A46,Positions!$F$2:$F$14531,"Position 26",Positions!$E$2:$E$14531,"G")</f>
        <v>1</v>
      </c>
      <c r="H46" s="7" t="n">
        <f aca="false">COUNTIFS(Positions!$B$2:$B$14531,A46,Positions!$F$2:$F$14531,"Position 8",Positions!$E$2:$E$14531,"C")+COUNTIFS(Positions!$B$2:$B$14531,A46,Positions!$F$2:$F$14531,"Position 9",Positions!$E$2:$E$14531,"C")+COUNTIFS(Positions!$B$2:$B$14531,A46,Positions!$F$2:$F$14531,"Position 26",Positions!$E$2:$E$14531,"C")</f>
        <v>1</v>
      </c>
      <c r="I46" s="8" t="n">
        <f aca="false">G46+H46</f>
        <v>2</v>
      </c>
      <c r="J46" s="26" t="n">
        <f aca="false">IF(F46=0,0,I46/F46)</f>
        <v>0.666666666666667</v>
      </c>
    </row>
    <row r="47" customFormat="false" ht="15" hidden="false" customHeight="false" outlineLevel="0" collapsed="false">
      <c r="A47" s="4" t="s">
        <v>46</v>
      </c>
      <c r="B47" s="4" t="s">
        <v>788</v>
      </c>
      <c r="C47" s="4" t="s">
        <v>907</v>
      </c>
      <c r="D47" s="4" t="s">
        <v>957</v>
      </c>
      <c r="E47" s="4" t="s">
        <v>958</v>
      </c>
      <c r="F47" s="4" t="n">
        <f aca="false">COUNTIFS(Positions!$B$2:$B$14531,A47,Positions!$F$2:$F$14531,B47)</f>
        <v>7</v>
      </c>
      <c r="G47" s="4" t="n">
        <f aca="false">COUNTIFS(Positions!$B$2:$B$14531,A47,Positions!$F$2:$F$14531,B47,Positions!$E$2:$E$14531,"G")</f>
        <v>3</v>
      </c>
      <c r="H47" s="4" t="n">
        <f aca="false">COUNTIFS(Positions!$B$2:$B$14531,A47,Positions!$F$2:$F$14531,B47,Positions!$E$2:$E$14531,"C")</f>
        <v>1</v>
      </c>
      <c r="I47" s="3" t="n">
        <f aca="false">G47+H47</f>
        <v>4</v>
      </c>
      <c r="J47" s="6" t="n">
        <f aca="false">IF(F47=0,0,I47/F47)</f>
        <v>0.571428571428571</v>
      </c>
    </row>
    <row r="48" customFormat="false" ht="15" hidden="false" customHeight="false" outlineLevel="0" collapsed="false">
      <c r="A48" s="4" t="s">
        <v>46</v>
      </c>
      <c r="B48" s="4" t="s">
        <v>811</v>
      </c>
      <c r="C48" s="4" t="s">
        <v>910</v>
      </c>
      <c r="D48" s="4" t="s">
        <v>959</v>
      </c>
      <c r="E48" s="4" t="s">
        <v>960</v>
      </c>
      <c r="F48" s="4" t="n">
        <f aca="false">COUNTIFS(Positions!$B$2:$B$14531,A48,Positions!$F$2:$F$14531,B48)</f>
        <v>7</v>
      </c>
      <c r="G48" s="4" t="n">
        <f aca="false">COUNTIFS(Positions!$B$2:$B$14531,A48,Positions!$F$2:$F$14531,B48,Positions!$E$2:$E$14531,"G")</f>
        <v>1</v>
      </c>
      <c r="H48" s="4" t="n">
        <f aca="false">COUNTIFS(Positions!$B$2:$B$14531,A48,Positions!$F$2:$F$14531,B48,Positions!$E$2:$E$14531,"C")</f>
        <v>2</v>
      </c>
      <c r="I48" s="3" t="n">
        <f aca="false">G48+H48</f>
        <v>3</v>
      </c>
      <c r="J48" s="6" t="n">
        <f aca="false">IF(F48=0,0,I48/F48)</f>
        <v>0.428571428571429</v>
      </c>
    </row>
    <row r="49" customFormat="false" ht="15" hidden="false" customHeight="false" outlineLevel="0" collapsed="false">
      <c r="A49" s="4" t="s">
        <v>46</v>
      </c>
      <c r="B49" s="4" t="s">
        <v>824</v>
      </c>
      <c r="C49" s="4" t="s">
        <v>913</v>
      </c>
      <c r="D49" s="4" t="s">
        <v>961</v>
      </c>
      <c r="E49" s="4" t="s">
        <v>950</v>
      </c>
      <c r="F49" s="4" t="n">
        <f aca="false">COUNTIFS(Positions!$B$2:$B$14531,A49,Positions!$F$2:$F$14531,B49)</f>
        <v>5</v>
      </c>
      <c r="G49" s="4" t="n">
        <f aca="false">COUNTIFS(Positions!$B$2:$B$14531,A49,Positions!$F$2:$F$14531,B49,Positions!$E$2:$E$14531,"G")</f>
        <v>2</v>
      </c>
      <c r="H49" s="4" t="n">
        <f aca="false">COUNTIFS(Positions!$B$2:$B$14531,A49,Positions!$F$2:$F$14531,B49,Positions!$E$2:$E$14531,"C")</f>
        <v>1</v>
      </c>
      <c r="I49" s="3" t="n">
        <f aca="false">G49+H49</f>
        <v>3</v>
      </c>
      <c r="J49" s="6" t="n">
        <f aca="false">IF(F49=0,0,I49/F49)</f>
        <v>0.6</v>
      </c>
    </row>
    <row r="50" customFormat="false" ht="15" hidden="false" customHeight="false" outlineLevel="0" collapsed="false">
      <c r="A50" s="4" t="s">
        <v>46</v>
      </c>
      <c r="B50" s="4" t="s">
        <v>836</v>
      </c>
      <c r="C50" s="4" t="s">
        <v>916</v>
      </c>
      <c r="D50" s="4" t="s">
        <v>962</v>
      </c>
      <c r="E50" s="4" t="s">
        <v>935</v>
      </c>
      <c r="F50" s="4" t="n">
        <f aca="false">COUNTIFS(Positions!$B$2:$B$14531,A50,Positions!$F$2:$F$14531,B50)</f>
        <v>7</v>
      </c>
      <c r="G50" s="4" t="n">
        <f aca="false">COUNTIFS(Positions!$B$2:$B$14531,A50,Positions!$F$2:$F$14531,B50,Positions!$E$2:$E$14531,"G")</f>
        <v>1</v>
      </c>
      <c r="H50" s="4" t="n">
        <f aca="false">COUNTIFS(Positions!$B$2:$B$14531,A50,Positions!$F$2:$F$14531,B50,Positions!$E$2:$E$14531,"C")</f>
        <v>1</v>
      </c>
      <c r="I50" s="3" t="n">
        <f aca="false">G50+H50</f>
        <v>2</v>
      </c>
      <c r="J50" s="6" t="n">
        <f aca="false">IF(F50=0,0,I50/F50)</f>
        <v>0.285714285714286</v>
      </c>
    </row>
    <row r="51" customFormat="false" ht="15" hidden="false" customHeight="false" outlineLevel="0" collapsed="false">
      <c r="A51" s="7" t="s">
        <v>46</v>
      </c>
      <c r="B51" s="7" t="s">
        <v>919</v>
      </c>
      <c r="C51" s="7" t="s">
        <v>920</v>
      </c>
      <c r="D51" s="7" t="s">
        <v>963</v>
      </c>
      <c r="E51" s="7" t="s">
        <v>365</v>
      </c>
      <c r="F51" s="7" t="n">
        <f aca="false">COUNTIFS(Positions!$B$2:$B$14531,A51,Positions!$F$2:$F$14531,"Position 8")+COUNTIFS(Positions!$B$2:$B$14531,A51,Positions!$F$2:$F$14531,"Position 9")+COUNTIFS(Positions!$B$2:$B$14531,A51,Positions!$F$2:$F$14531,"Position 26")</f>
        <v>3</v>
      </c>
      <c r="G51" s="7" t="n">
        <f aca="false">COUNTIFS(Positions!$B$2:$B$14531,A51,Positions!$F$2:$F$14531,"Position 8",Positions!$E$2:$E$14531,"G")+COUNTIFS(Positions!$B$2:$B$14531,A51,Positions!$F$2:$F$14531,"Position 9",Positions!$E$2:$E$14531,"G")+COUNTIFS(Positions!$B$2:$B$14531,A51,Positions!$F$2:$F$14531,"Position 26",Positions!$E$2:$E$14531,"G")</f>
        <v>1</v>
      </c>
      <c r="H51" s="7" t="n">
        <f aca="false">COUNTIFS(Positions!$B$2:$B$14531,A51,Positions!$F$2:$F$14531,"Position 8",Positions!$E$2:$E$14531,"C")+COUNTIFS(Positions!$B$2:$B$14531,A51,Positions!$F$2:$F$14531,"Position 9",Positions!$E$2:$E$14531,"C")+COUNTIFS(Positions!$B$2:$B$14531,A51,Positions!$F$2:$F$14531,"Position 26",Positions!$E$2:$E$14531,"C")</f>
        <v>0</v>
      </c>
      <c r="I51" s="8" t="n">
        <f aca="false">G51+H51</f>
        <v>1</v>
      </c>
      <c r="J51" s="26" t="n">
        <f aca="false">IF(F51=0,0,I51/F51)</f>
        <v>0.333333333333333</v>
      </c>
    </row>
    <row r="52" customFormat="false" ht="15" hidden="false" customHeight="false" outlineLevel="0" collapsed="false">
      <c r="A52" s="4" t="s">
        <v>47</v>
      </c>
      <c r="B52" s="4" t="s">
        <v>788</v>
      </c>
      <c r="C52" s="4" t="s">
        <v>907</v>
      </c>
      <c r="D52" s="4" t="s">
        <v>957</v>
      </c>
      <c r="E52" s="4" t="s">
        <v>964</v>
      </c>
      <c r="F52" s="4" t="n">
        <f aca="false">COUNTIFS(Positions!$B$2:$B$14531,A52,Positions!$F$2:$F$14531,B52)</f>
        <v>7</v>
      </c>
      <c r="G52" s="4" t="n">
        <f aca="false">COUNTIFS(Positions!$B$2:$B$14531,A52,Positions!$F$2:$F$14531,B52,Positions!$E$2:$E$14531,"G")</f>
        <v>3</v>
      </c>
      <c r="H52" s="4" t="n">
        <f aca="false">COUNTIFS(Positions!$B$2:$B$14531,A52,Positions!$F$2:$F$14531,B52,Positions!$E$2:$E$14531,"C")</f>
        <v>2</v>
      </c>
      <c r="I52" s="3" t="n">
        <f aca="false">G52+H52</f>
        <v>5</v>
      </c>
      <c r="J52" s="6" t="n">
        <f aca="false">IF(F52=0,0,I52/F52)</f>
        <v>0.714285714285714</v>
      </c>
    </row>
    <row r="53" customFormat="false" ht="15" hidden="false" customHeight="false" outlineLevel="0" collapsed="false">
      <c r="A53" s="4" t="s">
        <v>47</v>
      </c>
      <c r="B53" s="4" t="s">
        <v>811</v>
      </c>
      <c r="C53" s="4" t="s">
        <v>910</v>
      </c>
      <c r="D53" s="4" t="s">
        <v>959</v>
      </c>
      <c r="E53" s="4" t="s">
        <v>965</v>
      </c>
      <c r="F53" s="4" t="n">
        <f aca="false">COUNTIFS(Positions!$B$2:$B$14531,A53,Positions!$F$2:$F$14531,B53)</f>
        <v>7</v>
      </c>
      <c r="G53" s="4" t="n">
        <f aca="false">COUNTIFS(Positions!$B$2:$B$14531,A53,Positions!$F$2:$F$14531,B53,Positions!$E$2:$E$14531,"G")</f>
        <v>1</v>
      </c>
      <c r="H53" s="4" t="n">
        <f aca="false">COUNTIFS(Positions!$B$2:$B$14531,A53,Positions!$F$2:$F$14531,B53,Positions!$E$2:$E$14531,"C")</f>
        <v>2</v>
      </c>
      <c r="I53" s="3" t="n">
        <f aca="false">G53+H53</f>
        <v>3</v>
      </c>
      <c r="J53" s="6" t="n">
        <f aca="false">IF(F53=0,0,I53/F53)</f>
        <v>0.428571428571429</v>
      </c>
    </row>
    <row r="54" customFormat="false" ht="15" hidden="false" customHeight="false" outlineLevel="0" collapsed="false">
      <c r="A54" s="4" t="s">
        <v>47</v>
      </c>
      <c r="B54" s="4" t="s">
        <v>824</v>
      </c>
      <c r="C54" s="4" t="s">
        <v>913</v>
      </c>
      <c r="D54" s="4" t="s">
        <v>961</v>
      </c>
      <c r="E54" s="4" t="s">
        <v>950</v>
      </c>
      <c r="F54" s="4" t="n">
        <f aca="false">COUNTIFS(Positions!$B$2:$B$14531,A54,Positions!$F$2:$F$14531,B54)</f>
        <v>5</v>
      </c>
      <c r="G54" s="4" t="n">
        <f aca="false">COUNTIFS(Positions!$B$2:$B$14531,A54,Positions!$F$2:$F$14531,B54,Positions!$E$2:$E$14531,"G")</f>
        <v>2</v>
      </c>
      <c r="H54" s="4" t="n">
        <f aca="false">COUNTIFS(Positions!$B$2:$B$14531,A54,Positions!$F$2:$F$14531,B54,Positions!$E$2:$E$14531,"C")</f>
        <v>1</v>
      </c>
      <c r="I54" s="3" t="n">
        <f aca="false">G54+H54</f>
        <v>3</v>
      </c>
      <c r="J54" s="6" t="n">
        <f aca="false">IF(F54=0,0,I54/F54)</f>
        <v>0.6</v>
      </c>
    </row>
    <row r="55" customFormat="false" ht="15" hidden="false" customHeight="false" outlineLevel="0" collapsed="false">
      <c r="A55" s="4" t="s">
        <v>47</v>
      </c>
      <c r="B55" s="4" t="s">
        <v>836</v>
      </c>
      <c r="C55" s="4" t="s">
        <v>916</v>
      </c>
      <c r="D55" s="4" t="s">
        <v>962</v>
      </c>
      <c r="E55" s="4" t="s">
        <v>935</v>
      </c>
      <c r="F55" s="4" t="n">
        <f aca="false">COUNTIFS(Positions!$B$2:$B$14531,A55,Positions!$F$2:$F$14531,B55)</f>
        <v>7</v>
      </c>
      <c r="G55" s="4" t="n">
        <f aca="false">COUNTIFS(Positions!$B$2:$B$14531,A55,Positions!$F$2:$F$14531,B55,Positions!$E$2:$E$14531,"G")</f>
        <v>1</v>
      </c>
      <c r="H55" s="4" t="n">
        <f aca="false">COUNTIFS(Positions!$B$2:$B$14531,A55,Positions!$F$2:$F$14531,B55,Positions!$E$2:$E$14531,"C")</f>
        <v>1</v>
      </c>
      <c r="I55" s="3" t="n">
        <f aca="false">G55+H55</f>
        <v>2</v>
      </c>
      <c r="J55" s="6" t="n">
        <f aca="false">IF(F55=0,0,I55/F55)</f>
        <v>0.285714285714286</v>
      </c>
    </row>
    <row r="56" customFormat="false" ht="15" hidden="false" customHeight="false" outlineLevel="0" collapsed="false">
      <c r="A56" s="7" t="s">
        <v>47</v>
      </c>
      <c r="B56" s="7" t="s">
        <v>919</v>
      </c>
      <c r="C56" s="7" t="s">
        <v>920</v>
      </c>
      <c r="D56" s="7" t="s">
        <v>963</v>
      </c>
      <c r="E56" s="7" t="s">
        <v>365</v>
      </c>
      <c r="F56" s="7" t="n">
        <f aca="false">COUNTIFS(Positions!$B$2:$B$14531,A56,Positions!$F$2:$F$14531,"Position 8")+COUNTIFS(Positions!$B$2:$B$14531,A56,Positions!$F$2:$F$14531,"Position 9")+COUNTIFS(Positions!$B$2:$B$14531,A56,Positions!$F$2:$F$14531,"Position 26")</f>
        <v>3</v>
      </c>
      <c r="G56" s="7" t="n">
        <f aca="false">COUNTIFS(Positions!$B$2:$B$14531,A56,Positions!$F$2:$F$14531,"Position 8",Positions!$E$2:$E$14531,"G")+COUNTIFS(Positions!$B$2:$B$14531,A56,Positions!$F$2:$F$14531,"Position 9",Positions!$E$2:$E$14531,"G")+COUNTIFS(Positions!$B$2:$B$14531,A56,Positions!$F$2:$F$14531,"Position 26",Positions!$E$2:$E$14531,"G")</f>
        <v>1</v>
      </c>
      <c r="H56" s="7" t="n">
        <f aca="false">COUNTIFS(Positions!$B$2:$B$14531,A56,Positions!$F$2:$F$14531,"Position 8",Positions!$E$2:$E$14531,"C")+COUNTIFS(Positions!$B$2:$B$14531,A56,Positions!$F$2:$F$14531,"Position 9",Positions!$E$2:$E$14531,"C")+COUNTIFS(Positions!$B$2:$B$14531,A56,Positions!$F$2:$F$14531,"Position 26",Positions!$E$2:$E$14531,"C")</f>
        <v>0</v>
      </c>
      <c r="I56" s="8" t="n">
        <f aca="false">G56+H56</f>
        <v>1</v>
      </c>
      <c r="J56" s="26" t="n">
        <f aca="false">IF(F56=0,0,I56/F56)</f>
        <v>0.333333333333333</v>
      </c>
    </row>
    <row r="57" customFormat="false" ht="15" hidden="false" customHeight="false" outlineLevel="0" collapsed="false">
      <c r="A57" s="4" t="s">
        <v>48</v>
      </c>
      <c r="B57" s="4" t="s">
        <v>788</v>
      </c>
      <c r="C57" s="4" t="s">
        <v>907</v>
      </c>
      <c r="D57" s="4" t="s">
        <v>907</v>
      </c>
      <c r="E57" s="4" t="s">
        <v>966</v>
      </c>
      <c r="F57" s="4" t="n">
        <f aca="false">COUNTIFS(Positions!$B$2:$B$14531,A57,Positions!$F$2:$F$14531,B57)</f>
        <v>8</v>
      </c>
      <c r="G57" s="4" t="n">
        <f aca="false">COUNTIFS(Positions!$B$2:$B$14531,A57,Positions!$F$2:$F$14531,B57,Positions!$E$2:$E$14531,"G")</f>
        <v>4</v>
      </c>
      <c r="H57" s="4" t="n">
        <f aca="false">COUNTIFS(Positions!$B$2:$B$14531,A57,Positions!$F$2:$F$14531,B57,Positions!$E$2:$E$14531,"C")</f>
        <v>1</v>
      </c>
      <c r="I57" s="3" t="n">
        <f aca="false">G57+H57</f>
        <v>5</v>
      </c>
      <c r="J57" s="6" t="n">
        <f aca="false">IF(F57=0,0,I57/F57)</f>
        <v>0.625</v>
      </c>
    </row>
    <row r="58" customFormat="false" ht="15" hidden="false" customHeight="false" outlineLevel="0" collapsed="false">
      <c r="A58" s="4" t="s">
        <v>48</v>
      </c>
      <c r="B58" s="4" t="s">
        <v>811</v>
      </c>
      <c r="C58" s="4" t="s">
        <v>910</v>
      </c>
      <c r="D58" s="4" t="s">
        <v>910</v>
      </c>
      <c r="E58" s="4" t="s">
        <v>967</v>
      </c>
      <c r="F58" s="4" t="n">
        <f aca="false">COUNTIFS(Positions!$B$2:$B$14531,A58,Positions!$F$2:$F$14531,B58)</f>
        <v>7</v>
      </c>
      <c r="G58" s="4" t="n">
        <f aca="false">COUNTIFS(Positions!$B$2:$B$14531,A58,Positions!$F$2:$F$14531,B58,Positions!$E$2:$E$14531,"G")</f>
        <v>1</v>
      </c>
      <c r="H58" s="4" t="n">
        <f aca="false">COUNTIFS(Positions!$B$2:$B$14531,A58,Positions!$F$2:$F$14531,B58,Positions!$E$2:$E$14531,"C")</f>
        <v>2</v>
      </c>
      <c r="I58" s="3" t="n">
        <f aca="false">G58+H58</f>
        <v>3</v>
      </c>
      <c r="J58" s="6" t="n">
        <f aca="false">IF(F58=0,0,I58/F58)</f>
        <v>0.428571428571429</v>
      </c>
    </row>
    <row r="59" customFormat="false" ht="15" hidden="false" customHeight="false" outlineLevel="0" collapsed="false">
      <c r="A59" s="4" t="s">
        <v>48</v>
      </c>
      <c r="B59" s="4" t="s">
        <v>824</v>
      </c>
      <c r="C59" s="4" t="s">
        <v>913</v>
      </c>
      <c r="D59" s="4" t="s">
        <v>913</v>
      </c>
      <c r="E59" s="4" t="s">
        <v>953</v>
      </c>
      <c r="F59" s="4" t="n">
        <f aca="false">COUNTIFS(Positions!$B$2:$B$14531,A59,Positions!$F$2:$F$14531,B59)</f>
        <v>5</v>
      </c>
      <c r="G59" s="4" t="n">
        <f aca="false">COUNTIFS(Positions!$B$2:$B$14531,A59,Positions!$F$2:$F$14531,B59,Positions!$E$2:$E$14531,"G")</f>
        <v>2</v>
      </c>
      <c r="H59" s="4" t="n">
        <f aca="false">COUNTIFS(Positions!$B$2:$B$14531,A59,Positions!$F$2:$F$14531,B59,Positions!$E$2:$E$14531,"C")</f>
        <v>1</v>
      </c>
      <c r="I59" s="3" t="n">
        <f aca="false">G59+H59</f>
        <v>3</v>
      </c>
      <c r="J59" s="6" t="n">
        <f aca="false">IF(F59=0,0,I59/F59)</f>
        <v>0.6</v>
      </c>
    </row>
    <row r="60" customFormat="false" ht="15" hidden="false" customHeight="false" outlineLevel="0" collapsed="false">
      <c r="A60" s="4" t="s">
        <v>48</v>
      </c>
      <c r="B60" s="4" t="s">
        <v>836</v>
      </c>
      <c r="C60" s="4" t="s">
        <v>916</v>
      </c>
      <c r="D60" s="4" t="s">
        <v>916</v>
      </c>
      <c r="E60" s="4" t="s">
        <v>968</v>
      </c>
      <c r="F60" s="4" t="n">
        <f aca="false">COUNTIFS(Positions!$B$2:$B$14531,A60,Positions!$F$2:$F$14531,B60)</f>
        <v>7</v>
      </c>
      <c r="G60" s="4" t="n">
        <f aca="false">COUNTIFS(Positions!$B$2:$B$14531,A60,Positions!$F$2:$F$14531,B60,Positions!$E$2:$E$14531,"G")</f>
        <v>1</v>
      </c>
      <c r="H60" s="4" t="n">
        <f aca="false">COUNTIFS(Positions!$B$2:$B$14531,A60,Positions!$F$2:$F$14531,B60,Positions!$E$2:$E$14531,"C")</f>
        <v>2</v>
      </c>
      <c r="I60" s="3" t="n">
        <f aca="false">G60+H60</f>
        <v>3</v>
      </c>
      <c r="J60" s="6" t="n">
        <f aca="false">IF(F60=0,0,I60/F60)</f>
        <v>0.428571428571429</v>
      </c>
    </row>
    <row r="61" customFormat="false" ht="15" hidden="false" customHeight="false" outlineLevel="0" collapsed="false">
      <c r="A61" s="7" t="s">
        <v>48</v>
      </c>
      <c r="B61" s="7" t="s">
        <v>919</v>
      </c>
      <c r="C61" s="7" t="s">
        <v>920</v>
      </c>
      <c r="D61" s="7" t="s">
        <v>920</v>
      </c>
      <c r="E61" s="7" t="s">
        <v>365</v>
      </c>
      <c r="F61" s="7" t="n">
        <f aca="false">COUNTIFS(Positions!$B$2:$B$14531,A61,Positions!$F$2:$F$14531,"Position 8")+COUNTIFS(Positions!$B$2:$B$14531,A61,Positions!$F$2:$F$14531,"Position 9")+COUNTIFS(Positions!$B$2:$B$14531,A61,Positions!$F$2:$F$14531,"Position 26")</f>
        <v>3</v>
      </c>
      <c r="G61" s="7" t="n">
        <f aca="false">COUNTIFS(Positions!$B$2:$B$14531,A61,Positions!$F$2:$F$14531,"Position 8",Positions!$E$2:$E$14531,"G")+COUNTIFS(Positions!$B$2:$B$14531,A61,Positions!$F$2:$F$14531,"Position 9",Positions!$E$2:$E$14531,"G")+COUNTIFS(Positions!$B$2:$B$14531,A61,Positions!$F$2:$F$14531,"Position 26",Positions!$E$2:$E$14531,"G")</f>
        <v>1</v>
      </c>
      <c r="H61" s="7" t="n">
        <f aca="false">COUNTIFS(Positions!$B$2:$B$14531,A61,Positions!$F$2:$F$14531,"Position 8",Positions!$E$2:$E$14531,"C")+COUNTIFS(Positions!$B$2:$B$14531,A61,Positions!$F$2:$F$14531,"Position 9",Positions!$E$2:$E$14531,"C")+COUNTIFS(Positions!$B$2:$B$14531,A61,Positions!$F$2:$F$14531,"Position 26",Positions!$E$2:$E$14531,"C")</f>
        <v>0</v>
      </c>
      <c r="I61" s="8" t="n">
        <f aca="false">G61+H61</f>
        <v>1</v>
      </c>
      <c r="J61" s="26" t="n">
        <f aca="false">IF(F61=0,0,I61/F61)</f>
        <v>0.333333333333333</v>
      </c>
    </row>
    <row r="62" customFormat="false" ht="15" hidden="false" customHeight="false" outlineLevel="0" collapsed="false">
      <c r="A62" s="4" t="s">
        <v>49</v>
      </c>
      <c r="B62" s="4" t="s">
        <v>788</v>
      </c>
      <c r="C62" s="4" t="s">
        <v>907</v>
      </c>
      <c r="D62" s="4" t="s">
        <v>907</v>
      </c>
      <c r="E62" s="4" t="s">
        <v>969</v>
      </c>
      <c r="F62" s="4" t="n">
        <f aca="false">COUNTIFS(Positions!$B$2:$B$14531,A62,Positions!$F$2:$F$14531,B62)</f>
        <v>8</v>
      </c>
      <c r="G62" s="4" t="n">
        <f aca="false">COUNTIFS(Positions!$B$2:$B$14531,A62,Positions!$F$2:$F$14531,B62,Positions!$E$2:$E$14531,"G")</f>
        <v>2</v>
      </c>
      <c r="H62" s="4" t="n">
        <f aca="false">COUNTIFS(Positions!$B$2:$B$14531,A62,Positions!$F$2:$F$14531,B62,Positions!$E$2:$E$14531,"C")</f>
        <v>0</v>
      </c>
      <c r="I62" s="3" t="n">
        <f aca="false">G62+H62</f>
        <v>2</v>
      </c>
      <c r="J62" s="6" t="n">
        <f aca="false">IF(F62=0,0,I62/F62)</f>
        <v>0.25</v>
      </c>
    </row>
    <row r="63" customFormat="false" ht="15" hidden="false" customHeight="false" outlineLevel="0" collapsed="false">
      <c r="A63" s="4" t="s">
        <v>49</v>
      </c>
      <c r="B63" s="4" t="s">
        <v>811</v>
      </c>
      <c r="C63" s="4" t="s">
        <v>910</v>
      </c>
      <c r="D63" s="4" t="s">
        <v>910</v>
      </c>
      <c r="E63" s="4" t="s">
        <v>970</v>
      </c>
      <c r="F63" s="4" t="n">
        <f aca="false">COUNTIFS(Positions!$B$2:$B$14531,A63,Positions!$F$2:$F$14531,B63)</f>
        <v>7</v>
      </c>
      <c r="G63" s="4" t="n">
        <f aca="false">COUNTIFS(Positions!$B$2:$B$14531,A63,Positions!$F$2:$F$14531,B63,Positions!$E$2:$E$14531,"G")</f>
        <v>2</v>
      </c>
      <c r="H63" s="4" t="n">
        <f aca="false">COUNTIFS(Positions!$B$2:$B$14531,A63,Positions!$F$2:$F$14531,B63,Positions!$E$2:$E$14531,"C")</f>
        <v>2</v>
      </c>
      <c r="I63" s="3" t="n">
        <f aca="false">G63+H63</f>
        <v>4</v>
      </c>
      <c r="J63" s="6" t="n">
        <f aca="false">IF(F63=0,0,I63/F63)</f>
        <v>0.571428571428571</v>
      </c>
    </row>
    <row r="64" customFormat="false" ht="15" hidden="false" customHeight="false" outlineLevel="0" collapsed="false">
      <c r="A64" s="4" t="s">
        <v>49</v>
      </c>
      <c r="B64" s="4" t="s">
        <v>824</v>
      </c>
      <c r="C64" s="4" t="s">
        <v>913</v>
      </c>
      <c r="D64" s="4" t="s">
        <v>913</v>
      </c>
      <c r="E64" s="4" t="s">
        <v>971</v>
      </c>
      <c r="F64" s="4" t="n">
        <f aca="false">COUNTIFS(Positions!$B$2:$B$14531,A64,Positions!$F$2:$F$14531,B64)</f>
        <v>5</v>
      </c>
      <c r="G64" s="4" t="n">
        <f aca="false">COUNTIFS(Positions!$B$2:$B$14531,A64,Positions!$F$2:$F$14531,B64,Positions!$E$2:$E$14531,"G")</f>
        <v>2</v>
      </c>
      <c r="H64" s="4" t="n">
        <f aca="false">COUNTIFS(Positions!$B$2:$B$14531,A64,Positions!$F$2:$F$14531,B64,Positions!$E$2:$E$14531,"C")</f>
        <v>0</v>
      </c>
      <c r="I64" s="3" t="n">
        <f aca="false">G64+H64</f>
        <v>2</v>
      </c>
      <c r="J64" s="6" t="n">
        <f aca="false">IF(F64=0,0,I64/F64)</f>
        <v>0.4</v>
      </c>
    </row>
    <row r="65" customFormat="false" ht="15" hidden="false" customHeight="false" outlineLevel="0" collapsed="false">
      <c r="A65" s="4" t="s">
        <v>49</v>
      </c>
      <c r="B65" s="4" t="s">
        <v>836</v>
      </c>
      <c r="C65" s="4" t="s">
        <v>916</v>
      </c>
      <c r="D65" s="4" t="s">
        <v>916</v>
      </c>
      <c r="E65" s="4" t="s">
        <v>972</v>
      </c>
      <c r="F65" s="4" t="n">
        <f aca="false">COUNTIFS(Positions!$B$2:$B$14531,A65,Positions!$F$2:$F$14531,B65)</f>
        <v>7</v>
      </c>
      <c r="G65" s="4" t="n">
        <f aca="false">COUNTIFS(Positions!$B$2:$B$14531,A65,Positions!$F$2:$F$14531,B65,Positions!$E$2:$E$14531,"G")</f>
        <v>1</v>
      </c>
      <c r="H65" s="4" t="n">
        <f aca="false">COUNTIFS(Positions!$B$2:$B$14531,A65,Positions!$F$2:$F$14531,B65,Positions!$E$2:$E$14531,"C")</f>
        <v>2</v>
      </c>
      <c r="I65" s="3" t="n">
        <f aca="false">G65+H65</f>
        <v>3</v>
      </c>
      <c r="J65" s="6" t="n">
        <f aca="false">IF(F65=0,0,I65/F65)</f>
        <v>0.428571428571429</v>
      </c>
    </row>
    <row r="66" customFormat="false" ht="15" hidden="false" customHeight="false" outlineLevel="0" collapsed="false">
      <c r="A66" s="7" t="s">
        <v>49</v>
      </c>
      <c r="B66" s="7" t="s">
        <v>919</v>
      </c>
      <c r="C66" s="7" t="s">
        <v>920</v>
      </c>
      <c r="D66" s="7" t="s">
        <v>920</v>
      </c>
      <c r="E66" s="7" t="s">
        <v>365</v>
      </c>
      <c r="F66" s="7" t="n">
        <f aca="false">COUNTIFS(Positions!$B$2:$B$14531,A66,Positions!$F$2:$F$14531,"Position 8")+COUNTIFS(Positions!$B$2:$B$14531,A66,Positions!$F$2:$F$14531,"Position 9")+COUNTIFS(Positions!$B$2:$B$14531,A66,Positions!$F$2:$F$14531,"Position 26")</f>
        <v>3</v>
      </c>
      <c r="G66" s="7" t="n">
        <f aca="false">COUNTIFS(Positions!$B$2:$B$14531,A66,Positions!$F$2:$F$14531,"Position 8",Positions!$E$2:$E$14531,"G")+COUNTIFS(Positions!$B$2:$B$14531,A66,Positions!$F$2:$F$14531,"Position 9",Positions!$E$2:$E$14531,"G")+COUNTIFS(Positions!$B$2:$B$14531,A66,Positions!$F$2:$F$14531,"Position 26",Positions!$E$2:$E$14531,"G")</f>
        <v>1</v>
      </c>
      <c r="H66" s="7" t="n">
        <f aca="false">COUNTIFS(Positions!$B$2:$B$14531,A66,Positions!$F$2:$F$14531,"Position 8",Positions!$E$2:$E$14531,"C")+COUNTIFS(Positions!$B$2:$B$14531,A66,Positions!$F$2:$F$14531,"Position 9",Positions!$E$2:$E$14531,"C")+COUNTIFS(Positions!$B$2:$B$14531,A66,Positions!$F$2:$F$14531,"Position 26",Positions!$E$2:$E$14531,"C")</f>
        <v>0</v>
      </c>
      <c r="I66" s="8" t="n">
        <f aca="false">G66+H66</f>
        <v>1</v>
      </c>
      <c r="J66" s="26" t="n">
        <f aca="false">IF(F66=0,0,I66/F66)</f>
        <v>0.333333333333333</v>
      </c>
    </row>
    <row r="67" customFormat="false" ht="15" hidden="false" customHeight="false" outlineLevel="0" collapsed="false">
      <c r="A67" s="4" t="s">
        <v>50</v>
      </c>
      <c r="B67" s="4" t="s">
        <v>788</v>
      </c>
      <c r="C67" s="4" t="s">
        <v>907</v>
      </c>
      <c r="D67" s="4" t="s">
        <v>957</v>
      </c>
      <c r="E67" s="4" t="s">
        <v>973</v>
      </c>
      <c r="F67" s="4" t="n">
        <f aca="false">COUNTIFS(Positions!$B$2:$B$14531,A67,Positions!$F$2:$F$14531,B67)</f>
        <v>7</v>
      </c>
      <c r="G67" s="4" t="n">
        <f aca="false">COUNTIFS(Positions!$B$2:$B$14531,A67,Positions!$F$2:$F$14531,B67,Positions!$E$2:$E$14531,"G")</f>
        <v>3</v>
      </c>
      <c r="H67" s="4" t="n">
        <f aca="false">COUNTIFS(Positions!$B$2:$B$14531,A67,Positions!$F$2:$F$14531,B67,Positions!$E$2:$E$14531,"C")</f>
        <v>0</v>
      </c>
      <c r="I67" s="3" t="n">
        <f aca="false">G67+H67</f>
        <v>3</v>
      </c>
      <c r="J67" s="6" t="n">
        <f aca="false">IF(F67=0,0,I67/F67)</f>
        <v>0.428571428571429</v>
      </c>
    </row>
    <row r="68" customFormat="false" ht="15" hidden="false" customHeight="false" outlineLevel="0" collapsed="false">
      <c r="A68" s="4" t="s">
        <v>50</v>
      </c>
      <c r="B68" s="4" t="s">
        <v>811</v>
      </c>
      <c r="C68" s="4" t="s">
        <v>910</v>
      </c>
      <c r="D68" s="4" t="s">
        <v>959</v>
      </c>
      <c r="E68" s="4" t="s">
        <v>974</v>
      </c>
      <c r="F68" s="4" t="n">
        <f aca="false">COUNTIFS(Positions!$B$2:$B$14531,A68,Positions!$F$2:$F$14531,B68)</f>
        <v>7</v>
      </c>
      <c r="G68" s="4" t="n">
        <f aca="false">COUNTIFS(Positions!$B$2:$B$14531,A68,Positions!$F$2:$F$14531,B68,Positions!$E$2:$E$14531,"G")</f>
        <v>0</v>
      </c>
      <c r="H68" s="4" t="n">
        <f aca="false">COUNTIFS(Positions!$B$2:$B$14531,A68,Positions!$F$2:$F$14531,B68,Positions!$E$2:$E$14531,"C")</f>
        <v>3</v>
      </c>
      <c r="I68" s="3" t="n">
        <f aca="false">G68+H68</f>
        <v>3</v>
      </c>
      <c r="J68" s="6" t="n">
        <f aca="false">IF(F68=0,0,I68/F68)</f>
        <v>0.428571428571429</v>
      </c>
    </row>
    <row r="69" customFormat="false" ht="15" hidden="false" customHeight="false" outlineLevel="0" collapsed="false">
      <c r="A69" s="4" t="s">
        <v>50</v>
      </c>
      <c r="B69" s="4" t="s">
        <v>824</v>
      </c>
      <c r="C69" s="4" t="s">
        <v>913</v>
      </c>
      <c r="D69" s="4" t="s">
        <v>975</v>
      </c>
      <c r="E69" s="4" t="s">
        <v>976</v>
      </c>
      <c r="F69" s="4" t="n">
        <f aca="false">COUNTIFS(Positions!$B$2:$B$14531,A69,Positions!$F$2:$F$14531,B69)</f>
        <v>4</v>
      </c>
      <c r="G69" s="4" t="n">
        <f aca="false">COUNTIFS(Positions!$B$2:$B$14531,A69,Positions!$F$2:$F$14531,B69,Positions!$E$2:$E$14531,"G")</f>
        <v>1</v>
      </c>
      <c r="H69" s="4" t="n">
        <f aca="false">COUNTIFS(Positions!$B$2:$B$14531,A69,Positions!$F$2:$F$14531,B69,Positions!$E$2:$E$14531,"C")</f>
        <v>1</v>
      </c>
      <c r="I69" s="3" t="n">
        <f aca="false">G69+H69</f>
        <v>2</v>
      </c>
      <c r="J69" s="6" t="n">
        <f aca="false">IF(F69=0,0,I69/F69)</f>
        <v>0.5</v>
      </c>
    </row>
    <row r="70" customFormat="false" ht="15" hidden="false" customHeight="false" outlineLevel="0" collapsed="false">
      <c r="A70" s="4" t="s">
        <v>50</v>
      </c>
      <c r="B70" s="4" t="s">
        <v>836</v>
      </c>
      <c r="C70" s="4" t="s">
        <v>916</v>
      </c>
      <c r="D70" s="4" t="s">
        <v>977</v>
      </c>
      <c r="E70" s="4" t="s">
        <v>978</v>
      </c>
      <c r="F70" s="4" t="n">
        <f aca="false">COUNTIFS(Positions!$B$2:$B$14531,A70,Positions!$F$2:$F$14531,B70)</f>
        <v>7</v>
      </c>
      <c r="G70" s="4" t="n">
        <f aca="false">COUNTIFS(Positions!$B$2:$B$14531,A70,Positions!$F$2:$F$14531,B70,Positions!$E$2:$E$14531,"G")</f>
        <v>1</v>
      </c>
      <c r="H70" s="4" t="n">
        <f aca="false">COUNTIFS(Positions!$B$2:$B$14531,A70,Positions!$F$2:$F$14531,B70,Positions!$E$2:$E$14531,"C")</f>
        <v>1</v>
      </c>
      <c r="I70" s="3" t="n">
        <f aca="false">G70+H70</f>
        <v>2</v>
      </c>
      <c r="J70" s="6" t="n">
        <f aca="false">IF(F70=0,0,I70/F70)</f>
        <v>0.285714285714286</v>
      </c>
    </row>
    <row r="71" customFormat="false" ht="15" hidden="false" customHeight="false" outlineLevel="0" collapsed="false">
      <c r="A71" s="7" t="s">
        <v>50</v>
      </c>
      <c r="B71" s="7" t="s">
        <v>919</v>
      </c>
      <c r="C71" s="7" t="s">
        <v>920</v>
      </c>
      <c r="D71" s="7" t="s">
        <v>963</v>
      </c>
      <c r="E71" s="7" t="s">
        <v>342</v>
      </c>
      <c r="F71" s="7" t="n">
        <f aca="false">COUNTIFS(Positions!$B$2:$B$14531,A71,Positions!$F$2:$F$14531,"Position 8")+COUNTIFS(Positions!$B$2:$B$14531,A71,Positions!$F$2:$F$14531,"Position 9")+COUNTIFS(Positions!$B$2:$B$14531,A71,Positions!$F$2:$F$14531,"Position 26")</f>
        <v>3</v>
      </c>
      <c r="G71" s="7" t="n">
        <f aca="false">COUNTIFS(Positions!$B$2:$B$14531,A71,Positions!$F$2:$F$14531,"Position 8",Positions!$E$2:$E$14531,"G")+COUNTIFS(Positions!$B$2:$B$14531,A71,Positions!$F$2:$F$14531,"Position 9",Positions!$E$2:$E$14531,"G")+COUNTIFS(Positions!$B$2:$B$14531,A71,Positions!$F$2:$F$14531,"Position 26",Positions!$E$2:$E$14531,"G")</f>
        <v>0</v>
      </c>
      <c r="H71" s="7" t="n">
        <f aca="false">COUNTIFS(Positions!$B$2:$B$14531,A71,Positions!$F$2:$F$14531,"Position 8",Positions!$E$2:$E$14531,"C")+COUNTIFS(Positions!$B$2:$B$14531,A71,Positions!$F$2:$F$14531,"Position 9",Positions!$E$2:$E$14531,"C")+COUNTIFS(Positions!$B$2:$B$14531,A71,Positions!$F$2:$F$14531,"Position 26",Positions!$E$2:$E$14531,"C")</f>
        <v>1</v>
      </c>
      <c r="I71" s="8" t="n">
        <f aca="false">G71+H71</f>
        <v>1</v>
      </c>
      <c r="J71" s="26" t="n">
        <f aca="false">IF(F71=0,0,I71/F71)</f>
        <v>0.333333333333333</v>
      </c>
    </row>
    <row r="72" customFormat="false" ht="15" hidden="false" customHeight="false" outlineLevel="0" collapsed="false">
      <c r="A72" s="4" t="s">
        <v>51</v>
      </c>
      <c r="B72" s="4" t="s">
        <v>788</v>
      </c>
      <c r="C72" s="4" t="s">
        <v>907</v>
      </c>
      <c r="D72" s="4" t="s">
        <v>929</v>
      </c>
      <c r="E72" s="4" t="s">
        <v>979</v>
      </c>
      <c r="F72" s="4" t="n">
        <f aca="false">COUNTIFS(Positions!$B$2:$B$14531,A72,Positions!$F$2:$F$14531,B72)</f>
        <v>9</v>
      </c>
      <c r="G72" s="4" t="n">
        <f aca="false">COUNTIFS(Positions!$B$2:$B$14531,A72,Positions!$F$2:$F$14531,B72,Positions!$E$2:$E$14531,"G")</f>
        <v>3</v>
      </c>
      <c r="H72" s="4" t="n">
        <f aca="false">COUNTIFS(Positions!$B$2:$B$14531,A72,Positions!$F$2:$F$14531,B72,Positions!$E$2:$E$14531,"C")</f>
        <v>0</v>
      </c>
      <c r="I72" s="3" t="n">
        <f aca="false">G72+H72</f>
        <v>3</v>
      </c>
      <c r="J72" s="6" t="n">
        <f aca="false">IF(F72=0,0,I72/F72)</f>
        <v>0.333333333333333</v>
      </c>
    </row>
    <row r="73" customFormat="false" ht="15" hidden="false" customHeight="false" outlineLevel="0" collapsed="false">
      <c r="A73" s="4" t="s">
        <v>51</v>
      </c>
      <c r="B73" s="4" t="s">
        <v>811</v>
      </c>
      <c r="C73" s="4" t="s">
        <v>910</v>
      </c>
      <c r="D73" s="4" t="s">
        <v>931</v>
      </c>
      <c r="E73" s="4" t="s">
        <v>948</v>
      </c>
      <c r="F73" s="4" t="n">
        <f aca="false">COUNTIFS(Positions!$B$2:$B$14531,A73,Positions!$F$2:$F$14531,B73)</f>
        <v>7</v>
      </c>
      <c r="G73" s="4" t="n">
        <f aca="false">COUNTIFS(Positions!$B$2:$B$14531,A73,Positions!$F$2:$F$14531,B73,Positions!$E$2:$E$14531,"G")</f>
        <v>0</v>
      </c>
      <c r="H73" s="4" t="n">
        <f aca="false">COUNTIFS(Positions!$B$2:$B$14531,A73,Positions!$F$2:$F$14531,B73,Positions!$E$2:$E$14531,"C")</f>
        <v>2</v>
      </c>
      <c r="I73" s="3" t="n">
        <f aca="false">G73+H73</f>
        <v>2</v>
      </c>
      <c r="J73" s="6" t="n">
        <f aca="false">IF(F73=0,0,I73/F73)</f>
        <v>0.285714285714286</v>
      </c>
    </row>
    <row r="74" customFormat="false" ht="15" hidden="false" customHeight="false" outlineLevel="0" collapsed="false">
      <c r="A74" s="4" t="s">
        <v>51</v>
      </c>
      <c r="B74" s="4" t="s">
        <v>824</v>
      </c>
      <c r="C74" s="4" t="s">
        <v>913</v>
      </c>
      <c r="D74" s="4" t="s">
        <v>949</v>
      </c>
      <c r="E74" s="4" t="s">
        <v>980</v>
      </c>
      <c r="F74" s="4" t="n">
        <f aca="false">COUNTIFS(Positions!$B$2:$B$14531,A74,Positions!$F$2:$F$14531,B74)</f>
        <v>5</v>
      </c>
      <c r="G74" s="4" t="n">
        <f aca="false">COUNTIFS(Positions!$B$2:$B$14531,A74,Positions!$F$2:$F$14531,B74,Positions!$E$2:$E$14531,"G")</f>
        <v>2</v>
      </c>
      <c r="H74" s="4" t="n">
        <f aca="false">COUNTIFS(Positions!$B$2:$B$14531,A74,Positions!$F$2:$F$14531,B74,Positions!$E$2:$E$14531,"C")</f>
        <v>2</v>
      </c>
      <c r="I74" s="3" t="n">
        <f aca="false">G74+H74</f>
        <v>4</v>
      </c>
      <c r="J74" s="6" t="n">
        <f aca="false">IF(F74=0,0,I74/F74)</f>
        <v>0.8</v>
      </c>
    </row>
    <row r="75" customFormat="false" ht="15" hidden="false" customHeight="false" outlineLevel="0" collapsed="false">
      <c r="A75" s="4" t="s">
        <v>51</v>
      </c>
      <c r="B75" s="4" t="s">
        <v>836</v>
      </c>
      <c r="C75" s="4" t="s">
        <v>916</v>
      </c>
      <c r="D75" s="4" t="s">
        <v>951</v>
      </c>
      <c r="E75" s="4" t="s">
        <v>981</v>
      </c>
      <c r="F75" s="4" t="n">
        <f aca="false">COUNTIFS(Positions!$B$2:$B$14531,A75,Positions!$F$2:$F$14531,B75)</f>
        <v>7</v>
      </c>
      <c r="G75" s="4" t="n">
        <f aca="false">COUNTIFS(Positions!$B$2:$B$14531,A75,Positions!$F$2:$F$14531,B75,Positions!$E$2:$E$14531,"G")</f>
        <v>2</v>
      </c>
      <c r="H75" s="4" t="n">
        <f aca="false">COUNTIFS(Positions!$B$2:$B$14531,A75,Positions!$F$2:$F$14531,B75,Positions!$E$2:$E$14531,"C")</f>
        <v>1</v>
      </c>
      <c r="I75" s="3" t="n">
        <f aca="false">G75+H75</f>
        <v>3</v>
      </c>
      <c r="J75" s="6" t="n">
        <f aca="false">IF(F75=0,0,I75/F75)</f>
        <v>0.428571428571429</v>
      </c>
    </row>
    <row r="76" customFormat="false" ht="15" hidden="false" customHeight="false" outlineLevel="0" collapsed="false">
      <c r="A76" s="7" t="s">
        <v>51</v>
      </c>
      <c r="B76" s="7" t="s">
        <v>919</v>
      </c>
      <c r="C76" s="7" t="s">
        <v>920</v>
      </c>
      <c r="D76" s="7" t="s">
        <v>936</v>
      </c>
      <c r="E76" s="7" t="s">
        <v>468</v>
      </c>
      <c r="F76" s="7" t="n">
        <f aca="false">COUNTIFS(Positions!$B$2:$B$14531,A76,Positions!$F$2:$F$14531,"Position 8")+COUNTIFS(Positions!$B$2:$B$14531,A76,Positions!$F$2:$F$14531,"Position 9")+COUNTIFS(Positions!$B$2:$B$14531,A76,Positions!$F$2:$F$14531,"Position 26")</f>
        <v>3</v>
      </c>
      <c r="G76" s="7" t="n">
        <f aca="false">COUNTIFS(Positions!$B$2:$B$14531,A76,Positions!$F$2:$F$14531,"Position 8",Positions!$E$2:$E$14531,"G")+COUNTIFS(Positions!$B$2:$B$14531,A76,Positions!$F$2:$F$14531,"Position 9",Positions!$E$2:$E$14531,"G")+COUNTIFS(Positions!$B$2:$B$14531,A76,Positions!$F$2:$F$14531,"Position 26",Positions!$E$2:$E$14531,"G")</f>
        <v>0</v>
      </c>
      <c r="H76" s="7" t="n">
        <f aca="false">COUNTIFS(Positions!$B$2:$B$14531,A76,Positions!$F$2:$F$14531,"Position 8",Positions!$E$2:$E$14531,"C")+COUNTIFS(Positions!$B$2:$B$14531,A76,Positions!$F$2:$F$14531,"Position 9",Positions!$E$2:$E$14531,"C")+COUNTIFS(Positions!$B$2:$B$14531,A76,Positions!$F$2:$F$14531,"Position 26",Positions!$E$2:$E$14531,"C")</f>
        <v>0</v>
      </c>
      <c r="I76" s="8" t="n">
        <f aca="false">G76+H76</f>
        <v>0</v>
      </c>
      <c r="J76" s="26" t="n">
        <f aca="false">IF(F76=0,0,I76/F76)</f>
        <v>0</v>
      </c>
    </row>
    <row r="77" customFormat="false" ht="15" hidden="false" customHeight="false" outlineLevel="0" collapsed="false">
      <c r="A77" s="4" t="s">
        <v>52</v>
      </c>
      <c r="B77" s="4" t="s">
        <v>788</v>
      </c>
      <c r="C77" s="4" t="s">
        <v>907</v>
      </c>
      <c r="D77" s="4" t="s">
        <v>929</v>
      </c>
      <c r="E77" s="4" t="s">
        <v>982</v>
      </c>
      <c r="F77" s="4" t="n">
        <f aca="false">COUNTIFS(Positions!$B$2:$B$14531,A77,Positions!$F$2:$F$14531,B77)</f>
        <v>9</v>
      </c>
      <c r="G77" s="4" t="n">
        <f aca="false">COUNTIFS(Positions!$B$2:$B$14531,A77,Positions!$F$2:$F$14531,B77,Positions!$E$2:$E$14531,"G")</f>
        <v>3</v>
      </c>
      <c r="H77" s="4" t="n">
        <f aca="false">COUNTIFS(Positions!$B$2:$B$14531,A77,Positions!$F$2:$F$14531,B77,Positions!$E$2:$E$14531,"C")</f>
        <v>1</v>
      </c>
      <c r="I77" s="3" t="n">
        <f aca="false">G77+H77</f>
        <v>4</v>
      </c>
      <c r="J77" s="6" t="n">
        <f aca="false">IF(F77=0,0,I77/F77)</f>
        <v>0.444444444444444</v>
      </c>
    </row>
    <row r="78" customFormat="false" ht="15" hidden="false" customHeight="false" outlineLevel="0" collapsed="false">
      <c r="A78" s="4" t="s">
        <v>52</v>
      </c>
      <c r="B78" s="4" t="s">
        <v>811</v>
      </c>
      <c r="C78" s="4" t="s">
        <v>910</v>
      </c>
      <c r="D78" s="4" t="s">
        <v>931</v>
      </c>
      <c r="E78" s="4" t="s">
        <v>948</v>
      </c>
      <c r="F78" s="4" t="n">
        <f aca="false">COUNTIFS(Positions!$B$2:$B$14531,A78,Positions!$F$2:$F$14531,B78)</f>
        <v>7</v>
      </c>
      <c r="G78" s="4" t="n">
        <f aca="false">COUNTIFS(Positions!$B$2:$B$14531,A78,Positions!$F$2:$F$14531,B78,Positions!$E$2:$E$14531,"G")</f>
        <v>0</v>
      </c>
      <c r="H78" s="4" t="n">
        <f aca="false">COUNTIFS(Positions!$B$2:$B$14531,A78,Positions!$F$2:$F$14531,B78,Positions!$E$2:$E$14531,"C")</f>
        <v>2</v>
      </c>
      <c r="I78" s="3" t="n">
        <f aca="false">G78+H78</f>
        <v>2</v>
      </c>
      <c r="J78" s="6" t="n">
        <f aca="false">IF(F78=0,0,I78/F78)</f>
        <v>0.285714285714286</v>
      </c>
    </row>
    <row r="79" customFormat="false" ht="15" hidden="false" customHeight="false" outlineLevel="0" collapsed="false">
      <c r="A79" s="4" t="s">
        <v>52</v>
      </c>
      <c r="B79" s="4" t="s">
        <v>824</v>
      </c>
      <c r="C79" s="4" t="s">
        <v>913</v>
      </c>
      <c r="D79" s="4" t="s">
        <v>949</v>
      </c>
      <c r="E79" s="4" t="s">
        <v>953</v>
      </c>
      <c r="F79" s="4" t="n">
        <f aca="false">COUNTIFS(Positions!$B$2:$B$14531,A79,Positions!$F$2:$F$14531,B79)</f>
        <v>5</v>
      </c>
      <c r="G79" s="4" t="n">
        <f aca="false">COUNTIFS(Positions!$B$2:$B$14531,A79,Positions!$F$2:$F$14531,B79,Positions!$E$2:$E$14531,"G")</f>
        <v>2</v>
      </c>
      <c r="H79" s="4" t="n">
        <f aca="false">COUNTIFS(Positions!$B$2:$B$14531,A79,Positions!$F$2:$F$14531,B79,Positions!$E$2:$E$14531,"C")</f>
        <v>1</v>
      </c>
      <c r="I79" s="3" t="n">
        <f aca="false">G79+H79</f>
        <v>3</v>
      </c>
      <c r="J79" s="6" t="n">
        <f aca="false">IF(F79=0,0,I79/F79)</f>
        <v>0.6</v>
      </c>
    </row>
    <row r="80" customFormat="false" ht="15" hidden="false" customHeight="false" outlineLevel="0" collapsed="false">
      <c r="A80" s="4" t="s">
        <v>52</v>
      </c>
      <c r="B80" s="4" t="s">
        <v>836</v>
      </c>
      <c r="C80" s="4" t="s">
        <v>916</v>
      </c>
      <c r="D80" s="4" t="s">
        <v>951</v>
      </c>
      <c r="E80" s="4" t="s">
        <v>918</v>
      </c>
      <c r="F80" s="4" t="n">
        <f aca="false">COUNTIFS(Positions!$B$2:$B$14531,A80,Positions!$F$2:$F$14531,B80)</f>
        <v>7</v>
      </c>
      <c r="G80" s="4" t="n">
        <f aca="false">COUNTIFS(Positions!$B$2:$B$14531,A80,Positions!$F$2:$F$14531,B80,Positions!$E$2:$E$14531,"G")</f>
        <v>0</v>
      </c>
      <c r="H80" s="4" t="n">
        <f aca="false">COUNTIFS(Positions!$B$2:$B$14531,A80,Positions!$F$2:$F$14531,B80,Positions!$E$2:$E$14531,"C")</f>
        <v>1</v>
      </c>
      <c r="I80" s="3" t="n">
        <f aca="false">G80+H80</f>
        <v>1</v>
      </c>
      <c r="J80" s="6" t="n">
        <f aca="false">IF(F80=0,0,I80/F80)</f>
        <v>0.142857142857143</v>
      </c>
    </row>
    <row r="81" customFormat="false" ht="15" hidden="false" customHeight="false" outlineLevel="0" collapsed="false">
      <c r="A81" s="7" t="s">
        <v>52</v>
      </c>
      <c r="B81" s="7" t="s">
        <v>919</v>
      </c>
      <c r="C81" s="7" t="s">
        <v>920</v>
      </c>
      <c r="D81" s="7" t="s">
        <v>936</v>
      </c>
      <c r="E81" s="7" t="s">
        <v>327</v>
      </c>
      <c r="F81" s="7" t="n">
        <f aca="false">COUNTIFS(Positions!$B$2:$B$14531,A81,Positions!$F$2:$F$14531,"Position 8")+COUNTIFS(Positions!$B$2:$B$14531,A81,Positions!$F$2:$F$14531,"Position 9")+COUNTIFS(Positions!$B$2:$B$14531,A81,Positions!$F$2:$F$14531,"Position 26")</f>
        <v>3</v>
      </c>
      <c r="G81" s="7" t="n">
        <f aca="false">COUNTIFS(Positions!$B$2:$B$14531,A81,Positions!$F$2:$F$14531,"Position 8",Positions!$E$2:$E$14531,"G")+COUNTIFS(Positions!$B$2:$B$14531,A81,Positions!$F$2:$F$14531,"Position 9",Positions!$E$2:$E$14531,"G")+COUNTIFS(Positions!$B$2:$B$14531,A81,Positions!$F$2:$F$14531,"Position 26",Positions!$E$2:$E$14531,"G")</f>
        <v>2</v>
      </c>
      <c r="H81" s="7" t="n">
        <f aca="false">COUNTIFS(Positions!$B$2:$B$14531,A81,Positions!$F$2:$F$14531,"Position 8",Positions!$E$2:$E$14531,"C")+COUNTIFS(Positions!$B$2:$B$14531,A81,Positions!$F$2:$F$14531,"Position 9",Positions!$E$2:$E$14531,"C")+COUNTIFS(Positions!$B$2:$B$14531,A81,Positions!$F$2:$F$14531,"Position 26",Positions!$E$2:$E$14531,"C")</f>
        <v>0</v>
      </c>
      <c r="I81" s="8" t="n">
        <f aca="false">G81+H81</f>
        <v>2</v>
      </c>
      <c r="J81" s="26" t="n">
        <f aca="false">IF(F81=0,0,I81/F81)</f>
        <v>0.666666666666667</v>
      </c>
    </row>
    <row r="82" customFormat="false" ht="15" hidden="false" customHeight="false" outlineLevel="0" collapsed="false">
      <c r="A82" s="4" t="s">
        <v>53</v>
      </c>
      <c r="B82" s="4" t="s">
        <v>788</v>
      </c>
      <c r="C82" s="4" t="s">
        <v>907</v>
      </c>
      <c r="D82" s="4" t="s">
        <v>929</v>
      </c>
      <c r="E82" s="4" t="s">
        <v>983</v>
      </c>
      <c r="F82" s="4" t="n">
        <f aca="false">COUNTIFS(Positions!$B$2:$B$14531,A82,Positions!$F$2:$F$14531,B82)</f>
        <v>9</v>
      </c>
      <c r="G82" s="4" t="n">
        <f aca="false">COUNTIFS(Positions!$B$2:$B$14531,A82,Positions!$F$2:$F$14531,B82,Positions!$E$2:$E$14531,"G")</f>
        <v>3</v>
      </c>
      <c r="H82" s="4" t="n">
        <f aca="false">COUNTIFS(Positions!$B$2:$B$14531,A82,Positions!$F$2:$F$14531,B82,Positions!$E$2:$E$14531,"C")</f>
        <v>0</v>
      </c>
      <c r="I82" s="3" t="n">
        <f aca="false">G82+H82</f>
        <v>3</v>
      </c>
      <c r="J82" s="6" t="n">
        <f aca="false">IF(F82=0,0,I82/F82)</f>
        <v>0.333333333333333</v>
      </c>
    </row>
    <row r="83" customFormat="false" ht="15" hidden="false" customHeight="false" outlineLevel="0" collapsed="false">
      <c r="A83" s="4" t="s">
        <v>53</v>
      </c>
      <c r="B83" s="4" t="s">
        <v>811</v>
      </c>
      <c r="C83" s="4" t="s">
        <v>910</v>
      </c>
      <c r="D83" s="4" t="s">
        <v>931</v>
      </c>
      <c r="E83" s="4" t="s">
        <v>984</v>
      </c>
      <c r="F83" s="4" t="n">
        <f aca="false">COUNTIFS(Positions!$B$2:$B$14531,A83,Positions!$F$2:$F$14531,B83)</f>
        <v>7</v>
      </c>
      <c r="G83" s="4" t="n">
        <f aca="false">COUNTIFS(Positions!$B$2:$B$14531,A83,Positions!$F$2:$F$14531,B83,Positions!$E$2:$E$14531,"G")</f>
        <v>2</v>
      </c>
      <c r="H83" s="4" t="n">
        <f aca="false">COUNTIFS(Positions!$B$2:$B$14531,A83,Positions!$F$2:$F$14531,B83,Positions!$E$2:$E$14531,"C")</f>
        <v>1</v>
      </c>
      <c r="I83" s="3" t="n">
        <f aca="false">G83+H83</f>
        <v>3</v>
      </c>
      <c r="J83" s="6" t="n">
        <f aca="false">IF(F83=0,0,I83/F83)</f>
        <v>0.428571428571429</v>
      </c>
    </row>
    <row r="84" customFormat="false" ht="15" hidden="false" customHeight="false" outlineLevel="0" collapsed="false">
      <c r="A84" s="4" t="s">
        <v>53</v>
      </c>
      <c r="B84" s="4" t="s">
        <v>824</v>
      </c>
      <c r="C84" s="4" t="s">
        <v>913</v>
      </c>
      <c r="D84" s="4" t="s">
        <v>985</v>
      </c>
      <c r="E84" s="4" t="s">
        <v>986</v>
      </c>
      <c r="F84" s="4" t="n">
        <f aca="false">COUNTIFS(Positions!$B$2:$B$14531,A84,Positions!$F$2:$F$14531,B84)</f>
        <v>15</v>
      </c>
      <c r="G84" s="4" t="n">
        <f aca="false">COUNTIFS(Positions!$B$2:$B$14531,A84,Positions!$F$2:$F$14531,B84,Positions!$E$2:$E$14531,"G")</f>
        <v>4</v>
      </c>
      <c r="H84" s="4" t="n">
        <f aca="false">COUNTIFS(Positions!$B$2:$B$14531,A84,Positions!$F$2:$F$14531,B84,Positions!$E$2:$E$14531,"C")</f>
        <v>3</v>
      </c>
      <c r="I84" s="3" t="n">
        <f aca="false">G84+H84</f>
        <v>7</v>
      </c>
      <c r="J84" s="6" t="n">
        <f aca="false">IF(F84=0,0,I84/F84)</f>
        <v>0.466666666666667</v>
      </c>
    </row>
    <row r="85" customFormat="false" ht="15" hidden="false" customHeight="false" outlineLevel="0" collapsed="false">
      <c r="A85" s="4" t="s">
        <v>53</v>
      </c>
      <c r="B85" s="4" t="s">
        <v>836</v>
      </c>
      <c r="C85" s="4" t="s">
        <v>916</v>
      </c>
      <c r="D85" s="4" t="s">
        <v>987</v>
      </c>
      <c r="E85" s="4" t="s">
        <v>988</v>
      </c>
      <c r="F85" s="4" t="n">
        <f aca="false">COUNTIFS(Positions!$B$2:$B$14531,A85,Positions!$F$2:$F$14531,B85)</f>
        <v>7</v>
      </c>
      <c r="G85" s="4" t="n">
        <f aca="false">COUNTIFS(Positions!$B$2:$B$14531,A85,Positions!$F$2:$F$14531,B85,Positions!$E$2:$E$14531,"G")</f>
        <v>1</v>
      </c>
      <c r="H85" s="4" t="n">
        <f aca="false">COUNTIFS(Positions!$B$2:$B$14531,A85,Positions!$F$2:$F$14531,B85,Positions!$E$2:$E$14531,"C")</f>
        <v>1</v>
      </c>
      <c r="I85" s="3" t="n">
        <f aca="false">G85+H85</f>
        <v>2</v>
      </c>
      <c r="J85" s="6" t="n">
        <f aca="false">IF(F85=0,0,I85/F85)</f>
        <v>0.285714285714286</v>
      </c>
    </row>
    <row r="86" customFormat="false" ht="15" hidden="false" customHeight="false" outlineLevel="0" collapsed="false">
      <c r="A86" s="7" t="s">
        <v>53</v>
      </c>
      <c r="B86" s="7" t="s">
        <v>919</v>
      </c>
      <c r="C86" s="7" t="s">
        <v>920</v>
      </c>
      <c r="D86" s="7" t="s">
        <v>936</v>
      </c>
      <c r="E86" s="7" t="s">
        <v>327</v>
      </c>
      <c r="F86" s="7" t="n">
        <f aca="false">COUNTIFS(Positions!$B$2:$B$14531,A86,Positions!$F$2:$F$14531,"Position 8")+COUNTIFS(Positions!$B$2:$B$14531,A86,Positions!$F$2:$F$14531,"Position 9")+COUNTIFS(Positions!$B$2:$B$14531,A86,Positions!$F$2:$F$14531,"Position 26")</f>
        <v>3</v>
      </c>
      <c r="G86" s="7" t="n">
        <f aca="false">COUNTIFS(Positions!$B$2:$B$14531,A86,Positions!$F$2:$F$14531,"Position 8",Positions!$E$2:$E$14531,"G")+COUNTIFS(Positions!$B$2:$B$14531,A86,Positions!$F$2:$F$14531,"Position 9",Positions!$E$2:$E$14531,"G")+COUNTIFS(Positions!$B$2:$B$14531,A86,Positions!$F$2:$F$14531,"Position 26",Positions!$E$2:$E$14531,"G")</f>
        <v>2</v>
      </c>
      <c r="H86" s="7" t="n">
        <f aca="false">COUNTIFS(Positions!$B$2:$B$14531,A86,Positions!$F$2:$F$14531,"Position 8",Positions!$E$2:$E$14531,"C")+COUNTIFS(Positions!$B$2:$B$14531,A86,Positions!$F$2:$F$14531,"Position 9",Positions!$E$2:$E$14531,"C")+COUNTIFS(Positions!$B$2:$B$14531,A86,Positions!$F$2:$F$14531,"Position 26",Positions!$E$2:$E$14531,"C")</f>
        <v>0</v>
      </c>
      <c r="I86" s="8" t="n">
        <f aca="false">G86+H86</f>
        <v>2</v>
      </c>
      <c r="J86" s="26" t="n">
        <f aca="false">IF(F86=0,0,I86/F86)</f>
        <v>0.666666666666667</v>
      </c>
    </row>
    <row r="87" customFormat="false" ht="15" hidden="false" customHeight="false" outlineLevel="0" collapsed="false">
      <c r="A87" s="4" t="s">
        <v>54</v>
      </c>
      <c r="B87" s="4" t="s">
        <v>788</v>
      </c>
      <c r="C87" s="4" t="s">
        <v>907</v>
      </c>
      <c r="D87" s="4" t="s">
        <v>907</v>
      </c>
      <c r="E87" s="4" t="s">
        <v>989</v>
      </c>
      <c r="F87" s="4" t="n">
        <f aca="false">COUNTIFS(Positions!$B$2:$B$14531,A87,Positions!$F$2:$F$14531,B87)</f>
        <v>8</v>
      </c>
      <c r="G87" s="4" t="n">
        <f aca="false">COUNTIFS(Positions!$B$2:$B$14531,A87,Positions!$F$2:$F$14531,B87,Positions!$E$2:$E$14531,"G")</f>
        <v>3</v>
      </c>
      <c r="H87" s="4" t="n">
        <f aca="false">COUNTIFS(Positions!$B$2:$B$14531,A87,Positions!$F$2:$F$14531,B87,Positions!$E$2:$E$14531,"C")</f>
        <v>0</v>
      </c>
      <c r="I87" s="3" t="n">
        <f aca="false">G87+H87</f>
        <v>3</v>
      </c>
      <c r="J87" s="6" t="n">
        <f aca="false">IF(F87=0,0,I87/F87)</f>
        <v>0.375</v>
      </c>
    </row>
    <row r="88" customFormat="false" ht="15" hidden="false" customHeight="false" outlineLevel="0" collapsed="false">
      <c r="A88" s="4" t="s">
        <v>54</v>
      </c>
      <c r="B88" s="4" t="s">
        <v>811</v>
      </c>
      <c r="C88" s="4" t="s">
        <v>910</v>
      </c>
      <c r="D88" s="4" t="s">
        <v>910</v>
      </c>
      <c r="E88" s="4" t="s">
        <v>990</v>
      </c>
      <c r="F88" s="4" t="n">
        <f aca="false">COUNTIFS(Positions!$B$2:$B$14531,A88,Positions!$F$2:$F$14531,B88)</f>
        <v>7</v>
      </c>
      <c r="G88" s="4" t="n">
        <f aca="false">COUNTIFS(Positions!$B$2:$B$14531,A88,Positions!$F$2:$F$14531,B88,Positions!$E$2:$E$14531,"G")</f>
        <v>0</v>
      </c>
      <c r="H88" s="4" t="n">
        <f aca="false">COUNTIFS(Positions!$B$2:$B$14531,A88,Positions!$F$2:$F$14531,B88,Positions!$E$2:$E$14531,"C")</f>
        <v>1</v>
      </c>
      <c r="I88" s="3" t="n">
        <f aca="false">G88+H88</f>
        <v>1</v>
      </c>
      <c r="J88" s="6" t="n">
        <f aca="false">IF(F88=0,0,I88/F88)</f>
        <v>0.142857142857143</v>
      </c>
    </row>
    <row r="89" customFormat="false" ht="15" hidden="false" customHeight="false" outlineLevel="0" collapsed="false">
      <c r="A89" s="4" t="s">
        <v>54</v>
      </c>
      <c r="B89" s="4" t="s">
        <v>824</v>
      </c>
      <c r="C89" s="4" t="s">
        <v>913</v>
      </c>
      <c r="D89" s="4" t="s">
        <v>913</v>
      </c>
      <c r="E89" s="4" t="s">
        <v>991</v>
      </c>
      <c r="F89" s="4" t="n">
        <f aca="false">COUNTIFS(Positions!$B$2:$B$14531,A89,Positions!$F$2:$F$14531,B89)</f>
        <v>5</v>
      </c>
      <c r="G89" s="4" t="n">
        <f aca="false">COUNTIFS(Positions!$B$2:$B$14531,A89,Positions!$F$2:$F$14531,B89,Positions!$E$2:$E$14531,"G")</f>
        <v>3</v>
      </c>
      <c r="H89" s="4" t="n">
        <f aca="false">COUNTIFS(Positions!$B$2:$B$14531,A89,Positions!$F$2:$F$14531,B89,Positions!$E$2:$E$14531,"C")</f>
        <v>1</v>
      </c>
      <c r="I89" s="3" t="n">
        <f aca="false">G89+H89</f>
        <v>4</v>
      </c>
      <c r="J89" s="6" t="n">
        <f aca="false">IF(F89=0,0,I89/F89)</f>
        <v>0.8</v>
      </c>
    </row>
    <row r="90" customFormat="false" ht="15" hidden="false" customHeight="false" outlineLevel="0" collapsed="false">
      <c r="A90" s="4" t="s">
        <v>54</v>
      </c>
      <c r="B90" s="4" t="s">
        <v>836</v>
      </c>
      <c r="C90" s="4" t="s">
        <v>916</v>
      </c>
      <c r="D90" s="4" t="s">
        <v>916</v>
      </c>
      <c r="E90" s="4" t="s">
        <v>981</v>
      </c>
      <c r="F90" s="4" t="n">
        <f aca="false">COUNTIFS(Positions!$B$2:$B$14531,A90,Positions!$F$2:$F$14531,B90)</f>
        <v>7</v>
      </c>
      <c r="G90" s="4" t="n">
        <f aca="false">COUNTIFS(Positions!$B$2:$B$14531,A90,Positions!$F$2:$F$14531,B90,Positions!$E$2:$E$14531,"G")</f>
        <v>2</v>
      </c>
      <c r="H90" s="4" t="n">
        <f aca="false">COUNTIFS(Positions!$B$2:$B$14531,A90,Positions!$F$2:$F$14531,B90,Positions!$E$2:$E$14531,"C")</f>
        <v>1</v>
      </c>
      <c r="I90" s="3" t="n">
        <f aca="false">G90+H90</f>
        <v>3</v>
      </c>
      <c r="J90" s="6" t="n">
        <f aca="false">IF(F90=0,0,I90/F90)</f>
        <v>0.428571428571429</v>
      </c>
    </row>
    <row r="91" customFormat="false" ht="15" hidden="false" customHeight="false" outlineLevel="0" collapsed="false">
      <c r="A91" s="7" t="s">
        <v>54</v>
      </c>
      <c r="B91" s="7" t="s">
        <v>919</v>
      </c>
      <c r="C91" s="7" t="s">
        <v>920</v>
      </c>
      <c r="D91" s="7" t="s">
        <v>920</v>
      </c>
      <c r="E91" s="7" t="s">
        <v>468</v>
      </c>
      <c r="F91" s="7" t="n">
        <f aca="false">COUNTIFS(Positions!$B$2:$B$14531,A91,Positions!$F$2:$F$14531,"Position 8")+COUNTIFS(Positions!$B$2:$B$14531,A91,Positions!$F$2:$F$14531,"Position 9")+COUNTIFS(Positions!$B$2:$B$14531,A91,Positions!$F$2:$F$14531,"Position 26")</f>
        <v>3</v>
      </c>
      <c r="G91" s="7" t="n">
        <f aca="false">COUNTIFS(Positions!$B$2:$B$14531,A91,Positions!$F$2:$F$14531,"Position 8",Positions!$E$2:$E$14531,"G")+COUNTIFS(Positions!$B$2:$B$14531,A91,Positions!$F$2:$F$14531,"Position 9",Positions!$E$2:$E$14531,"G")+COUNTIFS(Positions!$B$2:$B$14531,A91,Positions!$F$2:$F$14531,"Position 26",Positions!$E$2:$E$14531,"G")</f>
        <v>0</v>
      </c>
      <c r="H91" s="7" t="n">
        <f aca="false">COUNTIFS(Positions!$B$2:$B$14531,A91,Positions!$F$2:$F$14531,"Position 8",Positions!$E$2:$E$14531,"C")+COUNTIFS(Positions!$B$2:$B$14531,A91,Positions!$F$2:$F$14531,"Position 9",Positions!$E$2:$E$14531,"C")+COUNTIFS(Positions!$B$2:$B$14531,A91,Positions!$F$2:$F$14531,"Position 26",Positions!$E$2:$E$14531,"C")</f>
        <v>0</v>
      </c>
      <c r="I91" s="8" t="n">
        <f aca="false">G91+H91</f>
        <v>0</v>
      </c>
      <c r="J91" s="26" t="n">
        <f aca="false">IF(F91=0,0,I91/F91)</f>
        <v>0</v>
      </c>
    </row>
    <row r="92" customFormat="false" ht="15" hidden="false" customHeight="false" outlineLevel="0" collapsed="false">
      <c r="A92" s="4" t="s">
        <v>55</v>
      </c>
      <c r="B92" s="4" t="s">
        <v>788</v>
      </c>
      <c r="C92" s="4" t="s">
        <v>907</v>
      </c>
      <c r="D92" s="4" t="s">
        <v>907</v>
      </c>
      <c r="E92" s="4" t="s">
        <v>992</v>
      </c>
      <c r="F92" s="4" t="n">
        <f aca="false">COUNTIFS(Positions!$B$2:$B$14531,A92,Positions!$F$2:$F$14531,B92)</f>
        <v>8</v>
      </c>
      <c r="G92" s="4" t="n">
        <f aca="false">COUNTIFS(Positions!$B$2:$B$14531,A92,Positions!$F$2:$F$14531,B92,Positions!$E$2:$E$14531,"G")</f>
        <v>3</v>
      </c>
      <c r="H92" s="4" t="n">
        <f aca="false">COUNTIFS(Positions!$B$2:$B$14531,A92,Positions!$F$2:$F$14531,B92,Positions!$E$2:$E$14531,"C")</f>
        <v>2</v>
      </c>
      <c r="I92" s="3" t="n">
        <f aca="false">G92+H92</f>
        <v>5</v>
      </c>
      <c r="J92" s="6" t="n">
        <f aca="false">IF(F92=0,0,I92/F92)</f>
        <v>0.625</v>
      </c>
    </row>
    <row r="93" customFormat="false" ht="15" hidden="false" customHeight="false" outlineLevel="0" collapsed="false">
      <c r="A93" s="4" t="s">
        <v>55</v>
      </c>
      <c r="B93" s="4" t="s">
        <v>811</v>
      </c>
      <c r="C93" s="4" t="s">
        <v>910</v>
      </c>
      <c r="D93" s="4" t="s">
        <v>910</v>
      </c>
      <c r="E93" s="4" t="s">
        <v>993</v>
      </c>
      <c r="F93" s="4" t="n">
        <f aca="false">COUNTIFS(Positions!$B$2:$B$14531,A93,Positions!$F$2:$F$14531,B93)</f>
        <v>7</v>
      </c>
      <c r="G93" s="4" t="n">
        <f aca="false">COUNTIFS(Positions!$B$2:$B$14531,A93,Positions!$F$2:$F$14531,B93,Positions!$E$2:$E$14531,"G")</f>
        <v>0</v>
      </c>
      <c r="H93" s="4" t="n">
        <f aca="false">COUNTIFS(Positions!$B$2:$B$14531,A93,Positions!$F$2:$F$14531,B93,Positions!$E$2:$E$14531,"C")</f>
        <v>2</v>
      </c>
      <c r="I93" s="3" t="n">
        <f aca="false">G93+H93</f>
        <v>2</v>
      </c>
      <c r="J93" s="6" t="n">
        <f aca="false">IF(F93=0,0,I93/F93)</f>
        <v>0.285714285714286</v>
      </c>
    </row>
    <row r="94" customFormat="false" ht="15" hidden="false" customHeight="false" outlineLevel="0" collapsed="false">
      <c r="A94" s="4" t="s">
        <v>55</v>
      </c>
      <c r="B94" s="4" t="s">
        <v>824</v>
      </c>
      <c r="C94" s="4" t="s">
        <v>913</v>
      </c>
      <c r="D94" s="4" t="s">
        <v>913</v>
      </c>
      <c r="E94" s="4" t="s">
        <v>953</v>
      </c>
      <c r="F94" s="4" t="n">
        <f aca="false">COUNTIFS(Positions!$B$2:$B$14531,A94,Positions!$F$2:$F$14531,B94)</f>
        <v>5</v>
      </c>
      <c r="G94" s="4" t="n">
        <f aca="false">COUNTIFS(Positions!$B$2:$B$14531,A94,Positions!$F$2:$F$14531,B94,Positions!$E$2:$E$14531,"G")</f>
        <v>2</v>
      </c>
      <c r="H94" s="4" t="n">
        <f aca="false">COUNTIFS(Positions!$B$2:$B$14531,A94,Positions!$F$2:$F$14531,B94,Positions!$E$2:$E$14531,"C")</f>
        <v>1</v>
      </c>
      <c r="I94" s="3" t="n">
        <f aca="false">G94+H94</f>
        <v>3</v>
      </c>
      <c r="J94" s="6" t="n">
        <f aca="false">IF(F94=0,0,I94/F94)</f>
        <v>0.6</v>
      </c>
    </row>
    <row r="95" customFormat="false" ht="15" hidden="false" customHeight="false" outlineLevel="0" collapsed="false">
      <c r="A95" s="4" t="s">
        <v>55</v>
      </c>
      <c r="B95" s="4" t="s">
        <v>836</v>
      </c>
      <c r="C95" s="4" t="s">
        <v>916</v>
      </c>
      <c r="D95" s="4" t="s">
        <v>916</v>
      </c>
      <c r="E95" s="4" t="s">
        <v>968</v>
      </c>
      <c r="F95" s="4" t="n">
        <f aca="false">COUNTIFS(Positions!$B$2:$B$14531,A95,Positions!$F$2:$F$14531,B95)</f>
        <v>7</v>
      </c>
      <c r="G95" s="4" t="n">
        <f aca="false">COUNTIFS(Positions!$B$2:$B$14531,A95,Positions!$F$2:$F$14531,B95,Positions!$E$2:$E$14531,"G")</f>
        <v>1</v>
      </c>
      <c r="H95" s="4" t="n">
        <f aca="false">COUNTIFS(Positions!$B$2:$B$14531,A95,Positions!$F$2:$F$14531,B95,Positions!$E$2:$E$14531,"C")</f>
        <v>2</v>
      </c>
      <c r="I95" s="3" t="n">
        <f aca="false">G95+H95</f>
        <v>3</v>
      </c>
      <c r="J95" s="6" t="n">
        <f aca="false">IF(F95=0,0,I95/F95)</f>
        <v>0.428571428571429</v>
      </c>
    </row>
    <row r="96" customFormat="false" ht="15" hidden="false" customHeight="false" outlineLevel="0" collapsed="false">
      <c r="A96" s="7" t="s">
        <v>55</v>
      </c>
      <c r="B96" s="7" t="s">
        <v>919</v>
      </c>
      <c r="C96" s="7" t="s">
        <v>920</v>
      </c>
      <c r="D96" s="7" t="s">
        <v>920</v>
      </c>
      <c r="E96" s="7" t="s">
        <v>365</v>
      </c>
      <c r="F96" s="7" t="n">
        <f aca="false">COUNTIFS(Positions!$B$2:$B$14531,A96,Positions!$F$2:$F$14531,"Position 8")+COUNTIFS(Positions!$B$2:$B$14531,A96,Positions!$F$2:$F$14531,"Position 9")+COUNTIFS(Positions!$B$2:$B$14531,A96,Positions!$F$2:$F$14531,"Position 26")</f>
        <v>3</v>
      </c>
      <c r="G96" s="7" t="n">
        <f aca="false">COUNTIFS(Positions!$B$2:$B$14531,A96,Positions!$F$2:$F$14531,"Position 8",Positions!$E$2:$E$14531,"G")+COUNTIFS(Positions!$B$2:$B$14531,A96,Positions!$F$2:$F$14531,"Position 9",Positions!$E$2:$E$14531,"G")+COUNTIFS(Positions!$B$2:$B$14531,A96,Positions!$F$2:$F$14531,"Position 26",Positions!$E$2:$E$14531,"G")</f>
        <v>1</v>
      </c>
      <c r="H96" s="7" t="n">
        <f aca="false">COUNTIFS(Positions!$B$2:$B$14531,A96,Positions!$F$2:$F$14531,"Position 8",Positions!$E$2:$E$14531,"C")+COUNTIFS(Positions!$B$2:$B$14531,A96,Positions!$F$2:$F$14531,"Position 9",Positions!$E$2:$E$14531,"C")+COUNTIFS(Positions!$B$2:$B$14531,A96,Positions!$F$2:$F$14531,"Position 26",Positions!$E$2:$E$14531,"C")</f>
        <v>0</v>
      </c>
      <c r="I96" s="8" t="n">
        <f aca="false">G96+H96</f>
        <v>1</v>
      </c>
      <c r="J96" s="26" t="n">
        <f aca="false">IF(F96=0,0,I96/F96)</f>
        <v>0.333333333333333</v>
      </c>
    </row>
    <row r="97" customFormat="false" ht="15" hidden="false" customHeight="false" outlineLevel="0" collapsed="false">
      <c r="A97" s="4" t="s">
        <v>56</v>
      </c>
      <c r="B97" s="4" t="s">
        <v>788</v>
      </c>
      <c r="C97" s="4" t="s">
        <v>907</v>
      </c>
      <c r="D97" s="4" t="s">
        <v>907</v>
      </c>
      <c r="E97" s="4" t="s">
        <v>989</v>
      </c>
      <c r="F97" s="4" t="n">
        <f aca="false">COUNTIFS(Positions!$B$2:$B$14531,A97,Positions!$F$2:$F$14531,B97)</f>
        <v>8</v>
      </c>
      <c r="G97" s="4" t="n">
        <f aca="false">COUNTIFS(Positions!$B$2:$B$14531,A97,Positions!$F$2:$F$14531,B97,Positions!$E$2:$E$14531,"G")</f>
        <v>3</v>
      </c>
      <c r="H97" s="4" t="n">
        <f aca="false">COUNTIFS(Positions!$B$2:$B$14531,A97,Positions!$F$2:$F$14531,B97,Positions!$E$2:$E$14531,"C")</f>
        <v>0</v>
      </c>
      <c r="I97" s="3" t="n">
        <f aca="false">G97+H97</f>
        <v>3</v>
      </c>
      <c r="J97" s="6" t="n">
        <f aca="false">IF(F97=0,0,I97/F97)</f>
        <v>0.375</v>
      </c>
    </row>
    <row r="98" customFormat="false" ht="15" hidden="false" customHeight="false" outlineLevel="0" collapsed="false">
      <c r="A98" s="4" t="s">
        <v>56</v>
      </c>
      <c r="B98" s="4" t="s">
        <v>811</v>
      </c>
      <c r="C98" s="4" t="s">
        <v>910</v>
      </c>
      <c r="D98" s="4" t="s">
        <v>910</v>
      </c>
      <c r="E98" s="4" t="s">
        <v>994</v>
      </c>
      <c r="F98" s="4" t="n">
        <f aca="false">COUNTIFS(Positions!$B$2:$B$14531,A98,Positions!$F$2:$F$14531,B98)</f>
        <v>7</v>
      </c>
      <c r="G98" s="4" t="n">
        <f aca="false">COUNTIFS(Positions!$B$2:$B$14531,A98,Positions!$F$2:$F$14531,B98,Positions!$E$2:$E$14531,"G")</f>
        <v>1</v>
      </c>
      <c r="H98" s="4" t="n">
        <f aca="false">COUNTIFS(Positions!$B$2:$B$14531,A98,Positions!$F$2:$F$14531,B98,Positions!$E$2:$E$14531,"C")</f>
        <v>1</v>
      </c>
      <c r="I98" s="3" t="n">
        <f aca="false">G98+H98</f>
        <v>2</v>
      </c>
      <c r="J98" s="6" t="n">
        <f aca="false">IF(F98=0,0,I98/F98)</f>
        <v>0.285714285714286</v>
      </c>
    </row>
    <row r="99" customFormat="false" ht="15" hidden="false" customHeight="false" outlineLevel="0" collapsed="false">
      <c r="A99" s="4" t="s">
        <v>56</v>
      </c>
      <c r="B99" s="4" t="s">
        <v>824</v>
      </c>
      <c r="C99" s="4" t="s">
        <v>913</v>
      </c>
      <c r="D99" s="4" t="s">
        <v>913</v>
      </c>
      <c r="E99" s="4" t="s">
        <v>995</v>
      </c>
      <c r="F99" s="4" t="n">
        <f aca="false">COUNTIFS(Positions!$B$2:$B$14531,A99,Positions!$F$2:$F$14531,B99)</f>
        <v>5</v>
      </c>
      <c r="G99" s="4" t="n">
        <f aca="false">COUNTIFS(Positions!$B$2:$B$14531,A99,Positions!$F$2:$F$14531,B99,Positions!$E$2:$E$14531,"G")</f>
        <v>2</v>
      </c>
      <c r="H99" s="4" t="n">
        <f aca="false">COUNTIFS(Positions!$B$2:$B$14531,A99,Positions!$F$2:$F$14531,B99,Positions!$E$2:$E$14531,"C")</f>
        <v>1</v>
      </c>
      <c r="I99" s="3" t="n">
        <f aca="false">G99+H99</f>
        <v>3</v>
      </c>
      <c r="J99" s="6" t="n">
        <f aca="false">IF(F99=0,0,I99/F99)</f>
        <v>0.6</v>
      </c>
    </row>
    <row r="100" customFormat="false" ht="15" hidden="false" customHeight="false" outlineLevel="0" collapsed="false">
      <c r="A100" s="4" t="s">
        <v>56</v>
      </c>
      <c r="B100" s="4" t="s">
        <v>836</v>
      </c>
      <c r="C100" s="4" t="s">
        <v>916</v>
      </c>
      <c r="D100" s="4" t="s">
        <v>916</v>
      </c>
      <c r="E100" s="4" t="s">
        <v>978</v>
      </c>
      <c r="F100" s="4" t="n">
        <f aca="false">COUNTIFS(Positions!$B$2:$B$14531,A100,Positions!$F$2:$F$14531,B100)</f>
        <v>7</v>
      </c>
      <c r="G100" s="4" t="n">
        <f aca="false">COUNTIFS(Positions!$B$2:$B$14531,A100,Positions!$F$2:$F$14531,B100,Positions!$E$2:$E$14531,"G")</f>
        <v>1</v>
      </c>
      <c r="H100" s="4" t="n">
        <f aca="false">COUNTIFS(Positions!$B$2:$B$14531,A100,Positions!$F$2:$F$14531,B100,Positions!$E$2:$E$14531,"C")</f>
        <v>1</v>
      </c>
      <c r="I100" s="3" t="n">
        <f aca="false">G100+H100</f>
        <v>2</v>
      </c>
      <c r="J100" s="6" t="n">
        <f aca="false">IF(F100=0,0,I100/F100)</f>
        <v>0.285714285714286</v>
      </c>
    </row>
    <row r="101" customFormat="false" ht="15" hidden="false" customHeight="false" outlineLevel="0" collapsed="false">
      <c r="A101" s="7" t="s">
        <v>56</v>
      </c>
      <c r="B101" s="7" t="s">
        <v>919</v>
      </c>
      <c r="C101" s="7" t="s">
        <v>920</v>
      </c>
      <c r="D101" s="7" t="s">
        <v>920</v>
      </c>
      <c r="E101" s="7" t="s">
        <v>468</v>
      </c>
      <c r="F101" s="7" t="n">
        <f aca="false">COUNTIFS(Positions!$B$2:$B$14531,A101,Positions!$F$2:$F$14531,"Position 8")+COUNTIFS(Positions!$B$2:$B$14531,A101,Positions!$F$2:$F$14531,"Position 9")+COUNTIFS(Positions!$B$2:$B$14531,A101,Positions!$F$2:$F$14531,"Position 26")</f>
        <v>3</v>
      </c>
      <c r="G101" s="7" t="n">
        <f aca="false">COUNTIFS(Positions!$B$2:$B$14531,A101,Positions!$F$2:$F$14531,"Position 8",Positions!$E$2:$E$14531,"G")+COUNTIFS(Positions!$B$2:$B$14531,A101,Positions!$F$2:$F$14531,"Position 9",Positions!$E$2:$E$14531,"G")+COUNTIFS(Positions!$B$2:$B$14531,A101,Positions!$F$2:$F$14531,"Position 26",Positions!$E$2:$E$14531,"G")</f>
        <v>0</v>
      </c>
      <c r="H101" s="7" t="n">
        <f aca="false">COUNTIFS(Positions!$B$2:$B$14531,A101,Positions!$F$2:$F$14531,"Position 8",Positions!$E$2:$E$14531,"C")+COUNTIFS(Positions!$B$2:$B$14531,A101,Positions!$F$2:$F$14531,"Position 9",Positions!$E$2:$E$14531,"C")+COUNTIFS(Positions!$B$2:$B$14531,A101,Positions!$F$2:$F$14531,"Position 26",Positions!$E$2:$E$14531,"C")</f>
        <v>0</v>
      </c>
      <c r="I101" s="8" t="n">
        <f aca="false">G101+H101</f>
        <v>0</v>
      </c>
      <c r="J101" s="26" t="n">
        <f aca="false">IF(F101=0,0,I101/F101)</f>
        <v>0</v>
      </c>
    </row>
    <row r="102" customFormat="false" ht="15" hidden="false" customHeight="false" outlineLevel="0" collapsed="false">
      <c r="A102" s="4" t="s">
        <v>57</v>
      </c>
      <c r="B102" s="4" t="s">
        <v>788</v>
      </c>
      <c r="C102" s="4" t="s">
        <v>907</v>
      </c>
      <c r="D102" s="4" t="s">
        <v>929</v>
      </c>
      <c r="E102" s="4" t="s">
        <v>996</v>
      </c>
      <c r="F102" s="4" t="n">
        <f aca="false">COUNTIFS(Positions!$B$2:$B$14531,A102,Positions!$F$2:$F$14531,B102)</f>
        <v>9</v>
      </c>
      <c r="G102" s="4" t="n">
        <f aca="false">COUNTIFS(Positions!$B$2:$B$14531,A102,Positions!$F$2:$F$14531,B102,Positions!$E$2:$E$14531,"G")</f>
        <v>3</v>
      </c>
      <c r="H102" s="4" t="n">
        <f aca="false">COUNTIFS(Positions!$B$2:$B$14531,A102,Positions!$F$2:$F$14531,B102,Positions!$E$2:$E$14531,"C")</f>
        <v>1</v>
      </c>
      <c r="I102" s="3" t="n">
        <f aca="false">G102+H102</f>
        <v>4</v>
      </c>
      <c r="J102" s="6" t="n">
        <f aca="false">IF(F102=0,0,I102/F102)</f>
        <v>0.444444444444444</v>
      </c>
    </row>
    <row r="103" customFormat="false" ht="15" hidden="false" customHeight="false" outlineLevel="0" collapsed="false">
      <c r="A103" s="4" t="s">
        <v>57</v>
      </c>
      <c r="B103" s="4" t="s">
        <v>811</v>
      </c>
      <c r="C103" s="4" t="s">
        <v>910</v>
      </c>
      <c r="D103" s="4" t="s">
        <v>931</v>
      </c>
      <c r="E103" s="4" t="s">
        <v>997</v>
      </c>
      <c r="F103" s="4" t="n">
        <f aca="false">COUNTIFS(Positions!$B$2:$B$14531,A103,Positions!$F$2:$F$14531,B103)</f>
        <v>7</v>
      </c>
      <c r="G103" s="4" t="n">
        <f aca="false">COUNTIFS(Positions!$B$2:$B$14531,A103,Positions!$F$2:$F$14531,B103,Positions!$E$2:$E$14531,"G")</f>
        <v>3</v>
      </c>
      <c r="H103" s="4" t="n">
        <f aca="false">COUNTIFS(Positions!$B$2:$B$14531,A103,Positions!$F$2:$F$14531,B103,Positions!$E$2:$E$14531,"C")</f>
        <v>0</v>
      </c>
      <c r="I103" s="3" t="n">
        <f aca="false">G103+H103</f>
        <v>3</v>
      </c>
      <c r="J103" s="6" t="n">
        <f aca="false">IF(F103=0,0,I103/F103)</f>
        <v>0.428571428571429</v>
      </c>
    </row>
    <row r="104" customFormat="false" ht="15" hidden="false" customHeight="false" outlineLevel="0" collapsed="false">
      <c r="A104" s="4" t="s">
        <v>57</v>
      </c>
      <c r="B104" s="4" t="s">
        <v>824</v>
      </c>
      <c r="C104" s="4" t="s">
        <v>913</v>
      </c>
      <c r="D104" s="4" t="s">
        <v>949</v>
      </c>
      <c r="E104" s="4" t="s">
        <v>991</v>
      </c>
      <c r="F104" s="4" t="n">
        <f aca="false">COUNTIFS(Positions!$B$2:$B$14531,A104,Positions!$F$2:$F$14531,B104)</f>
        <v>5</v>
      </c>
      <c r="G104" s="4" t="n">
        <f aca="false">COUNTIFS(Positions!$B$2:$B$14531,A104,Positions!$F$2:$F$14531,B104,Positions!$E$2:$E$14531,"G")</f>
        <v>3</v>
      </c>
      <c r="H104" s="4" t="n">
        <f aca="false">COUNTIFS(Positions!$B$2:$B$14531,A104,Positions!$F$2:$F$14531,B104,Positions!$E$2:$E$14531,"C")</f>
        <v>1</v>
      </c>
      <c r="I104" s="3" t="n">
        <f aca="false">G104+H104</f>
        <v>4</v>
      </c>
      <c r="J104" s="6" t="n">
        <f aca="false">IF(F104=0,0,I104/F104)</f>
        <v>0.8</v>
      </c>
    </row>
    <row r="105" customFormat="false" ht="15" hidden="false" customHeight="false" outlineLevel="0" collapsed="false">
      <c r="A105" s="4" t="s">
        <v>57</v>
      </c>
      <c r="B105" s="4" t="s">
        <v>836</v>
      </c>
      <c r="C105" s="4" t="s">
        <v>916</v>
      </c>
      <c r="D105" s="4" t="s">
        <v>951</v>
      </c>
      <c r="E105" s="4" t="s">
        <v>935</v>
      </c>
      <c r="F105" s="4" t="n">
        <f aca="false">COUNTIFS(Positions!$B$2:$B$14531,A105,Positions!$F$2:$F$14531,B105)</f>
        <v>7</v>
      </c>
      <c r="G105" s="4" t="n">
        <f aca="false">COUNTIFS(Positions!$B$2:$B$14531,A105,Positions!$F$2:$F$14531,B105,Positions!$E$2:$E$14531,"G")</f>
        <v>1</v>
      </c>
      <c r="H105" s="4" t="n">
        <f aca="false">COUNTIFS(Positions!$B$2:$B$14531,A105,Positions!$F$2:$F$14531,B105,Positions!$E$2:$E$14531,"C")</f>
        <v>1</v>
      </c>
      <c r="I105" s="3" t="n">
        <f aca="false">G105+H105</f>
        <v>2</v>
      </c>
      <c r="J105" s="6" t="n">
        <f aca="false">IF(F105=0,0,I105/F105)</f>
        <v>0.285714285714286</v>
      </c>
    </row>
    <row r="106" customFormat="false" ht="15" hidden="false" customHeight="false" outlineLevel="0" collapsed="false">
      <c r="A106" s="7" t="s">
        <v>57</v>
      </c>
      <c r="B106" s="7" t="s">
        <v>919</v>
      </c>
      <c r="C106" s="7" t="s">
        <v>920</v>
      </c>
      <c r="D106" s="7" t="s">
        <v>936</v>
      </c>
      <c r="E106" s="7" t="s">
        <v>468</v>
      </c>
      <c r="F106" s="7" t="n">
        <f aca="false">COUNTIFS(Positions!$B$2:$B$14531,A106,Positions!$F$2:$F$14531,"Position 8")+COUNTIFS(Positions!$B$2:$B$14531,A106,Positions!$F$2:$F$14531,"Position 9")+COUNTIFS(Positions!$B$2:$B$14531,A106,Positions!$F$2:$F$14531,"Position 26")</f>
        <v>3</v>
      </c>
      <c r="G106" s="7" t="n">
        <f aca="false">COUNTIFS(Positions!$B$2:$B$14531,A106,Positions!$F$2:$F$14531,"Position 8",Positions!$E$2:$E$14531,"G")+COUNTIFS(Positions!$B$2:$B$14531,A106,Positions!$F$2:$F$14531,"Position 9",Positions!$E$2:$E$14531,"G")+COUNTIFS(Positions!$B$2:$B$14531,A106,Positions!$F$2:$F$14531,"Position 26",Positions!$E$2:$E$14531,"G")</f>
        <v>0</v>
      </c>
      <c r="H106" s="7" t="n">
        <f aca="false">COUNTIFS(Positions!$B$2:$B$14531,A106,Positions!$F$2:$F$14531,"Position 8",Positions!$E$2:$E$14531,"C")+COUNTIFS(Positions!$B$2:$B$14531,A106,Positions!$F$2:$F$14531,"Position 9",Positions!$E$2:$E$14531,"C")+COUNTIFS(Positions!$B$2:$B$14531,A106,Positions!$F$2:$F$14531,"Position 26",Positions!$E$2:$E$14531,"C")</f>
        <v>0</v>
      </c>
      <c r="I106" s="8" t="n">
        <f aca="false">G106+H106</f>
        <v>0</v>
      </c>
      <c r="J106" s="26" t="n">
        <f aca="false">IF(F106=0,0,I106/F106)</f>
        <v>0</v>
      </c>
    </row>
    <row r="107" customFormat="false" ht="15" hidden="false" customHeight="false" outlineLevel="0" collapsed="false">
      <c r="A107" s="4" t="s">
        <v>58</v>
      </c>
      <c r="B107" s="4" t="s">
        <v>788</v>
      </c>
      <c r="C107" s="4" t="s">
        <v>907</v>
      </c>
      <c r="D107" s="4" t="s">
        <v>922</v>
      </c>
      <c r="E107" s="4" t="s">
        <v>998</v>
      </c>
      <c r="F107" s="4" t="n">
        <f aca="false">COUNTIFS(Positions!$B$2:$B$14531,A107,Positions!$F$2:$F$14531,B107)</f>
        <v>11</v>
      </c>
      <c r="G107" s="4" t="n">
        <f aca="false">COUNTIFS(Positions!$B$2:$B$14531,A107,Positions!$F$2:$F$14531,B107,Positions!$E$2:$E$14531,"G")</f>
        <v>4</v>
      </c>
      <c r="H107" s="4" t="n">
        <f aca="false">COUNTIFS(Positions!$B$2:$B$14531,A107,Positions!$F$2:$F$14531,B107,Positions!$E$2:$E$14531,"C")</f>
        <v>2</v>
      </c>
      <c r="I107" s="3" t="n">
        <f aca="false">G107+H107</f>
        <v>6</v>
      </c>
      <c r="J107" s="6" t="n">
        <f aca="false">IF(F107=0,0,I107/F107)</f>
        <v>0.545454545454545</v>
      </c>
    </row>
    <row r="108" customFormat="false" ht="15" hidden="false" customHeight="false" outlineLevel="0" collapsed="false">
      <c r="A108" s="4" t="s">
        <v>58</v>
      </c>
      <c r="B108" s="4" t="s">
        <v>811</v>
      </c>
      <c r="C108" s="4" t="s">
        <v>910</v>
      </c>
      <c r="D108" s="4" t="s">
        <v>924</v>
      </c>
      <c r="E108" s="4" t="s">
        <v>999</v>
      </c>
      <c r="F108" s="4" t="n">
        <f aca="false">COUNTIFS(Positions!$B$2:$B$14531,A108,Positions!$F$2:$F$14531,B108)</f>
        <v>7</v>
      </c>
      <c r="G108" s="4" t="n">
        <f aca="false">COUNTIFS(Positions!$B$2:$B$14531,A108,Positions!$F$2:$F$14531,B108,Positions!$E$2:$E$14531,"G")</f>
        <v>1</v>
      </c>
      <c r="H108" s="4" t="n">
        <f aca="false">COUNTIFS(Positions!$B$2:$B$14531,A108,Positions!$F$2:$F$14531,B108,Positions!$E$2:$E$14531,"C")</f>
        <v>1</v>
      </c>
      <c r="I108" s="3" t="n">
        <f aca="false">G108+H108</f>
        <v>2</v>
      </c>
      <c r="J108" s="6" t="n">
        <f aca="false">IF(F108=0,0,I108/F108)</f>
        <v>0.285714285714286</v>
      </c>
    </row>
    <row r="109" customFormat="false" ht="15" hidden="false" customHeight="false" outlineLevel="0" collapsed="false">
      <c r="A109" s="4" t="s">
        <v>58</v>
      </c>
      <c r="B109" s="4" t="s">
        <v>824</v>
      </c>
      <c r="C109" s="4" t="s">
        <v>913</v>
      </c>
      <c r="D109" s="4" t="s">
        <v>1000</v>
      </c>
      <c r="E109" s="4" t="s">
        <v>1001</v>
      </c>
      <c r="F109" s="4" t="n">
        <f aca="false">COUNTIFS(Positions!$B$2:$B$14531,A109,Positions!$F$2:$F$14531,B109)</f>
        <v>18</v>
      </c>
      <c r="G109" s="4" t="n">
        <f aca="false">COUNTIFS(Positions!$B$2:$B$14531,A109,Positions!$F$2:$F$14531,B109,Positions!$E$2:$E$14531,"G")</f>
        <v>6</v>
      </c>
      <c r="H109" s="4" t="n">
        <f aca="false">COUNTIFS(Positions!$B$2:$B$14531,A109,Positions!$F$2:$F$14531,B109,Positions!$E$2:$E$14531,"C")</f>
        <v>6</v>
      </c>
      <c r="I109" s="3" t="n">
        <f aca="false">G109+H109</f>
        <v>12</v>
      </c>
      <c r="J109" s="6" t="n">
        <f aca="false">IF(F109=0,0,I109/F109)</f>
        <v>0.666666666666667</v>
      </c>
    </row>
    <row r="110" customFormat="false" ht="15" hidden="false" customHeight="false" outlineLevel="0" collapsed="false">
      <c r="A110" s="4" t="s">
        <v>58</v>
      </c>
      <c r="B110" s="4" t="s">
        <v>836</v>
      </c>
      <c r="C110" s="4" t="s">
        <v>916</v>
      </c>
      <c r="D110" s="4" t="s">
        <v>1002</v>
      </c>
      <c r="E110" s="4" t="s">
        <v>935</v>
      </c>
      <c r="F110" s="4" t="n">
        <f aca="false">COUNTIFS(Positions!$B$2:$B$14531,A110,Positions!$F$2:$F$14531,B110)</f>
        <v>7</v>
      </c>
      <c r="G110" s="4" t="n">
        <f aca="false">COUNTIFS(Positions!$B$2:$B$14531,A110,Positions!$F$2:$F$14531,B110,Positions!$E$2:$E$14531,"G")</f>
        <v>1</v>
      </c>
      <c r="H110" s="4" t="n">
        <f aca="false">COUNTIFS(Positions!$B$2:$B$14531,A110,Positions!$F$2:$F$14531,B110,Positions!$E$2:$E$14531,"C")</f>
        <v>1</v>
      </c>
      <c r="I110" s="3" t="n">
        <f aca="false">G110+H110</f>
        <v>2</v>
      </c>
      <c r="J110" s="6" t="n">
        <f aca="false">IF(F110=0,0,I110/F110)</f>
        <v>0.285714285714286</v>
      </c>
    </row>
    <row r="111" customFormat="false" ht="15" hidden="false" customHeight="false" outlineLevel="0" collapsed="false">
      <c r="A111" s="7" t="s">
        <v>58</v>
      </c>
      <c r="B111" s="7" t="s">
        <v>919</v>
      </c>
      <c r="C111" s="7" t="s">
        <v>920</v>
      </c>
      <c r="D111" s="7" t="s">
        <v>928</v>
      </c>
      <c r="E111" s="7" t="s">
        <v>468</v>
      </c>
      <c r="F111" s="7" t="n">
        <f aca="false">COUNTIFS(Positions!$B$2:$B$14531,A111,Positions!$F$2:$F$14531,"Position 8")+COUNTIFS(Positions!$B$2:$B$14531,A111,Positions!$F$2:$F$14531,"Position 9")+COUNTIFS(Positions!$B$2:$B$14531,A111,Positions!$F$2:$F$14531,"Position 26")</f>
        <v>3</v>
      </c>
      <c r="G111" s="7" t="n">
        <f aca="false">COUNTIFS(Positions!$B$2:$B$14531,A111,Positions!$F$2:$F$14531,"Position 8",Positions!$E$2:$E$14531,"G")+COUNTIFS(Positions!$B$2:$B$14531,A111,Positions!$F$2:$F$14531,"Position 9",Positions!$E$2:$E$14531,"G")+COUNTIFS(Positions!$B$2:$B$14531,A111,Positions!$F$2:$F$14531,"Position 26",Positions!$E$2:$E$14531,"G")</f>
        <v>0</v>
      </c>
      <c r="H111" s="7" t="n">
        <f aca="false">COUNTIFS(Positions!$B$2:$B$14531,A111,Positions!$F$2:$F$14531,"Position 8",Positions!$E$2:$E$14531,"C")+COUNTIFS(Positions!$B$2:$B$14531,A111,Positions!$F$2:$F$14531,"Position 9",Positions!$E$2:$E$14531,"C")+COUNTIFS(Positions!$B$2:$B$14531,A111,Positions!$F$2:$F$14531,"Position 26",Positions!$E$2:$E$14531,"C")</f>
        <v>0</v>
      </c>
      <c r="I111" s="8" t="n">
        <f aca="false">G111+H111</f>
        <v>0</v>
      </c>
      <c r="J111" s="26" t="n">
        <f aca="false">IF(F111=0,0,I111/F111)</f>
        <v>0</v>
      </c>
    </row>
    <row r="112" customFormat="false" ht="15" hidden="false" customHeight="false" outlineLevel="0" collapsed="false">
      <c r="A112" s="4" t="s">
        <v>59</v>
      </c>
      <c r="B112" s="4" t="s">
        <v>788</v>
      </c>
      <c r="C112" s="4" t="s">
        <v>907</v>
      </c>
      <c r="D112" s="4" t="s">
        <v>907</v>
      </c>
      <c r="E112" s="4" t="s">
        <v>1003</v>
      </c>
      <c r="F112" s="4" t="n">
        <f aca="false">COUNTIFS(Positions!$B$2:$B$14531,A112,Positions!$F$2:$F$14531,B112)</f>
        <v>8</v>
      </c>
      <c r="G112" s="4" t="n">
        <f aca="false">COUNTIFS(Positions!$B$2:$B$14531,A112,Positions!$F$2:$F$14531,B112,Positions!$E$2:$E$14531,"G")</f>
        <v>2</v>
      </c>
      <c r="H112" s="4" t="n">
        <f aca="false">COUNTIFS(Positions!$B$2:$B$14531,A112,Positions!$F$2:$F$14531,B112,Positions!$E$2:$E$14531,"C")</f>
        <v>0</v>
      </c>
      <c r="I112" s="3" t="n">
        <f aca="false">G112+H112</f>
        <v>2</v>
      </c>
      <c r="J112" s="6" t="n">
        <f aca="false">IF(F112=0,0,I112/F112)</f>
        <v>0.25</v>
      </c>
    </row>
    <row r="113" customFormat="false" ht="15" hidden="false" customHeight="false" outlineLevel="0" collapsed="false">
      <c r="A113" s="4" t="s">
        <v>59</v>
      </c>
      <c r="B113" s="4" t="s">
        <v>811</v>
      </c>
      <c r="C113" s="4" t="s">
        <v>910</v>
      </c>
      <c r="D113" s="4" t="s">
        <v>910</v>
      </c>
      <c r="E113" s="4" t="s">
        <v>1004</v>
      </c>
      <c r="F113" s="4" t="n">
        <f aca="false">COUNTIFS(Positions!$B$2:$B$14531,A113,Positions!$F$2:$F$14531,B113)</f>
        <v>7</v>
      </c>
      <c r="G113" s="4" t="n">
        <f aca="false">COUNTIFS(Positions!$B$2:$B$14531,A113,Positions!$F$2:$F$14531,B113,Positions!$E$2:$E$14531,"G")</f>
        <v>1</v>
      </c>
      <c r="H113" s="4" t="n">
        <f aca="false">COUNTIFS(Positions!$B$2:$B$14531,A113,Positions!$F$2:$F$14531,B113,Positions!$E$2:$E$14531,"C")</f>
        <v>1</v>
      </c>
      <c r="I113" s="3" t="n">
        <f aca="false">G113+H113</f>
        <v>2</v>
      </c>
      <c r="J113" s="6" t="n">
        <f aca="false">IF(F113=0,0,I113/F113)</f>
        <v>0.285714285714286</v>
      </c>
    </row>
    <row r="114" customFormat="false" ht="15" hidden="false" customHeight="false" outlineLevel="0" collapsed="false">
      <c r="A114" s="4" t="s">
        <v>59</v>
      </c>
      <c r="B114" s="4" t="s">
        <v>824</v>
      </c>
      <c r="C114" s="4" t="s">
        <v>913</v>
      </c>
      <c r="D114" s="4" t="s">
        <v>913</v>
      </c>
      <c r="E114" s="4" t="s">
        <v>971</v>
      </c>
      <c r="F114" s="4" t="n">
        <f aca="false">COUNTIFS(Positions!$B$2:$B$14531,A114,Positions!$F$2:$F$14531,B114)</f>
        <v>5</v>
      </c>
      <c r="G114" s="4" t="n">
        <f aca="false">COUNTIFS(Positions!$B$2:$B$14531,A114,Positions!$F$2:$F$14531,B114,Positions!$E$2:$E$14531,"G")</f>
        <v>2</v>
      </c>
      <c r="H114" s="4" t="n">
        <f aca="false">COUNTIFS(Positions!$B$2:$B$14531,A114,Positions!$F$2:$F$14531,B114,Positions!$E$2:$E$14531,"C")</f>
        <v>0</v>
      </c>
      <c r="I114" s="3" t="n">
        <f aca="false">G114+H114</f>
        <v>2</v>
      </c>
      <c r="J114" s="6" t="n">
        <f aca="false">IF(F114=0,0,I114/F114)</f>
        <v>0.4</v>
      </c>
    </row>
    <row r="115" customFormat="false" ht="15" hidden="false" customHeight="false" outlineLevel="0" collapsed="false">
      <c r="A115" s="4" t="s">
        <v>59</v>
      </c>
      <c r="B115" s="4" t="s">
        <v>836</v>
      </c>
      <c r="C115" s="4" t="s">
        <v>916</v>
      </c>
      <c r="D115" s="4" t="s">
        <v>916</v>
      </c>
      <c r="E115" s="4" t="s">
        <v>988</v>
      </c>
      <c r="F115" s="4" t="n">
        <f aca="false">COUNTIFS(Positions!$B$2:$B$14531,A115,Positions!$F$2:$F$14531,B115)</f>
        <v>7</v>
      </c>
      <c r="G115" s="4" t="n">
        <f aca="false">COUNTIFS(Positions!$B$2:$B$14531,A115,Positions!$F$2:$F$14531,B115,Positions!$E$2:$E$14531,"G")</f>
        <v>1</v>
      </c>
      <c r="H115" s="4" t="n">
        <f aca="false">COUNTIFS(Positions!$B$2:$B$14531,A115,Positions!$F$2:$F$14531,B115,Positions!$E$2:$E$14531,"C")</f>
        <v>1</v>
      </c>
      <c r="I115" s="3" t="n">
        <f aca="false">G115+H115</f>
        <v>2</v>
      </c>
      <c r="J115" s="6" t="n">
        <f aca="false">IF(F115=0,0,I115/F115)</f>
        <v>0.285714285714286</v>
      </c>
    </row>
    <row r="116" customFormat="false" ht="15" hidden="false" customHeight="false" outlineLevel="0" collapsed="false">
      <c r="A116" s="7" t="s">
        <v>59</v>
      </c>
      <c r="B116" s="7" t="s">
        <v>919</v>
      </c>
      <c r="C116" s="7" t="s">
        <v>920</v>
      </c>
      <c r="D116" s="7" t="s">
        <v>920</v>
      </c>
      <c r="E116" s="7" t="s">
        <v>468</v>
      </c>
      <c r="F116" s="7" t="n">
        <f aca="false">COUNTIFS(Positions!$B$2:$B$14531,A116,Positions!$F$2:$F$14531,"Position 8")+COUNTIFS(Positions!$B$2:$B$14531,A116,Positions!$F$2:$F$14531,"Position 9")+COUNTIFS(Positions!$B$2:$B$14531,A116,Positions!$F$2:$F$14531,"Position 26")</f>
        <v>3</v>
      </c>
      <c r="G116" s="7" t="n">
        <f aca="false">COUNTIFS(Positions!$B$2:$B$14531,A116,Positions!$F$2:$F$14531,"Position 8",Positions!$E$2:$E$14531,"G")+COUNTIFS(Positions!$B$2:$B$14531,A116,Positions!$F$2:$F$14531,"Position 9",Positions!$E$2:$E$14531,"G")+COUNTIFS(Positions!$B$2:$B$14531,A116,Positions!$F$2:$F$14531,"Position 26",Positions!$E$2:$E$14531,"G")</f>
        <v>0</v>
      </c>
      <c r="H116" s="7" t="n">
        <f aca="false">COUNTIFS(Positions!$B$2:$B$14531,A116,Positions!$F$2:$F$14531,"Position 8",Positions!$E$2:$E$14531,"C")+COUNTIFS(Positions!$B$2:$B$14531,A116,Positions!$F$2:$F$14531,"Position 9",Positions!$E$2:$E$14531,"C")+COUNTIFS(Positions!$B$2:$B$14531,A116,Positions!$F$2:$F$14531,"Position 26",Positions!$E$2:$E$14531,"C")</f>
        <v>0</v>
      </c>
      <c r="I116" s="8" t="n">
        <f aca="false">G116+H116</f>
        <v>0</v>
      </c>
      <c r="J116" s="26" t="n">
        <f aca="false">IF(F116=0,0,I116/F116)</f>
        <v>0</v>
      </c>
    </row>
    <row r="117" customFormat="false" ht="15" hidden="false" customHeight="false" outlineLevel="0" collapsed="false">
      <c r="A117" s="4" t="s">
        <v>60</v>
      </c>
      <c r="B117" s="4" t="s">
        <v>788</v>
      </c>
      <c r="C117" s="4" t="s">
        <v>907</v>
      </c>
      <c r="D117" s="4" t="s">
        <v>957</v>
      </c>
      <c r="E117" s="4" t="s">
        <v>1005</v>
      </c>
      <c r="F117" s="4" t="n">
        <f aca="false">COUNTIFS(Positions!$B$2:$B$14531,A117,Positions!$F$2:$F$14531,B117)</f>
        <v>7</v>
      </c>
      <c r="G117" s="4" t="n">
        <f aca="false">COUNTIFS(Positions!$B$2:$B$14531,A117,Positions!$F$2:$F$14531,B117,Positions!$E$2:$E$14531,"G")</f>
        <v>2</v>
      </c>
      <c r="H117" s="4" t="n">
        <f aca="false">COUNTIFS(Positions!$B$2:$B$14531,A117,Positions!$F$2:$F$14531,B117,Positions!$E$2:$E$14531,"C")</f>
        <v>1</v>
      </c>
      <c r="I117" s="3" t="n">
        <f aca="false">G117+H117</f>
        <v>3</v>
      </c>
      <c r="J117" s="6" t="n">
        <f aca="false">IF(F117=0,0,I117/F117)</f>
        <v>0.428571428571429</v>
      </c>
    </row>
    <row r="118" customFormat="false" ht="15" hidden="false" customHeight="false" outlineLevel="0" collapsed="false">
      <c r="A118" s="4" t="s">
        <v>60</v>
      </c>
      <c r="B118" s="4" t="s">
        <v>811</v>
      </c>
      <c r="C118" s="4" t="s">
        <v>910</v>
      </c>
      <c r="D118" s="4" t="s">
        <v>959</v>
      </c>
      <c r="E118" s="4" t="s">
        <v>1006</v>
      </c>
      <c r="F118" s="4" t="n">
        <f aca="false">COUNTIFS(Positions!$B$2:$B$14531,A118,Positions!$F$2:$F$14531,B118)</f>
        <v>7</v>
      </c>
      <c r="G118" s="4" t="n">
        <f aca="false">COUNTIFS(Positions!$B$2:$B$14531,A118,Positions!$F$2:$F$14531,B118,Positions!$E$2:$E$14531,"G")</f>
        <v>0</v>
      </c>
      <c r="H118" s="4" t="n">
        <f aca="false">COUNTIFS(Positions!$B$2:$B$14531,A118,Positions!$F$2:$F$14531,B118,Positions!$E$2:$E$14531,"C")</f>
        <v>3</v>
      </c>
      <c r="I118" s="3" t="n">
        <f aca="false">G118+H118</f>
        <v>3</v>
      </c>
      <c r="J118" s="6" t="n">
        <f aca="false">IF(F118=0,0,I118/F118)</f>
        <v>0.428571428571429</v>
      </c>
    </row>
    <row r="119" customFormat="false" ht="15" hidden="false" customHeight="false" outlineLevel="0" collapsed="false">
      <c r="A119" s="4" t="s">
        <v>60</v>
      </c>
      <c r="B119" s="4" t="s">
        <v>824</v>
      </c>
      <c r="C119" s="4" t="s">
        <v>913</v>
      </c>
      <c r="D119" s="4" t="s">
        <v>975</v>
      </c>
      <c r="E119" s="4" t="s">
        <v>1007</v>
      </c>
      <c r="F119" s="4" t="n">
        <f aca="false">COUNTIFS(Positions!$B$2:$B$14531,A119,Positions!$F$2:$F$14531,B119)</f>
        <v>4</v>
      </c>
      <c r="G119" s="4" t="n">
        <f aca="false">COUNTIFS(Positions!$B$2:$B$14531,A119,Positions!$F$2:$F$14531,B119,Positions!$E$2:$E$14531,"G")</f>
        <v>2</v>
      </c>
      <c r="H119" s="4" t="n">
        <f aca="false">COUNTIFS(Positions!$B$2:$B$14531,A119,Positions!$F$2:$F$14531,B119,Positions!$E$2:$E$14531,"C")</f>
        <v>1</v>
      </c>
      <c r="I119" s="3" t="n">
        <f aca="false">G119+H119</f>
        <v>3</v>
      </c>
      <c r="J119" s="6" t="n">
        <f aca="false">IF(F119=0,0,I119/F119)</f>
        <v>0.75</v>
      </c>
    </row>
    <row r="120" customFormat="false" ht="15" hidden="false" customHeight="false" outlineLevel="0" collapsed="false">
      <c r="A120" s="4" t="s">
        <v>60</v>
      </c>
      <c r="B120" s="4" t="s">
        <v>836</v>
      </c>
      <c r="C120" s="4" t="s">
        <v>916</v>
      </c>
      <c r="D120" s="4" t="s">
        <v>977</v>
      </c>
      <c r="E120" s="4" t="s">
        <v>978</v>
      </c>
      <c r="F120" s="4" t="n">
        <f aca="false">COUNTIFS(Positions!$B$2:$B$14531,A120,Positions!$F$2:$F$14531,B120)</f>
        <v>7</v>
      </c>
      <c r="G120" s="4" t="n">
        <f aca="false">COUNTIFS(Positions!$B$2:$B$14531,A120,Positions!$F$2:$F$14531,B120,Positions!$E$2:$E$14531,"G")</f>
        <v>1</v>
      </c>
      <c r="H120" s="4" t="n">
        <f aca="false">COUNTIFS(Positions!$B$2:$B$14531,A120,Positions!$F$2:$F$14531,B120,Positions!$E$2:$E$14531,"C")</f>
        <v>1</v>
      </c>
      <c r="I120" s="3" t="n">
        <f aca="false">G120+H120</f>
        <v>2</v>
      </c>
      <c r="J120" s="6" t="n">
        <f aca="false">IF(F120=0,0,I120/F120)</f>
        <v>0.285714285714286</v>
      </c>
    </row>
    <row r="121" customFormat="false" ht="15" hidden="false" customHeight="false" outlineLevel="0" collapsed="false">
      <c r="A121" s="7" t="s">
        <v>60</v>
      </c>
      <c r="B121" s="7" t="s">
        <v>919</v>
      </c>
      <c r="C121" s="7" t="s">
        <v>920</v>
      </c>
      <c r="D121" s="7" t="s">
        <v>963</v>
      </c>
      <c r="E121" s="7" t="s">
        <v>468</v>
      </c>
      <c r="F121" s="7" t="n">
        <f aca="false">COUNTIFS(Positions!$B$2:$B$14531,A121,Positions!$F$2:$F$14531,"Position 8")+COUNTIFS(Positions!$B$2:$B$14531,A121,Positions!$F$2:$F$14531,"Position 9")+COUNTIFS(Positions!$B$2:$B$14531,A121,Positions!$F$2:$F$14531,"Position 26")</f>
        <v>3</v>
      </c>
      <c r="G121" s="7" t="n">
        <f aca="false">COUNTIFS(Positions!$B$2:$B$14531,A121,Positions!$F$2:$F$14531,"Position 8",Positions!$E$2:$E$14531,"G")+COUNTIFS(Positions!$B$2:$B$14531,A121,Positions!$F$2:$F$14531,"Position 9",Positions!$E$2:$E$14531,"G")+COUNTIFS(Positions!$B$2:$B$14531,A121,Positions!$F$2:$F$14531,"Position 26",Positions!$E$2:$E$14531,"G")</f>
        <v>0</v>
      </c>
      <c r="H121" s="7" t="n">
        <f aca="false">COUNTIFS(Positions!$B$2:$B$14531,A121,Positions!$F$2:$F$14531,"Position 8",Positions!$E$2:$E$14531,"C")+COUNTIFS(Positions!$B$2:$B$14531,A121,Positions!$F$2:$F$14531,"Position 9",Positions!$E$2:$E$14531,"C")+COUNTIFS(Positions!$B$2:$B$14531,A121,Positions!$F$2:$F$14531,"Position 26",Positions!$E$2:$E$14531,"C")</f>
        <v>0</v>
      </c>
      <c r="I121" s="8" t="n">
        <f aca="false">G121+H121</f>
        <v>0</v>
      </c>
      <c r="J121" s="26" t="n">
        <f aca="false">IF(F121=0,0,I121/F121)</f>
        <v>0</v>
      </c>
    </row>
    <row r="122" customFormat="false" ht="15" hidden="false" customHeight="false" outlineLevel="0" collapsed="false">
      <c r="A122" s="4" t="s">
        <v>61</v>
      </c>
      <c r="B122" s="4" t="s">
        <v>788</v>
      </c>
      <c r="C122" s="4" t="s">
        <v>907</v>
      </c>
      <c r="D122" s="4" t="s">
        <v>907</v>
      </c>
      <c r="E122" s="4" t="s">
        <v>966</v>
      </c>
      <c r="F122" s="4" t="n">
        <f aca="false">COUNTIFS(Positions!$B$2:$B$14531,A122,Positions!$F$2:$F$14531,B122)</f>
        <v>8</v>
      </c>
      <c r="G122" s="4" t="n">
        <f aca="false">COUNTIFS(Positions!$B$2:$B$14531,A122,Positions!$F$2:$F$14531,B122,Positions!$E$2:$E$14531,"G")</f>
        <v>4</v>
      </c>
      <c r="H122" s="4" t="n">
        <f aca="false">COUNTIFS(Positions!$B$2:$B$14531,A122,Positions!$F$2:$F$14531,B122,Positions!$E$2:$E$14531,"C")</f>
        <v>1</v>
      </c>
      <c r="I122" s="3" t="n">
        <f aca="false">G122+H122</f>
        <v>5</v>
      </c>
      <c r="J122" s="6" t="n">
        <f aca="false">IF(F122=0,0,I122/F122)</f>
        <v>0.625</v>
      </c>
    </row>
    <row r="123" customFormat="false" ht="15" hidden="false" customHeight="false" outlineLevel="0" collapsed="false">
      <c r="A123" s="4" t="s">
        <v>61</v>
      </c>
      <c r="B123" s="4" t="s">
        <v>811</v>
      </c>
      <c r="C123" s="4" t="s">
        <v>910</v>
      </c>
      <c r="D123" s="4" t="s">
        <v>910</v>
      </c>
      <c r="E123" s="4" t="s">
        <v>1008</v>
      </c>
      <c r="F123" s="4" t="n">
        <f aca="false">COUNTIFS(Positions!$B$2:$B$14531,A123,Positions!$F$2:$F$14531,B123)</f>
        <v>7</v>
      </c>
      <c r="G123" s="4" t="n">
        <f aca="false">COUNTIFS(Positions!$B$2:$B$14531,A123,Positions!$F$2:$F$14531,B123,Positions!$E$2:$E$14531,"G")</f>
        <v>0</v>
      </c>
      <c r="H123" s="4" t="n">
        <f aca="false">COUNTIFS(Positions!$B$2:$B$14531,A123,Positions!$F$2:$F$14531,B123,Positions!$E$2:$E$14531,"C")</f>
        <v>2</v>
      </c>
      <c r="I123" s="3" t="n">
        <f aca="false">G123+H123</f>
        <v>2</v>
      </c>
      <c r="J123" s="6" t="n">
        <f aca="false">IF(F123=0,0,I123/F123)</f>
        <v>0.285714285714286</v>
      </c>
    </row>
    <row r="124" customFormat="false" ht="15" hidden="false" customHeight="false" outlineLevel="0" collapsed="false">
      <c r="A124" s="4" t="s">
        <v>61</v>
      </c>
      <c r="B124" s="4" t="s">
        <v>824</v>
      </c>
      <c r="C124" s="4" t="s">
        <v>913</v>
      </c>
      <c r="D124" s="4" t="s">
        <v>913</v>
      </c>
      <c r="E124" s="4" t="s">
        <v>991</v>
      </c>
      <c r="F124" s="4" t="n">
        <f aca="false">COUNTIFS(Positions!$B$2:$B$14531,A124,Positions!$F$2:$F$14531,B124)</f>
        <v>5</v>
      </c>
      <c r="G124" s="4" t="n">
        <f aca="false">COUNTIFS(Positions!$B$2:$B$14531,A124,Positions!$F$2:$F$14531,B124,Positions!$E$2:$E$14531,"G")</f>
        <v>3</v>
      </c>
      <c r="H124" s="4" t="n">
        <f aca="false">COUNTIFS(Positions!$B$2:$B$14531,A124,Positions!$F$2:$F$14531,B124,Positions!$E$2:$E$14531,"C")</f>
        <v>1</v>
      </c>
      <c r="I124" s="3" t="n">
        <f aca="false">G124+H124</f>
        <v>4</v>
      </c>
      <c r="J124" s="6" t="n">
        <f aca="false">IF(F124=0,0,I124/F124)</f>
        <v>0.8</v>
      </c>
    </row>
    <row r="125" customFormat="false" ht="15" hidden="false" customHeight="false" outlineLevel="0" collapsed="false">
      <c r="A125" s="4" t="s">
        <v>61</v>
      </c>
      <c r="B125" s="4" t="s">
        <v>836</v>
      </c>
      <c r="C125" s="4" t="s">
        <v>916</v>
      </c>
      <c r="D125" s="4" t="s">
        <v>916</v>
      </c>
      <c r="E125" s="4" t="s">
        <v>1009</v>
      </c>
      <c r="F125" s="4" t="n">
        <f aca="false">COUNTIFS(Positions!$B$2:$B$14531,A125,Positions!$F$2:$F$14531,B125)</f>
        <v>7</v>
      </c>
      <c r="G125" s="4" t="n">
        <f aca="false">COUNTIFS(Positions!$B$2:$B$14531,A125,Positions!$F$2:$F$14531,B125,Positions!$E$2:$E$14531,"G")</f>
        <v>2</v>
      </c>
      <c r="H125" s="4" t="n">
        <f aca="false">COUNTIFS(Positions!$B$2:$B$14531,A125,Positions!$F$2:$F$14531,B125,Positions!$E$2:$E$14531,"C")</f>
        <v>2</v>
      </c>
      <c r="I125" s="3" t="n">
        <f aca="false">G125+H125</f>
        <v>4</v>
      </c>
      <c r="J125" s="6" t="n">
        <f aca="false">IF(F125=0,0,I125/F125)</f>
        <v>0.571428571428571</v>
      </c>
    </row>
    <row r="126" customFormat="false" ht="15" hidden="false" customHeight="false" outlineLevel="0" collapsed="false">
      <c r="A126" s="7" t="s">
        <v>61</v>
      </c>
      <c r="B126" s="7" t="s">
        <v>919</v>
      </c>
      <c r="C126" s="7" t="s">
        <v>920</v>
      </c>
      <c r="D126" s="7" t="s">
        <v>920</v>
      </c>
      <c r="E126" s="7" t="s">
        <v>468</v>
      </c>
      <c r="F126" s="7" t="n">
        <f aca="false">COUNTIFS(Positions!$B$2:$B$14531,A126,Positions!$F$2:$F$14531,"Position 8")+COUNTIFS(Positions!$B$2:$B$14531,A126,Positions!$F$2:$F$14531,"Position 9")+COUNTIFS(Positions!$B$2:$B$14531,A126,Positions!$F$2:$F$14531,"Position 26")</f>
        <v>3</v>
      </c>
      <c r="G126" s="7" t="n">
        <f aca="false">COUNTIFS(Positions!$B$2:$B$14531,A126,Positions!$F$2:$F$14531,"Position 8",Positions!$E$2:$E$14531,"G")+COUNTIFS(Positions!$B$2:$B$14531,A126,Positions!$F$2:$F$14531,"Position 9",Positions!$E$2:$E$14531,"G")+COUNTIFS(Positions!$B$2:$B$14531,A126,Positions!$F$2:$F$14531,"Position 26",Positions!$E$2:$E$14531,"G")</f>
        <v>0</v>
      </c>
      <c r="H126" s="7" t="n">
        <f aca="false">COUNTIFS(Positions!$B$2:$B$14531,A126,Positions!$F$2:$F$14531,"Position 8",Positions!$E$2:$E$14531,"C")+COUNTIFS(Positions!$B$2:$B$14531,A126,Positions!$F$2:$F$14531,"Position 9",Positions!$E$2:$E$14531,"C")+COUNTIFS(Positions!$B$2:$B$14531,A126,Positions!$F$2:$F$14531,"Position 26",Positions!$E$2:$E$14531,"C")</f>
        <v>0</v>
      </c>
      <c r="I126" s="8" t="n">
        <f aca="false">G126+H126</f>
        <v>0</v>
      </c>
      <c r="J126" s="26" t="n">
        <f aca="false">IF(F126=0,0,I126/F126)</f>
        <v>0</v>
      </c>
    </row>
    <row r="127" customFormat="false" ht="15" hidden="false" customHeight="false" outlineLevel="0" collapsed="false">
      <c r="A127" s="4" t="s">
        <v>62</v>
      </c>
      <c r="B127" s="4" t="s">
        <v>788</v>
      </c>
      <c r="C127" s="4" t="s">
        <v>907</v>
      </c>
      <c r="D127" s="4" t="s">
        <v>907</v>
      </c>
      <c r="E127" s="4" t="s">
        <v>1010</v>
      </c>
      <c r="F127" s="4" t="n">
        <f aca="false">COUNTIFS(Positions!$B$2:$B$14531,A127,Positions!$F$2:$F$14531,B127)</f>
        <v>8</v>
      </c>
      <c r="G127" s="4" t="n">
        <f aca="false">COUNTIFS(Positions!$B$2:$B$14531,A127,Positions!$F$2:$F$14531,B127,Positions!$E$2:$E$14531,"G")</f>
        <v>4</v>
      </c>
      <c r="H127" s="4" t="n">
        <f aca="false">COUNTIFS(Positions!$B$2:$B$14531,A127,Positions!$F$2:$F$14531,B127,Positions!$E$2:$E$14531,"C")</f>
        <v>0</v>
      </c>
      <c r="I127" s="3" t="n">
        <f aca="false">G127+H127</f>
        <v>4</v>
      </c>
      <c r="J127" s="6" t="n">
        <f aca="false">IF(F127=0,0,I127/F127)</f>
        <v>0.5</v>
      </c>
    </row>
    <row r="128" customFormat="false" ht="15" hidden="false" customHeight="false" outlineLevel="0" collapsed="false">
      <c r="A128" s="4" t="s">
        <v>62</v>
      </c>
      <c r="B128" s="4" t="s">
        <v>811</v>
      </c>
      <c r="C128" s="4" t="s">
        <v>910</v>
      </c>
      <c r="D128" s="4" t="s">
        <v>910</v>
      </c>
      <c r="E128" s="4" t="s">
        <v>1011</v>
      </c>
      <c r="F128" s="4" t="n">
        <f aca="false">COUNTIFS(Positions!$B$2:$B$14531,A128,Positions!$F$2:$F$14531,B128)</f>
        <v>7</v>
      </c>
      <c r="G128" s="4" t="n">
        <f aca="false">COUNTIFS(Positions!$B$2:$B$14531,A128,Positions!$F$2:$F$14531,B128,Positions!$E$2:$E$14531,"G")</f>
        <v>2</v>
      </c>
      <c r="H128" s="4" t="n">
        <f aca="false">COUNTIFS(Positions!$B$2:$B$14531,A128,Positions!$F$2:$F$14531,B128,Positions!$E$2:$E$14531,"C")</f>
        <v>1</v>
      </c>
      <c r="I128" s="3" t="n">
        <f aca="false">G128+H128</f>
        <v>3</v>
      </c>
      <c r="J128" s="6" t="n">
        <f aca="false">IF(F128=0,0,I128/F128)</f>
        <v>0.428571428571429</v>
      </c>
    </row>
    <row r="129" customFormat="false" ht="15" hidden="false" customHeight="false" outlineLevel="0" collapsed="false">
      <c r="A129" s="4" t="s">
        <v>62</v>
      </c>
      <c r="B129" s="4" t="s">
        <v>824</v>
      </c>
      <c r="C129" s="4" t="s">
        <v>913</v>
      </c>
      <c r="D129" s="4" t="s">
        <v>913</v>
      </c>
      <c r="E129" s="4" t="s">
        <v>953</v>
      </c>
      <c r="F129" s="4" t="n">
        <f aca="false">COUNTIFS(Positions!$B$2:$B$14531,A129,Positions!$F$2:$F$14531,B129)</f>
        <v>5</v>
      </c>
      <c r="G129" s="4" t="n">
        <f aca="false">COUNTIFS(Positions!$B$2:$B$14531,A129,Positions!$F$2:$F$14531,B129,Positions!$E$2:$E$14531,"G")</f>
        <v>2</v>
      </c>
      <c r="H129" s="4" t="n">
        <f aca="false">COUNTIFS(Positions!$B$2:$B$14531,A129,Positions!$F$2:$F$14531,B129,Positions!$E$2:$E$14531,"C")</f>
        <v>1</v>
      </c>
      <c r="I129" s="3" t="n">
        <f aca="false">G129+H129</f>
        <v>3</v>
      </c>
      <c r="J129" s="6" t="n">
        <f aca="false">IF(F129=0,0,I129/F129)</f>
        <v>0.6</v>
      </c>
    </row>
    <row r="130" customFormat="false" ht="15" hidden="false" customHeight="false" outlineLevel="0" collapsed="false">
      <c r="A130" s="4" t="s">
        <v>62</v>
      </c>
      <c r="B130" s="4" t="s">
        <v>836</v>
      </c>
      <c r="C130" s="4" t="s">
        <v>916</v>
      </c>
      <c r="D130" s="4" t="s">
        <v>916</v>
      </c>
      <c r="E130" s="4" t="s">
        <v>968</v>
      </c>
      <c r="F130" s="4" t="n">
        <f aca="false">COUNTIFS(Positions!$B$2:$B$14531,A130,Positions!$F$2:$F$14531,B130)</f>
        <v>7</v>
      </c>
      <c r="G130" s="4" t="n">
        <f aca="false">COUNTIFS(Positions!$B$2:$B$14531,A130,Positions!$F$2:$F$14531,B130,Positions!$E$2:$E$14531,"G")</f>
        <v>1</v>
      </c>
      <c r="H130" s="4" t="n">
        <f aca="false">COUNTIFS(Positions!$B$2:$B$14531,A130,Positions!$F$2:$F$14531,B130,Positions!$E$2:$E$14531,"C")</f>
        <v>2</v>
      </c>
      <c r="I130" s="3" t="n">
        <f aca="false">G130+H130</f>
        <v>3</v>
      </c>
      <c r="J130" s="6" t="n">
        <f aca="false">IF(F130=0,0,I130/F130)</f>
        <v>0.428571428571429</v>
      </c>
    </row>
    <row r="131" customFormat="false" ht="15" hidden="false" customHeight="false" outlineLevel="0" collapsed="false">
      <c r="A131" s="7" t="s">
        <v>62</v>
      </c>
      <c r="B131" s="7" t="s">
        <v>919</v>
      </c>
      <c r="C131" s="7" t="s">
        <v>920</v>
      </c>
      <c r="D131" s="7" t="s">
        <v>920</v>
      </c>
      <c r="E131" s="7" t="s">
        <v>365</v>
      </c>
      <c r="F131" s="7" t="n">
        <f aca="false">COUNTIFS(Positions!$B$2:$B$14531,A131,Positions!$F$2:$F$14531,"Position 8")+COUNTIFS(Positions!$B$2:$B$14531,A131,Positions!$F$2:$F$14531,"Position 9")+COUNTIFS(Positions!$B$2:$B$14531,A131,Positions!$F$2:$F$14531,"Position 26")</f>
        <v>3</v>
      </c>
      <c r="G131" s="7" t="n">
        <f aca="false">COUNTIFS(Positions!$B$2:$B$14531,A131,Positions!$F$2:$F$14531,"Position 8",Positions!$E$2:$E$14531,"G")+COUNTIFS(Positions!$B$2:$B$14531,A131,Positions!$F$2:$F$14531,"Position 9",Positions!$E$2:$E$14531,"G")+COUNTIFS(Positions!$B$2:$B$14531,A131,Positions!$F$2:$F$14531,"Position 26",Positions!$E$2:$E$14531,"G")</f>
        <v>1</v>
      </c>
      <c r="H131" s="7" t="n">
        <f aca="false">COUNTIFS(Positions!$B$2:$B$14531,A131,Positions!$F$2:$F$14531,"Position 8",Positions!$E$2:$E$14531,"C")+COUNTIFS(Positions!$B$2:$B$14531,A131,Positions!$F$2:$F$14531,"Position 9",Positions!$E$2:$E$14531,"C")+COUNTIFS(Positions!$B$2:$B$14531,A131,Positions!$F$2:$F$14531,"Position 26",Positions!$E$2:$E$14531,"C")</f>
        <v>0</v>
      </c>
      <c r="I131" s="8" t="n">
        <f aca="false">G131+H131</f>
        <v>1</v>
      </c>
      <c r="J131" s="26" t="n">
        <f aca="false">IF(F131=0,0,I131/F131)</f>
        <v>0.333333333333333</v>
      </c>
    </row>
    <row r="132" customFormat="false" ht="15" hidden="false" customHeight="false" outlineLevel="0" collapsed="false">
      <c r="A132" s="4" t="s">
        <v>63</v>
      </c>
      <c r="B132" s="4" t="s">
        <v>788</v>
      </c>
      <c r="C132" s="4" t="s">
        <v>907</v>
      </c>
      <c r="D132" s="4" t="s">
        <v>907</v>
      </c>
      <c r="E132" s="4" t="s">
        <v>969</v>
      </c>
      <c r="F132" s="4" t="n">
        <f aca="false">COUNTIFS(Positions!$B$2:$B$14531,A132,Positions!$F$2:$F$14531,B132)</f>
        <v>8</v>
      </c>
      <c r="G132" s="4" t="n">
        <f aca="false">COUNTIFS(Positions!$B$2:$B$14531,A132,Positions!$F$2:$F$14531,B132,Positions!$E$2:$E$14531,"G")</f>
        <v>2</v>
      </c>
      <c r="H132" s="4" t="n">
        <f aca="false">COUNTIFS(Positions!$B$2:$B$14531,A132,Positions!$F$2:$F$14531,B132,Positions!$E$2:$E$14531,"C")</f>
        <v>0</v>
      </c>
      <c r="I132" s="3" t="n">
        <f aca="false">G132+H132</f>
        <v>2</v>
      </c>
      <c r="J132" s="6" t="n">
        <f aca="false">IF(F132=0,0,I132/F132)</f>
        <v>0.25</v>
      </c>
    </row>
    <row r="133" customFormat="false" ht="15" hidden="false" customHeight="false" outlineLevel="0" collapsed="false">
      <c r="A133" s="4" t="s">
        <v>63</v>
      </c>
      <c r="B133" s="4" t="s">
        <v>811</v>
      </c>
      <c r="C133" s="4" t="s">
        <v>910</v>
      </c>
      <c r="D133" s="4" t="s">
        <v>910</v>
      </c>
      <c r="E133" s="4" t="s">
        <v>912</v>
      </c>
      <c r="F133" s="4" t="n">
        <f aca="false">COUNTIFS(Positions!$B$2:$B$14531,A133,Positions!$F$2:$F$14531,B133)</f>
        <v>7</v>
      </c>
      <c r="G133" s="4" t="n">
        <f aca="false">COUNTIFS(Positions!$B$2:$B$14531,A133,Positions!$F$2:$F$14531,B133,Positions!$E$2:$E$14531,"G")</f>
        <v>0</v>
      </c>
      <c r="H133" s="4" t="n">
        <f aca="false">COUNTIFS(Positions!$B$2:$B$14531,A133,Positions!$F$2:$F$14531,B133,Positions!$E$2:$E$14531,"C")</f>
        <v>2</v>
      </c>
      <c r="I133" s="3" t="n">
        <f aca="false">G133+H133</f>
        <v>2</v>
      </c>
      <c r="J133" s="6" t="n">
        <f aca="false">IF(F133=0,0,I133/F133)</f>
        <v>0.285714285714286</v>
      </c>
    </row>
    <row r="134" customFormat="false" ht="15" hidden="false" customHeight="false" outlineLevel="0" collapsed="false">
      <c r="A134" s="4" t="s">
        <v>63</v>
      </c>
      <c r="B134" s="4" t="s">
        <v>824</v>
      </c>
      <c r="C134" s="4" t="s">
        <v>913</v>
      </c>
      <c r="D134" s="4" t="s">
        <v>913</v>
      </c>
      <c r="E134" s="4" t="s">
        <v>971</v>
      </c>
      <c r="F134" s="4" t="n">
        <f aca="false">COUNTIFS(Positions!$B$2:$B$14531,A134,Positions!$F$2:$F$14531,B134)</f>
        <v>5</v>
      </c>
      <c r="G134" s="4" t="n">
        <f aca="false">COUNTIFS(Positions!$B$2:$B$14531,A134,Positions!$F$2:$F$14531,B134,Positions!$E$2:$E$14531,"G")</f>
        <v>2</v>
      </c>
      <c r="H134" s="4" t="n">
        <f aca="false">COUNTIFS(Positions!$B$2:$B$14531,A134,Positions!$F$2:$F$14531,B134,Positions!$E$2:$E$14531,"C")</f>
        <v>0</v>
      </c>
      <c r="I134" s="3" t="n">
        <f aca="false">G134+H134</f>
        <v>2</v>
      </c>
      <c r="J134" s="6" t="n">
        <f aca="false">IF(F134=0,0,I134/F134)</f>
        <v>0.4</v>
      </c>
    </row>
    <row r="135" customFormat="false" ht="15" hidden="false" customHeight="false" outlineLevel="0" collapsed="false">
      <c r="A135" s="4" t="s">
        <v>63</v>
      </c>
      <c r="B135" s="4" t="s">
        <v>836</v>
      </c>
      <c r="C135" s="4" t="s">
        <v>916</v>
      </c>
      <c r="D135" s="4" t="s">
        <v>916</v>
      </c>
      <c r="E135" s="4" t="s">
        <v>981</v>
      </c>
      <c r="F135" s="4" t="n">
        <f aca="false">COUNTIFS(Positions!$B$2:$B$14531,A135,Positions!$F$2:$F$14531,B135)</f>
        <v>7</v>
      </c>
      <c r="G135" s="4" t="n">
        <f aca="false">COUNTIFS(Positions!$B$2:$B$14531,A135,Positions!$F$2:$F$14531,B135,Positions!$E$2:$E$14531,"G")</f>
        <v>2</v>
      </c>
      <c r="H135" s="4" t="n">
        <f aca="false">COUNTIFS(Positions!$B$2:$B$14531,A135,Positions!$F$2:$F$14531,B135,Positions!$E$2:$E$14531,"C")</f>
        <v>1</v>
      </c>
      <c r="I135" s="3" t="n">
        <f aca="false">G135+H135</f>
        <v>3</v>
      </c>
      <c r="J135" s="6" t="n">
        <f aca="false">IF(F135=0,0,I135/F135)</f>
        <v>0.428571428571429</v>
      </c>
    </row>
    <row r="136" customFormat="false" ht="15" hidden="false" customHeight="false" outlineLevel="0" collapsed="false">
      <c r="A136" s="7" t="s">
        <v>63</v>
      </c>
      <c r="B136" s="7" t="s">
        <v>919</v>
      </c>
      <c r="C136" s="7" t="s">
        <v>920</v>
      </c>
      <c r="D136" s="7" t="s">
        <v>920</v>
      </c>
      <c r="E136" s="7" t="s">
        <v>331</v>
      </c>
      <c r="F136" s="7" t="n">
        <f aca="false">COUNTIFS(Positions!$B$2:$B$14531,A136,Positions!$F$2:$F$14531,"Position 8")+COUNTIFS(Positions!$B$2:$B$14531,A136,Positions!$F$2:$F$14531,"Position 9")+COUNTIFS(Positions!$B$2:$B$14531,A136,Positions!$F$2:$F$14531,"Position 26")</f>
        <v>3</v>
      </c>
      <c r="G136" s="7" t="n">
        <f aca="false">COUNTIFS(Positions!$B$2:$B$14531,A136,Positions!$F$2:$F$14531,"Position 8",Positions!$E$2:$E$14531,"G")+COUNTIFS(Positions!$B$2:$B$14531,A136,Positions!$F$2:$F$14531,"Position 9",Positions!$E$2:$E$14531,"G")+COUNTIFS(Positions!$B$2:$B$14531,A136,Positions!$F$2:$F$14531,"Position 26",Positions!$E$2:$E$14531,"G")</f>
        <v>1</v>
      </c>
      <c r="H136" s="7" t="n">
        <f aca="false">COUNTIFS(Positions!$B$2:$B$14531,A136,Positions!$F$2:$F$14531,"Position 8",Positions!$E$2:$E$14531,"C")+COUNTIFS(Positions!$B$2:$B$14531,A136,Positions!$F$2:$F$14531,"Position 9",Positions!$E$2:$E$14531,"C")+COUNTIFS(Positions!$B$2:$B$14531,A136,Positions!$F$2:$F$14531,"Position 26",Positions!$E$2:$E$14531,"C")</f>
        <v>0</v>
      </c>
      <c r="I136" s="8" t="n">
        <f aca="false">G136+H136</f>
        <v>1</v>
      </c>
      <c r="J136" s="26" t="n">
        <f aca="false">IF(F136=0,0,I136/F136)</f>
        <v>0.333333333333333</v>
      </c>
    </row>
    <row r="137" customFormat="false" ht="15" hidden="false" customHeight="false" outlineLevel="0" collapsed="false">
      <c r="A137" s="4" t="s">
        <v>64</v>
      </c>
      <c r="B137" s="4" t="s">
        <v>788</v>
      </c>
      <c r="C137" s="4" t="s">
        <v>907</v>
      </c>
      <c r="D137" s="4" t="s">
        <v>907</v>
      </c>
      <c r="E137" s="4" t="s">
        <v>969</v>
      </c>
      <c r="F137" s="4" t="n">
        <f aca="false">COUNTIFS(Positions!$B$2:$B$14531,A137,Positions!$F$2:$F$14531,B137)</f>
        <v>8</v>
      </c>
      <c r="G137" s="4" t="n">
        <f aca="false">COUNTIFS(Positions!$B$2:$B$14531,A137,Positions!$F$2:$F$14531,B137,Positions!$E$2:$E$14531,"G")</f>
        <v>2</v>
      </c>
      <c r="H137" s="4" t="n">
        <f aca="false">COUNTIFS(Positions!$B$2:$B$14531,A137,Positions!$F$2:$F$14531,B137,Positions!$E$2:$E$14531,"C")</f>
        <v>0</v>
      </c>
      <c r="I137" s="3" t="n">
        <f aca="false">G137+H137</f>
        <v>2</v>
      </c>
      <c r="J137" s="6" t="n">
        <f aca="false">IF(F137=0,0,I137/F137)</f>
        <v>0.25</v>
      </c>
    </row>
    <row r="138" customFormat="false" ht="15" hidden="false" customHeight="false" outlineLevel="0" collapsed="false">
      <c r="A138" s="4" t="s">
        <v>64</v>
      </c>
      <c r="B138" s="4" t="s">
        <v>811</v>
      </c>
      <c r="C138" s="4" t="s">
        <v>910</v>
      </c>
      <c r="D138" s="4" t="s">
        <v>910</v>
      </c>
      <c r="E138" s="4" t="s">
        <v>1012</v>
      </c>
      <c r="F138" s="4" t="n">
        <f aca="false">COUNTIFS(Positions!$B$2:$B$14531,A138,Positions!$F$2:$F$14531,B138)</f>
        <v>7</v>
      </c>
      <c r="G138" s="4" t="n">
        <f aca="false">COUNTIFS(Positions!$B$2:$B$14531,A138,Positions!$F$2:$F$14531,B138,Positions!$E$2:$E$14531,"G")</f>
        <v>2</v>
      </c>
      <c r="H138" s="4" t="n">
        <f aca="false">COUNTIFS(Positions!$B$2:$B$14531,A138,Positions!$F$2:$F$14531,B138,Positions!$E$2:$E$14531,"C")</f>
        <v>3</v>
      </c>
      <c r="I138" s="3" t="n">
        <f aca="false">G138+H138</f>
        <v>5</v>
      </c>
      <c r="J138" s="6" t="n">
        <f aca="false">IF(F138=0,0,I138/F138)</f>
        <v>0.714285714285714</v>
      </c>
    </row>
    <row r="139" customFormat="false" ht="15" hidden="false" customHeight="false" outlineLevel="0" collapsed="false">
      <c r="A139" s="4" t="s">
        <v>64</v>
      </c>
      <c r="B139" s="4" t="s">
        <v>824</v>
      </c>
      <c r="C139" s="4" t="s">
        <v>913</v>
      </c>
      <c r="D139" s="4" t="s">
        <v>913</v>
      </c>
      <c r="E139" s="4" t="s">
        <v>1013</v>
      </c>
      <c r="F139" s="4" t="n">
        <f aca="false">COUNTIFS(Positions!$B$2:$B$14531,A139,Positions!$F$2:$F$14531,B139)</f>
        <v>5</v>
      </c>
      <c r="G139" s="4" t="n">
        <f aca="false">COUNTIFS(Positions!$B$2:$B$14531,A139,Positions!$F$2:$F$14531,B139,Positions!$E$2:$E$14531,"G")</f>
        <v>2</v>
      </c>
      <c r="H139" s="4" t="n">
        <f aca="false">COUNTIFS(Positions!$B$2:$B$14531,A139,Positions!$F$2:$F$14531,B139,Positions!$E$2:$E$14531,"C")</f>
        <v>0</v>
      </c>
      <c r="I139" s="3" t="n">
        <f aca="false">G139+H139</f>
        <v>2</v>
      </c>
      <c r="J139" s="6" t="n">
        <f aca="false">IF(F139=0,0,I139/F139)</f>
        <v>0.4</v>
      </c>
    </row>
    <row r="140" customFormat="false" ht="15" hidden="false" customHeight="false" outlineLevel="0" collapsed="false">
      <c r="A140" s="4" t="s">
        <v>64</v>
      </c>
      <c r="B140" s="4" t="s">
        <v>836</v>
      </c>
      <c r="C140" s="4" t="s">
        <v>916</v>
      </c>
      <c r="D140" s="4" t="s">
        <v>916</v>
      </c>
      <c r="E140" s="4" t="s">
        <v>981</v>
      </c>
      <c r="F140" s="4" t="n">
        <f aca="false">COUNTIFS(Positions!$B$2:$B$14531,A140,Positions!$F$2:$F$14531,B140)</f>
        <v>7</v>
      </c>
      <c r="G140" s="4" t="n">
        <f aca="false">COUNTIFS(Positions!$B$2:$B$14531,A140,Positions!$F$2:$F$14531,B140,Positions!$E$2:$E$14531,"G")</f>
        <v>2</v>
      </c>
      <c r="H140" s="4" t="n">
        <f aca="false">COUNTIFS(Positions!$B$2:$B$14531,A140,Positions!$F$2:$F$14531,B140,Positions!$E$2:$E$14531,"C")</f>
        <v>1</v>
      </c>
      <c r="I140" s="3" t="n">
        <f aca="false">G140+H140</f>
        <v>3</v>
      </c>
      <c r="J140" s="6" t="n">
        <f aca="false">IF(F140=0,0,I140/F140)</f>
        <v>0.428571428571429</v>
      </c>
    </row>
    <row r="141" customFormat="false" ht="15" hidden="false" customHeight="false" outlineLevel="0" collapsed="false">
      <c r="A141" s="7" t="s">
        <v>64</v>
      </c>
      <c r="B141" s="7" t="s">
        <v>919</v>
      </c>
      <c r="C141" s="7" t="s">
        <v>920</v>
      </c>
      <c r="D141" s="7" t="s">
        <v>920</v>
      </c>
      <c r="E141" s="7" t="s">
        <v>331</v>
      </c>
      <c r="F141" s="7" t="n">
        <f aca="false">COUNTIFS(Positions!$B$2:$B$14531,A141,Positions!$F$2:$F$14531,"Position 8")+COUNTIFS(Positions!$B$2:$B$14531,A141,Positions!$F$2:$F$14531,"Position 9")+COUNTIFS(Positions!$B$2:$B$14531,A141,Positions!$F$2:$F$14531,"Position 26")</f>
        <v>3</v>
      </c>
      <c r="G141" s="7" t="n">
        <f aca="false">COUNTIFS(Positions!$B$2:$B$14531,A141,Positions!$F$2:$F$14531,"Position 8",Positions!$E$2:$E$14531,"G")+COUNTIFS(Positions!$B$2:$B$14531,A141,Positions!$F$2:$F$14531,"Position 9",Positions!$E$2:$E$14531,"G")+COUNTIFS(Positions!$B$2:$B$14531,A141,Positions!$F$2:$F$14531,"Position 26",Positions!$E$2:$E$14531,"G")</f>
        <v>1</v>
      </c>
      <c r="H141" s="7" t="n">
        <f aca="false">COUNTIFS(Positions!$B$2:$B$14531,A141,Positions!$F$2:$F$14531,"Position 8",Positions!$E$2:$E$14531,"C")+COUNTIFS(Positions!$B$2:$B$14531,A141,Positions!$F$2:$F$14531,"Position 9",Positions!$E$2:$E$14531,"C")+COUNTIFS(Positions!$B$2:$B$14531,A141,Positions!$F$2:$F$14531,"Position 26",Positions!$E$2:$E$14531,"C")</f>
        <v>0</v>
      </c>
      <c r="I141" s="8" t="n">
        <f aca="false">G141+H141</f>
        <v>1</v>
      </c>
      <c r="J141" s="26" t="n">
        <f aca="false">IF(F141=0,0,I141/F141)</f>
        <v>0.333333333333333</v>
      </c>
    </row>
    <row r="142" customFormat="false" ht="15" hidden="false" customHeight="false" outlineLevel="0" collapsed="false">
      <c r="A142" s="4" t="s">
        <v>65</v>
      </c>
      <c r="B142" s="4" t="s">
        <v>788</v>
      </c>
      <c r="C142" s="4" t="s">
        <v>907</v>
      </c>
      <c r="D142" s="4" t="s">
        <v>907</v>
      </c>
      <c r="E142" s="4" t="s">
        <v>969</v>
      </c>
      <c r="F142" s="4" t="n">
        <f aca="false">COUNTIFS(Positions!$B$2:$B$14531,A142,Positions!$F$2:$F$14531,B142)</f>
        <v>8</v>
      </c>
      <c r="G142" s="4" t="n">
        <f aca="false">COUNTIFS(Positions!$B$2:$B$14531,A142,Positions!$F$2:$F$14531,B142,Positions!$E$2:$E$14531,"G")</f>
        <v>2</v>
      </c>
      <c r="H142" s="4" t="n">
        <f aca="false">COUNTIFS(Positions!$B$2:$B$14531,A142,Positions!$F$2:$F$14531,B142,Positions!$E$2:$E$14531,"C")</f>
        <v>0</v>
      </c>
      <c r="I142" s="3" t="n">
        <f aca="false">G142+H142</f>
        <v>2</v>
      </c>
      <c r="J142" s="6" t="n">
        <f aca="false">IF(F142=0,0,I142/F142)</f>
        <v>0.25</v>
      </c>
    </row>
    <row r="143" customFormat="false" ht="15" hidden="false" customHeight="false" outlineLevel="0" collapsed="false">
      <c r="A143" s="4" t="s">
        <v>65</v>
      </c>
      <c r="B143" s="4" t="s">
        <v>811</v>
      </c>
      <c r="C143" s="4" t="s">
        <v>910</v>
      </c>
      <c r="D143" s="4" t="s">
        <v>910</v>
      </c>
      <c r="E143" s="4" t="s">
        <v>1014</v>
      </c>
      <c r="F143" s="4" t="n">
        <f aca="false">COUNTIFS(Positions!$B$2:$B$14531,A143,Positions!$F$2:$F$14531,B143)</f>
        <v>7</v>
      </c>
      <c r="G143" s="4" t="n">
        <f aca="false">COUNTIFS(Positions!$B$2:$B$14531,A143,Positions!$F$2:$F$14531,B143,Positions!$E$2:$E$14531,"G")</f>
        <v>0</v>
      </c>
      <c r="H143" s="4" t="n">
        <f aca="false">COUNTIFS(Positions!$B$2:$B$14531,A143,Positions!$F$2:$F$14531,B143,Positions!$E$2:$E$14531,"C")</f>
        <v>3</v>
      </c>
      <c r="I143" s="3" t="n">
        <f aca="false">G143+H143</f>
        <v>3</v>
      </c>
      <c r="J143" s="6" t="n">
        <f aca="false">IF(F143=0,0,I143/F143)</f>
        <v>0.428571428571429</v>
      </c>
    </row>
    <row r="144" customFormat="false" ht="15" hidden="false" customHeight="false" outlineLevel="0" collapsed="false">
      <c r="A144" s="4" t="s">
        <v>65</v>
      </c>
      <c r="B144" s="4" t="s">
        <v>824</v>
      </c>
      <c r="C144" s="4" t="s">
        <v>913</v>
      </c>
      <c r="D144" s="4" t="s">
        <v>913</v>
      </c>
      <c r="E144" s="4" t="s">
        <v>1013</v>
      </c>
      <c r="F144" s="4" t="n">
        <f aca="false">COUNTIFS(Positions!$B$2:$B$14531,A144,Positions!$F$2:$F$14531,B144)</f>
        <v>5</v>
      </c>
      <c r="G144" s="4" t="n">
        <f aca="false">COUNTIFS(Positions!$B$2:$B$14531,A144,Positions!$F$2:$F$14531,B144,Positions!$E$2:$E$14531,"G")</f>
        <v>2</v>
      </c>
      <c r="H144" s="4" t="n">
        <f aca="false">COUNTIFS(Positions!$B$2:$B$14531,A144,Positions!$F$2:$F$14531,B144,Positions!$E$2:$E$14531,"C")</f>
        <v>0</v>
      </c>
      <c r="I144" s="3" t="n">
        <f aca="false">G144+H144</f>
        <v>2</v>
      </c>
      <c r="J144" s="6" t="n">
        <f aca="false">IF(F144=0,0,I144/F144)</f>
        <v>0.4</v>
      </c>
    </row>
    <row r="145" customFormat="false" ht="15" hidden="false" customHeight="false" outlineLevel="0" collapsed="false">
      <c r="A145" s="4" t="s">
        <v>65</v>
      </c>
      <c r="B145" s="4" t="s">
        <v>836</v>
      </c>
      <c r="C145" s="4" t="s">
        <v>916</v>
      </c>
      <c r="D145" s="4" t="s">
        <v>916</v>
      </c>
      <c r="E145" s="4" t="s">
        <v>981</v>
      </c>
      <c r="F145" s="4" t="n">
        <f aca="false">COUNTIFS(Positions!$B$2:$B$14531,A145,Positions!$F$2:$F$14531,B145)</f>
        <v>7</v>
      </c>
      <c r="G145" s="4" t="n">
        <f aca="false">COUNTIFS(Positions!$B$2:$B$14531,A145,Positions!$F$2:$F$14531,B145,Positions!$E$2:$E$14531,"G")</f>
        <v>2</v>
      </c>
      <c r="H145" s="4" t="n">
        <f aca="false">COUNTIFS(Positions!$B$2:$B$14531,A145,Positions!$F$2:$F$14531,B145,Positions!$E$2:$E$14531,"C")</f>
        <v>1</v>
      </c>
      <c r="I145" s="3" t="n">
        <f aca="false">G145+H145</f>
        <v>3</v>
      </c>
      <c r="J145" s="6" t="n">
        <f aca="false">IF(F145=0,0,I145/F145)</f>
        <v>0.428571428571429</v>
      </c>
    </row>
    <row r="146" customFormat="false" ht="15" hidden="false" customHeight="false" outlineLevel="0" collapsed="false">
      <c r="A146" s="7" t="s">
        <v>65</v>
      </c>
      <c r="B146" s="7" t="s">
        <v>919</v>
      </c>
      <c r="C146" s="7" t="s">
        <v>920</v>
      </c>
      <c r="D146" s="7" t="s">
        <v>920</v>
      </c>
      <c r="E146" s="7" t="s">
        <v>331</v>
      </c>
      <c r="F146" s="7" t="n">
        <f aca="false">COUNTIFS(Positions!$B$2:$B$14531,A146,Positions!$F$2:$F$14531,"Position 8")+COUNTIFS(Positions!$B$2:$B$14531,A146,Positions!$F$2:$F$14531,"Position 9")+COUNTIFS(Positions!$B$2:$B$14531,A146,Positions!$F$2:$F$14531,"Position 26")</f>
        <v>3</v>
      </c>
      <c r="G146" s="7" t="n">
        <f aca="false">COUNTIFS(Positions!$B$2:$B$14531,A146,Positions!$F$2:$F$14531,"Position 8",Positions!$E$2:$E$14531,"G")+COUNTIFS(Positions!$B$2:$B$14531,A146,Positions!$F$2:$F$14531,"Position 9",Positions!$E$2:$E$14531,"G")+COUNTIFS(Positions!$B$2:$B$14531,A146,Positions!$F$2:$F$14531,"Position 26",Positions!$E$2:$E$14531,"G")</f>
        <v>1</v>
      </c>
      <c r="H146" s="7" t="n">
        <f aca="false">COUNTIFS(Positions!$B$2:$B$14531,A146,Positions!$F$2:$F$14531,"Position 8",Positions!$E$2:$E$14531,"C")+COUNTIFS(Positions!$B$2:$B$14531,A146,Positions!$F$2:$F$14531,"Position 9",Positions!$E$2:$E$14531,"C")+COUNTIFS(Positions!$B$2:$B$14531,A146,Positions!$F$2:$F$14531,"Position 26",Positions!$E$2:$E$14531,"C")</f>
        <v>0</v>
      </c>
      <c r="I146" s="8" t="n">
        <f aca="false">G146+H146</f>
        <v>1</v>
      </c>
      <c r="J146" s="26" t="n">
        <f aca="false">IF(F146=0,0,I146/F146)</f>
        <v>0.333333333333333</v>
      </c>
    </row>
    <row r="147" customFormat="false" ht="15" hidden="false" customHeight="false" outlineLevel="0" collapsed="false">
      <c r="A147" s="4" t="s">
        <v>66</v>
      </c>
      <c r="B147" s="4" t="s">
        <v>788</v>
      </c>
      <c r="C147" s="4" t="s">
        <v>907</v>
      </c>
      <c r="D147" s="4" t="s">
        <v>1015</v>
      </c>
      <c r="E147" s="4" t="s">
        <v>1016</v>
      </c>
      <c r="F147" s="4" t="n">
        <f aca="false">COUNTIFS(Positions!$B$2:$B$14531,A147,Positions!$F$2:$F$14531,B147)</f>
        <v>6</v>
      </c>
      <c r="G147" s="4" t="n">
        <f aca="false">COUNTIFS(Positions!$B$2:$B$14531,A147,Positions!$F$2:$F$14531,B147,Positions!$E$2:$E$14531,"G")</f>
        <v>0</v>
      </c>
      <c r="H147" s="4" t="n">
        <f aca="false">COUNTIFS(Positions!$B$2:$B$14531,A147,Positions!$F$2:$F$14531,B147,Positions!$E$2:$E$14531,"C")</f>
        <v>0</v>
      </c>
      <c r="I147" s="3" t="n">
        <f aca="false">G147+H147</f>
        <v>0</v>
      </c>
      <c r="J147" s="6" t="n">
        <f aca="false">IF(F147=0,0,I147/F147)</f>
        <v>0</v>
      </c>
    </row>
    <row r="148" customFormat="false" ht="15" hidden="false" customHeight="false" outlineLevel="0" collapsed="false">
      <c r="A148" s="4" t="s">
        <v>66</v>
      </c>
      <c r="B148" s="4" t="s">
        <v>811</v>
      </c>
      <c r="C148" s="4" t="s">
        <v>910</v>
      </c>
      <c r="D148" s="4" t="s">
        <v>1017</v>
      </c>
      <c r="E148" s="4" t="s">
        <v>1018</v>
      </c>
      <c r="F148" s="4" t="n">
        <f aca="false">COUNTIFS(Positions!$B$2:$B$14531,A148,Positions!$F$2:$F$14531,B148)</f>
        <v>7</v>
      </c>
      <c r="G148" s="4" t="n">
        <f aca="false">COUNTIFS(Positions!$B$2:$B$14531,A148,Positions!$F$2:$F$14531,B148,Positions!$E$2:$E$14531,"G")</f>
        <v>1</v>
      </c>
      <c r="H148" s="4" t="n">
        <f aca="false">COUNTIFS(Positions!$B$2:$B$14531,A148,Positions!$F$2:$F$14531,B148,Positions!$E$2:$E$14531,"C")</f>
        <v>2</v>
      </c>
      <c r="I148" s="3" t="n">
        <f aca="false">G148+H148</f>
        <v>3</v>
      </c>
      <c r="J148" s="6" t="n">
        <f aca="false">IF(F148=0,0,I148/F148)</f>
        <v>0.428571428571429</v>
      </c>
    </row>
    <row r="149" customFormat="false" ht="15" hidden="false" customHeight="false" outlineLevel="0" collapsed="false">
      <c r="A149" s="4" t="s">
        <v>66</v>
      </c>
      <c r="B149" s="4" t="s">
        <v>824</v>
      </c>
      <c r="C149" s="4" t="s">
        <v>913</v>
      </c>
      <c r="D149" s="4" t="s">
        <v>1019</v>
      </c>
      <c r="E149" s="4" t="s">
        <v>1020</v>
      </c>
      <c r="F149" s="4" t="n">
        <f aca="false">COUNTIFS(Positions!$B$2:$B$14531,A149,Positions!$F$2:$F$14531,B149)</f>
        <v>3</v>
      </c>
      <c r="G149" s="4" t="n">
        <f aca="false">COUNTIFS(Positions!$B$2:$B$14531,A149,Positions!$F$2:$F$14531,B149,Positions!$E$2:$E$14531,"G")</f>
        <v>1</v>
      </c>
      <c r="H149" s="4" t="n">
        <f aca="false">COUNTIFS(Positions!$B$2:$B$14531,A149,Positions!$F$2:$F$14531,B149,Positions!$E$2:$E$14531,"C")</f>
        <v>0</v>
      </c>
      <c r="I149" s="3" t="n">
        <f aca="false">G149+H149</f>
        <v>1</v>
      </c>
      <c r="J149" s="6" t="n">
        <f aca="false">IF(F149=0,0,I149/F149)</f>
        <v>0.333333333333333</v>
      </c>
    </row>
    <row r="150" customFormat="false" ht="15" hidden="false" customHeight="false" outlineLevel="0" collapsed="false">
      <c r="A150" s="4" t="s">
        <v>66</v>
      </c>
      <c r="B150" s="4" t="s">
        <v>836</v>
      </c>
      <c r="C150" s="4" t="s">
        <v>916</v>
      </c>
      <c r="D150" s="4" t="s">
        <v>1021</v>
      </c>
      <c r="E150" s="4" t="s">
        <v>1022</v>
      </c>
      <c r="F150" s="4" t="n">
        <f aca="false">COUNTIFS(Positions!$B$2:$B$14531,A150,Positions!$F$2:$F$14531,B150)</f>
        <v>7</v>
      </c>
      <c r="G150" s="4" t="n">
        <f aca="false">COUNTIFS(Positions!$B$2:$B$14531,A150,Positions!$F$2:$F$14531,B150,Positions!$E$2:$E$14531,"G")</f>
        <v>0</v>
      </c>
      <c r="H150" s="4" t="n">
        <f aca="false">COUNTIFS(Positions!$B$2:$B$14531,A150,Positions!$F$2:$F$14531,B150,Positions!$E$2:$E$14531,"C")</f>
        <v>0</v>
      </c>
      <c r="I150" s="3" t="n">
        <f aca="false">G150+H150</f>
        <v>0</v>
      </c>
      <c r="J150" s="6" t="n">
        <f aca="false">IF(F150=0,0,I150/F150)</f>
        <v>0</v>
      </c>
    </row>
    <row r="151" customFormat="false" ht="15" hidden="false" customHeight="false" outlineLevel="0" collapsed="false">
      <c r="A151" s="7" t="s">
        <v>66</v>
      </c>
      <c r="B151" s="7" t="s">
        <v>919</v>
      </c>
      <c r="C151" s="7" t="s">
        <v>920</v>
      </c>
      <c r="D151" s="7" t="s">
        <v>1023</v>
      </c>
      <c r="E151" s="7" t="s">
        <v>468</v>
      </c>
      <c r="F151" s="7" t="n">
        <f aca="false">COUNTIFS(Positions!$B$2:$B$14531,A151,Positions!$F$2:$F$14531,"Position 8")+COUNTIFS(Positions!$B$2:$B$14531,A151,Positions!$F$2:$F$14531,"Position 9")+COUNTIFS(Positions!$B$2:$B$14531,A151,Positions!$F$2:$F$14531,"Position 26")</f>
        <v>3</v>
      </c>
      <c r="G151" s="7" t="n">
        <f aca="false">COUNTIFS(Positions!$B$2:$B$14531,A151,Positions!$F$2:$F$14531,"Position 8",Positions!$E$2:$E$14531,"G")+COUNTIFS(Positions!$B$2:$B$14531,A151,Positions!$F$2:$F$14531,"Position 9",Positions!$E$2:$E$14531,"G")+COUNTIFS(Positions!$B$2:$B$14531,A151,Positions!$F$2:$F$14531,"Position 26",Positions!$E$2:$E$14531,"G")</f>
        <v>0</v>
      </c>
      <c r="H151" s="7" t="n">
        <f aca="false">COUNTIFS(Positions!$B$2:$B$14531,A151,Positions!$F$2:$F$14531,"Position 8",Positions!$E$2:$E$14531,"C")+COUNTIFS(Positions!$B$2:$B$14531,A151,Positions!$F$2:$F$14531,"Position 9",Positions!$E$2:$E$14531,"C")+COUNTIFS(Positions!$B$2:$B$14531,A151,Positions!$F$2:$F$14531,"Position 26",Positions!$E$2:$E$14531,"C")</f>
        <v>0</v>
      </c>
      <c r="I151" s="8" t="n">
        <f aca="false">G151+H151</f>
        <v>0</v>
      </c>
      <c r="J151" s="26" t="n">
        <f aca="false">IF(F151=0,0,I151/F151)</f>
        <v>0</v>
      </c>
    </row>
    <row r="152" customFormat="false" ht="15" hidden="false" customHeight="false" outlineLevel="0" collapsed="false">
      <c r="A152" s="4" t="s">
        <v>67</v>
      </c>
      <c r="B152" s="4" t="s">
        <v>788</v>
      </c>
      <c r="C152" s="4" t="s">
        <v>907</v>
      </c>
      <c r="D152" s="4" t="s">
        <v>907</v>
      </c>
      <c r="E152" s="4" t="s">
        <v>1024</v>
      </c>
      <c r="F152" s="4" t="n">
        <f aca="false">COUNTIFS(Positions!$B$2:$B$14531,A152,Positions!$F$2:$F$14531,B152)</f>
        <v>8</v>
      </c>
      <c r="G152" s="4" t="n">
        <f aca="false">COUNTIFS(Positions!$B$2:$B$14531,A152,Positions!$F$2:$F$14531,B152,Positions!$E$2:$E$14531,"G")</f>
        <v>2</v>
      </c>
      <c r="H152" s="4" t="n">
        <f aca="false">COUNTIFS(Positions!$B$2:$B$14531,A152,Positions!$F$2:$F$14531,B152,Positions!$E$2:$E$14531,"C")</f>
        <v>0</v>
      </c>
      <c r="I152" s="3" t="n">
        <f aca="false">G152+H152</f>
        <v>2</v>
      </c>
      <c r="J152" s="6" t="n">
        <f aca="false">IF(F152=0,0,I152/F152)</f>
        <v>0.25</v>
      </c>
    </row>
    <row r="153" customFormat="false" ht="15" hidden="false" customHeight="false" outlineLevel="0" collapsed="false">
      <c r="A153" s="4" t="s">
        <v>67</v>
      </c>
      <c r="B153" s="4" t="s">
        <v>811</v>
      </c>
      <c r="C153" s="4" t="s">
        <v>910</v>
      </c>
      <c r="D153" s="4" t="s">
        <v>910</v>
      </c>
      <c r="E153" s="4" t="s">
        <v>1025</v>
      </c>
      <c r="F153" s="4" t="n">
        <f aca="false">COUNTIFS(Positions!$B$2:$B$14531,A153,Positions!$F$2:$F$14531,B153)</f>
        <v>7</v>
      </c>
      <c r="G153" s="4" t="n">
        <f aca="false">COUNTIFS(Positions!$B$2:$B$14531,A153,Positions!$F$2:$F$14531,B153,Positions!$E$2:$E$14531,"G")</f>
        <v>1</v>
      </c>
      <c r="H153" s="4" t="n">
        <f aca="false">COUNTIFS(Positions!$B$2:$B$14531,A153,Positions!$F$2:$F$14531,B153,Positions!$E$2:$E$14531,"C")</f>
        <v>2</v>
      </c>
      <c r="I153" s="3" t="n">
        <f aca="false">G153+H153</f>
        <v>3</v>
      </c>
      <c r="J153" s="6" t="n">
        <f aca="false">IF(F153=0,0,I153/F153)</f>
        <v>0.428571428571429</v>
      </c>
    </row>
    <row r="154" customFormat="false" ht="15" hidden="false" customHeight="false" outlineLevel="0" collapsed="false">
      <c r="A154" s="4" t="s">
        <v>67</v>
      </c>
      <c r="B154" s="4" t="s">
        <v>824</v>
      </c>
      <c r="C154" s="4" t="s">
        <v>913</v>
      </c>
      <c r="D154" s="4" t="s">
        <v>1026</v>
      </c>
      <c r="E154" s="4" t="s">
        <v>1027</v>
      </c>
      <c r="F154" s="4" t="n">
        <f aca="false">COUNTIFS(Positions!$B$2:$B$14531,A154,Positions!$F$2:$F$14531,B154)</f>
        <v>4</v>
      </c>
      <c r="G154" s="4" t="n">
        <f aca="false">COUNTIFS(Positions!$B$2:$B$14531,A154,Positions!$F$2:$F$14531,B154,Positions!$E$2:$E$14531,"G")</f>
        <v>1</v>
      </c>
      <c r="H154" s="4" t="n">
        <f aca="false">COUNTIFS(Positions!$B$2:$B$14531,A154,Positions!$F$2:$F$14531,B154,Positions!$E$2:$E$14531,"C")</f>
        <v>1</v>
      </c>
      <c r="I154" s="3" t="n">
        <f aca="false">G154+H154</f>
        <v>2</v>
      </c>
      <c r="J154" s="6" t="n">
        <f aca="false">IF(F154=0,0,I154/F154)</f>
        <v>0.5</v>
      </c>
    </row>
    <row r="155" customFormat="false" ht="15" hidden="false" customHeight="false" outlineLevel="0" collapsed="false">
      <c r="A155" s="4" t="s">
        <v>67</v>
      </c>
      <c r="B155" s="4" t="s">
        <v>836</v>
      </c>
      <c r="C155" s="4" t="s">
        <v>916</v>
      </c>
      <c r="D155" s="4" t="s">
        <v>962</v>
      </c>
      <c r="E155" s="4" t="s">
        <v>918</v>
      </c>
      <c r="F155" s="4" t="n">
        <f aca="false">COUNTIFS(Positions!$B$2:$B$14531,A155,Positions!$F$2:$F$14531,B155)</f>
        <v>7</v>
      </c>
      <c r="G155" s="4" t="n">
        <f aca="false">COUNTIFS(Positions!$B$2:$B$14531,A155,Positions!$F$2:$F$14531,B155,Positions!$E$2:$E$14531,"G")</f>
        <v>0</v>
      </c>
      <c r="H155" s="4" t="n">
        <f aca="false">COUNTIFS(Positions!$B$2:$B$14531,A155,Positions!$F$2:$F$14531,B155,Positions!$E$2:$E$14531,"C")</f>
        <v>1</v>
      </c>
      <c r="I155" s="3" t="n">
        <f aca="false">G155+H155</f>
        <v>1</v>
      </c>
      <c r="J155" s="6" t="n">
        <f aca="false">IF(F155=0,0,I155/F155)</f>
        <v>0.142857142857143</v>
      </c>
    </row>
    <row r="156" customFormat="false" ht="15" hidden="false" customHeight="false" outlineLevel="0" collapsed="false">
      <c r="A156" s="7" t="s">
        <v>67</v>
      </c>
      <c r="B156" s="7" t="s">
        <v>919</v>
      </c>
      <c r="C156" s="7" t="s">
        <v>920</v>
      </c>
      <c r="D156" s="7" t="s">
        <v>920</v>
      </c>
      <c r="E156" s="7" t="s">
        <v>334</v>
      </c>
      <c r="F156" s="7" t="n">
        <f aca="false">COUNTIFS(Positions!$B$2:$B$14531,A156,Positions!$F$2:$F$14531,"Position 8")+COUNTIFS(Positions!$B$2:$B$14531,A156,Positions!$F$2:$F$14531,"Position 9")+COUNTIFS(Positions!$B$2:$B$14531,A156,Positions!$F$2:$F$14531,"Position 26")</f>
        <v>3</v>
      </c>
      <c r="G156" s="7" t="n">
        <f aca="false">COUNTIFS(Positions!$B$2:$B$14531,A156,Positions!$F$2:$F$14531,"Position 8",Positions!$E$2:$E$14531,"G")+COUNTIFS(Positions!$B$2:$B$14531,A156,Positions!$F$2:$F$14531,"Position 9",Positions!$E$2:$E$14531,"G")+COUNTIFS(Positions!$B$2:$B$14531,A156,Positions!$F$2:$F$14531,"Position 26",Positions!$E$2:$E$14531,"G")</f>
        <v>1</v>
      </c>
      <c r="H156" s="7" t="n">
        <f aca="false">COUNTIFS(Positions!$B$2:$B$14531,A156,Positions!$F$2:$F$14531,"Position 8",Positions!$E$2:$E$14531,"C")+COUNTIFS(Positions!$B$2:$B$14531,A156,Positions!$F$2:$F$14531,"Position 9",Positions!$E$2:$E$14531,"C")+COUNTIFS(Positions!$B$2:$B$14531,A156,Positions!$F$2:$F$14531,"Position 26",Positions!$E$2:$E$14531,"C")</f>
        <v>0</v>
      </c>
      <c r="I156" s="8" t="n">
        <f aca="false">G156+H156</f>
        <v>1</v>
      </c>
      <c r="J156" s="26" t="n">
        <f aca="false">IF(F156=0,0,I156/F156)</f>
        <v>0.333333333333333</v>
      </c>
    </row>
    <row r="157" customFormat="false" ht="15" hidden="false" customHeight="false" outlineLevel="0" collapsed="false">
      <c r="A157" s="4" t="s">
        <v>68</v>
      </c>
      <c r="B157" s="4" t="s">
        <v>788</v>
      </c>
      <c r="C157" s="4" t="s">
        <v>907</v>
      </c>
      <c r="D157" s="4" t="s">
        <v>907</v>
      </c>
      <c r="E157" s="4" t="s">
        <v>1028</v>
      </c>
      <c r="F157" s="4" t="n">
        <f aca="false">COUNTIFS(Positions!$B$2:$B$14531,A157,Positions!$F$2:$F$14531,B157)</f>
        <v>8</v>
      </c>
      <c r="G157" s="4" t="n">
        <f aca="false">COUNTIFS(Positions!$B$2:$B$14531,A157,Positions!$F$2:$F$14531,B157,Positions!$E$2:$E$14531,"G")</f>
        <v>2</v>
      </c>
      <c r="H157" s="4" t="n">
        <f aca="false">COUNTIFS(Positions!$B$2:$B$14531,A157,Positions!$F$2:$F$14531,B157,Positions!$E$2:$E$14531,"C")</f>
        <v>0</v>
      </c>
      <c r="I157" s="3" t="n">
        <f aca="false">G157+H157</f>
        <v>2</v>
      </c>
      <c r="J157" s="6" t="n">
        <f aca="false">IF(F157=0,0,I157/F157)</f>
        <v>0.25</v>
      </c>
    </row>
    <row r="158" customFormat="false" ht="15" hidden="false" customHeight="false" outlineLevel="0" collapsed="false">
      <c r="A158" s="4" t="s">
        <v>68</v>
      </c>
      <c r="B158" s="4" t="s">
        <v>811</v>
      </c>
      <c r="C158" s="4" t="s">
        <v>910</v>
      </c>
      <c r="D158" s="4" t="s">
        <v>910</v>
      </c>
      <c r="E158" s="4" t="s">
        <v>1029</v>
      </c>
      <c r="F158" s="4" t="n">
        <f aca="false">COUNTIFS(Positions!$B$2:$B$14531,A158,Positions!$F$2:$F$14531,B158)</f>
        <v>7</v>
      </c>
      <c r="G158" s="4" t="n">
        <f aca="false">COUNTIFS(Positions!$B$2:$B$14531,A158,Positions!$F$2:$F$14531,B158,Positions!$E$2:$E$14531,"G")</f>
        <v>2</v>
      </c>
      <c r="H158" s="4" t="n">
        <f aca="false">COUNTIFS(Positions!$B$2:$B$14531,A158,Positions!$F$2:$F$14531,B158,Positions!$E$2:$E$14531,"C")</f>
        <v>1</v>
      </c>
      <c r="I158" s="3" t="n">
        <f aca="false">G158+H158</f>
        <v>3</v>
      </c>
      <c r="J158" s="6" t="n">
        <f aca="false">IF(F158=0,0,I158/F158)</f>
        <v>0.428571428571429</v>
      </c>
    </row>
    <row r="159" customFormat="false" ht="15" hidden="false" customHeight="false" outlineLevel="0" collapsed="false">
      <c r="A159" s="4" t="s">
        <v>68</v>
      </c>
      <c r="B159" s="4" t="s">
        <v>824</v>
      </c>
      <c r="C159" s="4" t="s">
        <v>913</v>
      </c>
      <c r="D159" s="4" t="s">
        <v>1030</v>
      </c>
      <c r="E159" s="4" t="s">
        <v>1031</v>
      </c>
      <c r="F159" s="4" t="n">
        <f aca="false">COUNTIFS(Positions!$B$2:$B$14531,A159,Positions!$F$2:$F$14531,B159)</f>
        <v>3</v>
      </c>
      <c r="G159" s="4" t="n">
        <f aca="false">COUNTIFS(Positions!$B$2:$B$14531,A159,Positions!$F$2:$F$14531,B159,Positions!$E$2:$E$14531,"G")</f>
        <v>0</v>
      </c>
      <c r="H159" s="4" t="n">
        <f aca="false">COUNTIFS(Positions!$B$2:$B$14531,A159,Positions!$F$2:$F$14531,B159,Positions!$E$2:$E$14531,"C")</f>
        <v>0</v>
      </c>
      <c r="I159" s="3" t="n">
        <f aca="false">G159+H159</f>
        <v>0</v>
      </c>
      <c r="J159" s="6" t="n">
        <f aca="false">IF(F159=0,0,I159/F159)</f>
        <v>0</v>
      </c>
    </row>
    <row r="160" customFormat="false" ht="15" hidden="false" customHeight="false" outlineLevel="0" collapsed="false">
      <c r="A160" s="4" t="s">
        <v>68</v>
      </c>
      <c r="B160" s="4" t="s">
        <v>836</v>
      </c>
      <c r="C160" s="4" t="s">
        <v>916</v>
      </c>
      <c r="D160" s="4" t="s">
        <v>977</v>
      </c>
      <c r="E160" s="4" t="s">
        <v>1032</v>
      </c>
      <c r="F160" s="4" t="n">
        <f aca="false">COUNTIFS(Positions!$B$2:$B$14531,A160,Positions!$F$2:$F$14531,B160)</f>
        <v>7</v>
      </c>
      <c r="G160" s="4" t="n">
        <f aca="false">COUNTIFS(Positions!$B$2:$B$14531,A160,Positions!$F$2:$F$14531,B160,Positions!$E$2:$E$14531,"G")</f>
        <v>1</v>
      </c>
      <c r="H160" s="4" t="n">
        <f aca="false">COUNTIFS(Positions!$B$2:$B$14531,A160,Positions!$F$2:$F$14531,B160,Positions!$E$2:$E$14531,"C")</f>
        <v>2</v>
      </c>
      <c r="I160" s="3" t="n">
        <f aca="false">G160+H160</f>
        <v>3</v>
      </c>
      <c r="J160" s="6" t="n">
        <f aca="false">IF(F160=0,0,I160/F160)</f>
        <v>0.428571428571429</v>
      </c>
    </row>
    <row r="161" customFormat="false" ht="15" hidden="false" customHeight="false" outlineLevel="0" collapsed="false">
      <c r="A161" s="7" t="s">
        <v>68</v>
      </c>
      <c r="B161" s="7" t="s">
        <v>919</v>
      </c>
      <c r="C161" s="7" t="s">
        <v>920</v>
      </c>
      <c r="D161" s="7" t="s">
        <v>920</v>
      </c>
      <c r="E161" s="7" t="s">
        <v>369</v>
      </c>
      <c r="F161" s="7" t="n">
        <f aca="false">COUNTIFS(Positions!$B$2:$B$14531,A161,Positions!$F$2:$F$14531,"Position 8")+COUNTIFS(Positions!$B$2:$B$14531,A161,Positions!$F$2:$F$14531,"Position 9")+COUNTIFS(Positions!$B$2:$B$14531,A161,Positions!$F$2:$F$14531,"Position 26")</f>
        <v>3</v>
      </c>
      <c r="G161" s="7" t="n">
        <f aca="false">COUNTIFS(Positions!$B$2:$B$14531,A161,Positions!$F$2:$F$14531,"Position 8",Positions!$E$2:$E$14531,"G")+COUNTIFS(Positions!$B$2:$B$14531,A161,Positions!$F$2:$F$14531,"Position 9",Positions!$E$2:$E$14531,"G")+COUNTIFS(Positions!$B$2:$B$14531,A161,Positions!$F$2:$F$14531,"Position 26",Positions!$E$2:$E$14531,"G")</f>
        <v>1</v>
      </c>
      <c r="H161" s="7" t="n">
        <f aca="false">COUNTIFS(Positions!$B$2:$B$14531,A161,Positions!$F$2:$F$14531,"Position 8",Positions!$E$2:$E$14531,"C")+COUNTIFS(Positions!$B$2:$B$14531,A161,Positions!$F$2:$F$14531,"Position 9",Positions!$E$2:$E$14531,"C")+COUNTIFS(Positions!$B$2:$B$14531,A161,Positions!$F$2:$F$14531,"Position 26",Positions!$E$2:$E$14531,"C")</f>
        <v>0</v>
      </c>
      <c r="I161" s="8" t="n">
        <f aca="false">G161+H161</f>
        <v>1</v>
      </c>
      <c r="J161" s="26" t="n">
        <f aca="false">IF(F161=0,0,I161/F161)</f>
        <v>0.333333333333333</v>
      </c>
    </row>
    <row r="162" customFormat="false" ht="15" hidden="false" customHeight="false" outlineLevel="0" collapsed="false">
      <c r="A162" s="4" t="s">
        <v>69</v>
      </c>
      <c r="B162" s="4" t="s">
        <v>788</v>
      </c>
      <c r="C162" s="4" t="s">
        <v>907</v>
      </c>
      <c r="D162" s="4" t="s">
        <v>929</v>
      </c>
      <c r="E162" s="4" t="s">
        <v>1033</v>
      </c>
      <c r="F162" s="4" t="n">
        <f aca="false">COUNTIFS(Positions!$B$2:$B$14531,A162,Positions!$F$2:$F$14531,B162)</f>
        <v>9</v>
      </c>
      <c r="G162" s="4" t="n">
        <f aca="false">COUNTIFS(Positions!$B$2:$B$14531,A162,Positions!$F$2:$F$14531,B162,Positions!$E$2:$E$14531,"G")</f>
        <v>3</v>
      </c>
      <c r="H162" s="4" t="n">
        <f aca="false">COUNTIFS(Positions!$B$2:$B$14531,A162,Positions!$F$2:$F$14531,B162,Positions!$E$2:$E$14531,"C")</f>
        <v>1</v>
      </c>
      <c r="I162" s="3" t="n">
        <f aca="false">G162+H162</f>
        <v>4</v>
      </c>
      <c r="J162" s="6" t="n">
        <f aca="false">IF(F162=0,0,I162/F162)</f>
        <v>0.444444444444444</v>
      </c>
    </row>
    <row r="163" customFormat="false" ht="15" hidden="false" customHeight="false" outlineLevel="0" collapsed="false">
      <c r="A163" s="4" t="s">
        <v>69</v>
      </c>
      <c r="B163" s="4" t="s">
        <v>811</v>
      </c>
      <c r="C163" s="4" t="s">
        <v>910</v>
      </c>
      <c r="D163" s="4" t="s">
        <v>931</v>
      </c>
      <c r="E163" s="4" t="s">
        <v>1034</v>
      </c>
      <c r="F163" s="4" t="n">
        <f aca="false">COUNTIFS(Positions!$B$2:$B$14531,A163,Positions!$F$2:$F$14531,B163)</f>
        <v>7</v>
      </c>
      <c r="G163" s="4" t="n">
        <f aca="false">COUNTIFS(Positions!$B$2:$B$14531,A163,Positions!$F$2:$F$14531,B163,Positions!$E$2:$E$14531,"G")</f>
        <v>1</v>
      </c>
      <c r="H163" s="4" t="n">
        <f aca="false">COUNTIFS(Positions!$B$2:$B$14531,A163,Positions!$F$2:$F$14531,B163,Positions!$E$2:$E$14531,"C")</f>
        <v>2</v>
      </c>
      <c r="I163" s="3" t="n">
        <f aca="false">G163+H163</f>
        <v>3</v>
      </c>
      <c r="J163" s="6" t="n">
        <f aca="false">IF(F163=0,0,I163/F163)</f>
        <v>0.428571428571429</v>
      </c>
    </row>
    <row r="164" customFormat="false" ht="15" hidden="false" customHeight="false" outlineLevel="0" collapsed="false">
      <c r="A164" s="4" t="s">
        <v>69</v>
      </c>
      <c r="B164" s="4" t="s">
        <v>824</v>
      </c>
      <c r="C164" s="4" t="s">
        <v>913</v>
      </c>
      <c r="D164" s="4" t="s">
        <v>985</v>
      </c>
      <c r="E164" s="4" t="s">
        <v>1035</v>
      </c>
      <c r="F164" s="4" t="n">
        <f aca="false">COUNTIFS(Positions!$B$2:$B$14531,A164,Positions!$F$2:$F$14531,B164)</f>
        <v>15</v>
      </c>
      <c r="G164" s="4" t="n">
        <f aca="false">COUNTIFS(Positions!$B$2:$B$14531,A164,Positions!$F$2:$F$14531,B164,Positions!$E$2:$E$14531,"G")</f>
        <v>5</v>
      </c>
      <c r="H164" s="4" t="n">
        <f aca="false">COUNTIFS(Positions!$B$2:$B$14531,A164,Positions!$F$2:$F$14531,B164,Positions!$E$2:$E$14531,"C")</f>
        <v>4</v>
      </c>
      <c r="I164" s="3" t="n">
        <f aca="false">G164+H164</f>
        <v>9</v>
      </c>
      <c r="J164" s="6" t="n">
        <f aca="false">IF(F164=0,0,I164/F164)</f>
        <v>0.6</v>
      </c>
    </row>
    <row r="165" customFormat="false" ht="15" hidden="false" customHeight="false" outlineLevel="0" collapsed="false">
      <c r="A165" s="4" t="s">
        <v>69</v>
      </c>
      <c r="B165" s="4" t="s">
        <v>836</v>
      </c>
      <c r="C165" s="4" t="s">
        <v>916</v>
      </c>
      <c r="D165" s="4" t="s">
        <v>987</v>
      </c>
      <c r="E165" s="4" t="s">
        <v>935</v>
      </c>
      <c r="F165" s="4" t="n">
        <f aca="false">COUNTIFS(Positions!$B$2:$B$14531,A165,Positions!$F$2:$F$14531,B165)</f>
        <v>7</v>
      </c>
      <c r="G165" s="4" t="n">
        <f aca="false">COUNTIFS(Positions!$B$2:$B$14531,A165,Positions!$F$2:$F$14531,B165,Positions!$E$2:$E$14531,"G")</f>
        <v>1</v>
      </c>
      <c r="H165" s="4" t="n">
        <f aca="false">COUNTIFS(Positions!$B$2:$B$14531,A165,Positions!$F$2:$F$14531,B165,Positions!$E$2:$E$14531,"C")</f>
        <v>1</v>
      </c>
      <c r="I165" s="3" t="n">
        <f aca="false">G165+H165</f>
        <v>2</v>
      </c>
      <c r="J165" s="6" t="n">
        <f aca="false">IF(F165=0,0,I165/F165)</f>
        <v>0.285714285714286</v>
      </c>
    </row>
    <row r="166" customFormat="false" ht="15" hidden="false" customHeight="false" outlineLevel="0" collapsed="false">
      <c r="A166" s="7" t="s">
        <v>69</v>
      </c>
      <c r="B166" s="7" t="s">
        <v>919</v>
      </c>
      <c r="C166" s="7" t="s">
        <v>920</v>
      </c>
      <c r="D166" s="7" t="s">
        <v>936</v>
      </c>
      <c r="E166" s="7" t="s">
        <v>327</v>
      </c>
      <c r="F166" s="7" t="n">
        <f aca="false">COUNTIFS(Positions!$B$2:$B$14531,A166,Positions!$F$2:$F$14531,"Position 8")+COUNTIFS(Positions!$B$2:$B$14531,A166,Positions!$F$2:$F$14531,"Position 9")+COUNTIFS(Positions!$B$2:$B$14531,A166,Positions!$F$2:$F$14531,"Position 26")</f>
        <v>3</v>
      </c>
      <c r="G166" s="7" t="n">
        <f aca="false">COUNTIFS(Positions!$B$2:$B$14531,A166,Positions!$F$2:$F$14531,"Position 8",Positions!$E$2:$E$14531,"G")+COUNTIFS(Positions!$B$2:$B$14531,A166,Positions!$F$2:$F$14531,"Position 9",Positions!$E$2:$E$14531,"G")+COUNTIFS(Positions!$B$2:$B$14531,A166,Positions!$F$2:$F$14531,"Position 26",Positions!$E$2:$E$14531,"G")</f>
        <v>2</v>
      </c>
      <c r="H166" s="7" t="n">
        <f aca="false">COUNTIFS(Positions!$B$2:$B$14531,A166,Positions!$F$2:$F$14531,"Position 8",Positions!$E$2:$E$14531,"C")+COUNTIFS(Positions!$B$2:$B$14531,A166,Positions!$F$2:$F$14531,"Position 9",Positions!$E$2:$E$14531,"C")+COUNTIFS(Positions!$B$2:$B$14531,A166,Positions!$F$2:$F$14531,"Position 26",Positions!$E$2:$E$14531,"C")</f>
        <v>0</v>
      </c>
      <c r="I166" s="8" t="n">
        <f aca="false">G166+H166</f>
        <v>2</v>
      </c>
      <c r="J166" s="26" t="n">
        <f aca="false">IF(F166=0,0,I166/F166)</f>
        <v>0.666666666666667</v>
      </c>
    </row>
    <row r="167" customFormat="false" ht="15" hidden="false" customHeight="false" outlineLevel="0" collapsed="false">
      <c r="A167" s="4" t="s">
        <v>70</v>
      </c>
      <c r="B167" s="4" t="s">
        <v>788</v>
      </c>
      <c r="C167" s="4" t="s">
        <v>907</v>
      </c>
      <c r="D167" s="4" t="s">
        <v>907</v>
      </c>
      <c r="E167" s="4" t="s">
        <v>1036</v>
      </c>
      <c r="F167" s="4" t="n">
        <f aca="false">COUNTIFS(Positions!$B$2:$B$14531,A167,Positions!$F$2:$F$14531,B167)</f>
        <v>8</v>
      </c>
      <c r="G167" s="4" t="n">
        <f aca="false">COUNTIFS(Positions!$B$2:$B$14531,A167,Positions!$F$2:$F$14531,B167,Positions!$E$2:$E$14531,"G")</f>
        <v>3</v>
      </c>
      <c r="H167" s="4" t="n">
        <f aca="false">COUNTIFS(Positions!$B$2:$B$14531,A167,Positions!$F$2:$F$14531,B167,Positions!$E$2:$E$14531,"C")</f>
        <v>2</v>
      </c>
      <c r="I167" s="3" t="n">
        <f aca="false">G167+H167</f>
        <v>5</v>
      </c>
      <c r="J167" s="6" t="n">
        <f aca="false">IF(F167=0,0,I167/F167)</f>
        <v>0.625</v>
      </c>
    </row>
    <row r="168" customFormat="false" ht="15" hidden="false" customHeight="false" outlineLevel="0" collapsed="false">
      <c r="A168" s="4" t="s">
        <v>70</v>
      </c>
      <c r="B168" s="4" t="s">
        <v>811</v>
      </c>
      <c r="C168" s="4" t="s">
        <v>910</v>
      </c>
      <c r="D168" s="4" t="s">
        <v>910</v>
      </c>
      <c r="E168" s="4" t="s">
        <v>1037</v>
      </c>
      <c r="F168" s="4" t="n">
        <f aca="false">COUNTIFS(Positions!$B$2:$B$14531,A168,Positions!$F$2:$F$14531,B168)</f>
        <v>7</v>
      </c>
      <c r="G168" s="4" t="n">
        <f aca="false">COUNTIFS(Positions!$B$2:$B$14531,A168,Positions!$F$2:$F$14531,B168,Positions!$E$2:$E$14531,"G")</f>
        <v>1</v>
      </c>
      <c r="H168" s="4" t="n">
        <f aca="false">COUNTIFS(Positions!$B$2:$B$14531,A168,Positions!$F$2:$F$14531,B168,Positions!$E$2:$E$14531,"C")</f>
        <v>1</v>
      </c>
      <c r="I168" s="3" t="n">
        <f aca="false">G168+H168</f>
        <v>2</v>
      </c>
      <c r="J168" s="6" t="n">
        <f aca="false">IF(F168=0,0,I168/F168)</f>
        <v>0.285714285714286</v>
      </c>
    </row>
    <row r="169" customFormat="false" ht="15" hidden="false" customHeight="false" outlineLevel="0" collapsed="false">
      <c r="A169" s="4" t="s">
        <v>70</v>
      </c>
      <c r="B169" s="4" t="s">
        <v>824</v>
      </c>
      <c r="C169" s="4" t="s">
        <v>913</v>
      </c>
      <c r="D169" s="4" t="s">
        <v>913</v>
      </c>
      <c r="E169" s="4" t="s">
        <v>1038</v>
      </c>
      <c r="F169" s="4" t="n">
        <f aca="false">COUNTIFS(Positions!$B$2:$B$14531,A169,Positions!$F$2:$F$14531,B169)</f>
        <v>5</v>
      </c>
      <c r="G169" s="4" t="n">
        <f aca="false">COUNTIFS(Positions!$B$2:$B$14531,A169,Positions!$F$2:$F$14531,B169,Positions!$E$2:$E$14531,"G")</f>
        <v>1</v>
      </c>
      <c r="H169" s="4" t="n">
        <f aca="false">COUNTIFS(Positions!$B$2:$B$14531,A169,Positions!$F$2:$F$14531,B169,Positions!$E$2:$E$14531,"C")</f>
        <v>1</v>
      </c>
      <c r="I169" s="3" t="n">
        <f aca="false">G169+H169</f>
        <v>2</v>
      </c>
      <c r="J169" s="6" t="n">
        <f aca="false">IF(F169=0,0,I169/F169)</f>
        <v>0.4</v>
      </c>
    </row>
    <row r="170" customFormat="false" ht="15" hidden="false" customHeight="false" outlineLevel="0" collapsed="false">
      <c r="A170" s="4" t="s">
        <v>70</v>
      </c>
      <c r="B170" s="4" t="s">
        <v>836</v>
      </c>
      <c r="C170" s="4" t="s">
        <v>916</v>
      </c>
      <c r="D170" s="4" t="s">
        <v>916</v>
      </c>
      <c r="E170" s="4" t="s">
        <v>935</v>
      </c>
      <c r="F170" s="4" t="n">
        <f aca="false">COUNTIFS(Positions!$B$2:$B$14531,A170,Positions!$F$2:$F$14531,B170)</f>
        <v>7</v>
      </c>
      <c r="G170" s="4" t="n">
        <f aca="false">COUNTIFS(Positions!$B$2:$B$14531,A170,Positions!$F$2:$F$14531,B170,Positions!$E$2:$E$14531,"G")</f>
        <v>1</v>
      </c>
      <c r="H170" s="4" t="n">
        <f aca="false">COUNTIFS(Positions!$B$2:$B$14531,A170,Positions!$F$2:$F$14531,B170,Positions!$E$2:$E$14531,"C")</f>
        <v>1</v>
      </c>
      <c r="I170" s="3" t="n">
        <f aca="false">G170+H170</f>
        <v>2</v>
      </c>
      <c r="J170" s="6" t="n">
        <f aca="false">IF(F170=0,0,I170/F170)</f>
        <v>0.285714285714286</v>
      </c>
    </row>
    <row r="171" customFormat="false" ht="15" hidden="false" customHeight="false" outlineLevel="0" collapsed="false">
      <c r="A171" s="7" t="s">
        <v>70</v>
      </c>
      <c r="B171" s="7" t="s">
        <v>919</v>
      </c>
      <c r="C171" s="7" t="s">
        <v>920</v>
      </c>
      <c r="D171" s="7" t="s">
        <v>920</v>
      </c>
      <c r="E171" s="7" t="s">
        <v>327</v>
      </c>
      <c r="F171" s="7" t="n">
        <f aca="false">COUNTIFS(Positions!$B$2:$B$14531,A171,Positions!$F$2:$F$14531,"Position 8")+COUNTIFS(Positions!$B$2:$B$14531,A171,Positions!$F$2:$F$14531,"Position 9")+COUNTIFS(Positions!$B$2:$B$14531,A171,Positions!$F$2:$F$14531,"Position 26")</f>
        <v>3</v>
      </c>
      <c r="G171" s="7" t="n">
        <f aca="false">COUNTIFS(Positions!$B$2:$B$14531,A171,Positions!$F$2:$F$14531,"Position 8",Positions!$E$2:$E$14531,"G")+COUNTIFS(Positions!$B$2:$B$14531,A171,Positions!$F$2:$F$14531,"Position 9",Positions!$E$2:$E$14531,"G")+COUNTIFS(Positions!$B$2:$B$14531,A171,Positions!$F$2:$F$14531,"Position 26",Positions!$E$2:$E$14531,"G")</f>
        <v>2</v>
      </c>
      <c r="H171" s="7" t="n">
        <f aca="false">COUNTIFS(Positions!$B$2:$B$14531,A171,Positions!$F$2:$F$14531,"Position 8",Positions!$E$2:$E$14531,"C")+COUNTIFS(Positions!$B$2:$B$14531,A171,Positions!$F$2:$F$14531,"Position 9",Positions!$E$2:$E$14531,"C")+COUNTIFS(Positions!$B$2:$B$14531,A171,Positions!$F$2:$F$14531,"Position 26",Positions!$E$2:$E$14531,"C")</f>
        <v>0</v>
      </c>
      <c r="I171" s="8" t="n">
        <f aca="false">G171+H171</f>
        <v>2</v>
      </c>
      <c r="J171" s="26" t="n">
        <f aca="false">IF(F171=0,0,I171/F171)</f>
        <v>0.666666666666667</v>
      </c>
    </row>
    <row r="172" customFormat="false" ht="15" hidden="false" customHeight="false" outlineLevel="0" collapsed="false">
      <c r="A172" s="4" t="s">
        <v>71</v>
      </c>
      <c r="B172" s="4" t="s">
        <v>788</v>
      </c>
      <c r="C172" s="4" t="s">
        <v>907</v>
      </c>
      <c r="D172" s="4" t="s">
        <v>957</v>
      </c>
      <c r="E172" s="4" t="s">
        <v>1039</v>
      </c>
      <c r="F172" s="4" t="n">
        <f aca="false">COUNTIFS(Positions!$B$2:$B$14531,A172,Positions!$F$2:$F$14531,B172)</f>
        <v>7</v>
      </c>
      <c r="G172" s="4" t="n">
        <f aca="false">COUNTIFS(Positions!$B$2:$B$14531,A172,Positions!$F$2:$F$14531,B172,Positions!$E$2:$E$14531,"G")</f>
        <v>2</v>
      </c>
      <c r="H172" s="4" t="n">
        <f aca="false">COUNTIFS(Positions!$B$2:$B$14531,A172,Positions!$F$2:$F$14531,B172,Positions!$E$2:$E$14531,"C")</f>
        <v>0</v>
      </c>
      <c r="I172" s="3" t="n">
        <f aca="false">G172+H172</f>
        <v>2</v>
      </c>
      <c r="J172" s="6" t="n">
        <f aca="false">IF(F172=0,0,I172/F172)</f>
        <v>0.285714285714286</v>
      </c>
    </row>
    <row r="173" customFormat="false" ht="15" hidden="false" customHeight="false" outlineLevel="0" collapsed="false">
      <c r="A173" s="4" t="s">
        <v>71</v>
      </c>
      <c r="B173" s="4" t="s">
        <v>811</v>
      </c>
      <c r="C173" s="4" t="s">
        <v>910</v>
      </c>
      <c r="D173" s="4" t="s">
        <v>959</v>
      </c>
      <c r="E173" s="4" t="s">
        <v>1040</v>
      </c>
      <c r="F173" s="4" t="n">
        <f aca="false">COUNTIFS(Positions!$B$2:$B$14531,A173,Positions!$F$2:$F$14531,B173)</f>
        <v>7</v>
      </c>
      <c r="G173" s="4" t="n">
        <f aca="false">COUNTIFS(Positions!$B$2:$B$14531,A173,Positions!$F$2:$F$14531,B173,Positions!$E$2:$E$14531,"G")</f>
        <v>1</v>
      </c>
      <c r="H173" s="4" t="n">
        <f aca="false">COUNTIFS(Positions!$B$2:$B$14531,A173,Positions!$F$2:$F$14531,B173,Positions!$E$2:$E$14531,"C")</f>
        <v>3</v>
      </c>
      <c r="I173" s="3" t="n">
        <f aca="false">G173+H173</f>
        <v>4</v>
      </c>
      <c r="J173" s="6" t="n">
        <f aca="false">IF(F173=0,0,I173/F173)</f>
        <v>0.571428571428571</v>
      </c>
    </row>
    <row r="174" customFormat="false" ht="15" hidden="false" customHeight="false" outlineLevel="0" collapsed="false">
      <c r="A174" s="4" t="s">
        <v>71</v>
      </c>
      <c r="B174" s="4" t="s">
        <v>824</v>
      </c>
      <c r="C174" s="4" t="s">
        <v>913</v>
      </c>
      <c r="D174" s="4" t="s">
        <v>961</v>
      </c>
      <c r="E174" s="4" t="s">
        <v>971</v>
      </c>
      <c r="F174" s="4" t="n">
        <f aca="false">COUNTIFS(Positions!$B$2:$B$14531,A174,Positions!$F$2:$F$14531,B174)</f>
        <v>5</v>
      </c>
      <c r="G174" s="4" t="n">
        <f aca="false">COUNTIFS(Positions!$B$2:$B$14531,A174,Positions!$F$2:$F$14531,B174,Positions!$E$2:$E$14531,"G")</f>
        <v>2</v>
      </c>
      <c r="H174" s="4" t="n">
        <f aca="false">COUNTIFS(Positions!$B$2:$B$14531,A174,Positions!$F$2:$F$14531,B174,Positions!$E$2:$E$14531,"C")</f>
        <v>0</v>
      </c>
      <c r="I174" s="3" t="n">
        <f aca="false">G174+H174</f>
        <v>2</v>
      </c>
      <c r="J174" s="6" t="n">
        <f aca="false">IF(F174=0,0,I174/F174)</f>
        <v>0.4</v>
      </c>
    </row>
    <row r="175" customFormat="false" ht="15" hidden="false" customHeight="false" outlineLevel="0" collapsed="false">
      <c r="A175" s="4" t="s">
        <v>71</v>
      </c>
      <c r="B175" s="4" t="s">
        <v>836</v>
      </c>
      <c r="C175" s="4" t="s">
        <v>916</v>
      </c>
      <c r="D175" s="4" t="s">
        <v>962</v>
      </c>
      <c r="E175" s="4" t="s">
        <v>935</v>
      </c>
      <c r="F175" s="4" t="n">
        <f aca="false">COUNTIFS(Positions!$B$2:$B$14531,A175,Positions!$F$2:$F$14531,B175)</f>
        <v>7</v>
      </c>
      <c r="G175" s="4" t="n">
        <f aca="false">COUNTIFS(Positions!$B$2:$B$14531,A175,Positions!$F$2:$F$14531,B175,Positions!$E$2:$E$14531,"G")</f>
        <v>1</v>
      </c>
      <c r="H175" s="4" t="n">
        <f aca="false">COUNTIFS(Positions!$B$2:$B$14531,A175,Positions!$F$2:$F$14531,B175,Positions!$E$2:$E$14531,"C")</f>
        <v>1</v>
      </c>
      <c r="I175" s="3" t="n">
        <f aca="false">G175+H175</f>
        <v>2</v>
      </c>
      <c r="J175" s="6" t="n">
        <f aca="false">IF(F175=0,0,I175/F175)</f>
        <v>0.285714285714286</v>
      </c>
    </row>
    <row r="176" customFormat="false" ht="15" hidden="false" customHeight="false" outlineLevel="0" collapsed="false">
      <c r="A176" s="7" t="s">
        <v>71</v>
      </c>
      <c r="B176" s="7" t="s">
        <v>919</v>
      </c>
      <c r="C176" s="7" t="s">
        <v>920</v>
      </c>
      <c r="D176" s="7" t="s">
        <v>963</v>
      </c>
      <c r="E176" s="7" t="s">
        <v>327</v>
      </c>
      <c r="F176" s="7" t="n">
        <f aca="false">COUNTIFS(Positions!$B$2:$B$14531,A176,Positions!$F$2:$F$14531,"Position 8")+COUNTIFS(Positions!$B$2:$B$14531,A176,Positions!$F$2:$F$14531,"Position 9")+COUNTIFS(Positions!$B$2:$B$14531,A176,Positions!$F$2:$F$14531,"Position 26")</f>
        <v>3</v>
      </c>
      <c r="G176" s="7" t="n">
        <f aca="false">COUNTIFS(Positions!$B$2:$B$14531,A176,Positions!$F$2:$F$14531,"Position 8",Positions!$E$2:$E$14531,"G")+COUNTIFS(Positions!$B$2:$B$14531,A176,Positions!$F$2:$F$14531,"Position 9",Positions!$E$2:$E$14531,"G")+COUNTIFS(Positions!$B$2:$B$14531,A176,Positions!$F$2:$F$14531,"Position 26",Positions!$E$2:$E$14531,"G")</f>
        <v>2</v>
      </c>
      <c r="H176" s="7" t="n">
        <f aca="false">COUNTIFS(Positions!$B$2:$B$14531,A176,Positions!$F$2:$F$14531,"Position 8",Positions!$E$2:$E$14531,"C")+COUNTIFS(Positions!$B$2:$B$14531,A176,Positions!$F$2:$F$14531,"Position 9",Positions!$E$2:$E$14531,"C")+COUNTIFS(Positions!$B$2:$B$14531,A176,Positions!$F$2:$F$14531,"Position 26",Positions!$E$2:$E$14531,"C")</f>
        <v>0</v>
      </c>
      <c r="I176" s="8" t="n">
        <f aca="false">G176+H176</f>
        <v>2</v>
      </c>
      <c r="J176" s="26" t="n">
        <f aca="false">IF(F176=0,0,I176/F176)</f>
        <v>0.666666666666667</v>
      </c>
    </row>
    <row r="177" customFormat="false" ht="15" hidden="false" customHeight="false" outlineLevel="0" collapsed="false">
      <c r="A177" s="4" t="s">
        <v>72</v>
      </c>
      <c r="B177" s="4" t="s">
        <v>788</v>
      </c>
      <c r="C177" s="4" t="s">
        <v>907</v>
      </c>
      <c r="D177" s="4" t="s">
        <v>929</v>
      </c>
      <c r="E177" s="4" t="s">
        <v>979</v>
      </c>
      <c r="F177" s="4" t="n">
        <f aca="false">COUNTIFS(Positions!$B$2:$B$14531,A177,Positions!$F$2:$F$14531,B177)</f>
        <v>9</v>
      </c>
      <c r="G177" s="4" t="n">
        <f aca="false">COUNTIFS(Positions!$B$2:$B$14531,A177,Positions!$F$2:$F$14531,B177,Positions!$E$2:$E$14531,"G")</f>
        <v>3</v>
      </c>
      <c r="H177" s="4" t="n">
        <f aca="false">COUNTIFS(Positions!$B$2:$B$14531,A177,Positions!$F$2:$F$14531,B177,Positions!$E$2:$E$14531,"C")</f>
        <v>0</v>
      </c>
      <c r="I177" s="3" t="n">
        <f aca="false">G177+H177</f>
        <v>3</v>
      </c>
      <c r="J177" s="6" t="n">
        <f aca="false">IF(F177=0,0,I177/F177)</f>
        <v>0.333333333333333</v>
      </c>
    </row>
    <row r="178" customFormat="false" ht="15" hidden="false" customHeight="false" outlineLevel="0" collapsed="false">
      <c r="A178" s="4" t="s">
        <v>72</v>
      </c>
      <c r="B178" s="4" t="s">
        <v>811</v>
      </c>
      <c r="C178" s="4" t="s">
        <v>910</v>
      </c>
      <c r="D178" s="4" t="s">
        <v>931</v>
      </c>
      <c r="E178" s="4" t="s">
        <v>1041</v>
      </c>
      <c r="F178" s="4" t="n">
        <f aca="false">COUNTIFS(Positions!$B$2:$B$14531,A178,Positions!$F$2:$F$14531,B178)</f>
        <v>7</v>
      </c>
      <c r="G178" s="4" t="n">
        <f aca="false">COUNTIFS(Positions!$B$2:$B$14531,A178,Positions!$F$2:$F$14531,B178,Positions!$E$2:$E$14531,"G")</f>
        <v>2</v>
      </c>
      <c r="H178" s="4" t="n">
        <f aca="false">COUNTIFS(Positions!$B$2:$B$14531,A178,Positions!$F$2:$F$14531,B178,Positions!$E$2:$E$14531,"C")</f>
        <v>1</v>
      </c>
      <c r="I178" s="3" t="n">
        <f aca="false">G178+H178</f>
        <v>3</v>
      </c>
      <c r="J178" s="6" t="n">
        <f aca="false">IF(F178=0,0,I178/F178)</f>
        <v>0.428571428571429</v>
      </c>
    </row>
    <row r="179" customFormat="false" ht="15" hidden="false" customHeight="false" outlineLevel="0" collapsed="false">
      <c r="A179" s="4" t="s">
        <v>72</v>
      </c>
      <c r="B179" s="4" t="s">
        <v>824</v>
      </c>
      <c r="C179" s="4" t="s">
        <v>913</v>
      </c>
      <c r="D179" s="4" t="s">
        <v>949</v>
      </c>
      <c r="E179" s="4" t="s">
        <v>953</v>
      </c>
      <c r="F179" s="4" t="n">
        <f aca="false">COUNTIFS(Positions!$B$2:$B$14531,A179,Positions!$F$2:$F$14531,B179)</f>
        <v>5</v>
      </c>
      <c r="G179" s="4" t="n">
        <f aca="false">COUNTIFS(Positions!$B$2:$B$14531,A179,Positions!$F$2:$F$14531,B179,Positions!$E$2:$E$14531,"G")</f>
        <v>2</v>
      </c>
      <c r="H179" s="4" t="n">
        <f aca="false">COUNTIFS(Positions!$B$2:$B$14531,A179,Positions!$F$2:$F$14531,B179,Positions!$E$2:$E$14531,"C")</f>
        <v>1</v>
      </c>
      <c r="I179" s="3" t="n">
        <f aca="false">G179+H179</f>
        <v>3</v>
      </c>
      <c r="J179" s="6" t="n">
        <f aca="false">IF(F179=0,0,I179/F179)</f>
        <v>0.6</v>
      </c>
    </row>
    <row r="180" customFormat="false" ht="15" hidden="false" customHeight="false" outlineLevel="0" collapsed="false">
      <c r="A180" s="4" t="s">
        <v>72</v>
      </c>
      <c r="B180" s="4" t="s">
        <v>836</v>
      </c>
      <c r="C180" s="4" t="s">
        <v>916</v>
      </c>
      <c r="D180" s="4" t="s">
        <v>951</v>
      </c>
      <c r="E180" s="4" t="s">
        <v>978</v>
      </c>
      <c r="F180" s="4" t="n">
        <f aca="false">COUNTIFS(Positions!$B$2:$B$14531,A180,Positions!$F$2:$F$14531,B180)</f>
        <v>7</v>
      </c>
      <c r="G180" s="4" t="n">
        <f aca="false">COUNTIFS(Positions!$B$2:$B$14531,A180,Positions!$F$2:$F$14531,B180,Positions!$E$2:$E$14531,"G")</f>
        <v>1</v>
      </c>
      <c r="H180" s="4" t="n">
        <f aca="false">COUNTIFS(Positions!$B$2:$B$14531,A180,Positions!$F$2:$F$14531,B180,Positions!$E$2:$E$14531,"C")</f>
        <v>1</v>
      </c>
      <c r="I180" s="3" t="n">
        <f aca="false">G180+H180</f>
        <v>2</v>
      </c>
      <c r="J180" s="6" t="n">
        <f aca="false">IF(F180=0,0,I180/F180)</f>
        <v>0.285714285714286</v>
      </c>
    </row>
    <row r="181" customFormat="false" ht="15" hidden="false" customHeight="false" outlineLevel="0" collapsed="false">
      <c r="A181" s="7" t="s">
        <v>72</v>
      </c>
      <c r="B181" s="7" t="s">
        <v>919</v>
      </c>
      <c r="C181" s="7" t="s">
        <v>920</v>
      </c>
      <c r="D181" s="7" t="s">
        <v>936</v>
      </c>
      <c r="E181" s="7" t="s">
        <v>365</v>
      </c>
      <c r="F181" s="7" t="n">
        <f aca="false">COUNTIFS(Positions!$B$2:$B$14531,A181,Positions!$F$2:$F$14531,"Position 8")+COUNTIFS(Positions!$B$2:$B$14531,A181,Positions!$F$2:$F$14531,"Position 9")+COUNTIFS(Positions!$B$2:$B$14531,A181,Positions!$F$2:$F$14531,"Position 26")</f>
        <v>3</v>
      </c>
      <c r="G181" s="7" t="n">
        <f aca="false">COUNTIFS(Positions!$B$2:$B$14531,A181,Positions!$F$2:$F$14531,"Position 8",Positions!$E$2:$E$14531,"G")+COUNTIFS(Positions!$B$2:$B$14531,A181,Positions!$F$2:$F$14531,"Position 9",Positions!$E$2:$E$14531,"G")+COUNTIFS(Positions!$B$2:$B$14531,A181,Positions!$F$2:$F$14531,"Position 26",Positions!$E$2:$E$14531,"G")</f>
        <v>1</v>
      </c>
      <c r="H181" s="7" t="n">
        <f aca="false">COUNTIFS(Positions!$B$2:$B$14531,A181,Positions!$F$2:$F$14531,"Position 8",Positions!$E$2:$E$14531,"C")+COUNTIFS(Positions!$B$2:$B$14531,A181,Positions!$F$2:$F$14531,"Position 9",Positions!$E$2:$E$14531,"C")+COUNTIFS(Positions!$B$2:$B$14531,A181,Positions!$F$2:$F$14531,"Position 26",Positions!$E$2:$E$14531,"C")</f>
        <v>0</v>
      </c>
      <c r="I181" s="8" t="n">
        <f aca="false">G181+H181</f>
        <v>1</v>
      </c>
      <c r="J181" s="26" t="n">
        <f aca="false">IF(F181=0,0,I181/F181)</f>
        <v>0.333333333333333</v>
      </c>
    </row>
    <row r="182" customFormat="false" ht="15" hidden="false" customHeight="false" outlineLevel="0" collapsed="false">
      <c r="A182" s="4" t="s">
        <v>73</v>
      </c>
      <c r="B182" s="4" t="s">
        <v>788</v>
      </c>
      <c r="C182" s="4" t="s">
        <v>907</v>
      </c>
      <c r="D182" s="4" t="s">
        <v>907</v>
      </c>
      <c r="E182" s="4" t="s">
        <v>966</v>
      </c>
      <c r="F182" s="4" t="n">
        <f aca="false">COUNTIFS(Positions!$B$2:$B$14531,A182,Positions!$F$2:$F$14531,B182)</f>
        <v>8</v>
      </c>
      <c r="G182" s="4" t="n">
        <f aca="false">COUNTIFS(Positions!$B$2:$B$14531,A182,Positions!$F$2:$F$14531,B182,Positions!$E$2:$E$14531,"G")</f>
        <v>4</v>
      </c>
      <c r="H182" s="4" t="n">
        <f aca="false">COUNTIFS(Positions!$B$2:$B$14531,A182,Positions!$F$2:$F$14531,B182,Positions!$E$2:$E$14531,"C")</f>
        <v>1</v>
      </c>
      <c r="I182" s="3" t="n">
        <f aca="false">G182+H182</f>
        <v>5</v>
      </c>
      <c r="J182" s="6" t="n">
        <f aca="false">IF(F182=0,0,I182/F182)</f>
        <v>0.625</v>
      </c>
    </row>
    <row r="183" customFormat="false" ht="15" hidden="false" customHeight="false" outlineLevel="0" collapsed="false">
      <c r="A183" s="4" t="s">
        <v>73</v>
      </c>
      <c r="B183" s="4" t="s">
        <v>811</v>
      </c>
      <c r="C183" s="4" t="s">
        <v>910</v>
      </c>
      <c r="D183" s="4" t="s">
        <v>910</v>
      </c>
      <c r="E183" s="4" t="s">
        <v>1042</v>
      </c>
      <c r="F183" s="4" t="n">
        <f aca="false">COUNTIFS(Positions!$B$2:$B$14531,A183,Positions!$F$2:$F$14531,B183)</f>
        <v>7</v>
      </c>
      <c r="G183" s="4" t="n">
        <f aca="false">COUNTIFS(Positions!$B$2:$B$14531,A183,Positions!$F$2:$F$14531,B183,Positions!$E$2:$E$14531,"G")</f>
        <v>2</v>
      </c>
      <c r="H183" s="4" t="n">
        <f aca="false">COUNTIFS(Positions!$B$2:$B$14531,A183,Positions!$F$2:$F$14531,B183,Positions!$E$2:$E$14531,"C")</f>
        <v>1</v>
      </c>
      <c r="I183" s="3" t="n">
        <f aca="false">G183+H183</f>
        <v>3</v>
      </c>
      <c r="J183" s="6" t="n">
        <f aca="false">IF(F183=0,0,I183/F183)</f>
        <v>0.428571428571429</v>
      </c>
    </row>
    <row r="184" customFormat="false" ht="15" hidden="false" customHeight="false" outlineLevel="0" collapsed="false">
      <c r="A184" s="4" t="s">
        <v>73</v>
      </c>
      <c r="B184" s="4" t="s">
        <v>824</v>
      </c>
      <c r="C184" s="4" t="s">
        <v>913</v>
      </c>
      <c r="D184" s="4" t="s">
        <v>913</v>
      </c>
      <c r="E184" s="4" t="s">
        <v>953</v>
      </c>
      <c r="F184" s="4" t="n">
        <f aca="false">COUNTIFS(Positions!$B$2:$B$14531,A184,Positions!$F$2:$F$14531,B184)</f>
        <v>5</v>
      </c>
      <c r="G184" s="4" t="n">
        <f aca="false">COUNTIFS(Positions!$B$2:$B$14531,A184,Positions!$F$2:$F$14531,B184,Positions!$E$2:$E$14531,"G")</f>
        <v>2</v>
      </c>
      <c r="H184" s="4" t="n">
        <f aca="false">COUNTIFS(Positions!$B$2:$B$14531,A184,Positions!$F$2:$F$14531,B184,Positions!$E$2:$E$14531,"C")</f>
        <v>1</v>
      </c>
      <c r="I184" s="3" t="n">
        <f aca="false">G184+H184</f>
        <v>3</v>
      </c>
      <c r="J184" s="6" t="n">
        <f aca="false">IF(F184=0,0,I184/F184)</f>
        <v>0.6</v>
      </c>
    </row>
    <row r="185" customFormat="false" ht="15" hidden="false" customHeight="false" outlineLevel="0" collapsed="false">
      <c r="A185" s="4" t="s">
        <v>73</v>
      </c>
      <c r="B185" s="4" t="s">
        <v>836</v>
      </c>
      <c r="C185" s="4" t="s">
        <v>916</v>
      </c>
      <c r="D185" s="4" t="s">
        <v>916</v>
      </c>
      <c r="E185" s="4" t="s">
        <v>968</v>
      </c>
      <c r="F185" s="4" t="n">
        <f aca="false">COUNTIFS(Positions!$B$2:$B$14531,A185,Positions!$F$2:$F$14531,B185)</f>
        <v>7</v>
      </c>
      <c r="G185" s="4" t="n">
        <f aca="false">COUNTIFS(Positions!$B$2:$B$14531,A185,Positions!$F$2:$F$14531,B185,Positions!$E$2:$E$14531,"G")</f>
        <v>1</v>
      </c>
      <c r="H185" s="4" t="n">
        <f aca="false">COUNTIFS(Positions!$B$2:$B$14531,A185,Positions!$F$2:$F$14531,B185,Positions!$E$2:$E$14531,"C")</f>
        <v>2</v>
      </c>
      <c r="I185" s="3" t="n">
        <f aca="false">G185+H185</f>
        <v>3</v>
      </c>
      <c r="J185" s="6" t="n">
        <f aca="false">IF(F185=0,0,I185/F185)</f>
        <v>0.428571428571429</v>
      </c>
    </row>
    <row r="186" customFormat="false" ht="15" hidden="false" customHeight="false" outlineLevel="0" collapsed="false">
      <c r="A186" s="7" t="s">
        <v>73</v>
      </c>
      <c r="B186" s="7" t="s">
        <v>919</v>
      </c>
      <c r="C186" s="7" t="s">
        <v>920</v>
      </c>
      <c r="D186" s="7" t="s">
        <v>920</v>
      </c>
      <c r="E186" s="7" t="s">
        <v>365</v>
      </c>
      <c r="F186" s="7" t="n">
        <f aca="false">COUNTIFS(Positions!$B$2:$B$14531,A186,Positions!$F$2:$F$14531,"Position 8")+COUNTIFS(Positions!$B$2:$B$14531,A186,Positions!$F$2:$F$14531,"Position 9")+COUNTIFS(Positions!$B$2:$B$14531,A186,Positions!$F$2:$F$14531,"Position 26")</f>
        <v>3</v>
      </c>
      <c r="G186" s="7" t="n">
        <f aca="false">COUNTIFS(Positions!$B$2:$B$14531,A186,Positions!$F$2:$F$14531,"Position 8",Positions!$E$2:$E$14531,"G")+COUNTIFS(Positions!$B$2:$B$14531,A186,Positions!$F$2:$F$14531,"Position 9",Positions!$E$2:$E$14531,"G")+COUNTIFS(Positions!$B$2:$B$14531,A186,Positions!$F$2:$F$14531,"Position 26",Positions!$E$2:$E$14531,"G")</f>
        <v>1</v>
      </c>
      <c r="H186" s="7" t="n">
        <f aca="false">COUNTIFS(Positions!$B$2:$B$14531,A186,Positions!$F$2:$F$14531,"Position 8",Positions!$E$2:$E$14531,"C")+COUNTIFS(Positions!$B$2:$B$14531,A186,Positions!$F$2:$F$14531,"Position 9",Positions!$E$2:$E$14531,"C")+COUNTIFS(Positions!$B$2:$B$14531,A186,Positions!$F$2:$F$14531,"Position 26",Positions!$E$2:$E$14531,"C")</f>
        <v>0</v>
      </c>
      <c r="I186" s="8" t="n">
        <f aca="false">G186+H186</f>
        <v>1</v>
      </c>
      <c r="J186" s="26" t="n">
        <f aca="false">IF(F186=0,0,I186/F186)</f>
        <v>0.333333333333333</v>
      </c>
    </row>
    <row r="187" customFormat="false" ht="15" hidden="false" customHeight="false" outlineLevel="0" collapsed="false">
      <c r="A187" s="4" t="s">
        <v>74</v>
      </c>
      <c r="B187" s="4" t="s">
        <v>788</v>
      </c>
      <c r="C187" s="4" t="s">
        <v>907</v>
      </c>
      <c r="D187" s="4" t="s">
        <v>929</v>
      </c>
      <c r="E187" s="4" t="s">
        <v>1043</v>
      </c>
      <c r="F187" s="4" t="n">
        <f aca="false">COUNTIFS(Positions!$B$2:$B$14531,A187,Positions!$F$2:$F$14531,B187)</f>
        <v>9</v>
      </c>
      <c r="G187" s="4" t="n">
        <f aca="false">COUNTIFS(Positions!$B$2:$B$14531,A187,Positions!$F$2:$F$14531,B187,Positions!$E$2:$E$14531,"G")</f>
        <v>3</v>
      </c>
      <c r="H187" s="4" t="n">
        <f aca="false">COUNTIFS(Positions!$B$2:$B$14531,A187,Positions!$F$2:$F$14531,B187,Positions!$E$2:$E$14531,"C")</f>
        <v>1</v>
      </c>
      <c r="I187" s="3" t="n">
        <f aca="false">G187+H187</f>
        <v>4</v>
      </c>
      <c r="J187" s="6" t="n">
        <f aca="false">IF(F187=0,0,I187/F187)</f>
        <v>0.444444444444444</v>
      </c>
    </row>
    <row r="188" customFormat="false" ht="15" hidden="false" customHeight="false" outlineLevel="0" collapsed="false">
      <c r="A188" s="4" t="s">
        <v>74</v>
      </c>
      <c r="B188" s="4" t="s">
        <v>811</v>
      </c>
      <c r="C188" s="4" t="s">
        <v>910</v>
      </c>
      <c r="D188" s="4" t="s">
        <v>931</v>
      </c>
      <c r="E188" s="4" t="s">
        <v>1012</v>
      </c>
      <c r="F188" s="4" t="n">
        <f aca="false">COUNTIFS(Positions!$B$2:$B$14531,A188,Positions!$F$2:$F$14531,B188)</f>
        <v>7</v>
      </c>
      <c r="G188" s="4" t="n">
        <f aca="false">COUNTIFS(Positions!$B$2:$B$14531,A188,Positions!$F$2:$F$14531,B188,Positions!$E$2:$E$14531,"G")</f>
        <v>2</v>
      </c>
      <c r="H188" s="4" t="n">
        <f aca="false">COUNTIFS(Positions!$B$2:$B$14531,A188,Positions!$F$2:$F$14531,B188,Positions!$E$2:$E$14531,"C")</f>
        <v>3</v>
      </c>
      <c r="I188" s="3" t="n">
        <f aca="false">G188+H188</f>
        <v>5</v>
      </c>
      <c r="J188" s="6" t="n">
        <f aca="false">IF(F188=0,0,I188/F188)</f>
        <v>0.714285714285714</v>
      </c>
    </row>
    <row r="189" customFormat="false" ht="15" hidden="false" customHeight="false" outlineLevel="0" collapsed="false">
      <c r="A189" s="4" t="s">
        <v>74</v>
      </c>
      <c r="B189" s="4" t="s">
        <v>824</v>
      </c>
      <c r="C189" s="4" t="s">
        <v>913</v>
      </c>
      <c r="D189" s="4" t="s">
        <v>949</v>
      </c>
      <c r="E189" s="4" t="s">
        <v>953</v>
      </c>
      <c r="F189" s="4" t="n">
        <f aca="false">COUNTIFS(Positions!$B$2:$B$14531,A189,Positions!$F$2:$F$14531,B189)</f>
        <v>5</v>
      </c>
      <c r="G189" s="4" t="n">
        <f aca="false">COUNTIFS(Positions!$B$2:$B$14531,A189,Positions!$F$2:$F$14531,B189,Positions!$E$2:$E$14531,"G")</f>
        <v>2</v>
      </c>
      <c r="H189" s="4" t="n">
        <f aca="false">COUNTIFS(Positions!$B$2:$B$14531,A189,Positions!$F$2:$F$14531,B189,Positions!$E$2:$E$14531,"C")</f>
        <v>1</v>
      </c>
      <c r="I189" s="3" t="n">
        <f aca="false">G189+H189</f>
        <v>3</v>
      </c>
      <c r="J189" s="6" t="n">
        <f aca="false">IF(F189=0,0,I189/F189)</f>
        <v>0.6</v>
      </c>
    </row>
    <row r="190" customFormat="false" ht="15" hidden="false" customHeight="false" outlineLevel="0" collapsed="false">
      <c r="A190" s="4" t="s">
        <v>74</v>
      </c>
      <c r="B190" s="4" t="s">
        <v>836</v>
      </c>
      <c r="C190" s="4" t="s">
        <v>916</v>
      </c>
      <c r="D190" s="4" t="s">
        <v>951</v>
      </c>
      <c r="E190" s="4" t="s">
        <v>935</v>
      </c>
      <c r="F190" s="4" t="n">
        <f aca="false">COUNTIFS(Positions!$B$2:$B$14531,A190,Positions!$F$2:$F$14531,B190)</f>
        <v>7</v>
      </c>
      <c r="G190" s="4" t="n">
        <f aca="false">COUNTIFS(Positions!$B$2:$B$14531,A190,Positions!$F$2:$F$14531,B190,Positions!$E$2:$E$14531,"G")</f>
        <v>1</v>
      </c>
      <c r="H190" s="4" t="n">
        <f aca="false">COUNTIFS(Positions!$B$2:$B$14531,A190,Positions!$F$2:$F$14531,B190,Positions!$E$2:$E$14531,"C")</f>
        <v>1</v>
      </c>
      <c r="I190" s="3" t="n">
        <f aca="false">G190+H190</f>
        <v>2</v>
      </c>
      <c r="J190" s="6" t="n">
        <f aca="false">IF(F190=0,0,I190/F190)</f>
        <v>0.285714285714286</v>
      </c>
    </row>
    <row r="191" customFormat="false" ht="15" hidden="false" customHeight="false" outlineLevel="0" collapsed="false">
      <c r="A191" s="7" t="s">
        <v>74</v>
      </c>
      <c r="B191" s="7" t="s">
        <v>919</v>
      </c>
      <c r="C191" s="7" t="s">
        <v>920</v>
      </c>
      <c r="D191" s="7" t="s">
        <v>936</v>
      </c>
      <c r="E191" s="7" t="s">
        <v>365</v>
      </c>
      <c r="F191" s="7" t="n">
        <f aca="false">COUNTIFS(Positions!$B$2:$B$14531,A191,Positions!$F$2:$F$14531,"Position 8")+COUNTIFS(Positions!$B$2:$B$14531,A191,Positions!$F$2:$F$14531,"Position 9")+COUNTIFS(Positions!$B$2:$B$14531,A191,Positions!$F$2:$F$14531,"Position 26")</f>
        <v>3</v>
      </c>
      <c r="G191" s="7" t="n">
        <f aca="false">COUNTIFS(Positions!$B$2:$B$14531,A191,Positions!$F$2:$F$14531,"Position 8",Positions!$E$2:$E$14531,"G")+COUNTIFS(Positions!$B$2:$B$14531,A191,Positions!$F$2:$F$14531,"Position 9",Positions!$E$2:$E$14531,"G")+COUNTIFS(Positions!$B$2:$B$14531,A191,Positions!$F$2:$F$14531,"Position 26",Positions!$E$2:$E$14531,"G")</f>
        <v>1</v>
      </c>
      <c r="H191" s="7" t="n">
        <f aca="false">COUNTIFS(Positions!$B$2:$B$14531,A191,Positions!$F$2:$F$14531,"Position 8",Positions!$E$2:$E$14531,"C")+COUNTIFS(Positions!$B$2:$B$14531,A191,Positions!$F$2:$F$14531,"Position 9",Positions!$E$2:$E$14531,"C")+COUNTIFS(Positions!$B$2:$B$14531,A191,Positions!$F$2:$F$14531,"Position 26",Positions!$E$2:$E$14531,"C")</f>
        <v>0</v>
      </c>
      <c r="I191" s="8" t="n">
        <f aca="false">G191+H191</f>
        <v>1</v>
      </c>
      <c r="J191" s="26" t="n">
        <f aca="false">IF(F191=0,0,I191/F191)</f>
        <v>0.333333333333333</v>
      </c>
    </row>
    <row r="192" customFormat="false" ht="15" hidden="false" customHeight="false" outlineLevel="0" collapsed="false">
      <c r="A192" s="4" t="s">
        <v>75</v>
      </c>
      <c r="B192" s="4" t="s">
        <v>788</v>
      </c>
      <c r="C192" s="4" t="s">
        <v>907</v>
      </c>
      <c r="D192" s="4" t="s">
        <v>957</v>
      </c>
      <c r="E192" s="4" t="s">
        <v>958</v>
      </c>
      <c r="F192" s="4" t="n">
        <f aca="false">COUNTIFS(Positions!$B$2:$B$14531,A192,Positions!$F$2:$F$14531,B192)</f>
        <v>7</v>
      </c>
      <c r="G192" s="4" t="n">
        <f aca="false">COUNTIFS(Positions!$B$2:$B$14531,A192,Positions!$F$2:$F$14531,B192,Positions!$E$2:$E$14531,"G")</f>
        <v>3</v>
      </c>
      <c r="H192" s="4" t="n">
        <f aca="false">COUNTIFS(Positions!$B$2:$B$14531,A192,Positions!$F$2:$F$14531,B192,Positions!$E$2:$E$14531,"C")</f>
        <v>1</v>
      </c>
      <c r="I192" s="3" t="n">
        <f aca="false">G192+H192</f>
        <v>4</v>
      </c>
      <c r="J192" s="6" t="n">
        <f aca="false">IF(F192=0,0,I192/F192)</f>
        <v>0.571428571428571</v>
      </c>
    </row>
    <row r="193" customFormat="false" ht="15" hidden="false" customHeight="false" outlineLevel="0" collapsed="false">
      <c r="A193" s="4" t="s">
        <v>75</v>
      </c>
      <c r="B193" s="4" t="s">
        <v>811</v>
      </c>
      <c r="C193" s="4" t="s">
        <v>910</v>
      </c>
      <c r="D193" s="4" t="s">
        <v>959</v>
      </c>
      <c r="E193" s="4" t="s">
        <v>1044</v>
      </c>
      <c r="F193" s="4" t="n">
        <f aca="false">COUNTIFS(Positions!$B$2:$B$14531,A193,Positions!$F$2:$F$14531,B193)</f>
        <v>7</v>
      </c>
      <c r="G193" s="4" t="n">
        <f aca="false">COUNTIFS(Positions!$B$2:$B$14531,A193,Positions!$F$2:$F$14531,B193,Positions!$E$2:$E$14531,"G")</f>
        <v>1</v>
      </c>
      <c r="H193" s="4" t="n">
        <f aca="false">COUNTIFS(Positions!$B$2:$B$14531,A193,Positions!$F$2:$F$14531,B193,Positions!$E$2:$E$14531,"C")</f>
        <v>1</v>
      </c>
      <c r="I193" s="3" t="n">
        <f aca="false">G193+H193</f>
        <v>2</v>
      </c>
      <c r="J193" s="6" t="n">
        <f aca="false">IF(F193=0,0,I193/F193)</f>
        <v>0.285714285714286</v>
      </c>
    </row>
    <row r="194" customFormat="false" ht="15" hidden="false" customHeight="false" outlineLevel="0" collapsed="false">
      <c r="A194" s="4" t="s">
        <v>75</v>
      </c>
      <c r="B194" s="4" t="s">
        <v>824</v>
      </c>
      <c r="C194" s="4" t="s">
        <v>913</v>
      </c>
      <c r="D194" s="4" t="s">
        <v>961</v>
      </c>
      <c r="E194" s="4" t="s">
        <v>1045</v>
      </c>
      <c r="F194" s="4" t="n">
        <f aca="false">COUNTIFS(Positions!$B$2:$B$14531,A194,Positions!$F$2:$F$14531,B194)</f>
        <v>5</v>
      </c>
      <c r="G194" s="4" t="n">
        <f aca="false">COUNTIFS(Positions!$B$2:$B$14531,A194,Positions!$F$2:$F$14531,B194,Positions!$E$2:$E$14531,"G")</f>
        <v>0</v>
      </c>
      <c r="H194" s="4" t="n">
        <f aca="false">COUNTIFS(Positions!$B$2:$B$14531,A194,Positions!$F$2:$F$14531,B194,Positions!$E$2:$E$14531,"C")</f>
        <v>2</v>
      </c>
      <c r="I194" s="3" t="n">
        <f aca="false">G194+H194</f>
        <v>2</v>
      </c>
      <c r="J194" s="6" t="n">
        <f aca="false">IF(F194=0,0,I194/F194)</f>
        <v>0.4</v>
      </c>
    </row>
    <row r="195" customFormat="false" ht="15" hidden="false" customHeight="false" outlineLevel="0" collapsed="false">
      <c r="A195" s="4" t="s">
        <v>75</v>
      </c>
      <c r="B195" s="4" t="s">
        <v>836</v>
      </c>
      <c r="C195" s="4" t="s">
        <v>916</v>
      </c>
      <c r="D195" s="4" t="s">
        <v>962</v>
      </c>
      <c r="E195" s="4" t="s">
        <v>935</v>
      </c>
      <c r="F195" s="4" t="n">
        <f aca="false">COUNTIFS(Positions!$B$2:$B$14531,A195,Positions!$F$2:$F$14531,B195)</f>
        <v>7</v>
      </c>
      <c r="G195" s="4" t="n">
        <f aca="false">COUNTIFS(Positions!$B$2:$B$14531,A195,Positions!$F$2:$F$14531,B195,Positions!$E$2:$E$14531,"G")</f>
        <v>1</v>
      </c>
      <c r="H195" s="4" t="n">
        <f aca="false">COUNTIFS(Positions!$B$2:$B$14531,A195,Positions!$F$2:$F$14531,B195,Positions!$E$2:$E$14531,"C")</f>
        <v>1</v>
      </c>
      <c r="I195" s="3" t="n">
        <f aca="false">G195+H195</f>
        <v>2</v>
      </c>
      <c r="J195" s="6" t="n">
        <f aca="false">IF(F195=0,0,I195/F195)</f>
        <v>0.285714285714286</v>
      </c>
    </row>
    <row r="196" customFormat="false" ht="15" hidden="false" customHeight="false" outlineLevel="0" collapsed="false">
      <c r="A196" s="7" t="s">
        <v>75</v>
      </c>
      <c r="B196" s="7" t="s">
        <v>919</v>
      </c>
      <c r="C196" s="7" t="s">
        <v>920</v>
      </c>
      <c r="D196" s="7" t="s">
        <v>963</v>
      </c>
      <c r="E196" s="7" t="s">
        <v>493</v>
      </c>
      <c r="F196" s="7" t="n">
        <f aca="false">COUNTIFS(Positions!$B$2:$B$14531,A196,Positions!$F$2:$F$14531,"Position 8")+COUNTIFS(Positions!$B$2:$B$14531,A196,Positions!$F$2:$F$14531,"Position 9")+COUNTIFS(Positions!$B$2:$B$14531,A196,Positions!$F$2:$F$14531,"Position 26")</f>
        <v>3</v>
      </c>
      <c r="G196" s="7" t="n">
        <f aca="false">COUNTIFS(Positions!$B$2:$B$14531,A196,Positions!$F$2:$F$14531,"Position 8",Positions!$E$2:$E$14531,"G")+COUNTIFS(Positions!$B$2:$B$14531,A196,Positions!$F$2:$F$14531,"Position 9",Positions!$E$2:$E$14531,"G")+COUNTIFS(Positions!$B$2:$B$14531,A196,Positions!$F$2:$F$14531,"Position 26",Positions!$E$2:$E$14531,"G")</f>
        <v>0</v>
      </c>
      <c r="H196" s="7" t="n">
        <f aca="false">COUNTIFS(Positions!$B$2:$B$14531,A196,Positions!$F$2:$F$14531,"Position 8",Positions!$E$2:$E$14531,"C")+COUNTIFS(Positions!$B$2:$B$14531,A196,Positions!$F$2:$F$14531,"Position 9",Positions!$E$2:$E$14531,"C")+COUNTIFS(Positions!$B$2:$B$14531,A196,Positions!$F$2:$F$14531,"Position 26",Positions!$E$2:$E$14531,"C")</f>
        <v>1</v>
      </c>
      <c r="I196" s="8" t="n">
        <f aca="false">G196+H196</f>
        <v>1</v>
      </c>
      <c r="J196" s="26" t="n">
        <f aca="false">IF(F196=0,0,I196/F196)</f>
        <v>0.333333333333333</v>
      </c>
    </row>
    <row r="197" customFormat="false" ht="15" hidden="false" customHeight="false" outlineLevel="0" collapsed="false">
      <c r="A197" s="4" t="s">
        <v>76</v>
      </c>
      <c r="B197" s="4" t="s">
        <v>788</v>
      </c>
      <c r="C197" s="4" t="s">
        <v>907</v>
      </c>
      <c r="D197" s="4" t="s">
        <v>957</v>
      </c>
      <c r="E197" s="4" t="s">
        <v>1039</v>
      </c>
      <c r="F197" s="4" t="n">
        <f aca="false">COUNTIFS(Positions!$B$2:$B$14531,A197,Positions!$F$2:$F$14531,B197)</f>
        <v>7</v>
      </c>
      <c r="G197" s="4" t="n">
        <f aca="false">COUNTIFS(Positions!$B$2:$B$14531,A197,Positions!$F$2:$F$14531,B197,Positions!$E$2:$E$14531,"G")</f>
        <v>2</v>
      </c>
      <c r="H197" s="4" t="n">
        <f aca="false">COUNTIFS(Positions!$B$2:$B$14531,A197,Positions!$F$2:$F$14531,B197,Positions!$E$2:$E$14531,"C")</f>
        <v>0</v>
      </c>
      <c r="I197" s="3" t="n">
        <f aca="false">G197+H197</f>
        <v>2</v>
      </c>
      <c r="J197" s="6" t="n">
        <f aca="false">IF(F197=0,0,I197/F197)</f>
        <v>0.285714285714286</v>
      </c>
    </row>
    <row r="198" customFormat="false" ht="15" hidden="false" customHeight="false" outlineLevel="0" collapsed="false">
      <c r="A198" s="4" t="s">
        <v>76</v>
      </c>
      <c r="B198" s="4" t="s">
        <v>811</v>
      </c>
      <c r="C198" s="4" t="s">
        <v>910</v>
      </c>
      <c r="D198" s="4" t="s">
        <v>959</v>
      </c>
      <c r="E198" s="4" t="s">
        <v>1046</v>
      </c>
      <c r="F198" s="4" t="n">
        <f aca="false">COUNTIFS(Positions!$B$2:$B$14531,A198,Positions!$F$2:$F$14531,B198)</f>
        <v>7</v>
      </c>
      <c r="G198" s="4" t="n">
        <f aca="false">COUNTIFS(Positions!$B$2:$B$14531,A198,Positions!$F$2:$F$14531,B198,Positions!$E$2:$E$14531,"G")</f>
        <v>0</v>
      </c>
      <c r="H198" s="4" t="n">
        <f aca="false">COUNTIFS(Positions!$B$2:$B$14531,A198,Positions!$F$2:$F$14531,B198,Positions!$E$2:$E$14531,"C")</f>
        <v>3</v>
      </c>
      <c r="I198" s="3" t="n">
        <f aca="false">G198+H198</f>
        <v>3</v>
      </c>
      <c r="J198" s="6" t="n">
        <f aca="false">IF(F198=0,0,I198/F198)</f>
        <v>0.428571428571429</v>
      </c>
    </row>
    <row r="199" customFormat="false" ht="15" hidden="false" customHeight="false" outlineLevel="0" collapsed="false">
      <c r="A199" s="4" t="s">
        <v>76</v>
      </c>
      <c r="B199" s="4" t="s">
        <v>824</v>
      </c>
      <c r="C199" s="4" t="s">
        <v>913</v>
      </c>
      <c r="D199" s="4" t="s">
        <v>975</v>
      </c>
      <c r="E199" s="4" t="s">
        <v>1047</v>
      </c>
      <c r="F199" s="4" t="n">
        <f aca="false">COUNTIFS(Positions!$B$2:$B$14531,A199,Positions!$F$2:$F$14531,B199)</f>
        <v>4</v>
      </c>
      <c r="G199" s="4" t="n">
        <f aca="false">COUNTIFS(Positions!$B$2:$B$14531,A199,Positions!$F$2:$F$14531,B199,Positions!$E$2:$E$14531,"G")</f>
        <v>0</v>
      </c>
      <c r="H199" s="4" t="n">
        <f aca="false">COUNTIFS(Positions!$B$2:$B$14531,A199,Positions!$F$2:$F$14531,B199,Positions!$E$2:$E$14531,"C")</f>
        <v>1</v>
      </c>
      <c r="I199" s="3" t="n">
        <f aca="false">G199+H199</f>
        <v>1</v>
      </c>
      <c r="J199" s="6" t="n">
        <f aca="false">IF(F199=0,0,I199/F199)</f>
        <v>0.25</v>
      </c>
    </row>
    <row r="200" customFormat="false" ht="15" hidden="false" customHeight="false" outlineLevel="0" collapsed="false">
      <c r="A200" s="4" t="s">
        <v>76</v>
      </c>
      <c r="B200" s="4" t="s">
        <v>836</v>
      </c>
      <c r="C200" s="4" t="s">
        <v>916</v>
      </c>
      <c r="D200" s="4" t="s">
        <v>977</v>
      </c>
      <c r="E200" s="4" t="s">
        <v>978</v>
      </c>
      <c r="F200" s="4" t="n">
        <f aca="false">COUNTIFS(Positions!$B$2:$B$14531,A200,Positions!$F$2:$F$14531,B200)</f>
        <v>7</v>
      </c>
      <c r="G200" s="4" t="n">
        <f aca="false">COUNTIFS(Positions!$B$2:$B$14531,A200,Positions!$F$2:$F$14531,B200,Positions!$E$2:$E$14531,"G")</f>
        <v>1</v>
      </c>
      <c r="H200" s="4" t="n">
        <f aca="false">COUNTIFS(Positions!$B$2:$B$14531,A200,Positions!$F$2:$F$14531,B200,Positions!$E$2:$E$14531,"C")</f>
        <v>1</v>
      </c>
      <c r="I200" s="3" t="n">
        <f aca="false">G200+H200</f>
        <v>2</v>
      </c>
      <c r="J200" s="6" t="n">
        <f aca="false">IF(F200=0,0,I200/F200)</f>
        <v>0.285714285714286</v>
      </c>
    </row>
    <row r="201" customFormat="false" ht="15" hidden="false" customHeight="false" outlineLevel="0" collapsed="false">
      <c r="A201" s="7" t="s">
        <v>76</v>
      </c>
      <c r="B201" s="7" t="s">
        <v>919</v>
      </c>
      <c r="C201" s="7" t="s">
        <v>920</v>
      </c>
      <c r="D201" s="7" t="s">
        <v>963</v>
      </c>
      <c r="E201" s="7" t="s">
        <v>365</v>
      </c>
      <c r="F201" s="7" t="n">
        <f aca="false">COUNTIFS(Positions!$B$2:$B$14531,A201,Positions!$F$2:$F$14531,"Position 8")+COUNTIFS(Positions!$B$2:$B$14531,A201,Positions!$F$2:$F$14531,"Position 9")+COUNTIFS(Positions!$B$2:$B$14531,A201,Positions!$F$2:$F$14531,"Position 26")</f>
        <v>3</v>
      </c>
      <c r="G201" s="7" t="n">
        <f aca="false">COUNTIFS(Positions!$B$2:$B$14531,A201,Positions!$F$2:$F$14531,"Position 8",Positions!$E$2:$E$14531,"G")+COUNTIFS(Positions!$B$2:$B$14531,A201,Positions!$F$2:$F$14531,"Position 9",Positions!$E$2:$E$14531,"G")+COUNTIFS(Positions!$B$2:$B$14531,A201,Positions!$F$2:$F$14531,"Position 26",Positions!$E$2:$E$14531,"G")</f>
        <v>1</v>
      </c>
      <c r="H201" s="7" t="n">
        <f aca="false">COUNTIFS(Positions!$B$2:$B$14531,A201,Positions!$F$2:$F$14531,"Position 8",Positions!$E$2:$E$14531,"C")+COUNTIFS(Positions!$B$2:$B$14531,A201,Positions!$F$2:$F$14531,"Position 9",Positions!$E$2:$E$14531,"C")+COUNTIFS(Positions!$B$2:$B$14531,A201,Positions!$F$2:$F$14531,"Position 26",Positions!$E$2:$E$14531,"C")</f>
        <v>0</v>
      </c>
      <c r="I201" s="8" t="n">
        <f aca="false">G201+H201</f>
        <v>1</v>
      </c>
      <c r="J201" s="26" t="n">
        <f aca="false">IF(F201=0,0,I201/F201)</f>
        <v>0.333333333333333</v>
      </c>
    </row>
    <row r="202" customFormat="false" ht="15" hidden="false" customHeight="false" outlineLevel="0" collapsed="false">
      <c r="A202" s="4" t="s">
        <v>77</v>
      </c>
      <c r="B202" s="4" t="s">
        <v>788</v>
      </c>
      <c r="C202" s="4" t="s">
        <v>907</v>
      </c>
      <c r="D202" s="4" t="s">
        <v>907</v>
      </c>
      <c r="E202" s="4" t="s">
        <v>989</v>
      </c>
      <c r="F202" s="4" t="n">
        <f aca="false">COUNTIFS(Positions!$B$2:$B$14531,A202,Positions!$F$2:$F$14531,B202)</f>
        <v>8</v>
      </c>
      <c r="G202" s="4" t="n">
        <f aca="false">COUNTIFS(Positions!$B$2:$B$14531,A202,Positions!$F$2:$F$14531,B202,Positions!$E$2:$E$14531,"G")</f>
        <v>3</v>
      </c>
      <c r="H202" s="4" t="n">
        <f aca="false">COUNTIFS(Positions!$B$2:$B$14531,A202,Positions!$F$2:$F$14531,B202,Positions!$E$2:$E$14531,"C")</f>
        <v>0</v>
      </c>
      <c r="I202" s="3" t="n">
        <f aca="false">G202+H202</f>
        <v>3</v>
      </c>
      <c r="J202" s="6" t="n">
        <f aca="false">IF(F202=0,0,I202/F202)</f>
        <v>0.375</v>
      </c>
    </row>
    <row r="203" customFormat="false" ht="15" hidden="false" customHeight="false" outlineLevel="0" collapsed="false">
      <c r="A203" s="4" t="s">
        <v>77</v>
      </c>
      <c r="B203" s="4" t="s">
        <v>811</v>
      </c>
      <c r="C203" s="4" t="s">
        <v>910</v>
      </c>
      <c r="D203" s="4" t="s">
        <v>910</v>
      </c>
      <c r="E203" s="4" t="s">
        <v>1048</v>
      </c>
      <c r="F203" s="4" t="n">
        <f aca="false">COUNTIFS(Positions!$B$2:$B$14531,A203,Positions!$F$2:$F$14531,B203)</f>
        <v>7</v>
      </c>
      <c r="G203" s="4" t="n">
        <f aca="false">COUNTIFS(Positions!$B$2:$B$14531,A203,Positions!$F$2:$F$14531,B203,Positions!$E$2:$E$14531,"G")</f>
        <v>1</v>
      </c>
      <c r="H203" s="4" t="n">
        <f aca="false">COUNTIFS(Positions!$B$2:$B$14531,A203,Positions!$F$2:$F$14531,B203,Positions!$E$2:$E$14531,"C")</f>
        <v>2</v>
      </c>
      <c r="I203" s="3" t="n">
        <f aca="false">G203+H203</f>
        <v>3</v>
      </c>
      <c r="J203" s="6" t="n">
        <f aca="false">IF(F203=0,0,I203/F203)</f>
        <v>0.428571428571429</v>
      </c>
    </row>
    <row r="204" customFormat="false" ht="15" hidden="false" customHeight="false" outlineLevel="0" collapsed="false">
      <c r="A204" s="4" t="s">
        <v>77</v>
      </c>
      <c r="B204" s="4" t="s">
        <v>824</v>
      </c>
      <c r="C204" s="4" t="s">
        <v>913</v>
      </c>
      <c r="D204" s="4" t="s">
        <v>913</v>
      </c>
      <c r="E204" s="4" t="s">
        <v>991</v>
      </c>
      <c r="F204" s="4" t="n">
        <f aca="false">COUNTIFS(Positions!$B$2:$B$14531,A204,Positions!$F$2:$F$14531,B204)</f>
        <v>5</v>
      </c>
      <c r="G204" s="4" t="n">
        <f aca="false">COUNTIFS(Positions!$B$2:$B$14531,A204,Positions!$F$2:$F$14531,B204,Positions!$E$2:$E$14531,"G")</f>
        <v>3</v>
      </c>
      <c r="H204" s="4" t="n">
        <f aca="false">COUNTIFS(Positions!$B$2:$B$14531,A204,Positions!$F$2:$F$14531,B204,Positions!$E$2:$E$14531,"C")</f>
        <v>1</v>
      </c>
      <c r="I204" s="3" t="n">
        <f aca="false">G204+H204</f>
        <v>4</v>
      </c>
      <c r="J204" s="6" t="n">
        <f aca="false">IF(F204=0,0,I204/F204)</f>
        <v>0.8</v>
      </c>
    </row>
    <row r="205" customFormat="false" ht="15" hidden="false" customHeight="false" outlineLevel="0" collapsed="false">
      <c r="A205" s="4" t="s">
        <v>77</v>
      </c>
      <c r="B205" s="4" t="s">
        <v>836</v>
      </c>
      <c r="C205" s="4" t="s">
        <v>916</v>
      </c>
      <c r="D205" s="4" t="s">
        <v>916</v>
      </c>
      <c r="E205" s="4" t="s">
        <v>981</v>
      </c>
      <c r="F205" s="4" t="n">
        <f aca="false">COUNTIFS(Positions!$B$2:$B$14531,A205,Positions!$F$2:$F$14531,B205)</f>
        <v>7</v>
      </c>
      <c r="G205" s="4" t="n">
        <f aca="false">COUNTIFS(Positions!$B$2:$B$14531,A205,Positions!$F$2:$F$14531,B205,Positions!$E$2:$E$14531,"G")</f>
        <v>2</v>
      </c>
      <c r="H205" s="4" t="n">
        <f aca="false">COUNTIFS(Positions!$B$2:$B$14531,A205,Positions!$F$2:$F$14531,B205,Positions!$E$2:$E$14531,"C")</f>
        <v>1</v>
      </c>
      <c r="I205" s="3" t="n">
        <f aca="false">G205+H205</f>
        <v>3</v>
      </c>
      <c r="J205" s="6" t="n">
        <f aca="false">IF(F205=0,0,I205/F205)</f>
        <v>0.428571428571429</v>
      </c>
    </row>
    <row r="206" customFormat="false" ht="15" hidden="false" customHeight="false" outlineLevel="0" collapsed="false">
      <c r="A206" s="7" t="s">
        <v>77</v>
      </c>
      <c r="B206" s="7" t="s">
        <v>919</v>
      </c>
      <c r="C206" s="7" t="s">
        <v>920</v>
      </c>
      <c r="D206" s="7" t="s">
        <v>920</v>
      </c>
      <c r="E206" s="7" t="s">
        <v>468</v>
      </c>
      <c r="F206" s="7" t="n">
        <f aca="false">COUNTIFS(Positions!$B$2:$B$14531,A206,Positions!$F$2:$F$14531,"Position 8")+COUNTIFS(Positions!$B$2:$B$14531,A206,Positions!$F$2:$F$14531,"Position 9")+COUNTIFS(Positions!$B$2:$B$14531,A206,Positions!$F$2:$F$14531,"Position 26")</f>
        <v>3</v>
      </c>
      <c r="G206" s="7" t="n">
        <f aca="false">COUNTIFS(Positions!$B$2:$B$14531,A206,Positions!$F$2:$F$14531,"Position 8",Positions!$E$2:$E$14531,"G")+COUNTIFS(Positions!$B$2:$B$14531,A206,Positions!$F$2:$F$14531,"Position 9",Positions!$E$2:$E$14531,"G")+COUNTIFS(Positions!$B$2:$B$14531,A206,Positions!$F$2:$F$14531,"Position 26",Positions!$E$2:$E$14531,"G")</f>
        <v>0</v>
      </c>
      <c r="H206" s="7" t="n">
        <f aca="false">COUNTIFS(Positions!$B$2:$B$14531,A206,Positions!$F$2:$F$14531,"Position 8",Positions!$E$2:$E$14531,"C")+COUNTIFS(Positions!$B$2:$B$14531,A206,Positions!$F$2:$F$14531,"Position 9",Positions!$E$2:$E$14531,"C")+COUNTIFS(Positions!$B$2:$B$14531,A206,Positions!$F$2:$F$14531,"Position 26",Positions!$E$2:$E$14531,"C")</f>
        <v>0</v>
      </c>
      <c r="I206" s="8" t="n">
        <f aca="false">G206+H206</f>
        <v>0</v>
      </c>
      <c r="J206" s="26" t="n">
        <f aca="false">IF(F206=0,0,I206/F206)</f>
        <v>0</v>
      </c>
    </row>
    <row r="207" customFormat="false" ht="15" hidden="false" customHeight="false" outlineLevel="0" collapsed="false">
      <c r="A207" s="4" t="s">
        <v>78</v>
      </c>
      <c r="B207" s="4" t="s">
        <v>788</v>
      </c>
      <c r="C207" s="4" t="s">
        <v>907</v>
      </c>
      <c r="D207" s="4" t="s">
        <v>929</v>
      </c>
      <c r="E207" s="4" t="s">
        <v>1049</v>
      </c>
      <c r="F207" s="4" t="n">
        <f aca="false">COUNTIFS(Positions!$B$2:$B$14531,A207,Positions!$F$2:$F$14531,B207)</f>
        <v>9</v>
      </c>
      <c r="G207" s="4" t="n">
        <f aca="false">COUNTIFS(Positions!$B$2:$B$14531,A207,Positions!$F$2:$F$14531,B207,Positions!$E$2:$E$14531,"G")</f>
        <v>4</v>
      </c>
      <c r="H207" s="4" t="n">
        <f aca="false">COUNTIFS(Positions!$B$2:$B$14531,A207,Positions!$F$2:$F$14531,B207,Positions!$E$2:$E$14531,"C")</f>
        <v>0</v>
      </c>
      <c r="I207" s="3" t="n">
        <f aca="false">G207+H207</f>
        <v>4</v>
      </c>
      <c r="J207" s="6" t="n">
        <f aca="false">IF(F207=0,0,I207/F207)</f>
        <v>0.444444444444444</v>
      </c>
    </row>
    <row r="208" customFormat="false" ht="15" hidden="false" customHeight="false" outlineLevel="0" collapsed="false">
      <c r="A208" s="4" t="s">
        <v>78</v>
      </c>
      <c r="B208" s="4" t="s">
        <v>811</v>
      </c>
      <c r="C208" s="4" t="s">
        <v>910</v>
      </c>
      <c r="D208" s="4" t="s">
        <v>931</v>
      </c>
      <c r="E208" s="4" t="s">
        <v>1050</v>
      </c>
      <c r="F208" s="4" t="n">
        <f aca="false">COUNTIFS(Positions!$B$2:$B$14531,A208,Positions!$F$2:$F$14531,B208)</f>
        <v>7</v>
      </c>
      <c r="G208" s="4" t="n">
        <f aca="false">COUNTIFS(Positions!$B$2:$B$14531,A208,Positions!$F$2:$F$14531,B208,Positions!$E$2:$E$14531,"G")</f>
        <v>1</v>
      </c>
      <c r="H208" s="4" t="n">
        <f aca="false">COUNTIFS(Positions!$B$2:$B$14531,A208,Positions!$F$2:$F$14531,B208,Positions!$E$2:$E$14531,"C")</f>
        <v>1</v>
      </c>
      <c r="I208" s="3" t="n">
        <f aca="false">G208+H208</f>
        <v>2</v>
      </c>
      <c r="J208" s="6" t="n">
        <f aca="false">IF(F208=0,0,I208/F208)</f>
        <v>0.285714285714286</v>
      </c>
    </row>
    <row r="209" customFormat="false" ht="15" hidden="false" customHeight="false" outlineLevel="0" collapsed="false">
      <c r="A209" s="4" t="s">
        <v>78</v>
      </c>
      <c r="B209" s="4" t="s">
        <v>824</v>
      </c>
      <c r="C209" s="4" t="s">
        <v>913</v>
      </c>
      <c r="D209" s="4" t="s">
        <v>949</v>
      </c>
      <c r="E209" s="4" t="s">
        <v>953</v>
      </c>
      <c r="F209" s="4" t="n">
        <f aca="false">COUNTIFS(Positions!$B$2:$B$14531,A209,Positions!$F$2:$F$14531,B209)</f>
        <v>5</v>
      </c>
      <c r="G209" s="4" t="n">
        <f aca="false">COUNTIFS(Positions!$B$2:$B$14531,A209,Positions!$F$2:$F$14531,B209,Positions!$E$2:$E$14531,"G")</f>
        <v>2</v>
      </c>
      <c r="H209" s="4" t="n">
        <f aca="false">COUNTIFS(Positions!$B$2:$B$14531,A209,Positions!$F$2:$F$14531,B209,Positions!$E$2:$E$14531,"C")</f>
        <v>1</v>
      </c>
      <c r="I209" s="3" t="n">
        <f aca="false">G209+H209</f>
        <v>3</v>
      </c>
      <c r="J209" s="6" t="n">
        <f aca="false">IF(F209=0,0,I209/F209)</f>
        <v>0.6</v>
      </c>
    </row>
    <row r="210" customFormat="false" ht="15" hidden="false" customHeight="false" outlineLevel="0" collapsed="false">
      <c r="A210" s="4" t="s">
        <v>78</v>
      </c>
      <c r="B210" s="4" t="s">
        <v>836</v>
      </c>
      <c r="C210" s="4" t="s">
        <v>916</v>
      </c>
      <c r="D210" s="4" t="s">
        <v>951</v>
      </c>
      <c r="E210" s="4" t="s">
        <v>988</v>
      </c>
      <c r="F210" s="4" t="n">
        <f aca="false">COUNTIFS(Positions!$B$2:$B$14531,A210,Positions!$F$2:$F$14531,B210)</f>
        <v>7</v>
      </c>
      <c r="G210" s="4" t="n">
        <f aca="false">COUNTIFS(Positions!$B$2:$B$14531,A210,Positions!$F$2:$F$14531,B210,Positions!$E$2:$E$14531,"G")</f>
        <v>1</v>
      </c>
      <c r="H210" s="4" t="n">
        <f aca="false">COUNTIFS(Positions!$B$2:$B$14531,A210,Positions!$F$2:$F$14531,B210,Positions!$E$2:$E$14531,"C")</f>
        <v>1</v>
      </c>
      <c r="I210" s="3" t="n">
        <f aca="false">G210+H210</f>
        <v>2</v>
      </c>
      <c r="J210" s="6" t="n">
        <f aca="false">IF(F210=0,0,I210/F210)</f>
        <v>0.285714285714286</v>
      </c>
    </row>
    <row r="211" customFormat="false" ht="15" hidden="false" customHeight="false" outlineLevel="0" collapsed="false">
      <c r="A211" s="7" t="s">
        <v>78</v>
      </c>
      <c r="B211" s="7" t="s">
        <v>919</v>
      </c>
      <c r="C211" s="7" t="s">
        <v>920</v>
      </c>
      <c r="D211" s="7" t="s">
        <v>936</v>
      </c>
      <c r="E211" s="7" t="s">
        <v>365</v>
      </c>
      <c r="F211" s="7" t="n">
        <f aca="false">COUNTIFS(Positions!$B$2:$B$14531,A211,Positions!$F$2:$F$14531,"Position 8")+COUNTIFS(Positions!$B$2:$B$14531,A211,Positions!$F$2:$F$14531,"Position 9")+COUNTIFS(Positions!$B$2:$B$14531,A211,Positions!$F$2:$F$14531,"Position 26")</f>
        <v>3</v>
      </c>
      <c r="G211" s="7" t="n">
        <f aca="false">COUNTIFS(Positions!$B$2:$B$14531,A211,Positions!$F$2:$F$14531,"Position 8",Positions!$E$2:$E$14531,"G")+COUNTIFS(Positions!$B$2:$B$14531,A211,Positions!$F$2:$F$14531,"Position 9",Positions!$E$2:$E$14531,"G")+COUNTIFS(Positions!$B$2:$B$14531,A211,Positions!$F$2:$F$14531,"Position 26",Positions!$E$2:$E$14531,"G")</f>
        <v>1</v>
      </c>
      <c r="H211" s="7" t="n">
        <f aca="false">COUNTIFS(Positions!$B$2:$B$14531,A211,Positions!$F$2:$F$14531,"Position 8",Positions!$E$2:$E$14531,"C")+COUNTIFS(Positions!$B$2:$B$14531,A211,Positions!$F$2:$F$14531,"Position 9",Positions!$E$2:$E$14531,"C")+COUNTIFS(Positions!$B$2:$B$14531,A211,Positions!$F$2:$F$14531,"Position 26",Positions!$E$2:$E$14531,"C")</f>
        <v>0</v>
      </c>
      <c r="I211" s="8" t="n">
        <f aca="false">G211+H211</f>
        <v>1</v>
      </c>
      <c r="J211" s="26" t="n">
        <f aca="false">IF(F211=0,0,I211/F211)</f>
        <v>0.333333333333333</v>
      </c>
    </row>
    <row r="212" customFormat="false" ht="15" hidden="false" customHeight="false" outlineLevel="0" collapsed="false">
      <c r="A212" s="4" t="s">
        <v>79</v>
      </c>
      <c r="B212" s="4" t="s">
        <v>788</v>
      </c>
      <c r="C212" s="4" t="s">
        <v>907</v>
      </c>
      <c r="D212" s="4" t="s">
        <v>929</v>
      </c>
      <c r="E212" s="4" t="s">
        <v>937</v>
      </c>
      <c r="F212" s="4" t="n">
        <f aca="false">COUNTIFS(Positions!$B$2:$B$14531,A212,Positions!$F$2:$F$14531,B212)</f>
        <v>9</v>
      </c>
      <c r="G212" s="4" t="n">
        <f aca="false">COUNTIFS(Positions!$B$2:$B$14531,A212,Positions!$F$2:$F$14531,B212,Positions!$E$2:$E$14531,"G")</f>
        <v>3</v>
      </c>
      <c r="H212" s="4" t="n">
        <f aca="false">COUNTIFS(Positions!$B$2:$B$14531,A212,Positions!$F$2:$F$14531,B212,Positions!$E$2:$E$14531,"C")</f>
        <v>2</v>
      </c>
      <c r="I212" s="3" t="n">
        <f aca="false">G212+H212</f>
        <v>5</v>
      </c>
      <c r="J212" s="6" t="n">
        <f aca="false">IF(F212=0,0,I212/F212)</f>
        <v>0.555555555555556</v>
      </c>
    </row>
    <row r="213" customFormat="false" ht="15" hidden="false" customHeight="false" outlineLevel="0" collapsed="false">
      <c r="A213" s="4" t="s">
        <v>79</v>
      </c>
      <c r="B213" s="4" t="s">
        <v>811</v>
      </c>
      <c r="C213" s="4" t="s">
        <v>910</v>
      </c>
      <c r="D213" s="4" t="s">
        <v>931</v>
      </c>
      <c r="E213" s="4" t="s">
        <v>1051</v>
      </c>
      <c r="F213" s="4" t="n">
        <f aca="false">COUNTIFS(Positions!$B$2:$B$14531,A213,Positions!$F$2:$F$14531,B213)</f>
        <v>7</v>
      </c>
      <c r="G213" s="4" t="n">
        <f aca="false">COUNTIFS(Positions!$B$2:$B$14531,A213,Positions!$F$2:$F$14531,B213,Positions!$E$2:$E$14531,"G")</f>
        <v>3</v>
      </c>
      <c r="H213" s="4" t="n">
        <f aca="false">COUNTIFS(Positions!$B$2:$B$14531,A213,Positions!$F$2:$F$14531,B213,Positions!$E$2:$E$14531,"C")</f>
        <v>1</v>
      </c>
      <c r="I213" s="3" t="n">
        <f aca="false">G213+H213</f>
        <v>4</v>
      </c>
      <c r="J213" s="6" t="n">
        <f aca="false">IF(F213=0,0,I213/F213)</f>
        <v>0.571428571428571</v>
      </c>
    </row>
    <row r="214" customFormat="false" ht="15" hidden="false" customHeight="false" outlineLevel="0" collapsed="false">
      <c r="A214" s="4" t="s">
        <v>79</v>
      </c>
      <c r="B214" s="4" t="s">
        <v>824</v>
      </c>
      <c r="C214" s="4" t="s">
        <v>913</v>
      </c>
      <c r="D214" s="4" t="s">
        <v>949</v>
      </c>
      <c r="E214" s="4" t="s">
        <v>991</v>
      </c>
      <c r="F214" s="4" t="n">
        <f aca="false">COUNTIFS(Positions!$B$2:$B$14531,A214,Positions!$F$2:$F$14531,B214)</f>
        <v>5</v>
      </c>
      <c r="G214" s="4" t="n">
        <f aca="false">COUNTIFS(Positions!$B$2:$B$14531,A214,Positions!$F$2:$F$14531,B214,Positions!$E$2:$E$14531,"G")</f>
        <v>3</v>
      </c>
      <c r="H214" s="4" t="n">
        <f aca="false">COUNTIFS(Positions!$B$2:$B$14531,A214,Positions!$F$2:$F$14531,B214,Positions!$E$2:$E$14531,"C")</f>
        <v>1</v>
      </c>
      <c r="I214" s="3" t="n">
        <f aca="false">G214+H214</f>
        <v>4</v>
      </c>
      <c r="J214" s="6" t="n">
        <f aca="false">IF(F214=0,0,I214/F214)</f>
        <v>0.8</v>
      </c>
    </row>
    <row r="215" customFormat="false" ht="15" hidden="false" customHeight="false" outlineLevel="0" collapsed="false">
      <c r="A215" s="4" t="s">
        <v>79</v>
      </c>
      <c r="B215" s="4" t="s">
        <v>836</v>
      </c>
      <c r="C215" s="4" t="s">
        <v>916</v>
      </c>
      <c r="D215" s="4" t="s">
        <v>951</v>
      </c>
      <c r="E215" s="4" t="s">
        <v>935</v>
      </c>
      <c r="F215" s="4" t="n">
        <f aca="false">COUNTIFS(Positions!$B$2:$B$14531,A215,Positions!$F$2:$F$14531,B215)</f>
        <v>7</v>
      </c>
      <c r="G215" s="4" t="n">
        <f aca="false">COUNTIFS(Positions!$B$2:$B$14531,A215,Positions!$F$2:$F$14531,B215,Positions!$E$2:$E$14531,"G")</f>
        <v>1</v>
      </c>
      <c r="H215" s="4" t="n">
        <f aca="false">COUNTIFS(Positions!$B$2:$B$14531,A215,Positions!$F$2:$F$14531,B215,Positions!$E$2:$E$14531,"C")</f>
        <v>1</v>
      </c>
      <c r="I215" s="3" t="n">
        <f aca="false">G215+H215</f>
        <v>2</v>
      </c>
      <c r="J215" s="6" t="n">
        <f aca="false">IF(F215=0,0,I215/F215)</f>
        <v>0.285714285714286</v>
      </c>
    </row>
    <row r="216" customFormat="false" ht="15" hidden="false" customHeight="false" outlineLevel="0" collapsed="false">
      <c r="A216" s="7" t="s">
        <v>79</v>
      </c>
      <c r="B216" s="7" t="s">
        <v>919</v>
      </c>
      <c r="C216" s="7" t="s">
        <v>920</v>
      </c>
      <c r="D216" s="7" t="s">
        <v>936</v>
      </c>
      <c r="E216" s="7" t="s">
        <v>331</v>
      </c>
      <c r="F216" s="7" t="n">
        <f aca="false">COUNTIFS(Positions!$B$2:$B$14531,A216,Positions!$F$2:$F$14531,"Position 8")+COUNTIFS(Positions!$B$2:$B$14531,A216,Positions!$F$2:$F$14531,"Position 9")+COUNTIFS(Positions!$B$2:$B$14531,A216,Positions!$F$2:$F$14531,"Position 26")</f>
        <v>3</v>
      </c>
      <c r="G216" s="7" t="n">
        <f aca="false">COUNTIFS(Positions!$B$2:$B$14531,A216,Positions!$F$2:$F$14531,"Position 8",Positions!$E$2:$E$14531,"G")+COUNTIFS(Positions!$B$2:$B$14531,A216,Positions!$F$2:$F$14531,"Position 9",Positions!$E$2:$E$14531,"G")+COUNTIFS(Positions!$B$2:$B$14531,A216,Positions!$F$2:$F$14531,"Position 26",Positions!$E$2:$E$14531,"G")</f>
        <v>1</v>
      </c>
      <c r="H216" s="7" t="n">
        <f aca="false">COUNTIFS(Positions!$B$2:$B$14531,A216,Positions!$F$2:$F$14531,"Position 8",Positions!$E$2:$E$14531,"C")+COUNTIFS(Positions!$B$2:$B$14531,A216,Positions!$F$2:$F$14531,"Position 9",Positions!$E$2:$E$14531,"C")+COUNTIFS(Positions!$B$2:$B$14531,A216,Positions!$F$2:$F$14531,"Position 26",Positions!$E$2:$E$14531,"C")</f>
        <v>0</v>
      </c>
      <c r="I216" s="8" t="n">
        <f aca="false">G216+H216</f>
        <v>1</v>
      </c>
      <c r="J216" s="26" t="n">
        <f aca="false">IF(F216=0,0,I216/F216)</f>
        <v>0.333333333333333</v>
      </c>
    </row>
    <row r="217" customFormat="false" ht="15" hidden="false" customHeight="false" outlineLevel="0" collapsed="false">
      <c r="A217" s="4" t="s">
        <v>80</v>
      </c>
      <c r="B217" s="4" t="s">
        <v>788</v>
      </c>
      <c r="C217" s="4" t="s">
        <v>907</v>
      </c>
      <c r="D217" s="4" t="s">
        <v>929</v>
      </c>
      <c r="E217" s="4" t="s">
        <v>1052</v>
      </c>
      <c r="F217" s="4" t="n">
        <f aca="false">COUNTIFS(Positions!$B$2:$B$14531,A217,Positions!$F$2:$F$14531,B217)</f>
        <v>9</v>
      </c>
      <c r="G217" s="4" t="n">
        <f aca="false">COUNTIFS(Positions!$B$2:$B$14531,A217,Positions!$F$2:$F$14531,B217,Positions!$E$2:$E$14531,"G")</f>
        <v>4</v>
      </c>
      <c r="H217" s="4" t="n">
        <f aca="false">COUNTIFS(Positions!$B$2:$B$14531,A217,Positions!$F$2:$F$14531,B217,Positions!$E$2:$E$14531,"C")</f>
        <v>2</v>
      </c>
      <c r="I217" s="3" t="n">
        <f aca="false">G217+H217</f>
        <v>6</v>
      </c>
      <c r="J217" s="6" t="n">
        <f aca="false">IF(F217=0,0,I217/F217)</f>
        <v>0.666666666666667</v>
      </c>
    </row>
    <row r="218" customFormat="false" ht="15" hidden="false" customHeight="false" outlineLevel="0" collapsed="false">
      <c r="A218" s="4" t="s">
        <v>80</v>
      </c>
      <c r="B218" s="4" t="s">
        <v>811</v>
      </c>
      <c r="C218" s="4" t="s">
        <v>910</v>
      </c>
      <c r="D218" s="4" t="s">
        <v>931</v>
      </c>
      <c r="E218" s="4" t="s">
        <v>1053</v>
      </c>
      <c r="F218" s="4" t="n">
        <f aca="false">COUNTIFS(Positions!$B$2:$B$14531,A218,Positions!$F$2:$F$14531,B218)</f>
        <v>7</v>
      </c>
      <c r="G218" s="4" t="n">
        <f aca="false">COUNTIFS(Positions!$B$2:$B$14531,A218,Positions!$F$2:$F$14531,B218,Positions!$E$2:$E$14531,"G")</f>
        <v>1</v>
      </c>
      <c r="H218" s="4" t="n">
        <f aca="false">COUNTIFS(Positions!$B$2:$B$14531,A218,Positions!$F$2:$F$14531,B218,Positions!$E$2:$E$14531,"C")</f>
        <v>2</v>
      </c>
      <c r="I218" s="3" t="n">
        <f aca="false">G218+H218</f>
        <v>3</v>
      </c>
      <c r="J218" s="6" t="n">
        <f aca="false">IF(F218=0,0,I218/F218)</f>
        <v>0.428571428571429</v>
      </c>
    </row>
    <row r="219" customFormat="false" ht="15" hidden="false" customHeight="false" outlineLevel="0" collapsed="false">
      <c r="A219" s="4" t="s">
        <v>80</v>
      </c>
      <c r="B219" s="4" t="s">
        <v>824</v>
      </c>
      <c r="C219" s="4" t="s">
        <v>913</v>
      </c>
      <c r="D219" s="4" t="s">
        <v>1054</v>
      </c>
      <c r="E219" s="4" t="s">
        <v>1055</v>
      </c>
      <c r="F219" s="4" t="n">
        <f aca="false">COUNTIFS(Positions!$B$2:$B$14531,A219,Positions!$F$2:$F$14531,B219)</f>
        <v>18</v>
      </c>
      <c r="G219" s="4" t="n">
        <f aca="false">COUNTIFS(Positions!$B$2:$B$14531,A219,Positions!$F$2:$F$14531,B219,Positions!$E$2:$E$14531,"G")</f>
        <v>5</v>
      </c>
      <c r="H219" s="4" t="n">
        <f aca="false">COUNTIFS(Positions!$B$2:$B$14531,A219,Positions!$F$2:$F$14531,B219,Positions!$E$2:$E$14531,"C")</f>
        <v>5</v>
      </c>
      <c r="I219" s="3" t="n">
        <f aca="false">G219+H219</f>
        <v>10</v>
      </c>
      <c r="J219" s="6" t="n">
        <f aca="false">IF(F219=0,0,I219/F219)</f>
        <v>0.555555555555556</v>
      </c>
    </row>
    <row r="220" customFormat="false" ht="15" hidden="false" customHeight="false" outlineLevel="0" collapsed="false">
      <c r="A220" s="4" t="s">
        <v>80</v>
      </c>
      <c r="B220" s="4" t="s">
        <v>836</v>
      </c>
      <c r="C220" s="4" t="s">
        <v>916</v>
      </c>
      <c r="D220" s="4" t="s">
        <v>1056</v>
      </c>
      <c r="E220" s="4" t="s">
        <v>918</v>
      </c>
      <c r="F220" s="4" t="n">
        <f aca="false">COUNTIFS(Positions!$B$2:$B$14531,A220,Positions!$F$2:$F$14531,B220)</f>
        <v>7</v>
      </c>
      <c r="G220" s="4" t="n">
        <f aca="false">COUNTIFS(Positions!$B$2:$B$14531,A220,Positions!$F$2:$F$14531,B220,Positions!$E$2:$E$14531,"G")</f>
        <v>0</v>
      </c>
      <c r="H220" s="4" t="n">
        <f aca="false">COUNTIFS(Positions!$B$2:$B$14531,A220,Positions!$F$2:$F$14531,B220,Positions!$E$2:$E$14531,"C")</f>
        <v>1</v>
      </c>
      <c r="I220" s="3" t="n">
        <f aca="false">G220+H220</f>
        <v>1</v>
      </c>
      <c r="J220" s="6" t="n">
        <f aca="false">IF(F220=0,0,I220/F220)</f>
        <v>0.142857142857143</v>
      </c>
    </row>
    <row r="221" customFormat="false" ht="15" hidden="false" customHeight="false" outlineLevel="0" collapsed="false">
      <c r="A221" s="7" t="s">
        <v>80</v>
      </c>
      <c r="B221" s="7" t="s">
        <v>919</v>
      </c>
      <c r="C221" s="7" t="s">
        <v>920</v>
      </c>
      <c r="D221" s="7" t="s">
        <v>936</v>
      </c>
      <c r="E221" s="7" t="s">
        <v>331</v>
      </c>
      <c r="F221" s="7" t="n">
        <f aca="false">COUNTIFS(Positions!$B$2:$B$14531,A221,Positions!$F$2:$F$14531,"Position 8")+COUNTIFS(Positions!$B$2:$B$14531,A221,Positions!$F$2:$F$14531,"Position 9")+COUNTIFS(Positions!$B$2:$B$14531,A221,Positions!$F$2:$F$14531,"Position 26")</f>
        <v>3</v>
      </c>
      <c r="G221" s="7" t="n">
        <f aca="false">COUNTIFS(Positions!$B$2:$B$14531,A221,Positions!$F$2:$F$14531,"Position 8",Positions!$E$2:$E$14531,"G")+COUNTIFS(Positions!$B$2:$B$14531,A221,Positions!$F$2:$F$14531,"Position 9",Positions!$E$2:$E$14531,"G")+COUNTIFS(Positions!$B$2:$B$14531,A221,Positions!$F$2:$F$14531,"Position 26",Positions!$E$2:$E$14531,"G")</f>
        <v>1</v>
      </c>
      <c r="H221" s="7" t="n">
        <f aca="false">COUNTIFS(Positions!$B$2:$B$14531,A221,Positions!$F$2:$F$14531,"Position 8",Positions!$E$2:$E$14531,"C")+COUNTIFS(Positions!$B$2:$B$14531,A221,Positions!$F$2:$F$14531,"Position 9",Positions!$E$2:$E$14531,"C")+COUNTIFS(Positions!$B$2:$B$14531,A221,Positions!$F$2:$F$14531,"Position 26",Positions!$E$2:$E$14531,"C")</f>
        <v>0</v>
      </c>
      <c r="I221" s="8" t="n">
        <f aca="false">G221+H221</f>
        <v>1</v>
      </c>
      <c r="J221" s="26" t="n">
        <f aca="false">IF(F221=0,0,I221/F221)</f>
        <v>0.333333333333333</v>
      </c>
    </row>
    <row r="222" customFormat="false" ht="15" hidden="false" customHeight="false" outlineLevel="0" collapsed="false">
      <c r="A222" s="4" t="s">
        <v>81</v>
      </c>
      <c r="B222" s="4" t="s">
        <v>788</v>
      </c>
      <c r="C222" s="4" t="s">
        <v>907</v>
      </c>
      <c r="D222" s="4" t="s">
        <v>907</v>
      </c>
      <c r="E222" s="4" t="s">
        <v>989</v>
      </c>
      <c r="F222" s="4" t="n">
        <f aca="false">COUNTIFS(Positions!$B$2:$B$14531,A222,Positions!$F$2:$F$14531,B222)</f>
        <v>8</v>
      </c>
      <c r="G222" s="4" t="n">
        <f aca="false">COUNTIFS(Positions!$B$2:$B$14531,A222,Positions!$F$2:$F$14531,B222,Positions!$E$2:$E$14531,"G")</f>
        <v>3</v>
      </c>
      <c r="H222" s="4" t="n">
        <f aca="false">COUNTIFS(Positions!$B$2:$B$14531,A222,Positions!$F$2:$F$14531,B222,Positions!$E$2:$E$14531,"C")</f>
        <v>0</v>
      </c>
      <c r="I222" s="3" t="n">
        <f aca="false">G222+H222</f>
        <v>3</v>
      </c>
      <c r="J222" s="6" t="n">
        <f aca="false">IF(F222=0,0,I222/F222)</f>
        <v>0.375</v>
      </c>
    </row>
    <row r="223" customFormat="false" ht="15" hidden="false" customHeight="false" outlineLevel="0" collapsed="false">
      <c r="A223" s="4" t="s">
        <v>81</v>
      </c>
      <c r="B223" s="4" t="s">
        <v>811</v>
      </c>
      <c r="C223" s="4" t="s">
        <v>910</v>
      </c>
      <c r="D223" s="4" t="s">
        <v>910</v>
      </c>
      <c r="E223" s="4" t="s">
        <v>1057</v>
      </c>
      <c r="F223" s="4" t="n">
        <f aca="false">COUNTIFS(Positions!$B$2:$B$14531,A223,Positions!$F$2:$F$14531,B223)</f>
        <v>7</v>
      </c>
      <c r="G223" s="4" t="n">
        <f aca="false">COUNTIFS(Positions!$B$2:$B$14531,A223,Positions!$F$2:$F$14531,B223,Positions!$E$2:$E$14531,"G")</f>
        <v>2</v>
      </c>
      <c r="H223" s="4" t="n">
        <f aca="false">COUNTIFS(Positions!$B$2:$B$14531,A223,Positions!$F$2:$F$14531,B223,Positions!$E$2:$E$14531,"C")</f>
        <v>0</v>
      </c>
      <c r="I223" s="3" t="n">
        <f aca="false">G223+H223</f>
        <v>2</v>
      </c>
      <c r="J223" s="6" t="n">
        <f aca="false">IF(F223=0,0,I223/F223)</f>
        <v>0.285714285714286</v>
      </c>
    </row>
    <row r="224" customFormat="false" ht="15" hidden="false" customHeight="false" outlineLevel="0" collapsed="false">
      <c r="A224" s="4" t="s">
        <v>81</v>
      </c>
      <c r="B224" s="4" t="s">
        <v>824</v>
      </c>
      <c r="C224" s="4" t="s">
        <v>913</v>
      </c>
      <c r="D224" s="4" t="s">
        <v>913</v>
      </c>
      <c r="E224" s="4" t="s">
        <v>953</v>
      </c>
      <c r="F224" s="4" t="n">
        <f aca="false">COUNTIFS(Positions!$B$2:$B$14531,A224,Positions!$F$2:$F$14531,B224)</f>
        <v>5</v>
      </c>
      <c r="G224" s="4" t="n">
        <f aca="false">COUNTIFS(Positions!$B$2:$B$14531,A224,Positions!$F$2:$F$14531,B224,Positions!$E$2:$E$14531,"G")</f>
        <v>2</v>
      </c>
      <c r="H224" s="4" t="n">
        <f aca="false">COUNTIFS(Positions!$B$2:$B$14531,A224,Positions!$F$2:$F$14531,B224,Positions!$E$2:$E$14531,"C")</f>
        <v>1</v>
      </c>
      <c r="I224" s="3" t="n">
        <f aca="false">G224+H224</f>
        <v>3</v>
      </c>
      <c r="J224" s="6" t="n">
        <f aca="false">IF(F224=0,0,I224/F224)</f>
        <v>0.6</v>
      </c>
    </row>
    <row r="225" customFormat="false" ht="15" hidden="false" customHeight="false" outlineLevel="0" collapsed="false">
      <c r="A225" s="4" t="s">
        <v>81</v>
      </c>
      <c r="B225" s="4" t="s">
        <v>836</v>
      </c>
      <c r="C225" s="4" t="s">
        <v>916</v>
      </c>
      <c r="D225" s="4" t="s">
        <v>916</v>
      </c>
      <c r="E225" s="4" t="s">
        <v>935</v>
      </c>
      <c r="F225" s="4" t="n">
        <f aca="false">COUNTIFS(Positions!$B$2:$B$14531,A225,Positions!$F$2:$F$14531,B225)</f>
        <v>7</v>
      </c>
      <c r="G225" s="4" t="n">
        <f aca="false">COUNTIFS(Positions!$B$2:$B$14531,A225,Positions!$F$2:$F$14531,B225,Positions!$E$2:$E$14531,"G")</f>
        <v>1</v>
      </c>
      <c r="H225" s="4" t="n">
        <f aca="false">COUNTIFS(Positions!$B$2:$B$14531,A225,Positions!$F$2:$F$14531,B225,Positions!$E$2:$E$14531,"C")</f>
        <v>1</v>
      </c>
      <c r="I225" s="3" t="n">
        <f aca="false">G225+H225</f>
        <v>2</v>
      </c>
      <c r="J225" s="6" t="n">
        <f aca="false">IF(F225=0,0,I225/F225)</f>
        <v>0.285714285714286</v>
      </c>
    </row>
    <row r="226" customFormat="false" ht="15" hidden="false" customHeight="false" outlineLevel="0" collapsed="false">
      <c r="A226" s="7" t="s">
        <v>81</v>
      </c>
      <c r="B226" s="7" t="s">
        <v>919</v>
      </c>
      <c r="C226" s="7" t="s">
        <v>920</v>
      </c>
      <c r="D226" s="7" t="s">
        <v>920</v>
      </c>
      <c r="E226" s="7" t="s">
        <v>365</v>
      </c>
      <c r="F226" s="7" t="n">
        <f aca="false">COUNTIFS(Positions!$B$2:$B$14531,A226,Positions!$F$2:$F$14531,"Position 8")+COUNTIFS(Positions!$B$2:$B$14531,A226,Positions!$F$2:$F$14531,"Position 9")+COUNTIFS(Positions!$B$2:$B$14531,A226,Positions!$F$2:$F$14531,"Position 26")</f>
        <v>3</v>
      </c>
      <c r="G226" s="7" t="n">
        <f aca="false">COUNTIFS(Positions!$B$2:$B$14531,A226,Positions!$F$2:$F$14531,"Position 8",Positions!$E$2:$E$14531,"G")+COUNTIFS(Positions!$B$2:$B$14531,A226,Positions!$F$2:$F$14531,"Position 9",Positions!$E$2:$E$14531,"G")+COUNTIFS(Positions!$B$2:$B$14531,A226,Positions!$F$2:$F$14531,"Position 26",Positions!$E$2:$E$14531,"G")</f>
        <v>1</v>
      </c>
      <c r="H226" s="7" t="n">
        <f aca="false">COUNTIFS(Positions!$B$2:$B$14531,A226,Positions!$F$2:$F$14531,"Position 8",Positions!$E$2:$E$14531,"C")+COUNTIFS(Positions!$B$2:$B$14531,A226,Positions!$F$2:$F$14531,"Position 9",Positions!$E$2:$E$14531,"C")+COUNTIFS(Positions!$B$2:$B$14531,A226,Positions!$F$2:$F$14531,"Position 26",Positions!$E$2:$E$14531,"C")</f>
        <v>0</v>
      </c>
      <c r="I226" s="8" t="n">
        <f aca="false">G226+H226</f>
        <v>1</v>
      </c>
      <c r="J226" s="26" t="n">
        <f aca="false">IF(F226=0,0,I226/F226)</f>
        <v>0.333333333333333</v>
      </c>
    </row>
    <row r="227" customFormat="false" ht="15" hidden="false" customHeight="false" outlineLevel="0" collapsed="false">
      <c r="A227" s="4" t="s">
        <v>82</v>
      </c>
      <c r="B227" s="4" t="s">
        <v>788</v>
      </c>
      <c r="C227" s="4" t="s">
        <v>907</v>
      </c>
      <c r="D227" s="4" t="s">
        <v>907</v>
      </c>
      <c r="E227" s="4" t="s">
        <v>989</v>
      </c>
      <c r="F227" s="4" t="n">
        <f aca="false">COUNTIFS(Positions!$B$2:$B$14531,A227,Positions!$F$2:$F$14531,B227)</f>
        <v>8</v>
      </c>
      <c r="G227" s="4" t="n">
        <f aca="false">COUNTIFS(Positions!$B$2:$B$14531,A227,Positions!$F$2:$F$14531,B227,Positions!$E$2:$E$14531,"G")</f>
        <v>3</v>
      </c>
      <c r="H227" s="4" t="n">
        <f aca="false">COUNTIFS(Positions!$B$2:$B$14531,A227,Positions!$F$2:$F$14531,B227,Positions!$E$2:$E$14531,"C")</f>
        <v>0</v>
      </c>
      <c r="I227" s="3" t="n">
        <f aca="false">G227+H227</f>
        <v>3</v>
      </c>
      <c r="J227" s="6" t="n">
        <f aca="false">IF(F227=0,0,I227/F227)</f>
        <v>0.375</v>
      </c>
    </row>
    <row r="228" customFormat="false" ht="15" hidden="false" customHeight="false" outlineLevel="0" collapsed="false">
      <c r="A228" s="4" t="s">
        <v>82</v>
      </c>
      <c r="B228" s="4" t="s">
        <v>811</v>
      </c>
      <c r="C228" s="4" t="s">
        <v>910</v>
      </c>
      <c r="D228" s="4" t="s">
        <v>910</v>
      </c>
      <c r="E228" s="4" t="s">
        <v>1057</v>
      </c>
      <c r="F228" s="4" t="n">
        <f aca="false">COUNTIFS(Positions!$B$2:$B$14531,A228,Positions!$F$2:$F$14531,B228)</f>
        <v>7</v>
      </c>
      <c r="G228" s="4" t="n">
        <f aca="false">COUNTIFS(Positions!$B$2:$B$14531,A228,Positions!$F$2:$F$14531,B228,Positions!$E$2:$E$14531,"G")</f>
        <v>2</v>
      </c>
      <c r="H228" s="4" t="n">
        <f aca="false">COUNTIFS(Positions!$B$2:$B$14531,A228,Positions!$F$2:$F$14531,B228,Positions!$E$2:$E$14531,"C")</f>
        <v>0</v>
      </c>
      <c r="I228" s="3" t="n">
        <f aca="false">G228+H228</f>
        <v>2</v>
      </c>
      <c r="J228" s="6" t="n">
        <f aca="false">IF(F228=0,0,I228/F228)</f>
        <v>0.285714285714286</v>
      </c>
    </row>
    <row r="229" customFormat="false" ht="15" hidden="false" customHeight="false" outlineLevel="0" collapsed="false">
      <c r="A229" s="4" t="s">
        <v>82</v>
      </c>
      <c r="B229" s="4" t="s">
        <v>824</v>
      </c>
      <c r="C229" s="4" t="s">
        <v>913</v>
      </c>
      <c r="D229" s="4" t="s">
        <v>1026</v>
      </c>
      <c r="E229" s="4" t="s">
        <v>1058</v>
      </c>
      <c r="F229" s="4" t="n">
        <f aca="false">COUNTIFS(Positions!$B$2:$B$14531,A229,Positions!$F$2:$F$14531,B229)</f>
        <v>4</v>
      </c>
      <c r="G229" s="4" t="n">
        <f aca="false">COUNTIFS(Positions!$B$2:$B$14531,A229,Positions!$F$2:$F$14531,B229,Positions!$E$2:$E$14531,"G")</f>
        <v>2</v>
      </c>
      <c r="H229" s="4" t="n">
        <f aca="false">COUNTIFS(Positions!$B$2:$B$14531,A229,Positions!$F$2:$F$14531,B229,Positions!$E$2:$E$14531,"C")</f>
        <v>0</v>
      </c>
      <c r="I229" s="3" t="n">
        <f aca="false">G229+H229</f>
        <v>2</v>
      </c>
      <c r="J229" s="6" t="n">
        <f aca="false">IF(F229=0,0,I229/F229)</f>
        <v>0.5</v>
      </c>
    </row>
    <row r="230" customFormat="false" ht="15" hidden="false" customHeight="false" outlineLevel="0" collapsed="false">
      <c r="A230" s="4" t="s">
        <v>82</v>
      </c>
      <c r="B230" s="4" t="s">
        <v>836</v>
      </c>
      <c r="C230" s="4" t="s">
        <v>916</v>
      </c>
      <c r="D230" s="4" t="s">
        <v>962</v>
      </c>
      <c r="E230" s="4" t="s">
        <v>972</v>
      </c>
      <c r="F230" s="4" t="n">
        <f aca="false">COUNTIFS(Positions!$B$2:$B$14531,A230,Positions!$F$2:$F$14531,B230)</f>
        <v>7</v>
      </c>
      <c r="G230" s="4" t="n">
        <f aca="false">COUNTIFS(Positions!$B$2:$B$14531,A230,Positions!$F$2:$F$14531,B230,Positions!$E$2:$E$14531,"G")</f>
        <v>1</v>
      </c>
      <c r="H230" s="4" t="n">
        <f aca="false">COUNTIFS(Positions!$B$2:$B$14531,A230,Positions!$F$2:$F$14531,B230,Positions!$E$2:$E$14531,"C")</f>
        <v>2</v>
      </c>
      <c r="I230" s="3" t="n">
        <f aca="false">G230+H230</f>
        <v>3</v>
      </c>
      <c r="J230" s="6" t="n">
        <f aca="false">IF(F230=0,0,I230/F230)</f>
        <v>0.428571428571429</v>
      </c>
    </row>
    <row r="231" customFormat="false" ht="15" hidden="false" customHeight="false" outlineLevel="0" collapsed="false">
      <c r="A231" s="7" t="s">
        <v>82</v>
      </c>
      <c r="B231" s="7" t="s">
        <v>919</v>
      </c>
      <c r="C231" s="7" t="s">
        <v>920</v>
      </c>
      <c r="D231" s="7" t="s">
        <v>920</v>
      </c>
      <c r="E231" s="7" t="s">
        <v>327</v>
      </c>
      <c r="F231" s="7" t="n">
        <f aca="false">COUNTIFS(Positions!$B$2:$B$14531,A231,Positions!$F$2:$F$14531,"Position 8")+COUNTIFS(Positions!$B$2:$B$14531,A231,Positions!$F$2:$F$14531,"Position 9")+COUNTIFS(Positions!$B$2:$B$14531,A231,Positions!$F$2:$F$14531,"Position 26")</f>
        <v>3</v>
      </c>
      <c r="G231" s="7" t="n">
        <f aca="false">COUNTIFS(Positions!$B$2:$B$14531,A231,Positions!$F$2:$F$14531,"Position 8",Positions!$E$2:$E$14531,"G")+COUNTIFS(Positions!$B$2:$B$14531,A231,Positions!$F$2:$F$14531,"Position 9",Positions!$E$2:$E$14531,"G")+COUNTIFS(Positions!$B$2:$B$14531,A231,Positions!$F$2:$F$14531,"Position 26",Positions!$E$2:$E$14531,"G")</f>
        <v>2</v>
      </c>
      <c r="H231" s="7" t="n">
        <f aca="false">COUNTIFS(Positions!$B$2:$B$14531,A231,Positions!$F$2:$F$14531,"Position 8",Positions!$E$2:$E$14531,"C")+COUNTIFS(Positions!$B$2:$B$14531,A231,Positions!$F$2:$F$14531,"Position 9",Positions!$E$2:$E$14531,"C")+COUNTIFS(Positions!$B$2:$B$14531,A231,Positions!$F$2:$F$14531,"Position 26",Positions!$E$2:$E$14531,"C")</f>
        <v>0</v>
      </c>
      <c r="I231" s="8" t="n">
        <f aca="false">G231+H231</f>
        <v>2</v>
      </c>
      <c r="J231" s="26" t="n">
        <f aca="false">IF(F231=0,0,I231/F231)</f>
        <v>0.666666666666667</v>
      </c>
    </row>
    <row r="232" customFormat="false" ht="15" hidden="false" customHeight="false" outlineLevel="0" collapsed="false">
      <c r="A232" s="4" t="s">
        <v>83</v>
      </c>
      <c r="B232" s="4" t="s">
        <v>788</v>
      </c>
      <c r="C232" s="4" t="s">
        <v>907</v>
      </c>
      <c r="D232" s="4" t="s">
        <v>929</v>
      </c>
      <c r="E232" s="4" t="s">
        <v>979</v>
      </c>
      <c r="F232" s="4" t="n">
        <f aca="false">COUNTIFS(Positions!$B$2:$B$14531,A232,Positions!$F$2:$F$14531,B232)</f>
        <v>9</v>
      </c>
      <c r="G232" s="4" t="n">
        <f aca="false">COUNTIFS(Positions!$B$2:$B$14531,A232,Positions!$F$2:$F$14531,B232,Positions!$E$2:$E$14531,"G")</f>
        <v>3</v>
      </c>
      <c r="H232" s="4" t="n">
        <f aca="false">COUNTIFS(Positions!$B$2:$B$14531,A232,Positions!$F$2:$F$14531,B232,Positions!$E$2:$E$14531,"C")</f>
        <v>0</v>
      </c>
      <c r="I232" s="3" t="n">
        <f aca="false">G232+H232</f>
        <v>3</v>
      </c>
      <c r="J232" s="6" t="n">
        <f aca="false">IF(F232=0,0,I232/F232)</f>
        <v>0.333333333333333</v>
      </c>
    </row>
    <row r="233" customFormat="false" ht="15" hidden="false" customHeight="false" outlineLevel="0" collapsed="false">
      <c r="A233" s="4" t="s">
        <v>83</v>
      </c>
      <c r="B233" s="4" t="s">
        <v>811</v>
      </c>
      <c r="C233" s="4" t="s">
        <v>910</v>
      </c>
      <c r="D233" s="4" t="s">
        <v>931</v>
      </c>
      <c r="E233" s="4" t="s">
        <v>1059</v>
      </c>
      <c r="F233" s="4" t="n">
        <f aca="false">COUNTIFS(Positions!$B$2:$B$14531,A233,Positions!$F$2:$F$14531,B233)</f>
        <v>7</v>
      </c>
      <c r="G233" s="4" t="n">
        <f aca="false">COUNTIFS(Positions!$B$2:$B$14531,A233,Positions!$F$2:$F$14531,B233,Positions!$E$2:$E$14531,"G")</f>
        <v>1</v>
      </c>
      <c r="H233" s="4" t="n">
        <f aca="false">COUNTIFS(Positions!$B$2:$B$14531,A233,Positions!$F$2:$F$14531,B233,Positions!$E$2:$E$14531,"C")</f>
        <v>1</v>
      </c>
      <c r="I233" s="3" t="n">
        <f aca="false">G233+H233</f>
        <v>2</v>
      </c>
      <c r="J233" s="6" t="n">
        <f aca="false">IF(F233=0,0,I233/F233)</f>
        <v>0.285714285714286</v>
      </c>
    </row>
    <row r="234" customFormat="false" ht="15" hidden="false" customHeight="false" outlineLevel="0" collapsed="false">
      <c r="A234" s="4" t="s">
        <v>83</v>
      </c>
      <c r="B234" s="4" t="s">
        <v>824</v>
      </c>
      <c r="C234" s="4" t="s">
        <v>913</v>
      </c>
      <c r="D234" s="4" t="s">
        <v>949</v>
      </c>
      <c r="E234" s="4" t="s">
        <v>991</v>
      </c>
      <c r="F234" s="4" t="n">
        <f aca="false">COUNTIFS(Positions!$B$2:$B$14531,A234,Positions!$F$2:$F$14531,B234)</f>
        <v>5</v>
      </c>
      <c r="G234" s="4" t="n">
        <f aca="false">COUNTIFS(Positions!$B$2:$B$14531,A234,Positions!$F$2:$F$14531,B234,Positions!$E$2:$E$14531,"G")</f>
        <v>3</v>
      </c>
      <c r="H234" s="4" t="n">
        <f aca="false">COUNTIFS(Positions!$B$2:$B$14531,A234,Positions!$F$2:$F$14531,B234,Positions!$E$2:$E$14531,"C")</f>
        <v>1</v>
      </c>
      <c r="I234" s="3" t="n">
        <f aca="false">G234+H234</f>
        <v>4</v>
      </c>
      <c r="J234" s="6" t="n">
        <f aca="false">IF(F234=0,0,I234/F234)</f>
        <v>0.8</v>
      </c>
    </row>
    <row r="235" customFormat="false" ht="15" hidden="false" customHeight="false" outlineLevel="0" collapsed="false">
      <c r="A235" s="4" t="s">
        <v>83</v>
      </c>
      <c r="B235" s="4" t="s">
        <v>836</v>
      </c>
      <c r="C235" s="4" t="s">
        <v>916</v>
      </c>
      <c r="D235" s="4" t="s">
        <v>951</v>
      </c>
      <c r="E235" s="4" t="s">
        <v>981</v>
      </c>
      <c r="F235" s="4" t="n">
        <f aca="false">COUNTIFS(Positions!$B$2:$B$14531,A235,Positions!$F$2:$F$14531,B235)</f>
        <v>7</v>
      </c>
      <c r="G235" s="4" t="n">
        <f aca="false">COUNTIFS(Positions!$B$2:$B$14531,A235,Positions!$F$2:$F$14531,B235,Positions!$E$2:$E$14531,"G")</f>
        <v>2</v>
      </c>
      <c r="H235" s="4" t="n">
        <f aca="false">COUNTIFS(Positions!$B$2:$B$14531,A235,Positions!$F$2:$F$14531,B235,Positions!$E$2:$E$14531,"C")</f>
        <v>1</v>
      </c>
      <c r="I235" s="3" t="n">
        <f aca="false">G235+H235</f>
        <v>3</v>
      </c>
      <c r="J235" s="6" t="n">
        <f aca="false">IF(F235=0,0,I235/F235)</f>
        <v>0.428571428571429</v>
      </c>
    </row>
    <row r="236" customFormat="false" ht="15" hidden="false" customHeight="false" outlineLevel="0" collapsed="false">
      <c r="A236" s="7" t="s">
        <v>83</v>
      </c>
      <c r="B236" s="7" t="s">
        <v>919</v>
      </c>
      <c r="C236" s="7" t="s">
        <v>920</v>
      </c>
      <c r="D236" s="7" t="s">
        <v>936</v>
      </c>
      <c r="E236" s="7" t="s">
        <v>468</v>
      </c>
      <c r="F236" s="7" t="n">
        <f aca="false">COUNTIFS(Positions!$B$2:$B$14531,A236,Positions!$F$2:$F$14531,"Position 8")+COUNTIFS(Positions!$B$2:$B$14531,A236,Positions!$F$2:$F$14531,"Position 9")+COUNTIFS(Positions!$B$2:$B$14531,A236,Positions!$F$2:$F$14531,"Position 26")</f>
        <v>3</v>
      </c>
      <c r="G236" s="7" t="n">
        <f aca="false">COUNTIFS(Positions!$B$2:$B$14531,A236,Positions!$F$2:$F$14531,"Position 8",Positions!$E$2:$E$14531,"G")+COUNTIFS(Positions!$B$2:$B$14531,A236,Positions!$F$2:$F$14531,"Position 9",Positions!$E$2:$E$14531,"G")+COUNTIFS(Positions!$B$2:$B$14531,A236,Positions!$F$2:$F$14531,"Position 26",Positions!$E$2:$E$14531,"G")</f>
        <v>0</v>
      </c>
      <c r="H236" s="7" t="n">
        <f aca="false">COUNTIFS(Positions!$B$2:$B$14531,A236,Positions!$F$2:$F$14531,"Position 8",Positions!$E$2:$E$14531,"C")+COUNTIFS(Positions!$B$2:$B$14531,A236,Positions!$F$2:$F$14531,"Position 9",Positions!$E$2:$E$14531,"C")+COUNTIFS(Positions!$B$2:$B$14531,A236,Positions!$F$2:$F$14531,"Position 26",Positions!$E$2:$E$14531,"C")</f>
        <v>0</v>
      </c>
      <c r="I236" s="8" t="n">
        <f aca="false">G236+H236</f>
        <v>0</v>
      </c>
      <c r="J236" s="26" t="n">
        <f aca="false">IF(F236=0,0,I236/F236)</f>
        <v>0</v>
      </c>
    </row>
    <row r="237" customFormat="false" ht="15" hidden="false" customHeight="false" outlineLevel="0" collapsed="false">
      <c r="A237" s="4" t="s">
        <v>84</v>
      </c>
      <c r="B237" s="4" t="s">
        <v>788</v>
      </c>
      <c r="C237" s="4" t="s">
        <v>907</v>
      </c>
      <c r="D237" s="4" t="s">
        <v>957</v>
      </c>
      <c r="E237" s="4" t="s">
        <v>1060</v>
      </c>
      <c r="F237" s="4" t="n">
        <f aca="false">COUNTIFS(Positions!$B$2:$B$14531,A237,Positions!$F$2:$F$14531,B237)</f>
        <v>7</v>
      </c>
      <c r="G237" s="4" t="n">
        <f aca="false">COUNTIFS(Positions!$B$2:$B$14531,A237,Positions!$F$2:$F$14531,B237,Positions!$E$2:$E$14531,"G")</f>
        <v>3</v>
      </c>
      <c r="H237" s="4" t="n">
        <f aca="false">COUNTIFS(Positions!$B$2:$B$14531,A237,Positions!$F$2:$F$14531,B237,Positions!$E$2:$E$14531,"C")</f>
        <v>1</v>
      </c>
      <c r="I237" s="3" t="n">
        <f aca="false">G237+H237</f>
        <v>4</v>
      </c>
      <c r="J237" s="6" t="n">
        <f aca="false">IF(F237=0,0,I237/F237)</f>
        <v>0.571428571428571</v>
      </c>
    </row>
    <row r="238" customFormat="false" ht="15" hidden="false" customHeight="false" outlineLevel="0" collapsed="false">
      <c r="A238" s="4" t="s">
        <v>84</v>
      </c>
      <c r="B238" s="4" t="s">
        <v>811</v>
      </c>
      <c r="C238" s="4" t="s">
        <v>910</v>
      </c>
      <c r="D238" s="4" t="s">
        <v>959</v>
      </c>
      <c r="E238" s="4" t="s">
        <v>1061</v>
      </c>
      <c r="F238" s="4" t="n">
        <f aca="false">COUNTIFS(Positions!$B$2:$B$14531,A238,Positions!$F$2:$F$14531,B238)</f>
        <v>7</v>
      </c>
      <c r="G238" s="4" t="n">
        <f aca="false">COUNTIFS(Positions!$B$2:$B$14531,A238,Positions!$F$2:$F$14531,B238,Positions!$E$2:$E$14531,"G")</f>
        <v>1</v>
      </c>
      <c r="H238" s="4" t="n">
        <f aca="false">COUNTIFS(Positions!$B$2:$B$14531,A238,Positions!$F$2:$F$14531,B238,Positions!$E$2:$E$14531,"C")</f>
        <v>2</v>
      </c>
      <c r="I238" s="3" t="n">
        <f aca="false">G238+H238</f>
        <v>3</v>
      </c>
      <c r="J238" s="6" t="n">
        <f aca="false">IF(F238=0,0,I238/F238)</f>
        <v>0.428571428571429</v>
      </c>
    </row>
    <row r="239" customFormat="false" ht="15" hidden="false" customHeight="false" outlineLevel="0" collapsed="false">
      <c r="A239" s="4" t="s">
        <v>84</v>
      </c>
      <c r="B239" s="4" t="s">
        <v>824</v>
      </c>
      <c r="C239" s="4" t="s">
        <v>913</v>
      </c>
      <c r="D239" s="4" t="s">
        <v>961</v>
      </c>
      <c r="E239" s="4" t="s">
        <v>1062</v>
      </c>
      <c r="F239" s="4" t="n">
        <f aca="false">COUNTIFS(Positions!$B$2:$B$14531,A239,Positions!$F$2:$F$14531,B239)</f>
        <v>5</v>
      </c>
      <c r="G239" s="4" t="n">
        <f aca="false">COUNTIFS(Positions!$B$2:$B$14531,A239,Positions!$F$2:$F$14531,B239,Positions!$E$2:$E$14531,"G")</f>
        <v>2</v>
      </c>
      <c r="H239" s="4" t="n">
        <f aca="false">COUNTIFS(Positions!$B$2:$B$14531,A239,Positions!$F$2:$F$14531,B239,Positions!$E$2:$E$14531,"C")</f>
        <v>2</v>
      </c>
      <c r="I239" s="3" t="n">
        <f aca="false">G239+H239</f>
        <v>4</v>
      </c>
      <c r="J239" s="6" t="n">
        <f aca="false">IF(F239=0,0,I239/F239)</f>
        <v>0.8</v>
      </c>
    </row>
    <row r="240" customFormat="false" ht="15" hidden="false" customHeight="false" outlineLevel="0" collapsed="false">
      <c r="A240" s="4" t="s">
        <v>84</v>
      </c>
      <c r="B240" s="4" t="s">
        <v>836</v>
      </c>
      <c r="C240" s="4" t="s">
        <v>916</v>
      </c>
      <c r="D240" s="4" t="s">
        <v>962</v>
      </c>
      <c r="E240" s="4" t="s">
        <v>918</v>
      </c>
      <c r="F240" s="4" t="n">
        <f aca="false">COUNTIFS(Positions!$B$2:$B$14531,A240,Positions!$F$2:$F$14531,B240)</f>
        <v>7</v>
      </c>
      <c r="G240" s="4" t="n">
        <f aca="false">COUNTIFS(Positions!$B$2:$B$14531,A240,Positions!$F$2:$F$14531,B240,Positions!$E$2:$E$14531,"G")</f>
        <v>0</v>
      </c>
      <c r="H240" s="4" t="n">
        <f aca="false">COUNTIFS(Positions!$B$2:$B$14531,A240,Positions!$F$2:$F$14531,B240,Positions!$E$2:$E$14531,"C")</f>
        <v>1</v>
      </c>
      <c r="I240" s="3" t="n">
        <f aca="false">G240+H240</f>
        <v>1</v>
      </c>
      <c r="J240" s="6" t="n">
        <f aca="false">IF(F240=0,0,I240/F240)</f>
        <v>0.142857142857143</v>
      </c>
    </row>
    <row r="241" customFormat="false" ht="15" hidden="false" customHeight="false" outlineLevel="0" collapsed="false">
      <c r="A241" s="7" t="s">
        <v>84</v>
      </c>
      <c r="B241" s="7" t="s">
        <v>919</v>
      </c>
      <c r="C241" s="7" t="s">
        <v>920</v>
      </c>
      <c r="D241" s="7" t="s">
        <v>963</v>
      </c>
      <c r="E241" s="7" t="s">
        <v>365</v>
      </c>
      <c r="F241" s="7" t="n">
        <f aca="false">COUNTIFS(Positions!$B$2:$B$14531,A241,Positions!$F$2:$F$14531,"Position 8")+COUNTIFS(Positions!$B$2:$B$14531,A241,Positions!$F$2:$F$14531,"Position 9")+COUNTIFS(Positions!$B$2:$B$14531,A241,Positions!$F$2:$F$14531,"Position 26")</f>
        <v>3</v>
      </c>
      <c r="G241" s="7" t="n">
        <f aca="false">COUNTIFS(Positions!$B$2:$B$14531,A241,Positions!$F$2:$F$14531,"Position 8",Positions!$E$2:$E$14531,"G")+COUNTIFS(Positions!$B$2:$B$14531,A241,Positions!$F$2:$F$14531,"Position 9",Positions!$E$2:$E$14531,"G")+COUNTIFS(Positions!$B$2:$B$14531,A241,Positions!$F$2:$F$14531,"Position 26",Positions!$E$2:$E$14531,"G")</f>
        <v>1</v>
      </c>
      <c r="H241" s="7" t="n">
        <f aca="false">COUNTIFS(Positions!$B$2:$B$14531,A241,Positions!$F$2:$F$14531,"Position 8",Positions!$E$2:$E$14531,"C")+COUNTIFS(Positions!$B$2:$B$14531,A241,Positions!$F$2:$F$14531,"Position 9",Positions!$E$2:$E$14531,"C")+COUNTIFS(Positions!$B$2:$B$14531,A241,Positions!$F$2:$F$14531,"Position 26",Positions!$E$2:$E$14531,"C")</f>
        <v>0</v>
      </c>
      <c r="I241" s="8" t="n">
        <f aca="false">G241+H241</f>
        <v>1</v>
      </c>
      <c r="J241" s="26" t="n">
        <f aca="false">IF(F241=0,0,I241/F241)</f>
        <v>0.333333333333333</v>
      </c>
    </row>
    <row r="242" customFormat="false" ht="15" hidden="false" customHeight="false" outlineLevel="0" collapsed="false">
      <c r="A242" s="4" t="s">
        <v>85</v>
      </c>
      <c r="B242" s="4" t="s">
        <v>788</v>
      </c>
      <c r="C242" s="4" t="s">
        <v>907</v>
      </c>
      <c r="D242" s="4" t="s">
        <v>957</v>
      </c>
      <c r="E242" s="4" t="s">
        <v>1063</v>
      </c>
      <c r="F242" s="4" t="n">
        <f aca="false">COUNTIFS(Positions!$B$2:$B$14531,A242,Positions!$F$2:$F$14531,B242)</f>
        <v>7</v>
      </c>
      <c r="G242" s="4" t="n">
        <f aca="false">COUNTIFS(Positions!$B$2:$B$14531,A242,Positions!$F$2:$F$14531,B242,Positions!$E$2:$E$14531,"G")</f>
        <v>4</v>
      </c>
      <c r="H242" s="4" t="n">
        <f aca="false">COUNTIFS(Positions!$B$2:$B$14531,A242,Positions!$F$2:$F$14531,B242,Positions!$E$2:$E$14531,"C")</f>
        <v>0</v>
      </c>
      <c r="I242" s="3" t="n">
        <f aca="false">G242+H242</f>
        <v>4</v>
      </c>
      <c r="J242" s="6" t="n">
        <f aca="false">IF(F242=0,0,I242/F242)</f>
        <v>0.571428571428571</v>
      </c>
    </row>
    <row r="243" customFormat="false" ht="15" hidden="false" customHeight="false" outlineLevel="0" collapsed="false">
      <c r="A243" s="4" t="s">
        <v>85</v>
      </c>
      <c r="B243" s="4" t="s">
        <v>811</v>
      </c>
      <c r="C243" s="4" t="s">
        <v>910</v>
      </c>
      <c r="D243" s="4" t="s">
        <v>959</v>
      </c>
      <c r="E243" s="4" t="s">
        <v>1064</v>
      </c>
      <c r="F243" s="4" t="n">
        <f aca="false">COUNTIFS(Positions!$B$2:$B$14531,A243,Positions!$F$2:$F$14531,B243)</f>
        <v>7</v>
      </c>
      <c r="G243" s="4" t="n">
        <f aca="false">COUNTIFS(Positions!$B$2:$B$14531,A243,Positions!$F$2:$F$14531,B243,Positions!$E$2:$E$14531,"G")</f>
        <v>2</v>
      </c>
      <c r="H243" s="4" t="n">
        <f aca="false">COUNTIFS(Positions!$B$2:$B$14531,A243,Positions!$F$2:$F$14531,B243,Positions!$E$2:$E$14531,"C")</f>
        <v>1</v>
      </c>
      <c r="I243" s="3" t="n">
        <f aca="false">G243+H243</f>
        <v>3</v>
      </c>
      <c r="J243" s="6" t="n">
        <f aca="false">IF(F243=0,0,I243/F243)</f>
        <v>0.428571428571429</v>
      </c>
    </row>
    <row r="244" customFormat="false" ht="15" hidden="false" customHeight="false" outlineLevel="0" collapsed="false">
      <c r="A244" s="4" t="s">
        <v>85</v>
      </c>
      <c r="B244" s="4" t="s">
        <v>824</v>
      </c>
      <c r="C244" s="4" t="s">
        <v>913</v>
      </c>
      <c r="D244" s="4" t="s">
        <v>961</v>
      </c>
      <c r="E244" s="4" t="s">
        <v>1062</v>
      </c>
      <c r="F244" s="4" t="n">
        <f aca="false">COUNTIFS(Positions!$B$2:$B$14531,A244,Positions!$F$2:$F$14531,B244)</f>
        <v>5</v>
      </c>
      <c r="G244" s="4" t="n">
        <f aca="false">COUNTIFS(Positions!$B$2:$B$14531,A244,Positions!$F$2:$F$14531,B244,Positions!$E$2:$E$14531,"G")</f>
        <v>2</v>
      </c>
      <c r="H244" s="4" t="n">
        <f aca="false">COUNTIFS(Positions!$B$2:$B$14531,A244,Positions!$F$2:$F$14531,B244,Positions!$E$2:$E$14531,"C")</f>
        <v>2</v>
      </c>
      <c r="I244" s="3" t="n">
        <f aca="false">G244+H244</f>
        <v>4</v>
      </c>
      <c r="J244" s="6" t="n">
        <f aca="false">IF(F244=0,0,I244/F244)</f>
        <v>0.8</v>
      </c>
    </row>
    <row r="245" customFormat="false" ht="15" hidden="false" customHeight="false" outlineLevel="0" collapsed="false">
      <c r="A245" s="4" t="s">
        <v>85</v>
      </c>
      <c r="B245" s="4" t="s">
        <v>836</v>
      </c>
      <c r="C245" s="4" t="s">
        <v>916</v>
      </c>
      <c r="D245" s="4" t="s">
        <v>962</v>
      </c>
      <c r="E245" s="4" t="s">
        <v>918</v>
      </c>
      <c r="F245" s="4" t="n">
        <f aca="false">COUNTIFS(Positions!$B$2:$B$14531,A245,Positions!$F$2:$F$14531,B245)</f>
        <v>7</v>
      </c>
      <c r="G245" s="4" t="n">
        <f aca="false">COUNTIFS(Positions!$B$2:$B$14531,A245,Positions!$F$2:$F$14531,B245,Positions!$E$2:$E$14531,"G")</f>
        <v>0</v>
      </c>
      <c r="H245" s="4" t="n">
        <f aca="false">COUNTIFS(Positions!$B$2:$B$14531,A245,Positions!$F$2:$F$14531,B245,Positions!$E$2:$E$14531,"C")</f>
        <v>1</v>
      </c>
      <c r="I245" s="3" t="n">
        <f aca="false">G245+H245</f>
        <v>1</v>
      </c>
      <c r="J245" s="6" t="n">
        <f aca="false">IF(F245=0,0,I245/F245)</f>
        <v>0.142857142857143</v>
      </c>
    </row>
    <row r="246" customFormat="false" ht="15" hidden="false" customHeight="false" outlineLevel="0" collapsed="false">
      <c r="A246" s="7" t="s">
        <v>85</v>
      </c>
      <c r="B246" s="7" t="s">
        <v>919</v>
      </c>
      <c r="C246" s="7" t="s">
        <v>920</v>
      </c>
      <c r="D246" s="7" t="s">
        <v>963</v>
      </c>
      <c r="E246" s="7" t="s">
        <v>468</v>
      </c>
      <c r="F246" s="7" t="n">
        <f aca="false">COUNTIFS(Positions!$B$2:$B$14531,A246,Positions!$F$2:$F$14531,"Position 8")+COUNTIFS(Positions!$B$2:$B$14531,A246,Positions!$F$2:$F$14531,"Position 9")+COUNTIFS(Positions!$B$2:$B$14531,A246,Positions!$F$2:$F$14531,"Position 26")</f>
        <v>3</v>
      </c>
      <c r="G246" s="7" t="n">
        <f aca="false">COUNTIFS(Positions!$B$2:$B$14531,A246,Positions!$F$2:$F$14531,"Position 8",Positions!$E$2:$E$14531,"G")+COUNTIFS(Positions!$B$2:$B$14531,A246,Positions!$F$2:$F$14531,"Position 9",Positions!$E$2:$E$14531,"G")+COUNTIFS(Positions!$B$2:$B$14531,A246,Positions!$F$2:$F$14531,"Position 26",Positions!$E$2:$E$14531,"G")</f>
        <v>0</v>
      </c>
      <c r="H246" s="7" t="n">
        <f aca="false">COUNTIFS(Positions!$B$2:$B$14531,A246,Positions!$F$2:$F$14531,"Position 8",Positions!$E$2:$E$14531,"C")+COUNTIFS(Positions!$B$2:$B$14531,A246,Positions!$F$2:$F$14531,"Position 9",Positions!$E$2:$E$14531,"C")+COUNTIFS(Positions!$B$2:$B$14531,A246,Positions!$F$2:$F$14531,"Position 26",Positions!$E$2:$E$14531,"C")</f>
        <v>0</v>
      </c>
      <c r="I246" s="8" t="n">
        <f aca="false">G246+H246</f>
        <v>0</v>
      </c>
      <c r="J246" s="26" t="n">
        <f aca="false">IF(F246=0,0,I246/F246)</f>
        <v>0</v>
      </c>
    </row>
    <row r="247" customFormat="false" ht="15" hidden="false" customHeight="false" outlineLevel="0" collapsed="false">
      <c r="A247" s="4" t="s">
        <v>86</v>
      </c>
      <c r="B247" s="4" t="s">
        <v>788</v>
      </c>
      <c r="C247" s="4" t="s">
        <v>907</v>
      </c>
      <c r="D247" s="4" t="s">
        <v>957</v>
      </c>
      <c r="E247" s="4" t="s">
        <v>973</v>
      </c>
      <c r="F247" s="4" t="n">
        <f aca="false">COUNTIFS(Positions!$B$2:$B$14531,A247,Positions!$F$2:$F$14531,B247)</f>
        <v>7</v>
      </c>
      <c r="G247" s="4" t="n">
        <f aca="false">COUNTIFS(Positions!$B$2:$B$14531,A247,Positions!$F$2:$F$14531,B247,Positions!$E$2:$E$14531,"G")</f>
        <v>3</v>
      </c>
      <c r="H247" s="4" t="n">
        <f aca="false">COUNTIFS(Positions!$B$2:$B$14531,A247,Positions!$F$2:$F$14531,B247,Positions!$E$2:$E$14531,"C")</f>
        <v>0</v>
      </c>
      <c r="I247" s="3" t="n">
        <f aca="false">G247+H247</f>
        <v>3</v>
      </c>
      <c r="J247" s="6" t="n">
        <f aca="false">IF(F247=0,0,I247/F247)</f>
        <v>0.428571428571429</v>
      </c>
    </row>
    <row r="248" customFormat="false" ht="15" hidden="false" customHeight="false" outlineLevel="0" collapsed="false">
      <c r="A248" s="4" t="s">
        <v>86</v>
      </c>
      <c r="B248" s="4" t="s">
        <v>811</v>
      </c>
      <c r="C248" s="4" t="s">
        <v>910</v>
      </c>
      <c r="D248" s="4" t="s">
        <v>959</v>
      </c>
      <c r="E248" s="4" t="s">
        <v>1065</v>
      </c>
      <c r="F248" s="4" t="n">
        <f aca="false">COUNTIFS(Positions!$B$2:$B$14531,A248,Positions!$F$2:$F$14531,B248)</f>
        <v>7</v>
      </c>
      <c r="G248" s="4" t="n">
        <f aca="false">COUNTIFS(Positions!$B$2:$B$14531,A248,Positions!$F$2:$F$14531,B248,Positions!$E$2:$E$14531,"G")</f>
        <v>1</v>
      </c>
      <c r="H248" s="4" t="n">
        <f aca="false">COUNTIFS(Positions!$B$2:$B$14531,A248,Positions!$F$2:$F$14531,B248,Positions!$E$2:$E$14531,"C")</f>
        <v>1</v>
      </c>
      <c r="I248" s="3" t="n">
        <f aca="false">G248+H248</f>
        <v>2</v>
      </c>
      <c r="J248" s="6" t="n">
        <f aca="false">IF(F248=0,0,I248/F248)</f>
        <v>0.285714285714286</v>
      </c>
    </row>
    <row r="249" customFormat="false" ht="15" hidden="false" customHeight="false" outlineLevel="0" collapsed="false">
      <c r="A249" s="4" t="s">
        <v>86</v>
      </c>
      <c r="B249" s="4" t="s">
        <v>824</v>
      </c>
      <c r="C249" s="4" t="s">
        <v>913</v>
      </c>
      <c r="D249" s="4" t="s">
        <v>961</v>
      </c>
      <c r="E249" s="4" t="s">
        <v>1066</v>
      </c>
      <c r="F249" s="4" t="n">
        <f aca="false">COUNTIFS(Positions!$B$2:$B$14531,A249,Positions!$F$2:$F$14531,B249)</f>
        <v>5</v>
      </c>
      <c r="G249" s="4" t="n">
        <f aca="false">COUNTIFS(Positions!$B$2:$B$14531,A249,Positions!$F$2:$F$14531,B249,Positions!$E$2:$E$14531,"G")</f>
        <v>1</v>
      </c>
      <c r="H249" s="4" t="n">
        <f aca="false">COUNTIFS(Positions!$B$2:$B$14531,A249,Positions!$F$2:$F$14531,B249,Positions!$E$2:$E$14531,"C")</f>
        <v>2</v>
      </c>
      <c r="I249" s="3" t="n">
        <f aca="false">G249+H249</f>
        <v>3</v>
      </c>
      <c r="J249" s="6" t="n">
        <f aca="false">IF(F249=0,0,I249/F249)</f>
        <v>0.6</v>
      </c>
    </row>
    <row r="250" customFormat="false" ht="15" hidden="false" customHeight="false" outlineLevel="0" collapsed="false">
      <c r="A250" s="4" t="s">
        <v>86</v>
      </c>
      <c r="B250" s="4" t="s">
        <v>836</v>
      </c>
      <c r="C250" s="4" t="s">
        <v>916</v>
      </c>
      <c r="D250" s="4" t="s">
        <v>962</v>
      </c>
      <c r="E250" s="4" t="s">
        <v>935</v>
      </c>
      <c r="F250" s="4" t="n">
        <f aca="false">COUNTIFS(Positions!$B$2:$B$14531,A250,Positions!$F$2:$F$14531,B250)</f>
        <v>7</v>
      </c>
      <c r="G250" s="4" t="n">
        <f aca="false">COUNTIFS(Positions!$B$2:$B$14531,A250,Positions!$F$2:$F$14531,B250,Positions!$E$2:$E$14531,"G")</f>
        <v>1</v>
      </c>
      <c r="H250" s="4" t="n">
        <f aca="false">COUNTIFS(Positions!$B$2:$B$14531,A250,Positions!$F$2:$F$14531,B250,Positions!$E$2:$E$14531,"C")</f>
        <v>1</v>
      </c>
      <c r="I250" s="3" t="n">
        <f aca="false">G250+H250</f>
        <v>2</v>
      </c>
      <c r="J250" s="6" t="n">
        <f aca="false">IF(F250=0,0,I250/F250)</f>
        <v>0.285714285714286</v>
      </c>
    </row>
    <row r="251" customFormat="false" ht="15" hidden="false" customHeight="false" outlineLevel="0" collapsed="false">
      <c r="A251" s="7" t="s">
        <v>86</v>
      </c>
      <c r="B251" s="7" t="s">
        <v>919</v>
      </c>
      <c r="C251" s="7" t="s">
        <v>920</v>
      </c>
      <c r="D251" s="7" t="s">
        <v>963</v>
      </c>
      <c r="E251" s="7" t="s">
        <v>365</v>
      </c>
      <c r="F251" s="7" t="n">
        <f aca="false">COUNTIFS(Positions!$B$2:$B$14531,A251,Positions!$F$2:$F$14531,"Position 8")+COUNTIFS(Positions!$B$2:$B$14531,A251,Positions!$F$2:$F$14531,"Position 9")+COUNTIFS(Positions!$B$2:$B$14531,A251,Positions!$F$2:$F$14531,"Position 26")</f>
        <v>3</v>
      </c>
      <c r="G251" s="7" t="n">
        <f aca="false">COUNTIFS(Positions!$B$2:$B$14531,A251,Positions!$F$2:$F$14531,"Position 8",Positions!$E$2:$E$14531,"G")+COUNTIFS(Positions!$B$2:$B$14531,A251,Positions!$F$2:$F$14531,"Position 9",Positions!$E$2:$E$14531,"G")+COUNTIFS(Positions!$B$2:$B$14531,A251,Positions!$F$2:$F$14531,"Position 26",Positions!$E$2:$E$14531,"G")</f>
        <v>1</v>
      </c>
      <c r="H251" s="7" t="n">
        <f aca="false">COUNTIFS(Positions!$B$2:$B$14531,A251,Positions!$F$2:$F$14531,"Position 8",Positions!$E$2:$E$14531,"C")+COUNTIFS(Positions!$B$2:$B$14531,A251,Positions!$F$2:$F$14531,"Position 9",Positions!$E$2:$E$14531,"C")+COUNTIFS(Positions!$B$2:$B$14531,A251,Positions!$F$2:$F$14531,"Position 26",Positions!$E$2:$E$14531,"C")</f>
        <v>0</v>
      </c>
      <c r="I251" s="8" t="n">
        <f aca="false">G251+H251</f>
        <v>1</v>
      </c>
      <c r="J251" s="26" t="n">
        <f aca="false">IF(F251=0,0,I251/F251)</f>
        <v>0.333333333333333</v>
      </c>
    </row>
    <row r="252" customFormat="false" ht="15" hidden="false" customHeight="false" outlineLevel="0" collapsed="false">
      <c r="A252" s="4" t="s">
        <v>87</v>
      </c>
      <c r="B252" s="4" t="s">
        <v>788</v>
      </c>
      <c r="C252" s="4" t="s">
        <v>907</v>
      </c>
      <c r="D252" s="4" t="s">
        <v>907</v>
      </c>
      <c r="E252" s="4" t="s">
        <v>1067</v>
      </c>
      <c r="F252" s="4" t="n">
        <f aca="false">COUNTIFS(Positions!$B$2:$B$14531,A252,Positions!$F$2:$F$14531,B252)</f>
        <v>8</v>
      </c>
      <c r="G252" s="4" t="n">
        <f aca="false">COUNTIFS(Positions!$B$2:$B$14531,A252,Positions!$F$2:$F$14531,B252,Positions!$E$2:$E$14531,"G")</f>
        <v>3</v>
      </c>
      <c r="H252" s="4" t="n">
        <f aca="false">COUNTIFS(Positions!$B$2:$B$14531,A252,Positions!$F$2:$F$14531,B252,Positions!$E$2:$E$14531,"C")</f>
        <v>1</v>
      </c>
      <c r="I252" s="3" t="n">
        <f aca="false">G252+H252</f>
        <v>4</v>
      </c>
      <c r="J252" s="6" t="n">
        <f aca="false">IF(F252=0,0,I252/F252)</f>
        <v>0.5</v>
      </c>
    </row>
    <row r="253" customFormat="false" ht="15" hidden="false" customHeight="false" outlineLevel="0" collapsed="false">
      <c r="A253" s="4" t="s">
        <v>87</v>
      </c>
      <c r="B253" s="4" t="s">
        <v>811</v>
      </c>
      <c r="C253" s="4" t="s">
        <v>910</v>
      </c>
      <c r="D253" s="4" t="s">
        <v>910</v>
      </c>
      <c r="E253" s="4" t="s">
        <v>1068</v>
      </c>
      <c r="F253" s="4" t="n">
        <f aca="false">COUNTIFS(Positions!$B$2:$B$14531,A253,Positions!$F$2:$F$14531,B253)</f>
        <v>7</v>
      </c>
      <c r="G253" s="4" t="n">
        <f aca="false">COUNTIFS(Positions!$B$2:$B$14531,A253,Positions!$F$2:$F$14531,B253,Positions!$E$2:$E$14531,"G")</f>
        <v>2</v>
      </c>
      <c r="H253" s="4" t="n">
        <f aca="false">COUNTIFS(Positions!$B$2:$B$14531,A253,Positions!$F$2:$F$14531,B253,Positions!$E$2:$E$14531,"C")</f>
        <v>2</v>
      </c>
      <c r="I253" s="3" t="n">
        <f aca="false">G253+H253</f>
        <v>4</v>
      </c>
      <c r="J253" s="6" t="n">
        <f aca="false">IF(F253=0,0,I253/F253)</f>
        <v>0.571428571428571</v>
      </c>
    </row>
    <row r="254" customFormat="false" ht="15" hidden="false" customHeight="false" outlineLevel="0" collapsed="false">
      <c r="A254" s="4" t="s">
        <v>87</v>
      </c>
      <c r="B254" s="4" t="s">
        <v>824</v>
      </c>
      <c r="C254" s="4" t="s">
        <v>913</v>
      </c>
      <c r="D254" s="4" t="s">
        <v>913</v>
      </c>
      <c r="E254" s="4" t="s">
        <v>1066</v>
      </c>
      <c r="F254" s="4" t="n">
        <f aca="false">COUNTIFS(Positions!$B$2:$B$14531,A254,Positions!$F$2:$F$14531,B254)</f>
        <v>5</v>
      </c>
      <c r="G254" s="4" t="n">
        <f aca="false">COUNTIFS(Positions!$B$2:$B$14531,A254,Positions!$F$2:$F$14531,B254,Positions!$E$2:$E$14531,"G")</f>
        <v>1</v>
      </c>
      <c r="H254" s="4" t="n">
        <f aca="false">COUNTIFS(Positions!$B$2:$B$14531,A254,Positions!$F$2:$F$14531,B254,Positions!$E$2:$E$14531,"C")</f>
        <v>2</v>
      </c>
      <c r="I254" s="3" t="n">
        <f aca="false">G254+H254</f>
        <v>3</v>
      </c>
      <c r="J254" s="6" t="n">
        <f aca="false">IF(F254=0,0,I254/F254)</f>
        <v>0.6</v>
      </c>
    </row>
    <row r="255" customFormat="false" ht="15" hidden="false" customHeight="false" outlineLevel="0" collapsed="false">
      <c r="A255" s="4" t="s">
        <v>87</v>
      </c>
      <c r="B255" s="4" t="s">
        <v>836</v>
      </c>
      <c r="C255" s="4" t="s">
        <v>916</v>
      </c>
      <c r="D255" s="4" t="s">
        <v>916</v>
      </c>
      <c r="E255" s="4" t="s">
        <v>918</v>
      </c>
      <c r="F255" s="4" t="n">
        <f aca="false">COUNTIFS(Positions!$B$2:$B$14531,A255,Positions!$F$2:$F$14531,B255)</f>
        <v>7</v>
      </c>
      <c r="G255" s="4" t="n">
        <f aca="false">COUNTIFS(Positions!$B$2:$B$14531,A255,Positions!$F$2:$F$14531,B255,Positions!$E$2:$E$14531,"G")</f>
        <v>0</v>
      </c>
      <c r="H255" s="4" t="n">
        <f aca="false">COUNTIFS(Positions!$B$2:$B$14531,A255,Positions!$F$2:$F$14531,B255,Positions!$E$2:$E$14531,"C")</f>
        <v>1</v>
      </c>
      <c r="I255" s="3" t="n">
        <f aca="false">G255+H255</f>
        <v>1</v>
      </c>
      <c r="J255" s="6" t="n">
        <f aca="false">IF(F255=0,0,I255/F255)</f>
        <v>0.142857142857143</v>
      </c>
    </row>
    <row r="256" customFormat="false" ht="15" hidden="false" customHeight="false" outlineLevel="0" collapsed="false">
      <c r="A256" s="7" t="s">
        <v>87</v>
      </c>
      <c r="B256" s="7" t="s">
        <v>919</v>
      </c>
      <c r="C256" s="7" t="s">
        <v>920</v>
      </c>
      <c r="D256" s="7" t="s">
        <v>920</v>
      </c>
      <c r="E256" s="7" t="s">
        <v>365</v>
      </c>
      <c r="F256" s="7" t="n">
        <f aca="false">COUNTIFS(Positions!$B$2:$B$14531,A256,Positions!$F$2:$F$14531,"Position 8")+COUNTIFS(Positions!$B$2:$B$14531,A256,Positions!$F$2:$F$14531,"Position 9")+COUNTIFS(Positions!$B$2:$B$14531,A256,Positions!$F$2:$F$14531,"Position 26")</f>
        <v>3</v>
      </c>
      <c r="G256" s="7" t="n">
        <f aca="false">COUNTIFS(Positions!$B$2:$B$14531,A256,Positions!$F$2:$F$14531,"Position 8",Positions!$E$2:$E$14531,"G")+COUNTIFS(Positions!$B$2:$B$14531,A256,Positions!$F$2:$F$14531,"Position 9",Positions!$E$2:$E$14531,"G")+COUNTIFS(Positions!$B$2:$B$14531,A256,Positions!$F$2:$F$14531,"Position 26",Positions!$E$2:$E$14531,"G")</f>
        <v>1</v>
      </c>
      <c r="H256" s="7" t="n">
        <f aca="false">COUNTIFS(Positions!$B$2:$B$14531,A256,Positions!$F$2:$F$14531,"Position 8",Positions!$E$2:$E$14531,"C")+COUNTIFS(Positions!$B$2:$B$14531,A256,Positions!$F$2:$F$14531,"Position 9",Positions!$E$2:$E$14531,"C")+COUNTIFS(Positions!$B$2:$B$14531,A256,Positions!$F$2:$F$14531,"Position 26",Positions!$E$2:$E$14531,"C")</f>
        <v>0</v>
      </c>
      <c r="I256" s="8" t="n">
        <f aca="false">G256+H256</f>
        <v>1</v>
      </c>
      <c r="J256" s="26" t="n">
        <f aca="false">IF(F256=0,0,I256/F256)</f>
        <v>0.333333333333333</v>
      </c>
    </row>
    <row r="257" customFormat="false" ht="15" hidden="false" customHeight="false" outlineLevel="0" collapsed="false">
      <c r="A257" s="4" t="s">
        <v>88</v>
      </c>
      <c r="B257" s="4" t="s">
        <v>788</v>
      </c>
      <c r="C257" s="4" t="s">
        <v>907</v>
      </c>
      <c r="D257" s="4" t="s">
        <v>957</v>
      </c>
      <c r="E257" s="4" t="s">
        <v>973</v>
      </c>
      <c r="F257" s="4" t="n">
        <f aca="false">COUNTIFS(Positions!$B$2:$B$14531,A257,Positions!$F$2:$F$14531,B257)</f>
        <v>7</v>
      </c>
      <c r="G257" s="4" t="n">
        <f aca="false">COUNTIFS(Positions!$B$2:$B$14531,A257,Positions!$F$2:$F$14531,B257,Positions!$E$2:$E$14531,"G")</f>
        <v>3</v>
      </c>
      <c r="H257" s="4" t="n">
        <f aca="false">COUNTIFS(Positions!$B$2:$B$14531,A257,Positions!$F$2:$F$14531,B257,Positions!$E$2:$E$14531,"C")</f>
        <v>0</v>
      </c>
      <c r="I257" s="3" t="n">
        <f aca="false">G257+H257</f>
        <v>3</v>
      </c>
      <c r="J257" s="6" t="n">
        <f aca="false">IF(F257=0,0,I257/F257)</f>
        <v>0.428571428571429</v>
      </c>
    </row>
    <row r="258" customFormat="false" ht="15" hidden="false" customHeight="false" outlineLevel="0" collapsed="false">
      <c r="A258" s="4" t="s">
        <v>88</v>
      </c>
      <c r="B258" s="4" t="s">
        <v>811</v>
      </c>
      <c r="C258" s="4" t="s">
        <v>910</v>
      </c>
      <c r="D258" s="4" t="s">
        <v>959</v>
      </c>
      <c r="E258" s="4" t="s">
        <v>1046</v>
      </c>
      <c r="F258" s="4" t="n">
        <f aca="false">COUNTIFS(Positions!$B$2:$B$14531,A258,Positions!$F$2:$F$14531,B258)</f>
        <v>7</v>
      </c>
      <c r="G258" s="4" t="n">
        <f aca="false">COUNTIFS(Positions!$B$2:$B$14531,A258,Positions!$F$2:$F$14531,B258,Positions!$E$2:$E$14531,"G")</f>
        <v>0</v>
      </c>
      <c r="H258" s="4" t="n">
        <f aca="false">COUNTIFS(Positions!$B$2:$B$14531,A258,Positions!$F$2:$F$14531,B258,Positions!$E$2:$E$14531,"C")</f>
        <v>3</v>
      </c>
      <c r="I258" s="3" t="n">
        <f aca="false">G258+H258</f>
        <v>3</v>
      </c>
      <c r="J258" s="6" t="n">
        <f aca="false">IF(F258=0,0,I258/F258)</f>
        <v>0.428571428571429</v>
      </c>
    </row>
    <row r="259" customFormat="false" ht="15" hidden="false" customHeight="false" outlineLevel="0" collapsed="false">
      <c r="A259" s="4" t="s">
        <v>88</v>
      </c>
      <c r="B259" s="4" t="s">
        <v>824</v>
      </c>
      <c r="C259" s="4" t="s">
        <v>913</v>
      </c>
      <c r="D259" s="4" t="s">
        <v>975</v>
      </c>
      <c r="E259" s="4" t="s">
        <v>1069</v>
      </c>
      <c r="F259" s="4" t="n">
        <f aca="false">COUNTIFS(Positions!$B$2:$B$14531,A259,Positions!$F$2:$F$14531,B259)</f>
        <v>4</v>
      </c>
      <c r="G259" s="4" t="n">
        <f aca="false">COUNTIFS(Positions!$B$2:$B$14531,A259,Positions!$F$2:$F$14531,B259,Positions!$E$2:$E$14531,"G")</f>
        <v>2</v>
      </c>
      <c r="H259" s="4" t="n">
        <f aca="false">COUNTIFS(Positions!$B$2:$B$14531,A259,Positions!$F$2:$F$14531,B259,Positions!$E$2:$E$14531,"C")</f>
        <v>1</v>
      </c>
      <c r="I259" s="3" t="n">
        <f aca="false">G259+H259</f>
        <v>3</v>
      </c>
      <c r="J259" s="6" t="n">
        <f aca="false">IF(F259=0,0,I259/F259)</f>
        <v>0.75</v>
      </c>
    </row>
    <row r="260" customFormat="false" ht="15" hidden="false" customHeight="false" outlineLevel="0" collapsed="false">
      <c r="A260" s="4" t="s">
        <v>88</v>
      </c>
      <c r="B260" s="4" t="s">
        <v>836</v>
      </c>
      <c r="C260" s="4" t="s">
        <v>916</v>
      </c>
      <c r="D260" s="4" t="s">
        <v>977</v>
      </c>
      <c r="E260" s="4" t="s">
        <v>1070</v>
      </c>
      <c r="F260" s="4" t="n">
        <f aca="false">COUNTIFS(Positions!$B$2:$B$14531,A260,Positions!$F$2:$F$14531,B260)</f>
        <v>7</v>
      </c>
      <c r="G260" s="4" t="n">
        <f aca="false">COUNTIFS(Positions!$B$2:$B$14531,A260,Positions!$F$2:$F$14531,B260,Positions!$E$2:$E$14531,"G")</f>
        <v>0</v>
      </c>
      <c r="H260" s="4" t="n">
        <f aca="false">COUNTIFS(Positions!$B$2:$B$14531,A260,Positions!$F$2:$F$14531,B260,Positions!$E$2:$E$14531,"C")</f>
        <v>1</v>
      </c>
      <c r="I260" s="3" t="n">
        <f aca="false">G260+H260</f>
        <v>1</v>
      </c>
      <c r="J260" s="6" t="n">
        <f aca="false">IF(F260=0,0,I260/F260)</f>
        <v>0.142857142857143</v>
      </c>
    </row>
    <row r="261" customFormat="false" ht="15" hidden="false" customHeight="false" outlineLevel="0" collapsed="false">
      <c r="A261" s="7" t="s">
        <v>88</v>
      </c>
      <c r="B261" s="7" t="s">
        <v>919</v>
      </c>
      <c r="C261" s="7" t="s">
        <v>920</v>
      </c>
      <c r="D261" s="7" t="s">
        <v>963</v>
      </c>
      <c r="E261" s="7" t="s">
        <v>331</v>
      </c>
      <c r="F261" s="7" t="n">
        <f aca="false">COUNTIFS(Positions!$B$2:$B$14531,A261,Positions!$F$2:$F$14531,"Position 8")+COUNTIFS(Positions!$B$2:$B$14531,A261,Positions!$F$2:$F$14531,"Position 9")+COUNTIFS(Positions!$B$2:$B$14531,A261,Positions!$F$2:$F$14531,"Position 26")</f>
        <v>3</v>
      </c>
      <c r="G261" s="7" t="n">
        <f aca="false">COUNTIFS(Positions!$B$2:$B$14531,A261,Positions!$F$2:$F$14531,"Position 8",Positions!$E$2:$E$14531,"G")+COUNTIFS(Positions!$B$2:$B$14531,A261,Positions!$F$2:$F$14531,"Position 9",Positions!$E$2:$E$14531,"G")+COUNTIFS(Positions!$B$2:$B$14531,A261,Positions!$F$2:$F$14531,"Position 26",Positions!$E$2:$E$14531,"G")</f>
        <v>1</v>
      </c>
      <c r="H261" s="7" t="n">
        <f aca="false">COUNTIFS(Positions!$B$2:$B$14531,A261,Positions!$F$2:$F$14531,"Position 8",Positions!$E$2:$E$14531,"C")+COUNTIFS(Positions!$B$2:$B$14531,A261,Positions!$F$2:$F$14531,"Position 9",Positions!$E$2:$E$14531,"C")+COUNTIFS(Positions!$B$2:$B$14531,A261,Positions!$F$2:$F$14531,"Position 26",Positions!$E$2:$E$14531,"C")</f>
        <v>0</v>
      </c>
      <c r="I261" s="8" t="n">
        <f aca="false">G261+H261</f>
        <v>1</v>
      </c>
      <c r="J261" s="26" t="n">
        <f aca="false">IF(F261=0,0,I261/F261)</f>
        <v>0.333333333333333</v>
      </c>
    </row>
    <row r="262" customFormat="false" ht="15" hidden="false" customHeight="false" outlineLevel="0" collapsed="false">
      <c r="A262" s="4" t="s">
        <v>89</v>
      </c>
      <c r="B262" s="4" t="s">
        <v>788</v>
      </c>
      <c r="C262" s="4" t="s">
        <v>907</v>
      </c>
      <c r="D262" s="4" t="s">
        <v>929</v>
      </c>
      <c r="E262" s="4" t="s">
        <v>1071</v>
      </c>
      <c r="F262" s="4" t="n">
        <f aca="false">COUNTIFS(Positions!$B$2:$B$14531,A262,Positions!$F$2:$F$14531,B262)</f>
        <v>9</v>
      </c>
      <c r="G262" s="4" t="n">
        <f aca="false">COUNTIFS(Positions!$B$2:$B$14531,A262,Positions!$F$2:$F$14531,B262,Positions!$E$2:$E$14531,"G")</f>
        <v>3</v>
      </c>
      <c r="H262" s="4" t="n">
        <f aca="false">COUNTIFS(Positions!$B$2:$B$14531,A262,Positions!$F$2:$F$14531,B262,Positions!$E$2:$E$14531,"C")</f>
        <v>1</v>
      </c>
      <c r="I262" s="3" t="n">
        <f aca="false">G262+H262</f>
        <v>4</v>
      </c>
      <c r="J262" s="6" t="n">
        <f aca="false">IF(F262=0,0,I262/F262)</f>
        <v>0.444444444444444</v>
      </c>
    </row>
    <row r="263" customFormat="false" ht="15" hidden="false" customHeight="false" outlineLevel="0" collapsed="false">
      <c r="A263" s="4" t="s">
        <v>89</v>
      </c>
      <c r="B263" s="4" t="s">
        <v>811</v>
      </c>
      <c r="C263" s="4" t="s">
        <v>910</v>
      </c>
      <c r="D263" s="4" t="s">
        <v>931</v>
      </c>
      <c r="E263" s="4" t="s">
        <v>1050</v>
      </c>
      <c r="F263" s="4" t="n">
        <f aca="false">COUNTIFS(Positions!$B$2:$B$14531,A263,Positions!$F$2:$F$14531,B263)</f>
        <v>7</v>
      </c>
      <c r="G263" s="4" t="n">
        <f aca="false">COUNTIFS(Positions!$B$2:$B$14531,A263,Positions!$F$2:$F$14531,B263,Positions!$E$2:$E$14531,"G")</f>
        <v>1</v>
      </c>
      <c r="H263" s="4" t="n">
        <f aca="false">COUNTIFS(Positions!$B$2:$B$14531,A263,Positions!$F$2:$F$14531,B263,Positions!$E$2:$E$14531,"C")</f>
        <v>1</v>
      </c>
      <c r="I263" s="3" t="n">
        <f aca="false">G263+H263</f>
        <v>2</v>
      </c>
      <c r="J263" s="6" t="n">
        <f aca="false">IF(F263=0,0,I263/F263)</f>
        <v>0.285714285714286</v>
      </c>
    </row>
    <row r="264" customFormat="false" ht="15" hidden="false" customHeight="false" outlineLevel="0" collapsed="false">
      <c r="A264" s="4" t="s">
        <v>89</v>
      </c>
      <c r="B264" s="4" t="s">
        <v>824</v>
      </c>
      <c r="C264" s="4" t="s">
        <v>913</v>
      </c>
      <c r="D264" s="4" t="s">
        <v>949</v>
      </c>
      <c r="E264" s="4" t="s">
        <v>1062</v>
      </c>
      <c r="F264" s="4" t="n">
        <f aca="false">COUNTIFS(Positions!$B$2:$B$14531,A264,Positions!$F$2:$F$14531,B264)</f>
        <v>5</v>
      </c>
      <c r="G264" s="4" t="n">
        <f aca="false">COUNTIFS(Positions!$B$2:$B$14531,A264,Positions!$F$2:$F$14531,B264,Positions!$E$2:$E$14531,"G")</f>
        <v>2</v>
      </c>
      <c r="H264" s="4" t="n">
        <f aca="false">COUNTIFS(Positions!$B$2:$B$14531,A264,Positions!$F$2:$F$14531,B264,Positions!$E$2:$E$14531,"C")</f>
        <v>2</v>
      </c>
      <c r="I264" s="3" t="n">
        <f aca="false">G264+H264</f>
        <v>4</v>
      </c>
      <c r="J264" s="6" t="n">
        <f aca="false">IF(F264=0,0,I264/F264)</f>
        <v>0.8</v>
      </c>
    </row>
    <row r="265" customFormat="false" ht="15" hidden="false" customHeight="false" outlineLevel="0" collapsed="false">
      <c r="A265" s="4" t="s">
        <v>89</v>
      </c>
      <c r="B265" s="4" t="s">
        <v>836</v>
      </c>
      <c r="C265" s="4" t="s">
        <v>916</v>
      </c>
      <c r="D265" s="4" t="s">
        <v>951</v>
      </c>
      <c r="E265" s="4" t="s">
        <v>918</v>
      </c>
      <c r="F265" s="4" t="n">
        <f aca="false">COUNTIFS(Positions!$B$2:$B$14531,A265,Positions!$F$2:$F$14531,B265)</f>
        <v>7</v>
      </c>
      <c r="G265" s="4" t="n">
        <f aca="false">COUNTIFS(Positions!$B$2:$B$14531,A265,Positions!$F$2:$F$14531,B265,Positions!$E$2:$E$14531,"G")</f>
        <v>0</v>
      </c>
      <c r="H265" s="4" t="n">
        <f aca="false">COUNTIFS(Positions!$B$2:$B$14531,A265,Positions!$F$2:$F$14531,B265,Positions!$E$2:$E$14531,"C")</f>
        <v>1</v>
      </c>
      <c r="I265" s="3" t="n">
        <f aca="false">G265+H265</f>
        <v>1</v>
      </c>
      <c r="J265" s="6" t="n">
        <f aca="false">IF(F265=0,0,I265/F265)</f>
        <v>0.142857142857143</v>
      </c>
    </row>
    <row r="266" customFormat="false" ht="15" hidden="false" customHeight="false" outlineLevel="0" collapsed="false">
      <c r="A266" s="7" t="s">
        <v>89</v>
      </c>
      <c r="B266" s="7" t="s">
        <v>919</v>
      </c>
      <c r="C266" s="7" t="s">
        <v>920</v>
      </c>
      <c r="D266" s="7" t="s">
        <v>936</v>
      </c>
      <c r="E266" s="7" t="s">
        <v>365</v>
      </c>
      <c r="F266" s="7" t="n">
        <f aca="false">COUNTIFS(Positions!$B$2:$B$14531,A266,Positions!$F$2:$F$14531,"Position 8")+COUNTIFS(Positions!$B$2:$B$14531,A266,Positions!$F$2:$F$14531,"Position 9")+COUNTIFS(Positions!$B$2:$B$14531,A266,Positions!$F$2:$F$14531,"Position 26")</f>
        <v>3</v>
      </c>
      <c r="G266" s="7" t="n">
        <f aca="false">COUNTIFS(Positions!$B$2:$B$14531,A266,Positions!$F$2:$F$14531,"Position 8",Positions!$E$2:$E$14531,"G")+COUNTIFS(Positions!$B$2:$B$14531,A266,Positions!$F$2:$F$14531,"Position 9",Positions!$E$2:$E$14531,"G")+COUNTIFS(Positions!$B$2:$B$14531,A266,Positions!$F$2:$F$14531,"Position 26",Positions!$E$2:$E$14531,"G")</f>
        <v>1</v>
      </c>
      <c r="H266" s="7" t="n">
        <f aca="false">COUNTIFS(Positions!$B$2:$B$14531,A266,Positions!$F$2:$F$14531,"Position 8",Positions!$E$2:$E$14531,"C")+COUNTIFS(Positions!$B$2:$B$14531,A266,Positions!$F$2:$F$14531,"Position 9",Positions!$E$2:$E$14531,"C")+COUNTIFS(Positions!$B$2:$B$14531,A266,Positions!$F$2:$F$14531,"Position 26",Positions!$E$2:$E$14531,"C")</f>
        <v>0</v>
      </c>
      <c r="I266" s="8" t="n">
        <f aca="false">G266+H266</f>
        <v>1</v>
      </c>
      <c r="J266" s="26" t="n">
        <f aca="false">IF(F266=0,0,I266/F266)</f>
        <v>0.333333333333333</v>
      </c>
    </row>
    <row r="267" customFormat="false" ht="15" hidden="false" customHeight="false" outlineLevel="0" collapsed="false">
      <c r="A267" s="4" t="s">
        <v>90</v>
      </c>
      <c r="B267" s="4" t="s">
        <v>788</v>
      </c>
      <c r="C267" s="4" t="s">
        <v>907</v>
      </c>
      <c r="D267" s="4" t="s">
        <v>929</v>
      </c>
      <c r="E267" s="4" t="s">
        <v>1072</v>
      </c>
      <c r="F267" s="4" t="n">
        <f aca="false">COUNTIFS(Positions!$B$2:$B$14531,A267,Positions!$F$2:$F$14531,B267)</f>
        <v>9</v>
      </c>
      <c r="G267" s="4" t="n">
        <f aca="false">COUNTIFS(Positions!$B$2:$B$14531,A267,Positions!$F$2:$F$14531,B267,Positions!$E$2:$E$14531,"G")</f>
        <v>4</v>
      </c>
      <c r="H267" s="4" t="n">
        <f aca="false">COUNTIFS(Positions!$B$2:$B$14531,A267,Positions!$F$2:$F$14531,B267,Positions!$E$2:$E$14531,"C")</f>
        <v>1</v>
      </c>
      <c r="I267" s="3" t="n">
        <f aca="false">G267+H267</f>
        <v>5</v>
      </c>
      <c r="J267" s="6" t="n">
        <f aca="false">IF(F267=0,0,I267/F267)</f>
        <v>0.555555555555556</v>
      </c>
    </row>
    <row r="268" customFormat="false" ht="15" hidden="false" customHeight="false" outlineLevel="0" collapsed="false">
      <c r="A268" s="4" t="s">
        <v>90</v>
      </c>
      <c r="B268" s="4" t="s">
        <v>811</v>
      </c>
      <c r="C268" s="4" t="s">
        <v>910</v>
      </c>
      <c r="D268" s="4" t="s">
        <v>931</v>
      </c>
      <c r="E268" s="4" t="s">
        <v>1011</v>
      </c>
      <c r="F268" s="4" t="n">
        <f aca="false">COUNTIFS(Positions!$B$2:$B$14531,A268,Positions!$F$2:$F$14531,B268)</f>
        <v>7</v>
      </c>
      <c r="G268" s="4" t="n">
        <f aca="false">COUNTIFS(Positions!$B$2:$B$14531,A268,Positions!$F$2:$F$14531,B268,Positions!$E$2:$E$14531,"G")</f>
        <v>2</v>
      </c>
      <c r="H268" s="4" t="n">
        <f aca="false">COUNTIFS(Positions!$B$2:$B$14531,A268,Positions!$F$2:$F$14531,B268,Positions!$E$2:$E$14531,"C")</f>
        <v>1</v>
      </c>
      <c r="I268" s="3" t="n">
        <f aca="false">G268+H268</f>
        <v>3</v>
      </c>
      <c r="J268" s="6" t="n">
        <f aca="false">IF(F268=0,0,I268/F268)</f>
        <v>0.428571428571429</v>
      </c>
    </row>
    <row r="269" customFormat="false" ht="15" hidden="false" customHeight="false" outlineLevel="0" collapsed="false">
      <c r="A269" s="4" t="s">
        <v>90</v>
      </c>
      <c r="B269" s="4" t="s">
        <v>824</v>
      </c>
      <c r="C269" s="4" t="s">
        <v>913</v>
      </c>
      <c r="D269" s="4" t="s">
        <v>949</v>
      </c>
      <c r="E269" s="4" t="s">
        <v>1073</v>
      </c>
      <c r="F269" s="4" t="n">
        <f aca="false">COUNTIFS(Positions!$B$2:$B$14531,A269,Positions!$F$2:$F$14531,B269)</f>
        <v>5</v>
      </c>
      <c r="G269" s="4" t="n">
        <f aca="false">COUNTIFS(Positions!$B$2:$B$14531,A269,Positions!$F$2:$F$14531,B269,Positions!$E$2:$E$14531,"G")</f>
        <v>1</v>
      </c>
      <c r="H269" s="4" t="n">
        <f aca="false">COUNTIFS(Positions!$B$2:$B$14531,A269,Positions!$F$2:$F$14531,B269,Positions!$E$2:$E$14531,"C")</f>
        <v>2</v>
      </c>
      <c r="I269" s="3" t="n">
        <f aca="false">G269+H269</f>
        <v>3</v>
      </c>
      <c r="J269" s="6" t="n">
        <f aca="false">IF(F269=0,0,I269/F269)</f>
        <v>0.6</v>
      </c>
    </row>
    <row r="270" customFormat="false" ht="15" hidden="false" customHeight="false" outlineLevel="0" collapsed="false">
      <c r="A270" s="4" t="s">
        <v>90</v>
      </c>
      <c r="B270" s="4" t="s">
        <v>836</v>
      </c>
      <c r="C270" s="4" t="s">
        <v>916</v>
      </c>
      <c r="D270" s="4" t="s">
        <v>951</v>
      </c>
      <c r="E270" s="4" t="s">
        <v>918</v>
      </c>
      <c r="F270" s="4" t="n">
        <f aca="false">COUNTIFS(Positions!$B$2:$B$14531,A270,Positions!$F$2:$F$14531,B270)</f>
        <v>7</v>
      </c>
      <c r="G270" s="4" t="n">
        <f aca="false">COUNTIFS(Positions!$B$2:$B$14531,A270,Positions!$F$2:$F$14531,B270,Positions!$E$2:$E$14531,"G")</f>
        <v>0</v>
      </c>
      <c r="H270" s="4" t="n">
        <f aca="false">COUNTIFS(Positions!$B$2:$B$14531,A270,Positions!$F$2:$F$14531,B270,Positions!$E$2:$E$14531,"C")</f>
        <v>1</v>
      </c>
      <c r="I270" s="3" t="n">
        <f aca="false">G270+H270</f>
        <v>1</v>
      </c>
      <c r="J270" s="6" t="n">
        <f aca="false">IF(F270=0,0,I270/F270)</f>
        <v>0.142857142857143</v>
      </c>
    </row>
    <row r="271" customFormat="false" ht="15" hidden="false" customHeight="false" outlineLevel="0" collapsed="false">
      <c r="A271" s="7" t="s">
        <v>90</v>
      </c>
      <c r="B271" s="7" t="s">
        <v>919</v>
      </c>
      <c r="C271" s="7" t="s">
        <v>920</v>
      </c>
      <c r="D271" s="7" t="s">
        <v>936</v>
      </c>
      <c r="E271" s="7" t="s">
        <v>468</v>
      </c>
      <c r="F271" s="7" t="n">
        <f aca="false">COUNTIFS(Positions!$B$2:$B$14531,A271,Positions!$F$2:$F$14531,"Position 8")+COUNTIFS(Positions!$B$2:$B$14531,A271,Positions!$F$2:$F$14531,"Position 9")+COUNTIFS(Positions!$B$2:$B$14531,A271,Positions!$F$2:$F$14531,"Position 26")</f>
        <v>3</v>
      </c>
      <c r="G271" s="7" t="n">
        <f aca="false">COUNTIFS(Positions!$B$2:$B$14531,A271,Positions!$F$2:$F$14531,"Position 8",Positions!$E$2:$E$14531,"G")+COUNTIFS(Positions!$B$2:$B$14531,A271,Positions!$F$2:$F$14531,"Position 9",Positions!$E$2:$E$14531,"G")+COUNTIFS(Positions!$B$2:$B$14531,A271,Positions!$F$2:$F$14531,"Position 26",Positions!$E$2:$E$14531,"G")</f>
        <v>0</v>
      </c>
      <c r="H271" s="7" t="n">
        <f aca="false">COUNTIFS(Positions!$B$2:$B$14531,A271,Positions!$F$2:$F$14531,"Position 8",Positions!$E$2:$E$14531,"C")+COUNTIFS(Positions!$B$2:$B$14531,A271,Positions!$F$2:$F$14531,"Position 9",Positions!$E$2:$E$14531,"C")+COUNTIFS(Positions!$B$2:$B$14531,A271,Positions!$F$2:$F$14531,"Position 26",Positions!$E$2:$E$14531,"C")</f>
        <v>0</v>
      </c>
      <c r="I271" s="8" t="n">
        <f aca="false">G271+H271</f>
        <v>0</v>
      </c>
      <c r="J271" s="26" t="n">
        <f aca="false">IF(F271=0,0,I271/F271)</f>
        <v>0</v>
      </c>
    </row>
    <row r="272" customFormat="false" ht="15" hidden="false" customHeight="false" outlineLevel="0" collapsed="false">
      <c r="A272" s="4" t="s">
        <v>91</v>
      </c>
      <c r="B272" s="4" t="s">
        <v>788</v>
      </c>
      <c r="C272" s="4" t="s">
        <v>907</v>
      </c>
      <c r="D272" s="4" t="s">
        <v>929</v>
      </c>
      <c r="E272" s="4" t="s">
        <v>937</v>
      </c>
      <c r="F272" s="4" t="n">
        <f aca="false">COUNTIFS(Positions!$B$2:$B$14531,A272,Positions!$F$2:$F$14531,B272)</f>
        <v>9</v>
      </c>
      <c r="G272" s="4" t="n">
        <f aca="false">COUNTIFS(Positions!$B$2:$B$14531,A272,Positions!$F$2:$F$14531,B272,Positions!$E$2:$E$14531,"G")</f>
        <v>3</v>
      </c>
      <c r="H272" s="4" t="n">
        <f aca="false">COUNTIFS(Positions!$B$2:$B$14531,A272,Positions!$F$2:$F$14531,B272,Positions!$E$2:$E$14531,"C")</f>
        <v>2</v>
      </c>
      <c r="I272" s="3" t="n">
        <f aca="false">G272+H272</f>
        <v>5</v>
      </c>
      <c r="J272" s="6" t="n">
        <f aca="false">IF(F272=0,0,I272/F272)</f>
        <v>0.555555555555556</v>
      </c>
    </row>
    <row r="273" customFormat="false" ht="15" hidden="false" customHeight="false" outlineLevel="0" collapsed="false">
      <c r="A273" s="4" t="s">
        <v>91</v>
      </c>
      <c r="B273" s="4" t="s">
        <v>811</v>
      </c>
      <c r="C273" s="4" t="s">
        <v>910</v>
      </c>
      <c r="D273" s="4" t="s">
        <v>931</v>
      </c>
      <c r="E273" s="4" t="s">
        <v>1074</v>
      </c>
      <c r="F273" s="4" t="n">
        <f aca="false">COUNTIFS(Positions!$B$2:$B$14531,A273,Positions!$F$2:$F$14531,B273)</f>
        <v>7</v>
      </c>
      <c r="G273" s="4" t="n">
        <f aca="false">COUNTIFS(Positions!$B$2:$B$14531,A273,Positions!$F$2:$F$14531,B273,Positions!$E$2:$E$14531,"G")</f>
        <v>3</v>
      </c>
      <c r="H273" s="4" t="n">
        <f aca="false">COUNTIFS(Positions!$B$2:$B$14531,A273,Positions!$F$2:$F$14531,B273,Positions!$E$2:$E$14531,"C")</f>
        <v>1</v>
      </c>
      <c r="I273" s="3" t="n">
        <f aca="false">G273+H273</f>
        <v>4</v>
      </c>
      <c r="J273" s="6" t="n">
        <f aca="false">IF(F273=0,0,I273/F273)</f>
        <v>0.571428571428571</v>
      </c>
    </row>
    <row r="274" customFormat="false" ht="15" hidden="false" customHeight="false" outlineLevel="0" collapsed="false">
      <c r="A274" s="4" t="s">
        <v>91</v>
      </c>
      <c r="B274" s="4" t="s">
        <v>824</v>
      </c>
      <c r="C274" s="4" t="s">
        <v>913</v>
      </c>
      <c r="D274" s="4" t="s">
        <v>1075</v>
      </c>
      <c r="E274" s="4" t="s">
        <v>927</v>
      </c>
      <c r="F274" s="4" t="n">
        <f aca="false">COUNTIFS(Positions!$B$2:$B$14531,A274,Positions!$F$2:$F$14531,B274)</f>
        <v>4</v>
      </c>
      <c r="G274" s="4" t="n">
        <f aca="false">COUNTIFS(Positions!$B$2:$B$14531,A274,Positions!$F$2:$F$14531,B274,Positions!$E$2:$E$14531,"G")</f>
        <v>1</v>
      </c>
      <c r="H274" s="4" t="n">
        <f aca="false">COUNTIFS(Positions!$B$2:$B$14531,A274,Positions!$F$2:$F$14531,B274,Positions!$E$2:$E$14531,"C")</f>
        <v>1</v>
      </c>
      <c r="I274" s="3" t="n">
        <f aca="false">G274+H274</f>
        <v>2</v>
      </c>
      <c r="J274" s="6" t="n">
        <f aca="false">IF(F274=0,0,I274/F274)</f>
        <v>0.5</v>
      </c>
    </row>
    <row r="275" customFormat="false" ht="15" hidden="false" customHeight="false" outlineLevel="0" collapsed="false">
      <c r="A275" s="4" t="s">
        <v>91</v>
      </c>
      <c r="B275" s="4" t="s">
        <v>836</v>
      </c>
      <c r="C275" s="4" t="s">
        <v>916</v>
      </c>
      <c r="D275" s="4" t="s">
        <v>916</v>
      </c>
      <c r="E275" s="4" t="s">
        <v>918</v>
      </c>
      <c r="F275" s="4" t="n">
        <f aca="false">COUNTIFS(Positions!$B$2:$B$14531,A275,Positions!$F$2:$F$14531,B275)</f>
        <v>7</v>
      </c>
      <c r="G275" s="4" t="n">
        <f aca="false">COUNTIFS(Positions!$B$2:$B$14531,A275,Positions!$F$2:$F$14531,B275,Positions!$E$2:$E$14531,"G")</f>
        <v>0</v>
      </c>
      <c r="H275" s="4" t="n">
        <f aca="false">COUNTIFS(Positions!$B$2:$B$14531,A275,Positions!$F$2:$F$14531,B275,Positions!$E$2:$E$14531,"C")</f>
        <v>1</v>
      </c>
      <c r="I275" s="3" t="n">
        <f aca="false">G275+H275</f>
        <v>1</v>
      </c>
      <c r="J275" s="6" t="n">
        <f aca="false">IF(F275=0,0,I275/F275)</f>
        <v>0.142857142857143</v>
      </c>
    </row>
    <row r="276" customFormat="false" ht="15" hidden="false" customHeight="false" outlineLevel="0" collapsed="false">
      <c r="A276" s="7" t="s">
        <v>91</v>
      </c>
      <c r="B276" s="7" t="s">
        <v>919</v>
      </c>
      <c r="C276" s="7" t="s">
        <v>920</v>
      </c>
      <c r="D276" s="7" t="s">
        <v>936</v>
      </c>
      <c r="E276" s="7" t="s">
        <v>334</v>
      </c>
      <c r="F276" s="7" t="n">
        <f aca="false">COUNTIFS(Positions!$B$2:$B$14531,A276,Positions!$F$2:$F$14531,"Position 8")+COUNTIFS(Positions!$B$2:$B$14531,A276,Positions!$F$2:$F$14531,"Position 9")+COUNTIFS(Positions!$B$2:$B$14531,A276,Positions!$F$2:$F$14531,"Position 26")</f>
        <v>3</v>
      </c>
      <c r="G276" s="7" t="n">
        <f aca="false">COUNTIFS(Positions!$B$2:$B$14531,A276,Positions!$F$2:$F$14531,"Position 8",Positions!$E$2:$E$14531,"G")+COUNTIFS(Positions!$B$2:$B$14531,A276,Positions!$F$2:$F$14531,"Position 9",Positions!$E$2:$E$14531,"G")+COUNTIFS(Positions!$B$2:$B$14531,A276,Positions!$F$2:$F$14531,"Position 26",Positions!$E$2:$E$14531,"G")</f>
        <v>1</v>
      </c>
      <c r="H276" s="7" t="n">
        <f aca="false">COUNTIFS(Positions!$B$2:$B$14531,A276,Positions!$F$2:$F$14531,"Position 8",Positions!$E$2:$E$14531,"C")+COUNTIFS(Positions!$B$2:$B$14531,A276,Positions!$F$2:$F$14531,"Position 9",Positions!$E$2:$E$14531,"C")+COUNTIFS(Positions!$B$2:$B$14531,A276,Positions!$F$2:$F$14531,"Position 26",Positions!$E$2:$E$14531,"C")</f>
        <v>0</v>
      </c>
      <c r="I276" s="8" t="n">
        <f aca="false">G276+H276</f>
        <v>1</v>
      </c>
      <c r="J276" s="26" t="n">
        <f aca="false">IF(F276=0,0,I276/F276)</f>
        <v>0.333333333333333</v>
      </c>
    </row>
    <row r="277" customFormat="false" ht="15" hidden="false" customHeight="false" outlineLevel="0" collapsed="false">
      <c r="A277" s="4" t="s">
        <v>92</v>
      </c>
      <c r="B277" s="4" t="s">
        <v>788</v>
      </c>
      <c r="C277" s="4" t="s">
        <v>907</v>
      </c>
      <c r="D277" s="4" t="s">
        <v>907</v>
      </c>
      <c r="E277" s="4" t="s">
        <v>1076</v>
      </c>
      <c r="F277" s="4" t="n">
        <f aca="false">COUNTIFS(Positions!$B$2:$B$14531,A277,Positions!$F$2:$F$14531,B277)</f>
        <v>8</v>
      </c>
      <c r="G277" s="4" t="n">
        <f aca="false">COUNTIFS(Positions!$B$2:$B$14531,A277,Positions!$F$2:$F$14531,B277,Positions!$E$2:$E$14531,"G")</f>
        <v>3</v>
      </c>
      <c r="H277" s="4" t="n">
        <f aca="false">COUNTIFS(Positions!$B$2:$B$14531,A277,Positions!$F$2:$F$14531,B277,Positions!$E$2:$E$14531,"C")</f>
        <v>1</v>
      </c>
      <c r="I277" s="3" t="n">
        <f aca="false">G277+H277</f>
        <v>4</v>
      </c>
      <c r="J277" s="6" t="n">
        <f aca="false">IF(F277=0,0,I277/F277)</f>
        <v>0.5</v>
      </c>
    </row>
    <row r="278" customFormat="false" ht="15" hidden="false" customHeight="false" outlineLevel="0" collapsed="false">
      <c r="A278" s="4" t="s">
        <v>92</v>
      </c>
      <c r="B278" s="4" t="s">
        <v>811</v>
      </c>
      <c r="C278" s="4" t="s">
        <v>910</v>
      </c>
      <c r="D278" s="4" t="s">
        <v>910</v>
      </c>
      <c r="E278" s="4" t="s">
        <v>1077</v>
      </c>
      <c r="F278" s="4" t="n">
        <f aca="false">COUNTIFS(Positions!$B$2:$B$14531,A278,Positions!$F$2:$F$14531,B278)</f>
        <v>7</v>
      </c>
      <c r="G278" s="4" t="n">
        <f aca="false">COUNTIFS(Positions!$B$2:$B$14531,A278,Positions!$F$2:$F$14531,B278,Positions!$E$2:$E$14531,"G")</f>
        <v>1</v>
      </c>
      <c r="H278" s="4" t="n">
        <f aca="false">COUNTIFS(Positions!$B$2:$B$14531,A278,Positions!$F$2:$F$14531,B278,Positions!$E$2:$E$14531,"C")</f>
        <v>1</v>
      </c>
      <c r="I278" s="3" t="n">
        <f aca="false">G278+H278</f>
        <v>2</v>
      </c>
      <c r="J278" s="6" t="n">
        <f aca="false">IF(F278=0,0,I278/F278)</f>
        <v>0.285714285714286</v>
      </c>
    </row>
    <row r="279" customFormat="false" ht="15" hidden="false" customHeight="false" outlineLevel="0" collapsed="false">
      <c r="A279" s="4" t="s">
        <v>92</v>
      </c>
      <c r="B279" s="4" t="s">
        <v>824</v>
      </c>
      <c r="C279" s="4" t="s">
        <v>913</v>
      </c>
      <c r="D279" s="4" t="s">
        <v>913</v>
      </c>
      <c r="E279" s="4" t="s">
        <v>1062</v>
      </c>
      <c r="F279" s="4" t="n">
        <f aca="false">COUNTIFS(Positions!$B$2:$B$14531,A279,Positions!$F$2:$F$14531,B279)</f>
        <v>5</v>
      </c>
      <c r="G279" s="4" t="n">
        <f aca="false">COUNTIFS(Positions!$B$2:$B$14531,A279,Positions!$F$2:$F$14531,B279,Positions!$E$2:$E$14531,"G")</f>
        <v>2</v>
      </c>
      <c r="H279" s="4" t="n">
        <f aca="false">COUNTIFS(Positions!$B$2:$B$14531,A279,Positions!$F$2:$F$14531,B279,Positions!$E$2:$E$14531,"C")</f>
        <v>2</v>
      </c>
      <c r="I279" s="3" t="n">
        <f aca="false">G279+H279</f>
        <v>4</v>
      </c>
      <c r="J279" s="6" t="n">
        <f aca="false">IF(F279=0,0,I279/F279)</f>
        <v>0.8</v>
      </c>
    </row>
    <row r="280" customFormat="false" ht="15" hidden="false" customHeight="false" outlineLevel="0" collapsed="false">
      <c r="A280" s="4" t="s">
        <v>92</v>
      </c>
      <c r="B280" s="4" t="s">
        <v>836</v>
      </c>
      <c r="C280" s="4" t="s">
        <v>916</v>
      </c>
      <c r="D280" s="4" t="s">
        <v>916</v>
      </c>
      <c r="E280" s="4" t="s">
        <v>918</v>
      </c>
      <c r="F280" s="4" t="n">
        <f aca="false">COUNTIFS(Positions!$B$2:$B$14531,A280,Positions!$F$2:$F$14531,B280)</f>
        <v>7</v>
      </c>
      <c r="G280" s="4" t="n">
        <f aca="false">COUNTIFS(Positions!$B$2:$B$14531,A280,Positions!$F$2:$F$14531,B280,Positions!$E$2:$E$14531,"G")</f>
        <v>0</v>
      </c>
      <c r="H280" s="4" t="n">
        <f aca="false">COUNTIFS(Positions!$B$2:$B$14531,A280,Positions!$F$2:$F$14531,B280,Positions!$E$2:$E$14531,"C")</f>
        <v>1</v>
      </c>
      <c r="I280" s="3" t="n">
        <f aca="false">G280+H280</f>
        <v>1</v>
      </c>
      <c r="J280" s="6" t="n">
        <f aca="false">IF(F280=0,0,I280/F280)</f>
        <v>0.142857142857143</v>
      </c>
    </row>
    <row r="281" customFormat="false" ht="15" hidden="false" customHeight="false" outlineLevel="0" collapsed="false">
      <c r="A281" s="7" t="s">
        <v>92</v>
      </c>
      <c r="B281" s="7" t="s">
        <v>919</v>
      </c>
      <c r="C281" s="7" t="s">
        <v>920</v>
      </c>
      <c r="D281" s="7" t="s">
        <v>920</v>
      </c>
      <c r="E281" s="7" t="s">
        <v>365</v>
      </c>
      <c r="F281" s="7" t="n">
        <f aca="false">COUNTIFS(Positions!$B$2:$B$14531,A281,Positions!$F$2:$F$14531,"Position 8")+COUNTIFS(Positions!$B$2:$B$14531,A281,Positions!$F$2:$F$14531,"Position 9")+COUNTIFS(Positions!$B$2:$B$14531,A281,Positions!$F$2:$F$14531,"Position 26")</f>
        <v>3</v>
      </c>
      <c r="G281" s="7" t="n">
        <f aca="false">COUNTIFS(Positions!$B$2:$B$14531,A281,Positions!$F$2:$F$14531,"Position 8",Positions!$E$2:$E$14531,"G")+COUNTIFS(Positions!$B$2:$B$14531,A281,Positions!$F$2:$F$14531,"Position 9",Positions!$E$2:$E$14531,"G")+COUNTIFS(Positions!$B$2:$B$14531,A281,Positions!$F$2:$F$14531,"Position 26",Positions!$E$2:$E$14531,"G")</f>
        <v>1</v>
      </c>
      <c r="H281" s="7" t="n">
        <f aca="false">COUNTIFS(Positions!$B$2:$B$14531,A281,Positions!$F$2:$F$14531,"Position 8",Positions!$E$2:$E$14531,"C")+COUNTIFS(Positions!$B$2:$B$14531,A281,Positions!$F$2:$F$14531,"Position 9",Positions!$E$2:$E$14531,"C")+COUNTIFS(Positions!$B$2:$B$14531,A281,Positions!$F$2:$F$14531,"Position 26",Positions!$E$2:$E$14531,"C")</f>
        <v>0</v>
      </c>
      <c r="I281" s="8" t="n">
        <f aca="false">G281+H281</f>
        <v>1</v>
      </c>
      <c r="J281" s="26" t="n">
        <f aca="false">IF(F281=0,0,I281/F281)</f>
        <v>0.333333333333333</v>
      </c>
    </row>
    <row r="282" customFormat="false" ht="15" hidden="false" customHeight="false" outlineLevel="0" collapsed="false">
      <c r="A282" s="4" t="s">
        <v>93</v>
      </c>
      <c r="B282" s="4" t="s">
        <v>788</v>
      </c>
      <c r="C282" s="4" t="s">
        <v>907</v>
      </c>
      <c r="D282" s="4" t="s">
        <v>957</v>
      </c>
      <c r="E282" s="4" t="s">
        <v>958</v>
      </c>
      <c r="F282" s="4" t="n">
        <f aca="false">COUNTIFS(Positions!$B$2:$B$14531,A282,Positions!$F$2:$F$14531,B282)</f>
        <v>7</v>
      </c>
      <c r="G282" s="4" t="n">
        <f aca="false">COUNTIFS(Positions!$B$2:$B$14531,A282,Positions!$F$2:$F$14531,B282,Positions!$E$2:$E$14531,"G")</f>
        <v>3</v>
      </c>
      <c r="H282" s="4" t="n">
        <f aca="false">COUNTIFS(Positions!$B$2:$B$14531,A282,Positions!$F$2:$F$14531,B282,Positions!$E$2:$E$14531,"C")</f>
        <v>1</v>
      </c>
      <c r="I282" s="3" t="n">
        <f aca="false">G282+H282</f>
        <v>4</v>
      </c>
      <c r="J282" s="6" t="n">
        <f aca="false">IF(F282=0,0,I282/F282)</f>
        <v>0.571428571428571</v>
      </c>
    </row>
    <row r="283" customFormat="false" ht="15" hidden="false" customHeight="false" outlineLevel="0" collapsed="false">
      <c r="A283" s="4" t="s">
        <v>93</v>
      </c>
      <c r="B283" s="4" t="s">
        <v>811</v>
      </c>
      <c r="C283" s="4" t="s">
        <v>910</v>
      </c>
      <c r="D283" s="4" t="s">
        <v>959</v>
      </c>
      <c r="E283" s="4" t="s">
        <v>1057</v>
      </c>
      <c r="F283" s="4" t="n">
        <f aca="false">COUNTIFS(Positions!$B$2:$B$14531,A283,Positions!$F$2:$F$14531,B283)</f>
        <v>7</v>
      </c>
      <c r="G283" s="4" t="n">
        <f aca="false">COUNTIFS(Positions!$B$2:$B$14531,A283,Positions!$F$2:$F$14531,B283,Positions!$E$2:$E$14531,"G")</f>
        <v>2</v>
      </c>
      <c r="H283" s="4" t="n">
        <f aca="false">COUNTIFS(Positions!$B$2:$B$14531,A283,Positions!$F$2:$F$14531,B283,Positions!$E$2:$E$14531,"C")</f>
        <v>0</v>
      </c>
      <c r="I283" s="3" t="n">
        <f aca="false">G283+H283</f>
        <v>2</v>
      </c>
      <c r="J283" s="6" t="n">
        <f aca="false">IF(F283=0,0,I283/F283)</f>
        <v>0.285714285714286</v>
      </c>
    </row>
    <row r="284" customFormat="false" ht="15" hidden="false" customHeight="false" outlineLevel="0" collapsed="false">
      <c r="A284" s="4" t="s">
        <v>93</v>
      </c>
      <c r="B284" s="4" t="s">
        <v>824</v>
      </c>
      <c r="C284" s="4" t="s">
        <v>913</v>
      </c>
      <c r="D284" s="4" t="s">
        <v>961</v>
      </c>
      <c r="E284" s="4" t="s">
        <v>1078</v>
      </c>
      <c r="F284" s="4" t="n">
        <f aca="false">COUNTIFS(Positions!$B$2:$B$14531,A284,Positions!$F$2:$F$14531,B284)</f>
        <v>5</v>
      </c>
      <c r="G284" s="4" t="n">
        <f aca="false">COUNTIFS(Positions!$B$2:$B$14531,A284,Positions!$F$2:$F$14531,B284,Positions!$E$2:$E$14531,"G")</f>
        <v>1</v>
      </c>
      <c r="H284" s="4" t="n">
        <f aca="false">COUNTIFS(Positions!$B$2:$B$14531,A284,Positions!$F$2:$F$14531,B284,Positions!$E$2:$E$14531,"C")</f>
        <v>2</v>
      </c>
      <c r="I284" s="3" t="n">
        <f aca="false">G284+H284</f>
        <v>3</v>
      </c>
      <c r="J284" s="6" t="n">
        <f aca="false">IF(F284=0,0,I284/F284)</f>
        <v>0.6</v>
      </c>
    </row>
    <row r="285" customFormat="false" ht="15" hidden="false" customHeight="false" outlineLevel="0" collapsed="false">
      <c r="A285" s="4" t="s">
        <v>93</v>
      </c>
      <c r="B285" s="4" t="s">
        <v>836</v>
      </c>
      <c r="C285" s="4" t="s">
        <v>916</v>
      </c>
      <c r="D285" s="4" t="s">
        <v>962</v>
      </c>
      <c r="E285" s="4" t="s">
        <v>918</v>
      </c>
      <c r="F285" s="4" t="n">
        <f aca="false">COUNTIFS(Positions!$B$2:$B$14531,A285,Positions!$F$2:$F$14531,B285)</f>
        <v>7</v>
      </c>
      <c r="G285" s="4" t="n">
        <f aca="false">COUNTIFS(Positions!$B$2:$B$14531,A285,Positions!$F$2:$F$14531,B285,Positions!$E$2:$E$14531,"G")</f>
        <v>0</v>
      </c>
      <c r="H285" s="4" t="n">
        <f aca="false">COUNTIFS(Positions!$B$2:$B$14531,A285,Positions!$F$2:$F$14531,B285,Positions!$E$2:$E$14531,"C")</f>
        <v>1</v>
      </c>
      <c r="I285" s="3" t="n">
        <f aca="false">G285+H285</f>
        <v>1</v>
      </c>
      <c r="J285" s="6" t="n">
        <f aca="false">IF(F285=0,0,I285/F285)</f>
        <v>0.142857142857143</v>
      </c>
    </row>
    <row r="286" customFormat="false" ht="15" hidden="false" customHeight="false" outlineLevel="0" collapsed="false">
      <c r="A286" s="7" t="s">
        <v>93</v>
      </c>
      <c r="B286" s="7" t="s">
        <v>919</v>
      </c>
      <c r="C286" s="7" t="s">
        <v>920</v>
      </c>
      <c r="D286" s="7" t="s">
        <v>963</v>
      </c>
      <c r="E286" s="7" t="s">
        <v>365</v>
      </c>
      <c r="F286" s="7" t="n">
        <f aca="false">COUNTIFS(Positions!$B$2:$B$14531,A286,Positions!$F$2:$F$14531,"Position 8")+COUNTIFS(Positions!$B$2:$B$14531,A286,Positions!$F$2:$F$14531,"Position 9")+COUNTIFS(Positions!$B$2:$B$14531,A286,Positions!$F$2:$F$14531,"Position 26")</f>
        <v>3</v>
      </c>
      <c r="G286" s="7" t="n">
        <f aca="false">COUNTIFS(Positions!$B$2:$B$14531,A286,Positions!$F$2:$F$14531,"Position 8",Positions!$E$2:$E$14531,"G")+COUNTIFS(Positions!$B$2:$B$14531,A286,Positions!$F$2:$F$14531,"Position 9",Positions!$E$2:$E$14531,"G")+COUNTIFS(Positions!$B$2:$B$14531,A286,Positions!$F$2:$F$14531,"Position 26",Positions!$E$2:$E$14531,"G")</f>
        <v>1</v>
      </c>
      <c r="H286" s="7" t="n">
        <f aca="false">COUNTIFS(Positions!$B$2:$B$14531,A286,Positions!$F$2:$F$14531,"Position 8",Positions!$E$2:$E$14531,"C")+COUNTIFS(Positions!$B$2:$B$14531,A286,Positions!$F$2:$F$14531,"Position 9",Positions!$E$2:$E$14531,"C")+COUNTIFS(Positions!$B$2:$B$14531,A286,Positions!$F$2:$F$14531,"Position 26",Positions!$E$2:$E$14531,"C")</f>
        <v>0</v>
      </c>
      <c r="I286" s="8" t="n">
        <f aca="false">G286+H286</f>
        <v>1</v>
      </c>
      <c r="J286" s="26" t="n">
        <f aca="false">IF(F286=0,0,I286/F286)</f>
        <v>0.333333333333333</v>
      </c>
    </row>
    <row r="287" customFormat="false" ht="15" hidden="false" customHeight="false" outlineLevel="0" collapsed="false">
      <c r="A287" s="4" t="s">
        <v>94</v>
      </c>
      <c r="B287" s="4" t="s">
        <v>788</v>
      </c>
      <c r="C287" s="4" t="s">
        <v>907</v>
      </c>
      <c r="D287" s="4" t="s">
        <v>908</v>
      </c>
      <c r="E287" s="4" t="s">
        <v>1079</v>
      </c>
      <c r="F287" s="4" t="n">
        <f aca="false">COUNTIFS(Positions!$B$2:$B$14531,A287,Positions!$F$2:$F$14531,B287)</f>
        <v>10</v>
      </c>
      <c r="G287" s="4" t="n">
        <f aca="false">COUNTIFS(Positions!$B$2:$B$14531,A287,Positions!$F$2:$F$14531,B287,Positions!$E$2:$E$14531,"G")</f>
        <v>3</v>
      </c>
      <c r="H287" s="4" t="n">
        <f aca="false">COUNTIFS(Positions!$B$2:$B$14531,A287,Positions!$F$2:$F$14531,B287,Positions!$E$2:$E$14531,"C")</f>
        <v>2</v>
      </c>
      <c r="I287" s="3" t="n">
        <f aca="false">G287+H287</f>
        <v>5</v>
      </c>
      <c r="J287" s="6" t="n">
        <f aca="false">IF(F287=0,0,I287/F287)</f>
        <v>0.5</v>
      </c>
    </row>
    <row r="288" customFormat="false" ht="15" hidden="false" customHeight="false" outlineLevel="0" collapsed="false">
      <c r="A288" s="4" t="s">
        <v>94</v>
      </c>
      <c r="B288" s="4" t="s">
        <v>811</v>
      </c>
      <c r="C288" s="4" t="s">
        <v>910</v>
      </c>
      <c r="D288" s="4" t="s">
        <v>911</v>
      </c>
      <c r="E288" s="4" t="s">
        <v>1080</v>
      </c>
      <c r="F288" s="4" t="n">
        <f aca="false">COUNTIFS(Positions!$B$2:$B$14531,A288,Positions!$F$2:$F$14531,B288)</f>
        <v>7</v>
      </c>
      <c r="G288" s="4" t="n">
        <f aca="false">COUNTIFS(Positions!$B$2:$B$14531,A288,Positions!$F$2:$F$14531,B288,Positions!$E$2:$E$14531,"G")</f>
        <v>0</v>
      </c>
      <c r="H288" s="4" t="n">
        <f aca="false">COUNTIFS(Positions!$B$2:$B$14531,A288,Positions!$F$2:$F$14531,B288,Positions!$E$2:$E$14531,"C")</f>
        <v>3</v>
      </c>
      <c r="I288" s="3" t="n">
        <f aca="false">G288+H288</f>
        <v>3</v>
      </c>
      <c r="J288" s="6" t="n">
        <f aca="false">IF(F288=0,0,I288/F288)</f>
        <v>0.428571428571429</v>
      </c>
    </row>
    <row r="289" customFormat="false" ht="15" hidden="false" customHeight="false" outlineLevel="0" collapsed="false">
      <c r="A289" s="4" t="s">
        <v>94</v>
      </c>
      <c r="B289" s="4" t="s">
        <v>824</v>
      </c>
      <c r="C289" s="4" t="s">
        <v>913</v>
      </c>
      <c r="D289" s="4" t="s">
        <v>914</v>
      </c>
      <c r="E289" s="4" t="s">
        <v>1062</v>
      </c>
      <c r="F289" s="4" t="n">
        <f aca="false">COUNTIFS(Positions!$B$2:$B$14531,A289,Positions!$F$2:$F$14531,B289)</f>
        <v>5</v>
      </c>
      <c r="G289" s="4" t="n">
        <f aca="false">COUNTIFS(Positions!$B$2:$B$14531,A289,Positions!$F$2:$F$14531,B289,Positions!$E$2:$E$14531,"G")</f>
        <v>2</v>
      </c>
      <c r="H289" s="4" t="n">
        <f aca="false">COUNTIFS(Positions!$B$2:$B$14531,A289,Positions!$F$2:$F$14531,B289,Positions!$E$2:$E$14531,"C")</f>
        <v>2</v>
      </c>
      <c r="I289" s="3" t="n">
        <f aca="false">G289+H289</f>
        <v>4</v>
      </c>
      <c r="J289" s="6" t="n">
        <f aca="false">IF(F289=0,0,I289/F289)</f>
        <v>0.8</v>
      </c>
    </row>
    <row r="290" customFormat="false" ht="15" hidden="false" customHeight="false" outlineLevel="0" collapsed="false">
      <c r="A290" s="4" t="s">
        <v>94</v>
      </c>
      <c r="B290" s="4" t="s">
        <v>836</v>
      </c>
      <c r="C290" s="4" t="s">
        <v>916</v>
      </c>
      <c r="D290" s="4" t="s">
        <v>917</v>
      </c>
      <c r="E290" s="4" t="s">
        <v>935</v>
      </c>
      <c r="F290" s="4" t="n">
        <f aca="false">COUNTIFS(Positions!$B$2:$B$14531,A290,Positions!$F$2:$F$14531,B290)</f>
        <v>7</v>
      </c>
      <c r="G290" s="4" t="n">
        <f aca="false">COUNTIFS(Positions!$B$2:$B$14531,A290,Positions!$F$2:$F$14531,B290,Positions!$E$2:$E$14531,"G")</f>
        <v>1</v>
      </c>
      <c r="H290" s="4" t="n">
        <f aca="false">COUNTIFS(Positions!$B$2:$B$14531,A290,Positions!$F$2:$F$14531,B290,Positions!$E$2:$E$14531,"C")</f>
        <v>1</v>
      </c>
      <c r="I290" s="3" t="n">
        <f aca="false">G290+H290</f>
        <v>2</v>
      </c>
      <c r="J290" s="6" t="n">
        <f aca="false">IF(F290=0,0,I290/F290)</f>
        <v>0.285714285714286</v>
      </c>
    </row>
    <row r="291" customFormat="false" ht="15" hidden="false" customHeight="false" outlineLevel="0" collapsed="false">
      <c r="A291" s="7" t="s">
        <v>94</v>
      </c>
      <c r="B291" s="7" t="s">
        <v>919</v>
      </c>
      <c r="C291" s="7" t="s">
        <v>920</v>
      </c>
      <c r="D291" s="7" t="s">
        <v>921</v>
      </c>
      <c r="E291" s="7" t="s">
        <v>327</v>
      </c>
      <c r="F291" s="7" t="n">
        <f aca="false">COUNTIFS(Positions!$B$2:$B$14531,A291,Positions!$F$2:$F$14531,"Position 8")+COUNTIFS(Positions!$B$2:$B$14531,A291,Positions!$F$2:$F$14531,"Position 9")+COUNTIFS(Positions!$B$2:$B$14531,A291,Positions!$F$2:$F$14531,"Position 26")</f>
        <v>3</v>
      </c>
      <c r="G291" s="7" t="n">
        <f aca="false">COUNTIFS(Positions!$B$2:$B$14531,A291,Positions!$F$2:$F$14531,"Position 8",Positions!$E$2:$E$14531,"G")+COUNTIFS(Positions!$B$2:$B$14531,A291,Positions!$F$2:$F$14531,"Position 9",Positions!$E$2:$E$14531,"G")+COUNTIFS(Positions!$B$2:$B$14531,A291,Positions!$F$2:$F$14531,"Position 26",Positions!$E$2:$E$14531,"G")</f>
        <v>2</v>
      </c>
      <c r="H291" s="7" t="n">
        <f aca="false">COUNTIFS(Positions!$B$2:$B$14531,A291,Positions!$F$2:$F$14531,"Position 8",Positions!$E$2:$E$14531,"C")+COUNTIFS(Positions!$B$2:$B$14531,A291,Positions!$F$2:$F$14531,"Position 9",Positions!$E$2:$E$14531,"C")+COUNTIFS(Positions!$B$2:$B$14531,A291,Positions!$F$2:$F$14531,"Position 26",Positions!$E$2:$E$14531,"C")</f>
        <v>0</v>
      </c>
      <c r="I291" s="8" t="n">
        <f aca="false">G291+H291</f>
        <v>2</v>
      </c>
      <c r="J291" s="26" t="n">
        <f aca="false">IF(F291=0,0,I291/F291)</f>
        <v>0.666666666666667</v>
      </c>
    </row>
    <row r="292" customFormat="false" ht="15" hidden="false" customHeight="false" outlineLevel="0" collapsed="false">
      <c r="A292" s="4" t="s">
        <v>95</v>
      </c>
      <c r="B292" s="4" t="s">
        <v>788</v>
      </c>
      <c r="C292" s="4" t="s">
        <v>907</v>
      </c>
      <c r="D292" s="4" t="s">
        <v>908</v>
      </c>
      <c r="E292" s="4" t="s">
        <v>1081</v>
      </c>
      <c r="F292" s="4" t="n">
        <f aca="false">COUNTIFS(Positions!$B$2:$B$14531,A292,Positions!$F$2:$F$14531,B292)</f>
        <v>10</v>
      </c>
      <c r="G292" s="4" t="n">
        <f aca="false">COUNTIFS(Positions!$B$2:$B$14531,A292,Positions!$F$2:$F$14531,B292,Positions!$E$2:$E$14531,"G")</f>
        <v>3</v>
      </c>
      <c r="H292" s="4" t="n">
        <f aca="false">COUNTIFS(Positions!$B$2:$B$14531,A292,Positions!$F$2:$F$14531,B292,Positions!$E$2:$E$14531,"C")</f>
        <v>1</v>
      </c>
      <c r="I292" s="3" t="n">
        <f aca="false">G292+H292</f>
        <v>4</v>
      </c>
      <c r="J292" s="6" t="n">
        <f aca="false">IF(F292=0,0,I292/F292)</f>
        <v>0.4</v>
      </c>
    </row>
    <row r="293" customFormat="false" ht="15" hidden="false" customHeight="false" outlineLevel="0" collapsed="false">
      <c r="A293" s="4" t="s">
        <v>95</v>
      </c>
      <c r="B293" s="4" t="s">
        <v>811</v>
      </c>
      <c r="C293" s="4" t="s">
        <v>910</v>
      </c>
      <c r="D293" s="4" t="s">
        <v>911</v>
      </c>
      <c r="E293" s="4" t="s">
        <v>1059</v>
      </c>
      <c r="F293" s="4" t="n">
        <f aca="false">COUNTIFS(Positions!$B$2:$B$14531,A293,Positions!$F$2:$F$14531,B293)</f>
        <v>7</v>
      </c>
      <c r="G293" s="4" t="n">
        <f aca="false">COUNTIFS(Positions!$B$2:$B$14531,A293,Positions!$F$2:$F$14531,B293,Positions!$E$2:$E$14531,"G")</f>
        <v>1</v>
      </c>
      <c r="H293" s="4" t="n">
        <f aca="false">COUNTIFS(Positions!$B$2:$B$14531,A293,Positions!$F$2:$F$14531,B293,Positions!$E$2:$E$14531,"C")</f>
        <v>1</v>
      </c>
      <c r="I293" s="3" t="n">
        <f aca="false">G293+H293</f>
        <v>2</v>
      </c>
      <c r="J293" s="6" t="n">
        <f aca="false">IF(F293=0,0,I293/F293)</f>
        <v>0.285714285714286</v>
      </c>
    </row>
    <row r="294" customFormat="false" ht="15" hidden="false" customHeight="false" outlineLevel="0" collapsed="false">
      <c r="A294" s="4" t="s">
        <v>95</v>
      </c>
      <c r="B294" s="4" t="s">
        <v>824</v>
      </c>
      <c r="C294" s="4" t="s">
        <v>913</v>
      </c>
      <c r="D294" s="4" t="s">
        <v>914</v>
      </c>
      <c r="E294" s="4" t="s">
        <v>1062</v>
      </c>
      <c r="F294" s="4" t="n">
        <f aca="false">COUNTIFS(Positions!$B$2:$B$14531,A294,Positions!$F$2:$F$14531,B294)</f>
        <v>5</v>
      </c>
      <c r="G294" s="4" t="n">
        <f aca="false">COUNTIFS(Positions!$B$2:$B$14531,A294,Positions!$F$2:$F$14531,B294,Positions!$E$2:$E$14531,"G")</f>
        <v>2</v>
      </c>
      <c r="H294" s="4" t="n">
        <f aca="false">COUNTIFS(Positions!$B$2:$B$14531,A294,Positions!$F$2:$F$14531,B294,Positions!$E$2:$E$14531,"C")</f>
        <v>2</v>
      </c>
      <c r="I294" s="3" t="n">
        <f aca="false">G294+H294</f>
        <v>4</v>
      </c>
      <c r="J294" s="6" t="n">
        <f aca="false">IF(F294=0,0,I294/F294)</f>
        <v>0.8</v>
      </c>
    </row>
    <row r="295" customFormat="false" ht="15" hidden="false" customHeight="false" outlineLevel="0" collapsed="false">
      <c r="A295" s="4" t="s">
        <v>95</v>
      </c>
      <c r="B295" s="4" t="s">
        <v>836</v>
      </c>
      <c r="C295" s="4" t="s">
        <v>916</v>
      </c>
      <c r="D295" s="4" t="s">
        <v>917</v>
      </c>
      <c r="E295" s="4" t="s">
        <v>918</v>
      </c>
      <c r="F295" s="4" t="n">
        <f aca="false">COUNTIFS(Positions!$B$2:$B$14531,A295,Positions!$F$2:$F$14531,B295)</f>
        <v>7</v>
      </c>
      <c r="G295" s="4" t="n">
        <f aca="false">COUNTIFS(Positions!$B$2:$B$14531,A295,Positions!$F$2:$F$14531,B295,Positions!$E$2:$E$14531,"G")</f>
        <v>0</v>
      </c>
      <c r="H295" s="4" t="n">
        <f aca="false">COUNTIFS(Positions!$B$2:$B$14531,A295,Positions!$F$2:$F$14531,B295,Positions!$E$2:$E$14531,"C")</f>
        <v>1</v>
      </c>
      <c r="I295" s="3" t="n">
        <f aca="false">G295+H295</f>
        <v>1</v>
      </c>
      <c r="J295" s="6" t="n">
        <f aca="false">IF(F295=0,0,I295/F295)</f>
        <v>0.142857142857143</v>
      </c>
    </row>
    <row r="296" customFormat="false" ht="15" hidden="false" customHeight="false" outlineLevel="0" collapsed="false">
      <c r="A296" s="7" t="s">
        <v>95</v>
      </c>
      <c r="B296" s="7" t="s">
        <v>919</v>
      </c>
      <c r="C296" s="7" t="s">
        <v>920</v>
      </c>
      <c r="D296" s="7" t="s">
        <v>921</v>
      </c>
      <c r="E296" s="7" t="s">
        <v>331</v>
      </c>
      <c r="F296" s="7" t="n">
        <f aca="false">COUNTIFS(Positions!$B$2:$B$14531,A296,Positions!$F$2:$F$14531,"Position 8")+COUNTIFS(Positions!$B$2:$B$14531,A296,Positions!$F$2:$F$14531,"Position 9")+COUNTIFS(Positions!$B$2:$B$14531,A296,Positions!$F$2:$F$14531,"Position 26")</f>
        <v>3</v>
      </c>
      <c r="G296" s="7" t="n">
        <f aca="false">COUNTIFS(Positions!$B$2:$B$14531,A296,Positions!$F$2:$F$14531,"Position 8",Positions!$E$2:$E$14531,"G")+COUNTIFS(Positions!$B$2:$B$14531,A296,Positions!$F$2:$F$14531,"Position 9",Positions!$E$2:$E$14531,"G")+COUNTIFS(Positions!$B$2:$B$14531,A296,Positions!$F$2:$F$14531,"Position 26",Positions!$E$2:$E$14531,"G")</f>
        <v>1</v>
      </c>
      <c r="H296" s="7" t="n">
        <f aca="false">COUNTIFS(Positions!$B$2:$B$14531,A296,Positions!$F$2:$F$14531,"Position 8",Positions!$E$2:$E$14531,"C")+COUNTIFS(Positions!$B$2:$B$14531,A296,Positions!$F$2:$F$14531,"Position 9",Positions!$E$2:$E$14531,"C")+COUNTIFS(Positions!$B$2:$B$14531,A296,Positions!$F$2:$F$14531,"Position 26",Positions!$E$2:$E$14531,"C")</f>
        <v>0</v>
      </c>
      <c r="I296" s="8" t="n">
        <f aca="false">G296+H296</f>
        <v>1</v>
      </c>
      <c r="J296" s="26" t="n">
        <f aca="false">IF(F296=0,0,I296/F296)</f>
        <v>0.333333333333333</v>
      </c>
    </row>
    <row r="297" customFormat="false" ht="15" hidden="false" customHeight="false" outlineLevel="0" collapsed="false">
      <c r="A297" s="4" t="s">
        <v>96</v>
      </c>
      <c r="B297" s="4" t="s">
        <v>788</v>
      </c>
      <c r="C297" s="4" t="s">
        <v>907</v>
      </c>
      <c r="D297" s="4" t="s">
        <v>929</v>
      </c>
      <c r="E297" s="4" t="s">
        <v>1082</v>
      </c>
      <c r="F297" s="4" t="n">
        <f aca="false">COUNTIFS(Positions!$B$2:$B$14531,A297,Positions!$F$2:$F$14531,B297)</f>
        <v>9</v>
      </c>
      <c r="G297" s="4" t="n">
        <f aca="false">COUNTIFS(Positions!$B$2:$B$14531,A297,Positions!$F$2:$F$14531,B297,Positions!$E$2:$E$14531,"G")</f>
        <v>2</v>
      </c>
      <c r="H297" s="4" t="n">
        <f aca="false">COUNTIFS(Positions!$B$2:$B$14531,A297,Positions!$F$2:$F$14531,B297,Positions!$E$2:$E$14531,"C")</f>
        <v>1</v>
      </c>
      <c r="I297" s="3" t="n">
        <f aca="false">G297+H297</f>
        <v>3</v>
      </c>
      <c r="J297" s="6" t="n">
        <f aca="false">IF(F297=0,0,I297/F297)</f>
        <v>0.333333333333333</v>
      </c>
    </row>
    <row r="298" customFormat="false" ht="15" hidden="false" customHeight="false" outlineLevel="0" collapsed="false">
      <c r="A298" s="4" t="s">
        <v>96</v>
      </c>
      <c r="B298" s="4" t="s">
        <v>811</v>
      </c>
      <c r="C298" s="4" t="s">
        <v>910</v>
      </c>
      <c r="D298" s="4" t="s">
        <v>931</v>
      </c>
      <c r="E298" s="4" t="s">
        <v>1083</v>
      </c>
      <c r="F298" s="4" t="n">
        <f aca="false">COUNTIFS(Positions!$B$2:$B$14531,A298,Positions!$F$2:$F$14531,B298)</f>
        <v>7</v>
      </c>
      <c r="G298" s="4" t="n">
        <f aca="false">COUNTIFS(Positions!$B$2:$B$14531,A298,Positions!$F$2:$F$14531,B298,Positions!$E$2:$E$14531,"G")</f>
        <v>1</v>
      </c>
      <c r="H298" s="4" t="n">
        <f aca="false">COUNTIFS(Positions!$B$2:$B$14531,A298,Positions!$F$2:$F$14531,B298,Positions!$E$2:$E$14531,"C")</f>
        <v>4</v>
      </c>
      <c r="I298" s="3" t="n">
        <f aca="false">G298+H298</f>
        <v>5</v>
      </c>
      <c r="J298" s="6" t="n">
        <f aca="false">IF(F298=0,0,I298/F298)</f>
        <v>0.714285714285714</v>
      </c>
    </row>
    <row r="299" customFormat="false" ht="15" hidden="false" customHeight="false" outlineLevel="0" collapsed="false">
      <c r="A299" s="4" t="s">
        <v>96</v>
      </c>
      <c r="B299" s="4" t="s">
        <v>824</v>
      </c>
      <c r="C299" s="4" t="s">
        <v>913</v>
      </c>
      <c r="D299" s="4" t="s">
        <v>1075</v>
      </c>
      <c r="E299" s="4" t="s">
        <v>1084</v>
      </c>
      <c r="F299" s="4" t="n">
        <f aca="false">COUNTIFS(Positions!$B$2:$B$14531,A299,Positions!$F$2:$F$14531,B299)</f>
        <v>4</v>
      </c>
      <c r="G299" s="4" t="n">
        <f aca="false">COUNTIFS(Positions!$B$2:$B$14531,A299,Positions!$F$2:$F$14531,B299,Positions!$E$2:$E$14531,"G")</f>
        <v>1</v>
      </c>
      <c r="H299" s="4" t="n">
        <f aca="false">COUNTIFS(Positions!$B$2:$B$14531,A299,Positions!$F$2:$F$14531,B299,Positions!$E$2:$E$14531,"C")</f>
        <v>2</v>
      </c>
      <c r="I299" s="3" t="n">
        <f aca="false">G299+H299</f>
        <v>3</v>
      </c>
      <c r="J299" s="6" t="n">
        <f aca="false">IF(F299=0,0,I299/F299)</f>
        <v>0.75</v>
      </c>
    </row>
    <row r="300" customFormat="false" ht="15" hidden="false" customHeight="false" outlineLevel="0" collapsed="false">
      <c r="A300" s="4" t="s">
        <v>96</v>
      </c>
      <c r="B300" s="4" t="s">
        <v>836</v>
      </c>
      <c r="C300" s="4" t="s">
        <v>916</v>
      </c>
      <c r="D300" s="4" t="s">
        <v>916</v>
      </c>
      <c r="E300" s="4" t="s">
        <v>918</v>
      </c>
      <c r="F300" s="4" t="n">
        <f aca="false">COUNTIFS(Positions!$B$2:$B$14531,A300,Positions!$F$2:$F$14531,B300)</f>
        <v>7</v>
      </c>
      <c r="G300" s="4" t="n">
        <f aca="false">COUNTIFS(Positions!$B$2:$B$14531,A300,Positions!$F$2:$F$14531,B300,Positions!$E$2:$E$14531,"G")</f>
        <v>0</v>
      </c>
      <c r="H300" s="4" t="n">
        <f aca="false">COUNTIFS(Positions!$B$2:$B$14531,A300,Positions!$F$2:$F$14531,B300,Positions!$E$2:$E$14531,"C")</f>
        <v>1</v>
      </c>
      <c r="I300" s="3" t="n">
        <f aca="false">G300+H300</f>
        <v>1</v>
      </c>
      <c r="J300" s="6" t="n">
        <f aca="false">IF(F300=0,0,I300/F300)</f>
        <v>0.142857142857143</v>
      </c>
    </row>
    <row r="301" customFormat="false" ht="15" hidden="false" customHeight="false" outlineLevel="0" collapsed="false">
      <c r="A301" s="7" t="s">
        <v>96</v>
      </c>
      <c r="B301" s="7" t="s">
        <v>919</v>
      </c>
      <c r="C301" s="7" t="s">
        <v>920</v>
      </c>
      <c r="D301" s="7" t="s">
        <v>936</v>
      </c>
      <c r="E301" s="7" t="s">
        <v>468</v>
      </c>
      <c r="F301" s="7" t="n">
        <f aca="false">COUNTIFS(Positions!$B$2:$B$14531,A301,Positions!$F$2:$F$14531,"Position 8")+COUNTIFS(Positions!$B$2:$B$14531,A301,Positions!$F$2:$F$14531,"Position 9")+COUNTIFS(Positions!$B$2:$B$14531,A301,Positions!$F$2:$F$14531,"Position 26")</f>
        <v>3</v>
      </c>
      <c r="G301" s="7" t="n">
        <f aca="false">COUNTIFS(Positions!$B$2:$B$14531,A301,Positions!$F$2:$F$14531,"Position 8",Positions!$E$2:$E$14531,"G")+COUNTIFS(Positions!$B$2:$B$14531,A301,Positions!$F$2:$F$14531,"Position 9",Positions!$E$2:$E$14531,"G")+COUNTIFS(Positions!$B$2:$B$14531,A301,Positions!$F$2:$F$14531,"Position 26",Positions!$E$2:$E$14531,"G")</f>
        <v>0</v>
      </c>
      <c r="H301" s="7" t="n">
        <f aca="false">COUNTIFS(Positions!$B$2:$B$14531,A301,Positions!$F$2:$F$14531,"Position 8",Positions!$E$2:$E$14531,"C")+COUNTIFS(Positions!$B$2:$B$14531,A301,Positions!$F$2:$F$14531,"Position 9",Positions!$E$2:$E$14531,"C")+COUNTIFS(Positions!$B$2:$B$14531,A301,Positions!$F$2:$F$14531,"Position 26",Positions!$E$2:$E$14531,"C")</f>
        <v>0</v>
      </c>
      <c r="I301" s="8" t="n">
        <f aca="false">G301+H301</f>
        <v>0</v>
      </c>
      <c r="J301" s="26" t="n">
        <f aca="false">IF(F301=0,0,I301/F301)</f>
        <v>0</v>
      </c>
    </row>
    <row r="302" customFormat="false" ht="15" hidden="false" customHeight="false" outlineLevel="0" collapsed="false">
      <c r="A302" s="4" t="s">
        <v>97</v>
      </c>
      <c r="B302" s="4" t="s">
        <v>788</v>
      </c>
      <c r="C302" s="4" t="s">
        <v>907</v>
      </c>
      <c r="D302" s="4" t="s">
        <v>907</v>
      </c>
      <c r="E302" s="4" t="s">
        <v>966</v>
      </c>
      <c r="F302" s="4" t="n">
        <f aca="false">COUNTIFS(Positions!$B$2:$B$14531,A302,Positions!$F$2:$F$14531,B302)</f>
        <v>8</v>
      </c>
      <c r="G302" s="4" t="n">
        <f aca="false">COUNTIFS(Positions!$B$2:$B$14531,A302,Positions!$F$2:$F$14531,B302,Positions!$E$2:$E$14531,"G")</f>
        <v>4</v>
      </c>
      <c r="H302" s="4" t="n">
        <f aca="false">COUNTIFS(Positions!$B$2:$B$14531,A302,Positions!$F$2:$F$14531,B302,Positions!$E$2:$E$14531,"C")</f>
        <v>1</v>
      </c>
      <c r="I302" s="3" t="n">
        <f aca="false">G302+H302</f>
        <v>5</v>
      </c>
      <c r="J302" s="6" t="n">
        <f aca="false">IF(F302=0,0,I302/F302)</f>
        <v>0.625</v>
      </c>
    </row>
    <row r="303" customFormat="false" ht="15" hidden="false" customHeight="false" outlineLevel="0" collapsed="false">
      <c r="A303" s="4" t="s">
        <v>97</v>
      </c>
      <c r="B303" s="4" t="s">
        <v>811</v>
      </c>
      <c r="C303" s="4" t="s">
        <v>910</v>
      </c>
      <c r="D303" s="4" t="s">
        <v>910</v>
      </c>
      <c r="E303" s="4" t="s">
        <v>1085</v>
      </c>
      <c r="F303" s="4" t="n">
        <f aca="false">COUNTIFS(Positions!$B$2:$B$14531,A303,Positions!$F$2:$F$14531,B303)</f>
        <v>7</v>
      </c>
      <c r="G303" s="4" t="n">
        <f aca="false">COUNTIFS(Positions!$B$2:$B$14531,A303,Positions!$F$2:$F$14531,B303,Positions!$E$2:$E$14531,"G")</f>
        <v>1</v>
      </c>
      <c r="H303" s="4" t="n">
        <f aca="false">COUNTIFS(Positions!$B$2:$B$14531,A303,Positions!$F$2:$F$14531,B303,Positions!$E$2:$E$14531,"C")</f>
        <v>3</v>
      </c>
      <c r="I303" s="3" t="n">
        <f aca="false">G303+H303</f>
        <v>4</v>
      </c>
      <c r="J303" s="6" t="n">
        <f aca="false">IF(F303=0,0,I303/F303)</f>
        <v>0.571428571428571</v>
      </c>
    </row>
    <row r="304" customFormat="false" ht="15" hidden="false" customHeight="false" outlineLevel="0" collapsed="false">
      <c r="A304" s="4" t="s">
        <v>97</v>
      </c>
      <c r="B304" s="4" t="s">
        <v>824</v>
      </c>
      <c r="C304" s="4" t="s">
        <v>913</v>
      </c>
      <c r="D304" s="4" t="s">
        <v>913</v>
      </c>
      <c r="E304" s="4" t="s">
        <v>991</v>
      </c>
      <c r="F304" s="4" t="n">
        <f aca="false">COUNTIFS(Positions!$B$2:$B$14531,A304,Positions!$F$2:$F$14531,B304)</f>
        <v>5</v>
      </c>
      <c r="G304" s="4" t="n">
        <f aca="false">COUNTIFS(Positions!$B$2:$B$14531,A304,Positions!$F$2:$F$14531,B304,Positions!$E$2:$E$14531,"G")</f>
        <v>3</v>
      </c>
      <c r="H304" s="4" t="n">
        <f aca="false">COUNTIFS(Positions!$B$2:$B$14531,A304,Positions!$F$2:$F$14531,B304,Positions!$E$2:$E$14531,"C")</f>
        <v>1</v>
      </c>
      <c r="I304" s="3" t="n">
        <f aca="false">G304+H304</f>
        <v>4</v>
      </c>
      <c r="J304" s="6" t="n">
        <f aca="false">IF(F304=0,0,I304/F304)</f>
        <v>0.8</v>
      </c>
    </row>
    <row r="305" customFormat="false" ht="15" hidden="false" customHeight="false" outlineLevel="0" collapsed="false">
      <c r="A305" s="4" t="s">
        <v>97</v>
      </c>
      <c r="B305" s="4" t="s">
        <v>836</v>
      </c>
      <c r="C305" s="4" t="s">
        <v>916</v>
      </c>
      <c r="D305" s="4" t="s">
        <v>916</v>
      </c>
      <c r="E305" s="4" t="s">
        <v>968</v>
      </c>
      <c r="F305" s="4" t="n">
        <f aca="false">COUNTIFS(Positions!$B$2:$B$14531,A305,Positions!$F$2:$F$14531,B305)</f>
        <v>7</v>
      </c>
      <c r="G305" s="4" t="n">
        <f aca="false">COUNTIFS(Positions!$B$2:$B$14531,A305,Positions!$F$2:$F$14531,B305,Positions!$E$2:$E$14531,"G")</f>
        <v>1</v>
      </c>
      <c r="H305" s="4" t="n">
        <f aca="false">COUNTIFS(Positions!$B$2:$B$14531,A305,Positions!$F$2:$F$14531,B305,Positions!$E$2:$E$14531,"C")</f>
        <v>2</v>
      </c>
      <c r="I305" s="3" t="n">
        <f aca="false">G305+H305</f>
        <v>3</v>
      </c>
      <c r="J305" s="6" t="n">
        <f aca="false">IF(F305=0,0,I305/F305)</f>
        <v>0.428571428571429</v>
      </c>
    </row>
    <row r="306" customFormat="false" ht="15" hidden="false" customHeight="false" outlineLevel="0" collapsed="false">
      <c r="A306" s="7" t="s">
        <v>97</v>
      </c>
      <c r="B306" s="7" t="s">
        <v>919</v>
      </c>
      <c r="C306" s="7" t="s">
        <v>920</v>
      </c>
      <c r="D306" s="7" t="s">
        <v>920</v>
      </c>
      <c r="E306" s="7" t="s">
        <v>468</v>
      </c>
      <c r="F306" s="7" t="n">
        <f aca="false">COUNTIFS(Positions!$B$2:$B$14531,A306,Positions!$F$2:$F$14531,"Position 8")+COUNTIFS(Positions!$B$2:$B$14531,A306,Positions!$F$2:$F$14531,"Position 9")+COUNTIFS(Positions!$B$2:$B$14531,A306,Positions!$F$2:$F$14531,"Position 26")</f>
        <v>3</v>
      </c>
      <c r="G306" s="7" t="n">
        <f aca="false">COUNTIFS(Positions!$B$2:$B$14531,A306,Positions!$F$2:$F$14531,"Position 8",Positions!$E$2:$E$14531,"G")+COUNTIFS(Positions!$B$2:$B$14531,A306,Positions!$F$2:$F$14531,"Position 9",Positions!$E$2:$E$14531,"G")+COUNTIFS(Positions!$B$2:$B$14531,A306,Positions!$F$2:$F$14531,"Position 26",Positions!$E$2:$E$14531,"G")</f>
        <v>0</v>
      </c>
      <c r="H306" s="7" t="n">
        <f aca="false">COUNTIFS(Positions!$B$2:$B$14531,A306,Positions!$F$2:$F$14531,"Position 8",Positions!$E$2:$E$14531,"C")+COUNTIFS(Positions!$B$2:$B$14531,A306,Positions!$F$2:$F$14531,"Position 9",Positions!$E$2:$E$14531,"C")+COUNTIFS(Positions!$B$2:$B$14531,A306,Positions!$F$2:$F$14531,"Position 26",Positions!$E$2:$E$14531,"C")</f>
        <v>0</v>
      </c>
      <c r="I306" s="8" t="n">
        <f aca="false">G306+H306</f>
        <v>0</v>
      </c>
      <c r="J306" s="26" t="n">
        <f aca="false">IF(F306=0,0,I306/F306)</f>
        <v>0</v>
      </c>
    </row>
    <row r="307" customFormat="false" ht="15" hidden="false" customHeight="false" outlineLevel="0" collapsed="false">
      <c r="A307" s="4" t="s">
        <v>98</v>
      </c>
      <c r="B307" s="4" t="s">
        <v>788</v>
      </c>
      <c r="C307" s="4" t="s">
        <v>907</v>
      </c>
      <c r="D307" s="4" t="s">
        <v>929</v>
      </c>
      <c r="E307" s="4" t="s">
        <v>1086</v>
      </c>
      <c r="F307" s="4" t="n">
        <f aca="false">COUNTIFS(Positions!$B$2:$B$14531,A307,Positions!$F$2:$F$14531,B307)</f>
        <v>9</v>
      </c>
      <c r="G307" s="4" t="n">
        <f aca="false">COUNTIFS(Positions!$B$2:$B$14531,A307,Positions!$F$2:$F$14531,B307,Positions!$E$2:$E$14531,"G")</f>
        <v>3</v>
      </c>
      <c r="H307" s="4" t="n">
        <f aca="false">COUNTIFS(Positions!$B$2:$B$14531,A307,Positions!$F$2:$F$14531,B307,Positions!$E$2:$E$14531,"C")</f>
        <v>0</v>
      </c>
      <c r="I307" s="3" t="n">
        <f aca="false">G307+H307</f>
        <v>3</v>
      </c>
      <c r="J307" s="6" t="n">
        <f aca="false">IF(F307=0,0,I307/F307)</f>
        <v>0.333333333333333</v>
      </c>
    </row>
    <row r="308" customFormat="false" ht="15" hidden="false" customHeight="false" outlineLevel="0" collapsed="false">
      <c r="A308" s="4" t="s">
        <v>98</v>
      </c>
      <c r="B308" s="4" t="s">
        <v>811</v>
      </c>
      <c r="C308" s="4" t="s">
        <v>910</v>
      </c>
      <c r="D308" s="4" t="s">
        <v>931</v>
      </c>
      <c r="E308" s="4" t="s">
        <v>912</v>
      </c>
      <c r="F308" s="4" t="n">
        <f aca="false">COUNTIFS(Positions!$B$2:$B$14531,A308,Positions!$F$2:$F$14531,B308)</f>
        <v>7</v>
      </c>
      <c r="G308" s="4" t="n">
        <f aca="false">COUNTIFS(Positions!$B$2:$B$14531,A308,Positions!$F$2:$F$14531,B308,Positions!$E$2:$E$14531,"G")</f>
        <v>0</v>
      </c>
      <c r="H308" s="4" t="n">
        <f aca="false">COUNTIFS(Positions!$B$2:$B$14531,A308,Positions!$F$2:$F$14531,B308,Positions!$E$2:$E$14531,"C")</f>
        <v>2</v>
      </c>
      <c r="I308" s="3" t="n">
        <f aca="false">G308+H308</f>
        <v>2</v>
      </c>
      <c r="J308" s="6" t="n">
        <f aca="false">IF(F308=0,0,I308/F308)</f>
        <v>0.285714285714286</v>
      </c>
    </row>
    <row r="309" customFormat="false" ht="15" hidden="false" customHeight="false" outlineLevel="0" collapsed="false">
      <c r="A309" s="4" t="s">
        <v>98</v>
      </c>
      <c r="B309" s="4" t="s">
        <v>824</v>
      </c>
      <c r="C309" s="4" t="s">
        <v>913</v>
      </c>
      <c r="D309" s="4" t="s">
        <v>949</v>
      </c>
      <c r="E309" s="4" t="s">
        <v>953</v>
      </c>
      <c r="F309" s="4" t="n">
        <f aca="false">COUNTIFS(Positions!$B$2:$B$14531,A309,Positions!$F$2:$F$14531,B309)</f>
        <v>5</v>
      </c>
      <c r="G309" s="4" t="n">
        <f aca="false">COUNTIFS(Positions!$B$2:$B$14531,A309,Positions!$F$2:$F$14531,B309,Positions!$E$2:$E$14531,"G")</f>
        <v>2</v>
      </c>
      <c r="H309" s="4" t="n">
        <f aca="false">COUNTIFS(Positions!$B$2:$B$14531,A309,Positions!$F$2:$F$14531,B309,Positions!$E$2:$E$14531,"C")</f>
        <v>1</v>
      </c>
      <c r="I309" s="3" t="n">
        <f aca="false">G309+H309</f>
        <v>3</v>
      </c>
      <c r="J309" s="6" t="n">
        <f aca="false">IF(F309=0,0,I309/F309)</f>
        <v>0.6</v>
      </c>
    </row>
    <row r="310" customFormat="false" ht="15" hidden="false" customHeight="false" outlineLevel="0" collapsed="false">
      <c r="A310" s="4" t="s">
        <v>98</v>
      </c>
      <c r="B310" s="4" t="s">
        <v>836</v>
      </c>
      <c r="C310" s="4" t="s">
        <v>916</v>
      </c>
      <c r="D310" s="4" t="s">
        <v>951</v>
      </c>
      <c r="E310" s="4" t="s">
        <v>1009</v>
      </c>
      <c r="F310" s="4" t="n">
        <f aca="false">COUNTIFS(Positions!$B$2:$B$14531,A310,Positions!$F$2:$F$14531,B310)</f>
        <v>7</v>
      </c>
      <c r="G310" s="4" t="n">
        <f aca="false">COUNTIFS(Positions!$B$2:$B$14531,A310,Positions!$F$2:$F$14531,B310,Positions!$E$2:$E$14531,"G")</f>
        <v>2</v>
      </c>
      <c r="H310" s="4" t="n">
        <f aca="false">COUNTIFS(Positions!$B$2:$B$14531,A310,Positions!$F$2:$F$14531,B310,Positions!$E$2:$E$14531,"C")</f>
        <v>2</v>
      </c>
      <c r="I310" s="3" t="n">
        <f aca="false">G310+H310</f>
        <v>4</v>
      </c>
      <c r="J310" s="6" t="n">
        <f aca="false">IF(F310=0,0,I310/F310)</f>
        <v>0.571428571428571</v>
      </c>
    </row>
    <row r="311" customFormat="false" ht="15" hidden="false" customHeight="false" outlineLevel="0" collapsed="false">
      <c r="A311" s="7" t="s">
        <v>98</v>
      </c>
      <c r="B311" s="7" t="s">
        <v>919</v>
      </c>
      <c r="C311" s="7" t="s">
        <v>920</v>
      </c>
      <c r="D311" s="7" t="s">
        <v>936</v>
      </c>
      <c r="E311" s="7" t="s">
        <v>468</v>
      </c>
      <c r="F311" s="7" t="n">
        <f aca="false">COUNTIFS(Positions!$B$2:$B$14531,A311,Positions!$F$2:$F$14531,"Position 8")+COUNTIFS(Positions!$B$2:$B$14531,A311,Positions!$F$2:$F$14531,"Position 9")+COUNTIFS(Positions!$B$2:$B$14531,A311,Positions!$F$2:$F$14531,"Position 26")</f>
        <v>3</v>
      </c>
      <c r="G311" s="7" t="n">
        <f aca="false">COUNTIFS(Positions!$B$2:$B$14531,A311,Positions!$F$2:$F$14531,"Position 8",Positions!$E$2:$E$14531,"G")+COUNTIFS(Positions!$B$2:$B$14531,A311,Positions!$F$2:$F$14531,"Position 9",Positions!$E$2:$E$14531,"G")+COUNTIFS(Positions!$B$2:$B$14531,A311,Positions!$F$2:$F$14531,"Position 26",Positions!$E$2:$E$14531,"G")</f>
        <v>0</v>
      </c>
      <c r="H311" s="7" t="n">
        <f aca="false">COUNTIFS(Positions!$B$2:$B$14531,A311,Positions!$F$2:$F$14531,"Position 8",Positions!$E$2:$E$14531,"C")+COUNTIFS(Positions!$B$2:$B$14531,A311,Positions!$F$2:$F$14531,"Position 9",Positions!$E$2:$E$14531,"C")+COUNTIFS(Positions!$B$2:$B$14531,A311,Positions!$F$2:$F$14531,"Position 26",Positions!$E$2:$E$14531,"C")</f>
        <v>0</v>
      </c>
      <c r="I311" s="8" t="n">
        <f aca="false">G311+H311</f>
        <v>0</v>
      </c>
      <c r="J311" s="26" t="n">
        <f aca="false">IF(F311=0,0,I311/F311)</f>
        <v>0</v>
      </c>
    </row>
    <row r="312" customFormat="false" ht="15" hidden="false" customHeight="false" outlineLevel="0" collapsed="false">
      <c r="A312" s="4" t="s">
        <v>99</v>
      </c>
      <c r="B312" s="4" t="s">
        <v>788</v>
      </c>
      <c r="C312" s="4" t="s">
        <v>907</v>
      </c>
      <c r="D312" s="4" t="s">
        <v>929</v>
      </c>
      <c r="E312" s="4" t="s">
        <v>979</v>
      </c>
      <c r="F312" s="4" t="n">
        <f aca="false">COUNTIFS(Positions!$B$2:$B$14531,A312,Positions!$F$2:$F$14531,B312)</f>
        <v>9</v>
      </c>
      <c r="G312" s="4" t="n">
        <f aca="false">COUNTIFS(Positions!$B$2:$B$14531,A312,Positions!$F$2:$F$14531,B312,Positions!$E$2:$E$14531,"G")</f>
        <v>3</v>
      </c>
      <c r="H312" s="4" t="n">
        <f aca="false">COUNTIFS(Positions!$B$2:$B$14531,A312,Positions!$F$2:$F$14531,B312,Positions!$E$2:$E$14531,"C")</f>
        <v>0</v>
      </c>
      <c r="I312" s="3" t="n">
        <f aca="false">G312+H312</f>
        <v>3</v>
      </c>
      <c r="J312" s="6" t="n">
        <f aca="false">IF(F312=0,0,I312/F312)</f>
        <v>0.333333333333333</v>
      </c>
    </row>
    <row r="313" customFormat="false" ht="15" hidden="false" customHeight="false" outlineLevel="0" collapsed="false">
      <c r="A313" s="4" t="s">
        <v>99</v>
      </c>
      <c r="B313" s="4" t="s">
        <v>811</v>
      </c>
      <c r="C313" s="4" t="s">
        <v>910</v>
      </c>
      <c r="D313" s="4" t="s">
        <v>931</v>
      </c>
      <c r="E313" s="4" t="s">
        <v>1087</v>
      </c>
      <c r="F313" s="4" t="n">
        <f aca="false">COUNTIFS(Positions!$B$2:$B$14531,A313,Positions!$F$2:$F$14531,B313)</f>
        <v>7</v>
      </c>
      <c r="G313" s="4" t="n">
        <f aca="false">COUNTIFS(Positions!$B$2:$B$14531,A313,Positions!$F$2:$F$14531,B313,Positions!$E$2:$E$14531,"G")</f>
        <v>1</v>
      </c>
      <c r="H313" s="4" t="n">
        <f aca="false">COUNTIFS(Positions!$B$2:$B$14531,A313,Positions!$F$2:$F$14531,B313,Positions!$E$2:$E$14531,"C")</f>
        <v>3</v>
      </c>
      <c r="I313" s="3" t="n">
        <f aca="false">G313+H313</f>
        <v>4</v>
      </c>
      <c r="J313" s="6" t="n">
        <f aca="false">IF(F313=0,0,I313/F313)</f>
        <v>0.571428571428571</v>
      </c>
    </row>
    <row r="314" customFormat="false" ht="15" hidden="false" customHeight="false" outlineLevel="0" collapsed="false">
      <c r="A314" s="4" t="s">
        <v>99</v>
      </c>
      <c r="B314" s="4" t="s">
        <v>824</v>
      </c>
      <c r="C314" s="4" t="s">
        <v>913</v>
      </c>
      <c r="D314" s="4" t="s">
        <v>949</v>
      </c>
      <c r="E314" s="4" t="s">
        <v>1038</v>
      </c>
      <c r="F314" s="4" t="n">
        <f aca="false">COUNTIFS(Positions!$B$2:$B$14531,A314,Positions!$F$2:$F$14531,B314)</f>
        <v>5</v>
      </c>
      <c r="G314" s="4" t="n">
        <f aca="false">COUNTIFS(Positions!$B$2:$B$14531,A314,Positions!$F$2:$F$14531,B314,Positions!$E$2:$E$14531,"G")</f>
        <v>1</v>
      </c>
      <c r="H314" s="4" t="n">
        <f aca="false">COUNTIFS(Positions!$B$2:$B$14531,A314,Positions!$F$2:$F$14531,B314,Positions!$E$2:$E$14531,"C")</f>
        <v>1</v>
      </c>
      <c r="I314" s="3" t="n">
        <f aca="false">G314+H314</f>
        <v>2</v>
      </c>
      <c r="J314" s="6" t="n">
        <f aca="false">IF(F314=0,0,I314/F314)</f>
        <v>0.4</v>
      </c>
    </row>
    <row r="315" customFormat="false" ht="15" hidden="false" customHeight="false" outlineLevel="0" collapsed="false">
      <c r="A315" s="4" t="s">
        <v>99</v>
      </c>
      <c r="B315" s="4" t="s">
        <v>836</v>
      </c>
      <c r="C315" s="4" t="s">
        <v>916</v>
      </c>
      <c r="D315" s="4" t="s">
        <v>951</v>
      </c>
      <c r="E315" s="4" t="s">
        <v>981</v>
      </c>
      <c r="F315" s="4" t="n">
        <f aca="false">COUNTIFS(Positions!$B$2:$B$14531,A315,Positions!$F$2:$F$14531,B315)</f>
        <v>7</v>
      </c>
      <c r="G315" s="4" t="n">
        <f aca="false">COUNTIFS(Positions!$B$2:$B$14531,A315,Positions!$F$2:$F$14531,B315,Positions!$E$2:$E$14531,"G")</f>
        <v>2</v>
      </c>
      <c r="H315" s="4" t="n">
        <f aca="false">COUNTIFS(Positions!$B$2:$B$14531,A315,Positions!$F$2:$F$14531,B315,Positions!$E$2:$E$14531,"C")</f>
        <v>1</v>
      </c>
      <c r="I315" s="3" t="n">
        <f aca="false">G315+H315</f>
        <v>3</v>
      </c>
      <c r="J315" s="6" t="n">
        <f aca="false">IF(F315=0,0,I315/F315)</f>
        <v>0.428571428571429</v>
      </c>
    </row>
    <row r="316" customFormat="false" ht="15" hidden="false" customHeight="false" outlineLevel="0" collapsed="false">
      <c r="A316" s="7" t="s">
        <v>99</v>
      </c>
      <c r="B316" s="7" t="s">
        <v>919</v>
      </c>
      <c r="C316" s="7" t="s">
        <v>920</v>
      </c>
      <c r="D316" s="7" t="s">
        <v>936</v>
      </c>
      <c r="E316" s="7" t="s">
        <v>365</v>
      </c>
      <c r="F316" s="7" t="n">
        <f aca="false">COUNTIFS(Positions!$B$2:$B$14531,A316,Positions!$F$2:$F$14531,"Position 8")+COUNTIFS(Positions!$B$2:$B$14531,A316,Positions!$F$2:$F$14531,"Position 9")+COUNTIFS(Positions!$B$2:$B$14531,A316,Positions!$F$2:$F$14531,"Position 26")</f>
        <v>3</v>
      </c>
      <c r="G316" s="7" t="n">
        <f aca="false">COUNTIFS(Positions!$B$2:$B$14531,A316,Positions!$F$2:$F$14531,"Position 8",Positions!$E$2:$E$14531,"G")+COUNTIFS(Positions!$B$2:$B$14531,A316,Positions!$F$2:$F$14531,"Position 9",Positions!$E$2:$E$14531,"G")+COUNTIFS(Positions!$B$2:$B$14531,A316,Positions!$F$2:$F$14531,"Position 26",Positions!$E$2:$E$14531,"G")</f>
        <v>1</v>
      </c>
      <c r="H316" s="7" t="n">
        <f aca="false">COUNTIFS(Positions!$B$2:$B$14531,A316,Positions!$F$2:$F$14531,"Position 8",Positions!$E$2:$E$14531,"C")+COUNTIFS(Positions!$B$2:$B$14531,A316,Positions!$F$2:$F$14531,"Position 9",Positions!$E$2:$E$14531,"C")+COUNTIFS(Positions!$B$2:$B$14531,A316,Positions!$F$2:$F$14531,"Position 26",Positions!$E$2:$E$14531,"C")</f>
        <v>0</v>
      </c>
      <c r="I316" s="8" t="n">
        <f aca="false">G316+H316</f>
        <v>1</v>
      </c>
      <c r="J316" s="26" t="n">
        <f aca="false">IF(F316=0,0,I316/F316)</f>
        <v>0.333333333333333</v>
      </c>
    </row>
    <row r="317" customFormat="false" ht="15" hidden="false" customHeight="false" outlineLevel="0" collapsed="false">
      <c r="A317" s="4" t="s">
        <v>100</v>
      </c>
      <c r="B317" s="4" t="s">
        <v>788</v>
      </c>
      <c r="C317" s="4" t="s">
        <v>907</v>
      </c>
      <c r="D317" s="4" t="s">
        <v>957</v>
      </c>
      <c r="E317" s="4" t="s">
        <v>958</v>
      </c>
      <c r="F317" s="4" t="n">
        <f aca="false">COUNTIFS(Positions!$B$2:$B$14531,A317,Positions!$F$2:$F$14531,B317)</f>
        <v>7</v>
      </c>
      <c r="G317" s="4" t="n">
        <f aca="false">COUNTIFS(Positions!$B$2:$B$14531,A317,Positions!$F$2:$F$14531,B317,Positions!$E$2:$E$14531,"G")</f>
        <v>3</v>
      </c>
      <c r="H317" s="4" t="n">
        <f aca="false">COUNTIFS(Positions!$B$2:$B$14531,A317,Positions!$F$2:$F$14531,B317,Positions!$E$2:$E$14531,"C")</f>
        <v>1</v>
      </c>
      <c r="I317" s="3" t="n">
        <f aca="false">G317+H317</f>
        <v>4</v>
      </c>
      <c r="J317" s="6" t="n">
        <f aca="false">IF(F317=0,0,I317/F317)</f>
        <v>0.571428571428571</v>
      </c>
    </row>
    <row r="318" customFormat="false" ht="15" hidden="false" customHeight="false" outlineLevel="0" collapsed="false">
      <c r="A318" s="4" t="s">
        <v>100</v>
      </c>
      <c r="B318" s="4" t="s">
        <v>811</v>
      </c>
      <c r="C318" s="4" t="s">
        <v>910</v>
      </c>
      <c r="D318" s="4" t="s">
        <v>959</v>
      </c>
      <c r="E318" s="4" t="s">
        <v>1088</v>
      </c>
      <c r="F318" s="4" t="n">
        <f aca="false">COUNTIFS(Positions!$B$2:$B$14531,A318,Positions!$F$2:$F$14531,B318)</f>
        <v>7</v>
      </c>
      <c r="G318" s="4" t="n">
        <f aca="false">COUNTIFS(Positions!$B$2:$B$14531,A318,Positions!$F$2:$F$14531,B318,Positions!$E$2:$E$14531,"G")</f>
        <v>1</v>
      </c>
      <c r="H318" s="4" t="n">
        <f aca="false">COUNTIFS(Positions!$B$2:$B$14531,A318,Positions!$F$2:$F$14531,B318,Positions!$E$2:$E$14531,"C")</f>
        <v>2</v>
      </c>
      <c r="I318" s="3" t="n">
        <f aca="false">G318+H318</f>
        <v>3</v>
      </c>
      <c r="J318" s="6" t="n">
        <f aca="false">IF(F318=0,0,I318/F318)</f>
        <v>0.428571428571429</v>
      </c>
    </row>
    <row r="319" customFormat="false" ht="15" hidden="false" customHeight="false" outlineLevel="0" collapsed="false">
      <c r="A319" s="4" t="s">
        <v>100</v>
      </c>
      <c r="B319" s="4" t="s">
        <v>824</v>
      </c>
      <c r="C319" s="4" t="s">
        <v>913</v>
      </c>
      <c r="D319" s="4" t="s">
        <v>961</v>
      </c>
      <c r="E319" s="4" t="s">
        <v>1089</v>
      </c>
      <c r="F319" s="4" t="n">
        <f aca="false">COUNTIFS(Positions!$B$2:$B$14531,A319,Positions!$F$2:$F$14531,B319)</f>
        <v>5</v>
      </c>
      <c r="G319" s="4" t="n">
        <f aca="false">COUNTIFS(Positions!$B$2:$B$14531,A319,Positions!$F$2:$F$14531,B319,Positions!$E$2:$E$14531,"G")</f>
        <v>1</v>
      </c>
      <c r="H319" s="4" t="n">
        <f aca="false">COUNTIFS(Positions!$B$2:$B$14531,A319,Positions!$F$2:$F$14531,B319,Positions!$E$2:$E$14531,"C")</f>
        <v>2</v>
      </c>
      <c r="I319" s="3" t="n">
        <f aca="false">G319+H319</f>
        <v>3</v>
      </c>
      <c r="J319" s="6" t="n">
        <f aca="false">IF(F319=0,0,I319/F319)</f>
        <v>0.6</v>
      </c>
    </row>
    <row r="320" customFormat="false" ht="15" hidden="false" customHeight="false" outlineLevel="0" collapsed="false">
      <c r="A320" s="4" t="s">
        <v>100</v>
      </c>
      <c r="B320" s="4" t="s">
        <v>836</v>
      </c>
      <c r="C320" s="4" t="s">
        <v>916</v>
      </c>
      <c r="D320" s="4" t="s">
        <v>962</v>
      </c>
      <c r="E320" s="4" t="s">
        <v>935</v>
      </c>
      <c r="F320" s="4" t="n">
        <f aca="false">COUNTIFS(Positions!$B$2:$B$14531,A320,Positions!$F$2:$F$14531,B320)</f>
        <v>7</v>
      </c>
      <c r="G320" s="4" t="n">
        <f aca="false">COUNTIFS(Positions!$B$2:$B$14531,A320,Positions!$F$2:$F$14531,B320,Positions!$E$2:$E$14531,"G")</f>
        <v>1</v>
      </c>
      <c r="H320" s="4" t="n">
        <f aca="false">COUNTIFS(Positions!$B$2:$B$14531,A320,Positions!$F$2:$F$14531,B320,Positions!$E$2:$E$14531,"C")</f>
        <v>1</v>
      </c>
      <c r="I320" s="3" t="n">
        <f aca="false">G320+H320</f>
        <v>2</v>
      </c>
      <c r="J320" s="6" t="n">
        <f aca="false">IF(F320=0,0,I320/F320)</f>
        <v>0.285714285714286</v>
      </c>
    </row>
    <row r="321" customFormat="false" ht="15" hidden="false" customHeight="false" outlineLevel="0" collapsed="false">
      <c r="A321" s="7" t="s">
        <v>100</v>
      </c>
      <c r="B321" s="7" t="s">
        <v>919</v>
      </c>
      <c r="C321" s="7" t="s">
        <v>920</v>
      </c>
      <c r="D321" s="7" t="s">
        <v>963</v>
      </c>
      <c r="E321" s="7" t="s">
        <v>468</v>
      </c>
      <c r="F321" s="7" t="n">
        <f aca="false">COUNTIFS(Positions!$B$2:$B$14531,A321,Positions!$F$2:$F$14531,"Position 8")+COUNTIFS(Positions!$B$2:$B$14531,A321,Positions!$F$2:$F$14531,"Position 9")+COUNTIFS(Positions!$B$2:$B$14531,A321,Positions!$F$2:$F$14531,"Position 26")</f>
        <v>3</v>
      </c>
      <c r="G321" s="7" t="n">
        <f aca="false">COUNTIFS(Positions!$B$2:$B$14531,A321,Positions!$F$2:$F$14531,"Position 8",Positions!$E$2:$E$14531,"G")+COUNTIFS(Positions!$B$2:$B$14531,A321,Positions!$F$2:$F$14531,"Position 9",Positions!$E$2:$E$14531,"G")+COUNTIFS(Positions!$B$2:$B$14531,A321,Positions!$F$2:$F$14531,"Position 26",Positions!$E$2:$E$14531,"G")</f>
        <v>0</v>
      </c>
      <c r="H321" s="7" t="n">
        <f aca="false">COUNTIFS(Positions!$B$2:$B$14531,A321,Positions!$F$2:$F$14531,"Position 8",Positions!$E$2:$E$14531,"C")+COUNTIFS(Positions!$B$2:$B$14531,A321,Positions!$F$2:$F$14531,"Position 9",Positions!$E$2:$E$14531,"C")+COUNTIFS(Positions!$B$2:$B$14531,A321,Positions!$F$2:$F$14531,"Position 26",Positions!$E$2:$E$14531,"C")</f>
        <v>0</v>
      </c>
      <c r="I321" s="8" t="n">
        <f aca="false">G321+H321</f>
        <v>0</v>
      </c>
      <c r="J321" s="26" t="n">
        <f aca="false">IF(F321=0,0,I321/F321)</f>
        <v>0</v>
      </c>
    </row>
    <row r="322" customFormat="false" ht="15" hidden="false" customHeight="false" outlineLevel="0" collapsed="false">
      <c r="A322" s="4" t="s">
        <v>101</v>
      </c>
      <c r="B322" s="4" t="s">
        <v>788</v>
      </c>
      <c r="C322" s="4" t="s">
        <v>907</v>
      </c>
      <c r="D322" s="4" t="s">
        <v>907</v>
      </c>
      <c r="E322" s="4" t="s">
        <v>1090</v>
      </c>
      <c r="F322" s="4" t="n">
        <f aca="false">COUNTIFS(Positions!$B$2:$B$14531,A322,Positions!$F$2:$F$14531,B322)</f>
        <v>8</v>
      </c>
      <c r="G322" s="4" t="n">
        <f aca="false">COUNTIFS(Positions!$B$2:$B$14531,A322,Positions!$F$2:$F$14531,B322,Positions!$E$2:$E$14531,"G")</f>
        <v>3</v>
      </c>
      <c r="H322" s="4" t="n">
        <f aca="false">COUNTIFS(Positions!$B$2:$B$14531,A322,Positions!$F$2:$F$14531,B322,Positions!$E$2:$E$14531,"C")</f>
        <v>1</v>
      </c>
      <c r="I322" s="3" t="n">
        <f aca="false">G322+H322</f>
        <v>4</v>
      </c>
      <c r="J322" s="6" t="n">
        <f aca="false">IF(F322=0,0,I322/F322)</f>
        <v>0.5</v>
      </c>
    </row>
    <row r="323" customFormat="false" ht="15" hidden="false" customHeight="false" outlineLevel="0" collapsed="false">
      <c r="A323" s="4" t="s">
        <v>101</v>
      </c>
      <c r="B323" s="4" t="s">
        <v>811</v>
      </c>
      <c r="C323" s="4" t="s">
        <v>910</v>
      </c>
      <c r="D323" s="4" t="s">
        <v>910</v>
      </c>
      <c r="E323" s="4" t="s">
        <v>1091</v>
      </c>
      <c r="F323" s="4" t="n">
        <f aca="false">COUNTIFS(Positions!$B$2:$B$14531,A323,Positions!$F$2:$F$14531,B323)</f>
        <v>7</v>
      </c>
      <c r="G323" s="4" t="n">
        <f aca="false">COUNTIFS(Positions!$B$2:$B$14531,A323,Positions!$F$2:$F$14531,B323,Positions!$E$2:$E$14531,"G")</f>
        <v>0</v>
      </c>
      <c r="H323" s="4" t="n">
        <f aca="false">COUNTIFS(Positions!$B$2:$B$14531,A323,Positions!$F$2:$F$14531,B323,Positions!$E$2:$E$14531,"C")</f>
        <v>1</v>
      </c>
      <c r="I323" s="3" t="n">
        <f aca="false">G323+H323</f>
        <v>1</v>
      </c>
      <c r="J323" s="6" t="n">
        <f aca="false">IF(F323=0,0,I323/F323)</f>
        <v>0.142857142857143</v>
      </c>
    </row>
    <row r="324" customFormat="false" ht="15" hidden="false" customHeight="false" outlineLevel="0" collapsed="false">
      <c r="A324" s="4" t="s">
        <v>101</v>
      </c>
      <c r="B324" s="4" t="s">
        <v>824</v>
      </c>
      <c r="C324" s="4" t="s">
        <v>913</v>
      </c>
      <c r="D324" s="4" t="s">
        <v>913</v>
      </c>
      <c r="E324" s="4" t="s">
        <v>1092</v>
      </c>
      <c r="F324" s="4" t="n">
        <f aca="false">COUNTIFS(Positions!$B$2:$B$14531,A324,Positions!$F$2:$F$14531,B324)</f>
        <v>5</v>
      </c>
      <c r="G324" s="4" t="n">
        <f aca="false">COUNTIFS(Positions!$B$2:$B$14531,A324,Positions!$F$2:$F$14531,B324,Positions!$E$2:$E$14531,"G")</f>
        <v>1</v>
      </c>
      <c r="H324" s="4" t="n">
        <f aca="false">COUNTIFS(Positions!$B$2:$B$14531,A324,Positions!$F$2:$F$14531,B324,Positions!$E$2:$E$14531,"C")</f>
        <v>2</v>
      </c>
      <c r="I324" s="3" t="n">
        <f aca="false">G324+H324</f>
        <v>3</v>
      </c>
      <c r="J324" s="6" t="n">
        <f aca="false">IF(F324=0,0,I324/F324)</f>
        <v>0.6</v>
      </c>
    </row>
    <row r="325" customFormat="false" ht="15" hidden="false" customHeight="false" outlineLevel="0" collapsed="false">
      <c r="A325" s="4" t="s">
        <v>101</v>
      </c>
      <c r="B325" s="4" t="s">
        <v>836</v>
      </c>
      <c r="C325" s="4" t="s">
        <v>916</v>
      </c>
      <c r="D325" s="4" t="s">
        <v>916</v>
      </c>
      <c r="E325" s="4" t="s">
        <v>1093</v>
      </c>
      <c r="F325" s="4" t="n">
        <f aca="false">COUNTIFS(Positions!$B$2:$B$14531,A325,Positions!$F$2:$F$14531,B325)</f>
        <v>7</v>
      </c>
      <c r="G325" s="4" t="n">
        <f aca="false">COUNTIFS(Positions!$B$2:$B$14531,A325,Positions!$F$2:$F$14531,B325,Positions!$E$2:$E$14531,"G")</f>
        <v>1</v>
      </c>
      <c r="H325" s="4" t="n">
        <f aca="false">COUNTIFS(Positions!$B$2:$B$14531,A325,Positions!$F$2:$F$14531,B325,Positions!$E$2:$E$14531,"C")</f>
        <v>2</v>
      </c>
      <c r="I325" s="3" t="n">
        <f aca="false">G325+H325</f>
        <v>3</v>
      </c>
      <c r="J325" s="6" t="n">
        <f aca="false">IF(F325=0,0,I325/F325)</f>
        <v>0.428571428571429</v>
      </c>
    </row>
    <row r="326" customFormat="false" ht="15" hidden="false" customHeight="false" outlineLevel="0" collapsed="false">
      <c r="A326" s="7" t="s">
        <v>101</v>
      </c>
      <c r="B326" s="7" t="s">
        <v>919</v>
      </c>
      <c r="C326" s="7" t="s">
        <v>920</v>
      </c>
      <c r="D326" s="7" t="s">
        <v>920</v>
      </c>
      <c r="E326" s="7" t="s">
        <v>331</v>
      </c>
      <c r="F326" s="7" t="n">
        <f aca="false">COUNTIFS(Positions!$B$2:$B$14531,A326,Positions!$F$2:$F$14531,"Position 8")+COUNTIFS(Positions!$B$2:$B$14531,A326,Positions!$F$2:$F$14531,"Position 9")+COUNTIFS(Positions!$B$2:$B$14531,A326,Positions!$F$2:$F$14531,"Position 26")</f>
        <v>3</v>
      </c>
      <c r="G326" s="7" t="n">
        <f aca="false">COUNTIFS(Positions!$B$2:$B$14531,A326,Positions!$F$2:$F$14531,"Position 8",Positions!$E$2:$E$14531,"G")+COUNTIFS(Positions!$B$2:$B$14531,A326,Positions!$F$2:$F$14531,"Position 9",Positions!$E$2:$E$14531,"G")+COUNTIFS(Positions!$B$2:$B$14531,A326,Positions!$F$2:$F$14531,"Position 26",Positions!$E$2:$E$14531,"G")</f>
        <v>1</v>
      </c>
      <c r="H326" s="7" t="n">
        <f aca="false">COUNTIFS(Positions!$B$2:$B$14531,A326,Positions!$F$2:$F$14531,"Position 8",Positions!$E$2:$E$14531,"C")+COUNTIFS(Positions!$B$2:$B$14531,A326,Positions!$F$2:$F$14531,"Position 9",Positions!$E$2:$E$14531,"C")+COUNTIFS(Positions!$B$2:$B$14531,A326,Positions!$F$2:$F$14531,"Position 26",Positions!$E$2:$E$14531,"C")</f>
        <v>0</v>
      </c>
      <c r="I326" s="8" t="n">
        <f aca="false">G326+H326</f>
        <v>1</v>
      </c>
      <c r="J326" s="26" t="n">
        <f aca="false">IF(F326=0,0,I326/F326)</f>
        <v>0.333333333333333</v>
      </c>
    </row>
    <row r="327" customFormat="false" ht="15" hidden="false" customHeight="false" outlineLevel="0" collapsed="false">
      <c r="A327" s="4" t="s">
        <v>102</v>
      </c>
      <c r="B327" s="4" t="s">
        <v>788</v>
      </c>
      <c r="C327" s="4" t="s">
        <v>907</v>
      </c>
      <c r="D327" s="4" t="s">
        <v>957</v>
      </c>
      <c r="E327" s="4" t="s">
        <v>1039</v>
      </c>
      <c r="F327" s="4" t="n">
        <f aca="false">COUNTIFS(Positions!$B$2:$B$14531,A327,Positions!$F$2:$F$14531,B327)</f>
        <v>7</v>
      </c>
      <c r="G327" s="4" t="n">
        <f aca="false">COUNTIFS(Positions!$B$2:$B$14531,A327,Positions!$F$2:$F$14531,B327,Positions!$E$2:$E$14531,"G")</f>
        <v>2</v>
      </c>
      <c r="H327" s="4" t="n">
        <f aca="false">COUNTIFS(Positions!$B$2:$B$14531,A327,Positions!$F$2:$F$14531,B327,Positions!$E$2:$E$14531,"C")</f>
        <v>0</v>
      </c>
      <c r="I327" s="3" t="n">
        <f aca="false">G327+H327</f>
        <v>2</v>
      </c>
      <c r="J327" s="6" t="n">
        <f aca="false">IF(F327=0,0,I327/F327)</f>
        <v>0.285714285714286</v>
      </c>
    </row>
    <row r="328" customFormat="false" ht="15" hidden="false" customHeight="false" outlineLevel="0" collapsed="false">
      <c r="A328" s="4" t="s">
        <v>102</v>
      </c>
      <c r="B328" s="4" t="s">
        <v>811</v>
      </c>
      <c r="C328" s="4" t="s">
        <v>910</v>
      </c>
      <c r="D328" s="4" t="s">
        <v>959</v>
      </c>
      <c r="E328" s="4" t="s">
        <v>974</v>
      </c>
      <c r="F328" s="4" t="n">
        <f aca="false">COUNTIFS(Positions!$B$2:$B$14531,A328,Positions!$F$2:$F$14531,B328)</f>
        <v>7</v>
      </c>
      <c r="G328" s="4" t="n">
        <f aca="false">COUNTIFS(Positions!$B$2:$B$14531,A328,Positions!$F$2:$F$14531,B328,Positions!$E$2:$E$14531,"G")</f>
        <v>0</v>
      </c>
      <c r="H328" s="4" t="n">
        <f aca="false">COUNTIFS(Positions!$B$2:$B$14531,A328,Positions!$F$2:$F$14531,B328,Positions!$E$2:$E$14531,"C")</f>
        <v>3</v>
      </c>
      <c r="I328" s="3" t="n">
        <f aca="false">G328+H328</f>
        <v>3</v>
      </c>
      <c r="J328" s="6" t="n">
        <f aca="false">IF(F328=0,0,I328/F328)</f>
        <v>0.428571428571429</v>
      </c>
    </row>
    <row r="329" customFormat="false" ht="15" hidden="false" customHeight="false" outlineLevel="0" collapsed="false">
      <c r="A329" s="4" t="s">
        <v>102</v>
      </c>
      <c r="B329" s="4" t="s">
        <v>824</v>
      </c>
      <c r="C329" s="4" t="s">
        <v>913</v>
      </c>
      <c r="D329" s="4" t="s">
        <v>975</v>
      </c>
      <c r="E329" s="4" t="s">
        <v>1094</v>
      </c>
      <c r="F329" s="4" t="n">
        <f aca="false">COUNTIFS(Positions!$B$2:$B$14531,A329,Positions!$F$2:$F$14531,B329)</f>
        <v>4</v>
      </c>
      <c r="G329" s="4" t="n">
        <f aca="false">COUNTIFS(Positions!$B$2:$B$14531,A329,Positions!$F$2:$F$14531,B329,Positions!$E$2:$E$14531,"G")</f>
        <v>1</v>
      </c>
      <c r="H329" s="4" t="n">
        <f aca="false">COUNTIFS(Positions!$B$2:$B$14531,A329,Positions!$F$2:$F$14531,B329,Positions!$E$2:$E$14531,"C")</f>
        <v>0</v>
      </c>
      <c r="I329" s="3" t="n">
        <f aca="false">G329+H329</f>
        <v>1</v>
      </c>
      <c r="J329" s="6" t="n">
        <f aca="false">IF(F329=0,0,I329/F329)</f>
        <v>0.25</v>
      </c>
    </row>
    <row r="330" customFormat="false" ht="15" hidden="false" customHeight="false" outlineLevel="0" collapsed="false">
      <c r="A330" s="4" t="s">
        <v>102</v>
      </c>
      <c r="B330" s="4" t="s">
        <v>836</v>
      </c>
      <c r="C330" s="4" t="s">
        <v>916</v>
      </c>
      <c r="D330" s="4" t="s">
        <v>977</v>
      </c>
      <c r="E330" s="4" t="s">
        <v>978</v>
      </c>
      <c r="F330" s="4" t="n">
        <f aca="false">COUNTIFS(Positions!$B$2:$B$14531,A330,Positions!$F$2:$F$14531,B330)</f>
        <v>7</v>
      </c>
      <c r="G330" s="4" t="n">
        <f aca="false">COUNTIFS(Positions!$B$2:$B$14531,A330,Positions!$F$2:$F$14531,B330,Positions!$E$2:$E$14531,"G")</f>
        <v>1</v>
      </c>
      <c r="H330" s="4" t="n">
        <f aca="false">COUNTIFS(Positions!$B$2:$B$14531,A330,Positions!$F$2:$F$14531,B330,Positions!$E$2:$E$14531,"C")</f>
        <v>1</v>
      </c>
      <c r="I330" s="3" t="n">
        <f aca="false">G330+H330</f>
        <v>2</v>
      </c>
      <c r="J330" s="6" t="n">
        <f aca="false">IF(F330=0,0,I330/F330)</f>
        <v>0.285714285714286</v>
      </c>
    </row>
    <row r="331" customFormat="false" ht="15" hidden="false" customHeight="false" outlineLevel="0" collapsed="false">
      <c r="A331" s="7" t="s">
        <v>102</v>
      </c>
      <c r="B331" s="7" t="s">
        <v>919</v>
      </c>
      <c r="C331" s="7" t="s">
        <v>920</v>
      </c>
      <c r="D331" s="7" t="s">
        <v>963</v>
      </c>
      <c r="E331" s="7" t="s">
        <v>537</v>
      </c>
      <c r="F331" s="7" t="n">
        <f aca="false">COUNTIFS(Positions!$B$2:$B$14531,A331,Positions!$F$2:$F$14531,"Position 8")+COUNTIFS(Positions!$B$2:$B$14531,A331,Positions!$F$2:$F$14531,"Position 9")+COUNTIFS(Positions!$B$2:$B$14531,A331,Positions!$F$2:$F$14531,"Position 26")</f>
        <v>3</v>
      </c>
      <c r="G331" s="7" t="n">
        <f aca="false">COUNTIFS(Positions!$B$2:$B$14531,A331,Positions!$F$2:$F$14531,"Position 8",Positions!$E$2:$E$14531,"G")+COUNTIFS(Positions!$B$2:$B$14531,A331,Positions!$F$2:$F$14531,"Position 9",Positions!$E$2:$E$14531,"G")+COUNTIFS(Positions!$B$2:$B$14531,A331,Positions!$F$2:$F$14531,"Position 26",Positions!$E$2:$E$14531,"G")</f>
        <v>0</v>
      </c>
      <c r="H331" s="7" t="n">
        <f aca="false">COUNTIFS(Positions!$B$2:$B$14531,A331,Positions!$F$2:$F$14531,"Position 8",Positions!$E$2:$E$14531,"C")+COUNTIFS(Positions!$B$2:$B$14531,A331,Positions!$F$2:$F$14531,"Position 9",Positions!$E$2:$E$14531,"C")+COUNTIFS(Positions!$B$2:$B$14531,A331,Positions!$F$2:$F$14531,"Position 26",Positions!$E$2:$E$14531,"C")</f>
        <v>0</v>
      </c>
      <c r="I331" s="8" t="n">
        <f aca="false">G331+H331</f>
        <v>0</v>
      </c>
      <c r="J331" s="26" t="n">
        <f aca="false">IF(F331=0,0,I331/F331)</f>
        <v>0</v>
      </c>
    </row>
    <row r="332" customFormat="false" ht="15" hidden="false" customHeight="false" outlineLevel="0" collapsed="false">
      <c r="A332" s="4" t="s">
        <v>103</v>
      </c>
      <c r="B332" s="4" t="s">
        <v>788</v>
      </c>
      <c r="C332" s="4" t="s">
        <v>907</v>
      </c>
      <c r="D332" s="4" t="s">
        <v>907</v>
      </c>
      <c r="E332" s="4" t="s">
        <v>1095</v>
      </c>
      <c r="F332" s="4" t="n">
        <f aca="false">COUNTIFS(Positions!$B$2:$B$14531,A332,Positions!$F$2:$F$14531,B332)</f>
        <v>8</v>
      </c>
      <c r="G332" s="4" t="n">
        <f aca="false">COUNTIFS(Positions!$B$2:$B$14531,A332,Positions!$F$2:$F$14531,B332,Positions!$E$2:$E$14531,"G")</f>
        <v>3</v>
      </c>
      <c r="H332" s="4" t="n">
        <f aca="false">COUNTIFS(Positions!$B$2:$B$14531,A332,Positions!$F$2:$F$14531,B332,Positions!$E$2:$E$14531,"C")</f>
        <v>0</v>
      </c>
      <c r="I332" s="3" t="n">
        <f aca="false">G332+H332</f>
        <v>3</v>
      </c>
      <c r="J332" s="6" t="n">
        <f aca="false">IF(F332=0,0,I332/F332)</f>
        <v>0.375</v>
      </c>
    </row>
    <row r="333" customFormat="false" ht="15" hidden="false" customHeight="false" outlineLevel="0" collapsed="false">
      <c r="A333" s="4" t="s">
        <v>103</v>
      </c>
      <c r="B333" s="4" t="s">
        <v>811</v>
      </c>
      <c r="C333" s="4" t="s">
        <v>910</v>
      </c>
      <c r="D333" s="4" t="s">
        <v>910</v>
      </c>
      <c r="E333" s="4" t="s">
        <v>1096</v>
      </c>
      <c r="F333" s="4" t="n">
        <f aca="false">COUNTIFS(Positions!$B$2:$B$14531,A333,Positions!$F$2:$F$14531,B333)</f>
        <v>7</v>
      </c>
      <c r="G333" s="4" t="n">
        <f aca="false">COUNTIFS(Positions!$B$2:$B$14531,A333,Positions!$F$2:$F$14531,B333,Positions!$E$2:$E$14531,"G")</f>
        <v>3</v>
      </c>
      <c r="H333" s="4" t="n">
        <f aca="false">COUNTIFS(Positions!$B$2:$B$14531,A333,Positions!$F$2:$F$14531,B333,Positions!$E$2:$E$14531,"C")</f>
        <v>1</v>
      </c>
      <c r="I333" s="3" t="n">
        <f aca="false">G333+H333</f>
        <v>4</v>
      </c>
      <c r="J333" s="6" t="n">
        <f aca="false">IF(F333=0,0,I333/F333)</f>
        <v>0.571428571428571</v>
      </c>
    </row>
    <row r="334" customFormat="false" ht="15" hidden="false" customHeight="false" outlineLevel="0" collapsed="false">
      <c r="A334" s="4" t="s">
        <v>103</v>
      </c>
      <c r="B334" s="4" t="s">
        <v>824</v>
      </c>
      <c r="C334" s="4" t="s">
        <v>913</v>
      </c>
      <c r="D334" s="4" t="s">
        <v>913</v>
      </c>
      <c r="E334" s="4" t="s">
        <v>1097</v>
      </c>
      <c r="F334" s="4" t="n">
        <f aca="false">COUNTIFS(Positions!$B$2:$B$14531,A334,Positions!$F$2:$F$14531,B334)</f>
        <v>5</v>
      </c>
      <c r="G334" s="4" t="n">
        <f aca="false">COUNTIFS(Positions!$B$2:$B$14531,A334,Positions!$F$2:$F$14531,B334,Positions!$E$2:$E$14531,"G")</f>
        <v>0</v>
      </c>
      <c r="H334" s="4" t="n">
        <f aca="false">COUNTIFS(Positions!$B$2:$B$14531,A334,Positions!$F$2:$F$14531,B334,Positions!$E$2:$E$14531,"C")</f>
        <v>2</v>
      </c>
      <c r="I334" s="3" t="n">
        <f aca="false">G334+H334</f>
        <v>2</v>
      </c>
      <c r="J334" s="6" t="n">
        <f aca="false">IF(F334=0,0,I334/F334)</f>
        <v>0.4</v>
      </c>
    </row>
    <row r="335" customFormat="false" ht="15" hidden="false" customHeight="false" outlineLevel="0" collapsed="false">
      <c r="A335" s="4" t="s">
        <v>103</v>
      </c>
      <c r="B335" s="4" t="s">
        <v>836</v>
      </c>
      <c r="C335" s="4" t="s">
        <v>916</v>
      </c>
      <c r="D335" s="4" t="s">
        <v>916</v>
      </c>
      <c r="E335" s="4" t="s">
        <v>968</v>
      </c>
      <c r="F335" s="4" t="n">
        <f aca="false">COUNTIFS(Positions!$B$2:$B$14531,A335,Positions!$F$2:$F$14531,B335)</f>
        <v>7</v>
      </c>
      <c r="G335" s="4" t="n">
        <f aca="false">COUNTIFS(Positions!$B$2:$B$14531,A335,Positions!$F$2:$F$14531,B335,Positions!$E$2:$E$14531,"G")</f>
        <v>1</v>
      </c>
      <c r="H335" s="4" t="n">
        <f aca="false">COUNTIFS(Positions!$B$2:$B$14531,A335,Positions!$F$2:$F$14531,B335,Positions!$E$2:$E$14531,"C")</f>
        <v>2</v>
      </c>
      <c r="I335" s="3" t="n">
        <f aca="false">G335+H335</f>
        <v>3</v>
      </c>
      <c r="J335" s="6" t="n">
        <f aca="false">IF(F335=0,0,I335/F335)</f>
        <v>0.428571428571429</v>
      </c>
    </row>
    <row r="336" customFormat="false" ht="15" hidden="false" customHeight="false" outlineLevel="0" collapsed="false">
      <c r="A336" s="7" t="s">
        <v>103</v>
      </c>
      <c r="B336" s="7" t="s">
        <v>919</v>
      </c>
      <c r="C336" s="7" t="s">
        <v>920</v>
      </c>
      <c r="D336" s="7" t="s">
        <v>920</v>
      </c>
      <c r="E336" s="7" t="s">
        <v>331</v>
      </c>
      <c r="F336" s="7" t="n">
        <f aca="false">COUNTIFS(Positions!$B$2:$B$14531,A336,Positions!$F$2:$F$14531,"Position 8")+COUNTIFS(Positions!$B$2:$B$14531,A336,Positions!$F$2:$F$14531,"Position 9")+COUNTIFS(Positions!$B$2:$B$14531,A336,Positions!$F$2:$F$14531,"Position 26")</f>
        <v>3</v>
      </c>
      <c r="G336" s="7" t="n">
        <f aca="false">COUNTIFS(Positions!$B$2:$B$14531,A336,Positions!$F$2:$F$14531,"Position 8",Positions!$E$2:$E$14531,"G")+COUNTIFS(Positions!$B$2:$B$14531,A336,Positions!$F$2:$F$14531,"Position 9",Positions!$E$2:$E$14531,"G")+COUNTIFS(Positions!$B$2:$B$14531,A336,Positions!$F$2:$F$14531,"Position 26",Positions!$E$2:$E$14531,"G")</f>
        <v>1</v>
      </c>
      <c r="H336" s="7" t="n">
        <f aca="false">COUNTIFS(Positions!$B$2:$B$14531,A336,Positions!$F$2:$F$14531,"Position 8",Positions!$E$2:$E$14531,"C")+COUNTIFS(Positions!$B$2:$B$14531,A336,Positions!$F$2:$F$14531,"Position 9",Positions!$E$2:$E$14531,"C")+COUNTIFS(Positions!$B$2:$B$14531,A336,Positions!$F$2:$F$14531,"Position 26",Positions!$E$2:$E$14531,"C")</f>
        <v>0</v>
      </c>
      <c r="I336" s="8" t="n">
        <f aca="false">G336+H336</f>
        <v>1</v>
      </c>
      <c r="J336" s="26" t="n">
        <f aca="false">IF(F336=0,0,I336/F336)</f>
        <v>0.333333333333333</v>
      </c>
    </row>
    <row r="337" customFormat="false" ht="15" hidden="false" customHeight="false" outlineLevel="0" collapsed="false">
      <c r="A337" s="4" t="s">
        <v>104</v>
      </c>
      <c r="B337" s="4" t="s">
        <v>788</v>
      </c>
      <c r="C337" s="4" t="s">
        <v>907</v>
      </c>
      <c r="D337" s="4" t="s">
        <v>929</v>
      </c>
      <c r="E337" s="4" t="s">
        <v>1098</v>
      </c>
      <c r="F337" s="4" t="n">
        <f aca="false">COUNTIFS(Positions!$B$2:$B$14531,A337,Positions!$F$2:$F$14531,B337)</f>
        <v>9</v>
      </c>
      <c r="G337" s="4" t="n">
        <f aca="false">COUNTIFS(Positions!$B$2:$B$14531,A337,Positions!$F$2:$F$14531,B337,Positions!$E$2:$E$14531,"G")</f>
        <v>3</v>
      </c>
      <c r="H337" s="4" t="n">
        <f aca="false">COUNTIFS(Positions!$B$2:$B$14531,A337,Positions!$F$2:$F$14531,B337,Positions!$E$2:$E$14531,"C")</f>
        <v>1</v>
      </c>
      <c r="I337" s="3" t="n">
        <f aca="false">G337+H337</f>
        <v>4</v>
      </c>
      <c r="J337" s="6" t="n">
        <f aca="false">IF(F337=0,0,I337/F337)</f>
        <v>0.444444444444444</v>
      </c>
    </row>
    <row r="338" customFormat="false" ht="15" hidden="false" customHeight="false" outlineLevel="0" collapsed="false">
      <c r="A338" s="4" t="s">
        <v>104</v>
      </c>
      <c r="B338" s="4" t="s">
        <v>811</v>
      </c>
      <c r="C338" s="4" t="s">
        <v>910</v>
      </c>
      <c r="D338" s="4" t="s">
        <v>931</v>
      </c>
      <c r="E338" s="4" t="s">
        <v>1050</v>
      </c>
      <c r="F338" s="4" t="n">
        <f aca="false">COUNTIFS(Positions!$B$2:$B$14531,A338,Positions!$F$2:$F$14531,B338)</f>
        <v>7</v>
      </c>
      <c r="G338" s="4" t="n">
        <f aca="false">COUNTIFS(Positions!$B$2:$B$14531,A338,Positions!$F$2:$F$14531,B338,Positions!$E$2:$E$14531,"G")</f>
        <v>1</v>
      </c>
      <c r="H338" s="4" t="n">
        <f aca="false">COUNTIFS(Positions!$B$2:$B$14531,A338,Positions!$F$2:$F$14531,B338,Positions!$E$2:$E$14531,"C")</f>
        <v>1</v>
      </c>
      <c r="I338" s="3" t="n">
        <f aca="false">G338+H338</f>
        <v>2</v>
      </c>
      <c r="J338" s="6" t="n">
        <f aca="false">IF(F338=0,0,I338/F338)</f>
        <v>0.285714285714286</v>
      </c>
    </row>
    <row r="339" customFormat="false" ht="15" hidden="false" customHeight="false" outlineLevel="0" collapsed="false">
      <c r="A339" s="4" t="s">
        <v>104</v>
      </c>
      <c r="B339" s="4" t="s">
        <v>824</v>
      </c>
      <c r="C339" s="4" t="s">
        <v>913</v>
      </c>
      <c r="D339" s="4" t="s">
        <v>949</v>
      </c>
      <c r="E339" s="4" t="s">
        <v>953</v>
      </c>
      <c r="F339" s="4" t="n">
        <f aca="false">COUNTIFS(Positions!$B$2:$B$14531,A339,Positions!$F$2:$F$14531,B339)</f>
        <v>5</v>
      </c>
      <c r="G339" s="4" t="n">
        <f aca="false">COUNTIFS(Positions!$B$2:$B$14531,A339,Positions!$F$2:$F$14531,B339,Positions!$E$2:$E$14531,"G")</f>
        <v>2</v>
      </c>
      <c r="H339" s="4" t="n">
        <f aca="false">COUNTIFS(Positions!$B$2:$B$14531,A339,Positions!$F$2:$F$14531,B339,Positions!$E$2:$E$14531,"C")</f>
        <v>1</v>
      </c>
      <c r="I339" s="3" t="n">
        <f aca="false">G339+H339</f>
        <v>3</v>
      </c>
      <c r="J339" s="6" t="n">
        <f aca="false">IF(F339=0,0,I339/F339)</f>
        <v>0.6</v>
      </c>
    </row>
    <row r="340" customFormat="false" ht="15" hidden="false" customHeight="false" outlineLevel="0" collapsed="false">
      <c r="A340" s="4" t="s">
        <v>104</v>
      </c>
      <c r="B340" s="4" t="s">
        <v>836</v>
      </c>
      <c r="C340" s="4" t="s">
        <v>916</v>
      </c>
      <c r="D340" s="4" t="s">
        <v>951</v>
      </c>
      <c r="E340" s="4" t="s">
        <v>988</v>
      </c>
      <c r="F340" s="4" t="n">
        <f aca="false">COUNTIFS(Positions!$B$2:$B$14531,A340,Positions!$F$2:$F$14531,B340)</f>
        <v>7</v>
      </c>
      <c r="G340" s="4" t="n">
        <f aca="false">COUNTIFS(Positions!$B$2:$B$14531,A340,Positions!$F$2:$F$14531,B340,Positions!$E$2:$E$14531,"G")</f>
        <v>1</v>
      </c>
      <c r="H340" s="4" t="n">
        <f aca="false">COUNTIFS(Positions!$B$2:$B$14531,A340,Positions!$F$2:$F$14531,B340,Positions!$E$2:$E$14531,"C")</f>
        <v>1</v>
      </c>
      <c r="I340" s="3" t="n">
        <f aca="false">G340+H340</f>
        <v>2</v>
      </c>
      <c r="J340" s="6" t="n">
        <f aca="false">IF(F340=0,0,I340/F340)</f>
        <v>0.285714285714286</v>
      </c>
    </row>
    <row r="341" customFormat="false" ht="15" hidden="false" customHeight="false" outlineLevel="0" collapsed="false">
      <c r="A341" s="7" t="s">
        <v>104</v>
      </c>
      <c r="B341" s="7" t="s">
        <v>919</v>
      </c>
      <c r="C341" s="7" t="s">
        <v>920</v>
      </c>
      <c r="D341" s="7" t="s">
        <v>936</v>
      </c>
      <c r="E341" s="7" t="s">
        <v>468</v>
      </c>
      <c r="F341" s="7" t="n">
        <f aca="false">COUNTIFS(Positions!$B$2:$B$14531,A341,Positions!$F$2:$F$14531,"Position 8")+COUNTIFS(Positions!$B$2:$B$14531,A341,Positions!$F$2:$F$14531,"Position 9")+COUNTIFS(Positions!$B$2:$B$14531,A341,Positions!$F$2:$F$14531,"Position 26")</f>
        <v>3</v>
      </c>
      <c r="G341" s="7" t="n">
        <f aca="false">COUNTIFS(Positions!$B$2:$B$14531,A341,Positions!$F$2:$F$14531,"Position 8",Positions!$E$2:$E$14531,"G")+COUNTIFS(Positions!$B$2:$B$14531,A341,Positions!$F$2:$F$14531,"Position 9",Positions!$E$2:$E$14531,"G")+COUNTIFS(Positions!$B$2:$B$14531,A341,Positions!$F$2:$F$14531,"Position 26",Positions!$E$2:$E$14531,"G")</f>
        <v>0</v>
      </c>
      <c r="H341" s="7" t="n">
        <f aca="false">COUNTIFS(Positions!$B$2:$B$14531,A341,Positions!$F$2:$F$14531,"Position 8",Positions!$E$2:$E$14531,"C")+COUNTIFS(Positions!$B$2:$B$14531,A341,Positions!$F$2:$F$14531,"Position 9",Positions!$E$2:$E$14531,"C")+COUNTIFS(Positions!$B$2:$B$14531,A341,Positions!$F$2:$F$14531,"Position 26",Positions!$E$2:$E$14531,"C")</f>
        <v>0</v>
      </c>
      <c r="I341" s="8" t="n">
        <f aca="false">G341+H341</f>
        <v>0</v>
      </c>
      <c r="J341" s="26" t="n">
        <f aca="false">IF(F341=0,0,I341/F341)</f>
        <v>0</v>
      </c>
    </row>
    <row r="342" customFormat="false" ht="15" hidden="false" customHeight="false" outlineLevel="0" collapsed="false">
      <c r="A342" s="4" t="s">
        <v>105</v>
      </c>
      <c r="B342" s="4" t="s">
        <v>788</v>
      </c>
      <c r="C342" s="4" t="s">
        <v>907</v>
      </c>
      <c r="D342" s="4" t="s">
        <v>929</v>
      </c>
      <c r="E342" s="4" t="s">
        <v>979</v>
      </c>
      <c r="F342" s="4" t="n">
        <f aca="false">COUNTIFS(Positions!$B$2:$B$14531,A342,Positions!$F$2:$F$14531,B342)</f>
        <v>9</v>
      </c>
      <c r="G342" s="4" t="n">
        <f aca="false">COUNTIFS(Positions!$B$2:$B$14531,A342,Positions!$F$2:$F$14531,B342,Positions!$E$2:$E$14531,"G")</f>
        <v>3</v>
      </c>
      <c r="H342" s="4" t="n">
        <f aca="false">COUNTIFS(Positions!$B$2:$B$14531,A342,Positions!$F$2:$F$14531,B342,Positions!$E$2:$E$14531,"C")</f>
        <v>0</v>
      </c>
      <c r="I342" s="3" t="n">
        <f aca="false">G342+H342</f>
        <v>3</v>
      </c>
      <c r="J342" s="6" t="n">
        <f aca="false">IF(F342=0,0,I342/F342)</f>
        <v>0.333333333333333</v>
      </c>
    </row>
    <row r="343" customFormat="false" ht="15" hidden="false" customHeight="false" outlineLevel="0" collapsed="false">
      <c r="A343" s="4" t="s">
        <v>105</v>
      </c>
      <c r="B343" s="4" t="s">
        <v>811</v>
      </c>
      <c r="C343" s="4" t="s">
        <v>910</v>
      </c>
      <c r="D343" s="4" t="s">
        <v>931</v>
      </c>
      <c r="E343" s="4" t="s">
        <v>948</v>
      </c>
      <c r="F343" s="4" t="n">
        <f aca="false">COUNTIFS(Positions!$B$2:$B$14531,A343,Positions!$F$2:$F$14531,B343)</f>
        <v>7</v>
      </c>
      <c r="G343" s="4" t="n">
        <f aca="false">COUNTIFS(Positions!$B$2:$B$14531,A343,Positions!$F$2:$F$14531,B343,Positions!$E$2:$E$14531,"G")</f>
        <v>0</v>
      </c>
      <c r="H343" s="4" t="n">
        <f aca="false">COUNTIFS(Positions!$B$2:$B$14531,A343,Positions!$F$2:$F$14531,B343,Positions!$E$2:$E$14531,"C")</f>
        <v>2</v>
      </c>
      <c r="I343" s="3" t="n">
        <f aca="false">G343+H343</f>
        <v>2</v>
      </c>
      <c r="J343" s="6" t="n">
        <f aca="false">IF(F343=0,0,I343/F343)</f>
        <v>0.285714285714286</v>
      </c>
    </row>
    <row r="344" customFormat="false" ht="15" hidden="false" customHeight="false" outlineLevel="0" collapsed="false">
      <c r="A344" s="4" t="s">
        <v>105</v>
      </c>
      <c r="B344" s="4" t="s">
        <v>824</v>
      </c>
      <c r="C344" s="4" t="s">
        <v>913</v>
      </c>
      <c r="D344" s="4" t="s">
        <v>949</v>
      </c>
      <c r="E344" s="4" t="s">
        <v>980</v>
      </c>
      <c r="F344" s="4" t="n">
        <f aca="false">COUNTIFS(Positions!$B$2:$B$14531,A344,Positions!$F$2:$F$14531,B344)</f>
        <v>5</v>
      </c>
      <c r="G344" s="4" t="n">
        <f aca="false">COUNTIFS(Positions!$B$2:$B$14531,A344,Positions!$F$2:$F$14531,B344,Positions!$E$2:$E$14531,"G")</f>
        <v>2</v>
      </c>
      <c r="H344" s="4" t="n">
        <f aca="false">COUNTIFS(Positions!$B$2:$B$14531,A344,Positions!$F$2:$F$14531,B344,Positions!$E$2:$E$14531,"C")</f>
        <v>2</v>
      </c>
      <c r="I344" s="3" t="n">
        <f aca="false">G344+H344</f>
        <v>4</v>
      </c>
      <c r="J344" s="6" t="n">
        <f aca="false">IF(F344=0,0,I344/F344)</f>
        <v>0.8</v>
      </c>
    </row>
    <row r="345" customFormat="false" ht="15" hidden="false" customHeight="false" outlineLevel="0" collapsed="false">
      <c r="A345" s="4" t="s">
        <v>105</v>
      </c>
      <c r="B345" s="4" t="s">
        <v>836</v>
      </c>
      <c r="C345" s="4" t="s">
        <v>916</v>
      </c>
      <c r="D345" s="4" t="s">
        <v>951</v>
      </c>
      <c r="E345" s="4" t="s">
        <v>988</v>
      </c>
      <c r="F345" s="4" t="n">
        <f aca="false">COUNTIFS(Positions!$B$2:$B$14531,A345,Positions!$F$2:$F$14531,B345)</f>
        <v>7</v>
      </c>
      <c r="G345" s="4" t="n">
        <f aca="false">COUNTIFS(Positions!$B$2:$B$14531,A345,Positions!$F$2:$F$14531,B345,Positions!$E$2:$E$14531,"G")</f>
        <v>1</v>
      </c>
      <c r="H345" s="4" t="n">
        <f aca="false">COUNTIFS(Positions!$B$2:$B$14531,A345,Positions!$F$2:$F$14531,B345,Positions!$E$2:$E$14531,"C")</f>
        <v>1</v>
      </c>
      <c r="I345" s="3" t="n">
        <f aca="false">G345+H345</f>
        <v>2</v>
      </c>
      <c r="J345" s="6" t="n">
        <f aca="false">IF(F345=0,0,I345/F345)</f>
        <v>0.285714285714286</v>
      </c>
    </row>
    <row r="346" customFormat="false" ht="15" hidden="false" customHeight="false" outlineLevel="0" collapsed="false">
      <c r="A346" s="7" t="s">
        <v>105</v>
      </c>
      <c r="B346" s="7" t="s">
        <v>919</v>
      </c>
      <c r="C346" s="7" t="s">
        <v>920</v>
      </c>
      <c r="D346" s="7" t="s">
        <v>936</v>
      </c>
      <c r="E346" s="7" t="s">
        <v>468</v>
      </c>
      <c r="F346" s="7" t="n">
        <f aca="false">COUNTIFS(Positions!$B$2:$B$14531,A346,Positions!$F$2:$F$14531,"Position 8")+COUNTIFS(Positions!$B$2:$B$14531,A346,Positions!$F$2:$F$14531,"Position 9")+COUNTIFS(Positions!$B$2:$B$14531,A346,Positions!$F$2:$F$14531,"Position 26")</f>
        <v>3</v>
      </c>
      <c r="G346" s="7" t="n">
        <f aca="false">COUNTIFS(Positions!$B$2:$B$14531,A346,Positions!$F$2:$F$14531,"Position 8",Positions!$E$2:$E$14531,"G")+COUNTIFS(Positions!$B$2:$B$14531,A346,Positions!$F$2:$F$14531,"Position 9",Positions!$E$2:$E$14531,"G")+COUNTIFS(Positions!$B$2:$B$14531,A346,Positions!$F$2:$F$14531,"Position 26",Positions!$E$2:$E$14531,"G")</f>
        <v>0</v>
      </c>
      <c r="H346" s="7" t="n">
        <f aca="false">COUNTIFS(Positions!$B$2:$B$14531,A346,Positions!$F$2:$F$14531,"Position 8",Positions!$E$2:$E$14531,"C")+COUNTIFS(Positions!$B$2:$B$14531,A346,Positions!$F$2:$F$14531,"Position 9",Positions!$E$2:$E$14531,"C")+COUNTIFS(Positions!$B$2:$B$14531,A346,Positions!$F$2:$F$14531,"Position 26",Positions!$E$2:$E$14531,"C")</f>
        <v>0</v>
      </c>
      <c r="I346" s="8" t="n">
        <f aca="false">G346+H346</f>
        <v>0</v>
      </c>
      <c r="J346" s="26" t="n">
        <f aca="false">IF(F346=0,0,I346/F346)</f>
        <v>0</v>
      </c>
    </row>
    <row r="347" customFormat="false" ht="15" hidden="false" customHeight="false" outlineLevel="0" collapsed="false">
      <c r="A347" s="4" t="s">
        <v>106</v>
      </c>
      <c r="B347" s="4" t="s">
        <v>788</v>
      </c>
      <c r="C347" s="4" t="s">
        <v>907</v>
      </c>
      <c r="D347" s="4" t="s">
        <v>907</v>
      </c>
      <c r="E347" s="4" t="s">
        <v>989</v>
      </c>
      <c r="F347" s="4" t="n">
        <f aca="false">COUNTIFS(Positions!$B$2:$B$14531,A347,Positions!$F$2:$F$14531,B347)</f>
        <v>8</v>
      </c>
      <c r="G347" s="4" t="n">
        <f aca="false">COUNTIFS(Positions!$B$2:$B$14531,A347,Positions!$F$2:$F$14531,B347,Positions!$E$2:$E$14531,"G")</f>
        <v>3</v>
      </c>
      <c r="H347" s="4" t="n">
        <f aca="false">COUNTIFS(Positions!$B$2:$B$14531,A347,Positions!$F$2:$F$14531,B347,Positions!$E$2:$E$14531,"C")</f>
        <v>0</v>
      </c>
      <c r="I347" s="3" t="n">
        <f aca="false">G347+H347</f>
        <v>3</v>
      </c>
      <c r="J347" s="6" t="n">
        <f aca="false">IF(F347=0,0,I347/F347)</f>
        <v>0.375</v>
      </c>
    </row>
    <row r="348" customFormat="false" ht="15" hidden="false" customHeight="false" outlineLevel="0" collapsed="false">
      <c r="A348" s="4" t="s">
        <v>106</v>
      </c>
      <c r="B348" s="4" t="s">
        <v>811</v>
      </c>
      <c r="C348" s="4" t="s">
        <v>910</v>
      </c>
      <c r="D348" s="4" t="s">
        <v>910</v>
      </c>
      <c r="E348" s="4" t="s">
        <v>948</v>
      </c>
      <c r="F348" s="4" t="n">
        <f aca="false">COUNTIFS(Positions!$B$2:$B$14531,A348,Positions!$F$2:$F$14531,B348)</f>
        <v>7</v>
      </c>
      <c r="G348" s="4" t="n">
        <f aca="false">COUNTIFS(Positions!$B$2:$B$14531,A348,Positions!$F$2:$F$14531,B348,Positions!$E$2:$E$14531,"G")</f>
        <v>0</v>
      </c>
      <c r="H348" s="4" t="n">
        <f aca="false">COUNTIFS(Positions!$B$2:$B$14531,A348,Positions!$F$2:$F$14531,B348,Positions!$E$2:$E$14531,"C")</f>
        <v>2</v>
      </c>
      <c r="I348" s="3" t="n">
        <f aca="false">G348+H348</f>
        <v>2</v>
      </c>
      <c r="J348" s="6" t="n">
        <f aca="false">IF(F348=0,0,I348/F348)</f>
        <v>0.285714285714286</v>
      </c>
    </row>
    <row r="349" customFormat="false" ht="15" hidden="false" customHeight="false" outlineLevel="0" collapsed="false">
      <c r="A349" s="4" t="s">
        <v>106</v>
      </c>
      <c r="B349" s="4" t="s">
        <v>824</v>
      </c>
      <c r="C349" s="4" t="s">
        <v>913</v>
      </c>
      <c r="D349" s="4" t="s">
        <v>913</v>
      </c>
      <c r="E349" s="4" t="s">
        <v>953</v>
      </c>
      <c r="F349" s="4" t="n">
        <f aca="false">COUNTIFS(Positions!$B$2:$B$14531,A349,Positions!$F$2:$F$14531,B349)</f>
        <v>5</v>
      </c>
      <c r="G349" s="4" t="n">
        <f aca="false">COUNTIFS(Positions!$B$2:$B$14531,A349,Positions!$F$2:$F$14531,B349,Positions!$E$2:$E$14531,"G")</f>
        <v>2</v>
      </c>
      <c r="H349" s="4" t="n">
        <f aca="false">COUNTIFS(Positions!$B$2:$B$14531,A349,Positions!$F$2:$F$14531,B349,Positions!$E$2:$E$14531,"C")</f>
        <v>1</v>
      </c>
      <c r="I349" s="3" t="n">
        <f aca="false">G349+H349</f>
        <v>3</v>
      </c>
      <c r="J349" s="6" t="n">
        <f aca="false">IF(F349=0,0,I349/F349)</f>
        <v>0.6</v>
      </c>
    </row>
    <row r="350" customFormat="false" ht="15" hidden="false" customHeight="false" outlineLevel="0" collapsed="false">
      <c r="A350" s="4" t="s">
        <v>106</v>
      </c>
      <c r="B350" s="4" t="s">
        <v>836</v>
      </c>
      <c r="C350" s="4" t="s">
        <v>916</v>
      </c>
      <c r="D350" s="4" t="s">
        <v>916</v>
      </c>
      <c r="E350" s="4" t="s">
        <v>981</v>
      </c>
      <c r="F350" s="4" t="n">
        <f aca="false">COUNTIFS(Positions!$B$2:$B$14531,A350,Positions!$F$2:$F$14531,B350)</f>
        <v>7</v>
      </c>
      <c r="G350" s="4" t="n">
        <f aca="false">COUNTIFS(Positions!$B$2:$B$14531,A350,Positions!$F$2:$F$14531,B350,Positions!$E$2:$E$14531,"G")</f>
        <v>2</v>
      </c>
      <c r="H350" s="4" t="n">
        <f aca="false">COUNTIFS(Positions!$B$2:$B$14531,A350,Positions!$F$2:$F$14531,B350,Positions!$E$2:$E$14531,"C")</f>
        <v>1</v>
      </c>
      <c r="I350" s="3" t="n">
        <f aca="false">G350+H350</f>
        <v>3</v>
      </c>
      <c r="J350" s="6" t="n">
        <f aca="false">IF(F350=0,0,I350/F350)</f>
        <v>0.428571428571429</v>
      </c>
    </row>
    <row r="351" customFormat="false" ht="15" hidden="false" customHeight="false" outlineLevel="0" collapsed="false">
      <c r="A351" s="7" t="s">
        <v>106</v>
      </c>
      <c r="B351" s="7" t="s">
        <v>919</v>
      </c>
      <c r="C351" s="7" t="s">
        <v>920</v>
      </c>
      <c r="D351" s="7" t="s">
        <v>920</v>
      </c>
      <c r="E351" s="7" t="s">
        <v>365</v>
      </c>
      <c r="F351" s="7" t="n">
        <f aca="false">COUNTIFS(Positions!$B$2:$B$14531,A351,Positions!$F$2:$F$14531,"Position 8")+COUNTIFS(Positions!$B$2:$B$14531,A351,Positions!$F$2:$F$14531,"Position 9")+COUNTIFS(Positions!$B$2:$B$14531,A351,Positions!$F$2:$F$14531,"Position 26")</f>
        <v>3</v>
      </c>
      <c r="G351" s="7" t="n">
        <f aca="false">COUNTIFS(Positions!$B$2:$B$14531,A351,Positions!$F$2:$F$14531,"Position 8",Positions!$E$2:$E$14531,"G")+COUNTIFS(Positions!$B$2:$B$14531,A351,Positions!$F$2:$F$14531,"Position 9",Positions!$E$2:$E$14531,"G")+COUNTIFS(Positions!$B$2:$B$14531,A351,Positions!$F$2:$F$14531,"Position 26",Positions!$E$2:$E$14531,"G")</f>
        <v>1</v>
      </c>
      <c r="H351" s="7" t="n">
        <f aca="false">COUNTIFS(Positions!$B$2:$B$14531,A351,Positions!$F$2:$F$14531,"Position 8",Positions!$E$2:$E$14531,"C")+COUNTIFS(Positions!$B$2:$B$14531,A351,Positions!$F$2:$F$14531,"Position 9",Positions!$E$2:$E$14531,"C")+COUNTIFS(Positions!$B$2:$B$14531,A351,Positions!$F$2:$F$14531,"Position 26",Positions!$E$2:$E$14531,"C")</f>
        <v>0</v>
      </c>
      <c r="I351" s="8" t="n">
        <f aca="false">G351+H351</f>
        <v>1</v>
      </c>
      <c r="J351" s="26" t="n">
        <f aca="false">IF(F351=0,0,I351/F351)</f>
        <v>0.333333333333333</v>
      </c>
    </row>
    <row r="352" customFormat="false" ht="15" hidden="false" customHeight="false" outlineLevel="0" collapsed="false">
      <c r="A352" s="4" t="s">
        <v>107</v>
      </c>
      <c r="B352" s="4" t="s">
        <v>788</v>
      </c>
      <c r="C352" s="4" t="s">
        <v>907</v>
      </c>
      <c r="D352" s="4" t="s">
        <v>929</v>
      </c>
      <c r="E352" s="4" t="s">
        <v>1099</v>
      </c>
      <c r="F352" s="4" t="n">
        <f aca="false">COUNTIFS(Positions!$B$2:$B$14531,A352,Positions!$F$2:$F$14531,B352)</f>
        <v>9</v>
      </c>
      <c r="G352" s="4" t="n">
        <f aca="false">COUNTIFS(Positions!$B$2:$B$14531,A352,Positions!$F$2:$F$14531,B352,Positions!$E$2:$E$14531,"G")</f>
        <v>3</v>
      </c>
      <c r="H352" s="4" t="n">
        <f aca="false">COUNTIFS(Positions!$B$2:$B$14531,A352,Positions!$F$2:$F$14531,B352,Positions!$E$2:$E$14531,"C")</f>
        <v>0</v>
      </c>
      <c r="I352" s="3" t="n">
        <f aca="false">G352+H352</f>
        <v>3</v>
      </c>
      <c r="J352" s="6" t="n">
        <f aca="false">IF(F352=0,0,I352/F352)</f>
        <v>0.333333333333333</v>
      </c>
    </row>
    <row r="353" customFormat="false" ht="15" hidden="false" customHeight="false" outlineLevel="0" collapsed="false">
      <c r="A353" s="4" t="s">
        <v>107</v>
      </c>
      <c r="B353" s="4" t="s">
        <v>811</v>
      </c>
      <c r="C353" s="4" t="s">
        <v>910</v>
      </c>
      <c r="D353" s="4" t="s">
        <v>931</v>
      </c>
      <c r="E353" s="4" t="s">
        <v>1100</v>
      </c>
      <c r="F353" s="4" t="n">
        <f aca="false">COUNTIFS(Positions!$B$2:$B$14531,A353,Positions!$F$2:$F$14531,B353)</f>
        <v>7</v>
      </c>
      <c r="G353" s="4" t="n">
        <f aca="false">COUNTIFS(Positions!$B$2:$B$14531,A353,Positions!$F$2:$F$14531,B353,Positions!$E$2:$E$14531,"G")</f>
        <v>0</v>
      </c>
      <c r="H353" s="4" t="n">
        <f aca="false">COUNTIFS(Positions!$B$2:$B$14531,A353,Positions!$F$2:$F$14531,B353,Positions!$E$2:$E$14531,"C")</f>
        <v>1</v>
      </c>
      <c r="I353" s="3" t="n">
        <f aca="false">G353+H353</f>
        <v>1</v>
      </c>
      <c r="J353" s="6" t="n">
        <f aca="false">IF(F353=0,0,I353/F353)</f>
        <v>0.142857142857143</v>
      </c>
    </row>
    <row r="354" customFormat="false" ht="15" hidden="false" customHeight="false" outlineLevel="0" collapsed="false">
      <c r="A354" s="4" t="s">
        <v>107</v>
      </c>
      <c r="B354" s="4" t="s">
        <v>824</v>
      </c>
      <c r="C354" s="4" t="s">
        <v>913</v>
      </c>
      <c r="D354" s="4" t="s">
        <v>1101</v>
      </c>
      <c r="E354" s="4" t="s">
        <v>1102</v>
      </c>
      <c r="F354" s="4" t="n">
        <f aca="false">COUNTIFS(Positions!$B$2:$B$14531,A354,Positions!$F$2:$F$14531,B354)</f>
        <v>17</v>
      </c>
      <c r="G354" s="4" t="n">
        <f aca="false">COUNTIFS(Positions!$B$2:$B$14531,A354,Positions!$F$2:$F$14531,B354,Positions!$E$2:$E$14531,"G")</f>
        <v>4</v>
      </c>
      <c r="H354" s="4" t="n">
        <f aca="false">COUNTIFS(Positions!$B$2:$B$14531,A354,Positions!$F$2:$F$14531,B354,Positions!$E$2:$E$14531,"C")</f>
        <v>4</v>
      </c>
      <c r="I354" s="3" t="n">
        <f aca="false">G354+H354</f>
        <v>8</v>
      </c>
      <c r="J354" s="6" t="n">
        <f aca="false">IF(F354=0,0,I354/F354)</f>
        <v>0.470588235294118</v>
      </c>
    </row>
    <row r="355" customFormat="false" ht="15" hidden="false" customHeight="false" outlineLevel="0" collapsed="false">
      <c r="A355" s="4" t="s">
        <v>107</v>
      </c>
      <c r="B355" s="4" t="s">
        <v>836</v>
      </c>
      <c r="C355" s="4" t="s">
        <v>916</v>
      </c>
      <c r="D355" s="4" t="s">
        <v>1103</v>
      </c>
      <c r="E355" s="4" t="s">
        <v>988</v>
      </c>
      <c r="F355" s="4" t="n">
        <f aca="false">COUNTIFS(Positions!$B$2:$B$14531,A355,Positions!$F$2:$F$14531,B355)</f>
        <v>7</v>
      </c>
      <c r="G355" s="4" t="n">
        <f aca="false">COUNTIFS(Positions!$B$2:$B$14531,A355,Positions!$F$2:$F$14531,B355,Positions!$E$2:$E$14531,"G")</f>
        <v>1</v>
      </c>
      <c r="H355" s="4" t="n">
        <f aca="false">COUNTIFS(Positions!$B$2:$B$14531,A355,Positions!$F$2:$F$14531,B355,Positions!$E$2:$E$14531,"C")</f>
        <v>1</v>
      </c>
      <c r="I355" s="3" t="n">
        <f aca="false">G355+H355</f>
        <v>2</v>
      </c>
      <c r="J355" s="6" t="n">
        <f aca="false">IF(F355=0,0,I355/F355)</f>
        <v>0.285714285714286</v>
      </c>
    </row>
    <row r="356" customFormat="false" ht="15" hidden="false" customHeight="false" outlineLevel="0" collapsed="false">
      <c r="A356" s="7" t="s">
        <v>107</v>
      </c>
      <c r="B356" s="7" t="s">
        <v>919</v>
      </c>
      <c r="C356" s="7" t="s">
        <v>920</v>
      </c>
      <c r="D356" s="7" t="s">
        <v>936</v>
      </c>
      <c r="E356" s="7" t="s">
        <v>331</v>
      </c>
      <c r="F356" s="7" t="n">
        <f aca="false">COUNTIFS(Positions!$B$2:$B$14531,A356,Positions!$F$2:$F$14531,"Position 8")+COUNTIFS(Positions!$B$2:$B$14531,A356,Positions!$F$2:$F$14531,"Position 9")+COUNTIFS(Positions!$B$2:$B$14531,A356,Positions!$F$2:$F$14531,"Position 26")</f>
        <v>3</v>
      </c>
      <c r="G356" s="7" t="n">
        <f aca="false">COUNTIFS(Positions!$B$2:$B$14531,A356,Positions!$F$2:$F$14531,"Position 8",Positions!$E$2:$E$14531,"G")+COUNTIFS(Positions!$B$2:$B$14531,A356,Positions!$F$2:$F$14531,"Position 9",Positions!$E$2:$E$14531,"G")+COUNTIFS(Positions!$B$2:$B$14531,A356,Positions!$F$2:$F$14531,"Position 26",Positions!$E$2:$E$14531,"G")</f>
        <v>1</v>
      </c>
      <c r="H356" s="7" t="n">
        <f aca="false">COUNTIFS(Positions!$B$2:$B$14531,A356,Positions!$F$2:$F$14531,"Position 8",Positions!$E$2:$E$14531,"C")+COUNTIFS(Positions!$B$2:$B$14531,A356,Positions!$F$2:$F$14531,"Position 9",Positions!$E$2:$E$14531,"C")+COUNTIFS(Positions!$B$2:$B$14531,A356,Positions!$F$2:$F$14531,"Position 26",Positions!$E$2:$E$14531,"C")</f>
        <v>0</v>
      </c>
      <c r="I356" s="8" t="n">
        <f aca="false">G356+H356</f>
        <v>1</v>
      </c>
      <c r="J356" s="26" t="n">
        <f aca="false">IF(F356=0,0,I356/F356)</f>
        <v>0.333333333333333</v>
      </c>
    </row>
    <row r="357" customFormat="false" ht="15" hidden="false" customHeight="false" outlineLevel="0" collapsed="false">
      <c r="A357" s="4" t="s">
        <v>108</v>
      </c>
      <c r="B357" s="4" t="s">
        <v>788</v>
      </c>
      <c r="C357" s="4" t="s">
        <v>907</v>
      </c>
      <c r="D357" s="4" t="s">
        <v>929</v>
      </c>
      <c r="E357" s="4" t="s">
        <v>1104</v>
      </c>
      <c r="F357" s="4" t="n">
        <f aca="false">COUNTIFS(Positions!$B$2:$B$14531,A357,Positions!$F$2:$F$14531,B357)</f>
        <v>9</v>
      </c>
      <c r="G357" s="4" t="n">
        <f aca="false">COUNTIFS(Positions!$B$2:$B$14531,A357,Positions!$F$2:$F$14531,B357,Positions!$E$2:$E$14531,"G")</f>
        <v>3</v>
      </c>
      <c r="H357" s="4" t="n">
        <f aca="false">COUNTIFS(Positions!$B$2:$B$14531,A357,Positions!$F$2:$F$14531,B357,Positions!$E$2:$E$14531,"C")</f>
        <v>1</v>
      </c>
      <c r="I357" s="3" t="n">
        <f aca="false">G357+H357</f>
        <v>4</v>
      </c>
      <c r="J357" s="6" t="n">
        <f aca="false">IF(F357=0,0,I357/F357)</f>
        <v>0.444444444444444</v>
      </c>
    </row>
    <row r="358" customFormat="false" ht="15" hidden="false" customHeight="false" outlineLevel="0" collapsed="false">
      <c r="A358" s="4" t="s">
        <v>108</v>
      </c>
      <c r="B358" s="4" t="s">
        <v>811</v>
      </c>
      <c r="C358" s="4" t="s">
        <v>910</v>
      </c>
      <c r="D358" s="4" t="s">
        <v>931</v>
      </c>
      <c r="E358" s="4" t="s">
        <v>1105</v>
      </c>
      <c r="F358" s="4" t="n">
        <f aca="false">COUNTIFS(Positions!$B$2:$B$14531,A358,Positions!$F$2:$F$14531,B358)</f>
        <v>7</v>
      </c>
      <c r="G358" s="4" t="n">
        <f aca="false">COUNTIFS(Positions!$B$2:$B$14531,A358,Positions!$F$2:$F$14531,B358,Positions!$E$2:$E$14531,"G")</f>
        <v>0</v>
      </c>
      <c r="H358" s="4" t="n">
        <f aca="false">COUNTIFS(Positions!$B$2:$B$14531,A358,Positions!$F$2:$F$14531,B358,Positions!$E$2:$E$14531,"C")</f>
        <v>2</v>
      </c>
      <c r="I358" s="3" t="n">
        <f aca="false">G358+H358</f>
        <v>2</v>
      </c>
      <c r="J358" s="6" t="n">
        <f aca="false">IF(F358=0,0,I358/F358)</f>
        <v>0.285714285714286</v>
      </c>
    </row>
    <row r="359" customFormat="false" ht="15" hidden="false" customHeight="false" outlineLevel="0" collapsed="false">
      <c r="A359" s="4" t="s">
        <v>108</v>
      </c>
      <c r="B359" s="4" t="s">
        <v>824</v>
      </c>
      <c r="C359" s="4" t="s">
        <v>913</v>
      </c>
      <c r="D359" s="4" t="s">
        <v>939</v>
      </c>
      <c r="E359" s="4" t="s">
        <v>1106</v>
      </c>
      <c r="F359" s="4" t="n">
        <f aca="false">COUNTIFS(Positions!$B$2:$B$14531,A359,Positions!$F$2:$F$14531,B359)</f>
        <v>13</v>
      </c>
      <c r="G359" s="4" t="n">
        <f aca="false">COUNTIFS(Positions!$B$2:$B$14531,A359,Positions!$F$2:$F$14531,B359,Positions!$E$2:$E$14531,"G")</f>
        <v>3</v>
      </c>
      <c r="H359" s="4" t="n">
        <f aca="false">COUNTIFS(Positions!$B$2:$B$14531,A359,Positions!$F$2:$F$14531,B359,Positions!$E$2:$E$14531,"C")</f>
        <v>2</v>
      </c>
      <c r="I359" s="3" t="n">
        <f aca="false">G359+H359</f>
        <v>5</v>
      </c>
      <c r="J359" s="6" t="n">
        <f aca="false">IF(F359=0,0,I359/F359)</f>
        <v>0.384615384615385</v>
      </c>
    </row>
    <row r="360" customFormat="false" ht="15" hidden="false" customHeight="false" outlineLevel="0" collapsed="false">
      <c r="A360" s="4" t="s">
        <v>108</v>
      </c>
      <c r="B360" s="4" t="s">
        <v>836</v>
      </c>
      <c r="C360" s="4" t="s">
        <v>916</v>
      </c>
      <c r="D360" s="4" t="s">
        <v>941</v>
      </c>
      <c r="E360" s="4" t="s">
        <v>935</v>
      </c>
      <c r="F360" s="4" t="n">
        <f aca="false">COUNTIFS(Positions!$B$2:$B$14531,A360,Positions!$F$2:$F$14531,B360)</f>
        <v>7</v>
      </c>
      <c r="G360" s="4" t="n">
        <f aca="false">COUNTIFS(Positions!$B$2:$B$14531,A360,Positions!$F$2:$F$14531,B360,Positions!$E$2:$E$14531,"G")</f>
        <v>1</v>
      </c>
      <c r="H360" s="4" t="n">
        <f aca="false">COUNTIFS(Positions!$B$2:$B$14531,A360,Positions!$F$2:$F$14531,B360,Positions!$E$2:$E$14531,"C")</f>
        <v>1</v>
      </c>
      <c r="I360" s="3" t="n">
        <f aca="false">G360+H360</f>
        <v>2</v>
      </c>
      <c r="J360" s="6" t="n">
        <f aca="false">IF(F360=0,0,I360/F360)</f>
        <v>0.285714285714286</v>
      </c>
    </row>
    <row r="361" customFormat="false" ht="15" hidden="false" customHeight="false" outlineLevel="0" collapsed="false">
      <c r="A361" s="7" t="s">
        <v>108</v>
      </c>
      <c r="B361" s="7" t="s">
        <v>919</v>
      </c>
      <c r="C361" s="7" t="s">
        <v>920</v>
      </c>
      <c r="D361" s="7" t="s">
        <v>936</v>
      </c>
      <c r="E361" s="7" t="s">
        <v>331</v>
      </c>
      <c r="F361" s="7" t="n">
        <f aca="false">COUNTIFS(Positions!$B$2:$B$14531,A361,Positions!$F$2:$F$14531,"Position 8")+COUNTIFS(Positions!$B$2:$B$14531,A361,Positions!$F$2:$F$14531,"Position 9")+COUNTIFS(Positions!$B$2:$B$14531,A361,Positions!$F$2:$F$14531,"Position 26")</f>
        <v>3</v>
      </c>
      <c r="G361" s="7" t="n">
        <f aca="false">COUNTIFS(Positions!$B$2:$B$14531,A361,Positions!$F$2:$F$14531,"Position 8",Positions!$E$2:$E$14531,"G")+COUNTIFS(Positions!$B$2:$B$14531,A361,Positions!$F$2:$F$14531,"Position 9",Positions!$E$2:$E$14531,"G")+COUNTIFS(Positions!$B$2:$B$14531,A361,Positions!$F$2:$F$14531,"Position 26",Positions!$E$2:$E$14531,"G")</f>
        <v>1</v>
      </c>
      <c r="H361" s="7" t="n">
        <f aca="false">COUNTIFS(Positions!$B$2:$B$14531,A361,Positions!$F$2:$F$14531,"Position 8",Positions!$E$2:$E$14531,"C")+COUNTIFS(Positions!$B$2:$B$14531,A361,Positions!$F$2:$F$14531,"Position 9",Positions!$E$2:$E$14531,"C")+COUNTIFS(Positions!$B$2:$B$14531,A361,Positions!$F$2:$F$14531,"Position 26",Positions!$E$2:$E$14531,"C")</f>
        <v>0</v>
      </c>
      <c r="I361" s="8" t="n">
        <f aca="false">G361+H361</f>
        <v>1</v>
      </c>
      <c r="J361" s="26" t="n">
        <f aca="false">IF(F361=0,0,I361/F361)</f>
        <v>0.333333333333333</v>
      </c>
    </row>
    <row r="362" customFormat="false" ht="15" hidden="false" customHeight="false" outlineLevel="0" collapsed="false">
      <c r="A362" s="4" t="s">
        <v>109</v>
      </c>
      <c r="B362" s="4" t="s">
        <v>788</v>
      </c>
      <c r="C362" s="4" t="s">
        <v>907</v>
      </c>
      <c r="D362" s="4" t="s">
        <v>929</v>
      </c>
      <c r="E362" s="4" t="s">
        <v>1104</v>
      </c>
      <c r="F362" s="4" t="n">
        <f aca="false">COUNTIFS(Positions!$B$2:$B$14531,A362,Positions!$F$2:$F$14531,B362)</f>
        <v>9</v>
      </c>
      <c r="G362" s="4" t="n">
        <f aca="false">COUNTIFS(Positions!$B$2:$B$14531,A362,Positions!$F$2:$F$14531,B362,Positions!$E$2:$E$14531,"G")</f>
        <v>3</v>
      </c>
      <c r="H362" s="4" t="n">
        <f aca="false">COUNTIFS(Positions!$B$2:$B$14531,A362,Positions!$F$2:$F$14531,B362,Positions!$E$2:$E$14531,"C")</f>
        <v>1</v>
      </c>
      <c r="I362" s="3" t="n">
        <f aca="false">G362+H362</f>
        <v>4</v>
      </c>
      <c r="J362" s="6" t="n">
        <f aca="false">IF(F362=0,0,I362/F362)</f>
        <v>0.444444444444444</v>
      </c>
    </row>
    <row r="363" customFormat="false" ht="15" hidden="false" customHeight="false" outlineLevel="0" collapsed="false">
      <c r="A363" s="4" t="s">
        <v>109</v>
      </c>
      <c r="B363" s="4" t="s">
        <v>811</v>
      </c>
      <c r="C363" s="4" t="s">
        <v>910</v>
      </c>
      <c r="D363" s="4" t="s">
        <v>931</v>
      </c>
      <c r="E363" s="4" t="s">
        <v>1029</v>
      </c>
      <c r="F363" s="4" t="n">
        <f aca="false">COUNTIFS(Positions!$B$2:$B$14531,A363,Positions!$F$2:$F$14531,B363)</f>
        <v>7</v>
      </c>
      <c r="G363" s="4" t="n">
        <f aca="false">COUNTIFS(Positions!$B$2:$B$14531,A363,Positions!$F$2:$F$14531,B363,Positions!$E$2:$E$14531,"G")</f>
        <v>2</v>
      </c>
      <c r="H363" s="4" t="n">
        <f aca="false">COUNTIFS(Positions!$B$2:$B$14531,A363,Positions!$F$2:$F$14531,B363,Positions!$E$2:$E$14531,"C")</f>
        <v>1</v>
      </c>
      <c r="I363" s="3" t="n">
        <f aca="false">G363+H363</f>
        <v>3</v>
      </c>
      <c r="J363" s="6" t="n">
        <f aca="false">IF(F363=0,0,I363/F363)</f>
        <v>0.428571428571429</v>
      </c>
    </row>
    <row r="364" customFormat="false" ht="15" hidden="false" customHeight="false" outlineLevel="0" collapsed="false">
      <c r="A364" s="4" t="s">
        <v>109</v>
      </c>
      <c r="B364" s="4" t="s">
        <v>824</v>
      </c>
      <c r="C364" s="4" t="s">
        <v>913</v>
      </c>
      <c r="D364" s="4" t="s">
        <v>1107</v>
      </c>
      <c r="E364" s="4" t="s">
        <v>1108</v>
      </c>
      <c r="F364" s="4" t="n">
        <f aca="false">COUNTIFS(Positions!$B$2:$B$14531,A364,Positions!$F$2:$F$14531,B364)</f>
        <v>12</v>
      </c>
      <c r="G364" s="4" t="n">
        <f aca="false">COUNTIFS(Positions!$B$2:$B$14531,A364,Positions!$F$2:$F$14531,B364,Positions!$E$2:$E$14531,"G")</f>
        <v>3</v>
      </c>
      <c r="H364" s="4" t="n">
        <f aca="false">COUNTIFS(Positions!$B$2:$B$14531,A364,Positions!$F$2:$F$14531,B364,Positions!$E$2:$E$14531,"C")</f>
        <v>3</v>
      </c>
      <c r="I364" s="3" t="n">
        <f aca="false">G364+H364</f>
        <v>6</v>
      </c>
      <c r="J364" s="6" t="n">
        <f aca="false">IF(F364=0,0,I364/F364)</f>
        <v>0.5</v>
      </c>
    </row>
    <row r="365" customFormat="false" ht="15" hidden="false" customHeight="false" outlineLevel="0" collapsed="false">
      <c r="A365" s="4" t="s">
        <v>109</v>
      </c>
      <c r="B365" s="4" t="s">
        <v>836</v>
      </c>
      <c r="C365" s="4" t="s">
        <v>916</v>
      </c>
      <c r="D365" s="4" t="s">
        <v>1109</v>
      </c>
      <c r="E365" s="4" t="s">
        <v>988</v>
      </c>
      <c r="F365" s="4" t="n">
        <f aca="false">COUNTIFS(Positions!$B$2:$B$14531,A365,Positions!$F$2:$F$14531,B365)</f>
        <v>7</v>
      </c>
      <c r="G365" s="4" t="n">
        <f aca="false">COUNTIFS(Positions!$B$2:$B$14531,A365,Positions!$F$2:$F$14531,B365,Positions!$E$2:$E$14531,"G")</f>
        <v>1</v>
      </c>
      <c r="H365" s="4" t="n">
        <f aca="false">COUNTIFS(Positions!$B$2:$B$14531,A365,Positions!$F$2:$F$14531,B365,Positions!$E$2:$E$14531,"C")</f>
        <v>1</v>
      </c>
      <c r="I365" s="3" t="n">
        <f aca="false">G365+H365</f>
        <v>2</v>
      </c>
      <c r="J365" s="6" t="n">
        <f aca="false">IF(F365=0,0,I365/F365)</f>
        <v>0.285714285714286</v>
      </c>
    </row>
    <row r="366" customFormat="false" ht="15" hidden="false" customHeight="false" outlineLevel="0" collapsed="false">
      <c r="A366" s="7" t="s">
        <v>109</v>
      </c>
      <c r="B366" s="7" t="s">
        <v>919</v>
      </c>
      <c r="C366" s="7" t="s">
        <v>920</v>
      </c>
      <c r="D366" s="7" t="s">
        <v>936</v>
      </c>
      <c r="E366" s="7" t="s">
        <v>331</v>
      </c>
      <c r="F366" s="7" t="n">
        <f aca="false">COUNTIFS(Positions!$B$2:$B$14531,A366,Positions!$F$2:$F$14531,"Position 8")+COUNTIFS(Positions!$B$2:$B$14531,A366,Positions!$F$2:$F$14531,"Position 9")+COUNTIFS(Positions!$B$2:$B$14531,A366,Positions!$F$2:$F$14531,"Position 26")</f>
        <v>3</v>
      </c>
      <c r="G366" s="7" t="n">
        <f aca="false">COUNTIFS(Positions!$B$2:$B$14531,A366,Positions!$F$2:$F$14531,"Position 8",Positions!$E$2:$E$14531,"G")+COUNTIFS(Positions!$B$2:$B$14531,A366,Positions!$F$2:$F$14531,"Position 9",Positions!$E$2:$E$14531,"G")+COUNTIFS(Positions!$B$2:$B$14531,A366,Positions!$F$2:$F$14531,"Position 26",Positions!$E$2:$E$14531,"G")</f>
        <v>1</v>
      </c>
      <c r="H366" s="7" t="n">
        <f aca="false">COUNTIFS(Positions!$B$2:$B$14531,A366,Positions!$F$2:$F$14531,"Position 8",Positions!$E$2:$E$14531,"C")+COUNTIFS(Positions!$B$2:$B$14531,A366,Positions!$F$2:$F$14531,"Position 9",Positions!$E$2:$E$14531,"C")+COUNTIFS(Positions!$B$2:$B$14531,A366,Positions!$F$2:$F$14531,"Position 26",Positions!$E$2:$E$14531,"C")</f>
        <v>0</v>
      </c>
      <c r="I366" s="8" t="n">
        <f aca="false">G366+H366</f>
        <v>1</v>
      </c>
      <c r="J366" s="26" t="n">
        <f aca="false">IF(F366=0,0,I366/F366)</f>
        <v>0.333333333333333</v>
      </c>
    </row>
    <row r="367" customFormat="false" ht="15" hidden="false" customHeight="false" outlineLevel="0" collapsed="false">
      <c r="A367" s="4" t="s">
        <v>110</v>
      </c>
      <c r="B367" s="4" t="s">
        <v>788</v>
      </c>
      <c r="C367" s="4" t="s">
        <v>907</v>
      </c>
      <c r="D367" s="4" t="s">
        <v>907</v>
      </c>
      <c r="E367" s="4" t="s">
        <v>1110</v>
      </c>
      <c r="F367" s="4" t="n">
        <f aca="false">COUNTIFS(Positions!$B$2:$B$14531,A367,Positions!$F$2:$F$14531,B367)</f>
        <v>8</v>
      </c>
      <c r="G367" s="4" t="n">
        <f aca="false">COUNTIFS(Positions!$B$2:$B$14531,A367,Positions!$F$2:$F$14531,B367,Positions!$E$2:$E$14531,"G")</f>
        <v>3</v>
      </c>
      <c r="H367" s="4" t="n">
        <f aca="false">COUNTIFS(Positions!$B$2:$B$14531,A367,Positions!$F$2:$F$14531,B367,Positions!$E$2:$E$14531,"C")</f>
        <v>2</v>
      </c>
      <c r="I367" s="3" t="n">
        <f aca="false">G367+H367</f>
        <v>5</v>
      </c>
      <c r="J367" s="6" t="n">
        <f aca="false">IF(F367=0,0,I367/F367)</f>
        <v>0.625</v>
      </c>
    </row>
    <row r="368" customFormat="false" ht="15" hidden="false" customHeight="false" outlineLevel="0" collapsed="false">
      <c r="A368" s="4" t="s">
        <v>110</v>
      </c>
      <c r="B368" s="4" t="s">
        <v>811</v>
      </c>
      <c r="C368" s="4" t="s">
        <v>910</v>
      </c>
      <c r="D368" s="4" t="s">
        <v>910</v>
      </c>
      <c r="E368" s="4" t="s">
        <v>990</v>
      </c>
      <c r="F368" s="4" t="n">
        <f aca="false">COUNTIFS(Positions!$B$2:$B$14531,A368,Positions!$F$2:$F$14531,B368)</f>
        <v>7</v>
      </c>
      <c r="G368" s="4" t="n">
        <f aca="false">COUNTIFS(Positions!$B$2:$B$14531,A368,Positions!$F$2:$F$14531,B368,Positions!$E$2:$E$14531,"G")</f>
        <v>0</v>
      </c>
      <c r="H368" s="4" t="n">
        <f aca="false">COUNTIFS(Positions!$B$2:$B$14531,A368,Positions!$F$2:$F$14531,B368,Positions!$E$2:$E$14531,"C")</f>
        <v>1</v>
      </c>
      <c r="I368" s="3" t="n">
        <f aca="false">G368+H368</f>
        <v>1</v>
      </c>
      <c r="J368" s="6" t="n">
        <f aca="false">IF(F368=0,0,I368/F368)</f>
        <v>0.142857142857143</v>
      </c>
    </row>
    <row r="369" customFormat="false" ht="15" hidden="false" customHeight="false" outlineLevel="0" collapsed="false">
      <c r="A369" s="4" t="s">
        <v>110</v>
      </c>
      <c r="B369" s="4" t="s">
        <v>824</v>
      </c>
      <c r="C369" s="4" t="s">
        <v>913</v>
      </c>
      <c r="D369" s="4" t="s">
        <v>913</v>
      </c>
      <c r="E369" s="4" t="s">
        <v>991</v>
      </c>
      <c r="F369" s="4" t="n">
        <f aca="false">COUNTIFS(Positions!$B$2:$B$14531,A369,Positions!$F$2:$F$14531,B369)</f>
        <v>5</v>
      </c>
      <c r="G369" s="4" t="n">
        <f aca="false">COUNTIFS(Positions!$B$2:$B$14531,A369,Positions!$F$2:$F$14531,B369,Positions!$E$2:$E$14531,"G")</f>
        <v>3</v>
      </c>
      <c r="H369" s="4" t="n">
        <f aca="false">COUNTIFS(Positions!$B$2:$B$14531,A369,Positions!$F$2:$F$14531,B369,Positions!$E$2:$E$14531,"C")</f>
        <v>1</v>
      </c>
      <c r="I369" s="3" t="n">
        <f aca="false">G369+H369</f>
        <v>4</v>
      </c>
      <c r="J369" s="6" t="n">
        <f aca="false">IF(F369=0,0,I369/F369)</f>
        <v>0.8</v>
      </c>
    </row>
    <row r="370" customFormat="false" ht="15" hidden="false" customHeight="false" outlineLevel="0" collapsed="false">
      <c r="A370" s="4" t="s">
        <v>110</v>
      </c>
      <c r="B370" s="4" t="s">
        <v>836</v>
      </c>
      <c r="C370" s="4" t="s">
        <v>916</v>
      </c>
      <c r="D370" s="4" t="s">
        <v>916</v>
      </c>
      <c r="E370" s="4" t="s">
        <v>935</v>
      </c>
      <c r="F370" s="4" t="n">
        <f aca="false">COUNTIFS(Positions!$B$2:$B$14531,A370,Positions!$F$2:$F$14531,B370)</f>
        <v>7</v>
      </c>
      <c r="G370" s="4" t="n">
        <f aca="false">COUNTIFS(Positions!$B$2:$B$14531,A370,Positions!$F$2:$F$14531,B370,Positions!$E$2:$E$14531,"G")</f>
        <v>1</v>
      </c>
      <c r="H370" s="4" t="n">
        <f aca="false">COUNTIFS(Positions!$B$2:$B$14531,A370,Positions!$F$2:$F$14531,B370,Positions!$E$2:$E$14531,"C")</f>
        <v>1</v>
      </c>
      <c r="I370" s="3" t="n">
        <f aca="false">G370+H370</f>
        <v>2</v>
      </c>
      <c r="J370" s="6" t="n">
        <f aca="false">IF(F370=0,0,I370/F370)</f>
        <v>0.285714285714286</v>
      </c>
    </row>
    <row r="371" customFormat="false" ht="15" hidden="false" customHeight="false" outlineLevel="0" collapsed="false">
      <c r="A371" s="7" t="s">
        <v>110</v>
      </c>
      <c r="B371" s="7" t="s">
        <v>919</v>
      </c>
      <c r="C371" s="7" t="s">
        <v>920</v>
      </c>
      <c r="D371" s="7" t="s">
        <v>920</v>
      </c>
      <c r="E371" s="7" t="s">
        <v>468</v>
      </c>
      <c r="F371" s="7" t="n">
        <f aca="false">COUNTIFS(Positions!$B$2:$B$14531,A371,Positions!$F$2:$F$14531,"Position 8")+COUNTIFS(Positions!$B$2:$B$14531,A371,Positions!$F$2:$F$14531,"Position 9")+COUNTIFS(Positions!$B$2:$B$14531,A371,Positions!$F$2:$F$14531,"Position 26")</f>
        <v>3</v>
      </c>
      <c r="G371" s="7" t="n">
        <f aca="false">COUNTIFS(Positions!$B$2:$B$14531,A371,Positions!$F$2:$F$14531,"Position 8",Positions!$E$2:$E$14531,"G")+COUNTIFS(Positions!$B$2:$B$14531,A371,Positions!$F$2:$F$14531,"Position 9",Positions!$E$2:$E$14531,"G")+COUNTIFS(Positions!$B$2:$B$14531,A371,Positions!$F$2:$F$14531,"Position 26",Positions!$E$2:$E$14531,"G")</f>
        <v>0</v>
      </c>
      <c r="H371" s="7" t="n">
        <f aca="false">COUNTIFS(Positions!$B$2:$B$14531,A371,Positions!$F$2:$F$14531,"Position 8",Positions!$E$2:$E$14531,"C")+COUNTIFS(Positions!$B$2:$B$14531,A371,Positions!$F$2:$F$14531,"Position 9",Positions!$E$2:$E$14531,"C")+COUNTIFS(Positions!$B$2:$B$14531,A371,Positions!$F$2:$F$14531,"Position 26",Positions!$E$2:$E$14531,"C")</f>
        <v>0</v>
      </c>
      <c r="I371" s="8" t="n">
        <f aca="false">G371+H371</f>
        <v>0</v>
      </c>
      <c r="J371" s="26" t="n">
        <f aca="false">IF(F371=0,0,I371/F371)</f>
        <v>0</v>
      </c>
    </row>
    <row r="372" customFormat="false" ht="15" hidden="false" customHeight="false" outlineLevel="0" collapsed="false">
      <c r="A372" s="4" t="s">
        <v>111</v>
      </c>
      <c r="B372" s="4" t="s">
        <v>788</v>
      </c>
      <c r="C372" s="4" t="s">
        <v>907</v>
      </c>
      <c r="D372" s="4" t="s">
        <v>907</v>
      </c>
      <c r="E372" s="4" t="s">
        <v>1111</v>
      </c>
      <c r="F372" s="4" t="n">
        <f aca="false">COUNTIFS(Positions!$B$2:$B$14531,A372,Positions!$F$2:$F$14531,B372)</f>
        <v>8</v>
      </c>
      <c r="G372" s="4" t="n">
        <f aca="false">COUNTIFS(Positions!$B$2:$B$14531,A372,Positions!$F$2:$F$14531,B372,Positions!$E$2:$E$14531,"G")</f>
        <v>2</v>
      </c>
      <c r="H372" s="4" t="n">
        <f aca="false">COUNTIFS(Positions!$B$2:$B$14531,A372,Positions!$F$2:$F$14531,B372,Positions!$E$2:$E$14531,"C")</f>
        <v>2</v>
      </c>
      <c r="I372" s="3" t="n">
        <f aca="false">G372+H372</f>
        <v>4</v>
      </c>
      <c r="J372" s="6" t="n">
        <f aca="false">IF(F372=0,0,I372/F372)</f>
        <v>0.5</v>
      </c>
    </row>
    <row r="373" customFormat="false" ht="15" hidden="false" customHeight="false" outlineLevel="0" collapsed="false">
      <c r="A373" s="4" t="s">
        <v>111</v>
      </c>
      <c r="B373" s="4" t="s">
        <v>811</v>
      </c>
      <c r="C373" s="4" t="s">
        <v>910</v>
      </c>
      <c r="D373" s="4" t="s">
        <v>910</v>
      </c>
      <c r="E373" s="4" t="s">
        <v>938</v>
      </c>
      <c r="F373" s="4" t="n">
        <f aca="false">COUNTIFS(Positions!$B$2:$B$14531,A373,Positions!$F$2:$F$14531,B373)</f>
        <v>7</v>
      </c>
      <c r="G373" s="4" t="n">
        <f aca="false">COUNTIFS(Positions!$B$2:$B$14531,A373,Positions!$F$2:$F$14531,B373,Positions!$E$2:$E$14531,"G")</f>
        <v>0</v>
      </c>
      <c r="H373" s="4" t="n">
        <f aca="false">COUNTIFS(Positions!$B$2:$B$14531,A373,Positions!$F$2:$F$14531,B373,Positions!$E$2:$E$14531,"C")</f>
        <v>2</v>
      </c>
      <c r="I373" s="3" t="n">
        <f aca="false">G373+H373</f>
        <v>2</v>
      </c>
      <c r="J373" s="6" t="n">
        <f aca="false">IF(F373=0,0,I373/F373)</f>
        <v>0.285714285714286</v>
      </c>
    </row>
    <row r="374" customFormat="false" ht="15" hidden="false" customHeight="false" outlineLevel="0" collapsed="false">
      <c r="A374" s="4" t="s">
        <v>111</v>
      </c>
      <c r="B374" s="4" t="s">
        <v>824</v>
      </c>
      <c r="C374" s="4" t="s">
        <v>913</v>
      </c>
      <c r="D374" s="4" t="s">
        <v>913</v>
      </c>
      <c r="E374" s="4" t="s">
        <v>1112</v>
      </c>
      <c r="F374" s="4" t="n">
        <f aca="false">COUNTIFS(Positions!$B$2:$B$14531,A374,Positions!$F$2:$F$14531,B374)</f>
        <v>5</v>
      </c>
      <c r="G374" s="4" t="n">
        <f aca="false">COUNTIFS(Positions!$B$2:$B$14531,A374,Positions!$F$2:$F$14531,B374,Positions!$E$2:$E$14531,"G")</f>
        <v>3</v>
      </c>
      <c r="H374" s="4" t="n">
        <f aca="false">COUNTIFS(Positions!$B$2:$B$14531,A374,Positions!$F$2:$F$14531,B374,Positions!$E$2:$E$14531,"C")</f>
        <v>0</v>
      </c>
      <c r="I374" s="3" t="n">
        <f aca="false">G374+H374</f>
        <v>3</v>
      </c>
      <c r="J374" s="6" t="n">
        <f aca="false">IF(F374=0,0,I374/F374)</f>
        <v>0.6</v>
      </c>
    </row>
    <row r="375" customFormat="false" ht="15" hidden="false" customHeight="false" outlineLevel="0" collapsed="false">
      <c r="A375" s="4" t="s">
        <v>111</v>
      </c>
      <c r="B375" s="4" t="s">
        <v>836</v>
      </c>
      <c r="C375" s="4" t="s">
        <v>916</v>
      </c>
      <c r="D375" s="4" t="s">
        <v>916</v>
      </c>
      <c r="E375" s="4" t="s">
        <v>978</v>
      </c>
      <c r="F375" s="4" t="n">
        <f aca="false">COUNTIFS(Positions!$B$2:$B$14531,A375,Positions!$F$2:$F$14531,B375)</f>
        <v>7</v>
      </c>
      <c r="G375" s="4" t="n">
        <f aca="false">COUNTIFS(Positions!$B$2:$B$14531,A375,Positions!$F$2:$F$14531,B375,Positions!$E$2:$E$14531,"G")</f>
        <v>1</v>
      </c>
      <c r="H375" s="4" t="n">
        <f aca="false">COUNTIFS(Positions!$B$2:$B$14531,A375,Positions!$F$2:$F$14531,B375,Positions!$E$2:$E$14531,"C")</f>
        <v>1</v>
      </c>
      <c r="I375" s="3" t="n">
        <f aca="false">G375+H375</f>
        <v>2</v>
      </c>
      <c r="J375" s="6" t="n">
        <f aca="false">IF(F375=0,0,I375/F375)</f>
        <v>0.285714285714286</v>
      </c>
    </row>
    <row r="376" customFormat="false" ht="15" hidden="false" customHeight="false" outlineLevel="0" collapsed="false">
      <c r="A376" s="7" t="s">
        <v>111</v>
      </c>
      <c r="B376" s="7" t="s">
        <v>919</v>
      </c>
      <c r="C376" s="7" t="s">
        <v>920</v>
      </c>
      <c r="D376" s="7" t="s">
        <v>920</v>
      </c>
      <c r="E376" s="7" t="s">
        <v>468</v>
      </c>
      <c r="F376" s="7" t="n">
        <f aca="false">COUNTIFS(Positions!$B$2:$B$14531,A376,Positions!$F$2:$F$14531,"Position 8")+COUNTIFS(Positions!$B$2:$B$14531,A376,Positions!$F$2:$F$14531,"Position 9")+COUNTIFS(Positions!$B$2:$B$14531,A376,Positions!$F$2:$F$14531,"Position 26")</f>
        <v>3</v>
      </c>
      <c r="G376" s="7" t="n">
        <f aca="false">COUNTIFS(Positions!$B$2:$B$14531,A376,Positions!$F$2:$F$14531,"Position 8",Positions!$E$2:$E$14531,"G")+COUNTIFS(Positions!$B$2:$B$14531,A376,Positions!$F$2:$F$14531,"Position 9",Positions!$E$2:$E$14531,"G")+COUNTIFS(Positions!$B$2:$B$14531,A376,Positions!$F$2:$F$14531,"Position 26",Positions!$E$2:$E$14531,"G")</f>
        <v>0</v>
      </c>
      <c r="H376" s="7" t="n">
        <f aca="false">COUNTIFS(Positions!$B$2:$B$14531,A376,Positions!$F$2:$F$14531,"Position 8",Positions!$E$2:$E$14531,"C")+COUNTIFS(Positions!$B$2:$B$14531,A376,Positions!$F$2:$F$14531,"Position 9",Positions!$E$2:$E$14531,"C")+COUNTIFS(Positions!$B$2:$B$14531,A376,Positions!$F$2:$F$14531,"Position 26",Positions!$E$2:$E$14531,"C")</f>
        <v>0</v>
      </c>
      <c r="I376" s="8" t="n">
        <f aca="false">G376+H376</f>
        <v>0</v>
      </c>
      <c r="J376" s="26" t="n">
        <f aca="false">IF(F376=0,0,I376/F376)</f>
        <v>0</v>
      </c>
    </row>
    <row r="377" customFormat="false" ht="15" hidden="false" customHeight="false" outlineLevel="0" collapsed="false">
      <c r="A377" s="4" t="s">
        <v>112</v>
      </c>
      <c r="B377" s="4" t="s">
        <v>788</v>
      </c>
      <c r="C377" s="4" t="s">
        <v>907</v>
      </c>
      <c r="D377" s="4" t="s">
        <v>929</v>
      </c>
      <c r="E377" s="4" t="s">
        <v>979</v>
      </c>
      <c r="F377" s="4" t="n">
        <f aca="false">COUNTIFS(Positions!$B$2:$B$14531,A377,Positions!$F$2:$F$14531,B377)</f>
        <v>9</v>
      </c>
      <c r="G377" s="4" t="n">
        <f aca="false">COUNTIFS(Positions!$B$2:$B$14531,A377,Positions!$F$2:$F$14531,B377,Positions!$E$2:$E$14531,"G")</f>
        <v>3</v>
      </c>
      <c r="H377" s="4" t="n">
        <f aca="false">COUNTIFS(Positions!$B$2:$B$14531,A377,Positions!$F$2:$F$14531,B377,Positions!$E$2:$E$14531,"C")</f>
        <v>0</v>
      </c>
      <c r="I377" s="3" t="n">
        <f aca="false">G377+H377</f>
        <v>3</v>
      </c>
      <c r="J377" s="6" t="n">
        <f aca="false">IF(F377=0,0,I377/F377)</f>
        <v>0.333333333333333</v>
      </c>
    </row>
    <row r="378" customFormat="false" ht="15" hidden="false" customHeight="false" outlineLevel="0" collapsed="false">
      <c r="A378" s="4" t="s">
        <v>112</v>
      </c>
      <c r="B378" s="4" t="s">
        <v>811</v>
      </c>
      <c r="C378" s="4" t="s">
        <v>910</v>
      </c>
      <c r="D378" s="4" t="s">
        <v>931</v>
      </c>
      <c r="E378" s="4" t="s">
        <v>993</v>
      </c>
      <c r="F378" s="4" t="n">
        <f aca="false">COUNTIFS(Positions!$B$2:$B$14531,A378,Positions!$F$2:$F$14531,B378)</f>
        <v>7</v>
      </c>
      <c r="G378" s="4" t="n">
        <f aca="false">COUNTIFS(Positions!$B$2:$B$14531,A378,Positions!$F$2:$F$14531,B378,Positions!$E$2:$E$14531,"G")</f>
        <v>0</v>
      </c>
      <c r="H378" s="4" t="n">
        <f aca="false">COUNTIFS(Positions!$B$2:$B$14531,A378,Positions!$F$2:$F$14531,B378,Positions!$E$2:$E$14531,"C")</f>
        <v>2</v>
      </c>
      <c r="I378" s="3" t="n">
        <f aca="false">G378+H378</f>
        <v>2</v>
      </c>
      <c r="J378" s="6" t="n">
        <f aca="false">IF(F378=0,0,I378/F378)</f>
        <v>0.285714285714286</v>
      </c>
    </row>
    <row r="379" customFormat="false" ht="15" hidden="false" customHeight="false" outlineLevel="0" collapsed="false">
      <c r="A379" s="4" t="s">
        <v>112</v>
      </c>
      <c r="B379" s="4" t="s">
        <v>824</v>
      </c>
      <c r="C379" s="4" t="s">
        <v>913</v>
      </c>
      <c r="D379" s="4" t="s">
        <v>949</v>
      </c>
      <c r="E379" s="4" t="s">
        <v>953</v>
      </c>
      <c r="F379" s="4" t="n">
        <f aca="false">COUNTIFS(Positions!$B$2:$B$14531,A379,Positions!$F$2:$F$14531,B379)</f>
        <v>5</v>
      </c>
      <c r="G379" s="4" t="n">
        <f aca="false">COUNTIFS(Positions!$B$2:$B$14531,A379,Positions!$F$2:$F$14531,B379,Positions!$E$2:$E$14531,"G")</f>
        <v>2</v>
      </c>
      <c r="H379" s="4" t="n">
        <f aca="false">COUNTIFS(Positions!$B$2:$B$14531,A379,Positions!$F$2:$F$14531,B379,Positions!$E$2:$E$14531,"C")</f>
        <v>1</v>
      </c>
      <c r="I379" s="3" t="n">
        <f aca="false">G379+H379</f>
        <v>3</v>
      </c>
      <c r="J379" s="6" t="n">
        <f aca="false">IF(F379=0,0,I379/F379)</f>
        <v>0.6</v>
      </c>
    </row>
    <row r="380" customFormat="false" ht="15" hidden="false" customHeight="false" outlineLevel="0" collapsed="false">
      <c r="A380" s="4" t="s">
        <v>112</v>
      </c>
      <c r="B380" s="4" t="s">
        <v>836</v>
      </c>
      <c r="C380" s="4" t="s">
        <v>916</v>
      </c>
      <c r="D380" s="4" t="s">
        <v>951</v>
      </c>
      <c r="E380" s="4" t="s">
        <v>918</v>
      </c>
      <c r="F380" s="4" t="n">
        <f aca="false">COUNTIFS(Positions!$B$2:$B$14531,A380,Positions!$F$2:$F$14531,B380)</f>
        <v>7</v>
      </c>
      <c r="G380" s="4" t="n">
        <f aca="false">COUNTIFS(Positions!$B$2:$B$14531,A380,Positions!$F$2:$F$14531,B380,Positions!$E$2:$E$14531,"G")</f>
        <v>0</v>
      </c>
      <c r="H380" s="4" t="n">
        <f aca="false">COUNTIFS(Positions!$B$2:$B$14531,A380,Positions!$F$2:$F$14531,B380,Positions!$E$2:$E$14531,"C")</f>
        <v>1</v>
      </c>
      <c r="I380" s="3" t="n">
        <f aca="false">G380+H380</f>
        <v>1</v>
      </c>
      <c r="J380" s="6" t="n">
        <f aca="false">IF(F380=0,0,I380/F380)</f>
        <v>0.142857142857143</v>
      </c>
    </row>
    <row r="381" customFormat="false" ht="15" hidden="false" customHeight="false" outlineLevel="0" collapsed="false">
      <c r="A381" s="7" t="s">
        <v>112</v>
      </c>
      <c r="B381" s="7" t="s">
        <v>919</v>
      </c>
      <c r="C381" s="7" t="s">
        <v>920</v>
      </c>
      <c r="D381" s="7" t="s">
        <v>936</v>
      </c>
      <c r="E381" s="7" t="s">
        <v>365</v>
      </c>
      <c r="F381" s="7" t="n">
        <f aca="false">COUNTIFS(Positions!$B$2:$B$14531,A381,Positions!$F$2:$F$14531,"Position 8")+COUNTIFS(Positions!$B$2:$B$14531,A381,Positions!$F$2:$F$14531,"Position 9")+COUNTIFS(Positions!$B$2:$B$14531,A381,Positions!$F$2:$F$14531,"Position 26")</f>
        <v>3</v>
      </c>
      <c r="G381" s="7" t="n">
        <f aca="false">COUNTIFS(Positions!$B$2:$B$14531,A381,Positions!$F$2:$F$14531,"Position 8",Positions!$E$2:$E$14531,"G")+COUNTIFS(Positions!$B$2:$B$14531,A381,Positions!$F$2:$F$14531,"Position 9",Positions!$E$2:$E$14531,"G")+COUNTIFS(Positions!$B$2:$B$14531,A381,Positions!$F$2:$F$14531,"Position 26",Positions!$E$2:$E$14531,"G")</f>
        <v>1</v>
      </c>
      <c r="H381" s="7" t="n">
        <f aca="false">COUNTIFS(Positions!$B$2:$B$14531,A381,Positions!$F$2:$F$14531,"Position 8",Positions!$E$2:$E$14531,"C")+COUNTIFS(Positions!$B$2:$B$14531,A381,Positions!$F$2:$F$14531,"Position 9",Positions!$E$2:$E$14531,"C")+COUNTIFS(Positions!$B$2:$B$14531,A381,Positions!$F$2:$F$14531,"Position 26",Positions!$E$2:$E$14531,"C")</f>
        <v>0</v>
      </c>
      <c r="I381" s="8" t="n">
        <f aca="false">G381+H381</f>
        <v>1</v>
      </c>
      <c r="J381" s="26" t="n">
        <f aca="false">IF(F381=0,0,I381/F381)</f>
        <v>0.333333333333333</v>
      </c>
    </row>
    <row r="382" customFormat="false" ht="15" hidden="false" customHeight="false" outlineLevel="0" collapsed="false">
      <c r="A382" s="4" t="s">
        <v>113</v>
      </c>
      <c r="B382" s="4" t="s">
        <v>788</v>
      </c>
      <c r="C382" s="4" t="s">
        <v>907</v>
      </c>
      <c r="D382" s="4" t="s">
        <v>907</v>
      </c>
      <c r="E382" s="4" t="s">
        <v>1113</v>
      </c>
      <c r="F382" s="4" t="n">
        <f aca="false">COUNTIFS(Positions!$B$2:$B$14531,A382,Positions!$F$2:$F$14531,B382)</f>
        <v>8</v>
      </c>
      <c r="G382" s="4" t="n">
        <f aca="false">COUNTIFS(Positions!$B$2:$B$14531,A382,Positions!$F$2:$F$14531,B382,Positions!$E$2:$E$14531,"G")</f>
        <v>3</v>
      </c>
      <c r="H382" s="4" t="n">
        <f aca="false">COUNTIFS(Positions!$B$2:$B$14531,A382,Positions!$F$2:$F$14531,B382,Positions!$E$2:$E$14531,"C")</f>
        <v>1</v>
      </c>
      <c r="I382" s="3" t="n">
        <f aca="false">G382+H382</f>
        <v>4</v>
      </c>
      <c r="J382" s="6" t="n">
        <f aca="false">IF(F382=0,0,I382/F382)</f>
        <v>0.5</v>
      </c>
    </row>
    <row r="383" customFormat="false" ht="15" hidden="false" customHeight="false" outlineLevel="0" collapsed="false">
      <c r="A383" s="4" t="s">
        <v>113</v>
      </c>
      <c r="B383" s="4" t="s">
        <v>811</v>
      </c>
      <c r="C383" s="4" t="s">
        <v>910</v>
      </c>
      <c r="D383" s="4" t="s">
        <v>910</v>
      </c>
      <c r="E383" s="4" t="s">
        <v>1114</v>
      </c>
      <c r="F383" s="4" t="n">
        <f aca="false">COUNTIFS(Positions!$B$2:$B$14531,A383,Positions!$F$2:$F$14531,B383)</f>
        <v>7</v>
      </c>
      <c r="G383" s="4" t="n">
        <f aca="false">COUNTIFS(Positions!$B$2:$B$14531,A383,Positions!$F$2:$F$14531,B383,Positions!$E$2:$E$14531,"G")</f>
        <v>2</v>
      </c>
      <c r="H383" s="4" t="n">
        <f aca="false">COUNTIFS(Positions!$B$2:$B$14531,A383,Positions!$F$2:$F$14531,B383,Positions!$E$2:$E$14531,"C")</f>
        <v>2</v>
      </c>
      <c r="I383" s="3" t="n">
        <f aca="false">G383+H383</f>
        <v>4</v>
      </c>
      <c r="J383" s="6" t="n">
        <f aca="false">IF(F383=0,0,I383/F383)</f>
        <v>0.571428571428571</v>
      </c>
    </row>
    <row r="384" customFormat="false" ht="15" hidden="false" customHeight="false" outlineLevel="0" collapsed="false">
      <c r="A384" s="4" t="s">
        <v>113</v>
      </c>
      <c r="B384" s="4" t="s">
        <v>824</v>
      </c>
      <c r="C384" s="4" t="s">
        <v>913</v>
      </c>
      <c r="D384" s="4" t="s">
        <v>913</v>
      </c>
      <c r="E384" s="4" t="s">
        <v>995</v>
      </c>
      <c r="F384" s="4" t="n">
        <f aca="false">COUNTIFS(Positions!$B$2:$B$14531,A384,Positions!$F$2:$F$14531,B384)</f>
        <v>5</v>
      </c>
      <c r="G384" s="4" t="n">
        <f aca="false">COUNTIFS(Positions!$B$2:$B$14531,A384,Positions!$F$2:$F$14531,B384,Positions!$E$2:$E$14531,"G")</f>
        <v>2</v>
      </c>
      <c r="H384" s="4" t="n">
        <f aca="false">COUNTIFS(Positions!$B$2:$B$14531,A384,Positions!$F$2:$F$14531,B384,Positions!$E$2:$E$14531,"C")</f>
        <v>1</v>
      </c>
      <c r="I384" s="3" t="n">
        <f aca="false">G384+H384</f>
        <v>3</v>
      </c>
      <c r="J384" s="6" t="n">
        <f aca="false">IF(F384=0,0,I384/F384)</f>
        <v>0.6</v>
      </c>
    </row>
    <row r="385" customFormat="false" ht="15" hidden="false" customHeight="false" outlineLevel="0" collapsed="false">
      <c r="A385" s="4" t="s">
        <v>113</v>
      </c>
      <c r="B385" s="4" t="s">
        <v>836</v>
      </c>
      <c r="C385" s="4" t="s">
        <v>916</v>
      </c>
      <c r="D385" s="4" t="s">
        <v>916</v>
      </c>
      <c r="E385" s="4" t="s">
        <v>1070</v>
      </c>
      <c r="F385" s="4" t="n">
        <f aca="false">COUNTIFS(Positions!$B$2:$B$14531,A385,Positions!$F$2:$F$14531,B385)</f>
        <v>7</v>
      </c>
      <c r="G385" s="4" t="n">
        <f aca="false">COUNTIFS(Positions!$B$2:$B$14531,A385,Positions!$F$2:$F$14531,B385,Positions!$E$2:$E$14531,"G")</f>
        <v>0</v>
      </c>
      <c r="H385" s="4" t="n">
        <f aca="false">COUNTIFS(Positions!$B$2:$B$14531,A385,Positions!$F$2:$F$14531,B385,Positions!$E$2:$E$14531,"C")</f>
        <v>1</v>
      </c>
      <c r="I385" s="3" t="n">
        <f aca="false">G385+H385</f>
        <v>1</v>
      </c>
      <c r="J385" s="6" t="n">
        <f aca="false">IF(F385=0,0,I385/F385)</f>
        <v>0.142857142857143</v>
      </c>
    </row>
    <row r="386" customFormat="false" ht="15" hidden="false" customHeight="false" outlineLevel="0" collapsed="false">
      <c r="A386" s="7" t="s">
        <v>113</v>
      </c>
      <c r="B386" s="7" t="s">
        <v>919</v>
      </c>
      <c r="C386" s="7" t="s">
        <v>920</v>
      </c>
      <c r="D386" s="7" t="s">
        <v>920</v>
      </c>
      <c r="E386" s="7" t="s">
        <v>468</v>
      </c>
      <c r="F386" s="7" t="n">
        <f aca="false">COUNTIFS(Positions!$B$2:$B$14531,A386,Positions!$F$2:$F$14531,"Position 8")+COUNTIFS(Positions!$B$2:$B$14531,A386,Positions!$F$2:$F$14531,"Position 9")+COUNTIFS(Positions!$B$2:$B$14531,A386,Positions!$F$2:$F$14531,"Position 26")</f>
        <v>3</v>
      </c>
      <c r="G386" s="7" t="n">
        <f aca="false">COUNTIFS(Positions!$B$2:$B$14531,A386,Positions!$F$2:$F$14531,"Position 8",Positions!$E$2:$E$14531,"G")+COUNTIFS(Positions!$B$2:$B$14531,A386,Positions!$F$2:$F$14531,"Position 9",Positions!$E$2:$E$14531,"G")+COUNTIFS(Positions!$B$2:$B$14531,A386,Positions!$F$2:$F$14531,"Position 26",Positions!$E$2:$E$14531,"G")</f>
        <v>0</v>
      </c>
      <c r="H386" s="7" t="n">
        <f aca="false">COUNTIFS(Positions!$B$2:$B$14531,A386,Positions!$F$2:$F$14531,"Position 8",Positions!$E$2:$E$14531,"C")+COUNTIFS(Positions!$B$2:$B$14531,A386,Positions!$F$2:$F$14531,"Position 9",Positions!$E$2:$E$14531,"C")+COUNTIFS(Positions!$B$2:$B$14531,A386,Positions!$F$2:$F$14531,"Position 26",Positions!$E$2:$E$14531,"C")</f>
        <v>0</v>
      </c>
      <c r="I386" s="8" t="n">
        <f aca="false">G386+H386</f>
        <v>0</v>
      </c>
      <c r="J386" s="26" t="n">
        <f aca="false">IF(F386=0,0,I386/F386)</f>
        <v>0</v>
      </c>
    </row>
    <row r="387" customFormat="false" ht="15" hidden="false" customHeight="false" outlineLevel="0" collapsed="false">
      <c r="A387" s="4" t="s">
        <v>114</v>
      </c>
      <c r="B387" s="4" t="s">
        <v>788</v>
      </c>
      <c r="C387" s="4" t="s">
        <v>907</v>
      </c>
      <c r="D387" s="4" t="s">
        <v>929</v>
      </c>
      <c r="E387" s="4" t="s">
        <v>1115</v>
      </c>
      <c r="F387" s="4" t="n">
        <f aca="false">COUNTIFS(Positions!$B$2:$B$14531,A387,Positions!$F$2:$F$14531,B387)</f>
        <v>9</v>
      </c>
      <c r="G387" s="4" t="n">
        <f aca="false">COUNTIFS(Positions!$B$2:$B$14531,A387,Positions!$F$2:$F$14531,B387,Positions!$E$2:$E$14531,"G")</f>
        <v>3</v>
      </c>
      <c r="H387" s="4" t="n">
        <f aca="false">COUNTIFS(Positions!$B$2:$B$14531,A387,Positions!$F$2:$F$14531,B387,Positions!$E$2:$E$14531,"C")</f>
        <v>0</v>
      </c>
      <c r="I387" s="3" t="n">
        <f aca="false">G387+H387</f>
        <v>3</v>
      </c>
      <c r="J387" s="6" t="n">
        <f aca="false">IF(F387=0,0,I387/F387)</f>
        <v>0.333333333333333</v>
      </c>
    </row>
    <row r="388" customFormat="false" ht="15" hidden="false" customHeight="false" outlineLevel="0" collapsed="false">
      <c r="A388" s="4" t="s">
        <v>114</v>
      </c>
      <c r="B388" s="4" t="s">
        <v>811</v>
      </c>
      <c r="C388" s="4" t="s">
        <v>910</v>
      </c>
      <c r="D388" s="4" t="s">
        <v>931</v>
      </c>
      <c r="E388" s="4" t="s">
        <v>997</v>
      </c>
      <c r="F388" s="4" t="n">
        <f aca="false">COUNTIFS(Positions!$B$2:$B$14531,A388,Positions!$F$2:$F$14531,B388)</f>
        <v>7</v>
      </c>
      <c r="G388" s="4" t="n">
        <f aca="false">COUNTIFS(Positions!$B$2:$B$14531,A388,Positions!$F$2:$F$14531,B388,Positions!$E$2:$E$14531,"G")</f>
        <v>3</v>
      </c>
      <c r="H388" s="4" t="n">
        <f aca="false">COUNTIFS(Positions!$B$2:$B$14531,A388,Positions!$F$2:$F$14531,B388,Positions!$E$2:$E$14531,"C")</f>
        <v>0</v>
      </c>
      <c r="I388" s="3" t="n">
        <f aca="false">G388+H388</f>
        <v>3</v>
      </c>
      <c r="J388" s="6" t="n">
        <f aca="false">IF(F388=0,0,I388/F388)</f>
        <v>0.428571428571429</v>
      </c>
    </row>
    <row r="389" customFormat="false" ht="15" hidden="false" customHeight="false" outlineLevel="0" collapsed="false">
      <c r="A389" s="4" t="s">
        <v>114</v>
      </c>
      <c r="B389" s="4" t="s">
        <v>824</v>
      </c>
      <c r="C389" s="4" t="s">
        <v>913</v>
      </c>
      <c r="D389" s="4" t="s">
        <v>949</v>
      </c>
      <c r="E389" s="4" t="s">
        <v>991</v>
      </c>
      <c r="F389" s="4" t="n">
        <f aca="false">COUNTIFS(Positions!$B$2:$B$14531,A389,Positions!$F$2:$F$14531,B389)</f>
        <v>5</v>
      </c>
      <c r="G389" s="4" t="n">
        <f aca="false">COUNTIFS(Positions!$B$2:$B$14531,A389,Positions!$F$2:$F$14531,B389,Positions!$E$2:$E$14531,"G")</f>
        <v>3</v>
      </c>
      <c r="H389" s="4" t="n">
        <f aca="false">COUNTIFS(Positions!$B$2:$B$14531,A389,Positions!$F$2:$F$14531,B389,Positions!$E$2:$E$14531,"C")</f>
        <v>1</v>
      </c>
      <c r="I389" s="3" t="n">
        <f aca="false">G389+H389</f>
        <v>4</v>
      </c>
      <c r="J389" s="6" t="n">
        <f aca="false">IF(F389=0,0,I389/F389)</f>
        <v>0.8</v>
      </c>
    </row>
    <row r="390" customFormat="false" ht="15" hidden="false" customHeight="false" outlineLevel="0" collapsed="false">
      <c r="A390" s="4" t="s">
        <v>114</v>
      </c>
      <c r="B390" s="4" t="s">
        <v>836</v>
      </c>
      <c r="C390" s="4" t="s">
        <v>916</v>
      </c>
      <c r="D390" s="4" t="s">
        <v>951</v>
      </c>
      <c r="E390" s="4" t="s">
        <v>918</v>
      </c>
      <c r="F390" s="4" t="n">
        <f aca="false">COUNTIFS(Positions!$B$2:$B$14531,A390,Positions!$F$2:$F$14531,B390)</f>
        <v>7</v>
      </c>
      <c r="G390" s="4" t="n">
        <f aca="false">COUNTIFS(Positions!$B$2:$B$14531,A390,Positions!$F$2:$F$14531,B390,Positions!$E$2:$E$14531,"G")</f>
        <v>0</v>
      </c>
      <c r="H390" s="4" t="n">
        <f aca="false">COUNTIFS(Positions!$B$2:$B$14531,A390,Positions!$F$2:$F$14531,B390,Positions!$E$2:$E$14531,"C")</f>
        <v>1</v>
      </c>
      <c r="I390" s="3" t="n">
        <f aca="false">G390+H390</f>
        <v>1</v>
      </c>
      <c r="J390" s="6" t="n">
        <f aca="false">IF(F390=0,0,I390/F390)</f>
        <v>0.142857142857143</v>
      </c>
    </row>
    <row r="391" customFormat="false" ht="15" hidden="false" customHeight="false" outlineLevel="0" collapsed="false">
      <c r="A391" s="7" t="s">
        <v>114</v>
      </c>
      <c r="B391" s="7" t="s">
        <v>919</v>
      </c>
      <c r="C391" s="7" t="s">
        <v>920</v>
      </c>
      <c r="D391" s="7" t="s">
        <v>936</v>
      </c>
      <c r="E391" s="7" t="s">
        <v>331</v>
      </c>
      <c r="F391" s="7" t="n">
        <f aca="false">COUNTIFS(Positions!$B$2:$B$14531,A391,Positions!$F$2:$F$14531,"Position 8")+COUNTIFS(Positions!$B$2:$B$14531,A391,Positions!$F$2:$F$14531,"Position 9")+COUNTIFS(Positions!$B$2:$B$14531,A391,Positions!$F$2:$F$14531,"Position 26")</f>
        <v>3</v>
      </c>
      <c r="G391" s="7" t="n">
        <f aca="false">COUNTIFS(Positions!$B$2:$B$14531,A391,Positions!$F$2:$F$14531,"Position 8",Positions!$E$2:$E$14531,"G")+COUNTIFS(Positions!$B$2:$B$14531,A391,Positions!$F$2:$F$14531,"Position 9",Positions!$E$2:$E$14531,"G")+COUNTIFS(Positions!$B$2:$B$14531,A391,Positions!$F$2:$F$14531,"Position 26",Positions!$E$2:$E$14531,"G")</f>
        <v>1</v>
      </c>
      <c r="H391" s="7" t="n">
        <f aca="false">COUNTIFS(Positions!$B$2:$B$14531,A391,Positions!$F$2:$F$14531,"Position 8",Positions!$E$2:$E$14531,"C")+COUNTIFS(Positions!$B$2:$B$14531,A391,Positions!$F$2:$F$14531,"Position 9",Positions!$E$2:$E$14531,"C")+COUNTIFS(Positions!$B$2:$B$14531,A391,Positions!$F$2:$F$14531,"Position 26",Positions!$E$2:$E$14531,"C")</f>
        <v>0</v>
      </c>
      <c r="I391" s="8" t="n">
        <f aca="false">G391+H391</f>
        <v>1</v>
      </c>
      <c r="J391" s="26" t="n">
        <f aca="false">IF(F391=0,0,I391/F391)</f>
        <v>0.333333333333333</v>
      </c>
    </row>
    <row r="392" customFormat="false" ht="15" hidden="false" customHeight="false" outlineLevel="0" collapsed="false">
      <c r="A392" s="4" t="s">
        <v>115</v>
      </c>
      <c r="B392" s="4" t="s">
        <v>788</v>
      </c>
      <c r="C392" s="4" t="s">
        <v>907</v>
      </c>
      <c r="D392" s="4" t="s">
        <v>922</v>
      </c>
      <c r="E392" s="4" t="s">
        <v>1116</v>
      </c>
      <c r="F392" s="4" t="n">
        <f aca="false">COUNTIFS(Positions!$B$2:$B$14531,A392,Positions!$F$2:$F$14531,B392)</f>
        <v>11</v>
      </c>
      <c r="G392" s="4" t="n">
        <f aca="false">COUNTIFS(Positions!$B$2:$B$14531,A392,Positions!$F$2:$F$14531,B392,Positions!$E$2:$E$14531,"G")</f>
        <v>4</v>
      </c>
      <c r="H392" s="4" t="n">
        <f aca="false">COUNTIFS(Positions!$B$2:$B$14531,A392,Positions!$F$2:$F$14531,B392,Positions!$E$2:$E$14531,"C")</f>
        <v>3</v>
      </c>
      <c r="I392" s="3" t="n">
        <f aca="false">G392+H392</f>
        <v>7</v>
      </c>
      <c r="J392" s="6" t="n">
        <f aca="false">IF(F392=0,0,I392/F392)</f>
        <v>0.636363636363636</v>
      </c>
    </row>
    <row r="393" customFormat="false" ht="15" hidden="false" customHeight="false" outlineLevel="0" collapsed="false">
      <c r="A393" s="4" t="s">
        <v>115</v>
      </c>
      <c r="B393" s="4" t="s">
        <v>811</v>
      </c>
      <c r="C393" s="4" t="s">
        <v>910</v>
      </c>
      <c r="D393" s="4" t="s">
        <v>924</v>
      </c>
      <c r="E393" s="4" t="s">
        <v>999</v>
      </c>
      <c r="F393" s="4" t="n">
        <f aca="false">COUNTIFS(Positions!$B$2:$B$14531,A393,Positions!$F$2:$F$14531,B393)</f>
        <v>7</v>
      </c>
      <c r="G393" s="4" t="n">
        <f aca="false">COUNTIFS(Positions!$B$2:$B$14531,A393,Positions!$F$2:$F$14531,B393,Positions!$E$2:$E$14531,"G")</f>
        <v>1</v>
      </c>
      <c r="H393" s="4" t="n">
        <f aca="false">COUNTIFS(Positions!$B$2:$B$14531,A393,Positions!$F$2:$F$14531,B393,Positions!$E$2:$E$14531,"C")</f>
        <v>1</v>
      </c>
      <c r="I393" s="3" t="n">
        <f aca="false">G393+H393</f>
        <v>2</v>
      </c>
      <c r="J393" s="6" t="n">
        <f aca="false">IF(F393=0,0,I393/F393)</f>
        <v>0.285714285714286</v>
      </c>
    </row>
    <row r="394" customFormat="false" ht="15" hidden="false" customHeight="false" outlineLevel="0" collapsed="false">
      <c r="A394" s="4" t="s">
        <v>115</v>
      </c>
      <c r="B394" s="4" t="s">
        <v>824</v>
      </c>
      <c r="C394" s="4" t="s">
        <v>913</v>
      </c>
      <c r="D394" s="4" t="s">
        <v>1000</v>
      </c>
      <c r="E394" s="4" t="s">
        <v>1117</v>
      </c>
      <c r="F394" s="4" t="n">
        <f aca="false">COUNTIFS(Positions!$B$2:$B$14531,A394,Positions!$F$2:$F$14531,B394)</f>
        <v>18</v>
      </c>
      <c r="G394" s="4" t="n">
        <f aca="false">COUNTIFS(Positions!$B$2:$B$14531,A394,Positions!$F$2:$F$14531,B394,Positions!$E$2:$E$14531,"G")</f>
        <v>8</v>
      </c>
      <c r="H394" s="4" t="n">
        <f aca="false">COUNTIFS(Positions!$B$2:$B$14531,A394,Positions!$F$2:$F$14531,B394,Positions!$E$2:$E$14531,"C")</f>
        <v>4</v>
      </c>
      <c r="I394" s="3" t="n">
        <f aca="false">G394+H394</f>
        <v>12</v>
      </c>
      <c r="J394" s="6" t="n">
        <f aca="false">IF(F394=0,0,I394/F394)</f>
        <v>0.666666666666667</v>
      </c>
    </row>
    <row r="395" customFormat="false" ht="15" hidden="false" customHeight="false" outlineLevel="0" collapsed="false">
      <c r="A395" s="4" t="s">
        <v>115</v>
      </c>
      <c r="B395" s="4" t="s">
        <v>836</v>
      </c>
      <c r="C395" s="4" t="s">
        <v>916</v>
      </c>
      <c r="D395" s="4" t="s">
        <v>1002</v>
      </c>
      <c r="E395" s="4" t="s">
        <v>935</v>
      </c>
      <c r="F395" s="4" t="n">
        <f aca="false">COUNTIFS(Positions!$B$2:$B$14531,A395,Positions!$F$2:$F$14531,B395)</f>
        <v>7</v>
      </c>
      <c r="G395" s="4" t="n">
        <f aca="false">COUNTIFS(Positions!$B$2:$B$14531,A395,Positions!$F$2:$F$14531,B395,Positions!$E$2:$E$14531,"G")</f>
        <v>1</v>
      </c>
      <c r="H395" s="4" t="n">
        <f aca="false">COUNTIFS(Positions!$B$2:$B$14531,A395,Positions!$F$2:$F$14531,B395,Positions!$E$2:$E$14531,"C")</f>
        <v>1</v>
      </c>
      <c r="I395" s="3" t="n">
        <f aca="false">G395+H395</f>
        <v>2</v>
      </c>
      <c r="J395" s="6" t="n">
        <f aca="false">IF(F395=0,0,I395/F395)</f>
        <v>0.285714285714286</v>
      </c>
    </row>
    <row r="396" customFormat="false" ht="15" hidden="false" customHeight="false" outlineLevel="0" collapsed="false">
      <c r="A396" s="7" t="s">
        <v>115</v>
      </c>
      <c r="B396" s="7" t="s">
        <v>919</v>
      </c>
      <c r="C396" s="7" t="s">
        <v>920</v>
      </c>
      <c r="D396" s="7" t="s">
        <v>928</v>
      </c>
      <c r="E396" s="7" t="s">
        <v>468</v>
      </c>
      <c r="F396" s="7" t="n">
        <f aca="false">COUNTIFS(Positions!$B$2:$B$14531,A396,Positions!$F$2:$F$14531,"Position 8")+COUNTIFS(Positions!$B$2:$B$14531,A396,Positions!$F$2:$F$14531,"Position 9")+COUNTIFS(Positions!$B$2:$B$14531,A396,Positions!$F$2:$F$14531,"Position 26")</f>
        <v>3</v>
      </c>
      <c r="G396" s="7" t="n">
        <f aca="false">COUNTIFS(Positions!$B$2:$B$14531,A396,Positions!$F$2:$F$14531,"Position 8",Positions!$E$2:$E$14531,"G")+COUNTIFS(Positions!$B$2:$B$14531,A396,Positions!$F$2:$F$14531,"Position 9",Positions!$E$2:$E$14531,"G")+COUNTIFS(Positions!$B$2:$B$14531,A396,Positions!$F$2:$F$14531,"Position 26",Positions!$E$2:$E$14531,"G")</f>
        <v>0</v>
      </c>
      <c r="H396" s="7" t="n">
        <f aca="false">COUNTIFS(Positions!$B$2:$B$14531,A396,Positions!$F$2:$F$14531,"Position 8",Positions!$E$2:$E$14531,"C")+COUNTIFS(Positions!$B$2:$B$14531,A396,Positions!$F$2:$F$14531,"Position 9",Positions!$E$2:$E$14531,"C")+COUNTIFS(Positions!$B$2:$B$14531,A396,Positions!$F$2:$F$14531,"Position 26",Positions!$E$2:$E$14531,"C")</f>
        <v>0</v>
      </c>
      <c r="I396" s="8" t="n">
        <f aca="false">G396+H396</f>
        <v>0</v>
      </c>
      <c r="J396" s="26" t="n">
        <f aca="false">IF(F396=0,0,I396/F396)</f>
        <v>0</v>
      </c>
    </row>
    <row r="397" customFormat="false" ht="15" hidden="false" customHeight="false" outlineLevel="0" collapsed="false">
      <c r="A397" s="4" t="s">
        <v>116</v>
      </c>
      <c r="B397" s="4" t="s">
        <v>788</v>
      </c>
      <c r="C397" s="4" t="s">
        <v>907</v>
      </c>
      <c r="D397" s="4" t="s">
        <v>907</v>
      </c>
      <c r="E397" s="4" t="s">
        <v>989</v>
      </c>
      <c r="F397" s="4" t="n">
        <f aca="false">COUNTIFS(Positions!$B$2:$B$14531,A397,Positions!$F$2:$F$14531,B397)</f>
        <v>8</v>
      </c>
      <c r="G397" s="4" t="n">
        <f aca="false">COUNTIFS(Positions!$B$2:$B$14531,A397,Positions!$F$2:$F$14531,B397,Positions!$E$2:$E$14531,"G")</f>
        <v>3</v>
      </c>
      <c r="H397" s="4" t="n">
        <f aca="false">COUNTIFS(Positions!$B$2:$B$14531,A397,Positions!$F$2:$F$14531,B397,Positions!$E$2:$E$14531,"C")</f>
        <v>0</v>
      </c>
      <c r="I397" s="3" t="n">
        <f aca="false">G397+H397</f>
        <v>3</v>
      </c>
      <c r="J397" s="6" t="n">
        <f aca="false">IF(F397=0,0,I397/F397)</f>
        <v>0.375</v>
      </c>
    </row>
    <row r="398" customFormat="false" ht="15" hidden="false" customHeight="false" outlineLevel="0" collapsed="false">
      <c r="A398" s="4" t="s">
        <v>116</v>
      </c>
      <c r="B398" s="4" t="s">
        <v>811</v>
      </c>
      <c r="C398" s="4" t="s">
        <v>910</v>
      </c>
      <c r="D398" s="4" t="s">
        <v>910</v>
      </c>
      <c r="E398" s="4" t="s">
        <v>1037</v>
      </c>
      <c r="F398" s="4" t="n">
        <f aca="false">COUNTIFS(Positions!$B$2:$B$14531,A398,Positions!$F$2:$F$14531,B398)</f>
        <v>7</v>
      </c>
      <c r="G398" s="4" t="n">
        <f aca="false">COUNTIFS(Positions!$B$2:$B$14531,A398,Positions!$F$2:$F$14531,B398,Positions!$E$2:$E$14531,"G")</f>
        <v>1</v>
      </c>
      <c r="H398" s="4" t="n">
        <f aca="false">COUNTIFS(Positions!$B$2:$B$14531,A398,Positions!$F$2:$F$14531,B398,Positions!$E$2:$E$14531,"C")</f>
        <v>1</v>
      </c>
      <c r="I398" s="3" t="n">
        <f aca="false">G398+H398</f>
        <v>2</v>
      </c>
      <c r="J398" s="6" t="n">
        <f aca="false">IF(F398=0,0,I398/F398)</f>
        <v>0.285714285714286</v>
      </c>
    </row>
    <row r="399" customFormat="false" ht="15" hidden="false" customHeight="false" outlineLevel="0" collapsed="false">
      <c r="A399" s="4" t="s">
        <v>116</v>
      </c>
      <c r="B399" s="4" t="s">
        <v>824</v>
      </c>
      <c r="C399" s="4" t="s">
        <v>913</v>
      </c>
      <c r="D399" s="4" t="s">
        <v>913</v>
      </c>
      <c r="E399" s="4" t="s">
        <v>953</v>
      </c>
      <c r="F399" s="4" t="n">
        <f aca="false">COUNTIFS(Positions!$B$2:$B$14531,A399,Positions!$F$2:$F$14531,B399)</f>
        <v>5</v>
      </c>
      <c r="G399" s="4" t="n">
        <f aca="false">COUNTIFS(Positions!$B$2:$B$14531,A399,Positions!$F$2:$F$14531,B399,Positions!$E$2:$E$14531,"G")</f>
        <v>2</v>
      </c>
      <c r="H399" s="4" t="n">
        <f aca="false">COUNTIFS(Positions!$B$2:$B$14531,A399,Positions!$F$2:$F$14531,B399,Positions!$E$2:$E$14531,"C")</f>
        <v>1</v>
      </c>
      <c r="I399" s="3" t="n">
        <f aca="false">G399+H399</f>
        <v>3</v>
      </c>
      <c r="J399" s="6" t="n">
        <f aca="false">IF(F399=0,0,I399/F399)</f>
        <v>0.6</v>
      </c>
    </row>
    <row r="400" customFormat="false" ht="15" hidden="false" customHeight="false" outlineLevel="0" collapsed="false">
      <c r="A400" s="4" t="s">
        <v>116</v>
      </c>
      <c r="B400" s="4" t="s">
        <v>836</v>
      </c>
      <c r="C400" s="4" t="s">
        <v>916</v>
      </c>
      <c r="D400" s="4" t="s">
        <v>916</v>
      </c>
      <c r="E400" s="4" t="s">
        <v>918</v>
      </c>
      <c r="F400" s="4" t="n">
        <f aca="false">COUNTIFS(Positions!$B$2:$B$14531,A400,Positions!$F$2:$F$14531,B400)</f>
        <v>7</v>
      </c>
      <c r="G400" s="4" t="n">
        <f aca="false">COUNTIFS(Positions!$B$2:$B$14531,A400,Positions!$F$2:$F$14531,B400,Positions!$E$2:$E$14531,"G")</f>
        <v>0</v>
      </c>
      <c r="H400" s="4" t="n">
        <f aca="false">COUNTIFS(Positions!$B$2:$B$14531,A400,Positions!$F$2:$F$14531,B400,Positions!$E$2:$E$14531,"C")</f>
        <v>1</v>
      </c>
      <c r="I400" s="3" t="n">
        <f aca="false">G400+H400</f>
        <v>1</v>
      </c>
      <c r="J400" s="6" t="n">
        <f aca="false">IF(F400=0,0,I400/F400)</f>
        <v>0.142857142857143</v>
      </c>
    </row>
    <row r="401" customFormat="false" ht="15" hidden="false" customHeight="false" outlineLevel="0" collapsed="false">
      <c r="A401" s="7" t="s">
        <v>116</v>
      </c>
      <c r="B401" s="7" t="s">
        <v>919</v>
      </c>
      <c r="C401" s="7" t="s">
        <v>920</v>
      </c>
      <c r="D401" s="7" t="s">
        <v>920</v>
      </c>
      <c r="E401" s="7" t="s">
        <v>468</v>
      </c>
      <c r="F401" s="7" t="n">
        <f aca="false">COUNTIFS(Positions!$B$2:$B$14531,A401,Positions!$F$2:$F$14531,"Position 8")+COUNTIFS(Positions!$B$2:$B$14531,A401,Positions!$F$2:$F$14531,"Position 9")+COUNTIFS(Positions!$B$2:$B$14531,A401,Positions!$F$2:$F$14531,"Position 26")</f>
        <v>3</v>
      </c>
      <c r="G401" s="7" t="n">
        <f aca="false">COUNTIFS(Positions!$B$2:$B$14531,A401,Positions!$F$2:$F$14531,"Position 8",Positions!$E$2:$E$14531,"G")+COUNTIFS(Positions!$B$2:$B$14531,A401,Positions!$F$2:$F$14531,"Position 9",Positions!$E$2:$E$14531,"G")+COUNTIFS(Positions!$B$2:$B$14531,A401,Positions!$F$2:$F$14531,"Position 26",Positions!$E$2:$E$14531,"G")</f>
        <v>0</v>
      </c>
      <c r="H401" s="7" t="n">
        <f aca="false">COUNTIFS(Positions!$B$2:$B$14531,A401,Positions!$F$2:$F$14531,"Position 8",Positions!$E$2:$E$14531,"C")+COUNTIFS(Positions!$B$2:$B$14531,A401,Positions!$F$2:$F$14531,"Position 9",Positions!$E$2:$E$14531,"C")+COUNTIFS(Positions!$B$2:$B$14531,A401,Positions!$F$2:$F$14531,"Position 26",Positions!$E$2:$E$14531,"C")</f>
        <v>0</v>
      </c>
      <c r="I401" s="8" t="n">
        <f aca="false">G401+H401</f>
        <v>0</v>
      </c>
      <c r="J401" s="26" t="n">
        <f aca="false">IF(F401=0,0,I401/F401)</f>
        <v>0</v>
      </c>
    </row>
    <row r="402" customFormat="false" ht="15" hidden="false" customHeight="false" outlineLevel="0" collapsed="false">
      <c r="A402" s="4" t="s">
        <v>117</v>
      </c>
      <c r="B402" s="4" t="s">
        <v>788</v>
      </c>
      <c r="C402" s="4" t="s">
        <v>907</v>
      </c>
      <c r="D402" s="4" t="s">
        <v>907</v>
      </c>
      <c r="E402" s="4" t="s">
        <v>1118</v>
      </c>
      <c r="F402" s="4" t="n">
        <f aca="false">COUNTIFS(Positions!$B$2:$B$14531,A402,Positions!$F$2:$F$14531,B402)</f>
        <v>8</v>
      </c>
      <c r="G402" s="4" t="n">
        <f aca="false">COUNTIFS(Positions!$B$2:$B$14531,A402,Positions!$F$2:$F$14531,B402,Positions!$E$2:$E$14531,"G")</f>
        <v>3</v>
      </c>
      <c r="H402" s="4" t="n">
        <f aca="false">COUNTIFS(Positions!$B$2:$B$14531,A402,Positions!$F$2:$F$14531,B402,Positions!$E$2:$E$14531,"C")</f>
        <v>2</v>
      </c>
      <c r="I402" s="3" t="n">
        <f aca="false">G402+H402</f>
        <v>5</v>
      </c>
      <c r="J402" s="6" t="n">
        <f aca="false">IF(F402=0,0,I402/F402)</f>
        <v>0.625</v>
      </c>
    </row>
    <row r="403" customFormat="false" ht="15" hidden="false" customHeight="false" outlineLevel="0" collapsed="false">
      <c r="A403" s="4" t="s">
        <v>117</v>
      </c>
      <c r="B403" s="4" t="s">
        <v>811</v>
      </c>
      <c r="C403" s="4" t="s">
        <v>910</v>
      </c>
      <c r="D403" s="4" t="s">
        <v>910</v>
      </c>
      <c r="E403" s="4" t="s">
        <v>1004</v>
      </c>
      <c r="F403" s="4" t="n">
        <f aca="false">COUNTIFS(Positions!$B$2:$B$14531,A403,Positions!$F$2:$F$14531,B403)</f>
        <v>7</v>
      </c>
      <c r="G403" s="4" t="n">
        <f aca="false">COUNTIFS(Positions!$B$2:$B$14531,A403,Positions!$F$2:$F$14531,B403,Positions!$E$2:$E$14531,"G")</f>
        <v>1</v>
      </c>
      <c r="H403" s="4" t="n">
        <f aca="false">COUNTIFS(Positions!$B$2:$B$14531,A403,Positions!$F$2:$F$14531,B403,Positions!$E$2:$E$14531,"C")</f>
        <v>1</v>
      </c>
      <c r="I403" s="3" t="n">
        <f aca="false">G403+H403</f>
        <v>2</v>
      </c>
      <c r="J403" s="6" t="n">
        <f aca="false">IF(F403=0,0,I403/F403)</f>
        <v>0.285714285714286</v>
      </c>
    </row>
    <row r="404" customFormat="false" ht="15" hidden="false" customHeight="false" outlineLevel="0" collapsed="false">
      <c r="A404" s="4" t="s">
        <v>117</v>
      </c>
      <c r="B404" s="4" t="s">
        <v>824</v>
      </c>
      <c r="C404" s="4" t="s">
        <v>913</v>
      </c>
      <c r="D404" s="4" t="s">
        <v>913</v>
      </c>
      <c r="E404" s="4" t="s">
        <v>953</v>
      </c>
      <c r="F404" s="4" t="n">
        <f aca="false">COUNTIFS(Positions!$B$2:$B$14531,A404,Positions!$F$2:$F$14531,B404)</f>
        <v>5</v>
      </c>
      <c r="G404" s="4" t="n">
        <f aca="false">COUNTIFS(Positions!$B$2:$B$14531,A404,Positions!$F$2:$F$14531,B404,Positions!$E$2:$E$14531,"G")</f>
        <v>2</v>
      </c>
      <c r="H404" s="4" t="n">
        <f aca="false">COUNTIFS(Positions!$B$2:$B$14531,A404,Positions!$F$2:$F$14531,B404,Positions!$E$2:$E$14531,"C")</f>
        <v>1</v>
      </c>
      <c r="I404" s="3" t="n">
        <f aca="false">G404+H404</f>
        <v>3</v>
      </c>
      <c r="J404" s="6" t="n">
        <f aca="false">IF(F404=0,0,I404/F404)</f>
        <v>0.6</v>
      </c>
    </row>
    <row r="405" customFormat="false" ht="15" hidden="false" customHeight="false" outlineLevel="0" collapsed="false">
      <c r="A405" s="4" t="s">
        <v>117</v>
      </c>
      <c r="B405" s="4" t="s">
        <v>836</v>
      </c>
      <c r="C405" s="4" t="s">
        <v>916</v>
      </c>
      <c r="D405" s="4" t="s">
        <v>916</v>
      </c>
      <c r="E405" s="4" t="s">
        <v>978</v>
      </c>
      <c r="F405" s="4" t="n">
        <f aca="false">COUNTIFS(Positions!$B$2:$B$14531,A405,Positions!$F$2:$F$14531,B405)</f>
        <v>7</v>
      </c>
      <c r="G405" s="4" t="n">
        <f aca="false">COUNTIFS(Positions!$B$2:$B$14531,A405,Positions!$F$2:$F$14531,B405,Positions!$E$2:$E$14531,"G")</f>
        <v>1</v>
      </c>
      <c r="H405" s="4" t="n">
        <f aca="false">COUNTIFS(Positions!$B$2:$B$14531,A405,Positions!$F$2:$F$14531,B405,Positions!$E$2:$E$14531,"C")</f>
        <v>1</v>
      </c>
      <c r="I405" s="3" t="n">
        <f aca="false">G405+H405</f>
        <v>2</v>
      </c>
      <c r="J405" s="6" t="n">
        <f aca="false">IF(F405=0,0,I405/F405)</f>
        <v>0.285714285714286</v>
      </c>
    </row>
    <row r="406" customFormat="false" ht="15" hidden="false" customHeight="false" outlineLevel="0" collapsed="false">
      <c r="A406" s="7" t="s">
        <v>117</v>
      </c>
      <c r="B406" s="7" t="s">
        <v>919</v>
      </c>
      <c r="C406" s="7" t="s">
        <v>920</v>
      </c>
      <c r="D406" s="7" t="s">
        <v>920</v>
      </c>
      <c r="E406" s="7" t="s">
        <v>468</v>
      </c>
      <c r="F406" s="7" t="n">
        <f aca="false">COUNTIFS(Positions!$B$2:$B$14531,A406,Positions!$F$2:$F$14531,"Position 8")+COUNTIFS(Positions!$B$2:$B$14531,A406,Positions!$F$2:$F$14531,"Position 9")+COUNTIFS(Positions!$B$2:$B$14531,A406,Positions!$F$2:$F$14531,"Position 26")</f>
        <v>3</v>
      </c>
      <c r="G406" s="7" t="n">
        <f aca="false">COUNTIFS(Positions!$B$2:$B$14531,A406,Positions!$F$2:$F$14531,"Position 8",Positions!$E$2:$E$14531,"G")+COUNTIFS(Positions!$B$2:$B$14531,A406,Positions!$F$2:$F$14531,"Position 9",Positions!$E$2:$E$14531,"G")+COUNTIFS(Positions!$B$2:$B$14531,A406,Positions!$F$2:$F$14531,"Position 26",Positions!$E$2:$E$14531,"G")</f>
        <v>0</v>
      </c>
      <c r="H406" s="7" t="n">
        <f aca="false">COUNTIFS(Positions!$B$2:$B$14531,A406,Positions!$F$2:$F$14531,"Position 8",Positions!$E$2:$E$14531,"C")+COUNTIFS(Positions!$B$2:$B$14531,A406,Positions!$F$2:$F$14531,"Position 9",Positions!$E$2:$E$14531,"C")+COUNTIFS(Positions!$B$2:$B$14531,A406,Positions!$F$2:$F$14531,"Position 26",Positions!$E$2:$E$14531,"C")</f>
        <v>0</v>
      </c>
      <c r="I406" s="8" t="n">
        <f aca="false">G406+H406</f>
        <v>0</v>
      </c>
      <c r="J406" s="26" t="n">
        <f aca="false">IF(F406=0,0,I406/F406)</f>
        <v>0</v>
      </c>
    </row>
    <row r="407" customFormat="false" ht="15" hidden="false" customHeight="false" outlineLevel="0" collapsed="false">
      <c r="A407" s="4" t="s">
        <v>118</v>
      </c>
      <c r="B407" s="4" t="s">
        <v>788</v>
      </c>
      <c r="C407" s="4" t="s">
        <v>907</v>
      </c>
      <c r="D407" s="4" t="s">
        <v>907</v>
      </c>
      <c r="E407" s="4" t="s">
        <v>1119</v>
      </c>
      <c r="F407" s="4" t="n">
        <f aca="false">COUNTIFS(Positions!$B$2:$B$14531,A407,Positions!$F$2:$F$14531,B407)</f>
        <v>8</v>
      </c>
      <c r="G407" s="4" t="n">
        <f aca="false">COUNTIFS(Positions!$B$2:$B$14531,A407,Positions!$F$2:$F$14531,B407,Positions!$E$2:$E$14531,"G")</f>
        <v>3</v>
      </c>
      <c r="H407" s="4" t="n">
        <f aca="false">COUNTIFS(Positions!$B$2:$B$14531,A407,Positions!$F$2:$F$14531,B407,Positions!$E$2:$E$14531,"C")</f>
        <v>0</v>
      </c>
      <c r="I407" s="3" t="n">
        <f aca="false">G407+H407</f>
        <v>3</v>
      </c>
      <c r="J407" s="6" t="n">
        <f aca="false">IF(F407=0,0,I407/F407)</f>
        <v>0.375</v>
      </c>
    </row>
    <row r="408" customFormat="false" ht="15" hidden="false" customHeight="false" outlineLevel="0" collapsed="false">
      <c r="A408" s="4" t="s">
        <v>118</v>
      </c>
      <c r="B408" s="4" t="s">
        <v>811</v>
      </c>
      <c r="C408" s="4" t="s">
        <v>910</v>
      </c>
      <c r="D408" s="4" t="s">
        <v>910</v>
      </c>
      <c r="E408" s="4" t="s">
        <v>1120</v>
      </c>
      <c r="F408" s="4" t="n">
        <f aca="false">COUNTIFS(Positions!$B$2:$B$14531,A408,Positions!$F$2:$F$14531,B408)</f>
        <v>7</v>
      </c>
      <c r="G408" s="4" t="n">
        <f aca="false">COUNTIFS(Positions!$B$2:$B$14531,A408,Positions!$F$2:$F$14531,B408,Positions!$E$2:$E$14531,"G")</f>
        <v>0</v>
      </c>
      <c r="H408" s="4" t="n">
        <f aca="false">COUNTIFS(Positions!$B$2:$B$14531,A408,Positions!$F$2:$F$14531,B408,Positions!$E$2:$E$14531,"C")</f>
        <v>2</v>
      </c>
      <c r="I408" s="3" t="n">
        <f aca="false">G408+H408</f>
        <v>2</v>
      </c>
      <c r="J408" s="6" t="n">
        <f aca="false">IF(F408=0,0,I408/F408)</f>
        <v>0.285714285714286</v>
      </c>
    </row>
    <row r="409" customFormat="false" ht="15" hidden="false" customHeight="false" outlineLevel="0" collapsed="false">
      <c r="A409" s="4" t="s">
        <v>118</v>
      </c>
      <c r="B409" s="4" t="s">
        <v>824</v>
      </c>
      <c r="C409" s="4" t="s">
        <v>913</v>
      </c>
      <c r="D409" s="4" t="s">
        <v>913</v>
      </c>
      <c r="E409" s="4" t="s">
        <v>995</v>
      </c>
      <c r="F409" s="4" t="n">
        <f aca="false">COUNTIFS(Positions!$B$2:$B$14531,A409,Positions!$F$2:$F$14531,B409)</f>
        <v>5</v>
      </c>
      <c r="G409" s="4" t="n">
        <f aca="false">COUNTIFS(Positions!$B$2:$B$14531,A409,Positions!$F$2:$F$14531,B409,Positions!$E$2:$E$14531,"G")</f>
        <v>2</v>
      </c>
      <c r="H409" s="4" t="n">
        <f aca="false">COUNTIFS(Positions!$B$2:$B$14531,A409,Positions!$F$2:$F$14531,B409,Positions!$E$2:$E$14531,"C")</f>
        <v>1</v>
      </c>
      <c r="I409" s="3" t="n">
        <f aca="false">G409+H409</f>
        <v>3</v>
      </c>
      <c r="J409" s="6" t="n">
        <f aca="false">IF(F409=0,0,I409/F409)</f>
        <v>0.6</v>
      </c>
    </row>
    <row r="410" customFormat="false" ht="15" hidden="false" customHeight="false" outlineLevel="0" collapsed="false">
      <c r="A410" s="4" t="s">
        <v>118</v>
      </c>
      <c r="B410" s="4" t="s">
        <v>836</v>
      </c>
      <c r="C410" s="4" t="s">
        <v>916</v>
      </c>
      <c r="D410" s="4" t="s">
        <v>916</v>
      </c>
      <c r="E410" s="4" t="s">
        <v>981</v>
      </c>
      <c r="F410" s="4" t="n">
        <f aca="false">COUNTIFS(Positions!$B$2:$B$14531,A410,Positions!$F$2:$F$14531,B410)</f>
        <v>7</v>
      </c>
      <c r="G410" s="4" t="n">
        <f aca="false">COUNTIFS(Positions!$B$2:$B$14531,A410,Positions!$F$2:$F$14531,B410,Positions!$E$2:$E$14531,"G")</f>
        <v>2</v>
      </c>
      <c r="H410" s="4" t="n">
        <f aca="false">COUNTIFS(Positions!$B$2:$B$14531,A410,Positions!$F$2:$F$14531,B410,Positions!$E$2:$E$14531,"C")</f>
        <v>1</v>
      </c>
      <c r="I410" s="3" t="n">
        <f aca="false">G410+H410</f>
        <v>3</v>
      </c>
      <c r="J410" s="6" t="n">
        <f aca="false">IF(F410=0,0,I410/F410)</f>
        <v>0.428571428571429</v>
      </c>
    </row>
    <row r="411" customFormat="false" ht="15" hidden="false" customHeight="false" outlineLevel="0" collapsed="false">
      <c r="A411" s="7" t="s">
        <v>118</v>
      </c>
      <c r="B411" s="7" t="s">
        <v>919</v>
      </c>
      <c r="C411" s="7" t="s">
        <v>920</v>
      </c>
      <c r="D411" s="7" t="s">
        <v>920</v>
      </c>
      <c r="E411" s="7" t="s">
        <v>468</v>
      </c>
      <c r="F411" s="7" t="n">
        <f aca="false">COUNTIFS(Positions!$B$2:$B$14531,A411,Positions!$F$2:$F$14531,"Position 8")+COUNTIFS(Positions!$B$2:$B$14531,A411,Positions!$F$2:$F$14531,"Position 9")+COUNTIFS(Positions!$B$2:$B$14531,A411,Positions!$F$2:$F$14531,"Position 26")</f>
        <v>3</v>
      </c>
      <c r="G411" s="7" t="n">
        <f aca="false">COUNTIFS(Positions!$B$2:$B$14531,A411,Positions!$F$2:$F$14531,"Position 8",Positions!$E$2:$E$14531,"G")+COUNTIFS(Positions!$B$2:$B$14531,A411,Positions!$F$2:$F$14531,"Position 9",Positions!$E$2:$E$14531,"G")+COUNTIFS(Positions!$B$2:$B$14531,A411,Positions!$F$2:$F$14531,"Position 26",Positions!$E$2:$E$14531,"G")</f>
        <v>0</v>
      </c>
      <c r="H411" s="7" t="n">
        <f aca="false">COUNTIFS(Positions!$B$2:$B$14531,A411,Positions!$F$2:$F$14531,"Position 8",Positions!$E$2:$E$14531,"C")+COUNTIFS(Positions!$B$2:$B$14531,A411,Positions!$F$2:$F$14531,"Position 9",Positions!$E$2:$E$14531,"C")+COUNTIFS(Positions!$B$2:$B$14531,A411,Positions!$F$2:$F$14531,"Position 26",Positions!$E$2:$E$14531,"C")</f>
        <v>0</v>
      </c>
      <c r="I411" s="8" t="n">
        <f aca="false">G411+H411</f>
        <v>0</v>
      </c>
      <c r="J411" s="26" t="n">
        <f aca="false">IF(F411=0,0,I411/F411)</f>
        <v>0</v>
      </c>
    </row>
    <row r="412" customFormat="false" ht="15" hidden="false" customHeight="false" outlineLevel="0" collapsed="false">
      <c r="A412" s="4" t="s">
        <v>119</v>
      </c>
      <c r="B412" s="4" t="s">
        <v>788</v>
      </c>
      <c r="C412" s="4" t="s">
        <v>907</v>
      </c>
      <c r="D412" s="4" t="s">
        <v>957</v>
      </c>
      <c r="E412" s="4" t="s">
        <v>1039</v>
      </c>
      <c r="F412" s="4" t="n">
        <f aca="false">COUNTIFS(Positions!$B$2:$B$14531,A412,Positions!$F$2:$F$14531,B412)</f>
        <v>7</v>
      </c>
      <c r="G412" s="4" t="n">
        <f aca="false">COUNTIFS(Positions!$B$2:$B$14531,A412,Positions!$F$2:$F$14531,B412,Positions!$E$2:$E$14531,"G")</f>
        <v>2</v>
      </c>
      <c r="H412" s="4" t="n">
        <f aca="false">COUNTIFS(Positions!$B$2:$B$14531,A412,Positions!$F$2:$F$14531,B412,Positions!$E$2:$E$14531,"C")</f>
        <v>0</v>
      </c>
      <c r="I412" s="3" t="n">
        <f aca="false">G412+H412</f>
        <v>2</v>
      </c>
      <c r="J412" s="6" t="n">
        <f aca="false">IF(F412=0,0,I412/F412)</f>
        <v>0.285714285714286</v>
      </c>
    </row>
    <row r="413" customFormat="false" ht="15" hidden="false" customHeight="false" outlineLevel="0" collapsed="false">
      <c r="A413" s="4" t="s">
        <v>119</v>
      </c>
      <c r="B413" s="4" t="s">
        <v>811</v>
      </c>
      <c r="C413" s="4" t="s">
        <v>910</v>
      </c>
      <c r="D413" s="4" t="s">
        <v>959</v>
      </c>
      <c r="E413" s="4" t="s">
        <v>1006</v>
      </c>
      <c r="F413" s="4" t="n">
        <f aca="false">COUNTIFS(Positions!$B$2:$B$14531,A413,Positions!$F$2:$F$14531,B413)</f>
        <v>7</v>
      </c>
      <c r="G413" s="4" t="n">
        <f aca="false">COUNTIFS(Positions!$B$2:$B$14531,A413,Positions!$F$2:$F$14531,B413,Positions!$E$2:$E$14531,"G")</f>
        <v>0</v>
      </c>
      <c r="H413" s="4" t="n">
        <f aca="false">COUNTIFS(Positions!$B$2:$B$14531,A413,Positions!$F$2:$F$14531,B413,Positions!$E$2:$E$14531,"C")</f>
        <v>3</v>
      </c>
      <c r="I413" s="3" t="n">
        <f aca="false">G413+H413</f>
        <v>3</v>
      </c>
      <c r="J413" s="6" t="n">
        <f aca="false">IF(F413=0,0,I413/F413)</f>
        <v>0.428571428571429</v>
      </c>
    </row>
    <row r="414" customFormat="false" ht="15" hidden="false" customHeight="false" outlineLevel="0" collapsed="false">
      <c r="A414" s="4" t="s">
        <v>119</v>
      </c>
      <c r="B414" s="4" t="s">
        <v>824</v>
      </c>
      <c r="C414" s="4" t="s">
        <v>913</v>
      </c>
      <c r="D414" s="4" t="s">
        <v>961</v>
      </c>
      <c r="E414" s="4" t="s">
        <v>1121</v>
      </c>
      <c r="F414" s="4" t="n">
        <f aca="false">COUNTIFS(Positions!$B$2:$B$14531,A414,Positions!$F$2:$F$14531,B414)</f>
        <v>5</v>
      </c>
      <c r="G414" s="4" t="n">
        <f aca="false">COUNTIFS(Positions!$B$2:$B$14531,A414,Positions!$F$2:$F$14531,B414,Positions!$E$2:$E$14531,"G")</f>
        <v>2</v>
      </c>
      <c r="H414" s="4" t="n">
        <f aca="false">COUNTIFS(Positions!$B$2:$B$14531,A414,Positions!$F$2:$F$14531,B414,Positions!$E$2:$E$14531,"C")</f>
        <v>1</v>
      </c>
      <c r="I414" s="3" t="n">
        <f aca="false">G414+H414</f>
        <v>3</v>
      </c>
      <c r="J414" s="6" t="n">
        <f aca="false">IF(F414=0,0,I414/F414)</f>
        <v>0.6</v>
      </c>
    </row>
    <row r="415" customFormat="false" ht="15" hidden="false" customHeight="false" outlineLevel="0" collapsed="false">
      <c r="A415" s="4" t="s">
        <v>119</v>
      </c>
      <c r="B415" s="4" t="s">
        <v>836</v>
      </c>
      <c r="C415" s="4" t="s">
        <v>916</v>
      </c>
      <c r="D415" s="4" t="s">
        <v>962</v>
      </c>
      <c r="E415" s="4" t="s">
        <v>978</v>
      </c>
      <c r="F415" s="4" t="n">
        <f aca="false">COUNTIFS(Positions!$B$2:$B$14531,A415,Positions!$F$2:$F$14531,B415)</f>
        <v>7</v>
      </c>
      <c r="G415" s="4" t="n">
        <f aca="false">COUNTIFS(Positions!$B$2:$B$14531,A415,Positions!$F$2:$F$14531,B415,Positions!$E$2:$E$14531,"G")</f>
        <v>1</v>
      </c>
      <c r="H415" s="4" t="n">
        <f aca="false">COUNTIFS(Positions!$B$2:$B$14531,A415,Positions!$F$2:$F$14531,B415,Positions!$E$2:$E$14531,"C")</f>
        <v>1</v>
      </c>
      <c r="I415" s="3" t="n">
        <f aca="false">G415+H415</f>
        <v>2</v>
      </c>
      <c r="J415" s="6" t="n">
        <f aca="false">IF(F415=0,0,I415/F415)</f>
        <v>0.285714285714286</v>
      </c>
    </row>
    <row r="416" customFormat="false" ht="15" hidden="false" customHeight="false" outlineLevel="0" collapsed="false">
      <c r="A416" s="7" t="s">
        <v>119</v>
      </c>
      <c r="B416" s="7" t="s">
        <v>919</v>
      </c>
      <c r="C416" s="7" t="s">
        <v>920</v>
      </c>
      <c r="D416" s="7" t="s">
        <v>963</v>
      </c>
      <c r="E416" s="7" t="s">
        <v>365</v>
      </c>
      <c r="F416" s="7" t="n">
        <f aca="false">COUNTIFS(Positions!$B$2:$B$14531,A416,Positions!$F$2:$F$14531,"Position 8")+COUNTIFS(Positions!$B$2:$B$14531,A416,Positions!$F$2:$F$14531,"Position 9")+COUNTIFS(Positions!$B$2:$B$14531,A416,Positions!$F$2:$F$14531,"Position 26")</f>
        <v>3</v>
      </c>
      <c r="G416" s="7" t="n">
        <f aca="false">COUNTIFS(Positions!$B$2:$B$14531,A416,Positions!$F$2:$F$14531,"Position 8",Positions!$E$2:$E$14531,"G")+COUNTIFS(Positions!$B$2:$B$14531,A416,Positions!$F$2:$F$14531,"Position 9",Positions!$E$2:$E$14531,"G")+COUNTIFS(Positions!$B$2:$B$14531,A416,Positions!$F$2:$F$14531,"Position 26",Positions!$E$2:$E$14531,"G")</f>
        <v>1</v>
      </c>
      <c r="H416" s="7" t="n">
        <f aca="false">COUNTIFS(Positions!$B$2:$B$14531,A416,Positions!$F$2:$F$14531,"Position 8",Positions!$E$2:$E$14531,"C")+COUNTIFS(Positions!$B$2:$B$14531,A416,Positions!$F$2:$F$14531,"Position 9",Positions!$E$2:$E$14531,"C")+COUNTIFS(Positions!$B$2:$B$14531,A416,Positions!$F$2:$F$14531,"Position 26",Positions!$E$2:$E$14531,"C")</f>
        <v>0</v>
      </c>
      <c r="I416" s="8" t="n">
        <f aca="false">G416+H416</f>
        <v>1</v>
      </c>
      <c r="J416" s="26" t="n">
        <f aca="false">IF(F416=0,0,I416/F416)</f>
        <v>0.333333333333333</v>
      </c>
    </row>
    <row r="417" customFormat="false" ht="15" hidden="false" customHeight="false" outlineLevel="0" collapsed="false">
      <c r="A417" s="4" t="s">
        <v>120</v>
      </c>
      <c r="B417" s="4" t="s">
        <v>788</v>
      </c>
      <c r="C417" s="4" t="s">
        <v>907</v>
      </c>
      <c r="D417" s="4" t="s">
        <v>907</v>
      </c>
      <c r="E417" s="4" t="s">
        <v>966</v>
      </c>
      <c r="F417" s="4" t="n">
        <f aca="false">COUNTIFS(Positions!$B$2:$B$14531,A417,Positions!$F$2:$F$14531,B417)</f>
        <v>8</v>
      </c>
      <c r="G417" s="4" t="n">
        <f aca="false">COUNTIFS(Positions!$B$2:$B$14531,A417,Positions!$F$2:$F$14531,B417,Positions!$E$2:$E$14531,"G")</f>
        <v>4</v>
      </c>
      <c r="H417" s="4" t="n">
        <f aca="false">COUNTIFS(Positions!$B$2:$B$14531,A417,Positions!$F$2:$F$14531,B417,Positions!$E$2:$E$14531,"C")</f>
        <v>1</v>
      </c>
      <c r="I417" s="3" t="n">
        <f aca="false">G417+H417</f>
        <v>5</v>
      </c>
      <c r="J417" s="6" t="n">
        <f aca="false">IF(F417=0,0,I417/F417)</f>
        <v>0.625</v>
      </c>
    </row>
    <row r="418" customFormat="false" ht="15" hidden="false" customHeight="false" outlineLevel="0" collapsed="false">
      <c r="A418" s="4" t="s">
        <v>120</v>
      </c>
      <c r="B418" s="4" t="s">
        <v>811</v>
      </c>
      <c r="C418" s="4" t="s">
        <v>910</v>
      </c>
      <c r="D418" s="4" t="s">
        <v>910</v>
      </c>
      <c r="E418" s="4" t="s">
        <v>1008</v>
      </c>
      <c r="F418" s="4" t="n">
        <f aca="false">COUNTIFS(Positions!$B$2:$B$14531,A418,Positions!$F$2:$F$14531,B418)</f>
        <v>7</v>
      </c>
      <c r="G418" s="4" t="n">
        <f aca="false">COUNTIFS(Positions!$B$2:$B$14531,A418,Positions!$F$2:$F$14531,B418,Positions!$E$2:$E$14531,"G")</f>
        <v>0</v>
      </c>
      <c r="H418" s="4" t="n">
        <f aca="false">COUNTIFS(Positions!$B$2:$B$14531,A418,Positions!$F$2:$F$14531,B418,Positions!$E$2:$E$14531,"C")</f>
        <v>2</v>
      </c>
      <c r="I418" s="3" t="n">
        <f aca="false">G418+H418</f>
        <v>2</v>
      </c>
      <c r="J418" s="6" t="n">
        <f aca="false">IF(F418=0,0,I418/F418)</f>
        <v>0.285714285714286</v>
      </c>
    </row>
    <row r="419" customFormat="false" ht="15" hidden="false" customHeight="false" outlineLevel="0" collapsed="false">
      <c r="A419" s="4" t="s">
        <v>120</v>
      </c>
      <c r="B419" s="4" t="s">
        <v>824</v>
      </c>
      <c r="C419" s="4" t="s">
        <v>913</v>
      </c>
      <c r="D419" s="4" t="s">
        <v>913</v>
      </c>
      <c r="E419" s="4" t="s">
        <v>980</v>
      </c>
      <c r="F419" s="4" t="n">
        <f aca="false">COUNTIFS(Positions!$B$2:$B$14531,A419,Positions!$F$2:$F$14531,B419)</f>
        <v>5</v>
      </c>
      <c r="G419" s="4" t="n">
        <f aca="false">COUNTIFS(Positions!$B$2:$B$14531,A419,Positions!$F$2:$F$14531,B419,Positions!$E$2:$E$14531,"G")</f>
        <v>2</v>
      </c>
      <c r="H419" s="4" t="n">
        <f aca="false">COUNTIFS(Positions!$B$2:$B$14531,A419,Positions!$F$2:$F$14531,B419,Positions!$E$2:$E$14531,"C")</f>
        <v>2</v>
      </c>
      <c r="I419" s="3" t="n">
        <f aca="false">G419+H419</f>
        <v>4</v>
      </c>
      <c r="J419" s="6" t="n">
        <f aca="false">IF(F419=0,0,I419/F419)</f>
        <v>0.8</v>
      </c>
    </row>
    <row r="420" customFormat="false" ht="15" hidden="false" customHeight="false" outlineLevel="0" collapsed="false">
      <c r="A420" s="4" t="s">
        <v>120</v>
      </c>
      <c r="B420" s="4" t="s">
        <v>836</v>
      </c>
      <c r="C420" s="4" t="s">
        <v>916</v>
      </c>
      <c r="D420" s="4" t="s">
        <v>916</v>
      </c>
      <c r="E420" s="4" t="s">
        <v>988</v>
      </c>
      <c r="F420" s="4" t="n">
        <f aca="false">COUNTIFS(Positions!$B$2:$B$14531,A420,Positions!$F$2:$F$14531,B420)</f>
        <v>7</v>
      </c>
      <c r="G420" s="4" t="n">
        <f aca="false">COUNTIFS(Positions!$B$2:$B$14531,A420,Positions!$F$2:$F$14531,B420,Positions!$E$2:$E$14531,"G")</f>
        <v>1</v>
      </c>
      <c r="H420" s="4" t="n">
        <f aca="false">COUNTIFS(Positions!$B$2:$B$14531,A420,Positions!$F$2:$F$14531,B420,Positions!$E$2:$E$14531,"C")</f>
        <v>1</v>
      </c>
      <c r="I420" s="3" t="n">
        <f aca="false">G420+H420</f>
        <v>2</v>
      </c>
      <c r="J420" s="6" t="n">
        <f aca="false">IF(F420=0,0,I420/F420)</f>
        <v>0.285714285714286</v>
      </c>
    </row>
    <row r="421" customFormat="false" ht="15" hidden="false" customHeight="false" outlineLevel="0" collapsed="false">
      <c r="A421" s="7" t="s">
        <v>120</v>
      </c>
      <c r="B421" s="7" t="s">
        <v>919</v>
      </c>
      <c r="C421" s="7" t="s">
        <v>920</v>
      </c>
      <c r="D421" s="7" t="s">
        <v>920</v>
      </c>
      <c r="E421" s="7" t="s">
        <v>537</v>
      </c>
      <c r="F421" s="7" t="n">
        <f aca="false">COUNTIFS(Positions!$B$2:$B$14531,A421,Positions!$F$2:$F$14531,"Position 8")+COUNTIFS(Positions!$B$2:$B$14531,A421,Positions!$F$2:$F$14531,"Position 9")+COUNTIFS(Positions!$B$2:$B$14531,A421,Positions!$F$2:$F$14531,"Position 26")</f>
        <v>3</v>
      </c>
      <c r="G421" s="7" t="n">
        <f aca="false">COUNTIFS(Positions!$B$2:$B$14531,A421,Positions!$F$2:$F$14531,"Position 8",Positions!$E$2:$E$14531,"G")+COUNTIFS(Positions!$B$2:$B$14531,A421,Positions!$F$2:$F$14531,"Position 9",Positions!$E$2:$E$14531,"G")+COUNTIFS(Positions!$B$2:$B$14531,A421,Positions!$F$2:$F$14531,"Position 26",Positions!$E$2:$E$14531,"G")</f>
        <v>0</v>
      </c>
      <c r="H421" s="7" t="n">
        <f aca="false">COUNTIFS(Positions!$B$2:$B$14531,A421,Positions!$F$2:$F$14531,"Position 8",Positions!$E$2:$E$14531,"C")+COUNTIFS(Positions!$B$2:$B$14531,A421,Positions!$F$2:$F$14531,"Position 9",Positions!$E$2:$E$14531,"C")+COUNTIFS(Positions!$B$2:$B$14531,A421,Positions!$F$2:$F$14531,"Position 26",Positions!$E$2:$E$14531,"C")</f>
        <v>0</v>
      </c>
      <c r="I421" s="8" t="n">
        <f aca="false">G421+H421</f>
        <v>0</v>
      </c>
      <c r="J421" s="26" t="n">
        <f aca="false">IF(F421=0,0,I421/F421)</f>
        <v>0</v>
      </c>
    </row>
    <row r="422" customFormat="false" ht="15" hidden="false" customHeight="false" outlineLevel="0" collapsed="false">
      <c r="A422" s="4" t="s">
        <v>121</v>
      </c>
      <c r="B422" s="4" t="s">
        <v>788</v>
      </c>
      <c r="C422" s="4" t="s">
        <v>907</v>
      </c>
      <c r="D422" s="4" t="s">
        <v>907</v>
      </c>
      <c r="E422" s="4" t="s">
        <v>966</v>
      </c>
      <c r="F422" s="4" t="n">
        <f aca="false">COUNTIFS(Positions!$B$2:$B$14531,A422,Positions!$F$2:$F$14531,B422)</f>
        <v>8</v>
      </c>
      <c r="G422" s="4" t="n">
        <f aca="false">COUNTIFS(Positions!$B$2:$B$14531,A422,Positions!$F$2:$F$14531,B422,Positions!$E$2:$E$14531,"G")</f>
        <v>4</v>
      </c>
      <c r="H422" s="4" t="n">
        <f aca="false">COUNTIFS(Positions!$B$2:$B$14531,A422,Positions!$F$2:$F$14531,B422,Positions!$E$2:$E$14531,"C")</f>
        <v>1</v>
      </c>
      <c r="I422" s="3" t="n">
        <f aca="false">G422+H422</f>
        <v>5</v>
      </c>
      <c r="J422" s="6" t="n">
        <f aca="false">IF(F422=0,0,I422/F422)</f>
        <v>0.625</v>
      </c>
    </row>
    <row r="423" customFormat="false" ht="15" hidden="false" customHeight="false" outlineLevel="0" collapsed="false">
      <c r="A423" s="4" t="s">
        <v>121</v>
      </c>
      <c r="B423" s="4" t="s">
        <v>811</v>
      </c>
      <c r="C423" s="4" t="s">
        <v>910</v>
      </c>
      <c r="D423" s="4" t="s">
        <v>910</v>
      </c>
      <c r="E423" s="4" t="s">
        <v>1085</v>
      </c>
      <c r="F423" s="4" t="n">
        <f aca="false">COUNTIFS(Positions!$B$2:$B$14531,A423,Positions!$F$2:$F$14531,B423)</f>
        <v>7</v>
      </c>
      <c r="G423" s="4" t="n">
        <f aca="false">COUNTIFS(Positions!$B$2:$B$14531,A423,Positions!$F$2:$F$14531,B423,Positions!$E$2:$E$14531,"G")</f>
        <v>1</v>
      </c>
      <c r="H423" s="4" t="n">
        <f aca="false">COUNTIFS(Positions!$B$2:$B$14531,A423,Positions!$F$2:$F$14531,B423,Positions!$E$2:$E$14531,"C")</f>
        <v>3</v>
      </c>
      <c r="I423" s="3" t="n">
        <f aca="false">G423+H423</f>
        <v>4</v>
      </c>
      <c r="J423" s="6" t="n">
        <f aca="false">IF(F423=0,0,I423/F423)</f>
        <v>0.571428571428571</v>
      </c>
    </row>
    <row r="424" customFormat="false" ht="15" hidden="false" customHeight="false" outlineLevel="0" collapsed="false">
      <c r="A424" s="4" t="s">
        <v>121</v>
      </c>
      <c r="B424" s="4" t="s">
        <v>824</v>
      </c>
      <c r="C424" s="4" t="s">
        <v>913</v>
      </c>
      <c r="D424" s="4" t="s">
        <v>913</v>
      </c>
      <c r="E424" s="4" t="s">
        <v>991</v>
      </c>
      <c r="F424" s="4" t="n">
        <f aca="false">COUNTIFS(Positions!$B$2:$B$14531,A424,Positions!$F$2:$F$14531,B424)</f>
        <v>5</v>
      </c>
      <c r="G424" s="4" t="n">
        <f aca="false">COUNTIFS(Positions!$B$2:$B$14531,A424,Positions!$F$2:$F$14531,B424,Positions!$E$2:$E$14531,"G")</f>
        <v>3</v>
      </c>
      <c r="H424" s="4" t="n">
        <f aca="false">COUNTIFS(Positions!$B$2:$B$14531,A424,Positions!$F$2:$F$14531,B424,Positions!$E$2:$E$14531,"C")</f>
        <v>1</v>
      </c>
      <c r="I424" s="3" t="n">
        <f aca="false">G424+H424</f>
        <v>4</v>
      </c>
      <c r="J424" s="6" t="n">
        <f aca="false">IF(F424=0,0,I424/F424)</f>
        <v>0.8</v>
      </c>
    </row>
    <row r="425" customFormat="false" ht="15" hidden="false" customHeight="false" outlineLevel="0" collapsed="false">
      <c r="A425" s="4" t="s">
        <v>121</v>
      </c>
      <c r="B425" s="4" t="s">
        <v>836</v>
      </c>
      <c r="C425" s="4" t="s">
        <v>916</v>
      </c>
      <c r="D425" s="4" t="s">
        <v>916</v>
      </c>
      <c r="E425" s="4" t="s">
        <v>968</v>
      </c>
      <c r="F425" s="4" t="n">
        <f aca="false">COUNTIFS(Positions!$B$2:$B$14531,A425,Positions!$F$2:$F$14531,B425)</f>
        <v>7</v>
      </c>
      <c r="G425" s="4" t="n">
        <f aca="false">COUNTIFS(Positions!$B$2:$B$14531,A425,Positions!$F$2:$F$14531,B425,Positions!$E$2:$E$14531,"G")</f>
        <v>1</v>
      </c>
      <c r="H425" s="4" t="n">
        <f aca="false">COUNTIFS(Positions!$B$2:$B$14531,A425,Positions!$F$2:$F$14531,B425,Positions!$E$2:$E$14531,"C")</f>
        <v>2</v>
      </c>
      <c r="I425" s="3" t="n">
        <f aca="false">G425+H425</f>
        <v>3</v>
      </c>
      <c r="J425" s="6" t="n">
        <f aca="false">IF(F425=0,0,I425/F425)</f>
        <v>0.428571428571429</v>
      </c>
    </row>
    <row r="426" customFormat="false" ht="15" hidden="false" customHeight="false" outlineLevel="0" collapsed="false">
      <c r="A426" s="7" t="s">
        <v>121</v>
      </c>
      <c r="B426" s="7" t="s">
        <v>919</v>
      </c>
      <c r="C426" s="7" t="s">
        <v>920</v>
      </c>
      <c r="D426" s="7" t="s">
        <v>920</v>
      </c>
      <c r="E426" s="7" t="s">
        <v>468</v>
      </c>
      <c r="F426" s="7" t="n">
        <f aca="false">COUNTIFS(Positions!$B$2:$B$14531,A426,Positions!$F$2:$F$14531,"Position 8")+COUNTIFS(Positions!$B$2:$B$14531,A426,Positions!$F$2:$F$14531,"Position 9")+COUNTIFS(Positions!$B$2:$B$14531,A426,Positions!$F$2:$F$14531,"Position 26")</f>
        <v>3</v>
      </c>
      <c r="G426" s="7" t="n">
        <f aca="false">COUNTIFS(Positions!$B$2:$B$14531,A426,Positions!$F$2:$F$14531,"Position 8",Positions!$E$2:$E$14531,"G")+COUNTIFS(Positions!$B$2:$B$14531,A426,Positions!$F$2:$F$14531,"Position 9",Positions!$E$2:$E$14531,"G")+COUNTIFS(Positions!$B$2:$B$14531,A426,Positions!$F$2:$F$14531,"Position 26",Positions!$E$2:$E$14531,"G")</f>
        <v>0</v>
      </c>
      <c r="H426" s="7" t="n">
        <f aca="false">COUNTIFS(Positions!$B$2:$B$14531,A426,Positions!$F$2:$F$14531,"Position 8",Positions!$E$2:$E$14531,"C")+COUNTIFS(Positions!$B$2:$B$14531,A426,Positions!$F$2:$F$14531,"Position 9",Positions!$E$2:$E$14531,"C")+COUNTIFS(Positions!$B$2:$B$14531,A426,Positions!$F$2:$F$14531,"Position 26",Positions!$E$2:$E$14531,"C")</f>
        <v>0</v>
      </c>
      <c r="I426" s="8" t="n">
        <f aca="false">G426+H426</f>
        <v>0</v>
      </c>
      <c r="J426" s="26" t="n">
        <f aca="false">IF(F426=0,0,I426/F426)</f>
        <v>0</v>
      </c>
    </row>
    <row r="427" customFormat="false" ht="15" hidden="false" customHeight="false" outlineLevel="0" collapsed="false">
      <c r="A427" s="4" t="s">
        <v>122</v>
      </c>
      <c r="B427" s="4" t="s">
        <v>788</v>
      </c>
      <c r="C427" s="4" t="s">
        <v>907</v>
      </c>
      <c r="D427" s="4" t="s">
        <v>957</v>
      </c>
      <c r="E427" s="4" t="s">
        <v>1122</v>
      </c>
      <c r="F427" s="4" t="n">
        <f aca="false">COUNTIFS(Positions!$B$2:$B$14531,A427,Positions!$F$2:$F$14531,B427)</f>
        <v>7</v>
      </c>
      <c r="G427" s="4" t="n">
        <f aca="false">COUNTIFS(Positions!$B$2:$B$14531,A427,Positions!$F$2:$F$14531,B427,Positions!$E$2:$E$14531,"G")</f>
        <v>2</v>
      </c>
      <c r="H427" s="4" t="n">
        <f aca="false">COUNTIFS(Positions!$B$2:$B$14531,A427,Positions!$F$2:$F$14531,B427,Positions!$E$2:$E$14531,"C")</f>
        <v>1</v>
      </c>
      <c r="I427" s="3" t="n">
        <f aca="false">G427+H427</f>
        <v>3</v>
      </c>
      <c r="J427" s="6" t="n">
        <f aca="false">IF(F427=0,0,I427/F427)</f>
        <v>0.428571428571429</v>
      </c>
    </row>
    <row r="428" customFormat="false" ht="15" hidden="false" customHeight="false" outlineLevel="0" collapsed="false">
      <c r="A428" s="4" t="s">
        <v>122</v>
      </c>
      <c r="B428" s="4" t="s">
        <v>811</v>
      </c>
      <c r="C428" s="4" t="s">
        <v>910</v>
      </c>
      <c r="D428" s="4" t="s">
        <v>959</v>
      </c>
      <c r="E428" s="4" t="s">
        <v>974</v>
      </c>
      <c r="F428" s="4" t="n">
        <f aca="false">COUNTIFS(Positions!$B$2:$B$14531,A428,Positions!$F$2:$F$14531,B428)</f>
        <v>7</v>
      </c>
      <c r="G428" s="4" t="n">
        <f aca="false">COUNTIFS(Positions!$B$2:$B$14531,A428,Positions!$F$2:$F$14531,B428,Positions!$E$2:$E$14531,"G")</f>
        <v>0</v>
      </c>
      <c r="H428" s="4" t="n">
        <f aca="false">COUNTIFS(Positions!$B$2:$B$14531,A428,Positions!$F$2:$F$14531,B428,Positions!$E$2:$E$14531,"C")</f>
        <v>3</v>
      </c>
      <c r="I428" s="3" t="n">
        <f aca="false">G428+H428</f>
        <v>3</v>
      </c>
      <c r="J428" s="6" t="n">
        <f aca="false">IF(F428=0,0,I428/F428)</f>
        <v>0.428571428571429</v>
      </c>
    </row>
    <row r="429" customFormat="false" ht="15" hidden="false" customHeight="false" outlineLevel="0" collapsed="false">
      <c r="A429" s="4" t="s">
        <v>122</v>
      </c>
      <c r="B429" s="4" t="s">
        <v>824</v>
      </c>
      <c r="C429" s="4" t="s">
        <v>913</v>
      </c>
      <c r="D429" s="4" t="s">
        <v>975</v>
      </c>
      <c r="E429" s="4" t="s">
        <v>1094</v>
      </c>
      <c r="F429" s="4" t="n">
        <f aca="false">COUNTIFS(Positions!$B$2:$B$14531,A429,Positions!$F$2:$F$14531,B429)</f>
        <v>4</v>
      </c>
      <c r="G429" s="4" t="n">
        <f aca="false">COUNTIFS(Positions!$B$2:$B$14531,A429,Positions!$F$2:$F$14531,B429,Positions!$E$2:$E$14531,"G")</f>
        <v>1</v>
      </c>
      <c r="H429" s="4" t="n">
        <f aca="false">COUNTIFS(Positions!$B$2:$B$14531,A429,Positions!$F$2:$F$14531,B429,Positions!$E$2:$E$14531,"C")</f>
        <v>0</v>
      </c>
      <c r="I429" s="3" t="n">
        <f aca="false">G429+H429</f>
        <v>1</v>
      </c>
      <c r="J429" s="6" t="n">
        <f aca="false">IF(F429=0,0,I429/F429)</f>
        <v>0.25</v>
      </c>
    </row>
    <row r="430" customFormat="false" ht="15" hidden="false" customHeight="false" outlineLevel="0" collapsed="false">
      <c r="A430" s="4" t="s">
        <v>122</v>
      </c>
      <c r="B430" s="4" t="s">
        <v>836</v>
      </c>
      <c r="C430" s="4" t="s">
        <v>916</v>
      </c>
      <c r="D430" s="4" t="s">
        <v>977</v>
      </c>
      <c r="E430" s="4" t="s">
        <v>978</v>
      </c>
      <c r="F430" s="4" t="n">
        <f aca="false">COUNTIFS(Positions!$B$2:$B$14531,A430,Positions!$F$2:$F$14531,B430)</f>
        <v>7</v>
      </c>
      <c r="G430" s="4" t="n">
        <f aca="false">COUNTIFS(Positions!$B$2:$B$14531,A430,Positions!$F$2:$F$14531,B430,Positions!$E$2:$E$14531,"G")</f>
        <v>1</v>
      </c>
      <c r="H430" s="4" t="n">
        <f aca="false">COUNTIFS(Positions!$B$2:$B$14531,A430,Positions!$F$2:$F$14531,B430,Positions!$E$2:$E$14531,"C")</f>
        <v>1</v>
      </c>
      <c r="I430" s="3" t="n">
        <f aca="false">G430+H430</f>
        <v>2</v>
      </c>
      <c r="J430" s="6" t="n">
        <f aca="false">IF(F430=0,0,I430/F430)</f>
        <v>0.285714285714286</v>
      </c>
    </row>
    <row r="431" customFormat="false" ht="15" hidden="false" customHeight="false" outlineLevel="0" collapsed="false">
      <c r="A431" s="7" t="s">
        <v>122</v>
      </c>
      <c r="B431" s="7" t="s">
        <v>919</v>
      </c>
      <c r="C431" s="7" t="s">
        <v>920</v>
      </c>
      <c r="D431" s="7" t="s">
        <v>963</v>
      </c>
      <c r="E431" s="7" t="s">
        <v>537</v>
      </c>
      <c r="F431" s="7" t="n">
        <f aca="false">COUNTIFS(Positions!$B$2:$B$14531,A431,Positions!$F$2:$F$14531,"Position 8")+COUNTIFS(Positions!$B$2:$B$14531,A431,Positions!$F$2:$F$14531,"Position 9")+COUNTIFS(Positions!$B$2:$B$14531,A431,Positions!$F$2:$F$14531,"Position 26")</f>
        <v>3</v>
      </c>
      <c r="G431" s="7" t="n">
        <f aca="false">COUNTIFS(Positions!$B$2:$B$14531,A431,Positions!$F$2:$F$14531,"Position 8",Positions!$E$2:$E$14531,"G")+COUNTIFS(Positions!$B$2:$B$14531,A431,Positions!$F$2:$F$14531,"Position 9",Positions!$E$2:$E$14531,"G")+COUNTIFS(Positions!$B$2:$B$14531,A431,Positions!$F$2:$F$14531,"Position 26",Positions!$E$2:$E$14531,"G")</f>
        <v>0</v>
      </c>
      <c r="H431" s="7" t="n">
        <f aca="false">COUNTIFS(Positions!$B$2:$B$14531,A431,Positions!$F$2:$F$14531,"Position 8",Positions!$E$2:$E$14531,"C")+COUNTIFS(Positions!$B$2:$B$14531,A431,Positions!$F$2:$F$14531,"Position 9",Positions!$E$2:$E$14531,"C")+COUNTIFS(Positions!$B$2:$B$14531,A431,Positions!$F$2:$F$14531,"Position 26",Positions!$E$2:$E$14531,"C")</f>
        <v>0</v>
      </c>
      <c r="I431" s="8" t="n">
        <f aca="false">G431+H431</f>
        <v>0</v>
      </c>
      <c r="J431" s="26" t="n">
        <f aca="false">IF(F431=0,0,I431/F431)</f>
        <v>0</v>
      </c>
    </row>
    <row r="432" customFormat="false" ht="15" hidden="false" customHeight="false" outlineLevel="0" collapsed="false">
      <c r="A432" s="4" t="s">
        <v>123</v>
      </c>
      <c r="B432" s="4" t="s">
        <v>788</v>
      </c>
      <c r="C432" s="4" t="s">
        <v>907</v>
      </c>
      <c r="D432" s="4" t="s">
        <v>929</v>
      </c>
      <c r="E432" s="4" t="s">
        <v>1098</v>
      </c>
      <c r="F432" s="4" t="n">
        <f aca="false">COUNTIFS(Positions!$B$2:$B$14531,A432,Positions!$F$2:$F$14531,B432)</f>
        <v>9</v>
      </c>
      <c r="G432" s="4" t="n">
        <f aca="false">COUNTIFS(Positions!$B$2:$B$14531,A432,Positions!$F$2:$F$14531,B432,Positions!$E$2:$E$14531,"G")</f>
        <v>3</v>
      </c>
      <c r="H432" s="4" t="n">
        <f aca="false">COUNTIFS(Positions!$B$2:$B$14531,A432,Positions!$F$2:$F$14531,B432,Positions!$E$2:$E$14531,"C")</f>
        <v>1</v>
      </c>
      <c r="I432" s="3" t="n">
        <f aca="false">G432+H432</f>
        <v>4</v>
      </c>
      <c r="J432" s="6" t="n">
        <f aca="false">IF(F432=0,0,I432/F432)</f>
        <v>0.444444444444444</v>
      </c>
    </row>
    <row r="433" customFormat="false" ht="15" hidden="false" customHeight="false" outlineLevel="0" collapsed="false">
      <c r="A433" s="4" t="s">
        <v>123</v>
      </c>
      <c r="B433" s="4" t="s">
        <v>811</v>
      </c>
      <c r="C433" s="4" t="s">
        <v>910</v>
      </c>
      <c r="D433" s="4" t="s">
        <v>931</v>
      </c>
      <c r="E433" s="4" t="s">
        <v>1050</v>
      </c>
      <c r="F433" s="4" t="n">
        <f aca="false">COUNTIFS(Positions!$B$2:$B$14531,A433,Positions!$F$2:$F$14531,B433)</f>
        <v>7</v>
      </c>
      <c r="G433" s="4" t="n">
        <f aca="false">COUNTIFS(Positions!$B$2:$B$14531,A433,Positions!$F$2:$F$14531,B433,Positions!$E$2:$E$14531,"G")</f>
        <v>1</v>
      </c>
      <c r="H433" s="4" t="n">
        <f aca="false">COUNTIFS(Positions!$B$2:$B$14531,A433,Positions!$F$2:$F$14531,B433,Positions!$E$2:$E$14531,"C")</f>
        <v>1</v>
      </c>
      <c r="I433" s="3" t="n">
        <f aca="false">G433+H433</f>
        <v>2</v>
      </c>
      <c r="J433" s="6" t="n">
        <f aca="false">IF(F433=0,0,I433/F433)</f>
        <v>0.285714285714286</v>
      </c>
    </row>
    <row r="434" customFormat="false" ht="15" hidden="false" customHeight="false" outlineLevel="0" collapsed="false">
      <c r="A434" s="4" t="s">
        <v>123</v>
      </c>
      <c r="B434" s="4" t="s">
        <v>824</v>
      </c>
      <c r="C434" s="4" t="s">
        <v>913</v>
      </c>
      <c r="D434" s="4" t="s">
        <v>949</v>
      </c>
      <c r="E434" s="4" t="s">
        <v>953</v>
      </c>
      <c r="F434" s="4" t="n">
        <f aca="false">COUNTIFS(Positions!$B$2:$B$14531,A434,Positions!$F$2:$F$14531,B434)</f>
        <v>5</v>
      </c>
      <c r="G434" s="4" t="n">
        <f aca="false">COUNTIFS(Positions!$B$2:$B$14531,A434,Positions!$F$2:$F$14531,B434,Positions!$E$2:$E$14531,"G")</f>
        <v>2</v>
      </c>
      <c r="H434" s="4" t="n">
        <f aca="false">COUNTIFS(Positions!$B$2:$B$14531,A434,Positions!$F$2:$F$14531,B434,Positions!$E$2:$E$14531,"C")</f>
        <v>1</v>
      </c>
      <c r="I434" s="3" t="n">
        <f aca="false">G434+H434</f>
        <v>3</v>
      </c>
      <c r="J434" s="6" t="n">
        <f aca="false">IF(F434=0,0,I434/F434)</f>
        <v>0.6</v>
      </c>
    </row>
    <row r="435" customFormat="false" ht="15" hidden="false" customHeight="false" outlineLevel="0" collapsed="false">
      <c r="A435" s="4" t="s">
        <v>123</v>
      </c>
      <c r="B435" s="4" t="s">
        <v>836</v>
      </c>
      <c r="C435" s="4" t="s">
        <v>916</v>
      </c>
      <c r="D435" s="4" t="s">
        <v>951</v>
      </c>
      <c r="E435" s="4" t="s">
        <v>988</v>
      </c>
      <c r="F435" s="4" t="n">
        <f aca="false">COUNTIFS(Positions!$B$2:$B$14531,A435,Positions!$F$2:$F$14531,B435)</f>
        <v>7</v>
      </c>
      <c r="G435" s="4" t="n">
        <f aca="false">COUNTIFS(Positions!$B$2:$B$14531,A435,Positions!$F$2:$F$14531,B435,Positions!$E$2:$E$14531,"G")</f>
        <v>1</v>
      </c>
      <c r="H435" s="4" t="n">
        <f aca="false">COUNTIFS(Positions!$B$2:$B$14531,A435,Positions!$F$2:$F$14531,B435,Positions!$E$2:$E$14531,"C")</f>
        <v>1</v>
      </c>
      <c r="I435" s="3" t="n">
        <f aca="false">G435+H435</f>
        <v>2</v>
      </c>
      <c r="J435" s="6" t="n">
        <f aca="false">IF(F435=0,0,I435/F435)</f>
        <v>0.285714285714286</v>
      </c>
    </row>
    <row r="436" customFormat="false" ht="15" hidden="false" customHeight="false" outlineLevel="0" collapsed="false">
      <c r="A436" s="7" t="s">
        <v>123</v>
      </c>
      <c r="B436" s="7" t="s">
        <v>919</v>
      </c>
      <c r="C436" s="7" t="s">
        <v>920</v>
      </c>
      <c r="D436" s="7" t="s">
        <v>936</v>
      </c>
      <c r="E436" s="7" t="s">
        <v>468</v>
      </c>
      <c r="F436" s="7" t="n">
        <f aca="false">COUNTIFS(Positions!$B$2:$B$14531,A436,Positions!$F$2:$F$14531,"Position 8")+COUNTIFS(Positions!$B$2:$B$14531,A436,Positions!$F$2:$F$14531,"Position 9")+COUNTIFS(Positions!$B$2:$B$14531,A436,Positions!$F$2:$F$14531,"Position 26")</f>
        <v>3</v>
      </c>
      <c r="G436" s="7" t="n">
        <f aca="false">COUNTIFS(Positions!$B$2:$B$14531,A436,Positions!$F$2:$F$14531,"Position 8",Positions!$E$2:$E$14531,"G")+COUNTIFS(Positions!$B$2:$B$14531,A436,Positions!$F$2:$F$14531,"Position 9",Positions!$E$2:$E$14531,"G")+COUNTIFS(Positions!$B$2:$B$14531,A436,Positions!$F$2:$F$14531,"Position 26",Positions!$E$2:$E$14531,"G")</f>
        <v>0</v>
      </c>
      <c r="H436" s="7" t="n">
        <f aca="false">COUNTIFS(Positions!$B$2:$B$14531,A436,Positions!$F$2:$F$14531,"Position 8",Positions!$E$2:$E$14531,"C")+COUNTIFS(Positions!$B$2:$B$14531,A436,Positions!$F$2:$F$14531,"Position 9",Positions!$E$2:$E$14531,"C")+COUNTIFS(Positions!$B$2:$B$14531,A436,Positions!$F$2:$F$14531,"Position 26",Positions!$E$2:$E$14531,"C")</f>
        <v>0</v>
      </c>
      <c r="I436" s="8" t="n">
        <f aca="false">G436+H436</f>
        <v>0</v>
      </c>
      <c r="J436" s="26" t="n">
        <f aca="false">IF(F436=0,0,I436/F436)</f>
        <v>0</v>
      </c>
    </row>
    <row r="437" customFormat="false" ht="15" hidden="false" customHeight="false" outlineLevel="0" collapsed="false">
      <c r="A437" s="4" t="s">
        <v>124</v>
      </c>
      <c r="B437" s="4" t="s">
        <v>788</v>
      </c>
      <c r="C437" s="4" t="s">
        <v>907</v>
      </c>
      <c r="D437" s="4" t="s">
        <v>907</v>
      </c>
      <c r="E437" s="4" t="s">
        <v>989</v>
      </c>
      <c r="F437" s="4" t="n">
        <f aca="false">COUNTIFS(Positions!$B$2:$B$14531,A437,Positions!$F$2:$F$14531,B437)</f>
        <v>8</v>
      </c>
      <c r="G437" s="4" t="n">
        <f aca="false">COUNTIFS(Positions!$B$2:$B$14531,A437,Positions!$F$2:$F$14531,B437,Positions!$E$2:$E$14531,"G")</f>
        <v>3</v>
      </c>
      <c r="H437" s="4" t="n">
        <f aca="false">COUNTIFS(Positions!$B$2:$B$14531,A437,Positions!$F$2:$F$14531,B437,Positions!$E$2:$E$14531,"C")</f>
        <v>0</v>
      </c>
      <c r="I437" s="3" t="n">
        <f aca="false">G437+H437</f>
        <v>3</v>
      </c>
      <c r="J437" s="6" t="n">
        <f aca="false">IF(F437=0,0,I437/F437)</f>
        <v>0.375</v>
      </c>
    </row>
    <row r="438" customFormat="false" ht="15" hidden="false" customHeight="false" outlineLevel="0" collapsed="false">
      <c r="A438" s="4" t="s">
        <v>124</v>
      </c>
      <c r="B438" s="4" t="s">
        <v>811</v>
      </c>
      <c r="C438" s="4" t="s">
        <v>910</v>
      </c>
      <c r="D438" s="4" t="s">
        <v>910</v>
      </c>
      <c r="E438" s="4" t="s">
        <v>948</v>
      </c>
      <c r="F438" s="4" t="n">
        <f aca="false">COUNTIFS(Positions!$B$2:$B$14531,A438,Positions!$F$2:$F$14531,B438)</f>
        <v>7</v>
      </c>
      <c r="G438" s="4" t="n">
        <f aca="false">COUNTIFS(Positions!$B$2:$B$14531,A438,Positions!$F$2:$F$14531,B438,Positions!$E$2:$E$14531,"G")</f>
        <v>0</v>
      </c>
      <c r="H438" s="4" t="n">
        <f aca="false">COUNTIFS(Positions!$B$2:$B$14531,A438,Positions!$F$2:$F$14531,B438,Positions!$E$2:$E$14531,"C")</f>
        <v>2</v>
      </c>
      <c r="I438" s="3" t="n">
        <f aca="false">G438+H438</f>
        <v>2</v>
      </c>
      <c r="J438" s="6" t="n">
        <f aca="false">IF(F438=0,0,I438/F438)</f>
        <v>0.285714285714286</v>
      </c>
    </row>
    <row r="439" customFormat="false" ht="15" hidden="false" customHeight="false" outlineLevel="0" collapsed="false">
      <c r="A439" s="4" t="s">
        <v>124</v>
      </c>
      <c r="B439" s="4" t="s">
        <v>824</v>
      </c>
      <c r="C439" s="4" t="s">
        <v>913</v>
      </c>
      <c r="D439" s="4" t="s">
        <v>913</v>
      </c>
      <c r="E439" s="4" t="s">
        <v>1062</v>
      </c>
      <c r="F439" s="4" t="n">
        <f aca="false">COUNTIFS(Positions!$B$2:$B$14531,A439,Positions!$F$2:$F$14531,B439)</f>
        <v>5</v>
      </c>
      <c r="G439" s="4" t="n">
        <f aca="false">COUNTIFS(Positions!$B$2:$B$14531,A439,Positions!$F$2:$F$14531,B439,Positions!$E$2:$E$14531,"G")</f>
        <v>2</v>
      </c>
      <c r="H439" s="4" t="n">
        <f aca="false">COUNTIFS(Positions!$B$2:$B$14531,A439,Positions!$F$2:$F$14531,B439,Positions!$E$2:$E$14531,"C")</f>
        <v>2</v>
      </c>
      <c r="I439" s="3" t="n">
        <f aca="false">G439+H439</f>
        <v>4</v>
      </c>
      <c r="J439" s="6" t="n">
        <f aca="false">IF(F439=0,0,I439/F439)</f>
        <v>0.8</v>
      </c>
    </row>
    <row r="440" customFormat="false" ht="15" hidden="false" customHeight="false" outlineLevel="0" collapsed="false">
      <c r="A440" s="4" t="s">
        <v>124</v>
      </c>
      <c r="B440" s="4" t="s">
        <v>836</v>
      </c>
      <c r="C440" s="4" t="s">
        <v>916</v>
      </c>
      <c r="D440" s="4" t="s">
        <v>916</v>
      </c>
      <c r="E440" s="4" t="s">
        <v>981</v>
      </c>
      <c r="F440" s="4" t="n">
        <f aca="false">COUNTIFS(Positions!$B$2:$B$14531,A440,Positions!$F$2:$F$14531,B440)</f>
        <v>7</v>
      </c>
      <c r="G440" s="4" t="n">
        <f aca="false">COUNTIFS(Positions!$B$2:$B$14531,A440,Positions!$F$2:$F$14531,B440,Positions!$E$2:$E$14531,"G")</f>
        <v>2</v>
      </c>
      <c r="H440" s="4" t="n">
        <f aca="false">COUNTIFS(Positions!$B$2:$B$14531,A440,Positions!$F$2:$F$14531,B440,Positions!$E$2:$E$14531,"C")</f>
        <v>1</v>
      </c>
      <c r="I440" s="3" t="n">
        <f aca="false">G440+H440</f>
        <v>3</v>
      </c>
      <c r="J440" s="6" t="n">
        <f aca="false">IF(F440=0,0,I440/F440)</f>
        <v>0.428571428571429</v>
      </c>
    </row>
    <row r="441" customFormat="false" ht="15" hidden="false" customHeight="false" outlineLevel="0" collapsed="false">
      <c r="A441" s="7" t="s">
        <v>124</v>
      </c>
      <c r="B441" s="7" t="s">
        <v>919</v>
      </c>
      <c r="C441" s="7" t="s">
        <v>920</v>
      </c>
      <c r="D441" s="7" t="s">
        <v>920</v>
      </c>
      <c r="E441" s="7" t="s">
        <v>365</v>
      </c>
      <c r="F441" s="7" t="n">
        <f aca="false">COUNTIFS(Positions!$B$2:$B$14531,A441,Positions!$F$2:$F$14531,"Position 8")+COUNTIFS(Positions!$B$2:$B$14531,A441,Positions!$F$2:$F$14531,"Position 9")+COUNTIFS(Positions!$B$2:$B$14531,A441,Positions!$F$2:$F$14531,"Position 26")</f>
        <v>3</v>
      </c>
      <c r="G441" s="7" t="n">
        <f aca="false">COUNTIFS(Positions!$B$2:$B$14531,A441,Positions!$F$2:$F$14531,"Position 8",Positions!$E$2:$E$14531,"G")+COUNTIFS(Positions!$B$2:$B$14531,A441,Positions!$F$2:$F$14531,"Position 9",Positions!$E$2:$E$14531,"G")+COUNTIFS(Positions!$B$2:$B$14531,A441,Positions!$F$2:$F$14531,"Position 26",Positions!$E$2:$E$14531,"G")</f>
        <v>1</v>
      </c>
      <c r="H441" s="7" t="n">
        <f aca="false">COUNTIFS(Positions!$B$2:$B$14531,A441,Positions!$F$2:$F$14531,"Position 8",Positions!$E$2:$E$14531,"C")+COUNTIFS(Positions!$B$2:$B$14531,A441,Positions!$F$2:$F$14531,"Position 9",Positions!$E$2:$E$14531,"C")+COUNTIFS(Positions!$B$2:$B$14531,A441,Positions!$F$2:$F$14531,"Position 26",Positions!$E$2:$E$14531,"C")</f>
        <v>0</v>
      </c>
      <c r="I441" s="8" t="n">
        <f aca="false">G441+H441</f>
        <v>1</v>
      </c>
      <c r="J441" s="26" t="n">
        <f aca="false">IF(F441=0,0,I441/F441)</f>
        <v>0.333333333333333</v>
      </c>
    </row>
    <row r="442" customFormat="false" ht="15" hidden="false" customHeight="false" outlineLevel="0" collapsed="false">
      <c r="A442" s="4" t="s">
        <v>125</v>
      </c>
      <c r="B442" s="4" t="s">
        <v>788</v>
      </c>
      <c r="C442" s="4" t="s">
        <v>907</v>
      </c>
      <c r="D442" s="4" t="s">
        <v>929</v>
      </c>
      <c r="E442" s="4" t="s">
        <v>1115</v>
      </c>
      <c r="F442" s="4" t="n">
        <f aca="false">COUNTIFS(Positions!$B$2:$B$14531,A442,Positions!$F$2:$F$14531,B442)</f>
        <v>9</v>
      </c>
      <c r="G442" s="4" t="n">
        <f aca="false">COUNTIFS(Positions!$B$2:$B$14531,A442,Positions!$F$2:$F$14531,B442,Positions!$E$2:$E$14531,"G")</f>
        <v>3</v>
      </c>
      <c r="H442" s="4" t="n">
        <f aca="false">COUNTIFS(Positions!$B$2:$B$14531,A442,Positions!$F$2:$F$14531,B442,Positions!$E$2:$E$14531,"C")</f>
        <v>0</v>
      </c>
      <c r="I442" s="3" t="n">
        <f aca="false">G442+H442</f>
        <v>3</v>
      </c>
      <c r="J442" s="6" t="n">
        <f aca="false">IF(F442=0,0,I442/F442)</f>
        <v>0.333333333333333</v>
      </c>
    </row>
    <row r="443" customFormat="false" ht="15" hidden="false" customHeight="false" outlineLevel="0" collapsed="false">
      <c r="A443" s="4" t="s">
        <v>125</v>
      </c>
      <c r="B443" s="4" t="s">
        <v>811</v>
      </c>
      <c r="C443" s="4" t="s">
        <v>910</v>
      </c>
      <c r="D443" s="4" t="s">
        <v>931</v>
      </c>
      <c r="E443" s="4" t="s">
        <v>997</v>
      </c>
      <c r="F443" s="4" t="n">
        <f aca="false">COUNTIFS(Positions!$B$2:$B$14531,A443,Positions!$F$2:$F$14531,B443)</f>
        <v>7</v>
      </c>
      <c r="G443" s="4" t="n">
        <f aca="false">COUNTIFS(Positions!$B$2:$B$14531,A443,Positions!$F$2:$F$14531,B443,Positions!$E$2:$E$14531,"G")</f>
        <v>3</v>
      </c>
      <c r="H443" s="4" t="n">
        <f aca="false">COUNTIFS(Positions!$B$2:$B$14531,A443,Positions!$F$2:$F$14531,B443,Positions!$E$2:$E$14531,"C")</f>
        <v>0</v>
      </c>
      <c r="I443" s="3" t="n">
        <f aca="false">G443+H443</f>
        <v>3</v>
      </c>
      <c r="J443" s="6" t="n">
        <f aca="false">IF(F443=0,0,I443/F443)</f>
        <v>0.428571428571429</v>
      </c>
    </row>
    <row r="444" customFormat="false" ht="15" hidden="false" customHeight="false" outlineLevel="0" collapsed="false">
      <c r="A444" s="4" t="s">
        <v>125</v>
      </c>
      <c r="B444" s="4" t="s">
        <v>824</v>
      </c>
      <c r="C444" s="4" t="s">
        <v>913</v>
      </c>
      <c r="D444" s="4" t="s">
        <v>949</v>
      </c>
      <c r="E444" s="4" t="s">
        <v>991</v>
      </c>
      <c r="F444" s="4" t="n">
        <f aca="false">COUNTIFS(Positions!$B$2:$B$14531,A444,Positions!$F$2:$F$14531,B444)</f>
        <v>5</v>
      </c>
      <c r="G444" s="4" t="n">
        <f aca="false">COUNTIFS(Positions!$B$2:$B$14531,A444,Positions!$F$2:$F$14531,B444,Positions!$E$2:$E$14531,"G")</f>
        <v>3</v>
      </c>
      <c r="H444" s="4" t="n">
        <f aca="false">COUNTIFS(Positions!$B$2:$B$14531,A444,Positions!$F$2:$F$14531,B444,Positions!$E$2:$E$14531,"C")</f>
        <v>1</v>
      </c>
      <c r="I444" s="3" t="n">
        <f aca="false">G444+H444</f>
        <v>4</v>
      </c>
      <c r="J444" s="6" t="n">
        <f aca="false">IF(F444=0,0,I444/F444)</f>
        <v>0.8</v>
      </c>
    </row>
    <row r="445" customFormat="false" ht="15" hidden="false" customHeight="false" outlineLevel="0" collapsed="false">
      <c r="A445" s="4" t="s">
        <v>125</v>
      </c>
      <c r="B445" s="4" t="s">
        <v>836</v>
      </c>
      <c r="C445" s="4" t="s">
        <v>916</v>
      </c>
      <c r="D445" s="4" t="s">
        <v>951</v>
      </c>
      <c r="E445" s="4" t="s">
        <v>918</v>
      </c>
      <c r="F445" s="4" t="n">
        <f aca="false">COUNTIFS(Positions!$B$2:$B$14531,A445,Positions!$F$2:$F$14531,B445)</f>
        <v>7</v>
      </c>
      <c r="G445" s="4" t="n">
        <f aca="false">COUNTIFS(Positions!$B$2:$B$14531,A445,Positions!$F$2:$F$14531,B445,Positions!$E$2:$E$14531,"G")</f>
        <v>0</v>
      </c>
      <c r="H445" s="4" t="n">
        <f aca="false">COUNTIFS(Positions!$B$2:$B$14531,A445,Positions!$F$2:$F$14531,B445,Positions!$E$2:$E$14531,"C")</f>
        <v>1</v>
      </c>
      <c r="I445" s="3" t="n">
        <f aca="false">G445+H445</f>
        <v>1</v>
      </c>
      <c r="J445" s="6" t="n">
        <f aca="false">IF(F445=0,0,I445/F445)</f>
        <v>0.142857142857143</v>
      </c>
    </row>
    <row r="446" customFormat="false" ht="15" hidden="false" customHeight="false" outlineLevel="0" collapsed="false">
      <c r="A446" s="7" t="s">
        <v>125</v>
      </c>
      <c r="B446" s="7" t="s">
        <v>919</v>
      </c>
      <c r="C446" s="7" t="s">
        <v>920</v>
      </c>
      <c r="D446" s="7" t="s">
        <v>936</v>
      </c>
      <c r="E446" s="7" t="s">
        <v>331</v>
      </c>
      <c r="F446" s="7" t="n">
        <f aca="false">COUNTIFS(Positions!$B$2:$B$14531,A446,Positions!$F$2:$F$14531,"Position 8")+COUNTIFS(Positions!$B$2:$B$14531,A446,Positions!$F$2:$F$14531,"Position 9")+COUNTIFS(Positions!$B$2:$B$14531,A446,Positions!$F$2:$F$14531,"Position 26")</f>
        <v>3</v>
      </c>
      <c r="G446" s="7" t="n">
        <f aca="false">COUNTIFS(Positions!$B$2:$B$14531,A446,Positions!$F$2:$F$14531,"Position 8",Positions!$E$2:$E$14531,"G")+COUNTIFS(Positions!$B$2:$B$14531,A446,Positions!$F$2:$F$14531,"Position 9",Positions!$E$2:$E$14531,"G")+COUNTIFS(Positions!$B$2:$B$14531,A446,Positions!$F$2:$F$14531,"Position 26",Positions!$E$2:$E$14531,"G")</f>
        <v>1</v>
      </c>
      <c r="H446" s="7" t="n">
        <f aca="false">COUNTIFS(Positions!$B$2:$B$14531,A446,Positions!$F$2:$F$14531,"Position 8",Positions!$E$2:$E$14531,"C")+COUNTIFS(Positions!$B$2:$B$14531,A446,Positions!$F$2:$F$14531,"Position 9",Positions!$E$2:$E$14531,"C")+COUNTIFS(Positions!$B$2:$B$14531,A446,Positions!$F$2:$F$14531,"Position 26",Positions!$E$2:$E$14531,"C")</f>
        <v>0</v>
      </c>
      <c r="I446" s="8" t="n">
        <f aca="false">G446+H446</f>
        <v>1</v>
      </c>
      <c r="J446" s="26" t="n">
        <f aca="false">IF(F446=0,0,I446/F446)</f>
        <v>0.333333333333333</v>
      </c>
    </row>
    <row r="447" customFormat="false" ht="15" hidden="false" customHeight="false" outlineLevel="0" collapsed="false">
      <c r="A447" s="4" t="s">
        <v>126</v>
      </c>
      <c r="B447" s="4" t="s">
        <v>788</v>
      </c>
      <c r="C447" s="4" t="s">
        <v>907</v>
      </c>
      <c r="D447" s="4" t="s">
        <v>907</v>
      </c>
      <c r="E447" s="4" t="s">
        <v>966</v>
      </c>
      <c r="F447" s="4" t="n">
        <f aca="false">COUNTIFS(Positions!$B$2:$B$14531,A447,Positions!$F$2:$F$14531,B447)</f>
        <v>8</v>
      </c>
      <c r="G447" s="4" t="n">
        <f aca="false">COUNTIFS(Positions!$B$2:$B$14531,A447,Positions!$F$2:$F$14531,B447,Positions!$E$2:$E$14531,"G")</f>
        <v>4</v>
      </c>
      <c r="H447" s="4" t="n">
        <f aca="false">COUNTIFS(Positions!$B$2:$B$14531,A447,Positions!$F$2:$F$14531,B447,Positions!$E$2:$E$14531,"C")</f>
        <v>1</v>
      </c>
      <c r="I447" s="3" t="n">
        <f aca="false">G447+H447</f>
        <v>5</v>
      </c>
      <c r="J447" s="6" t="n">
        <f aca="false">IF(F447=0,0,I447/F447)</f>
        <v>0.625</v>
      </c>
    </row>
    <row r="448" customFormat="false" ht="15" hidden="false" customHeight="false" outlineLevel="0" collapsed="false">
      <c r="A448" s="4" t="s">
        <v>126</v>
      </c>
      <c r="B448" s="4" t="s">
        <v>811</v>
      </c>
      <c r="C448" s="4" t="s">
        <v>910</v>
      </c>
      <c r="D448" s="4" t="s">
        <v>910</v>
      </c>
      <c r="E448" s="4" t="s">
        <v>1008</v>
      </c>
      <c r="F448" s="4" t="n">
        <f aca="false">COUNTIFS(Positions!$B$2:$B$14531,A448,Positions!$F$2:$F$14531,B448)</f>
        <v>7</v>
      </c>
      <c r="G448" s="4" t="n">
        <f aca="false">COUNTIFS(Positions!$B$2:$B$14531,A448,Positions!$F$2:$F$14531,B448,Positions!$E$2:$E$14531,"G")</f>
        <v>0</v>
      </c>
      <c r="H448" s="4" t="n">
        <f aca="false">COUNTIFS(Positions!$B$2:$B$14531,A448,Positions!$F$2:$F$14531,B448,Positions!$E$2:$E$14531,"C")</f>
        <v>2</v>
      </c>
      <c r="I448" s="3" t="n">
        <f aca="false">G448+H448</f>
        <v>2</v>
      </c>
      <c r="J448" s="6" t="n">
        <f aca="false">IF(F448=0,0,I448/F448)</f>
        <v>0.285714285714286</v>
      </c>
    </row>
    <row r="449" customFormat="false" ht="15" hidden="false" customHeight="false" outlineLevel="0" collapsed="false">
      <c r="A449" s="4" t="s">
        <v>126</v>
      </c>
      <c r="B449" s="4" t="s">
        <v>824</v>
      </c>
      <c r="C449" s="4" t="s">
        <v>913</v>
      </c>
      <c r="D449" s="4" t="s">
        <v>913</v>
      </c>
      <c r="E449" s="4" t="s">
        <v>980</v>
      </c>
      <c r="F449" s="4" t="n">
        <f aca="false">COUNTIFS(Positions!$B$2:$B$14531,A449,Positions!$F$2:$F$14531,B449)</f>
        <v>5</v>
      </c>
      <c r="G449" s="4" t="n">
        <f aca="false">COUNTIFS(Positions!$B$2:$B$14531,A449,Positions!$F$2:$F$14531,B449,Positions!$E$2:$E$14531,"G")</f>
        <v>2</v>
      </c>
      <c r="H449" s="4" t="n">
        <f aca="false">COUNTIFS(Positions!$B$2:$B$14531,A449,Positions!$F$2:$F$14531,B449,Positions!$E$2:$E$14531,"C")</f>
        <v>2</v>
      </c>
      <c r="I449" s="3" t="n">
        <f aca="false">G449+H449</f>
        <v>4</v>
      </c>
      <c r="J449" s="6" t="n">
        <f aca="false">IF(F449=0,0,I449/F449)</f>
        <v>0.8</v>
      </c>
    </row>
    <row r="450" customFormat="false" ht="15" hidden="false" customHeight="false" outlineLevel="0" collapsed="false">
      <c r="A450" s="4" t="s">
        <v>126</v>
      </c>
      <c r="B450" s="4" t="s">
        <v>836</v>
      </c>
      <c r="C450" s="4" t="s">
        <v>916</v>
      </c>
      <c r="D450" s="4" t="s">
        <v>916</v>
      </c>
      <c r="E450" s="4" t="s">
        <v>988</v>
      </c>
      <c r="F450" s="4" t="n">
        <f aca="false">COUNTIFS(Positions!$B$2:$B$14531,A450,Positions!$F$2:$F$14531,B450)</f>
        <v>7</v>
      </c>
      <c r="G450" s="4" t="n">
        <f aca="false">COUNTIFS(Positions!$B$2:$B$14531,A450,Positions!$F$2:$F$14531,B450,Positions!$E$2:$E$14531,"G")</f>
        <v>1</v>
      </c>
      <c r="H450" s="4" t="n">
        <f aca="false">COUNTIFS(Positions!$B$2:$B$14531,A450,Positions!$F$2:$F$14531,B450,Positions!$E$2:$E$14531,"C")</f>
        <v>1</v>
      </c>
      <c r="I450" s="3" t="n">
        <f aca="false">G450+H450</f>
        <v>2</v>
      </c>
      <c r="J450" s="6" t="n">
        <f aca="false">IF(F450=0,0,I450/F450)</f>
        <v>0.285714285714286</v>
      </c>
    </row>
    <row r="451" customFormat="false" ht="15" hidden="false" customHeight="false" outlineLevel="0" collapsed="false">
      <c r="A451" s="7" t="s">
        <v>126</v>
      </c>
      <c r="B451" s="7" t="s">
        <v>919</v>
      </c>
      <c r="C451" s="7" t="s">
        <v>920</v>
      </c>
      <c r="D451" s="7" t="s">
        <v>920</v>
      </c>
      <c r="E451" s="7" t="s">
        <v>537</v>
      </c>
      <c r="F451" s="7" t="n">
        <f aca="false">COUNTIFS(Positions!$B$2:$B$14531,A451,Positions!$F$2:$F$14531,"Position 8")+COUNTIFS(Positions!$B$2:$B$14531,A451,Positions!$F$2:$F$14531,"Position 9")+COUNTIFS(Positions!$B$2:$B$14531,A451,Positions!$F$2:$F$14531,"Position 26")</f>
        <v>3</v>
      </c>
      <c r="G451" s="7" t="n">
        <f aca="false">COUNTIFS(Positions!$B$2:$B$14531,A451,Positions!$F$2:$F$14531,"Position 8",Positions!$E$2:$E$14531,"G")+COUNTIFS(Positions!$B$2:$B$14531,A451,Positions!$F$2:$F$14531,"Position 9",Positions!$E$2:$E$14531,"G")+COUNTIFS(Positions!$B$2:$B$14531,A451,Positions!$F$2:$F$14531,"Position 26",Positions!$E$2:$E$14531,"G")</f>
        <v>0</v>
      </c>
      <c r="H451" s="7" t="n">
        <f aca="false">COUNTIFS(Positions!$B$2:$B$14531,A451,Positions!$F$2:$F$14531,"Position 8",Positions!$E$2:$E$14531,"C")+COUNTIFS(Positions!$B$2:$B$14531,A451,Positions!$F$2:$F$14531,"Position 9",Positions!$E$2:$E$14531,"C")+COUNTIFS(Positions!$B$2:$B$14531,A451,Positions!$F$2:$F$14531,"Position 26",Positions!$E$2:$E$14531,"C")</f>
        <v>0</v>
      </c>
      <c r="I451" s="8" t="n">
        <f aca="false">G451+H451</f>
        <v>0</v>
      </c>
      <c r="J451" s="26" t="n">
        <f aca="false">IF(F451=0,0,I451/F451)</f>
        <v>0</v>
      </c>
    </row>
    <row r="452" customFormat="false" ht="15" hidden="false" customHeight="false" outlineLevel="0" collapsed="false">
      <c r="A452" s="4" t="s">
        <v>127</v>
      </c>
      <c r="B452" s="4" t="s">
        <v>788</v>
      </c>
      <c r="C452" s="4" t="s">
        <v>907</v>
      </c>
      <c r="D452" s="4" t="s">
        <v>929</v>
      </c>
      <c r="E452" s="4" t="s">
        <v>1123</v>
      </c>
      <c r="F452" s="4" t="n">
        <f aca="false">COUNTIFS(Positions!$B$2:$B$14531,A452,Positions!$F$2:$F$14531,B452)</f>
        <v>9</v>
      </c>
      <c r="G452" s="4" t="n">
        <f aca="false">COUNTIFS(Positions!$B$2:$B$14531,A452,Positions!$F$2:$F$14531,B452,Positions!$E$2:$E$14531,"G")</f>
        <v>3</v>
      </c>
      <c r="H452" s="4" t="n">
        <f aca="false">COUNTIFS(Positions!$B$2:$B$14531,A452,Positions!$F$2:$F$14531,B452,Positions!$E$2:$E$14531,"C")</f>
        <v>3</v>
      </c>
      <c r="I452" s="3" t="n">
        <f aca="false">G452+H452</f>
        <v>6</v>
      </c>
      <c r="J452" s="6" t="n">
        <f aca="false">IF(F452=0,0,I452/F452)</f>
        <v>0.666666666666667</v>
      </c>
    </row>
    <row r="453" customFormat="false" ht="15" hidden="false" customHeight="false" outlineLevel="0" collapsed="false">
      <c r="A453" s="4" t="s">
        <v>127</v>
      </c>
      <c r="B453" s="4" t="s">
        <v>811</v>
      </c>
      <c r="C453" s="4" t="s">
        <v>910</v>
      </c>
      <c r="D453" s="4" t="s">
        <v>931</v>
      </c>
      <c r="E453" s="4" t="s">
        <v>1124</v>
      </c>
      <c r="F453" s="4" t="n">
        <f aca="false">COUNTIFS(Positions!$B$2:$B$14531,A453,Positions!$F$2:$F$14531,B453)</f>
        <v>7</v>
      </c>
      <c r="G453" s="4" t="n">
        <f aca="false">COUNTIFS(Positions!$B$2:$B$14531,A453,Positions!$F$2:$F$14531,B453,Positions!$E$2:$E$14531,"G")</f>
        <v>2</v>
      </c>
      <c r="H453" s="4" t="n">
        <f aca="false">COUNTIFS(Positions!$B$2:$B$14531,A453,Positions!$F$2:$F$14531,B453,Positions!$E$2:$E$14531,"C")</f>
        <v>0</v>
      </c>
      <c r="I453" s="3" t="n">
        <f aca="false">G453+H453</f>
        <v>2</v>
      </c>
      <c r="J453" s="6" t="n">
        <f aca="false">IF(F453=0,0,I453/F453)</f>
        <v>0.285714285714286</v>
      </c>
    </row>
    <row r="454" customFormat="false" ht="15" hidden="false" customHeight="false" outlineLevel="0" collapsed="false">
      <c r="A454" s="4" t="s">
        <v>127</v>
      </c>
      <c r="B454" s="4" t="s">
        <v>824</v>
      </c>
      <c r="C454" s="4" t="s">
        <v>913</v>
      </c>
      <c r="D454" s="4" t="s">
        <v>1075</v>
      </c>
      <c r="E454" s="4" t="s">
        <v>927</v>
      </c>
      <c r="F454" s="4" t="n">
        <f aca="false">COUNTIFS(Positions!$B$2:$B$14531,A454,Positions!$F$2:$F$14531,B454)</f>
        <v>4</v>
      </c>
      <c r="G454" s="4" t="n">
        <f aca="false">COUNTIFS(Positions!$B$2:$B$14531,A454,Positions!$F$2:$F$14531,B454,Positions!$E$2:$E$14531,"G")</f>
        <v>1</v>
      </c>
      <c r="H454" s="4" t="n">
        <f aca="false">COUNTIFS(Positions!$B$2:$B$14531,A454,Positions!$F$2:$F$14531,B454,Positions!$E$2:$E$14531,"C")</f>
        <v>1</v>
      </c>
      <c r="I454" s="3" t="n">
        <f aca="false">G454+H454</f>
        <v>2</v>
      </c>
      <c r="J454" s="6" t="n">
        <f aca="false">IF(F454=0,0,I454/F454)</f>
        <v>0.5</v>
      </c>
    </row>
    <row r="455" customFormat="false" ht="15" hidden="false" customHeight="false" outlineLevel="0" collapsed="false">
      <c r="A455" s="4" t="s">
        <v>127</v>
      </c>
      <c r="B455" s="4" t="s">
        <v>836</v>
      </c>
      <c r="C455" s="4" t="s">
        <v>916</v>
      </c>
      <c r="D455" s="4" t="s">
        <v>916</v>
      </c>
      <c r="E455" s="4" t="s">
        <v>935</v>
      </c>
      <c r="F455" s="4" t="n">
        <f aca="false">COUNTIFS(Positions!$B$2:$B$14531,A455,Positions!$F$2:$F$14531,B455)</f>
        <v>7</v>
      </c>
      <c r="G455" s="4" t="n">
        <f aca="false">COUNTIFS(Positions!$B$2:$B$14531,A455,Positions!$F$2:$F$14531,B455,Positions!$E$2:$E$14531,"G")</f>
        <v>1</v>
      </c>
      <c r="H455" s="4" t="n">
        <f aca="false">COUNTIFS(Positions!$B$2:$B$14531,A455,Positions!$F$2:$F$14531,B455,Positions!$E$2:$E$14531,"C")</f>
        <v>1</v>
      </c>
      <c r="I455" s="3" t="n">
        <f aca="false">G455+H455</f>
        <v>2</v>
      </c>
      <c r="J455" s="6" t="n">
        <f aca="false">IF(F455=0,0,I455/F455)</f>
        <v>0.285714285714286</v>
      </c>
    </row>
    <row r="456" customFormat="false" ht="15" hidden="false" customHeight="false" outlineLevel="0" collapsed="false">
      <c r="A456" s="7" t="s">
        <v>127</v>
      </c>
      <c r="B456" s="7" t="s">
        <v>919</v>
      </c>
      <c r="C456" s="7" t="s">
        <v>920</v>
      </c>
      <c r="D456" s="7" t="s">
        <v>936</v>
      </c>
      <c r="E456" s="7" t="s">
        <v>327</v>
      </c>
      <c r="F456" s="7" t="n">
        <f aca="false">COUNTIFS(Positions!$B$2:$B$14531,A456,Positions!$F$2:$F$14531,"Position 8")+COUNTIFS(Positions!$B$2:$B$14531,A456,Positions!$F$2:$F$14531,"Position 9")+COUNTIFS(Positions!$B$2:$B$14531,A456,Positions!$F$2:$F$14531,"Position 26")</f>
        <v>3</v>
      </c>
      <c r="G456" s="7" t="n">
        <f aca="false">COUNTIFS(Positions!$B$2:$B$14531,A456,Positions!$F$2:$F$14531,"Position 8",Positions!$E$2:$E$14531,"G")+COUNTIFS(Positions!$B$2:$B$14531,A456,Positions!$F$2:$F$14531,"Position 9",Positions!$E$2:$E$14531,"G")+COUNTIFS(Positions!$B$2:$B$14531,A456,Positions!$F$2:$F$14531,"Position 26",Positions!$E$2:$E$14531,"G")</f>
        <v>2</v>
      </c>
      <c r="H456" s="7" t="n">
        <f aca="false">COUNTIFS(Positions!$B$2:$B$14531,A456,Positions!$F$2:$F$14531,"Position 8",Positions!$E$2:$E$14531,"C")+COUNTIFS(Positions!$B$2:$B$14531,A456,Positions!$F$2:$F$14531,"Position 9",Positions!$E$2:$E$14531,"C")+COUNTIFS(Positions!$B$2:$B$14531,A456,Positions!$F$2:$F$14531,"Position 26",Positions!$E$2:$E$14531,"C")</f>
        <v>0</v>
      </c>
      <c r="I456" s="8" t="n">
        <f aca="false">G456+H456</f>
        <v>2</v>
      </c>
      <c r="J456" s="26" t="n">
        <f aca="false">IF(F456=0,0,I456/F456)</f>
        <v>0.666666666666667</v>
      </c>
    </row>
    <row r="457" customFormat="false" ht="15" hidden="false" customHeight="false" outlineLevel="0" collapsed="false">
      <c r="A457" s="4" t="s">
        <v>128</v>
      </c>
      <c r="B457" s="4" t="s">
        <v>788</v>
      </c>
      <c r="C457" s="4" t="s">
        <v>907</v>
      </c>
      <c r="D457" s="4" t="s">
        <v>922</v>
      </c>
      <c r="E457" s="4" t="s">
        <v>1125</v>
      </c>
      <c r="F457" s="4" t="n">
        <f aca="false">COUNTIFS(Positions!$B$2:$B$14531,A457,Positions!$F$2:$F$14531,B457)</f>
        <v>11</v>
      </c>
      <c r="G457" s="4" t="n">
        <f aca="false">COUNTIFS(Positions!$B$2:$B$14531,A457,Positions!$F$2:$F$14531,B457,Positions!$E$2:$E$14531,"G")</f>
        <v>3</v>
      </c>
      <c r="H457" s="4" t="n">
        <f aca="false">COUNTIFS(Positions!$B$2:$B$14531,A457,Positions!$F$2:$F$14531,B457,Positions!$E$2:$E$14531,"C")</f>
        <v>3</v>
      </c>
      <c r="I457" s="3" t="n">
        <f aca="false">G457+H457</f>
        <v>6</v>
      </c>
      <c r="J457" s="6" t="n">
        <f aca="false">IF(F457=0,0,I457/F457)</f>
        <v>0.545454545454545</v>
      </c>
    </row>
    <row r="458" customFormat="false" ht="15" hidden="false" customHeight="false" outlineLevel="0" collapsed="false">
      <c r="A458" s="4" t="s">
        <v>128</v>
      </c>
      <c r="B458" s="4" t="s">
        <v>811</v>
      </c>
      <c r="C458" s="4" t="s">
        <v>910</v>
      </c>
      <c r="D458" s="4" t="s">
        <v>924</v>
      </c>
      <c r="E458" s="4" t="s">
        <v>1126</v>
      </c>
      <c r="F458" s="4" t="n">
        <f aca="false">COUNTIFS(Positions!$B$2:$B$14531,A458,Positions!$F$2:$F$14531,B458)</f>
        <v>7</v>
      </c>
      <c r="G458" s="4" t="n">
        <f aca="false">COUNTIFS(Positions!$B$2:$B$14531,A458,Positions!$F$2:$F$14531,B458,Positions!$E$2:$E$14531,"G")</f>
        <v>1</v>
      </c>
      <c r="H458" s="4" t="n">
        <f aca="false">COUNTIFS(Positions!$B$2:$B$14531,A458,Positions!$F$2:$F$14531,B458,Positions!$E$2:$E$14531,"C")</f>
        <v>2</v>
      </c>
      <c r="I458" s="3" t="n">
        <f aca="false">G458+H458</f>
        <v>3</v>
      </c>
      <c r="J458" s="6" t="n">
        <f aca="false">IF(F458=0,0,I458/F458)</f>
        <v>0.428571428571429</v>
      </c>
    </row>
    <row r="459" customFormat="false" ht="15" hidden="false" customHeight="false" outlineLevel="0" collapsed="false">
      <c r="A459" s="4" t="s">
        <v>128</v>
      </c>
      <c r="B459" s="4" t="s">
        <v>824</v>
      </c>
      <c r="C459" s="4" t="s">
        <v>913</v>
      </c>
      <c r="D459" s="4" t="s">
        <v>926</v>
      </c>
      <c r="E459" s="4" t="s">
        <v>927</v>
      </c>
      <c r="F459" s="4" t="n">
        <f aca="false">COUNTIFS(Positions!$B$2:$B$14531,A459,Positions!$F$2:$F$14531,B459)</f>
        <v>4</v>
      </c>
      <c r="G459" s="4" t="n">
        <f aca="false">COUNTIFS(Positions!$B$2:$B$14531,A459,Positions!$F$2:$F$14531,B459,Positions!$E$2:$E$14531,"G")</f>
        <v>1</v>
      </c>
      <c r="H459" s="4" t="n">
        <f aca="false">COUNTIFS(Positions!$B$2:$B$14531,A459,Positions!$F$2:$F$14531,B459,Positions!$E$2:$E$14531,"C")</f>
        <v>1</v>
      </c>
      <c r="I459" s="3" t="n">
        <f aca="false">G459+H459</f>
        <v>2</v>
      </c>
      <c r="J459" s="6" t="n">
        <f aca="false">IF(F459=0,0,I459/F459)</f>
        <v>0.5</v>
      </c>
    </row>
    <row r="460" customFormat="false" ht="15" hidden="false" customHeight="false" outlineLevel="0" collapsed="false">
      <c r="A460" s="4" t="s">
        <v>128</v>
      </c>
      <c r="B460" s="4" t="s">
        <v>836</v>
      </c>
      <c r="C460" s="4" t="s">
        <v>916</v>
      </c>
      <c r="D460" s="4" t="s">
        <v>917</v>
      </c>
      <c r="E460" s="4" t="s">
        <v>918</v>
      </c>
      <c r="F460" s="4" t="n">
        <f aca="false">COUNTIFS(Positions!$B$2:$B$14531,A460,Positions!$F$2:$F$14531,B460)</f>
        <v>7</v>
      </c>
      <c r="G460" s="4" t="n">
        <f aca="false">COUNTIFS(Positions!$B$2:$B$14531,A460,Positions!$F$2:$F$14531,B460,Positions!$E$2:$E$14531,"G")</f>
        <v>0</v>
      </c>
      <c r="H460" s="4" t="n">
        <f aca="false">COUNTIFS(Positions!$B$2:$B$14531,A460,Positions!$F$2:$F$14531,B460,Positions!$E$2:$E$14531,"C")</f>
        <v>1</v>
      </c>
      <c r="I460" s="3" t="n">
        <f aca="false">G460+H460</f>
        <v>1</v>
      </c>
      <c r="J460" s="6" t="n">
        <f aca="false">IF(F460=0,0,I460/F460)</f>
        <v>0.142857142857143</v>
      </c>
    </row>
    <row r="461" customFormat="false" ht="15" hidden="false" customHeight="false" outlineLevel="0" collapsed="false">
      <c r="A461" s="7" t="s">
        <v>128</v>
      </c>
      <c r="B461" s="7" t="s">
        <v>919</v>
      </c>
      <c r="C461" s="7" t="s">
        <v>920</v>
      </c>
      <c r="D461" s="7" t="s">
        <v>928</v>
      </c>
      <c r="E461" s="7" t="s">
        <v>331</v>
      </c>
      <c r="F461" s="7" t="n">
        <f aca="false">COUNTIFS(Positions!$B$2:$B$14531,A461,Positions!$F$2:$F$14531,"Position 8")+COUNTIFS(Positions!$B$2:$B$14531,A461,Positions!$F$2:$F$14531,"Position 9")+COUNTIFS(Positions!$B$2:$B$14531,A461,Positions!$F$2:$F$14531,"Position 26")</f>
        <v>3</v>
      </c>
      <c r="G461" s="7" t="n">
        <f aca="false">COUNTIFS(Positions!$B$2:$B$14531,A461,Positions!$F$2:$F$14531,"Position 8",Positions!$E$2:$E$14531,"G")+COUNTIFS(Positions!$B$2:$B$14531,A461,Positions!$F$2:$F$14531,"Position 9",Positions!$E$2:$E$14531,"G")+COUNTIFS(Positions!$B$2:$B$14531,A461,Positions!$F$2:$F$14531,"Position 26",Positions!$E$2:$E$14531,"G")</f>
        <v>1</v>
      </c>
      <c r="H461" s="7" t="n">
        <f aca="false">COUNTIFS(Positions!$B$2:$B$14531,A461,Positions!$F$2:$F$14531,"Position 8",Positions!$E$2:$E$14531,"C")+COUNTIFS(Positions!$B$2:$B$14531,A461,Positions!$F$2:$F$14531,"Position 9",Positions!$E$2:$E$14531,"C")+COUNTIFS(Positions!$B$2:$B$14531,A461,Positions!$F$2:$F$14531,"Position 26",Positions!$E$2:$E$14531,"C")</f>
        <v>0</v>
      </c>
      <c r="I461" s="8" t="n">
        <f aca="false">G461+H461</f>
        <v>1</v>
      </c>
      <c r="J461" s="26" t="n">
        <f aca="false">IF(F461=0,0,I461/F461)</f>
        <v>0.333333333333333</v>
      </c>
    </row>
    <row r="462" customFormat="false" ht="15" hidden="false" customHeight="false" outlineLevel="0" collapsed="false">
      <c r="A462" s="4" t="s">
        <v>129</v>
      </c>
      <c r="B462" s="4" t="s">
        <v>788</v>
      </c>
      <c r="C462" s="4" t="s">
        <v>907</v>
      </c>
      <c r="D462" s="4" t="s">
        <v>908</v>
      </c>
      <c r="E462" s="4" t="s">
        <v>1127</v>
      </c>
      <c r="F462" s="4" t="n">
        <f aca="false">COUNTIFS(Positions!$B$2:$B$14531,A462,Positions!$F$2:$F$14531,B462)</f>
        <v>10</v>
      </c>
      <c r="G462" s="4" t="n">
        <f aca="false">COUNTIFS(Positions!$B$2:$B$14531,A462,Positions!$F$2:$F$14531,B462,Positions!$E$2:$E$14531,"G")</f>
        <v>4</v>
      </c>
      <c r="H462" s="4" t="n">
        <f aca="false">COUNTIFS(Positions!$B$2:$B$14531,A462,Positions!$F$2:$F$14531,B462,Positions!$E$2:$E$14531,"C")</f>
        <v>2</v>
      </c>
      <c r="I462" s="3" t="n">
        <f aca="false">G462+H462</f>
        <v>6</v>
      </c>
      <c r="J462" s="6" t="n">
        <f aca="false">IF(F462=0,0,I462/F462)</f>
        <v>0.6</v>
      </c>
    </row>
    <row r="463" customFormat="false" ht="15" hidden="false" customHeight="false" outlineLevel="0" collapsed="false">
      <c r="A463" s="4" t="s">
        <v>129</v>
      </c>
      <c r="B463" s="4" t="s">
        <v>811</v>
      </c>
      <c r="C463" s="4" t="s">
        <v>910</v>
      </c>
      <c r="D463" s="4" t="s">
        <v>911</v>
      </c>
      <c r="E463" s="4" t="s">
        <v>948</v>
      </c>
      <c r="F463" s="4" t="n">
        <f aca="false">COUNTIFS(Positions!$B$2:$B$14531,A463,Positions!$F$2:$F$14531,B463)</f>
        <v>7</v>
      </c>
      <c r="G463" s="4" t="n">
        <f aca="false">COUNTIFS(Positions!$B$2:$B$14531,A463,Positions!$F$2:$F$14531,B463,Positions!$E$2:$E$14531,"G")</f>
        <v>0</v>
      </c>
      <c r="H463" s="4" t="n">
        <f aca="false">COUNTIFS(Positions!$B$2:$B$14531,A463,Positions!$F$2:$F$14531,B463,Positions!$E$2:$E$14531,"C")</f>
        <v>2</v>
      </c>
      <c r="I463" s="3" t="n">
        <f aca="false">G463+H463</f>
        <v>2</v>
      </c>
      <c r="J463" s="6" t="n">
        <f aca="false">IF(F463=0,0,I463/F463)</f>
        <v>0.285714285714286</v>
      </c>
    </row>
    <row r="464" customFormat="false" ht="15" hidden="false" customHeight="false" outlineLevel="0" collapsed="false">
      <c r="A464" s="4" t="s">
        <v>129</v>
      </c>
      <c r="B464" s="4" t="s">
        <v>824</v>
      </c>
      <c r="C464" s="4" t="s">
        <v>913</v>
      </c>
      <c r="D464" s="4" t="s">
        <v>914</v>
      </c>
      <c r="E464" s="4" t="s">
        <v>953</v>
      </c>
      <c r="F464" s="4" t="n">
        <f aca="false">COUNTIFS(Positions!$B$2:$B$14531,A464,Positions!$F$2:$F$14531,B464)</f>
        <v>5</v>
      </c>
      <c r="G464" s="4" t="n">
        <f aca="false">COUNTIFS(Positions!$B$2:$B$14531,A464,Positions!$F$2:$F$14531,B464,Positions!$E$2:$E$14531,"G")</f>
        <v>2</v>
      </c>
      <c r="H464" s="4" t="n">
        <f aca="false">COUNTIFS(Positions!$B$2:$B$14531,A464,Positions!$F$2:$F$14531,B464,Positions!$E$2:$E$14531,"C")</f>
        <v>1</v>
      </c>
      <c r="I464" s="3" t="n">
        <f aca="false">G464+H464</f>
        <v>3</v>
      </c>
      <c r="J464" s="6" t="n">
        <f aca="false">IF(F464=0,0,I464/F464)</f>
        <v>0.6</v>
      </c>
    </row>
    <row r="465" customFormat="false" ht="15" hidden="false" customHeight="false" outlineLevel="0" collapsed="false">
      <c r="A465" s="4" t="s">
        <v>129</v>
      </c>
      <c r="B465" s="4" t="s">
        <v>836</v>
      </c>
      <c r="C465" s="4" t="s">
        <v>916</v>
      </c>
      <c r="D465" s="4" t="s">
        <v>917</v>
      </c>
      <c r="E465" s="4" t="s">
        <v>918</v>
      </c>
      <c r="F465" s="4" t="n">
        <f aca="false">COUNTIFS(Positions!$B$2:$B$14531,A465,Positions!$F$2:$F$14531,B465)</f>
        <v>7</v>
      </c>
      <c r="G465" s="4" t="n">
        <f aca="false">COUNTIFS(Positions!$B$2:$B$14531,A465,Positions!$F$2:$F$14531,B465,Positions!$E$2:$E$14531,"G")</f>
        <v>0</v>
      </c>
      <c r="H465" s="4" t="n">
        <f aca="false">COUNTIFS(Positions!$B$2:$B$14531,A465,Positions!$F$2:$F$14531,B465,Positions!$E$2:$E$14531,"C")</f>
        <v>1</v>
      </c>
      <c r="I465" s="3" t="n">
        <f aca="false">G465+H465</f>
        <v>1</v>
      </c>
      <c r="J465" s="6" t="n">
        <f aca="false">IF(F465=0,0,I465/F465)</f>
        <v>0.142857142857143</v>
      </c>
    </row>
    <row r="466" customFormat="false" ht="15" hidden="false" customHeight="false" outlineLevel="0" collapsed="false">
      <c r="A466" s="7" t="s">
        <v>129</v>
      </c>
      <c r="B466" s="7" t="s">
        <v>919</v>
      </c>
      <c r="C466" s="7" t="s">
        <v>920</v>
      </c>
      <c r="D466" s="7" t="s">
        <v>921</v>
      </c>
      <c r="E466" s="7" t="s">
        <v>327</v>
      </c>
      <c r="F466" s="7" t="n">
        <f aca="false">COUNTIFS(Positions!$B$2:$B$14531,A466,Positions!$F$2:$F$14531,"Position 8")+COUNTIFS(Positions!$B$2:$B$14531,A466,Positions!$F$2:$F$14531,"Position 9")+COUNTIFS(Positions!$B$2:$B$14531,A466,Positions!$F$2:$F$14531,"Position 26")</f>
        <v>3</v>
      </c>
      <c r="G466" s="7" t="n">
        <f aca="false">COUNTIFS(Positions!$B$2:$B$14531,A466,Positions!$F$2:$F$14531,"Position 8",Positions!$E$2:$E$14531,"G")+COUNTIFS(Positions!$B$2:$B$14531,A466,Positions!$F$2:$F$14531,"Position 9",Positions!$E$2:$E$14531,"G")+COUNTIFS(Positions!$B$2:$B$14531,A466,Positions!$F$2:$F$14531,"Position 26",Positions!$E$2:$E$14531,"G")</f>
        <v>2</v>
      </c>
      <c r="H466" s="7" t="n">
        <f aca="false">COUNTIFS(Positions!$B$2:$B$14531,A466,Positions!$F$2:$F$14531,"Position 8",Positions!$E$2:$E$14531,"C")+COUNTIFS(Positions!$B$2:$B$14531,A466,Positions!$F$2:$F$14531,"Position 9",Positions!$E$2:$E$14531,"C")+COUNTIFS(Positions!$B$2:$B$14531,A466,Positions!$F$2:$F$14531,"Position 26",Positions!$E$2:$E$14531,"C")</f>
        <v>0</v>
      </c>
      <c r="I466" s="8" t="n">
        <f aca="false">G466+H466</f>
        <v>2</v>
      </c>
      <c r="J466" s="26" t="n">
        <f aca="false">IF(F466=0,0,I466/F466)</f>
        <v>0.666666666666667</v>
      </c>
    </row>
    <row r="467" customFormat="false" ht="15" hidden="false" customHeight="false" outlineLevel="0" collapsed="false">
      <c r="A467" s="4" t="s">
        <v>130</v>
      </c>
      <c r="B467" s="4" t="s">
        <v>788</v>
      </c>
      <c r="C467" s="4" t="s">
        <v>907</v>
      </c>
      <c r="D467" s="4" t="s">
        <v>908</v>
      </c>
      <c r="E467" s="4" t="s">
        <v>1128</v>
      </c>
      <c r="F467" s="4" t="n">
        <f aca="false">COUNTIFS(Positions!$B$2:$B$14531,A467,Positions!$F$2:$F$14531,B467)</f>
        <v>10</v>
      </c>
      <c r="G467" s="4" t="n">
        <f aca="false">COUNTIFS(Positions!$B$2:$B$14531,A467,Positions!$F$2:$F$14531,B467,Positions!$E$2:$E$14531,"G")</f>
        <v>3</v>
      </c>
      <c r="H467" s="4" t="n">
        <f aca="false">COUNTIFS(Positions!$B$2:$B$14531,A467,Positions!$F$2:$F$14531,B467,Positions!$E$2:$E$14531,"C")</f>
        <v>2</v>
      </c>
      <c r="I467" s="3" t="n">
        <f aca="false">G467+H467</f>
        <v>5</v>
      </c>
      <c r="J467" s="6" t="n">
        <f aca="false">IF(F467=0,0,I467/F467)</f>
        <v>0.5</v>
      </c>
    </row>
    <row r="468" customFormat="false" ht="15" hidden="false" customHeight="false" outlineLevel="0" collapsed="false">
      <c r="A468" s="4" t="s">
        <v>130</v>
      </c>
      <c r="B468" s="4" t="s">
        <v>811</v>
      </c>
      <c r="C468" s="4" t="s">
        <v>910</v>
      </c>
      <c r="D468" s="4" t="s">
        <v>911</v>
      </c>
      <c r="E468" s="4" t="s">
        <v>938</v>
      </c>
      <c r="F468" s="4" t="n">
        <f aca="false">COUNTIFS(Positions!$B$2:$B$14531,A468,Positions!$F$2:$F$14531,B468)</f>
        <v>7</v>
      </c>
      <c r="G468" s="4" t="n">
        <f aca="false">COUNTIFS(Positions!$B$2:$B$14531,A468,Positions!$F$2:$F$14531,B468,Positions!$E$2:$E$14531,"G")</f>
        <v>0</v>
      </c>
      <c r="H468" s="4" t="n">
        <f aca="false">COUNTIFS(Positions!$B$2:$B$14531,A468,Positions!$F$2:$F$14531,B468,Positions!$E$2:$E$14531,"C")</f>
        <v>2</v>
      </c>
      <c r="I468" s="3" t="n">
        <f aca="false">G468+H468</f>
        <v>2</v>
      </c>
      <c r="J468" s="6" t="n">
        <f aca="false">IF(F468=0,0,I468/F468)</f>
        <v>0.285714285714286</v>
      </c>
    </row>
    <row r="469" customFormat="false" ht="15" hidden="false" customHeight="false" outlineLevel="0" collapsed="false">
      <c r="A469" s="4" t="s">
        <v>130</v>
      </c>
      <c r="B469" s="4" t="s">
        <v>824</v>
      </c>
      <c r="C469" s="4" t="s">
        <v>913</v>
      </c>
      <c r="D469" s="4" t="s">
        <v>914</v>
      </c>
      <c r="E469" s="4" t="s">
        <v>953</v>
      </c>
      <c r="F469" s="4" t="n">
        <f aca="false">COUNTIFS(Positions!$B$2:$B$14531,A469,Positions!$F$2:$F$14531,B469)</f>
        <v>5</v>
      </c>
      <c r="G469" s="4" t="n">
        <f aca="false">COUNTIFS(Positions!$B$2:$B$14531,A469,Positions!$F$2:$F$14531,B469,Positions!$E$2:$E$14531,"G")</f>
        <v>2</v>
      </c>
      <c r="H469" s="4" t="n">
        <f aca="false">COUNTIFS(Positions!$B$2:$B$14531,A469,Positions!$F$2:$F$14531,B469,Positions!$E$2:$E$14531,"C")</f>
        <v>1</v>
      </c>
      <c r="I469" s="3" t="n">
        <f aca="false">G469+H469</f>
        <v>3</v>
      </c>
      <c r="J469" s="6" t="n">
        <f aca="false">IF(F469=0,0,I469/F469)</f>
        <v>0.6</v>
      </c>
    </row>
    <row r="470" customFormat="false" ht="15" hidden="false" customHeight="false" outlineLevel="0" collapsed="false">
      <c r="A470" s="4" t="s">
        <v>130</v>
      </c>
      <c r="B470" s="4" t="s">
        <v>836</v>
      </c>
      <c r="C470" s="4" t="s">
        <v>916</v>
      </c>
      <c r="D470" s="4" t="s">
        <v>917</v>
      </c>
      <c r="E470" s="4" t="s">
        <v>935</v>
      </c>
      <c r="F470" s="4" t="n">
        <f aca="false">COUNTIFS(Positions!$B$2:$B$14531,A470,Positions!$F$2:$F$14531,B470)</f>
        <v>7</v>
      </c>
      <c r="G470" s="4" t="n">
        <f aca="false">COUNTIFS(Positions!$B$2:$B$14531,A470,Positions!$F$2:$F$14531,B470,Positions!$E$2:$E$14531,"G")</f>
        <v>1</v>
      </c>
      <c r="H470" s="4" t="n">
        <f aca="false">COUNTIFS(Positions!$B$2:$B$14531,A470,Positions!$F$2:$F$14531,B470,Positions!$E$2:$E$14531,"C")</f>
        <v>1</v>
      </c>
      <c r="I470" s="3" t="n">
        <f aca="false">G470+H470</f>
        <v>2</v>
      </c>
      <c r="J470" s="6" t="n">
        <f aca="false">IF(F470=0,0,I470/F470)</f>
        <v>0.285714285714286</v>
      </c>
    </row>
    <row r="471" customFormat="false" ht="15" hidden="false" customHeight="false" outlineLevel="0" collapsed="false">
      <c r="A471" s="7" t="s">
        <v>130</v>
      </c>
      <c r="B471" s="7" t="s">
        <v>919</v>
      </c>
      <c r="C471" s="7" t="s">
        <v>920</v>
      </c>
      <c r="D471" s="7" t="s">
        <v>921</v>
      </c>
      <c r="E471" s="7" t="s">
        <v>327</v>
      </c>
      <c r="F471" s="7" t="n">
        <f aca="false">COUNTIFS(Positions!$B$2:$B$14531,A471,Positions!$F$2:$F$14531,"Position 8")+COUNTIFS(Positions!$B$2:$B$14531,A471,Positions!$F$2:$F$14531,"Position 9")+COUNTIFS(Positions!$B$2:$B$14531,A471,Positions!$F$2:$F$14531,"Position 26")</f>
        <v>3</v>
      </c>
      <c r="G471" s="7" t="n">
        <f aca="false">COUNTIFS(Positions!$B$2:$B$14531,A471,Positions!$F$2:$F$14531,"Position 8",Positions!$E$2:$E$14531,"G")+COUNTIFS(Positions!$B$2:$B$14531,A471,Positions!$F$2:$F$14531,"Position 9",Positions!$E$2:$E$14531,"G")+COUNTIFS(Positions!$B$2:$B$14531,A471,Positions!$F$2:$F$14531,"Position 26",Positions!$E$2:$E$14531,"G")</f>
        <v>2</v>
      </c>
      <c r="H471" s="7" t="n">
        <f aca="false">COUNTIFS(Positions!$B$2:$B$14531,A471,Positions!$F$2:$F$14531,"Position 8",Positions!$E$2:$E$14531,"C")+COUNTIFS(Positions!$B$2:$B$14531,A471,Positions!$F$2:$F$14531,"Position 9",Positions!$E$2:$E$14531,"C")+COUNTIFS(Positions!$B$2:$B$14531,A471,Positions!$F$2:$F$14531,"Position 26",Positions!$E$2:$E$14531,"C")</f>
        <v>0</v>
      </c>
      <c r="I471" s="8" t="n">
        <f aca="false">G471+H471</f>
        <v>2</v>
      </c>
      <c r="J471" s="26" t="n">
        <f aca="false">IF(F471=0,0,I471/F471)</f>
        <v>0.666666666666667</v>
      </c>
    </row>
    <row r="472" customFormat="false" ht="15" hidden="false" customHeight="false" outlineLevel="0" collapsed="false">
      <c r="A472" s="4" t="s">
        <v>131</v>
      </c>
      <c r="B472" s="4" t="s">
        <v>788</v>
      </c>
      <c r="C472" s="4" t="s">
        <v>907</v>
      </c>
      <c r="D472" s="4" t="s">
        <v>929</v>
      </c>
      <c r="E472" s="4" t="s">
        <v>1129</v>
      </c>
      <c r="F472" s="4" t="n">
        <f aca="false">COUNTIFS(Positions!$B$2:$B$14531,A472,Positions!$F$2:$F$14531,B472)</f>
        <v>9</v>
      </c>
      <c r="G472" s="4" t="n">
        <f aca="false">COUNTIFS(Positions!$B$2:$B$14531,A472,Positions!$F$2:$F$14531,B472,Positions!$E$2:$E$14531,"G")</f>
        <v>3</v>
      </c>
      <c r="H472" s="4" t="n">
        <f aca="false">COUNTIFS(Positions!$B$2:$B$14531,A472,Positions!$F$2:$F$14531,B472,Positions!$E$2:$E$14531,"C")</f>
        <v>3</v>
      </c>
      <c r="I472" s="3" t="n">
        <f aca="false">G472+H472</f>
        <v>6</v>
      </c>
      <c r="J472" s="6" t="n">
        <f aca="false">IF(F472=0,0,I472/F472)</f>
        <v>0.666666666666667</v>
      </c>
    </row>
    <row r="473" customFormat="false" ht="15" hidden="false" customHeight="false" outlineLevel="0" collapsed="false">
      <c r="A473" s="4" t="s">
        <v>131</v>
      </c>
      <c r="B473" s="4" t="s">
        <v>811</v>
      </c>
      <c r="C473" s="4" t="s">
        <v>910</v>
      </c>
      <c r="D473" s="4" t="s">
        <v>931</v>
      </c>
      <c r="E473" s="4" t="s">
        <v>1040</v>
      </c>
      <c r="F473" s="4" t="n">
        <f aca="false">COUNTIFS(Positions!$B$2:$B$14531,A473,Positions!$F$2:$F$14531,B473)</f>
        <v>7</v>
      </c>
      <c r="G473" s="4" t="n">
        <f aca="false">COUNTIFS(Positions!$B$2:$B$14531,A473,Positions!$F$2:$F$14531,B473,Positions!$E$2:$E$14531,"G")</f>
        <v>1</v>
      </c>
      <c r="H473" s="4" t="n">
        <f aca="false">COUNTIFS(Positions!$B$2:$B$14531,A473,Positions!$F$2:$F$14531,B473,Positions!$E$2:$E$14531,"C")</f>
        <v>3</v>
      </c>
      <c r="I473" s="3" t="n">
        <f aca="false">G473+H473</f>
        <v>4</v>
      </c>
      <c r="J473" s="6" t="n">
        <f aca="false">IF(F473=0,0,I473/F473)</f>
        <v>0.571428571428571</v>
      </c>
    </row>
    <row r="474" customFormat="false" ht="15" hidden="false" customHeight="false" outlineLevel="0" collapsed="false">
      <c r="A474" s="4" t="s">
        <v>131</v>
      </c>
      <c r="B474" s="4" t="s">
        <v>824</v>
      </c>
      <c r="C474" s="4" t="s">
        <v>913</v>
      </c>
      <c r="D474" s="4" t="s">
        <v>949</v>
      </c>
      <c r="E474" s="4" t="s">
        <v>953</v>
      </c>
      <c r="F474" s="4" t="n">
        <f aca="false">COUNTIFS(Positions!$B$2:$B$14531,A474,Positions!$F$2:$F$14531,B474)</f>
        <v>5</v>
      </c>
      <c r="G474" s="4" t="n">
        <f aca="false">COUNTIFS(Positions!$B$2:$B$14531,A474,Positions!$F$2:$F$14531,B474,Positions!$E$2:$E$14531,"G")</f>
        <v>2</v>
      </c>
      <c r="H474" s="4" t="n">
        <f aca="false">COUNTIFS(Positions!$B$2:$B$14531,A474,Positions!$F$2:$F$14531,B474,Positions!$E$2:$E$14531,"C")</f>
        <v>1</v>
      </c>
      <c r="I474" s="3" t="n">
        <f aca="false">G474+H474</f>
        <v>3</v>
      </c>
      <c r="J474" s="6" t="n">
        <f aca="false">IF(F474=0,0,I474/F474)</f>
        <v>0.6</v>
      </c>
    </row>
    <row r="475" customFormat="false" ht="15" hidden="false" customHeight="false" outlineLevel="0" collapsed="false">
      <c r="A475" s="4" t="s">
        <v>131</v>
      </c>
      <c r="B475" s="4" t="s">
        <v>836</v>
      </c>
      <c r="C475" s="4" t="s">
        <v>916</v>
      </c>
      <c r="D475" s="4" t="s">
        <v>951</v>
      </c>
      <c r="E475" s="4" t="s">
        <v>935</v>
      </c>
      <c r="F475" s="4" t="n">
        <f aca="false">COUNTIFS(Positions!$B$2:$B$14531,A475,Positions!$F$2:$F$14531,B475)</f>
        <v>7</v>
      </c>
      <c r="G475" s="4" t="n">
        <f aca="false">COUNTIFS(Positions!$B$2:$B$14531,A475,Positions!$F$2:$F$14531,B475,Positions!$E$2:$E$14531,"G")</f>
        <v>1</v>
      </c>
      <c r="H475" s="4" t="n">
        <f aca="false">COUNTIFS(Positions!$B$2:$B$14531,A475,Positions!$F$2:$F$14531,B475,Positions!$E$2:$E$14531,"C")</f>
        <v>1</v>
      </c>
      <c r="I475" s="3" t="n">
        <f aca="false">G475+H475</f>
        <v>2</v>
      </c>
      <c r="J475" s="6" t="n">
        <f aca="false">IF(F475=0,0,I475/F475)</f>
        <v>0.285714285714286</v>
      </c>
    </row>
    <row r="476" customFormat="false" ht="15" hidden="false" customHeight="false" outlineLevel="0" collapsed="false">
      <c r="A476" s="7" t="s">
        <v>131</v>
      </c>
      <c r="B476" s="7" t="s">
        <v>919</v>
      </c>
      <c r="C476" s="7" t="s">
        <v>920</v>
      </c>
      <c r="D476" s="7" t="s">
        <v>936</v>
      </c>
      <c r="E476" s="7" t="s">
        <v>365</v>
      </c>
      <c r="F476" s="7" t="n">
        <f aca="false">COUNTIFS(Positions!$B$2:$B$14531,A476,Positions!$F$2:$F$14531,"Position 8")+COUNTIFS(Positions!$B$2:$B$14531,A476,Positions!$F$2:$F$14531,"Position 9")+COUNTIFS(Positions!$B$2:$B$14531,A476,Positions!$F$2:$F$14531,"Position 26")</f>
        <v>3</v>
      </c>
      <c r="G476" s="7" t="n">
        <f aca="false">COUNTIFS(Positions!$B$2:$B$14531,A476,Positions!$F$2:$F$14531,"Position 8",Positions!$E$2:$E$14531,"G")+COUNTIFS(Positions!$B$2:$B$14531,A476,Positions!$F$2:$F$14531,"Position 9",Positions!$E$2:$E$14531,"G")+COUNTIFS(Positions!$B$2:$B$14531,A476,Positions!$F$2:$F$14531,"Position 26",Positions!$E$2:$E$14531,"G")</f>
        <v>1</v>
      </c>
      <c r="H476" s="7" t="n">
        <f aca="false">COUNTIFS(Positions!$B$2:$B$14531,A476,Positions!$F$2:$F$14531,"Position 8",Positions!$E$2:$E$14531,"C")+COUNTIFS(Positions!$B$2:$B$14531,A476,Positions!$F$2:$F$14531,"Position 9",Positions!$E$2:$E$14531,"C")+COUNTIFS(Positions!$B$2:$B$14531,A476,Positions!$F$2:$F$14531,"Position 26",Positions!$E$2:$E$14531,"C")</f>
        <v>0</v>
      </c>
      <c r="I476" s="8" t="n">
        <f aca="false">G476+H476</f>
        <v>1</v>
      </c>
      <c r="J476" s="26" t="n">
        <f aca="false">IF(F476=0,0,I476/F476)</f>
        <v>0.333333333333333</v>
      </c>
    </row>
    <row r="477" customFormat="false" ht="15" hidden="false" customHeight="false" outlineLevel="0" collapsed="false">
      <c r="A477" s="4" t="s">
        <v>132</v>
      </c>
      <c r="B477" s="4" t="s">
        <v>788</v>
      </c>
      <c r="C477" s="4" t="s">
        <v>907</v>
      </c>
      <c r="D477" s="4" t="s">
        <v>957</v>
      </c>
      <c r="E477" s="4" t="s">
        <v>973</v>
      </c>
      <c r="F477" s="4" t="n">
        <f aca="false">COUNTIFS(Positions!$B$2:$B$14531,A477,Positions!$F$2:$F$14531,B477)</f>
        <v>7</v>
      </c>
      <c r="G477" s="4" t="n">
        <f aca="false">COUNTIFS(Positions!$B$2:$B$14531,A477,Positions!$F$2:$F$14531,B477,Positions!$E$2:$E$14531,"G")</f>
        <v>3</v>
      </c>
      <c r="H477" s="4" t="n">
        <f aca="false">COUNTIFS(Positions!$B$2:$B$14531,A477,Positions!$F$2:$F$14531,B477,Positions!$E$2:$E$14531,"C")</f>
        <v>0</v>
      </c>
      <c r="I477" s="3" t="n">
        <f aca="false">G477+H477</f>
        <v>3</v>
      </c>
      <c r="J477" s="6" t="n">
        <f aca="false">IF(F477=0,0,I477/F477)</f>
        <v>0.428571428571429</v>
      </c>
    </row>
    <row r="478" customFormat="false" ht="15" hidden="false" customHeight="false" outlineLevel="0" collapsed="false">
      <c r="A478" s="4" t="s">
        <v>132</v>
      </c>
      <c r="B478" s="4" t="s">
        <v>811</v>
      </c>
      <c r="C478" s="4" t="s">
        <v>910</v>
      </c>
      <c r="D478" s="4" t="s">
        <v>959</v>
      </c>
      <c r="E478" s="4" t="s">
        <v>1130</v>
      </c>
      <c r="F478" s="4" t="n">
        <f aca="false">COUNTIFS(Positions!$B$2:$B$14531,A478,Positions!$F$2:$F$14531,B478)</f>
        <v>7</v>
      </c>
      <c r="G478" s="4" t="n">
        <f aca="false">COUNTIFS(Positions!$B$2:$B$14531,A478,Positions!$F$2:$F$14531,B478,Positions!$E$2:$E$14531,"G")</f>
        <v>1</v>
      </c>
      <c r="H478" s="4" t="n">
        <f aca="false">COUNTIFS(Positions!$B$2:$B$14531,A478,Positions!$F$2:$F$14531,B478,Positions!$E$2:$E$14531,"C")</f>
        <v>1</v>
      </c>
      <c r="I478" s="3" t="n">
        <f aca="false">G478+H478</f>
        <v>2</v>
      </c>
      <c r="J478" s="6" t="n">
        <f aca="false">IF(F478=0,0,I478/F478)</f>
        <v>0.285714285714286</v>
      </c>
    </row>
    <row r="479" customFormat="false" ht="15" hidden="false" customHeight="false" outlineLevel="0" collapsed="false">
      <c r="A479" s="4" t="s">
        <v>132</v>
      </c>
      <c r="B479" s="4" t="s">
        <v>824</v>
      </c>
      <c r="C479" s="4" t="s">
        <v>913</v>
      </c>
      <c r="D479" s="4" t="s">
        <v>975</v>
      </c>
      <c r="E479" s="4" t="s">
        <v>1131</v>
      </c>
      <c r="F479" s="4" t="n">
        <f aca="false">COUNTIFS(Positions!$B$2:$B$14531,A479,Positions!$F$2:$F$14531,B479)</f>
        <v>4</v>
      </c>
      <c r="G479" s="4" t="n">
        <f aca="false">COUNTIFS(Positions!$B$2:$B$14531,A479,Positions!$F$2:$F$14531,B479,Positions!$E$2:$E$14531,"G")</f>
        <v>2</v>
      </c>
      <c r="H479" s="4" t="n">
        <f aca="false">COUNTIFS(Positions!$B$2:$B$14531,A479,Positions!$F$2:$F$14531,B479,Positions!$E$2:$E$14531,"C")</f>
        <v>1</v>
      </c>
      <c r="I479" s="3" t="n">
        <f aca="false">G479+H479</f>
        <v>3</v>
      </c>
      <c r="J479" s="6" t="n">
        <f aca="false">IF(F479=0,0,I479/F479)</f>
        <v>0.75</v>
      </c>
    </row>
    <row r="480" customFormat="false" ht="15" hidden="false" customHeight="false" outlineLevel="0" collapsed="false">
      <c r="A480" s="4" t="s">
        <v>132</v>
      </c>
      <c r="B480" s="4" t="s">
        <v>836</v>
      </c>
      <c r="C480" s="4" t="s">
        <v>916</v>
      </c>
      <c r="D480" s="4" t="s">
        <v>977</v>
      </c>
      <c r="E480" s="4" t="s">
        <v>968</v>
      </c>
      <c r="F480" s="4" t="n">
        <f aca="false">COUNTIFS(Positions!$B$2:$B$14531,A480,Positions!$F$2:$F$14531,B480)</f>
        <v>7</v>
      </c>
      <c r="G480" s="4" t="n">
        <f aca="false">COUNTIFS(Positions!$B$2:$B$14531,A480,Positions!$F$2:$F$14531,B480,Positions!$E$2:$E$14531,"G")</f>
        <v>1</v>
      </c>
      <c r="H480" s="4" t="n">
        <f aca="false">COUNTIFS(Positions!$B$2:$B$14531,A480,Positions!$F$2:$F$14531,B480,Positions!$E$2:$E$14531,"C")</f>
        <v>2</v>
      </c>
      <c r="I480" s="3" t="n">
        <f aca="false">G480+H480</f>
        <v>3</v>
      </c>
      <c r="J480" s="6" t="n">
        <f aca="false">IF(F480=0,0,I480/F480)</f>
        <v>0.428571428571429</v>
      </c>
    </row>
    <row r="481" customFormat="false" ht="15" hidden="false" customHeight="false" outlineLevel="0" collapsed="false">
      <c r="A481" s="7" t="s">
        <v>132</v>
      </c>
      <c r="B481" s="7" t="s">
        <v>919</v>
      </c>
      <c r="C481" s="7" t="s">
        <v>920</v>
      </c>
      <c r="D481" s="7" t="s">
        <v>963</v>
      </c>
      <c r="E481" s="7" t="s">
        <v>365</v>
      </c>
      <c r="F481" s="7" t="n">
        <f aca="false">COUNTIFS(Positions!$B$2:$B$14531,A481,Positions!$F$2:$F$14531,"Position 8")+COUNTIFS(Positions!$B$2:$B$14531,A481,Positions!$F$2:$F$14531,"Position 9")+COUNTIFS(Positions!$B$2:$B$14531,A481,Positions!$F$2:$F$14531,"Position 26")</f>
        <v>3</v>
      </c>
      <c r="G481" s="7" t="n">
        <f aca="false">COUNTIFS(Positions!$B$2:$B$14531,A481,Positions!$F$2:$F$14531,"Position 8",Positions!$E$2:$E$14531,"G")+COUNTIFS(Positions!$B$2:$B$14531,A481,Positions!$F$2:$F$14531,"Position 9",Positions!$E$2:$E$14531,"G")+COUNTIFS(Positions!$B$2:$B$14531,A481,Positions!$F$2:$F$14531,"Position 26",Positions!$E$2:$E$14531,"G")</f>
        <v>1</v>
      </c>
      <c r="H481" s="7" t="n">
        <f aca="false">COUNTIFS(Positions!$B$2:$B$14531,A481,Positions!$F$2:$F$14531,"Position 8",Positions!$E$2:$E$14531,"C")+COUNTIFS(Positions!$B$2:$B$14531,A481,Positions!$F$2:$F$14531,"Position 9",Positions!$E$2:$E$14531,"C")+COUNTIFS(Positions!$B$2:$B$14531,A481,Positions!$F$2:$F$14531,"Position 26",Positions!$E$2:$E$14531,"C")</f>
        <v>0</v>
      </c>
      <c r="I481" s="8" t="n">
        <f aca="false">G481+H481</f>
        <v>1</v>
      </c>
      <c r="J481" s="26" t="n">
        <f aca="false">IF(F481=0,0,I481/F481)</f>
        <v>0.333333333333333</v>
      </c>
    </row>
    <row r="482" customFormat="false" ht="15" hidden="false" customHeight="false" outlineLevel="0" collapsed="false">
      <c r="A482" s="4" t="s">
        <v>133</v>
      </c>
      <c r="B482" s="4" t="s">
        <v>788</v>
      </c>
      <c r="C482" s="4" t="s">
        <v>907</v>
      </c>
      <c r="D482" s="4" t="s">
        <v>957</v>
      </c>
      <c r="E482" s="4" t="s">
        <v>973</v>
      </c>
      <c r="F482" s="4" t="n">
        <f aca="false">COUNTIFS(Positions!$B$2:$B$14531,A482,Positions!$F$2:$F$14531,B482)</f>
        <v>7</v>
      </c>
      <c r="G482" s="4" t="n">
        <f aca="false">COUNTIFS(Positions!$B$2:$B$14531,A482,Positions!$F$2:$F$14531,B482,Positions!$E$2:$E$14531,"G")</f>
        <v>3</v>
      </c>
      <c r="H482" s="4" t="n">
        <f aca="false">COUNTIFS(Positions!$B$2:$B$14531,A482,Positions!$F$2:$F$14531,B482,Positions!$E$2:$E$14531,"C")</f>
        <v>0</v>
      </c>
      <c r="I482" s="3" t="n">
        <f aca="false">G482+H482</f>
        <v>3</v>
      </c>
      <c r="J482" s="6" t="n">
        <f aca="false">IF(F482=0,0,I482/F482)</f>
        <v>0.428571428571429</v>
      </c>
    </row>
    <row r="483" customFormat="false" ht="15" hidden="false" customHeight="false" outlineLevel="0" collapsed="false">
      <c r="A483" s="4" t="s">
        <v>133</v>
      </c>
      <c r="B483" s="4" t="s">
        <v>811</v>
      </c>
      <c r="C483" s="4" t="s">
        <v>910</v>
      </c>
      <c r="D483" s="4" t="s">
        <v>959</v>
      </c>
      <c r="E483" s="4" t="s">
        <v>1130</v>
      </c>
      <c r="F483" s="4" t="n">
        <f aca="false">COUNTIFS(Positions!$B$2:$B$14531,A483,Positions!$F$2:$F$14531,B483)</f>
        <v>7</v>
      </c>
      <c r="G483" s="4" t="n">
        <f aca="false">COUNTIFS(Positions!$B$2:$B$14531,A483,Positions!$F$2:$F$14531,B483,Positions!$E$2:$E$14531,"G")</f>
        <v>1</v>
      </c>
      <c r="H483" s="4" t="n">
        <f aca="false">COUNTIFS(Positions!$B$2:$B$14531,A483,Positions!$F$2:$F$14531,B483,Positions!$E$2:$E$14531,"C")</f>
        <v>1</v>
      </c>
      <c r="I483" s="3" t="n">
        <f aca="false">G483+H483</f>
        <v>2</v>
      </c>
      <c r="J483" s="6" t="n">
        <f aca="false">IF(F483=0,0,I483/F483)</f>
        <v>0.285714285714286</v>
      </c>
    </row>
    <row r="484" customFormat="false" ht="15" hidden="false" customHeight="false" outlineLevel="0" collapsed="false">
      <c r="A484" s="4" t="s">
        <v>133</v>
      </c>
      <c r="B484" s="4" t="s">
        <v>824</v>
      </c>
      <c r="C484" s="4" t="s">
        <v>913</v>
      </c>
      <c r="D484" s="4" t="s">
        <v>961</v>
      </c>
      <c r="E484" s="4" t="s">
        <v>1062</v>
      </c>
      <c r="F484" s="4" t="n">
        <f aca="false">COUNTIFS(Positions!$B$2:$B$14531,A484,Positions!$F$2:$F$14531,B484)</f>
        <v>5</v>
      </c>
      <c r="G484" s="4" t="n">
        <f aca="false">COUNTIFS(Positions!$B$2:$B$14531,A484,Positions!$F$2:$F$14531,B484,Positions!$E$2:$E$14531,"G")</f>
        <v>2</v>
      </c>
      <c r="H484" s="4" t="n">
        <f aca="false">COUNTIFS(Positions!$B$2:$B$14531,A484,Positions!$F$2:$F$14531,B484,Positions!$E$2:$E$14531,"C")</f>
        <v>2</v>
      </c>
      <c r="I484" s="3" t="n">
        <f aca="false">G484+H484</f>
        <v>4</v>
      </c>
      <c r="J484" s="6" t="n">
        <f aca="false">IF(F484=0,0,I484/F484)</f>
        <v>0.8</v>
      </c>
    </row>
    <row r="485" customFormat="false" ht="15" hidden="false" customHeight="false" outlineLevel="0" collapsed="false">
      <c r="A485" s="4" t="s">
        <v>133</v>
      </c>
      <c r="B485" s="4" t="s">
        <v>836</v>
      </c>
      <c r="C485" s="4" t="s">
        <v>916</v>
      </c>
      <c r="D485" s="4" t="s">
        <v>962</v>
      </c>
      <c r="E485" s="4" t="s">
        <v>968</v>
      </c>
      <c r="F485" s="4" t="n">
        <f aca="false">COUNTIFS(Positions!$B$2:$B$14531,A485,Positions!$F$2:$F$14531,B485)</f>
        <v>7</v>
      </c>
      <c r="G485" s="4" t="n">
        <f aca="false">COUNTIFS(Positions!$B$2:$B$14531,A485,Positions!$F$2:$F$14531,B485,Positions!$E$2:$E$14531,"G")</f>
        <v>1</v>
      </c>
      <c r="H485" s="4" t="n">
        <f aca="false">COUNTIFS(Positions!$B$2:$B$14531,A485,Positions!$F$2:$F$14531,B485,Positions!$E$2:$E$14531,"C")</f>
        <v>2</v>
      </c>
      <c r="I485" s="3" t="n">
        <f aca="false">G485+H485</f>
        <v>3</v>
      </c>
      <c r="J485" s="6" t="n">
        <f aca="false">IF(F485=0,0,I485/F485)</f>
        <v>0.428571428571429</v>
      </c>
    </row>
    <row r="486" customFormat="false" ht="15" hidden="false" customHeight="false" outlineLevel="0" collapsed="false">
      <c r="A486" s="7" t="s">
        <v>133</v>
      </c>
      <c r="B486" s="7" t="s">
        <v>919</v>
      </c>
      <c r="C486" s="7" t="s">
        <v>920</v>
      </c>
      <c r="D486" s="7" t="s">
        <v>963</v>
      </c>
      <c r="E486" s="7" t="s">
        <v>365</v>
      </c>
      <c r="F486" s="7" t="n">
        <f aca="false">COUNTIFS(Positions!$B$2:$B$14531,A486,Positions!$F$2:$F$14531,"Position 8")+COUNTIFS(Positions!$B$2:$B$14531,A486,Positions!$F$2:$F$14531,"Position 9")+COUNTIFS(Positions!$B$2:$B$14531,A486,Positions!$F$2:$F$14531,"Position 26")</f>
        <v>3</v>
      </c>
      <c r="G486" s="7" t="n">
        <f aca="false">COUNTIFS(Positions!$B$2:$B$14531,A486,Positions!$F$2:$F$14531,"Position 8",Positions!$E$2:$E$14531,"G")+COUNTIFS(Positions!$B$2:$B$14531,A486,Positions!$F$2:$F$14531,"Position 9",Positions!$E$2:$E$14531,"G")+COUNTIFS(Positions!$B$2:$B$14531,A486,Positions!$F$2:$F$14531,"Position 26",Positions!$E$2:$E$14531,"G")</f>
        <v>1</v>
      </c>
      <c r="H486" s="7" t="n">
        <f aca="false">COUNTIFS(Positions!$B$2:$B$14531,A486,Positions!$F$2:$F$14531,"Position 8",Positions!$E$2:$E$14531,"C")+COUNTIFS(Positions!$B$2:$B$14531,A486,Positions!$F$2:$F$14531,"Position 9",Positions!$E$2:$E$14531,"C")+COUNTIFS(Positions!$B$2:$B$14531,A486,Positions!$F$2:$F$14531,"Position 26",Positions!$E$2:$E$14531,"C")</f>
        <v>0</v>
      </c>
      <c r="I486" s="8" t="n">
        <f aca="false">G486+H486</f>
        <v>1</v>
      </c>
      <c r="J486" s="26" t="n">
        <f aca="false">IF(F486=0,0,I486/F486)</f>
        <v>0.333333333333333</v>
      </c>
    </row>
    <row r="487" customFormat="false" ht="15" hidden="false" customHeight="false" outlineLevel="0" collapsed="false">
      <c r="A487" s="4" t="s">
        <v>134</v>
      </c>
      <c r="B487" s="4" t="s">
        <v>788</v>
      </c>
      <c r="C487" s="4" t="s">
        <v>907</v>
      </c>
      <c r="D487" s="4" t="s">
        <v>957</v>
      </c>
      <c r="E487" s="4" t="s">
        <v>973</v>
      </c>
      <c r="F487" s="4" t="n">
        <f aca="false">COUNTIFS(Positions!$B$2:$B$14531,A487,Positions!$F$2:$F$14531,B487)</f>
        <v>7</v>
      </c>
      <c r="G487" s="4" t="n">
        <f aca="false">COUNTIFS(Positions!$B$2:$B$14531,A487,Positions!$F$2:$F$14531,B487,Positions!$E$2:$E$14531,"G")</f>
        <v>3</v>
      </c>
      <c r="H487" s="4" t="n">
        <f aca="false">COUNTIFS(Positions!$B$2:$B$14531,A487,Positions!$F$2:$F$14531,B487,Positions!$E$2:$E$14531,"C")</f>
        <v>0</v>
      </c>
      <c r="I487" s="3" t="n">
        <f aca="false">G487+H487</f>
        <v>3</v>
      </c>
      <c r="J487" s="6" t="n">
        <f aca="false">IF(F487=0,0,I487/F487)</f>
        <v>0.428571428571429</v>
      </c>
    </row>
    <row r="488" customFormat="false" ht="15" hidden="false" customHeight="false" outlineLevel="0" collapsed="false">
      <c r="A488" s="4" t="s">
        <v>134</v>
      </c>
      <c r="B488" s="4" t="s">
        <v>811</v>
      </c>
      <c r="C488" s="4" t="s">
        <v>910</v>
      </c>
      <c r="D488" s="4" t="s">
        <v>959</v>
      </c>
      <c r="E488" s="4" t="s">
        <v>932</v>
      </c>
      <c r="F488" s="4" t="n">
        <f aca="false">COUNTIFS(Positions!$B$2:$B$14531,A488,Positions!$F$2:$F$14531,B488)</f>
        <v>7</v>
      </c>
      <c r="G488" s="4" t="n">
        <f aca="false">COUNTIFS(Positions!$B$2:$B$14531,A488,Positions!$F$2:$F$14531,B488,Positions!$E$2:$E$14531,"G")</f>
        <v>2</v>
      </c>
      <c r="H488" s="4" t="n">
        <f aca="false">COUNTIFS(Positions!$B$2:$B$14531,A488,Positions!$F$2:$F$14531,B488,Positions!$E$2:$E$14531,"C")</f>
        <v>2</v>
      </c>
      <c r="I488" s="3" t="n">
        <f aca="false">G488+H488</f>
        <v>4</v>
      </c>
      <c r="J488" s="6" t="n">
        <f aca="false">IF(F488=0,0,I488/F488)</f>
        <v>0.571428571428571</v>
      </c>
    </row>
    <row r="489" customFormat="false" ht="15" hidden="false" customHeight="false" outlineLevel="0" collapsed="false">
      <c r="A489" s="4" t="s">
        <v>134</v>
      </c>
      <c r="B489" s="4" t="s">
        <v>824</v>
      </c>
      <c r="C489" s="4" t="s">
        <v>913</v>
      </c>
      <c r="D489" s="4" t="s">
        <v>961</v>
      </c>
      <c r="E489" s="4" t="s">
        <v>953</v>
      </c>
      <c r="F489" s="4" t="n">
        <f aca="false">COUNTIFS(Positions!$B$2:$B$14531,A489,Positions!$F$2:$F$14531,B489)</f>
        <v>5</v>
      </c>
      <c r="G489" s="4" t="n">
        <f aca="false">COUNTIFS(Positions!$B$2:$B$14531,A489,Positions!$F$2:$F$14531,B489,Positions!$E$2:$E$14531,"G")</f>
        <v>2</v>
      </c>
      <c r="H489" s="4" t="n">
        <f aca="false">COUNTIFS(Positions!$B$2:$B$14531,A489,Positions!$F$2:$F$14531,B489,Positions!$E$2:$E$14531,"C")</f>
        <v>1</v>
      </c>
      <c r="I489" s="3" t="n">
        <f aca="false">G489+H489</f>
        <v>3</v>
      </c>
      <c r="J489" s="6" t="n">
        <f aca="false">IF(F489=0,0,I489/F489)</f>
        <v>0.6</v>
      </c>
    </row>
    <row r="490" customFormat="false" ht="15" hidden="false" customHeight="false" outlineLevel="0" collapsed="false">
      <c r="A490" s="4" t="s">
        <v>134</v>
      </c>
      <c r="B490" s="4" t="s">
        <v>836</v>
      </c>
      <c r="C490" s="4" t="s">
        <v>916</v>
      </c>
      <c r="D490" s="4" t="s">
        <v>962</v>
      </c>
      <c r="E490" s="4" t="s">
        <v>918</v>
      </c>
      <c r="F490" s="4" t="n">
        <f aca="false">COUNTIFS(Positions!$B$2:$B$14531,A490,Positions!$F$2:$F$14531,B490)</f>
        <v>7</v>
      </c>
      <c r="G490" s="4" t="n">
        <f aca="false">COUNTIFS(Positions!$B$2:$B$14531,A490,Positions!$F$2:$F$14531,B490,Positions!$E$2:$E$14531,"G")</f>
        <v>0</v>
      </c>
      <c r="H490" s="4" t="n">
        <f aca="false">COUNTIFS(Positions!$B$2:$B$14531,A490,Positions!$F$2:$F$14531,B490,Positions!$E$2:$E$14531,"C")</f>
        <v>1</v>
      </c>
      <c r="I490" s="3" t="n">
        <f aca="false">G490+H490</f>
        <v>1</v>
      </c>
      <c r="J490" s="6" t="n">
        <f aca="false">IF(F490=0,0,I490/F490)</f>
        <v>0.142857142857143</v>
      </c>
    </row>
    <row r="491" customFormat="false" ht="15" hidden="false" customHeight="false" outlineLevel="0" collapsed="false">
      <c r="A491" s="7" t="s">
        <v>134</v>
      </c>
      <c r="B491" s="7" t="s">
        <v>919</v>
      </c>
      <c r="C491" s="7" t="s">
        <v>920</v>
      </c>
      <c r="D491" s="7" t="s">
        <v>963</v>
      </c>
      <c r="E491" s="7" t="s">
        <v>468</v>
      </c>
      <c r="F491" s="7" t="n">
        <f aca="false">COUNTIFS(Positions!$B$2:$B$14531,A491,Positions!$F$2:$F$14531,"Position 8")+COUNTIFS(Positions!$B$2:$B$14531,A491,Positions!$F$2:$F$14531,"Position 9")+COUNTIFS(Positions!$B$2:$B$14531,A491,Positions!$F$2:$F$14531,"Position 26")</f>
        <v>3</v>
      </c>
      <c r="G491" s="7" t="n">
        <f aca="false">COUNTIFS(Positions!$B$2:$B$14531,A491,Positions!$F$2:$F$14531,"Position 8",Positions!$E$2:$E$14531,"G")+COUNTIFS(Positions!$B$2:$B$14531,A491,Positions!$F$2:$F$14531,"Position 9",Positions!$E$2:$E$14531,"G")+COUNTIFS(Positions!$B$2:$B$14531,A491,Positions!$F$2:$F$14531,"Position 26",Positions!$E$2:$E$14531,"G")</f>
        <v>0</v>
      </c>
      <c r="H491" s="7" t="n">
        <f aca="false">COUNTIFS(Positions!$B$2:$B$14531,A491,Positions!$F$2:$F$14531,"Position 8",Positions!$E$2:$E$14531,"C")+COUNTIFS(Positions!$B$2:$B$14531,A491,Positions!$F$2:$F$14531,"Position 9",Positions!$E$2:$E$14531,"C")+COUNTIFS(Positions!$B$2:$B$14531,A491,Positions!$F$2:$F$14531,"Position 26",Positions!$E$2:$E$14531,"C")</f>
        <v>0</v>
      </c>
      <c r="I491" s="8" t="n">
        <f aca="false">G491+H491</f>
        <v>0</v>
      </c>
      <c r="J491" s="26" t="n">
        <f aca="false">IF(F491=0,0,I491/F491)</f>
        <v>0</v>
      </c>
    </row>
    <row r="492" customFormat="false" ht="15" hidden="false" customHeight="false" outlineLevel="0" collapsed="false">
      <c r="A492" s="4" t="s">
        <v>135</v>
      </c>
      <c r="B492" s="4" t="s">
        <v>788</v>
      </c>
      <c r="C492" s="4" t="s">
        <v>907</v>
      </c>
      <c r="D492" s="4" t="s">
        <v>907</v>
      </c>
      <c r="E492" s="4" t="s">
        <v>1095</v>
      </c>
      <c r="F492" s="4" t="n">
        <f aca="false">COUNTIFS(Positions!$B$2:$B$14531,A492,Positions!$F$2:$F$14531,B492)</f>
        <v>8</v>
      </c>
      <c r="G492" s="4" t="n">
        <f aca="false">COUNTIFS(Positions!$B$2:$B$14531,A492,Positions!$F$2:$F$14531,B492,Positions!$E$2:$E$14531,"G")</f>
        <v>3</v>
      </c>
      <c r="H492" s="4" t="n">
        <f aca="false">COUNTIFS(Positions!$B$2:$B$14531,A492,Positions!$F$2:$F$14531,B492,Positions!$E$2:$E$14531,"C")</f>
        <v>0</v>
      </c>
      <c r="I492" s="3" t="n">
        <f aca="false">G492+H492</f>
        <v>3</v>
      </c>
      <c r="J492" s="6" t="n">
        <f aca="false">IF(F492=0,0,I492/F492)</f>
        <v>0.375</v>
      </c>
    </row>
    <row r="493" customFormat="false" ht="15" hidden="false" customHeight="false" outlineLevel="0" collapsed="false">
      <c r="A493" s="4" t="s">
        <v>135</v>
      </c>
      <c r="B493" s="4" t="s">
        <v>811</v>
      </c>
      <c r="C493" s="4" t="s">
        <v>910</v>
      </c>
      <c r="D493" s="4" t="s">
        <v>910</v>
      </c>
      <c r="E493" s="4" t="s">
        <v>1087</v>
      </c>
      <c r="F493" s="4" t="n">
        <f aca="false">COUNTIFS(Positions!$B$2:$B$14531,A493,Positions!$F$2:$F$14531,B493)</f>
        <v>7</v>
      </c>
      <c r="G493" s="4" t="n">
        <f aca="false">COUNTIFS(Positions!$B$2:$B$14531,A493,Positions!$F$2:$F$14531,B493,Positions!$E$2:$E$14531,"G")</f>
        <v>1</v>
      </c>
      <c r="H493" s="4" t="n">
        <f aca="false">COUNTIFS(Positions!$B$2:$B$14531,A493,Positions!$F$2:$F$14531,B493,Positions!$E$2:$E$14531,"C")</f>
        <v>3</v>
      </c>
      <c r="I493" s="3" t="n">
        <f aca="false">G493+H493</f>
        <v>4</v>
      </c>
      <c r="J493" s="6" t="n">
        <f aca="false">IF(F493=0,0,I493/F493)</f>
        <v>0.571428571428571</v>
      </c>
    </row>
    <row r="494" customFormat="false" ht="15" hidden="false" customHeight="false" outlineLevel="0" collapsed="false">
      <c r="A494" s="4" t="s">
        <v>135</v>
      </c>
      <c r="B494" s="4" t="s">
        <v>824</v>
      </c>
      <c r="C494" s="4" t="s">
        <v>913</v>
      </c>
      <c r="D494" s="4" t="s">
        <v>1026</v>
      </c>
      <c r="E494" s="4" t="s">
        <v>1132</v>
      </c>
      <c r="F494" s="4" t="n">
        <f aca="false">COUNTIFS(Positions!$B$2:$B$14531,A494,Positions!$F$2:$F$14531,B494)</f>
        <v>4</v>
      </c>
      <c r="G494" s="4" t="n">
        <f aca="false">COUNTIFS(Positions!$B$2:$B$14531,A494,Positions!$F$2:$F$14531,B494,Positions!$E$2:$E$14531,"G")</f>
        <v>1</v>
      </c>
      <c r="H494" s="4" t="n">
        <f aca="false">COUNTIFS(Positions!$B$2:$B$14531,A494,Positions!$F$2:$F$14531,B494,Positions!$E$2:$E$14531,"C")</f>
        <v>1</v>
      </c>
      <c r="I494" s="3" t="n">
        <f aca="false">G494+H494</f>
        <v>2</v>
      </c>
      <c r="J494" s="6" t="n">
        <f aca="false">IF(F494=0,0,I494/F494)</f>
        <v>0.5</v>
      </c>
    </row>
    <row r="495" customFormat="false" ht="15" hidden="false" customHeight="false" outlineLevel="0" collapsed="false">
      <c r="A495" s="4" t="s">
        <v>135</v>
      </c>
      <c r="B495" s="4" t="s">
        <v>836</v>
      </c>
      <c r="C495" s="4" t="s">
        <v>916</v>
      </c>
      <c r="D495" s="4" t="s">
        <v>962</v>
      </c>
      <c r="E495" s="4" t="s">
        <v>1070</v>
      </c>
      <c r="F495" s="4" t="n">
        <f aca="false">COUNTIFS(Positions!$B$2:$B$14531,A495,Positions!$F$2:$F$14531,B495)</f>
        <v>7</v>
      </c>
      <c r="G495" s="4" t="n">
        <f aca="false">COUNTIFS(Positions!$B$2:$B$14531,A495,Positions!$F$2:$F$14531,B495,Positions!$E$2:$E$14531,"G")</f>
        <v>0</v>
      </c>
      <c r="H495" s="4" t="n">
        <f aca="false">COUNTIFS(Positions!$B$2:$B$14531,A495,Positions!$F$2:$F$14531,B495,Positions!$E$2:$E$14531,"C")</f>
        <v>1</v>
      </c>
      <c r="I495" s="3" t="n">
        <f aca="false">G495+H495</f>
        <v>1</v>
      </c>
      <c r="J495" s="6" t="n">
        <f aca="false">IF(F495=0,0,I495/F495)</f>
        <v>0.142857142857143</v>
      </c>
    </row>
    <row r="496" customFormat="false" ht="15" hidden="false" customHeight="false" outlineLevel="0" collapsed="false">
      <c r="A496" s="7" t="s">
        <v>135</v>
      </c>
      <c r="B496" s="7" t="s">
        <v>919</v>
      </c>
      <c r="C496" s="7" t="s">
        <v>920</v>
      </c>
      <c r="D496" s="7" t="s">
        <v>920</v>
      </c>
      <c r="E496" s="7" t="s">
        <v>342</v>
      </c>
      <c r="F496" s="7" t="n">
        <f aca="false">COUNTIFS(Positions!$B$2:$B$14531,A496,Positions!$F$2:$F$14531,"Position 8")+COUNTIFS(Positions!$B$2:$B$14531,A496,Positions!$F$2:$F$14531,"Position 9")+COUNTIFS(Positions!$B$2:$B$14531,A496,Positions!$F$2:$F$14531,"Position 26")</f>
        <v>3</v>
      </c>
      <c r="G496" s="7" t="n">
        <f aca="false">COUNTIFS(Positions!$B$2:$B$14531,A496,Positions!$F$2:$F$14531,"Position 8",Positions!$E$2:$E$14531,"G")+COUNTIFS(Positions!$B$2:$B$14531,A496,Positions!$F$2:$F$14531,"Position 9",Positions!$E$2:$E$14531,"G")+COUNTIFS(Positions!$B$2:$B$14531,A496,Positions!$F$2:$F$14531,"Position 26",Positions!$E$2:$E$14531,"G")</f>
        <v>0</v>
      </c>
      <c r="H496" s="7" t="n">
        <f aca="false">COUNTIFS(Positions!$B$2:$B$14531,A496,Positions!$F$2:$F$14531,"Position 8",Positions!$E$2:$E$14531,"C")+COUNTIFS(Positions!$B$2:$B$14531,A496,Positions!$F$2:$F$14531,"Position 9",Positions!$E$2:$E$14531,"C")+COUNTIFS(Positions!$B$2:$B$14531,A496,Positions!$F$2:$F$14531,"Position 26",Positions!$E$2:$E$14531,"C")</f>
        <v>1</v>
      </c>
      <c r="I496" s="8" t="n">
        <f aca="false">G496+H496</f>
        <v>1</v>
      </c>
      <c r="J496" s="26" t="n">
        <f aca="false">IF(F496=0,0,I496/F496)</f>
        <v>0.333333333333333</v>
      </c>
    </row>
    <row r="497" customFormat="false" ht="15" hidden="false" customHeight="false" outlineLevel="0" collapsed="false">
      <c r="A497" s="4" t="s">
        <v>136</v>
      </c>
      <c r="B497" s="4" t="s">
        <v>788</v>
      </c>
      <c r="C497" s="4" t="s">
        <v>907</v>
      </c>
      <c r="D497" s="4" t="s">
        <v>907</v>
      </c>
      <c r="E497" s="4" t="s">
        <v>1090</v>
      </c>
      <c r="F497" s="4" t="n">
        <f aca="false">COUNTIFS(Positions!$B$2:$B$14531,A497,Positions!$F$2:$F$14531,B497)</f>
        <v>8</v>
      </c>
      <c r="G497" s="4" t="n">
        <f aca="false">COUNTIFS(Positions!$B$2:$B$14531,A497,Positions!$F$2:$F$14531,B497,Positions!$E$2:$E$14531,"G")</f>
        <v>3</v>
      </c>
      <c r="H497" s="4" t="n">
        <f aca="false">COUNTIFS(Positions!$B$2:$B$14531,A497,Positions!$F$2:$F$14531,B497,Positions!$E$2:$E$14531,"C")</f>
        <v>1</v>
      </c>
      <c r="I497" s="3" t="n">
        <f aca="false">G497+H497</f>
        <v>4</v>
      </c>
      <c r="J497" s="6" t="n">
        <f aca="false">IF(F497=0,0,I497/F497)</f>
        <v>0.5</v>
      </c>
    </row>
    <row r="498" customFormat="false" ht="15" hidden="false" customHeight="false" outlineLevel="0" collapsed="false">
      <c r="A498" s="4" t="s">
        <v>136</v>
      </c>
      <c r="B498" s="4" t="s">
        <v>811</v>
      </c>
      <c r="C498" s="4" t="s">
        <v>910</v>
      </c>
      <c r="D498" s="4" t="s">
        <v>910</v>
      </c>
      <c r="E498" s="4" t="s">
        <v>1133</v>
      </c>
      <c r="F498" s="4" t="n">
        <f aca="false">COUNTIFS(Positions!$B$2:$B$14531,A498,Positions!$F$2:$F$14531,B498)</f>
        <v>7</v>
      </c>
      <c r="G498" s="4" t="n">
        <f aca="false">COUNTIFS(Positions!$B$2:$B$14531,A498,Positions!$F$2:$F$14531,B498,Positions!$E$2:$E$14531,"G")</f>
        <v>0</v>
      </c>
      <c r="H498" s="4" t="n">
        <f aca="false">COUNTIFS(Positions!$B$2:$B$14531,A498,Positions!$F$2:$F$14531,B498,Positions!$E$2:$E$14531,"C")</f>
        <v>2</v>
      </c>
      <c r="I498" s="3" t="n">
        <f aca="false">G498+H498</f>
        <v>2</v>
      </c>
      <c r="J498" s="6" t="n">
        <f aca="false">IF(F498=0,0,I498/F498)</f>
        <v>0.285714285714286</v>
      </c>
    </row>
    <row r="499" customFormat="false" ht="15" hidden="false" customHeight="false" outlineLevel="0" collapsed="false">
      <c r="A499" s="4" t="s">
        <v>136</v>
      </c>
      <c r="B499" s="4" t="s">
        <v>824</v>
      </c>
      <c r="C499" s="4" t="s">
        <v>913</v>
      </c>
      <c r="D499" s="4" t="s">
        <v>1026</v>
      </c>
      <c r="E499" s="4" t="s">
        <v>1134</v>
      </c>
      <c r="F499" s="4" t="n">
        <f aca="false">COUNTIFS(Positions!$B$2:$B$14531,A499,Positions!$F$2:$F$14531,B499)</f>
        <v>4</v>
      </c>
      <c r="G499" s="4" t="n">
        <f aca="false">COUNTIFS(Positions!$B$2:$B$14531,A499,Positions!$F$2:$F$14531,B499,Positions!$E$2:$E$14531,"G")</f>
        <v>2</v>
      </c>
      <c r="H499" s="4" t="n">
        <f aca="false">COUNTIFS(Positions!$B$2:$B$14531,A499,Positions!$F$2:$F$14531,B499,Positions!$E$2:$E$14531,"C")</f>
        <v>1</v>
      </c>
      <c r="I499" s="3" t="n">
        <f aca="false">G499+H499</f>
        <v>3</v>
      </c>
      <c r="J499" s="6" t="n">
        <f aca="false">IF(F499=0,0,I499/F499)</f>
        <v>0.75</v>
      </c>
    </row>
    <row r="500" customFormat="false" ht="15" hidden="false" customHeight="false" outlineLevel="0" collapsed="false">
      <c r="A500" s="4" t="s">
        <v>136</v>
      </c>
      <c r="B500" s="4" t="s">
        <v>836</v>
      </c>
      <c r="C500" s="4" t="s">
        <v>916</v>
      </c>
      <c r="D500" s="4" t="s">
        <v>962</v>
      </c>
      <c r="E500" s="4" t="s">
        <v>972</v>
      </c>
      <c r="F500" s="4" t="n">
        <f aca="false">COUNTIFS(Positions!$B$2:$B$14531,A500,Positions!$F$2:$F$14531,B500)</f>
        <v>7</v>
      </c>
      <c r="G500" s="4" t="n">
        <f aca="false">COUNTIFS(Positions!$B$2:$B$14531,A500,Positions!$F$2:$F$14531,B500,Positions!$E$2:$E$14531,"G")</f>
        <v>1</v>
      </c>
      <c r="H500" s="4" t="n">
        <f aca="false">COUNTIFS(Positions!$B$2:$B$14531,A500,Positions!$F$2:$F$14531,B500,Positions!$E$2:$E$14531,"C")</f>
        <v>2</v>
      </c>
      <c r="I500" s="3" t="n">
        <f aca="false">G500+H500</f>
        <v>3</v>
      </c>
      <c r="J500" s="6" t="n">
        <f aca="false">IF(F500=0,0,I500/F500)</f>
        <v>0.428571428571429</v>
      </c>
    </row>
    <row r="501" customFormat="false" ht="15" hidden="false" customHeight="false" outlineLevel="0" collapsed="false">
      <c r="A501" s="7" t="s">
        <v>136</v>
      </c>
      <c r="B501" s="7" t="s">
        <v>919</v>
      </c>
      <c r="C501" s="7" t="s">
        <v>920</v>
      </c>
      <c r="D501" s="7" t="s">
        <v>920</v>
      </c>
      <c r="E501" s="7" t="s">
        <v>334</v>
      </c>
      <c r="F501" s="7" t="n">
        <f aca="false">COUNTIFS(Positions!$B$2:$B$14531,A501,Positions!$F$2:$F$14531,"Position 8")+COUNTIFS(Positions!$B$2:$B$14531,A501,Positions!$F$2:$F$14531,"Position 9")+COUNTIFS(Positions!$B$2:$B$14531,A501,Positions!$F$2:$F$14531,"Position 26")</f>
        <v>3</v>
      </c>
      <c r="G501" s="7" t="n">
        <f aca="false">COUNTIFS(Positions!$B$2:$B$14531,A501,Positions!$F$2:$F$14531,"Position 8",Positions!$E$2:$E$14531,"G")+COUNTIFS(Positions!$B$2:$B$14531,A501,Positions!$F$2:$F$14531,"Position 9",Positions!$E$2:$E$14531,"G")+COUNTIFS(Positions!$B$2:$B$14531,A501,Positions!$F$2:$F$14531,"Position 26",Positions!$E$2:$E$14531,"G")</f>
        <v>1</v>
      </c>
      <c r="H501" s="7" t="n">
        <f aca="false">COUNTIFS(Positions!$B$2:$B$14531,A501,Positions!$F$2:$F$14531,"Position 8",Positions!$E$2:$E$14531,"C")+COUNTIFS(Positions!$B$2:$B$14531,A501,Positions!$F$2:$F$14531,"Position 9",Positions!$E$2:$E$14531,"C")+COUNTIFS(Positions!$B$2:$B$14531,A501,Positions!$F$2:$F$14531,"Position 26",Positions!$E$2:$E$14531,"C")</f>
        <v>0</v>
      </c>
      <c r="I501" s="8" t="n">
        <f aca="false">G501+H501</f>
        <v>1</v>
      </c>
      <c r="J501" s="26" t="n">
        <f aca="false">IF(F501=0,0,I501/F501)</f>
        <v>0.333333333333333</v>
      </c>
    </row>
    <row r="502" customFormat="false" ht="15" hidden="false" customHeight="false" outlineLevel="0" collapsed="false">
      <c r="A502" s="4" t="s">
        <v>137</v>
      </c>
      <c r="B502" s="4" t="s">
        <v>788</v>
      </c>
      <c r="C502" s="4" t="s">
        <v>907</v>
      </c>
      <c r="D502" s="4" t="s">
        <v>907</v>
      </c>
      <c r="E502" s="4" t="s">
        <v>1010</v>
      </c>
      <c r="F502" s="4" t="n">
        <f aca="false">COUNTIFS(Positions!$B$2:$B$14531,A502,Positions!$F$2:$F$14531,B502)</f>
        <v>8</v>
      </c>
      <c r="G502" s="4" t="n">
        <f aca="false">COUNTIFS(Positions!$B$2:$B$14531,A502,Positions!$F$2:$F$14531,B502,Positions!$E$2:$E$14531,"G")</f>
        <v>4</v>
      </c>
      <c r="H502" s="4" t="n">
        <f aca="false">COUNTIFS(Positions!$B$2:$B$14531,A502,Positions!$F$2:$F$14531,B502,Positions!$E$2:$E$14531,"C")</f>
        <v>0</v>
      </c>
      <c r="I502" s="3" t="n">
        <f aca="false">G502+H502</f>
        <v>4</v>
      </c>
      <c r="J502" s="6" t="n">
        <f aca="false">IF(F502=0,0,I502/F502)</f>
        <v>0.5</v>
      </c>
    </row>
    <row r="503" customFormat="false" ht="15" hidden="false" customHeight="false" outlineLevel="0" collapsed="false">
      <c r="A503" s="4" t="s">
        <v>137</v>
      </c>
      <c r="B503" s="4" t="s">
        <v>811</v>
      </c>
      <c r="C503" s="4" t="s">
        <v>910</v>
      </c>
      <c r="D503" s="4" t="s">
        <v>910</v>
      </c>
      <c r="E503" s="4" t="s">
        <v>1011</v>
      </c>
      <c r="F503" s="4" t="n">
        <f aca="false">COUNTIFS(Positions!$B$2:$B$14531,A503,Positions!$F$2:$F$14531,B503)</f>
        <v>7</v>
      </c>
      <c r="G503" s="4" t="n">
        <f aca="false">COUNTIFS(Positions!$B$2:$B$14531,A503,Positions!$F$2:$F$14531,B503,Positions!$E$2:$E$14531,"G")</f>
        <v>2</v>
      </c>
      <c r="H503" s="4" t="n">
        <f aca="false">COUNTIFS(Positions!$B$2:$B$14531,A503,Positions!$F$2:$F$14531,B503,Positions!$E$2:$E$14531,"C")</f>
        <v>1</v>
      </c>
      <c r="I503" s="3" t="n">
        <f aca="false">G503+H503</f>
        <v>3</v>
      </c>
      <c r="J503" s="6" t="n">
        <f aca="false">IF(F503=0,0,I503/F503)</f>
        <v>0.428571428571429</v>
      </c>
    </row>
    <row r="504" customFormat="false" ht="15" hidden="false" customHeight="false" outlineLevel="0" collapsed="false">
      <c r="A504" s="4" t="s">
        <v>137</v>
      </c>
      <c r="B504" s="4" t="s">
        <v>824</v>
      </c>
      <c r="C504" s="4" t="s">
        <v>913</v>
      </c>
      <c r="D504" s="4" t="s">
        <v>913</v>
      </c>
      <c r="E504" s="4" t="s">
        <v>953</v>
      </c>
      <c r="F504" s="4" t="n">
        <f aca="false">COUNTIFS(Positions!$B$2:$B$14531,A504,Positions!$F$2:$F$14531,B504)</f>
        <v>5</v>
      </c>
      <c r="G504" s="4" t="n">
        <f aca="false">COUNTIFS(Positions!$B$2:$B$14531,A504,Positions!$F$2:$F$14531,B504,Positions!$E$2:$E$14531,"G")</f>
        <v>2</v>
      </c>
      <c r="H504" s="4" t="n">
        <f aca="false">COUNTIFS(Positions!$B$2:$B$14531,A504,Positions!$F$2:$F$14531,B504,Positions!$E$2:$E$14531,"C")</f>
        <v>1</v>
      </c>
      <c r="I504" s="3" t="n">
        <f aca="false">G504+H504</f>
        <v>3</v>
      </c>
      <c r="J504" s="6" t="n">
        <f aca="false">IF(F504=0,0,I504/F504)</f>
        <v>0.6</v>
      </c>
    </row>
    <row r="505" customFormat="false" ht="15" hidden="false" customHeight="false" outlineLevel="0" collapsed="false">
      <c r="A505" s="4" t="s">
        <v>137</v>
      </c>
      <c r="B505" s="4" t="s">
        <v>836</v>
      </c>
      <c r="C505" s="4" t="s">
        <v>916</v>
      </c>
      <c r="D505" s="4" t="s">
        <v>916</v>
      </c>
      <c r="E505" s="4" t="s">
        <v>1135</v>
      </c>
      <c r="F505" s="4" t="n">
        <f aca="false">COUNTIFS(Positions!$B$2:$B$14531,A505,Positions!$F$2:$F$14531,B505)</f>
        <v>7</v>
      </c>
      <c r="G505" s="4" t="n">
        <f aca="false">COUNTIFS(Positions!$B$2:$B$14531,A505,Positions!$F$2:$F$14531,B505,Positions!$E$2:$E$14531,"G")</f>
        <v>0</v>
      </c>
      <c r="H505" s="4" t="n">
        <f aca="false">COUNTIFS(Positions!$B$2:$B$14531,A505,Positions!$F$2:$F$14531,B505,Positions!$E$2:$E$14531,"C")</f>
        <v>2</v>
      </c>
      <c r="I505" s="3" t="n">
        <f aca="false">G505+H505</f>
        <v>2</v>
      </c>
      <c r="J505" s="6" t="n">
        <f aca="false">IF(F505=0,0,I505/F505)</f>
        <v>0.285714285714286</v>
      </c>
    </row>
    <row r="506" customFormat="false" ht="15" hidden="false" customHeight="false" outlineLevel="0" collapsed="false">
      <c r="A506" s="7" t="s">
        <v>137</v>
      </c>
      <c r="B506" s="7" t="s">
        <v>919</v>
      </c>
      <c r="C506" s="7" t="s">
        <v>920</v>
      </c>
      <c r="D506" s="7" t="s">
        <v>920</v>
      </c>
      <c r="E506" s="7" t="s">
        <v>365</v>
      </c>
      <c r="F506" s="7" t="n">
        <f aca="false">COUNTIFS(Positions!$B$2:$B$14531,A506,Positions!$F$2:$F$14531,"Position 8")+COUNTIFS(Positions!$B$2:$B$14531,A506,Positions!$F$2:$F$14531,"Position 9")+COUNTIFS(Positions!$B$2:$B$14531,A506,Positions!$F$2:$F$14531,"Position 26")</f>
        <v>3</v>
      </c>
      <c r="G506" s="7" t="n">
        <f aca="false">COUNTIFS(Positions!$B$2:$B$14531,A506,Positions!$F$2:$F$14531,"Position 8",Positions!$E$2:$E$14531,"G")+COUNTIFS(Positions!$B$2:$B$14531,A506,Positions!$F$2:$F$14531,"Position 9",Positions!$E$2:$E$14531,"G")+COUNTIFS(Positions!$B$2:$B$14531,A506,Positions!$F$2:$F$14531,"Position 26",Positions!$E$2:$E$14531,"G")</f>
        <v>1</v>
      </c>
      <c r="H506" s="7" t="n">
        <f aca="false">COUNTIFS(Positions!$B$2:$B$14531,A506,Positions!$F$2:$F$14531,"Position 8",Positions!$E$2:$E$14531,"C")+COUNTIFS(Positions!$B$2:$B$14531,A506,Positions!$F$2:$F$14531,"Position 9",Positions!$E$2:$E$14531,"C")+COUNTIFS(Positions!$B$2:$B$14531,A506,Positions!$F$2:$F$14531,"Position 26",Positions!$E$2:$E$14531,"C")</f>
        <v>0</v>
      </c>
      <c r="I506" s="8" t="n">
        <f aca="false">G506+H506</f>
        <v>1</v>
      </c>
      <c r="J506" s="26" t="n">
        <f aca="false">IF(F506=0,0,I506/F506)</f>
        <v>0.333333333333333</v>
      </c>
    </row>
    <row r="507" customFormat="false" ht="15" hidden="false" customHeight="false" outlineLevel="0" collapsed="false">
      <c r="A507" s="4" t="s">
        <v>138</v>
      </c>
      <c r="B507" s="4" t="s">
        <v>788</v>
      </c>
      <c r="C507" s="4" t="s">
        <v>907</v>
      </c>
      <c r="D507" s="4" t="s">
        <v>907</v>
      </c>
      <c r="E507" s="4" t="s">
        <v>1095</v>
      </c>
      <c r="F507" s="4" t="n">
        <f aca="false">COUNTIFS(Positions!$B$2:$B$14531,A507,Positions!$F$2:$F$14531,B507)</f>
        <v>8</v>
      </c>
      <c r="G507" s="4" t="n">
        <f aca="false">COUNTIFS(Positions!$B$2:$B$14531,A507,Positions!$F$2:$F$14531,B507,Positions!$E$2:$E$14531,"G")</f>
        <v>3</v>
      </c>
      <c r="H507" s="4" t="n">
        <f aca="false">COUNTIFS(Positions!$B$2:$B$14531,A507,Positions!$F$2:$F$14531,B507,Positions!$E$2:$E$14531,"C")</f>
        <v>0</v>
      </c>
      <c r="I507" s="3" t="n">
        <f aca="false">G507+H507</f>
        <v>3</v>
      </c>
      <c r="J507" s="6" t="n">
        <f aca="false">IF(F507=0,0,I507/F507)</f>
        <v>0.375</v>
      </c>
    </row>
    <row r="508" customFormat="false" ht="15" hidden="false" customHeight="false" outlineLevel="0" collapsed="false">
      <c r="A508" s="4" t="s">
        <v>138</v>
      </c>
      <c r="B508" s="4" t="s">
        <v>811</v>
      </c>
      <c r="C508" s="4" t="s">
        <v>910</v>
      </c>
      <c r="D508" s="4" t="s">
        <v>910</v>
      </c>
      <c r="E508" s="4" t="s">
        <v>1096</v>
      </c>
      <c r="F508" s="4" t="n">
        <f aca="false">COUNTIFS(Positions!$B$2:$B$14531,A508,Positions!$F$2:$F$14531,B508)</f>
        <v>7</v>
      </c>
      <c r="G508" s="4" t="n">
        <f aca="false">COUNTIFS(Positions!$B$2:$B$14531,A508,Positions!$F$2:$F$14531,B508,Positions!$E$2:$E$14531,"G")</f>
        <v>3</v>
      </c>
      <c r="H508" s="4" t="n">
        <f aca="false">COUNTIFS(Positions!$B$2:$B$14531,A508,Positions!$F$2:$F$14531,B508,Positions!$E$2:$E$14531,"C")</f>
        <v>1</v>
      </c>
      <c r="I508" s="3" t="n">
        <f aca="false">G508+H508</f>
        <v>4</v>
      </c>
      <c r="J508" s="6" t="n">
        <f aca="false">IF(F508=0,0,I508/F508)</f>
        <v>0.571428571428571</v>
      </c>
    </row>
    <row r="509" customFormat="false" ht="15" hidden="false" customHeight="false" outlineLevel="0" collapsed="false">
      <c r="A509" s="4" t="s">
        <v>138</v>
      </c>
      <c r="B509" s="4" t="s">
        <v>824</v>
      </c>
      <c r="C509" s="4" t="s">
        <v>913</v>
      </c>
      <c r="D509" s="4" t="s">
        <v>1026</v>
      </c>
      <c r="E509" s="4" t="s">
        <v>1136</v>
      </c>
      <c r="F509" s="4" t="n">
        <f aca="false">COUNTIFS(Positions!$B$2:$B$14531,A509,Positions!$F$2:$F$14531,B509)</f>
        <v>4</v>
      </c>
      <c r="G509" s="4" t="n">
        <f aca="false">COUNTIFS(Positions!$B$2:$B$14531,A509,Positions!$F$2:$F$14531,B509,Positions!$E$2:$E$14531,"G")</f>
        <v>0</v>
      </c>
      <c r="H509" s="4" t="n">
        <f aca="false">COUNTIFS(Positions!$B$2:$B$14531,A509,Positions!$F$2:$F$14531,B509,Positions!$E$2:$E$14531,"C")</f>
        <v>2</v>
      </c>
      <c r="I509" s="3" t="n">
        <f aca="false">G509+H509</f>
        <v>2</v>
      </c>
      <c r="J509" s="6" t="n">
        <f aca="false">IF(F509=0,0,I509/F509)</f>
        <v>0.5</v>
      </c>
    </row>
    <row r="510" customFormat="false" ht="15" hidden="false" customHeight="false" outlineLevel="0" collapsed="false">
      <c r="A510" s="4" t="s">
        <v>138</v>
      </c>
      <c r="B510" s="4" t="s">
        <v>836</v>
      </c>
      <c r="C510" s="4" t="s">
        <v>916</v>
      </c>
      <c r="D510" s="4" t="s">
        <v>962</v>
      </c>
      <c r="E510" s="4" t="s">
        <v>935</v>
      </c>
      <c r="F510" s="4" t="n">
        <f aca="false">COUNTIFS(Positions!$B$2:$B$14531,A510,Positions!$F$2:$F$14531,B510)</f>
        <v>7</v>
      </c>
      <c r="G510" s="4" t="n">
        <f aca="false">COUNTIFS(Positions!$B$2:$B$14531,A510,Positions!$F$2:$F$14531,B510,Positions!$E$2:$E$14531,"G")</f>
        <v>1</v>
      </c>
      <c r="H510" s="4" t="n">
        <f aca="false">COUNTIFS(Positions!$B$2:$B$14531,A510,Positions!$F$2:$F$14531,B510,Positions!$E$2:$E$14531,"C")</f>
        <v>1</v>
      </c>
      <c r="I510" s="3" t="n">
        <f aca="false">G510+H510</f>
        <v>2</v>
      </c>
      <c r="J510" s="6" t="n">
        <f aca="false">IF(F510=0,0,I510/F510)</f>
        <v>0.285714285714286</v>
      </c>
    </row>
    <row r="511" customFormat="false" ht="15" hidden="false" customHeight="false" outlineLevel="0" collapsed="false">
      <c r="A511" s="7" t="s">
        <v>138</v>
      </c>
      <c r="B511" s="7" t="s">
        <v>919</v>
      </c>
      <c r="C511" s="7" t="s">
        <v>920</v>
      </c>
      <c r="D511" s="7" t="s">
        <v>920</v>
      </c>
      <c r="E511" s="7" t="s">
        <v>252</v>
      </c>
      <c r="F511" s="7" t="n">
        <f aca="false">COUNTIFS(Positions!$B$2:$B$14531,A511,Positions!$F$2:$F$14531,"Position 8")+COUNTIFS(Positions!$B$2:$B$14531,A511,Positions!$F$2:$F$14531,"Position 9")+COUNTIFS(Positions!$B$2:$B$14531,A511,Positions!$F$2:$F$14531,"Position 26")</f>
        <v>3</v>
      </c>
      <c r="G511" s="7" t="n">
        <f aca="false">COUNTIFS(Positions!$B$2:$B$14531,A511,Positions!$F$2:$F$14531,"Position 8",Positions!$E$2:$E$14531,"G")+COUNTIFS(Positions!$B$2:$B$14531,A511,Positions!$F$2:$F$14531,"Position 9",Positions!$E$2:$E$14531,"G")+COUNTIFS(Positions!$B$2:$B$14531,A511,Positions!$F$2:$F$14531,"Position 26",Positions!$E$2:$E$14531,"G")</f>
        <v>0</v>
      </c>
      <c r="H511" s="7" t="n">
        <f aca="false">COUNTIFS(Positions!$B$2:$B$14531,A511,Positions!$F$2:$F$14531,"Position 8",Positions!$E$2:$E$14531,"C")+COUNTIFS(Positions!$B$2:$B$14531,A511,Positions!$F$2:$F$14531,"Position 9",Positions!$E$2:$E$14531,"C")+COUNTIFS(Positions!$B$2:$B$14531,A511,Positions!$F$2:$F$14531,"Position 26",Positions!$E$2:$E$14531,"C")</f>
        <v>1</v>
      </c>
      <c r="I511" s="8" t="n">
        <f aca="false">G511+H511</f>
        <v>1</v>
      </c>
      <c r="J511" s="26" t="n">
        <f aca="false">IF(F511=0,0,I511/F511)</f>
        <v>0.333333333333333</v>
      </c>
    </row>
    <row r="512" customFormat="false" ht="15" hidden="false" customHeight="false" outlineLevel="0" collapsed="false">
      <c r="A512" s="4" t="s">
        <v>139</v>
      </c>
      <c r="B512" s="4" t="s">
        <v>788</v>
      </c>
      <c r="C512" s="4" t="s">
        <v>907</v>
      </c>
      <c r="D512" s="4" t="s">
        <v>929</v>
      </c>
      <c r="E512" s="4" t="s">
        <v>1137</v>
      </c>
      <c r="F512" s="4" t="n">
        <f aca="false">COUNTIFS(Positions!$B$2:$B$14531,A512,Positions!$F$2:$F$14531,B512)</f>
        <v>9</v>
      </c>
      <c r="G512" s="4" t="n">
        <f aca="false">COUNTIFS(Positions!$B$2:$B$14531,A512,Positions!$F$2:$F$14531,B512,Positions!$E$2:$E$14531,"G")</f>
        <v>2</v>
      </c>
      <c r="H512" s="4" t="n">
        <f aca="false">COUNTIFS(Positions!$B$2:$B$14531,A512,Positions!$F$2:$F$14531,B512,Positions!$E$2:$E$14531,"C")</f>
        <v>1</v>
      </c>
      <c r="I512" s="3" t="n">
        <f aca="false">G512+H512</f>
        <v>3</v>
      </c>
      <c r="J512" s="6" t="n">
        <f aca="false">IF(F512=0,0,I512/F512)</f>
        <v>0.333333333333333</v>
      </c>
    </row>
    <row r="513" customFormat="false" ht="15" hidden="false" customHeight="false" outlineLevel="0" collapsed="false">
      <c r="A513" s="4" t="s">
        <v>139</v>
      </c>
      <c r="B513" s="4" t="s">
        <v>811</v>
      </c>
      <c r="C513" s="4" t="s">
        <v>910</v>
      </c>
      <c r="D513" s="4" t="s">
        <v>931</v>
      </c>
      <c r="E513" s="4" t="s">
        <v>1138</v>
      </c>
      <c r="F513" s="4" t="n">
        <f aca="false">COUNTIFS(Positions!$B$2:$B$14531,A513,Positions!$F$2:$F$14531,B513)</f>
        <v>7</v>
      </c>
      <c r="G513" s="4" t="n">
        <f aca="false">COUNTIFS(Positions!$B$2:$B$14531,A513,Positions!$F$2:$F$14531,B513,Positions!$E$2:$E$14531,"G")</f>
        <v>0</v>
      </c>
      <c r="H513" s="4" t="n">
        <f aca="false">COUNTIFS(Positions!$B$2:$B$14531,A513,Positions!$F$2:$F$14531,B513,Positions!$E$2:$E$14531,"C")</f>
        <v>1</v>
      </c>
      <c r="I513" s="3" t="n">
        <f aca="false">G513+H513</f>
        <v>1</v>
      </c>
      <c r="J513" s="6" t="n">
        <f aca="false">IF(F513=0,0,I513/F513)</f>
        <v>0.142857142857143</v>
      </c>
    </row>
    <row r="514" customFormat="false" ht="15" hidden="false" customHeight="false" outlineLevel="0" collapsed="false">
      <c r="A514" s="4" t="s">
        <v>139</v>
      </c>
      <c r="B514" s="4" t="s">
        <v>824</v>
      </c>
      <c r="C514" s="4" t="s">
        <v>913</v>
      </c>
      <c r="D514" s="4" t="s">
        <v>949</v>
      </c>
      <c r="E514" s="4" t="s">
        <v>971</v>
      </c>
      <c r="F514" s="4" t="n">
        <f aca="false">COUNTIFS(Positions!$B$2:$B$14531,A514,Positions!$F$2:$F$14531,B514)</f>
        <v>5</v>
      </c>
      <c r="G514" s="4" t="n">
        <f aca="false">COUNTIFS(Positions!$B$2:$B$14531,A514,Positions!$F$2:$F$14531,B514,Positions!$E$2:$E$14531,"G")</f>
        <v>2</v>
      </c>
      <c r="H514" s="4" t="n">
        <f aca="false">COUNTIFS(Positions!$B$2:$B$14531,A514,Positions!$F$2:$F$14531,B514,Positions!$E$2:$E$14531,"C")</f>
        <v>0</v>
      </c>
      <c r="I514" s="3" t="n">
        <f aca="false">G514+H514</f>
        <v>2</v>
      </c>
      <c r="J514" s="6" t="n">
        <f aca="false">IF(F514=0,0,I514/F514)</f>
        <v>0.4</v>
      </c>
    </row>
    <row r="515" customFormat="false" ht="15" hidden="false" customHeight="false" outlineLevel="0" collapsed="false">
      <c r="A515" s="4" t="s">
        <v>139</v>
      </c>
      <c r="B515" s="4" t="s">
        <v>836</v>
      </c>
      <c r="C515" s="4" t="s">
        <v>916</v>
      </c>
      <c r="D515" s="4" t="s">
        <v>951</v>
      </c>
      <c r="E515" s="4" t="s">
        <v>968</v>
      </c>
      <c r="F515" s="4" t="n">
        <f aca="false">COUNTIFS(Positions!$B$2:$B$14531,A515,Positions!$F$2:$F$14531,B515)</f>
        <v>7</v>
      </c>
      <c r="G515" s="4" t="n">
        <f aca="false">COUNTIFS(Positions!$B$2:$B$14531,A515,Positions!$F$2:$F$14531,B515,Positions!$E$2:$E$14531,"G")</f>
        <v>1</v>
      </c>
      <c r="H515" s="4" t="n">
        <f aca="false">COUNTIFS(Positions!$B$2:$B$14531,A515,Positions!$F$2:$F$14531,B515,Positions!$E$2:$E$14531,"C")</f>
        <v>2</v>
      </c>
      <c r="I515" s="3" t="n">
        <f aca="false">G515+H515</f>
        <v>3</v>
      </c>
      <c r="J515" s="6" t="n">
        <f aca="false">IF(F515=0,0,I515/F515)</f>
        <v>0.428571428571429</v>
      </c>
    </row>
    <row r="516" customFormat="false" ht="15" hidden="false" customHeight="false" outlineLevel="0" collapsed="false">
      <c r="A516" s="7" t="s">
        <v>139</v>
      </c>
      <c r="B516" s="7" t="s">
        <v>919</v>
      </c>
      <c r="C516" s="7" t="s">
        <v>920</v>
      </c>
      <c r="D516" s="7" t="s">
        <v>936</v>
      </c>
      <c r="E516" s="7" t="s">
        <v>327</v>
      </c>
      <c r="F516" s="7" t="n">
        <f aca="false">COUNTIFS(Positions!$B$2:$B$14531,A516,Positions!$F$2:$F$14531,"Position 8")+COUNTIFS(Positions!$B$2:$B$14531,A516,Positions!$F$2:$F$14531,"Position 9")+COUNTIFS(Positions!$B$2:$B$14531,A516,Positions!$F$2:$F$14531,"Position 26")</f>
        <v>3</v>
      </c>
      <c r="G516" s="7" t="n">
        <f aca="false">COUNTIFS(Positions!$B$2:$B$14531,A516,Positions!$F$2:$F$14531,"Position 8",Positions!$E$2:$E$14531,"G")+COUNTIFS(Positions!$B$2:$B$14531,A516,Positions!$F$2:$F$14531,"Position 9",Positions!$E$2:$E$14531,"G")+COUNTIFS(Positions!$B$2:$B$14531,A516,Positions!$F$2:$F$14531,"Position 26",Positions!$E$2:$E$14531,"G")</f>
        <v>2</v>
      </c>
      <c r="H516" s="7" t="n">
        <f aca="false">COUNTIFS(Positions!$B$2:$B$14531,A516,Positions!$F$2:$F$14531,"Position 8",Positions!$E$2:$E$14531,"C")+COUNTIFS(Positions!$B$2:$B$14531,A516,Positions!$F$2:$F$14531,"Position 9",Positions!$E$2:$E$14531,"C")+COUNTIFS(Positions!$B$2:$B$14531,A516,Positions!$F$2:$F$14531,"Position 26",Positions!$E$2:$E$14531,"C")</f>
        <v>0</v>
      </c>
      <c r="I516" s="8" t="n">
        <f aca="false">G516+H516</f>
        <v>2</v>
      </c>
      <c r="J516" s="26" t="n">
        <f aca="false">IF(F516=0,0,I516/F516)</f>
        <v>0.666666666666667</v>
      </c>
    </row>
    <row r="517" customFormat="false" ht="15" hidden="false" customHeight="false" outlineLevel="0" collapsed="false">
      <c r="A517" s="4" t="s">
        <v>140</v>
      </c>
      <c r="B517" s="4" t="s">
        <v>788</v>
      </c>
      <c r="C517" s="4" t="s">
        <v>907</v>
      </c>
      <c r="D517" s="4" t="s">
        <v>929</v>
      </c>
      <c r="E517" s="4" t="s">
        <v>979</v>
      </c>
      <c r="F517" s="4" t="n">
        <f aca="false">COUNTIFS(Positions!$B$2:$B$14531,A517,Positions!$F$2:$F$14531,B517)</f>
        <v>9</v>
      </c>
      <c r="G517" s="4" t="n">
        <f aca="false">COUNTIFS(Positions!$B$2:$B$14531,A517,Positions!$F$2:$F$14531,B517,Positions!$E$2:$E$14531,"G")</f>
        <v>3</v>
      </c>
      <c r="H517" s="4" t="n">
        <f aca="false">COUNTIFS(Positions!$B$2:$B$14531,A517,Positions!$F$2:$F$14531,B517,Positions!$E$2:$E$14531,"C")</f>
        <v>0</v>
      </c>
      <c r="I517" s="3" t="n">
        <f aca="false">G517+H517</f>
        <v>3</v>
      </c>
      <c r="J517" s="6" t="n">
        <f aca="false">IF(F517=0,0,I517/F517)</f>
        <v>0.333333333333333</v>
      </c>
    </row>
    <row r="518" customFormat="false" ht="15" hidden="false" customHeight="false" outlineLevel="0" collapsed="false">
      <c r="A518" s="4" t="s">
        <v>140</v>
      </c>
      <c r="B518" s="4" t="s">
        <v>811</v>
      </c>
      <c r="C518" s="4" t="s">
        <v>910</v>
      </c>
      <c r="D518" s="4" t="s">
        <v>931</v>
      </c>
      <c r="E518" s="4" t="s">
        <v>1139</v>
      </c>
      <c r="F518" s="4" t="n">
        <f aca="false">COUNTIFS(Positions!$B$2:$B$14531,A518,Positions!$F$2:$F$14531,B518)</f>
        <v>7</v>
      </c>
      <c r="G518" s="4" t="n">
        <f aca="false">COUNTIFS(Positions!$B$2:$B$14531,A518,Positions!$F$2:$F$14531,B518,Positions!$E$2:$E$14531,"G")</f>
        <v>0</v>
      </c>
      <c r="H518" s="4" t="n">
        <f aca="false">COUNTIFS(Positions!$B$2:$B$14531,A518,Positions!$F$2:$F$14531,B518,Positions!$E$2:$E$14531,"C")</f>
        <v>1</v>
      </c>
      <c r="I518" s="3" t="n">
        <f aca="false">G518+H518</f>
        <v>1</v>
      </c>
      <c r="J518" s="6" t="n">
        <f aca="false">IF(F518=0,0,I518/F518)</f>
        <v>0.142857142857143</v>
      </c>
    </row>
    <row r="519" customFormat="false" ht="15" hidden="false" customHeight="false" outlineLevel="0" collapsed="false">
      <c r="A519" s="4" t="s">
        <v>140</v>
      </c>
      <c r="B519" s="4" t="s">
        <v>824</v>
      </c>
      <c r="C519" s="4" t="s">
        <v>913</v>
      </c>
      <c r="D519" s="4" t="s">
        <v>949</v>
      </c>
      <c r="E519" s="4" t="s">
        <v>953</v>
      </c>
      <c r="F519" s="4" t="n">
        <f aca="false">COUNTIFS(Positions!$B$2:$B$14531,A519,Positions!$F$2:$F$14531,B519)</f>
        <v>5</v>
      </c>
      <c r="G519" s="4" t="n">
        <f aca="false">COUNTIFS(Positions!$B$2:$B$14531,A519,Positions!$F$2:$F$14531,B519,Positions!$E$2:$E$14531,"G")</f>
        <v>2</v>
      </c>
      <c r="H519" s="4" t="n">
        <f aca="false">COUNTIFS(Positions!$B$2:$B$14531,A519,Positions!$F$2:$F$14531,B519,Positions!$E$2:$E$14531,"C")</f>
        <v>1</v>
      </c>
      <c r="I519" s="3" t="n">
        <f aca="false">G519+H519</f>
        <v>3</v>
      </c>
      <c r="J519" s="6" t="n">
        <f aca="false">IF(F519=0,0,I519/F519)</f>
        <v>0.6</v>
      </c>
    </row>
    <row r="520" customFormat="false" ht="15" hidden="false" customHeight="false" outlineLevel="0" collapsed="false">
      <c r="A520" s="4" t="s">
        <v>140</v>
      </c>
      <c r="B520" s="4" t="s">
        <v>836</v>
      </c>
      <c r="C520" s="4" t="s">
        <v>916</v>
      </c>
      <c r="D520" s="4" t="s">
        <v>951</v>
      </c>
      <c r="E520" s="4" t="s">
        <v>1093</v>
      </c>
      <c r="F520" s="4" t="n">
        <f aca="false">COUNTIFS(Positions!$B$2:$B$14531,A520,Positions!$F$2:$F$14531,B520)</f>
        <v>7</v>
      </c>
      <c r="G520" s="4" t="n">
        <f aca="false">COUNTIFS(Positions!$B$2:$B$14531,A520,Positions!$F$2:$F$14531,B520,Positions!$E$2:$E$14531,"G")</f>
        <v>1</v>
      </c>
      <c r="H520" s="4" t="n">
        <f aca="false">COUNTIFS(Positions!$B$2:$B$14531,A520,Positions!$F$2:$F$14531,B520,Positions!$E$2:$E$14531,"C")</f>
        <v>2</v>
      </c>
      <c r="I520" s="3" t="n">
        <f aca="false">G520+H520</f>
        <v>3</v>
      </c>
      <c r="J520" s="6" t="n">
        <f aca="false">IF(F520=0,0,I520/F520)</f>
        <v>0.428571428571429</v>
      </c>
    </row>
    <row r="521" customFormat="false" ht="15" hidden="false" customHeight="false" outlineLevel="0" collapsed="false">
      <c r="A521" s="7" t="s">
        <v>140</v>
      </c>
      <c r="B521" s="7" t="s">
        <v>919</v>
      </c>
      <c r="C521" s="7" t="s">
        <v>920</v>
      </c>
      <c r="D521" s="7" t="s">
        <v>936</v>
      </c>
      <c r="E521" s="7" t="s">
        <v>365</v>
      </c>
      <c r="F521" s="7" t="n">
        <f aca="false">COUNTIFS(Positions!$B$2:$B$14531,A521,Positions!$F$2:$F$14531,"Position 8")+COUNTIFS(Positions!$B$2:$B$14531,A521,Positions!$F$2:$F$14531,"Position 9")+COUNTIFS(Positions!$B$2:$B$14531,A521,Positions!$F$2:$F$14531,"Position 26")</f>
        <v>3</v>
      </c>
      <c r="G521" s="7" t="n">
        <f aca="false">COUNTIFS(Positions!$B$2:$B$14531,A521,Positions!$F$2:$F$14531,"Position 8",Positions!$E$2:$E$14531,"G")+COUNTIFS(Positions!$B$2:$B$14531,A521,Positions!$F$2:$F$14531,"Position 9",Positions!$E$2:$E$14531,"G")+COUNTIFS(Positions!$B$2:$B$14531,A521,Positions!$F$2:$F$14531,"Position 26",Positions!$E$2:$E$14531,"G")</f>
        <v>1</v>
      </c>
      <c r="H521" s="7" t="n">
        <f aca="false">COUNTIFS(Positions!$B$2:$B$14531,A521,Positions!$F$2:$F$14531,"Position 8",Positions!$E$2:$E$14531,"C")+COUNTIFS(Positions!$B$2:$B$14531,A521,Positions!$F$2:$F$14531,"Position 9",Positions!$E$2:$E$14531,"C")+COUNTIFS(Positions!$B$2:$B$14531,A521,Positions!$F$2:$F$14531,"Position 26",Positions!$E$2:$E$14531,"C")</f>
        <v>0</v>
      </c>
      <c r="I521" s="8" t="n">
        <f aca="false">G521+H521</f>
        <v>1</v>
      </c>
      <c r="J521" s="26" t="n">
        <f aca="false">IF(F521=0,0,I521/F521)</f>
        <v>0.333333333333333</v>
      </c>
    </row>
    <row r="522" customFormat="false" ht="15" hidden="false" customHeight="false" outlineLevel="0" collapsed="false">
      <c r="A522" s="4" t="s">
        <v>141</v>
      </c>
      <c r="B522" s="4" t="s">
        <v>788</v>
      </c>
      <c r="C522" s="4" t="s">
        <v>907</v>
      </c>
      <c r="D522" s="4" t="s">
        <v>907</v>
      </c>
      <c r="E522" s="4" t="s">
        <v>1113</v>
      </c>
      <c r="F522" s="4" t="n">
        <f aca="false">COUNTIFS(Positions!$B$2:$B$14531,A522,Positions!$F$2:$F$14531,B522)</f>
        <v>8</v>
      </c>
      <c r="G522" s="4" t="n">
        <f aca="false">COUNTIFS(Positions!$B$2:$B$14531,A522,Positions!$F$2:$F$14531,B522,Positions!$E$2:$E$14531,"G")</f>
        <v>3</v>
      </c>
      <c r="H522" s="4" t="n">
        <f aca="false">COUNTIFS(Positions!$B$2:$B$14531,A522,Positions!$F$2:$F$14531,B522,Positions!$E$2:$E$14531,"C")</f>
        <v>1</v>
      </c>
      <c r="I522" s="3" t="n">
        <f aca="false">G522+H522</f>
        <v>4</v>
      </c>
      <c r="J522" s="6" t="n">
        <f aca="false">IF(F522=0,0,I522/F522)</f>
        <v>0.5</v>
      </c>
    </row>
    <row r="523" customFormat="false" ht="15" hidden="false" customHeight="false" outlineLevel="0" collapsed="false">
      <c r="A523" s="4" t="s">
        <v>141</v>
      </c>
      <c r="B523" s="4" t="s">
        <v>811</v>
      </c>
      <c r="C523" s="4" t="s">
        <v>910</v>
      </c>
      <c r="D523" s="4" t="s">
        <v>910</v>
      </c>
      <c r="E523" s="4" t="s">
        <v>990</v>
      </c>
      <c r="F523" s="4" t="n">
        <f aca="false">COUNTIFS(Positions!$B$2:$B$14531,A523,Positions!$F$2:$F$14531,B523)</f>
        <v>7</v>
      </c>
      <c r="G523" s="4" t="n">
        <f aca="false">COUNTIFS(Positions!$B$2:$B$14531,A523,Positions!$F$2:$F$14531,B523,Positions!$E$2:$E$14531,"G")</f>
        <v>0</v>
      </c>
      <c r="H523" s="4" t="n">
        <f aca="false">COUNTIFS(Positions!$B$2:$B$14531,A523,Positions!$F$2:$F$14531,B523,Positions!$E$2:$E$14531,"C")</f>
        <v>1</v>
      </c>
      <c r="I523" s="3" t="n">
        <f aca="false">G523+H523</f>
        <v>1</v>
      </c>
      <c r="J523" s="6" t="n">
        <f aca="false">IF(F523=0,0,I523/F523)</f>
        <v>0.142857142857143</v>
      </c>
    </row>
    <row r="524" customFormat="false" ht="15" hidden="false" customHeight="false" outlineLevel="0" collapsed="false">
      <c r="A524" s="4" t="s">
        <v>141</v>
      </c>
      <c r="B524" s="4" t="s">
        <v>824</v>
      </c>
      <c r="C524" s="4" t="s">
        <v>913</v>
      </c>
      <c r="D524" s="4" t="s">
        <v>913</v>
      </c>
      <c r="E524" s="4" t="s">
        <v>991</v>
      </c>
      <c r="F524" s="4" t="n">
        <f aca="false">COUNTIFS(Positions!$B$2:$B$14531,A524,Positions!$F$2:$F$14531,B524)</f>
        <v>5</v>
      </c>
      <c r="G524" s="4" t="n">
        <f aca="false">COUNTIFS(Positions!$B$2:$B$14531,A524,Positions!$F$2:$F$14531,B524,Positions!$E$2:$E$14531,"G")</f>
        <v>3</v>
      </c>
      <c r="H524" s="4" t="n">
        <f aca="false">COUNTIFS(Positions!$B$2:$B$14531,A524,Positions!$F$2:$F$14531,B524,Positions!$E$2:$E$14531,"C")</f>
        <v>1</v>
      </c>
      <c r="I524" s="3" t="n">
        <f aca="false">G524+H524</f>
        <v>4</v>
      </c>
      <c r="J524" s="6" t="n">
        <f aca="false">IF(F524=0,0,I524/F524)</f>
        <v>0.8</v>
      </c>
    </row>
    <row r="525" customFormat="false" ht="15" hidden="false" customHeight="false" outlineLevel="0" collapsed="false">
      <c r="A525" s="4" t="s">
        <v>141</v>
      </c>
      <c r="B525" s="4" t="s">
        <v>836</v>
      </c>
      <c r="C525" s="4" t="s">
        <v>916</v>
      </c>
      <c r="D525" s="4" t="s">
        <v>916</v>
      </c>
      <c r="E525" s="4" t="s">
        <v>988</v>
      </c>
      <c r="F525" s="4" t="n">
        <f aca="false">COUNTIFS(Positions!$B$2:$B$14531,A525,Positions!$F$2:$F$14531,B525)</f>
        <v>7</v>
      </c>
      <c r="G525" s="4" t="n">
        <f aca="false">COUNTIFS(Positions!$B$2:$B$14531,A525,Positions!$F$2:$F$14531,B525,Positions!$E$2:$E$14531,"G")</f>
        <v>1</v>
      </c>
      <c r="H525" s="4" t="n">
        <f aca="false">COUNTIFS(Positions!$B$2:$B$14531,A525,Positions!$F$2:$F$14531,B525,Positions!$E$2:$E$14531,"C")</f>
        <v>1</v>
      </c>
      <c r="I525" s="3" t="n">
        <f aca="false">G525+H525</f>
        <v>2</v>
      </c>
      <c r="J525" s="6" t="n">
        <f aca="false">IF(F525=0,0,I525/F525)</f>
        <v>0.285714285714286</v>
      </c>
    </row>
    <row r="526" customFormat="false" ht="15" hidden="false" customHeight="false" outlineLevel="0" collapsed="false">
      <c r="A526" s="7" t="s">
        <v>141</v>
      </c>
      <c r="B526" s="7" t="s">
        <v>919</v>
      </c>
      <c r="C526" s="7" t="s">
        <v>920</v>
      </c>
      <c r="D526" s="7" t="s">
        <v>920</v>
      </c>
      <c r="E526" s="7" t="s">
        <v>468</v>
      </c>
      <c r="F526" s="7" t="n">
        <f aca="false">COUNTIFS(Positions!$B$2:$B$14531,A526,Positions!$F$2:$F$14531,"Position 8")+COUNTIFS(Positions!$B$2:$B$14531,A526,Positions!$F$2:$F$14531,"Position 9")+COUNTIFS(Positions!$B$2:$B$14531,A526,Positions!$F$2:$F$14531,"Position 26")</f>
        <v>3</v>
      </c>
      <c r="G526" s="7" t="n">
        <f aca="false">COUNTIFS(Positions!$B$2:$B$14531,A526,Positions!$F$2:$F$14531,"Position 8",Positions!$E$2:$E$14531,"G")+COUNTIFS(Positions!$B$2:$B$14531,A526,Positions!$F$2:$F$14531,"Position 9",Positions!$E$2:$E$14531,"G")+COUNTIFS(Positions!$B$2:$B$14531,A526,Positions!$F$2:$F$14531,"Position 26",Positions!$E$2:$E$14531,"G")</f>
        <v>0</v>
      </c>
      <c r="H526" s="7" t="n">
        <f aca="false">COUNTIFS(Positions!$B$2:$B$14531,A526,Positions!$F$2:$F$14531,"Position 8",Positions!$E$2:$E$14531,"C")+COUNTIFS(Positions!$B$2:$B$14531,A526,Positions!$F$2:$F$14531,"Position 9",Positions!$E$2:$E$14531,"C")+COUNTIFS(Positions!$B$2:$B$14531,A526,Positions!$F$2:$F$14531,"Position 26",Positions!$E$2:$E$14531,"C")</f>
        <v>0</v>
      </c>
      <c r="I526" s="8" t="n">
        <f aca="false">G526+H526</f>
        <v>0</v>
      </c>
      <c r="J526" s="26" t="n">
        <f aca="false">IF(F526=0,0,I526/F526)</f>
        <v>0</v>
      </c>
    </row>
    <row r="527" customFormat="false" ht="15" hidden="false" customHeight="false" outlineLevel="0" collapsed="false">
      <c r="A527" s="4" t="s">
        <v>142</v>
      </c>
      <c r="B527" s="4" t="s">
        <v>788</v>
      </c>
      <c r="C527" s="4" t="s">
        <v>907</v>
      </c>
      <c r="D527" s="4" t="s">
        <v>907</v>
      </c>
      <c r="E527" s="4" t="s">
        <v>1113</v>
      </c>
      <c r="F527" s="4" t="n">
        <f aca="false">COUNTIFS(Positions!$B$2:$B$14531,A527,Positions!$F$2:$F$14531,B527)</f>
        <v>8</v>
      </c>
      <c r="G527" s="4" t="n">
        <f aca="false">COUNTIFS(Positions!$B$2:$B$14531,A527,Positions!$F$2:$F$14531,B527,Positions!$E$2:$E$14531,"G")</f>
        <v>3</v>
      </c>
      <c r="H527" s="4" t="n">
        <f aca="false">COUNTIFS(Positions!$B$2:$B$14531,A527,Positions!$F$2:$F$14531,B527,Positions!$E$2:$E$14531,"C")</f>
        <v>1</v>
      </c>
      <c r="I527" s="3" t="n">
        <f aca="false">G527+H527</f>
        <v>4</v>
      </c>
      <c r="J527" s="6" t="n">
        <f aca="false">IF(F527=0,0,I527/F527)</f>
        <v>0.5</v>
      </c>
    </row>
    <row r="528" customFormat="false" ht="15" hidden="false" customHeight="false" outlineLevel="0" collapsed="false">
      <c r="A528" s="4" t="s">
        <v>142</v>
      </c>
      <c r="B528" s="4" t="s">
        <v>811</v>
      </c>
      <c r="C528" s="4" t="s">
        <v>910</v>
      </c>
      <c r="D528" s="4" t="s">
        <v>910</v>
      </c>
      <c r="E528" s="4" t="s">
        <v>938</v>
      </c>
      <c r="F528" s="4" t="n">
        <f aca="false">COUNTIFS(Positions!$B$2:$B$14531,A528,Positions!$F$2:$F$14531,B528)</f>
        <v>7</v>
      </c>
      <c r="G528" s="4" t="n">
        <f aca="false">COUNTIFS(Positions!$B$2:$B$14531,A528,Positions!$F$2:$F$14531,B528,Positions!$E$2:$E$14531,"G")</f>
        <v>0</v>
      </c>
      <c r="H528" s="4" t="n">
        <f aca="false">COUNTIFS(Positions!$B$2:$B$14531,A528,Positions!$F$2:$F$14531,B528,Positions!$E$2:$E$14531,"C")</f>
        <v>2</v>
      </c>
      <c r="I528" s="3" t="n">
        <f aca="false">G528+H528</f>
        <v>2</v>
      </c>
      <c r="J528" s="6" t="n">
        <f aca="false">IF(F528=0,0,I528/F528)</f>
        <v>0.285714285714286</v>
      </c>
    </row>
    <row r="529" customFormat="false" ht="15" hidden="false" customHeight="false" outlineLevel="0" collapsed="false">
      <c r="A529" s="4" t="s">
        <v>142</v>
      </c>
      <c r="B529" s="4" t="s">
        <v>824</v>
      </c>
      <c r="C529" s="4" t="s">
        <v>913</v>
      </c>
      <c r="D529" s="4" t="s">
        <v>913</v>
      </c>
      <c r="E529" s="4" t="s">
        <v>991</v>
      </c>
      <c r="F529" s="4" t="n">
        <f aca="false">COUNTIFS(Positions!$B$2:$B$14531,A529,Positions!$F$2:$F$14531,B529)</f>
        <v>5</v>
      </c>
      <c r="G529" s="4" t="n">
        <f aca="false">COUNTIFS(Positions!$B$2:$B$14531,A529,Positions!$F$2:$F$14531,B529,Positions!$E$2:$E$14531,"G")</f>
        <v>3</v>
      </c>
      <c r="H529" s="4" t="n">
        <f aca="false">COUNTIFS(Positions!$B$2:$B$14531,A529,Positions!$F$2:$F$14531,B529,Positions!$E$2:$E$14531,"C")</f>
        <v>1</v>
      </c>
      <c r="I529" s="3" t="n">
        <f aca="false">G529+H529</f>
        <v>4</v>
      </c>
      <c r="J529" s="6" t="n">
        <f aca="false">IF(F529=0,0,I529/F529)</f>
        <v>0.8</v>
      </c>
    </row>
    <row r="530" customFormat="false" ht="15" hidden="false" customHeight="false" outlineLevel="0" collapsed="false">
      <c r="A530" s="4" t="s">
        <v>142</v>
      </c>
      <c r="B530" s="4" t="s">
        <v>836</v>
      </c>
      <c r="C530" s="4" t="s">
        <v>916</v>
      </c>
      <c r="D530" s="4" t="s">
        <v>916</v>
      </c>
      <c r="E530" s="4" t="s">
        <v>1009</v>
      </c>
      <c r="F530" s="4" t="n">
        <f aca="false">COUNTIFS(Positions!$B$2:$B$14531,A530,Positions!$F$2:$F$14531,B530)</f>
        <v>7</v>
      </c>
      <c r="G530" s="4" t="n">
        <f aca="false">COUNTIFS(Positions!$B$2:$B$14531,A530,Positions!$F$2:$F$14531,B530,Positions!$E$2:$E$14531,"G")</f>
        <v>2</v>
      </c>
      <c r="H530" s="4" t="n">
        <f aca="false">COUNTIFS(Positions!$B$2:$B$14531,A530,Positions!$F$2:$F$14531,B530,Positions!$E$2:$E$14531,"C")</f>
        <v>2</v>
      </c>
      <c r="I530" s="3" t="n">
        <f aca="false">G530+H530</f>
        <v>4</v>
      </c>
      <c r="J530" s="6" t="n">
        <f aca="false">IF(F530=0,0,I530/F530)</f>
        <v>0.571428571428571</v>
      </c>
    </row>
    <row r="531" customFormat="false" ht="15" hidden="false" customHeight="false" outlineLevel="0" collapsed="false">
      <c r="A531" s="7" t="s">
        <v>142</v>
      </c>
      <c r="B531" s="7" t="s">
        <v>919</v>
      </c>
      <c r="C531" s="7" t="s">
        <v>920</v>
      </c>
      <c r="D531" s="7" t="s">
        <v>920</v>
      </c>
      <c r="E531" s="7" t="s">
        <v>468</v>
      </c>
      <c r="F531" s="7" t="n">
        <f aca="false">COUNTIFS(Positions!$B$2:$B$14531,A531,Positions!$F$2:$F$14531,"Position 8")+COUNTIFS(Positions!$B$2:$B$14531,A531,Positions!$F$2:$F$14531,"Position 9")+COUNTIFS(Positions!$B$2:$B$14531,A531,Positions!$F$2:$F$14531,"Position 26")</f>
        <v>3</v>
      </c>
      <c r="G531" s="7" t="n">
        <f aca="false">COUNTIFS(Positions!$B$2:$B$14531,A531,Positions!$F$2:$F$14531,"Position 8",Positions!$E$2:$E$14531,"G")+COUNTIFS(Positions!$B$2:$B$14531,A531,Positions!$F$2:$F$14531,"Position 9",Positions!$E$2:$E$14531,"G")+COUNTIFS(Positions!$B$2:$B$14531,A531,Positions!$F$2:$F$14531,"Position 26",Positions!$E$2:$E$14531,"G")</f>
        <v>0</v>
      </c>
      <c r="H531" s="7" t="n">
        <f aca="false">COUNTIFS(Positions!$B$2:$B$14531,A531,Positions!$F$2:$F$14531,"Position 8",Positions!$E$2:$E$14531,"C")+COUNTIFS(Positions!$B$2:$B$14531,A531,Positions!$F$2:$F$14531,"Position 9",Positions!$E$2:$E$14531,"C")+COUNTIFS(Positions!$B$2:$B$14531,A531,Positions!$F$2:$F$14531,"Position 26",Positions!$E$2:$E$14531,"C")</f>
        <v>0</v>
      </c>
      <c r="I531" s="8" t="n">
        <f aca="false">G531+H531</f>
        <v>0</v>
      </c>
      <c r="J531" s="26" t="n">
        <f aca="false">IF(F531=0,0,I531/F531)</f>
        <v>0</v>
      </c>
    </row>
    <row r="532" customFormat="false" ht="15" hidden="false" customHeight="false" outlineLevel="0" collapsed="false">
      <c r="A532" s="4" t="s">
        <v>143</v>
      </c>
      <c r="B532" s="4" t="s">
        <v>788</v>
      </c>
      <c r="C532" s="4" t="s">
        <v>907</v>
      </c>
      <c r="D532" s="4" t="s">
        <v>929</v>
      </c>
      <c r="E532" s="4" t="s">
        <v>1137</v>
      </c>
      <c r="F532" s="4" t="n">
        <f aca="false">COUNTIFS(Positions!$B$2:$B$14531,A532,Positions!$F$2:$F$14531,B532)</f>
        <v>9</v>
      </c>
      <c r="G532" s="4" t="n">
        <f aca="false">COUNTIFS(Positions!$B$2:$B$14531,A532,Positions!$F$2:$F$14531,B532,Positions!$E$2:$E$14531,"G")</f>
        <v>2</v>
      </c>
      <c r="H532" s="4" t="n">
        <f aca="false">COUNTIFS(Positions!$B$2:$B$14531,A532,Positions!$F$2:$F$14531,B532,Positions!$E$2:$E$14531,"C")</f>
        <v>1</v>
      </c>
      <c r="I532" s="3" t="n">
        <f aca="false">G532+H532</f>
        <v>3</v>
      </c>
      <c r="J532" s="6" t="n">
        <f aca="false">IF(F532=0,0,I532/F532)</f>
        <v>0.333333333333333</v>
      </c>
    </row>
    <row r="533" customFormat="false" ht="15" hidden="false" customHeight="false" outlineLevel="0" collapsed="false">
      <c r="A533" s="4" t="s">
        <v>143</v>
      </c>
      <c r="B533" s="4" t="s">
        <v>811</v>
      </c>
      <c r="C533" s="4" t="s">
        <v>910</v>
      </c>
      <c r="D533" s="4" t="s">
        <v>931</v>
      </c>
      <c r="E533" s="4" t="s">
        <v>1140</v>
      </c>
      <c r="F533" s="4" t="n">
        <f aca="false">COUNTIFS(Positions!$B$2:$B$14531,A533,Positions!$F$2:$F$14531,B533)</f>
        <v>7</v>
      </c>
      <c r="G533" s="4" t="n">
        <f aca="false">COUNTIFS(Positions!$B$2:$B$14531,A533,Positions!$F$2:$F$14531,B533,Positions!$E$2:$E$14531,"G")</f>
        <v>1</v>
      </c>
      <c r="H533" s="4" t="n">
        <f aca="false">COUNTIFS(Positions!$B$2:$B$14531,A533,Positions!$F$2:$F$14531,B533,Positions!$E$2:$E$14531,"C")</f>
        <v>1</v>
      </c>
      <c r="I533" s="3" t="n">
        <f aca="false">G533+H533</f>
        <v>2</v>
      </c>
      <c r="J533" s="6" t="n">
        <f aca="false">IF(F533=0,0,I533/F533)</f>
        <v>0.285714285714286</v>
      </c>
    </row>
    <row r="534" customFormat="false" ht="15" hidden="false" customHeight="false" outlineLevel="0" collapsed="false">
      <c r="A534" s="4" t="s">
        <v>143</v>
      </c>
      <c r="B534" s="4" t="s">
        <v>824</v>
      </c>
      <c r="C534" s="4" t="s">
        <v>913</v>
      </c>
      <c r="D534" s="4" t="s">
        <v>949</v>
      </c>
      <c r="E534" s="4" t="s">
        <v>971</v>
      </c>
      <c r="F534" s="4" t="n">
        <f aca="false">COUNTIFS(Positions!$B$2:$B$14531,A534,Positions!$F$2:$F$14531,B534)</f>
        <v>5</v>
      </c>
      <c r="G534" s="4" t="n">
        <f aca="false">COUNTIFS(Positions!$B$2:$B$14531,A534,Positions!$F$2:$F$14531,B534,Positions!$E$2:$E$14531,"G")</f>
        <v>2</v>
      </c>
      <c r="H534" s="4" t="n">
        <f aca="false">COUNTIFS(Positions!$B$2:$B$14531,A534,Positions!$F$2:$F$14531,B534,Positions!$E$2:$E$14531,"C")</f>
        <v>0</v>
      </c>
      <c r="I534" s="3" t="n">
        <f aca="false">G534+H534</f>
        <v>2</v>
      </c>
      <c r="J534" s="6" t="n">
        <f aca="false">IF(F534=0,0,I534/F534)</f>
        <v>0.4</v>
      </c>
    </row>
    <row r="535" customFormat="false" ht="15" hidden="false" customHeight="false" outlineLevel="0" collapsed="false">
      <c r="A535" s="4" t="s">
        <v>143</v>
      </c>
      <c r="B535" s="4" t="s">
        <v>836</v>
      </c>
      <c r="C535" s="4" t="s">
        <v>916</v>
      </c>
      <c r="D535" s="4" t="s">
        <v>951</v>
      </c>
      <c r="E535" s="4" t="s">
        <v>1009</v>
      </c>
      <c r="F535" s="4" t="n">
        <f aca="false">COUNTIFS(Positions!$B$2:$B$14531,A535,Positions!$F$2:$F$14531,B535)</f>
        <v>7</v>
      </c>
      <c r="G535" s="4" t="n">
        <f aca="false">COUNTIFS(Positions!$B$2:$B$14531,A535,Positions!$F$2:$F$14531,B535,Positions!$E$2:$E$14531,"G")</f>
        <v>2</v>
      </c>
      <c r="H535" s="4" t="n">
        <f aca="false">COUNTIFS(Positions!$B$2:$B$14531,A535,Positions!$F$2:$F$14531,B535,Positions!$E$2:$E$14531,"C")</f>
        <v>2</v>
      </c>
      <c r="I535" s="3" t="n">
        <f aca="false">G535+H535</f>
        <v>4</v>
      </c>
      <c r="J535" s="6" t="n">
        <f aca="false">IF(F535=0,0,I535/F535)</f>
        <v>0.571428571428571</v>
      </c>
    </row>
    <row r="536" customFormat="false" ht="15" hidden="false" customHeight="false" outlineLevel="0" collapsed="false">
      <c r="A536" s="7" t="s">
        <v>143</v>
      </c>
      <c r="B536" s="7" t="s">
        <v>919</v>
      </c>
      <c r="C536" s="7" t="s">
        <v>920</v>
      </c>
      <c r="D536" s="7" t="s">
        <v>936</v>
      </c>
      <c r="E536" s="7" t="s">
        <v>327</v>
      </c>
      <c r="F536" s="7" t="n">
        <f aca="false">COUNTIFS(Positions!$B$2:$B$14531,A536,Positions!$F$2:$F$14531,"Position 8")+COUNTIFS(Positions!$B$2:$B$14531,A536,Positions!$F$2:$F$14531,"Position 9")+COUNTIFS(Positions!$B$2:$B$14531,A536,Positions!$F$2:$F$14531,"Position 26")</f>
        <v>3</v>
      </c>
      <c r="G536" s="7" t="n">
        <f aca="false">COUNTIFS(Positions!$B$2:$B$14531,A536,Positions!$F$2:$F$14531,"Position 8",Positions!$E$2:$E$14531,"G")+COUNTIFS(Positions!$B$2:$B$14531,A536,Positions!$F$2:$F$14531,"Position 9",Positions!$E$2:$E$14531,"G")+COUNTIFS(Positions!$B$2:$B$14531,A536,Positions!$F$2:$F$14531,"Position 26",Positions!$E$2:$E$14531,"G")</f>
        <v>2</v>
      </c>
      <c r="H536" s="7" t="n">
        <f aca="false">COUNTIFS(Positions!$B$2:$B$14531,A536,Positions!$F$2:$F$14531,"Position 8",Positions!$E$2:$E$14531,"C")+COUNTIFS(Positions!$B$2:$B$14531,A536,Positions!$F$2:$F$14531,"Position 9",Positions!$E$2:$E$14531,"C")+COUNTIFS(Positions!$B$2:$B$14531,A536,Positions!$F$2:$F$14531,"Position 26",Positions!$E$2:$E$14531,"C")</f>
        <v>0</v>
      </c>
      <c r="I536" s="8" t="n">
        <f aca="false">G536+H536</f>
        <v>2</v>
      </c>
      <c r="J536" s="26" t="n">
        <f aca="false">IF(F536=0,0,I536/F536)</f>
        <v>0.666666666666667</v>
      </c>
    </row>
    <row r="537" customFormat="false" ht="15" hidden="false" customHeight="false" outlineLevel="0" collapsed="false">
      <c r="A537" s="4" t="s">
        <v>144</v>
      </c>
      <c r="B537" s="4" t="s">
        <v>788</v>
      </c>
      <c r="C537" s="4" t="s">
        <v>907</v>
      </c>
      <c r="D537" s="4" t="s">
        <v>929</v>
      </c>
      <c r="E537" s="4" t="s">
        <v>979</v>
      </c>
      <c r="F537" s="4" t="n">
        <f aca="false">COUNTIFS(Positions!$B$2:$B$14531,A537,Positions!$F$2:$F$14531,B537)</f>
        <v>9</v>
      </c>
      <c r="G537" s="4" t="n">
        <f aca="false">COUNTIFS(Positions!$B$2:$B$14531,A537,Positions!$F$2:$F$14531,B537,Positions!$E$2:$E$14531,"G")</f>
        <v>3</v>
      </c>
      <c r="H537" s="4" t="n">
        <f aca="false">COUNTIFS(Positions!$B$2:$B$14531,A537,Positions!$F$2:$F$14531,B537,Positions!$E$2:$E$14531,"C")</f>
        <v>0</v>
      </c>
      <c r="I537" s="3" t="n">
        <f aca="false">G537+H537</f>
        <v>3</v>
      </c>
      <c r="J537" s="6" t="n">
        <f aca="false">IF(F537=0,0,I537/F537)</f>
        <v>0.333333333333333</v>
      </c>
    </row>
    <row r="538" customFormat="false" ht="15" hidden="false" customHeight="false" outlineLevel="0" collapsed="false">
      <c r="A538" s="4" t="s">
        <v>144</v>
      </c>
      <c r="B538" s="4" t="s">
        <v>811</v>
      </c>
      <c r="C538" s="4" t="s">
        <v>910</v>
      </c>
      <c r="D538" s="4" t="s">
        <v>931</v>
      </c>
      <c r="E538" s="4" t="s">
        <v>1141</v>
      </c>
      <c r="F538" s="4" t="n">
        <f aca="false">COUNTIFS(Positions!$B$2:$B$14531,A538,Positions!$F$2:$F$14531,B538)</f>
        <v>7</v>
      </c>
      <c r="G538" s="4" t="n">
        <f aca="false">COUNTIFS(Positions!$B$2:$B$14531,A538,Positions!$F$2:$F$14531,B538,Positions!$E$2:$E$14531,"G")</f>
        <v>0</v>
      </c>
      <c r="H538" s="4" t="n">
        <f aca="false">COUNTIFS(Positions!$B$2:$B$14531,A538,Positions!$F$2:$F$14531,B538,Positions!$E$2:$E$14531,"C")</f>
        <v>2</v>
      </c>
      <c r="I538" s="3" t="n">
        <f aca="false">G538+H538</f>
        <v>2</v>
      </c>
      <c r="J538" s="6" t="n">
        <f aca="false">IF(F538=0,0,I538/F538)</f>
        <v>0.285714285714286</v>
      </c>
    </row>
    <row r="539" customFormat="false" ht="15" hidden="false" customHeight="false" outlineLevel="0" collapsed="false">
      <c r="A539" s="4" t="s">
        <v>144</v>
      </c>
      <c r="B539" s="4" t="s">
        <v>824</v>
      </c>
      <c r="C539" s="4" t="s">
        <v>913</v>
      </c>
      <c r="D539" s="4" t="s">
        <v>949</v>
      </c>
      <c r="E539" s="4" t="s">
        <v>991</v>
      </c>
      <c r="F539" s="4" t="n">
        <f aca="false">COUNTIFS(Positions!$B$2:$B$14531,A539,Positions!$F$2:$F$14531,B539)</f>
        <v>5</v>
      </c>
      <c r="G539" s="4" t="n">
        <f aca="false">COUNTIFS(Positions!$B$2:$B$14531,A539,Positions!$F$2:$F$14531,B539,Positions!$E$2:$E$14531,"G")</f>
        <v>3</v>
      </c>
      <c r="H539" s="4" t="n">
        <f aca="false">COUNTIFS(Positions!$B$2:$B$14531,A539,Positions!$F$2:$F$14531,B539,Positions!$E$2:$E$14531,"C")</f>
        <v>1</v>
      </c>
      <c r="I539" s="3" t="n">
        <f aca="false">G539+H539</f>
        <v>4</v>
      </c>
      <c r="J539" s="6" t="n">
        <f aca="false">IF(F539=0,0,I539/F539)</f>
        <v>0.8</v>
      </c>
    </row>
    <row r="540" customFormat="false" ht="15" hidden="false" customHeight="false" outlineLevel="0" collapsed="false">
      <c r="A540" s="4" t="s">
        <v>144</v>
      </c>
      <c r="B540" s="4" t="s">
        <v>836</v>
      </c>
      <c r="C540" s="4" t="s">
        <v>916</v>
      </c>
      <c r="D540" s="4" t="s">
        <v>951</v>
      </c>
      <c r="E540" s="4" t="s">
        <v>968</v>
      </c>
      <c r="F540" s="4" t="n">
        <f aca="false">COUNTIFS(Positions!$B$2:$B$14531,A540,Positions!$F$2:$F$14531,B540)</f>
        <v>7</v>
      </c>
      <c r="G540" s="4" t="n">
        <f aca="false">COUNTIFS(Positions!$B$2:$B$14531,A540,Positions!$F$2:$F$14531,B540,Positions!$E$2:$E$14531,"G")</f>
        <v>1</v>
      </c>
      <c r="H540" s="4" t="n">
        <f aca="false">COUNTIFS(Positions!$B$2:$B$14531,A540,Positions!$F$2:$F$14531,B540,Positions!$E$2:$E$14531,"C")</f>
        <v>2</v>
      </c>
      <c r="I540" s="3" t="n">
        <f aca="false">G540+H540</f>
        <v>3</v>
      </c>
      <c r="J540" s="6" t="n">
        <f aca="false">IF(F540=0,0,I540/F540)</f>
        <v>0.428571428571429</v>
      </c>
    </row>
    <row r="541" customFormat="false" ht="15" hidden="false" customHeight="false" outlineLevel="0" collapsed="false">
      <c r="A541" s="7" t="s">
        <v>144</v>
      </c>
      <c r="B541" s="7" t="s">
        <v>919</v>
      </c>
      <c r="C541" s="7" t="s">
        <v>920</v>
      </c>
      <c r="D541" s="7" t="s">
        <v>936</v>
      </c>
      <c r="E541" s="7" t="s">
        <v>365</v>
      </c>
      <c r="F541" s="7" t="n">
        <f aca="false">COUNTIFS(Positions!$B$2:$B$14531,A541,Positions!$F$2:$F$14531,"Position 8")+COUNTIFS(Positions!$B$2:$B$14531,A541,Positions!$F$2:$F$14531,"Position 9")+COUNTIFS(Positions!$B$2:$B$14531,A541,Positions!$F$2:$F$14531,"Position 26")</f>
        <v>3</v>
      </c>
      <c r="G541" s="7" t="n">
        <f aca="false">COUNTIFS(Positions!$B$2:$B$14531,A541,Positions!$F$2:$F$14531,"Position 8",Positions!$E$2:$E$14531,"G")+COUNTIFS(Positions!$B$2:$B$14531,A541,Positions!$F$2:$F$14531,"Position 9",Positions!$E$2:$E$14531,"G")+COUNTIFS(Positions!$B$2:$B$14531,A541,Positions!$F$2:$F$14531,"Position 26",Positions!$E$2:$E$14531,"G")</f>
        <v>1</v>
      </c>
      <c r="H541" s="7" t="n">
        <f aca="false">COUNTIFS(Positions!$B$2:$B$14531,A541,Positions!$F$2:$F$14531,"Position 8",Positions!$E$2:$E$14531,"C")+COUNTIFS(Positions!$B$2:$B$14531,A541,Positions!$F$2:$F$14531,"Position 9",Positions!$E$2:$E$14531,"C")+COUNTIFS(Positions!$B$2:$B$14531,A541,Positions!$F$2:$F$14531,"Position 26",Positions!$E$2:$E$14531,"C")</f>
        <v>0</v>
      </c>
      <c r="I541" s="8" t="n">
        <f aca="false">G541+H541</f>
        <v>1</v>
      </c>
      <c r="J541" s="26" t="n">
        <f aca="false">IF(F541=0,0,I541/F541)</f>
        <v>0.333333333333333</v>
      </c>
    </row>
    <row r="542" customFormat="false" ht="15" hidden="false" customHeight="false" outlineLevel="0" collapsed="false">
      <c r="A542" s="4" t="s">
        <v>145</v>
      </c>
      <c r="B542" s="4" t="s">
        <v>788</v>
      </c>
      <c r="C542" s="4" t="s">
        <v>907</v>
      </c>
      <c r="D542" s="4" t="s">
        <v>957</v>
      </c>
      <c r="E542" s="4" t="s">
        <v>1142</v>
      </c>
      <c r="F542" s="4" t="n">
        <f aca="false">COUNTIFS(Positions!$B$2:$B$14531,A542,Positions!$F$2:$F$14531,B542)</f>
        <v>7</v>
      </c>
      <c r="G542" s="4" t="n">
        <f aca="false">COUNTIFS(Positions!$B$2:$B$14531,A542,Positions!$F$2:$F$14531,B542,Positions!$E$2:$E$14531,"G")</f>
        <v>3</v>
      </c>
      <c r="H542" s="4" t="n">
        <f aca="false">COUNTIFS(Positions!$B$2:$B$14531,A542,Positions!$F$2:$F$14531,B542,Positions!$E$2:$E$14531,"C")</f>
        <v>1</v>
      </c>
      <c r="I542" s="3" t="n">
        <f aca="false">G542+H542</f>
        <v>4</v>
      </c>
      <c r="J542" s="6" t="n">
        <f aca="false">IF(F542=0,0,I542/F542)</f>
        <v>0.571428571428571</v>
      </c>
    </row>
    <row r="543" customFormat="false" ht="15" hidden="false" customHeight="false" outlineLevel="0" collapsed="false">
      <c r="A543" s="4" t="s">
        <v>145</v>
      </c>
      <c r="B543" s="4" t="s">
        <v>811</v>
      </c>
      <c r="C543" s="4" t="s">
        <v>910</v>
      </c>
      <c r="D543" s="4" t="s">
        <v>959</v>
      </c>
      <c r="E543" s="4" t="s">
        <v>1143</v>
      </c>
      <c r="F543" s="4" t="n">
        <f aca="false">COUNTIFS(Positions!$B$2:$B$14531,A543,Positions!$F$2:$F$14531,B543)</f>
        <v>7</v>
      </c>
      <c r="G543" s="4" t="n">
        <f aca="false">COUNTIFS(Positions!$B$2:$B$14531,A543,Positions!$F$2:$F$14531,B543,Positions!$E$2:$E$14531,"G")</f>
        <v>1</v>
      </c>
      <c r="H543" s="4" t="n">
        <f aca="false">COUNTIFS(Positions!$B$2:$B$14531,A543,Positions!$F$2:$F$14531,B543,Positions!$E$2:$E$14531,"C")</f>
        <v>3</v>
      </c>
      <c r="I543" s="3" t="n">
        <f aca="false">G543+H543</f>
        <v>4</v>
      </c>
      <c r="J543" s="6" t="n">
        <f aca="false">IF(F543=0,0,I543/F543)</f>
        <v>0.571428571428571</v>
      </c>
    </row>
    <row r="544" customFormat="false" ht="15" hidden="false" customHeight="false" outlineLevel="0" collapsed="false">
      <c r="A544" s="4" t="s">
        <v>145</v>
      </c>
      <c r="B544" s="4" t="s">
        <v>824</v>
      </c>
      <c r="C544" s="4" t="s">
        <v>913</v>
      </c>
      <c r="D544" s="4" t="s">
        <v>961</v>
      </c>
      <c r="E544" s="4" t="s">
        <v>953</v>
      </c>
      <c r="F544" s="4" t="n">
        <f aca="false">COUNTIFS(Positions!$B$2:$B$14531,A544,Positions!$F$2:$F$14531,B544)</f>
        <v>5</v>
      </c>
      <c r="G544" s="4" t="n">
        <f aca="false">COUNTIFS(Positions!$B$2:$B$14531,A544,Positions!$F$2:$F$14531,B544,Positions!$E$2:$E$14531,"G")</f>
        <v>2</v>
      </c>
      <c r="H544" s="4" t="n">
        <f aca="false">COUNTIFS(Positions!$B$2:$B$14531,A544,Positions!$F$2:$F$14531,B544,Positions!$E$2:$E$14531,"C")</f>
        <v>1</v>
      </c>
      <c r="I544" s="3" t="n">
        <f aca="false">G544+H544</f>
        <v>3</v>
      </c>
      <c r="J544" s="6" t="n">
        <f aca="false">IF(F544=0,0,I544/F544)</f>
        <v>0.6</v>
      </c>
    </row>
    <row r="545" customFormat="false" ht="15" hidden="false" customHeight="false" outlineLevel="0" collapsed="false">
      <c r="A545" s="4" t="s">
        <v>145</v>
      </c>
      <c r="B545" s="4" t="s">
        <v>836</v>
      </c>
      <c r="C545" s="4" t="s">
        <v>916</v>
      </c>
      <c r="D545" s="4" t="s">
        <v>962</v>
      </c>
      <c r="E545" s="4" t="s">
        <v>1144</v>
      </c>
      <c r="F545" s="4" t="n">
        <f aca="false">COUNTIFS(Positions!$B$2:$B$14531,A545,Positions!$F$2:$F$14531,B545)</f>
        <v>7</v>
      </c>
      <c r="G545" s="4" t="n">
        <f aca="false">COUNTIFS(Positions!$B$2:$B$14531,A545,Positions!$F$2:$F$14531,B545,Positions!$E$2:$E$14531,"G")</f>
        <v>2</v>
      </c>
      <c r="H545" s="4" t="n">
        <f aca="false">COUNTIFS(Positions!$B$2:$B$14531,A545,Positions!$F$2:$F$14531,B545,Positions!$E$2:$E$14531,"C")</f>
        <v>1</v>
      </c>
      <c r="I545" s="3" t="n">
        <f aca="false">G545+H545</f>
        <v>3</v>
      </c>
      <c r="J545" s="6" t="n">
        <f aca="false">IF(F545=0,0,I545/F545)</f>
        <v>0.428571428571429</v>
      </c>
    </row>
    <row r="546" customFormat="false" ht="15" hidden="false" customHeight="false" outlineLevel="0" collapsed="false">
      <c r="A546" s="7" t="s">
        <v>145</v>
      </c>
      <c r="B546" s="7" t="s">
        <v>919</v>
      </c>
      <c r="C546" s="7" t="s">
        <v>920</v>
      </c>
      <c r="D546" s="7" t="s">
        <v>963</v>
      </c>
      <c r="E546" s="7" t="s">
        <v>327</v>
      </c>
      <c r="F546" s="7" t="n">
        <f aca="false">COUNTIFS(Positions!$B$2:$B$14531,A546,Positions!$F$2:$F$14531,"Position 8")+COUNTIFS(Positions!$B$2:$B$14531,A546,Positions!$F$2:$F$14531,"Position 9")+COUNTIFS(Positions!$B$2:$B$14531,A546,Positions!$F$2:$F$14531,"Position 26")</f>
        <v>3</v>
      </c>
      <c r="G546" s="7" t="n">
        <f aca="false">COUNTIFS(Positions!$B$2:$B$14531,A546,Positions!$F$2:$F$14531,"Position 8",Positions!$E$2:$E$14531,"G")+COUNTIFS(Positions!$B$2:$B$14531,A546,Positions!$F$2:$F$14531,"Position 9",Positions!$E$2:$E$14531,"G")+COUNTIFS(Positions!$B$2:$B$14531,A546,Positions!$F$2:$F$14531,"Position 26",Positions!$E$2:$E$14531,"G")</f>
        <v>2</v>
      </c>
      <c r="H546" s="7" t="n">
        <f aca="false">COUNTIFS(Positions!$B$2:$B$14531,A546,Positions!$F$2:$F$14531,"Position 8",Positions!$E$2:$E$14531,"C")+COUNTIFS(Positions!$B$2:$B$14531,A546,Positions!$F$2:$F$14531,"Position 9",Positions!$E$2:$E$14531,"C")+COUNTIFS(Positions!$B$2:$B$14531,A546,Positions!$F$2:$F$14531,"Position 26",Positions!$E$2:$E$14531,"C")</f>
        <v>0</v>
      </c>
      <c r="I546" s="8" t="n">
        <f aca="false">G546+H546</f>
        <v>2</v>
      </c>
      <c r="J546" s="26" t="n">
        <f aca="false">IF(F546=0,0,I546/F546)</f>
        <v>0.666666666666667</v>
      </c>
    </row>
    <row r="547" customFormat="false" ht="15" hidden="false" customHeight="false" outlineLevel="0" collapsed="false">
      <c r="A547" s="4" t="s">
        <v>146</v>
      </c>
      <c r="B547" s="4" t="s">
        <v>788</v>
      </c>
      <c r="C547" s="4" t="s">
        <v>907</v>
      </c>
      <c r="D547" s="4" t="s">
        <v>957</v>
      </c>
      <c r="E547" s="4" t="s">
        <v>973</v>
      </c>
      <c r="F547" s="4" t="n">
        <f aca="false">COUNTIFS(Positions!$B$2:$B$14531,A547,Positions!$F$2:$F$14531,B547)</f>
        <v>7</v>
      </c>
      <c r="G547" s="4" t="n">
        <f aca="false">COUNTIFS(Positions!$B$2:$B$14531,A547,Positions!$F$2:$F$14531,B547,Positions!$E$2:$E$14531,"G")</f>
        <v>3</v>
      </c>
      <c r="H547" s="4" t="n">
        <f aca="false">COUNTIFS(Positions!$B$2:$B$14531,A547,Positions!$F$2:$F$14531,B547,Positions!$E$2:$E$14531,"C")</f>
        <v>0</v>
      </c>
      <c r="I547" s="3" t="n">
        <f aca="false">G547+H547</f>
        <v>3</v>
      </c>
      <c r="J547" s="6" t="n">
        <f aca="false">IF(F547=0,0,I547/F547)</f>
        <v>0.428571428571429</v>
      </c>
    </row>
    <row r="548" customFormat="false" ht="15" hidden="false" customHeight="false" outlineLevel="0" collapsed="false">
      <c r="A548" s="4" t="s">
        <v>146</v>
      </c>
      <c r="B548" s="4" t="s">
        <v>811</v>
      </c>
      <c r="C548" s="4" t="s">
        <v>910</v>
      </c>
      <c r="D548" s="4" t="s">
        <v>959</v>
      </c>
      <c r="E548" s="4" t="s">
        <v>1037</v>
      </c>
      <c r="F548" s="4" t="n">
        <f aca="false">COUNTIFS(Positions!$B$2:$B$14531,A548,Positions!$F$2:$F$14531,B548)</f>
        <v>7</v>
      </c>
      <c r="G548" s="4" t="n">
        <f aca="false">COUNTIFS(Positions!$B$2:$B$14531,A548,Positions!$F$2:$F$14531,B548,Positions!$E$2:$E$14531,"G")</f>
        <v>1</v>
      </c>
      <c r="H548" s="4" t="n">
        <f aca="false">COUNTIFS(Positions!$B$2:$B$14531,A548,Positions!$F$2:$F$14531,B548,Positions!$E$2:$E$14531,"C")</f>
        <v>1</v>
      </c>
      <c r="I548" s="3" t="n">
        <f aca="false">G548+H548</f>
        <v>2</v>
      </c>
      <c r="J548" s="6" t="n">
        <f aca="false">IF(F548=0,0,I548/F548)</f>
        <v>0.285714285714286</v>
      </c>
    </row>
    <row r="549" customFormat="false" ht="15" hidden="false" customHeight="false" outlineLevel="0" collapsed="false">
      <c r="A549" s="4" t="s">
        <v>146</v>
      </c>
      <c r="B549" s="4" t="s">
        <v>824</v>
      </c>
      <c r="C549" s="4" t="s">
        <v>913</v>
      </c>
      <c r="D549" s="4" t="s">
        <v>961</v>
      </c>
      <c r="E549" s="4" t="s">
        <v>1062</v>
      </c>
      <c r="F549" s="4" t="n">
        <f aca="false">COUNTIFS(Positions!$B$2:$B$14531,A549,Positions!$F$2:$F$14531,B549)</f>
        <v>5</v>
      </c>
      <c r="G549" s="4" t="n">
        <f aca="false">COUNTIFS(Positions!$B$2:$B$14531,A549,Positions!$F$2:$F$14531,B549,Positions!$E$2:$E$14531,"G")</f>
        <v>2</v>
      </c>
      <c r="H549" s="4" t="n">
        <f aca="false">COUNTIFS(Positions!$B$2:$B$14531,A549,Positions!$F$2:$F$14531,B549,Positions!$E$2:$E$14531,"C")</f>
        <v>2</v>
      </c>
      <c r="I549" s="3" t="n">
        <f aca="false">G549+H549</f>
        <v>4</v>
      </c>
      <c r="J549" s="6" t="n">
        <f aca="false">IF(F549=0,0,I549/F549)</f>
        <v>0.8</v>
      </c>
    </row>
    <row r="550" customFormat="false" ht="15" hidden="false" customHeight="false" outlineLevel="0" collapsed="false">
      <c r="A550" s="4" t="s">
        <v>146</v>
      </c>
      <c r="B550" s="4" t="s">
        <v>836</v>
      </c>
      <c r="C550" s="4" t="s">
        <v>916</v>
      </c>
      <c r="D550" s="4" t="s">
        <v>962</v>
      </c>
      <c r="E550" s="4" t="s">
        <v>988</v>
      </c>
      <c r="F550" s="4" t="n">
        <f aca="false">COUNTIFS(Positions!$B$2:$B$14531,A550,Positions!$F$2:$F$14531,B550)</f>
        <v>7</v>
      </c>
      <c r="G550" s="4" t="n">
        <f aca="false">COUNTIFS(Positions!$B$2:$B$14531,A550,Positions!$F$2:$F$14531,B550,Positions!$E$2:$E$14531,"G")</f>
        <v>1</v>
      </c>
      <c r="H550" s="4" t="n">
        <f aca="false">COUNTIFS(Positions!$B$2:$B$14531,A550,Positions!$F$2:$F$14531,B550,Positions!$E$2:$E$14531,"C")</f>
        <v>1</v>
      </c>
      <c r="I550" s="3" t="n">
        <f aca="false">G550+H550</f>
        <v>2</v>
      </c>
      <c r="J550" s="6" t="n">
        <f aca="false">IF(F550=0,0,I550/F550)</f>
        <v>0.285714285714286</v>
      </c>
    </row>
    <row r="551" customFormat="false" ht="15" hidden="false" customHeight="false" outlineLevel="0" collapsed="false">
      <c r="A551" s="7" t="s">
        <v>146</v>
      </c>
      <c r="B551" s="7" t="s">
        <v>919</v>
      </c>
      <c r="C551" s="7" t="s">
        <v>920</v>
      </c>
      <c r="D551" s="7" t="s">
        <v>963</v>
      </c>
      <c r="E551" s="7" t="s">
        <v>365</v>
      </c>
      <c r="F551" s="7" t="n">
        <f aca="false">COUNTIFS(Positions!$B$2:$B$14531,A551,Positions!$F$2:$F$14531,"Position 8")+COUNTIFS(Positions!$B$2:$B$14531,A551,Positions!$F$2:$F$14531,"Position 9")+COUNTIFS(Positions!$B$2:$B$14531,A551,Positions!$F$2:$F$14531,"Position 26")</f>
        <v>3</v>
      </c>
      <c r="G551" s="7" t="n">
        <f aca="false">COUNTIFS(Positions!$B$2:$B$14531,A551,Positions!$F$2:$F$14531,"Position 8",Positions!$E$2:$E$14531,"G")+COUNTIFS(Positions!$B$2:$B$14531,A551,Positions!$F$2:$F$14531,"Position 9",Positions!$E$2:$E$14531,"G")+COUNTIFS(Positions!$B$2:$B$14531,A551,Positions!$F$2:$F$14531,"Position 26",Positions!$E$2:$E$14531,"G")</f>
        <v>1</v>
      </c>
      <c r="H551" s="7" t="n">
        <f aca="false">COUNTIFS(Positions!$B$2:$B$14531,A551,Positions!$F$2:$F$14531,"Position 8",Positions!$E$2:$E$14531,"C")+COUNTIFS(Positions!$B$2:$B$14531,A551,Positions!$F$2:$F$14531,"Position 9",Positions!$E$2:$E$14531,"C")+COUNTIFS(Positions!$B$2:$B$14531,A551,Positions!$F$2:$F$14531,"Position 26",Positions!$E$2:$E$14531,"C")</f>
        <v>0</v>
      </c>
      <c r="I551" s="8" t="n">
        <f aca="false">G551+H551</f>
        <v>1</v>
      </c>
      <c r="J551" s="26" t="n">
        <f aca="false">IF(F551=0,0,I551/F551)</f>
        <v>0.333333333333333</v>
      </c>
    </row>
    <row r="552" customFormat="false" ht="15" hidden="false" customHeight="false" outlineLevel="0" collapsed="false">
      <c r="A552" s="4" t="s">
        <v>147</v>
      </c>
      <c r="B552" s="4" t="s">
        <v>788</v>
      </c>
      <c r="C552" s="4" t="s">
        <v>907</v>
      </c>
      <c r="D552" s="4" t="s">
        <v>929</v>
      </c>
      <c r="E552" s="4" t="s">
        <v>1145</v>
      </c>
      <c r="F552" s="4" t="n">
        <f aca="false">COUNTIFS(Positions!$B$2:$B$14531,A552,Positions!$F$2:$F$14531,B552)</f>
        <v>9</v>
      </c>
      <c r="G552" s="4" t="n">
        <f aca="false">COUNTIFS(Positions!$B$2:$B$14531,A552,Positions!$F$2:$F$14531,B552,Positions!$E$2:$E$14531,"G")</f>
        <v>3</v>
      </c>
      <c r="H552" s="4" t="n">
        <f aca="false">COUNTIFS(Positions!$B$2:$B$14531,A552,Positions!$F$2:$F$14531,B552,Positions!$E$2:$E$14531,"C")</f>
        <v>1</v>
      </c>
      <c r="I552" s="3" t="n">
        <f aca="false">G552+H552</f>
        <v>4</v>
      </c>
      <c r="J552" s="6" t="n">
        <f aca="false">IF(F552=0,0,I552/F552)</f>
        <v>0.444444444444444</v>
      </c>
    </row>
    <row r="553" customFormat="false" ht="15" hidden="false" customHeight="false" outlineLevel="0" collapsed="false">
      <c r="A553" s="4" t="s">
        <v>147</v>
      </c>
      <c r="B553" s="4" t="s">
        <v>811</v>
      </c>
      <c r="C553" s="4" t="s">
        <v>910</v>
      </c>
      <c r="D553" s="4" t="s">
        <v>931</v>
      </c>
      <c r="E553" s="4" t="s">
        <v>948</v>
      </c>
      <c r="F553" s="4" t="n">
        <f aca="false">COUNTIFS(Positions!$B$2:$B$14531,A553,Positions!$F$2:$F$14531,B553)</f>
        <v>7</v>
      </c>
      <c r="G553" s="4" t="n">
        <f aca="false">COUNTIFS(Positions!$B$2:$B$14531,A553,Positions!$F$2:$F$14531,B553,Positions!$E$2:$E$14531,"G")</f>
        <v>0</v>
      </c>
      <c r="H553" s="4" t="n">
        <f aca="false">COUNTIFS(Positions!$B$2:$B$14531,A553,Positions!$F$2:$F$14531,B553,Positions!$E$2:$E$14531,"C")</f>
        <v>2</v>
      </c>
      <c r="I553" s="3" t="n">
        <f aca="false">G553+H553</f>
        <v>2</v>
      </c>
      <c r="J553" s="6" t="n">
        <f aca="false">IF(F553=0,0,I553/F553)</f>
        <v>0.285714285714286</v>
      </c>
    </row>
    <row r="554" customFormat="false" ht="15" hidden="false" customHeight="false" outlineLevel="0" collapsed="false">
      <c r="A554" s="4" t="s">
        <v>147</v>
      </c>
      <c r="B554" s="4" t="s">
        <v>824</v>
      </c>
      <c r="C554" s="4" t="s">
        <v>913</v>
      </c>
      <c r="D554" s="4" t="s">
        <v>949</v>
      </c>
      <c r="E554" s="4" t="s">
        <v>1146</v>
      </c>
      <c r="F554" s="4" t="n">
        <f aca="false">COUNTIFS(Positions!$B$2:$B$14531,A554,Positions!$F$2:$F$14531,B554)</f>
        <v>5</v>
      </c>
      <c r="G554" s="4" t="n">
        <f aca="false">COUNTIFS(Positions!$B$2:$B$14531,A554,Positions!$F$2:$F$14531,B554,Positions!$E$2:$E$14531,"G")</f>
        <v>2</v>
      </c>
      <c r="H554" s="4" t="n">
        <f aca="false">COUNTIFS(Positions!$B$2:$B$14531,A554,Positions!$F$2:$F$14531,B554,Positions!$E$2:$E$14531,"C")</f>
        <v>1</v>
      </c>
      <c r="I554" s="3" t="n">
        <f aca="false">G554+H554</f>
        <v>3</v>
      </c>
      <c r="J554" s="6" t="n">
        <f aca="false">IF(F554=0,0,I554/F554)</f>
        <v>0.6</v>
      </c>
    </row>
    <row r="555" customFormat="false" ht="15" hidden="false" customHeight="false" outlineLevel="0" collapsed="false">
      <c r="A555" s="4" t="s">
        <v>147</v>
      </c>
      <c r="B555" s="4" t="s">
        <v>836</v>
      </c>
      <c r="C555" s="4" t="s">
        <v>916</v>
      </c>
      <c r="D555" s="4" t="s">
        <v>951</v>
      </c>
      <c r="E555" s="4" t="s">
        <v>918</v>
      </c>
      <c r="F555" s="4" t="n">
        <f aca="false">COUNTIFS(Positions!$B$2:$B$14531,A555,Positions!$F$2:$F$14531,B555)</f>
        <v>7</v>
      </c>
      <c r="G555" s="4" t="n">
        <f aca="false">COUNTIFS(Positions!$B$2:$B$14531,A555,Positions!$F$2:$F$14531,B555,Positions!$E$2:$E$14531,"G")</f>
        <v>0</v>
      </c>
      <c r="H555" s="4" t="n">
        <f aca="false">COUNTIFS(Positions!$B$2:$B$14531,A555,Positions!$F$2:$F$14531,B555,Positions!$E$2:$E$14531,"C")</f>
        <v>1</v>
      </c>
      <c r="I555" s="3" t="n">
        <f aca="false">G555+H555</f>
        <v>1</v>
      </c>
      <c r="J555" s="6" t="n">
        <f aca="false">IF(F555=0,0,I555/F555)</f>
        <v>0.142857142857143</v>
      </c>
    </row>
    <row r="556" customFormat="false" ht="15" hidden="false" customHeight="false" outlineLevel="0" collapsed="false">
      <c r="A556" s="7" t="s">
        <v>147</v>
      </c>
      <c r="B556" s="7" t="s">
        <v>919</v>
      </c>
      <c r="C556" s="7" t="s">
        <v>920</v>
      </c>
      <c r="D556" s="7" t="s">
        <v>936</v>
      </c>
      <c r="E556" s="7" t="s">
        <v>365</v>
      </c>
      <c r="F556" s="7" t="n">
        <f aca="false">COUNTIFS(Positions!$B$2:$B$14531,A556,Positions!$F$2:$F$14531,"Position 8")+COUNTIFS(Positions!$B$2:$B$14531,A556,Positions!$F$2:$F$14531,"Position 9")+COUNTIFS(Positions!$B$2:$B$14531,A556,Positions!$F$2:$F$14531,"Position 26")</f>
        <v>3</v>
      </c>
      <c r="G556" s="7" t="n">
        <f aca="false">COUNTIFS(Positions!$B$2:$B$14531,A556,Positions!$F$2:$F$14531,"Position 8",Positions!$E$2:$E$14531,"G")+COUNTIFS(Positions!$B$2:$B$14531,A556,Positions!$F$2:$F$14531,"Position 9",Positions!$E$2:$E$14531,"G")+COUNTIFS(Positions!$B$2:$B$14531,A556,Positions!$F$2:$F$14531,"Position 26",Positions!$E$2:$E$14531,"G")</f>
        <v>1</v>
      </c>
      <c r="H556" s="7" t="n">
        <f aca="false">COUNTIFS(Positions!$B$2:$B$14531,A556,Positions!$F$2:$F$14531,"Position 8",Positions!$E$2:$E$14531,"C")+COUNTIFS(Positions!$B$2:$B$14531,A556,Positions!$F$2:$F$14531,"Position 9",Positions!$E$2:$E$14531,"C")+COUNTIFS(Positions!$B$2:$B$14531,A556,Positions!$F$2:$F$14531,"Position 26",Positions!$E$2:$E$14531,"C")</f>
        <v>0</v>
      </c>
      <c r="I556" s="8" t="n">
        <f aca="false">G556+H556</f>
        <v>1</v>
      </c>
      <c r="J556" s="26" t="n">
        <f aca="false">IF(F556=0,0,I556/F556)</f>
        <v>0.333333333333333</v>
      </c>
    </row>
    <row r="557" customFormat="false" ht="15" hidden="false" customHeight="false" outlineLevel="0" collapsed="false">
      <c r="A557" s="4" t="s">
        <v>148</v>
      </c>
      <c r="B557" s="4" t="s">
        <v>788</v>
      </c>
      <c r="C557" s="4" t="s">
        <v>907</v>
      </c>
      <c r="D557" s="4" t="s">
        <v>908</v>
      </c>
      <c r="E557" s="4" t="s">
        <v>1147</v>
      </c>
      <c r="F557" s="4" t="n">
        <f aca="false">COUNTIFS(Positions!$B$2:$B$14531,A557,Positions!$F$2:$F$14531,B557)</f>
        <v>10</v>
      </c>
      <c r="G557" s="4" t="n">
        <f aca="false">COUNTIFS(Positions!$B$2:$B$14531,A557,Positions!$F$2:$F$14531,B557,Positions!$E$2:$E$14531,"G")</f>
        <v>3</v>
      </c>
      <c r="H557" s="4" t="n">
        <f aca="false">COUNTIFS(Positions!$B$2:$B$14531,A557,Positions!$F$2:$F$14531,B557,Positions!$E$2:$E$14531,"C")</f>
        <v>0</v>
      </c>
      <c r="I557" s="3" t="n">
        <f aca="false">G557+H557</f>
        <v>3</v>
      </c>
      <c r="J557" s="6" t="n">
        <f aca="false">IF(F557=0,0,I557/F557)</f>
        <v>0.3</v>
      </c>
    </row>
    <row r="558" customFormat="false" ht="15" hidden="false" customHeight="false" outlineLevel="0" collapsed="false">
      <c r="A558" s="4" t="s">
        <v>148</v>
      </c>
      <c r="B558" s="4" t="s">
        <v>811</v>
      </c>
      <c r="C558" s="4" t="s">
        <v>910</v>
      </c>
      <c r="D558" s="4" t="s">
        <v>911</v>
      </c>
      <c r="E558" s="4" t="s">
        <v>1042</v>
      </c>
      <c r="F558" s="4" t="n">
        <f aca="false">COUNTIFS(Positions!$B$2:$B$14531,A558,Positions!$F$2:$F$14531,B558)</f>
        <v>7</v>
      </c>
      <c r="G558" s="4" t="n">
        <f aca="false">COUNTIFS(Positions!$B$2:$B$14531,A558,Positions!$F$2:$F$14531,B558,Positions!$E$2:$E$14531,"G")</f>
        <v>2</v>
      </c>
      <c r="H558" s="4" t="n">
        <f aca="false">COUNTIFS(Positions!$B$2:$B$14531,A558,Positions!$F$2:$F$14531,B558,Positions!$E$2:$E$14531,"C")</f>
        <v>1</v>
      </c>
      <c r="I558" s="3" t="n">
        <f aca="false">G558+H558</f>
        <v>3</v>
      </c>
      <c r="J558" s="6" t="n">
        <f aca="false">IF(F558=0,0,I558/F558)</f>
        <v>0.428571428571429</v>
      </c>
    </row>
    <row r="559" customFormat="false" ht="15" hidden="false" customHeight="false" outlineLevel="0" collapsed="false">
      <c r="A559" s="4" t="s">
        <v>148</v>
      </c>
      <c r="B559" s="4" t="s">
        <v>824</v>
      </c>
      <c r="C559" s="4" t="s">
        <v>913</v>
      </c>
      <c r="D559" s="4" t="s">
        <v>914</v>
      </c>
      <c r="E559" s="4" t="s">
        <v>953</v>
      </c>
      <c r="F559" s="4" t="n">
        <f aca="false">COUNTIFS(Positions!$B$2:$B$14531,A559,Positions!$F$2:$F$14531,B559)</f>
        <v>5</v>
      </c>
      <c r="G559" s="4" t="n">
        <f aca="false">COUNTIFS(Positions!$B$2:$B$14531,A559,Positions!$F$2:$F$14531,B559,Positions!$E$2:$E$14531,"G")</f>
        <v>2</v>
      </c>
      <c r="H559" s="4" t="n">
        <f aca="false">COUNTIFS(Positions!$B$2:$B$14531,A559,Positions!$F$2:$F$14531,B559,Positions!$E$2:$E$14531,"C")</f>
        <v>1</v>
      </c>
      <c r="I559" s="3" t="n">
        <f aca="false">G559+H559</f>
        <v>3</v>
      </c>
      <c r="J559" s="6" t="n">
        <f aca="false">IF(F559=0,0,I559/F559)</f>
        <v>0.6</v>
      </c>
    </row>
    <row r="560" customFormat="false" ht="15" hidden="false" customHeight="false" outlineLevel="0" collapsed="false">
      <c r="A560" s="4" t="s">
        <v>148</v>
      </c>
      <c r="B560" s="4" t="s">
        <v>836</v>
      </c>
      <c r="C560" s="4" t="s">
        <v>916</v>
      </c>
      <c r="D560" s="4" t="s">
        <v>917</v>
      </c>
      <c r="E560" s="4" t="s">
        <v>1070</v>
      </c>
      <c r="F560" s="4" t="n">
        <f aca="false">COUNTIFS(Positions!$B$2:$B$14531,A560,Positions!$F$2:$F$14531,B560)</f>
        <v>7</v>
      </c>
      <c r="G560" s="4" t="n">
        <f aca="false">COUNTIFS(Positions!$B$2:$B$14531,A560,Positions!$F$2:$F$14531,B560,Positions!$E$2:$E$14531,"G")</f>
        <v>0</v>
      </c>
      <c r="H560" s="4" t="n">
        <f aca="false">COUNTIFS(Positions!$B$2:$B$14531,A560,Positions!$F$2:$F$14531,B560,Positions!$E$2:$E$14531,"C")</f>
        <v>1</v>
      </c>
      <c r="I560" s="3" t="n">
        <f aca="false">G560+H560</f>
        <v>1</v>
      </c>
      <c r="J560" s="6" t="n">
        <f aca="false">IF(F560=0,0,I560/F560)</f>
        <v>0.142857142857143</v>
      </c>
    </row>
    <row r="561" customFormat="false" ht="15" hidden="false" customHeight="false" outlineLevel="0" collapsed="false">
      <c r="A561" s="7" t="s">
        <v>148</v>
      </c>
      <c r="B561" s="7" t="s">
        <v>919</v>
      </c>
      <c r="C561" s="7" t="s">
        <v>920</v>
      </c>
      <c r="D561" s="7" t="s">
        <v>921</v>
      </c>
      <c r="E561" s="7" t="s">
        <v>365</v>
      </c>
      <c r="F561" s="7" t="n">
        <f aca="false">COUNTIFS(Positions!$B$2:$B$14531,A561,Positions!$F$2:$F$14531,"Position 8")+COUNTIFS(Positions!$B$2:$B$14531,A561,Positions!$F$2:$F$14531,"Position 9")+COUNTIFS(Positions!$B$2:$B$14531,A561,Positions!$F$2:$F$14531,"Position 26")</f>
        <v>3</v>
      </c>
      <c r="G561" s="7" t="n">
        <f aca="false">COUNTIFS(Positions!$B$2:$B$14531,A561,Positions!$F$2:$F$14531,"Position 8",Positions!$E$2:$E$14531,"G")+COUNTIFS(Positions!$B$2:$B$14531,A561,Positions!$F$2:$F$14531,"Position 9",Positions!$E$2:$E$14531,"G")+COUNTIFS(Positions!$B$2:$B$14531,A561,Positions!$F$2:$F$14531,"Position 26",Positions!$E$2:$E$14531,"G")</f>
        <v>1</v>
      </c>
      <c r="H561" s="7" t="n">
        <f aca="false">COUNTIFS(Positions!$B$2:$B$14531,A561,Positions!$F$2:$F$14531,"Position 8",Positions!$E$2:$E$14531,"C")+COUNTIFS(Positions!$B$2:$B$14531,A561,Positions!$F$2:$F$14531,"Position 9",Positions!$E$2:$E$14531,"C")+COUNTIFS(Positions!$B$2:$B$14531,A561,Positions!$F$2:$F$14531,"Position 26",Positions!$E$2:$E$14531,"C")</f>
        <v>0</v>
      </c>
      <c r="I561" s="8" t="n">
        <f aca="false">G561+H561</f>
        <v>1</v>
      </c>
      <c r="J561" s="26" t="n">
        <f aca="false">IF(F561=0,0,I561/F561)</f>
        <v>0.333333333333333</v>
      </c>
    </row>
    <row r="562" customFormat="false" ht="15" hidden="false" customHeight="false" outlineLevel="0" collapsed="false">
      <c r="A562" s="4" t="s">
        <v>149</v>
      </c>
      <c r="B562" s="4" t="s">
        <v>788</v>
      </c>
      <c r="C562" s="4" t="s">
        <v>907</v>
      </c>
      <c r="D562" s="4" t="s">
        <v>908</v>
      </c>
      <c r="E562" s="4" t="s">
        <v>1081</v>
      </c>
      <c r="F562" s="4" t="n">
        <f aca="false">COUNTIFS(Positions!$B$2:$B$14531,A562,Positions!$F$2:$F$14531,B562)</f>
        <v>10</v>
      </c>
      <c r="G562" s="4" t="n">
        <f aca="false">COUNTIFS(Positions!$B$2:$B$14531,A562,Positions!$F$2:$F$14531,B562,Positions!$E$2:$E$14531,"G")</f>
        <v>3</v>
      </c>
      <c r="H562" s="4" t="n">
        <f aca="false">COUNTIFS(Positions!$B$2:$B$14531,A562,Positions!$F$2:$F$14531,B562,Positions!$E$2:$E$14531,"C")</f>
        <v>1</v>
      </c>
      <c r="I562" s="3" t="n">
        <f aca="false">G562+H562</f>
        <v>4</v>
      </c>
      <c r="J562" s="6" t="n">
        <f aca="false">IF(F562=0,0,I562/F562)</f>
        <v>0.4</v>
      </c>
    </row>
    <row r="563" customFormat="false" ht="15" hidden="false" customHeight="false" outlineLevel="0" collapsed="false">
      <c r="A563" s="4" t="s">
        <v>149</v>
      </c>
      <c r="B563" s="4" t="s">
        <v>811</v>
      </c>
      <c r="C563" s="4" t="s">
        <v>910</v>
      </c>
      <c r="D563" s="4" t="s">
        <v>911</v>
      </c>
      <c r="E563" s="4" t="s">
        <v>1148</v>
      </c>
      <c r="F563" s="4" t="n">
        <f aca="false">COUNTIFS(Positions!$B$2:$B$14531,A563,Positions!$F$2:$F$14531,B563)</f>
        <v>7</v>
      </c>
      <c r="G563" s="4" t="n">
        <f aca="false">COUNTIFS(Positions!$B$2:$B$14531,A563,Positions!$F$2:$F$14531,B563,Positions!$E$2:$E$14531,"G")</f>
        <v>1</v>
      </c>
      <c r="H563" s="4" t="n">
        <f aca="false">COUNTIFS(Positions!$B$2:$B$14531,A563,Positions!$F$2:$F$14531,B563,Positions!$E$2:$E$14531,"C")</f>
        <v>2</v>
      </c>
      <c r="I563" s="3" t="n">
        <f aca="false">G563+H563</f>
        <v>3</v>
      </c>
      <c r="J563" s="6" t="n">
        <f aca="false">IF(F563=0,0,I563/F563)</f>
        <v>0.428571428571429</v>
      </c>
    </row>
    <row r="564" customFormat="false" ht="15" hidden="false" customHeight="false" outlineLevel="0" collapsed="false">
      <c r="A564" s="4" t="s">
        <v>149</v>
      </c>
      <c r="B564" s="4" t="s">
        <v>824</v>
      </c>
      <c r="C564" s="4" t="s">
        <v>913</v>
      </c>
      <c r="D564" s="4" t="s">
        <v>914</v>
      </c>
      <c r="E564" s="4" t="s">
        <v>991</v>
      </c>
      <c r="F564" s="4" t="n">
        <f aca="false">COUNTIFS(Positions!$B$2:$B$14531,A564,Positions!$F$2:$F$14531,B564)</f>
        <v>5</v>
      </c>
      <c r="G564" s="4" t="n">
        <f aca="false">COUNTIFS(Positions!$B$2:$B$14531,A564,Positions!$F$2:$F$14531,B564,Positions!$E$2:$E$14531,"G")</f>
        <v>3</v>
      </c>
      <c r="H564" s="4" t="n">
        <f aca="false">COUNTIFS(Positions!$B$2:$B$14531,A564,Positions!$F$2:$F$14531,B564,Positions!$E$2:$E$14531,"C")</f>
        <v>1</v>
      </c>
      <c r="I564" s="3" t="n">
        <f aca="false">G564+H564</f>
        <v>4</v>
      </c>
      <c r="J564" s="6" t="n">
        <f aca="false">IF(F564=0,0,I564/F564)</f>
        <v>0.8</v>
      </c>
    </row>
    <row r="565" customFormat="false" ht="15" hidden="false" customHeight="false" outlineLevel="0" collapsed="false">
      <c r="A565" s="4" t="s">
        <v>149</v>
      </c>
      <c r="B565" s="4" t="s">
        <v>836</v>
      </c>
      <c r="C565" s="4" t="s">
        <v>916</v>
      </c>
      <c r="D565" s="4" t="s">
        <v>917</v>
      </c>
      <c r="E565" s="4" t="s">
        <v>918</v>
      </c>
      <c r="F565" s="4" t="n">
        <f aca="false">COUNTIFS(Positions!$B$2:$B$14531,A565,Positions!$F$2:$F$14531,B565)</f>
        <v>7</v>
      </c>
      <c r="G565" s="4" t="n">
        <f aca="false">COUNTIFS(Positions!$B$2:$B$14531,A565,Positions!$F$2:$F$14531,B565,Positions!$E$2:$E$14531,"G")</f>
        <v>0</v>
      </c>
      <c r="H565" s="4" t="n">
        <f aca="false">COUNTIFS(Positions!$B$2:$B$14531,A565,Positions!$F$2:$F$14531,B565,Positions!$E$2:$E$14531,"C")</f>
        <v>1</v>
      </c>
      <c r="I565" s="3" t="n">
        <f aca="false">G565+H565</f>
        <v>1</v>
      </c>
      <c r="J565" s="6" t="n">
        <f aca="false">IF(F565=0,0,I565/F565)</f>
        <v>0.142857142857143</v>
      </c>
    </row>
    <row r="566" customFormat="false" ht="15" hidden="false" customHeight="false" outlineLevel="0" collapsed="false">
      <c r="A566" s="7" t="s">
        <v>149</v>
      </c>
      <c r="B566" s="7" t="s">
        <v>919</v>
      </c>
      <c r="C566" s="7" t="s">
        <v>920</v>
      </c>
      <c r="D566" s="7" t="s">
        <v>921</v>
      </c>
      <c r="E566" s="7" t="s">
        <v>331</v>
      </c>
      <c r="F566" s="7" t="n">
        <f aca="false">COUNTIFS(Positions!$B$2:$B$14531,A566,Positions!$F$2:$F$14531,"Position 8")+COUNTIFS(Positions!$B$2:$B$14531,A566,Positions!$F$2:$F$14531,"Position 9")+COUNTIFS(Positions!$B$2:$B$14531,A566,Positions!$F$2:$F$14531,"Position 26")</f>
        <v>3</v>
      </c>
      <c r="G566" s="7" t="n">
        <f aca="false">COUNTIFS(Positions!$B$2:$B$14531,A566,Positions!$F$2:$F$14531,"Position 8",Positions!$E$2:$E$14531,"G")+COUNTIFS(Positions!$B$2:$B$14531,A566,Positions!$F$2:$F$14531,"Position 9",Positions!$E$2:$E$14531,"G")+COUNTIFS(Positions!$B$2:$B$14531,A566,Positions!$F$2:$F$14531,"Position 26",Positions!$E$2:$E$14531,"G")</f>
        <v>1</v>
      </c>
      <c r="H566" s="7" t="n">
        <f aca="false">COUNTIFS(Positions!$B$2:$B$14531,A566,Positions!$F$2:$F$14531,"Position 8",Positions!$E$2:$E$14531,"C")+COUNTIFS(Positions!$B$2:$B$14531,A566,Positions!$F$2:$F$14531,"Position 9",Positions!$E$2:$E$14531,"C")+COUNTIFS(Positions!$B$2:$B$14531,A566,Positions!$F$2:$F$14531,"Position 26",Positions!$E$2:$E$14531,"C")</f>
        <v>0</v>
      </c>
      <c r="I566" s="8" t="n">
        <f aca="false">G566+H566</f>
        <v>1</v>
      </c>
      <c r="J566" s="26" t="n">
        <f aca="false">IF(F566=0,0,I566/F566)</f>
        <v>0.333333333333333</v>
      </c>
    </row>
    <row r="567" customFormat="false" ht="15" hidden="false" customHeight="false" outlineLevel="0" collapsed="false">
      <c r="A567" s="4" t="s">
        <v>150</v>
      </c>
      <c r="B567" s="4" t="s">
        <v>788</v>
      </c>
      <c r="C567" s="4" t="s">
        <v>907</v>
      </c>
      <c r="D567" s="4" t="s">
        <v>907</v>
      </c>
      <c r="E567" s="4" t="s">
        <v>989</v>
      </c>
      <c r="F567" s="4" t="n">
        <f aca="false">COUNTIFS(Positions!$B$2:$B$14531,A567,Positions!$F$2:$F$14531,B567)</f>
        <v>8</v>
      </c>
      <c r="G567" s="4" t="n">
        <f aca="false">COUNTIFS(Positions!$B$2:$B$14531,A567,Positions!$F$2:$F$14531,B567,Positions!$E$2:$E$14531,"G")</f>
        <v>3</v>
      </c>
      <c r="H567" s="4" t="n">
        <f aca="false">COUNTIFS(Positions!$B$2:$B$14531,A567,Positions!$F$2:$F$14531,B567,Positions!$E$2:$E$14531,"C")</f>
        <v>0</v>
      </c>
      <c r="I567" s="3" t="n">
        <f aca="false">G567+H567</f>
        <v>3</v>
      </c>
      <c r="J567" s="6" t="n">
        <f aca="false">IF(F567=0,0,I567/F567)</f>
        <v>0.375</v>
      </c>
    </row>
    <row r="568" customFormat="false" ht="15" hidden="false" customHeight="false" outlineLevel="0" collapsed="false">
      <c r="A568" s="4" t="s">
        <v>150</v>
      </c>
      <c r="B568" s="4" t="s">
        <v>811</v>
      </c>
      <c r="C568" s="4" t="s">
        <v>910</v>
      </c>
      <c r="D568" s="4" t="s">
        <v>910</v>
      </c>
      <c r="E568" s="4" t="s">
        <v>1065</v>
      </c>
      <c r="F568" s="4" t="n">
        <f aca="false">COUNTIFS(Positions!$B$2:$B$14531,A568,Positions!$F$2:$F$14531,B568)</f>
        <v>7</v>
      </c>
      <c r="G568" s="4" t="n">
        <f aca="false">COUNTIFS(Positions!$B$2:$B$14531,A568,Positions!$F$2:$F$14531,B568,Positions!$E$2:$E$14531,"G")</f>
        <v>1</v>
      </c>
      <c r="H568" s="4" t="n">
        <f aca="false">COUNTIFS(Positions!$B$2:$B$14531,A568,Positions!$F$2:$F$14531,B568,Positions!$E$2:$E$14531,"C")</f>
        <v>1</v>
      </c>
      <c r="I568" s="3" t="n">
        <f aca="false">G568+H568</f>
        <v>2</v>
      </c>
      <c r="J568" s="6" t="n">
        <f aca="false">IF(F568=0,0,I568/F568)</f>
        <v>0.285714285714286</v>
      </c>
    </row>
    <row r="569" customFormat="false" ht="15" hidden="false" customHeight="false" outlineLevel="0" collapsed="false">
      <c r="A569" s="4" t="s">
        <v>150</v>
      </c>
      <c r="B569" s="4" t="s">
        <v>824</v>
      </c>
      <c r="C569" s="4" t="s">
        <v>913</v>
      </c>
      <c r="D569" s="4" t="s">
        <v>913</v>
      </c>
      <c r="E569" s="4" t="s">
        <v>1149</v>
      </c>
      <c r="F569" s="4" t="n">
        <f aca="false">COUNTIFS(Positions!$B$2:$B$14531,A569,Positions!$F$2:$F$14531,B569)</f>
        <v>5</v>
      </c>
      <c r="G569" s="4" t="n">
        <f aca="false">COUNTIFS(Positions!$B$2:$B$14531,A569,Positions!$F$2:$F$14531,B569,Positions!$E$2:$E$14531,"G")</f>
        <v>1</v>
      </c>
      <c r="H569" s="4" t="n">
        <f aca="false">COUNTIFS(Positions!$B$2:$B$14531,A569,Positions!$F$2:$F$14531,B569,Positions!$E$2:$E$14531,"C")</f>
        <v>1</v>
      </c>
      <c r="I569" s="3" t="n">
        <f aca="false">G569+H569</f>
        <v>2</v>
      </c>
      <c r="J569" s="6" t="n">
        <f aca="false">IF(F569=0,0,I569/F569)</f>
        <v>0.4</v>
      </c>
    </row>
    <row r="570" customFormat="false" ht="15" hidden="false" customHeight="false" outlineLevel="0" collapsed="false">
      <c r="A570" s="4" t="s">
        <v>150</v>
      </c>
      <c r="B570" s="4" t="s">
        <v>836</v>
      </c>
      <c r="C570" s="4" t="s">
        <v>916</v>
      </c>
      <c r="D570" s="4" t="s">
        <v>916</v>
      </c>
      <c r="E570" s="4" t="s">
        <v>935</v>
      </c>
      <c r="F570" s="4" t="n">
        <f aca="false">COUNTIFS(Positions!$B$2:$B$14531,A570,Positions!$F$2:$F$14531,B570)</f>
        <v>7</v>
      </c>
      <c r="G570" s="4" t="n">
        <f aca="false">COUNTIFS(Positions!$B$2:$B$14531,A570,Positions!$F$2:$F$14531,B570,Positions!$E$2:$E$14531,"G")</f>
        <v>1</v>
      </c>
      <c r="H570" s="4" t="n">
        <f aca="false">COUNTIFS(Positions!$B$2:$B$14531,A570,Positions!$F$2:$F$14531,B570,Positions!$E$2:$E$14531,"C")</f>
        <v>1</v>
      </c>
      <c r="I570" s="3" t="n">
        <f aca="false">G570+H570</f>
        <v>2</v>
      </c>
      <c r="J570" s="6" t="n">
        <f aca="false">IF(F570=0,0,I570/F570)</f>
        <v>0.285714285714286</v>
      </c>
    </row>
    <row r="571" customFormat="false" ht="15" hidden="false" customHeight="false" outlineLevel="0" collapsed="false">
      <c r="A571" s="7" t="s">
        <v>150</v>
      </c>
      <c r="B571" s="7" t="s">
        <v>919</v>
      </c>
      <c r="C571" s="7" t="s">
        <v>920</v>
      </c>
      <c r="D571" s="7" t="s">
        <v>920</v>
      </c>
      <c r="E571" s="7" t="s">
        <v>365</v>
      </c>
      <c r="F571" s="7" t="n">
        <f aca="false">COUNTIFS(Positions!$B$2:$B$14531,A571,Positions!$F$2:$F$14531,"Position 8")+COUNTIFS(Positions!$B$2:$B$14531,A571,Positions!$F$2:$F$14531,"Position 9")+COUNTIFS(Positions!$B$2:$B$14531,A571,Positions!$F$2:$F$14531,"Position 26")</f>
        <v>3</v>
      </c>
      <c r="G571" s="7" t="n">
        <f aca="false">COUNTIFS(Positions!$B$2:$B$14531,A571,Positions!$F$2:$F$14531,"Position 8",Positions!$E$2:$E$14531,"G")+COUNTIFS(Positions!$B$2:$B$14531,A571,Positions!$F$2:$F$14531,"Position 9",Positions!$E$2:$E$14531,"G")+COUNTIFS(Positions!$B$2:$B$14531,A571,Positions!$F$2:$F$14531,"Position 26",Positions!$E$2:$E$14531,"G")</f>
        <v>1</v>
      </c>
      <c r="H571" s="7" t="n">
        <f aca="false">COUNTIFS(Positions!$B$2:$B$14531,A571,Positions!$F$2:$F$14531,"Position 8",Positions!$E$2:$E$14531,"C")+COUNTIFS(Positions!$B$2:$B$14531,A571,Positions!$F$2:$F$14531,"Position 9",Positions!$E$2:$E$14531,"C")+COUNTIFS(Positions!$B$2:$B$14531,A571,Positions!$F$2:$F$14531,"Position 26",Positions!$E$2:$E$14531,"C")</f>
        <v>0</v>
      </c>
      <c r="I571" s="8" t="n">
        <f aca="false">G571+H571</f>
        <v>1</v>
      </c>
      <c r="J571" s="26" t="n">
        <f aca="false">IF(F571=0,0,I571/F571)</f>
        <v>0.333333333333333</v>
      </c>
    </row>
    <row r="572" customFormat="false" ht="15" hidden="false" customHeight="false" outlineLevel="0" collapsed="false">
      <c r="A572" s="4" t="s">
        <v>151</v>
      </c>
      <c r="B572" s="4" t="s">
        <v>788</v>
      </c>
      <c r="C572" s="4" t="s">
        <v>907</v>
      </c>
      <c r="D572" s="4" t="s">
        <v>908</v>
      </c>
      <c r="E572" s="4" t="s">
        <v>1150</v>
      </c>
      <c r="F572" s="4" t="n">
        <f aca="false">COUNTIFS(Positions!$B$2:$B$14531,A572,Positions!$F$2:$F$14531,B572)</f>
        <v>10</v>
      </c>
      <c r="G572" s="4" t="n">
        <f aca="false">COUNTIFS(Positions!$B$2:$B$14531,A572,Positions!$F$2:$F$14531,B572,Positions!$E$2:$E$14531,"G")</f>
        <v>5</v>
      </c>
      <c r="H572" s="4" t="n">
        <f aca="false">COUNTIFS(Positions!$B$2:$B$14531,A572,Positions!$F$2:$F$14531,B572,Positions!$E$2:$E$14531,"C")</f>
        <v>0</v>
      </c>
      <c r="I572" s="3" t="n">
        <f aca="false">G572+H572</f>
        <v>5</v>
      </c>
      <c r="J572" s="6" t="n">
        <f aca="false">IF(F572=0,0,I572/F572)</f>
        <v>0.5</v>
      </c>
    </row>
    <row r="573" customFormat="false" ht="15" hidden="false" customHeight="false" outlineLevel="0" collapsed="false">
      <c r="A573" s="4" t="s">
        <v>151</v>
      </c>
      <c r="B573" s="4" t="s">
        <v>811</v>
      </c>
      <c r="C573" s="4" t="s">
        <v>910</v>
      </c>
      <c r="D573" s="4" t="s">
        <v>911</v>
      </c>
      <c r="E573" s="4" t="s">
        <v>1014</v>
      </c>
      <c r="F573" s="4" t="n">
        <f aca="false">COUNTIFS(Positions!$B$2:$B$14531,A573,Positions!$F$2:$F$14531,B573)</f>
        <v>7</v>
      </c>
      <c r="G573" s="4" t="n">
        <f aca="false">COUNTIFS(Positions!$B$2:$B$14531,A573,Positions!$F$2:$F$14531,B573,Positions!$E$2:$E$14531,"G")</f>
        <v>0</v>
      </c>
      <c r="H573" s="4" t="n">
        <f aca="false">COUNTIFS(Positions!$B$2:$B$14531,A573,Positions!$F$2:$F$14531,B573,Positions!$E$2:$E$14531,"C")</f>
        <v>3</v>
      </c>
      <c r="I573" s="3" t="n">
        <f aca="false">G573+H573</f>
        <v>3</v>
      </c>
      <c r="J573" s="6" t="n">
        <f aca="false">IF(F573=0,0,I573/F573)</f>
        <v>0.428571428571429</v>
      </c>
    </row>
    <row r="574" customFormat="false" ht="15" hidden="false" customHeight="false" outlineLevel="0" collapsed="false">
      <c r="A574" s="4" t="s">
        <v>151</v>
      </c>
      <c r="B574" s="4" t="s">
        <v>824</v>
      </c>
      <c r="C574" s="4" t="s">
        <v>913</v>
      </c>
      <c r="D574" s="4" t="s">
        <v>914</v>
      </c>
      <c r="E574" s="4" t="s">
        <v>995</v>
      </c>
      <c r="F574" s="4" t="n">
        <f aca="false">COUNTIFS(Positions!$B$2:$B$14531,A574,Positions!$F$2:$F$14531,B574)</f>
        <v>5</v>
      </c>
      <c r="G574" s="4" t="n">
        <f aca="false">COUNTIFS(Positions!$B$2:$B$14531,A574,Positions!$F$2:$F$14531,B574,Positions!$E$2:$E$14531,"G")</f>
        <v>2</v>
      </c>
      <c r="H574" s="4" t="n">
        <f aca="false">COUNTIFS(Positions!$B$2:$B$14531,A574,Positions!$F$2:$F$14531,B574,Positions!$E$2:$E$14531,"C")</f>
        <v>1</v>
      </c>
      <c r="I574" s="3" t="n">
        <f aca="false">G574+H574</f>
        <v>3</v>
      </c>
      <c r="J574" s="6" t="n">
        <f aca="false">IF(F574=0,0,I574/F574)</f>
        <v>0.6</v>
      </c>
    </row>
    <row r="575" customFormat="false" ht="15" hidden="false" customHeight="false" outlineLevel="0" collapsed="false">
      <c r="A575" s="4" t="s">
        <v>151</v>
      </c>
      <c r="B575" s="4" t="s">
        <v>836</v>
      </c>
      <c r="C575" s="4" t="s">
        <v>916</v>
      </c>
      <c r="D575" s="4" t="s">
        <v>917</v>
      </c>
      <c r="E575" s="4" t="s">
        <v>935</v>
      </c>
      <c r="F575" s="4" t="n">
        <f aca="false">COUNTIFS(Positions!$B$2:$B$14531,A575,Positions!$F$2:$F$14531,B575)</f>
        <v>7</v>
      </c>
      <c r="G575" s="4" t="n">
        <f aca="false">COUNTIFS(Positions!$B$2:$B$14531,A575,Positions!$F$2:$F$14531,B575,Positions!$E$2:$E$14531,"G")</f>
        <v>1</v>
      </c>
      <c r="H575" s="4" t="n">
        <f aca="false">COUNTIFS(Positions!$B$2:$B$14531,A575,Positions!$F$2:$F$14531,B575,Positions!$E$2:$E$14531,"C")</f>
        <v>1</v>
      </c>
      <c r="I575" s="3" t="n">
        <f aca="false">G575+H575</f>
        <v>2</v>
      </c>
      <c r="J575" s="6" t="n">
        <f aca="false">IF(F575=0,0,I575/F575)</f>
        <v>0.285714285714286</v>
      </c>
    </row>
    <row r="576" customFormat="false" ht="15" hidden="false" customHeight="false" outlineLevel="0" collapsed="false">
      <c r="A576" s="7" t="s">
        <v>151</v>
      </c>
      <c r="B576" s="7" t="s">
        <v>919</v>
      </c>
      <c r="C576" s="7" t="s">
        <v>920</v>
      </c>
      <c r="D576" s="7" t="s">
        <v>921</v>
      </c>
      <c r="E576" s="7" t="s">
        <v>468</v>
      </c>
      <c r="F576" s="7" t="n">
        <f aca="false">COUNTIFS(Positions!$B$2:$B$14531,A576,Positions!$F$2:$F$14531,"Position 8")+COUNTIFS(Positions!$B$2:$B$14531,A576,Positions!$F$2:$F$14531,"Position 9")+COUNTIFS(Positions!$B$2:$B$14531,A576,Positions!$F$2:$F$14531,"Position 26")</f>
        <v>3</v>
      </c>
      <c r="G576" s="7" t="n">
        <f aca="false">COUNTIFS(Positions!$B$2:$B$14531,A576,Positions!$F$2:$F$14531,"Position 8",Positions!$E$2:$E$14531,"G")+COUNTIFS(Positions!$B$2:$B$14531,A576,Positions!$F$2:$F$14531,"Position 9",Positions!$E$2:$E$14531,"G")+COUNTIFS(Positions!$B$2:$B$14531,A576,Positions!$F$2:$F$14531,"Position 26",Positions!$E$2:$E$14531,"G")</f>
        <v>0</v>
      </c>
      <c r="H576" s="7" t="n">
        <f aca="false">COUNTIFS(Positions!$B$2:$B$14531,A576,Positions!$F$2:$F$14531,"Position 8",Positions!$E$2:$E$14531,"C")+COUNTIFS(Positions!$B$2:$B$14531,A576,Positions!$F$2:$F$14531,"Position 9",Positions!$E$2:$E$14531,"C")+COUNTIFS(Positions!$B$2:$B$14531,A576,Positions!$F$2:$F$14531,"Position 26",Positions!$E$2:$E$14531,"C")</f>
        <v>0</v>
      </c>
      <c r="I576" s="8" t="n">
        <f aca="false">G576+H576</f>
        <v>0</v>
      </c>
      <c r="J576" s="26" t="n">
        <f aca="false">IF(F576=0,0,I576/F576)</f>
        <v>0</v>
      </c>
    </row>
    <row r="577" customFormat="false" ht="15" hidden="false" customHeight="false" outlineLevel="0" collapsed="false">
      <c r="A577" s="4" t="s">
        <v>152</v>
      </c>
      <c r="B577" s="4" t="s">
        <v>788</v>
      </c>
      <c r="C577" s="4" t="s">
        <v>907</v>
      </c>
      <c r="D577" s="4" t="s">
        <v>929</v>
      </c>
      <c r="E577" s="4" t="s">
        <v>1151</v>
      </c>
      <c r="F577" s="4" t="n">
        <f aca="false">COUNTIFS(Positions!$B$2:$B$14531,A577,Positions!$F$2:$F$14531,B577)</f>
        <v>9</v>
      </c>
      <c r="G577" s="4" t="n">
        <f aca="false">COUNTIFS(Positions!$B$2:$B$14531,A577,Positions!$F$2:$F$14531,B577,Positions!$E$2:$E$14531,"G")</f>
        <v>3</v>
      </c>
      <c r="H577" s="4" t="n">
        <f aca="false">COUNTIFS(Positions!$B$2:$B$14531,A577,Positions!$F$2:$F$14531,B577,Positions!$E$2:$E$14531,"C")</f>
        <v>0</v>
      </c>
      <c r="I577" s="3" t="n">
        <f aca="false">G577+H577</f>
        <v>3</v>
      </c>
      <c r="J577" s="6" t="n">
        <f aca="false">IF(F577=0,0,I577/F577)</f>
        <v>0.333333333333333</v>
      </c>
    </row>
    <row r="578" customFormat="false" ht="15" hidden="false" customHeight="false" outlineLevel="0" collapsed="false">
      <c r="A578" s="4" t="s">
        <v>152</v>
      </c>
      <c r="B578" s="4" t="s">
        <v>811</v>
      </c>
      <c r="C578" s="4" t="s">
        <v>910</v>
      </c>
      <c r="D578" s="4" t="s">
        <v>931</v>
      </c>
      <c r="E578" s="4" t="s">
        <v>912</v>
      </c>
      <c r="F578" s="4" t="n">
        <f aca="false">COUNTIFS(Positions!$B$2:$B$14531,A578,Positions!$F$2:$F$14531,B578)</f>
        <v>7</v>
      </c>
      <c r="G578" s="4" t="n">
        <f aca="false">COUNTIFS(Positions!$B$2:$B$14531,A578,Positions!$F$2:$F$14531,B578,Positions!$E$2:$E$14531,"G")</f>
        <v>0</v>
      </c>
      <c r="H578" s="4" t="n">
        <f aca="false">COUNTIFS(Positions!$B$2:$B$14531,A578,Positions!$F$2:$F$14531,B578,Positions!$E$2:$E$14531,"C")</f>
        <v>2</v>
      </c>
      <c r="I578" s="3" t="n">
        <f aca="false">G578+H578</f>
        <v>2</v>
      </c>
      <c r="J578" s="6" t="n">
        <f aca="false">IF(F578=0,0,I578/F578)</f>
        <v>0.285714285714286</v>
      </c>
    </row>
    <row r="579" customFormat="false" ht="15" hidden="false" customHeight="false" outlineLevel="0" collapsed="false">
      <c r="A579" s="4" t="s">
        <v>152</v>
      </c>
      <c r="B579" s="4" t="s">
        <v>824</v>
      </c>
      <c r="C579" s="4" t="s">
        <v>913</v>
      </c>
      <c r="D579" s="4" t="s">
        <v>949</v>
      </c>
      <c r="E579" s="4" t="s">
        <v>1152</v>
      </c>
      <c r="F579" s="4" t="n">
        <f aca="false">COUNTIFS(Positions!$B$2:$B$14531,A579,Positions!$F$2:$F$14531,B579)</f>
        <v>5</v>
      </c>
      <c r="G579" s="4" t="n">
        <f aca="false">COUNTIFS(Positions!$B$2:$B$14531,A579,Positions!$F$2:$F$14531,B579,Positions!$E$2:$E$14531,"G")</f>
        <v>2</v>
      </c>
      <c r="H579" s="4" t="n">
        <f aca="false">COUNTIFS(Positions!$B$2:$B$14531,A579,Positions!$F$2:$F$14531,B579,Positions!$E$2:$E$14531,"C")</f>
        <v>2</v>
      </c>
      <c r="I579" s="3" t="n">
        <f aca="false">G579+H579</f>
        <v>4</v>
      </c>
      <c r="J579" s="6" t="n">
        <f aca="false">IF(F579=0,0,I579/F579)</f>
        <v>0.8</v>
      </c>
    </row>
    <row r="580" customFormat="false" ht="15" hidden="false" customHeight="false" outlineLevel="0" collapsed="false">
      <c r="A580" s="4" t="s">
        <v>152</v>
      </c>
      <c r="B580" s="4" t="s">
        <v>836</v>
      </c>
      <c r="C580" s="4" t="s">
        <v>916</v>
      </c>
      <c r="D580" s="4" t="s">
        <v>951</v>
      </c>
      <c r="E580" s="4" t="s">
        <v>981</v>
      </c>
      <c r="F580" s="4" t="n">
        <f aca="false">COUNTIFS(Positions!$B$2:$B$14531,A580,Positions!$F$2:$F$14531,B580)</f>
        <v>7</v>
      </c>
      <c r="G580" s="4" t="n">
        <f aca="false">COUNTIFS(Positions!$B$2:$B$14531,A580,Positions!$F$2:$F$14531,B580,Positions!$E$2:$E$14531,"G")</f>
        <v>2</v>
      </c>
      <c r="H580" s="4" t="n">
        <f aca="false">COUNTIFS(Positions!$B$2:$B$14531,A580,Positions!$F$2:$F$14531,B580,Positions!$E$2:$E$14531,"C")</f>
        <v>1</v>
      </c>
      <c r="I580" s="3" t="n">
        <f aca="false">G580+H580</f>
        <v>3</v>
      </c>
      <c r="J580" s="6" t="n">
        <f aca="false">IF(F580=0,0,I580/F580)</f>
        <v>0.428571428571429</v>
      </c>
    </row>
    <row r="581" customFormat="false" ht="15" hidden="false" customHeight="false" outlineLevel="0" collapsed="false">
      <c r="A581" s="7" t="s">
        <v>152</v>
      </c>
      <c r="B581" s="7" t="s">
        <v>919</v>
      </c>
      <c r="C581" s="7" t="s">
        <v>920</v>
      </c>
      <c r="D581" s="7" t="s">
        <v>936</v>
      </c>
      <c r="E581" s="7" t="s">
        <v>468</v>
      </c>
      <c r="F581" s="7" t="n">
        <f aca="false">COUNTIFS(Positions!$B$2:$B$14531,A581,Positions!$F$2:$F$14531,"Position 8")+COUNTIFS(Positions!$B$2:$B$14531,A581,Positions!$F$2:$F$14531,"Position 9")+COUNTIFS(Positions!$B$2:$B$14531,A581,Positions!$F$2:$F$14531,"Position 26")</f>
        <v>3</v>
      </c>
      <c r="G581" s="7" t="n">
        <f aca="false">COUNTIFS(Positions!$B$2:$B$14531,A581,Positions!$F$2:$F$14531,"Position 8",Positions!$E$2:$E$14531,"G")+COUNTIFS(Positions!$B$2:$B$14531,A581,Positions!$F$2:$F$14531,"Position 9",Positions!$E$2:$E$14531,"G")+COUNTIFS(Positions!$B$2:$B$14531,A581,Positions!$F$2:$F$14531,"Position 26",Positions!$E$2:$E$14531,"G")</f>
        <v>0</v>
      </c>
      <c r="H581" s="7" t="n">
        <f aca="false">COUNTIFS(Positions!$B$2:$B$14531,A581,Positions!$F$2:$F$14531,"Position 8",Positions!$E$2:$E$14531,"C")+COUNTIFS(Positions!$B$2:$B$14531,A581,Positions!$F$2:$F$14531,"Position 9",Positions!$E$2:$E$14531,"C")+COUNTIFS(Positions!$B$2:$B$14531,A581,Positions!$F$2:$F$14531,"Position 26",Positions!$E$2:$E$14531,"C")</f>
        <v>0</v>
      </c>
      <c r="I581" s="8" t="n">
        <f aca="false">G581+H581</f>
        <v>0</v>
      </c>
      <c r="J581" s="26" t="n">
        <f aca="false">IF(F581=0,0,I581/F581)</f>
        <v>0</v>
      </c>
    </row>
    <row r="582" customFormat="false" ht="15" hidden="false" customHeight="false" outlineLevel="0" collapsed="false">
      <c r="A582" s="4" t="s">
        <v>153</v>
      </c>
      <c r="B582" s="4" t="s">
        <v>788</v>
      </c>
      <c r="C582" s="4" t="s">
        <v>907</v>
      </c>
      <c r="D582" s="4" t="s">
        <v>907</v>
      </c>
      <c r="E582" s="4" t="s">
        <v>1153</v>
      </c>
      <c r="F582" s="4" t="n">
        <f aca="false">COUNTIFS(Positions!$B$2:$B$14531,A582,Positions!$F$2:$F$14531,B582)</f>
        <v>8</v>
      </c>
      <c r="G582" s="4" t="n">
        <f aca="false">COUNTIFS(Positions!$B$2:$B$14531,A582,Positions!$F$2:$F$14531,B582,Positions!$E$2:$E$14531,"G")</f>
        <v>2</v>
      </c>
      <c r="H582" s="4" t="n">
        <f aca="false">COUNTIFS(Positions!$B$2:$B$14531,A582,Positions!$F$2:$F$14531,B582,Positions!$E$2:$E$14531,"C")</f>
        <v>1</v>
      </c>
      <c r="I582" s="3" t="n">
        <f aca="false">G582+H582</f>
        <v>3</v>
      </c>
      <c r="J582" s="6" t="n">
        <f aca="false">IF(F582=0,0,I582/F582)</f>
        <v>0.375</v>
      </c>
    </row>
    <row r="583" customFormat="false" ht="15" hidden="false" customHeight="false" outlineLevel="0" collapsed="false">
      <c r="A583" s="4" t="s">
        <v>153</v>
      </c>
      <c r="B583" s="4" t="s">
        <v>811</v>
      </c>
      <c r="C583" s="4" t="s">
        <v>910</v>
      </c>
      <c r="D583" s="4" t="s">
        <v>910</v>
      </c>
      <c r="E583" s="4" t="s">
        <v>1140</v>
      </c>
      <c r="F583" s="4" t="n">
        <f aca="false">COUNTIFS(Positions!$B$2:$B$14531,A583,Positions!$F$2:$F$14531,B583)</f>
        <v>7</v>
      </c>
      <c r="G583" s="4" t="n">
        <f aca="false">COUNTIFS(Positions!$B$2:$B$14531,A583,Positions!$F$2:$F$14531,B583,Positions!$E$2:$E$14531,"G")</f>
        <v>1</v>
      </c>
      <c r="H583" s="4" t="n">
        <f aca="false">COUNTIFS(Positions!$B$2:$B$14531,A583,Positions!$F$2:$F$14531,B583,Positions!$E$2:$E$14531,"C")</f>
        <v>1</v>
      </c>
      <c r="I583" s="3" t="n">
        <f aca="false">G583+H583</f>
        <v>2</v>
      </c>
      <c r="J583" s="6" t="n">
        <f aca="false">IF(F583=0,0,I583/F583)</f>
        <v>0.285714285714286</v>
      </c>
    </row>
    <row r="584" customFormat="false" ht="15" hidden="false" customHeight="false" outlineLevel="0" collapsed="false">
      <c r="A584" s="4" t="s">
        <v>153</v>
      </c>
      <c r="B584" s="4" t="s">
        <v>824</v>
      </c>
      <c r="C584" s="4" t="s">
        <v>913</v>
      </c>
      <c r="D584" s="4" t="s">
        <v>913</v>
      </c>
      <c r="E584" s="4" t="s">
        <v>971</v>
      </c>
      <c r="F584" s="4" t="n">
        <f aca="false">COUNTIFS(Positions!$B$2:$B$14531,A584,Positions!$F$2:$F$14531,B584)</f>
        <v>5</v>
      </c>
      <c r="G584" s="4" t="n">
        <f aca="false">COUNTIFS(Positions!$B$2:$B$14531,A584,Positions!$F$2:$F$14531,B584,Positions!$E$2:$E$14531,"G")</f>
        <v>2</v>
      </c>
      <c r="H584" s="4" t="n">
        <f aca="false">COUNTIFS(Positions!$B$2:$B$14531,A584,Positions!$F$2:$F$14531,B584,Positions!$E$2:$E$14531,"C")</f>
        <v>0</v>
      </c>
      <c r="I584" s="3" t="n">
        <f aca="false">G584+H584</f>
        <v>2</v>
      </c>
      <c r="J584" s="6" t="n">
        <f aca="false">IF(F584=0,0,I584/F584)</f>
        <v>0.4</v>
      </c>
    </row>
    <row r="585" customFormat="false" ht="15" hidden="false" customHeight="false" outlineLevel="0" collapsed="false">
      <c r="A585" s="4" t="s">
        <v>153</v>
      </c>
      <c r="B585" s="4" t="s">
        <v>836</v>
      </c>
      <c r="C585" s="4" t="s">
        <v>916</v>
      </c>
      <c r="D585" s="4" t="s">
        <v>916</v>
      </c>
      <c r="E585" s="4" t="s">
        <v>981</v>
      </c>
      <c r="F585" s="4" t="n">
        <f aca="false">COUNTIFS(Positions!$B$2:$B$14531,A585,Positions!$F$2:$F$14531,B585)</f>
        <v>7</v>
      </c>
      <c r="G585" s="4" t="n">
        <f aca="false">COUNTIFS(Positions!$B$2:$B$14531,A585,Positions!$F$2:$F$14531,B585,Positions!$E$2:$E$14531,"G")</f>
        <v>2</v>
      </c>
      <c r="H585" s="4" t="n">
        <f aca="false">COUNTIFS(Positions!$B$2:$B$14531,A585,Positions!$F$2:$F$14531,B585,Positions!$E$2:$E$14531,"C")</f>
        <v>1</v>
      </c>
      <c r="I585" s="3" t="n">
        <f aca="false">G585+H585</f>
        <v>3</v>
      </c>
      <c r="J585" s="6" t="n">
        <f aca="false">IF(F585=0,0,I585/F585)</f>
        <v>0.428571428571429</v>
      </c>
    </row>
    <row r="586" customFormat="false" ht="15" hidden="false" customHeight="false" outlineLevel="0" collapsed="false">
      <c r="A586" s="7" t="s">
        <v>153</v>
      </c>
      <c r="B586" s="7" t="s">
        <v>919</v>
      </c>
      <c r="C586" s="7" t="s">
        <v>920</v>
      </c>
      <c r="D586" s="7" t="s">
        <v>920</v>
      </c>
      <c r="E586" s="7" t="s">
        <v>468</v>
      </c>
      <c r="F586" s="7" t="n">
        <f aca="false">COUNTIFS(Positions!$B$2:$B$14531,A586,Positions!$F$2:$F$14531,"Position 8")+COUNTIFS(Positions!$B$2:$B$14531,A586,Positions!$F$2:$F$14531,"Position 9")+COUNTIFS(Positions!$B$2:$B$14531,A586,Positions!$F$2:$F$14531,"Position 26")</f>
        <v>3</v>
      </c>
      <c r="G586" s="7" t="n">
        <f aca="false">COUNTIFS(Positions!$B$2:$B$14531,A586,Positions!$F$2:$F$14531,"Position 8",Positions!$E$2:$E$14531,"G")+COUNTIFS(Positions!$B$2:$B$14531,A586,Positions!$F$2:$F$14531,"Position 9",Positions!$E$2:$E$14531,"G")+COUNTIFS(Positions!$B$2:$B$14531,A586,Positions!$F$2:$F$14531,"Position 26",Positions!$E$2:$E$14531,"G")</f>
        <v>0</v>
      </c>
      <c r="H586" s="7" t="n">
        <f aca="false">COUNTIFS(Positions!$B$2:$B$14531,A586,Positions!$F$2:$F$14531,"Position 8",Positions!$E$2:$E$14531,"C")+COUNTIFS(Positions!$B$2:$B$14531,A586,Positions!$F$2:$F$14531,"Position 9",Positions!$E$2:$E$14531,"C")+COUNTIFS(Positions!$B$2:$B$14531,A586,Positions!$F$2:$F$14531,"Position 26",Positions!$E$2:$E$14531,"C")</f>
        <v>0</v>
      </c>
      <c r="I586" s="8" t="n">
        <f aca="false">G586+H586</f>
        <v>0</v>
      </c>
      <c r="J586" s="26" t="n">
        <f aca="false">IF(F586=0,0,I586/F586)</f>
        <v>0</v>
      </c>
    </row>
    <row r="587" customFormat="false" ht="15" hidden="false" customHeight="false" outlineLevel="0" collapsed="false">
      <c r="A587" s="4" t="s">
        <v>154</v>
      </c>
      <c r="B587" s="4" t="s">
        <v>788</v>
      </c>
      <c r="C587" s="4" t="s">
        <v>907</v>
      </c>
      <c r="D587" s="4" t="s">
        <v>907</v>
      </c>
      <c r="E587" s="4" t="s">
        <v>1153</v>
      </c>
      <c r="F587" s="4" t="n">
        <f aca="false">COUNTIFS(Positions!$B$2:$B$14531,A587,Positions!$F$2:$F$14531,B587)</f>
        <v>8</v>
      </c>
      <c r="G587" s="4" t="n">
        <f aca="false">COUNTIFS(Positions!$B$2:$B$14531,A587,Positions!$F$2:$F$14531,B587,Positions!$E$2:$E$14531,"G")</f>
        <v>2</v>
      </c>
      <c r="H587" s="4" t="n">
        <f aca="false">COUNTIFS(Positions!$B$2:$B$14531,A587,Positions!$F$2:$F$14531,B587,Positions!$E$2:$E$14531,"C")</f>
        <v>1</v>
      </c>
      <c r="I587" s="3" t="n">
        <f aca="false">G587+H587</f>
        <v>3</v>
      </c>
      <c r="J587" s="6" t="n">
        <f aca="false">IF(F587=0,0,I587/F587)</f>
        <v>0.375</v>
      </c>
    </row>
    <row r="588" customFormat="false" ht="15" hidden="false" customHeight="false" outlineLevel="0" collapsed="false">
      <c r="A588" s="4" t="s">
        <v>154</v>
      </c>
      <c r="B588" s="4" t="s">
        <v>811</v>
      </c>
      <c r="C588" s="4" t="s">
        <v>910</v>
      </c>
      <c r="D588" s="4" t="s">
        <v>910</v>
      </c>
      <c r="E588" s="4" t="s">
        <v>1140</v>
      </c>
      <c r="F588" s="4" t="n">
        <f aca="false">COUNTIFS(Positions!$B$2:$B$14531,A588,Positions!$F$2:$F$14531,B588)</f>
        <v>7</v>
      </c>
      <c r="G588" s="4" t="n">
        <f aca="false">COUNTIFS(Positions!$B$2:$B$14531,A588,Positions!$F$2:$F$14531,B588,Positions!$E$2:$E$14531,"G")</f>
        <v>1</v>
      </c>
      <c r="H588" s="4" t="n">
        <f aca="false">COUNTIFS(Positions!$B$2:$B$14531,A588,Positions!$F$2:$F$14531,B588,Positions!$E$2:$E$14531,"C")</f>
        <v>1</v>
      </c>
      <c r="I588" s="3" t="n">
        <f aca="false">G588+H588</f>
        <v>2</v>
      </c>
      <c r="J588" s="6" t="n">
        <f aca="false">IF(F588=0,0,I588/F588)</f>
        <v>0.285714285714286</v>
      </c>
    </row>
    <row r="589" customFormat="false" ht="15" hidden="false" customHeight="false" outlineLevel="0" collapsed="false">
      <c r="A589" s="4" t="s">
        <v>154</v>
      </c>
      <c r="B589" s="4" t="s">
        <v>824</v>
      </c>
      <c r="C589" s="4" t="s">
        <v>913</v>
      </c>
      <c r="D589" s="4" t="s">
        <v>913</v>
      </c>
      <c r="E589" s="4" t="s">
        <v>1112</v>
      </c>
      <c r="F589" s="4" t="n">
        <f aca="false">COUNTIFS(Positions!$B$2:$B$14531,A589,Positions!$F$2:$F$14531,B589)</f>
        <v>5</v>
      </c>
      <c r="G589" s="4" t="n">
        <f aca="false">COUNTIFS(Positions!$B$2:$B$14531,A589,Positions!$F$2:$F$14531,B589,Positions!$E$2:$E$14531,"G")</f>
        <v>3</v>
      </c>
      <c r="H589" s="4" t="n">
        <f aca="false">COUNTIFS(Positions!$B$2:$B$14531,A589,Positions!$F$2:$F$14531,B589,Positions!$E$2:$E$14531,"C")</f>
        <v>0</v>
      </c>
      <c r="I589" s="3" t="n">
        <f aca="false">G589+H589</f>
        <v>3</v>
      </c>
      <c r="J589" s="6" t="n">
        <f aca="false">IF(F589=0,0,I589/F589)</f>
        <v>0.6</v>
      </c>
    </row>
    <row r="590" customFormat="false" ht="15" hidden="false" customHeight="false" outlineLevel="0" collapsed="false">
      <c r="A590" s="4" t="s">
        <v>154</v>
      </c>
      <c r="B590" s="4" t="s">
        <v>836</v>
      </c>
      <c r="C590" s="4" t="s">
        <v>916</v>
      </c>
      <c r="D590" s="4" t="s">
        <v>916</v>
      </c>
      <c r="E590" s="4" t="s">
        <v>981</v>
      </c>
      <c r="F590" s="4" t="n">
        <f aca="false">COUNTIFS(Positions!$B$2:$B$14531,A590,Positions!$F$2:$F$14531,B590)</f>
        <v>7</v>
      </c>
      <c r="G590" s="4" t="n">
        <f aca="false">COUNTIFS(Positions!$B$2:$B$14531,A590,Positions!$F$2:$F$14531,B590,Positions!$E$2:$E$14531,"G")</f>
        <v>2</v>
      </c>
      <c r="H590" s="4" t="n">
        <f aca="false">COUNTIFS(Positions!$B$2:$B$14531,A590,Positions!$F$2:$F$14531,B590,Positions!$E$2:$E$14531,"C")</f>
        <v>1</v>
      </c>
      <c r="I590" s="3" t="n">
        <f aca="false">G590+H590</f>
        <v>3</v>
      </c>
      <c r="J590" s="6" t="n">
        <f aca="false">IF(F590=0,0,I590/F590)</f>
        <v>0.428571428571429</v>
      </c>
    </row>
    <row r="591" customFormat="false" ht="15" hidden="false" customHeight="false" outlineLevel="0" collapsed="false">
      <c r="A591" s="7" t="s">
        <v>154</v>
      </c>
      <c r="B591" s="7" t="s">
        <v>919</v>
      </c>
      <c r="C591" s="7" t="s">
        <v>920</v>
      </c>
      <c r="D591" s="7" t="s">
        <v>920</v>
      </c>
      <c r="E591" s="7" t="s">
        <v>468</v>
      </c>
      <c r="F591" s="7" t="n">
        <f aca="false">COUNTIFS(Positions!$B$2:$B$14531,A591,Positions!$F$2:$F$14531,"Position 8")+COUNTIFS(Positions!$B$2:$B$14531,A591,Positions!$F$2:$F$14531,"Position 9")+COUNTIFS(Positions!$B$2:$B$14531,A591,Positions!$F$2:$F$14531,"Position 26")</f>
        <v>3</v>
      </c>
      <c r="G591" s="7" t="n">
        <f aca="false">COUNTIFS(Positions!$B$2:$B$14531,A591,Positions!$F$2:$F$14531,"Position 8",Positions!$E$2:$E$14531,"G")+COUNTIFS(Positions!$B$2:$B$14531,A591,Positions!$F$2:$F$14531,"Position 9",Positions!$E$2:$E$14531,"G")+COUNTIFS(Positions!$B$2:$B$14531,A591,Positions!$F$2:$F$14531,"Position 26",Positions!$E$2:$E$14531,"G")</f>
        <v>0</v>
      </c>
      <c r="H591" s="7" t="n">
        <f aca="false">COUNTIFS(Positions!$B$2:$B$14531,A591,Positions!$F$2:$F$14531,"Position 8",Positions!$E$2:$E$14531,"C")+COUNTIFS(Positions!$B$2:$B$14531,A591,Positions!$F$2:$F$14531,"Position 9",Positions!$E$2:$E$14531,"C")+COUNTIFS(Positions!$B$2:$B$14531,A591,Positions!$F$2:$F$14531,"Position 26",Positions!$E$2:$E$14531,"C")</f>
        <v>0</v>
      </c>
      <c r="I591" s="8" t="n">
        <f aca="false">G591+H591</f>
        <v>0</v>
      </c>
      <c r="J591" s="26" t="n">
        <f aca="false">IF(F591=0,0,I591/F591)</f>
        <v>0</v>
      </c>
    </row>
    <row r="592" customFormat="false" ht="15" hidden="false" customHeight="false" outlineLevel="0" collapsed="false">
      <c r="A592" s="4" t="s">
        <v>155</v>
      </c>
      <c r="B592" s="4" t="s">
        <v>788</v>
      </c>
      <c r="C592" s="4" t="s">
        <v>907</v>
      </c>
      <c r="D592" s="4" t="s">
        <v>957</v>
      </c>
      <c r="E592" s="4" t="s">
        <v>1154</v>
      </c>
      <c r="F592" s="4" t="n">
        <f aca="false">COUNTIFS(Positions!$B$2:$B$14531,A592,Positions!$F$2:$F$14531,B592)</f>
        <v>7</v>
      </c>
      <c r="G592" s="4" t="n">
        <f aca="false">COUNTIFS(Positions!$B$2:$B$14531,A592,Positions!$F$2:$F$14531,B592,Positions!$E$2:$E$14531,"G")</f>
        <v>4</v>
      </c>
      <c r="H592" s="4" t="n">
        <f aca="false">COUNTIFS(Positions!$B$2:$B$14531,A592,Positions!$F$2:$F$14531,B592,Positions!$E$2:$E$14531,"C")</f>
        <v>1</v>
      </c>
      <c r="I592" s="3" t="n">
        <f aca="false">G592+H592</f>
        <v>5</v>
      </c>
      <c r="J592" s="6" t="n">
        <f aca="false">IF(F592=0,0,I592/F592)</f>
        <v>0.714285714285714</v>
      </c>
    </row>
    <row r="593" customFormat="false" ht="15" hidden="false" customHeight="false" outlineLevel="0" collapsed="false">
      <c r="A593" s="4" t="s">
        <v>155</v>
      </c>
      <c r="B593" s="4" t="s">
        <v>811</v>
      </c>
      <c r="C593" s="4" t="s">
        <v>910</v>
      </c>
      <c r="D593" s="4" t="s">
        <v>959</v>
      </c>
      <c r="E593" s="4" t="s">
        <v>1155</v>
      </c>
      <c r="F593" s="4" t="n">
        <f aca="false">COUNTIFS(Positions!$B$2:$B$14531,A593,Positions!$F$2:$F$14531,B593)</f>
        <v>7</v>
      </c>
      <c r="G593" s="4" t="n">
        <f aca="false">COUNTIFS(Positions!$B$2:$B$14531,A593,Positions!$F$2:$F$14531,B593,Positions!$E$2:$E$14531,"G")</f>
        <v>1</v>
      </c>
      <c r="H593" s="4" t="n">
        <f aca="false">COUNTIFS(Positions!$B$2:$B$14531,A593,Positions!$F$2:$F$14531,B593,Positions!$E$2:$E$14531,"C")</f>
        <v>2</v>
      </c>
      <c r="I593" s="3" t="n">
        <f aca="false">G593+H593</f>
        <v>3</v>
      </c>
      <c r="J593" s="6" t="n">
        <f aca="false">IF(F593=0,0,I593/F593)</f>
        <v>0.428571428571429</v>
      </c>
    </row>
    <row r="594" customFormat="false" ht="15" hidden="false" customHeight="false" outlineLevel="0" collapsed="false">
      <c r="A594" s="4" t="s">
        <v>155</v>
      </c>
      <c r="B594" s="4" t="s">
        <v>824</v>
      </c>
      <c r="C594" s="4" t="s">
        <v>913</v>
      </c>
      <c r="D594" s="4" t="s">
        <v>975</v>
      </c>
      <c r="E594" s="4" t="s">
        <v>1156</v>
      </c>
      <c r="F594" s="4" t="n">
        <f aca="false">COUNTIFS(Positions!$B$2:$B$14531,A594,Positions!$F$2:$F$14531,B594)</f>
        <v>4</v>
      </c>
      <c r="G594" s="4" t="n">
        <f aca="false">COUNTIFS(Positions!$B$2:$B$14531,A594,Positions!$F$2:$F$14531,B594,Positions!$E$2:$E$14531,"G")</f>
        <v>0</v>
      </c>
      <c r="H594" s="4" t="n">
        <f aca="false">COUNTIFS(Positions!$B$2:$B$14531,A594,Positions!$F$2:$F$14531,B594,Positions!$E$2:$E$14531,"C")</f>
        <v>2</v>
      </c>
      <c r="I594" s="3" t="n">
        <f aca="false">G594+H594</f>
        <v>2</v>
      </c>
      <c r="J594" s="6" t="n">
        <f aca="false">IF(F594=0,0,I594/F594)</f>
        <v>0.5</v>
      </c>
    </row>
    <row r="595" customFormat="false" ht="15" hidden="false" customHeight="false" outlineLevel="0" collapsed="false">
      <c r="A595" s="4" t="s">
        <v>155</v>
      </c>
      <c r="B595" s="4" t="s">
        <v>836</v>
      </c>
      <c r="C595" s="4" t="s">
        <v>916</v>
      </c>
      <c r="D595" s="4" t="s">
        <v>977</v>
      </c>
      <c r="E595" s="4" t="s">
        <v>918</v>
      </c>
      <c r="F595" s="4" t="n">
        <f aca="false">COUNTIFS(Positions!$B$2:$B$14531,A595,Positions!$F$2:$F$14531,B595)</f>
        <v>7</v>
      </c>
      <c r="G595" s="4" t="n">
        <f aca="false">COUNTIFS(Positions!$B$2:$B$14531,A595,Positions!$F$2:$F$14531,B595,Positions!$E$2:$E$14531,"G")</f>
        <v>0</v>
      </c>
      <c r="H595" s="4" t="n">
        <f aca="false">COUNTIFS(Positions!$B$2:$B$14531,A595,Positions!$F$2:$F$14531,B595,Positions!$E$2:$E$14531,"C")</f>
        <v>1</v>
      </c>
      <c r="I595" s="3" t="n">
        <f aca="false">G595+H595</f>
        <v>1</v>
      </c>
      <c r="J595" s="6" t="n">
        <f aca="false">IF(F595=0,0,I595/F595)</f>
        <v>0.142857142857143</v>
      </c>
    </row>
    <row r="596" customFormat="false" ht="15" hidden="false" customHeight="false" outlineLevel="0" collapsed="false">
      <c r="A596" s="7" t="s">
        <v>155</v>
      </c>
      <c r="B596" s="7" t="s">
        <v>919</v>
      </c>
      <c r="C596" s="7" t="s">
        <v>920</v>
      </c>
      <c r="D596" s="7" t="s">
        <v>963</v>
      </c>
      <c r="E596" s="7" t="s">
        <v>331</v>
      </c>
      <c r="F596" s="7" t="n">
        <f aca="false">COUNTIFS(Positions!$B$2:$B$14531,A596,Positions!$F$2:$F$14531,"Position 8")+COUNTIFS(Positions!$B$2:$B$14531,A596,Positions!$F$2:$F$14531,"Position 9")+COUNTIFS(Positions!$B$2:$B$14531,A596,Positions!$F$2:$F$14531,"Position 26")</f>
        <v>3</v>
      </c>
      <c r="G596" s="7" t="n">
        <f aca="false">COUNTIFS(Positions!$B$2:$B$14531,A596,Positions!$F$2:$F$14531,"Position 8",Positions!$E$2:$E$14531,"G")+COUNTIFS(Positions!$B$2:$B$14531,A596,Positions!$F$2:$F$14531,"Position 9",Positions!$E$2:$E$14531,"G")+COUNTIFS(Positions!$B$2:$B$14531,A596,Positions!$F$2:$F$14531,"Position 26",Positions!$E$2:$E$14531,"G")</f>
        <v>1</v>
      </c>
      <c r="H596" s="7" t="n">
        <f aca="false">COUNTIFS(Positions!$B$2:$B$14531,A596,Positions!$F$2:$F$14531,"Position 8",Positions!$E$2:$E$14531,"C")+COUNTIFS(Positions!$B$2:$B$14531,A596,Positions!$F$2:$F$14531,"Position 9",Positions!$E$2:$E$14531,"C")+COUNTIFS(Positions!$B$2:$B$14531,A596,Positions!$F$2:$F$14531,"Position 26",Positions!$E$2:$E$14531,"C")</f>
        <v>0</v>
      </c>
      <c r="I596" s="8" t="n">
        <f aca="false">G596+H596</f>
        <v>1</v>
      </c>
      <c r="J596" s="26" t="n">
        <f aca="false">IF(F596=0,0,I596/F596)</f>
        <v>0.333333333333333</v>
      </c>
    </row>
    <row r="597" customFormat="false" ht="15" hidden="false" customHeight="false" outlineLevel="0" collapsed="false">
      <c r="A597" s="4" t="s">
        <v>156</v>
      </c>
      <c r="B597" s="4" t="s">
        <v>788</v>
      </c>
      <c r="C597" s="4" t="s">
        <v>907</v>
      </c>
      <c r="D597" s="4" t="s">
        <v>957</v>
      </c>
      <c r="E597" s="4" t="s">
        <v>1154</v>
      </c>
      <c r="F597" s="4" t="n">
        <f aca="false">COUNTIFS(Positions!$B$2:$B$14531,A597,Positions!$F$2:$F$14531,B597)</f>
        <v>7</v>
      </c>
      <c r="G597" s="4" t="n">
        <f aca="false">COUNTIFS(Positions!$B$2:$B$14531,A597,Positions!$F$2:$F$14531,B597,Positions!$E$2:$E$14531,"G")</f>
        <v>4</v>
      </c>
      <c r="H597" s="4" t="n">
        <f aca="false">COUNTIFS(Positions!$B$2:$B$14531,A597,Positions!$F$2:$F$14531,B597,Positions!$E$2:$E$14531,"C")</f>
        <v>1</v>
      </c>
      <c r="I597" s="3" t="n">
        <f aca="false">G597+H597</f>
        <v>5</v>
      </c>
      <c r="J597" s="6" t="n">
        <f aca="false">IF(F597=0,0,I597/F597)</f>
        <v>0.714285714285714</v>
      </c>
    </row>
    <row r="598" customFormat="false" ht="15" hidden="false" customHeight="false" outlineLevel="0" collapsed="false">
      <c r="A598" s="4" t="s">
        <v>156</v>
      </c>
      <c r="B598" s="4" t="s">
        <v>811</v>
      </c>
      <c r="C598" s="4" t="s">
        <v>910</v>
      </c>
      <c r="D598" s="4" t="s">
        <v>959</v>
      </c>
      <c r="E598" s="4" t="s">
        <v>1155</v>
      </c>
      <c r="F598" s="4" t="n">
        <f aca="false">COUNTIFS(Positions!$B$2:$B$14531,A598,Positions!$F$2:$F$14531,B598)</f>
        <v>7</v>
      </c>
      <c r="G598" s="4" t="n">
        <f aca="false">COUNTIFS(Positions!$B$2:$B$14531,A598,Positions!$F$2:$F$14531,B598,Positions!$E$2:$E$14531,"G")</f>
        <v>1</v>
      </c>
      <c r="H598" s="4" t="n">
        <f aca="false">COUNTIFS(Positions!$B$2:$B$14531,A598,Positions!$F$2:$F$14531,B598,Positions!$E$2:$E$14531,"C")</f>
        <v>2</v>
      </c>
      <c r="I598" s="3" t="n">
        <f aca="false">G598+H598</f>
        <v>3</v>
      </c>
      <c r="J598" s="6" t="n">
        <f aca="false">IF(F598=0,0,I598/F598)</f>
        <v>0.428571428571429</v>
      </c>
    </row>
    <row r="599" customFormat="false" ht="15" hidden="false" customHeight="false" outlineLevel="0" collapsed="false">
      <c r="A599" s="4" t="s">
        <v>156</v>
      </c>
      <c r="B599" s="4" t="s">
        <v>824</v>
      </c>
      <c r="C599" s="4" t="s">
        <v>913</v>
      </c>
      <c r="D599" s="4" t="s">
        <v>975</v>
      </c>
      <c r="E599" s="4" t="s">
        <v>1156</v>
      </c>
      <c r="F599" s="4" t="n">
        <f aca="false">COUNTIFS(Positions!$B$2:$B$14531,A599,Positions!$F$2:$F$14531,B599)</f>
        <v>4</v>
      </c>
      <c r="G599" s="4" t="n">
        <f aca="false">COUNTIFS(Positions!$B$2:$B$14531,A599,Positions!$F$2:$F$14531,B599,Positions!$E$2:$E$14531,"G")</f>
        <v>0</v>
      </c>
      <c r="H599" s="4" t="n">
        <f aca="false">COUNTIFS(Positions!$B$2:$B$14531,A599,Positions!$F$2:$F$14531,B599,Positions!$E$2:$E$14531,"C")</f>
        <v>2</v>
      </c>
      <c r="I599" s="3" t="n">
        <f aca="false">G599+H599</f>
        <v>2</v>
      </c>
      <c r="J599" s="6" t="n">
        <f aca="false">IF(F599=0,0,I599/F599)</f>
        <v>0.5</v>
      </c>
    </row>
    <row r="600" customFormat="false" ht="15" hidden="false" customHeight="false" outlineLevel="0" collapsed="false">
      <c r="A600" s="4" t="s">
        <v>156</v>
      </c>
      <c r="B600" s="4" t="s">
        <v>836</v>
      </c>
      <c r="C600" s="4" t="s">
        <v>916</v>
      </c>
      <c r="D600" s="4" t="s">
        <v>977</v>
      </c>
      <c r="E600" s="4" t="s">
        <v>918</v>
      </c>
      <c r="F600" s="4" t="n">
        <f aca="false">COUNTIFS(Positions!$B$2:$B$14531,A600,Positions!$F$2:$F$14531,B600)</f>
        <v>7</v>
      </c>
      <c r="G600" s="4" t="n">
        <f aca="false">COUNTIFS(Positions!$B$2:$B$14531,A600,Positions!$F$2:$F$14531,B600,Positions!$E$2:$E$14531,"G")</f>
        <v>0</v>
      </c>
      <c r="H600" s="4" t="n">
        <f aca="false">COUNTIFS(Positions!$B$2:$B$14531,A600,Positions!$F$2:$F$14531,B600,Positions!$E$2:$E$14531,"C")</f>
        <v>1</v>
      </c>
      <c r="I600" s="3" t="n">
        <f aca="false">G600+H600</f>
        <v>1</v>
      </c>
      <c r="J600" s="6" t="n">
        <f aca="false">IF(F600=0,0,I600/F600)</f>
        <v>0.142857142857143</v>
      </c>
    </row>
    <row r="601" customFormat="false" ht="15" hidden="false" customHeight="false" outlineLevel="0" collapsed="false">
      <c r="A601" s="7" t="s">
        <v>156</v>
      </c>
      <c r="B601" s="7" t="s">
        <v>919</v>
      </c>
      <c r="C601" s="7" t="s">
        <v>920</v>
      </c>
      <c r="D601" s="7" t="s">
        <v>963</v>
      </c>
      <c r="E601" s="7" t="s">
        <v>331</v>
      </c>
      <c r="F601" s="7" t="n">
        <f aca="false">COUNTIFS(Positions!$B$2:$B$14531,A601,Positions!$F$2:$F$14531,"Position 8")+COUNTIFS(Positions!$B$2:$B$14531,A601,Positions!$F$2:$F$14531,"Position 9")+COUNTIFS(Positions!$B$2:$B$14531,A601,Positions!$F$2:$F$14531,"Position 26")</f>
        <v>3</v>
      </c>
      <c r="G601" s="7" t="n">
        <f aca="false">COUNTIFS(Positions!$B$2:$B$14531,A601,Positions!$F$2:$F$14531,"Position 8",Positions!$E$2:$E$14531,"G")+COUNTIFS(Positions!$B$2:$B$14531,A601,Positions!$F$2:$F$14531,"Position 9",Positions!$E$2:$E$14531,"G")+COUNTIFS(Positions!$B$2:$B$14531,A601,Positions!$F$2:$F$14531,"Position 26",Positions!$E$2:$E$14531,"G")</f>
        <v>1</v>
      </c>
      <c r="H601" s="7" t="n">
        <f aca="false">COUNTIFS(Positions!$B$2:$B$14531,A601,Positions!$F$2:$F$14531,"Position 8",Positions!$E$2:$E$14531,"C")+COUNTIFS(Positions!$B$2:$B$14531,A601,Positions!$F$2:$F$14531,"Position 9",Positions!$E$2:$E$14531,"C")+COUNTIFS(Positions!$B$2:$B$14531,A601,Positions!$F$2:$F$14531,"Position 26",Positions!$E$2:$E$14531,"C")</f>
        <v>0</v>
      </c>
      <c r="I601" s="8" t="n">
        <f aca="false">G601+H601</f>
        <v>1</v>
      </c>
      <c r="J601" s="26" t="n">
        <f aca="false">IF(F601=0,0,I601/F601)</f>
        <v>0.333333333333333</v>
      </c>
    </row>
    <row r="602" customFormat="false" ht="15" hidden="false" customHeight="false" outlineLevel="0" collapsed="false">
      <c r="A602" s="4" t="s">
        <v>157</v>
      </c>
      <c r="B602" s="4" t="s">
        <v>788</v>
      </c>
      <c r="C602" s="4" t="s">
        <v>907</v>
      </c>
      <c r="D602" s="4" t="s">
        <v>907</v>
      </c>
      <c r="E602" s="4" t="s">
        <v>1157</v>
      </c>
      <c r="F602" s="4" t="n">
        <f aca="false">COUNTIFS(Positions!$B$2:$B$14531,A602,Positions!$F$2:$F$14531,B602)</f>
        <v>8</v>
      </c>
      <c r="G602" s="4" t="n">
        <f aca="false">COUNTIFS(Positions!$B$2:$B$14531,A602,Positions!$F$2:$F$14531,B602,Positions!$E$2:$E$14531,"G")</f>
        <v>3</v>
      </c>
      <c r="H602" s="4" t="n">
        <f aca="false">COUNTIFS(Positions!$B$2:$B$14531,A602,Positions!$F$2:$F$14531,B602,Positions!$E$2:$E$14531,"C")</f>
        <v>2</v>
      </c>
      <c r="I602" s="3" t="n">
        <f aca="false">G602+H602</f>
        <v>5</v>
      </c>
      <c r="J602" s="6" t="n">
        <f aca="false">IF(F602=0,0,I602/F602)</f>
        <v>0.625</v>
      </c>
    </row>
    <row r="603" customFormat="false" ht="15" hidden="false" customHeight="false" outlineLevel="0" collapsed="false">
      <c r="A603" s="4" t="s">
        <v>157</v>
      </c>
      <c r="B603" s="4" t="s">
        <v>811</v>
      </c>
      <c r="C603" s="4" t="s">
        <v>910</v>
      </c>
      <c r="D603" s="4" t="s">
        <v>910</v>
      </c>
      <c r="E603" s="4" t="s">
        <v>1158</v>
      </c>
      <c r="F603" s="4" t="n">
        <f aca="false">COUNTIFS(Positions!$B$2:$B$14531,A603,Positions!$F$2:$F$14531,B603)</f>
        <v>7</v>
      </c>
      <c r="G603" s="4" t="n">
        <f aca="false">COUNTIFS(Positions!$B$2:$B$14531,A603,Positions!$F$2:$F$14531,B603,Positions!$E$2:$E$14531,"G")</f>
        <v>1</v>
      </c>
      <c r="H603" s="4" t="n">
        <f aca="false">COUNTIFS(Positions!$B$2:$B$14531,A603,Positions!$F$2:$F$14531,B603,Positions!$E$2:$E$14531,"C")</f>
        <v>3</v>
      </c>
      <c r="I603" s="3" t="n">
        <f aca="false">G603+H603</f>
        <v>4</v>
      </c>
      <c r="J603" s="6" t="n">
        <f aca="false">IF(F603=0,0,I603/F603)</f>
        <v>0.571428571428571</v>
      </c>
    </row>
    <row r="604" customFormat="false" ht="15" hidden="false" customHeight="false" outlineLevel="0" collapsed="false">
      <c r="A604" s="4" t="s">
        <v>157</v>
      </c>
      <c r="B604" s="4" t="s">
        <v>824</v>
      </c>
      <c r="C604" s="4" t="s">
        <v>913</v>
      </c>
      <c r="D604" s="4" t="s">
        <v>1159</v>
      </c>
      <c r="E604" s="4" t="s">
        <v>1160</v>
      </c>
      <c r="F604" s="4" t="n">
        <f aca="false">COUNTIFS(Positions!$B$2:$B$14531,A604,Positions!$F$2:$F$14531,B604)</f>
        <v>7</v>
      </c>
      <c r="G604" s="4" t="n">
        <f aca="false">COUNTIFS(Positions!$B$2:$B$14531,A604,Positions!$F$2:$F$14531,B604,Positions!$E$2:$E$14531,"G")</f>
        <v>0</v>
      </c>
      <c r="H604" s="4" t="n">
        <f aca="false">COUNTIFS(Positions!$B$2:$B$14531,A604,Positions!$F$2:$F$14531,B604,Positions!$E$2:$E$14531,"C")</f>
        <v>3</v>
      </c>
      <c r="I604" s="3" t="n">
        <f aca="false">G604+H604</f>
        <v>3</v>
      </c>
      <c r="J604" s="6" t="n">
        <f aca="false">IF(F604=0,0,I604/F604)</f>
        <v>0.428571428571429</v>
      </c>
    </row>
    <row r="605" customFormat="false" ht="15" hidden="false" customHeight="false" outlineLevel="0" collapsed="false">
      <c r="A605" s="4" t="s">
        <v>157</v>
      </c>
      <c r="B605" s="4" t="s">
        <v>836</v>
      </c>
      <c r="C605" s="4" t="s">
        <v>916</v>
      </c>
      <c r="D605" s="4" t="s">
        <v>917</v>
      </c>
      <c r="E605" s="4" t="s">
        <v>1161</v>
      </c>
      <c r="F605" s="4" t="n">
        <f aca="false">COUNTIFS(Positions!$B$2:$B$14531,A605,Positions!$F$2:$F$14531,B605)</f>
        <v>7</v>
      </c>
      <c r="G605" s="4" t="n">
        <f aca="false">COUNTIFS(Positions!$B$2:$B$14531,A605,Positions!$F$2:$F$14531,B605,Positions!$E$2:$E$14531,"G")</f>
        <v>2</v>
      </c>
      <c r="H605" s="4" t="n">
        <f aca="false">COUNTIFS(Positions!$B$2:$B$14531,A605,Positions!$F$2:$F$14531,B605,Positions!$E$2:$E$14531,"C")</f>
        <v>2</v>
      </c>
      <c r="I605" s="3" t="n">
        <f aca="false">G605+H605</f>
        <v>4</v>
      </c>
      <c r="J605" s="6" t="n">
        <f aca="false">IF(F605=0,0,I605/F605)</f>
        <v>0.571428571428571</v>
      </c>
    </row>
    <row r="606" customFormat="false" ht="15" hidden="false" customHeight="false" outlineLevel="0" collapsed="false">
      <c r="A606" s="7" t="s">
        <v>157</v>
      </c>
      <c r="B606" s="7" t="s">
        <v>919</v>
      </c>
      <c r="C606" s="7" t="s">
        <v>920</v>
      </c>
      <c r="D606" s="7" t="s">
        <v>920</v>
      </c>
      <c r="E606" s="7" t="s">
        <v>327</v>
      </c>
      <c r="F606" s="7" t="n">
        <f aca="false">COUNTIFS(Positions!$B$2:$B$14531,A606,Positions!$F$2:$F$14531,"Position 8")+COUNTIFS(Positions!$B$2:$B$14531,A606,Positions!$F$2:$F$14531,"Position 9")+COUNTIFS(Positions!$B$2:$B$14531,A606,Positions!$F$2:$F$14531,"Position 26")</f>
        <v>3</v>
      </c>
      <c r="G606" s="7" t="n">
        <f aca="false">COUNTIFS(Positions!$B$2:$B$14531,A606,Positions!$F$2:$F$14531,"Position 8",Positions!$E$2:$E$14531,"G")+COUNTIFS(Positions!$B$2:$B$14531,A606,Positions!$F$2:$F$14531,"Position 9",Positions!$E$2:$E$14531,"G")+COUNTIFS(Positions!$B$2:$B$14531,A606,Positions!$F$2:$F$14531,"Position 26",Positions!$E$2:$E$14531,"G")</f>
        <v>2</v>
      </c>
      <c r="H606" s="7" t="n">
        <f aca="false">COUNTIFS(Positions!$B$2:$B$14531,A606,Positions!$F$2:$F$14531,"Position 8",Positions!$E$2:$E$14531,"C")+COUNTIFS(Positions!$B$2:$B$14531,A606,Positions!$F$2:$F$14531,"Position 9",Positions!$E$2:$E$14531,"C")+COUNTIFS(Positions!$B$2:$B$14531,A606,Positions!$F$2:$F$14531,"Position 26",Positions!$E$2:$E$14531,"C")</f>
        <v>0</v>
      </c>
      <c r="I606" s="8" t="n">
        <f aca="false">G606+H606</f>
        <v>2</v>
      </c>
      <c r="J606" s="26" t="n">
        <f aca="false">IF(F606=0,0,I606/F606)</f>
        <v>0.666666666666667</v>
      </c>
    </row>
    <row r="607" customFormat="false" ht="15" hidden="false" customHeight="false" outlineLevel="0" collapsed="false">
      <c r="A607" s="4" t="s">
        <v>158</v>
      </c>
      <c r="B607" s="4" t="s">
        <v>788</v>
      </c>
      <c r="C607" s="4" t="s">
        <v>907</v>
      </c>
      <c r="D607" s="4" t="s">
        <v>929</v>
      </c>
      <c r="E607" s="4" t="s">
        <v>1162</v>
      </c>
      <c r="F607" s="4" t="n">
        <f aca="false">COUNTIFS(Positions!$B$2:$B$14531,A607,Positions!$F$2:$F$14531,B607)</f>
        <v>9</v>
      </c>
      <c r="G607" s="4" t="n">
        <f aca="false">COUNTIFS(Positions!$B$2:$B$14531,A607,Positions!$F$2:$F$14531,B607,Positions!$E$2:$E$14531,"G")</f>
        <v>2</v>
      </c>
      <c r="H607" s="4" t="n">
        <f aca="false">COUNTIFS(Positions!$B$2:$B$14531,A607,Positions!$F$2:$F$14531,B607,Positions!$E$2:$E$14531,"C")</f>
        <v>1</v>
      </c>
      <c r="I607" s="3" t="n">
        <f aca="false">G607+H607</f>
        <v>3</v>
      </c>
      <c r="J607" s="6" t="n">
        <f aca="false">IF(F607=0,0,I607/F607)</f>
        <v>0.333333333333333</v>
      </c>
    </row>
    <row r="608" customFormat="false" ht="15" hidden="false" customHeight="false" outlineLevel="0" collapsed="false">
      <c r="A608" s="4" t="s">
        <v>158</v>
      </c>
      <c r="B608" s="4" t="s">
        <v>811</v>
      </c>
      <c r="C608" s="4" t="s">
        <v>910</v>
      </c>
      <c r="D608" s="4" t="s">
        <v>931</v>
      </c>
      <c r="E608" s="4" t="s">
        <v>1163</v>
      </c>
      <c r="F608" s="4" t="n">
        <f aca="false">COUNTIFS(Positions!$B$2:$B$14531,A608,Positions!$F$2:$F$14531,B608)</f>
        <v>7</v>
      </c>
      <c r="G608" s="4" t="n">
        <f aca="false">COUNTIFS(Positions!$B$2:$B$14531,A608,Positions!$F$2:$F$14531,B608,Positions!$E$2:$E$14531,"G")</f>
        <v>2</v>
      </c>
      <c r="H608" s="4" t="n">
        <f aca="false">COUNTIFS(Positions!$B$2:$B$14531,A608,Positions!$F$2:$F$14531,B608,Positions!$E$2:$E$14531,"C")</f>
        <v>1</v>
      </c>
      <c r="I608" s="3" t="n">
        <f aca="false">G608+H608</f>
        <v>3</v>
      </c>
      <c r="J608" s="6" t="n">
        <f aca="false">IF(F608=0,0,I608/F608)</f>
        <v>0.428571428571429</v>
      </c>
    </row>
    <row r="609" customFormat="false" ht="15" hidden="false" customHeight="false" outlineLevel="0" collapsed="false">
      <c r="A609" s="4" t="s">
        <v>158</v>
      </c>
      <c r="B609" s="4" t="s">
        <v>824</v>
      </c>
      <c r="C609" s="4" t="s">
        <v>913</v>
      </c>
      <c r="D609" s="4" t="s">
        <v>1075</v>
      </c>
      <c r="E609" s="4" t="s">
        <v>1164</v>
      </c>
      <c r="F609" s="4" t="n">
        <f aca="false">COUNTIFS(Positions!$B$2:$B$14531,A609,Positions!$F$2:$F$14531,B609)</f>
        <v>4</v>
      </c>
      <c r="G609" s="4" t="n">
        <f aca="false">COUNTIFS(Positions!$B$2:$B$14531,A609,Positions!$F$2:$F$14531,B609,Positions!$E$2:$E$14531,"G")</f>
        <v>0</v>
      </c>
      <c r="H609" s="4" t="n">
        <f aca="false">COUNTIFS(Positions!$B$2:$B$14531,A609,Positions!$F$2:$F$14531,B609,Positions!$E$2:$E$14531,"C")</f>
        <v>1</v>
      </c>
      <c r="I609" s="3" t="n">
        <f aca="false">G609+H609</f>
        <v>1</v>
      </c>
      <c r="J609" s="6" t="n">
        <f aca="false">IF(F609=0,0,I609/F609)</f>
        <v>0.25</v>
      </c>
    </row>
    <row r="610" customFormat="false" ht="15" hidden="false" customHeight="false" outlineLevel="0" collapsed="false">
      <c r="A610" s="4" t="s">
        <v>158</v>
      </c>
      <c r="B610" s="4" t="s">
        <v>836</v>
      </c>
      <c r="C610" s="4" t="s">
        <v>916</v>
      </c>
      <c r="D610" s="4" t="s">
        <v>916</v>
      </c>
      <c r="E610" s="4" t="s">
        <v>981</v>
      </c>
      <c r="F610" s="4" t="n">
        <f aca="false">COUNTIFS(Positions!$B$2:$B$14531,A610,Positions!$F$2:$F$14531,B610)</f>
        <v>7</v>
      </c>
      <c r="G610" s="4" t="n">
        <f aca="false">COUNTIFS(Positions!$B$2:$B$14531,A610,Positions!$F$2:$F$14531,B610,Positions!$E$2:$E$14531,"G")</f>
        <v>2</v>
      </c>
      <c r="H610" s="4" t="n">
        <f aca="false">COUNTIFS(Positions!$B$2:$B$14531,A610,Positions!$F$2:$F$14531,B610,Positions!$E$2:$E$14531,"C")</f>
        <v>1</v>
      </c>
      <c r="I610" s="3" t="n">
        <f aca="false">G610+H610</f>
        <v>3</v>
      </c>
      <c r="J610" s="6" t="n">
        <f aca="false">IF(F610=0,0,I610/F610)</f>
        <v>0.428571428571429</v>
      </c>
    </row>
    <row r="611" customFormat="false" ht="15" hidden="false" customHeight="false" outlineLevel="0" collapsed="false">
      <c r="A611" s="7" t="s">
        <v>158</v>
      </c>
      <c r="B611" s="7" t="s">
        <v>919</v>
      </c>
      <c r="C611" s="7" t="s">
        <v>920</v>
      </c>
      <c r="D611" s="7" t="s">
        <v>936</v>
      </c>
      <c r="E611" s="7" t="s">
        <v>334</v>
      </c>
      <c r="F611" s="7" t="n">
        <f aca="false">COUNTIFS(Positions!$B$2:$B$14531,A611,Positions!$F$2:$F$14531,"Position 8")+COUNTIFS(Positions!$B$2:$B$14531,A611,Positions!$F$2:$F$14531,"Position 9")+COUNTIFS(Positions!$B$2:$B$14531,A611,Positions!$F$2:$F$14531,"Position 26")</f>
        <v>3</v>
      </c>
      <c r="G611" s="7" t="n">
        <f aca="false">COUNTIFS(Positions!$B$2:$B$14531,A611,Positions!$F$2:$F$14531,"Position 8",Positions!$E$2:$E$14531,"G")+COUNTIFS(Positions!$B$2:$B$14531,A611,Positions!$F$2:$F$14531,"Position 9",Positions!$E$2:$E$14531,"G")+COUNTIFS(Positions!$B$2:$B$14531,A611,Positions!$F$2:$F$14531,"Position 26",Positions!$E$2:$E$14531,"G")</f>
        <v>1</v>
      </c>
      <c r="H611" s="7" t="n">
        <f aca="false">COUNTIFS(Positions!$B$2:$B$14531,A611,Positions!$F$2:$F$14531,"Position 8",Positions!$E$2:$E$14531,"C")+COUNTIFS(Positions!$B$2:$B$14531,A611,Positions!$F$2:$F$14531,"Position 9",Positions!$E$2:$E$14531,"C")+COUNTIFS(Positions!$B$2:$B$14531,A611,Positions!$F$2:$F$14531,"Position 26",Positions!$E$2:$E$14531,"C")</f>
        <v>0</v>
      </c>
      <c r="I611" s="8" t="n">
        <f aca="false">G611+H611</f>
        <v>1</v>
      </c>
      <c r="J611" s="26" t="n">
        <f aca="false">IF(F611=0,0,I611/F611)</f>
        <v>0.333333333333333</v>
      </c>
    </row>
    <row r="612" customFormat="false" ht="15" hidden="false" customHeight="false" outlineLevel="0" collapsed="false">
      <c r="A612" s="4" t="s">
        <v>159</v>
      </c>
      <c r="B612" s="4" t="s">
        <v>788</v>
      </c>
      <c r="C612" s="4" t="s">
        <v>907</v>
      </c>
      <c r="D612" s="4" t="s">
        <v>929</v>
      </c>
      <c r="E612" s="4" t="s">
        <v>1165</v>
      </c>
      <c r="F612" s="4" t="n">
        <f aca="false">COUNTIFS(Positions!$B$2:$B$14531,A612,Positions!$F$2:$F$14531,B612)</f>
        <v>9</v>
      </c>
      <c r="G612" s="4" t="n">
        <f aca="false">COUNTIFS(Positions!$B$2:$B$14531,A612,Positions!$F$2:$F$14531,B612,Positions!$E$2:$E$14531,"G")</f>
        <v>2</v>
      </c>
      <c r="H612" s="4" t="n">
        <f aca="false">COUNTIFS(Positions!$B$2:$B$14531,A612,Positions!$F$2:$F$14531,B612,Positions!$E$2:$E$14531,"C")</f>
        <v>2</v>
      </c>
      <c r="I612" s="3" t="n">
        <f aca="false">G612+H612</f>
        <v>4</v>
      </c>
      <c r="J612" s="6" t="n">
        <f aca="false">IF(F612=0,0,I612/F612)</f>
        <v>0.444444444444444</v>
      </c>
    </row>
    <row r="613" customFormat="false" ht="15" hidden="false" customHeight="false" outlineLevel="0" collapsed="false">
      <c r="A613" s="4" t="s">
        <v>159</v>
      </c>
      <c r="B613" s="4" t="s">
        <v>811</v>
      </c>
      <c r="C613" s="4" t="s">
        <v>910</v>
      </c>
      <c r="D613" s="4" t="s">
        <v>931</v>
      </c>
      <c r="E613" s="4" t="s">
        <v>1124</v>
      </c>
      <c r="F613" s="4" t="n">
        <f aca="false">COUNTIFS(Positions!$B$2:$B$14531,A613,Positions!$F$2:$F$14531,B613)</f>
        <v>7</v>
      </c>
      <c r="G613" s="4" t="n">
        <f aca="false">COUNTIFS(Positions!$B$2:$B$14531,A613,Positions!$F$2:$F$14531,B613,Positions!$E$2:$E$14531,"G")</f>
        <v>2</v>
      </c>
      <c r="H613" s="4" t="n">
        <f aca="false">COUNTIFS(Positions!$B$2:$B$14531,A613,Positions!$F$2:$F$14531,B613,Positions!$E$2:$E$14531,"C")</f>
        <v>0</v>
      </c>
      <c r="I613" s="3" t="n">
        <f aca="false">G613+H613</f>
        <v>2</v>
      </c>
      <c r="J613" s="6" t="n">
        <f aca="false">IF(F613=0,0,I613/F613)</f>
        <v>0.285714285714286</v>
      </c>
    </row>
    <row r="614" customFormat="false" ht="15" hidden="false" customHeight="false" outlineLevel="0" collapsed="false">
      <c r="A614" s="4" t="s">
        <v>159</v>
      </c>
      <c r="B614" s="4" t="s">
        <v>824</v>
      </c>
      <c r="C614" s="4" t="s">
        <v>913</v>
      </c>
      <c r="D614" s="4" t="s">
        <v>1075</v>
      </c>
      <c r="E614" s="4" t="s">
        <v>1166</v>
      </c>
      <c r="F614" s="4" t="n">
        <f aca="false">COUNTIFS(Positions!$B$2:$B$14531,A614,Positions!$F$2:$F$14531,B614)</f>
        <v>4</v>
      </c>
      <c r="G614" s="4" t="n">
        <f aca="false">COUNTIFS(Positions!$B$2:$B$14531,A614,Positions!$F$2:$F$14531,B614,Positions!$E$2:$E$14531,"G")</f>
        <v>1</v>
      </c>
      <c r="H614" s="4" t="n">
        <f aca="false">COUNTIFS(Positions!$B$2:$B$14531,A614,Positions!$F$2:$F$14531,B614,Positions!$E$2:$E$14531,"C")</f>
        <v>1</v>
      </c>
      <c r="I614" s="3" t="n">
        <f aca="false">G614+H614</f>
        <v>2</v>
      </c>
      <c r="J614" s="6" t="n">
        <f aca="false">IF(F614=0,0,I614/F614)</f>
        <v>0.5</v>
      </c>
    </row>
    <row r="615" customFormat="false" ht="15" hidden="false" customHeight="false" outlineLevel="0" collapsed="false">
      <c r="A615" s="4" t="s">
        <v>159</v>
      </c>
      <c r="B615" s="4" t="s">
        <v>836</v>
      </c>
      <c r="C615" s="4" t="s">
        <v>916</v>
      </c>
      <c r="D615" s="4" t="s">
        <v>916</v>
      </c>
      <c r="E615" s="4" t="s">
        <v>918</v>
      </c>
      <c r="F615" s="4" t="n">
        <f aca="false">COUNTIFS(Positions!$B$2:$B$14531,A615,Positions!$F$2:$F$14531,B615)</f>
        <v>7</v>
      </c>
      <c r="G615" s="4" t="n">
        <f aca="false">COUNTIFS(Positions!$B$2:$B$14531,A615,Positions!$F$2:$F$14531,B615,Positions!$E$2:$E$14531,"G")</f>
        <v>0</v>
      </c>
      <c r="H615" s="4" t="n">
        <f aca="false">COUNTIFS(Positions!$B$2:$B$14531,A615,Positions!$F$2:$F$14531,B615,Positions!$E$2:$E$14531,"C")</f>
        <v>1</v>
      </c>
      <c r="I615" s="3" t="n">
        <f aca="false">G615+H615</f>
        <v>1</v>
      </c>
      <c r="J615" s="6" t="n">
        <f aca="false">IF(F615=0,0,I615/F615)</f>
        <v>0.142857142857143</v>
      </c>
    </row>
    <row r="616" customFormat="false" ht="15" hidden="false" customHeight="false" outlineLevel="0" collapsed="false">
      <c r="A616" s="7" t="s">
        <v>159</v>
      </c>
      <c r="B616" s="7" t="s">
        <v>919</v>
      </c>
      <c r="C616" s="7" t="s">
        <v>920</v>
      </c>
      <c r="D616" s="7" t="s">
        <v>936</v>
      </c>
      <c r="E616" s="7" t="s">
        <v>334</v>
      </c>
      <c r="F616" s="7" t="n">
        <f aca="false">COUNTIFS(Positions!$B$2:$B$14531,A616,Positions!$F$2:$F$14531,"Position 8")+COUNTIFS(Positions!$B$2:$B$14531,A616,Positions!$F$2:$F$14531,"Position 9")+COUNTIFS(Positions!$B$2:$B$14531,A616,Positions!$F$2:$F$14531,"Position 26")</f>
        <v>3</v>
      </c>
      <c r="G616" s="7" t="n">
        <f aca="false">COUNTIFS(Positions!$B$2:$B$14531,A616,Positions!$F$2:$F$14531,"Position 8",Positions!$E$2:$E$14531,"G")+COUNTIFS(Positions!$B$2:$B$14531,A616,Positions!$F$2:$F$14531,"Position 9",Positions!$E$2:$E$14531,"G")+COUNTIFS(Positions!$B$2:$B$14531,A616,Positions!$F$2:$F$14531,"Position 26",Positions!$E$2:$E$14531,"G")</f>
        <v>1</v>
      </c>
      <c r="H616" s="7" t="n">
        <f aca="false">COUNTIFS(Positions!$B$2:$B$14531,A616,Positions!$F$2:$F$14531,"Position 8",Positions!$E$2:$E$14531,"C")+COUNTIFS(Positions!$B$2:$B$14531,A616,Positions!$F$2:$F$14531,"Position 9",Positions!$E$2:$E$14531,"C")+COUNTIFS(Positions!$B$2:$B$14531,A616,Positions!$F$2:$F$14531,"Position 26",Positions!$E$2:$E$14531,"C")</f>
        <v>0</v>
      </c>
      <c r="I616" s="8" t="n">
        <f aca="false">G616+H616</f>
        <v>1</v>
      </c>
      <c r="J616" s="26" t="n">
        <f aca="false">IF(F616=0,0,I616/F616)</f>
        <v>0.333333333333333</v>
      </c>
    </row>
    <row r="617" customFormat="false" ht="15" hidden="false" customHeight="false" outlineLevel="0" collapsed="false">
      <c r="A617" s="4" t="s">
        <v>160</v>
      </c>
      <c r="B617" s="4" t="s">
        <v>788</v>
      </c>
      <c r="C617" s="4" t="s">
        <v>907</v>
      </c>
      <c r="D617" s="4" t="s">
        <v>908</v>
      </c>
      <c r="E617" s="4" t="s">
        <v>1147</v>
      </c>
      <c r="F617" s="4" t="n">
        <f aca="false">COUNTIFS(Positions!$B$2:$B$14531,A617,Positions!$F$2:$F$14531,B617)</f>
        <v>10</v>
      </c>
      <c r="G617" s="4" t="n">
        <f aca="false">COUNTIFS(Positions!$B$2:$B$14531,A617,Positions!$F$2:$F$14531,B617,Positions!$E$2:$E$14531,"G")</f>
        <v>3</v>
      </c>
      <c r="H617" s="4" t="n">
        <f aca="false">COUNTIFS(Positions!$B$2:$B$14531,A617,Positions!$F$2:$F$14531,B617,Positions!$E$2:$E$14531,"C")</f>
        <v>0</v>
      </c>
      <c r="I617" s="3" t="n">
        <f aca="false">G617+H617</f>
        <v>3</v>
      </c>
      <c r="J617" s="6" t="n">
        <f aca="false">IF(F617=0,0,I617/F617)</f>
        <v>0.3</v>
      </c>
    </row>
    <row r="618" customFormat="false" ht="15" hidden="false" customHeight="false" outlineLevel="0" collapsed="false">
      <c r="A618" s="4" t="s">
        <v>160</v>
      </c>
      <c r="B618" s="4" t="s">
        <v>811</v>
      </c>
      <c r="C618" s="4" t="s">
        <v>910</v>
      </c>
      <c r="D618" s="4" t="s">
        <v>911</v>
      </c>
      <c r="E618" s="4" t="s">
        <v>1048</v>
      </c>
      <c r="F618" s="4" t="n">
        <f aca="false">COUNTIFS(Positions!$B$2:$B$14531,A618,Positions!$F$2:$F$14531,B618)</f>
        <v>7</v>
      </c>
      <c r="G618" s="4" t="n">
        <f aca="false">COUNTIFS(Positions!$B$2:$B$14531,A618,Positions!$F$2:$F$14531,B618,Positions!$E$2:$E$14531,"G")</f>
        <v>1</v>
      </c>
      <c r="H618" s="4" t="n">
        <f aca="false">COUNTIFS(Positions!$B$2:$B$14531,A618,Positions!$F$2:$F$14531,B618,Positions!$E$2:$E$14531,"C")</f>
        <v>2</v>
      </c>
      <c r="I618" s="3" t="n">
        <f aca="false">G618+H618</f>
        <v>3</v>
      </c>
      <c r="J618" s="6" t="n">
        <f aca="false">IF(F618=0,0,I618/F618)</f>
        <v>0.428571428571429</v>
      </c>
    </row>
    <row r="619" customFormat="false" ht="15" hidden="false" customHeight="false" outlineLevel="0" collapsed="false">
      <c r="A619" s="4" t="s">
        <v>160</v>
      </c>
      <c r="B619" s="4" t="s">
        <v>824</v>
      </c>
      <c r="C619" s="4" t="s">
        <v>913</v>
      </c>
      <c r="D619" s="4" t="s">
        <v>914</v>
      </c>
      <c r="E619" s="4" t="s">
        <v>953</v>
      </c>
      <c r="F619" s="4" t="n">
        <f aca="false">COUNTIFS(Positions!$B$2:$B$14531,A619,Positions!$F$2:$F$14531,B619)</f>
        <v>5</v>
      </c>
      <c r="G619" s="4" t="n">
        <f aca="false">COUNTIFS(Positions!$B$2:$B$14531,A619,Positions!$F$2:$F$14531,B619,Positions!$E$2:$E$14531,"G")</f>
        <v>2</v>
      </c>
      <c r="H619" s="4" t="n">
        <f aca="false">COUNTIFS(Positions!$B$2:$B$14531,A619,Positions!$F$2:$F$14531,B619,Positions!$E$2:$E$14531,"C")</f>
        <v>1</v>
      </c>
      <c r="I619" s="3" t="n">
        <f aca="false">G619+H619</f>
        <v>3</v>
      </c>
      <c r="J619" s="6" t="n">
        <f aca="false">IF(F619=0,0,I619/F619)</f>
        <v>0.6</v>
      </c>
    </row>
    <row r="620" customFormat="false" ht="15" hidden="false" customHeight="false" outlineLevel="0" collapsed="false">
      <c r="A620" s="4" t="s">
        <v>160</v>
      </c>
      <c r="B620" s="4" t="s">
        <v>836</v>
      </c>
      <c r="C620" s="4" t="s">
        <v>916</v>
      </c>
      <c r="D620" s="4" t="s">
        <v>917</v>
      </c>
      <c r="E620" s="4" t="s">
        <v>1093</v>
      </c>
      <c r="F620" s="4" t="n">
        <f aca="false">COUNTIFS(Positions!$B$2:$B$14531,A620,Positions!$F$2:$F$14531,B620)</f>
        <v>7</v>
      </c>
      <c r="G620" s="4" t="n">
        <f aca="false">COUNTIFS(Positions!$B$2:$B$14531,A620,Positions!$F$2:$F$14531,B620,Positions!$E$2:$E$14531,"G")</f>
        <v>1</v>
      </c>
      <c r="H620" s="4" t="n">
        <f aca="false">COUNTIFS(Positions!$B$2:$B$14531,A620,Positions!$F$2:$F$14531,B620,Positions!$E$2:$E$14531,"C")</f>
        <v>2</v>
      </c>
      <c r="I620" s="3" t="n">
        <f aca="false">G620+H620</f>
        <v>3</v>
      </c>
      <c r="J620" s="6" t="n">
        <f aca="false">IF(F620=0,0,I620/F620)</f>
        <v>0.428571428571429</v>
      </c>
    </row>
    <row r="621" customFormat="false" ht="15" hidden="false" customHeight="false" outlineLevel="0" collapsed="false">
      <c r="A621" s="7" t="s">
        <v>160</v>
      </c>
      <c r="B621" s="7" t="s">
        <v>919</v>
      </c>
      <c r="C621" s="7" t="s">
        <v>920</v>
      </c>
      <c r="D621" s="7" t="s">
        <v>921</v>
      </c>
      <c r="E621" s="7" t="s">
        <v>365</v>
      </c>
      <c r="F621" s="7" t="n">
        <f aca="false">COUNTIFS(Positions!$B$2:$B$14531,A621,Positions!$F$2:$F$14531,"Position 8")+COUNTIFS(Positions!$B$2:$B$14531,A621,Positions!$F$2:$F$14531,"Position 9")+COUNTIFS(Positions!$B$2:$B$14531,A621,Positions!$F$2:$F$14531,"Position 26")</f>
        <v>3</v>
      </c>
      <c r="G621" s="7" t="n">
        <f aca="false">COUNTIFS(Positions!$B$2:$B$14531,A621,Positions!$F$2:$F$14531,"Position 8",Positions!$E$2:$E$14531,"G")+COUNTIFS(Positions!$B$2:$B$14531,A621,Positions!$F$2:$F$14531,"Position 9",Positions!$E$2:$E$14531,"G")+COUNTIFS(Positions!$B$2:$B$14531,A621,Positions!$F$2:$F$14531,"Position 26",Positions!$E$2:$E$14531,"G")</f>
        <v>1</v>
      </c>
      <c r="H621" s="7" t="n">
        <f aca="false">COUNTIFS(Positions!$B$2:$B$14531,A621,Positions!$F$2:$F$14531,"Position 8",Positions!$E$2:$E$14531,"C")+COUNTIFS(Positions!$B$2:$B$14531,A621,Positions!$F$2:$F$14531,"Position 9",Positions!$E$2:$E$14531,"C")+COUNTIFS(Positions!$B$2:$B$14531,A621,Positions!$F$2:$F$14531,"Position 26",Positions!$E$2:$E$14531,"C")</f>
        <v>0</v>
      </c>
      <c r="I621" s="8" t="n">
        <f aca="false">G621+H621</f>
        <v>1</v>
      </c>
      <c r="J621" s="26" t="n">
        <f aca="false">IF(F621=0,0,I621/F621)</f>
        <v>0.333333333333333</v>
      </c>
    </row>
    <row r="622" customFormat="false" ht="15" hidden="false" customHeight="false" outlineLevel="0" collapsed="false">
      <c r="A622" s="4" t="s">
        <v>161</v>
      </c>
      <c r="B622" s="4" t="s">
        <v>788</v>
      </c>
      <c r="C622" s="4" t="s">
        <v>907</v>
      </c>
      <c r="D622" s="4" t="s">
        <v>907</v>
      </c>
      <c r="E622" s="4" t="s">
        <v>1024</v>
      </c>
      <c r="F622" s="4" t="n">
        <f aca="false">COUNTIFS(Positions!$B$2:$B$14531,A622,Positions!$F$2:$F$14531,B622)</f>
        <v>8</v>
      </c>
      <c r="G622" s="4" t="n">
        <f aca="false">COUNTIFS(Positions!$B$2:$B$14531,A622,Positions!$F$2:$F$14531,B622,Positions!$E$2:$E$14531,"G")</f>
        <v>2</v>
      </c>
      <c r="H622" s="4" t="n">
        <f aca="false">COUNTIFS(Positions!$B$2:$B$14531,A622,Positions!$F$2:$F$14531,B622,Positions!$E$2:$E$14531,"C")</f>
        <v>0</v>
      </c>
      <c r="I622" s="3" t="n">
        <f aca="false">G622+H622</f>
        <v>2</v>
      </c>
      <c r="J622" s="6" t="n">
        <f aca="false">IF(F622=0,0,I622/F622)</f>
        <v>0.25</v>
      </c>
    </row>
    <row r="623" customFormat="false" ht="15" hidden="false" customHeight="false" outlineLevel="0" collapsed="false">
      <c r="A623" s="4" t="s">
        <v>161</v>
      </c>
      <c r="B623" s="4" t="s">
        <v>811</v>
      </c>
      <c r="C623" s="4" t="s">
        <v>910</v>
      </c>
      <c r="D623" s="4" t="s">
        <v>910</v>
      </c>
      <c r="E623" s="4" t="s">
        <v>1046</v>
      </c>
      <c r="F623" s="4" t="n">
        <f aca="false">COUNTIFS(Positions!$B$2:$B$14531,A623,Positions!$F$2:$F$14531,B623)</f>
        <v>7</v>
      </c>
      <c r="G623" s="4" t="n">
        <f aca="false">COUNTIFS(Positions!$B$2:$B$14531,A623,Positions!$F$2:$F$14531,B623,Positions!$E$2:$E$14531,"G")</f>
        <v>0</v>
      </c>
      <c r="H623" s="4" t="n">
        <f aca="false">COUNTIFS(Positions!$B$2:$B$14531,A623,Positions!$F$2:$F$14531,B623,Positions!$E$2:$E$14531,"C")</f>
        <v>3</v>
      </c>
      <c r="I623" s="3" t="n">
        <f aca="false">G623+H623</f>
        <v>3</v>
      </c>
      <c r="J623" s="6" t="n">
        <f aca="false">IF(F623=0,0,I623/F623)</f>
        <v>0.428571428571429</v>
      </c>
    </row>
    <row r="624" customFormat="false" ht="15" hidden="false" customHeight="false" outlineLevel="0" collapsed="false">
      <c r="A624" s="4" t="s">
        <v>161</v>
      </c>
      <c r="B624" s="4" t="s">
        <v>824</v>
      </c>
      <c r="C624" s="4" t="s">
        <v>913</v>
      </c>
      <c r="D624" s="4" t="s">
        <v>1026</v>
      </c>
      <c r="E624" s="4" t="s">
        <v>1069</v>
      </c>
      <c r="F624" s="4" t="n">
        <f aca="false">COUNTIFS(Positions!$B$2:$B$14531,A624,Positions!$F$2:$F$14531,B624)</f>
        <v>4</v>
      </c>
      <c r="G624" s="4" t="n">
        <f aca="false">COUNTIFS(Positions!$B$2:$B$14531,A624,Positions!$F$2:$F$14531,B624,Positions!$E$2:$E$14531,"G")</f>
        <v>2</v>
      </c>
      <c r="H624" s="4" t="n">
        <f aca="false">COUNTIFS(Positions!$B$2:$B$14531,A624,Positions!$F$2:$F$14531,B624,Positions!$E$2:$E$14531,"C")</f>
        <v>1</v>
      </c>
      <c r="I624" s="3" t="n">
        <f aca="false">G624+H624</f>
        <v>3</v>
      </c>
      <c r="J624" s="6" t="n">
        <f aca="false">IF(F624=0,0,I624/F624)</f>
        <v>0.75</v>
      </c>
    </row>
    <row r="625" customFormat="false" ht="15" hidden="false" customHeight="false" outlineLevel="0" collapsed="false">
      <c r="A625" s="4" t="s">
        <v>161</v>
      </c>
      <c r="B625" s="4" t="s">
        <v>836</v>
      </c>
      <c r="C625" s="4" t="s">
        <v>916</v>
      </c>
      <c r="D625" s="4" t="s">
        <v>962</v>
      </c>
      <c r="E625" s="4" t="s">
        <v>978</v>
      </c>
      <c r="F625" s="4" t="n">
        <f aca="false">COUNTIFS(Positions!$B$2:$B$14531,A625,Positions!$F$2:$F$14531,B625)</f>
        <v>7</v>
      </c>
      <c r="G625" s="4" t="n">
        <f aca="false">COUNTIFS(Positions!$B$2:$B$14531,A625,Positions!$F$2:$F$14531,B625,Positions!$E$2:$E$14531,"G")</f>
        <v>1</v>
      </c>
      <c r="H625" s="4" t="n">
        <f aca="false">COUNTIFS(Positions!$B$2:$B$14531,A625,Positions!$F$2:$F$14531,B625,Positions!$E$2:$E$14531,"C")</f>
        <v>1</v>
      </c>
      <c r="I625" s="3" t="n">
        <f aca="false">G625+H625</f>
        <v>2</v>
      </c>
      <c r="J625" s="6" t="n">
        <f aca="false">IF(F625=0,0,I625/F625)</f>
        <v>0.285714285714286</v>
      </c>
    </row>
    <row r="626" customFormat="false" ht="15" hidden="false" customHeight="false" outlineLevel="0" collapsed="false">
      <c r="A626" s="7" t="s">
        <v>161</v>
      </c>
      <c r="B626" s="7" t="s">
        <v>919</v>
      </c>
      <c r="C626" s="7" t="s">
        <v>920</v>
      </c>
      <c r="D626" s="7" t="s">
        <v>920</v>
      </c>
      <c r="E626" s="7" t="s">
        <v>468</v>
      </c>
      <c r="F626" s="7" t="n">
        <f aca="false">COUNTIFS(Positions!$B$2:$B$14531,A626,Positions!$F$2:$F$14531,"Position 8")+COUNTIFS(Positions!$B$2:$B$14531,A626,Positions!$F$2:$F$14531,"Position 9")+COUNTIFS(Positions!$B$2:$B$14531,A626,Positions!$F$2:$F$14531,"Position 26")</f>
        <v>3</v>
      </c>
      <c r="G626" s="7" t="n">
        <f aca="false">COUNTIFS(Positions!$B$2:$B$14531,A626,Positions!$F$2:$F$14531,"Position 8",Positions!$E$2:$E$14531,"G")+COUNTIFS(Positions!$B$2:$B$14531,A626,Positions!$F$2:$F$14531,"Position 9",Positions!$E$2:$E$14531,"G")+COUNTIFS(Positions!$B$2:$B$14531,A626,Positions!$F$2:$F$14531,"Position 26",Positions!$E$2:$E$14531,"G")</f>
        <v>0</v>
      </c>
      <c r="H626" s="7" t="n">
        <f aca="false">COUNTIFS(Positions!$B$2:$B$14531,A626,Positions!$F$2:$F$14531,"Position 8",Positions!$E$2:$E$14531,"C")+COUNTIFS(Positions!$B$2:$B$14531,A626,Positions!$F$2:$F$14531,"Position 9",Positions!$E$2:$E$14531,"C")+COUNTIFS(Positions!$B$2:$B$14531,A626,Positions!$F$2:$F$14531,"Position 26",Positions!$E$2:$E$14531,"C")</f>
        <v>0</v>
      </c>
      <c r="I626" s="8" t="n">
        <f aca="false">G626+H626</f>
        <v>0</v>
      </c>
      <c r="J626" s="26" t="n">
        <f aca="false">IF(F626=0,0,I626/F626)</f>
        <v>0</v>
      </c>
    </row>
    <row r="627" customFormat="false" ht="15" hidden="false" customHeight="false" outlineLevel="0" collapsed="false">
      <c r="A627" s="4" t="s">
        <v>162</v>
      </c>
      <c r="B627" s="4" t="s">
        <v>788</v>
      </c>
      <c r="C627" s="4" t="s">
        <v>907</v>
      </c>
      <c r="D627" s="4" t="s">
        <v>907</v>
      </c>
      <c r="E627" s="4" t="s">
        <v>1024</v>
      </c>
      <c r="F627" s="4" t="n">
        <f aca="false">COUNTIFS(Positions!$B$2:$B$14531,A627,Positions!$F$2:$F$14531,B627)</f>
        <v>8</v>
      </c>
      <c r="G627" s="4" t="n">
        <f aca="false">COUNTIFS(Positions!$B$2:$B$14531,A627,Positions!$F$2:$F$14531,B627,Positions!$E$2:$E$14531,"G")</f>
        <v>2</v>
      </c>
      <c r="H627" s="4" t="n">
        <f aca="false">COUNTIFS(Positions!$B$2:$B$14531,A627,Positions!$F$2:$F$14531,B627,Positions!$E$2:$E$14531,"C")</f>
        <v>0</v>
      </c>
      <c r="I627" s="3" t="n">
        <f aca="false">G627+H627</f>
        <v>2</v>
      </c>
      <c r="J627" s="6" t="n">
        <f aca="false">IF(F627=0,0,I627/F627)</f>
        <v>0.25</v>
      </c>
    </row>
    <row r="628" customFormat="false" ht="15" hidden="false" customHeight="false" outlineLevel="0" collapsed="false">
      <c r="A628" s="4" t="s">
        <v>162</v>
      </c>
      <c r="B628" s="4" t="s">
        <v>811</v>
      </c>
      <c r="C628" s="4" t="s">
        <v>910</v>
      </c>
      <c r="D628" s="4" t="s">
        <v>910</v>
      </c>
      <c r="E628" s="4" t="s">
        <v>974</v>
      </c>
      <c r="F628" s="4" t="n">
        <f aca="false">COUNTIFS(Positions!$B$2:$B$14531,A628,Positions!$F$2:$F$14531,B628)</f>
        <v>7</v>
      </c>
      <c r="G628" s="4" t="n">
        <f aca="false">COUNTIFS(Positions!$B$2:$B$14531,A628,Positions!$F$2:$F$14531,B628,Positions!$E$2:$E$14531,"G")</f>
        <v>0</v>
      </c>
      <c r="H628" s="4" t="n">
        <f aca="false">COUNTIFS(Positions!$B$2:$B$14531,A628,Positions!$F$2:$F$14531,B628,Positions!$E$2:$E$14531,"C")</f>
        <v>3</v>
      </c>
      <c r="I628" s="3" t="n">
        <f aca="false">G628+H628</f>
        <v>3</v>
      </c>
      <c r="J628" s="6" t="n">
        <f aca="false">IF(F628=0,0,I628/F628)</f>
        <v>0.428571428571429</v>
      </c>
    </row>
    <row r="629" customFormat="false" ht="15" hidden="false" customHeight="false" outlineLevel="0" collapsed="false">
      <c r="A629" s="4" t="s">
        <v>162</v>
      </c>
      <c r="B629" s="4" t="s">
        <v>824</v>
      </c>
      <c r="C629" s="4" t="s">
        <v>913</v>
      </c>
      <c r="D629" s="4" t="s">
        <v>1026</v>
      </c>
      <c r="E629" s="4" t="s">
        <v>1156</v>
      </c>
      <c r="F629" s="4" t="n">
        <f aca="false">COUNTIFS(Positions!$B$2:$B$14531,A629,Positions!$F$2:$F$14531,B629)</f>
        <v>4</v>
      </c>
      <c r="G629" s="4" t="n">
        <f aca="false">COUNTIFS(Positions!$B$2:$B$14531,A629,Positions!$F$2:$F$14531,B629,Positions!$E$2:$E$14531,"G")</f>
        <v>0</v>
      </c>
      <c r="H629" s="4" t="n">
        <f aca="false">COUNTIFS(Positions!$B$2:$B$14531,A629,Positions!$F$2:$F$14531,B629,Positions!$E$2:$E$14531,"C")</f>
        <v>2</v>
      </c>
      <c r="I629" s="3" t="n">
        <f aca="false">G629+H629</f>
        <v>2</v>
      </c>
      <c r="J629" s="6" t="n">
        <f aca="false">IF(F629=0,0,I629/F629)</f>
        <v>0.5</v>
      </c>
    </row>
    <row r="630" customFormat="false" ht="15" hidden="false" customHeight="false" outlineLevel="0" collapsed="false">
      <c r="A630" s="4" t="s">
        <v>162</v>
      </c>
      <c r="B630" s="4" t="s">
        <v>836</v>
      </c>
      <c r="C630" s="4" t="s">
        <v>916</v>
      </c>
      <c r="D630" s="4" t="s">
        <v>962</v>
      </c>
      <c r="E630" s="4" t="s">
        <v>978</v>
      </c>
      <c r="F630" s="4" t="n">
        <f aca="false">COUNTIFS(Positions!$B$2:$B$14531,A630,Positions!$F$2:$F$14531,B630)</f>
        <v>7</v>
      </c>
      <c r="G630" s="4" t="n">
        <f aca="false">COUNTIFS(Positions!$B$2:$B$14531,A630,Positions!$F$2:$F$14531,B630,Positions!$E$2:$E$14531,"G")</f>
        <v>1</v>
      </c>
      <c r="H630" s="4" t="n">
        <f aca="false">COUNTIFS(Positions!$B$2:$B$14531,A630,Positions!$F$2:$F$14531,B630,Positions!$E$2:$E$14531,"C")</f>
        <v>1</v>
      </c>
      <c r="I630" s="3" t="n">
        <f aca="false">G630+H630</f>
        <v>2</v>
      </c>
      <c r="J630" s="6" t="n">
        <f aca="false">IF(F630=0,0,I630/F630)</f>
        <v>0.285714285714286</v>
      </c>
    </row>
    <row r="631" customFormat="false" ht="15" hidden="false" customHeight="false" outlineLevel="0" collapsed="false">
      <c r="A631" s="7" t="s">
        <v>162</v>
      </c>
      <c r="B631" s="7" t="s">
        <v>919</v>
      </c>
      <c r="C631" s="7" t="s">
        <v>920</v>
      </c>
      <c r="D631" s="7" t="s">
        <v>920</v>
      </c>
      <c r="E631" s="7" t="s">
        <v>342</v>
      </c>
      <c r="F631" s="7" t="n">
        <f aca="false">COUNTIFS(Positions!$B$2:$B$14531,A631,Positions!$F$2:$F$14531,"Position 8")+COUNTIFS(Positions!$B$2:$B$14531,A631,Positions!$F$2:$F$14531,"Position 9")+COUNTIFS(Positions!$B$2:$B$14531,A631,Positions!$F$2:$F$14531,"Position 26")</f>
        <v>3</v>
      </c>
      <c r="G631" s="7" t="n">
        <f aca="false">COUNTIFS(Positions!$B$2:$B$14531,A631,Positions!$F$2:$F$14531,"Position 8",Positions!$E$2:$E$14531,"G")+COUNTIFS(Positions!$B$2:$B$14531,A631,Positions!$F$2:$F$14531,"Position 9",Positions!$E$2:$E$14531,"G")+COUNTIFS(Positions!$B$2:$B$14531,A631,Positions!$F$2:$F$14531,"Position 26",Positions!$E$2:$E$14531,"G")</f>
        <v>0</v>
      </c>
      <c r="H631" s="7" t="n">
        <f aca="false">COUNTIFS(Positions!$B$2:$B$14531,A631,Positions!$F$2:$F$14531,"Position 8",Positions!$E$2:$E$14531,"C")+COUNTIFS(Positions!$B$2:$B$14531,A631,Positions!$F$2:$F$14531,"Position 9",Positions!$E$2:$E$14531,"C")+COUNTIFS(Positions!$B$2:$B$14531,A631,Positions!$F$2:$F$14531,"Position 26",Positions!$E$2:$E$14531,"C")</f>
        <v>1</v>
      </c>
      <c r="I631" s="8" t="n">
        <f aca="false">G631+H631</f>
        <v>1</v>
      </c>
      <c r="J631" s="26" t="n">
        <f aca="false">IF(F631=0,0,I631/F631)</f>
        <v>0.333333333333333</v>
      </c>
    </row>
    <row r="632" customFormat="false" ht="15" hidden="false" customHeight="false" outlineLevel="0" collapsed="false">
      <c r="A632" s="4" t="s">
        <v>163</v>
      </c>
      <c r="B632" s="4" t="s">
        <v>788</v>
      </c>
      <c r="C632" s="4" t="s">
        <v>907</v>
      </c>
      <c r="D632" s="4" t="s">
        <v>907</v>
      </c>
      <c r="E632" s="4" t="s">
        <v>1167</v>
      </c>
      <c r="F632" s="4" t="n">
        <f aca="false">COUNTIFS(Positions!$B$2:$B$14531,A632,Positions!$F$2:$F$14531,B632)</f>
        <v>8</v>
      </c>
      <c r="G632" s="4" t="n">
        <f aca="false">COUNTIFS(Positions!$B$2:$B$14531,A632,Positions!$F$2:$F$14531,B632,Positions!$E$2:$E$14531,"G")</f>
        <v>3</v>
      </c>
      <c r="H632" s="4" t="n">
        <f aca="false">COUNTIFS(Positions!$B$2:$B$14531,A632,Positions!$F$2:$F$14531,B632,Positions!$E$2:$E$14531,"C")</f>
        <v>2</v>
      </c>
      <c r="I632" s="3" t="n">
        <f aca="false">G632+H632</f>
        <v>5</v>
      </c>
      <c r="J632" s="6" t="n">
        <f aca="false">IF(F632=0,0,I632/F632)</f>
        <v>0.625</v>
      </c>
    </row>
    <row r="633" customFormat="false" ht="15" hidden="false" customHeight="false" outlineLevel="0" collapsed="false">
      <c r="A633" s="4" t="s">
        <v>163</v>
      </c>
      <c r="B633" s="4" t="s">
        <v>811</v>
      </c>
      <c r="C633" s="4" t="s">
        <v>910</v>
      </c>
      <c r="D633" s="4" t="s">
        <v>910</v>
      </c>
      <c r="E633" s="4" t="s">
        <v>1168</v>
      </c>
      <c r="F633" s="4" t="n">
        <f aca="false">COUNTIFS(Positions!$B$2:$B$14531,A633,Positions!$F$2:$F$14531,B633)</f>
        <v>7</v>
      </c>
      <c r="G633" s="4" t="n">
        <f aca="false">COUNTIFS(Positions!$B$2:$B$14531,A633,Positions!$F$2:$F$14531,B633,Positions!$E$2:$E$14531,"G")</f>
        <v>3</v>
      </c>
      <c r="H633" s="4" t="n">
        <f aca="false">COUNTIFS(Positions!$B$2:$B$14531,A633,Positions!$F$2:$F$14531,B633,Positions!$E$2:$E$14531,"C")</f>
        <v>0</v>
      </c>
      <c r="I633" s="3" t="n">
        <f aca="false">G633+H633</f>
        <v>3</v>
      </c>
      <c r="J633" s="6" t="n">
        <f aca="false">IF(F633=0,0,I633/F633)</f>
        <v>0.428571428571429</v>
      </c>
    </row>
    <row r="634" customFormat="false" ht="15" hidden="false" customHeight="false" outlineLevel="0" collapsed="false">
      <c r="A634" s="4" t="s">
        <v>163</v>
      </c>
      <c r="B634" s="4" t="s">
        <v>824</v>
      </c>
      <c r="C634" s="4" t="s">
        <v>913</v>
      </c>
      <c r="D634" s="4" t="s">
        <v>913</v>
      </c>
      <c r="E634" s="4" t="s">
        <v>1149</v>
      </c>
      <c r="F634" s="4" t="n">
        <f aca="false">COUNTIFS(Positions!$B$2:$B$14531,A634,Positions!$F$2:$F$14531,B634)</f>
        <v>5</v>
      </c>
      <c r="G634" s="4" t="n">
        <f aca="false">COUNTIFS(Positions!$B$2:$B$14531,A634,Positions!$F$2:$F$14531,B634,Positions!$E$2:$E$14531,"G")</f>
        <v>1</v>
      </c>
      <c r="H634" s="4" t="n">
        <f aca="false">COUNTIFS(Positions!$B$2:$B$14531,A634,Positions!$F$2:$F$14531,B634,Positions!$E$2:$E$14531,"C")</f>
        <v>1</v>
      </c>
      <c r="I634" s="3" t="n">
        <f aca="false">G634+H634</f>
        <v>2</v>
      </c>
      <c r="J634" s="6" t="n">
        <f aca="false">IF(F634=0,0,I634/F634)</f>
        <v>0.4</v>
      </c>
    </row>
    <row r="635" customFormat="false" ht="15" hidden="false" customHeight="false" outlineLevel="0" collapsed="false">
      <c r="A635" s="4" t="s">
        <v>163</v>
      </c>
      <c r="B635" s="4" t="s">
        <v>836</v>
      </c>
      <c r="C635" s="4" t="s">
        <v>916</v>
      </c>
      <c r="D635" s="4" t="s">
        <v>916</v>
      </c>
      <c r="E635" s="4" t="s">
        <v>988</v>
      </c>
      <c r="F635" s="4" t="n">
        <f aca="false">COUNTIFS(Positions!$B$2:$B$14531,A635,Positions!$F$2:$F$14531,B635)</f>
        <v>7</v>
      </c>
      <c r="G635" s="4" t="n">
        <f aca="false">COUNTIFS(Positions!$B$2:$B$14531,A635,Positions!$F$2:$F$14531,B635,Positions!$E$2:$E$14531,"G")</f>
        <v>1</v>
      </c>
      <c r="H635" s="4" t="n">
        <f aca="false">COUNTIFS(Positions!$B$2:$B$14531,A635,Positions!$F$2:$F$14531,B635,Positions!$E$2:$E$14531,"C")</f>
        <v>1</v>
      </c>
      <c r="I635" s="3" t="n">
        <f aca="false">G635+H635</f>
        <v>2</v>
      </c>
      <c r="J635" s="6" t="n">
        <f aca="false">IF(F635=0,0,I635/F635)</f>
        <v>0.285714285714286</v>
      </c>
    </row>
    <row r="636" customFormat="false" ht="15" hidden="false" customHeight="false" outlineLevel="0" collapsed="false">
      <c r="A636" s="7" t="s">
        <v>163</v>
      </c>
      <c r="B636" s="7" t="s">
        <v>919</v>
      </c>
      <c r="C636" s="7" t="s">
        <v>920</v>
      </c>
      <c r="D636" s="7" t="s">
        <v>920</v>
      </c>
      <c r="E636" s="7" t="s">
        <v>468</v>
      </c>
      <c r="F636" s="7" t="n">
        <f aca="false">COUNTIFS(Positions!$B$2:$B$14531,A636,Positions!$F$2:$F$14531,"Position 8")+COUNTIFS(Positions!$B$2:$B$14531,A636,Positions!$F$2:$F$14531,"Position 9")+COUNTIFS(Positions!$B$2:$B$14531,A636,Positions!$F$2:$F$14531,"Position 26")</f>
        <v>3</v>
      </c>
      <c r="G636" s="7" t="n">
        <f aca="false">COUNTIFS(Positions!$B$2:$B$14531,A636,Positions!$F$2:$F$14531,"Position 8",Positions!$E$2:$E$14531,"G")+COUNTIFS(Positions!$B$2:$B$14531,A636,Positions!$F$2:$F$14531,"Position 9",Positions!$E$2:$E$14531,"G")+COUNTIFS(Positions!$B$2:$B$14531,A636,Positions!$F$2:$F$14531,"Position 26",Positions!$E$2:$E$14531,"G")</f>
        <v>0</v>
      </c>
      <c r="H636" s="7" t="n">
        <f aca="false">COUNTIFS(Positions!$B$2:$B$14531,A636,Positions!$F$2:$F$14531,"Position 8",Positions!$E$2:$E$14531,"C")+COUNTIFS(Positions!$B$2:$B$14531,A636,Positions!$F$2:$F$14531,"Position 9",Positions!$E$2:$E$14531,"C")+COUNTIFS(Positions!$B$2:$B$14531,A636,Positions!$F$2:$F$14531,"Position 26",Positions!$E$2:$E$14531,"C")</f>
        <v>0</v>
      </c>
      <c r="I636" s="8" t="n">
        <f aca="false">G636+H636</f>
        <v>0</v>
      </c>
      <c r="J636" s="26" t="n">
        <f aca="false">IF(F636=0,0,I636/F636)</f>
        <v>0</v>
      </c>
    </row>
    <row r="637" customFormat="false" ht="15" hidden="false" customHeight="false" outlineLevel="0" collapsed="false">
      <c r="A637" s="4" t="s">
        <v>164</v>
      </c>
      <c r="B637" s="4" t="s">
        <v>788</v>
      </c>
      <c r="C637" s="4" t="s">
        <v>907</v>
      </c>
      <c r="D637" s="4" t="s">
        <v>922</v>
      </c>
      <c r="E637" s="4" t="s">
        <v>1169</v>
      </c>
      <c r="F637" s="4" t="n">
        <f aca="false">COUNTIFS(Positions!$B$2:$B$14531,A637,Positions!$F$2:$F$14531,B637)</f>
        <v>11</v>
      </c>
      <c r="G637" s="4" t="n">
        <f aca="false">COUNTIFS(Positions!$B$2:$B$14531,A637,Positions!$F$2:$F$14531,B637,Positions!$E$2:$E$14531,"G")</f>
        <v>3</v>
      </c>
      <c r="H637" s="4" t="n">
        <f aca="false">COUNTIFS(Positions!$B$2:$B$14531,A637,Positions!$F$2:$F$14531,B637,Positions!$E$2:$E$14531,"C")</f>
        <v>0</v>
      </c>
      <c r="I637" s="3" t="n">
        <f aca="false">G637+H637</f>
        <v>3</v>
      </c>
      <c r="J637" s="6" t="n">
        <f aca="false">IF(F637=0,0,I637/F637)</f>
        <v>0.272727272727273</v>
      </c>
    </row>
    <row r="638" customFormat="false" ht="15" hidden="false" customHeight="false" outlineLevel="0" collapsed="false">
      <c r="A638" s="4" t="s">
        <v>164</v>
      </c>
      <c r="B638" s="4" t="s">
        <v>811</v>
      </c>
      <c r="C638" s="4" t="s">
        <v>910</v>
      </c>
      <c r="D638" s="4" t="s">
        <v>924</v>
      </c>
      <c r="E638" s="4" t="s">
        <v>938</v>
      </c>
      <c r="F638" s="4" t="n">
        <f aca="false">COUNTIFS(Positions!$B$2:$B$14531,A638,Positions!$F$2:$F$14531,B638)</f>
        <v>7</v>
      </c>
      <c r="G638" s="4" t="n">
        <f aca="false">COUNTIFS(Positions!$B$2:$B$14531,A638,Positions!$F$2:$F$14531,B638,Positions!$E$2:$E$14531,"G")</f>
        <v>0</v>
      </c>
      <c r="H638" s="4" t="n">
        <f aca="false">COUNTIFS(Positions!$B$2:$B$14531,A638,Positions!$F$2:$F$14531,B638,Positions!$E$2:$E$14531,"C")</f>
        <v>2</v>
      </c>
      <c r="I638" s="3" t="n">
        <f aca="false">G638+H638</f>
        <v>2</v>
      </c>
      <c r="J638" s="6" t="n">
        <f aca="false">IF(F638=0,0,I638/F638)</f>
        <v>0.285714285714286</v>
      </c>
    </row>
    <row r="639" customFormat="false" ht="15" hidden="false" customHeight="false" outlineLevel="0" collapsed="false">
      <c r="A639" s="4" t="s">
        <v>164</v>
      </c>
      <c r="B639" s="4" t="s">
        <v>824</v>
      </c>
      <c r="C639" s="4" t="s">
        <v>913</v>
      </c>
      <c r="D639" s="4" t="s">
        <v>1170</v>
      </c>
      <c r="E639" s="4" t="s">
        <v>991</v>
      </c>
      <c r="F639" s="4" t="n">
        <f aca="false">COUNTIFS(Positions!$B$2:$B$14531,A639,Positions!$F$2:$F$14531,B639)</f>
        <v>5</v>
      </c>
      <c r="G639" s="4" t="n">
        <f aca="false">COUNTIFS(Positions!$B$2:$B$14531,A639,Positions!$F$2:$F$14531,B639,Positions!$E$2:$E$14531,"G")</f>
        <v>3</v>
      </c>
      <c r="H639" s="4" t="n">
        <f aca="false">COUNTIFS(Positions!$B$2:$B$14531,A639,Positions!$F$2:$F$14531,B639,Positions!$E$2:$E$14531,"C")</f>
        <v>1</v>
      </c>
      <c r="I639" s="3" t="n">
        <f aca="false">G639+H639</f>
        <v>4</v>
      </c>
      <c r="J639" s="6" t="n">
        <f aca="false">IF(F639=0,0,I639/F639)</f>
        <v>0.8</v>
      </c>
    </row>
    <row r="640" customFormat="false" ht="15" hidden="false" customHeight="false" outlineLevel="0" collapsed="false">
      <c r="A640" s="4" t="s">
        <v>164</v>
      </c>
      <c r="B640" s="4" t="s">
        <v>836</v>
      </c>
      <c r="C640" s="4" t="s">
        <v>916</v>
      </c>
      <c r="D640" s="4" t="s">
        <v>1171</v>
      </c>
      <c r="E640" s="4" t="s">
        <v>981</v>
      </c>
      <c r="F640" s="4" t="n">
        <f aca="false">COUNTIFS(Positions!$B$2:$B$14531,A640,Positions!$F$2:$F$14531,B640)</f>
        <v>7</v>
      </c>
      <c r="G640" s="4" t="n">
        <f aca="false">COUNTIFS(Positions!$B$2:$B$14531,A640,Positions!$F$2:$F$14531,B640,Positions!$E$2:$E$14531,"G")</f>
        <v>2</v>
      </c>
      <c r="H640" s="4" t="n">
        <f aca="false">COUNTIFS(Positions!$B$2:$B$14531,A640,Positions!$F$2:$F$14531,B640,Positions!$E$2:$E$14531,"C")</f>
        <v>1</v>
      </c>
      <c r="I640" s="3" t="n">
        <f aca="false">G640+H640</f>
        <v>3</v>
      </c>
      <c r="J640" s="6" t="n">
        <f aca="false">IF(F640=0,0,I640/F640)</f>
        <v>0.428571428571429</v>
      </c>
    </row>
    <row r="641" customFormat="false" ht="15" hidden="false" customHeight="false" outlineLevel="0" collapsed="false">
      <c r="A641" s="7" t="s">
        <v>164</v>
      </c>
      <c r="B641" s="7" t="s">
        <v>919</v>
      </c>
      <c r="C641" s="7" t="s">
        <v>920</v>
      </c>
      <c r="D641" s="7" t="s">
        <v>928</v>
      </c>
      <c r="E641" s="7" t="s">
        <v>468</v>
      </c>
      <c r="F641" s="7" t="n">
        <f aca="false">COUNTIFS(Positions!$B$2:$B$14531,A641,Positions!$F$2:$F$14531,"Position 8")+COUNTIFS(Positions!$B$2:$B$14531,A641,Positions!$F$2:$F$14531,"Position 9")+COUNTIFS(Positions!$B$2:$B$14531,A641,Positions!$F$2:$F$14531,"Position 26")</f>
        <v>3</v>
      </c>
      <c r="G641" s="7" t="n">
        <f aca="false">COUNTIFS(Positions!$B$2:$B$14531,A641,Positions!$F$2:$F$14531,"Position 8",Positions!$E$2:$E$14531,"G")+COUNTIFS(Positions!$B$2:$B$14531,A641,Positions!$F$2:$F$14531,"Position 9",Positions!$E$2:$E$14531,"G")+COUNTIFS(Positions!$B$2:$B$14531,A641,Positions!$F$2:$F$14531,"Position 26",Positions!$E$2:$E$14531,"G")</f>
        <v>0</v>
      </c>
      <c r="H641" s="7" t="n">
        <f aca="false">COUNTIFS(Positions!$B$2:$B$14531,A641,Positions!$F$2:$F$14531,"Position 8",Positions!$E$2:$E$14531,"C")+COUNTIFS(Positions!$B$2:$B$14531,A641,Positions!$F$2:$F$14531,"Position 9",Positions!$E$2:$E$14531,"C")+COUNTIFS(Positions!$B$2:$B$14531,A641,Positions!$F$2:$F$14531,"Position 26",Positions!$E$2:$E$14531,"C")</f>
        <v>0</v>
      </c>
      <c r="I641" s="8" t="n">
        <f aca="false">G641+H641</f>
        <v>0</v>
      </c>
      <c r="J641" s="26" t="n">
        <f aca="false">IF(F641=0,0,I641/F641)</f>
        <v>0</v>
      </c>
    </row>
    <row r="642" customFormat="false" ht="15" hidden="false" customHeight="false" outlineLevel="0" collapsed="false">
      <c r="A642" s="4" t="s">
        <v>165</v>
      </c>
      <c r="B642" s="4" t="s">
        <v>788</v>
      </c>
      <c r="C642" s="4" t="s">
        <v>907</v>
      </c>
      <c r="D642" s="4" t="s">
        <v>908</v>
      </c>
      <c r="E642" s="4" t="s">
        <v>1172</v>
      </c>
      <c r="F642" s="4" t="n">
        <f aca="false">COUNTIFS(Positions!$B$2:$B$14531,A642,Positions!$F$2:$F$14531,B642)</f>
        <v>10</v>
      </c>
      <c r="G642" s="4" t="n">
        <f aca="false">COUNTIFS(Positions!$B$2:$B$14531,A642,Positions!$F$2:$F$14531,B642,Positions!$E$2:$E$14531,"G")</f>
        <v>3</v>
      </c>
      <c r="H642" s="4" t="n">
        <f aca="false">COUNTIFS(Positions!$B$2:$B$14531,A642,Positions!$F$2:$F$14531,B642,Positions!$E$2:$E$14531,"C")</f>
        <v>2</v>
      </c>
      <c r="I642" s="3" t="n">
        <f aca="false">G642+H642</f>
        <v>5</v>
      </c>
      <c r="J642" s="6" t="n">
        <f aca="false">IF(F642=0,0,I642/F642)</f>
        <v>0.5</v>
      </c>
    </row>
    <row r="643" customFormat="false" ht="15" hidden="false" customHeight="false" outlineLevel="0" collapsed="false">
      <c r="A643" s="4" t="s">
        <v>165</v>
      </c>
      <c r="B643" s="4" t="s">
        <v>811</v>
      </c>
      <c r="C643" s="4" t="s">
        <v>910</v>
      </c>
      <c r="D643" s="4" t="s">
        <v>911</v>
      </c>
      <c r="E643" s="4" t="s">
        <v>948</v>
      </c>
      <c r="F643" s="4" t="n">
        <f aca="false">COUNTIFS(Positions!$B$2:$B$14531,A643,Positions!$F$2:$F$14531,B643)</f>
        <v>7</v>
      </c>
      <c r="G643" s="4" t="n">
        <f aca="false">COUNTIFS(Positions!$B$2:$B$14531,A643,Positions!$F$2:$F$14531,B643,Positions!$E$2:$E$14531,"G")</f>
        <v>0</v>
      </c>
      <c r="H643" s="4" t="n">
        <f aca="false">COUNTIFS(Positions!$B$2:$B$14531,A643,Positions!$F$2:$F$14531,B643,Positions!$E$2:$E$14531,"C")</f>
        <v>2</v>
      </c>
      <c r="I643" s="3" t="n">
        <f aca="false">G643+H643</f>
        <v>2</v>
      </c>
      <c r="J643" s="6" t="n">
        <f aca="false">IF(F643=0,0,I643/F643)</f>
        <v>0.285714285714286</v>
      </c>
    </row>
    <row r="644" customFormat="false" ht="15" hidden="false" customHeight="false" outlineLevel="0" collapsed="false">
      <c r="A644" s="4" t="s">
        <v>165</v>
      </c>
      <c r="B644" s="4" t="s">
        <v>824</v>
      </c>
      <c r="C644" s="4" t="s">
        <v>913</v>
      </c>
      <c r="D644" s="4" t="s">
        <v>914</v>
      </c>
      <c r="E644" s="4" t="s">
        <v>1173</v>
      </c>
      <c r="F644" s="4" t="n">
        <f aca="false">COUNTIFS(Positions!$B$2:$B$14531,A644,Positions!$F$2:$F$14531,B644)</f>
        <v>5</v>
      </c>
      <c r="G644" s="4" t="n">
        <f aca="false">COUNTIFS(Positions!$B$2:$B$14531,A644,Positions!$F$2:$F$14531,B644,Positions!$E$2:$E$14531,"G")</f>
        <v>2</v>
      </c>
      <c r="H644" s="4" t="n">
        <f aca="false">COUNTIFS(Positions!$B$2:$B$14531,A644,Positions!$F$2:$F$14531,B644,Positions!$E$2:$E$14531,"C")</f>
        <v>3</v>
      </c>
      <c r="I644" s="3" t="n">
        <f aca="false">G644+H644</f>
        <v>5</v>
      </c>
      <c r="J644" s="6" t="n">
        <f aca="false">IF(F644=0,0,I644/F644)</f>
        <v>1</v>
      </c>
    </row>
    <row r="645" customFormat="false" ht="15" hidden="false" customHeight="false" outlineLevel="0" collapsed="false">
      <c r="A645" s="4" t="s">
        <v>165</v>
      </c>
      <c r="B645" s="4" t="s">
        <v>836</v>
      </c>
      <c r="C645" s="4" t="s">
        <v>916</v>
      </c>
      <c r="D645" s="4" t="s">
        <v>917</v>
      </c>
      <c r="E645" s="4" t="s">
        <v>981</v>
      </c>
      <c r="F645" s="4" t="n">
        <f aca="false">COUNTIFS(Positions!$B$2:$B$14531,A645,Positions!$F$2:$F$14531,B645)</f>
        <v>7</v>
      </c>
      <c r="G645" s="4" t="n">
        <f aca="false">COUNTIFS(Positions!$B$2:$B$14531,A645,Positions!$F$2:$F$14531,B645,Positions!$E$2:$E$14531,"G")</f>
        <v>2</v>
      </c>
      <c r="H645" s="4" t="n">
        <f aca="false">COUNTIFS(Positions!$B$2:$B$14531,A645,Positions!$F$2:$F$14531,B645,Positions!$E$2:$E$14531,"C")</f>
        <v>1</v>
      </c>
      <c r="I645" s="3" t="n">
        <f aca="false">G645+H645</f>
        <v>3</v>
      </c>
      <c r="J645" s="6" t="n">
        <f aca="false">IF(F645=0,0,I645/F645)</f>
        <v>0.428571428571429</v>
      </c>
    </row>
    <row r="646" customFormat="false" ht="15" hidden="false" customHeight="false" outlineLevel="0" collapsed="false">
      <c r="A646" s="7" t="s">
        <v>165</v>
      </c>
      <c r="B646" s="7" t="s">
        <v>919</v>
      </c>
      <c r="C646" s="7" t="s">
        <v>920</v>
      </c>
      <c r="D646" s="7" t="s">
        <v>921</v>
      </c>
      <c r="E646" s="7" t="s">
        <v>468</v>
      </c>
      <c r="F646" s="7" t="n">
        <f aca="false">COUNTIFS(Positions!$B$2:$B$14531,A646,Positions!$F$2:$F$14531,"Position 8")+COUNTIFS(Positions!$B$2:$B$14531,A646,Positions!$F$2:$F$14531,"Position 9")+COUNTIFS(Positions!$B$2:$B$14531,A646,Positions!$F$2:$F$14531,"Position 26")</f>
        <v>3</v>
      </c>
      <c r="G646" s="7" t="n">
        <f aca="false">COUNTIFS(Positions!$B$2:$B$14531,A646,Positions!$F$2:$F$14531,"Position 8",Positions!$E$2:$E$14531,"G")+COUNTIFS(Positions!$B$2:$B$14531,A646,Positions!$F$2:$F$14531,"Position 9",Positions!$E$2:$E$14531,"G")+COUNTIFS(Positions!$B$2:$B$14531,A646,Positions!$F$2:$F$14531,"Position 26",Positions!$E$2:$E$14531,"G")</f>
        <v>0</v>
      </c>
      <c r="H646" s="7" t="n">
        <f aca="false">COUNTIFS(Positions!$B$2:$B$14531,A646,Positions!$F$2:$F$14531,"Position 8",Positions!$E$2:$E$14531,"C")+COUNTIFS(Positions!$B$2:$B$14531,A646,Positions!$F$2:$F$14531,"Position 9",Positions!$E$2:$E$14531,"C")+COUNTIFS(Positions!$B$2:$B$14531,A646,Positions!$F$2:$F$14531,"Position 26",Positions!$E$2:$E$14531,"C")</f>
        <v>0</v>
      </c>
      <c r="I646" s="8" t="n">
        <f aca="false">G646+H646</f>
        <v>0</v>
      </c>
      <c r="J646" s="26" t="n">
        <f aca="false">IF(F646=0,0,I646/F646)</f>
        <v>0</v>
      </c>
    </row>
    <row r="647" customFormat="false" ht="15" hidden="false" customHeight="false" outlineLevel="0" collapsed="false">
      <c r="A647" s="4" t="s">
        <v>166</v>
      </c>
      <c r="B647" s="4" t="s">
        <v>788</v>
      </c>
      <c r="C647" s="4" t="s">
        <v>907</v>
      </c>
      <c r="D647" s="4" t="s">
        <v>908</v>
      </c>
      <c r="E647" s="4" t="s">
        <v>1174</v>
      </c>
      <c r="F647" s="4" t="n">
        <f aca="false">COUNTIFS(Positions!$B$2:$B$14531,A647,Positions!$F$2:$F$14531,B647)</f>
        <v>10</v>
      </c>
      <c r="G647" s="4" t="n">
        <f aca="false">COUNTIFS(Positions!$B$2:$B$14531,A647,Positions!$F$2:$F$14531,B647,Positions!$E$2:$E$14531,"G")</f>
        <v>3</v>
      </c>
      <c r="H647" s="4" t="n">
        <f aca="false">COUNTIFS(Positions!$B$2:$B$14531,A647,Positions!$F$2:$F$14531,B647,Positions!$E$2:$E$14531,"C")</f>
        <v>2</v>
      </c>
      <c r="I647" s="3" t="n">
        <f aca="false">G647+H647</f>
        <v>5</v>
      </c>
      <c r="J647" s="6" t="n">
        <f aca="false">IF(F647=0,0,I647/F647)</f>
        <v>0.5</v>
      </c>
    </row>
    <row r="648" customFormat="false" ht="15" hidden="false" customHeight="false" outlineLevel="0" collapsed="false">
      <c r="A648" s="4" t="s">
        <v>166</v>
      </c>
      <c r="B648" s="4" t="s">
        <v>811</v>
      </c>
      <c r="C648" s="4" t="s">
        <v>910</v>
      </c>
      <c r="D648" s="4" t="s">
        <v>911</v>
      </c>
      <c r="E648" s="4" t="s">
        <v>948</v>
      </c>
      <c r="F648" s="4" t="n">
        <f aca="false">COUNTIFS(Positions!$B$2:$B$14531,A648,Positions!$F$2:$F$14531,B648)</f>
        <v>7</v>
      </c>
      <c r="G648" s="4" t="n">
        <f aca="false">COUNTIFS(Positions!$B$2:$B$14531,A648,Positions!$F$2:$F$14531,B648,Positions!$E$2:$E$14531,"G")</f>
        <v>0</v>
      </c>
      <c r="H648" s="4" t="n">
        <f aca="false">COUNTIFS(Positions!$B$2:$B$14531,A648,Positions!$F$2:$F$14531,B648,Positions!$E$2:$E$14531,"C")</f>
        <v>2</v>
      </c>
      <c r="I648" s="3" t="n">
        <f aca="false">G648+H648</f>
        <v>2</v>
      </c>
      <c r="J648" s="6" t="n">
        <f aca="false">IF(F648=0,0,I648/F648)</f>
        <v>0.285714285714286</v>
      </c>
    </row>
    <row r="649" customFormat="false" ht="15" hidden="false" customHeight="false" outlineLevel="0" collapsed="false">
      <c r="A649" s="4" t="s">
        <v>166</v>
      </c>
      <c r="B649" s="4" t="s">
        <v>824</v>
      </c>
      <c r="C649" s="4" t="s">
        <v>913</v>
      </c>
      <c r="D649" s="4" t="s">
        <v>914</v>
      </c>
      <c r="E649" s="4" t="s">
        <v>953</v>
      </c>
      <c r="F649" s="4" t="n">
        <f aca="false">COUNTIFS(Positions!$B$2:$B$14531,A649,Positions!$F$2:$F$14531,B649)</f>
        <v>5</v>
      </c>
      <c r="G649" s="4" t="n">
        <f aca="false">COUNTIFS(Positions!$B$2:$B$14531,A649,Positions!$F$2:$F$14531,B649,Positions!$E$2:$E$14531,"G")</f>
        <v>2</v>
      </c>
      <c r="H649" s="4" t="n">
        <f aca="false">COUNTIFS(Positions!$B$2:$B$14531,A649,Positions!$F$2:$F$14531,B649,Positions!$E$2:$E$14531,"C")</f>
        <v>1</v>
      </c>
      <c r="I649" s="3" t="n">
        <f aca="false">G649+H649</f>
        <v>3</v>
      </c>
      <c r="J649" s="6" t="n">
        <f aca="false">IF(F649=0,0,I649/F649)</f>
        <v>0.6</v>
      </c>
    </row>
    <row r="650" customFormat="false" ht="15" hidden="false" customHeight="false" outlineLevel="0" collapsed="false">
      <c r="A650" s="4" t="s">
        <v>166</v>
      </c>
      <c r="B650" s="4" t="s">
        <v>836</v>
      </c>
      <c r="C650" s="4" t="s">
        <v>916</v>
      </c>
      <c r="D650" s="4" t="s">
        <v>917</v>
      </c>
      <c r="E650" s="4" t="s">
        <v>918</v>
      </c>
      <c r="F650" s="4" t="n">
        <f aca="false">COUNTIFS(Positions!$B$2:$B$14531,A650,Positions!$F$2:$F$14531,B650)</f>
        <v>7</v>
      </c>
      <c r="G650" s="4" t="n">
        <f aca="false">COUNTIFS(Positions!$B$2:$B$14531,A650,Positions!$F$2:$F$14531,B650,Positions!$E$2:$E$14531,"G")</f>
        <v>0</v>
      </c>
      <c r="H650" s="4" t="n">
        <f aca="false">COUNTIFS(Positions!$B$2:$B$14531,A650,Positions!$F$2:$F$14531,B650,Positions!$E$2:$E$14531,"C")</f>
        <v>1</v>
      </c>
      <c r="I650" s="3" t="n">
        <f aca="false">G650+H650</f>
        <v>1</v>
      </c>
      <c r="J650" s="6" t="n">
        <f aca="false">IF(F650=0,0,I650/F650)</f>
        <v>0.142857142857143</v>
      </c>
    </row>
    <row r="651" customFormat="false" ht="15" hidden="false" customHeight="false" outlineLevel="0" collapsed="false">
      <c r="A651" s="7" t="s">
        <v>166</v>
      </c>
      <c r="B651" s="7" t="s">
        <v>919</v>
      </c>
      <c r="C651" s="7" t="s">
        <v>920</v>
      </c>
      <c r="D651" s="7" t="s">
        <v>921</v>
      </c>
      <c r="E651" s="7" t="s">
        <v>327</v>
      </c>
      <c r="F651" s="7" t="n">
        <f aca="false">COUNTIFS(Positions!$B$2:$B$14531,A651,Positions!$F$2:$F$14531,"Position 8")+COUNTIFS(Positions!$B$2:$B$14531,A651,Positions!$F$2:$F$14531,"Position 9")+COUNTIFS(Positions!$B$2:$B$14531,A651,Positions!$F$2:$F$14531,"Position 26")</f>
        <v>3</v>
      </c>
      <c r="G651" s="7" t="n">
        <f aca="false">COUNTIFS(Positions!$B$2:$B$14531,A651,Positions!$F$2:$F$14531,"Position 8",Positions!$E$2:$E$14531,"G")+COUNTIFS(Positions!$B$2:$B$14531,A651,Positions!$F$2:$F$14531,"Position 9",Positions!$E$2:$E$14531,"G")+COUNTIFS(Positions!$B$2:$B$14531,A651,Positions!$F$2:$F$14531,"Position 26",Positions!$E$2:$E$14531,"G")</f>
        <v>2</v>
      </c>
      <c r="H651" s="7" t="n">
        <f aca="false">COUNTIFS(Positions!$B$2:$B$14531,A651,Positions!$F$2:$F$14531,"Position 8",Positions!$E$2:$E$14531,"C")+COUNTIFS(Positions!$B$2:$B$14531,A651,Positions!$F$2:$F$14531,"Position 9",Positions!$E$2:$E$14531,"C")+COUNTIFS(Positions!$B$2:$B$14531,A651,Positions!$F$2:$F$14531,"Position 26",Positions!$E$2:$E$14531,"C")</f>
        <v>0</v>
      </c>
      <c r="I651" s="8" t="n">
        <f aca="false">G651+H651</f>
        <v>2</v>
      </c>
      <c r="J651" s="26" t="n">
        <f aca="false">IF(F651=0,0,I651/F651)</f>
        <v>0.666666666666667</v>
      </c>
    </row>
    <row r="652" customFormat="false" ht="15" hidden="false" customHeight="false" outlineLevel="0" collapsed="false">
      <c r="A652" s="4" t="s">
        <v>167</v>
      </c>
      <c r="B652" s="4" t="s">
        <v>788</v>
      </c>
      <c r="C652" s="4" t="s">
        <v>907</v>
      </c>
      <c r="D652" s="4" t="s">
        <v>929</v>
      </c>
      <c r="E652" s="4" t="s">
        <v>1175</v>
      </c>
      <c r="F652" s="4" t="n">
        <f aca="false">COUNTIFS(Positions!$B$2:$B$14531,A652,Positions!$F$2:$F$14531,B652)</f>
        <v>9</v>
      </c>
      <c r="G652" s="4" t="n">
        <f aca="false">COUNTIFS(Positions!$B$2:$B$14531,A652,Positions!$F$2:$F$14531,B652,Positions!$E$2:$E$14531,"G")</f>
        <v>3</v>
      </c>
      <c r="H652" s="4" t="n">
        <f aca="false">COUNTIFS(Positions!$B$2:$B$14531,A652,Positions!$F$2:$F$14531,B652,Positions!$E$2:$E$14531,"C")</f>
        <v>1</v>
      </c>
      <c r="I652" s="3" t="n">
        <f aca="false">G652+H652</f>
        <v>4</v>
      </c>
      <c r="J652" s="6" t="n">
        <f aca="false">IF(F652=0,0,I652/F652)</f>
        <v>0.444444444444444</v>
      </c>
    </row>
    <row r="653" customFormat="false" ht="15" hidden="false" customHeight="false" outlineLevel="0" collapsed="false">
      <c r="A653" s="4" t="s">
        <v>167</v>
      </c>
      <c r="B653" s="4" t="s">
        <v>811</v>
      </c>
      <c r="C653" s="4" t="s">
        <v>910</v>
      </c>
      <c r="D653" s="4" t="s">
        <v>931</v>
      </c>
      <c r="E653" s="4" t="s">
        <v>948</v>
      </c>
      <c r="F653" s="4" t="n">
        <f aca="false">COUNTIFS(Positions!$B$2:$B$14531,A653,Positions!$F$2:$F$14531,B653)</f>
        <v>7</v>
      </c>
      <c r="G653" s="4" t="n">
        <f aca="false">COUNTIFS(Positions!$B$2:$B$14531,A653,Positions!$F$2:$F$14531,B653,Positions!$E$2:$E$14531,"G")</f>
        <v>0</v>
      </c>
      <c r="H653" s="4" t="n">
        <f aca="false">COUNTIFS(Positions!$B$2:$B$14531,A653,Positions!$F$2:$F$14531,B653,Positions!$E$2:$E$14531,"C")</f>
        <v>2</v>
      </c>
      <c r="I653" s="3" t="n">
        <f aca="false">G653+H653</f>
        <v>2</v>
      </c>
      <c r="J653" s="6" t="n">
        <f aca="false">IF(F653=0,0,I653/F653)</f>
        <v>0.285714285714286</v>
      </c>
    </row>
    <row r="654" customFormat="false" ht="15" hidden="false" customHeight="false" outlineLevel="0" collapsed="false">
      <c r="A654" s="4" t="s">
        <v>167</v>
      </c>
      <c r="B654" s="4" t="s">
        <v>824</v>
      </c>
      <c r="C654" s="4" t="s">
        <v>913</v>
      </c>
      <c r="D654" s="4" t="s">
        <v>949</v>
      </c>
      <c r="E654" s="4" t="s">
        <v>995</v>
      </c>
      <c r="F654" s="4" t="n">
        <f aca="false">COUNTIFS(Positions!$B$2:$B$14531,A654,Positions!$F$2:$F$14531,B654)</f>
        <v>5</v>
      </c>
      <c r="G654" s="4" t="n">
        <f aca="false">COUNTIFS(Positions!$B$2:$B$14531,A654,Positions!$F$2:$F$14531,B654,Positions!$E$2:$E$14531,"G")</f>
        <v>2</v>
      </c>
      <c r="H654" s="4" t="n">
        <f aca="false">COUNTIFS(Positions!$B$2:$B$14531,A654,Positions!$F$2:$F$14531,B654,Positions!$E$2:$E$14531,"C")</f>
        <v>1</v>
      </c>
      <c r="I654" s="3" t="n">
        <f aca="false">G654+H654</f>
        <v>3</v>
      </c>
      <c r="J654" s="6" t="n">
        <f aca="false">IF(F654=0,0,I654/F654)</f>
        <v>0.6</v>
      </c>
    </row>
    <row r="655" customFormat="false" ht="15" hidden="false" customHeight="false" outlineLevel="0" collapsed="false">
      <c r="A655" s="4" t="s">
        <v>167</v>
      </c>
      <c r="B655" s="4" t="s">
        <v>836</v>
      </c>
      <c r="C655" s="4" t="s">
        <v>916</v>
      </c>
      <c r="D655" s="4" t="s">
        <v>951</v>
      </c>
      <c r="E655" s="4" t="s">
        <v>988</v>
      </c>
      <c r="F655" s="4" t="n">
        <f aca="false">COUNTIFS(Positions!$B$2:$B$14531,A655,Positions!$F$2:$F$14531,B655)</f>
        <v>7</v>
      </c>
      <c r="G655" s="4" t="n">
        <f aca="false">COUNTIFS(Positions!$B$2:$B$14531,A655,Positions!$F$2:$F$14531,B655,Positions!$E$2:$E$14531,"G")</f>
        <v>1</v>
      </c>
      <c r="H655" s="4" t="n">
        <f aca="false">COUNTIFS(Positions!$B$2:$B$14531,A655,Positions!$F$2:$F$14531,B655,Positions!$E$2:$E$14531,"C")</f>
        <v>1</v>
      </c>
      <c r="I655" s="3" t="n">
        <f aca="false">G655+H655</f>
        <v>2</v>
      </c>
      <c r="J655" s="6" t="n">
        <f aca="false">IF(F655=0,0,I655/F655)</f>
        <v>0.285714285714286</v>
      </c>
    </row>
    <row r="656" customFormat="false" ht="15" hidden="false" customHeight="false" outlineLevel="0" collapsed="false">
      <c r="A656" s="7" t="s">
        <v>167</v>
      </c>
      <c r="B656" s="7" t="s">
        <v>919</v>
      </c>
      <c r="C656" s="7" t="s">
        <v>920</v>
      </c>
      <c r="D656" s="7" t="s">
        <v>936</v>
      </c>
      <c r="E656" s="7" t="s">
        <v>468</v>
      </c>
      <c r="F656" s="7" t="n">
        <f aca="false">COUNTIFS(Positions!$B$2:$B$14531,A656,Positions!$F$2:$F$14531,"Position 8")+COUNTIFS(Positions!$B$2:$B$14531,A656,Positions!$F$2:$F$14531,"Position 9")+COUNTIFS(Positions!$B$2:$B$14531,A656,Positions!$F$2:$F$14531,"Position 26")</f>
        <v>3</v>
      </c>
      <c r="G656" s="7" t="n">
        <f aca="false">COUNTIFS(Positions!$B$2:$B$14531,A656,Positions!$F$2:$F$14531,"Position 8",Positions!$E$2:$E$14531,"G")+COUNTIFS(Positions!$B$2:$B$14531,A656,Positions!$F$2:$F$14531,"Position 9",Positions!$E$2:$E$14531,"G")+COUNTIFS(Positions!$B$2:$B$14531,A656,Positions!$F$2:$F$14531,"Position 26",Positions!$E$2:$E$14531,"G")</f>
        <v>0</v>
      </c>
      <c r="H656" s="7" t="n">
        <f aca="false">COUNTIFS(Positions!$B$2:$B$14531,A656,Positions!$F$2:$F$14531,"Position 8",Positions!$E$2:$E$14531,"C")+COUNTIFS(Positions!$B$2:$B$14531,A656,Positions!$F$2:$F$14531,"Position 9",Positions!$E$2:$E$14531,"C")+COUNTIFS(Positions!$B$2:$B$14531,A656,Positions!$F$2:$F$14531,"Position 26",Positions!$E$2:$E$14531,"C")</f>
        <v>0</v>
      </c>
      <c r="I656" s="8" t="n">
        <f aca="false">G656+H656</f>
        <v>0</v>
      </c>
      <c r="J656" s="26" t="n">
        <f aca="false">IF(F656=0,0,I656/F656)</f>
        <v>0</v>
      </c>
    </row>
    <row r="657" customFormat="false" ht="15" hidden="false" customHeight="false" outlineLevel="0" collapsed="false">
      <c r="A657" s="4" t="s">
        <v>168</v>
      </c>
      <c r="B657" s="4" t="s">
        <v>788</v>
      </c>
      <c r="C657" s="4" t="s">
        <v>907</v>
      </c>
      <c r="D657" s="4" t="s">
        <v>908</v>
      </c>
      <c r="E657" s="4" t="s">
        <v>1176</v>
      </c>
      <c r="F657" s="4" t="n">
        <f aca="false">COUNTIFS(Positions!$B$2:$B$14531,A657,Positions!$F$2:$F$14531,B657)</f>
        <v>10</v>
      </c>
      <c r="G657" s="4" t="n">
        <f aca="false">COUNTIFS(Positions!$B$2:$B$14531,A657,Positions!$F$2:$F$14531,B657,Positions!$E$2:$E$14531,"G")</f>
        <v>3</v>
      </c>
      <c r="H657" s="4" t="n">
        <f aca="false">COUNTIFS(Positions!$B$2:$B$14531,A657,Positions!$F$2:$F$14531,B657,Positions!$E$2:$E$14531,"C")</f>
        <v>1</v>
      </c>
      <c r="I657" s="3" t="n">
        <f aca="false">G657+H657</f>
        <v>4</v>
      </c>
      <c r="J657" s="6" t="n">
        <f aca="false">IF(F657=0,0,I657/F657)</f>
        <v>0.4</v>
      </c>
    </row>
    <row r="658" customFormat="false" ht="15" hidden="false" customHeight="false" outlineLevel="0" collapsed="false">
      <c r="A658" s="4" t="s">
        <v>168</v>
      </c>
      <c r="B658" s="4" t="s">
        <v>811</v>
      </c>
      <c r="C658" s="4" t="s">
        <v>910</v>
      </c>
      <c r="D658" s="4" t="s">
        <v>911</v>
      </c>
      <c r="E658" s="4" t="s">
        <v>994</v>
      </c>
      <c r="F658" s="4" t="n">
        <f aca="false">COUNTIFS(Positions!$B$2:$B$14531,A658,Positions!$F$2:$F$14531,B658)</f>
        <v>7</v>
      </c>
      <c r="G658" s="4" t="n">
        <f aca="false">COUNTIFS(Positions!$B$2:$B$14531,A658,Positions!$F$2:$F$14531,B658,Positions!$E$2:$E$14531,"G")</f>
        <v>1</v>
      </c>
      <c r="H658" s="4" t="n">
        <f aca="false">COUNTIFS(Positions!$B$2:$B$14531,A658,Positions!$F$2:$F$14531,B658,Positions!$E$2:$E$14531,"C")</f>
        <v>1</v>
      </c>
      <c r="I658" s="3" t="n">
        <f aca="false">G658+H658</f>
        <v>2</v>
      </c>
      <c r="J658" s="6" t="n">
        <f aca="false">IF(F658=0,0,I658/F658)</f>
        <v>0.285714285714286</v>
      </c>
    </row>
    <row r="659" customFormat="false" ht="15" hidden="false" customHeight="false" outlineLevel="0" collapsed="false">
      <c r="A659" s="4" t="s">
        <v>168</v>
      </c>
      <c r="B659" s="4" t="s">
        <v>824</v>
      </c>
      <c r="C659" s="4" t="s">
        <v>913</v>
      </c>
      <c r="D659" s="4" t="s">
        <v>914</v>
      </c>
      <c r="E659" s="4" t="s">
        <v>953</v>
      </c>
      <c r="F659" s="4" t="n">
        <f aca="false">COUNTIFS(Positions!$B$2:$B$14531,A659,Positions!$F$2:$F$14531,B659)</f>
        <v>5</v>
      </c>
      <c r="G659" s="4" t="n">
        <f aca="false">COUNTIFS(Positions!$B$2:$B$14531,A659,Positions!$F$2:$F$14531,B659,Positions!$E$2:$E$14531,"G")</f>
        <v>2</v>
      </c>
      <c r="H659" s="4" t="n">
        <f aca="false">COUNTIFS(Positions!$B$2:$B$14531,A659,Positions!$F$2:$F$14531,B659,Positions!$E$2:$E$14531,"C")</f>
        <v>1</v>
      </c>
      <c r="I659" s="3" t="n">
        <f aca="false">G659+H659</f>
        <v>3</v>
      </c>
      <c r="J659" s="6" t="n">
        <f aca="false">IF(F659=0,0,I659/F659)</f>
        <v>0.6</v>
      </c>
    </row>
    <row r="660" customFormat="false" ht="15" hidden="false" customHeight="false" outlineLevel="0" collapsed="false">
      <c r="A660" s="4" t="s">
        <v>168</v>
      </c>
      <c r="B660" s="4" t="s">
        <v>836</v>
      </c>
      <c r="C660" s="4" t="s">
        <v>916</v>
      </c>
      <c r="D660" s="4" t="s">
        <v>917</v>
      </c>
      <c r="E660" s="4" t="s">
        <v>968</v>
      </c>
      <c r="F660" s="4" t="n">
        <f aca="false">COUNTIFS(Positions!$B$2:$B$14531,A660,Positions!$F$2:$F$14531,B660)</f>
        <v>7</v>
      </c>
      <c r="G660" s="4" t="n">
        <f aca="false">COUNTIFS(Positions!$B$2:$B$14531,A660,Positions!$F$2:$F$14531,B660,Positions!$E$2:$E$14531,"G")</f>
        <v>1</v>
      </c>
      <c r="H660" s="4" t="n">
        <f aca="false">COUNTIFS(Positions!$B$2:$B$14531,A660,Positions!$F$2:$F$14531,B660,Positions!$E$2:$E$14531,"C")</f>
        <v>2</v>
      </c>
      <c r="I660" s="3" t="n">
        <f aca="false">G660+H660</f>
        <v>3</v>
      </c>
      <c r="J660" s="6" t="n">
        <f aca="false">IF(F660=0,0,I660/F660)</f>
        <v>0.428571428571429</v>
      </c>
    </row>
    <row r="661" customFormat="false" ht="15" hidden="false" customHeight="false" outlineLevel="0" collapsed="false">
      <c r="A661" s="7" t="s">
        <v>168</v>
      </c>
      <c r="B661" s="7" t="s">
        <v>919</v>
      </c>
      <c r="C661" s="7" t="s">
        <v>920</v>
      </c>
      <c r="D661" s="7" t="s">
        <v>921</v>
      </c>
      <c r="E661" s="7" t="s">
        <v>365</v>
      </c>
      <c r="F661" s="7" t="n">
        <f aca="false">COUNTIFS(Positions!$B$2:$B$14531,A661,Positions!$F$2:$F$14531,"Position 8")+COUNTIFS(Positions!$B$2:$B$14531,A661,Positions!$F$2:$F$14531,"Position 9")+COUNTIFS(Positions!$B$2:$B$14531,A661,Positions!$F$2:$F$14531,"Position 26")</f>
        <v>3</v>
      </c>
      <c r="G661" s="7" t="n">
        <f aca="false">COUNTIFS(Positions!$B$2:$B$14531,A661,Positions!$F$2:$F$14531,"Position 8",Positions!$E$2:$E$14531,"G")+COUNTIFS(Positions!$B$2:$B$14531,A661,Positions!$F$2:$F$14531,"Position 9",Positions!$E$2:$E$14531,"G")+COUNTIFS(Positions!$B$2:$B$14531,A661,Positions!$F$2:$F$14531,"Position 26",Positions!$E$2:$E$14531,"G")</f>
        <v>1</v>
      </c>
      <c r="H661" s="7" t="n">
        <f aca="false">COUNTIFS(Positions!$B$2:$B$14531,A661,Positions!$F$2:$F$14531,"Position 8",Positions!$E$2:$E$14531,"C")+COUNTIFS(Positions!$B$2:$B$14531,A661,Positions!$F$2:$F$14531,"Position 9",Positions!$E$2:$E$14531,"C")+COUNTIFS(Positions!$B$2:$B$14531,A661,Positions!$F$2:$F$14531,"Position 26",Positions!$E$2:$E$14531,"C")</f>
        <v>0</v>
      </c>
      <c r="I661" s="8" t="n">
        <f aca="false">G661+H661</f>
        <v>1</v>
      </c>
      <c r="J661" s="26" t="n">
        <f aca="false">IF(F661=0,0,I661/F661)</f>
        <v>0.333333333333333</v>
      </c>
    </row>
    <row r="662" customFormat="false" ht="15" hidden="false" customHeight="false" outlineLevel="0" collapsed="false">
      <c r="A662" s="4" t="s">
        <v>169</v>
      </c>
      <c r="B662" s="4" t="s">
        <v>788</v>
      </c>
      <c r="C662" s="4" t="s">
        <v>907</v>
      </c>
      <c r="D662" s="4" t="s">
        <v>908</v>
      </c>
      <c r="E662" s="4" t="s">
        <v>1177</v>
      </c>
      <c r="F662" s="4" t="n">
        <f aca="false">COUNTIFS(Positions!$B$2:$B$14531,A662,Positions!$F$2:$F$14531,B662)</f>
        <v>10</v>
      </c>
      <c r="G662" s="4" t="n">
        <f aca="false">COUNTIFS(Positions!$B$2:$B$14531,A662,Positions!$F$2:$F$14531,B662,Positions!$E$2:$E$14531,"G")</f>
        <v>3</v>
      </c>
      <c r="H662" s="4" t="n">
        <f aca="false">COUNTIFS(Positions!$B$2:$B$14531,A662,Positions!$F$2:$F$14531,B662,Positions!$E$2:$E$14531,"C")</f>
        <v>1</v>
      </c>
      <c r="I662" s="3" t="n">
        <f aca="false">G662+H662</f>
        <v>4</v>
      </c>
      <c r="J662" s="6" t="n">
        <f aca="false">IF(F662=0,0,I662/F662)</f>
        <v>0.4</v>
      </c>
    </row>
    <row r="663" customFormat="false" ht="15" hidden="false" customHeight="false" outlineLevel="0" collapsed="false">
      <c r="A663" s="4" t="s">
        <v>169</v>
      </c>
      <c r="B663" s="4" t="s">
        <v>811</v>
      </c>
      <c r="C663" s="4" t="s">
        <v>910</v>
      </c>
      <c r="D663" s="4" t="s">
        <v>911</v>
      </c>
      <c r="E663" s="4" t="s">
        <v>1178</v>
      </c>
      <c r="F663" s="4" t="n">
        <f aca="false">COUNTIFS(Positions!$B$2:$B$14531,A663,Positions!$F$2:$F$14531,B663)</f>
        <v>7</v>
      </c>
      <c r="G663" s="4" t="n">
        <f aca="false">COUNTIFS(Positions!$B$2:$B$14531,A663,Positions!$F$2:$F$14531,B663,Positions!$E$2:$E$14531,"G")</f>
        <v>5</v>
      </c>
      <c r="H663" s="4" t="n">
        <f aca="false">COUNTIFS(Positions!$B$2:$B$14531,A663,Positions!$F$2:$F$14531,B663,Positions!$E$2:$E$14531,"C")</f>
        <v>1</v>
      </c>
      <c r="I663" s="3" t="n">
        <f aca="false">G663+H663</f>
        <v>6</v>
      </c>
      <c r="J663" s="6" t="n">
        <f aca="false">IF(F663=0,0,I663/F663)</f>
        <v>0.857142857142857</v>
      </c>
    </row>
    <row r="664" customFormat="false" ht="15" hidden="false" customHeight="false" outlineLevel="0" collapsed="false">
      <c r="A664" s="4" t="s">
        <v>169</v>
      </c>
      <c r="B664" s="4" t="s">
        <v>824</v>
      </c>
      <c r="C664" s="4" t="s">
        <v>913</v>
      </c>
      <c r="D664" s="4" t="s">
        <v>914</v>
      </c>
      <c r="E664" s="4" t="s">
        <v>991</v>
      </c>
      <c r="F664" s="4" t="n">
        <f aca="false">COUNTIFS(Positions!$B$2:$B$14531,A664,Positions!$F$2:$F$14531,B664)</f>
        <v>5</v>
      </c>
      <c r="G664" s="4" t="n">
        <f aca="false">COUNTIFS(Positions!$B$2:$B$14531,A664,Positions!$F$2:$F$14531,B664,Positions!$E$2:$E$14531,"G")</f>
        <v>3</v>
      </c>
      <c r="H664" s="4" t="n">
        <f aca="false">COUNTIFS(Positions!$B$2:$B$14531,A664,Positions!$F$2:$F$14531,B664,Positions!$E$2:$E$14531,"C")</f>
        <v>1</v>
      </c>
      <c r="I664" s="3" t="n">
        <f aca="false">G664+H664</f>
        <v>4</v>
      </c>
      <c r="J664" s="6" t="n">
        <f aca="false">IF(F664=0,0,I664/F664)</f>
        <v>0.8</v>
      </c>
    </row>
    <row r="665" customFormat="false" ht="15" hidden="false" customHeight="false" outlineLevel="0" collapsed="false">
      <c r="A665" s="4" t="s">
        <v>169</v>
      </c>
      <c r="B665" s="4" t="s">
        <v>836</v>
      </c>
      <c r="C665" s="4" t="s">
        <v>916</v>
      </c>
      <c r="D665" s="4" t="s">
        <v>917</v>
      </c>
      <c r="E665" s="4" t="s">
        <v>918</v>
      </c>
      <c r="F665" s="4" t="n">
        <f aca="false">COUNTIFS(Positions!$B$2:$B$14531,A665,Positions!$F$2:$F$14531,B665)</f>
        <v>7</v>
      </c>
      <c r="G665" s="4" t="n">
        <f aca="false">COUNTIFS(Positions!$B$2:$B$14531,A665,Positions!$F$2:$F$14531,B665,Positions!$E$2:$E$14531,"G")</f>
        <v>0</v>
      </c>
      <c r="H665" s="4" t="n">
        <f aca="false">COUNTIFS(Positions!$B$2:$B$14531,A665,Positions!$F$2:$F$14531,B665,Positions!$E$2:$E$14531,"C")</f>
        <v>1</v>
      </c>
      <c r="I665" s="3" t="n">
        <f aca="false">G665+H665</f>
        <v>1</v>
      </c>
      <c r="J665" s="6" t="n">
        <f aca="false">IF(F665=0,0,I665/F665)</f>
        <v>0.142857142857143</v>
      </c>
    </row>
    <row r="666" customFormat="false" ht="15" hidden="false" customHeight="false" outlineLevel="0" collapsed="false">
      <c r="A666" s="7" t="s">
        <v>169</v>
      </c>
      <c r="B666" s="7" t="s">
        <v>919</v>
      </c>
      <c r="C666" s="7" t="s">
        <v>920</v>
      </c>
      <c r="D666" s="7" t="s">
        <v>921</v>
      </c>
      <c r="E666" s="7" t="s">
        <v>331</v>
      </c>
      <c r="F666" s="7" t="n">
        <f aca="false">COUNTIFS(Positions!$B$2:$B$14531,A666,Positions!$F$2:$F$14531,"Position 8")+COUNTIFS(Positions!$B$2:$B$14531,A666,Positions!$F$2:$F$14531,"Position 9")+COUNTIFS(Positions!$B$2:$B$14531,A666,Positions!$F$2:$F$14531,"Position 26")</f>
        <v>3</v>
      </c>
      <c r="G666" s="7" t="n">
        <f aca="false">COUNTIFS(Positions!$B$2:$B$14531,A666,Positions!$F$2:$F$14531,"Position 8",Positions!$E$2:$E$14531,"G")+COUNTIFS(Positions!$B$2:$B$14531,A666,Positions!$F$2:$F$14531,"Position 9",Positions!$E$2:$E$14531,"G")+COUNTIFS(Positions!$B$2:$B$14531,A666,Positions!$F$2:$F$14531,"Position 26",Positions!$E$2:$E$14531,"G")</f>
        <v>1</v>
      </c>
      <c r="H666" s="7" t="n">
        <f aca="false">COUNTIFS(Positions!$B$2:$B$14531,A666,Positions!$F$2:$F$14531,"Position 8",Positions!$E$2:$E$14531,"C")+COUNTIFS(Positions!$B$2:$B$14531,A666,Positions!$F$2:$F$14531,"Position 9",Positions!$E$2:$E$14531,"C")+COUNTIFS(Positions!$B$2:$B$14531,A666,Positions!$F$2:$F$14531,"Position 26",Positions!$E$2:$E$14531,"C")</f>
        <v>0</v>
      </c>
      <c r="I666" s="8" t="n">
        <f aca="false">G666+H666</f>
        <v>1</v>
      </c>
      <c r="J666" s="26" t="n">
        <f aca="false">IF(F666=0,0,I666/F666)</f>
        <v>0.333333333333333</v>
      </c>
    </row>
    <row r="667" customFormat="false" ht="15" hidden="false" customHeight="false" outlineLevel="0" collapsed="false">
      <c r="A667" s="4" t="s">
        <v>170</v>
      </c>
      <c r="B667" s="4" t="s">
        <v>788</v>
      </c>
      <c r="C667" s="4" t="s">
        <v>907</v>
      </c>
      <c r="D667" s="4" t="s">
        <v>929</v>
      </c>
      <c r="E667" s="4" t="s">
        <v>1179</v>
      </c>
      <c r="F667" s="4" t="n">
        <f aca="false">COUNTIFS(Positions!$B$2:$B$14531,A667,Positions!$F$2:$F$14531,B667)</f>
        <v>9</v>
      </c>
      <c r="G667" s="4" t="n">
        <f aca="false">COUNTIFS(Positions!$B$2:$B$14531,A667,Positions!$F$2:$F$14531,B667,Positions!$E$2:$E$14531,"G")</f>
        <v>3</v>
      </c>
      <c r="H667" s="4" t="n">
        <f aca="false">COUNTIFS(Positions!$B$2:$B$14531,A667,Positions!$F$2:$F$14531,B667,Positions!$E$2:$E$14531,"C")</f>
        <v>2</v>
      </c>
      <c r="I667" s="3" t="n">
        <f aca="false">G667+H667</f>
        <v>5</v>
      </c>
      <c r="J667" s="6" t="n">
        <f aca="false">IF(F667=0,0,I667/F667)</f>
        <v>0.555555555555556</v>
      </c>
    </row>
    <row r="668" customFormat="false" ht="15" hidden="false" customHeight="false" outlineLevel="0" collapsed="false">
      <c r="A668" s="4" t="s">
        <v>170</v>
      </c>
      <c r="B668" s="4" t="s">
        <v>811</v>
      </c>
      <c r="C668" s="4" t="s">
        <v>910</v>
      </c>
      <c r="D668" s="4" t="s">
        <v>931</v>
      </c>
      <c r="E668" s="4" t="s">
        <v>1051</v>
      </c>
      <c r="F668" s="4" t="n">
        <f aca="false">COUNTIFS(Positions!$B$2:$B$14531,A668,Positions!$F$2:$F$14531,B668)</f>
        <v>7</v>
      </c>
      <c r="G668" s="4" t="n">
        <f aca="false">COUNTIFS(Positions!$B$2:$B$14531,A668,Positions!$F$2:$F$14531,B668,Positions!$E$2:$E$14531,"G")</f>
        <v>3</v>
      </c>
      <c r="H668" s="4" t="n">
        <f aca="false">COUNTIFS(Positions!$B$2:$B$14531,A668,Positions!$F$2:$F$14531,B668,Positions!$E$2:$E$14531,"C")</f>
        <v>1</v>
      </c>
      <c r="I668" s="3" t="n">
        <f aca="false">G668+H668</f>
        <v>4</v>
      </c>
      <c r="J668" s="6" t="n">
        <f aca="false">IF(F668=0,0,I668/F668)</f>
        <v>0.571428571428571</v>
      </c>
    </row>
    <row r="669" customFormat="false" ht="15" hidden="false" customHeight="false" outlineLevel="0" collapsed="false">
      <c r="A669" s="4" t="s">
        <v>170</v>
      </c>
      <c r="B669" s="4" t="s">
        <v>824</v>
      </c>
      <c r="C669" s="4" t="s">
        <v>913</v>
      </c>
      <c r="D669" s="4" t="s">
        <v>949</v>
      </c>
      <c r="E669" s="4" t="s">
        <v>953</v>
      </c>
      <c r="F669" s="4" t="n">
        <f aca="false">COUNTIFS(Positions!$B$2:$B$14531,A669,Positions!$F$2:$F$14531,B669)</f>
        <v>5</v>
      </c>
      <c r="G669" s="4" t="n">
        <f aca="false">COUNTIFS(Positions!$B$2:$B$14531,A669,Positions!$F$2:$F$14531,B669,Positions!$E$2:$E$14531,"G")</f>
        <v>2</v>
      </c>
      <c r="H669" s="4" t="n">
        <f aca="false">COUNTIFS(Positions!$B$2:$B$14531,A669,Positions!$F$2:$F$14531,B669,Positions!$E$2:$E$14531,"C")</f>
        <v>1</v>
      </c>
      <c r="I669" s="3" t="n">
        <f aca="false">G669+H669</f>
        <v>3</v>
      </c>
      <c r="J669" s="6" t="n">
        <f aca="false">IF(F669=0,0,I669/F669)</f>
        <v>0.6</v>
      </c>
    </row>
    <row r="670" customFormat="false" ht="15" hidden="false" customHeight="false" outlineLevel="0" collapsed="false">
      <c r="A670" s="4" t="s">
        <v>170</v>
      </c>
      <c r="B670" s="4" t="s">
        <v>836</v>
      </c>
      <c r="C670" s="4" t="s">
        <v>916</v>
      </c>
      <c r="D670" s="4" t="s">
        <v>951</v>
      </c>
      <c r="E670" s="4" t="s">
        <v>918</v>
      </c>
      <c r="F670" s="4" t="n">
        <f aca="false">COUNTIFS(Positions!$B$2:$B$14531,A670,Positions!$F$2:$F$14531,B670)</f>
        <v>7</v>
      </c>
      <c r="G670" s="4" t="n">
        <f aca="false">COUNTIFS(Positions!$B$2:$B$14531,A670,Positions!$F$2:$F$14531,B670,Positions!$E$2:$E$14531,"G")</f>
        <v>0</v>
      </c>
      <c r="H670" s="4" t="n">
        <f aca="false">COUNTIFS(Positions!$B$2:$B$14531,A670,Positions!$F$2:$F$14531,B670,Positions!$E$2:$E$14531,"C")</f>
        <v>1</v>
      </c>
      <c r="I670" s="3" t="n">
        <f aca="false">G670+H670</f>
        <v>1</v>
      </c>
      <c r="J670" s="6" t="n">
        <f aca="false">IF(F670=0,0,I670/F670)</f>
        <v>0.142857142857143</v>
      </c>
    </row>
    <row r="671" customFormat="false" ht="15" hidden="false" customHeight="false" outlineLevel="0" collapsed="false">
      <c r="A671" s="7" t="s">
        <v>170</v>
      </c>
      <c r="B671" s="7" t="s">
        <v>919</v>
      </c>
      <c r="C671" s="7" t="s">
        <v>920</v>
      </c>
      <c r="D671" s="7" t="s">
        <v>936</v>
      </c>
      <c r="E671" s="7" t="s">
        <v>365</v>
      </c>
      <c r="F671" s="7" t="n">
        <f aca="false">COUNTIFS(Positions!$B$2:$B$14531,A671,Positions!$F$2:$F$14531,"Position 8")+COUNTIFS(Positions!$B$2:$B$14531,A671,Positions!$F$2:$F$14531,"Position 9")+COUNTIFS(Positions!$B$2:$B$14531,A671,Positions!$F$2:$F$14531,"Position 26")</f>
        <v>3</v>
      </c>
      <c r="G671" s="7" t="n">
        <f aca="false">COUNTIFS(Positions!$B$2:$B$14531,A671,Positions!$F$2:$F$14531,"Position 8",Positions!$E$2:$E$14531,"G")+COUNTIFS(Positions!$B$2:$B$14531,A671,Positions!$F$2:$F$14531,"Position 9",Positions!$E$2:$E$14531,"G")+COUNTIFS(Positions!$B$2:$B$14531,A671,Positions!$F$2:$F$14531,"Position 26",Positions!$E$2:$E$14531,"G")</f>
        <v>1</v>
      </c>
      <c r="H671" s="7" t="n">
        <f aca="false">COUNTIFS(Positions!$B$2:$B$14531,A671,Positions!$F$2:$F$14531,"Position 8",Positions!$E$2:$E$14531,"C")+COUNTIFS(Positions!$B$2:$B$14531,A671,Positions!$F$2:$F$14531,"Position 9",Positions!$E$2:$E$14531,"C")+COUNTIFS(Positions!$B$2:$B$14531,A671,Positions!$F$2:$F$14531,"Position 26",Positions!$E$2:$E$14531,"C")</f>
        <v>0</v>
      </c>
      <c r="I671" s="8" t="n">
        <f aca="false">G671+H671</f>
        <v>1</v>
      </c>
      <c r="J671" s="26" t="n">
        <f aca="false">IF(F671=0,0,I671/F671)</f>
        <v>0.333333333333333</v>
      </c>
    </row>
    <row r="672" customFormat="false" ht="15" hidden="false" customHeight="false" outlineLevel="0" collapsed="false">
      <c r="A672" s="4" t="s">
        <v>171</v>
      </c>
      <c r="B672" s="4" t="s">
        <v>788</v>
      </c>
      <c r="C672" s="4" t="s">
        <v>907</v>
      </c>
      <c r="D672" s="4" t="s">
        <v>908</v>
      </c>
      <c r="E672" s="4" t="s">
        <v>1177</v>
      </c>
      <c r="F672" s="4" t="n">
        <f aca="false">COUNTIFS(Positions!$B$2:$B$14531,A672,Positions!$F$2:$F$14531,B672)</f>
        <v>10</v>
      </c>
      <c r="G672" s="4" t="n">
        <f aca="false">COUNTIFS(Positions!$B$2:$B$14531,A672,Positions!$F$2:$F$14531,B672,Positions!$E$2:$E$14531,"G")</f>
        <v>3</v>
      </c>
      <c r="H672" s="4" t="n">
        <f aca="false">COUNTIFS(Positions!$B$2:$B$14531,A672,Positions!$F$2:$F$14531,B672,Positions!$E$2:$E$14531,"C")</f>
        <v>1</v>
      </c>
      <c r="I672" s="3" t="n">
        <f aca="false">G672+H672</f>
        <v>4</v>
      </c>
      <c r="J672" s="6" t="n">
        <f aca="false">IF(F672=0,0,I672/F672)</f>
        <v>0.4</v>
      </c>
    </row>
    <row r="673" customFormat="false" ht="15" hidden="false" customHeight="false" outlineLevel="0" collapsed="false">
      <c r="A673" s="4" t="s">
        <v>171</v>
      </c>
      <c r="B673" s="4" t="s">
        <v>811</v>
      </c>
      <c r="C673" s="4" t="s">
        <v>910</v>
      </c>
      <c r="D673" s="4" t="s">
        <v>911</v>
      </c>
      <c r="E673" s="4" t="s">
        <v>997</v>
      </c>
      <c r="F673" s="4" t="n">
        <f aca="false">COUNTIFS(Positions!$B$2:$B$14531,A673,Positions!$F$2:$F$14531,B673)</f>
        <v>7</v>
      </c>
      <c r="G673" s="4" t="n">
        <f aca="false">COUNTIFS(Positions!$B$2:$B$14531,A673,Positions!$F$2:$F$14531,B673,Positions!$E$2:$E$14531,"G")</f>
        <v>3</v>
      </c>
      <c r="H673" s="4" t="n">
        <f aca="false">COUNTIFS(Positions!$B$2:$B$14531,A673,Positions!$F$2:$F$14531,B673,Positions!$E$2:$E$14531,"C")</f>
        <v>0</v>
      </c>
      <c r="I673" s="3" t="n">
        <f aca="false">G673+H673</f>
        <v>3</v>
      </c>
      <c r="J673" s="6" t="n">
        <f aca="false">IF(F673=0,0,I673/F673)</f>
        <v>0.428571428571429</v>
      </c>
    </row>
    <row r="674" customFormat="false" ht="15" hidden="false" customHeight="false" outlineLevel="0" collapsed="false">
      <c r="A674" s="4" t="s">
        <v>171</v>
      </c>
      <c r="B674" s="4" t="s">
        <v>824</v>
      </c>
      <c r="C674" s="4" t="s">
        <v>913</v>
      </c>
      <c r="D674" s="4" t="s">
        <v>914</v>
      </c>
      <c r="E674" s="4" t="s">
        <v>953</v>
      </c>
      <c r="F674" s="4" t="n">
        <f aca="false">COUNTIFS(Positions!$B$2:$B$14531,A674,Positions!$F$2:$F$14531,B674)</f>
        <v>5</v>
      </c>
      <c r="G674" s="4" t="n">
        <f aca="false">COUNTIFS(Positions!$B$2:$B$14531,A674,Positions!$F$2:$F$14531,B674,Positions!$E$2:$E$14531,"G")</f>
        <v>2</v>
      </c>
      <c r="H674" s="4" t="n">
        <f aca="false">COUNTIFS(Positions!$B$2:$B$14531,A674,Positions!$F$2:$F$14531,B674,Positions!$E$2:$E$14531,"C")</f>
        <v>1</v>
      </c>
      <c r="I674" s="3" t="n">
        <f aca="false">G674+H674</f>
        <v>3</v>
      </c>
      <c r="J674" s="6" t="n">
        <f aca="false">IF(F674=0,0,I674/F674)</f>
        <v>0.6</v>
      </c>
    </row>
    <row r="675" customFormat="false" ht="15" hidden="false" customHeight="false" outlineLevel="0" collapsed="false">
      <c r="A675" s="4" t="s">
        <v>171</v>
      </c>
      <c r="B675" s="4" t="s">
        <v>836</v>
      </c>
      <c r="C675" s="4" t="s">
        <v>916</v>
      </c>
      <c r="D675" s="4" t="s">
        <v>917</v>
      </c>
      <c r="E675" s="4" t="s">
        <v>935</v>
      </c>
      <c r="F675" s="4" t="n">
        <f aca="false">COUNTIFS(Positions!$B$2:$B$14531,A675,Positions!$F$2:$F$14531,B675)</f>
        <v>7</v>
      </c>
      <c r="G675" s="4" t="n">
        <f aca="false">COUNTIFS(Positions!$B$2:$B$14531,A675,Positions!$F$2:$F$14531,B675,Positions!$E$2:$E$14531,"G")</f>
        <v>1</v>
      </c>
      <c r="H675" s="4" t="n">
        <f aca="false">COUNTIFS(Positions!$B$2:$B$14531,A675,Positions!$F$2:$F$14531,B675,Positions!$E$2:$E$14531,"C")</f>
        <v>1</v>
      </c>
      <c r="I675" s="3" t="n">
        <f aca="false">G675+H675</f>
        <v>2</v>
      </c>
      <c r="J675" s="6" t="n">
        <f aca="false">IF(F675=0,0,I675/F675)</f>
        <v>0.285714285714286</v>
      </c>
    </row>
    <row r="676" customFormat="false" ht="15" hidden="false" customHeight="false" outlineLevel="0" collapsed="false">
      <c r="A676" s="7" t="s">
        <v>171</v>
      </c>
      <c r="B676" s="7" t="s">
        <v>919</v>
      </c>
      <c r="C676" s="7" t="s">
        <v>920</v>
      </c>
      <c r="D676" s="7" t="s">
        <v>921</v>
      </c>
      <c r="E676" s="7" t="s">
        <v>327</v>
      </c>
      <c r="F676" s="7" t="n">
        <f aca="false">COUNTIFS(Positions!$B$2:$B$14531,A676,Positions!$F$2:$F$14531,"Position 8")+COUNTIFS(Positions!$B$2:$B$14531,A676,Positions!$F$2:$F$14531,"Position 9")+COUNTIFS(Positions!$B$2:$B$14531,A676,Positions!$F$2:$F$14531,"Position 26")</f>
        <v>3</v>
      </c>
      <c r="G676" s="7" t="n">
        <f aca="false">COUNTIFS(Positions!$B$2:$B$14531,A676,Positions!$F$2:$F$14531,"Position 8",Positions!$E$2:$E$14531,"G")+COUNTIFS(Positions!$B$2:$B$14531,A676,Positions!$F$2:$F$14531,"Position 9",Positions!$E$2:$E$14531,"G")+COUNTIFS(Positions!$B$2:$B$14531,A676,Positions!$F$2:$F$14531,"Position 26",Positions!$E$2:$E$14531,"G")</f>
        <v>2</v>
      </c>
      <c r="H676" s="7" t="n">
        <f aca="false">COUNTIFS(Positions!$B$2:$B$14531,A676,Positions!$F$2:$F$14531,"Position 8",Positions!$E$2:$E$14531,"C")+COUNTIFS(Positions!$B$2:$B$14531,A676,Positions!$F$2:$F$14531,"Position 9",Positions!$E$2:$E$14531,"C")+COUNTIFS(Positions!$B$2:$B$14531,A676,Positions!$F$2:$F$14531,"Position 26",Positions!$E$2:$E$14531,"C")</f>
        <v>0</v>
      </c>
      <c r="I676" s="8" t="n">
        <f aca="false">G676+H676</f>
        <v>2</v>
      </c>
      <c r="J676" s="26" t="n">
        <f aca="false">IF(F676=0,0,I676/F676)</f>
        <v>0.666666666666667</v>
      </c>
    </row>
    <row r="677" customFormat="false" ht="15" hidden="false" customHeight="false" outlineLevel="0" collapsed="false">
      <c r="A677" s="4" t="s">
        <v>172</v>
      </c>
      <c r="B677" s="4" t="s">
        <v>788</v>
      </c>
      <c r="C677" s="4" t="s">
        <v>907</v>
      </c>
      <c r="D677" s="4" t="s">
        <v>929</v>
      </c>
      <c r="E677" s="4" t="s">
        <v>1123</v>
      </c>
      <c r="F677" s="4" t="n">
        <f aca="false">COUNTIFS(Positions!$B$2:$B$14531,A677,Positions!$F$2:$F$14531,B677)</f>
        <v>9</v>
      </c>
      <c r="G677" s="4" t="n">
        <f aca="false">COUNTIFS(Positions!$B$2:$B$14531,A677,Positions!$F$2:$F$14531,B677,Positions!$E$2:$E$14531,"G")</f>
        <v>3</v>
      </c>
      <c r="H677" s="4" t="n">
        <f aca="false">COUNTIFS(Positions!$B$2:$B$14531,A677,Positions!$F$2:$F$14531,B677,Positions!$E$2:$E$14531,"C")</f>
        <v>3</v>
      </c>
      <c r="I677" s="3" t="n">
        <f aca="false">G677+H677</f>
        <v>6</v>
      </c>
      <c r="J677" s="6" t="n">
        <f aca="false">IF(F677=0,0,I677/F677)</f>
        <v>0.666666666666667</v>
      </c>
    </row>
    <row r="678" customFormat="false" ht="15" hidden="false" customHeight="false" outlineLevel="0" collapsed="false">
      <c r="A678" s="4" t="s">
        <v>172</v>
      </c>
      <c r="B678" s="4" t="s">
        <v>811</v>
      </c>
      <c r="C678" s="4" t="s">
        <v>910</v>
      </c>
      <c r="D678" s="4" t="s">
        <v>931</v>
      </c>
      <c r="E678" s="4" t="s">
        <v>999</v>
      </c>
      <c r="F678" s="4" t="n">
        <f aca="false">COUNTIFS(Positions!$B$2:$B$14531,A678,Positions!$F$2:$F$14531,B678)</f>
        <v>7</v>
      </c>
      <c r="G678" s="4" t="n">
        <f aca="false">COUNTIFS(Positions!$B$2:$B$14531,A678,Positions!$F$2:$F$14531,B678,Positions!$E$2:$E$14531,"G")</f>
        <v>1</v>
      </c>
      <c r="H678" s="4" t="n">
        <f aca="false">COUNTIFS(Positions!$B$2:$B$14531,A678,Positions!$F$2:$F$14531,B678,Positions!$E$2:$E$14531,"C")</f>
        <v>1</v>
      </c>
      <c r="I678" s="3" t="n">
        <f aca="false">G678+H678</f>
        <v>2</v>
      </c>
      <c r="J678" s="6" t="n">
        <f aca="false">IF(F678=0,0,I678/F678)</f>
        <v>0.285714285714286</v>
      </c>
    </row>
    <row r="679" customFormat="false" ht="15" hidden="false" customHeight="false" outlineLevel="0" collapsed="false">
      <c r="A679" s="4" t="s">
        <v>172</v>
      </c>
      <c r="B679" s="4" t="s">
        <v>824</v>
      </c>
      <c r="C679" s="4" t="s">
        <v>913</v>
      </c>
      <c r="D679" s="4" t="s">
        <v>1054</v>
      </c>
      <c r="E679" s="4" t="s">
        <v>1180</v>
      </c>
      <c r="F679" s="4" t="n">
        <f aca="false">COUNTIFS(Positions!$B$2:$B$14531,A679,Positions!$F$2:$F$14531,B679)</f>
        <v>18</v>
      </c>
      <c r="G679" s="4" t="n">
        <f aca="false">COUNTIFS(Positions!$B$2:$B$14531,A679,Positions!$F$2:$F$14531,B679,Positions!$E$2:$E$14531,"G")</f>
        <v>6</v>
      </c>
      <c r="H679" s="4" t="n">
        <f aca="false">COUNTIFS(Positions!$B$2:$B$14531,A679,Positions!$F$2:$F$14531,B679,Positions!$E$2:$E$14531,"C")</f>
        <v>6</v>
      </c>
      <c r="I679" s="3" t="n">
        <f aca="false">G679+H679</f>
        <v>12</v>
      </c>
      <c r="J679" s="6" t="n">
        <f aca="false">IF(F679=0,0,I679/F679)</f>
        <v>0.666666666666667</v>
      </c>
    </row>
    <row r="680" customFormat="false" ht="15" hidden="false" customHeight="false" outlineLevel="0" collapsed="false">
      <c r="A680" s="4" t="s">
        <v>172</v>
      </c>
      <c r="B680" s="4" t="s">
        <v>836</v>
      </c>
      <c r="C680" s="4" t="s">
        <v>916</v>
      </c>
      <c r="D680" s="4" t="s">
        <v>1056</v>
      </c>
      <c r="E680" s="4" t="s">
        <v>918</v>
      </c>
      <c r="F680" s="4" t="n">
        <f aca="false">COUNTIFS(Positions!$B$2:$B$14531,A680,Positions!$F$2:$F$14531,B680)</f>
        <v>7</v>
      </c>
      <c r="G680" s="4" t="n">
        <f aca="false">COUNTIFS(Positions!$B$2:$B$14531,A680,Positions!$F$2:$F$14531,B680,Positions!$E$2:$E$14531,"G")</f>
        <v>0</v>
      </c>
      <c r="H680" s="4" t="n">
        <f aca="false">COUNTIFS(Positions!$B$2:$B$14531,A680,Positions!$F$2:$F$14531,B680,Positions!$E$2:$E$14531,"C")</f>
        <v>1</v>
      </c>
      <c r="I680" s="3" t="n">
        <f aca="false">G680+H680</f>
        <v>1</v>
      </c>
      <c r="J680" s="6" t="n">
        <f aca="false">IF(F680=0,0,I680/F680)</f>
        <v>0.142857142857143</v>
      </c>
    </row>
    <row r="681" customFormat="false" ht="15" hidden="false" customHeight="false" outlineLevel="0" collapsed="false">
      <c r="A681" s="7" t="s">
        <v>172</v>
      </c>
      <c r="B681" s="7" t="s">
        <v>919</v>
      </c>
      <c r="C681" s="7" t="s">
        <v>920</v>
      </c>
      <c r="D681" s="7" t="s">
        <v>936</v>
      </c>
      <c r="E681" s="7" t="s">
        <v>331</v>
      </c>
      <c r="F681" s="7" t="n">
        <f aca="false">COUNTIFS(Positions!$B$2:$B$14531,A681,Positions!$F$2:$F$14531,"Position 8")+COUNTIFS(Positions!$B$2:$B$14531,A681,Positions!$F$2:$F$14531,"Position 9")+COUNTIFS(Positions!$B$2:$B$14531,A681,Positions!$F$2:$F$14531,"Position 26")</f>
        <v>3</v>
      </c>
      <c r="G681" s="7" t="n">
        <f aca="false">COUNTIFS(Positions!$B$2:$B$14531,A681,Positions!$F$2:$F$14531,"Position 8",Positions!$E$2:$E$14531,"G")+COUNTIFS(Positions!$B$2:$B$14531,A681,Positions!$F$2:$F$14531,"Position 9",Positions!$E$2:$E$14531,"G")+COUNTIFS(Positions!$B$2:$B$14531,A681,Positions!$F$2:$F$14531,"Position 26",Positions!$E$2:$E$14531,"G")</f>
        <v>1</v>
      </c>
      <c r="H681" s="7" t="n">
        <f aca="false">COUNTIFS(Positions!$B$2:$B$14531,A681,Positions!$F$2:$F$14531,"Position 8",Positions!$E$2:$E$14531,"C")+COUNTIFS(Positions!$B$2:$B$14531,A681,Positions!$F$2:$F$14531,"Position 9",Positions!$E$2:$E$14531,"C")+COUNTIFS(Positions!$B$2:$B$14531,A681,Positions!$F$2:$F$14531,"Position 26",Positions!$E$2:$E$14531,"C")</f>
        <v>0</v>
      </c>
      <c r="I681" s="8" t="n">
        <f aca="false">G681+H681</f>
        <v>1</v>
      </c>
      <c r="J681" s="26" t="n">
        <f aca="false">IF(F681=0,0,I681/F681)</f>
        <v>0.333333333333333</v>
      </c>
    </row>
    <row r="682" customFormat="false" ht="15" hidden="false" customHeight="false" outlineLevel="0" collapsed="false">
      <c r="A682" s="4" t="s">
        <v>173</v>
      </c>
      <c r="B682" s="4" t="s">
        <v>788</v>
      </c>
      <c r="C682" s="4" t="s">
        <v>907</v>
      </c>
      <c r="D682" s="4" t="s">
        <v>929</v>
      </c>
      <c r="E682" s="4" t="s">
        <v>1175</v>
      </c>
      <c r="F682" s="4" t="n">
        <f aca="false">COUNTIFS(Positions!$B$2:$B$14531,A682,Positions!$F$2:$F$14531,B682)</f>
        <v>9</v>
      </c>
      <c r="G682" s="4" t="n">
        <f aca="false">COUNTIFS(Positions!$B$2:$B$14531,A682,Positions!$F$2:$F$14531,B682,Positions!$E$2:$E$14531,"G")</f>
        <v>3</v>
      </c>
      <c r="H682" s="4" t="n">
        <f aca="false">COUNTIFS(Positions!$B$2:$B$14531,A682,Positions!$F$2:$F$14531,B682,Positions!$E$2:$E$14531,"C")</f>
        <v>1</v>
      </c>
      <c r="I682" s="3" t="n">
        <f aca="false">G682+H682</f>
        <v>4</v>
      </c>
      <c r="J682" s="6" t="n">
        <f aca="false">IF(F682=0,0,I682/F682)</f>
        <v>0.444444444444444</v>
      </c>
    </row>
    <row r="683" customFormat="false" ht="15" hidden="false" customHeight="false" outlineLevel="0" collapsed="false">
      <c r="A683" s="4" t="s">
        <v>173</v>
      </c>
      <c r="B683" s="4" t="s">
        <v>811</v>
      </c>
      <c r="C683" s="4" t="s">
        <v>910</v>
      </c>
      <c r="D683" s="4" t="s">
        <v>931</v>
      </c>
      <c r="E683" s="4" t="s">
        <v>1181</v>
      </c>
      <c r="F683" s="4" t="n">
        <f aca="false">COUNTIFS(Positions!$B$2:$B$14531,A683,Positions!$F$2:$F$14531,B683)</f>
        <v>7</v>
      </c>
      <c r="G683" s="4" t="n">
        <f aca="false">COUNTIFS(Positions!$B$2:$B$14531,A683,Positions!$F$2:$F$14531,B683,Positions!$E$2:$E$14531,"G")</f>
        <v>2</v>
      </c>
      <c r="H683" s="4" t="n">
        <f aca="false">COUNTIFS(Positions!$B$2:$B$14531,A683,Positions!$F$2:$F$14531,B683,Positions!$E$2:$E$14531,"C")</f>
        <v>0</v>
      </c>
      <c r="I683" s="3" t="n">
        <f aca="false">G683+H683</f>
        <v>2</v>
      </c>
      <c r="J683" s="6" t="n">
        <f aca="false">IF(F683=0,0,I683/F683)</f>
        <v>0.285714285714286</v>
      </c>
    </row>
    <row r="684" customFormat="false" ht="15" hidden="false" customHeight="false" outlineLevel="0" collapsed="false">
      <c r="A684" s="4" t="s">
        <v>173</v>
      </c>
      <c r="B684" s="4" t="s">
        <v>824</v>
      </c>
      <c r="C684" s="4" t="s">
        <v>913</v>
      </c>
      <c r="D684" s="4" t="s">
        <v>949</v>
      </c>
      <c r="E684" s="4" t="s">
        <v>953</v>
      </c>
      <c r="F684" s="4" t="n">
        <f aca="false">COUNTIFS(Positions!$B$2:$B$14531,A684,Positions!$F$2:$F$14531,B684)</f>
        <v>5</v>
      </c>
      <c r="G684" s="4" t="n">
        <f aca="false">COUNTIFS(Positions!$B$2:$B$14531,A684,Positions!$F$2:$F$14531,B684,Positions!$E$2:$E$14531,"G")</f>
        <v>2</v>
      </c>
      <c r="H684" s="4" t="n">
        <f aca="false">COUNTIFS(Positions!$B$2:$B$14531,A684,Positions!$F$2:$F$14531,B684,Positions!$E$2:$E$14531,"C")</f>
        <v>1</v>
      </c>
      <c r="I684" s="3" t="n">
        <f aca="false">G684+H684</f>
        <v>3</v>
      </c>
      <c r="J684" s="6" t="n">
        <f aca="false">IF(F684=0,0,I684/F684)</f>
        <v>0.6</v>
      </c>
    </row>
    <row r="685" customFormat="false" ht="15" hidden="false" customHeight="false" outlineLevel="0" collapsed="false">
      <c r="A685" s="4" t="s">
        <v>173</v>
      </c>
      <c r="B685" s="4" t="s">
        <v>836</v>
      </c>
      <c r="C685" s="4" t="s">
        <v>916</v>
      </c>
      <c r="D685" s="4" t="s">
        <v>951</v>
      </c>
      <c r="E685" s="4" t="s">
        <v>978</v>
      </c>
      <c r="F685" s="4" t="n">
        <f aca="false">COUNTIFS(Positions!$B$2:$B$14531,A685,Positions!$F$2:$F$14531,B685)</f>
        <v>7</v>
      </c>
      <c r="G685" s="4" t="n">
        <f aca="false">COUNTIFS(Positions!$B$2:$B$14531,A685,Positions!$F$2:$F$14531,B685,Positions!$E$2:$E$14531,"G")</f>
        <v>1</v>
      </c>
      <c r="H685" s="4" t="n">
        <f aca="false">COUNTIFS(Positions!$B$2:$B$14531,A685,Positions!$F$2:$F$14531,B685,Positions!$E$2:$E$14531,"C")</f>
        <v>1</v>
      </c>
      <c r="I685" s="3" t="n">
        <f aca="false">G685+H685</f>
        <v>2</v>
      </c>
      <c r="J685" s="6" t="n">
        <f aca="false">IF(F685=0,0,I685/F685)</f>
        <v>0.285714285714286</v>
      </c>
    </row>
    <row r="686" customFormat="false" ht="15" hidden="false" customHeight="false" outlineLevel="0" collapsed="false">
      <c r="A686" s="7" t="s">
        <v>173</v>
      </c>
      <c r="B686" s="7" t="s">
        <v>919</v>
      </c>
      <c r="C686" s="7" t="s">
        <v>920</v>
      </c>
      <c r="D686" s="7" t="s">
        <v>936</v>
      </c>
      <c r="E686" s="7" t="s">
        <v>365</v>
      </c>
      <c r="F686" s="7" t="n">
        <f aca="false">COUNTIFS(Positions!$B$2:$B$14531,A686,Positions!$F$2:$F$14531,"Position 8")+COUNTIFS(Positions!$B$2:$B$14531,A686,Positions!$F$2:$F$14531,"Position 9")+COUNTIFS(Positions!$B$2:$B$14531,A686,Positions!$F$2:$F$14531,"Position 26")</f>
        <v>3</v>
      </c>
      <c r="G686" s="7" t="n">
        <f aca="false">COUNTIFS(Positions!$B$2:$B$14531,A686,Positions!$F$2:$F$14531,"Position 8",Positions!$E$2:$E$14531,"G")+COUNTIFS(Positions!$B$2:$B$14531,A686,Positions!$F$2:$F$14531,"Position 9",Positions!$E$2:$E$14531,"G")+COUNTIFS(Positions!$B$2:$B$14531,A686,Positions!$F$2:$F$14531,"Position 26",Positions!$E$2:$E$14531,"G")</f>
        <v>1</v>
      </c>
      <c r="H686" s="7" t="n">
        <f aca="false">COUNTIFS(Positions!$B$2:$B$14531,A686,Positions!$F$2:$F$14531,"Position 8",Positions!$E$2:$E$14531,"C")+COUNTIFS(Positions!$B$2:$B$14531,A686,Positions!$F$2:$F$14531,"Position 9",Positions!$E$2:$E$14531,"C")+COUNTIFS(Positions!$B$2:$B$14531,A686,Positions!$F$2:$F$14531,"Position 26",Positions!$E$2:$E$14531,"C")</f>
        <v>0</v>
      </c>
      <c r="I686" s="8" t="n">
        <f aca="false">G686+H686</f>
        <v>1</v>
      </c>
      <c r="J686" s="26" t="n">
        <f aca="false">IF(F686=0,0,I686/F686)</f>
        <v>0.333333333333333</v>
      </c>
    </row>
    <row r="687" customFormat="false" ht="15" hidden="false" customHeight="false" outlineLevel="0" collapsed="false">
      <c r="A687" s="4" t="s">
        <v>174</v>
      </c>
      <c r="B687" s="4" t="s">
        <v>788</v>
      </c>
      <c r="C687" s="4" t="s">
        <v>907</v>
      </c>
      <c r="D687" s="4" t="s">
        <v>922</v>
      </c>
      <c r="E687" s="4" t="s">
        <v>1182</v>
      </c>
      <c r="F687" s="4" t="n">
        <f aca="false">COUNTIFS(Positions!$B$2:$B$14531,A687,Positions!$F$2:$F$14531,B687)</f>
        <v>11</v>
      </c>
      <c r="G687" s="4" t="n">
        <f aca="false">COUNTIFS(Positions!$B$2:$B$14531,A687,Positions!$F$2:$F$14531,B687,Positions!$E$2:$E$14531,"G")</f>
        <v>3</v>
      </c>
      <c r="H687" s="4" t="n">
        <f aca="false">COUNTIFS(Positions!$B$2:$B$14531,A687,Positions!$F$2:$F$14531,B687,Positions!$E$2:$E$14531,"C")</f>
        <v>5</v>
      </c>
      <c r="I687" s="3" t="n">
        <f aca="false">G687+H687</f>
        <v>8</v>
      </c>
      <c r="J687" s="6" t="n">
        <f aca="false">IF(F687=0,0,I687/F687)</f>
        <v>0.727272727272727</v>
      </c>
    </row>
    <row r="688" customFormat="false" ht="15" hidden="false" customHeight="false" outlineLevel="0" collapsed="false">
      <c r="A688" s="4" t="s">
        <v>174</v>
      </c>
      <c r="B688" s="4" t="s">
        <v>811</v>
      </c>
      <c r="C688" s="4" t="s">
        <v>910</v>
      </c>
      <c r="D688" s="4" t="s">
        <v>924</v>
      </c>
      <c r="E688" s="4" t="s">
        <v>1004</v>
      </c>
      <c r="F688" s="4" t="n">
        <f aca="false">COUNTIFS(Positions!$B$2:$B$14531,A688,Positions!$F$2:$F$14531,B688)</f>
        <v>7</v>
      </c>
      <c r="G688" s="4" t="n">
        <f aca="false">COUNTIFS(Positions!$B$2:$B$14531,A688,Positions!$F$2:$F$14531,B688,Positions!$E$2:$E$14531,"G")</f>
        <v>1</v>
      </c>
      <c r="H688" s="4" t="n">
        <f aca="false">COUNTIFS(Positions!$B$2:$B$14531,A688,Positions!$F$2:$F$14531,B688,Positions!$E$2:$E$14531,"C")</f>
        <v>1</v>
      </c>
      <c r="I688" s="3" t="n">
        <f aca="false">G688+H688</f>
        <v>2</v>
      </c>
      <c r="J688" s="6" t="n">
        <f aca="false">IF(F688=0,0,I688/F688)</f>
        <v>0.285714285714286</v>
      </c>
    </row>
    <row r="689" customFormat="false" ht="15" hidden="false" customHeight="false" outlineLevel="0" collapsed="false">
      <c r="A689" s="4" t="s">
        <v>174</v>
      </c>
      <c r="B689" s="4" t="s">
        <v>824</v>
      </c>
      <c r="C689" s="4" t="s">
        <v>913</v>
      </c>
      <c r="D689" s="4" t="s">
        <v>1170</v>
      </c>
      <c r="E689" s="4" t="s">
        <v>953</v>
      </c>
      <c r="F689" s="4" t="n">
        <f aca="false">COUNTIFS(Positions!$B$2:$B$14531,A689,Positions!$F$2:$F$14531,B689)</f>
        <v>5</v>
      </c>
      <c r="G689" s="4" t="n">
        <f aca="false">COUNTIFS(Positions!$B$2:$B$14531,A689,Positions!$F$2:$F$14531,B689,Positions!$E$2:$E$14531,"G")</f>
        <v>2</v>
      </c>
      <c r="H689" s="4" t="n">
        <f aca="false">COUNTIFS(Positions!$B$2:$B$14531,A689,Positions!$F$2:$F$14531,B689,Positions!$E$2:$E$14531,"C")</f>
        <v>1</v>
      </c>
      <c r="I689" s="3" t="n">
        <f aca="false">G689+H689</f>
        <v>3</v>
      </c>
      <c r="J689" s="6" t="n">
        <f aca="false">IF(F689=0,0,I689/F689)</f>
        <v>0.6</v>
      </c>
    </row>
    <row r="690" customFormat="false" ht="15" hidden="false" customHeight="false" outlineLevel="0" collapsed="false">
      <c r="A690" s="4" t="s">
        <v>174</v>
      </c>
      <c r="B690" s="4" t="s">
        <v>836</v>
      </c>
      <c r="C690" s="4" t="s">
        <v>916</v>
      </c>
      <c r="D690" s="4" t="s">
        <v>1171</v>
      </c>
      <c r="E690" s="4" t="s">
        <v>935</v>
      </c>
      <c r="F690" s="4" t="n">
        <f aca="false">COUNTIFS(Positions!$B$2:$B$14531,A690,Positions!$F$2:$F$14531,B690)</f>
        <v>7</v>
      </c>
      <c r="G690" s="4" t="n">
        <f aca="false">COUNTIFS(Positions!$B$2:$B$14531,A690,Positions!$F$2:$F$14531,B690,Positions!$E$2:$E$14531,"G")</f>
        <v>1</v>
      </c>
      <c r="H690" s="4" t="n">
        <f aca="false">COUNTIFS(Positions!$B$2:$B$14531,A690,Positions!$F$2:$F$14531,B690,Positions!$E$2:$E$14531,"C")</f>
        <v>1</v>
      </c>
      <c r="I690" s="3" t="n">
        <f aca="false">G690+H690</f>
        <v>2</v>
      </c>
      <c r="J690" s="6" t="n">
        <f aca="false">IF(F690=0,0,I690/F690)</f>
        <v>0.285714285714286</v>
      </c>
    </row>
    <row r="691" customFormat="false" ht="15" hidden="false" customHeight="false" outlineLevel="0" collapsed="false">
      <c r="A691" s="7" t="s">
        <v>174</v>
      </c>
      <c r="B691" s="7" t="s">
        <v>919</v>
      </c>
      <c r="C691" s="7" t="s">
        <v>920</v>
      </c>
      <c r="D691" s="7" t="s">
        <v>928</v>
      </c>
      <c r="E691" s="7" t="s">
        <v>365</v>
      </c>
      <c r="F691" s="7" t="n">
        <f aca="false">COUNTIFS(Positions!$B$2:$B$14531,A691,Positions!$F$2:$F$14531,"Position 8")+COUNTIFS(Positions!$B$2:$B$14531,A691,Positions!$F$2:$F$14531,"Position 9")+COUNTIFS(Positions!$B$2:$B$14531,A691,Positions!$F$2:$F$14531,"Position 26")</f>
        <v>3</v>
      </c>
      <c r="G691" s="7" t="n">
        <f aca="false">COUNTIFS(Positions!$B$2:$B$14531,A691,Positions!$F$2:$F$14531,"Position 8",Positions!$E$2:$E$14531,"G")+COUNTIFS(Positions!$B$2:$B$14531,A691,Positions!$F$2:$F$14531,"Position 9",Positions!$E$2:$E$14531,"G")+COUNTIFS(Positions!$B$2:$B$14531,A691,Positions!$F$2:$F$14531,"Position 26",Positions!$E$2:$E$14531,"G")</f>
        <v>1</v>
      </c>
      <c r="H691" s="7" t="n">
        <f aca="false">COUNTIFS(Positions!$B$2:$B$14531,A691,Positions!$F$2:$F$14531,"Position 8",Positions!$E$2:$E$14531,"C")+COUNTIFS(Positions!$B$2:$B$14531,A691,Positions!$F$2:$F$14531,"Position 9",Positions!$E$2:$E$14531,"C")+COUNTIFS(Positions!$B$2:$B$14531,A691,Positions!$F$2:$F$14531,"Position 26",Positions!$E$2:$E$14531,"C")</f>
        <v>0</v>
      </c>
      <c r="I691" s="8" t="n">
        <f aca="false">G691+H691</f>
        <v>1</v>
      </c>
      <c r="J691" s="26" t="n">
        <f aca="false">IF(F691=0,0,I691/F691)</f>
        <v>0.333333333333333</v>
      </c>
    </row>
    <row r="692" customFormat="false" ht="15" hidden="false" customHeight="false" outlineLevel="0" collapsed="false">
      <c r="A692" s="4" t="s">
        <v>175</v>
      </c>
      <c r="B692" s="4" t="s">
        <v>788</v>
      </c>
      <c r="C692" s="4" t="s">
        <v>907</v>
      </c>
      <c r="D692" s="4" t="s">
        <v>908</v>
      </c>
      <c r="E692" s="4" t="s">
        <v>1183</v>
      </c>
      <c r="F692" s="4" t="n">
        <f aca="false">COUNTIFS(Positions!$B$2:$B$14531,A692,Positions!$F$2:$F$14531,B692)</f>
        <v>10</v>
      </c>
      <c r="G692" s="4" t="n">
        <f aca="false">COUNTIFS(Positions!$B$2:$B$14531,A692,Positions!$F$2:$F$14531,B692,Positions!$E$2:$E$14531,"G")</f>
        <v>3</v>
      </c>
      <c r="H692" s="4" t="n">
        <f aca="false">COUNTIFS(Positions!$B$2:$B$14531,A692,Positions!$F$2:$F$14531,B692,Positions!$E$2:$E$14531,"C")</f>
        <v>2</v>
      </c>
      <c r="I692" s="3" t="n">
        <f aca="false">G692+H692</f>
        <v>5</v>
      </c>
      <c r="J692" s="6" t="n">
        <f aca="false">IF(F692=0,0,I692/F692)</f>
        <v>0.5</v>
      </c>
    </row>
    <row r="693" customFormat="false" ht="15" hidden="false" customHeight="false" outlineLevel="0" collapsed="false">
      <c r="A693" s="4" t="s">
        <v>175</v>
      </c>
      <c r="B693" s="4" t="s">
        <v>811</v>
      </c>
      <c r="C693" s="4" t="s">
        <v>910</v>
      </c>
      <c r="D693" s="4" t="s">
        <v>911</v>
      </c>
      <c r="E693" s="4" t="s">
        <v>960</v>
      </c>
      <c r="F693" s="4" t="n">
        <f aca="false">COUNTIFS(Positions!$B$2:$B$14531,A693,Positions!$F$2:$F$14531,B693)</f>
        <v>7</v>
      </c>
      <c r="G693" s="4" t="n">
        <f aca="false">COUNTIFS(Positions!$B$2:$B$14531,A693,Positions!$F$2:$F$14531,B693,Positions!$E$2:$E$14531,"G")</f>
        <v>1</v>
      </c>
      <c r="H693" s="4" t="n">
        <f aca="false">COUNTIFS(Positions!$B$2:$B$14531,A693,Positions!$F$2:$F$14531,B693,Positions!$E$2:$E$14531,"C")</f>
        <v>2</v>
      </c>
      <c r="I693" s="3" t="n">
        <f aca="false">G693+H693</f>
        <v>3</v>
      </c>
      <c r="J693" s="6" t="n">
        <f aca="false">IF(F693=0,0,I693/F693)</f>
        <v>0.428571428571429</v>
      </c>
    </row>
    <row r="694" customFormat="false" ht="15" hidden="false" customHeight="false" outlineLevel="0" collapsed="false">
      <c r="A694" s="4" t="s">
        <v>175</v>
      </c>
      <c r="B694" s="4" t="s">
        <v>824</v>
      </c>
      <c r="C694" s="4" t="s">
        <v>913</v>
      </c>
      <c r="D694" s="4" t="s">
        <v>914</v>
      </c>
      <c r="E694" s="4" t="s">
        <v>953</v>
      </c>
      <c r="F694" s="4" t="n">
        <f aca="false">COUNTIFS(Positions!$B$2:$B$14531,A694,Positions!$F$2:$F$14531,B694)</f>
        <v>5</v>
      </c>
      <c r="G694" s="4" t="n">
        <f aca="false">COUNTIFS(Positions!$B$2:$B$14531,A694,Positions!$F$2:$F$14531,B694,Positions!$E$2:$E$14531,"G")</f>
        <v>2</v>
      </c>
      <c r="H694" s="4" t="n">
        <f aca="false">COUNTIFS(Positions!$B$2:$B$14531,A694,Positions!$F$2:$F$14531,B694,Positions!$E$2:$E$14531,"C")</f>
        <v>1</v>
      </c>
      <c r="I694" s="3" t="n">
        <f aca="false">G694+H694</f>
        <v>3</v>
      </c>
      <c r="J694" s="6" t="n">
        <f aca="false">IF(F694=0,0,I694/F694)</f>
        <v>0.6</v>
      </c>
    </row>
    <row r="695" customFormat="false" ht="15" hidden="false" customHeight="false" outlineLevel="0" collapsed="false">
      <c r="A695" s="4" t="s">
        <v>175</v>
      </c>
      <c r="B695" s="4" t="s">
        <v>836</v>
      </c>
      <c r="C695" s="4" t="s">
        <v>916</v>
      </c>
      <c r="D695" s="4" t="s">
        <v>917</v>
      </c>
      <c r="E695" s="4" t="s">
        <v>935</v>
      </c>
      <c r="F695" s="4" t="n">
        <f aca="false">COUNTIFS(Positions!$B$2:$B$14531,A695,Positions!$F$2:$F$14531,B695)</f>
        <v>7</v>
      </c>
      <c r="G695" s="4" t="n">
        <f aca="false">COUNTIFS(Positions!$B$2:$B$14531,A695,Positions!$F$2:$F$14531,B695,Positions!$E$2:$E$14531,"G")</f>
        <v>1</v>
      </c>
      <c r="H695" s="4" t="n">
        <f aca="false">COUNTIFS(Positions!$B$2:$B$14531,A695,Positions!$F$2:$F$14531,B695,Positions!$E$2:$E$14531,"C")</f>
        <v>1</v>
      </c>
      <c r="I695" s="3" t="n">
        <f aca="false">G695+H695</f>
        <v>2</v>
      </c>
      <c r="J695" s="6" t="n">
        <f aca="false">IF(F695=0,0,I695/F695)</f>
        <v>0.285714285714286</v>
      </c>
    </row>
    <row r="696" customFormat="false" ht="15" hidden="false" customHeight="false" outlineLevel="0" collapsed="false">
      <c r="A696" s="7" t="s">
        <v>175</v>
      </c>
      <c r="B696" s="7" t="s">
        <v>919</v>
      </c>
      <c r="C696" s="7" t="s">
        <v>920</v>
      </c>
      <c r="D696" s="7" t="s">
        <v>921</v>
      </c>
      <c r="E696" s="7" t="s">
        <v>468</v>
      </c>
      <c r="F696" s="7" t="n">
        <f aca="false">COUNTIFS(Positions!$B$2:$B$14531,A696,Positions!$F$2:$F$14531,"Position 8")+COUNTIFS(Positions!$B$2:$B$14531,A696,Positions!$F$2:$F$14531,"Position 9")+COUNTIFS(Positions!$B$2:$B$14531,A696,Positions!$F$2:$F$14531,"Position 26")</f>
        <v>3</v>
      </c>
      <c r="G696" s="7" t="n">
        <f aca="false">COUNTIFS(Positions!$B$2:$B$14531,A696,Positions!$F$2:$F$14531,"Position 8",Positions!$E$2:$E$14531,"G")+COUNTIFS(Positions!$B$2:$B$14531,A696,Positions!$F$2:$F$14531,"Position 9",Positions!$E$2:$E$14531,"G")+COUNTIFS(Positions!$B$2:$B$14531,A696,Positions!$F$2:$F$14531,"Position 26",Positions!$E$2:$E$14531,"G")</f>
        <v>0</v>
      </c>
      <c r="H696" s="7" t="n">
        <f aca="false">COUNTIFS(Positions!$B$2:$B$14531,A696,Positions!$F$2:$F$14531,"Position 8",Positions!$E$2:$E$14531,"C")+COUNTIFS(Positions!$B$2:$B$14531,A696,Positions!$F$2:$F$14531,"Position 9",Positions!$E$2:$E$14531,"C")+COUNTIFS(Positions!$B$2:$B$14531,A696,Positions!$F$2:$F$14531,"Position 26",Positions!$E$2:$E$14531,"C")</f>
        <v>0</v>
      </c>
      <c r="I696" s="8" t="n">
        <f aca="false">G696+H696</f>
        <v>0</v>
      </c>
      <c r="J696" s="26" t="n">
        <f aca="false">IF(F696=0,0,I696/F696)</f>
        <v>0</v>
      </c>
    </row>
    <row r="697" customFormat="false" ht="15" hidden="false" customHeight="false" outlineLevel="0" collapsed="false">
      <c r="A697" s="4" t="s">
        <v>176</v>
      </c>
      <c r="B697" s="4" t="s">
        <v>788</v>
      </c>
      <c r="C697" s="4" t="s">
        <v>907</v>
      </c>
      <c r="D697" s="4" t="s">
        <v>908</v>
      </c>
      <c r="E697" s="4" t="s">
        <v>1184</v>
      </c>
      <c r="F697" s="4" t="n">
        <f aca="false">COUNTIFS(Positions!$B$2:$B$14531,A697,Positions!$F$2:$F$14531,B697)</f>
        <v>10</v>
      </c>
      <c r="G697" s="4" t="n">
        <f aca="false">COUNTIFS(Positions!$B$2:$B$14531,A697,Positions!$F$2:$F$14531,B697,Positions!$E$2:$E$14531,"G")</f>
        <v>2</v>
      </c>
      <c r="H697" s="4" t="n">
        <f aca="false">COUNTIFS(Positions!$B$2:$B$14531,A697,Positions!$F$2:$F$14531,B697,Positions!$E$2:$E$14531,"C")</f>
        <v>0</v>
      </c>
      <c r="I697" s="3" t="n">
        <f aca="false">G697+H697</f>
        <v>2</v>
      </c>
      <c r="J697" s="6" t="n">
        <f aca="false">IF(F697=0,0,I697/F697)</f>
        <v>0.2</v>
      </c>
    </row>
    <row r="698" customFormat="false" ht="15" hidden="false" customHeight="false" outlineLevel="0" collapsed="false">
      <c r="A698" s="4" t="s">
        <v>176</v>
      </c>
      <c r="B698" s="4" t="s">
        <v>811</v>
      </c>
      <c r="C698" s="4" t="s">
        <v>910</v>
      </c>
      <c r="D698" s="4" t="s">
        <v>911</v>
      </c>
      <c r="E698" s="4" t="s">
        <v>1006</v>
      </c>
      <c r="F698" s="4" t="n">
        <f aca="false">COUNTIFS(Positions!$B$2:$B$14531,A698,Positions!$F$2:$F$14531,B698)</f>
        <v>7</v>
      </c>
      <c r="G698" s="4" t="n">
        <f aca="false">COUNTIFS(Positions!$B$2:$B$14531,A698,Positions!$F$2:$F$14531,B698,Positions!$E$2:$E$14531,"G")</f>
        <v>0</v>
      </c>
      <c r="H698" s="4" t="n">
        <f aca="false">COUNTIFS(Positions!$B$2:$B$14531,A698,Positions!$F$2:$F$14531,B698,Positions!$E$2:$E$14531,"C")</f>
        <v>3</v>
      </c>
      <c r="I698" s="3" t="n">
        <f aca="false">G698+H698</f>
        <v>3</v>
      </c>
      <c r="J698" s="6" t="n">
        <f aca="false">IF(F698=0,0,I698/F698)</f>
        <v>0.428571428571429</v>
      </c>
    </row>
    <row r="699" customFormat="false" ht="15" hidden="false" customHeight="false" outlineLevel="0" collapsed="false">
      <c r="A699" s="4" t="s">
        <v>176</v>
      </c>
      <c r="B699" s="4" t="s">
        <v>824</v>
      </c>
      <c r="C699" s="4" t="s">
        <v>913</v>
      </c>
      <c r="D699" s="4" t="s">
        <v>914</v>
      </c>
      <c r="E699" s="4" t="s">
        <v>1185</v>
      </c>
      <c r="F699" s="4" t="n">
        <f aca="false">COUNTIFS(Positions!$B$2:$B$14531,A699,Positions!$F$2:$F$14531,B699)</f>
        <v>5</v>
      </c>
      <c r="G699" s="4" t="n">
        <f aca="false">COUNTIFS(Positions!$B$2:$B$14531,A699,Positions!$F$2:$F$14531,B699,Positions!$E$2:$E$14531,"G")</f>
        <v>2</v>
      </c>
      <c r="H699" s="4" t="n">
        <f aca="false">COUNTIFS(Positions!$B$2:$B$14531,A699,Positions!$F$2:$F$14531,B699,Positions!$E$2:$E$14531,"C")</f>
        <v>1</v>
      </c>
      <c r="I699" s="3" t="n">
        <f aca="false">G699+H699</f>
        <v>3</v>
      </c>
      <c r="J699" s="6" t="n">
        <f aca="false">IF(F699=0,0,I699/F699)</f>
        <v>0.6</v>
      </c>
    </row>
    <row r="700" customFormat="false" ht="15" hidden="false" customHeight="false" outlineLevel="0" collapsed="false">
      <c r="A700" s="4" t="s">
        <v>176</v>
      </c>
      <c r="B700" s="4" t="s">
        <v>836</v>
      </c>
      <c r="C700" s="4" t="s">
        <v>916</v>
      </c>
      <c r="D700" s="4" t="s">
        <v>917</v>
      </c>
      <c r="E700" s="4" t="s">
        <v>988</v>
      </c>
      <c r="F700" s="4" t="n">
        <f aca="false">COUNTIFS(Positions!$B$2:$B$14531,A700,Positions!$F$2:$F$14531,B700)</f>
        <v>7</v>
      </c>
      <c r="G700" s="4" t="n">
        <f aca="false">COUNTIFS(Positions!$B$2:$B$14531,A700,Positions!$F$2:$F$14531,B700,Positions!$E$2:$E$14531,"G")</f>
        <v>1</v>
      </c>
      <c r="H700" s="4" t="n">
        <f aca="false">COUNTIFS(Positions!$B$2:$B$14531,A700,Positions!$F$2:$F$14531,B700,Positions!$E$2:$E$14531,"C")</f>
        <v>1</v>
      </c>
      <c r="I700" s="3" t="n">
        <f aca="false">G700+H700</f>
        <v>2</v>
      </c>
      <c r="J700" s="6" t="n">
        <f aca="false">IF(F700=0,0,I700/F700)</f>
        <v>0.285714285714286</v>
      </c>
    </row>
    <row r="701" customFormat="false" ht="15" hidden="false" customHeight="false" outlineLevel="0" collapsed="false">
      <c r="A701" s="7" t="s">
        <v>176</v>
      </c>
      <c r="B701" s="7" t="s">
        <v>919</v>
      </c>
      <c r="C701" s="7" t="s">
        <v>920</v>
      </c>
      <c r="D701" s="7" t="s">
        <v>921</v>
      </c>
      <c r="E701" s="7" t="s">
        <v>468</v>
      </c>
      <c r="F701" s="7" t="n">
        <f aca="false">COUNTIFS(Positions!$B$2:$B$14531,A701,Positions!$F$2:$F$14531,"Position 8")+COUNTIFS(Positions!$B$2:$B$14531,A701,Positions!$F$2:$F$14531,"Position 9")+COUNTIFS(Positions!$B$2:$B$14531,A701,Positions!$F$2:$F$14531,"Position 26")</f>
        <v>3</v>
      </c>
      <c r="G701" s="7" t="n">
        <f aca="false">COUNTIFS(Positions!$B$2:$B$14531,A701,Positions!$F$2:$F$14531,"Position 8",Positions!$E$2:$E$14531,"G")+COUNTIFS(Positions!$B$2:$B$14531,A701,Positions!$F$2:$F$14531,"Position 9",Positions!$E$2:$E$14531,"G")+COUNTIFS(Positions!$B$2:$B$14531,A701,Positions!$F$2:$F$14531,"Position 26",Positions!$E$2:$E$14531,"G")</f>
        <v>0</v>
      </c>
      <c r="H701" s="7" t="n">
        <f aca="false">COUNTIFS(Positions!$B$2:$B$14531,A701,Positions!$F$2:$F$14531,"Position 8",Positions!$E$2:$E$14531,"C")+COUNTIFS(Positions!$B$2:$B$14531,A701,Positions!$F$2:$F$14531,"Position 9",Positions!$E$2:$E$14531,"C")+COUNTIFS(Positions!$B$2:$B$14531,A701,Positions!$F$2:$F$14531,"Position 26",Positions!$E$2:$E$14531,"C")</f>
        <v>0</v>
      </c>
      <c r="I701" s="8" t="n">
        <f aca="false">G701+H701</f>
        <v>0</v>
      </c>
      <c r="J701" s="26" t="n">
        <f aca="false">IF(F701=0,0,I701/F701)</f>
        <v>0</v>
      </c>
    </row>
    <row r="702" customFormat="false" ht="15" hidden="false" customHeight="false" outlineLevel="0" collapsed="false">
      <c r="A702" s="4" t="s">
        <v>177</v>
      </c>
      <c r="B702" s="4" t="s">
        <v>788</v>
      </c>
      <c r="C702" s="4" t="s">
        <v>907</v>
      </c>
      <c r="D702" s="4" t="s">
        <v>907</v>
      </c>
      <c r="E702" s="4" t="s">
        <v>1186</v>
      </c>
      <c r="F702" s="4" t="n">
        <f aca="false">COUNTIFS(Positions!$B$2:$B$14531,A702,Positions!$F$2:$F$14531,B702)</f>
        <v>8</v>
      </c>
      <c r="G702" s="4" t="n">
        <f aca="false">COUNTIFS(Positions!$B$2:$B$14531,A702,Positions!$F$2:$F$14531,B702,Positions!$E$2:$E$14531,"G")</f>
        <v>3</v>
      </c>
      <c r="H702" s="4" t="n">
        <f aca="false">COUNTIFS(Positions!$B$2:$B$14531,A702,Positions!$F$2:$F$14531,B702,Positions!$E$2:$E$14531,"C")</f>
        <v>3</v>
      </c>
      <c r="I702" s="3" t="n">
        <f aca="false">G702+H702</f>
        <v>6</v>
      </c>
      <c r="J702" s="6" t="n">
        <f aca="false">IF(F702=0,0,I702/F702)</f>
        <v>0.75</v>
      </c>
    </row>
    <row r="703" customFormat="false" ht="15" hidden="false" customHeight="false" outlineLevel="0" collapsed="false">
      <c r="A703" s="4" t="s">
        <v>177</v>
      </c>
      <c r="B703" s="4" t="s">
        <v>811</v>
      </c>
      <c r="C703" s="4" t="s">
        <v>910</v>
      </c>
      <c r="D703" s="4" t="s">
        <v>910</v>
      </c>
      <c r="E703" s="4" t="s">
        <v>1006</v>
      </c>
      <c r="F703" s="4" t="n">
        <f aca="false">COUNTIFS(Positions!$B$2:$B$14531,A703,Positions!$F$2:$F$14531,B703)</f>
        <v>7</v>
      </c>
      <c r="G703" s="4" t="n">
        <f aca="false">COUNTIFS(Positions!$B$2:$B$14531,A703,Positions!$F$2:$F$14531,B703,Positions!$E$2:$E$14531,"G")</f>
        <v>0</v>
      </c>
      <c r="H703" s="4" t="n">
        <f aca="false">COUNTIFS(Positions!$B$2:$B$14531,A703,Positions!$F$2:$F$14531,B703,Positions!$E$2:$E$14531,"C")</f>
        <v>3</v>
      </c>
      <c r="I703" s="3" t="n">
        <f aca="false">G703+H703</f>
        <v>3</v>
      </c>
      <c r="J703" s="6" t="n">
        <f aca="false">IF(F703=0,0,I703/F703)</f>
        <v>0.428571428571429</v>
      </c>
    </row>
    <row r="704" customFormat="false" ht="15" hidden="false" customHeight="false" outlineLevel="0" collapsed="false">
      <c r="A704" s="4" t="s">
        <v>177</v>
      </c>
      <c r="B704" s="4" t="s">
        <v>824</v>
      </c>
      <c r="C704" s="4" t="s">
        <v>913</v>
      </c>
      <c r="D704" s="4" t="s">
        <v>913</v>
      </c>
      <c r="E704" s="4" t="s">
        <v>1149</v>
      </c>
      <c r="F704" s="4" t="n">
        <f aca="false">COUNTIFS(Positions!$B$2:$B$14531,A704,Positions!$F$2:$F$14531,B704)</f>
        <v>5</v>
      </c>
      <c r="G704" s="4" t="n">
        <f aca="false">COUNTIFS(Positions!$B$2:$B$14531,A704,Positions!$F$2:$F$14531,B704,Positions!$E$2:$E$14531,"G")</f>
        <v>1</v>
      </c>
      <c r="H704" s="4" t="n">
        <f aca="false">COUNTIFS(Positions!$B$2:$B$14531,A704,Positions!$F$2:$F$14531,B704,Positions!$E$2:$E$14531,"C")</f>
        <v>1</v>
      </c>
      <c r="I704" s="3" t="n">
        <f aca="false">G704+H704</f>
        <v>2</v>
      </c>
      <c r="J704" s="6" t="n">
        <f aca="false">IF(F704=0,0,I704/F704)</f>
        <v>0.4</v>
      </c>
    </row>
    <row r="705" customFormat="false" ht="15" hidden="false" customHeight="false" outlineLevel="0" collapsed="false">
      <c r="A705" s="4" t="s">
        <v>177</v>
      </c>
      <c r="B705" s="4" t="s">
        <v>836</v>
      </c>
      <c r="C705" s="4" t="s">
        <v>916</v>
      </c>
      <c r="D705" s="4" t="s">
        <v>916</v>
      </c>
      <c r="E705" s="4" t="s">
        <v>978</v>
      </c>
      <c r="F705" s="4" t="n">
        <f aca="false">COUNTIFS(Positions!$B$2:$B$14531,A705,Positions!$F$2:$F$14531,B705)</f>
        <v>7</v>
      </c>
      <c r="G705" s="4" t="n">
        <f aca="false">COUNTIFS(Positions!$B$2:$B$14531,A705,Positions!$F$2:$F$14531,B705,Positions!$E$2:$E$14531,"G")</f>
        <v>1</v>
      </c>
      <c r="H705" s="4" t="n">
        <f aca="false">COUNTIFS(Positions!$B$2:$B$14531,A705,Positions!$F$2:$F$14531,B705,Positions!$E$2:$E$14531,"C")</f>
        <v>1</v>
      </c>
      <c r="I705" s="3" t="n">
        <f aca="false">G705+H705</f>
        <v>2</v>
      </c>
      <c r="J705" s="6" t="n">
        <f aca="false">IF(F705=0,0,I705/F705)</f>
        <v>0.285714285714286</v>
      </c>
    </row>
    <row r="706" customFormat="false" ht="15" hidden="false" customHeight="false" outlineLevel="0" collapsed="false">
      <c r="A706" s="7" t="s">
        <v>177</v>
      </c>
      <c r="B706" s="7" t="s">
        <v>919</v>
      </c>
      <c r="C706" s="7" t="s">
        <v>920</v>
      </c>
      <c r="D706" s="7" t="s">
        <v>920</v>
      </c>
      <c r="E706" s="7" t="s">
        <v>365</v>
      </c>
      <c r="F706" s="7" t="n">
        <f aca="false">COUNTIFS(Positions!$B$2:$B$14531,A706,Positions!$F$2:$F$14531,"Position 8")+COUNTIFS(Positions!$B$2:$B$14531,A706,Positions!$F$2:$F$14531,"Position 9")+COUNTIFS(Positions!$B$2:$B$14531,A706,Positions!$F$2:$F$14531,"Position 26")</f>
        <v>3</v>
      </c>
      <c r="G706" s="7" t="n">
        <f aca="false">COUNTIFS(Positions!$B$2:$B$14531,A706,Positions!$F$2:$F$14531,"Position 8",Positions!$E$2:$E$14531,"G")+COUNTIFS(Positions!$B$2:$B$14531,A706,Positions!$F$2:$F$14531,"Position 9",Positions!$E$2:$E$14531,"G")+COUNTIFS(Positions!$B$2:$B$14531,A706,Positions!$F$2:$F$14531,"Position 26",Positions!$E$2:$E$14531,"G")</f>
        <v>1</v>
      </c>
      <c r="H706" s="7" t="n">
        <f aca="false">COUNTIFS(Positions!$B$2:$B$14531,A706,Positions!$F$2:$F$14531,"Position 8",Positions!$E$2:$E$14531,"C")+COUNTIFS(Positions!$B$2:$B$14531,A706,Positions!$F$2:$F$14531,"Position 9",Positions!$E$2:$E$14531,"C")+COUNTIFS(Positions!$B$2:$B$14531,A706,Positions!$F$2:$F$14531,"Position 26",Positions!$E$2:$E$14531,"C")</f>
        <v>0</v>
      </c>
      <c r="I706" s="8" t="n">
        <f aca="false">G706+H706</f>
        <v>1</v>
      </c>
      <c r="J706" s="26" t="n">
        <f aca="false">IF(F706=0,0,I706/F706)</f>
        <v>0.333333333333333</v>
      </c>
    </row>
    <row r="707" customFormat="false" ht="15" hidden="false" customHeight="false" outlineLevel="0" collapsed="false">
      <c r="A707" s="4" t="s">
        <v>178</v>
      </c>
      <c r="B707" s="4" t="s">
        <v>788</v>
      </c>
      <c r="C707" s="4" t="s">
        <v>907</v>
      </c>
      <c r="D707" s="4" t="s">
        <v>907</v>
      </c>
      <c r="E707" s="4" t="s">
        <v>1186</v>
      </c>
      <c r="F707" s="4" t="n">
        <f aca="false">COUNTIFS(Positions!$B$2:$B$14531,A707,Positions!$F$2:$F$14531,B707)</f>
        <v>8</v>
      </c>
      <c r="G707" s="4" t="n">
        <f aca="false">COUNTIFS(Positions!$B$2:$B$14531,A707,Positions!$F$2:$F$14531,B707,Positions!$E$2:$E$14531,"G")</f>
        <v>3</v>
      </c>
      <c r="H707" s="4" t="n">
        <f aca="false">COUNTIFS(Positions!$B$2:$B$14531,A707,Positions!$F$2:$F$14531,B707,Positions!$E$2:$E$14531,"C")</f>
        <v>3</v>
      </c>
      <c r="I707" s="3" t="n">
        <f aca="false">G707+H707</f>
        <v>6</v>
      </c>
      <c r="J707" s="6" t="n">
        <f aca="false">IF(F707=0,0,I707/F707)</f>
        <v>0.75</v>
      </c>
    </row>
    <row r="708" customFormat="false" ht="15" hidden="false" customHeight="false" outlineLevel="0" collapsed="false">
      <c r="A708" s="4" t="s">
        <v>178</v>
      </c>
      <c r="B708" s="4" t="s">
        <v>811</v>
      </c>
      <c r="C708" s="4" t="s">
        <v>910</v>
      </c>
      <c r="D708" s="4" t="s">
        <v>910</v>
      </c>
      <c r="E708" s="4" t="s">
        <v>1006</v>
      </c>
      <c r="F708" s="4" t="n">
        <f aca="false">COUNTIFS(Positions!$B$2:$B$14531,A708,Positions!$F$2:$F$14531,B708)</f>
        <v>7</v>
      </c>
      <c r="G708" s="4" t="n">
        <f aca="false">COUNTIFS(Positions!$B$2:$B$14531,A708,Positions!$F$2:$F$14531,B708,Positions!$E$2:$E$14531,"G")</f>
        <v>0</v>
      </c>
      <c r="H708" s="4" t="n">
        <f aca="false">COUNTIFS(Positions!$B$2:$B$14531,A708,Positions!$F$2:$F$14531,B708,Positions!$E$2:$E$14531,"C")</f>
        <v>3</v>
      </c>
      <c r="I708" s="3" t="n">
        <f aca="false">G708+H708</f>
        <v>3</v>
      </c>
      <c r="J708" s="6" t="n">
        <f aca="false">IF(F708=0,0,I708/F708)</f>
        <v>0.428571428571429</v>
      </c>
    </row>
    <row r="709" customFormat="false" ht="15" hidden="false" customHeight="false" outlineLevel="0" collapsed="false">
      <c r="A709" s="4" t="s">
        <v>178</v>
      </c>
      <c r="B709" s="4" t="s">
        <v>824</v>
      </c>
      <c r="C709" s="4" t="s">
        <v>913</v>
      </c>
      <c r="D709" s="4" t="s">
        <v>913</v>
      </c>
      <c r="E709" s="4" t="s">
        <v>1149</v>
      </c>
      <c r="F709" s="4" t="n">
        <f aca="false">COUNTIFS(Positions!$B$2:$B$14531,A709,Positions!$F$2:$F$14531,B709)</f>
        <v>5</v>
      </c>
      <c r="G709" s="4" t="n">
        <f aca="false">COUNTIFS(Positions!$B$2:$B$14531,A709,Positions!$F$2:$F$14531,B709,Positions!$E$2:$E$14531,"G")</f>
        <v>1</v>
      </c>
      <c r="H709" s="4" t="n">
        <f aca="false">COUNTIFS(Positions!$B$2:$B$14531,A709,Positions!$F$2:$F$14531,B709,Positions!$E$2:$E$14531,"C")</f>
        <v>1</v>
      </c>
      <c r="I709" s="3" t="n">
        <f aca="false">G709+H709</f>
        <v>2</v>
      </c>
      <c r="J709" s="6" t="n">
        <f aca="false">IF(F709=0,0,I709/F709)</f>
        <v>0.4</v>
      </c>
    </row>
    <row r="710" customFormat="false" ht="15" hidden="false" customHeight="false" outlineLevel="0" collapsed="false">
      <c r="A710" s="4" t="s">
        <v>178</v>
      </c>
      <c r="B710" s="4" t="s">
        <v>836</v>
      </c>
      <c r="C710" s="4" t="s">
        <v>916</v>
      </c>
      <c r="D710" s="4" t="s">
        <v>916</v>
      </c>
      <c r="E710" s="4" t="s">
        <v>978</v>
      </c>
      <c r="F710" s="4" t="n">
        <f aca="false">COUNTIFS(Positions!$B$2:$B$14531,A710,Positions!$F$2:$F$14531,B710)</f>
        <v>7</v>
      </c>
      <c r="G710" s="4" t="n">
        <f aca="false">COUNTIFS(Positions!$B$2:$B$14531,A710,Positions!$F$2:$F$14531,B710,Positions!$E$2:$E$14531,"G")</f>
        <v>1</v>
      </c>
      <c r="H710" s="4" t="n">
        <f aca="false">COUNTIFS(Positions!$B$2:$B$14531,A710,Positions!$F$2:$F$14531,B710,Positions!$E$2:$E$14531,"C")</f>
        <v>1</v>
      </c>
      <c r="I710" s="3" t="n">
        <f aca="false">G710+H710</f>
        <v>2</v>
      </c>
      <c r="J710" s="6" t="n">
        <f aca="false">IF(F710=0,0,I710/F710)</f>
        <v>0.285714285714286</v>
      </c>
    </row>
    <row r="711" customFormat="false" ht="15" hidden="false" customHeight="false" outlineLevel="0" collapsed="false">
      <c r="A711" s="7" t="s">
        <v>178</v>
      </c>
      <c r="B711" s="7" t="s">
        <v>919</v>
      </c>
      <c r="C711" s="7" t="s">
        <v>920</v>
      </c>
      <c r="D711" s="7" t="s">
        <v>920</v>
      </c>
      <c r="E711" s="7" t="s">
        <v>365</v>
      </c>
      <c r="F711" s="7" t="n">
        <f aca="false">COUNTIFS(Positions!$B$2:$B$14531,A711,Positions!$F$2:$F$14531,"Position 8")+COUNTIFS(Positions!$B$2:$B$14531,A711,Positions!$F$2:$F$14531,"Position 9")+COUNTIFS(Positions!$B$2:$B$14531,A711,Positions!$F$2:$F$14531,"Position 26")</f>
        <v>3</v>
      </c>
      <c r="G711" s="7" t="n">
        <f aca="false">COUNTIFS(Positions!$B$2:$B$14531,A711,Positions!$F$2:$F$14531,"Position 8",Positions!$E$2:$E$14531,"G")+COUNTIFS(Positions!$B$2:$B$14531,A711,Positions!$F$2:$F$14531,"Position 9",Positions!$E$2:$E$14531,"G")+COUNTIFS(Positions!$B$2:$B$14531,A711,Positions!$F$2:$F$14531,"Position 26",Positions!$E$2:$E$14531,"G")</f>
        <v>1</v>
      </c>
      <c r="H711" s="7" t="n">
        <f aca="false">COUNTIFS(Positions!$B$2:$B$14531,A711,Positions!$F$2:$F$14531,"Position 8",Positions!$E$2:$E$14531,"C")+COUNTIFS(Positions!$B$2:$B$14531,A711,Positions!$F$2:$F$14531,"Position 9",Positions!$E$2:$E$14531,"C")+COUNTIFS(Positions!$B$2:$B$14531,A711,Positions!$F$2:$F$14531,"Position 26",Positions!$E$2:$E$14531,"C")</f>
        <v>0</v>
      </c>
      <c r="I711" s="8" t="n">
        <f aca="false">G711+H711</f>
        <v>1</v>
      </c>
      <c r="J711" s="26" t="n">
        <f aca="false">IF(F711=0,0,I711/F711)</f>
        <v>0.333333333333333</v>
      </c>
    </row>
    <row r="712" customFormat="false" ht="15" hidden="false" customHeight="false" outlineLevel="0" collapsed="false">
      <c r="A712" s="4" t="s">
        <v>179</v>
      </c>
      <c r="B712" s="4" t="s">
        <v>788</v>
      </c>
      <c r="C712" s="4" t="s">
        <v>907</v>
      </c>
      <c r="D712" s="4" t="s">
        <v>929</v>
      </c>
      <c r="E712" s="4" t="s">
        <v>1187</v>
      </c>
      <c r="F712" s="4" t="n">
        <f aca="false">COUNTIFS(Positions!$B$2:$B$14531,A712,Positions!$F$2:$F$14531,B712)</f>
        <v>9</v>
      </c>
      <c r="G712" s="4" t="n">
        <f aca="false">COUNTIFS(Positions!$B$2:$B$14531,A712,Positions!$F$2:$F$14531,B712,Positions!$E$2:$E$14531,"G")</f>
        <v>3</v>
      </c>
      <c r="H712" s="4" t="n">
        <f aca="false">COUNTIFS(Positions!$B$2:$B$14531,A712,Positions!$F$2:$F$14531,B712,Positions!$E$2:$E$14531,"C")</f>
        <v>2</v>
      </c>
      <c r="I712" s="3" t="n">
        <f aca="false">G712+H712</f>
        <v>5</v>
      </c>
      <c r="J712" s="6" t="n">
        <f aca="false">IF(F712=0,0,I712/F712)</f>
        <v>0.555555555555556</v>
      </c>
    </row>
    <row r="713" customFormat="false" ht="15" hidden="false" customHeight="false" outlineLevel="0" collapsed="false">
      <c r="A713" s="4" t="s">
        <v>179</v>
      </c>
      <c r="B713" s="4" t="s">
        <v>811</v>
      </c>
      <c r="C713" s="4" t="s">
        <v>910</v>
      </c>
      <c r="D713" s="4" t="s">
        <v>931</v>
      </c>
      <c r="E713" s="4" t="s">
        <v>1188</v>
      </c>
      <c r="F713" s="4" t="n">
        <f aca="false">COUNTIFS(Positions!$B$2:$B$14531,A713,Positions!$F$2:$F$14531,B713)</f>
        <v>7</v>
      </c>
      <c r="G713" s="4" t="n">
        <f aca="false">COUNTIFS(Positions!$B$2:$B$14531,A713,Positions!$F$2:$F$14531,B713,Positions!$E$2:$E$14531,"G")</f>
        <v>1</v>
      </c>
      <c r="H713" s="4" t="n">
        <f aca="false">COUNTIFS(Positions!$B$2:$B$14531,A713,Positions!$F$2:$F$14531,B713,Positions!$E$2:$E$14531,"C")</f>
        <v>1</v>
      </c>
      <c r="I713" s="3" t="n">
        <f aca="false">G713+H713</f>
        <v>2</v>
      </c>
      <c r="J713" s="6" t="n">
        <f aca="false">IF(F713=0,0,I713/F713)</f>
        <v>0.285714285714286</v>
      </c>
    </row>
    <row r="714" customFormat="false" ht="15" hidden="false" customHeight="false" outlineLevel="0" collapsed="false">
      <c r="A714" s="4" t="s">
        <v>179</v>
      </c>
      <c r="B714" s="4" t="s">
        <v>824</v>
      </c>
      <c r="C714" s="4" t="s">
        <v>913</v>
      </c>
      <c r="D714" s="4" t="s">
        <v>939</v>
      </c>
      <c r="E714" s="4" t="s">
        <v>1189</v>
      </c>
      <c r="F714" s="4" t="n">
        <f aca="false">COUNTIFS(Positions!$B$2:$B$14531,A714,Positions!$F$2:$F$14531,B714)</f>
        <v>13</v>
      </c>
      <c r="G714" s="4" t="n">
        <f aca="false">COUNTIFS(Positions!$B$2:$B$14531,A714,Positions!$F$2:$F$14531,B714,Positions!$E$2:$E$14531,"G")</f>
        <v>3</v>
      </c>
      <c r="H714" s="4" t="n">
        <f aca="false">COUNTIFS(Positions!$B$2:$B$14531,A714,Positions!$F$2:$F$14531,B714,Positions!$E$2:$E$14531,"C")</f>
        <v>6</v>
      </c>
      <c r="I714" s="3" t="n">
        <f aca="false">G714+H714</f>
        <v>9</v>
      </c>
      <c r="J714" s="6" t="n">
        <f aca="false">IF(F714=0,0,I714/F714)</f>
        <v>0.692307692307692</v>
      </c>
    </row>
    <row r="715" customFormat="false" ht="15" hidden="false" customHeight="false" outlineLevel="0" collapsed="false">
      <c r="A715" s="4" t="s">
        <v>179</v>
      </c>
      <c r="B715" s="4" t="s">
        <v>836</v>
      </c>
      <c r="C715" s="4" t="s">
        <v>916</v>
      </c>
      <c r="D715" s="4" t="s">
        <v>941</v>
      </c>
      <c r="E715" s="4" t="s">
        <v>1093</v>
      </c>
      <c r="F715" s="4" t="n">
        <f aca="false">COUNTIFS(Positions!$B$2:$B$14531,A715,Positions!$F$2:$F$14531,B715)</f>
        <v>7</v>
      </c>
      <c r="G715" s="4" t="n">
        <f aca="false">COUNTIFS(Positions!$B$2:$B$14531,A715,Positions!$F$2:$F$14531,B715,Positions!$E$2:$E$14531,"G")</f>
        <v>1</v>
      </c>
      <c r="H715" s="4" t="n">
        <f aca="false">COUNTIFS(Positions!$B$2:$B$14531,A715,Positions!$F$2:$F$14531,B715,Positions!$E$2:$E$14531,"C")</f>
        <v>2</v>
      </c>
      <c r="I715" s="3" t="n">
        <f aca="false">G715+H715</f>
        <v>3</v>
      </c>
      <c r="J715" s="6" t="n">
        <f aca="false">IF(F715=0,0,I715/F715)</f>
        <v>0.428571428571429</v>
      </c>
    </row>
    <row r="716" customFormat="false" ht="15" hidden="false" customHeight="false" outlineLevel="0" collapsed="false">
      <c r="A716" s="7" t="s">
        <v>179</v>
      </c>
      <c r="B716" s="7" t="s">
        <v>919</v>
      </c>
      <c r="C716" s="7" t="s">
        <v>920</v>
      </c>
      <c r="D716" s="7" t="s">
        <v>936</v>
      </c>
      <c r="E716" s="7" t="s">
        <v>331</v>
      </c>
      <c r="F716" s="7" t="n">
        <f aca="false">COUNTIFS(Positions!$B$2:$B$14531,A716,Positions!$F$2:$F$14531,"Position 8")+COUNTIFS(Positions!$B$2:$B$14531,A716,Positions!$F$2:$F$14531,"Position 9")+COUNTIFS(Positions!$B$2:$B$14531,A716,Positions!$F$2:$F$14531,"Position 26")</f>
        <v>3</v>
      </c>
      <c r="G716" s="7" t="n">
        <f aca="false">COUNTIFS(Positions!$B$2:$B$14531,A716,Positions!$F$2:$F$14531,"Position 8",Positions!$E$2:$E$14531,"G")+COUNTIFS(Positions!$B$2:$B$14531,A716,Positions!$F$2:$F$14531,"Position 9",Positions!$E$2:$E$14531,"G")+COUNTIFS(Positions!$B$2:$B$14531,A716,Positions!$F$2:$F$14531,"Position 26",Positions!$E$2:$E$14531,"G")</f>
        <v>1</v>
      </c>
      <c r="H716" s="7" t="n">
        <f aca="false">COUNTIFS(Positions!$B$2:$B$14531,A716,Positions!$F$2:$F$14531,"Position 8",Positions!$E$2:$E$14531,"C")+COUNTIFS(Positions!$B$2:$B$14531,A716,Positions!$F$2:$F$14531,"Position 9",Positions!$E$2:$E$14531,"C")+COUNTIFS(Positions!$B$2:$B$14531,A716,Positions!$F$2:$F$14531,"Position 26",Positions!$E$2:$E$14531,"C")</f>
        <v>0</v>
      </c>
      <c r="I716" s="8" t="n">
        <f aca="false">G716+H716</f>
        <v>1</v>
      </c>
      <c r="J716" s="26" t="n">
        <f aca="false">IF(F716=0,0,I716/F716)</f>
        <v>0.333333333333333</v>
      </c>
    </row>
    <row r="717" customFormat="false" ht="15" hidden="false" customHeight="false" outlineLevel="0" collapsed="false">
      <c r="A717" s="4" t="s">
        <v>180</v>
      </c>
      <c r="B717" s="4" t="s">
        <v>788</v>
      </c>
      <c r="C717" s="4" t="s">
        <v>907</v>
      </c>
      <c r="D717" s="4" t="s">
        <v>957</v>
      </c>
      <c r="E717" s="4" t="s">
        <v>1190</v>
      </c>
      <c r="F717" s="4" t="n">
        <f aca="false">COUNTIFS(Positions!$B$2:$B$14531,A717,Positions!$F$2:$F$14531,B717)</f>
        <v>7</v>
      </c>
      <c r="G717" s="4" t="n">
        <f aca="false">COUNTIFS(Positions!$B$2:$B$14531,A717,Positions!$F$2:$F$14531,B717,Positions!$E$2:$E$14531,"G")</f>
        <v>4</v>
      </c>
      <c r="H717" s="4" t="n">
        <f aca="false">COUNTIFS(Positions!$B$2:$B$14531,A717,Positions!$F$2:$F$14531,B717,Positions!$E$2:$E$14531,"C")</f>
        <v>1</v>
      </c>
      <c r="I717" s="3" t="n">
        <f aca="false">G717+H717</f>
        <v>5</v>
      </c>
      <c r="J717" s="6" t="n">
        <f aca="false">IF(F717=0,0,I717/F717)</f>
        <v>0.714285714285714</v>
      </c>
    </row>
    <row r="718" customFormat="false" ht="15" hidden="false" customHeight="false" outlineLevel="0" collapsed="false">
      <c r="A718" s="4" t="s">
        <v>180</v>
      </c>
      <c r="B718" s="4" t="s">
        <v>811</v>
      </c>
      <c r="C718" s="4" t="s">
        <v>910</v>
      </c>
      <c r="D718" s="4" t="s">
        <v>959</v>
      </c>
      <c r="E718" s="4" t="s">
        <v>1191</v>
      </c>
      <c r="F718" s="4" t="n">
        <f aca="false">COUNTIFS(Positions!$B$2:$B$14531,A718,Positions!$F$2:$F$14531,B718)</f>
        <v>7</v>
      </c>
      <c r="G718" s="4" t="n">
        <f aca="false">COUNTIFS(Positions!$B$2:$B$14531,A718,Positions!$F$2:$F$14531,B718,Positions!$E$2:$E$14531,"G")</f>
        <v>1</v>
      </c>
      <c r="H718" s="4" t="n">
        <f aca="false">COUNTIFS(Positions!$B$2:$B$14531,A718,Positions!$F$2:$F$14531,B718,Positions!$E$2:$E$14531,"C")</f>
        <v>3</v>
      </c>
      <c r="I718" s="3" t="n">
        <f aca="false">G718+H718</f>
        <v>4</v>
      </c>
      <c r="J718" s="6" t="n">
        <f aca="false">IF(F718=0,0,I718/F718)</f>
        <v>0.571428571428571</v>
      </c>
    </row>
    <row r="719" customFormat="false" ht="15" hidden="false" customHeight="false" outlineLevel="0" collapsed="false">
      <c r="A719" s="4" t="s">
        <v>180</v>
      </c>
      <c r="B719" s="4" t="s">
        <v>824</v>
      </c>
      <c r="C719" s="4" t="s">
        <v>913</v>
      </c>
      <c r="D719" s="4" t="s">
        <v>961</v>
      </c>
      <c r="E719" s="4" t="s">
        <v>953</v>
      </c>
      <c r="F719" s="4" t="n">
        <f aca="false">COUNTIFS(Positions!$B$2:$B$14531,A719,Positions!$F$2:$F$14531,B719)</f>
        <v>5</v>
      </c>
      <c r="G719" s="4" t="n">
        <f aca="false">COUNTIFS(Positions!$B$2:$B$14531,A719,Positions!$F$2:$F$14531,B719,Positions!$E$2:$E$14531,"G")</f>
        <v>2</v>
      </c>
      <c r="H719" s="4" t="n">
        <f aca="false">COUNTIFS(Positions!$B$2:$B$14531,A719,Positions!$F$2:$F$14531,B719,Positions!$E$2:$E$14531,"C")</f>
        <v>1</v>
      </c>
      <c r="I719" s="3" t="n">
        <f aca="false">G719+H719</f>
        <v>3</v>
      </c>
      <c r="J719" s="6" t="n">
        <f aca="false">IF(F719=0,0,I719/F719)</f>
        <v>0.6</v>
      </c>
    </row>
    <row r="720" customFormat="false" ht="15" hidden="false" customHeight="false" outlineLevel="0" collapsed="false">
      <c r="A720" s="4" t="s">
        <v>180</v>
      </c>
      <c r="B720" s="4" t="s">
        <v>836</v>
      </c>
      <c r="C720" s="4" t="s">
        <v>916</v>
      </c>
      <c r="D720" s="4" t="s">
        <v>962</v>
      </c>
      <c r="E720" s="4" t="s">
        <v>1135</v>
      </c>
      <c r="F720" s="4" t="n">
        <f aca="false">COUNTIFS(Positions!$B$2:$B$14531,A720,Positions!$F$2:$F$14531,B720)</f>
        <v>7</v>
      </c>
      <c r="G720" s="4" t="n">
        <f aca="false">COUNTIFS(Positions!$B$2:$B$14531,A720,Positions!$F$2:$F$14531,B720,Positions!$E$2:$E$14531,"G")</f>
        <v>0</v>
      </c>
      <c r="H720" s="4" t="n">
        <f aca="false">COUNTIFS(Positions!$B$2:$B$14531,A720,Positions!$F$2:$F$14531,B720,Positions!$E$2:$E$14531,"C")</f>
        <v>2</v>
      </c>
      <c r="I720" s="3" t="n">
        <f aca="false">G720+H720</f>
        <v>2</v>
      </c>
      <c r="J720" s="6" t="n">
        <f aca="false">IF(F720=0,0,I720/F720)</f>
        <v>0.285714285714286</v>
      </c>
    </row>
    <row r="721" customFormat="false" ht="15" hidden="false" customHeight="false" outlineLevel="0" collapsed="false">
      <c r="A721" s="7" t="s">
        <v>180</v>
      </c>
      <c r="B721" s="7" t="s">
        <v>919</v>
      </c>
      <c r="C721" s="7" t="s">
        <v>920</v>
      </c>
      <c r="D721" s="7" t="s">
        <v>963</v>
      </c>
      <c r="E721" s="7" t="s">
        <v>365</v>
      </c>
      <c r="F721" s="7" t="n">
        <f aca="false">COUNTIFS(Positions!$B$2:$B$14531,A721,Positions!$F$2:$F$14531,"Position 8")+COUNTIFS(Positions!$B$2:$B$14531,A721,Positions!$F$2:$F$14531,"Position 9")+COUNTIFS(Positions!$B$2:$B$14531,A721,Positions!$F$2:$F$14531,"Position 26")</f>
        <v>3</v>
      </c>
      <c r="G721" s="7" t="n">
        <f aca="false">COUNTIFS(Positions!$B$2:$B$14531,A721,Positions!$F$2:$F$14531,"Position 8",Positions!$E$2:$E$14531,"G")+COUNTIFS(Positions!$B$2:$B$14531,A721,Positions!$F$2:$F$14531,"Position 9",Positions!$E$2:$E$14531,"G")+COUNTIFS(Positions!$B$2:$B$14531,A721,Positions!$F$2:$F$14531,"Position 26",Positions!$E$2:$E$14531,"G")</f>
        <v>1</v>
      </c>
      <c r="H721" s="7" t="n">
        <f aca="false">COUNTIFS(Positions!$B$2:$B$14531,A721,Positions!$F$2:$F$14531,"Position 8",Positions!$E$2:$E$14531,"C")+COUNTIFS(Positions!$B$2:$B$14531,A721,Positions!$F$2:$F$14531,"Position 9",Positions!$E$2:$E$14531,"C")+COUNTIFS(Positions!$B$2:$B$14531,A721,Positions!$F$2:$F$14531,"Position 26",Positions!$E$2:$E$14531,"C")</f>
        <v>0</v>
      </c>
      <c r="I721" s="8" t="n">
        <f aca="false">G721+H721</f>
        <v>1</v>
      </c>
      <c r="J721" s="26" t="n">
        <f aca="false">IF(F721=0,0,I721/F721)</f>
        <v>0.333333333333333</v>
      </c>
    </row>
    <row r="722" customFormat="false" ht="15" hidden="false" customHeight="false" outlineLevel="0" collapsed="false">
      <c r="A722" s="4" t="s">
        <v>181</v>
      </c>
      <c r="B722" s="4" t="s">
        <v>788</v>
      </c>
      <c r="C722" s="4" t="s">
        <v>907</v>
      </c>
      <c r="D722" s="4" t="s">
        <v>957</v>
      </c>
      <c r="E722" s="4" t="s">
        <v>1190</v>
      </c>
      <c r="F722" s="4" t="n">
        <f aca="false">COUNTIFS(Positions!$B$2:$B$14531,A722,Positions!$F$2:$F$14531,B722)</f>
        <v>7</v>
      </c>
      <c r="G722" s="4" t="n">
        <f aca="false">COUNTIFS(Positions!$B$2:$B$14531,A722,Positions!$F$2:$F$14531,B722,Positions!$E$2:$E$14531,"G")</f>
        <v>4</v>
      </c>
      <c r="H722" s="4" t="n">
        <f aca="false">COUNTIFS(Positions!$B$2:$B$14531,A722,Positions!$F$2:$F$14531,B722,Positions!$E$2:$E$14531,"C")</f>
        <v>1</v>
      </c>
      <c r="I722" s="3" t="n">
        <f aca="false">G722+H722</f>
        <v>5</v>
      </c>
      <c r="J722" s="6" t="n">
        <f aca="false">IF(F722=0,0,I722/F722)</f>
        <v>0.714285714285714</v>
      </c>
    </row>
    <row r="723" customFormat="false" ht="15" hidden="false" customHeight="false" outlineLevel="0" collapsed="false">
      <c r="A723" s="4" t="s">
        <v>181</v>
      </c>
      <c r="B723" s="4" t="s">
        <v>811</v>
      </c>
      <c r="C723" s="4" t="s">
        <v>910</v>
      </c>
      <c r="D723" s="4" t="s">
        <v>959</v>
      </c>
      <c r="E723" s="4" t="s">
        <v>1191</v>
      </c>
      <c r="F723" s="4" t="n">
        <f aca="false">COUNTIFS(Positions!$B$2:$B$14531,A723,Positions!$F$2:$F$14531,B723)</f>
        <v>7</v>
      </c>
      <c r="G723" s="4" t="n">
        <f aca="false">COUNTIFS(Positions!$B$2:$B$14531,A723,Positions!$F$2:$F$14531,B723,Positions!$E$2:$E$14531,"G")</f>
        <v>1</v>
      </c>
      <c r="H723" s="4" t="n">
        <f aca="false">COUNTIFS(Positions!$B$2:$B$14531,A723,Positions!$F$2:$F$14531,B723,Positions!$E$2:$E$14531,"C")</f>
        <v>3</v>
      </c>
      <c r="I723" s="3" t="n">
        <f aca="false">G723+H723</f>
        <v>4</v>
      </c>
      <c r="J723" s="6" t="n">
        <f aca="false">IF(F723=0,0,I723/F723)</f>
        <v>0.571428571428571</v>
      </c>
    </row>
    <row r="724" customFormat="false" ht="15" hidden="false" customHeight="false" outlineLevel="0" collapsed="false">
      <c r="A724" s="4" t="s">
        <v>181</v>
      </c>
      <c r="B724" s="4" t="s">
        <v>824</v>
      </c>
      <c r="C724" s="4" t="s">
        <v>913</v>
      </c>
      <c r="D724" s="4" t="s">
        <v>961</v>
      </c>
      <c r="E724" s="4" t="s">
        <v>953</v>
      </c>
      <c r="F724" s="4" t="n">
        <f aca="false">COUNTIFS(Positions!$B$2:$B$14531,A724,Positions!$F$2:$F$14531,B724)</f>
        <v>5</v>
      </c>
      <c r="G724" s="4" t="n">
        <f aca="false">COUNTIFS(Positions!$B$2:$B$14531,A724,Positions!$F$2:$F$14531,B724,Positions!$E$2:$E$14531,"G")</f>
        <v>2</v>
      </c>
      <c r="H724" s="4" t="n">
        <f aca="false">COUNTIFS(Positions!$B$2:$B$14531,A724,Positions!$F$2:$F$14531,B724,Positions!$E$2:$E$14531,"C")</f>
        <v>1</v>
      </c>
      <c r="I724" s="3" t="n">
        <f aca="false">G724+H724</f>
        <v>3</v>
      </c>
      <c r="J724" s="6" t="n">
        <f aca="false">IF(F724=0,0,I724/F724)</f>
        <v>0.6</v>
      </c>
    </row>
    <row r="725" customFormat="false" ht="15" hidden="false" customHeight="false" outlineLevel="0" collapsed="false">
      <c r="A725" s="4" t="s">
        <v>181</v>
      </c>
      <c r="B725" s="4" t="s">
        <v>836</v>
      </c>
      <c r="C725" s="4" t="s">
        <v>916</v>
      </c>
      <c r="D725" s="4" t="s">
        <v>962</v>
      </c>
      <c r="E725" s="4" t="s">
        <v>1135</v>
      </c>
      <c r="F725" s="4" t="n">
        <f aca="false">COUNTIFS(Positions!$B$2:$B$14531,A725,Positions!$F$2:$F$14531,B725)</f>
        <v>7</v>
      </c>
      <c r="G725" s="4" t="n">
        <f aca="false">COUNTIFS(Positions!$B$2:$B$14531,A725,Positions!$F$2:$F$14531,B725,Positions!$E$2:$E$14531,"G")</f>
        <v>0</v>
      </c>
      <c r="H725" s="4" t="n">
        <f aca="false">COUNTIFS(Positions!$B$2:$B$14531,A725,Positions!$F$2:$F$14531,B725,Positions!$E$2:$E$14531,"C")</f>
        <v>2</v>
      </c>
      <c r="I725" s="3" t="n">
        <f aca="false">G725+H725</f>
        <v>2</v>
      </c>
      <c r="J725" s="6" t="n">
        <f aca="false">IF(F725=0,0,I725/F725)</f>
        <v>0.285714285714286</v>
      </c>
    </row>
    <row r="726" customFormat="false" ht="15" hidden="false" customHeight="false" outlineLevel="0" collapsed="false">
      <c r="A726" s="7" t="s">
        <v>181</v>
      </c>
      <c r="B726" s="7" t="s">
        <v>919</v>
      </c>
      <c r="C726" s="7" t="s">
        <v>920</v>
      </c>
      <c r="D726" s="7" t="s">
        <v>963</v>
      </c>
      <c r="E726" s="7" t="s">
        <v>365</v>
      </c>
      <c r="F726" s="7" t="n">
        <f aca="false">COUNTIFS(Positions!$B$2:$B$14531,A726,Positions!$F$2:$F$14531,"Position 8")+COUNTIFS(Positions!$B$2:$B$14531,A726,Positions!$F$2:$F$14531,"Position 9")+COUNTIFS(Positions!$B$2:$B$14531,A726,Positions!$F$2:$F$14531,"Position 26")</f>
        <v>3</v>
      </c>
      <c r="G726" s="7" t="n">
        <f aca="false">COUNTIFS(Positions!$B$2:$B$14531,A726,Positions!$F$2:$F$14531,"Position 8",Positions!$E$2:$E$14531,"G")+COUNTIFS(Positions!$B$2:$B$14531,A726,Positions!$F$2:$F$14531,"Position 9",Positions!$E$2:$E$14531,"G")+COUNTIFS(Positions!$B$2:$B$14531,A726,Positions!$F$2:$F$14531,"Position 26",Positions!$E$2:$E$14531,"G")</f>
        <v>1</v>
      </c>
      <c r="H726" s="7" t="n">
        <f aca="false">COUNTIFS(Positions!$B$2:$B$14531,A726,Positions!$F$2:$F$14531,"Position 8",Positions!$E$2:$E$14531,"C")+COUNTIFS(Positions!$B$2:$B$14531,A726,Positions!$F$2:$F$14531,"Position 9",Positions!$E$2:$E$14531,"C")+COUNTIFS(Positions!$B$2:$B$14531,A726,Positions!$F$2:$F$14531,"Position 26",Positions!$E$2:$E$14531,"C")</f>
        <v>0</v>
      </c>
      <c r="I726" s="8" t="n">
        <f aca="false">G726+H726</f>
        <v>1</v>
      </c>
      <c r="J726" s="26" t="n">
        <f aca="false">IF(F726=0,0,I726/F726)</f>
        <v>0.333333333333333</v>
      </c>
    </row>
    <row r="727" customFormat="false" ht="15" hidden="false" customHeight="false" outlineLevel="0" collapsed="false">
      <c r="A727" s="4" t="s">
        <v>182</v>
      </c>
      <c r="B727" s="4" t="s">
        <v>788</v>
      </c>
      <c r="C727" s="4" t="s">
        <v>907</v>
      </c>
      <c r="D727" s="4" t="s">
        <v>957</v>
      </c>
      <c r="E727" s="4" t="s">
        <v>1192</v>
      </c>
      <c r="F727" s="4" t="n">
        <f aca="false">COUNTIFS(Positions!$B$2:$B$14531,A727,Positions!$F$2:$F$14531,B727)</f>
        <v>7</v>
      </c>
      <c r="G727" s="4" t="n">
        <f aca="false">COUNTIFS(Positions!$B$2:$B$14531,A727,Positions!$F$2:$F$14531,B727,Positions!$E$2:$E$14531,"G")</f>
        <v>4</v>
      </c>
      <c r="H727" s="4" t="n">
        <f aca="false">COUNTIFS(Positions!$B$2:$B$14531,A727,Positions!$F$2:$F$14531,B727,Positions!$E$2:$E$14531,"C")</f>
        <v>0</v>
      </c>
      <c r="I727" s="3" t="n">
        <f aca="false">G727+H727</f>
        <v>4</v>
      </c>
      <c r="J727" s="6" t="n">
        <f aca="false">IF(F727=0,0,I727/F727)</f>
        <v>0.571428571428571</v>
      </c>
    </row>
    <row r="728" customFormat="false" ht="15" hidden="false" customHeight="false" outlineLevel="0" collapsed="false">
      <c r="A728" s="4" t="s">
        <v>182</v>
      </c>
      <c r="B728" s="4" t="s">
        <v>811</v>
      </c>
      <c r="C728" s="4" t="s">
        <v>910</v>
      </c>
      <c r="D728" s="4" t="s">
        <v>959</v>
      </c>
      <c r="E728" s="4" t="s">
        <v>1080</v>
      </c>
      <c r="F728" s="4" t="n">
        <f aca="false">COUNTIFS(Positions!$B$2:$B$14531,A728,Positions!$F$2:$F$14531,B728)</f>
        <v>7</v>
      </c>
      <c r="G728" s="4" t="n">
        <f aca="false">COUNTIFS(Positions!$B$2:$B$14531,A728,Positions!$F$2:$F$14531,B728,Positions!$E$2:$E$14531,"G")</f>
        <v>0</v>
      </c>
      <c r="H728" s="4" t="n">
        <f aca="false">COUNTIFS(Positions!$B$2:$B$14531,A728,Positions!$F$2:$F$14531,B728,Positions!$E$2:$E$14531,"C")</f>
        <v>3</v>
      </c>
      <c r="I728" s="3" t="n">
        <f aca="false">G728+H728</f>
        <v>3</v>
      </c>
      <c r="J728" s="6" t="n">
        <f aca="false">IF(F728=0,0,I728/F728)</f>
        <v>0.428571428571429</v>
      </c>
    </row>
    <row r="729" customFormat="false" ht="15" hidden="false" customHeight="false" outlineLevel="0" collapsed="false">
      <c r="A729" s="4" t="s">
        <v>182</v>
      </c>
      <c r="B729" s="4" t="s">
        <v>824</v>
      </c>
      <c r="C729" s="4" t="s">
        <v>913</v>
      </c>
      <c r="D729" s="4" t="s">
        <v>961</v>
      </c>
      <c r="E729" s="4" t="s">
        <v>953</v>
      </c>
      <c r="F729" s="4" t="n">
        <f aca="false">COUNTIFS(Positions!$B$2:$B$14531,A729,Positions!$F$2:$F$14531,B729)</f>
        <v>5</v>
      </c>
      <c r="G729" s="4" t="n">
        <f aca="false">COUNTIFS(Positions!$B$2:$B$14531,A729,Positions!$F$2:$F$14531,B729,Positions!$E$2:$E$14531,"G")</f>
        <v>2</v>
      </c>
      <c r="H729" s="4" t="n">
        <f aca="false">COUNTIFS(Positions!$B$2:$B$14531,A729,Positions!$F$2:$F$14531,B729,Positions!$E$2:$E$14531,"C")</f>
        <v>1</v>
      </c>
      <c r="I729" s="3" t="n">
        <f aca="false">G729+H729</f>
        <v>3</v>
      </c>
      <c r="J729" s="6" t="n">
        <f aca="false">IF(F729=0,0,I729/F729)</f>
        <v>0.6</v>
      </c>
    </row>
    <row r="730" customFormat="false" ht="15" hidden="false" customHeight="false" outlineLevel="0" collapsed="false">
      <c r="A730" s="4" t="s">
        <v>182</v>
      </c>
      <c r="B730" s="4" t="s">
        <v>836</v>
      </c>
      <c r="C730" s="4" t="s">
        <v>916</v>
      </c>
      <c r="D730" s="4" t="s">
        <v>962</v>
      </c>
      <c r="E730" s="4" t="s">
        <v>1093</v>
      </c>
      <c r="F730" s="4" t="n">
        <f aca="false">COUNTIFS(Positions!$B$2:$B$14531,A730,Positions!$F$2:$F$14531,B730)</f>
        <v>7</v>
      </c>
      <c r="G730" s="4" t="n">
        <f aca="false">COUNTIFS(Positions!$B$2:$B$14531,A730,Positions!$F$2:$F$14531,B730,Positions!$E$2:$E$14531,"G")</f>
        <v>1</v>
      </c>
      <c r="H730" s="4" t="n">
        <f aca="false">COUNTIFS(Positions!$B$2:$B$14531,A730,Positions!$F$2:$F$14531,B730,Positions!$E$2:$E$14531,"C")</f>
        <v>2</v>
      </c>
      <c r="I730" s="3" t="n">
        <f aca="false">G730+H730</f>
        <v>3</v>
      </c>
      <c r="J730" s="6" t="n">
        <f aca="false">IF(F730=0,0,I730/F730)</f>
        <v>0.428571428571429</v>
      </c>
    </row>
    <row r="731" customFormat="false" ht="15" hidden="false" customHeight="false" outlineLevel="0" collapsed="false">
      <c r="A731" s="7" t="s">
        <v>182</v>
      </c>
      <c r="B731" s="7" t="s">
        <v>919</v>
      </c>
      <c r="C731" s="7" t="s">
        <v>920</v>
      </c>
      <c r="D731" s="7" t="s">
        <v>963</v>
      </c>
      <c r="E731" s="7" t="s">
        <v>365</v>
      </c>
      <c r="F731" s="7" t="n">
        <f aca="false">COUNTIFS(Positions!$B$2:$B$14531,A731,Positions!$F$2:$F$14531,"Position 8")+COUNTIFS(Positions!$B$2:$B$14531,A731,Positions!$F$2:$F$14531,"Position 9")+COUNTIFS(Positions!$B$2:$B$14531,A731,Positions!$F$2:$F$14531,"Position 26")</f>
        <v>3</v>
      </c>
      <c r="G731" s="7" t="n">
        <f aca="false">COUNTIFS(Positions!$B$2:$B$14531,A731,Positions!$F$2:$F$14531,"Position 8",Positions!$E$2:$E$14531,"G")+COUNTIFS(Positions!$B$2:$B$14531,A731,Positions!$F$2:$F$14531,"Position 9",Positions!$E$2:$E$14531,"G")+COUNTIFS(Positions!$B$2:$B$14531,A731,Positions!$F$2:$F$14531,"Position 26",Positions!$E$2:$E$14531,"G")</f>
        <v>1</v>
      </c>
      <c r="H731" s="7" t="n">
        <f aca="false">COUNTIFS(Positions!$B$2:$B$14531,A731,Positions!$F$2:$F$14531,"Position 8",Positions!$E$2:$E$14531,"C")+COUNTIFS(Positions!$B$2:$B$14531,A731,Positions!$F$2:$F$14531,"Position 9",Positions!$E$2:$E$14531,"C")+COUNTIFS(Positions!$B$2:$B$14531,A731,Positions!$F$2:$F$14531,"Position 26",Positions!$E$2:$E$14531,"C")</f>
        <v>0</v>
      </c>
      <c r="I731" s="8" t="n">
        <f aca="false">G731+H731</f>
        <v>1</v>
      </c>
      <c r="J731" s="26" t="n">
        <f aca="false">IF(F731=0,0,I731/F731)</f>
        <v>0.333333333333333</v>
      </c>
    </row>
    <row r="732" customFormat="false" ht="15" hidden="false" customHeight="false" outlineLevel="0" collapsed="false">
      <c r="A732" s="4" t="s">
        <v>183</v>
      </c>
      <c r="B732" s="4" t="s">
        <v>788</v>
      </c>
      <c r="C732" s="4" t="s">
        <v>907</v>
      </c>
      <c r="D732" s="4" t="s">
        <v>907</v>
      </c>
      <c r="E732" s="4" t="s">
        <v>1193</v>
      </c>
      <c r="F732" s="4" t="n">
        <f aca="false">COUNTIFS(Positions!$B$2:$B$14531,A732,Positions!$F$2:$F$14531,B732)</f>
        <v>8</v>
      </c>
      <c r="G732" s="4" t="n">
        <f aca="false">COUNTIFS(Positions!$B$2:$B$14531,A732,Positions!$F$2:$F$14531,B732,Positions!$E$2:$E$14531,"G")</f>
        <v>4</v>
      </c>
      <c r="H732" s="4" t="n">
        <f aca="false">COUNTIFS(Positions!$B$2:$B$14531,A732,Positions!$F$2:$F$14531,B732,Positions!$E$2:$E$14531,"C")</f>
        <v>0</v>
      </c>
      <c r="I732" s="3" t="n">
        <f aca="false">G732+H732</f>
        <v>4</v>
      </c>
      <c r="J732" s="6" t="n">
        <f aca="false">IF(F732=0,0,I732/F732)</f>
        <v>0.5</v>
      </c>
    </row>
    <row r="733" customFormat="false" ht="15" hidden="false" customHeight="false" outlineLevel="0" collapsed="false">
      <c r="A733" s="4" t="s">
        <v>183</v>
      </c>
      <c r="B733" s="4" t="s">
        <v>811</v>
      </c>
      <c r="C733" s="4" t="s">
        <v>910</v>
      </c>
      <c r="D733" s="4" t="s">
        <v>910</v>
      </c>
      <c r="E733" s="4" t="s">
        <v>1008</v>
      </c>
      <c r="F733" s="4" t="n">
        <f aca="false">COUNTIFS(Positions!$B$2:$B$14531,A733,Positions!$F$2:$F$14531,B733)</f>
        <v>7</v>
      </c>
      <c r="G733" s="4" t="n">
        <f aca="false">COUNTIFS(Positions!$B$2:$B$14531,A733,Positions!$F$2:$F$14531,B733,Positions!$E$2:$E$14531,"G")</f>
        <v>0</v>
      </c>
      <c r="H733" s="4" t="n">
        <f aca="false">COUNTIFS(Positions!$B$2:$B$14531,A733,Positions!$F$2:$F$14531,B733,Positions!$E$2:$E$14531,"C")</f>
        <v>2</v>
      </c>
      <c r="I733" s="3" t="n">
        <f aca="false">G733+H733</f>
        <v>2</v>
      </c>
      <c r="J733" s="6" t="n">
        <f aca="false">IF(F733=0,0,I733/F733)</f>
        <v>0.285714285714286</v>
      </c>
    </row>
    <row r="734" customFormat="false" ht="15" hidden="false" customHeight="false" outlineLevel="0" collapsed="false">
      <c r="A734" s="4" t="s">
        <v>183</v>
      </c>
      <c r="B734" s="4" t="s">
        <v>824</v>
      </c>
      <c r="C734" s="4" t="s">
        <v>913</v>
      </c>
      <c r="D734" s="4" t="s">
        <v>913</v>
      </c>
      <c r="E734" s="4" t="s">
        <v>1149</v>
      </c>
      <c r="F734" s="4" t="n">
        <f aca="false">COUNTIFS(Positions!$B$2:$B$14531,A734,Positions!$F$2:$F$14531,B734)</f>
        <v>5</v>
      </c>
      <c r="G734" s="4" t="n">
        <f aca="false">COUNTIFS(Positions!$B$2:$B$14531,A734,Positions!$F$2:$F$14531,B734,Positions!$E$2:$E$14531,"G")</f>
        <v>1</v>
      </c>
      <c r="H734" s="4" t="n">
        <f aca="false">COUNTIFS(Positions!$B$2:$B$14531,A734,Positions!$F$2:$F$14531,B734,Positions!$E$2:$E$14531,"C")</f>
        <v>1</v>
      </c>
      <c r="I734" s="3" t="n">
        <f aca="false">G734+H734</f>
        <v>2</v>
      </c>
      <c r="J734" s="6" t="n">
        <f aca="false">IF(F734=0,0,I734/F734)</f>
        <v>0.4</v>
      </c>
    </row>
    <row r="735" customFormat="false" ht="15" hidden="false" customHeight="false" outlineLevel="0" collapsed="false">
      <c r="A735" s="4" t="s">
        <v>183</v>
      </c>
      <c r="B735" s="4" t="s">
        <v>836</v>
      </c>
      <c r="C735" s="4" t="s">
        <v>916</v>
      </c>
      <c r="D735" s="4" t="s">
        <v>916</v>
      </c>
      <c r="E735" s="4" t="s">
        <v>1194</v>
      </c>
      <c r="F735" s="4" t="n">
        <f aca="false">COUNTIFS(Positions!$B$2:$B$14531,A735,Positions!$F$2:$F$14531,B735)</f>
        <v>7</v>
      </c>
      <c r="G735" s="4" t="n">
        <f aca="false">COUNTIFS(Positions!$B$2:$B$14531,A735,Positions!$F$2:$F$14531,B735,Positions!$E$2:$E$14531,"G")</f>
        <v>1</v>
      </c>
      <c r="H735" s="4" t="n">
        <f aca="false">COUNTIFS(Positions!$B$2:$B$14531,A735,Positions!$F$2:$F$14531,B735,Positions!$E$2:$E$14531,"C")</f>
        <v>1</v>
      </c>
      <c r="I735" s="3" t="n">
        <f aca="false">G735+H735</f>
        <v>2</v>
      </c>
      <c r="J735" s="6" t="n">
        <f aca="false">IF(F735=0,0,I735/F735)</f>
        <v>0.285714285714286</v>
      </c>
    </row>
    <row r="736" customFormat="false" ht="15" hidden="false" customHeight="false" outlineLevel="0" collapsed="false">
      <c r="A736" s="7" t="s">
        <v>183</v>
      </c>
      <c r="B736" s="7" t="s">
        <v>919</v>
      </c>
      <c r="C736" s="7" t="s">
        <v>920</v>
      </c>
      <c r="D736" s="7" t="s">
        <v>920</v>
      </c>
      <c r="E736" s="7" t="s">
        <v>365</v>
      </c>
      <c r="F736" s="7" t="n">
        <f aca="false">COUNTIFS(Positions!$B$2:$B$14531,A736,Positions!$F$2:$F$14531,"Position 8")+COUNTIFS(Positions!$B$2:$B$14531,A736,Positions!$F$2:$F$14531,"Position 9")+COUNTIFS(Positions!$B$2:$B$14531,A736,Positions!$F$2:$F$14531,"Position 26")</f>
        <v>3</v>
      </c>
      <c r="G736" s="7" t="n">
        <f aca="false">COUNTIFS(Positions!$B$2:$B$14531,A736,Positions!$F$2:$F$14531,"Position 8",Positions!$E$2:$E$14531,"G")+COUNTIFS(Positions!$B$2:$B$14531,A736,Positions!$F$2:$F$14531,"Position 9",Positions!$E$2:$E$14531,"G")+COUNTIFS(Positions!$B$2:$B$14531,A736,Positions!$F$2:$F$14531,"Position 26",Positions!$E$2:$E$14531,"G")</f>
        <v>1</v>
      </c>
      <c r="H736" s="7" t="n">
        <f aca="false">COUNTIFS(Positions!$B$2:$B$14531,A736,Positions!$F$2:$F$14531,"Position 8",Positions!$E$2:$E$14531,"C")+COUNTIFS(Positions!$B$2:$B$14531,A736,Positions!$F$2:$F$14531,"Position 9",Positions!$E$2:$E$14531,"C")+COUNTIFS(Positions!$B$2:$B$14531,A736,Positions!$F$2:$F$14531,"Position 26",Positions!$E$2:$E$14531,"C")</f>
        <v>0</v>
      </c>
      <c r="I736" s="8" t="n">
        <f aca="false">G736+H736</f>
        <v>1</v>
      </c>
      <c r="J736" s="26" t="n">
        <f aca="false">IF(F736=0,0,I736/F736)</f>
        <v>0.333333333333333</v>
      </c>
    </row>
    <row r="737" customFormat="false" ht="15" hidden="false" customHeight="false" outlineLevel="0" collapsed="false">
      <c r="A737" s="4" t="s">
        <v>184</v>
      </c>
      <c r="B737" s="4" t="s">
        <v>788</v>
      </c>
      <c r="C737" s="4" t="s">
        <v>907</v>
      </c>
      <c r="D737" s="4" t="s">
        <v>908</v>
      </c>
      <c r="E737" s="4" t="s">
        <v>1195</v>
      </c>
      <c r="F737" s="4" t="n">
        <f aca="false">COUNTIFS(Positions!$B$2:$B$14531,A737,Positions!$F$2:$F$14531,B737)</f>
        <v>10</v>
      </c>
      <c r="G737" s="4" t="n">
        <f aca="false">COUNTIFS(Positions!$B$2:$B$14531,A737,Positions!$F$2:$F$14531,B737,Positions!$E$2:$E$14531,"G")</f>
        <v>3</v>
      </c>
      <c r="H737" s="4" t="n">
        <f aca="false">COUNTIFS(Positions!$B$2:$B$14531,A737,Positions!$F$2:$F$14531,B737,Positions!$E$2:$E$14531,"C")</f>
        <v>3</v>
      </c>
      <c r="I737" s="3" t="n">
        <f aca="false">G737+H737</f>
        <v>6</v>
      </c>
      <c r="J737" s="6" t="n">
        <f aca="false">IF(F737=0,0,I737/F737)</f>
        <v>0.6</v>
      </c>
    </row>
    <row r="738" customFormat="false" ht="15" hidden="false" customHeight="false" outlineLevel="0" collapsed="false">
      <c r="A738" s="4" t="s">
        <v>184</v>
      </c>
      <c r="B738" s="4" t="s">
        <v>811</v>
      </c>
      <c r="C738" s="4" t="s">
        <v>910</v>
      </c>
      <c r="D738" s="4" t="s">
        <v>911</v>
      </c>
      <c r="E738" s="4" t="s">
        <v>948</v>
      </c>
      <c r="F738" s="4" t="n">
        <f aca="false">COUNTIFS(Positions!$B$2:$B$14531,A738,Positions!$F$2:$F$14531,B738)</f>
        <v>7</v>
      </c>
      <c r="G738" s="4" t="n">
        <f aca="false">COUNTIFS(Positions!$B$2:$B$14531,A738,Positions!$F$2:$F$14531,B738,Positions!$E$2:$E$14531,"G")</f>
        <v>0</v>
      </c>
      <c r="H738" s="4" t="n">
        <f aca="false">COUNTIFS(Positions!$B$2:$B$14531,A738,Positions!$F$2:$F$14531,B738,Positions!$E$2:$E$14531,"C")</f>
        <v>2</v>
      </c>
      <c r="I738" s="3" t="n">
        <f aca="false">G738+H738</f>
        <v>2</v>
      </c>
      <c r="J738" s="6" t="n">
        <f aca="false">IF(F738=0,0,I738/F738)</f>
        <v>0.285714285714286</v>
      </c>
    </row>
    <row r="739" customFormat="false" ht="15" hidden="false" customHeight="false" outlineLevel="0" collapsed="false">
      <c r="A739" s="4" t="s">
        <v>184</v>
      </c>
      <c r="B739" s="4" t="s">
        <v>824</v>
      </c>
      <c r="C739" s="4" t="s">
        <v>913</v>
      </c>
      <c r="D739" s="4" t="s">
        <v>914</v>
      </c>
      <c r="E739" s="4" t="s">
        <v>980</v>
      </c>
      <c r="F739" s="4" t="n">
        <f aca="false">COUNTIFS(Positions!$B$2:$B$14531,A739,Positions!$F$2:$F$14531,B739)</f>
        <v>5</v>
      </c>
      <c r="G739" s="4" t="n">
        <f aca="false">COUNTIFS(Positions!$B$2:$B$14531,A739,Positions!$F$2:$F$14531,B739,Positions!$E$2:$E$14531,"G")</f>
        <v>2</v>
      </c>
      <c r="H739" s="4" t="n">
        <f aca="false">COUNTIFS(Positions!$B$2:$B$14531,A739,Positions!$F$2:$F$14531,B739,Positions!$E$2:$E$14531,"C")</f>
        <v>2</v>
      </c>
      <c r="I739" s="3" t="n">
        <f aca="false">G739+H739</f>
        <v>4</v>
      </c>
      <c r="J739" s="6" t="n">
        <f aca="false">IF(F739=0,0,I739/F739)</f>
        <v>0.8</v>
      </c>
    </row>
    <row r="740" customFormat="false" ht="15" hidden="false" customHeight="false" outlineLevel="0" collapsed="false">
      <c r="A740" s="4" t="s">
        <v>184</v>
      </c>
      <c r="B740" s="4" t="s">
        <v>836</v>
      </c>
      <c r="C740" s="4" t="s">
        <v>916</v>
      </c>
      <c r="D740" s="4" t="s">
        <v>917</v>
      </c>
      <c r="E740" s="4" t="s">
        <v>935</v>
      </c>
      <c r="F740" s="4" t="n">
        <f aca="false">COUNTIFS(Positions!$B$2:$B$14531,A740,Positions!$F$2:$F$14531,B740)</f>
        <v>7</v>
      </c>
      <c r="G740" s="4" t="n">
        <f aca="false">COUNTIFS(Positions!$B$2:$B$14531,A740,Positions!$F$2:$F$14531,B740,Positions!$E$2:$E$14531,"G")</f>
        <v>1</v>
      </c>
      <c r="H740" s="4" t="n">
        <f aca="false">COUNTIFS(Positions!$B$2:$B$14531,A740,Positions!$F$2:$F$14531,B740,Positions!$E$2:$E$14531,"C")</f>
        <v>1</v>
      </c>
      <c r="I740" s="3" t="n">
        <f aca="false">G740+H740</f>
        <v>2</v>
      </c>
      <c r="J740" s="6" t="n">
        <f aca="false">IF(F740=0,0,I740/F740)</f>
        <v>0.285714285714286</v>
      </c>
    </row>
    <row r="741" customFormat="false" ht="15" hidden="false" customHeight="false" outlineLevel="0" collapsed="false">
      <c r="A741" s="7" t="s">
        <v>184</v>
      </c>
      <c r="B741" s="7" t="s">
        <v>919</v>
      </c>
      <c r="C741" s="7" t="s">
        <v>920</v>
      </c>
      <c r="D741" s="7" t="s">
        <v>921</v>
      </c>
      <c r="E741" s="7" t="s">
        <v>365</v>
      </c>
      <c r="F741" s="7" t="n">
        <f aca="false">COUNTIFS(Positions!$B$2:$B$14531,A741,Positions!$F$2:$F$14531,"Position 8")+COUNTIFS(Positions!$B$2:$B$14531,A741,Positions!$F$2:$F$14531,"Position 9")+COUNTIFS(Positions!$B$2:$B$14531,A741,Positions!$F$2:$F$14531,"Position 26")</f>
        <v>3</v>
      </c>
      <c r="G741" s="7" t="n">
        <f aca="false">COUNTIFS(Positions!$B$2:$B$14531,A741,Positions!$F$2:$F$14531,"Position 8",Positions!$E$2:$E$14531,"G")+COUNTIFS(Positions!$B$2:$B$14531,A741,Positions!$F$2:$F$14531,"Position 9",Positions!$E$2:$E$14531,"G")+COUNTIFS(Positions!$B$2:$B$14531,A741,Positions!$F$2:$F$14531,"Position 26",Positions!$E$2:$E$14531,"G")</f>
        <v>1</v>
      </c>
      <c r="H741" s="7" t="n">
        <f aca="false">COUNTIFS(Positions!$B$2:$B$14531,A741,Positions!$F$2:$F$14531,"Position 8",Positions!$E$2:$E$14531,"C")+COUNTIFS(Positions!$B$2:$B$14531,A741,Positions!$F$2:$F$14531,"Position 9",Positions!$E$2:$E$14531,"C")+COUNTIFS(Positions!$B$2:$B$14531,A741,Positions!$F$2:$F$14531,"Position 26",Positions!$E$2:$E$14531,"C")</f>
        <v>0</v>
      </c>
      <c r="I741" s="8" t="n">
        <f aca="false">G741+H741</f>
        <v>1</v>
      </c>
      <c r="J741" s="26" t="n">
        <f aca="false">IF(F741=0,0,I741/F741)</f>
        <v>0.333333333333333</v>
      </c>
    </row>
    <row r="742" customFormat="false" ht="15" hidden="false" customHeight="false" outlineLevel="0" collapsed="false">
      <c r="A742" s="4" t="s">
        <v>185</v>
      </c>
      <c r="B742" s="4" t="s">
        <v>788</v>
      </c>
      <c r="C742" s="4" t="s">
        <v>907</v>
      </c>
      <c r="D742" s="4" t="s">
        <v>929</v>
      </c>
      <c r="E742" s="4" t="s">
        <v>937</v>
      </c>
      <c r="F742" s="4" t="n">
        <f aca="false">COUNTIFS(Positions!$B$2:$B$14531,A742,Positions!$F$2:$F$14531,B742)</f>
        <v>9</v>
      </c>
      <c r="G742" s="4" t="n">
        <f aca="false">COUNTIFS(Positions!$B$2:$B$14531,A742,Positions!$F$2:$F$14531,B742,Positions!$E$2:$E$14531,"G")</f>
        <v>3</v>
      </c>
      <c r="H742" s="4" t="n">
        <f aca="false">COUNTIFS(Positions!$B$2:$B$14531,A742,Positions!$F$2:$F$14531,B742,Positions!$E$2:$E$14531,"C")</f>
        <v>2</v>
      </c>
      <c r="I742" s="3" t="n">
        <f aca="false">G742+H742</f>
        <v>5</v>
      </c>
      <c r="J742" s="6" t="n">
        <f aca="false">IF(F742=0,0,I742/F742)</f>
        <v>0.555555555555556</v>
      </c>
    </row>
    <row r="743" customFormat="false" ht="15" hidden="false" customHeight="false" outlineLevel="0" collapsed="false">
      <c r="A743" s="4" t="s">
        <v>185</v>
      </c>
      <c r="B743" s="4" t="s">
        <v>811</v>
      </c>
      <c r="C743" s="4" t="s">
        <v>910</v>
      </c>
      <c r="D743" s="4" t="s">
        <v>931</v>
      </c>
      <c r="E743" s="4" t="s">
        <v>1041</v>
      </c>
      <c r="F743" s="4" t="n">
        <f aca="false">COUNTIFS(Positions!$B$2:$B$14531,A743,Positions!$F$2:$F$14531,B743)</f>
        <v>7</v>
      </c>
      <c r="G743" s="4" t="n">
        <f aca="false">COUNTIFS(Positions!$B$2:$B$14531,A743,Positions!$F$2:$F$14531,B743,Positions!$E$2:$E$14531,"G")</f>
        <v>2</v>
      </c>
      <c r="H743" s="4" t="n">
        <f aca="false">COUNTIFS(Positions!$B$2:$B$14531,A743,Positions!$F$2:$F$14531,B743,Positions!$E$2:$E$14531,"C")</f>
        <v>1</v>
      </c>
      <c r="I743" s="3" t="n">
        <f aca="false">G743+H743</f>
        <v>3</v>
      </c>
      <c r="J743" s="6" t="n">
        <f aca="false">IF(F743=0,0,I743/F743)</f>
        <v>0.428571428571429</v>
      </c>
    </row>
    <row r="744" customFormat="false" ht="15" hidden="false" customHeight="false" outlineLevel="0" collapsed="false">
      <c r="A744" s="4" t="s">
        <v>185</v>
      </c>
      <c r="B744" s="4" t="s">
        <v>824</v>
      </c>
      <c r="C744" s="4" t="s">
        <v>913</v>
      </c>
      <c r="D744" s="4" t="s">
        <v>949</v>
      </c>
      <c r="E744" s="4" t="s">
        <v>1149</v>
      </c>
      <c r="F744" s="4" t="n">
        <f aca="false">COUNTIFS(Positions!$B$2:$B$14531,A744,Positions!$F$2:$F$14531,B744)</f>
        <v>5</v>
      </c>
      <c r="G744" s="4" t="n">
        <f aca="false">COUNTIFS(Positions!$B$2:$B$14531,A744,Positions!$F$2:$F$14531,B744,Positions!$E$2:$E$14531,"G")</f>
        <v>1</v>
      </c>
      <c r="H744" s="4" t="n">
        <f aca="false">COUNTIFS(Positions!$B$2:$B$14531,A744,Positions!$F$2:$F$14531,B744,Positions!$E$2:$E$14531,"C")</f>
        <v>1</v>
      </c>
      <c r="I744" s="3" t="n">
        <f aca="false">G744+H744</f>
        <v>2</v>
      </c>
      <c r="J744" s="6" t="n">
        <f aca="false">IF(F744=0,0,I744/F744)</f>
        <v>0.4</v>
      </c>
    </row>
    <row r="745" customFormat="false" ht="15" hidden="false" customHeight="false" outlineLevel="0" collapsed="false">
      <c r="A745" s="4" t="s">
        <v>185</v>
      </c>
      <c r="B745" s="4" t="s">
        <v>836</v>
      </c>
      <c r="C745" s="4" t="s">
        <v>916</v>
      </c>
      <c r="D745" s="4" t="s">
        <v>951</v>
      </c>
      <c r="E745" s="4" t="s">
        <v>918</v>
      </c>
      <c r="F745" s="4" t="n">
        <f aca="false">COUNTIFS(Positions!$B$2:$B$14531,A745,Positions!$F$2:$F$14531,B745)</f>
        <v>7</v>
      </c>
      <c r="G745" s="4" t="n">
        <f aca="false">COUNTIFS(Positions!$B$2:$B$14531,A745,Positions!$F$2:$F$14531,B745,Positions!$E$2:$E$14531,"G")</f>
        <v>0</v>
      </c>
      <c r="H745" s="4" t="n">
        <f aca="false">COUNTIFS(Positions!$B$2:$B$14531,A745,Positions!$F$2:$F$14531,B745,Positions!$E$2:$E$14531,"C")</f>
        <v>1</v>
      </c>
      <c r="I745" s="3" t="n">
        <f aca="false">G745+H745</f>
        <v>1</v>
      </c>
      <c r="J745" s="6" t="n">
        <f aca="false">IF(F745=0,0,I745/F745)</f>
        <v>0.142857142857143</v>
      </c>
    </row>
    <row r="746" customFormat="false" ht="15" hidden="false" customHeight="false" outlineLevel="0" collapsed="false">
      <c r="A746" s="7" t="s">
        <v>185</v>
      </c>
      <c r="B746" s="7" t="s">
        <v>919</v>
      </c>
      <c r="C746" s="7" t="s">
        <v>920</v>
      </c>
      <c r="D746" s="7" t="s">
        <v>936</v>
      </c>
      <c r="E746" s="7" t="s">
        <v>365</v>
      </c>
      <c r="F746" s="7" t="n">
        <f aca="false">COUNTIFS(Positions!$B$2:$B$14531,A746,Positions!$F$2:$F$14531,"Position 8")+COUNTIFS(Positions!$B$2:$B$14531,A746,Positions!$F$2:$F$14531,"Position 9")+COUNTIFS(Positions!$B$2:$B$14531,A746,Positions!$F$2:$F$14531,"Position 26")</f>
        <v>3</v>
      </c>
      <c r="G746" s="7" t="n">
        <f aca="false">COUNTIFS(Positions!$B$2:$B$14531,A746,Positions!$F$2:$F$14531,"Position 8",Positions!$E$2:$E$14531,"G")+COUNTIFS(Positions!$B$2:$B$14531,A746,Positions!$F$2:$F$14531,"Position 9",Positions!$E$2:$E$14531,"G")+COUNTIFS(Positions!$B$2:$B$14531,A746,Positions!$F$2:$F$14531,"Position 26",Positions!$E$2:$E$14531,"G")</f>
        <v>1</v>
      </c>
      <c r="H746" s="7" t="n">
        <f aca="false">COUNTIFS(Positions!$B$2:$B$14531,A746,Positions!$F$2:$F$14531,"Position 8",Positions!$E$2:$E$14531,"C")+COUNTIFS(Positions!$B$2:$B$14531,A746,Positions!$F$2:$F$14531,"Position 9",Positions!$E$2:$E$14531,"C")+COUNTIFS(Positions!$B$2:$B$14531,A746,Positions!$F$2:$F$14531,"Position 26",Positions!$E$2:$E$14531,"C")</f>
        <v>0</v>
      </c>
      <c r="I746" s="8" t="n">
        <f aca="false">G746+H746</f>
        <v>1</v>
      </c>
      <c r="J746" s="26" t="n">
        <f aca="false">IF(F746=0,0,I746/F746)</f>
        <v>0.333333333333333</v>
      </c>
    </row>
    <row r="747" customFormat="false" ht="15" hidden="false" customHeight="false" outlineLevel="0" collapsed="false">
      <c r="A747" s="4" t="s">
        <v>186</v>
      </c>
      <c r="B747" s="4" t="s">
        <v>788</v>
      </c>
      <c r="C747" s="4" t="s">
        <v>907</v>
      </c>
      <c r="D747" s="4" t="s">
        <v>957</v>
      </c>
      <c r="E747" s="4" t="s">
        <v>1196</v>
      </c>
      <c r="F747" s="4" t="n">
        <f aca="false">COUNTIFS(Positions!$B$2:$B$14531,A747,Positions!$F$2:$F$14531,B747)</f>
        <v>7</v>
      </c>
      <c r="G747" s="4" t="n">
        <f aca="false">COUNTIFS(Positions!$B$2:$B$14531,A747,Positions!$F$2:$F$14531,B747,Positions!$E$2:$E$14531,"G")</f>
        <v>4</v>
      </c>
      <c r="H747" s="4" t="n">
        <f aca="false">COUNTIFS(Positions!$B$2:$B$14531,A747,Positions!$F$2:$F$14531,B747,Positions!$E$2:$E$14531,"C")</f>
        <v>1</v>
      </c>
      <c r="I747" s="3" t="n">
        <f aca="false">G747+H747</f>
        <v>5</v>
      </c>
      <c r="J747" s="6" t="n">
        <f aca="false">IF(F747=0,0,I747/F747)</f>
        <v>0.714285714285714</v>
      </c>
    </row>
    <row r="748" customFormat="false" ht="15" hidden="false" customHeight="false" outlineLevel="0" collapsed="false">
      <c r="A748" s="4" t="s">
        <v>186</v>
      </c>
      <c r="B748" s="4" t="s">
        <v>811</v>
      </c>
      <c r="C748" s="4" t="s">
        <v>910</v>
      </c>
      <c r="D748" s="4" t="s">
        <v>959</v>
      </c>
      <c r="E748" s="4" t="s">
        <v>932</v>
      </c>
      <c r="F748" s="4" t="n">
        <f aca="false">COUNTIFS(Positions!$B$2:$B$14531,A748,Positions!$F$2:$F$14531,B748)</f>
        <v>7</v>
      </c>
      <c r="G748" s="4" t="n">
        <f aca="false">COUNTIFS(Positions!$B$2:$B$14531,A748,Positions!$F$2:$F$14531,B748,Positions!$E$2:$E$14531,"G")</f>
        <v>2</v>
      </c>
      <c r="H748" s="4" t="n">
        <f aca="false">COUNTIFS(Positions!$B$2:$B$14531,A748,Positions!$F$2:$F$14531,B748,Positions!$E$2:$E$14531,"C")</f>
        <v>2</v>
      </c>
      <c r="I748" s="3" t="n">
        <f aca="false">G748+H748</f>
        <v>4</v>
      </c>
      <c r="J748" s="6" t="n">
        <f aca="false">IF(F748=0,0,I748/F748)</f>
        <v>0.571428571428571</v>
      </c>
    </row>
    <row r="749" customFormat="false" ht="15" hidden="false" customHeight="false" outlineLevel="0" collapsed="false">
      <c r="A749" s="4" t="s">
        <v>186</v>
      </c>
      <c r="B749" s="4" t="s">
        <v>824</v>
      </c>
      <c r="C749" s="4" t="s">
        <v>913</v>
      </c>
      <c r="D749" s="4" t="s">
        <v>961</v>
      </c>
      <c r="E749" s="4" t="s">
        <v>1197</v>
      </c>
      <c r="F749" s="4" t="n">
        <f aca="false">COUNTIFS(Positions!$B$2:$B$14531,A749,Positions!$F$2:$F$14531,B749)</f>
        <v>5</v>
      </c>
      <c r="G749" s="4" t="n">
        <f aca="false">COUNTIFS(Positions!$B$2:$B$14531,A749,Positions!$F$2:$F$14531,B749,Positions!$E$2:$E$14531,"G")</f>
        <v>0</v>
      </c>
      <c r="H749" s="4" t="n">
        <f aca="false">COUNTIFS(Positions!$B$2:$B$14531,A749,Positions!$F$2:$F$14531,B749,Positions!$E$2:$E$14531,"C")</f>
        <v>1</v>
      </c>
      <c r="I749" s="3" t="n">
        <f aca="false">G749+H749</f>
        <v>1</v>
      </c>
      <c r="J749" s="6" t="n">
        <f aca="false">IF(F749=0,0,I749/F749)</f>
        <v>0.2</v>
      </c>
    </row>
    <row r="750" customFormat="false" ht="15" hidden="false" customHeight="false" outlineLevel="0" collapsed="false">
      <c r="A750" s="4" t="s">
        <v>186</v>
      </c>
      <c r="B750" s="4" t="s">
        <v>836</v>
      </c>
      <c r="C750" s="4" t="s">
        <v>916</v>
      </c>
      <c r="D750" s="4" t="s">
        <v>962</v>
      </c>
      <c r="E750" s="4" t="s">
        <v>935</v>
      </c>
      <c r="F750" s="4" t="n">
        <f aca="false">COUNTIFS(Positions!$B$2:$B$14531,A750,Positions!$F$2:$F$14531,B750)</f>
        <v>7</v>
      </c>
      <c r="G750" s="4" t="n">
        <f aca="false">COUNTIFS(Positions!$B$2:$B$14531,A750,Positions!$F$2:$F$14531,B750,Positions!$E$2:$E$14531,"G")</f>
        <v>1</v>
      </c>
      <c r="H750" s="4" t="n">
        <f aca="false">COUNTIFS(Positions!$B$2:$B$14531,A750,Positions!$F$2:$F$14531,B750,Positions!$E$2:$E$14531,"C")</f>
        <v>1</v>
      </c>
      <c r="I750" s="3" t="n">
        <f aca="false">G750+H750</f>
        <v>2</v>
      </c>
      <c r="J750" s="6" t="n">
        <f aca="false">IF(F750=0,0,I750/F750)</f>
        <v>0.285714285714286</v>
      </c>
    </row>
    <row r="751" customFormat="false" ht="15" hidden="false" customHeight="false" outlineLevel="0" collapsed="false">
      <c r="A751" s="7" t="s">
        <v>186</v>
      </c>
      <c r="B751" s="7" t="s">
        <v>919</v>
      </c>
      <c r="C751" s="7" t="s">
        <v>920</v>
      </c>
      <c r="D751" s="7" t="s">
        <v>963</v>
      </c>
      <c r="E751" s="7" t="s">
        <v>327</v>
      </c>
      <c r="F751" s="7" t="n">
        <f aca="false">COUNTIFS(Positions!$B$2:$B$14531,A751,Positions!$F$2:$F$14531,"Position 8")+COUNTIFS(Positions!$B$2:$B$14531,A751,Positions!$F$2:$F$14531,"Position 9")+COUNTIFS(Positions!$B$2:$B$14531,A751,Positions!$F$2:$F$14531,"Position 26")</f>
        <v>3</v>
      </c>
      <c r="G751" s="7" t="n">
        <f aca="false">COUNTIFS(Positions!$B$2:$B$14531,A751,Positions!$F$2:$F$14531,"Position 8",Positions!$E$2:$E$14531,"G")+COUNTIFS(Positions!$B$2:$B$14531,A751,Positions!$F$2:$F$14531,"Position 9",Positions!$E$2:$E$14531,"G")+COUNTIFS(Positions!$B$2:$B$14531,A751,Positions!$F$2:$F$14531,"Position 26",Positions!$E$2:$E$14531,"G")</f>
        <v>2</v>
      </c>
      <c r="H751" s="7" t="n">
        <f aca="false">COUNTIFS(Positions!$B$2:$B$14531,A751,Positions!$F$2:$F$14531,"Position 8",Positions!$E$2:$E$14531,"C")+COUNTIFS(Positions!$B$2:$B$14531,A751,Positions!$F$2:$F$14531,"Position 9",Positions!$E$2:$E$14531,"C")+COUNTIFS(Positions!$B$2:$B$14531,A751,Positions!$F$2:$F$14531,"Position 26",Positions!$E$2:$E$14531,"C")</f>
        <v>0</v>
      </c>
      <c r="I751" s="8" t="n">
        <f aca="false">G751+H751</f>
        <v>2</v>
      </c>
      <c r="J751" s="26" t="n">
        <f aca="false">IF(F751=0,0,I751/F751)</f>
        <v>0.666666666666667</v>
      </c>
    </row>
    <row r="752" customFormat="false" ht="15" hidden="false" customHeight="false" outlineLevel="0" collapsed="false">
      <c r="A752" s="4" t="s">
        <v>187</v>
      </c>
      <c r="B752" s="4" t="s">
        <v>788</v>
      </c>
      <c r="C752" s="4" t="s">
        <v>907</v>
      </c>
      <c r="D752" s="4" t="s">
        <v>957</v>
      </c>
      <c r="E752" s="4" t="s">
        <v>1196</v>
      </c>
      <c r="F752" s="4" t="n">
        <f aca="false">COUNTIFS(Positions!$B$2:$B$14531,A752,Positions!$F$2:$F$14531,B752)</f>
        <v>7</v>
      </c>
      <c r="G752" s="4" t="n">
        <f aca="false">COUNTIFS(Positions!$B$2:$B$14531,A752,Positions!$F$2:$F$14531,B752,Positions!$E$2:$E$14531,"G")</f>
        <v>4</v>
      </c>
      <c r="H752" s="4" t="n">
        <f aca="false">COUNTIFS(Positions!$B$2:$B$14531,A752,Positions!$F$2:$F$14531,B752,Positions!$E$2:$E$14531,"C")</f>
        <v>1</v>
      </c>
      <c r="I752" s="3" t="n">
        <f aca="false">G752+H752</f>
        <v>5</v>
      </c>
      <c r="J752" s="6" t="n">
        <f aca="false">IF(F752=0,0,I752/F752)</f>
        <v>0.714285714285714</v>
      </c>
    </row>
    <row r="753" customFormat="false" ht="15" hidden="false" customHeight="false" outlineLevel="0" collapsed="false">
      <c r="A753" s="4" t="s">
        <v>187</v>
      </c>
      <c r="B753" s="4" t="s">
        <v>811</v>
      </c>
      <c r="C753" s="4" t="s">
        <v>910</v>
      </c>
      <c r="D753" s="4" t="s">
        <v>959</v>
      </c>
      <c r="E753" s="4" t="s">
        <v>932</v>
      </c>
      <c r="F753" s="4" t="n">
        <f aca="false">COUNTIFS(Positions!$B$2:$B$14531,A753,Positions!$F$2:$F$14531,B753)</f>
        <v>7</v>
      </c>
      <c r="G753" s="4" t="n">
        <f aca="false">COUNTIFS(Positions!$B$2:$B$14531,A753,Positions!$F$2:$F$14531,B753,Positions!$E$2:$E$14531,"G")</f>
        <v>2</v>
      </c>
      <c r="H753" s="4" t="n">
        <f aca="false">COUNTIFS(Positions!$B$2:$B$14531,A753,Positions!$F$2:$F$14531,B753,Positions!$E$2:$E$14531,"C")</f>
        <v>2</v>
      </c>
      <c r="I753" s="3" t="n">
        <f aca="false">G753+H753</f>
        <v>4</v>
      </c>
      <c r="J753" s="6" t="n">
        <f aca="false">IF(F753=0,0,I753/F753)</f>
        <v>0.571428571428571</v>
      </c>
    </row>
    <row r="754" customFormat="false" ht="15" hidden="false" customHeight="false" outlineLevel="0" collapsed="false">
      <c r="A754" s="4" t="s">
        <v>187</v>
      </c>
      <c r="B754" s="4" t="s">
        <v>824</v>
      </c>
      <c r="C754" s="4" t="s">
        <v>913</v>
      </c>
      <c r="D754" s="4" t="s">
        <v>961</v>
      </c>
      <c r="E754" s="4" t="s">
        <v>1198</v>
      </c>
      <c r="F754" s="4" t="n">
        <f aca="false">COUNTIFS(Positions!$B$2:$B$14531,A754,Positions!$F$2:$F$14531,B754)</f>
        <v>5</v>
      </c>
      <c r="G754" s="4" t="n">
        <f aca="false">COUNTIFS(Positions!$B$2:$B$14531,A754,Positions!$F$2:$F$14531,B754,Positions!$E$2:$E$14531,"G")</f>
        <v>0</v>
      </c>
      <c r="H754" s="4" t="n">
        <f aca="false">COUNTIFS(Positions!$B$2:$B$14531,A754,Positions!$F$2:$F$14531,B754,Positions!$E$2:$E$14531,"C")</f>
        <v>2</v>
      </c>
      <c r="I754" s="3" t="n">
        <f aca="false">G754+H754</f>
        <v>2</v>
      </c>
      <c r="J754" s="6" t="n">
        <f aca="false">IF(F754=0,0,I754/F754)</f>
        <v>0.4</v>
      </c>
    </row>
    <row r="755" customFormat="false" ht="15" hidden="false" customHeight="false" outlineLevel="0" collapsed="false">
      <c r="A755" s="4" t="s">
        <v>187</v>
      </c>
      <c r="B755" s="4" t="s">
        <v>836</v>
      </c>
      <c r="C755" s="4" t="s">
        <v>916</v>
      </c>
      <c r="D755" s="4" t="s">
        <v>962</v>
      </c>
      <c r="E755" s="4" t="s">
        <v>918</v>
      </c>
      <c r="F755" s="4" t="n">
        <f aca="false">COUNTIFS(Positions!$B$2:$B$14531,A755,Positions!$F$2:$F$14531,B755)</f>
        <v>7</v>
      </c>
      <c r="G755" s="4" t="n">
        <f aca="false">COUNTIFS(Positions!$B$2:$B$14531,A755,Positions!$F$2:$F$14531,B755,Positions!$E$2:$E$14531,"G")</f>
        <v>0</v>
      </c>
      <c r="H755" s="4" t="n">
        <f aca="false">COUNTIFS(Positions!$B$2:$B$14531,A755,Positions!$F$2:$F$14531,B755,Positions!$E$2:$E$14531,"C")</f>
        <v>1</v>
      </c>
      <c r="I755" s="3" t="n">
        <f aca="false">G755+H755</f>
        <v>1</v>
      </c>
      <c r="J755" s="6" t="n">
        <f aca="false">IF(F755=0,0,I755/F755)</f>
        <v>0.142857142857143</v>
      </c>
    </row>
    <row r="756" customFormat="false" ht="15" hidden="false" customHeight="false" outlineLevel="0" collapsed="false">
      <c r="A756" s="7" t="s">
        <v>187</v>
      </c>
      <c r="B756" s="7" t="s">
        <v>919</v>
      </c>
      <c r="C756" s="7" t="s">
        <v>920</v>
      </c>
      <c r="D756" s="7" t="s">
        <v>963</v>
      </c>
      <c r="E756" s="7" t="s">
        <v>468</v>
      </c>
      <c r="F756" s="7" t="n">
        <f aca="false">COUNTIFS(Positions!$B$2:$B$14531,A756,Positions!$F$2:$F$14531,"Position 8")+COUNTIFS(Positions!$B$2:$B$14531,A756,Positions!$F$2:$F$14531,"Position 9")+COUNTIFS(Positions!$B$2:$B$14531,A756,Positions!$F$2:$F$14531,"Position 26")</f>
        <v>3</v>
      </c>
      <c r="G756" s="7" t="n">
        <f aca="false">COUNTIFS(Positions!$B$2:$B$14531,A756,Positions!$F$2:$F$14531,"Position 8",Positions!$E$2:$E$14531,"G")+COUNTIFS(Positions!$B$2:$B$14531,A756,Positions!$F$2:$F$14531,"Position 9",Positions!$E$2:$E$14531,"G")+COUNTIFS(Positions!$B$2:$B$14531,A756,Positions!$F$2:$F$14531,"Position 26",Positions!$E$2:$E$14531,"G")</f>
        <v>0</v>
      </c>
      <c r="H756" s="7" t="n">
        <f aca="false">COUNTIFS(Positions!$B$2:$B$14531,A756,Positions!$F$2:$F$14531,"Position 8",Positions!$E$2:$E$14531,"C")+COUNTIFS(Positions!$B$2:$B$14531,A756,Positions!$F$2:$F$14531,"Position 9",Positions!$E$2:$E$14531,"C")+COUNTIFS(Positions!$B$2:$B$14531,A756,Positions!$F$2:$F$14531,"Position 26",Positions!$E$2:$E$14531,"C")</f>
        <v>0</v>
      </c>
      <c r="I756" s="8" t="n">
        <f aca="false">G756+H756</f>
        <v>0</v>
      </c>
      <c r="J756" s="26" t="n">
        <f aca="false">IF(F756=0,0,I756/F756)</f>
        <v>0</v>
      </c>
    </row>
    <row r="757" customFormat="false" ht="15" hidden="false" customHeight="false" outlineLevel="0" collapsed="false">
      <c r="A757" s="4" t="s">
        <v>188</v>
      </c>
      <c r="B757" s="4" t="s">
        <v>788</v>
      </c>
      <c r="C757" s="4" t="s">
        <v>907</v>
      </c>
      <c r="D757" s="4" t="s">
        <v>957</v>
      </c>
      <c r="E757" s="4" t="s">
        <v>1196</v>
      </c>
      <c r="F757" s="4" t="n">
        <f aca="false">COUNTIFS(Positions!$B$2:$B$14531,A757,Positions!$F$2:$F$14531,B757)</f>
        <v>7</v>
      </c>
      <c r="G757" s="4" t="n">
        <f aca="false">COUNTIFS(Positions!$B$2:$B$14531,A757,Positions!$F$2:$F$14531,B757,Positions!$E$2:$E$14531,"G")</f>
        <v>4</v>
      </c>
      <c r="H757" s="4" t="n">
        <f aca="false">COUNTIFS(Positions!$B$2:$B$14531,A757,Positions!$F$2:$F$14531,B757,Positions!$E$2:$E$14531,"C")</f>
        <v>1</v>
      </c>
      <c r="I757" s="3" t="n">
        <f aca="false">G757+H757</f>
        <v>5</v>
      </c>
      <c r="J757" s="6" t="n">
        <f aca="false">IF(F757=0,0,I757/F757)</f>
        <v>0.714285714285714</v>
      </c>
    </row>
    <row r="758" customFormat="false" ht="15" hidden="false" customHeight="false" outlineLevel="0" collapsed="false">
      <c r="A758" s="4" t="s">
        <v>188</v>
      </c>
      <c r="B758" s="4" t="s">
        <v>811</v>
      </c>
      <c r="C758" s="4" t="s">
        <v>910</v>
      </c>
      <c r="D758" s="4" t="s">
        <v>959</v>
      </c>
      <c r="E758" s="4" t="s">
        <v>1199</v>
      </c>
      <c r="F758" s="4" t="n">
        <f aca="false">COUNTIFS(Positions!$B$2:$B$14531,A758,Positions!$F$2:$F$14531,B758)</f>
        <v>7</v>
      </c>
      <c r="G758" s="4" t="n">
        <f aca="false">COUNTIFS(Positions!$B$2:$B$14531,A758,Positions!$F$2:$F$14531,B758,Positions!$E$2:$E$14531,"G")</f>
        <v>1</v>
      </c>
      <c r="H758" s="4" t="n">
        <f aca="false">COUNTIFS(Positions!$B$2:$B$14531,A758,Positions!$F$2:$F$14531,B758,Positions!$E$2:$E$14531,"C")</f>
        <v>2</v>
      </c>
      <c r="I758" s="3" t="n">
        <f aca="false">G758+H758</f>
        <v>3</v>
      </c>
      <c r="J758" s="6" t="n">
        <f aca="false">IF(F758=0,0,I758/F758)</f>
        <v>0.428571428571429</v>
      </c>
    </row>
    <row r="759" customFormat="false" ht="15" hidden="false" customHeight="false" outlineLevel="0" collapsed="false">
      <c r="A759" s="4" t="s">
        <v>188</v>
      </c>
      <c r="B759" s="4" t="s">
        <v>824</v>
      </c>
      <c r="C759" s="4" t="s">
        <v>913</v>
      </c>
      <c r="D759" s="4" t="s">
        <v>961</v>
      </c>
      <c r="E759" s="4" t="s">
        <v>1197</v>
      </c>
      <c r="F759" s="4" t="n">
        <f aca="false">COUNTIFS(Positions!$B$2:$B$14531,A759,Positions!$F$2:$F$14531,B759)</f>
        <v>5</v>
      </c>
      <c r="G759" s="4" t="n">
        <f aca="false">COUNTIFS(Positions!$B$2:$B$14531,A759,Positions!$F$2:$F$14531,B759,Positions!$E$2:$E$14531,"G")</f>
        <v>0</v>
      </c>
      <c r="H759" s="4" t="n">
        <f aca="false">COUNTIFS(Positions!$B$2:$B$14531,A759,Positions!$F$2:$F$14531,B759,Positions!$E$2:$E$14531,"C")</f>
        <v>1</v>
      </c>
      <c r="I759" s="3" t="n">
        <f aca="false">G759+H759</f>
        <v>1</v>
      </c>
      <c r="J759" s="6" t="n">
        <f aca="false">IF(F759=0,0,I759/F759)</f>
        <v>0.2</v>
      </c>
    </row>
    <row r="760" customFormat="false" ht="15" hidden="false" customHeight="false" outlineLevel="0" collapsed="false">
      <c r="A760" s="4" t="s">
        <v>188</v>
      </c>
      <c r="B760" s="4" t="s">
        <v>836</v>
      </c>
      <c r="C760" s="4" t="s">
        <v>916</v>
      </c>
      <c r="D760" s="4" t="s">
        <v>962</v>
      </c>
      <c r="E760" s="4" t="s">
        <v>935</v>
      </c>
      <c r="F760" s="4" t="n">
        <f aca="false">COUNTIFS(Positions!$B$2:$B$14531,A760,Positions!$F$2:$F$14531,B760)</f>
        <v>7</v>
      </c>
      <c r="G760" s="4" t="n">
        <f aca="false">COUNTIFS(Positions!$B$2:$B$14531,A760,Positions!$F$2:$F$14531,B760,Positions!$E$2:$E$14531,"G")</f>
        <v>1</v>
      </c>
      <c r="H760" s="4" t="n">
        <f aca="false">COUNTIFS(Positions!$B$2:$B$14531,A760,Positions!$F$2:$F$14531,B760,Positions!$E$2:$E$14531,"C")</f>
        <v>1</v>
      </c>
      <c r="I760" s="3" t="n">
        <f aca="false">G760+H760</f>
        <v>2</v>
      </c>
      <c r="J760" s="6" t="n">
        <f aca="false">IF(F760=0,0,I760/F760)</f>
        <v>0.285714285714286</v>
      </c>
    </row>
    <row r="761" customFormat="false" ht="15" hidden="false" customHeight="false" outlineLevel="0" collapsed="false">
      <c r="A761" s="7" t="s">
        <v>188</v>
      </c>
      <c r="B761" s="7" t="s">
        <v>919</v>
      </c>
      <c r="C761" s="7" t="s">
        <v>920</v>
      </c>
      <c r="D761" s="7" t="s">
        <v>963</v>
      </c>
      <c r="E761" s="7" t="s">
        <v>327</v>
      </c>
      <c r="F761" s="7" t="n">
        <f aca="false">COUNTIFS(Positions!$B$2:$B$14531,A761,Positions!$F$2:$F$14531,"Position 8")+COUNTIFS(Positions!$B$2:$B$14531,A761,Positions!$F$2:$F$14531,"Position 9")+COUNTIFS(Positions!$B$2:$B$14531,A761,Positions!$F$2:$F$14531,"Position 26")</f>
        <v>3</v>
      </c>
      <c r="G761" s="7" t="n">
        <f aca="false">COUNTIFS(Positions!$B$2:$B$14531,A761,Positions!$F$2:$F$14531,"Position 8",Positions!$E$2:$E$14531,"G")+COUNTIFS(Positions!$B$2:$B$14531,A761,Positions!$F$2:$F$14531,"Position 9",Positions!$E$2:$E$14531,"G")+COUNTIFS(Positions!$B$2:$B$14531,A761,Positions!$F$2:$F$14531,"Position 26",Positions!$E$2:$E$14531,"G")</f>
        <v>2</v>
      </c>
      <c r="H761" s="7" t="n">
        <f aca="false">COUNTIFS(Positions!$B$2:$B$14531,A761,Positions!$F$2:$F$14531,"Position 8",Positions!$E$2:$E$14531,"C")+COUNTIFS(Positions!$B$2:$B$14531,A761,Positions!$F$2:$F$14531,"Position 9",Positions!$E$2:$E$14531,"C")+COUNTIFS(Positions!$B$2:$B$14531,A761,Positions!$F$2:$F$14531,"Position 26",Positions!$E$2:$E$14531,"C")</f>
        <v>0</v>
      </c>
      <c r="I761" s="8" t="n">
        <f aca="false">G761+H761</f>
        <v>2</v>
      </c>
      <c r="J761" s="26" t="n">
        <f aca="false">IF(F761=0,0,I761/F761)</f>
        <v>0.666666666666667</v>
      </c>
    </row>
    <row r="762" customFormat="false" ht="15" hidden="false" customHeight="false" outlineLevel="0" collapsed="false">
      <c r="A762" s="4" t="s">
        <v>189</v>
      </c>
      <c r="B762" s="4" t="s">
        <v>788</v>
      </c>
      <c r="C762" s="4" t="s">
        <v>907</v>
      </c>
      <c r="D762" s="4" t="s">
        <v>957</v>
      </c>
      <c r="E762" s="4" t="s">
        <v>1196</v>
      </c>
      <c r="F762" s="4" t="n">
        <f aca="false">COUNTIFS(Positions!$B$2:$B$14531,A762,Positions!$F$2:$F$14531,B762)</f>
        <v>7</v>
      </c>
      <c r="G762" s="4" t="n">
        <f aca="false">COUNTIFS(Positions!$B$2:$B$14531,A762,Positions!$F$2:$F$14531,B762,Positions!$E$2:$E$14531,"G")</f>
        <v>4</v>
      </c>
      <c r="H762" s="4" t="n">
        <f aca="false">COUNTIFS(Positions!$B$2:$B$14531,A762,Positions!$F$2:$F$14531,B762,Positions!$E$2:$E$14531,"C")</f>
        <v>1</v>
      </c>
      <c r="I762" s="3" t="n">
        <f aca="false">G762+H762</f>
        <v>5</v>
      </c>
      <c r="J762" s="6" t="n">
        <f aca="false">IF(F762=0,0,I762/F762)</f>
        <v>0.714285714285714</v>
      </c>
    </row>
    <row r="763" customFormat="false" ht="15" hidden="false" customHeight="false" outlineLevel="0" collapsed="false">
      <c r="A763" s="4" t="s">
        <v>189</v>
      </c>
      <c r="B763" s="4" t="s">
        <v>811</v>
      </c>
      <c r="C763" s="4" t="s">
        <v>910</v>
      </c>
      <c r="D763" s="4" t="s">
        <v>959</v>
      </c>
      <c r="E763" s="4" t="s">
        <v>1200</v>
      </c>
      <c r="F763" s="4" t="n">
        <f aca="false">COUNTIFS(Positions!$B$2:$B$14531,A763,Positions!$F$2:$F$14531,B763)</f>
        <v>7</v>
      </c>
      <c r="G763" s="4" t="n">
        <f aca="false">COUNTIFS(Positions!$B$2:$B$14531,A763,Positions!$F$2:$F$14531,B763,Positions!$E$2:$E$14531,"G")</f>
        <v>1</v>
      </c>
      <c r="H763" s="4" t="n">
        <f aca="false">COUNTIFS(Positions!$B$2:$B$14531,A763,Positions!$F$2:$F$14531,B763,Positions!$E$2:$E$14531,"C")</f>
        <v>2</v>
      </c>
      <c r="I763" s="3" t="n">
        <f aca="false">G763+H763</f>
        <v>3</v>
      </c>
      <c r="J763" s="6" t="n">
        <f aca="false">IF(F763=0,0,I763/F763)</f>
        <v>0.428571428571429</v>
      </c>
    </row>
    <row r="764" customFormat="false" ht="15" hidden="false" customHeight="false" outlineLevel="0" collapsed="false">
      <c r="A764" s="4" t="s">
        <v>189</v>
      </c>
      <c r="B764" s="4" t="s">
        <v>824</v>
      </c>
      <c r="C764" s="4" t="s">
        <v>913</v>
      </c>
      <c r="D764" s="4" t="s">
        <v>961</v>
      </c>
      <c r="E764" s="4" t="s">
        <v>1197</v>
      </c>
      <c r="F764" s="4" t="n">
        <f aca="false">COUNTIFS(Positions!$B$2:$B$14531,A764,Positions!$F$2:$F$14531,B764)</f>
        <v>5</v>
      </c>
      <c r="G764" s="4" t="n">
        <f aca="false">COUNTIFS(Positions!$B$2:$B$14531,A764,Positions!$F$2:$F$14531,B764,Positions!$E$2:$E$14531,"G")</f>
        <v>0</v>
      </c>
      <c r="H764" s="4" t="n">
        <f aca="false">COUNTIFS(Positions!$B$2:$B$14531,A764,Positions!$F$2:$F$14531,B764,Positions!$E$2:$E$14531,"C")</f>
        <v>1</v>
      </c>
      <c r="I764" s="3" t="n">
        <f aca="false">G764+H764</f>
        <v>1</v>
      </c>
      <c r="J764" s="6" t="n">
        <f aca="false">IF(F764=0,0,I764/F764)</f>
        <v>0.2</v>
      </c>
    </row>
    <row r="765" customFormat="false" ht="15" hidden="false" customHeight="false" outlineLevel="0" collapsed="false">
      <c r="A765" s="4" t="s">
        <v>189</v>
      </c>
      <c r="B765" s="4" t="s">
        <v>836</v>
      </c>
      <c r="C765" s="4" t="s">
        <v>916</v>
      </c>
      <c r="D765" s="4" t="s">
        <v>962</v>
      </c>
      <c r="E765" s="4" t="s">
        <v>935</v>
      </c>
      <c r="F765" s="4" t="n">
        <f aca="false">COUNTIFS(Positions!$B$2:$B$14531,A765,Positions!$F$2:$F$14531,B765)</f>
        <v>7</v>
      </c>
      <c r="G765" s="4" t="n">
        <f aca="false">COUNTIFS(Positions!$B$2:$B$14531,A765,Positions!$F$2:$F$14531,B765,Positions!$E$2:$E$14531,"G")</f>
        <v>1</v>
      </c>
      <c r="H765" s="4" t="n">
        <f aca="false">COUNTIFS(Positions!$B$2:$B$14531,A765,Positions!$F$2:$F$14531,B765,Positions!$E$2:$E$14531,"C")</f>
        <v>1</v>
      </c>
      <c r="I765" s="3" t="n">
        <f aca="false">G765+H765</f>
        <v>2</v>
      </c>
      <c r="J765" s="6" t="n">
        <f aca="false">IF(F765=0,0,I765/F765)</f>
        <v>0.285714285714286</v>
      </c>
    </row>
    <row r="766" customFormat="false" ht="15" hidden="false" customHeight="false" outlineLevel="0" collapsed="false">
      <c r="A766" s="7" t="s">
        <v>189</v>
      </c>
      <c r="B766" s="7" t="s">
        <v>919</v>
      </c>
      <c r="C766" s="7" t="s">
        <v>920</v>
      </c>
      <c r="D766" s="7" t="s">
        <v>963</v>
      </c>
      <c r="E766" s="7" t="s">
        <v>327</v>
      </c>
      <c r="F766" s="7" t="n">
        <f aca="false">COUNTIFS(Positions!$B$2:$B$14531,A766,Positions!$F$2:$F$14531,"Position 8")+COUNTIFS(Positions!$B$2:$B$14531,A766,Positions!$F$2:$F$14531,"Position 9")+COUNTIFS(Positions!$B$2:$B$14531,A766,Positions!$F$2:$F$14531,"Position 26")</f>
        <v>3</v>
      </c>
      <c r="G766" s="7" t="n">
        <f aca="false">COUNTIFS(Positions!$B$2:$B$14531,A766,Positions!$F$2:$F$14531,"Position 8",Positions!$E$2:$E$14531,"G")+COUNTIFS(Positions!$B$2:$B$14531,A766,Positions!$F$2:$F$14531,"Position 9",Positions!$E$2:$E$14531,"G")+COUNTIFS(Positions!$B$2:$B$14531,A766,Positions!$F$2:$F$14531,"Position 26",Positions!$E$2:$E$14531,"G")</f>
        <v>2</v>
      </c>
      <c r="H766" s="7" t="n">
        <f aca="false">COUNTIFS(Positions!$B$2:$B$14531,A766,Positions!$F$2:$F$14531,"Position 8",Positions!$E$2:$E$14531,"C")+COUNTIFS(Positions!$B$2:$B$14531,A766,Positions!$F$2:$F$14531,"Position 9",Positions!$E$2:$E$14531,"C")+COUNTIFS(Positions!$B$2:$B$14531,A766,Positions!$F$2:$F$14531,"Position 26",Positions!$E$2:$E$14531,"C")</f>
        <v>0</v>
      </c>
      <c r="I766" s="8" t="n">
        <f aca="false">G766+H766</f>
        <v>2</v>
      </c>
      <c r="J766" s="26" t="n">
        <f aca="false">IF(F766=0,0,I766/F766)</f>
        <v>0.666666666666667</v>
      </c>
    </row>
    <row r="767" customFormat="false" ht="15" hidden="false" customHeight="false" outlineLevel="0" collapsed="false">
      <c r="A767" s="4" t="s">
        <v>190</v>
      </c>
      <c r="B767" s="4" t="s">
        <v>788</v>
      </c>
      <c r="C767" s="4" t="s">
        <v>957</v>
      </c>
      <c r="D767" s="4" t="s">
        <v>1201</v>
      </c>
      <c r="E767" s="4" t="s">
        <v>1202</v>
      </c>
      <c r="F767" s="4" t="n">
        <f aca="false">COUNTIFS(Positions!$B$2:$B$14531,A767,Positions!$F$2:$F$14531,B767)</f>
        <v>5</v>
      </c>
      <c r="G767" s="4" t="n">
        <f aca="false">COUNTIFS(Positions!$B$2:$B$14531,A767,Positions!$F$2:$F$14531,B767,Positions!$E$2:$E$14531,"G")</f>
        <v>2</v>
      </c>
      <c r="H767" s="4" t="n">
        <f aca="false">COUNTIFS(Positions!$B$2:$B$14531,A767,Positions!$F$2:$F$14531,B767,Positions!$E$2:$E$14531,"C")</f>
        <v>0</v>
      </c>
      <c r="I767" s="3" t="n">
        <f aca="false">G767+H767</f>
        <v>2</v>
      </c>
      <c r="J767" s="6" t="n">
        <f aca="false">IF(F767=0,0,I767/F767)</f>
        <v>0.4</v>
      </c>
    </row>
    <row r="768" customFormat="false" ht="15" hidden="false" customHeight="false" outlineLevel="0" collapsed="false">
      <c r="A768" s="4" t="s">
        <v>190</v>
      </c>
      <c r="B768" s="4" t="s">
        <v>811</v>
      </c>
      <c r="C768" s="4" t="s">
        <v>910</v>
      </c>
      <c r="D768" s="4" t="s">
        <v>1203</v>
      </c>
      <c r="E768" s="4" t="s">
        <v>1204</v>
      </c>
      <c r="F768" s="4" t="n">
        <f aca="false">COUNTIFS(Positions!$B$2:$B$14531,A768,Positions!$F$2:$F$14531,B768)</f>
        <v>7</v>
      </c>
      <c r="G768" s="4" t="n">
        <f aca="false">COUNTIFS(Positions!$B$2:$B$14531,A768,Positions!$F$2:$F$14531,B768,Positions!$E$2:$E$14531,"G")</f>
        <v>0</v>
      </c>
      <c r="H768" s="4" t="n">
        <f aca="false">COUNTIFS(Positions!$B$2:$B$14531,A768,Positions!$F$2:$F$14531,B768,Positions!$E$2:$E$14531,"C")</f>
        <v>2</v>
      </c>
      <c r="I768" s="3" t="n">
        <f aca="false">G768+H768</f>
        <v>2</v>
      </c>
      <c r="J768" s="6" t="n">
        <f aca="false">IF(F768=0,0,I768/F768)</f>
        <v>0.285714285714286</v>
      </c>
    </row>
    <row r="769" customFormat="false" ht="15" hidden="false" customHeight="false" outlineLevel="0" collapsed="false">
      <c r="A769" s="4" t="s">
        <v>190</v>
      </c>
      <c r="B769" s="4" t="s">
        <v>824</v>
      </c>
      <c r="C769" s="4" t="s">
        <v>913</v>
      </c>
      <c r="D769" s="4" t="s">
        <v>1205</v>
      </c>
      <c r="E769" s="4" t="s">
        <v>1206</v>
      </c>
      <c r="F769" s="4" t="n">
        <f aca="false">COUNTIFS(Positions!$B$2:$B$14531,A769,Positions!$F$2:$F$14531,B769)</f>
        <v>4</v>
      </c>
      <c r="G769" s="4" t="n">
        <f aca="false">COUNTIFS(Positions!$B$2:$B$14531,A769,Positions!$F$2:$F$14531,B769,Positions!$E$2:$E$14531,"G")</f>
        <v>1</v>
      </c>
      <c r="H769" s="4" t="n">
        <f aca="false">COUNTIFS(Positions!$B$2:$B$14531,A769,Positions!$F$2:$F$14531,B769,Positions!$E$2:$E$14531,"C")</f>
        <v>1</v>
      </c>
      <c r="I769" s="3" t="n">
        <f aca="false">G769+H769</f>
        <v>2</v>
      </c>
      <c r="J769" s="6" t="n">
        <f aca="false">IF(F769=0,0,I769/F769)</f>
        <v>0.5</v>
      </c>
    </row>
    <row r="770" customFormat="false" ht="15" hidden="false" customHeight="false" outlineLevel="0" collapsed="false">
      <c r="A770" s="4" t="s">
        <v>190</v>
      </c>
      <c r="B770" s="4" t="s">
        <v>836</v>
      </c>
      <c r="C770" s="4" t="s">
        <v>916</v>
      </c>
      <c r="D770" s="4" t="s">
        <v>1021</v>
      </c>
      <c r="E770" s="4" t="s">
        <v>1207</v>
      </c>
      <c r="F770" s="4" t="n">
        <f aca="false">COUNTIFS(Positions!$B$2:$B$14531,A770,Positions!$F$2:$F$14531,B770)</f>
        <v>7</v>
      </c>
      <c r="G770" s="4" t="n">
        <f aca="false">COUNTIFS(Positions!$B$2:$B$14531,A770,Positions!$F$2:$F$14531,B770,Positions!$E$2:$E$14531,"G")</f>
        <v>1</v>
      </c>
      <c r="H770" s="4" t="n">
        <f aca="false">COUNTIFS(Positions!$B$2:$B$14531,A770,Positions!$F$2:$F$14531,B770,Positions!$E$2:$E$14531,"C")</f>
        <v>0</v>
      </c>
      <c r="I770" s="3" t="n">
        <f aca="false">G770+H770</f>
        <v>1</v>
      </c>
      <c r="J770" s="6" t="n">
        <f aca="false">IF(F770=0,0,I770/F770)</f>
        <v>0.142857142857143</v>
      </c>
    </row>
    <row r="771" customFormat="false" ht="15" hidden="false" customHeight="false" outlineLevel="0" collapsed="false">
      <c r="A771" s="7" t="s">
        <v>190</v>
      </c>
      <c r="B771" s="7" t="s">
        <v>919</v>
      </c>
      <c r="C771" s="7" t="s">
        <v>920</v>
      </c>
      <c r="D771" s="7" t="s">
        <v>1208</v>
      </c>
      <c r="E771" s="7" t="s">
        <v>331</v>
      </c>
      <c r="F771" s="7" t="n">
        <f aca="false">COUNTIFS(Positions!$B$2:$B$14531,A771,Positions!$F$2:$F$14531,"Position 8")+COUNTIFS(Positions!$B$2:$B$14531,A771,Positions!$F$2:$F$14531,"Position 9")+COUNTIFS(Positions!$B$2:$B$14531,A771,Positions!$F$2:$F$14531,"Position 26")</f>
        <v>3</v>
      </c>
      <c r="G771" s="7" t="n">
        <f aca="false">COUNTIFS(Positions!$B$2:$B$14531,A771,Positions!$F$2:$F$14531,"Position 8",Positions!$E$2:$E$14531,"G")+COUNTIFS(Positions!$B$2:$B$14531,A771,Positions!$F$2:$F$14531,"Position 9",Positions!$E$2:$E$14531,"G")+COUNTIFS(Positions!$B$2:$B$14531,A771,Positions!$F$2:$F$14531,"Position 26",Positions!$E$2:$E$14531,"G")</f>
        <v>1</v>
      </c>
      <c r="H771" s="7" t="n">
        <f aca="false">COUNTIFS(Positions!$B$2:$B$14531,A771,Positions!$F$2:$F$14531,"Position 8",Positions!$E$2:$E$14531,"C")+COUNTIFS(Positions!$B$2:$B$14531,A771,Positions!$F$2:$F$14531,"Position 9",Positions!$E$2:$E$14531,"C")+COUNTIFS(Positions!$B$2:$B$14531,A771,Positions!$F$2:$F$14531,"Position 26",Positions!$E$2:$E$14531,"C")</f>
        <v>0</v>
      </c>
      <c r="I771" s="8" t="n">
        <f aca="false">G771+H771</f>
        <v>1</v>
      </c>
      <c r="J771" s="26" t="n">
        <f aca="false">IF(F771=0,0,I771/F771)</f>
        <v>0.333333333333333</v>
      </c>
    </row>
    <row r="772" customFormat="false" ht="15" hidden="false" customHeight="false" outlineLevel="0" collapsed="false">
      <c r="A772" s="4" t="s">
        <v>191</v>
      </c>
      <c r="B772" s="4" t="s">
        <v>788</v>
      </c>
      <c r="C772" s="4" t="s">
        <v>907</v>
      </c>
      <c r="D772" s="4" t="s">
        <v>907</v>
      </c>
      <c r="E772" s="4" t="s">
        <v>1113</v>
      </c>
      <c r="F772" s="4" t="n">
        <f aca="false">COUNTIFS(Positions!$B$2:$B$14531,A772,Positions!$F$2:$F$14531,B772)</f>
        <v>8</v>
      </c>
      <c r="G772" s="4" t="n">
        <f aca="false">COUNTIFS(Positions!$B$2:$B$14531,A772,Positions!$F$2:$F$14531,B772,Positions!$E$2:$E$14531,"G")</f>
        <v>3</v>
      </c>
      <c r="H772" s="4" t="n">
        <f aca="false">COUNTIFS(Positions!$B$2:$B$14531,A772,Positions!$F$2:$F$14531,B772,Positions!$E$2:$E$14531,"C")</f>
        <v>1</v>
      </c>
      <c r="I772" s="3" t="n">
        <f aca="false">G772+H772</f>
        <v>4</v>
      </c>
      <c r="J772" s="6" t="n">
        <f aca="false">IF(F772=0,0,I772/F772)</f>
        <v>0.5</v>
      </c>
    </row>
    <row r="773" customFormat="false" ht="15" hidden="false" customHeight="false" outlineLevel="0" collapsed="false">
      <c r="A773" s="4" t="s">
        <v>191</v>
      </c>
      <c r="B773" s="4" t="s">
        <v>811</v>
      </c>
      <c r="C773" s="4" t="s">
        <v>910</v>
      </c>
      <c r="D773" s="4" t="s">
        <v>910</v>
      </c>
      <c r="E773" s="4" t="s">
        <v>1057</v>
      </c>
      <c r="F773" s="4" t="n">
        <f aca="false">COUNTIFS(Positions!$B$2:$B$14531,A773,Positions!$F$2:$F$14531,B773)</f>
        <v>7</v>
      </c>
      <c r="G773" s="4" t="n">
        <f aca="false">COUNTIFS(Positions!$B$2:$B$14531,A773,Positions!$F$2:$F$14531,B773,Positions!$E$2:$E$14531,"G")</f>
        <v>2</v>
      </c>
      <c r="H773" s="4" t="n">
        <f aca="false">COUNTIFS(Positions!$B$2:$B$14531,A773,Positions!$F$2:$F$14531,B773,Positions!$E$2:$E$14531,"C")</f>
        <v>0</v>
      </c>
      <c r="I773" s="3" t="n">
        <f aca="false">G773+H773</f>
        <v>2</v>
      </c>
      <c r="J773" s="6" t="n">
        <f aca="false">IF(F773=0,0,I773/F773)</f>
        <v>0.285714285714286</v>
      </c>
    </row>
    <row r="774" customFormat="false" ht="15" hidden="false" customHeight="false" outlineLevel="0" collapsed="false">
      <c r="A774" s="4" t="s">
        <v>191</v>
      </c>
      <c r="B774" s="4" t="s">
        <v>824</v>
      </c>
      <c r="C774" s="4" t="s">
        <v>913</v>
      </c>
      <c r="D774" s="4" t="s">
        <v>913</v>
      </c>
      <c r="E774" s="4" t="s">
        <v>953</v>
      </c>
      <c r="F774" s="4" t="n">
        <f aca="false">COUNTIFS(Positions!$B$2:$B$14531,A774,Positions!$F$2:$F$14531,B774)</f>
        <v>5</v>
      </c>
      <c r="G774" s="4" t="n">
        <f aca="false">COUNTIFS(Positions!$B$2:$B$14531,A774,Positions!$F$2:$F$14531,B774,Positions!$E$2:$E$14531,"G")</f>
        <v>2</v>
      </c>
      <c r="H774" s="4" t="n">
        <f aca="false">COUNTIFS(Positions!$B$2:$B$14531,A774,Positions!$F$2:$F$14531,B774,Positions!$E$2:$E$14531,"C")</f>
        <v>1</v>
      </c>
      <c r="I774" s="3" t="n">
        <f aca="false">G774+H774</f>
        <v>3</v>
      </c>
      <c r="J774" s="6" t="n">
        <f aca="false">IF(F774=0,0,I774/F774)</f>
        <v>0.6</v>
      </c>
    </row>
    <row r="775" customFormat="false" ht="15" hidden="false" customHeight="false" outlineLevel="0" collapsed="false">
      <c r="A775" s="4" t="s">
        <v>191</v>
      </c>
      <c r="B775" s="4" t="s">
        <v>836</v>
      </c>
      <c r="C775" s="4" t="s">
        <v>916</v>
      </c>
      <c r="D775" s="4" t="s">
        <v>916</v>
      </c>
      <c r="E775" s="4" t="s">
        <v>978</v>
      </c>
      <c r="F775" s="4" t="n">
        <f aca="false">COUNTIFS(Positions!$B$2:$B$14531,A775,Positions!$F$2:$F$14531,B775)</f>
        <v>7</v>
      </c>
      <c r="G775" s="4" t="n">
        <f aca="false">COUNTIFS(Positions!$B$2:$B$14531,A775,Positions!$F$2:$F$14531,B775,Positions!$E$2:$E$14531,"G")</f>
        <v>1</v>
      </c>
      <c r="H775" s="4" t="n">
        <f aca="false">COUNTIFS(Positions!$B$2:$B$14531,A775,Positions!$F$2:$F$14531,B775,Positions!$E$2:$E$14531,"C")</f>
        <v>1</v>
      </c>
      <c r="I775" s="3" t="n">
        <f aca="false">G775+H775</f>
        <v>2</v>
      </c>
      <c r="J775" s="6" t="n">
        <f aca="false">IF(F775=0,0,I775/F775)</f>
        <v>0.285714285714286</v>
      </c>
    </row>
    <row r="776" customFormat="false" ht="15" hidden="false" customHeight="false" outlineLevel="0" collapsed="false">
      <c r="A776" s="7" t="s">
        <v>191</v>
      </c>
      <c r="B776" s="7" t="s">
        <v>919</v>
      </c>
      <c r="C776" s="7" t="s">
        <v>920</v>
      </c>
      <c r="D776" s="7" t="s">
        <v>920</v>
      </c>
      <c r="E776" s="7" t="s">
        <v>327</v>
      </c>
      <c r="F776" s="7" t="n">
        <f aca="false">COUNTIFS(Positions!$B$2:$B$14531,A776,Positions!$F$2:$F$14531,"Position 8")+COUNTIFS(Positions!$B$2:$B$14531,A776,Positions!$F$2:$F$14531,"Position 9")+COUNTIFS(Positions!$B$2:$B$14531,A776,Positions!$F$2:$F$14531,"Position 26")</f>
        <v>3</v>
      </c>
      <c r="G776" s="7" t="n">
        <f aca="false">COUNTIFS(Positions!$B$2:$B$14531,A776,Positions!$F$2:$F$14531,"Position 8",Positions!$E$2:$E$14531,"G")+COUNTIFS(Positions!$B$2:$B$14531,A776,Positions!$F$2:$F$14531,"Position 9",Positions!$E$2:$E$14531,"G")+COUNTIFS(Positions!$B$2:$B$14531,A776,Positions!$F$2:$F$14531,"Position 26",Positions!$E$2:$E$14531,"G")</f>
        <v>2</v>
      </c>
      <c r="H776" s="7" t="n">
        <f aca="false">COUNTIFS(Positions!$B$2:$B$14531,A776,Positions!$F$2:$F$14531,"Position 8",Positions!$E$2:$E$14531,"C")+COUNTIFS(Positions!$B$2:$B$14531,A776,Positions!$F$2:$F$14531,"Position 9",Positions!$E$2:$E$14531,"C")+COUNTIFS(Positions!$B$2:$B$14531,A776,Positions!$F$2:$F$14531,"Position 26",Positions!$E$2:$E$14531,"C")</f>
        <v>0</v>
      </c>
      <c r="I776" s="8" t="n">
        <f aca="false">G776+H776</f>
        <v>2</v>
      </c>
      <c r="J776" s="26" t="n">
        <f aca="false">IF(F776=0,0,I776/F776)</f>
        <v>0.666666666666667</v>
      </c>
    </row>
    <row r="777" customFormat="false" ht="15" hidden="false" customHeight="false" outlineLevel="0" collapsed="false">
      <c r="A777" s="4" t="s">
        <v>192</v>
      </c>
      <c r="B777" s="4" t="s">
        <v>788</v>
      </c>
      <c r="C777" s="4" t="s">
        <v>907</v>
      </c>
      <c r="D777" s="4" t="s">
        <v>907</v>
      </c>
      <c r="E777" s="4" t="s">
        <v>989</v>
      </c>
      <c r="F777" s="4" t="n">
        <f aca="false">COUNTIFS(Positions!$B$2:$B$14531,A777,Positions!$F$2:$F$14531,B777)</f>
        <v>8</v>
      </c>
      <c r="G777" s="4" t="n">
        <f aca="false">COUNTIFS(Positions!$B$2:$B$14531,A777,Positions!$F$2:$F$14531,B777,Positions!$E$2:$E$14531,"G")</f>
        <v>3</v>
      </c>
      <c r="H777" s="4" t="n">
        <f aca="false">COUNTIFS(Positions!$B$2:$B$14531,A777,Positions!$F$2:$F$14531,B777,Positions!$E$2:$E$14531,"C")</f>
        <v>0</v>
      </c>
      <c r="I777" s="3" t="n">
        <f aca="false">G777+H777</f>
        <v>3</v>
      </c>
      <c r="J777" s="6" t="n">
        <f aca="false">IF(F777=0,0,I777/F777)</f>
        <v>0.375</v>
      </c>
    </row>
    <row r="778" customFormat="false" ht="15" hidden="false" customHeight="false" outlineLevel="0" collapsed="false">
      <c r="A778" s="4" t="s">
        <v>192</v>
      </c>
      <c r="B778" s="4" t="s">
        <v>811</v>
      </c>
      <c r="C778" s="4" t="s">
        <v>910</v>
      </c>
      <c r="D778" s="4" t="s">
        <v>910</v>
      </c>
      <c r="E778" s="4" t="s">
        <v>1048</v>
      </c>
      <c r="F778" s="4" t="n">
        <f aca="false">COUNTIFS(Positions!$B$2:$B$14531,A778,Positions!$F$2:$F$14531,B778)</f>
        <v>7</v>
      </c>
      <c r="G778" s="4" t="n">
        <f aca="false">COUNTIFS(Positions!$B$2:$B$14531,A778,Positions!$F$2:$F$14531,B778,Positions!$E$2:$E$14531,"G")</f>
        <v>1</v>
      </c>
      <c r="H778" s="4" t="n">
        <f aca="false">COUNTIFS(Positions!$B$2:$B$14531,A778,Positions!$F$2:$F$14531,B778,Positions!$E$2:$E$14531,"C")</f>
        <v>2</v>
      </c>
      <c r="I778" s="3" t="n">
        <f aca="false">G778+H778</f>
        <v>3</v>
      </c>
      <c r="J778" s="6" t="n">
        <f aca="false">IF(F778=0,0,I778/F778)</f>
        <v>0.428571428571429</v>
      </c>
    </row>
    <row r="779" customFormat="false" ht="15" hidden="false" customHeight="false" outlineLevel="0" collapsed="false">
      <c r="A779" s="4" t="s">
        <v>192</v>
      </c>
      <c r="B779" s="4" t="s">
        <v>824</v>
      </c>
      <c r="C779" s="4" t="s">
        <v>913</v>
      </c>
      <c r="D779" s="4" t="s">
        <v>913</v>
      </c>
      <c r="E779" s="4" t="s">
        <v>953</v>
      </c>
      <c r="F779" s="4" t="n">
        <f aca="false">COUNTIFS(Positions!$B$2:$B$14531,A779,Positions!$F$2:$F$14531,B779)</f>
        <v>5</v>
      </c>
      <c r="G779" s="4" t="n">
        <f aca="false">COUNTIFS(Positions!$B$2:$B$14531,A779,Positions!$F$2:$F$14531,B779,Positions!$E$2:$E$14531,"G")</f>
        <v>2</v>
      </c>
      <c r="H779" s="4" t="n">
        <f aca="false">COUNTIFS(Positions!$B$2:$B$14531,A779,Positions!$F$2:$F$14531,B779,Positions!$E$2:$E$14531,"C")</f>
        <v>1</v>
      </c>
      <c r="I779" s="3" t="n">
        <f aca="false">G779+H779</f>
        <v>3</v>
      </c>
      <c r="J779" s="6" t="n">
        <f aca="false">IF(F779=0,0,I779/F779)</f>
        <v>0.6</v>
      </c>
    </row>
    <row r="780" customFormat="false" ht="15" hidden="false" customHeight="false" outlineLevel="0" collapsed="false">
      <c r="A780" s="4" t="s">
        <v>192</v>
      </c>
      <c r="B780" s="4" t="s">
        <v>836</v>
      </c>
      <c r="C780" s="4" t="s">
        <v>916</v>
      </c>
      <c r="D780" s="4" t="s">
        <v>916</v>
      </c>
      <c r="E780" s="4" t="s">
        <v>1093</v>
      </c>
      <c r="F780" s="4" t="n">
        <f aca="false">COUNTIFS(Positions!$B$2:$B$14531,A780,Positions!$F$2:$F$14531,B780)</f>
        <v>7</v>
      </c>
      <c r="G780" s="4" t="n">
        <f aca="false">COUNTIFS(Positions!$B$2:$B$14531,A780,Positions!$F$2:$F$14531,B780,Positions!$E$2:$E$14531,"G")</f>
        <v>1</v>
      </c>
      <c r="H780" s="4" t="n">
        <f aca="false">COUNTIFS(Positions!$B$2:$B$14531,A780,Positions!$F$2:$F$14531,B780,Positions!$E$2:$E$14531,"C")</f>
        <v>2</v>
      </c>
      <c r="I780" s="3" t="n">
        <f aca="false">G780+H780</f>
        <v>3</v>
      </c>
      <c r="J780" s="6" t="n">
        <f aca="false">IF(F780=0,0,I780/F780)</f>
        <v>0.428571428571429</v>
      </c>
    </row>
    <row r="781" customFormat="false" ht="15" hidden="false" customHeight="false" outlineLevel="0" collapsed="false">
      <c r="A781" s="7" t="s">
        <v>192</v>
      </c>
      <c r="B781" s="7" t="s">
        <v>919</v>
      </c>
      <c r="C781" s="7" t="s">
        <v>920</v>
      </c>
      <c r="D781" s="7" t="s">
        <v>920</v>
      </c>
      <c r="E781" s="7" t="s">
        <v>365</v>
      </c>
      <c r="F781" s="7" t="n">
        <f aca="false">COUNTIFS(Positions!$B$2:$B$14531,A781,Positions!$F$2:$F$14531,"Position 8")+COUNTIFS(Positions!$B$2:$B$14531,A781,Positions!$F$2:$F$14531,"Position 9")+COUNTIFS(Positions!$B$2:$B$14531,A781,Positions!$F$2:$F$14531,"Position 26")</f>
        <v>3</v>
      </c>
      <c r="G781" s="7" t="n">
        <f aca="false">COUNTIFS(Positions!$B$2:$B$14531,A781,Positions!$F$2:$F$14531,"Position 8",Positions!$E$2:$E$14531,"G")+COUNTIFS(Positions!$B$2:$B$14531,A781,Positions!$F$2:$F$14531,"Position 9",Positions!$E$2:$E$14531,"G")+COUNTIFS(Positions!$B$2:$B$14531,A781,Positions!$F$2:$F$14531,"Position 26",Positions!$E$2:$E$14531,"G")</f>
        <v>1</v>
      </c>
      <c r="H781" s="7" t="n">
        <f aca="false">COUNTIFS(Positions!$B$2:$B$14531,A781,Positions!$F$2:$F$14531,"Position 8",Positions!$E$2:$E$14531,"C")+COUNTIFS(Positions!$B$2:$B$14531,A781,Positions!$F$2:$F$14531,"Position 9",Positions!$E$2:$E$14531,"C")+COUNTIFS(Positions!$B$2:$B$14531,A781,Positions!$F$2:$F$14531,"Position 26",Positions!$E$2:$E$14531,"C")</f>
        <v>0</v>
      </c>
      <c r="I781" s="8" t="n">
        <f aca="false">G781+H781</f>
        <v>1</v>
      </c>
      <c r="J781" s="26" t="n">
        <f aca="false">IF(F781=0,0,I781/F781)</f>
        <v>0.333333333333333</v>
      </c>
    </row>
    <row r="782" customFormat="false" ht="15" hidden="false" customHeight="false" outlineLevel="0" collapsed="false">
      <c r="A782" s="4" t="s">
        <v>193</v>
      </c>
      <c r="B782" s="4" t="s">
        <v>788</v>
      </c>
      <c r="C782" s="4" t="s">
        <v>907</v>
      </c>
      <c r="D782" s="4" t="s">
        <v>907</v>
      </c>
      <c r="E782" s="4" t="s">
        <v>966</v>
      </c>
      <c r="F782" s="4" t="n">
        <f aca="false">COUNTIFS(Positions!$B$2:$B$14531,A782,Positions!$F$2:$F$14531,B782)</f>
        <v>8</v>
      </c>
      <c r="G782" s="4" t="n">
        <f aca="false">COUNTIFS(Positions!$B$2:$B$14531,A782,Positions!$F$2:$F$14531,B782,Positions!$E$2:$E$14531,"G")</f>
        <v>4</v>
      </c>
      <c r="H782" s="4" t="n">
        <f aca="false">COUNTIFS(Positions!$B$2:$B$14531,A782,Positions!$F$2:$F$14531,B782,Positions!$E$2:$E$14531,"C")</f>
        <v>1</v>
      </c>
      <c r="I782" s="3" t="n">
        <f aca="false">G782+H782</f>
        <v>5</v>
      </c>
      <c r="J782" s="6" t="n">
        <f aca="false">IF(F782=0,0,I782/F782)</f>
        <v>0.625</v>
      </c>
    </row>
    <row r="783" customFormat="false" ht="15" hidden="false" customHeight="false" outlineLevel="0" collapsed="false">
      <c r="A783" s="4" t="s">
        <v>193</v>
      </c>
      <c r="B783" s="4" t="s">
        <v>811</v>
      </c>
      <c r="C783" s="4" t="s">
        <v>910</v>
      </c>
      <c r="D783" s="4" t="s">
        <v>910</v>
      </c>
      <c r="E783" s="4" t="s">
        <v>1042</v>
      </c>
      <c r="F783" s="4" t="n">
        <f aca="false">COUNTIFS(Positions!$B$2:$B$14531,A783,Positions!$F$2:$F$14531,B783)</f>
        <v>7</v>
      </c>
      <c r="G783" s="4" t="n">
        <f aca="false">COUNTIFS(Positions!$B$2:$B$14531,A783,Positions!$F$2:$F$14531,B783,Positions!$E$2:$E$14531,"G")</f>
        <v>2</v>
      </c>
      <c r="H783" s="4" t="n">
        <f aca="false">COUNTIFS(Positions!$B$2:$B$14531,A783,Positions!$F$2:$F$14531,B783,Positions!$E$2:$E$14531,"C")</f>
        <v>1</v>
      </c>
      <c r="I783" s="3" t="n">
        <f aca="false">G783+H783</f>
        <v>3</v>
      </c>
      <c r="J783" s="6" t="n">
        <f aca="false">IF(F783=0,0,I783/F783)</f>
        <v>0.428571428571429</v>
      </c>
    </row>
    <row r="784" customFormat="false" ht="15" hidden="false" customHeight="false" outlineLevel="0" collapsed="false">
      <c r="A784" s="4" t="s">
        <v>193</v>
      </c>
      <c r="B784" s="4" t="s">
        <v>824</v>
      </c>
      <c r="C784" s="4" t="s">
        <v>913</v>
      </c>
      <c r="D784" s="4" t="s">
        <v>913</v>
      </c>
      <c r="E784" s="4" t="s">
        <v>953</v>
      </c>
      <c r="F784" s="4" t="n">
        <f aca="false">COUNTIFS(Positions!$B$2:$B$14531,A784,Positions!$F$2:$F$14531,B784)</f>
        <v>5</v>
      </c>
      <c r="G784" s="4" t="n">
        <f aca="false">COUNTIFS(Positions!$B$2:$B$14531,A784,Positions!$F$2:$F$14531,B784,Positions!$E$2:$E$14531,"G")</f>
        <v>2</v>
      </c>
      <c r="H784" s="4" t="n">
        <f aca="false">COUNTIFS(Positions!$B$2:$B$14531,A784,Positions!$F$2:$F$14531,B784,Positions!$E$2:$E$14531,"C")</f>
        <v>1</v>
      </c>
      <c r="I784" s="3" t="n">
        <f aca="false">G784+H784</f>
        <v>3</v>
      </c>
      <c r="J784" s="6" t="n">
        <f aca="false">IF(F784=0,0,I784/F784)</f>
        <v>0.6</v>
      </c>
    </row>
    <row r="785" customFormat="false" ht="15" hidden="false" customHeight="false" outlineLevel="0" collapsed="false">
      <c r="A785" s="4" t="s">
        <v>193</v>
      </c>
      <c r="B785" s="4" t="s">
        <v>836</v>
      </c>
      <c r="C785" s="4" t="s">
        <v>916</v>
      </c>
      <c r="D785" s="4" t="s">
        <v>916</v>
      </c>
      <c r="E785" s="4" t="s">
        <v>968</v>
      </c>
      <c r="F785" s="4" t="n">
        <f aca="false">COUNTIFS(Positions!$B$2:$B$14531,A785,Positions!$F$2:$F$14531,B785)</f>
        <v>7</v>
      </c>
      <c r="G785" s="4" t="n">
        <f aca="false">COUNTIFS(Positions!$B$2:$B$14531,A785,Positions!$F$2:$F$14531,B785,Positions!$E$2:$E$14531,"G")</f>
        <v>1</v>
      </c>
      <c r="H785" s="4" t="n">
        <f aca="false">COUNTIFS(Positions!$B$2:$B$14531,A785,Positions!$F$2:$F$14531,B785,Positions!$E$2:$E$14531,"C")</f>
        <v>2</v>
      </c>
      <c r="I785" s="3" t="n">
        <f aca="false">G785+H785</f>
        <v>3</v>
      </c>
      <c r="J785" s="6" t="n">
        <f aca="false">IF(F785=0,0,I785/F785)</f>
        <v>0.428571428571429</v>
      </c>
    </row>
    <row r="786" customFormat="false" ht="15" hidden="false" customHeight="false" outlineLevel="0" collapsed="false">
      <c r="A786" s="7" t="s">
        <v>193</v>
      </c>
      <c r="B786" s="7" t="s">
        <v>919</v>
      </c>
      <c r="C786" s="7" t="s">
        <v>920</v>
      </c>
      <c r="D786" s="7" t="s">
        <v>920</v>
      </c>
      <c r="E786" s="7" t="s">
        <v>365</v>
      </c>
      <c r="F786" s="7" t="n">
        <f aca="false">COUNTIFS(Positions!$B$2:$B$14531,A786,Positions!$F$2:$F$14531,"Position 8")+COUNTIFS(Positions!$B$2:$B$14531,A786,Positions!$F$2:$F$14531,"Position 9")+COUNTIFS(Positions!$B$2:$B$14531,A786,Positions!$F$2:$F$14531,"Position 26")</f>
        <v>3</v>
      </c>
      <c r="G786" s="7" t="n">
        <f aca="false">COUNTIFS(Positions!$B$2:$B$14531,A786,Positions!$F$2:$F$14531,"Position 8",Positions!$E$2:$E$14531,"G")+COUNTIFS(Positions!$B$2:$B$14531,A786,Positions!$F$2:$F$14531,"Position 9",Positions!$E$2:$E$14531,"G")+COUNTIFS(Positions!$B$2:$B$14531,A786,Positions!$F$2:$F$14531,"Position 26",Positions!$E$2:$E$14531,"G")</f>
        <v>1</v>
      </c>
      <c r="H786" s="7" t="n">
        <f aca="false">COUNTIFS(Positions!$B$2:$B$14531,A786,Positions!$F$2:$F$14531,"Position 8",Positions!$E$2:$E$14531,"C")+COUNTIFS(Positions!$B$2:$B$14531,A786,Positions!$F$2:$F$14531,"Position 9",Positions!$E$2:$E$14531,"C")+COUNTIFS(Positions!$B$2:$B$14531,A786,Positions!$F$2:$F$14531,"Position 26",Positions!$E$2:$E$14531,"C")</f>
        <v>0</v>
      </c>
      <c r="I786" s="8" t="n">
        <f aca="false">G786+H786</f>
        <v>1</v>
      </c>
      <c r="J786" s="26" t="n">
        <f aca="false">IF(F786=0,0,I786/F786)</f>
        <v>0.333333333333333</v>
      </c>
    </row>
    <row r="787" customFormat="false" ht="15" hidden="false" customHeight="false" outlineLevel="0" collapsed="false">
      <c r="A787" s="4" t="s">
        <v>194</v>
      </c>
      <c r="B787" s="4" t="s">
        <v>788</v>
      </c>
      <c r="C787" s="4" t="s">
        <v>907</v>
      </c>
      <c r="D787" s="4" t="s">
        <v>907</v>
      </c>
      <c r="E787" s="4" t="s">
        <v>966</v>
      </c>
      <c r="F787" s="4" t="n">
        <f aca="false">COUNTIFS(Positions!$B$2:$B$14531,A787,Positions!$F$2:$F$14531,B787)</f>
        <v>8</v>
      </c>
      <c r="G787" s="4" t="n">
        <f aca="false">COUNTIFS(Positions!$B$2:$B$14531,A787,Positions!$F$2:$F$14531,B787,Positions!$E$2:$E$14531,"G")</f>
        <v>4</v>
      </c>
      <c r="H787" s="4" t="n">
        <f aca="false">COUNTIFS(Positions!$B$2:$B$14531,A787,Positions!$F$2:$F$14531,B787,Positions!$E$2:$E$14531,"C")</f>
        <v>1</v>
      </c>
      <c r="I787" s="3" t="n">
        <f aca="false">G787+H787</f>
        <v>5</v>
      </c>
      <c r="J787" s="6" t="n">
        <f aca="false">IF(F787=0,0,I787/F787)</f>
        <v>0.625</v>
      </c>
    </row>
    <row r="788" customFormat="false" ht="15" hidden="false" customHeight="false" outlineLevel="0" collapsed="false">
      <c r="A788" s="4" t="s">
        <v>194</v>
      </c>
      <c r="B788" s="4" t="s">
        <v>811</v>
      </c>
      <c r="C788" s="4" t="s">
        <v>910</v>
      </c>
      <c r="D788" s="4" t="s">
        <v>910</v>
      </c>
      <c r="E788" s="4" t="s">
        <v>1085</v>
      </c>
      <c r="F788" s="4" t="n">
        <f aca="false">COUNTIFS(Positions!$B$2:$B$14531,A788,Positions!$F$2:$F$14531,B788)</f>
        <v>7</v>
      </c>
      <c r="G788" s="4" t="n">
        <f aca="false">COUNTIFS(Positions!$B$2:$B$14531,A788,Positions!$F$2:$F$14531,B788,Positions!$E$2:$E$14531,"G")</f>
        <v>1</v>
      </c>
      <c r="H788" s="4" t="n">
        <f aca="false">COUNTIFS(Positions!$B$2:$B$14531,A788,Positions!$F$2:$F$14531,B788,Positions!$E$2:$E$14531,"C")</f>
        <v>3</v>
      </c>
      <c r="I788" s="3" t="n">
        <f aca="false">G788+H788</f>
        <v>4</v>
      </c>
      <c r="J788" s="6" t="n">
        <f aca="false">IF(F788=0,0,I788/F788)</f>
        <v>0.571428571428571</v>
      </c>
    </row>
    <row r="789" customFormat="false" ht="15" hidden="false" customHeight="false" outlineLevel="0" collapsed="false">
      <c r="A789" s="4" t="s">
        <v>194</v>
      </c>
      <c r="B789" s="4" t="s">
        <v>824</v>
      </c>
      <c r="C789" s="4" t="s">
        <v>913</v>
      </c>
      <c r="D789" s="4" t="s">
        <v>913</v>
      </c>
      <c r="E789" s="4" t="s">
        <v>953</v>
      </c>
      <c r="F789" s="4" t="n">
        <f aca="false">COUNTIFS(Positions!$B$2:$B$14531,A789,Positions!$F$2:$F$14531,B789)</f>
        <v>5</v>
      </c>
      <c r="G789" s="4" t="n">
        <f aca="false">COUNTIFS(Positions!$B$2:$B$14531,A789,Positions!$F$2:$F$14531,B789,Positions!$E$2:$E$14531,"G")</f>
        <v>2</v>
      </c>
      <c r="H789" s="4" t="n">
        <f aca="false">COUNTIFS(Positions!$B$2:$B$14531,A789,Positions!$F$2:$F$14531,B789,Positions!$E$2:$E$14531,"C")</f>
        <v>1</v>
      </c>
      <c r="I789" s="3" t="n">
        <f aca="false">G789+H789</f>
        <v>3</v>
      </c>
      <c r="J789" s="6" t="n">
        <f aca="false">IF(F789=0,0,I789/F789)</f>
        <v>0.6</v>
      </c>
    </row>
    <row r="790" customFormat="false" ht="15" hidden="false" customHeight="false" outlineLevel="0" collapsed="false">
      <c r="A790" s="4" t="s">
        <v>194</v>
      </c>
      <c r="B790" s="4" t="s">
        <v>836</v>
      </c>
      <c r="C790" s="4" t="s">
        <v>916</v>
      </c>
      <c r="D790" s="4" t="s">
        <v>916</v>
      </c>
      <c r="E790" s="4" t="s">
        <v>968</v>
      </c>
      <c r="F790" s="4" t="n">
        <f aca="false">COUNTIFS(Positions!$B$2:$B$14531,A790,Positions!$F$2:$F$14531,B790)</f>
        <v>7</v>
      </c>
      <c r="G790" s="4" t="n">
        <f aca="false">COUNTIFS(Positions!$B$2:$B$14531,A790,Positions!$F$2:$F$14531,B790,Positions!$E$2:$E$14531,"G")</f>
        <v>1</v>
      </c>
      <c r="H790" s="4" t="n">
        <f aca="false">COUNTIFS(Positions!$B$2:$B$14531,A790,Positions!$F$2:$F$14531,B790,Positions!$E$2:$E$14531,"C")</f>
        <v>2</v>
      </c>
      <c r="I790" s="3" t="n">
        <f aca="false">G790+H790</f>
        <v>3</v>
      </c>
      <c r="J790" s="6" t="n">
        <f aca="false">IF(F790=0,0,I790/F790)</f>
        <v>0.428571428571429</v>
      </c>
    </row>
    <row r="791" customFormat="false" ht="15" hidden="false" customHeight="false" outlineLevel="0" collapsed="false">
      <c r="A791" s="7" t="s">
        <v>194</v>
      </c>
      <c r="B791" s="7" t="s">
        <v>919</v>
      </c>
      <c r="C791" s="7" t="s">
        <v>920</v>
      </c>
      <c r="D791" s="7" t="s">
        <v>920</v>
      </c>
      <c r="E791" s="7" t="s">
        <v>365</v>
      </c>
      <c r="F791" s="7" t="n">
        <f aca="false">COUNTIFS(Positions!$B$2:$B$14531,A791,Positions!$F$2:$F$14531,"Position 8")+COUNTIFS(Positions!$B$2:$B$14531,A791,Positions!$F$2:$F$14531,"Position 9")+COUNTIFS(Positions!$B$2:$B$14531,A791,Positions!$F$2:$F$14531,"Position 26")</f>
        <v>3</v>
      </c>
      <c r="G791" s="7" t="n">
        <f aca="false">COUNTIFS(Positions!$B$2:$B$14531,A791,Positions!$F$2:$F$14531,"Position 8",Positions!$E$2:$E$14531,"G")+COUNTIFS(Positions!$B$2:$B$14531,A791,Positions!$F$2:$F$14531,"Position 9",Positions!$E$2:$E$14531,"G")+COUNTIFS(Positions!$B$2:$B$14531,A791,Positions!$F$2:$F$14531,"Position 26",Positions!$E$2:$E$14531,"G")</f>
        <v>1</v>
      </c>
      <c r="H791" s="7" t="n">
        <f aca="false">COUNTIFS(Positions!$B$2:$B$14531,A791,Positions!$F$2:$F$14531,"Position 8",Positions!$E$2:$E$14531,"C")+COUNTIFS(Positions!$B$2:$B$14531,A791,Positions!$F$2:$F$14531,"Position 9",Positions!$E$2:$E$14531,"C")+COUNTIFS(Positions!$B$2:$B$14531,A791,Positions!$F$2:$F$14531,"Position 26",Positions!$E$2:$E$14531,"C")</f>
        <v>0</v>
      </c>
      <c r="I791" s="8" t="n">
        <f aca="false">G791+H791</f>
        <v>1</v>
      </c>
      <c r="J791" s="26" t="n">
        <f aca="false">IF(F791=0,0,I791/F791)</f>
        <v>0.333333333333333</v>
      </c>
    </row>
    <row r="792" customFormat="false" ht="15" hidden="false" customHeight="false" outlineLevel="0" collapsed="false">
      <c r="A792" s="4" t="s">
        <v>195</v>
      </c>
      <c r="B792" s="4" t="s">
        <v>788</v>
      </c>
      <c r="C792" s="4" t="s">
        <v>907</v>
      </c>
      <c r="D792" s="4" t="s">
        <v>929</v>
      </c>
      <c r="E792" s="4" t="s">
        <v>1043</v>
      </c>
      <c r="F792" s="4" t="n">
        <f aca="false">COUNTIFS(Positions!$B$2:$B$14531,A792,Positions!$F$2:$F$14531,B792)</f>
        <v>9</v>
      </c>
      <c r="G792" s="4" t="n">
        <f aca="false">COUNTIFS(Positions!$B$2:$B$14531,A792,Positions!$F$2:$F$14531,B792,Positions!$E$2:$E$14531,"G")</f>
        <v>3</v>
      </c>
      <c r="H792" s="4" t="n">
        <f aca="false">COUNTIFS(Positions!$B$2:$B$14531,A792,Positions!$F$2:$F$14531,B792,Positions!$E$2:$E$14531,"C")</f>
        <v>1</v>
      </c>
      <c r="I792" s="3" t="n">
        <f aca="false">G792+H792</f>
        <v>4</v>
      </c>
      <c r="J792" s="6" t="n">
        <f aca="false">IF(F792=0,0,I792/F792)</f>
        <v>0.444444444444444</v>
      </c>
    </row>
    <row r="793" customFormat="false" ht="15" hidden="false" customHeight="false" outlineLevel="0" collapsed="false">
      <c r="A793" s="4" t="s">
        <v>195</v>
      </c>
      <c r="B793" s="4" t="s">
        <v>811</v>
      </c>
      <c r="C793" s="4" t="s">
        <v>910</v>
      </c>
      <c r="D793" s="4" t="s">
        <v>931</v>
      </c>
      <c r="E793" s="4" t="s">
        <v>1012</v>
      </c>
      <c r="F793" s="4" t="n">
        <f aca="false">COUNTIFS(Positions!$B$2:$B$14531,A793,Positions!$F$2:$F$14531,B793)</f>
        <v>7</v>
      </c>
      <c r="G793" s="4" t="n">
        <f aca="false">COUNTIFS(Positions!$B$2:$B$14531,A793,Positions!$F$2:$F$14531,B793,Positions!$E$2:$E$14531,"G")</f>
        <v>2</v>
      </c>
      <c r="H793" s="4" t="n">
        <f aca="false">COUNTIFS(Positions!$B$2:$B$14531,A793,Positions!$F$2:$F$14531,B793,Positions!$E$2:$E$14531,"C")</f>
        <v>3</v>
      </c>
      <c r="I793" s="3" t="n">
        <f aca="false">G793+H793</f>
        <v>5</v>
      </c>
      <c r="J793" s="6" t="n">
        <f aca="false">IF(F793=0,0,I793/F793)</f>
        <v>0.714285714285714</v>
      </c>
    </row>
    <row r="794" customFormat="false" ht="15" hidden="false" customHeight="false" outlineLevel="0" collapsed="false">
      <c r="A794" s="4" t="s">
        <v>195</v>
      </c>
      <c r="B794" s="4" t="s">
        <v>824</v>
      </c>
      <c r="C794" s="4" t="s">
        <v>913</v>
      </c>
      <c r="D794" s="4" t="s">
        <v>949</v>
      </c>
      <c r="E794" s="4" t="s">
        <v>953</v>
      </c>
      <c r="F794" s="4" t="n">
        <f aca="false">COUNTIFS(Positions!$B$2:$B$14531,A794,Positions!$F$2:$F$14531,B794)</f>
        <v>5</v>
      </c>
      <c r="G794" s="4" t="n">
        <f aca="false">COUNTIFS(Positions!$B$2:$B$14531,A794,Positions!$F$2:$F$14531,B794,Positions!$E$2:$E$14531,"G")</f>
        <v>2</v>
      </c>
      <c r="H794" s="4" t="n">
        <f aca="false">COUNTIFS(Positions!$B$2:$B$14531,A794,Positions!$F$2:$F$14531,B794,Positions!$E$2:$E$14531,"C")</f>
        <v>1</v>
      </c>
      <c r="I794" s="3" t="n">
        <f aca="false">G794+H794</f>
        <v>3</v>
      </c>
      <c r="J794" s="6" t="n">
        <f aca="false">IF(F794=0,0,I794/F794)</f>
        <v>0.6</v>
      </c>
    </row>
    <row r="795" customFormat="false" ht="15" hidden="false" customHeight="false" outlineLevel="0" collapsed="false">
      <c r="A795" s="4" t="s">
        <v>195</v>
      </c>
      <c r="B795" s="4" t="s">
        <v>836</v>
      </c>
      <c r="C795" s="4" t="s">
        <v>916</v>
      </c>
      <c r="D795" s="4" t="s">
        <v>951</v>
      </c>
      <c r="E795" s="4" t="s">
        <v>918</v>
      </c>
      <c r="F795" s="4" t="n">
        <f aca="false">COUNTIFS(Positions!$B$2:$B$14531,A795,Positions!$F$2:$F$14531,B795)</f>
        <v>7</v>
      </c>
      <c r="G795" s="4" t="n">
        <f aca="false">COUNTIFS(Positions!$B$2:$B$14531,A795,Positions!$F$2:$F$14531,B795,Positions!$E$2:$E$14531,"G")</f>
        <v>0</v>
      </c>
      <c r="H795" s="4" t="n">
        <f aca="false">COUNTIFS(Positions!$B$2:$B$14531,A795,Positions!$F$2:$F$14531,B795,Positions!$E$2:$E$14531,"C")</f>
        <v>1</v>
      </c>
      <c r="I795" s="3" t="n">
        <f aca="false">G795+H795</f>
        <v>1</v>
      </c>
      <c r="J795" s="6" t="n">
        <f aca="false">IF(F795=0,0,I795/F795)</f>
        <v>0.142857142857143</v>
      </c>
    </row>
    <row r="796" customFormat="false" ht="15" hidden="false" customHeight="false" outlineLevel="0" collapsed="false">
      <c r="A796" s="7" t="s">
        <v>195</v>
      </c>
      <c r="B796" s="7" t="s">
        <v>919</v>
      </c>
      <c r="C796" s="7" t="s">
        <v>920</v>
      </c>
      <c r="D796" s="7" t="s">
        <v>936</v>
      </c>
      <c r="E796" s="7" t="s">
        <v>365</v>
      </c>
      <c r="F796" s="7" t="n">
        <f aca="false">COUNTIFS(Positions!$B$2:$B$14531,A796,Positions!$F$2:$F$14531,"Position 8")+COUNTIFS(Positions!$B$2:$B$14531,A796,Positions!$F$2:$F$14531,"Position 9")+COUNTIFS(Positions!$B$2:$B$14531,A796,Positions!$F$2:$F$14531,"Position 26")</f>
        <v>3</v>
      </c>
      <c r="G796" s="7" t="n">
        <f aca="false">COUNTIFS(Positions!$B$2:$B$14531,A796,Positions!$F$2:$F$14531,"Position 8",Positions!$E$2:$E$14531,"G")+COUNTIFS(Positions!$B$2:$B$14531,A796,Positions!$F$2:$F$14531,"Position 9",Positions!$E$2:$E$14531,"G")+COUNTIFS(Positions!$B$2:$B$14531,A796,Positions!$F$2:$F$14531,"Position 26",Positions!$E$2:$E$14531,"G")</f>
        <v>1</v>
      </c>
      <c r="H796" s="7" t="n">
        <f aca="false">COUNTIFS(Positions!$B$2:$B$14531,A796,Positions!$F$2:$F$14531,"Position 8",Positions!$E$2:$E$14531,"C")+COUNTIFS(Positions!$B$2:$B$14531,A796,Positions!$F$2:$F$14531,"Position 9",Positions!$E$2:$E$14531,"C")+COUNTIFS(Positions!$B$2:$B$14531,A796,Positions!$F$2:$F$14531,"Position 26",Positions!$E$2:$E$14531,"C")</f>
        <v>0</v>
      </c>
      <c r="I796" s="8" t="n">
        <f aca="false">G796+H796</f>
        <v>1</v>
      </c>
      <c r="J796" s="26" t="n">
        <f aca="false">IF(F796=0,0,I796/F796)</f>
        <v>0.333333333333333</v>
      </c>
    </row>
    <row r="797" customFormat="false" ht="15" hidden="false" customHeight="false" outlineLevel="0" collapsed="false">
      <c r="A797" s="4" t="s">
        <v>196</v>
      </c>
      <c r="B797" s="4" t="s">
        <v>788</v>
      </c>
      <c r="C797" s="4" t="s">
        <v>907</v>
      </c>
      <c r="D797" s="4" t="s">
        <v>907</v>
      </c>
      <c r="E797" s="4" t="s">
        <v>1113</v>
      </c>
      <c r="F797" s="4" t="n">
        <f aca="false">COUNTIFS(Positions!$B$2:$B$14531,A797,Positions!$F$2:$F$14531,B797)</f>
        <v>8</v>
      </c>
      <c r="G797" s="4" t="n">
        <f aca="false">COUNTIFS(Positions!$B$2:$B$14531,A797,Positions!$F$2:$F$14531,B797,Positions!$E$2:$E$14531,"G")</f>
        <v>3</v>
      </c>
      <c r="H797" s="4" t="n">
        <f aca="false">COUNTIFS(Positions!$B$2:$B$14531,A797,Positions!$F$2:$F$14531,B797,Positions!$E$2:$E$14531,"C")</f>
        <v>1</v>
      </c>
      <c r="I797" s="3" t="n">
        <f aca="false">G797+H797</f>
        <v>4</v>
      </c>
      <c r="J797" s="6" t="n">
        <f aca="false">IF(F797=0,0,I797/F797)</f>
        <v>0.5</v>
      </c>
    </row>
    <row r="798" customFormat="false" ht="15" hidden="false" customHeight="false" outlineLevel="0" collapsed="false">
      <c r="A798" s="4" t="s">
        <v>196</v>
      </c>
      <c r="B798" s="4" t="s">
        <v>811</v>
      </c>
      <c r="C798" s="4" t="s">
        <v>910</v>
      </c>
      <c r="D798" s="4" t="s">
        <v>910</v>
      </c>
      <c r="E798" s="4" t="s">
        <v>1140</v>
      </c>
      <c r="F798" s="4" t="n">
        <f aca="false">COUNTIFS(Positions!$B$2:$B$14531,A798,Positions!$F$2:$F$14531,B798)</f>
        <v>7</v>
      </c>
      <c r="G798" s="4" t="n">
        <f aca="false">COUNTIFS(Positions!$B$2:$B$14531,A798,Positions!$F$2:$F$14531,B798,Positions!$E$2:$E$14531,"G")</f>
        <v>1</v>
      </c>
      <c r="H798" s="4" t="n">
        <f aca="false">COUNTIFS(Positions!$B$2:$B$14531,A798,Positions!$F$2:$F$14531,B798,Positions!$E$2:$E$14531,"C")</f>
        <v>1</v>
      </c>
      <c r="I798" s="3" t="n">
        <f aca="false">G798+H798</f>
        <v>2</v>
      </c>
      <c r="J798" s="6" t="n">
        <f aca="false">IF(F798=0,0,I798/F798)</f>
        <v>0.285714285714286</v>
      </c>
    </row>
    <row r="799" customFormat="false" ht="15" hidden="false" customHeight="false" outlineLevel="0" collapsed="false">
      <c r="A799" s="4" t="s">
        <v>196</v>
      </c>
      <c r="B799" s="4" t="s">
        <v>824</v>
      </c>
      <c r="C799" s="4" t="s">
        <v>913</v>
      </c>
      <c r="D799" s="4" t="s">
        <v>913</v>
      </c>
      <c r="E799" s="4" t="s">
        <v>953</v>
      </c>
      <c r="F799" s="4" t="n">
        <f aca="false">COUNTIFS(Positions!$B$2:$B$14531,A799,Positions!$F$2:$F$14531,B799)</f>
        <v>5</v>
      </c>
      <c r="G799" s="4" t="n">
        <f aca="false">COUNTIFS(Positions!$B$2:$B$14531,A799,Positions!$F$2:$F$14531,B799,Positions!$E$2:$E$14531,"G")</f>
        <v>2</v>
      </c>
      <c r="H799" s="4" t="n">
        <f aca="false">COUNTIFS(Positions!$B$2:$B$14531,A799,Positions!$F$2:$F$14531,B799,Positions!$E$2:$E$14531,"C")</f>
        <v>1</v>
      </c>
      <c r="I799" s="3" t="n">
        <f aca="false">G799+H799</f>
        <v>3</v>
      </c>
      <c r="J799" s="6" t="n">
        <f aca="false">IF(F799=0,0,I799/F799)</f>
        <v>0.6</v>
      </c>
    </row>
    <row r="800" customFormat="false" ht="15" hidden="false" customHeight="false" outlineLevel="0" collapsed="false">
      <c r="A800" s="4" t="s">
        <v>196</v>
      </c>
      <c r="B800" s="4" t="s">
        <v>836</v>
      </c>
      <c r="C800" s="4" t="s">
        <v>916</v>
      </c>
      <c r="D800" s="4" t="s">
        <v>916</v>
      </c>
      <c r="E800" s="4" t="s">
        <v>1009</v>
      </c>
      <c r="F800" s="4" t="n">
        <f aca="false">COUNTIFS(Positions!$B$2:$B$14531,A800,Positions!$F$2:$F$14531,B800)</f>
        <v>7</v>
      </c>
      <c r="G800" s="4" t="n">
        <f aca="false">COUNTIFS(Positions!$B$2:$B$14531,A800,Positions!$F$2:$F$14531,B800,Positions!$E$2:$E$14531,"G")</f>
        <v>2</v>
      </c>
      <c r="H800" s="4" t="n">
        <f aca="false">COUNTIFS(Positions!$B$2:$B$14531,A800,Positions!$F$2:$F$14531,B800,Positions!$E$2:$E$14531,"C")</f>
        <v>2</v>
      </c>
      <c r="I800" s="3" t="n">
        <f aca="false">G800+H800</f>
        <v>4</v>
      </c>
      <c r="J800" s="6" t="n">
        <f aca="false">IF(F800=0,0,I800/F800)</f>
        <v>0.571428571428571</v>
      </c>
    </row>
    <row r="801" customFormat="false" ht="15" hidden="false" customHeight="false" outlineLevel="0" collapsed="false">
      <c r="A801" s="7" t="s">
        <v>196</v>
      </c>
      <c r="B801" s="7" t="s">
        <v>919</v>
      </c>
      <c r="C801" s="7" t="s">
        <v>920</v>
      </c>
      <c r="D801" s="7" t="s">
        <v>920</v>
      </c>
      <c r="E801" s="7" t="s">
        <v>365</v>
      </c>
      <c r="F801" s="7" t="n">
        <f aca="false">COUNTIFS(Positions!$B$2:$B$14531,A801,Positions!$F$2:$F$14531,"Position 8")+COUNTIFS(Positions!$B$2:$B$14531,A801,Positions!$F$2:$F$14531,"Position 9")+COUNTIFS(Positions!$B$2:$B$14531,A801,Positions!$F$2:$F$14531,"Position 26")</f>
        <v>3</v>
      </c>
      <c r="G801" s="7" t="n">
        <f aca="false">COUNTIFS(Positions!$B$2:$B$14531,A801,Positions!$F$2:$F$14531,"Position 8",Positions!$E$2:$E$14531,"G")+COUNTIFS(Positions!$B$2:$B$14531,A801,Positions!$F$2:$F$14531,"Position 9",Positions!$E$2:$E$14531,"G")+COUNTIFS(Positions!$B$2:$B$14531,A801,Positions!$F$2:$F$14531,"Position 26",Positions!$E$2:$E$14531,"G")</f>
        <v>1</v>
      </c>
      <c r="H801" s="7" t="n">
        <f aca="false">COUNTIFS(Positions!$B$2:$B$14531,A801,Positions!$F$2:$F$14531,"Position 8",Positions!$E$2:$E$14531,"C")+COUNTIFS(Positions!$B$2:$B$14531,A801,Positions!$F$2:$F$14531,"Position 9",Positions!$E$2:$E$14531,"C")+COUNTIFS(Positions!$B$2:$B$14531,A801,Positions!$F$2:$F$14531,"Position 26",Positions!$E$2:$E$14531,"C")</f>
        <v>0</v>
      </c>
      <c r="I801" s="8" t="n">
        <f aca="false">G801+H801</f>
        <v>1</v>
      </c>
      <c r="J801" s="26" t="n">
        <f aca="false">IF(F801=0,0,I801/F801)</f>
        <v>0.333333333333333</v>
      </c>
    </row>
    <row r="802" customFormat="false" ht="15" hidden="false" customHeight="false" outlineLevel="0" collapsed="false">
      <c r="A802" s="4" t="s">
        <v>197</v>
      </c>
      <c r="B802" s="4" t="s">
        <v>788</v>
      </c>
      <c r="C802" s="4" t="s">
        <v>907</v>
      </c>
      <c r="D802" s="4" t="s">
        <v>907</v>
      </c>
      <c r="E802" s="4" t="s">
        <v>1113</v>
      </c>
      <c r="F802" s="4" t="n">
        <f aca="false">COUNTIFS(Positions!$B$2:$B$14531,A802,Positions!$F$2:$F$14531,B802)</f>
        <v>8</v>
      </c>
      <c r="G802" s="4" t="n">
        <f aca="false">COUNTIFS(Positions!$B$2:$B$14531,A802,Positions!$F$2:$F$14531,B802,Positions!$E$2:$E$14531,"G")</f>
        <v>3</v>
      </c>
      <c r="H802" s="4" t="n">
        <f aca="false">COUNTIFS(Positions!$B$2:$B$14531,A802,Positions!$F$2:$F$14531,B802,Positions!$E$2:$E$14531,"C")</f>
        <v>1</v>
      </c>
      <c r="I802" s="3" t="n">
        <f aca="false">G802+H802</f>
        <v>4</v>
      </c>
      <c r="J802" s="6" t="n">
        <f aca="false">IF(F802=0,0,I802/F802)</f>
        <v>0.5</v>
      </c>
    </row>
    <row r="803" customFormat="false" ht="15" hidden="false" customHeight="false" outlineLevel="0" collapsed="false">
      <c r="A803" s="4" t="s">
        <v>197</v>
      </c>
      <c r="B803" s="4" t="s">
        <v>811</v>
      </c>
      <c r="C803" s="4" t="s">
        <v>910</v>
      </c>
      <c r="D803" s="4" t="s">
        <v>910</v>
      </c>
      <c r="E803" s="4" t="s">
        <v>1140</v>
      </c>
      <c r="F803" s="4" t="n">
        <f aca="false">COUNTIFS(Positions!$B$2:$B$14531,A803,Positions!$F$2:$F$14531,B803)</f>
        <v>7</v>
      </c>
      <c r="G803" s="4" t="n">
        <f aca="false">COUNTIFS(Positions!$B$2:$B$14531,A803,Positions!$F$2:$F$14531,B803,Positions!$E$2:$E$14531,"G")</f>
        <v>1</v>
      </c>
      <c r="H803" s="4" t="n">
        <f aca="false">COUNTIFS(Positions!$B$2:$B$14531,A803,Positions!$F$2:$F$14531,B803,Positions!$E$2:$E$14531,"C")</f>
        <v>1</v>
      </c>
      <c r="I803" s="3" t="n">
        <f aca="false">G803+H803</f>
        <v>2</v>
      </c>
      <c r="J803" s="6" t="n">
        <f aca="false">IF(F803=0,0,I803/F803)</f>
        <v>0.285714285714286</v>
      </c>
    </row>
    <row r="804" customFormat="false" ht="15" hidden="false" customHeight="false" outlineLevel="0" collapsed="false">
      <c r="A804" s="4" t="s">
        <v>197</v>
      </c>
      <c r="B804" s="4" t="s">
        <v>824</v>
      </c>
      <c r="C804" s="4" t="s">
        <v>913</v>
      </c>
      <c r="D804" s="4" t="s">
        <v>913</v>
      </c>
      <c r="E804" s="4" t="s">
        <v>953</v>
      </c>
      <c r="F804" s="4" t="n">
        <f aca="false">COUNTIFS(Positions!$B$2:$B$14531,A804,Positions!$F$2:$F$14531,B804)</f>
        <v>5</v>
      </c>
      <c r="G804" s="4" t="n">
        <f aca="false">COUNTIFS(Positions!$B$2:$B$14531,A804,Positions!$F$2:$F$14531,B804,Positions!$E$2:$E$14531,"G")</f>
        <v>2</v>
      </c>
      <c r="H804" s="4" t="n">
        <f aca="false">COUNTIFS(Positions!$B$2:$B$14531,A804,Positions!$F$2:$F$14531,B804,Positions!$E$2:$E$14531,"C")</f>
        <v>1</v>
      </c>
      <c r="I804" s="3" t="n">
        <f aca="false">G804+H804</f>
        <v>3</v>
      </c>
      <c r="J804" s="6" t="n">
        <f aca="false">IF(F804=0,0,I804/F804)</f>
        <v>0.6</v>
      </c>
    </row>
    <row r="805" customFormat="false" ht="15" hidden="false" customHeight="false" outlineLevel="0" collapsed="false">
      <c r="A805" s="4" t="s">
        <v>197</v>
      </c>
      <c r="B805" s="4" t="s">
        <v>836</v>
      </c>
      <c r="C805" s="4" t="s">
        <v>916</v>
      </c>
      <c r="D805" s="4" t="s">
        <v>916</v>
      </c>
      <c r="E805" s="4" t="s">
        <v>988</v>
      </c>
      <c r="F805" s="4" t="n">
        <f aca="false">COUNTIFS(Positions!$B$2:$B$14531,A805,Positions!$F$2:$F$14531,B805)</f>
        <v>7</v>
      </c>
      <c r="G805" s="4" t="n">
        <f aca="false">COUNTIFS(Positions!$B$2:$B$14531,A805,Positions!$F$2:$F$14531,B805,Positions!$E$2:$E$14531,"G")</f>
        <v>1</v>
      </c>
      <c r="H805" s="4" t="n">
        <f aca="false">COUNTIFS(Positions!$B$2:$B$14531,A805,Positions!$F$2:$F$14531,B805,Positions!$E$2:$E$14531,"C")</f>
        <v>1</v>
      </c>
      <c r="I805" s="3" t="n">
        <f aca="false">G805+H805</f>
        <v>2</v>
      </c>
      <c r="J805" s="6" t="n">
        <f aca="false">IF(F805=0,0,I805/F805)</f>
        <v>0.285714285714286</v>
      </c>
    </row>
    <row r="806" customFormat="false" ht="15" hidden="false" customHeight="false" outlineLevel="0" collapsed="false">
      <c r="A806" s="7" t="s">
        <v>197</v>
      </c>
      <c r="B806" s="7" t="s">
        <v>919</v>
      </c>
      <c r="C806" s="7" t="s">
        <v>920</v>
      </c>
      <c r="D806" s="7" t="s">
        <v>920</v>
      </c>
      <c r="E806" s="7" t="s">
        <v>365</v>
      </c>
      <c r="F806" s="7" t="n">
        <f aca="false">COUNTIFS(Positions!$B$2:$B$14531,A806,Positions!$F$2:$F$14531,"Position 8")+COUNTIFS(Positions!$B$2:$B$14531,A806,Positions!$F$2:$F$14531,"Position 9")+COUNTIFS(Positions!$B$2:$B$14531,A806,Positions!$F$2:$F$14531,"Position 26")</f>
        <v>3</v>
      </c>
      <c r="G806" s="7" t="n">
        <f aca="false">COUNTIFS(Positions!$B$2:$B$14531,A806,Positions!$F$2:$F$14531,"Position 8",Positions!$E$2:$E$14531,"G")+COUNTIFS(Positions!$B$2:$B$14531,A806,Positions!$F$2:$F$14531,"Position 9",Positions!$E$2:$E$14531,"G")+COUNTIFS(Positions!$B$2:$B$14531,A806,Positions!$F$2:$F$14531,"Position 26",Positions!$E$2:$E$14531,"G")</f>
        <v>1</v>
      </c>
      <c r="H806" s="7" t="n">
        <f aca="false">COUNTIFS(Positions!$B$2:$B$14531,A806,Positions!$F$2:$F$14531,"Position 8",Positions!$E$2:$E$14531,"C")+COUNTIFS(Positions!$B$2:$B$14531,A806,Positions!$F$2:$F$14531,"Position 9",Positions!$E$2:$E$14531,"C")+COUNTIFS(Positions!$B$2:$B$14531,A806,Positions!$F$2:$F$14531,"Position 26",Positions!$E$2:$E$14531,"C")</f>
        <v>0</v>
      </c>
      <c r="I806" s="8" t="n">
        <f aca="false">G806+H806</f>
        <v>1</v>
      </c>
      <c r="J806" s="26" t="n">
        <f aca="false">IF(F806=0,0,I806/F806)</f>
        <v>0.333333333333333</v>
      </c>
    </row>
    <row r="807" customFormat="false" ht="15" hidden="false" customHeight="false" outlineLevel="0" collapsed="false">
      <c r="A807" s="4" t="s">
        <v>198</v>
      </c>
      <c r="B807" s="4" t="s">
        <v>788</v>
      </c>
      <c r="C807" s="4" t="s">
        <v>907</v>
      </c>
      <c r="D807" s="4" t="s">
        <v>957</v>
      </c>
      <c r="E807" s="4" t="s">
        <v>1209</v>
      </c>
      <c r="F807" s="4" t="n">
        <f aca="false">COUNTIFS(Positions!$B$2:$B$14531,A807,Positions!$F$2:$F$14531,B807)</f>
        <v>7</v>
      </c>
      <c r="G807" s="4" t="n">
        <f aca="false">COUNTIFS(Positions!$B$2:$B$14531,A807,Positions!$F$2:$F$14531,B807,Positions!$E$2:$E$14531,"G")</f>
        <v>3</v>
      </c>
      <c r="H807" s="4" t="n">
        <f aca="false">COUNTIFS(Positions!$B$2:$B$14531,A807,Positions!$F$2:$F$14531,B807,Positions!$E$2:$E$14531,"C")</f>
        <v>2</v>
      </c>
      <c r="I807" s="3" t="n">
        <f aca="false">G807+H807</f>
        <v>5</v>
      </c>
      <c r="J807" s="6" t="n">
        <f aca="false">IF(F807=0,0,I807/F807)</f>
        <v>0.714285714285714</v>
      </c>
    </row>
    <row r="808" customFormat="false" ht="15" hidden="false" customHeight="false" outlineLevel="0" collapsed="false">
      <c r="A808" s="4" t="s">
        <v>198</v>
      </c>
      <c r="B808" s="4" t="s">
        <v>811</v>
      </c>
      <c r="C808" s="4" t="s">
        <v>910</v>
      </c>
      <c r="D808" s="4" t="s">
        <v>959</v>
      </c>
      <c r="E808" s="4" t="s">
        <v>1210</v>
      </c>
      <c r="F808" s="4" t="n">
        <f aca="false">COUNTIFS(Positions!$B$2:$B$14531,A808,Positions!$F$2:$F$14531,B808)</f>
        <v>7</v>
      </c>
      <c r="G808" s="4" t="n">
        <f aca="false">COUNTIFS(Positions!$B$2:$B$14531,A808,Positions!$F$2:$F$14531,B808,Positions!$E$2:$E$14531,"G")</f>
        <v>1</v>
      </c>
      <c r="H808" s="4" t="n">
        <f aca="false">COUNTIFS(Positions!$B$2:$B$14531,A808,Positions!$F$2:$F$14531,B808,Positions!$E$2:$E$14531,"C")</f>
        <v>1</v>
      </c>
      <c r="I808" s="3" t="n">
        <f aca="false">G808+H808</f>
        <v>2</v>
      </c>
      <c r="J808" s="6" t="n">
        <f aca="false">IF(F808=0,0,I808/F808)</f>
        <v>0.285714285714286</v>
      </c>
    </row>
    <row r="809" customFormat="false" ht="15" hidden="false" customHeight="false" outlineLevel="0" collapsed="false">
      <c r="A809" s="4" t="s">
        <v>198</v>
      </c>
      <c r="B809" s="4" t="s">
        <v>824</v>
      </c>
      <c r="C809" s="4" t="s">
        <v>913</v>
      </c>
      <c r="D809" s="4" t="s">
        <v>975</v>
      </c>
      <c r="E809" s="4" t="s">
        <v>1211</v>
      </c>
      <c r="F809" s="4" t="n">
        <f aca="false">COUNTIFS(Positions!$B$2:$B$14531,A809,Positions!$F$2:$F$14531,B809)</f>
        <v>4</v>
      </c>
      <c r="G809" s="4" t="n">
        <f aca="false">COUNTIFS(Positions!$B$2:$B$14531,A809,Positions!$F$2:$F$14531,B809,Positions!$E$2:$E$14531,"G")</f>
        <v>1</v>
      </c>
      <c r="H809" s="4" t="n">
        <f aca="false">COUNTIFS(Positions!$B$2:$B$14531,A809,Positions!$F$2:$F$14531,B809,Positions!$E$2:$E$14531,"C")</f>
        <v>1</v>
      </c>
      <c r="I809" s="3" t="n">
        <f aca="false">G809+H809</f>
        <v>2</v>
      </c>
      <c r="J809" s="6" t="n">
        <f aca="false">IF(F809=0,0,I809/F809)</f>
        <v>0.5</v>
      </c>
    </row>
    <row r="810" customFormat="false" ht="15" hidden="false" customHeight="false" outlineLevel="0" collapsed="false">
      <c r="A810" s="4" t="s">
        <v>198</v>
      </c>
      <c r="B810" s="4" t="s">
        <v>836</v>
      </c>
      <c r="C810" s="4" t="s">
        <v>916</v>
      </c>
      <c r="D810" s="4" t="s">
        <v>977</v>
      </c>
      <c r="E810" s="4" t="s">
        <v>972</v>
      </c>
      <c r="F810" s="4" t="n">
        <f aca="false">COUNTIFS(Positions!$B$2:$B$14531,A810,Positions!$F$2:$F$14531,B810)</f>
        <v>7</v>
      </c>
      <c r="G810" s="4" t="n">
        <f aca="false">COUNTIFS(Positions!$B$2:$B$14531,A810,Positions!$F$2:$F$14531,B810,Positions!$E$2:$E$14531,"G")</f>
        <v>1</v>
      </c>
      <c r="H810" s="4" t="n">
        <f aca="false">COUNTIFS(Positions!$B$2:$B$14531,A810,Positions!$F$2:$F$14531,B810,Positions!$E$2:$E$14531,"C")</f>
        <v>2</v>
      </c>
      <c r="I810" s="3" t="n">
        <f aca="false">G810+H810</f>
        <v>3</v>
      </c>
      <c r="J810" s="6" t="n">
        <f aca="false">IF(F810=0,0,I810/F810)</f>
        <v>0.428571428571429</v>
      </c>
    </row>
    <row r="811" customFormat="false" ht="15" hidden="false" customHeight="false" outlineLevel="0" collapsed="false">
      <c r="A811" s="7" t="s">
        <v>198</v>
      </c>
      <c r="B811" s="7" t="s">
        <v>919</v>
      </c>
      <c r="C811" s="7" t="s">
        <v>920</v>
      </c>
      <c r="D811" s="7" t="s">
        <v>963</v>
      </c>
      <c r="E811" s="7" t="s">
        <v>331</v>
      </c>
      <c r="F811" s="7" t="n">
        <f aca="false">COUNTIFS(Positions!$B$2:$B$14531,A811,Positions!$F$2:$F$14531,"Position 8")+COUNTIFS(Positions!$B$2:$B$14531,A811,Positions!$F$2:$F$14531,"Position 9")+COUNTIFS(Positions!$B$2:$B$14531,A811,Positions!$F$2:$F$14531,"Position 26")</f>
        <v>3</v>
      </c>
      <c r="G811" s="7" t="n">
        <f aca="false">COUNTIFS(Positions!$B$2:$B$14531,A811,Positions!$F$2:$F$14531,"Position 8",Positions!$E$2:$E$14531,"G")+COUNTIFS(Positions!$B$2:$B$14531,A811,Positions!$F$2:$F$14531,"Position 9",Positions!$E$2:$E$14531,"G")+COUNTIFS(Positions!$B$2:$B$14531,A811,Positions!$F$2:$F$14531,"Position 26",Positions!$E$2:$E$14531,"G")</f>
        <v>1</v>
      </c>
      <c r="H811" s="7" t="n">
        <f aca="false">COUNTIFS(Positions!$B$2:$B$14531,A811,Positions!$F$2:$F$14531,"Position 8",Positions!$E$2:$E$14531,"C")+COUNTIFS(Positions!$B$2:$B$14531,A811,Positions!$F$2:$F$14531,"Position 9",Positions!$E$2:$E$14531,"C")+COUNTIFS(Positions!$B$2:$B$14531,A811,Positions!$F$2:$F$14531,"Position 26",Positions!$E$2:$E$14531,"C")</f>
        <v>0</v>
      </c>
      <c r="I811" s="8" t="n">
        <f aca="false">G811+H811</f>
        <v>1</v>
      </c>
      <c r="J811" s="26" t="n">
        <f aca="false">IF(F811=0,0,I811/F811)</f>
        <v>0.333333333333333</v>
      </c>
    </row>
    <row r="812" customFormat="false" ht="15" hidden="false" customHeight="false" outlineLevel="0" collapsed="false">
      <c r="A812" s="4" t="s">
        <v>199</v>
      </c>
      <c r="B812" s="4" t="s">
        <v>788</v>
      </c>
      <c r="C812" s="4" t="s">
        <v>907</v>
      </c>
      <c r="D812" s="4" t="s">
        <v>957</v>
      </c>
      <c r="E812" s="4" t="s">
        <v>1209</v>
      </c>
      <c r="F812" s="4" t="n">
        <f aca="false">COUNTIFS(Positions!$B$2:$B$14531,A812,Positions!$F$2:$F$14531,B812)</f>
        <v>7</v>
      </c>
      <c r="G812" s="4" t="n">
        <f aca="false">COUNTIFS(Positions!$B$2:$B$14531,A812,Positions!$F$2:$F$14531,B812,Positions!$E$2:$E$14531,"G")</f>
        <v>3</v>
      </c>
      <c r="H812" s="4" t="n">
        <f aca="false">COUNTIFS(Positions!$B$2:$B$14531,A812,Positions!$F$2:$F$14531,B812,Positions!$E$2:$E$14531,"C")</f>
        <v>2</v>
      </c>
      <c r="I812" s="3" t="n">
        <f aca="false">G812+H812</f>
        <v>5</v>
      </c>
      <c r="J812" s="6" t="n">
        <f aca="false">IF(F812=0,0,I812/F812)</f>
        <v>0.714285714285714</v>
      </c>
    </row>
    <row r="813" customFormat="false" ht="15" hidden="false" customHeight="false" outlineLevel="0" collapsed="false">
      <c r="A813" s="4" t="s">
        <v>199</v>
      </c>
      <c r="B813" s="4" t="s">
        <v>811</v>
      </c>
      <c r="C813" s="4" t="s">
        <v>910</v>
      </c>
      <c r="D813" s="4" t="s">
        <v>959</v>
      </c>
      <c r="E813" s="4" t="s">
        <v>1210</v>
      </c>
      <c r="F813" s="4" t="n">
        <f aca="false">COUNTIFS(Positions!$B$2:$B$14531,A813,Positions!$F$2:$F$14531,B813)</f>
        <v>7</v>
      </c>
      <c r="G813" s="4" t="n">
        <f aca="false">COUNTIFS(Positions!$B$2:$B$14531,A813,Positions!$F$2:$F$14531,B813,Positions!$E$2:$E$14531,"G")</f>
        <v>1</v>
      </c>
      <c r="H813" s="4" t="n">
        <f aca="false">COUNTIFS(Positions!$B$2:$B$14531,A813,Positions!$F$2:$F$14531,B813,Positions!$E$2:$E$14531,"C")</f>
        <v>1</v>
      </c>
      <c r="I813" s="3" t="n">
        <f aca="false">G813+H813</f>
        <v>2</v>
      </c>
      <c r="J813" s="6" t="n">
        <f aca="false">IF(F813=0,0,I813/F813)</f>
        <v>0.285714285714286</v>
      </c>
    </row>
    <row r="814" customFormat="false" ht="15" hidden="false" customHeight="false" outlineLevel="0" collapsed="false">
      <c r="A814" s="4" t="s">
        <v>199</v>
      </c>
      <c r="B814" s="4" t="s">
        <v>824</v>
      </c>
      <c r="C814" s="4" t="s">
        <v>913</v>
      </c>
      <c r="D814" s="4" t="s">
        <v>975</v>
      </c>
      <c r="E814" s="4" t="s">
        <v>1212</v>
      </c>
      <c r="F814" s="4" t="n">
        <f aca="false">COUNTIFS(Positions!$B$2:$B$14531,A814,Positions!$F$2:$F$14531,B814)</f>
        <v>4</v>
      </c>
      <c r="G814" s="4" t="n">
        <f aca="false">COUNTIFS(Positions!$B$2:$B$14531,A814,Positions!$F$2:$F$14531,B814,Positions!$E$2:$E$14531,"G")</f>
        <v>2</v>
      </c>
      <c r="H814" s="4" t="n">
        <f aca="false">COUNTIFS(Positions!$B$2:$B$14531,A814,Positions!$F$2:$F$14531,B814,Positions!$E$2:$E$14531,"C")</f>
        <v>1</v>
      </c>
      <c r="I814" s="3" t="n">
        <f aca="false">G814+H814</f>
        <v>3</v>
      </c>
      <c r="J814" s="6" t="n">
        <f aca="false">IF(F814=0,0,I814/F814)</f>
        <v>0.75</v>
      </c>
    </row>
    <row r="815" customFormat="false" ht="15" hidden="false" customHeight="false" outlineLevel="0" collapsed="false">
      <c r="A815" s="4" t="s">
        <v>199</v>
      </c>
      <c r="B815" s="4" t="s">
        <v>836</v>
      </c>
      <c r="C815" s="4" t="s">
        <v>916</v>
      </c>
      <c r="D815" s="4" t="s">
        <v>977</v>
      </c>
      <c r="E815" s="4" t="s">
        <v>972</v>
      </c>
      <c r="F815" s="4" t="n">
        <f aca="false">COUNTIFS(Positions!$B$2:$B$14531,A815,Positions!$F$2:$F$14531,B815)</f>
        <v>7</v>
      </c>
      <c r="G815" s="4" t="n">
        <f aca="false">COUNTIFS(Positions!$B$2:$B$14531,A815,Positions!$F$2:$F$14531,B815,Positions!$E$2:$E$14531,"G")</f>
        <v>1</v>
      </c>
      <c r="H815" s="4" t="n">
        <f aca="false">COUNTIFS(Positions!$B$2:$B$14531,A815,Positions!$F$2:$F$14531,B815,Positions!$E$2:$E$14531,"C")</f>
        <v>2</v>
      </c>
      <c r="I815" s="3" t="n">
        <f aca="false">G815+H815</f>
        <v>3</v>
      </c>
      <c r="J815" s="6" t="n">
        <f aca="false">IF(F815=0,0,I815/F815)</f>
        <v>0.428571428571429</v>
      </c>
    </row>
    <row r="816" customFormat="false" ht="15" hidden="false" customHeight="false" outlineLevel="0" collapsed="false">
      <c r="A816" s="7" t="s">
        <v>199</v>
      </c>
      <c r="B816" s="7" t="s">
        <v>919</v>
      </c>
      <c r="C816" s="7" t="s">
        <v>920</v>
      </c>
      <c r="D816" s="7" t="s">
        <v>963</v>
      </c>
      <c r="E816" s="7" t="s">
        <v>331</v>
      </c>
      <c r="F816" s="7" t="n">
        <f aca="false">COUNTIFS(Positions!$B$2:$B$14531,A816,Positions!$F$2:$F$14531,"Position 8")+COUNTIFS(Positions!$B$2:$B$14531,A816,Positions!$F$2:$F$14531,"Position 9")+COUNTIFS(Positions!$B$2:$B$14531,A816,Positions!$F$2:$F$14531,"Position 26")</f>
        <v>3</v>
      </c>
      <c r="G816" s="7" t="n">
        <f aca="false">COUNTIFS(Positions!$B$2:$B$14531,A816,Positions!$F$2:$F$14531,"Position 8",Positions!$E$2:$E$14531,"G")+COUNTIFS(Positions!$B$2:$B$14531,A816,Positions!$F$2:$F$14531,"Position 9",Positions!$E$2:$E$14531,"G")+COUNTIFS(Positions!$B$2:$B$14531,A816,Positions!$F$2:$F$14531,"Position 26",Positions!$E$2:$E$14531,"G")</f>
        <v>1</v>
      </c>
      <c r="H816" s="7" t="n">
        <f aca="false">COUNTIFS(Positions!$B$2:$B$14531,A816,Positions!$F$2:$F$14531,"Position 8",Positions!$E$2:$E$14531,"C")+COUNTIFS(Positions!$B$2:$B$14531,A816,Positions!$F$2:$F$14531,"Position 9",Positions!$E$2:$E$14531,"C")+COUNTIFS(Positions!$B$2:$B$14531,A816,Positions!$F$2:$F$14531,"Position 26",Positions!$E$2:$E$14531,"C")</f>
        <v>0</v>
      </c>
      <c r="I816" s="8" t="n">
        <f aca="false">G816+H816</f>
        <v>1</v>
      </c>
      <c r="J816" s="26" t="n">
        <f aca="false">IF(F816=0,0,I816/F816)</f>
        <v>0.333333333333333</v>
      </c>
    </row>
    <row r="817" customFormat="false" ht="15" hidden="false" customHeight="false" outlineLevel="0" collapsed="false">
      <c r="A817" s="4" t="s">
        <v>200</v>
      </c>
      <c r="B817" s="4" t="s">
        <v>788</v>
      </c>
      <c r="C817" s="4" t="s">
        <v>907</v>
      </c>
      <c r="D817" s="4" t="s">
        <v>907</v>
      </c>
      <c r="E817" s="4" t="s">
        <v>1213</v>
      </c>
      <c r="F817" s="4" t="n">
        <f aca="false">COUNTIFS(Positions!$B$2:$B$14531,A817,Positions!$F$2:$F$14531,B817)</f>
        <v>8</v>
      </c>
      <c r="G817" s="4" t="n">
        <f aca="false">COUNTIFS(Positions!$B$2:$B$14531,A817,Positions!$F$2:$F$14531,B817,Positions!$E$2:$E$14531,"G")</f>
        <v>2</v>
      </c>
      <c r="H817" s="4" t="n">
        <f aca="false">COUNTIFS(Positions!$B$2:$B$14531,A817,Positions!$F$2:$F$14531,B817,Positions!$E$2:$E$14531,"C")</f>
        <v>1</v>
      </c>
      <c r="I817" s="3" t="n">
        <f aca="false">G817+H817</f>
        <v>3</v>
      </c>
      <c r="J817" s="6" t="n">
        <f aca="false">IF(F817=0,0,I817/F817)</f>
        <v>0.375</v>
      </c>
    </row>
    <row r="818" customFormat="false" ht="15" hidden="false" customHeight="false" outlineLevel="0" collapsed="false">
      <c r="A818" s="4" t="s">
        <v>200</v>
      </c>
      <c r="B818" s="4" t="s">
        <v>811</v>
      </c>
      <c r="C818" s="4" t="s">
        <v>910</v>
      </c>
      <c r="D818" s="4" t="s">
        <v>910</v>
      </c>
      <c r="E818" s="4" t="s">
        <v>974</v>
      </c>
      <c r="F818" s="4" t="n">
        <f aca="false">COUNTIFS(Positions!$B$2:$B$14531,A818,Positions!$F$2:$F$14531,B818)</f>
        <v>7</v>
      </c>
      <c r="G818" s="4" t="n">
        <f aca="false">COUNTIFS(Positions!$B$2:$B$14531,A818,Positions!$F$2:$F$14531,B818,Positions!$E$2:$E$14531,"G")</f>
        <v>0</v>
      </c>
      <c r="H818" s="4" t="n">
        <f aca="false">COUNTIFS(Positions!$B$2:$B$14531,A818,Positions!$F$2:$F$14531,B818,Positions!$E$2:$E$14531,"C")</f>
        <v>3</v>
      </c>
      <c r="I818" s="3" t="n">
        <f aca="false">G818+H818</f>
        <v>3</v>
      </c>
      <c r="J818" s="6" t="n">
        <f aca="false">IF(F818=0,0,I818/F818)</f>
        <v>0.428571428571429</v>
      </c>
    </row>
    <row r="819" customFormat="false" ht="15" hidden="false" customHeight="false" outlineLevel="0" collapsed="false">
      <c r="A819" s="4" t="s">
        <v>200</v>
      </c>
      <c r="B819" s="4" t="s">
        <v>824</v>
      </c>
      <c r="C819" s="4" t="s">
        <v>913</v>
      </c>
      <c r="D819" s="4" t="s">
        <v>1026</v>
      </c>
      <c r="E819" s="4" t="s">
        <v>1214</v>
      </c>
      <c r="F819" s="4" t="n">
        <f aca="false">COUNTIFS(Positions!$B$2:$B$14531,A819,Positions!$F$2:$F$14531,B819)</f>
        <v>4</v>
      </c>
      <c r="G819" s="4" t="n">
        <f aca="false">COUNTIFS(Positions!$B$2:$B$14531,A819,Positions!$F$2:$F$14531,B819,Positions!$E$2:$E$14531,"G")</f>
        <v>1</v>
      </c>
      <c r="H819" s="4" t="n">
        <f aca="false">COUNTIFS(Positions!$B$2:$B$14531,A819,Positions!$F$2:$F$14531,B819,Positions!$E$2:$E$14531,"C")</f>
        <v>0</v>
      </c>
      <c r="I819" s="3" t="n">
        <f aca="false">G819+H819</f>
        <v>1</v>
      </c>
      <c r="J819" s="6" t="n">
        <f aca="false">IF(F819=0,0,I819/F819)</f>
        <v>0.25</v>
      </c>
    </row>
    <row r="820" customFormat="false" ht="15" hidden="false" customHeight="false" outlineLevel="0" collapsed="false">
      <c r="A820" s="4" t="s">
        <v>200</v>
      </c>
      <c r="B820" s="4" t="s">
        <v>836</v>
      </c>
      <c r="C820" s="4" t="s">
        <v>916</v>
      </c>
      <c r="D820" s="4" t="s">
        <v>962</v>
      </c>
      <c r="E820" s="4" t="s">
        <v>978</v>
      </c>
      <c r="F820" s="4" t="n">
        <f aca="false">COUNTIFS(Positions!$B$2:$B$14531,A820,Positions!$F$2:$F$14531,B820)</f>
        <v>7</v>
      </c>
      <c r="G820" s="4" t="n">
        <f aca="false">COUNTIFS(Positions!$B$2:$B$14531,A820,Positions!$F$2:$F$14531,B820,Positions!$E$2:$E$14531,"G")</f>
        <v>1</v>
      </c>
      <c r="H820" s="4" t="n">
        <f aca="false">COUNTIFS(Positions!$B$2:$B$14531,A820,Positions!$F$2:$F$14531,B820,Positions!$E$2:$E$14531,"C")</f>
        <v>1</v>
      </c>
      <c r="I820" s="3" t="n">
        <f aca="false">G820+H820</f>
        <v>2</v>
      </c>
      <c r="J820" s="6" t="n">
        <f aca="false">IF(F820=0,0,I820/F820)</f>
        <v>0.285714285714286</v>
      </c>
    </row>
    <row r="821" customFormat="false" ht="15" hidden="false" customHeight="false" outlineLevel="0" collapsed="false">
      <c r="A821" s="7" t="s">
        <v>200</v>
      </c>
      <c r="B821" s="7" t="s">
        <v>919</v>
      </c>
      <c r="C821" s="7" t="s">
        <v>920</v>
      </c>
      <c r="D821" s="7" t="s">
        <v>920</v>
      </c>
      <c r="E821" s="7" t="s">
        <v>307</v>
      </c>
      <c r="F821" s="7" t="n">
        <f aca="false">COUNTIFS(Positions!$B$2:$B$14531,A821,Positions!$F$2:$F$14531,"Position 8")+COUNTIFS(Positions!$B$2:$B$14531,A821,Positions!$F$2:$F$14531,"Position 9")+COUNTIFS(Positions!$B$2:$B$14531,A821,Positions!$F$2:$F$14531,"Position 26")</f>
        <v>3</v>
      </c>
      <c r="G821" s="7" t="n">
        <f aca="false">COUNTIFS(Positions!$B$2:$B$14531,A821,Positions!$F$2:$F$14531,"Position 8",Positions!$E$2:$E$14531,"G")+COUNTIFS(Positions!$B$2:$B$14531,A821,Positions!$F$2:$F$14531,"Position 9",Positions!$E$2:$E$14531,"G")+COUNTIFS(Positions!$B$2:$B$14531,A821,Positions!$F$2:$F$14531,"Position 26",Positions!$E$2:$E$14531,"G")</f>
        <v>0</v>
      </c>
      <c r="H821" s="7" t="n">
        <f aca="false">COUNTIFS(Positions!$B$2:$B$14531,A821,Positions!$F$2:$F$14531,"Position 8",Positions!$E$2:$E$14531,"C")+COUNTIFS(Positions!$B$2:$B$14531,A821,Positions!$F$2:$F$14531,"Position 9",Positions!$E$2:$E$14531,"C")+COUNTIFS(Positions!$B$2:$B$14531,A821,Positions!$F$2:$F$14531,"Position 26",Positions!$E$2:$E$14531,"C")</f>
        <v>2</v>
      </c>
      <c r="I821" s="8" t="n">
        <f aca="false">G821+H821</f>
        <v>2</v>
      </c>
      <c r="J821" s="26" t="n">
        <f aca="false">IF(F821=0,0,I821/F821)</f>
        <v>0.666666666666667</v>
      </c>
    </row>
    <row r="822" customFormat="false" ht="15" hidden="false" customHeight="false" outlineLevel="0" collapsed="false">
      <c r="A822" s="4" t="s">
        <v>201</v>
      </c>
      <c r="B822" s="4" t="s">
        <v>788</v>
      </c>
      <c r="C822" s="4" t="s">
        <v>907</v>
      </c>
      <c r="D822" s="4" t="s">
        <v>929</v>
      </c>
      <c r="E822" s="4" t="s">
        <v>1049</v>
      </c>
      <c r="F822" s="4" t="n">
        <f aca="false">COUNTIFS(Positions!$B$2:$B$14531,A822,Positions!$F$2:$F$14531,B822)</f>
        <v>9</v>
      </c>
      <c r="G822" s="4" t="n">
        <f aca="false">COUNTIFS(Positions!$B$2:$B$14531,A822,Positions!$F$2:$F$14531,B822,Positions!$E$2:$E$14531,"G")</f>
        <v>4</v>
      </c>
      <c r="H822" s="4" t="n">
        <f aca="false">COUNTIFS(Positions!$B$2:$B$14531,A822,Positions!$F$2:$F$14531,B822,Positions!$E$2:$E$14531,"C")</f>
        <v>0</v>
      </c>
      <c r="I822" s="3" t="n">
        <f aca="false">G822+H822</f>
        <v>4</v>
      </c>
      <c r="J822" s="6" t="n">
        <f aca="false">IF(F822=0,0,I822/F822)</f>
        <v>0.444444444444444</v>
      </c>
    </row>
    <row r="823" customFormat="false" ht="15" hidden="false" customHeight="false" outlineLevel="0" collapsed="false">
      <c r="A823" s="4" t="s">
        <v>201</v>
      </c>
      <c r="B823" s="4" t="s">
        <v>811</v>
      </c>
      <c r="C823" s="4" t="s">
        <v>910</v>
      </c>
      <c r="D823" s="4" t="s">
        <v>931</v>
      </c>
      <c r="E823" s="4" t="s">
        <v>1050</v>
      </c>
      <c r="F823" s="4" t="n">
        <f aca="false">COUNTIFS(Positions!$B$2:$B$14531,A823,Positions!$F$2:$F$14531,B823)</f>
        <v>7</v>
      </c>
      <c r="G823" s="4" t="n">
        <f aca="false">COUNTIFS(Positions!$B$2:$B$14531,A823,Positions!$F$2:$F$14531,B823,Positions!$E$2:$E$14531,"G")</f>
        <v>1</v>
      </c>
      <c r="H823" s="4" t="n">
        <f aca="false">COUNTIFS(Positions!$B$2:$B$14531,A823,Positions!$F$2:$F$14531,B823,Positions!$E$2:$E$14531,"C")</f>
        <v>1</v>
      </c>
      <c r="I823" s="3" t="n">
        <f aca="false">G823+H823</f>
        <v>2</v>
      </c>
      <c r="J823" s="6" t="n">
        <f aca="false">IF(F823=0,0,I823/F823)</f>
        <v>0.285714285714286</v>
      </c>
    </row>
    <row r="824" customFormat="false" ht="15" hidden="false" customHeight="false" outlineLevel="0" collapsed="false">
      <c r="A824" s="4" t="s">
        <v>201</v>
      </c>
      <c r="B824" s="4" t="s">
        <v>824</v>
      </c>
      <c r="C824" s="4" t="s">
        <v>913</v>
      </c>
      <c r="D824" s="4" t="s">
        <v>949</v>
      </c>
      <c r="E824" s="4" t="s">
        <v>953</v>
      </c>
      <c r="F824" s="4" t="n">
        <f aca="false">COUNTIFS(Positions!$B$2:$B$14531,A824,Positions!$F$2:$F$14531,B824)</f>
        <v>5</v>
      </c>
      <c r="G824" s="4" t="n">
        <f aca="false">COUNTIFS(Positions!$B$2:$B$14531,A824,Positions!$F$2:$F$14531,B824,Positions!$E$2:$E$14531,"G")</f>
        <v>2</v>
      </c>
      <c r="H824" s="4" t="n">
        <f aca="false">COUNTIFS(Positions!$B$2:$B$14531,A824,Positions!$F$2:$F$14531,B824,Positions!$E$2:$E$14531,"C")</f>
        <v>1</v>
      </c>
      <c r="I824" s="3" t="n">
        <f aca="false">G824+H824</f>
        <v>3</v>
      </c>
      <c r="J824" s="6" t="n">
        <f aca="false">IF(F824=0,0,I824/F824)</f>
        <v>0.6</v>
      </c>
    </row>
    <row r="825" customFormat="false" ht="15" hidden="false" customHeight="false" outlineLevel="0" collapsed="false">
      <c r="A825" s="4" t="s">
        <v>201</v>
      </c>
      <c r="B825" s="4" t="s">
        <v>836</v>
      </c>
      <c r="C825" s="4" t="s">
        <v>916</v>
      </c>
      <c r="D825" s="4" t="s">
        <v>951</v>
      </c>
      <c r="E825" s="4" t="s">
        <v>981</v>
      </c>
      <c r="F825" s="4" t="n">
        <f aca="false">COUNTIFS(Positions!$B$2:$B$14531,A825,Positions!$F$2:$F$14531,B825)</f>
        <v>7</v>
      </c>
      <c r="G825" s="4" t="n">
        <f aca="false">COUNTIFS(Positions!$B$2:$B$14531,A825,Positions!$F$2:$F$14531,B825,Positions!$E$2:$E$14531,"G")</f>
        <v>2</v>
      </c>
      <c r="H825" s="4" t="n">
        <f aca="false">COUNTIFS(Positions!$B$2:$B$14531,A825,Positions!$F$2:$F$14531,B825,Positions!$E$2:$E$14531,"C")</f>
        <v>1</v>
      </c>
      <c r="I825" s="3" t="n">
        <f aca="false">G825+H825</f>
        <v>3</v>
      </c>
      <c r="J825" s="6" t="n">
        <f aca="false">IF(F825=0,0,I825/F825)</f>
        <v>0.428571428571429</v>
      </c>
    </row>
    <row r="826" customFormat="false" ht="15" hidden="false" customHeight="false" outlineLevel="0" collapsed="false">
      <c r="A826" s="7" t="s">
        <v>201</v>
      </c>
      <c r="B826" s="7" t="s">
        <v>919</v>
      </c>
      <c r="C826" s="7" t="s">
        <v>920</v>
      </c>
      <c r="D826" s="7" t="s">
        <v>936</v>
      </c>
      <c r="E826" s="7" t="s">
        <v>365</v>
      </c>
      <c r="F826" s="7" t="n">
        <f aca="false">COUNTIFS(Positions!$B$2:$B$14531,A826,Positions!$F$2:$F$14531,"Position 8")+COUNTIFS(Positions!$B$2:$B$14531,A826,Positions!$F$2:$F$14531,"Position 9")+COUNTIFS(Positions!$B$2:$B$14531,A826,Positions!$F$2:$F$14531,"Position 26")</f>
        <v>3</v>
      </c>
      <c r="G826" s="7" t="n">
        <f aca="false">COUNTIFS(Positions!$B$2:$B$14531,A826,Positions!$F$2:$F$14531,"Position 8",Positions!$E$2:$E$14531,"G")+COUNTIFS(Positions!$B$2:$B$14531,A826,Positions!$F$2:$F$14531,"Position 9",Positions!$E$2:$E$14531,"G")+COUNTIFS(Positions!$B$2:$B$14531,A826,Positions!$F$2:$F$14531,"Position 26",Positions!$E$2:$E$14531,"G")</f>
        <v>1</v>
      </c>
      <c r="H826" s="7" t="n">
        <f aca="false">COUNTIFS(Positions!$B$2:$B$14531,A826,Positions!$F$2:$F$14531,"Position 8",Positions!$E$2:$E$14531,"C")+COUNTIFS(Positions!$B$2:$B$14531,A826,Positions!$F$2:$F$14531,"Position 9",Positions!$E$2:$E$14531,"C")+COUNTIFS(Positions!$B$2:$B$14531,A826,Positions!$F$2:$F$14531,"Position 26",Positions!$E$2:$E$14531,"C")</f>
        <v>0</v>
      </c>
      <c r="I826" s="8" t="n">
        <f aca="false">G826+H826</f>
        <v>1</v>
      </c>
      <c r="J826" s="26" t="n">
        <f aca="false">IF(F826=0,0,I826/F826)</f>
        <v>0.333333333333333</v>
      </c>
    </row>
    <row r="827" customFormat="false" ht="15" hidden="false" customHeight="false" outlineLevel="0" collapsed="false">
      <c r="A827" s="4" t="s">
        <v>202</v>
      </c>
      <c r="B827" s="4" t="s">
        <v>788</v>
      </c>
      <c r="C827" s="4" t="s">
        <v>907</v>
      </c>
      <c r="D827" s="4" t="s">
        <v>929</v>
      </c>
      <c r="E827" s="4" t="s">
        <v>983</v>
      </c>
      <c r="F827" s="4" t="n">
        <f aca="false">COUNTIFS(Positions!$B$2:$B$14531,A827,Positions!$F$2:$F$14531,B827)</f>
        <v>9</v>
      </c>
      <c r="G827" s="4" t="n">
        <f aca="false">COUNTIFS(Positions!$B$2:$B$14531,A827,Positions!$F$2:$F$14531,B827,Positions!$E$2:$E$14531,"G")</f>
        <v>3</v>
      </c>
      <c r="H827" s="4" t="n">
        <f aca="false">COUNTIFS(Positions!$B$2:$B$14531,A827,Positions!$F$2:$F$14531,B827,Positions!$E$2:$E$14531,"C")</f>
        <v>0</v>
      </c>
      <c r="I827" s="3" t="n">
        <f aca="false">G827+H827</f>
        <v>3</v>
      </c>
      <c r="J827" s="6" t="n">
        <f aca="false">IF(F827=0,0,I827/F827)</f>
        <v>0.333333333333333</v>
      </c>
    </row>
    <row r="828" customFormat="false" ht="15" hidden="false" customHeight="false" outlineLevel="0" collapsed="false">
      <c r="A828" s="4" t="s">
        <v>202</v>
      </c>
      <c r="B828" s="4" t="s">
        <v>811</v>
      </c>
      <c r="C828" s="4" t="s">
        <v>910</v>
      </c>
      <c r="D828" s="4" t="s">
        <v>931</v>
      </c>
      <c r="E828" s="4" t="s">
        <v>1215</v>
      </c>
      <c r="F828" s="4" t="n">
        <f aca="false">COUNTIFS(Positions!$B$2:$B$14531,A828,Positions!$F$2:$F$14531,B828)</f>
        <v>7</v>
      </c>
      <c r="G828" s="4" t="n">
        <f aca="false">COUNTIFS(Positions!$B$2:$B$14531,A828,Positions!$F$2:$F$14531,B828,Positions!$E$2:$E$14531,"G")</f>
        <v>3</v>
      </c>
      <c r="H828" s="4" t="n">
        <f aca="false">COUNTIFS(Positions!$B$2:$B$14531,A828,Positions!$F$2:$F$14531,B828,Positions!$E$2:$E$14531,"C")</f>
        <v>0</v>
      </c>
      <c r="I828" s="3" t="n">
        <f aca="false">G828+H828</f>
        <v>3</v>
      </c>
      <c r="J828" s="6" t="n">
        <f aca="false">IF(F828=0,0,I828/F828)</f>
        <v>0.428571428571429</v>
      </c>
    </row>
    <row r="829" customFormat="false" ht="15" hidden="false" customHeight="false" outlineLevel="0" collapsed="false">
      <c r="A829" s="4" t="s">
        <v>202</v>
      </c>
      <c r="B829" s="4" t="s">
        <v>824</v>
      </c>
      <c r="C829" s="4" t="s">
        <v>913</v>
      </c>
      <c r="D829" s="4" t="s">
        <v>1107</v>
      </c>
      <c r="E829" s="4" t="s">
        <v>1216</v>
      </c>
      <c r="F829" s="4" t="n">
        <f aca="false">COUNTIFS(Positions!$B$2:$B$14531,A829,Positions!$F$2:$F$14531,B829)</f>
        <v>12</v>
      </c>
      <c r="G829" s="4" t="n">
        <f aca="false">COUNTIFS(Positions!$B$2:$B$14531,A829,Positions!$F$2:$F$14531,B829,Positions!$E$2:$E$14531,"G")</f>
        <v>4</v>
      </c>
      <c r="H829" s="4" t="n">
        <f aca="false">COUNTIFS(Positions!$B$2:$B$14531,A829,Positions!$F$2:$F$14531,B829,Positions!$E$2:$E$14531,"C")</f>
        <v>3</v>
      </c>
      <c r="I829" s="3" t="n">
        <f aca="false">G829+H829</f>
        <v>7</v>
      </c>
      <c r="J829" s="6" t="n">
        <f aca="false">IF(F829=0,0,I829/F829)</f>
        <v>0.583333333333333</v>
      </c>
    </row>
    <row r="830" customFormat="false" ht="15" hidden="false" customHeight="false" outlineLevel="0" collapsed="false">
      <c r="A830" s="4" t="s">
        <v>202</v>
      </c>
      <c r="B830" s="4" t="s">
        <v>836</v>
      </c>
      <c r="C830" s="4" t="s">
        <v>916</v>
      </c>
      <c r="D830" s="4" t="s">
        <v>1109</v>
      </c>
      <c r="E830" s="4" t="s">
        <v>981</v>
      </c>
      <c r="F830" s="4" t="n">
        <f aca="false">COUNTIFS(Positions!$B$2:$B$14531,A830,Positions!$F$2:$F$14531,B830)</f>
        <v>7</v>
      </c>
      <c r="G830" s="4" t="n">
        <f aca="false">COUNTIFS(Positions!$B$2:$B$14531,A830,Positions!$F$2:$F$14531,B830,Positions!$E$2:$E$14531,"G")</f>
        <v>2</v>
      </c>
      <c r="H830" s="4" t="n">
        <f aca="false">COUNTIFS(Positions!$B$2:$B$14531,A830,Positions!$F$2:$F$14531,B830,Positions!$E$2:$E$14531,"C")</f>
        <v>1</v>
      </c>
      <c r="I830" s="3" t="n">
        <f aca="false">G830+H830</f>
        <v>3</v>
      </c>
      <c r="J830" s="6" t="n">
        <f aca="false">IF(F830=0,0,I830/F830)</f>
        <v>0.428571428571429</v>
      </c>
    </row>
    <row r="831" customFormat="false" ht="15" hidden="false" customHeight="false" outlineLevel="0" collapsed="false">
      <c r="A831" s="7" t="s">
        <v>202</v>
      </c>
      <c r="B831" s="7" t="s">
        <v>919</v>
      </c>
      <c r="C831" s="7" t="s">
        <v>920</v>
      </c>
      <c r="D831" s="7" t="s">
        <v>936</v>
      </c>
      <c r="E831" s="7" t="s">
        <v>331</v>
      </c>
      <c r="F831" s="7" t="n">
        <f aca="false">COUNTIFS(Positions!$B$2:$B$14531,A831,Positions!$F$2:$F$14531,"Position 8")+COUNTIFS(Positions!$B$2:$B$14531,A831,Positions!$F$2:$F$14531,"Position 9")+COUNTIFS(Positions!$B$2:$B$14531,A831,Positions!$F$2:$F$14531,"Position 26")</f>
        <v>3</v>
      </c>
      <c r="G831" s="7" t="n">
        <f aca="false">COUNTIFS(Positions!$B$2:$B$14531,A831,Positions!$F$2:$F$14531,"Position 8",Positions!$E$2:$E$14531,"G")+COUNTIFS(Positions!$B$2:$B$14531,A831,Positions!$F$2:$F$14531,"Position 9",Positions!$E$2:$E$14531,"G")+COUNTIFS(Positions!$B$2:$B$14531,A831,Positions!$F$2:$F$14531,"Position 26",Positions!$E$2:$E$14531,"G")</f>
        <v>1</v>
      </c>
      <c r="H831" s="7" t="n">
        <f aca="false">COUNTIFS(Positions!$B$2:$B$14531,A831,Positions!$F$2:$F$14531,"Position 8",Positions!$E$2:$E$14531,"C")+COUNTIFS(Positions!$B$2:$B$14531,A831,Positions!$F$2:$F$14531,"Position 9",Positions!$E$2:$E$14531,"C")+COUNTIFS(Positions!$B$2:$B$14531,A831,Positions!$F$2:$F$14531,"Position 26",Positions!$E$2:$E$14531,"C")</f>
        <v>0</v>
      </c>
      <c r="I831" s="8" t="n">
        <f aca="false">G831+H831</f>
        <v>1</v>
      </c>
      <c r="J831" s="26" t="n">
        <f aca="false">IF(F831=0,0,I831/F831)</f>
        <v>0.333333333333333</v>
      </c>
    </row>
    <row r="832" customFormat="false" ht="15" hidden="false" customHeight="false" outlineLevel="0" collapsed="false">
      <c r="A832" s="4" t="s">
        <v>203</v>
      </c>
      <c r="B832" s="4" t="s">
        <v>788</v>
      </c>
      <c r="C832" s="4" t="s">
        <v>907</v>
      </c>
      <c r="D832" s="4" t="s">
        <v>929</v>
      </c>
      <c r="E832" s="4" t="s">
        <v>979</v>
      </c>
      <c r="F832" s="4" t="n">
        <f aca="false">COUNTIFS(Positions!$B$2:$B$14531,A832,Positions!$F$2:$F$14531,B832)</f>
        <v>9</v>
      </c>
      <c r="G832" s="4" t="n">
        <f aca="false">COUNTIFS(Positions!$B$2:$B$14531,A832,Positions!$F$2:$F$14531,B832,Positions!$E$2:$E$14531,"G")</f>
        <v>3</v>
      </c>
      <c r="H832" s="4" t="n">
        <f aca="false">COUNTIFS(Positions!$B$2:$B$14531,A832,Positions!$F$2:$F$14531,B832,Positions!$E$2:$E$14531,"C")</f>
        <v>0</v>
      </c>
      <c r="I832" s="3" t="n">
        <f aca="false">G832+H832</f>
        <v>3</v>
      </c>
      <c r="J832" s="6" t="n">
        <f aca="false">IF(F832=0,0,I832/F832)</f>
        <v>0.333333333333333</v>
      </c>
    </row>
    <row r="833" customFormat="false" ht="15" hidden="false" customHeight="false" outlineLevel="0" collapsed="false">
      <c r="A833" s="4" t="s">
        <v>203</v>
      </c>
      <c r="B833" s="4" t="s">
        <v>811</v>
      </c>
      <c r="C833" s="4" t="s">
        <v>910</v>
      </c>
      <c r="D833" s="4" t="s">
        <v>931</v>
      </c>
      <c r="E833" s="4" t="s">
        <v>948</v>
      </c>
      <c r="F833" s="4" t="n">
        <f aca="false">COUNTIFS(Positions!$B$2:$B$14531,A833,Positions!$F$2:$F$14531,B833)</f>
        <v>7</v>
      </c>
      <c r="G833" s="4" t="n">
        <f aca="false">COUNTIFS(Positions!$B$2:$B$14531,A833,Positions!$F$2:$F$14531,B833,Positions!$E$2:$E$14531,"G")</f>
        <v>0</v>
      </c>
      <c r="H833" s="4" t="n">
        <f aca="false">COUNTIFS(Positions!$B$2:$B$14531,A833,Positions!$F$2:$F$14531,B833,Positions!$E$2:$E$14531,"C")</f>
        <v>2</v>
      </c>
      <c r="I833" s="3" t="n">
        <f aca="false">G833+H833</f>
        <v>2</v>
      </c>
      <c r="J833" s="6" t="n">
        <f aca="false">IF(F833=0,0,I833/F833)</f>
        <v>0.285714285714286</v>
      </c>
    </row>
    <row r="834" customFormat="false" ht="15" hidden="false" customHeight="false" outlineLevel="0" collapsed="false">
      <c r="A834" s="4" t="s">
        <v>203</v>
      </c>
      <c r="B834" s="4" t="s">
        <v>824</v>
      </c>
      <c r="C834" s="4" t="s">
        <v>913</v>
      </c>
      <c r="D834" s="4" t="s">
        <v>949</v>
      </c>
      <c r="E834" s="4" t="s">
        <v>991</v>
      </c>
      <c r="F834" s="4" t="n">
        <f aca="false">COUNTIFS(Positions!$B$2:$B$14531,A834,Positions!$F$2:$F$14531,B834)</f>
        <v>5</v>
      </c>
      <c r="G834" s="4" t="n">
        <f aca="false">COUNTIFS(Positions!$B$2:$B$14531,A834,Positions!$F$2:$F$14531,B834,Positions!$E$2:$E$14531,"G")</f>
        <v>3</v>
      </c>
      <c r="H834" s="4" t="n">
        <f aca="false">COUNTIFS(Positions!$B$2:$B$14531,A834,Positions!$F$2:$F$14531,B834,Positions!$E$2:$E$14531,"C")</f>
        <v>1</v>
      </c>
      <c r="I834" s="3" t="n">
        <f aca="false">G834+H834</f>
        <v>4</v>
      </c>
      <c r="J834" s="6" t="n">
        <f aca="false">IF(F834=0,0,I834/F834)</f>
        <v>0.8</v>
      </c>
    </row>
    <row r="835" customFormat="false" ht="15" hidden="false" customHeight="false" outlineLevel="0" collapsed="false">
      <c r="A835" s="4" t="s">
        <v>203</v>
      </c>
      <c r="B835" s="4" t="s">
        <v>836</v>
      </c>
      <c r="C835" s="4" t="s">
        <v>916</v>
      </c>
      <c r="D835" s="4" t="s">
        <v>951</v>
      </c>
      <c r="E835" s="4" t="s">
        <v>935</v>
      </c>
      <c r="F835" s="4" t="n">
        <f aca="false">COUNTIFS(Positions!$B$2:$B$14531,A835,Positions!$F$2:$F$14531,B835)</f>
        <v>7</v>
      </c>
      <c r="G835" s="4" t="n">
        <f aca="false">COUNTIFS(Positions!$B$2:$B$14531,A835,Positions!$F$2:$F$14531,B835,Positions!$E$2:$E$14531,"G")</f>
        <v>1</v>
      </c>
      <c r="H835" s="4" t="n">
        <f aca="false">COUNTIFS(Positions!$B$2:$B$14531,A835,Positions!$F$2:$F$14531,B835,Positions!$E$2:$E$14531,"C")</f>
        <v>1</v>
      </c>
      <c r="I835" s="3" t="n">
        <f aca="false">G835+H835</f>
        <v>2</v>
      </c>
      <c r="J835" s="6" t="n">
        <f aca="false">IF(F835=0,0,I835/F835)</f>
        <v>0.285714285714286</v>
      </c>
    </row>
    <row r="836" customFormat="false" ht="15" hidden="false" customHeight="false" outlineLevel="0" collapsed="false">
      <c r="A836" s="7" t="s">
        <v>203</v>
      </c>
      <c r="B836" s="7" t="s">
        <v>919</v>
      </c>
      <c r="C836" s="7" t="s">
        <v>920</v>
      </c>
      <c r="D836" s="7" t="s">
        <v>936</v>
      </c>
      <c r="E836" s="7" t="s">
        <v>468</v>
      </c>
      <c r="F836" s="7" t="n">
        <f aca="false">COUNTIFS(Positions!$B$2:$B$14531,A836,Positions!$F$2:$F$14531,"Position 8")+COUNTIFS(Positions!$B$2:$B$14531,A836,Positions!$F$2:$F$14531,"Position 9")+COUNTIFS(Positions!$B$2:$B$14531,A836,Positions!$F$2:$F$14531,"Position 26")</f>
        <v>3</v>
      </c>
      <c r="G836" s="7" t="n">
        <f aca="false">COUNTIFS(Positions!$B$2:$B$14531,A836,Positions!$F$2:$F$14531,"Position 8",Positions!$E$2:$E$14531,"G")+COUNTIFS(Positions!$B$2:$B$14531,A836,Positions!$F$2:$F$14531,"Position 9",Positions!$E$2:$E$14531,"G")+COUNTIFS(Positions!$B$2:$B$14531,A836,Positions!$F$2:$F$14531,"Position 26",Positions!$E$2:$E$14531,"G")</f>
        <v>0</v>
      </c>
      <c r="H836" s="7" t="n">
        <f aca="false">COUNTIFS(Positions!$B$2:$B$14531,A836,Positions!$F$2:$F$14531,"Position 8",Positions!$E$2:$E$14531,"C")+COUNTIFS(Positions!$B$2:$B$14531,A836,Positions!$F$2:$F$14531,"Position 9",Positions!$E$2:$E$14531,"C")+COUNTIFS(Positions!$B$2:$B$14531,A836,Positions!$F$2:$F$14531,"Position 26",Positions!$E$2:$E$14531,"C")</f>
        <v>0</v>
      </c>
      <c r="I836" s="8" t="n">
        <f aca="false">G836+H836</f>
        <v>0</v>
      </c>
      <c r="J836" s="26" t="n">
        <f aca="false">IF(F836=0,0,I836/F836)</f>
        <v>0</v>
      </c>
    </row>
    <row r="837" customFormat="false" ht="15" hidden="false" customHeight="false" outlineLevel="0" collapsed="false">
      <c r="A837" s="4" t="s">
        <v>204</v>
      </c>
      <c r="B837" s="4" t="s">
        <v>788</v>
      </c>
      <c r="C837" s="4" t="s">
        <v>907</v>
      </c>
      <c r="D837" s="4" t="s">
        <v>907</v>
      </c>
      <c r="E837" s="4" t="s">
        <v>1113</v>
      </c>
      <c r="F837" s="4" t="n">
        <f aca="false">COUNTIFS(Positions!$B$2:$B$14531,A837,Positions!$F$2:$F$14531,B837)</f>
        <v>8</v>
      </c>
      <c r="G837" s="4" t="n">
        <f aca="false">COUNTIFS(Positions!$B$2:$B$14531,A837,Positions!$F$2:$F$14531,B837,Positions!$E$2:$E$14531,"G")</f>
        <v>3</v>
      </c>
      <c r="H837" s="4" t="n">
        <f aca="false">COUNTIFS(Positions!$B$2:$B$14531,A837,Positions!$F$2:$F$14531,B837,Positions!$E$2:$E$14531,"C")</f>
        <v>1</v>
      </c>
      <c r="I837" s="3" t="n">
        <f aca="false">G837+H837</f>
        <v>4</v>
      </c>
      <c r="J837" s="6" t="n">
        <f aca="false">IF(F837=0,0,I837/F837)</f>
        <v>0.5</v>
      </c>
    </row>
    <row r="838" customFormat="false" ht="15" hidden="false" customHeight="false" outlineLevel="0" collapsed="false">
      <c r="A838" s="4" t="s">
        <v>204</v>
      </c>
      <c r="B838" s="4" t="s">
        <v>811</v>
      </c>
      <c r="C838" s="4" t="s">
        <v>910</v>
      </c>
      <c r="D838" s="4" t="s">
        <v>910</v>
      </c>
      <c r="E838" s="4" t="s">
        <v>1217</v>
      </c>
      <c r="F838" s="4" t="n">
        <f aca="false">COUNTIFS(Positions!$B$2:$B$14531,A838,Positions!$F$2:$F$14531,B838)</f>
        <v>7</v>
      </c>
      <c r="G838" s="4" t="n">
        <f aca="false">COUNTIFS(Positions!$B$2:$B$14531,A838,Positions!$F$2:$F$14531,B838,Positions!$E$2:$E$14531,"G")</f>
        <v>1</v>
      </c>
      <c r="H838" s="4" t="n">
        <f aca="false">COUNTIFS(Positions!$B$2:$B$14531,A838,Positions!$F$2:$F$14531,B838,Positions!$E$2:$E$14531,"C")</f>
        <v>0</v>
      </c>
      <c r="I838" s="3" t="n">
        <f aca="false">G838+H838</f>
        <v>1</v>
      </c>
      <c r="J838" s="6" t="n">
        <f aca="false">IF(F838=0,0,I838/F838)</f>
        <v>0.142857142857143</v>
      </c>
    </row>
    <row r="839" customFormat="false" ht="15" hidden="false" customHeight="false" outlineLevel="0" collapsed="false">
      <c r="A839" s="4" t="s">
        <v>204</v>
      </c>
      <c r="B839" s="4" t="s">
        <v>824</v>
      </c>
      <c r="C839" s="4" t="s">
        <v>913</v>
      </c>
      <c r="D839" s="4" t="s">
        <v>913</v>
      </c>
      <c r="E839" s="4" t="s">
        <v>995</v>
      </c>
      <c r="F839" s="4" t="n">
        <f aca="false">COUNTIFS(Positions!$B$2:$B$14531,A839,Positions!$F$2:$F$14531,B839)</f>
        <v>5</v>
      </c>
      <c r="G839" s="4" t="n">
        <f aca="false">COUNTIFS(Positions!$B$2:$B$14531,A839,Positions!$F$2:$F$14531,B839,Positions!$E$2:$E$14531,"G")</f>
        <v>2</v>
      </c>
      <c r="H839" s="4" t="n">
        <f aca="false">COUNTIFS(Positions!$B$2:$B$14531,A839,Positions!$F$2:$F$14531,B839,Positions!$E$2:$E$14531,"C")</f>
        <v>1</v>
      </c>
      <c r="I839" s="3" t="n">
        <f aca="false">G839+H839</f>
        <v>3</v>
      </c>
      <c r="J839" s="6" t="n">
        <f aca="false">IF(F839=0,0,I839/F839)</f>
        <v>0.6</v>
      </c>
    </row>
    <row r="840" customFormat="false" ht="15" hidden="false" customHeight="false" outlineLevel="0" collapsed="false">
      <c r="A840" s="4" t="s">
        <v>204</v>
      </c>
      <c r="B840" s="4" t="s">
        <v>836</v>
      </c>
      <c r="C840" s="4" t="s">
        <v>916</v>
      </c>
      <c r="D840" s="4" t="s">
        <v>916</v>
      </c>
      <c r="E840" s="4" t="s">
        <v>978</v>
      </c>
      <c r="F840" s="4" t="n">
        <f aca="false">COUNTIFS(Positions!$B$2:$B$14531,A840,Positions!$F$2:$F$14531,B840)</f>
        <v>7</v>
      </c>
      <c r="G840" s="4" t="n">
        <f aca="false">COUNTIFS(Positions!$B$2:$B$14531,A840,Positions!$F$2:$F$14531,B840,Positions!$E$2:$E$14531,"G")</f>
        <v>1</v>
      </c>
      <c r="H840" s="4" t="n">
        <f aca="false">COUNTIFS(Positions!$B$2:$B$14531,A840,Positions!$F$2:$F$14531,B840,Positions!$E$2:$E$14531,"C")</f>
        <v>1</v>
      </c>
      <c r="I840" s="3" t="n">
        <f aca="false">G840+H840</f>
        <v>2</v>
      </c>
      <c r="J840" s="6" t="n">
        <f aca="false">IF(F840=0,0,I840/F840)</f>
        <v>0.285714285714286</v>
      </c>
    </row>
    <row r="841" customFormat="false" ht="15" hidden="false" customHeight="false" outlineLevel="0" collapsed="false">
      <c r="A841" s="7" t="s">
        <v>204</v>
      </c>
      <c r="B841" s="7" t="s">
        <v>919</v>
      </c>
      <c r="C841" s="7" t="s">
        <v>920</v>
      </c>
      <c r="D841" s="7" t="s">
        <v>920</v>
      </c>
      <c r="E841" s="7" t="s">
        <v>468</v>
      </c>
      <c r="F841" s="7" t="n">
        <f aca="false">COUNTIFS(Positions!$B$2:$B$14531,A841,Positions!$F$2:$F$14531,"Position 8")+COUNTIFS(Positions!$B$2:$B$14531,A841,Positions!$F$2:$F$14531,"Position 9")+COUNTIFS(Positions!$B$2:$B$14531,A841,Positions!$F$2:$F$14531,"Position 26")</f>
        <v>3</v>
      </c>
      <c r="G841" s="7" t="n">
        <f aca="false">COUNTIFS(Positions!$B$2:$B$14531,A841,Positions!$F$2:$F$14531,"Position 8",Positions!$E$2:$E$14531,"G")+COUNTIFS(Positions!$B$2:$B$14531,A841,Positions!$F$2:$F$14531,"Position 9",Positions!$E$2:$E$14531,"G")+COUNTIFS(Positions!$B$2:$B$14531,A841,Positions!$F$2:$F$14531,"Position 26",Positions!$E$2:$E$14531,"G")</f>
        <v>0</v>
      </c>
      <c r="H841" s="7" t="n">
        <f aca="false">COUNTIFS(Positions!$B$2:$B$14531,A841,Positions!$F$2:$F$14531,"Position 8",Positions!$E$2:$E$14531,"C")+COUNTIFS(Positions!$B$2:$B$14531,A841,Positions!$F$2:$F$14531,"Position 9",Positions!$E$2:$E$14531,"C")+COUNTIFS(Positions!$B$2:$B$14531,A841,Positions!$F$2:$F$14531,"Position 26",Positions!$E$2:$E$14531,"C")</f>
        <v>0</v>
      </c>
      <c r="I841" s="8" t="n">
        <f aca="false">G841+H841</f>
        <v>0</v>
      </c>
      <c r="J841" s="26" t="n">
        <f aca="false">IF(F841=0,0,I841/F841)</f>
        <v>0</v>
      </c>
    </row>
    <row r="842" customFormat="false" ht="15" hidden="false" customHeight="false" outlineLevel="0" collapsed="false">
      <c r="A842" s="4" t="s">
        <v>205</v>
      </c>
      <c r="B842" s="4" t="s">
        <v>788</v>
      </c>
      <c r="C842" s="4" t="s">
        <v>907</v>
      </c>
      <c r="D842" s="4" t="s">
        <v>929</v>
      </c>
      <c r="E842" s="4" t="s">
        <v>996</v>
      </c>
      <c r="F842" s="4" t="n">
        <f aca="false">COUNTIFS(Positions!$B$2:$B$14531,A842,Positions!$F$2:$F$14531,B842)</f>
        <v>9</v>
      </c>
      <c r="G842" s="4" t="n">
        <f aca="false">COUNTIFS(Positions!$B$2:$B$14531,A842,Positions!$F$2:$F$14531,B842,Positions!$E$2:$E$14531,"G")</f>
        <v>3</v>
      </c>
      <c r="H842" s="4" t="n">
        <f aca="false">COUNTIFS(Positions!$B$2:$B$14531,A842,Positions!$F$2:$F$14531,B842,Positions!$E$2:$E$14531,"C")</f>
        <v>1</v>
      </c>
      <c r="I842" s="3" t="n">
        <f aca="false">G842+H842</f>
        <v>4</v>
      </c>
      <c r="J842" s="6" t="n">
        <f aca="false">IF(F842=0,0,I842/F842)</f>
        <v>0.444444444444444</v>
      </c>
    </row>
    <row r="843" customFormat="false" ht="15" hidden="false" customHeight="false" outlineLevel="0" collapsed="false">
      <c r="A843" s="4" t="s">
        <v>205</v>
      </c>
      <c r="B843" s="4" t="s">
        <v>811</v>
      </c>
      <c r="C843" s="4" t="s">
        <v>910</v>
      </c>
      <c r="D843" s="4" t="s">
        <v>931</v>
      </c>
      <c r="E843" s="4" t="s">
        <v>1218</v>
      </c>
      <c r="F843" s="4" t="n">
        <f aca="false">COUNTIFS(Positions!$B$2:$B$14531,A843,Positions!$F$2:$F$14531,B843)</f>
        <v>7</v>
      </c>
      <c r="G843" s="4" t="n">
        <f aca="false">COUNTIFS(Positions!$B$2:$B$14531,A843,Positions!$F$2:$F$14531,B843,Positions!$E$2:$E$14531,"G")</f>
        <v>4</v>
      </c>
      <c r="H843" s="4" t="n">
        <f aca="false">COUNTIFS(Positions!$B$2:$B$14531,A843,Positions!$F$2:$F$14531,B843,Positions!$E$2:$E$14531,"C")</f>
        <v>0</v>
      </c>
      <c r="I843" s="3" t="n">
        <f aca="false">G843+H843</f>
        <v>4</v>
      </c>
      <c r="J843" s="6" t="n">
        <f aca="false">IF(F843=0,0,I843/F843)</f>
        <v>0.571428571428571</v>
      </c>
    </row>
    <row r="844" customFormat="false" ht="15" hidden="false" customHeight="false" outlineLevel="0" collapsed="false">
      <c r="A844" s="4" t="s">
        <v>205</v>
      </c>
      <c r="B844" s="4" t="s">
        <v>824</v>
      </c>
      <c r="C844" s="4" t="s">
        <v>913</v>
      </c>
      <c r="D844" s="4" t="s">
        <v>949</v>
      </c>
      <c r="E844" s="4" t="s">
        <v>991</v>
      </c>
      <c r="F844" s="4" t="n">
        <f aca="false">COUNTIFS(Positions!$B$2:$B$14531,A844,Positions!$F$2:$F$14531,B844)</f>
        <v>5</v>
      </c>
      <c r="G844" s="4" t="n">
        <f aca="false">COUNTIFS(Positions!$B$2:$B$14531,A844,Positions!$F$2:$F$14531,B844,Positions!$E$2:$E$14531,"G")</f>
        <v>3</v>
      </c>
      <c r="H844" s="4" t="n">
        <f aca="false">COUNTIFS(Positions!$B$2:$B$14531,A844,Positions!$F$2:$F$14531,B844,Positions!$E$2:$E$14531,"C")</f>
        <v>1</v>
      </c>
      <c r="I844" s="3" t="n">
        <f aca="false">G844+H844</f>
        <v>4</v>
      </c>
      <c r="J844" s="6" t="n">
        <f aca="false">IF(F844=0,0,I844/F844)</f>
        <v>0.8</v>
      </c>
    </row>
    <row r="845" customFormat="false" ht="15" hidden="false" customHeight="false" outlineLevel="0" collapsed="false">
      <c r="A845" s="4" t="s">
        <v>205</v>
      </c>
      <c r="B845" s="4" t="s">
        <v>836</v>
      </c>
      <c r="C845" s="4" t="s">
        <v>916</v>
      </c>
      <c r="D845" s="4" t="s">
        <v>951</v>
      </c>
      <c r="E845" s="4" t="s">
        <v>918</v>
      </c>
      <c r="F845" s="4" t="n">
        <f aca="false">COUNTIFS(Positions!$B$2:$B$14531,A845,Positions!$F$2:$F$14531,B845)</f>
        <v>7</v>
      </c>
      <c r="G845" s="4" t="n">
        <f aca="false">COUNTIFS(Positions!$B$2:$B$14531,A845,Positions!$F$2:$F$14531,B845,Positions!$E$2:$E$14531,"G")</f>
        <v>0</v>
      </c>
      <c r="H845" s="4" t="n">
        <f aca="false">COUNTIFS(Positions!$B$2:$B$14531,A845,Positions!$F$2:$F$14531,B845,Positions!$E$2:$E$14531,"C")</f>
        <v>1</v>
      </c>
      <c r="I845" s="3" t="n">
        <f aca="false">G845+H845</f>
        <v>1</v>
      </c>
      <c r="J845" s="6" t="n">
        <f aca="false">IF(F845=0,0,I845/F845)</f>
        <v>0.142857142857143</v>
      </c>
    </row>
    <row r="846" customFormat="false" ht="15" hidden="false" customHeight="false" outlineLevel="0" collapsed="false">
      <c r="A846" s="7" t="s">
        <v>205</v>
      </c>
      <c r="B846" s="7" t="s">
        <v>919</v>
      </c>
      <c r="C846" s="7" t="s">
        <v>920</v>
      </c>
      <c r="D846" s="7" t="s">
        <v>936</v>
      </c>
      <c r="E846" s="7" t="s">
        <v>468</v>
      </c>
      <c r="F846" s="7" t="n">
        <f aca="false">COUNTIFS(Positions!$B$2:$B$14531,A846,Positions!$F$2:$F$14531,"Position 8")+COUNTIFS(Positions!$B$2:$B$14531,A846,Positions!$F$2:$F$14531,"Position 9")+COUNTIFS(Positions!$B$2:$B$14531,A846,Positions!$F$2:$F$14531,"Position 26")</f>
        <v>3</v>
      </c>
      <c r="G846" s="7" t="n">
        <f aca="false">COUNTIFS(Positions!$B$2:$B$14531,A846,Positions!$F$2:$F$14531,"Position 8",Positions!$E$2:$E$14531,"G")+COUNTIFS(Positions!$B$2:$B$14531,A846,Positions!$F$2:$F$14531,"Position 9",Positions!$E$2:$E$14531,"G")+COUNTIFS(Positions!$B$2:$B$14531,A846,Positions!$F$2:$F$14531,"Position 26",Positions!$E$2:$E$14531,"G")</f>
        <v>0</v>
      </c>
      <c r="H846" s="7" t="n">
        <f aca="false">COUNTIFS(Positions!$B$2:$B$14531,A846,Positions!$F$2:$F$14531,"Position 8",Positions!$E$2:$E$14531,"C")+COUNTIFS(Positions!$B$2:$B$14531,A846,Positions!$F$2:$F$14531,"Position 9",Positions!$E$2:$E$14531,"C")+COUNTIFS(Positions!$B$2:$B$14531,A846,Positions!$F$2:$F$14531,"Position 26",Positions!$E$2:$E$14531,"C")</f>
        <v>0</v>
      </c>
      <c r="I846" s="8" t="n">
        <f aca="false">G846+H846</f>
        <v>0</v>
      </c>
      <c r="J846" s="26" t="n">
        <f aca="false">IF(F846=0,0,I846/F846)</f>
        <v>0</v>
      </c>
    </row>
    <row r="847" customFormat="false" ht="15" hidden="false" customHeight="false" outlineLevel="0" collapsed="false">
      <c r="A847" s="4" t="s">
        <v>206</v>
      </c>
      <c r="B847" s="4" t="s">
        <v>788</v>
      </c>
      <c r="C847" s="4" t="s">
        <v>907</v>
      </c>
      <c r="D847" s="4" t="s">
        <v>929</v>
      </c>
      <c r="E847" s="4" t="s">
        <v>1115</v>
      </c>
      <c r="F847" s="4" t="n">
        <f aca="false">COUNTIFS(Positions!$B$2:$B$14531,A847,Positions!$F$2:$F$14531,B847)</f>
        <v>9</v>
      </c>
      <c r="G847" s="4" t="n">
        <f aca="false">COUNTIFS(Positions!$B$2:$B$14531,A847,Positions!$F$2:$F$14531,B847,Positions!$E$2:$E$14531,"G")</f>
        <v>3</v>
      </c>
      <c r="H847" s="4" t="n">
        <f aca="false">COUNTIFS(Positions!$B$2:$B$14531,A847,Positions!$F$2:$F$14531,B847,Positions!$E$2:$E$14531,"C")</f>
        <v>0</v>
      </c>
      <c r="I847" s="3" t="n">
        <f aca="false">G847+H847</f>
        <v>3</v>
      </c>
      <c r="J847" s="6" t="n">
        <f aca="false">IF(F847=0,0,I847/F847)</f>
        <v>0.333333333333333</v>
      </c>
    </row>
    <row r="848" customFormat="false" ht="15" hidden="false" customHeight="false" outlineLevel="0" collapsed="false">
      <c r="A848" s="4" t="s">
        <v>206</v>
      </c>
      <c r="B848" s="4" t="s">
        <v>811</v>
      </c>
      <c r="C848" s="4" t="s">
        <v>910</v>
      </c>
      <c r="D848" s="4" t="s">
        <v>931</v>
      </c>
      <c r="E848" s="4" t="s">
        <v>997</v>
      </c>
      <c r="F848" s="4" t="n">
        <f aca="false">COUNTIFS(Positions!$B$2:$B$14531,A848,Positions!$F$2:$F$14531,B848)</f>
        <v>7</v>
      </c>
      <c r="G848" s="4" t="n">
        <f aca="false">COUNTIFS(Positions!$B$2:$B$14531,A848,Positions!$F$2:$F$14531,B848,Positions!$E$2:$E$14531,"G")</f>
        <v>3</v>
      </c>
      <c r="H848" s="4" t="n">
        <f aca="false">COUNTIFS(Positions!$B$2:$B$14531,A848,Positions!$F$2:$F$14531,B848,Positions!$E$2:$E$14531,"C")</f>
        <v>0</v>
      </c>
      <c r="I848" s="3" t="n">
        <f aca="false">G848+H848</f>
        <v>3</v>
      </c>
      <c r="J848" s="6" t="n">
        <f aca="false">IF(F848=0,0,I848/F848)</f>
        <v>0.428571428571429</v>
      </c>
    </row>
    <row r="849" customFormat="false" ht="15" hidden="false" customHeight="false" outlineLevel="0" collapsed="false">
      <c r="A849" s="4" t="s">
        <v>206</v>
      </c>
      <c r="B849" s="4" t="s">
        <v>824</v>
      </c>
      <c r="C849" s="4" t="s">
        <v>913</v>
      </c>
      <c r="D849" s="4" t="s">
        <v>949</v>
      </c>
      <c r="E849" s="4" t="s">
        <v>991</v>
      </c>
      <c r="F849" s="4" t="n">
        <f aca="false">COUNTIFS(Positions!$B$2:$B$14531,A849,Positions!$F$2:$F$14531,B849)</f>
        <v>5</v>
      </c>
      <c r="G849" s="4" t="n">
        <f aca="false">COUNTIFS(Positions!$B$2:$B$14531,A849,Positions!$F$2:$F$14531,B849,Positions!$E$2:$E$14531,"G")</f>
        <v>3</v>
      </c>
      <c r="H849" s="4" t="n">
        <f aca="false">COUNTIFS(Positions!$B$2:$B$14531,A849,Positions!$F$2:$F$14531,B849,Positions!$E$2:$E$14531,"C")</f>
        <v>1</v>
      </c>
      <c r="I849" s="3" t="n">
        <f aca="false">G849+H849</f>
        <v>4</v>
      </c>
      <c r="J849" s="6" t="n">
        <f aca="false">IF(F849=0,0,I849/F849)</f>
        <v>0.8</v>
      </c>
    </row>
    <row r="850" customFormat="false" ht="15" hidden="false" customHeight="false" outlineLevel="0" collapsed="false">
      <c r="A850" s="4" t="s">
        <v>206</v>
      </c>
      <c r="B850" s="4" t="s">
        <v>836</v>
      </c>
      <c r="C850" s="4" t="s">
        <v>916</v>
      </c>
      <c r="D850" s="4" t="s">
        <v>951</v>
      </c>
      <c r="E850" s="4" t="s">
        <v>935</v>
      </c>
      <c r="F850" s="4" t="n">
        <f aca="false">COUNTIFS(Positions!$B$2:$B$14531,A850,Positions!$F$2:$F$14531,B850)</f>
        <v>7</v>
      </c>
      <c r="G850" s="4" t="n">
        <f aca="false">COUNTIFS(Positions!$B$2:$B$14531,A850,Positions!$F$2:$F$14531,B850,Positions!$E$2:$E$14531,"G")</f>
        <v>1</v>
      </c>
      <c r="H850" s="4" t="n">
        <f aca="false">COUNTIFS(Positions!$B$2:$B$14531,A850,Positions!$F$2:$F$14531,B850,Positions!$E$2:$E$14531,"C")</f>
        <v>1</v>
      </c>
      <c r="I850" s="3" t="n">
        <f aca="false">G850+H850</f>
        <v>2</v>
      </c>
      <c r="J850" s="6" t="n">
        <f aca="false">IF(F850=0,0,I850/F850)</f>
        <v>0.285714285714286</v>
      </c>
    </row>
    <row r="851" customFormat="false" ht="15" hidden="false" customHeight="false" outlineLevel="0" collapsed="false">
      <c r="A851" s="7" t="s">
        <v>206</v>
      </c>
      <c r="B851" s="7" t="s">
        <v>919</v>
      </c>
      <c r="C851" s="7" t="s">
        <v>920</v>
      </c>
      <c r="D851" s="7" t="s">
        <v>936</v>
      </c>
      <c r="E851" s="7" t="s">
        <v>468</v>
      </c>
      <c r="F851" s="7" t="n">
        <f aca="false">COUNTIFS(Positions!$B$2:$B$14531,A851,Positions!$F$2:$F$14531,"Position 8")+COUNTIFS(Positions!$B$2:$B$14531,A851,Positions!$F$2:$F$14531,"Position 9")+COUNTIFS(Positions!$B$2:$B$14531,A851,Positions!$F$2:$F$14531,"Position 26")</f>
        <v>3</v>
      </c>
      <c r="G851" s="7" t="n">
        <f aca="false">COUNTIFS(Positions!$B$2:$B$14531,A851,Positions!$F$2:$F$14531,"Position 8",Positions!$E$2:$E$14531,"G")+COUNTIFS(Positions!$B$2:$B$14531,A851,Positions!$F$2:$F$14531,"Position 9",Positions!$E$2:$E$14531,"G")+COUNTIFS(Positions!$B$2:$B$14531,A851,Positions!$F$2:$F$14531,"Position 26",Positions!$E$2:$E$14531,"G")</f>
        <v>0</v>
      </c>
      <c r="H851" s="7" t="n">
        <f aca="false">COUNTIFS(Positions!$B$2:$B$14531,A851,Positions!$F$2:$F$14531,"Position 8",Positions!$E$2:$E$14531,"C")+COUNTIFS(Positions!$B$2:$B$14531,A851,Positions!$F$2:$F$14531,"Position 9",Positions!$E$2:$E$14531,"C")+COUNTIFS(Positions!$B$2:$B$14531,A851,Positions!$F$2:$F$14531,"Position 26",Positions!$E$2:$E$14531,"C")</f>
        <v>0</v>
      </c>
      <c r="I851" s="8" t="n">
        <f aca="false">G851+H851</f>
        <v>0</v>
      </c>
      <c r="J851" s="26" t="n">
        <f aca="false">IF(F851=0,0,I851/F851)</f>
        <v>0</v>
      </c>
    </row>
    <row r="852" customFormat="false" ht="15" hidden="false" customHeight="false" outlineLevel="0" collapsed="false">
      <c r="A852" s="4" t="s">
        <v>207</v>
      </c>
      <c r="B852" s="4" t="s">
        <v>788</v>
      </c>
      <c r="C852" s="4" t="s">
        <v>907</v>
      </c>
      <c r="D852" s="4" t="s">
        <v>929</v>
      </c>
      <c r="E852" s="4" t="s">
        <v>1219</v>
      </c>
      <c r="F852" s="4" t="n">
        <f aca="false">COUNTIFS(Positions!$B$2:$B$14531,A852,Positions!$F$2:$F$14531,B852)</f>
        <v>9</v>
      </c>
      <c r="G852" s="4" t="n">
        <f aca="false">COUNTIFS(Positions!$B$2:$B$14531,A852,Positions!$F$2:$F$14531,B852,Positions!$E$2:$E$14531,"G")</f>
        <v>4</v>
      </c>
      <c r="H852" s="4" t="n">
        <f aca="false">COUNTIFS(Positions!$B$2:$B$14531,A852,Positions!$F$2:$F$14531,B852,Positions!$E$2:$E$14531,"C")</f>
        <v>0</v>
      </c>
      <c r="I852" s="3" t="n">
        <f aca="false">G852+H852</f>
        <v>4</v>
      </c>
      <c r="J852" s="6" t="n">
        <f aca="false">IF(F852=0,0,I852/F852)</f>
        <v>0.444444444444444</v>
      </c>
    </row>
    <row r="853" customFormat="false" ht="15" hidden="false" customHeight="false" outlineLevel="0" collapsed="false">
      <c r="A853" s="4" t="s">
        <v>207</v>
      </c>
      <c r="B853" s="4" t="s">
        <v>811</v>
      </c>
      <c r="C853" s="4" t="s">
        <v>910</v>
      </c>
      <c r="D853" s="4" t="s">
        <v>931</v>
      </c>
      <c r="E853" s="4" t="s">
        <v>999</v>
      </c>
      <c r="F853" s="4" t="n">
        <f aca="false">COUNTIFS(Positions!$B$2:$B$14531,A853,Positions!$F$2:$F$14531,B853)</f>
        <v>7</v>
      </c>
      <c r="G853" s="4" t="n">
        <f aca="false">COUNTIFS(Positions!$B$2:$B$14531,A853,Positions!$F$2:$F$14531,B853,Positions!$E$2:$E$14531,"G")</f>
        <v>1</v>
      </c>
      <c r="H853" s="4" t="n">
        <f aca="false">COUNTIFS(Positions!$B$2:$B$14531,A853,Positions!$F$2:$F$14531,B853,Positions!$E$2:$E$14531,"C")</f>
        <v>1</v>
      </c>
      <c r="I853" s="3" t="n">
        <f aca="false">G853+H853</f>
        <v>2</v>
      </c>
      <c r="J853" s="6" t="n">
        <f aca="false">IF(F853=0,0,I853/F853)</f>
        <v>0.285714285714286</v>
      </c>
    </row>
    <row r="854" customFormat="false" ht="15" hidden="false" customHeight="false" outlineLevel="0" collapsed="false">
      <c r="A854" s="4" t="s">
        <v>207</v>
      </c>
      <c r="B854" s="4" t="s">
        <v>824</v>
      </c>
      <c r="C854" s="4" t="s">
        <v>913</v>
      </c>
      <c r="D854" s="4" t="s">
        <v>1220</v>
      </c>
      <c r="E854" s="4" t="s">
        <v>1221</v>
      </c>
      <c r="F854" s="4" t="n">
        <f aca="false">COUNTIFS(Positions!$B$2:$B$14531,A854,Positions!$F$2:$F$14531,B854)</f>
        <v>19</v>
      </c>
      <c r="G854" s="4" t="n">
        <f aca="false">COUNTIFS(Positions!$B$2:$B$14531,A854,Positions!$F$2:$F$14531,B854,Positions!$E$2:$E$14531,"G")</f>
        <v>4</v>
      </c>
      <c r="H854" s="4" t="n">
        <f aca="false">COUNTIFS(Positions!$B$2:$B$14531,A854,Positions!$F$2:$F$14531,B854,Positions!$E$2:$E$14531,"C")</f>
        <v>4</v>
      </c>
      <c r="I854" s="3" t="n">
        <f aca="false">G854+H854</f>
        <v>8</v>
      </c>
      <c r="J854" s="6" t="n">
        <f aca="false">IF(F854=0,0,I854/F854)</f>
        <v>0.421052631578947</v>
      </c>
    </row>
    <row r="855" customFormat="false" ht="15" hidden="false" customHeight="false" outlineLevel="0" collapsed="false">
      <c r="A855" s="4" t="s">
        <v>207</v>
      </c>
      <c r="B855" s="4" t="s">
        <v>836</v>
      </c>
      <c r="C855" s="4" t="s">
        <v>916</v>
      </c>
      <c r="D855" s="4" t="s">
        <v>1222</v>
      </c>
      <c r="E855" s="4" t="s">
        <v>918</v>
      </c>
      <c r="F855" s="4" t="n">
        <f aca="false">COUNTIFS(Positions!$B$2:$B$14531,A855,Positions!$F$2:$F$14531,B855)</f>
        <v>7</v>
      </c>
      <c r="G855" s="4" t="n">
        <f aca="false">COUNTIFS(Positions!$B$2:$B$14531,A855,Positions!$F$2:$F$14531,B855,Positions!$E$2:$E$14531,"G")</f>
        <v>0</v>
      </c>
      <c r="H855" s="4" t="n">
        <f aca="false">COUNTIFS(Positions!$B$2:$B$14531,A855,Positions!$F$2:$F$14531,B855,Positions!$E$2:$E$14531,"C")</f>
        <v>1</v>
      </c>
      <c r="I855" s="3" t="n">
        <f aca="false">G855+H855</f>
        <v>1</v>
      </c>
      <c r="J855" s="6" t="n">
        <f aca="false">IF(F855=0,0,I855/F855)</f>
        <v>0.142857142857143</v>
      </c>
    </row>
    <row r="856" customFormat="false" ht="15" hidden="false" customHeight="false" outlineLevel="0" collapsed="false">
      <c r="A856" s="7" t="s">
        <v>207</v>
      </c>
      <c r="B856" s="7" t="s">
        <v>919</v>
      </c>
      <c r="C856" s="7" t="s">
        <v>920</v>
      </c>
      <c r="D856" s="7" t="s">
        <v>936</v>
      </c>
      <c r="E856" s="7" t="s">
        <v>331</v>
      </c>
      <c r="F856" s="7" t="n">
        <f aca="false">COUNTIFS(Positions!$B$2:$B$14531,A856,Positions!$F$2:$F$14531,"Position 8")+COUNTIFS(Positions!$B$2:$B$14531,A856,Positions!$F$2:$F$14531,"Position 9")+COUNTIFS(Positions!$B$2:$B$14531,A856,Positions!$F$2:$F$14531,"Position 26")</f>
        <v>3</v>
      </c>
      <c r="G856" s="7" t="n">
        <f aca="false">COUNTIFS(Positions!$B$2:$B$14531,A856,Positions!$F$2:$F$14531,"Position 8",Positions!$E$2:$E$14531,"G")+COUNTIFS(Positions!$B$2:$B$14531,A856,Positions!$F$2:$F$14531,"Position 9",Positions!$E$2:$E$14531,"G")+COUNTIFS(Positions!$B$2:$B$14531,A856,Positions!$F$2:$F$14531,"Position 26",Positions!$E$2:$E$14531,"G")</f>
        <v>1</v>
      </c>
      <c r="H856" s="7" t="n">
        <f aca="false">COUNTIFS(Positions!$B$2:$B$14531,A856,Positions!$F$2:$F$14531,"Position 8",Positions!$E$2:$E$14531,"C")+COUNTIFS(Positions!$B$2:$B$14531,A856,Positions!$F$2:$F$14531,"Position 9",Positions!$E$2:$E$14531,"C")+COUNTIFS(Positions!$B$2:$B$14531,A856,Positions!$F$2:$F$14531,"Position 26",Positions!$E$2:$E$14531,"C")</f>
        <v>0</v>
      </c>
      <c r="I856" s="8" t="n">
        <f aca="false">G856+H856</f>
        <v>1</v>
      </c>
      <c r="J856" s="26" t="n">
        <f aca="false">IF(F856=0,0,I856/F856)</f>
        <v>0.333333333333333</v>
      </c>
    </row>
    <row r="857" customFormat="false" ht="15" hidden="false" customHeight="false" outlineLevel="0" collapsed="false">
      <c r="A857" s="4" t="s">
        <v>208</v>
      </c>
      <c r="B857" s="4" t="s">
        <v>788</v>
      </c>
      <c r="C857" s="4" t="s">
        <v>907</v>
      </c>
      <c r="D857" s="4" t="s">
        <v>907</v>
      </c>
      <c r="E857" s="4" t="s">
        <v>1223</v>
      </c>
      <c r="F857" s="4" t="n">
        <f aca="false">COUNTIFS(Positions!$B$2:$B$14531,A857,Positions!$F$2:$F$14531,B857)</f>
        <v>8</v>
      </c>
      <c r="G857" s="4" t="n">
        <f aca="false">COUNTIFS(Positions!$B$2:$B$14531,A857,Positions!$F$2:$F$14531,B857,Positions!$E$2:$E$14531,"G")</f>
        <v>3</v>
      </c>
      <c r="H857" s="4" t="n">
        <f aca="false">COUNTIFS(Positions!$B$2:$B$14531,A857,Positions!$F$2:$F$14531,B857,Positions!$E$2:$E$14531,"C")</f>
        <v>0</v>
      </c>
      <c r="I857" s="3" t="n">
        <f aca="false">G857+H857</f>
        <v>3</v>
      </c>
      <c r="J857" s="6" t="n">
        <f aca="false">IF(F857=0,0,I857/F857)</f>
        <v>0.375</v>
      </c>
    </row>
    <row r="858" customFormat="false" ht="15" hidden="false" customHeight="false" outlineLevel="0" collapsed="false">
      <c r="A858" s="4" t="s">
        <v>208</v>
      </c>
      <c r="B858" s="4" t="s">
        <v>811</v>
      </c>
      <c r="C858" s="4" t="s">
        <v>910</v>
      </c>
      <c r="D858" s="4" t="s">
        <v>910</v>
      </c>
      <c r="E858" s="4" t="s">
        <v>1057</v>
      </c>
      <c r="F858" s="4" t="n">
        <f aca="false">COUNTIFS(Positions!$B$2:$B$14531,A858,Positions!$F$2:$F$14531,B858)</f>
        <v>7</v>
      </c>
      <c r="G858" s="4" t="n">
        <f aca="false">COUNTIFS(Positions!$B$2:$B$14531,A858,Positions!$F$2:$F$14531,B858,Positions!$E$2:$E$14531,"G")</f>
        <v>2</v>
      </c>
      <c r="H858" s="4" t="n">
        <f aca="false">COUNTIFS(Positions!$B$2:$B$14531,A858,Positions!$F$2:$F$14531,B858,Positions!$E$2:$E$14531,"C")</f>
        <v>0</v>
      </c>
      <c r="I858" s="3" t="n">
        <f aca="false">G858+H858</f>
        <v>2</v>
      </c>
      <c r="J858" s="6" t="n">
        <f aca="false">IF(F858=0,0,I858/F858)</f>
        <v>0.285714285714286</v>
      </c>
    </row>
    <row r="859" customFormat="false" ht="15" hidden="false" customHeight="false" outlineLevel="0" collapsed="false">
      <c r="A859" s="4" t="s">
        <v>208</v>
      </c>
      <c r="B859" s="4" t="s">
        <v>824</v>
      </c>
      <c r="C859" s="4" t="s">
        <v>913</v>
      </c>
      <c r="D859" s="4" t="s">
        <v>913</v>
      </c>
      <c r="E859" s="4" t="s">
        <v>953</v>
      </c>
      <c r="F859" s="4" t="n">
        <f aca="false">COUNTIFS(Positions!$B$2:$B$14531,A859,Positions!$F$2:$F$14531,B859)</f>
        <v>5</v>
      </c>
      <c r="G859" s="4" t="n">
        <f aca="false">COUNTIFS(Positions!$B$2:$B$14531,A859,Positions!$F$2:$F$14531,B859,Positions!$E$2:$E$14531,"G")</f>
        <v>2</v>
      </c>
      <c r="H859" s="4" t="n">
        <f aca="false">COUNTIFS(Positions!$B$2:$B$14531,A859,Positions!$F$2:$F$14531,B859,Positions!$E$2:$E$14531,"C")</f>
        <v>1</v>
      </c>
      <c r="I859" s="3" t="n">
        <f aca="false">G859+H859</f>
        <v>3</v>
      </c>
      <c r="J859" s="6" t="n">
        <f aca="false">IF(F859=0,0,I859/F859)</f>
        <v>0.6</v>
      </c>
    </row>
    <row r="860" customFormat="false" ht="15" hidden="false" customHeight="false" outlineLevel="0" collapsed="false">
      <c r="A860" s="4" t="s">
        <v>208</v>
      </c>
      <c r="B860" s="4" t="s">
        <v>836</v>
      </c>
      <c r="C860" s="4" t="s">
        <v>916</v>
      </c>
      <c r="D860" s="4" t="s">
        <v>916</v>
      </c>
      <c r="E860" s="4" t="s">
        <v>978</v>
      </c>
      <c r="F860" s="4" t="n">
        <f aca="false">COUNTIFS(Positions!$B$2:$B$14531,A860,Positions!$F$2:$F$14531,B860)</f>
        <v>7</v>
      </c>
      <c r="G860" s="4" t="n">
        <f aca="false">COUNTIFS(Positions!$B$2:$B$14531,A860,Positions!$F$2:$F$14531,B860,Positions!$E$2:$E$14531,"G")</f>
        <v>1</v>
      </c>
      <c r="H860" s="4" t="n">
        <f aca="false">COUNTIFS(Positions!$B$2:$B$14531,A860,Positions!$F$2:$F$14531,B860,Positions!$E$2:$E$14531,"C")</f>
        <v>1</v>
      </c>
      <c r="I860" s="3" t="n">
        <f aca="false">G860+H860</f>
        <v>2</v>
      </c>
      <c r="J860" s="6" t="n">
        <f aca="false">IF(F860=0,0,I860/F860)</f>
        <v>0.285714285714286</v>
      </c>
    </row>
    <row r="861" customFormat="false" ht="15" hidden="false" customHeight="false" outlineLevel="0" collapsed="false">
      <c r="A861" s="7" t="s">
        <v>208</v>
      </c>
      <c r="B861" s="7" t="s">
        <v>919</v>
      </c>
      <c r="C861" s="7" t="s">
        <v>920</v>
      </c>
      <c r="D861" s="7" t="s">
        <v>920</v>
      </c>
      <c r="E861" s="7" t="s">
        <v>365</v>
      </c>
      <c r="F861" s="7" t="n">
        <f aca="false">COUNTIFS(Positions!$B$2:$B$14531,A861,Positions!$F$2:$F$14531,"Position 8")+COUNTIFS(Positions!$B$2:$B$14531,A861,Positions!$F$2:$F$14531,"Position 9")+COUNTIFS(Positions!$B$2:$B$14531,A861,Positions!$F$2:$F$14531,"Position 26")</f>
        <v>3</v>
      </c>
      <c r="G861" s="7" t="n">
        <f aca="false">COUNTIFS(Positions!$B$2:$B$14531,A861,Positions!$F$2:$F$14531,"Position 8",Positions!$E$2:$E$14531,"G")+COUNTIFS(Positions!$B$2:$B$14531,A861,Positions!$F$2:$F$14531,"Position 9",Positions!$E$2:$E$14531,"G")+COUNTIFS(Positions!$B$2:$B$14531,A861,Positions!$F$2:$F$14531,"Position 26",Positions!$E$2:$E$14531,"G")</f>
        <v>1</v>
      </c>
      <c r="H861" s="7" t="n">
        <f aca="false">COUNTIFS(Positions!$B$2:$B$14531,A861,Positions!$F$2:$F$14531,"Position 8",Positions!$E$2:$E$14531,"C")+COUNTIFS(Positions!$B$2:$B$14531,A861,Positions!$F$2:$F$14531,"Position 9",Positions!$E$2:$E$14531,"C")+COUNTIFS(Positions!$B$2:$B$14531,A861,Positions!$F$2:$F$14531,"Position 26",Positions!$E$2:$E$14531,"C")</f>
        <v>0</v>
      </c>
      <c r="I861" s="8" t="n">
        <f aca="false">G861+H861</f>
        <v>1</v>
      </c>
      <c r="J861" s="26" t="n">
        <f aca="false">IF(F861=0,0,I861/F861)</f>
        <v>0.333333333333333</v>
      </c>
    </row>
    <row r="862" customFormat="false" ht="15" hidden="false" customHeight="false" outlineLevel="0" collapsed="false">
      <c r="A862" s="4" t="s">
        <v>209</v>
      </c>
      <c r="B862" s="4" t="s">
        <v>788</v>
      </c>
      <c r="C862" s="4" t="s">
        <v>907</v>
      </c>
      <c r="D862" s="4" t="s">
        <v>907</v>
      </c>
      <c r="E862" s="4" t="s">
        <v>1119</v>
      </c>
      <c r="F862" s="4" t="n">
        <f aca="false">COUNTIFS(Positions!$B$2:$B$14531,A862,Positions!$F$2:$F$14531,B862)</f>
        <v>8</v>
      </c>
      <c r="G862" s="4" t="n">
        <f aca="false">COUNTIFS(Positions!$B$2:$B$14531,A862,Positions!$F$2:$F$14531,B862,Positions!$E$2:$E$14531,"G")</f>
        <v>3</v>
      </c>
      <c r="H862" s="4" t="n">
        <f aca="false">COUNTIFS(Positions!$B$2:$B$14531,A862,Positions!$F$2:$F$14531,B862,Positions!$E$2:$E$14531,"C")</f>
        <v>0</v>
      </c>
      <c r="I862" s="3" t="n">
        <f aca="false">G862+H862</f>
        <v>3</v>
      </c>
      <c r="J862" s="6" t="n">
        <f aca="false">IF(F862=0,0,I862/F862)</f>
        <v>0.375</v>
      </c>
    </row>
    <row r="863" customFormat="false" ht="15" hidden="false" customHeight="false" outlineLevel="0" collapsed="false">
      <c r="A863" s="4" t="s">
        <v>209</v>
      </c>
      <c r="B863" s="4" t="s">
        <v>811</v>
      </c>
      <c r="C863" s="4" t="s">
        <v>910</v>
      </c>
      <c r="D863" s="4" t="s">
        <v>910</v>
      </c>
      <c r="E863" s="4" t="s">
        <v>1004</v>
      </c>
      <c r="F863" s="4" t="n">
        <f aca="false">COUNTIFS(Positions!$B$2:$B$14531,A863,Positions!$F$2:$F$14531,B863)</f>
        <v>7</v>
      </c>
      <c r="G863" s="4" t="n">
        <f aca="false">COUNTIFS(Positions!$B$2:$B$14531,A863,Positions!$F$2:$F$14531,B863,Positions!$E$2:$E$14531,"G")</f>
        <v>1</v>
      </c>
      <c r="H863" s="4" t="n">
        <f aca="false">COUNTIFS(Positions!$B$2:$B$14531,A863,Positions!$F$2:$F$14531,B863,Positions!$E$2:$E$14531,"C")</f>
        <v>1</v>
      </c>
      <c r="I863" s="3" t="n">
        <f aca="false">G863+H863</f>
        <v>2</v>
      </c>
      <c r="J863" s="6" t="n">
        <f aca="false">IF(F863=0,0,I863/F863)</f>
        <v>0.285714285714286</v>
      </c>
    </row>
    <row r="864" customFormat="false" ht="15" hidden="false" customHeight="false" outlineLevel="0" collapsed="false">
      <c r="A864" s="4" t="s">
        <v>209</v>
      </c>
      <c r="B864" s="4" t="s">
        <v>824</v>
      </c>
      <c r="C864" s="4" t="s">
        <v>913</v>
      </c>
      <c r="D864" s="4" t="s">
        <v>913</v>
      </c>
      <c r="E864" s="4" t="s">
        <v>953</v>
      </c>
      <c r="F864" s="4" t="n">
        <f aca="false">COUNTIFS(Positions!$B$2:$B$14531,A864,Positions!$F$2:$F$14531,B864)</f>
        <v>5</v>
      </c>
      <c r="G864" s="4" t="n">
        <f aca="false">COUNTIFS(Positions!$B$2:$B$14531,A864,Positions!$F$2:$F$14531,B864,Positions!$E$2:$E$14531,"G")</f>
        <v>2</v>
      </c>
      <c r="H864" s="4" t="n">
        <f aca="false">COUNTIFS(Positions!$B$2:$B$14531,A864,Positions!$F$2:$F$14531,B864,Positions!$E$2:$E$14531,"C")</f>
        <v>1</v>
      </c>
      <c r="I864" s="3" t="n">
        <f aca="false">G864+H864</f>
        <v>3</v>
      </c>
      <c r="J864" s="6" t="n">
        <f aca="false">IF(F864=0,0,I864/F864)</f>
        <v>0.6</v>
      </c>
    </row>
    <row r="865" customFormat="false" ht="15" hidden="false" customHeight="false" outlineLevel="0" collapsed="false">
      <c r="A865" s="4" t="s">
        <v>209</v>
      </c>
      <c r="B865" s="4" t="s">
        <v>836</v>
      </c>
      <c r="C865" s="4" t="s">
        <v>916</v>
      </c>
      <c r="D865" s="4" t="s">
        <v>916</v>
      </c>
      <c r="E865" s="4" t="s">
        <v>978</v>
      </c>
      <c r="F865" s="4" t="n">
        <f aca="false">COUNTIFS(Positions!$B$2:$B$14531,A865,Positions!$F$2:$F$14531,B865)</f>
        <v>7</v>
      </c>
      <c r="G865" s="4" t="n">
        <f aca="false">COUNTIFS(Positions!$B$2:$B$14531,A865,Positions!$F$2:$F$14531,B865,Positions!$E$2:$E$14531,"G")</f>
        <v>1</v>
      </c>
      <c r="H865" s="4" t="n">
        <f aca="false">COUNTIFS(Positions!$B$2:$B$14531,A865,Positions!$F$2:$F$14531,B865,Positions!$E$2:$E$14531,"C")</f>
        <v>1</v>
      </c>
      <c r="I865" s="3" t="n">
        <f aca="false">G865+H865</f>
        <v>2</v>
      </c>
      <c r="J865" s="6" t="n">
        <f aca="false">IF(F865=0,0,I865/F865)</f>
        <v>0.285714285714286</v>
      </c>
    </row>
    <row r="866" customFormat="false" ht="15" hidden="false" customHeight="false" outlineLevel="0" collapsed="false">
      <c r="A866" s="7" t="s">
        <v>209</v>
      </c>
      <c r="B866" s="7" t="s">
        <v>919</v>
      </c>
      <c r="C866" s="7" t="s">
        <v>920</v>
      </c>
      <c r="D866" s="7" t="s">
        <v>920</v>
      </c>
      <c r="E866" s="7" t="s">
        <v>468</v>
      </c>
      <c r="F866" s="7" t="n">
        <f aca="false">COUNTIFS(Positions!$B$2:$B$14531,A866,Positions!$F$2:$F$14531,"Position 8")+COUNTIFS(Positions!$B$2:$B$14531,A866,Positions!$F$2:$F$14531,"Position 9")+COUNTIFS(Positions!$B$2:$B$14531,A866,Positions!$F$2:$F$14531,"Position 26")</f>
        <v>3</v>
      </c>
      <c r="G866" s="7" t="n">
        <f aca="false">COUNTIFS(Positions!$B$2:$B$14531,A866,Positions!$F$2:$F$14531,"Position 8",Positions!$E$2:$E$14531,"G")+COUNTIFS(Positions!$B$2:$B$14531,A866,Positions!$F$2:$F$14531,"Position 9",Positions!$E$2:$E$14531,"G")+COUNTIFS(Positions!$B$2:$B$14531,A866,Positions!$F$2:$F$14531,"Position 26",Positions!$E$2:$E$14531,"G")</f>
        <v>0</v>
      </c>
      <c r="H866" s="7" t="n">
        <f aca="false">COUNTIFS(Positions!$B$2:$B$14531,A866,Positions!$F$2:$F$14531,"Position 8",Positions!$E$2:$E$14531,"C")+COUNTIFS(Positions!$B$2:$B$14531,A866,Positions!$F$2:$F$14531,"Position 9",Positions!$E$2:$E$14531,"C")+COUNTIFS(Positions!$B$2:$B$14531,A866,Positions!$F$2:$F$14531,"Position 26",Positions!$E$2:$E$14531,"C")</f>
        <v>0</v>
      </c>
      <c r="I866" s="8" t="n">
        <f aca="false">G866+H866</f>
        <v>0</v>
      </c>
      <c r="J866" s="26" t="n">
        <f aca="false">IF(F866=0,0,I866/F866)</f>
        <v>0</v>
      </c>
    </row>
    <row r="867" customFormat="false" ht="15" hidden="false" customHeight="false" outlineLevel="0" collapsed="false">
      <c r="A867" s="4" t="s">
        <v>210</v>
      </c>
      <c r="B867" s="4" t="s">
        <v>788</v>
      </c>
      <c r="C867" s="4" t="s">
        <v>907</v>
      </c>
      <c r="D867" s="4" t="s">
        <v>907</v>
      </c>
      <c r="E867" s="4" t="s">
        <v>1119</v>
      </c>
      <c r="F867" s="4" t="n">
        <f aca="false">COUNTIFS(Positions!$B$2:$B$14531,A867,Positions!$F$2:$F$14531,B867)</f>
        <v>8</v>
      </c>
      <c r="G867" s="4" t="n">
        <f aca="false">COUNTIFS(Positions!$B$2:$B$14531,A867,Positions!$F$2:$F$14531,B867,Positions!$E$2:$E$14531,"G")</f>
        <v>3</v>
      </c>
      <c r="H867" s="4" t="n">
        <f aca="false">COUNTIFS(Positions!$B$2:$B$14531,A867,Positions!$F$2:$F$14531,B867,Positions!$E$2:$E$14531,"C")</f>
        <v>0</v>
      </c>
      <c r="I867" s="3" t="n">
        <f aca="false">G867+H867</f>
        <v>3</v>
      </c>
      <c r="J867" s="6" t="n">
        <f aca="false">IF(F867=0,0,I867/F867)</f>
        <v>0.375</v>
      </c>
    </row>
    <row r="868" customFormat="false" ht="15" hidden="false" customHeight="false" outlineLevel="0" collapsed="false">
      <c r="A868" s="4" t="s">
        <v>210</v>
      </c>
      <c r="B868" s="4" t="s">
        <v>811</v>
      </c>
      <c r="C868" s="4" t="s">
        <v>910</v>
      </c>
      <c r="D868" s="4" t="s">
        <v>910</v>
      </c>
      <c r="E868" s="4" t="s">
        <v>1004</v>
      </c>
      <c r="F868" s="4" t="n">
        <f aca="false">COUNTIFS(Positions!$B$2:$B$14531,A868,Positions!$F$2:$F$14531,B868)</f>
        <v>7</v>
      </c>
      <c r="G868" s="4" t="n">
        <f aca="false">COUNTIFS(Positions!$B$2:$B$14531,A868,Positions!$F$2:$F$14531,B868,Positions!$E$2:$E$14531,"G")</f>
        <v>1</v>
      </c>
      <c r="H868" s="4" t="n">
        <f aca="false">COUNTIFS(Positions!$B$2:$B$14531,A868,Positions!$F$2:$F$14531,B868,Positions!$E$2:$E$14531,"C")</f>
        <v>1</v>
      </c>
      <c r="I868" s="3" t="n">
        <f aca="false">G868+H868</f>
        <v>2</v>
      </c>
      <c r="J868" s="6" t="n">
        <f aca="false">IF(F868=0,0,I868/F868)</f>
        <v>0.285714285714286</v>
      </c>
    </row>
    <row r="869" customFormat="false" ht="15" hidden="false" customHeight="false" outlineLevel="0" collapsed="false">
      <c r="A869" s="4" t="s">
        <v>210</v>
      </c>
      <c r="B869" s="4" t="s">
        <v>824</v>
      </c>
      <c r="C869" s="4" t="s">
        <v>913</v>
      </c>
      <c r="D869" s="4" t="s">
        <v>913</v>
      </c>
      <c r="E869" s="4" t="s">
        <v>953</v>
      </c>
      <c r="F869" s="4" t="n">
        <f aca="false">COUNTIFS(Positions!$B$2:$B$14531,A869,Positions!$F$2:$F$14531,B869)</f>
        <v>5</v>
      </c>
      <c r="G869" s="4" t="n">
        <f aca="false">COUNTIFS(Positions!$B$2:$B$14531,A869,Positions!$F$2:$F$14531,B869,Positions!$E$2:$E$14531,"G")</f>
        <v>2</v>
      </c>
      <c r="H869" s="4" t="n">
        <f aca="false">COUNTIFS(Positions!$B$2:$B$14531,A869,Positions!$F$2:$F$14531,B869,Positions!$E$2:$E$14531,"C")</f>
        <v>1</v>
      </c>
      <c r="I869" s="3" t="n">
        <f aca="false">G869+H869</f>
        <v>3</v>
      </c>
      <c r="J869" s="6" t="n">
        <f aca="false">IF(F869=0,0,I869/F869)</f>
        <v>0.6</v>
      </c>
    </row>
    <row r="870" customFormat="false" ht="15" hidden="false" customHeight="false" outlineLevel="0" collapsed="false">
      <c r="A870" s="4" t="s">
        <v>210</v>
      </c>
      <c r="B870" s="4" t="s">
        <v>836</v>
      </c>
      <c r="C870" s="4" t="s">
        <v>916</v>
      </c>
      <c r="D870" s="4" t="s">
        <v>916</v>
      </c>
      <c r="E870" s="4" t="s">
        <v>978</v>
      </c>
      <c r="F870" s="4" t="n">
        <f aca="false">COUNTIFS(Positions!$B$2:$B$14531,A870,Positions!$F$2:$F$14531,B870)</f>
        <v>7</v>
      </c>
      <c r="G870" s="4" t="n">
        <f aca="false">COUNTIFS(Positions!$B$2:$B$14531,A870,Positions!$F$2:$F$14531,B870,Positions!$E$2:$E$14531,"G")</f>
        <v>1</v>
      </c>
      <c r="H870" s="4" t="n">
        <f aca="false">COUNTIFS(Positions!$B$2:$B$14531,A870,Positions!$F$2:$F$14531,B870,Positions!$E$2:$E$14531,"C")</f>
        <v>1</v>
      </c>
      <c r="I870" s="3" t="n">
        <f aca="false">G870+H870</f>
        <v>2</v>
      </c>
      <c r="J870" s="6" t="n">
        <f aca="false">IF(F870=0,0,I870/F870)</f>
        <v>0.285714285714286</v>
      </c>
    </row>
    <row r="871" customFormat="false" ht="15" hidden="false" customHeight="false" outlineLevel="0" collapsed="false">
      <c r="A871" s="7" t="s">
        <v>210</v>
      </c>
      <c r="B871" s="7" t="s">
        <v>919</v>
      </c>
      <c r="C871" s="7" t="s">
        <v>920</v>
      </c>
      <c r="D871" s="7" t="s">
        <v>920</v>
      </c>
      <c r="E871" s="7" t="s">
        <v>468</v>
      </c>
      <c r="F871" s="7" t="n">
        <f aca="false">COUNTIFS(Positions!$B$2:$B$14531,A871,Positions!$F$2:$F$14531,"Position 8")+COUNTIFS(Positions!$B$2:$B$14531,A871,Positions!$F$2:$F$14531,"Position 9")+COUNTIFS(Positions!$B$2:$B$14531,A871,Positions!$F$2:$F$14531,"Position 26")</f>
        <v>3</v>
      </c>
      <c r="G871" s="7" t="n">
        <f aca="false">COUNTIFS(Positions!$B$2:$B$14531,A871,Positions!$F$2:$F$14531,"Position 8",Positions!$E$2:$E$14531,"G")+COUNTIFS(Positions!$B$2:$B$14531,A871,Positions!$F$2:$F$14531,"Position 9",Positions!$E$2:$E$14531,"G")+COUNTIFS(Positions!$B$2:$B$14531,A871,Positions!$F$2:$F$14531,"Position 26",Positions!$E$2:$E$14531,"G")</f>
        <v>0</v>
      </c>
      <c r="H871" s="7" t="n">
        <f aca="false">COUNTIFS(Positions!$B$2:$B$14531,A871,Positions!$F$2:$F$14531,"Position 8",Positions!$E$2:$E$14531,"C")+COUNTIFS(Positions!$B$2:$B$14531,A871,Positions!$F$2:$F$14531,"Position 9",Positions!$E$2:$E$14531,"C")+COUNTIFS(Positions!$B$2:$B$14531,A871,Positions!$F$2:$F$14531,"Position 26",Positions!$E$2:$E$14531,"C")</f>
        <v>0</v>
      </c>
      <c r="I871" s="8" t="n">
        <f aca="false">G871+H871</f>
        <v>0</v>
      </c>
      <c r="J871" s="26" t="n">
        <f aca="false">IF(F871=0,0,I871/F871)</f>
        <v>0</v>
      </c>
    </row>
    <row r="872" customFormat="false" ht="15" hidden="false" customHeight="false" outlineLevel="0" collapsed="false">
      <c r="A872" s="4" t="s">
        <v>211</v>
      </c>
      <c r="B872" s="4" t="s">
        <v>788</v>
      </c>
      <c r="C872" s="4" t="s">
        <v>907</v>
      </c>
      <c r="D872" s="4" t="s">
        <v>929</v>
      </c>
      <c r="E872" s="4" t="s">
        <v>1224</v>
      </c>
      <c r="F872" s="4" t="n">
        <f aca="false">COUNTIFS(Positions!$B$2:$B$14531,A872,Positions!$F$2:$F$14531,B872)</f>
        <v>9</v>
      </c>
      <c r="G872" s="4" t="n">
        <f aca="false">COUNTIFS(Positions!$B$2:$B$14531,A872,Positions!$F$2:$F$14531,B872,Positions!$E$2:$E$14531,"G")</f>
        <v>2</v>
      </c>
      <c r="H872" s="4" t="n">
        <f aca="false">COUNTIFS(Positions!$B$2:$B$14531,A872,Positions!$F$2:$F$14531,B872,Positions!$E$2:$E$14531,"C")</f>
        <v>2</v>
      </c>
      <c r="I872" s="3" t="n">
        <f aca="false">G872+H872</f>
        <v>4</v>
      </c>
      <c r="J872" s="6" t="n">
        <f aca="false">IF(F872=0,0,I872/F872)</f>
        <v>0.444444444444444</v>
      </c>
    </row>
    <row r="873" customFormat="false" ht="15" hidden="false" customHeight="false" outlineLevel="0" collapsed="false">
      <c r="A873" s="4" t="s">
        <v>211</v>
      </c>
      <c r="B873" s="4" t="s">
        <v>811</v>
      </c>
      <c r="C873" s="4" t="s">
        <v>910</v>
      </c>
      <c r="D873" s="4" t="s">
        <v>931</v>
      </c>
      <c r="E873" s="4" t="s">
        <v>1225</v>
      </c>
      <c r="F873" s="4" t="n">
        <f aca="false">COUNTIFS(Positions!$B$2:$B$14531,A873,Positions!$F$2:$F$14531,B873)</f>
        <v>7</v>
      </c>
      <c r="G873" s="4" t="n">
        <f aca="false">COUNTIFS(Positions!$B$2:$B$14531,A873,Positions!$F$2:$F$14531,B873,Positions!$E$2:$E$14531,"G")</f>
        <v>0</v>
      </c>
      <c r="H873" s="4" t="n">
        <f aca="false">COUNTIFS(Positions!$B$2:$B$14531,A873,Positions!$F$2:$F$14531,B873,Positions!$E$2:$E$14531,"C")</f>
        <v>2</v>
      </c>
      <c r="I873" s="3" t="n">
        <f aca="false">G873+H873</f>
        <v>2</v>
      </c>
      <c r="J873" s="6" t="n">
        <f aca="false">IF(F873=0,0,I873/F873)</f>
        <v>0.285714285714286</v>
      </c>
    </row>
    <row r="874" customFormat="false" ht="15" hidden="false" customHeight="false" outlineLevel="0" collapsed="false">
      <c r="A874" s="4" t="s">
        <v>211</v>
      </c>
      <c r="B874" s="4" t="s">
        <v>824</v>
      </c>
      <c r="C874" s="4" t="s">
        <v>913</v>
      </c>
      <c r="D874" s="4" t="s">
        <v>949</v>
      </c>
      <c r="E874" s="4" t="s">
        <v>1226</v>
      </c>
      <c r="F874" s="4" t="n">
        <f aca="false">COUNTIFS(Positions!$B$2:$B$14531,A874,Positions!$F$2:$F$14531,B874)</f>
        <v>5</v>
      </c>
      <c r="G874" s="4" t="n">
        <f aca="false">COUNTIFS(Positions!$B$2:$B$14531,A874,Positions!$F$2:$F$14531,B874,Positions!$E$2:$E$14531,"G")</f>
        <v>2</v>
      </c>
      <c r="H874" s="4" t="n">
        <f aca="false">COUNTIFS(Positions!$B$2:$B$14531,A874,Positions!$F$2:$F$14531,B874,Positions!$E$2:$E$14531,"C")</f>
        <v>0</v>
      </c>
      <c r="I874" s="3" t="n">
        <f aca="false">G874+H874</f>
        <v>2</v>
      </c>
      <c r="J874" s="6" t="n">
        <f aca="false">IF(F874=0,0,I874/F874)</f>
        <v>0.4</v>
      </c>
    </row>
    <row r="875" customFormat="false" ht="15" hidden="false" customHeight="false" outlineLevel="0" collapsed="false">
      <c r="A875" s="4" t="s">
        <v>211</v>
      </c>
      <c r="B875" s="4" t="s">
        <v>836</v>
      </c>
      <c r="C875" s="4" t="s">
        <v>916</v>
      </c>
      <c r="D875" s="4" t="s">
        <v>951</v>
      </c>
      <c r="E875" s="4" t="s">
        <v>935</v>
      </c>
      <c r="F875" s="4" t="n">
        <f aca="false">COUNTIFS(Positions!$B$2:$B$14531,A875,Positions!$F$2:$F$14531,B875)</f>
        <v>7</v>
      </c>
      <c r="G875" s="4" t="n">
        <f aca="false">COUNTIFS(Positions!$B$2:$B$14531,A875,Positions!$F$2:$F$14531,B875,Positions!$E$2:$E$14531,"G")</f>
        <v>1</v>
      </c>
      <c r="H875" s="4" t="n">
        <f aca="false">COUNTIFS(Positions!$B$2:$B$14531,A875,Positions!$F$2:$F$14531,B875,Positions!$E$2:$E$14531,"C")</f>
        <v>1</v>
      </c>
      <c r="I875" s="3" t="n">
        <f aca="false">G875+H875</f>
        <v>2</v>
      </c>
      <c r="J875" s="6" t="n">
        <f aca="false">IF(F875=0,0,I875/F875)</f>
        <v>0.285714285714286</v>
      </c>
    </row>
    <row r="876" customFormat="false" ht="15" hidden="false" customHeight="false" outlineLevel="0" collapsed="false">
      <c r="A876" s="7" t="s">
        <v>211</v>
      </c>
      <c r="B876" s="7" t="s">
        <v>919</v>
      </c>
      <c r="C876" s="7" t="s">
        <v>920</v>
      </c>
      <c r="D876" s="7" t="s">
        <v>936</v>
      </c>
      <c r="E876" s="7" t="s">
        <v>468</v>
      </c>
      <c r="F876" s="7" t="n">
        <f aca="false">COUNTIFS(Positions!$B$2:$B$14531,A876,Positions!$F$2:$F$14531,"Position 8")+COUNTIFS(Positions!$B$2:$B$14531,A876,Positions!$F$2:$F$14531,"Position 9")+COUNTIFS(Positions!$B$2:$B$14531,A876,Positions!$F$2:$F$14531,"Position 26")</f>
        <v>3</v>
      </c>
      <c r="G876" s="7" t="n">
        <f aca="false">COUNTIFS(Positions!$B$2:$B$14531,A876,Positions!$F$2:$F$14531,"Position 8",Positions!$E$2:$E$14531,"G")+COUNTIFS(Positions!$B$2:$B$14531,A876,Positions!$F$2:$F$14531,"Position 9",Positions!$E$2:$E$14531,"G")+COUNTIFS(Positions!$B$2:$B$14531,A876,Positions!$F$2:$F$14531,"Position 26",Positions!$E$2:$E$14531,"G")</f>
        <v>0</v>
      </c>
      <c r="H876" s="7" t="n">
        <f aca="false">COUNTIFS(Positions!$B$2:$B$14531,A876,Positions!$F$2:$F$14531,"Position 8",Positions!$E$2:$E$14531,"C")+COUNTIFS(Positions!$B$2:$B$14531,A876,Positions!$F$2:$F$14531,"Position 9",Positions!$E$2:$E$14531,"C")+COUNTIFS(Positions!$B$2:$B$14531,A876,Positions!$F$2:$F$14531,"Position 26",Positions!$E$2:$E$14531,"C")</f>
        <v>0</v>
      </c>
      <c r="I876" s="8" t="n">
        <f aca="false">G876+H876</f>
        <v>0</v>
      </c>
      <c r="J876" s="26" t="n">
        <f aca="false">IF(F876=0,0,I876/F876)</f>
        <v>0</v>
      </c>
    </row>
    <row r="877" customFormat="false" ht="15" hidden="false" customHeight="false" outlineLevel="0" collapsed="false">
      <c r="A877" s="4" t="s">
        <v>212</v>
      </c>
      <c r="B877" s="4" t="s">
        <v>788</v>
      </c>
      <c r="C877" s="4" t="s">
        <v>907</v>
      </c>
      <c r="D877" s="4" t="s">
        <v>929</v>
      </c>
      <c r="E877" s="4" t="s">
        <v>979</v>
      </c>
      <c r="F877" s="4" t="n">
        <f aca="false">COUNTIFS(Positions!$B$2:$B$14531,A877,Positions!$F$2:$F$14531,B877)</f>
        <v>9</v>
      </c>
      <c r="G877" s="4" t="n">
        <f aca="false">COUNTIFS(Positions!$B$2:$B$14531,A877,Positions!$F$2:$F$14531,B877,Positions!$E$2:$E$14531,"G")</f>
        <v>3</v>
      </c>
      <c r="H877" s="4" t="n">
        <f aca="false">COUNTIFS(Positions!$B$2:$B$14531,A877,Positions!$F$2:$F$14531,B877,Positions!$E$2:$E$14531,"C")</f>
        <v>0</v>
      </c>
      <c r="I877" s="3" t="n">
        <f aca="false">G877+H877</f>
        <v>3</v>
      </c>
      <c r="J877" s="6" t="n">
        <f aca="false">IF(F877=0,0,I877/F877)</f>
        <v>0.333333333333333</v>
      </c>
    </row>
    <row r="878" customFormat="false" ht="15" hidden="false" customHeight="false" outlineLevel="0" collapsed="false">
      <c r="A878" s="4" t="s">
        <v>212</v>
      </c>
      <c r="B878" s="4" t="s">
        <v>811</v>
      </c>
      <c r="C878" s="4" t="s">
        <v>910</v>
      </c>
      <c r="D878" s="4" t="s">
        <v>931</v>
      </c>
      <c r="E878" s="4" t="s">
        <v>1059</v>
      </c>
      <c r="F878" s="4" t="n">
        <f aca="false">COUNTIFS(Positions!$B$2:$B$14531,A878,Positions!$F$2:$F$14531,B878)</f>
        <v>7</v>
      </c>
      <c r="G878" s="4" t="n">
        <f aca="false">COUNTIFS(Positions!$B$2:$B$14531,A878,Positions!$F$2:$F$14531,B878,Positions!$E$2:$E$14531,"G")</f>
        <v>1</v>
      </c>
      <c r="H878" s="4" t="n">
        <f aca="false">COUNTIFS(Positions!$B$2:$B$14531,A878,Positions!$F$2:$F$14531,B878,Positions!$E$2:$E$14531,"C")</f>
        <v>1</v>
      </c>
      <c r="I878" s="3" t="n">
        <f aca="false">G878+H878</f>
        <v>2</v>
      </c>
      <c r="J878" s="6" t="n">
        <f aca="false">IF(F878=0,0,I878/F878)</f>
        <v>0.285714285714286</v>
      </c>
    </row>
    <row r="879" customFormat="false" ht="15" hidden="false" customHeight="false" outlineLevel="0" collapsed="false">
      <c r="A879" s="4" t="s">
        <v>212</v>
      </c>
      <c r="B879" s="4" t="s">
        <v>824</v>
      </c>
      <c r="C879" s="4" t="s">
        <v>913</v>
      </c>
      <c r="D879" s="4" t="s">
        <v>949</v>
      </c>
      <c r="E879" s="4" t="s">
        <v>991</v>
      </c>
      <c r="F879" s="4" t="n">
        <f aca="false">COUNTIFS(Positions!$B$2:$B$14531,A879,Positions!$F$2:$F$14531,B879)</f>
        <v>5</v>
      </c>
      <c r="G879" s="4" t="n">
        <f aca="false">COUNTIFS(Positions!$B$2:$B$14531,A879,Positions!$F$2:$F$14531,B879,Positions!$E$2:$E$14531,"G")</f>
        <v>3</v>
      </c>
      <c r="H879" s="4" t="n">
        <f aca="false">COUNTIFS(Positions!$B$2:$B$14531,A879,Positions!$F$2:$F$14531,B879,Positions!$E$2:$E$14531,"C")</f>
        <v>1</v>
      </c>
      <c r="I879" s="3" t="n">
        <f aca="false">G879+H879</f>
        <v>4</v>
      </c>
      <c r="J879" s="6" t="n">
        <f aca="false">IF(F879=0,0,I879/F879)</f>
        <v>0.8</v>
      </c>
    </row>
    <row r="880" customFormat="false" ht="15" hidden="false" customHeight="false" outlineLevel="0" collapsed="false">
      <c r="A880" s="4" t="s">
        <v>212</v>
      </c>
      <c r="B880" s="4" t="s">
        <v>836</v>
      </c>
      <c r="C880" s="4" t="s">
        <v>916</v>
      </c>
      <c r="D880" s="4" t="s">
        <v>951</v>
      </c>
      <c r="E880" s="4" t="s">
        <v>981</v>
      </c>
      <c r="F880" s="4" t="n">
        <f aca="false">COUNTIFS(Positions!$B$2:$B$14531,A880,Positions!$F$2:$F$14531,B880)</f>
        <v>7</v>
      </c>
      <c r="G880" s="4" t="n">
        <f aca="false">COUNTIFS(Positions!$B$2:$B$14531,A880,Positions!$F$2:$F$14531,B880,Positions!$E$2:$E$14531,"G")</f>
        <v>2</v>
      </c>
      <c r="H880" s="4" t="n">
        <f aca="false">COUNTIFS(Positions!$B$2:$B$14531,A880,Positions!$F$2:$F$14531,B880,Positions!$E$2:$E$14531,"C")</f>
        <v>1</v>
      </c>
      <c r="I880" s="3" t="n">
        <f aca="false">G880+H880</f>
        <v>3</v>
      </c>
      <c r="J880" s="6" t="n">
        <f aca="false">IF(F880=0,0,I880/F880)</f>
        <v>0.428571428571429</v>
      </c>
    </row>
    <row r="881" customFormat="false" ht="15" hidden="false" customHeight="false" outlineLevel="0" collapsed="false">
      <c r="A881" s="7" t="s">
        <v>212</v>
      </c>
      <c r="B881" s="7" t="s">
        <v>919</v>
      </c>
      <c r="C881" s="7" t="s">
        <v>920</v>
      </c>
      <c r="D881" s="7" t="s">
        <v>936</v>
      </c>
      <c r="E881" s="7" t="s">
        <v>468</v>
      </c>
      <c r="F881" s="7" t="n">
        <f aca="false">COUNTIFS(Positions!$B$2:$B$14531,A881,Positions!$F$2:$F$14531,"Position 8")+COUNTIFS(Positions!$B$2:$B$14531,A881,Positions!$F$2:$F$14531,"Position 9")+COUNTIFS(Positions!$B$2:$B$14531,A881,Positions!$F$2:$F$14531,"Position 26")</f>
        <v>3</v>
      </c>
      <c r="G881" s="7" t="n">
        <f aca="false">COUNTIFS(Positions!$B$2:$B$14531,A881,Positions!$F$2:$F$14531,"Position 8",Positions!$E$2:$E$14531,"G")+COUNTIFS(Positions!$B$2:$B$14531,A881,Positions!$F$2:$F$14531,"Position 9",Positions!$E$2:$E$14531,"G")+COUNTIFS(Positions!$B$2:$B$14531,A881,Positions!$F$2:$F$14531,"Position 26",Positions!$E$2:$E$14531,"G")</f>
        <v>0</v>
      </c>
      <c r="H881" s="7" t="n">
        <f aca="false">COUNTIFS(Positions!$B$2:$B$14531,A881,Positions!$F$2:$F$14531,"Position 8",Positions!$E$2:$E$14531,"C")+COUNTIFS(Positions!$B$2:$B$14531,A881,Positions!$F$2:$F$14531,"Position 9",Positions!$E$2:$E$14531,"C")+COUNTIFS(Positions!$B$2:$B$14531,A881,Positions!$F$2:$F$14531,"Position 26",Positions!$E$2:$E$14531,"C")</f>
        <v>0</v>
      </c>
      <c r="I881" s="8" t="n">
        <f aca="false">G881+H881</f>
        <v>0</v>
      </c>
      <c r="J881" s="26" t="n">
        <f aca="false">IF(F881=0,0,I881/F881)</f>
        <v>0</v>
      </c>
    </row>
    <row r="882" customFormat="false" ht="15" hidden="false" customHeight="false" outlineLevel="0" collapsed="false">
      <c r="A882" s="4" t="s">
        <v>213</v>
      </c>
      <c r="B882" s="4" t="s">
        <v>788</v>
      </c>
      <c r="C882" s="4" t="s">
        <v>907</v>
      </c>
      <c r="D882" s="4" t="s">
        <v>929</v>
      </c>
      <c r="E882" s="4" t="s">
        <v>979</v>
      </c>
      <c r="F882" s="4" t="n">
        <f aca="false">COUNTIFS(Positions!$B$2:$B$14531,A882,Positions!$F$2:$F$14531,B882)</f>
        <v>9</v>
      </c>
      <c r="G882" s="4" t="n">
        <f aca="false">COUNTIFS(Positions!$B$2:$B$14531,A882,Positions!$F$2:$F$14531,B882,Positions!$E$2:$E$14531,"G")</f>
        <v>3</v>
      </c>
      <c r="H882" s="4" t="n">
        <f aca="false">COUNTIFS(Positions!$B$2:$B$14531,A882,Positions!$F$2:$F$14531,B882,Positions!$E$2:$E$14531,"C")</f>
        <v>0</v>
      </c>
      <c r="I882" s="3" t="n">
        <f aca="false">G882+H882</f>
        <v>3</v>
      </c>
      <c r="J882" s="6" t="n">
        <f aca="false">IF(F882=0,0,I882/F882)</f>
        <v>0.333333333333333</v>
      </c>
    </row>
    <row r="883" customFormat="false" ht="15" hidden="false" customHeight="false" outlineLevel="0" collapsed="false">
      <c r="A883" s="4" t="s">
        <v>213</v>
      </c>
      <c r="B883" s="4" t="s">
        <v>811</v>
      </c>
      <c r="C883" s="4" t="s">
        <v>910</v>
      </c>
      <c r="D883" s="4" t="s">
        <v>931</v>
      </c>
      <c r="E883" s="4" t="s">
        <v>1059</v>
      </c>
      <c r="F883" s="4" t="n">
        <f aca="false">COUNTIFS(Positions!$B$2:$B$14531,A883,Positions!$F$2:$F$14531,B883)</f>
        <v>7</v>
      </c>
      <c r="G883" s="4" t="n">
        <f aca="false">COUNTIFS(Positions!$B$2:$B$14531,A883,Positions!$F$2:$F$14531,B883,Positions!$E$2:$E$14531,"G")</f>
        <v>1</v>
      </c>
      <c r="H883" s="4" t="n">
        <f aca="false">COUNTIFS(Positions!$B$2:$B$14531,A883,Positions!$F$2:$F$14531,B883,Positions!$E$2:$E$14531,"C")</f>
        <v>1</v>
      </c>
      <c r="I883" s="3" t="n">
        <f aca="false">G883+H883</f>
        <v>2</v>
      </c>
      <c r="J883" s="6" t="n">
        <f aca="false">IF(F883=0,0,I883/F883)</f>
        <v>0.285714285714286</v>
      </c>
    </row>
    <row r="884" customFormat="false" ht="15" hidden="false" customHeight="false" outlineLevel="0" collapsed="false">
      <c r="A884" s="4" t="s">
        <v>213</v>
      </c>
      <c r="B884" s="4" t="s">
        <v>824</v>
      </c>
      <c r="C884" s="4" t="s">
        <v>913</v>
      </c>
      <c r="D884" s="4" t="s">
        <v>949</v>
      </c>
      <c r="E884" s="4" t="s">
        <v>991</v>
      </c>
      <c r="F884" s="4" t="n">
        <f aca="false">COUNTIFS(Positions!$B$2:$B$14531,A884,Positions!$F$2:$F$14531,B884)</f>
        <v>5</v>
      </c>
      <c r="G884" s="4" t="n">
        <f aca="false">COUNTIFS(Positions!$B$2:$B$14531,A884,Positions!$F$2:$F$14531,B884,Positions!$E$2:$E$14531,"G")</f>
        <v>3</v>
      </c>
      <c r="H884" s="4" t="n">
        <f aca="false">COUNTIFS(Positions!$B$2:$B$14531,A884,Positions!$F$2:$F$14531,B884,Positions!$E$2:$E$14531,"C")</f>
        <v>1</v>
      </c>
      <c r="I884" s="3" t="n">
        <f aca="false">G884+H884</f>
        <v>4</v>
      </c>
      <c r="J884" s="6" t="n">
        <f aca="false">IF(F884=0,0,I884/F884)</f>
        <v>0.8</v>
      </c>
    </row>
    <row r="885" customFormat="false" ht="15" hidden="false" customHeight="false" outlineLevel="0" collapsed="false">
      <c r="A885" s="4" t="s">
        <v>213</v>
      </c>
      <c r="B885" s="4" t="s">
        <v>836</v>
      </c>
      <c r="C885" s="4" t="s">
        <v>916</v>
      </c>
      <c r="D885" s="4" t="s">
        <v>951</v>
      </c>
      <c r="E885" s="4" t="s">
        <v>981</v>
      </c>
      <c r="F885" s="4" t="n">
        <f aca="false">COUNTIFS(Positions!$B$2:$B$14531,A885,Positions!$F$2:$F$14531,B885)</f>
        <v>7</v>
      </c>
      <c r="G885" s="4" t="n">
        <f aca="false">COUNTIFS(Positions!$B$2:$B$14531,A885,Positions!$F$2:$F$14531,B885,Positions!$E$2:$E$14531,"G")</f>
        <v>2</v>
      </c>
      <c r="H885" s="4" t="n">
        <f aca="false">COUNTIFS(Positions!$B$2:$B$14531,A885,Positions!$F$2:$F$14531,B885,Positions!$E$2:$E$14531,"C")</f>
        <v>1</v>
      </c>
      <c r="I885" s="3" t="n">
        <f aca="false">G885+H885</f>
        <v>3</v>
      </c>
      <c r="J885" s="6" t="n">
        <f aca="false">IF(F885=0,0,I885/F885)</f>
        <v>0.428571428571429</v>
      </c>
    </row>
    <row r="886" customFormat="false" ht="15" hidden="false" customHeight="false" outlineLevel="0" collapsed="false">
      <c r="A886" s="7" t="s">
        <v>213</v>
      </c>
      <c r="B886" s="7" t="s">
        <v>919</v>
      </c>
      <c r="C886" s="7" t="s">
        <v>920</v>
      </c>
      <c r="D886" s="7" t="s">
        <v>936</v>
      </c>
      <c r="E886" s="7" t="s">
        <v>468</v>
      </c>
      <c r="F886" s="7" t="n">
        <f aca="false">COUNTIFS(Positions!$B$2:$B$14531,A886,Positions!$F$2:$F$14531,"Position 8")+COUNTIFS(Positions!$B$2:$B$14531,A886,Positions!$F$2:$F$14531,"Position 9")+COUNTIFS(Positions!$B$2:$B$14531,A886,Positions!$F$2:$F$14531,"Position 26")</f>
        <v>3</v>
      </c>
      <c r="G886" s="7" t="n">
        <f aca="false">COUNTIFS(Positions!$B$2:$B$14531,A886,Positions!$F$2:$F$14531,"Position 8",Positions!$E$2:$E$14531,"G")+COUNTIFS(Positions!$B$2:$B$14531,A886,Positions!$F$2:$F$14531,"Position 9",Positions!$E$2:$E$14531,"G")+COUNTIFS(Positions!$B$2:$B$14531,A886,Positions!$F$2:$F$14531,"Position 26",Positions!$E$2:$E$14531,"G")</f>
        <v>0</v>
      </c>
      <c r="H886" s="7" t="n">
        <f aca="false">COUNTIFS(Positions!$B$2:$B$14531,A886,Positions!$F$2:$F$14531,"Position 8",Positions!$E$2:$E$14531,"C")+COUNTIFS(Positions!$B$2:$B$14531,A886,Positions!$F$2:$F$14531,"Position 9",Positions!$E$2:$E$14531,"C")+COUNTIFS(Positions!$B$2:$B$14531,A886,Positions!$F$2:$F$14531,"Position 26",Positions!$E$2:$E$14531,"C")</f>
        <v>0</v>
      </c>
      <c r="I886" s="8" t="n">
        <f aca="false">G886+H886</f>
        <v>0</v>
      </c>
      <c r="J886" s="26" t="n">
        <f aca="false">IF(F886=0,0,I886/F886)</f>
        <v>0</v>
      </c>
    </row>
    <row r="887" customFormat="false" ht="15" hidden="false" customHeight="false" outlineLevel="0" collapsed="false">
      <c r="A887" s="4" t="s">
        <v>214</v>
      </c>
      <c r="B887" s="4" t="s">
        <v>788</v>
      </c>
      <c r="C887" s="4" t="s">
        <v>907</v>
      </c>
      <c r="D887" s="4" t="s">
        <v>907</v>
      </c>
      <c r="E887" s="4" t="s">
        <v>1010</v>
      </c>
      <c r="F887" s="4" t="n">
        <f aca="false">COUNTIFS(Positions!$B$2:$B$14531,A887,Positions!$F$2:$F$14531,B887)</f>
        <v>8</v>
      </c>
      <c r="G887" s="4" t="n">
        <f aca="false">COUNTIFS(Positions!$B$2:$B$14531,A887,Positions!$F$2:$F$14531,B887,Positions!$E$2:$E$14531,"G")</f>
        <v>4</v>
      </c>
      <c r="H887" s="4" t="n">
        <f aca="false">COUNTIFS(Positions!$B$2:$B$14531,A887,Positions!$F$2:$F$14531,B887,Positions!$E$2:$E$14531,"C")</f>
        <v>0</v>
      </c>
      <c r="I887" s="3" t="n">
        <f aca="false">G887+H887</f>
        <v>4</v>
      </c>
      <c r="J887" s="6" t="n">
        <f aca="false">IF(F887=0,0,I887/F887)</f>
        <v>0.5</v>
      </c>
    </row>
    <row r="888" customFormat="false" ht="15" hidden="false" customHeight="false" outlineLevel="0" collapsed="false">
      <c r="A888" s="4" t="s">
        <v>214</v>
      </c>
      <c r="B888" s="4" t="s">
        <v>811</v>
      </c>
      <c r="C888" s="4" t="s">
        <v>910</v>
      </c>
      <c r="D888" s="4" t="s">
        <v>910</v>
      </c>
      <c r="E888" s="4" t="s">
        <v>1008</v>
      </c>
      <c r="F888" s="4" t="n">
        <f aca="false">COUNTIFS(Positions!$B$2:$B$14531,A888,Positions!$F$2:$F$14531,B888)</f>
        <v>7</v>
      </c>
      <c r="G888" s="4" t="n">
        <f aca="false">COUNTIFS(Positions!$B$2:$B$14531,A888,Positions!$F$2:$F$14531,B888,Positions!$E$2:$E$14531,"G")</f>
        <v>0</v>
      </c>
      <c r="H888" s="4" t="n">
        <f aca="false">COUNTIFS(Positions!$B$2:$B$14531,A888,Positions!$F$2:$F$14531,B888,Positions!$E$2:$E$14531,"C")</f>
        <v>2</v>
      </c>
      <c r="I888" s="3" t="n">
        <f aca="false">G888+H888</f>
        <v>2</v>
      </c>
      <c r="J888" s="6" t="n">
        <f aca="false">IF(F888=0,0,I888/F888)</f>
        <v>0.285714285714286</v>
      </c>
    </row>
    <row r="889" customFormat="false" ht="15" hidden="false" customHeight="false" outlineLevel="0" collapsed="false">
      <c r="A889" s="4" t="s">
        <v>214</v>
      </c>
      <c r="B889" s="4" t="s">
        <v>824</v>
      </c>
      <c r="C889" s="4" t="s">
        <v>913</v>
      </c>
      <c r="D889" s="4" t="s">
        <v>913</v>
      </c>
      <c r="E889" s="4" t="s">
        <v>991</v>
      </c>
      <c r="F889" s="4" t="n">
        <f aca="false">COUNTIFS(Positions!$B$2:$B$14531,A889,Positions!$F$2:$F$14531,B889)</f>
        <v>5</v>
      </c>
      <c r="G889" s="4" t="n">
        <f aca="false">COUNTIFS(Positions!$B$2:$B$14531,A889,Positions!$F$2:$F$14531,B889,Positions!$E$2:$E$14531,"G")</f>
        <v>3</v>
      </c>
      <c r="H889" s="4" t="n">
        <f aca="false">COUNTIFS(Positions!$B$2:$B$14531,A889,Positions!$F$2:$F$14531,B889,Positions!$E$2:$E$14531,"C")</f>
        <v>1</v>
      </c>
      <c r="I889" s="3" t="n">
        <f aca="false">G889+H889</f>
        <v>4</v>
      </c>
      <c r="J889" s="6" t="n">
        <f aca="false">IF(F889=0,0,I889/F889)</f>
        <v>0.8</v>
      </c>
    </row>
    <row r="890" customFormat="false" ht="15" hidden="false" customHeight="false" outlineLevel="0" collapsed="false">
      <c r="A890" s="4" t="s">
        <v>214</v>
      </c>
      <c r="B890" s="4" t="s">
        <v>836</v>
      </c>
      <c r="C890" s="4" t="s">
        <v>916</v>
      </c>
      <c r="D890" s="4" t="s">
        <v>916</v>
      </c>
      <c r="E890" s="4" t="s">
        <v>1093</v>
      </c>
      <c r="F890" s="4" t="n">
        <f aca="false">COUNTIFS(Positions!$B$2:$B$14531,A890,Positions!$F$2:$F$14531,B890)</f>
        <v>7</v>
      </c>
      <c r="G890" s="4" t="n">
        <f aca="false">COUNTIFS(Positions!$B$2:$B$14531,A890,Positions!$F$2:$F$14531,B890,Positions!$E$2:$E$14531,"G")</f>
        <v>1</v>
      </c>
      <c r="H890" s="4" t="n">
        <f aca="false">COUNTIFS(Positions!$B$2:$B$14531,A890,Positions!$F$2:$F$14531,B890,Positions!$E$2:$E$14531,"C")</f>
        <v>2</v>
      </c>
      <c r="I890" s="3" t="n">
        <f aca="false">G890+H890</f>
        <v>3</v>
      </c>
      <c r="J890" s="6" t="n">
        <f aca="false">IF(F890=0,0,I890/F890)</f>
        <v>0.428571428571429</v>
      </c>
    </row>
    <row r="891" customFormat="false" ht="15" hidden="false" customHeight="false" outlineLevel="0" collapsed="false">
      <c r="A891" s="7" t="s">
        <v>214</v>
      </c>
      <c r="B891" s="7" t="s">
        <v>919</v>
      </c>
      <c r="C891" s="7" t="s">
        <v>920</v>
      </c>
      <c r="D891" s="7" t="s">
        <v>920</v>
      </c>
      <c r="E891" s="7" t="s">
        <v>468</v>
      </c>
      <c r="F891" s="7" t="n">
        <f aca="false">COUNTIFS(Positions!$B$2:$B$14531,A891,Positions!$F$2:$F$14531,"Position 8")+COUNTIFS(Positions!$B$2:$B$14531,A891,Positions!$F$2:$F$14531,"Position 9")+COUNTIFS(Positions!$B$2:$B$14531,A891,Positions!$F$2:$F$14531,"Position 26")</f>
        <v>3</v>
      </c>
      <c r="G891" s="7" t="n">
        <f aca="false">COUNTIFS(Positions!$B$2:$B$14531,A891,Positions!$F$2:$F$14531,"Position 8",Positions!$E$2:$E$14531,"G")+COUNTIFS(Positions!$B$2:$B$14531,A891,Positions!$F$2:$F$14531,"Position 9",Positions!$E$2:$E$14531,"G")+COUNTIFS(Positions!$B$2:$B$14531,A891,Positions!$F$2:$F$14531,"Position 26",Positions!$E$2:$E$14531,"G")</f>
        <v>0</v>
      </c>
      <c r="H891" s="7" t="n">
        <f aca="false">COUNTIFS(Positions!$B$2:$B$14531,A891,Positions!$F$2:$F$14531,"Position 8",Positions!$E$2:$E$14531,"C")+COUNTIFS(Positions!$B$2:$B$14531,A891,Positions!$F$2:$F$14531,"Position 9",Positions!$E$2:$E$14531,"C")+COUNTIFS(Positions!$B$2:$B$14531,A891,Positions!$F$2:$F$14531,"Position 26",Positions!$E$2:$E$14531,"C")</f>
        <v>0</v>
      </c>
      <c r="I891" s="8" t="n">
        <f aca="false">G891+H891</f>
        <v>0</v>
      </c>
      <c r="J891" s="26" t="n">
        <f aca="false">IF(F891=0,0,I891/F891)</f>
        <v>0</v>
      </c>
    </row>
    <row r="892" customFormat="false" ht="15" hidden="false" customHeight="false" outlineLevel="0" collapsed="false">
      <c r="A892" s="4" t="s">
        <v>215</v>
      </c>
      <c r="B892" s="4" t="s">
        <v>788</v>
      </c>
      <c r="C892" s="4" t="s">
        <v>907</v>
      </c>
      <c r="D892" s="4" t="s">
        <v>908</v>
      </c>
      <c r="E892" s="4" t="s">
        <v>1227</v>
      </c>
      <c r="F892" s="4" t="n">
        <f aca="false">COUNTIFS(Positions!$B$2:$B$14531,A892,Positions!$F$2:$F$14531,B892)</f>
        <v>10</v>
      </c>
      <c r="G892" s="4" t="n">
        <f aca="false">COUNTIFS(Positions!$B$2:$B$14531,A892,Positions!$F$2:$F$14531,B892,Positions!$E$2:$E$14531,"G")</f>
        <v>4</v>
      </c>
      <c r="H892" s="4" t="n">
        <f aca="false">COUNTIFS(Positions!$B$2:$B$14531,A892,Positions!$F$2:$F$14531,B892,Positions!$E$2:$E$14531,"C")</f>
        <v>2</v>
      </c>
      <c r="I892" s="3" t="n">
        <f aca="false">G892+H892</f>
        <v>6</v>
      </c>
      <c r="J892" s="6" t="n">
        <f aca="false">IF(F892=0,0,I892/F892)</f>
        <v>0.6</v>
      </c>
    </row>
    <row r="893" customFormat="false" ht="15" hidden="false" customHeight="false" outlineLevel="0" collapsed="false">
      <c r="A893" s="4" t="s">
        <v>215</v>
      </c>
      <c r="B893" s="4" t="s">
        <v>811</v>
      </c>
      <c r="C893" s="4" t="s">
        <v>910</v>
      </c>
      <c r="D893" s="4" t="s">
        <v>911</v>
      </c>
      <c r="E893" s="4" t="s">
        <v>948</v>
      </c>
      <c r="F893" s="4" t="n">
        <f aca="false">COUNTIFS(Positions!$B$2:$B$14531,A893,Positions!$F$2:$F$14531,B893)</f>
        <v>7</v>
      </c>
      <c r="G893" s="4" t="n">
        <f aca="false">COUNTIFS(Positions!$B$2:$B$14531,A893,Positions!$F$2:$F$14531,B893,Positions!$E$2:$E$14531,"G")</f>
        <v>0</v>
      </c>
      <c r="H893" s="4" t="n">
        <f aca="false">COUNTIFS(Positions!$B$2:$B$14531,A893,Positions!$F$2:$F$14531,B893,Positions!$E$2:$E$14531,"C")</f>
        <v>2</v>
      </c>
      <c r="I893" s="3" t="n">
        <f aca="false">G893+H893</f>
        <v>2</v>
      </c>
      <c r="J893" s="6" t="n">
        <f aca="false">IF(F893=0,0,I893/F893)</f>
        <v>0.285714285714286</v>
      </c>
    </row>
    <row r="894" customFormat="false" ht="15" hidden="false" customHeight="false" outlineLevel="0" collapsed="false">
      <c r="A894" s="4" t="s">
        <v>215</v>
      </c>
      <c r="B894" s="4" t="s">
        <v>824</v>
      </c>
      <c r="C894" s="4" t="s">
        <v>913</v>
      </c>
      <c r="D894" s="4" t="s">
        <v>914</v>
      </c>
      <c r="E894" s="4" t="s">
        <v>1038</v>
      </c>
      <c r="F894" s="4" t="n">
        <f aca="false">COUNTIFS(Positions!$B$2:$B$14531,A894,Positions!$F$2:$F$14531,B894)</f>
        <v>5</v>
      </c>
      <c r="G894" s="4" t="n">
        <f aca="false">COUNTIFS(Positions!$B$2:$B$14531,A894,Positions!$F$2:$F$14531,B894,Positions!$E$2:$E$14531,"G")</f>
        <v>1</v>
      </c>
      <c r="H894" s="4" t="n">
        <f aca="false">COUNTIFS(Positions!$B$2:$B$14531,A894,Positions!$F$2:$F$14531,B894,Positions!$E$2:$E$14531,"C")</f>
        <v>1</v>
      </c>
      <c r="I894" s="3" t="n">
        <f aca="false">G894+H894</f>
        <v>2</v>
      </c>
      <c r="J894" s="6" t="n">
        <f aca="false">IF(F894=0,0,I894/F894)</f>
        <v>0.4</v>
      </c>
    </row>
    <row r="895" customFormat="false" ht="15" hidden="false" customHeight="false" outlineLevel="0" collapsed="false">
      <c r="A895" s="4" t="s">
        <v>215</v>
      </c>
      <c r="B895" s="4" t="s">
        <v>836</v>
      </c>
      <c r="C895" s="4" t="s">
        <v>916</v>
      </c>
      <c r="D895" s="4" t="s">
        <v>917</v>
      </c>
      <c r="E895" s="4" t="s">
        <v>1228</v>
      </c>
      <c r="F895" s="4" t="n">
        <f aca="false">COUNTIFS(Positions!$B$2:$B$14531,A895,Positions!$F$2:$F$14531,B895)</f>
        <v>7</v>
      </c>
      <c r="G895" s="4" t="n">
        <f aca="false">COUNTIFS(Positions!$B$2:$B$14531,A895,Positions!$F$2:$F$14531,B895,Positions!$E$2:$E$14531,"G")</f>
        <v>0</v>
      </c>
      <c r="H895" s="4" t="n">
        <f aca="false">COUNTIFS(Positions!$B$2:$B$14531,A895,Positions!$F$2:$F$14531,B895,Positions!$E$2:$E$14531,"C")</f>
        <v>1</v>
      </c>
      <c r="I895" s="3" t="n">
        <f aca="false">G895+H895</f>
        <v>1</v>
      </c>
      <c r="J895" s="6" t="n">
        <f aca="false">IF(F895=0,0,I895/F895)</f>
        <v>0.142857142857143</v>
      </c>
    </row>
    <row r="896" customFormat="false" ht="15" hidden="false" customHeight="false" outlineLevel="0" collapsed="false">
      <c r="A896" s="7" t="s">
        <v>215</v>
      </c>
      <c r="B896" s="7" t="s">
        <v>919</v>
      </c>
      <c r="C896" s="7" t="s">
        <v>920</v>
      </c>
      <c r="D896" s="7" t="s">
        <v>921</v>
      </c>
      <c r="E896" s="7" t="s">
        <v>327</v>
      </c>
      <c r="F896" s="7" t="n">
        <f aca="false">COUNTIFS(Positions!$B$2:$B$14531,A896,Positions!$F$2:$F$14531,"Position 8")+COUNTIFS(Positions!$B$2:$B$14531,A896,Positions!$F$2:$F$14531,"Position 9")+COUNTIFS(Positions!$B$2:$B$14531,A896,Positions!$F$2:$F$14531,"Position 26")</f>
        <v>3</v>
      </c>
      <c r="G896" s="7" t="n">
        <f aca="false">COUNTIFS(Positions!$B$2:$B$14531,A896,Positions!$F$2:$F$14531,"Position 8",Positions!$E$2:$E$14531,"G")+COUNTIFS(Positions!$B$2:$B$14531,A896,Positions!$F$2:$F$14531,"Position 9",Positions!$E$2:$E$14531,"G")+COUNTIFS(Positions!$B$2:$B$14531,A896,Positions!$F$2:$F$14531,"Position 26",Positions!$E$2:$E$14531,"G")</f>
        <v>2</v>
      </c>
      <c r="H896" s="7" t="n">
        <f aca="false">COUNTIFS(Positions!$B$2:$B$14531,A896,Positions!$F$2:$F$14531,"Position 8",Positions!$E$2:$E$14531,"C")+COUNTIFS(Positions!$B$2:$B$14531,A896,Positions!$F$2:$F$14531,"Position 9",Positions!$E$2:$E$14531,"C")+COUNTIFS(Positions!$B$2:$B$14531,A896,Positions!$F$2:$F$14531,"Position 26",Positions!$E$2:$E$14531,"C")</f>
        <v>0</v>
      </c>
      <c r="I896" s="8" t="n">
        <f aca="false">G896+H896</f>
        <v>2</v>
      </c>
      <c r="J896" s="26" t="n">
        <f aca="false">IF(F896=0,0,I896/F896)</f>
        <v>0.666666666666667</v>
      </c>
    </row>
    <row r="897" customFormat="false" ht="15" hidden="false" customHeight="false" outlineLevel="0" collapsed="false">
      <c r="A897" s="4" t="s">
        <v>216</v>
      </c>
      <c r="B897" s="4" t="s">
        <v>788</v>
      </c>
      <c r="C897" s="4" t="s">
        <v>907</v>
      </c>
      <c r="D897" s="4" t="s">
        <v>922</v>
      </c>
      <c r="E897" s="4" t="s">
        <v>1229</v>
      </c>
      <c r="F897" s="4" t="n">
        <f aca="false">COUNTIFS(Positions!$B$2:$B$14531,A897,Positions!$F$2:$F$14531,B897)</f>
        <v>11</v>
      </c>
      <c r="G897" s="4" t="n">
        <f aca="false">COUNTIFS(Positions!$B$2:$B$14531,A897,Positions!$F$2:$F$14531,B897,Positions!$E$2:$E$14531,"G")</f>
        <v>3</v>
      </c>
      <c r="H897" s="4" t="n">
        <f aca="false">COUNTIFS(Positions!$B$2:$B$14531,A897,Positions!$F$2:$F$14531,B897,Positions!$E$2:$E$14531,"C")</f>
        <v>4</v>
      </c>
      <c r="I897" s="3" t="n">
        <f aca="false">G897+H897</f>
        <v>7</v>
      </c>
      <c r="J897" s="6" t="n">
        <f aca="false">IF(F897=0,0,I897/F897)</f>
        <v>0.636363636363636</v>
      </c>
    </row>
    <row r="898" customFormat="false" ht="15" hidden="false" customHeight="false" outlineLevel="0" collapsed="false">
      <c r="A898" s="4" t="s">
        <v>216</v>
      </c>
      <c r="B898" s="4" t="s">
        <v>811</v>
      </c>
      <c r="C898" s="4" t="s">
        <v>910</v>
      </c>
      <c r="D898" s="4" t="s">
        <v>924</v>
      </c>
      <c r="E898" s="4" t="s">
        <v>932</v>
      </c>
      <c r="F898" s="4" t="n">
        <f aca="false">COUNTIFS(Positions!$B$2:$B$14531,A898,Positions!$F$2:$F$14531,B898)</f>
        <v>7</v>
      </c>
      <c r="G898" s="4" t="n">
        <f aca="false">COUNTIFS(Positions!$B$2:$B$14531,A898,Positions!$F$2:$F$14531,B898,Positions!$E$2:$E$14531,"G")</f>
        <v>2</v>
      </c>
      <c r="H898" s="4" t="n">
        <f aca="false">COUNTIFS(Positions!$B$2:$B$14531,A898,Positions!$F$2:$F$14531,B898,Positions!$E$2:$E$14531,"C")</f>
        <v>2</v>
      </c>
      <c r="I898" s="3" t="n">
        <f aca="false">G898+H898</f>
        <v>4</v>
      </c>
      <c r="J898" s="6" t="n">
        <f aca="false">IF(F898=0,0,I898/F898)</f>
        <v>0.571428571428571</v>
      </c>
    </row>
    <row r="899" customFormat="false" ht="15" hidden="false" customHeight="false" outlineLevel="0" collapsed="false">
      <c r="A899" s="4" t="s">
        <v>216</v>
      </c>
      <c r="B899" s="4" t="s">
        <v>824</v>
      </c>
      <c r="C899" s="4" t="s">
        <v>913</v>
      </c>
      <c r="D899" s="4" t="s">
        <v>1170</v>
      </c>
      <c r="E899" s="4" t="s">
        <v>1230</v>
      </c>
      <c r="F899" s="4" t="n">
        <f aca="false">COUNTIFS(Positions!$B$2:$B$14531,A899,Positions!$F$2:$F$14531,B899)</f>
        <v>5</v>
      </c>
      <c r="G899" s="4" t="n">
        <f aca="false">COUNTIFS(Positions!$B$2:$B$14531,A899,Positions!$F$2:$F$14531,B899,Positions!$E$2:$E$14531,"G")</f>
        <v>0</v>
      </c>
      <c r="H899" s="4" t="n">
        <f aca="false">COUNTIFS(Positions!$B$2:$B$14531,A899,Positions!$F$2:$F$14531,B899,Positions!$E$2:$E$14531,"C")</f>
        <v>4</v>
      </c>
      <c r="I899" s="3" t="n">
        <f aca="false">G899+H899</f>
        <v>4</v>
      </c>
      <c r="J899" s="6" t="n">
        <f aca="false">IF(F899=0,0,I899/F899)</f>
        <v>0.8</v>
      </c>
    </row>
    <row r="900" customFormat="false" ht="15" hidden="false" customHeight="false" outlineLevel="0" collapsed="false">
      <c r="A900" s="4" t="s">
        <v>216</v>
      </c>
      <c r="B900" s="4" t="s">
        <v>836</v>
      </c>
      <c r="C900" s="4" t="s">
        <v>916</v>
      </c>
      <c r="D900" s="4" t="s">
        <v>1171</v>
      </c>
      <c r="E900" s="4" t="s">
        <v>918</v>
      </c>
      <c r="F900" s="4" t="n">
        <f aca="false">COUNTIFS(Positions!$B$2:$B$14531,A900,Positions!$F$2:$F$14531,B900)</f>
        <v>7</v>
      </c>
      <c r="G900" s="4" t="n">
        <f aca="false">COUNTIFS(Positions!$B$2:$B$14531,A900,Positions!$F$2:$F$14531,B900,Positions!$E$2:$E$14531,"G")</f>
        <v>0</v>
      </c>
      <c r="H900" s="4" t="n">
        <f aca="false">COUNTIFS(Positions!$B$2:$B$14531,A900,Positions!$F$2:$F$14531,B900,Positions!$E$2:$E$14531,"C")</f>
        <v>1</v>
      </c>
      <c r="I900" s="3" t="n">
        <f aca="false">G900+H900</f>
        <v>1</v>
      </c>
      <c r="J900" s="6" t="n">
        <f aca="false">IF(F900=0,0,I900/F900)</f>
        <v>0.142857142857143</v>
      </c>
    </row>
    <row r="901" customFormat="false" ht="15" hidden="false" customHeight="false" outlineLevel="0" collapsed="false">
      <c r="A901" s="7" t="s">
        <v>216</v>
      </c>
      <c r="B901" s="7" t="s">
        <v>919</v>
      </c>
      <c r="C901" s="7" t="s">
        <v>920</v>
      </c>
      <c r="D901" s="7" t="s">
        <v>928</v>
      </c>
      <c r="E901" s="7" t="s">
        <v>331</v>
      </c>
      <c r="F901" s="7" t="n">
        <f aca="false">COUNTIFS(Positions!$B$2:$B$14531,A901,Positions!$F$2:$F$14531,"Position 8")+COUNTIFS(Positions!$B$2:$B$14531,A901,Positions!$F$2:$F$14531,"Position 9")+COUNTIFS(Positions!$B$2:$B$14531,A901,Positions!$F$2:$F$14531,"Position 26")</f>
        <v>3</v>
      </c>
      <c r="G901" s="7" t="n">
        <f aca="false">COUNTIFS(Positions!$B$2:$B$14531,A901,Positions!$F$2:$F$14531,"Position 8",Positions!$E$2:$E$14531,"G")+COUNTIFS(Positions!$B$2:$B$14531,A901,Positions!$F$2:$F$14531,"Position 9",Positions!$E$2:$E$14531,"G")+COUNTIFS(Positions!$B$2:$B$14531,A901,Positions!$F$2:$F$14531,"Position 26",Positions!$E$2:$E$14531,"G")</f>
        <v>1</v>
      </c>
      <c r="H901" s="7" t="n">
        <f aca="false">COUNTIFS(Positions!$B$2:$B$14531,A901,Positions!$F$2:$F$14531,"Position 8",Positions!$E$2:$E$14531,"C")+COUNTIFS(Positions!$B$2:$B$14531,A901,Positions!$F$2:$F$14531,"Position 9",Positions!$E$2:$E$14531,"C")+COUNTIFS(Positions!$B$2:$B$14531,A901,Positions!$F$2:$F$14531,"Position 26",Positions!$E$2:$E$14531,"C")</f>
        <v>0</v>
      </c>
      <c r="I901" s="8" t="n">
        <f aca="false">G901+H901</f>
        <v>1</v>
      </c>
      <c r="J901" s="26" t="n">
        <f aca="false">IF(F901=0,0,I901/F901)</f>
        <v>0.333333333333333</v>
      </c>
    </row>
    <row r="902" customFormat="false" ht="15" hidden="false" customHeight="false" outlineLevel="0" collapsed="false">
      <c r="A902" s="4" t="s">
        <v>217</v>
      </c>
      <c r="B902" s="4" t="s">
        <v>788</v>
      </c>
      <c r="C902" s="4" t="s">
        <v>907</v>
      </c>
      <c r="D902" s="4" t="s">
        <v>922</v>
      </c>
      <c r="E902" s="4" t="s">
        <v>1231</v>
      </c>
      <c r="F902" s="4" t="n">
        <f aca="false">COUNTIFS(Positions!$B$2:$B$14531,A902,Positions!$F$2:$F$14531,B902)</f>
        <v>11</v>
      </c>
      <c r="G902" s="4" t="n">
        <f aca="false">COUNTIFS(Positions!$B$2:$B$14531,A902,Positions!$F$2:$F$14531,B902,Positions!$E$2:$E$14531,"G")</f>
        <v>3</v>
      </c>
      <c r="H902" s="4" t="n">
        <f aca="false">COUNTIFS(Positions!$B$2:$B$14531,A902,Positions!$F$2:$F$14531,B902,Positions!$E$2:$E$14531,"C")</f>
        <v>4</v>
      </c>
      <c r="I902" s="3" t="n">
        <f aca="false">G902+H902</f>
        <v>7</v>
      </c>
      <c r="J902" s="6" t="n">
        <f aca="false">IF(F902=0,0,I902/F902)</f>
        <v>0.636363636363636</v>
      </c>
    </row>
    <row r="903" customFormat="false" ht="15" hidden="false" customHeight="false" outlineLevel="0" collapsed="false">
      <c r="A903" s="4" t="s">
        <v>217</v>
      </c>
      <c r="B903" s="4" t="s">
        <v>811</v>
      </c>
      <c r="C903" s="4" t="s">
        <v>910</v>
      </c>
      <c r="D903" s="4" t="s">
        <v>924</v>
      </c>
      <c r="E903" s="4" t="s">
        <v>1040</v>
      </c>
      <c r="F903" s="4" t="n">
        <f aca="false">COUNTIFS(Positions!$B$2:$B$14531,A903,Positions!$F$2:$F$14531,B903)</f>
        <v>7</v>
      </c>
      <c r="G903" s="4" t="n">
        <f aca="false">COUNTIFS(Positions!$B$2:$B$14531,A903,Positions!$F$2:$F$14531,B903,Positions!$E$2:$E$14531,"G")</f>
        <v>1</v>
      </c>
      <c r="H903" s="4" t="n">
        <f aca="false">COUNTIFS(Positions!$B$2:$B$14531,A903,Positions!$F$2:$F$14531,B903,Positions!$E$2:$E$14531,"C")</f>
        <v>3</v>
      </c>
      <c r="I903" s="3" t="n">
        <f aca="false">G903+H903</f>
        <v>4</v>
      </c>
      <c r="J903" s="6" t="n">
        <f aca="false">IF(F903=0,0,I903/F903)</f>
        <v>0.571428571428571</v>
      </c>
    </row>
    <row r="904" customFormat="false" ht="15" hidden="false" customHeight="false" outlineLevel="0" collapsed="false">
      <c r="A904" s="4" t="s">
        <v>217</v>
      </c>
      <c r="B904" s="4" t="s">
        <v>824</v>
      </c>
      <c r="C904" s="4" t="s">
        <v>913</v>
      </c>
      <c r="D904" s="4" t="s">
        <v>926</v>
      </c>
      <c r="E904" s="4" t="s">
        <v>1212</v>
      </c>
      <c r="F904" s="4" t="n">
        <f aca="false">COUNTIFS(Positions!$B$2:$B$14531,A904,Positions!$F$2:$F$14531,B904)</f>
        <v>4</v>
      </c>
      <c r="G904" s="4" t="n">
        <f aca="false">COUNTIFS(Positions!$B$2:$B$14531,A904,Positions!$F$2:$F$14531,B904,Positions!$E$2:$E$14531,"G")</f>
        <v>2</v>
      </c>
      <c r="H904" s="4" t="n">
        <f aca="false">COUNTIFS(Positions!$B$2:$B$14531,A904,Positions!$F$2:$F$14531,B904,Positions!$E$2:$E$14531,"C")</f>
        <v>1</v>
      </c>
      <c r="I904" s="3" t="n">
        <f aca="false">G904+H904</f>
        <v>3</v>
      </c>
      <c r="J904" s="6" t="n">
        <f aca="false">IF(F904=0,0,I904/F904)</f>
        <v>0.75</v>
      </c>
    </row>
    <row r="905" customFormat="false" ht="15" hidden="false" customHeight="false" outlineLevel="0" collapsed="false">
      <c r="A905" s="4" t="s">
        <v>217</v>
      </c>
      <c r="B905" s="4" t="s">
        <v>836</v>
      </c>
      <c r="C905" s="4" t="s">
        <v>916</v>
      </c>
      <c r="D905" s="4" t="s">
        <v>917</v>
      </c>
      <c r="E905" s="4" t="s">
        <v>918</v>
      </c>
      <c r="F905" s="4" t="n">
        <f aca="false">COUNTIFS(Positions!$B$2:$B$14531,A905,Positions!$F$2:$F$14531,B905)</f>
        <v>7</v>
      </c>
      <c r="G905" s="4" t="n">
        <f aca="false">COUNTIFS(Positions!$B$2:$B$14531,A905,Positions!$F$2:$F$14531,B905,Positions!$E$2:$E$14531,"G")</f>
        <v>0</v>
      </c>
      <c r="H905" s="4" t="n">
        <f aca="false">COUNTIFS(Positions!$B$2:$B$14531,A905,Positions!$F$2:$F$14531,B905,Positions!$E$2:$E$14531,"C")</f>
        <v>1</v>
      </c>
      <c r="I905" s="3" t="n">
        <f aca="false">G905+H905</f>
        <v>1</v>
      </c>
      <c r="J905" s="6" t="n">
        <f aca="false">IF(F905=0,0,I905/F905)</f>
        <v>0.142857142857143</v>
      </c>
    </row>
    <row r="906" customFormat="false" ht="15" hidden="false" customHeight="false" outlineLevel="0" collapsed="false">
      <c r="A906" s="7" t="s">
        <v>217</v>
      </c>
      <c r="B906" s="7" t="s">
        <v>919</v>
      </c>
      <c r="C906" s="7" t="s">
        <v>920</v>
      </c>
      <c r="D906" s="7" t="s">
        <v>928</v>
      </c>
      <c r="E906" s="7" t="s">
        <v>299</v>
      </c>
      <c r="F906" s="7" t="n">
        <f aca="false">COUNTIFS(Positions!$B$2:$B$14531,A906,Positions!$F$2:$F$14531,"Position 8")+COUNTIFS(Positions!$B$2:$B$14531,A906,Positions!$F$2:$F$14531,"Position 9")+COUNTIFS(Positions!$B$2:$B$14531,A906,Positions!$F$2:$F$14531,"Position 26")</f>
        <v>3</v>
      </c>
      <c r="G906" s="7" t="n">
        <f aca="false">COUNTIFS(Positions!$B$2:$B$14531,A906,Positions!$F$2:$F$14531,"Position 8",Positions!$E$2:$E$14531,"G")+COUNTIFS(Positions!$B$2:$B$14531,A906,Positions!$F$2:$F$14531,"Position 9",Positions!$E$2:$E$14531,"G")+COUNTIFS(Positions!$B$2:$B$14531,A906,Positions!$F$2:$F$14531,"Position 26",Positions!$E$2:$E$14531,"G")</f>
        <v>1</v>
      </c>
      <c r="H906" s="7" t="n">
        <f aca="false">COUNTIFS(Positions!$B$2:$B$14531,A906,Positions!$F$2:$F$14531,"Position 8",Positions!$E$2:$E$14531,"C")+COUNTIFS(Positions!$B$2:$B$14531,A906,Positions!$F$2:$F$14531,"Position 9",Positions!$E$2:$E$14531,"C")+COUNTIFS(Positions!$B$2:$B$14531,A906,Positions!$F$2:$F$14531,"Position 26",Positions!$E$2:$E$14531,"C")</f>
        <v>1</v>
      </c>
      <c r="I906" s="8" t="n">
        <f aca="false">G906+H906</f>
        <v>2</v>
      </c>
      <c r="J906" s="26" t="n">
        <f aca="false">IF(F906=0,0,I906/F906)</f>
        <v>0.666666666666667</v>
      </c>
    </row>
    <row r="907" customFormat="false" ht="15" hidden="false" customHeight="false" outlineLevel="0" collapsed="false">
      <c r="A907" s="4" t="s">
        <v>218</v>
      </c>
      <c r="B907" s="4" t="s">
        <v>788</v>
      </c>
      <c r="C907" s="4" t="s">
        <v>907</v>
      </c>
      <c r="D907" s="4" t="s">
        <v>908</v>
      </c>
      <c r="E907" s="4" t="s">
        <v>1128</v>
      </c>
      <c r="F907" s="4" t="n">
        <f aca="false">COUNTIFS(Positions!$B$2:$B$14531,A907,Positions!$F$2:$F$14531,B907)</f>
        <v>10</v>
      </c>
      <c r="G907" s="4" t="n">
        <f aca="false">COUNTIFS(Positions!$B$2:$B$14531,A907,Positions!$F$2:$F$14531,B907,Positions!$E$2:$E$14531,"G")</f>
        <v>3</v>
      </c>
      <c r="H907" s="4" t="n">
        <f aca="false">COUNTIFS(Positions!$B$2:$B$14531,A907,Positions!$F$2:$F$14531,B907,Positions!$E$2:$E$14531,"C")</f>
        <v>2</v>
      </c>
      <c r="I907" s="3" t="n">
        <f aca="false">G907+H907</f>
        <v>5</v>
      </c>
      <c r="J907" s="6" t="n">
        <f aca="false">IF(F907=0,0,I907/F907)</f>
        <v>0.5</v>
      </c>
    </row>
    <row r="908" customFormat="false" ht="15" hidden="false" customHeight="false" outlineLevel="0" collapsed="false">
      <c r="A908" s="4" t="s">
        <v>218</v>
      </c>
      <c r="B908" s="4" t="s">
        <v>811</v>
      </c>
      <c r="C908" s="4" t="s">
        <v>910</v>
      </c>
      <c r="D908" s="4" t="s">
        <v>911</v>
      </c>
      <c r="E908" s="4" t="s">
        <v>1008</v>
      </c>
      <c r="F908" s="4" t="n">
        <f aca="false">COUNTIFS(Positions!$B$2:$B$14531,A908,Positions!$F$2:$F$14531,B908)</f>
        <v>7</v>
      </c>
      <c r="G908" s="4" t="n">
        <f aca="false">COUNTIFS(Positions!$B$2:$B$14531,A908,Positions!$F$2:$F$14531,B908,Positions!$E$2:$E$14531,"G")</f>
        <v>0</v>
      </c>
      <c r="H908" s="4" t="n">
        <f aca="false">COUNTIFS(Positions!$B$2:$B$14531,A908,Positions!$F$2:$F$14531,B908,Positions!$E$2:$E$14531,"C")</f>
        <v>2</v>
      </c>
      <c r="I908" s="3" t="n">
        <f aca="false">G908+H908</f>
        <v>2</v>
      </c>
      <c r="J908" s="6" t="n">
        <f aca="false">IF(F908=0,0,I908/F908)</f>
        <v>0.285714285714286</v>
      </c>
    </row>
    <row r="909" customFormat="false" ht="15" hidden="false" customHeight="false" outlineLevel="0" collapsed="false">
      <c r="A909" s="4" t="s">
        <v>218</v>
      </c>
      <c r="B909" s="4" t="s">
        <v>824</v>
      </c>
      <c r="C909" s="4" t="s">
        <v>913</v>
      </c>
      <c r="D909" s="4" t="s">
        <v>914</v>
      </c>
      <c r="E909" s="4" t="s">
        <v>953</v>
      </c>
      <c r="F909" s="4" t="n">
        <f aca="false">COUNTIFS(Positions!$B$2:$B$14531,A909,Positions!$F$2:$F$14531,B909)</f>
        <v>5</v>
      </c>
      <c r="G909" s="4" t="n">
        <f aca="false">COUNTIFS(Positions!$B$2:$B$14531,A909,Positions!$F$2:$F$14531,B909,Positions!$E$2:$E$14531,"G")</f>
        <v>2</v>
      </c>
      <c r="H909" s="4" t="n">
        <f aca="false">COUNTIFS(Positions!$B$2:$B$14531,A909,Positions!$F$2:$F$14531,B909,Positions!$E$2:$E$14531,"C")</f>
        <v>1</v>
      </c>
      <c r="I909" s="3" t="n">
        <f aca="false">G909+H909</f>
        <v>3</v>
      </c>
      <c r="J909" s="6" t="n">
        <f aca="false">IF(F909=0,0,I909/F909)</f>
        <v>0.6</v>
      </c>
    </row>
    <row r="910" customFormat="false" ht="15" hidden="false" customHeight="false" outlineLevel="0" collapsed="false">
      <c r="A910" s="4" t="s">
        <v>218</v>
      </c>
      <c r="B910" s="4" t="s">
        <v>836</v>
      </c>
      <c r="C910" s="4" t="s">
        <v>916</v>
      </c>
      <c r="D910" s="4" t="s">
        <v>917</v>
      </c>
      <c r="E910" s="4" t="s">
        <v>988</v>
      </c>
      <c r="F910" s="4" t="n">
        <f aca="false">COUNTIFS(Positions!$B$2:$B$14531,A910,Positions!$F$2:$F$14531,B910)</f>
        <v>7</v>
      </c>
      <c r="G910" s="4" t="n">
        <f aca="false">COUNTIFS(Positions!$B$2:$B$14531,A910,Positions!$F$2:$F$14531,B910,Positions!$E$2:$E$14531,"G")</f>
        <v>1</v>
      </c>
      <c r="H910" s="4" t="n">
        <f aca="false">COUNTIFS(Positions!$B$2:$B$14531,A910,Positions!$F$2:$F$14531,B910,Positions!$E$2:$E$14531,"C")</f>
        <v>1</v>
      </c>
      <c r="I910" s="3" t="n">
        <f aca="false">G910+H910</f>
        <v>2</v>
      </c>
      <c r="J910" s="6" t="n">
        <f aca="false">IF(F910=0,0,I910/F910)</f>
        <v>0.285714285714286</v>
      </c>
    </row>
    <row r="911" customFormat="false" ht="15" hidden="false" customHeight="false" outlineLevel="0" collapsed="false">
      <c r="A911" s="7" t="s">
        <v>218</v>
      </c>
      <c r="B911" s="7" t="s">
        <v>919</v>
      </c>
      <c r="C911" s="7" t="s">
        <v>920</v>
      </c>
      <c r="D911" s="7" t="s">
        <v>921</v>
      </c>
      <c r="E911" s="7" t="s">
        <v>357</v>
      </c>
      <c r="F911" s="7" t="n">
        <f aca="false">COUNTIFS(Positions!$B$2:$B$14531,A911,Positions!$F$2:$F$14531,"Position 8")+COUNTIFS(Positions!$B$2:$B$14531,A911,Positions!$F$2:$F$14531,"Position 9")+COUNTIFS(Positions!$B$2:$B$14531,A911,Positions!$F$2:$F$14531,"Position 26")</f>
        <v>3</v>
      </c>
      <c r="G911" s="7" t="n">
        <f aca="false">COUNTIFS(Positions!$B$2:$B$14531,A911,Positions!$F$2:$F$14531,"Position 8",Positions!$E$2:$E$14531,"G")+COUNTIFS(Positions!$B$2:$B$14531,A911,Positions!$F$2:$F$14531,"Position 9",Positions!$E$2:$E$14531,"G")+COUNTIFS(Positions!$B$2:$B$14531,A911,Positions!$F$2:$F$14531,"Position 26",Positions!$E$2:$E$14531,"G")</f>
        <v>1</v>
      </c>
      <c r="H911" s="7" t="n">
        <f aca="false">COUNTIFS(Positions!$B$2:$B$14531,A911,Positions!$F$2:$F$14531,"Position 8",Positions!$E$2:$E$14531,"C")+COUNTIFS(Positions!$B$2:$B$14531,A911,Positions!$F$2:$F$14531,"Position 9",Positions!$E$2:$E$14531,"C")+COUNTIFS(Positions!$B$2:$B$14531,A911,Positions!$F$2:$F$14531,"Position 26",Positions!$E$2:$E$14531,"C")</f>
        <v>1</v>
      </c>
      <c r="I911" s="8" t="n">
        <f aca="false">G911+H911</f>
        <v>2</v>
      </c>
      <c r="J911" s="26" t="n">
        <f aca="false">IF(F911=0,0,I911/F911)</f>
        <v>0.666666666666667</v>
      </c>
    </row>
    <row r="912" customFormat="false" ht="15" hidden="false" customHeight="false" outlineLevel="0" collapsed="false">
      <c r="A912" s="4" t="s">
        <v>219</v>
      </c>
      <c r="B912" s="4" t="s">
        <v>788</v>
      </c>
      <c r="C912" s="4" t="s">
        <v>907</v>
      </c>
      <c r="D912" s="4" t="s">
        <v>908</v>
      </c>
      <c r="E912" s="4" t="s">
        <v>1128</v>
      </c>
      <c r="F912" s="4" t="n">
        <f aca="false">COUNTIFS(Positions!$B$2:$B$14531,A912,Positions!$F$2:$F$14531,B912)</f>
        <v>10</v>
      </c>
      <c r="G912" s="4" t="n">
        <f aca="false">COUNTIFS(Positions!$B$2:$B$14531,A912,Positions!$F$2:$F$14531,B912,Positions!$E$2:$E$14531,"G")</f>
        <v>3</v>
      </c>
      <c r="H912" s="4" t="n">
        <f aca="false">COUNTIFS(Positions!$B$2:$B$14531,A912,Positions!$F$2:$F$14531,B912,Positions!$E$2:$E$14531,"C")</f>
        <v>2</v>
      </c>
      <c r="I912" s="3" t="n">
        <f aca="false">G912+H912</f>
        <v>5</v>
      </c>
      <c r="J912" s="6" t="n">
        <f aca="false">IF(F912=0,0,I912/F912)</f>
        <v>0.5</v>
      </c>
    </row>
    <row r="913" customFormat="false" ht="15" hidden="false" customHeight="false" outlineLevel="0" collapsed="false">
      <c r="A913" s="4" t="s">
        <v>219</v>
      </c>
      <c r="B913" s="4" t="s">
        <v>811</v>
      </c>
      <c r="C913" s="4" t="s">
        <v>910</v>
      </c>
      <c r="D913" s="4" t="s">
        <v>911</v>
      </c>
      <c r="E913" s="4" t="s">
        <v>1232</v>
      </c>
      <c r="F913" s="4" t="n">
        <f aca="false">COUNTIFS(Positions!$B$2:$B$14531,A913,Positions!$F$2:$F$14531,B913)</f>
        <v>7</v>
      </c>
      <c r="G913" s="4" t="n">
        <f aca="false">COUNTIFS(Positions!$B$2:$B$14531,A913,Positions!$F$2:$F$14531,B913,Positions!$E$2:$E$14531,"G")</f>
        <v>2</v>
      </c>
      <c r="H913" s="4" t="n">
        <f aca="false">COUNTIFS(Positions!$B$2:$B$14531,A913,Positions!$F$2:$F$14531,B913,Positions!$E$2:$E$14531,"C")</f>
        <v>3</v>
      </c>
      <c r="I913" s="3" t="n">
        <f aca="false">G913+H913</f>
        <v>5</v>
      </c>
      <c r="J913" s="6" t="n">
        <f aca="false">IF(F913=0,0,I913/F913)</f>
        <v>0.714285714285714</v>
      </c>
    </row>
    <row r="914" customFormat="false" ht="15" hidden="false" customHeight="false" outlineLevel="0" collapsed="false">
      <c r="A914" s="4" t="s">
        <v>219</v>
      </c>
      <c r="B914" s="4" t="s">
        <v>824</v>
      </c>
      <c r="C914" s="4" t="s">
        <v>913</v>
      </c>
      <c r="D914" s="4" t="s">
        <v>914</v>
      </c>
      <c r="E914" s="4" t="s">
        <v>953</v>
      </c>
      <c r="F914" s="4" t="n">
        <f aca="false">COUNTIFS(Positions!$B$2:$B$14531,A914,Positions!$F$2:$F$14531,B914)</f>
        <v>5</v>
      </c>
      <c r="G914" s="4" t="n">
        <f aca="false">COUNTIFS(Positions!$B$2:$B$14531,A914,Positions!$F$2:$F$14531,B914,Positions!$E$2:$E$14531,"G")</f>
        <v>2</v>
      </c>
      <c r="H914" s="4" t="n">
        <f aca="false">COUNTIFS(Positions!$B$2:$B$14531,A914,Positions!$F$2:$F$14531,B914,Positions!$E$2:$E$14531,"C")</f>
        <v>1</v>
      </c>
      <c r="I914" s="3" t="n">
        <f aca="false">G914+H914</f>
        <v>3</v>
      </c>
      <c r="J914" s="6" t="n">
        <f aca="false">IF(F914=0,0,I914/F914)</f>
        <v>0.6</v>
      </c>
    </row>
    <row r="915" customFormat="false" ht="15" hidden="false" customHeight="false" outlineLevel="0" collapsed="false">
      <c r="A915" s="4" t="s">
        <v>219</v>
      </c>
      <c r="B915" s="4" t="s">
        <v>836</v>
      </c>
      <c r="C915" s="4" t="s">
        <v>916</v>
      </c>
      <c r="D915" s="4" t="s">
        <v>917</v>
      </c>
      <c r="E915" s="4" t="s">
        <v>988</v>
      </c>
      <c r="F915" s="4" t="n">
        <f aca="false">COUNTIFS(Positions!$B$2:$B$14531,A915,Positions!$F$2:$F$14531,B915)</f>
        <v>7</v>
      </c>
      <c r="G915" s="4" t="n">
        <f aca="false">COUNTIFS(Positions!$B$2:$B$14531,A915,Positions!$F$2:$F$14531,B915,Positions!$E$2:$E$14531,"G")</f>
        <v>1</v>
      </c>
      <c r="H915" s="4" t="n">
        <f aca="false">COUNTIFS(Positions!$B$2:$B$14531,A915,Positions!$F$2:$F$14531,B915,Positions!$E$2:$E$14531,"C")</f>
        <v>1</v>
      </c>
      <c r="I915" s="3" t="n">
        <f aca="false">G915+H915</f>
        <v>2</v>
      </c>
      <c r="J915" s="6" t="n">
        <f aca="false">IF(F915=0,0,I915/F915)</f>
        <v>0.285714285714286</v>
      </c>
    </row>
    <row r="916" customFormat="false" ht="15" hidden="false" customHeight="false" outlineLevel="0" collapsed="false">
      <c r="A916" s="7" t="s">
        <v>219</v>
      </c>
      <c r="B916" s="7" t="s">
        <v>919</v>
      </c>
      <c r="C916" s="7" t="s">
        <v>920</v>
      </c>
      <c r="D916" s="7" t="s">
        <v>921</v>
      </c>
      <c r="E916" s="7" t="s">
        <v>357</v>
      </c>
      <c r="F916" s="7" t="n">
        <f aca="false">COUNTIFS(Positions!$B$2:$B$14531,A916,Positions!$F$2:$F$14531,"Position 8")+COUNTIFS(Positions!$B$2:$B$14531,A916,Positions!$F$2:$F$14531,"Position 9")+COUNTIFS(Positions!$B$2:$B$14531,A916,Positions!$F$2:$F$14531,"Position 26")</f>
        <v>3</v>
      </c>
      <c r="G916" s="7" t="n">
        <f aca="false">COUNTIFS(Positions!$B$2:$B$14531,A916,Positions!$F$2:$F$14531,"Position 8",Positions!$E$2:$E$14531,"G")+COUNTIFS(Positions!$B$2:$B$14531,A916,Positions!$F$2:$F$14531,"Position 9",Positions!$E$2:$E$14531,"G")+COUNTIFS(Positions!$B$2:$B$14531,A916,Positions!$F$2:$F$14531,"Position 26",Positions!$E$2:$E$14531,"G")</f>
        <v>1</v>
      </c>
      <c r="H916" s="7" t="n">
        <f aca="false">COUNTIFS(Positions!$B$2:$B$14531,A916,Positions!$F$2:$F$14531,"Position 8",Positions!$E$2:$E$14531,"C")+COUNTIFS(Positions!$B$2:$B$14531,A916,Positions!$F$2:$F$14531,"Position 9",Positions!$E$2:$E$14531,"C")+COUNTIFS(Positions!$B$2:$B$14531,A916,Positions!$F$2:$F$14531,"Position 26",Positions!$E$2:$E$14531,"C")</f>
        <v>1</v>
      </c>
      <c r="I916" s="8" t="n">
        <f aca="false">G916+H916</f>
        <v>2</v>
      </c>
      <c r="J916" s="26" t="n">
        <f aca="false">IF(F916=0,0,I916/F916)</f>
        <v>0.666666666666667</v>
      </c>
    </row>
    <row r="917" customFormat="false" ht="15" hidden="false" customHeight="false" outlineLevel="0" collapsed="false">
      <c r="A917" s="4" t="s">
        <v>220</v>
      </c>
      <c r="B917" s="4" t="s">
        <v>788</v>
      </c>
      <c r="C917" s="4" t="s">
        <v>907</v>
      </c>
      <c r="D917" s="4" t="s">
        <v>929</v>
      </c>
      <c r="E917" s="4" t="s">
        <v>979</v>
      </c>
      <c r="F917" s="4" t="n">
        <f aca="false">COUNTIFS(Positions!$B$2:$B$14531,A917,Positions!$F$2:$F$14531,B917)</f>
        <v>9</v>
      </c>
      <c r="G917" s="4" t="n">
        <f aca="false">COUNTIFS(Positions!$B$2:$B$14531,A917,Positions!$F$2:$F$14531,B917,Positions!$E$2:$E$14531,"G")</f>
        <v>3</v>
      </c>
      <c r="H917" s="4" t="n">
        <f aca="false">COUNTIFS(Positions!$B$2:$B$14531,A917,Positions!$F$2:$F$14531,B917,Positions!$E$2:$E$14531,"C")</f>
        <v>0</v>
      </c>
      <c r="I917" s="3" t="n">
        <f aca="false">G917+H917</f>
        <v>3</v>
      </c>
      <c r="J917" s="6" t="n">
        <f aca="false">IF(F917=0,0,I917/F917)</f>
        <v>0.333333333333333</v>
      </c>
    </row>
    <row r="918" customFormat="false" ht="15" hidden="false" customHeight="false" outlineLevel="0" collapsed="false">
      <c r="A918" s="4" t="s">
        <v>220</v>
      </c>
      <c r="B918" s="4" t="s">
        <v>811</v>
      </c>
      <c r="C918" s="4" t="s">
        <v>910</v>
      </c>
      <c r="D918" s="4" t="s">
        <v>931</v>
      </c>
      <c r="E918" s="4" t="s">
        <v>1140</v>
      </c>
      <c r="F918" s="4" t="n">
        <f aca="false">COUNTIFS(Positions!$B$2:$B$14531,A918,Positions!$F$2:$F$14531,B918)</f>
        <v>7</v>
      </c>
      <c r="G918" s="4" t="n">
        <f aca="false">COUNTIFS(Positions!$B$2:$B$14531,A918,Positions!$F$2:$F$14531,B918,Positions!$E$2:$E$14531,"G")</f>
        <v>1</v>
      </c>
      <c r="H918" s="4" t="n">
        <f aca="false">COUNTIFS(Positions!$B$2:$B$14531,A918,Positions!$F$2:$F$14531,B918,Positions!$E$2:$E$14531,"C")</f>
        <v>1</v>
      </c>
      <c r="I918" s="3" t="n">
        <f aca="false">G918+H918</f>
        <v>2</v>
      </c>
      <c r="J918" s="6" t="n">
        <f aca="false">IF(F918=0,0,I918/F918)</f>
        <v>0.285714285714286</v>
      </c>
    </row>
    <row r="919" customFormat="false" ht="15" hidden="false" customHeight="false" outlineLevel="0" collapsed="false">
      <c r="A919" s="4" t="s">
        <v>220</v>
      </c>
      <c r="B919" s="4" t="s">
        <v>824</v>
      </c>
      <c r="C919" s="4" t="s">
        <v>913</v>
      </c>
      <c r="D919" s="4" t="s">
        <v>949</v>
      </c>
      <c r="E919" s="4" t="s">
        <v>1038</v>
      </c>
      <c r="F919" s="4" t="n">
        <f aca="false">COUNTIFS(Positions!$B$2:$B$14531,A919,Positions!$F$2:$F$14531,B919)</f>
        <v>5</v>
      </c>
      <c r="G919" s="4" t="n">
        <f aca="false">COUNTIFS(Positions!$B$2:$B$14531,A919,Positions!$F$2:$F$14531,B919,Positions!$E$2:$E$14531,"G")</f>
        <v>1</v>
      </c>
      <c r="H919" s="4" t="n">
        <f aca="false">COUNTIFS(Positions!$B$2:$B$14531,A919,Positions!$F$2:$F$14531,B919,Positions!$E$2:$E$14531,"C")</f>
        <v>1</v>
      </c>
      <c r="I919" s="3" t="n">
        <f aca="false">G919+H919</f>
        <v>2</v>
      </c>
      <c r="J919" s="6" t="n">
        <f aca="false">IF(F919=0,0,I919/F919)</f>
        <v>0.4</v>
      </c>
    </row>
    <row r="920" customFormat="false" ht="15" hidden="false" customHeight="false" outlineLevel="0" collapsed="false">
      <c r="A920" s="4" t="s">
        <v>220</v>
      </c>
      <c r="B920" s="4" t="s">
        <v>836</v>
      </c>
      <c r="C920" s="4" t="s">
        <v>916</v>
      </c>
      <c r="D920" s="4" t="s">
        <v>951</v>
      </c>
      <c r="E920" s="4" t="s">
        <v>1233</v>
      </c>
      <c r="F920" s="4" t="n">
        <f aca="false">COUNTIFS(Positions!$B$2:$B$14531,A920,Positions!$F$2:$F$14531,B920)</f>
        <v>7</v>
      </c>
      <c r="G920" s="4" t="n">
        <f aca="false">COUNTIFS(Positions!$B$2:$B$14531,A920,Positions!$F$2:$F$14531,B920,Positions!$E$2:$E$14531,"G")</f>
        <v>0</v>
      </c>
      <c r="H920" s="4" t="n">
        <f aca="false">COUNTIFS(Positions!$B$2:$B$14531,A920,Positions!$F$2:$F$14531,B920,Positions!$E$2:$E$14531,"C")</f>
        <v>3</v>
      </c>
      <c r="I920" s="3" t="n">
        <f aca="false">G920+H920</f>
        <v>3</v>
      </c>
      <c r="J920" s="6" t="n">
        <f aca="false">IF(F920=0,0,I920/F920)</f>
        <v>0.428571428571429</v>
      </c>
    </row>
    <row r="921" customFormat="false" ht="15" hidden="false" customHeight="false" outlineLevel="0" collapsed="false">
      <c r="A921" s="7" t="s">
        <v>220</v>
      </c>
      <c r="B921" s="7" t="s">
        <v>919</v>
      </c>
      <c r="C921" s="7" t="s">
        <v>920</v>
      </c>
      <c r="D921" s="7" t="s">
        <v>936</v>
      </c>
      <c r="E921" s="7" t="s">
        <v>327</v>
      </c>
      <c r="F921" s="7" t="n">
        <f aca="false">COUNTIFS(Positions!$B$2:$B$14531,A921,Positions!$F$2:$F$14531,"Position 8")+COUNTIFS(Positions!$B$2:$B$14531,A921,Positions!$F$2:$F$14531,"Position 9")+COUNTIFS(Positions!$B$2:$B$14531,A921,Positions!$F$2:$F$14531,"Position 26")</f>
        <v>3</v>
      </c>
      <c r="G921" s="7" t="n">
        <f aca="false">COUNTIFS(Positions!$B$2:$B$14531,A921,Positions!$F$2:$F$14531,"Position 8",Positions!$E$2:$E$14531,"G")+COUNTIFS(Positions!$B$2:$B$14531,A921,Positions!$F$2:$F$14531,"Position 9",Positions!$E$2:$E$14531,"G")+COUNTIFS(Positions!$B$2:$B$14531,A921,Positions!$F$2:$F$14531,"Position 26",Positions!$E$2:$E$14531,"G")</f>
        <v>2</v>
      </c>
      <c r="H921" s="7" t="n">
        <f aca="false">COUNTIFS(Positions!$B$2:$B$14531,A921,Positions!$F$2:$F$14531,"Position 8",Positions!$E$2:$E$14531,"C")+COUNTIFS(Positions!$B$2:$B$14531,A921,Positions!$F$2:$F$14531,"Position 9",Positions!$E$2:$E$14531,"C")+COUNTIFS(Positions!$B$2:$B$14531,A921,Positions!$F$2:$F$14531,"Position 26",Positions!$E$2:$E$14531,"C")</f>
        <v>0</v>
      </c>
      <c r="I921" s="8" t="n">
        <f aca="false">G921+H921</f>
        <v>2</v>
      </c>
      <c r="J921" s="26" t="n">
        <f aca="false">IF(F921=0,0,I921/F921)</f>
        <v>0.666666666666667</v>
      </c>
    </row>
    <row r="922" customFormat="false" ht="15" hidden="false" customHeight="false" outlineLevel="0" collapsed="false">
      <c r="A922" s="4" t="s">
        <v>221</v>
      </c>
      <c r="B922" s="4" t="s">
        <v>788</v>
      </c>
      <c r="C922" s="4" t="s">
        <v>907</v>
      </c>
      <c r="D922" s="4" t="s">
        <v>957</v>
      </c>
      <c r="E922" s="4" t="s">
        <v>1122</v>
      </c>
      <c r="F922" s="4" t="n">
        <f aca="false">COUNTIFS(Positions!$B$2:$B$14531,A922,Positions!$F$2:$F$14531,B922)</f>
        <v>7</v>
      </c>
      <c r="G922" s="4" t="n">
        <f aca="false">COUNTIFS(Positions!$B$2:$B$14531,A922,Positions!$F$2:$F$14531,B922,Positions!$E$2:$E$14531,"G")</f>
        <v>2</v>
      </c>
      <c r="H922" s="4" t="n">
        <f aca="false">COUNTIFS(Positions!$B$2:$B$14531,A922,Positions!$F$2:$F$14531,B922,Positions!$E$2:$E$14531,"C")</f>
        <v>1</v>
      </c>
      <c r="I922" s="3" t="n">
        <f aca="false">G922+H922</f>
        <v>3</v>
      </c>
      <c r="J922" s="6" t="n">
        <f aca="false">IF(F922=0,0,I922/F922)</f>
        <v>0.428571428571429</v>
      </c>
    </row>
    <row r="923" customFormat="false" ht="15" hidden="false" customHeight="false" outlineLevel="0" collapsed="false">
      <c r="A923" s="4" t="s">
        <v>221</v>
      </c>
      <c r="B923" s="4" t="s">
        <v>811</v>
      </c>
      <c r="C923" s="4" t="s">
        <v>910</v>
      </c>
      <c r="D923" s="4" t="s">
        <v>959</v>
      </c>
      <c r="E923" s="4" t="s">
        <v>912</v>
      </c>
      <c r="F923" s="4" t="n">
        <f aca="false">COUNTIFS(Positions!$B$2:$B$14531,A923,Positions!$F$2:$F$14531,B923)</f>
        <v>7</v>
      </c>
      <c r="G923" s="4" t="n">
        <f aca="false">COUNTIFS(Positions!$B$2:$B$14531,A923,Positions!$F$2:$F$14531,B923,Positions!$E$2:$E$14531,"G")</f>
        <v>0</v>
      </c>
      <c r="H923" s="4" t="n">
        <f aca="false">COUNTIFS(Positions!$B$2:$B$14531,A923,Positions!$F$2:$F$14531,B923,Positions!$E$2:$E$14531,"C")</f>
        <v>2</v>
      </c>
      <c r="I923" s="3" t="n">
        <f aca="false">G923+H923</f>
        <v>2</v>
      </c>
      <c r="J923" s="6" t="n">
        <f aca="false">IF(F923=0,0,I923/F923)</f>
        <v>0.285714285714286</v>
      </c>
    </row>
    <row r="924" customFormat="false" ht="15" hidden="false" customHeight="false" outlineLevel="0" collapsed="false">
      <c r="A924" s="4" t="s">
        <v>221</v>
      </c>
      <c r="B924" s="4" t="s">
        <v>824</v>
      </c>
      <c r="C924" s="4" t="s">
        <v>913</v>
      </c>
      <c r="D924" s="4" t="s">
        <v>961</v>
      </c>
      <c r="E924" s="4" t="s">
        <v>1234</v>
      </c>
      <c r="F924" s="4" t="n">
        <f aca="false">COUNTIFS(Positions!$B$2:$B$14531,A924,Positions!$F$2:$F$14531,B924)</f>
        <v>5</v>
      </c>
      <c r="G924" s="4" t="n">
        <f aca="false">COUNTIFS(Positions!$B$2:$B$14531,A924,Positions!$F$2:$F$14531,B924,Positions!$E$2:$E$14531,"G")</f>
        <v>1</v>
      </c>
      <c r="H924" s="4" t="n">
        <f aca="false">COUNTIFS(Positions!$B$2:$B$14531,A924,Positions!$F$2:$F$14531,B924,Positions!$E$2:$E$14531,"C")</f>
        <v>0</v>
      </c>
      <c r="I924" s="3" t="n">
        <f aca="false">G924+H924</f>
        <v>1</v>
      </c>
      <c r="J924" s="6" t="n">
        <f aca="false">IF(F924=0,0,I924/F924)</f>
        <v>0.2</v>
      </c>
    </row>
    <row r="925" customFormat="false" ht="15" hidden="false" customHeight="false" outlineLevel="0" collapsed="false">
      <c r="A925" s="4" t="s">
        <v>221</v>
      </c>
      <c r="B925" s="4" t="s">
        <v>836</v>
      </c>
      <c r="C925" s="4" t="s">
        <v>916</v>
      </c>
      <c r="D925" s="4" t="s">
        <v>962</v>
      </c>
      <c r="E925" s="4" t="s">
        <v>1235</v>
      </c>
      <c r="F925" s="4" t="n">
        <f aca="false">COUNTIFS(Positions!$B$2:$B$14531,A925,Positions!$F$2:$F$14531,B925)</f>
        <v>7</v>
      </c>
      <c r="G925" s="4" t="n">
        <f aca="false">COUNTIFS(Positions!$B$2:$B$14531,A925,Positions!$F$2:$F$14531,B925,Positions!$E$2:$E$14531,"G")</f>
        <v>1</v>
      </c>
      <c r="H925" s="4" t="n">
        <f aca="false">COUNTIFS(Positions!$B$2:$B$14531,A925,Positions!$F$2:$F$14531,B925,Positions!$E$2:$E$14531,"C")</f>
        <v>3</v>
      </c>
      <c r="I925" s="3" t="n">
        <f aca="false">G925+H925</f>
        <v>4</v>
      </c>
      <c r="J925" s="6" t="n">
        <f aca="false">IF(F925=0,0,I925/F925)</f>
        <v>0.571428571428571</v>
      </c>
    </row>
    <row r="926" customFormat="false" ht="15" hidden="false" customHeight="false" outlineLevel="0" collapsed="false">
      <c r="A926" s="7" t="s">
        <v>221</v>
      </c>
      <c r="B926" s="7" t="s">
        <v>919</v>
      </c>
      <c r="C926" s="7" t="s">
        <v>920</v>
      </c>
      <c r="D926" s="7" t="s">
        <v>963</v>
      </c>
      <c r="E926" s="7" t="s">
        <v>327</v>
      </c>
      <c r="F926" s="7" t="n">
        <f aca="false">COUNTIFS(Positions!$B$2:$B$14531,A926,Positions!$F$2:$F$14531,"Position 8")+COUNTIFS(Positions!$B$2:$B$14531,A926,Positions!$F$2:$F$14531,"Position 9")+COUNTIFS(Positions!$B$2:$B$14531,A926,Positions!$F$2:$F$14531,"Position 26")</f>
        <v>3</v>
      </c>
      <c r="G926" s="7" t="n">
        <f aca="false">COUNTIFS(Positions!$B$2:$B$14531,A926,Positions!$F$2:$F$14531,"Position 8",Positions!$E$2:$E$14531,"G")+COUNTIFS(Positions!$B$2:$B$14531,A926,Positions!$F$2:$F$14531,"Position 9",Positions!$E$2:$E$14531,"G")+COUNTIFS(Positions!$B$2:$B$14531,A926,Positions!$F$2:$F$14531,"Position 26",Positions!$E$2:$E$14531,"G")</f>
        <v>2</v>
      </c>
      <c r="H926" s="7" t="n">
        <f aca="false">COUNTIFS(Positions!$B$2:$B$14531,A926,Positions!$F$2:$F$14531,"Position 8",Positions!$E$2:$E$14531,"C")+COUNTIFS(Positions!$B$2:$B$14531,A926,Positions!$F$2:$F$14531,"Position 9",Positions!$E$2:$E$14531,"C")+COUNTIFS(Positions!$B$2:$B$14531,A926,Positions!$F$2:$F$14531,"Position 26",Positions!$E$2:$E$14531,"C")</f>
        <v>0</v>
      </c>
      <c r="I926" s="8" t="n">
        <f aca="false">G926+H926</f>
        <v>2</v>
      </c>
      <c r="J926" s="26" t="n">
        <f aca="false">IF(F926=0,0,I926/F926)</f>
        <v>0.666666666666667</v>
      </c>
    </row>
    <row r="927" customFormat="false" ht="15" hidden="false" customHeight="false" outlineLevel="0" collapsed="false">
      <c r="A927" s="4" t="s">
        <v>222</v>
      </c>
      <c r="B927" s="4" t="s">
        <v>788</v>
      </c>
      <c r="C927" s="4" t="s">
        <v>907</v>
      </c>
      <c r="D927" s="4" t="s">
        <v>907</v>
      </c>
      <c r="E927" s="4" t="s">
        <v>1236</v>
      </c>
      <c r="F927" s="4" t="n">
        <f aca="false">COUNTIFS(Positions!$B$2:$B$14531,A927,Positions!$F$2:$F$14531,B927)</f>
        <v>8</v>
      </c>
      <c r="G927" s="4" t="n">
        <f aca="false">COUNTIFS(Positions!$B$2:$B$14531,A927,Positions!$F$2:$F$14531,B927,Positions!$E$2:$E$14531,"G")</f>
        <v>2</v>
      </c>
      <c r="H927" s="4" t="n">
        <f aca="false">COUNTIFS(Positions!$B$2:$B$14531,A927,Positions!$F$2:$F$14531,B927,Positions!$E$2:$E$14531,"C")</f>
        <v>1</v>
      </c>
      <c r="I927" s="3" t="n">
        <f aca="false">G927+H927</f>
        <v>3</v>
      </c>
      <c r="J927" s="6" t="n">
        <f aca="false">IF(F927=0,0,I927/F927)</f>
        <v>0.375</v>
      </c>
    </row>
    <row r="928" customFormat="false" ht="15" hidden="false" customHeight="false" outlineLevel="0" collapsed="false">
      <c r="A928" s="4" t="s">
        <v>222</v>
      </c>
      <c r="B928" s="4" t="s">
        <v>811</v>
      </c>
      <c r="C928" s="4" t="s">
        <v>910</v>
      </c>
      <c r="D928" s="4" t="s">
        <v>910</v>
      </c>
      <c r="E928" s="4" t="s">
        <v>1237</v>
      </c>
      <c r="F928" s="4" t="n">
        <f aca="false">COUNTIFS(Positions!$B$2:$B$14531,A928,Positions!$F$2:$F$14531,B928)</f>
        <v>7</v>
      </c>
      <c r="G928" s="4" t="n">
        <f aca="false">COUNTIFS(Positions!$B$2:$B$14531,A928,Positions!$F$2:$F$14531,B928,Positions!$E$2:$E$14531,"G")</f>
        <v>2</v>
      </c>
      <c r="H928" s="4" t="n">
        <f aca="false">COUNTIFS(Positions!$B$2:$B$14531,A928,Positions!$F$2:$F$14531,B928,Positions!$E$2:$E$14531,"C")</f>
        <v>2</v>
      </c>
      <c r="I928" s="3" t="n">
        <f aca="false">G928+H928</f>
        <v>4</v>
      </c>
      <c r="J928" s="6" t="n">
        <f aca="false">IF(F928=0,0,I928/F928)</f>
        <v>0.571428571428571</v>
      </c>
    </row>
    <row r="929" customFormat="false" ht="15" hidden="false" customHeight="false" outlineLevel="0" collapsed="false">
      <c r="A929" s="4" t="s">
        <v>222</v>
      </c>
      <c r="B929" s="4" t="s">
        <v>824</v>
      </c>
      <c r="C929" s="4" t="s">
        <v>913</v>
      </c>
      <c r="D929" s="4" t="s">
        <v>1026</v>
      </c>
      <c r="E929" s="4" t="s">
        <v>1238</v>
      </c>
      <c r="F929" s="4" t="n">
        <f aca="false">COUNTIFS(Positions!$B$2:$B$14531,A929,Positions!$F$2:$F$14531,B929)</f>
        <v>4</v>
      </c>
      <c r="G929" s="4" t="n">
        <f aca="false">COUNTIFS(Positions!$B$2:$B$14531,A929,Positions!$F$2:$F$14531,B929,Positions!$E$2:$E$14531,"G")</f>
        <v>1</v>
      </c>
      <c r="H929" s="4" t="n">
        <f aca="false">COUNTIFS(Positions!$B$2:$B$14531,A929,Positions!$F$2:$F$14531,B929,Positions!$E$2:$E$14531,"C")</f>
        <v>0</v>
      </c>
      <c r="I929" s="3" t="n">
        <f aca="false">G929+H929</f>
        <v>1</v>
      </c>
      <c r="J929" s="6" t="n">
        <f aca="false">IF(F929=0,0,I929/F929)</f>
        <v>0.25</v>
      </c>
    </row>
    <row r="930" customFormat="false" ht="15" hidden="false" customHeight="false" outlineLevel="0" collapsed="false">
      <c r="A930" s="4" t="s">
        <v>222</v>
      </c>
      <c r="B930" s="4" t="s">
        <v>836</v>
      </c>
      <c r="C930" s="4" t="s">
        <v>916</v>
      </c>
      <c r="D930" s="4" t="s">
        <v>962</v>
      </c>
      <c r="E930" s="4" t="s">
        <v>1070</v>
      </c>
      <c r="F930" s="4" t="n">
        <f aca="false">COUNTIFS(Positions!$B$2:$B$14531,A930,Positions!$F$2:$F$14531,B930)</f>
        <v>7</v>
      </c>
      <c r="G930" s="4" t="n">
        <f aca="false">COUNTIFS(Positions!$B$2:$B$14531,A930,Positions!$F$2:$F$14531,B930,Positions!$E$2:$E$14531,"G")</f>
        <v>0</v>
      </c>
      <c r="H930" s="4" t="n">
        <f aca="false">COUNTIFS(Positions!$B$2:$B$14531,A930,Positions!$F$2:$F$14531,B930,Positions!$E$2:$E$14531,"C")</f>
        <v>1</v>
      </c>
      <c r="I930" s="3" t="n">
        <f aca="false">G930+H930</f>
        <v>1</v>
      </c>
      <c r="J930" s="6" t="n">
        <f aca="false">IF(F930=0,0,I930/F930)</f>
        <v>0.142857142857143</v>
      </c>
    </row>
    <row r="931" customFormat="false" ht="15" hidden="false" customHeight="false" outlineLevel="0" collapsed="false">
      <c r="A931" s="7" t="s">
        <v>222</v>
      </c>
      <c r="B931" s="7" t="s">
        <v>919</v>
      </c>
      <c r="C931" s="7" t="s">
        <v>920</v>
      </c>
      <c r="D931" s="7" t="s">
        <v>920</v>
      </c>
      <c r="E931" s="7" t="s">
        <v>365</v>
      </c>
      <c r="F931" s="7" t="n">
        <f aca="false">COUNTIFS(Positions!$B$2:$B$14531,A931,Positions!$F$2:$F$14531,"Position 8")+COUNTIFS(Positions!$B$2:$B$14531,A931,Positions!$F$2:$F$14531,"Position 9")+COUNTIFS(Positions!$B$2:$B$14531,A931,Positions!$F$2:$F$14531,"Position 26")</f>
        <v>3</v>
      </c>
      <c r="G931" s="7" t="n">
        <f aca="false">COUNTIFS(Positions!$B$2:$B$14531,A931,Positions!$F$2:$F$14531,"Position 8",Positions!$E$2:$E$14531,"G")+COUNTIFS(Positions!$B$2:$B$14531,A931,Positions!$F$2:$F$14531,"Position 9",Positions!$E$2:$E$14531,"G")+COUNTIFS(Positions!$B$2:$B$14531,A931,Positions!$F$2:$F$14531,"Position 26",Positions!$E$2:$E$14531,"G")</f>
        <v>1</v>
      </c>
      <c r="H931" s="7" t="n">
        <f aca="false">COUNTIFS(Positions!$B$2:$B$14531,A931,Positions!$F$2:$F$14531,"Position 8",Positions!$E$2:$E$14531,"C")+COUNTIFS(Positions!$B$2:$B$14531,A931,Positions!$F$2:$F$14531,"Position 9",Positions!$E$2:$E$14531,"C")+COUNTIFS(Positions!$B$2:$B$14531,A931,Positions!$F$2:$F$14531,"Position 26",Positions!$E$2:$E$14531,"C")</f>
        <v>0</v>
      </c>
      <c r="I931" s="8" t="n">
        <f aca="false">G931+H931</f>
        <v>1</v>
      </c>
      <c r="J931" s="26" t="n">
        <f aca="false">IF(F931=0,0,I931/F931)</f>
        <v>0.333333333333333</v>
      </c>
    </row>
    <row r="932" customFormat="false" ht="15" hidden="false" customHeight="false" outlineLevel="0" collapsed="false">
      <c r="A932" s="4" t="s">
        <v>223</v>
      </c>
      <c r="B932" s="4" t="s">
        <v>788</v>
      </c>
      <c r="C932" s="4" t="s">
        <v>907</v>
      </c>
      <c r="D932" s="4" t="s">
        <v>907</v>
      </c>
      <c r="E932" s="4" t="s">
        <v>1239</v>
      </c>
      <c r="F932" s="4" t="n">
        <f aca="false">COUNTIFS(Positions!$B$2:$B$14531,A932,Positions!$F$2:$F$14531,B932)</f>
        <v>8</v>
      </c>
      <c r="G932" s="4" t="n">
        <f aca="false">COUNTIFS(Positions!$B$2:$B$14531,A932,Positions!$F$2:$F$14531,B932,Positions!$E$2:$E$14531,"G")</f>
        <v>2</v>
      </c>
      <c r="H932" s="4" t="n">
        <f aca="false">COUNTIFS(Positions!$B$2:$B$14531,A932,Positions!$F$2:$F$14531,B932,Positions!$E$2:$E$14531,"C")</f>
        <v>2</v>
      </c>
      <c r="I932" s="3" t="n">
        <f aca="false">G932+H932</f>
        <v>4</v>
      </c>
      <c r="J932" s="6" t="n">
        <f aca="false">IF(F932=0,0,I932/F932)</f>
        <v>0.5</v>
      </c>
    </row>
    <row r="933" customFormat="false" ht="15" hidden="false" customHeight="false" outlineLevel="0" collapsed="false">
      <c r="A933" s="4" t="s">
        <v>223</v>
      </c>
      <c r="B933" s="4" t="s">
        <v>811</v>
      </c>
      <c r="C933" s="4" t="s">
        <v>910</v>
      </c>
      <c r="D933" s="4" t="s">
        <v>910</v>
      </c>
      <c r="E933" s="4" t="s">
        <v>1240</v>
      </c>
      <c r="F933" s="4" t="n">
        <f aca="false">COUNTIFS(Positions!$B$2:$B$14531,A933,Positions!$F$2:$F$14531,B933)</f>
        <v>7</v>
      </c>
      <c r="G933" s="4" t="n">
        <f aca="false">COUNTIFS(Positions!$B$2:$B$14531,A933,Positions!$F$2:$F$14531,B933,Positions!$E$2:$E$14531,"G")</f>
        <v>0</v>
      </c>
      <c r="H933" s="4" t="n">
        <f aca="false">COUNTIFS(Positions!$B$2:$B$14531,A933,Positions!$F$2:$F$14531,B933,Positions!$E$2:$E$14531,"C")</f>
        <v>3</v>
      </c>
      <c r="I933" s="3" t="n">
        <f aca="false">G933+H933</f>
        <v>3</v>
      </c>
      <c r="J933" s="6" t="n">
        <f aca="false">IF(F933=0,0,I933/F933)</f>
        <v>0.428571428571429</v>
      </c>
    </row>
    <row r="934" customFormat="false" ht="15" hidden="false" customHeight="false" outlineLevel="0" collapsed="false">
      <c r="A934" s="4" t="s">
        <v>223</v>
      </c>
      <c r="B934" s="4" t="s">
        <v>824</v>
      </c>
      <c r="C934" s="4" t="s">
        <v>913</v>
      </c>
      <c r="D934" s="4" t="s">
        <v>1026</v>
      </c>
      <c r="E934" s="4" t="s">
        <v>1132</v>
      </c>
      <c r="F934" s="4" t="n">
        <f aca="false">COUNTIFS(Positions!$B$2:$B$14531,A934,Positions!$F$2:$F$14531,B934)</f>
        <v>4</v>
      </c>
      <c r="G934" s="4" t="n">
        <f aca="false">COUNTIFS(Positions!$B$2:$B$14531,A934,Positions!$F$2:$F$14531,B934,Positions!$E$2:$E$14531,"G")</f>
        <v>1</v>
      </c>
      <c r="H934" s="4" t="n">
        <f aca="false">COUNTIFS(Positions!$B$2:$B$14531,A934,Positions!$F$2:$F$14531,B934,Positions!$E$2:$E$14531,"C")</f>
        <v>1</v>
      </c>
      <c r="I934" s="3" t="n">
        <f aca="false">G934+H934</f>
        <v>2</v>
      </c>
      <c r="J934" s="6" t="n">
        <f aca="false">IF(F934=0,0,I934/F934)</f>
        <v>0.5</v>
      </c>
    </row>
    <row r="935" customFormat="false" ht="15" hidden="false" customHeight="false" outlineLevel="0" collapsed="false">
      <c r="A935" s="4" t="s">
        <v>223</v>
      </c>
      <c r="B935" s="4" t="s">
        <v>836</v>
      </c>
      <c r="C935" s="4" t="s">
        <v>916</v>
      </c>
      <c r="D935" s="4" t="s">
        <v>962</v>
      </c>
      <c r="E935" s="4" t="s">
        <v>972</v>
      </c>
      <c r="F935" s="4" t="n">
        <f aca="false">COUNTIFS(Positions!$B$2:$B$14531,A935,Positions!$F$2:$F$14531,B935)</f>
        <v>7</v>
      </c>
      <c r="G935" s="4" t="n">
        <f aca="false">COUNTIFS(Positions!$B$2:$B$14531,A935,Positions!$F$2:$F$14531,B935,Positions!$E$2:$E$14531,"G")</f>
        <v>1</v>
      </c>
      <c r="H935" s="4" t="n">
        <f aca="false">COUNTIFS(Positions!$B$2:$B$14531,A935,Positions!$F$2:$F$14531,B935,Positions!$E$2:$E$14531,"C")</f>
        <v>2</v>
      </c>
      <c r="I935" s="3" t="n">
        <f aca="false">G935+H935</f>
        <v>3</v>
      </c>
      <c r="J935" s="6" t="n">
        <f aca="false">IF(F935=0,0,I935/F935)</f>
        <v>0.428571428571429</v>
      </c>
    </row>
    <row r="936" customFormat="false" ht="15" hidden="false" customHeight="false" outlineLevel="0" collapsed="false">
      <c r="A936" s="7" t="s">
        <v>223</v>
      </c>
      <c r="B936" s="7" t="s">
        <v>919</v>
      </c>
      <c r="C936" s="7" t="s">
        <v>920</v>
      </c>
      <c r="D936" s="7" t="s">
        <v>920</v>
      </c>
      <c r="E936" s="7" t="s">
        <v>468</v>
      </c>
      <c r="F936" s="7" t="n">
        <f aca="false">COUNTIFS(Positions!$B$2:$B$14531,A936,Positions!$F$2:$F$14531,"Position 8")+COUNTIFS(Positions!$B$2:$B$14531,A936,Positions!$F$2:$F$14531,"Position 9")+COUNTIFS(Positions!$B$2:$B$14531,A936,Positions!$F$2:$F$14531,"Position 26")</f>
        <v>3</v>
      </c>
      <c r="G936" s="7" t="n">
        <f aca="false">COUNTIFS(Positions!$B$2:$B$14531,A936,Positions!$F$2:$F$14531,"Position 8",Positions!$E$2:$E$14531,"G")+COUNTIFS(Positions!$B$2:$B$14531,A936,Positions!$F$2:$F$14531,"Position 9",Positions!$E$2:$E$14531,"G")+COUNTIFS(Positions!$B$2:$B$14531,A936,Positions!$F$2:$F$14531,"Position 26",Positions!$E$2:$E$14531,"G")</f>
        <v>0</v>
      </c>
      <c r="H936" s="7" t="n">
        <f aca="false">COUNTIFS(Positions!$B$2:$B$14531,A936,Positions!$F$2:$F$14531,"Position 8",Positions!$E$2:$E$14531,"C")+COUNTIFS(Positions!$B$2:$B$14531,A936,Positions!$F$2:$F$14531,"Position 9",Positions!$E$2:$E$14531,"C")+COUNTIFS(Positions!$B$2:$B$14531,A936,Positions!$F$2:$F$14531,"Position 26",Positions!$E$2:$E$14531,"C")</f>
        <v>0</v>
      </c>
      <c r="I936" s="8" t="n">
        <f aca="false">G936+H936</f>
        <v>0</v>
      </c>
      <c r="J936" s="26" t="n">
        <f aca="false">IF(F936=0,0,I936/F936)</f>
        <v>0</v>
      </c>
    </row>
    <row r="937" customFormat="false" ht="15" hidden="false" customHeight="false" outlineLevel="0" collapsed="false">
      <c r="A937" s="4" t="s">
        <v>224</v>
      </c>
      <c r="B937" s="4" t="s">
        <v>788</v>
      </c>
      <c r="C937" s="4" t="s">
        <v>907</v>
      </c>
      <c r="D937" s="4" t="s">
        <v>907</v>
      </c>
      <c r="E937" s="4" t="s">
        <v>1095</v>
      </c>
      <c r="F937" s="4" t="n">
        <f aca="false">COUNTIFS(Positions!$B$2:$B$14531,A937,Positions!$F$2:$F$14531,B937)</f>
        <v>8</v>
      </c>
      <c r="G937" s="4" t="n">
        <f aca="false">COUNTIFS(Positions!$B$2:$B$14531,A937,Positions!$F$2:$F$14531,B937,Positions!$E$2:$E$14531,"G")</f>
        <v>3</v>
      </c>
      <c r="H937" s="4" t="n">
        <f aca="false">COUNTIFS(Positions!$B$2:$B$14531,A937,Positions!$F$2:$F$14531,B937,Positions!$E$2:$E$14531,"C")</f>
        <v>0</v>
      </c>
      <c r="I937" s="3" t="n">
        <f aca="false">G937+H937</f>
        <v>3</v>
      </c>
      <c r="J937" s="6" t="n">
        <f aca="false">IF(F937=0,0,I937/F937)</f>
        <v>0.375</v>
      </c>
    </row>
    <row r="938" customFormat="false" ht="15" hidden="false" customHeight="false" outlineLevel="0" collapsed="false">
      <c r="A938" s="4" t="s">
        <v>224</v>
      </c>
      <c r="B938" s="4" t="s">
        <v>811</v>
      </c>
      <c r="C938" s="4" t="s">
        <v>910</v>
      </c>
      <c r="D938" s="4" t="s">
        <v>910</v>
      </c>
      <c r="E938" s="4" t="s">
        <v>1096</v>
      </c>
      <c r="F938" s="4" t="n">
        <f aca="false">COUNTIFS(Positions!$B$2:$B$14531,A938,Positions!$F$2:$F$14531,B938)</f>
        <v>7</v>
      </c>
      <c r="G938" s="4" t="n">
        <f aca="false">COUNTIFS(Positions!$B$2:$B$14531,A938,Positions!$F$2:$F$14531,B938,Positions!$E$2:$E$14531,"G")</f>
        <v>3</v>
      </c>
      <c r="H938" s="4" t="n">
        <f aca="false">COUNTIFS(Positions!$B$2:$B$14531,A938,Positions!$F$2:$F$14531,B938,Positions!$E$2:$E$14531,"C")</f>
        <v>1</v>
      </c>
      <c r="I938" s="3" t="n">
        <f aca="false">G938+H938</f>
        <v>4</v>
      </c>
      <c r="J938" s="6" t="n">
        <f aca="false">IF(F938=0,0,I938/F938)</f>
        <v>0.571428571428571</v>
      </c>
    </row>
    <row r="939" customFormat="false" ht="15" hidden="false" customHeight="false" outlineLevel="0" collapsed="false">
      <c r="A939" s="4" t="s">
        <v>224</v>
      </c>
      <c r="B939" s="4" t="s">
        <v>824</v>
      </c>
      <c r="C939" s="4" t="s">
        <v>913</v>
      </c>
      <c r="D939" s="4" t="s">
        <v>1026</v>
      </c>
      <c r="E939" s="4" t="s">
        <v>1241</v>
      </c>
      <c r="F939" s="4" t="n">
        <f aca="false">COUNTIFS(Positions!$B$2:$B$14531,A939,Positions!$F$2:$F$14531,B939)</f>
        <v>4</v>
      </c>
      <c r="G939" s="4" t="n">
        <f aca="false">COUNTIFS(Positions!$B$2:$B$14531,A939,Positions!$F$2:$F$14531,B939,Positions!$E$2:$E$14531,"G")</f>
        <v>0</v>
      </c>
      <c r="H939" s="4" t="n">
        <f aca="false">COUNTIFS(Positions!$B$2:$B$14531,A939,Positions!$F$2:$F$14531,B939,Positions!$E$2:$E$14531,"C")</f>
        <v>1</v>
      </c>
      <c r="I939" s="3" t="n">
        <f aca="false">G939+H939</f>
        <v>1</v>
      </c>
      <c r="J939" s="6" t="n">
        <f aca="false">IF(F939=0,0,I939/F939)</f>
        <v>0.25</v>
      </c>
    </row>
    <row r="940" customFormat="false" ht="15" hidden="false" customHeight="false" outlineLevel="0" collapsed="false">
      <c r="A940" s="4" t="s">
        <v>224</v>
      </c>
      <c r="B940" s="4" t="s">
        <v>836</v>
      </c>
      <c r="C940" s="4" t="s">
        <v>916</v>
      </c>
      <c r="D940" s="4" t="s">
        <v>962</v>
      </c>
      <c r="E940" s="4" t="s">
        <v>978</v>
      </c>
      <c r="F940" s="4" t="n">
        <f aca="false">COUNTIFS(Positions!$B$2:$B$14531,A940,Positions!$F$2:$F$14531,B940)</f>
        <v>7</v>
      </c>
      <c r="G940" s="4" t="n">
        <f aca="false">COUNTIFS(Positions!$B$2:$B$14531,A940,Positions!$F$2:$F$14531,B940,Positions!$E$2:$E$14531,"G")</f>
        <v>1</v>
      </c>
      <c r="H940" s="4" t="n">
        <f aca="false">COUNTIFS(Positions!$B$2:$B$14531,A940,Positions!$F$2:$F$14531,B940,Positions!$E$2:$E$14531,"C")</f>
        <v>1</v>
      </c>
      <c r="I940" s="3" t="n">
        <f aca="false">G940+H940</f>
        <v>2</v>
      </c>
      <c r="J940" s="6" t="n">
        <f aca="false">IF(F940=0,0,I940/F940)</f>
        <v>0.285714285714286</v>
      </c>
    </row>
    <row r="941" customFormat="false" ht="15" hidden="false" customHeight="false" outlineLevel="0" collapsed="false">
      <c r="A941" s="7" t="s">
        <v>224</v>
      </c>
      <c r="B941" s="7" t="s">
        <v>919</v>
      </c>
      <c r="C941" s="7" t="s">
        <v>920</v>
      </c>
      <c r="D941" s="7" t="s">
        <v>920</v>
      </c>
      <c r="E941" s="7" t="s">
        <v>468</v>
      </c>
      <c r="F941" s="7" t="n">
        <f aca="false">COUNTIFS(Positions!$B$2:$B$14531,A941,Positions!$F$2:$F$14531,"Position 8")+COUNTIFS(Positions!$B$2:$B$14531,A941,Positions!$F$2:$F$14531,"Position 9")+COUNTIFS(Positions!$B$2:$B$14531,A941,Positions!$F$2:$F$14531,"Position 26")</f>
        <v>3</v>
      </c>
      <c r="G941" s="7" t="n">
        <f aca="false">COUNTIFS(Positions!$B$2:$B$14531,A941,Positions!$F$2:$F$14531,"Position 8",Positions!$E$2:$E$14531,"G")+COUNTIFS(Positions!$B$2:$B$14531,A941,Positions!$F$2:$F$14531,"Position 9",Positions!$E$2:$E$14531,"G")+COUNTIFS(Positions!$B$2:$B$14531,A941,Positions!$F$2:$F$14531,"Position 26",Positions!$E$2:$E$14531,"G")</f>
        <v>0</v>
      </c>
      <c r="H941" s="7" t="n">
        <f aca="false">COUNTIFS(Positions!$B$2:$B$14531,A941,Positions!$F$2:$F$14531,"Position 8",Positions!$E$2:$E$14531,"C")+COUNTIFS(Positions!$B$2:$B$14531,A941,Positions!$F$2:$F$14531,"Position 9",Positions!$E$2:$E$14531,"C")+COUNTIFS(Positions!$B$2:$B$14531,A941,Positions!$F$2:$F$14531,"Position 26",Positions!$E$2:$E$14531,"C")</f>
        <v>0</v>
      </c>
      <c r="I941" s="8" t="n">
        <f aca="false">G941+H941</f>
        <v>0</v>
      </c>
      <c r="J941" s="26" t="n">
        <f aca="false">IF(F941=0,0,I941/F941)</f>
        <v>0</v>
      </c>
    </row>
    <row r="942" customFormat="false" ht="15" hidden="false" customHeight="false" outlineLevel="0" collapsed="false">
      <c r="A942" s="4" t="s">
        <v>225</v>
      </c>
      <c r="B942" s="4" t="s">
        <v>788</v>
      </c>
      <c r="C942" s="4" t="s">
        <v>907</v>
      </c>
      <c r="D942" s="4" t="s">
        <v>929</v>
      </c>
      <c r="E942" s="4" t="s">
        <v>979</v>
      </c>
      <c r="F942" s="4" t="n">
        <f aca="false">COUNTIFS(Positions!$B$2:$B$14531,A942,Positions!$F$2:$F$14531,B942)</f>
        <v>9</v>
      </c>
      <c r="G942" s="4" t="n">
        <f aca="false">COUNTIFS(Positions!$B$2:$B$14531,A942,Positions!$F$2:$F$14531,B942,Positions!$E$2:$E$14531,"G")</f>
        <v>3</v>
      </c>
      <c r="H942" s="4" t="n">
        <f aca="false">COUNTIFS(Positions!$B$2:$B$14531,A942,Positions!$F$2:$F$14531,B942,Positions!$E$2:$E$14531,"C")</f>
        <v>0</v>
      </c>
      <c r="I942" s="3" t="n">
        <f aca="false">G942+H942</f>
        <v>3</v>
      </c>
      <c r="J942" s="6" t="n">
        <f aca="false">IF(F942=0,0,I942/F942)</f>
        <v>0.333333333333333</v>
      </c>
    </row>
    <row r="943" customFormat="false" ht="15" hidden="false" customHeight="false" outlineLevel="0" collapsed="false">
      <c r="A943" s="4" t="s">
        <v>225</v>
      </c>
      <c r="B943" s="4" t="s">
        <v>811</v>
      </c>
      <c r="C943" s="4" t="s">
        <v>910</v>
      </c>
      <c r="D943" s="4" t="s">
        <v>931</v>
      </c>
      <c r="E943" s="4" t="s">
        <v>1139</v>
      </c>
      <c r="F943" s="4" t="n">
        <f aca="false">COUNTIFS(Positions!$B$2:$B$14531,A943,Positions!$F$2:$F$14531,B943)</f>
        <v>7</v>
      </c>
      <c r="G943" s="4" t="n">
        <f aca="false">COUNTIFS(Positions!$B$2:$B$14531,A943,Positions!$F$2:$F$14531,B943,Positions!$E$2:$E$14531,"G")</f>
        <v>0</v>
      </c>
      <c r="H943" s="4" t="n">
        <f aca="false">COUNTIFS(Positions!$B$2:$B$14531,A943,Positions!$F$2:$F$14531,B943,Positions!$E$2:$E$14531,"C")</f>
        <v>1</v>
      </c>
      <c r="I943" s="3" t="n">
        <f aca="false">G943+H943</f>
        <v>1</v>
      </c>
      <c r="J943" s="6" t="n">
        <f aca="false">IF(F943=0,0,I943/F943)</f>
        <v>0.142857142857143</v>
      </c>
    </row>
    <row r="944" customFormat="false" ht="15" hidden="false" customHeight="false" outlineLevel="0" collapsed="false">
      <c r="A944" s="4" t="s">
        <v>225</v>
      </c>
      <c r="B944" s="4" t="s">
        <v>824</v>
      </c>
      <c r="C944" s="4" t="s">
        <v>913</v>
      </c>
      <c r="D944" s="4" t="s">
        <v>949</v>
      </c>
      <c r="E944" s="4" t="s">
        <v>1242</v>
      </c>
      <c r="F944" s="4" t="n">
        <f aca="false">COUNTIFS(Positions!$B$2:$B$14531,A944,Positions!$F$2:$F$14531,B944)</f>
        <v>5</v>
      </c>
      <c r="G944" s="4" t="n">
        <f aca="false">COUNTIFS(Positions!$B$2:$B$14531,A944,Positions!$F$2:$F$14531,B944,Positions!$E$2:$E$14531,"G")</f>
        <v>2</v>
      </c>
      <c r="H944" s="4" t="n">
        <f aca="false">COUNTIFS(Positions!$B$2:$B$14531,A944,Positions!$F$2:$F$14531,B944,Positions!$E$2:$E$14531,"C")</f>
        <v>1</v>
      </c>
      <c r="I944" s="3" t="n">
        <f aca="false">G944+H944</f>
        <v>3</v>
      </c>
      <c r="J944" s="6" t="n">
        <f aca="false">IF(F944=0,0,I944/F944)</f>
        <v>0.6</v>
      </c>
    </row>
    <row r="945" customFormat="false" ht="15" hidden="false" customHeight="false" outlineLevel="0" collapsed="false">
      <c r="A945" s="4" t="s">
        <v>225</v>
      </c>
      <c r="B945" s="4" t="s">
        <v>836</v>
      </c>
      <c r="C945" s="4" t="s">
        <v>916</v>
      </c>
      <c r="D945" s="4" t="s">
        <v>951</v>
      </c>
      <c r="E945" s="4" t="s">
        <v>968</v>
      </c>
      <c r="F945" s="4" t="n">
        <f aca="false">COUNTIFS(Positions!$B$2:$B$14531,A945,Positions!$F$2:$F$14531,B945)</f>
        <v>7</v>
      </c>
      <c r="G945" s="4" t="n">
        <f aca="false">COUNTIFS(Positions!$B$2:$B$14531,A945,Positions!$F$2:$F$14531,B945,Positions!$E$2:$E$14531,"G")</f>
        <v>1</v>
      </c>
      <c r="H945" s="4" t="n">
        <f aca="false">COUNTIFS(Positions!$B$2:$B$14531,A945,Positions!$F$2:$F$14531,B945,Positions!$E$2:$E$14531,"C")</f>
        <v>2</v>
      </c>
      <c r="I945" s="3" t="n">
        <f aca="false">G945+H945</f>
        <v>3</v>
      </c>
      <c r="J945" s="6" t="n">
        <f aca="false">IF(F945=0,0,I945/F945)</f>
        <v>0.428571428571429</v>
      </c>
    </row>
    <row r="946" customFormat="false" ht="15" hidden="false" customHeight="false" outlineLevel="0" collapsed="false">
      <c r="A946" s="7" t="s">
        <v>225</v>
      </c>
      <c r="B946" s="7" t="s">
        <v>919</v>
      </c>
      <c r="C946" s="7" t="s">
        <v>920</v>
      </c>
      <c r="D946" s="7" t="s">
        <v>936</v>
      </c>
      <c r="E946" s="7" t="s">
        <v>331</v>
      </c>
      <c r="F946" s="7" t="n">
        <f aca="false">COUNTIFS(Positions!$B$2:$B$14531,A946,Positions!$F$2:$F$14531,"Position 8")+COUNTIFS(Positions!$B$2:$B$14531,A946,Positions!$F$2:$F$14531,"Position 9")+COUNTIFS(Positions!$B$2:$B$14531,A946,Positions!$F$2:$F$14531,"Position 26")</f>
        <v>3</v>
      </c>
      <c r="G946" s="7" t="n">
        <f aca="false">COUNTIFS(Positions!$B$2:$B$14531,A946,Positions!$F$2:$F$14531,"Position 8",Positions!$E$2:$E$14531,"G")+COUNTIFS(Positions!$B$2:$B$14531,A946,Positions!$F$2:$F$14531,"Position 9",Positions!$E$2:$E$14531,"G")+COUNTIFS(Positions!$B$2:$B$14531,A946,Positions!$F$2:$F$14531,"Position 26",Positions!$E$2:$E$14531,"G")</f>
        <v>1</v>
      </c>
      <c r="H946" s="7" t="n">
        <f aca="false">COUNTIFS(Positions!$B$2:$B$14531,A946,Positions!$F$2:$F$14531,"Position 8",Positions!$E$2:$E$14531,"C")+COUNTIFS(Positions!$B$2:$B$14531,A946,Positions!$F$2:$F$14531,"Position 9",Positions!$E$2:$E$14531,"C")+COUNTIFS(Positions!$B$2:$B$14531,A946,Positions!$F$2:$F$14531,"Position 26",Positions!$E$2:$E$14531,"C")</f>
        <v>0</v>
      </c>
      <c r="I946" s="8" t="n">
        <f aca="false">G946+H946</f>
        <v>1</v>
      </c>
      <c r="J946" s="26" t="n">
        <f aca="false">IF(F946=0,0,I946/F946)</f>
        <v>0.333333333333333</v>
      </c>
    </row>
    <row r="947" customFormat="false" ht="15" hidden="false" customHeight="false" outlineLevel="0" collapsed="false">
      <c r="A947" s="4" t="s">
        <v>226</v>
      </c>
      <c r="B947" s="4" t="s">
        <v>788</v>
      </c>
      <c r="C947" s="4" t="s">
        <v>907</v>
      </c>
      <c r="D947" s="4" t="s">
        <v>907</v>
      </c>
      <c r="E947" s="4" t="s">
        <v>1095</v>
      </c>
      <c r="F947" s="4" t="n">
        <f aca="false">COUNTIFS(Positions!$B$2:$B$14531,A947,Positions!$F$2:$F$14531,B947)</f>
        <v>8</v>
      </c>
      <c r="G947" s="4" t="n">
        <f aca="false">COUNTIFS(Positions!$B$2:$B$14531,A947,Positions!$F$2:$F$14531,B947,Positions!$E$2:$E$14531,"G")</f>
        <v>3</v>
      </c>
      <c r="H947" s="4" t="n">
        <f aca="false">COUNTIFS(Positions!$B$2:$B$14531,A947,Positions!$F$2:$F$14531,B947,Positions!$E$2:$E$14531,"C")</f>
        <v>0</v>
      </c>
      <c r="I947" s="3" t="n">
        <f aca="false">G947+H947</f>
        <v>3</v>
      </c>
      <c r="J947" s="6" t="n">
        <f aca="false">IF(F947=0,0,I947/F947)</f>
        <v>0.375</v>
      </c>
    </row>
    <row r="948" customFormat="false" ht="15" hidden="false" customHeight="false" outlineLevel="0" collapsed="false">
      <c r="A948" s="4" t="s">
        <v>226</v>
      </c>
      <c r="B948" s="4" t="s">
        <v>811</v>
      </c>
      <c r="C948" s="4" t="s">
        <v>910</v>
      </c>
      <c r="D948" s="4" t="s">
        <v>910</v>
      </c>
      <c r="E948" s="4" t="s">
        <v>1138</v>
      </c>
      <c r="F948" s="4" t="n">
        <f aca="false">COUNTIFS(Positions!$B$2:$B$14531,A948,Positions!$F$2:$F$14531,B948)</f>
        <v>7</v>
      </c>
      <c r="G948" s="4" t="n">
        <f aca="false">COUNTIFS(Positions!$B$2:$B$14531,A948,Positions!$F$2:$F$14531,B948,Positions!$E$2:$E$14531,"G")</f>
        <v>0</v>
      </c>
      <c r="H948" s="4" t="n">
        <f aca="false">COUNTIFS(Positions!$B$2:$B$14531,A948,Positions!$F$2:$F$14531,B948,Positions!$E$2:$E$14531,"C")</f>
        <v>1</v>
      </c>
      <c r="I948" s="3" t="n">
        <f aca="false">G948+H948</f>
        <v>1</v>
      </c>
      <c r="J948" s="6" t="n">
        <f aca="false">IF(F948=0,0,I948/F948)</f>
        <v>0.142857142857143</v>
      </c>
    </row>
    <row r="949" customFormat="false" ht="15" hidden="false" customHeight="false" outlineLevel="0" collapsed="false">
      <c r="A949" s="4" t="s">
        <v>226</v>
      </c>
      <c r="B949" s="4" t="s">
        <v>824</v>
      </c>
      <c r="C949" s="4" t="s">
        <v>913</v>
      </c>
      <c r="D949" s="4" t="s">
        <v>913</v>
      </c>
      <c r="E949" s="4" t="s">
        <v>1243</v>
      </c>
      <c r="F949" s="4" t="n">
        <f aca="false">COUNTIFS(Positions!$B$2:$B$14531,A949,Positions!$F$2:$F$14531,B949)</f>
        <v>5</v>
      </c>
      <c r="G949" s="4" t="n">
        <f aca="false">COUNTIFS(Positions!$B$2:$B$14531,A949,Positions!$F$2:$F$14531,B949,Positions!$E$2:$E$14531,"G")</f>
        <v>1</v>
      </c>
      <c r="H949" s="4" t="n">
        <f aca="false">COUNTIFS(Positions!$B$2:$B$14531,A949,Positions!$F$2:$F$14531,B949,Positions!$E$2:$E$14531,"C")</f>
        <v>3</v>
      </c>
      <c r="I949" s="3" t="n">
        <f aca="false">G949+H949</f>
        <v>4</v>
      </c>
      <c r="J949" s="6" t="n">
        <f aca="false">IF(F949=0,0,I949/F949)</f>
        <v>0.8</v>
      </c>
    </row>
    <row r="950" customFormat="false" ht="15" hidden="false" customHeight="false" outlineLevel="0" collapsed="false">
      <c r="A950" s="4" t="s">
        <v>226</v>
      </c>
      <c r="B950" s="4" t="s">
        <v>836</v>
      </c>
      <c r="C950" s="4" t="s">
        <v>916</v>
      </c>
      <c r="D950" s="4" t="s">
        <v>916</v>
      </c>
      <c r="E950" s="4" t="s">
        <v>1135</v>
      </c>
      <c r="F950" s="4" t="n">
        <f aca="false">COUNTIFS(Positions!$B$2:$B$14531,A950,Positions!$F$2:$F$14531,B950)</f>
        <v>7</v>
      </c>
      <c r="G950" s="4" t="n">
        <f aca="false">COUNTIFS(Positions!$B$2:$B$14531,A950,Positions!$F$2:$F$14531,B950,Positions!$E$2:$E$14531,"G")</f>
        <v>0</v>
      </c>
      <c r="H950" s="4" t="n">
        <f aca="false">COUNTIFS(Positions!$B$2:$B$14531,A950,Positions!$F$2:$F$14531,B950,Positions!$E$2:$E$14531,"C")</f>
        <v>2</v>
      </c>
      <c r="I950" s="3" t="n">
        <f aca="false">G950+H950</f>
        <v>2</v>
      </c>
      <c r="J950" s="6" t="n">
        <f aca="false">IF(F950=0,0,I950/F950)</f>
        <v>0.285714285714286</v>
      </c>
    </row>
    <row r="951" customFormat="false" ht="15" hidden="false" customHeight="false" outlineLevel="0" collapsed="false">
      <c r="A951" s="7" t="s">
        <v>226</v>
      </c>
      <c r="B951" s="7" t="s">
        <v>919</v>
      </c>
      <c r="C951" s="7" t="s">
        <v>920</v>
      </c>
      <c r="D951" s="7" t="s">
        <v>920</v>
      </c>
      <c r="E951" s="7" t="s">
        <v>537</v>
      </c>
      <c r="F951" s="7" t="n">
        <f aca="false">COUNTIFS(Positions!$B$2:$B$14531,A951,Positions!$F$2:$F$14531,"Position 8")+COUNTIFS(Positions!$B$2:$B$14531,A951,Positions!$F$2:$F$14531,"Position 9")+COUNTIFS(Positions!$B$2:$B$14531,A951,Positions!$F$2:$F$14531,"Position 26")</f>
        <v>3</v>
      </c>
      <c r="G951" s="7" t="n">
        <f aca="false">COUNTIFS(Positions!$B$2:$B$14531,A951,Positions!$F$2:$F$14531,"Position 8",Positions!$E$2:$E$14531,"G")+COUNTIFS(Positions!$B$2:$B$14531,A951,Positions!$F$2:$F$14531,"Position 9",Positions!$E$2:$E$14531,"G")+COUNTIFS(Positions!$B$2:$B$14531,A951,Positions!$F$2:$F$14531,"Position 26",Positions!$E$2:$E$14531,"G")</f>
        <v>0</v>
      </c>
      <c r="H951" s="7" t="n">
        <f aca="false">COUNTIFS(Positions!$B$2:$B$14531,A951,Positions!$F$2:$F$14531,"Position 8",Positions!$E$2:$E$14531,"C")+COUNTIFS(Positions!$B$2:$B$14531,A951,Positions!$F$2:$F$14531,"Position 9",Positions!$E$2:$E$14531,"C")+COUNTIFS(Positions!$B$2:$B$14531,A951,Positions!$F$2:$F$14531,"Position 26",Positions!$E$2:$E$14531,"C")</f>
        <v>0</v>
      </c>
      <c r="I951" s="8" t="n">
        <f aca="false">G951+H951</f>
        <v>0</v>
      </c>
      <c r="J951" s="26" t="n">
        <f aca="false">IF(F951=0,0,I951/F951)</f>
        <v>0</v>
      </c>
    </row>
    <row r="952" customFormat="false" ht="15" hidden="false" customHeight="false" outlineLevel="0" collapsed="false">
      <c r="A952" s="4" t="s">
        <v>227</v>
      </c>
      <c r="B952" s="4" t="s">
        <v>788</v>
      </c>
      <c r="C952" s="4" t="s">
        <v>907</v>
      </c>
      <c r="D952" s="4" t="s">
        <v>907</v>
      </c>
      <c r="E952" s="4" t="s">
        <v>1244</v>
      </c>
      <c r="F952" s="4" t="n">
        <f aca="false">COUNTIFS(Positions!$B$2:$B$14531,A952,Positions!$F$2:$F$14531,B952)</f>
        <v>8</v>
      </c>
      <c r="G952" s="4" t="n">
        <f aca="false">COUNTIFS(Positions!$B$2:$B$14531,A952,Positions!$F$2:$F$14531,B952,Positions!$E$2:$E$14531,"G")</f>
        <v>2</v>
      </c>
      <c r="H952" s="4" t="n">
        <f aca="false">COUNTIFS(Positions!$B$2:$B$14531,A952,Positions!$F$2:$F$14531,B952,Positions!$E$2:$E$14531,"C")</f>
        <v>1</v>
      </c>
      <c r="I952" s="3" t="n">
        <f aca="false">G952+H952</f>
        <v>3</v>
      </c>
      <c r="J952" s="6" t="n">
        <f aca="false">IF(F952=0,0,I952/F952)</f>
        <v>0.375</v>
      </c>
    </row>
    <row r="953" customFormat="false" ht="15" hidden="false" customHeight="false" outlineLevel="0" collapsed="false">
      <c r="A953" s="4" t="s">
        <v>227</v>
      </c>
      <c r="B953" s="4" t="s">
        <v>811</v>
      </c>
      <c r="C953" s="4" t="s">
        <v>910</v>
      </c>
      <c r="D953" s="4" t="s">
        <v>910</v>
      </c>
      <c r="E953" s="4" t="s">
        <v>938</v>
      </c>
      <c r="F953" s="4" t="n">
        <f aca="false">COUNTIFS(Positions!$B$2:$B$14531,A953,Positions!$F$2:$F$14531,B953)</f>
        <v>7</v>
      </c>
      <c r="G953" s="4" t="n">
        <f aca="false">COUNTIFS(Positions!$B$2:$B$14531,A953,Positions!$F$2:$F$14531,B953,Positions!$E$2:$E$14531,"G")</f>
        <v>0</v>
      </c>
      <c r="H953" s="4" t="n">
        <f aca="false">COUNTIFS(Positions!$B$2:$B$14531,A953,Positions!$F$2:$F$14531,B953,Positions!$E$2:$E$14531,"C")</f>
        <v>2</v>
      </c>
      <c r="I953" s="3" t="n">
        <f aca="false">G953+H953</f>
        <v>2</v>
      </c>
      <c r="J953" s="6" t="n">
        <f aca="false">IF(F953=0,0,I953/F953)</f>
        <v>0.285714285714286</v>
      </c>
    </row>
    <row r="954" customFormat="false" ht="15" hidden="false" customHeight="false" outlineLevel="0" collapsed="false">
      <c r="A954" s="4" t="s">
        <v>227</v>
      </c>
      <c r="B954" s="4" t="s">
        <v>824</v>
      </c>
      <c r="C954" s="4" t="s">
        <v>913</v>
      </c>
      <c r="D954" s="4" t="s">
        <v>913</v>
      </c>
      <c r="E954" s="4" t="s">
        <v>971</v>
      </c>
      <c r="F954" s="4" t="n">
        <f aca="false">COUNTIFS(Positions!$B$2:$B$14531,A954,Positions!$F$2:$F$14531,B954)</f>
        <v>5</v>
      </c>
      <c r="G954" s="4" t="n">
        <f aca="false">COUNTIFS(Positions!$B$2:$B$14531,A954,Positions!$F$2:$F$14531,B954,Positions!$E$2:$E$14531,"G")</f>
        <v>2</v>
      </c>
      <c r="H954" s="4" t="n">
        <f aca="false">COUNTIFS(Positions!$B$2:$B$14531,A954,Positions!$F$2:$F$14531,B954,Positions!$E$2:$E$14531,"C")</f>
        <v>0</v>
      </c>
      <c r="I954" s="3" t="n">
        <f aca="false">G954+H954</f>
        <v>2</v>
      </c>
      <c r="J954" s="6" t="n">
        <f aca="false">IF(F954=0,0,I954/F954)</f>
        <v>0.4</v>
      </c>
    </row>
    <row r="955" customFormat="false" ht="15" hidden="false" customHeight="false" outlineLevel="0" collapsed="false">
      <c r="A955" s="4" t="s">
        <v>227</v>
      </c>
      <c r="B955" s="4" t="s">
        <v>836</v>
      </c>
      <c r="C955" s="4" t="s">
        <v>916</v>
      </c>
      <c r="D955" s="4" t="s">
        <v>916</v>
      </c>
      <c r="E955" s="4" t="s">
        <v>1009</v>
      </c>
      <c r="F955" s="4" t="n">
        <f aca="false">COUNTIFS(Positions!$B$2:$B$14531,A955,Positions!$F$2:$F$14531,B955)</f>
        <v>7</v>
      </c>
      <c r="G955" s="4" t="n">
        <f aca="false">COUNTIFS(Positions!$B$2:$B$14531,A955,Positions!$F$2:$F$14531,B955,Positions!$E$2:$E$14531,"G")</f>
        <v>2</v>
      </c>
      <c r="H955" s="4" t="n">
        <f aca="false">COUNTIFS(Positions!$B$2:$B$14531,A955,Positions!$F$2:$F$14531,B955,Positions!$E$2:$E$14531,"C")</f>
        <v>2</v>
      </c>
      <c r="I955" s="3" t="n">
        <f aca="false">G955+H955</f>
        <v>4</v>
      </c>
      <c r="J955" s="6" t="n">
        <f aca="false">IF(F955=0,0,I955/F955)</f>
        <v>0.571428571428571</v>
      </c>
    </row>
    <row r="956" customFormat="false" ht="15" hidden="false" customHeight="false" outlineLevel="0" collapsed="false">
      <c r="A956" s="7" t="s">
        <v>227</v>
      </c>
      <c r="B956" s="7" t="s">
        <v>919</v>
      </c>
      <c r="C956" s="7" t="s">
        <v>920</v>
      </c>
      <c r="D956" s="7" t="s">
        <v>920</v>
      </c>
      <c r="E956" s="7" t="s">
        <v>327</v>
      </c>
      <c r="F956" s="7" t="n">
        <f aca="false">COUNTIFS(Positions!$B$2:$B$14531,A956,Positions!$F$2:$F$14531,"Position 8")+COUNTIFS(Positions!$B$2:$B$14531,A956,Positions!$F$2:$F$14531,"Position 9")+COUNTIFS(Positions!$B$2:$B$14531,A956,Positions!$F$2:$F$14531,"Position 26")</f>
        <v>3</v>
      </c>
      <c r="G956" s="7" t="n">
        <f aca="false">COUNTIFS(Positions!$B$2:$B$14531,A956,Positions!$F$2:$F$14531,"Position 8",Positions!$E$2:$E$14531,"G")+COUNTIFS(Positions!$B$2:$B$14531,A956,Positions!$F$2:$F$14531,"Position 9",Positions!$E$2:$E$14531,"G")+COUNTIFS(Positions!$B$2:$B$14531,A956,Positions!$F$2:$F$14531,"Position 26",Positions!$E$2:$E$14531,"G")</f>
        <v>2</v>
      </c>
      <c r="H956" s="7" t="n">
        <f aca="false">COUNTIFS(Positions!$B$2:$B$14531,A956,Positions!$F$2:$F$14531,"Position 8",Positions!$E$2:$E$14531,"C")+COUNTIFS(Positions!$B$2:$B$14531,A956,Positions!$F$2:$F$14531,"Position 9",Positions!$E$2:$E$14531,"C")+COUNTIFS(Positions!$B$2:$B$14531,A956,Positions!$F$2:$F$14531,"Position 26",Positions!$E$2:$E$14531,"C")</f>
        <v>0</v>
      </c>
      <c r="I956" s="8" t="n">
        <f aca="false">G956+H956</f>
        <v>2</v>
      </c>
      <c r="J956" s="26" t="n">
        <f aca="false">IF(F956=0,0,I956/F956)</f>
        <v>0.666666666666667</v>
      </c>
    </row>
    <row r="957" customFormat="false" ht="15" hidden="false" customHeight="false" outlineLevel="0" collapsed="false">
      <c r="A957" s="4" t="s">
        <v>228</v>
      </c>
      <c r="B957" s="4" t="s">
        <v>788</v>
      </c>
      <c r="C957" s="4" t="s">
        <v>907</v>
      </c>
      <c r="D957" s="4" t="s">
        <v>907</v>
      </c>
      <c r="E957" s="4" t="s">
        <v>1245</v>
      </c>
      <c r="F957" s="4" t="n">
        <f aca="false">COUNTIFS(Positions!$B$2:$B$14531,A957,Positions!$F$2:$F$14531,B957)</f>
        <v>8</v>
      </c>
      <c r="G957" s="4" t="n">
        <f aca="false">COUNTIFS(Positions!$B$2:$B$14531,A957,Positions!$F$2:$F$14531,B957,Positions!$E$2:$E$14531,"G")</f>
        <v>3</v>
      </c>
      <c r="H957" s="4" t="n">
        <f aca="false">COUNTIFS(Positions!$B$2:$B$14531,A957,Positions!$F$2:$F$14531,B957,Positions!$E$2:$E$14531,"C")</f>
        <v>0</v>
      </c>
      <c r="I957" s="3" t="n">
        <f aca="false">G957+H957</f>
        <v>3</v>
      </c>
      <c r="J957" s="6" t="n">
        <f aca="false">IF(F957=0,0,I957/F957)</f>
        <v>0.375</v>
      </c>
    </row>
    <row r="958" customFormat="false" ht="15" hidden="false" customHeight="false" outlineLevel="0" collapsed="false">
      <c r="A958" s="4" t="s">
        <v>228</v>
      </c>
      <c r="B958" s="4" t="s">
        <v>811</v>
      </c>
      <c r="C958" s="4" t="s">
        <v>910</v>
      </c>
      <c r="D958" s="4" t="s">
        <v>910</v>
      </c>
      <c r="E958" s="4" t="s">
        <v>948</v>
      </c>
      <c r="F958" s="4" t="n">
        <f aca="false">COUNTIFS(Positions!$B$2:$B$14531,A958,Positions!$F$2:$F$14531,B958)</f>
        <v>7</v>
      </c>
      <c r="G958" s="4" t="n">
        <f aca="false">COUNTIFS(Positions!$B$2:$B$14531,A958,Positions!$F$2:$F$14531,B958,Positions!$E$2:$E$14531,"G")</f>
        <v>0</v>
      </c>
      <c r="H958" s="4" t="n">
        <f aca="false">COUNTIFS(Positions!$B$2:$B$14531,A958,Positions!$F$2:$F$14531,B958,Positions!$E$2:$E$14531,"C")</f>
        <v>2</v>
      </c>
      <c r="I958" s="3" t="n">
        <f aca="false">G958+H958</f>
        <v>2</v>
      </c>
      <c r="J958" s="6" t="n">
        <f aca="false">IF(F958=0,0,I958/F958)</f>
        <v>0.285714285714286</v>
      </c>
    </row>
    <row r="959" customFormat="false" ht="15" hidden="false" customHeight="false" outlineLevel="0" collapsed="false">
      <c r="A959" s="4" t="s">
        <v>228</v>
      </c>
      <c r="B959" s="4" t="s">
        <v>824</v>
      </c>
      <c r="C959" s="4" t="s">
        <v>913</v>
      </c>
      <c r="D959" s="4" t="s">
        <v>913</v>
      </c>
      <c r="E959" s="4" t="s">
        <v>953</v>
      </c>
      <c r="F959" s="4" t="n">
        <f aca="false">COUNTIFS(Positions!$B$2:$B$14531,A959,Positions!$F$2:$F$14531,B959)</f>
        <v>5</v>
      </c>
      <c r="G959" s="4" t="n">
        <f aca="false">COUNTIFS(Positions!$B$2:$B$14531,A959,Positions!$F$2:$F$14531,B959,Positions!$E$2:$E$14531,"G")</f>
        <v>2</v>
      </c>
      <c r="H959" s="4" t="n">
        <f aca="false">COUNTIFS(Positions!$B$2:$B$14531,A959,Positions!$F$2:$F$14531,B959,Positions!$E$2:$E$14531,"C")</f>
        <v>1</v>
      </c>
      <c r="I959" s="3" t="n">
        <f aca="false">G959+H959</f>
        <v>3</v>
      </c>
      <c r="J959" s="6" t="n">
        <f aca="false">IF(F959=0,0,I959/F959)</f>
        <v>0.6</v>
      </c>
    </row>
    <row r="960" customFormat="false" ht="15" hidden="false" customHeight="false" outlineLevel="0" collapsed="false">
      <c r="A960" s="4" t="s">
        <v>228</v>
      </c>
      <c r="B960" s="4" t="s">
        <v>836</v>
      </c>
      <c r="C960" s="4" t="s">
        <v>916</v>
      </c>
      <c r="D960" s="4" t="s">
        <v>916</v>
      </c>
      <c r="E960" s="4" t="s">
        <v>1093</v>
      </c>
      <c r="F960" s="4" t="n">
        <f aca="false">COUNTIFS(Positions!$B$2:$B$14531,A960,Positions!$F$2:$F$14531,B960)</f>
        <v>7</v>
      </c>
      <c r="G960" s="4" t="n">
        <f aca="false">COUNTIFS(Positions!$B$2:$B$14531,A960,Positions!$F$2:$F$14531,B960,Positions!$E$2:$E$14531,"G")</f>
        <v>1</v>
      </c>
      <c r="H960" s="4" t="n">
        <f aca="false">COUNTIFS(Positions!$B$2:$B$14531,A960,Positions!$F$2:$F$14531,B960,Positions!$E$2:$E$14531,"C")</f>
        <v>2</v>
      </c>
      <c r="I960" s="3" t="n">
        <f aca="false">G960+H960</f>
        <v>3</v>
      </c>
      <c r="J960" s="6" t="n">
        <f aca="false">IF(F960=0,0,I960/F960)</f>
        <v>0.428571428571429</v>
      </c>
    </row>
    <row r="961" customFormat="false" ht="15" hidden="false" customHeight="false" outlineLevel="0" collapsed="false">
      <c r="A961" s="7" t="s">
        <v>228</v>
      </c>
      <c r="B961" s="7" t="s">
        <v>919</v>
      </c>
      <c r="C961" s="7" t="s">
        <v>920</v>
      </c>
      <c r="D961" s="7" t="s">
        <v>920</v>
      </c>
      <c r="E961" s="7" t="s">
        <v>365</v>
      </c>
      <c r="F961" s="7" t="n">
        <f aca="false">COUNTIFS(Positions!$B$2:$B$14531,A961,Positions!$F$2:$F$14531,"Position 8")+COUNTIFS(Positions!$B$2:$B$14531,A961,Positions!$F$2:$F$14531,"Position 9")+COUNTIFS(Positions!$B$2:$B$14531,A961,Positions!$F$2:$F$14531,"Position 26")</f>
        <v>3</v>
      </c>
      <c r="G961" s="7" t="n">
        <f aca="false">COUNTIFS(Positions!$B$2:$B$14531,A961,Positions!$F$2:$F$14531,"Position 8",Positions!$E$2:$E$14531,"G")+COUNTIFS(Positions!$B$2:$B$14531,A961,Positions!$F$2:$F$14531,"Position 9",Positions!$E$2:$E$14531,"G")+COUNTIFS(Positions!$B$2:$B$14531,A961,Positions!$F$2:$F$14531,"Position 26",Positions!$E$2:$E$14531,"G")</f>
        <v>1</v>
      </c>
      <c r="H961" s="7" t="n">
        <f aca="false">COUNTIFS(Positions!$B$2:$B$14531,A961,Positions!$F$2:$F$14531,"Position 8",Positions!$E$2:$E$14531,"C")+COUNTIFS(Positions!$B$2:$B$14531,A961,Positions!$F$2:$F$14531,"Position 9",Positions!$E$2:$E$14531,"C")+COUNTIFS(Positions!$B$2:$B$14531,A961,Positions!$F$2:$F$14531,"Position 26",Positions!$E$2:$E$14531,"C")</f>
        <v>0</v>
      </c>
      <c r="I961" s="8" t="n">
        <f aca="false">G961+H961</f>
        <v>1</v>
      </c>
      <c r="J961" s="26" t="n">
        <f aca="false">IF(F961=0,0,I961/F961)</f>
        <v>0.333333333333333</v>
      </c>
    </row>
    <row r="962" customFormat="false" ht="15" hidden="false" customHeight="false" outlineLevel="0" collapsed="false">
      <c r="A962" s="4" t="s">
        <v>229</v>
      </c>
      <c r="B962" s="4" t="s">
        <v>788</v>
      </c>
      <c r="C962" s="4" t="s">
        <v>907</v>
      </c>
      <c r="D962" s="4" t="s">
        <v>907</v>
      </c>
      <c r="E962" s="4" t="s">
        <v>1010</v>
      </c>
      <c r="F962" s="4" t="n">
        <f aca="false">COUNTIFS(Positions!$B$2:$B$14531,A962,Positions!$F$2:$F$14531,B962)</f>
        <v>8</v>
      </c>
      <c r="G962" s="4" t="n">
        <f aca="false">COUNTIFS(Positions!$B$2:$B$14531,A962,Positions!$F$2:$F$14531,B962,Positions!$E$2:$E$14531,"G")</f>
        <v>4</v>
      </c>
      <c r="H962" s="4" t="n">
        <f aca="false">COUNTIFS(Positions!$B$2:$B$14531,A962,Positions!$F$2:$F$14531,B962,Positions!$E$2:$E$14531,"C")</f>
        <v>0</v>
      </c>
      <c r="I962" s="3" t="n">
        <f aca="false">G962+H962</f>
        <v>4</v>
      </c>
      <c r="J962" s="6" t="n">
        <f aca="false">IF(F962=0,0,I962/F962)</f>
        <v>0.5</v>
      </c>
    </row>
    <row r="963" customFormat="false" ht="15" hidden="false" customHeight="false" outlineLevel="0" collapsed="false">
      <c r="A963" s="4" t="s">
        <v>229</v>
      </c>
      <c r="B963" s="4" t="s">
        <v>811</v>
      </c>
      <c r="C963" s="4" t="s">
        <v>910</v>
      </c>
      <c r="D963" s="4" t="s">
        <v>910</v>
      </c>
      <c r="E963" s="4" t="s">
        <v>1011</v>
      </c>
      <c r="F963" s="4" t="n">
        <f aca="false">COUNTIFS(Positions!$B$2:$B$14531,A963,Positions!$F$2:$F$14531,B963)</f>
        <v>7</v>
      </c>
      <c r="G963" s="4" t="n">
        <f aca="false">COUNTIFS(Positions!$B$2:$B$14531,A963,Positions!$F$2:$F$14531,B963,Positions!$E$2:$E$14531,"G")</f>
        <v>2</v>
      </c>
      <c r="H963" s="4" t="n">
        <f aca="false">COUNTIFS(Positions!$B$2:$B$14531,A963,Positions!$F$2:$F$14531,B963,Positions!$E$2:$E$14531,"C")</f>
        <v>1</v>
      </c>
      <c r="I963" s="3" t="n">
        <f aca="false">G963+H963</f>
        <v>3</v>
      </c>
      <c r="J963" s="6" t="n">
        <f aca="false">IF(F963=0,0,I963/F963)</f>
        <v>0.428571428571429</v>
      </c>
    </row>
    <row r="964" customFormat="false" ht="15" hidden="false" customHeight="false" outlineLevel="0" collapsed="false">
      <c r="A964" s="4" t="s">
        <v>229</v>
      </c>
      <c r="B964" s="4" t="s">
        <v>824</v>
      </c>
      <c r="C964" s="4" t="s">
        <v>913</v>
      </c>
      <c r="D964" s="4" t="s">
        <v>913</v>
      </c>
      <c r="E964" s="4" t="s">
        <v>953</v>
      </c>
      <c r="F964" s="4" t="n">
        <f aca="false">COUNTIFS(Positions!$B$2:$B$14531,A964,Positions!$F$2:$F$14531,B964)</f>
        <v>5</v>
      </c>
      <c r="G964" s="4" t="n">
        <f aca="false">COUNTIFS(Positions!$B$2:$B$14531,A964,Positions!$F$2:$F$14531,B964,Positions!$E$2:$E$14531,"G")</f>
        <v>2</v>
      </c>
      <c r="H964" s="4" t="n">
        <f aca="false">COUNTIFS(Positions!$B$2:$B$14531,A964,Positions!$F$2:$F$14531,B964,Positions!$E$2:$E$14531,"C")</f>
        <v>1</v>
      </c>
      <c r="I964" s="3" t="n">
        <f aca="false">G964+H964</f>
        <v>3</v>
      </c>
      <c r="J964" s="6" t="n">
        <f aca="false">IF(F964=0,0,I964/F964)</f>
        <v>0.6</v>
      </c>
    </row>
    <row r="965" customFormat="false" ht="15" hidden="false" customHeight="false" outlineLevel="0" collapsed="false">
      <c r="A965" s="4" t="s">
        <v>229</v>
      </c>
      <c r="B965" s="4" t="s">
        <v>836</v>
      </c>
      <c r="C965" s="4" t="s">
        <v>916</v>
      </c>
      <c r="D965" s="4" t="s">
        <v>916</v>
      </c>
      <c r="E965" s="4" t="s">
        <v>968</v>
      </c>
      <c r="F965" s="4" t="n">
        <f aca="false">COUNTIFS(Positions!$B$2:$B$14531,A965,Positions!$F$2:$F$14531,B965)</f>
        <v>7</v>
      </c>
      <c r="G965" s="4" t="n">
        <f aca="false">COUNTIFS(Positions!$B$2:$B$14531,A965,Positions!$F$2:$F$14531,B965,Positions!$E$2:$E$14531,"G")</f>
        <v>1</v>
      </c>
      <c r="H965" s="4" t="n">
        <f aca="false">COUNTIFS(Positions!$B$2:$B$14531,A965,Positions!$F$2:$F$14531,B965,Positions!$E$2:$E$14531,"C")</f>
        <v>2</v>
      </c>
      <c r="I965" s="3" t="n">
        <f aca="false">G965+H965</f>
        <v>3</v>
      </c>
      <c r="J965" s="6" t="n">
        <f aca="false">IF(F965=0,0,I965/F965)</f>
        <v>0.428571428571429</v>
      </c>
    </row>
    <row r="966" customFormat="false" ht="15" hidden="false" customHeight="false" outlineLevel="0" collapsed="false">
      <c r="A966" s="7" t="s">
        <v>229</v>
      </c>
      <c r="B966" s="7" t="s">
        <v>919</v>
      </c>
      <c r="C966" s="7" t="s">
        <v>920</v>
      </c>
      <c r="D966" s="7" t="s">
        <v>920</v>
      </c>
      <c r="E966" s="7" t="s">
        <v>365</v>
      </c>
      <c r="F966" s="7" t="n">
        <f aca="false">COUNTIFS(Positions!$B$2:$B$14531,A966,Positions!$F$2:$F$14531,"Position 8")+COUNTIFS(Positions!$B$2:$B$14531,A966,Positions!$F$2:$F$14531,"Position 9")+COUNTIFS(Positions!$B$2:$B$14531,A966,Positions!$F$2:$F$14531,"Position 26")</f>
        <v>3</v>
      </c>
      <c r="G966" s="7" t="n">
        <f aca="false">COUNTIFS(Positions!$B$2:$B$14531,A966,Positions!$F$2:$F$14531,"Position 8",Positions!$E$2:$E$14531,"G")+COUNTIFS(Positions!$B$2:$B$14531,A966,Positions!$F$2:$F$14531,"Position 9",Positions!$E$2:$E$14531,"G")+COUNTIFS(Positions!$B$2:$B$14531,A966,Positions!$F$2:$F$14531,"Position 26",Positions!$E$2:$E$14531,"G")</f>
        <v>1</v>
      </c>
      <c r="H966" s="7" t="n">
        <f aca="false">COUNTIFS(Positions!$B$2:$B$14531,A966,Positions!$F$2:$F$14531,"Position 8",Positions!$E$2:$E$14531,"C")+COUNTIFS(Positions!$B$2:$B$14531,A966,Positions!$F$2:$F$14531,"Position 9",Positions!$E$2:$E$14531,"C")+COUNTIFS(Positions!$B$2:$B$14531,A966,Positions!$F$2:$F$14531,"Position 26",Positions!$E$2:$E$14531,"C")</f>
        <v>0</v>
      </c>
      <c r="I966" s="8" t="n">
        <f aca="false">G966+H966</f>
        <v>1</v>
      </c>
      <c r="J966" s="26" t="n">
        <f aca="false">IF(F966=0,0,I966/F966)</f>
        <v>0.333333333333333</v>
      </c>
    </row>
    <row r="967" customFormat="false" ht="15" hidden="false" customHeight="false" outlineLevel="0" collapsed="false">
      <c r="A967" s="4" t="s">
        <v>230</v>
      </c>
      <c r="B967" s="4" t="s">
        <v>788</v>
      </c>
      <c r="C967" s="4" t="s">
        <v>907</v>
      </c>
      <c r="D967" s="4" t="s">
        <v>907</v>
      </c>
      <c r="E967" s="4" t="s">
        <v>989</v>
      </c>
      <c r="F967" s="4" t="n">
        <f aca="false">COUNTIFS(Positions!$B$2:$B$14531,A967,Positions!$F$2:$F$14531,B967)</f>
        <v>8</v>
      </c>
      <c r="G967" s="4" t="n">
        <f aca="false">COUNTIFS(Positions!$B$2:$B$14531,A967,Positions!$F$2:$F$14531,B967,Positions!$E$2:$E$14531,"G")</f>
        <v>3</v>
      </c>
      <c r="H967" s="4" t="n">
        <f aca="false">COUNTIFS(Positions!$B$2:$B$14531,A967,Positions!$F$2:$F$14531,B967,Positions!$E$2:$E$14531,"C")</f>
        <v>0</v>
      </c>
      <c r="I967" s="3" t="n">
        <f aca="false">G967+H967</f>
        <v>3</v>
      </c>
      <c r="J967" s="6" t="n">
        <f aca="false">IF(F967=0,0,I967/F967)</f>
        <v>0.375</v>
      </c>
    </row>
    <row r="968" customFormat="false" ht="15" hidden="false" customHeight="false" outlineLevel="0" collapsed="false">
      <c r="A968" s="4" t="s">
        <v>230</v>
      </c>
      <c r="B968" s="4" t="s">
        <v>811</v>
      </c>
      <c r="C968" s="4" t="s">
        <v>910</v>
      </c>
      <c r="D968" s="4" t="s">
        <v>910</v>
      </c>
      <c r="E968" s="4" t="s">
        <v>1037</v>
      </c>
      <c r="F968" s="4" t="n">
        <f aca="false">COUNTIFS(Positions!$B$2:$B$14531,A968,Positions!$F$2:$F$14531,B968)</f>
        <v>7</v>
      </c>
      <c r="G968" s="4" t="n">
        <f aca="false">COUNTIFS(Positions!$B$2:$B$14531,A968,Positions!$F$2:$F$14531,B968,Positions!$E$2:$E$14531,"G")</f>
        <v>1</v>
      </c>
      <c r="H968" s="4" t="n">
        <f aca="false">COUNTIFS(Positions!$B$2:$B$14531,A968,Positions!$F$2:$F$14531,B968,Positions!$E$2:$E$14531,"C")</f>
        <v>1</v>
      </c>
      <c r="I968" s="3" t="n">
        <f aca="false">G968+H968</f>
        <v>2</v>
      </c>
      <c r="J968" s="6" t="n">
        <f aca="false">IF(F968=0,0,I968/F968)</f>
        <v>0.285714285714286</v>
      </c>
    </row>
    <row r="969" customFormat="false" ht="15" hidden="false" customHeight="false" outlineLevel="0" collapsed="false">
      <c r="A969" s="4" t="s">
        <v>230</v>
      </c>
      <c r="B969" s="4" t="s">
        <v>824</v>
      </c>
      <c r="C969" s="4" t="s">
        <v>913</v>
      </c>
      <c r="D969" s="4" t="s">
        <v>913</v>
      </c>
      <c r="E969" s="4" t="s">
        <v>1038</v>
      </c>
      <c r="F969" s="4" t="n">
        <f aca="false">COUNTIFS(Positions!$B$2:$B$14531,A969,Positions!$F$2:$F$14531,B969)</f>
        <v>5</v>
      </c>
      <c r="G969" s="4" t="n">
        <f aca="false">COUNTIFS(Positions!$B$2:$B$14531,A969,Positions!$F$2:$F$14531,B969,Positions!$E$2:$E$14531,"G")</f>
        <v>1</v>
      </c>
      <c r="H969" s="4" t="n">
        <f aca="false">COUNTIFS(Positions!$B$2:$B$14531,A969,Positions!$F$2:$F$14531,B969,Positions!$E$2:$E$14531,"C")</f>
        <v>1</v>
      </c>
      <c r="I969" s="3" t="n">
        <f aca="false">G969+H969</f>
        <v>2</v>
      </c>
      <c r="J969" s="6" t="n">
        <f aca="false">IF(F969=0,0,I969/F969)</f>
        <v>0.4</v>
      </c>
    </row>
    <row r="970" customFormat="false" ht="15" hidden="false" customHeight="false" outlineLevel="0" collapsed="false">
      <c r="A970" s="4" t="s">
        <v>230</v>
      </c>
      <c r="B970" s="4" t="s">
        <v>836</v>
      </c>
      <c r="C970" s="4" t="s">
        <v>916</v>
      </c>
      <c r="D970" s="4" t="s">
        <v>916</v>
      </c>
      <c r="E970" s="4" t="s">
        <v>918</v>
      </c>
      <c r="F970" s="4" t="n">
        <f aca="false">COUNTIFS(Positions!$B$2:$B$14531,A970,Positions!$F$2:$F$14531,B970)</f>
        <v>7</v>
      </c>
      <c r="G970" s="4" t="n">
        <f aca="false">COUNTIFS(Positions!$B$2:$B$14531,A970,Positions!$F$2:$F$14531,B970,Positions!$E$2:$E$14531,"G")</f>
        <v>0</v>
      </c>
      <c r="H970" s="4" t="n">
        <f aca="false">COUNTIFS(Positions!$B$2:$B$14531,A970,Positions!$F$2:$F$14531,B970,Positions!$E$2:$E$14531,"C")</f>
        <v>1</v>
      </c>
      <c r="I970" s="3" t="n">
        <f aca="false">G970+H970</f>
        <v>1</v>
      </c>
      <c r="J970" s="6" t="n">
        <f aca="false">IF(F970=0,0,I970/F970)</f>
        <v>0.142857142857143</v>
      </c>
    </row>
    <row r="971" customFormat="false" ht="15" hidden="false" customHeight="false" outlineLevel="0" collapsed="false">
      <c r="A971" s="7" t="s">
        <v>230</v>
      </c>
      <c r="B971" s="7" t="s">
        <v>919</v>
      </c>
      <c r="C971" s="7" t="s">
        <v>920</v>
      </c>
      <c r="D971" s="7" t="s">
        <v>920</v>
      </c>
      <c r="E971" s="7" t="s">
        <v>327</v>
      </c>
      <c r="F971" s="7" t="n">
        <f aca="false">COUNTIFS(Positions!$B$2:$B$14531,A971,Positions!$F$2:$F$14531,"Position 8")+COUNTIFS(Positions!$B$2:$B$14531,A971,Positions!$F$2:$F$14531,"Position 9")+COUNTIFS(Positions!$B$2:$B$14531,A971,Positions!$F$2:$F$14531,"Position 26")</f>
        <v>3</v>
      </c>
      <c r="G971" s="7" t="n">
        <f aca="false">COUNTIFS(Positions!$B$2:$B$14531,A971,Positions!$F$2:$F$14531,"Position 8",Positions!$E$2:$E$14531,"G")+COUNTIFS(Positions!$B$2:$B$14531,A971,Positions!$F$2:$F$14531,"Position 9",Positions!$E$2:$E$14531,"G")+COUNTIFS(Positions!$B$2:$B$14531,A971,Positions!$F$2:$F$14531,"Position 26",Positions!$E$2:$E$14531,"G")</f>
        <v>2</v>
      </c>
      <c r="H971" s="7" t="n">
        <f aca="false">COUNTIFS(Positions!$B$2:$B$14531,A971,Positions!$F$2:$F$14531,"Position 8",Positions!$E$2:$E$14531,"C")+COUNTIFS(Positions!$B$2:$B$14531,A971,Positions!$F$2:$F$14531,"Position 9",Positions!$E$2:$E$14531,"C")+COUNTIFS(Positions!$B$2:$B$14531,A971,Positions!$F$2:$F$14531,"Position 26",Positions!$E$2:$E$14531,"C")</f>
        <v>0</v>
      </c>
      <c r="I971" s="8" t="n">
        <f aca="false">G971+H971</f>
        <v>2</v>
      </c>
      <c r="J971" s="26" t="n">
        <f aca="false">IF(F971=0,0,I971/F971)</f>
        <v>0.666666666666667</v>
      </c>
    </row>
    <row r="972" customFormat="false" ht="15" hidden="false" customHeight="false" outlineLevel="0" collapsed="false">
      <c r="A972" s="4" t="s">
        <v>231</v>
      </c>
      <c r="B972" s="4" t="s">
        <v>788</v>
      </c>
      <c r="C972" s="4" t="s">
        <v>907</v>
      </c>
      <c r="D972" s="4" t="s">
        <v>908</v>
      </c>
      <c r="E972" s="4" t="s">
        <v>1246</v>
      </c>
      <c r="F972" s="4" t="n">
        <f aca="false">COUNTIFS(Positions!$B$2:$B$14531,A972,Positions!$F$2:$F$14531,B972)</f>
        <v>10</v>
      </c>
      <c r="G972" s="4" t="n">
        <f aca="false">COUNTIFS(Positions!$B$2:$B$14531,A972,Positions!$F$2:$F$14531,B972,Positions!$E$2:$E$14531,"G")</f>
        <v>3</v>
      </c>
      <c r="H972" s="4" t="n">
        <f aca="false">COUNTIFS(Positions!$B$2:$B$14531,A972,Positions!$F$2:$F$14531,B972,Positions!$E$2:$E$14531,"C")</f>
        <v>0</v>
      </c>
      <c r="I972" s="3" t="n">
        <f aca="false">G972+H972</f>
        <v>3</v>
      </c>
      <c r="J972" s="6" t="n">
        <f aca="false">IF(F972=0,0,I972/F972)</f>
        <v>0.3</v>
      </c>
    </row>
    <row r="973" customFormat="false" ht="15" hidden="false" customHeight="false" outlineLevel="0" collapsed="false">
      <c r="A973" s="4" t="s">
        <v>231</v>
      </c>
      <c r="B973" s="4" t="s">
        <v>811</v>
      </c>
      <c r="C973" s="4" t="s">
        <v>910</v>
      </c>
      <c r="D973" s="4" t="s">
        <v>911</v>
      </c>
      <c r="E973" s="4" t="s">
        <v>1188</v>
      </c>
      <c r="F973" s="4" t="n">
        <f aca="false">COUNTIFS(Positions!$B$2:$B$14531,A973,Positions!$F$2:$F$14531,B973)</f>
        <v>7</v>
      </c>
      <c r="G973" s="4" t="n">
        <f aca="false">COUNTIFS(Positions!$B$2:$B$14531,A973,Positions!$F$2:$F$14531,B973,Positions!$E$2:$E$14531,"G")</f>
        <v>1</v>
      </c>
      <c r="H973" s="4" t="n">
        <f aca="false">COUNTIFS(Positions!$B$2:$B$14531,A973,Positions!$F$2:$F$14531,B973,Positions!$E$2:$E$14531,"C")</f>
        <v>1</v>
      </c>
      <c r="I973" s="3" t="n">
        <f aca="false">G973+H973</f>
        <v>2</v>
      </c>
      <c r="J973" s="6" t="n">
        <f aca="false">IF(F973=0,0,I973/F973)</f>
        <v>0.285714285714286</v>
      </c>
    </row>
    <row r="974" customFormat="false" ht="15" hidden="false" customHeight="false" outlineLevel="0" collapsed="false">
      <c r="A974" s="4" t="s">
        <v>231</v>
      </c>
      <c r="B974" s="4" t="s">
        <v>824</v>
      </c>
      <c r="C974" s="4" t="s">
        <v>913</v>
      </c>
      <c r="D974" s="4" t="s">
        <v>914</v>
      </c>
      <c r="E974" s="4" t="s">
        <v>1038</v>
      </c>
      <c r="F974" s="4" t="n">
        <f aca="false">COUNTIFS(Positions!$B$2:$B$14531,A974,Positions!$F$2:$F$14531,B974)</f>
        <v>5</v>
      </c>
      <c r="G974" s="4" t="n">
        <f aca="false">COUNTIFS(Positions!$B$2:$B$14531,A974,Positions!$F$2:$F$14531,B974,Positions!$E$2:$E$14531,"G")</f>
        <v>1</v>
      </c>
      <c r="H974" s="4" t="n">
        <f aca="false">COUNTIFS(Positions!$B$2:$B$14531,A974,Positions!$F$2:$F$14531,B974,Positions!$E$2:$E$14531,"C")</f>
        <v>1</v>
      </c>
      <c r="I974" s="3" t="n">
        <f aca="false">G974+H974</f>
        <v>2</v>
      </c>
      <c r="J974" s="6" t="n">
        <f aca="false">IF(F974=0,0,I974/F974)</f>
        <v>0.4</v>
      </c>
    </row>
    <row r="975" customFormat="false" ht="15" hidden="false" customHeight="false" outlineLevel="0" collapsed="false">
      <c r="A975" s="4" t="s">
        <v>231</v>
      </c>
      <c r="B975" s="4" t="s">
        <v>836</v>
      </c>
      <c r="C975" s="4" t="s">
        <v>916</v>
      </c>
      <c r="D975" s="4" t="s">
        <v>917</v>
      </c>
      <c r="E975" s="4" t="s">
        <v>972</v>
      </c>
      <c r="F975" s="4" t="n">
        <f aca="false">COUNTIFS(Positions!$B$2:$B$14531,A975,Positions!$F$2:$F$14531,B975)</f>
        <v>7</v>
      </c>
      <c r="G975" s="4" t="n">
        <f aca="false">COUNTIFS(Positions!$B$2:$B$14531,A975,Positions!$F$2:$F$14531,B975,Positions!$E$2:$E$14531,"G")</f>
        <v>1</v>
      </c>
      <c r="H975" s="4" t="n">
        <f aca="false">COUNTIFS(Positions!$B$2:$B$14531,A975,Positions!$F$2:$F$14531,B975,Positions!$E$2:$E$14531,"C")</f>
        <v>2</v>
      </c>
      <c r="I975" s="3" t="n">
        <f aca="false">G975+H975</f>
        <v>3</v>
      </c>
      <c r="J975" s="6" t="n">
        <f aca="false">IF(F975=0,0,I975/F975)</f>
        <v>0.428571428571429</v>
      </c>
    </row>
    <row r="976" customFormat="false" ht="15" hidden="false" customHeight="false" outlineLevel="0" collapsed="false">
      <c r="A976" s="7" t="s">
        <v>231</v>
      </c>
      <c r="B976" s="7" t="s">
        <v>919</v>
      </c>
      <c r="C976" s="7" t="s">
        <v>920</v>
      </c>
      <c r="D976" s="7" t="s">
        <v>921</v>
      </c>
      <c r="E976" s="7" t="s">
        <v>365</v>
      </c>
      <c r="F976" s="7" t="n">
        <f aca="false">COUNTIFS(Positions!$B$2:$B$14531,A976,Positions!$F$2:$F$14531,"Position 8")+COUNTIFS(Positions!$B$2:$B$14531,A976,Positions!$F$2:$F$14531,"Position 9")+COUNTIFS(Positions!$B$2:$B$14531,A976,Positions!$F$2:$F$14531,"Position 26")</f>
        <v>3</v>
      </c>
      <c r="G976" s="7" t="n">
        <f aca="false">COUNTIFS(Positions!$B$2:$B$14531,A976,Positions!$F$2:$F$14531,"Position 8",Positions!$E$2:$E$14531,"G")+COUNTIFS(Positions!$B$2:$B$14531,A976,Positions!$F$2:$F$14531,"Position 9",Positions!$E$2:$E$14531,"G")+COUNTIFS(Positions!$B$2:$B$14531,A976,Positions!$F$2:$F$14531,"Position 26",Positions!$E$2:$E$14531,"G")</f>
        <v>1</v>
      </c>
      <c r="H976" s="7" t="n">
        <f aca="false">COUNTIFS(Positions!$B$2:$B$14531,A976,Positions!$F$2:$F$14531,"Position 8",Positions!$E$2:$E$14531,"C")+COUNTIFS(Positions!$B$2:$B$14531,A976,Positions!$F$2:$F$14531,"Position 9",Positions!$E$2:$E$14531,"C")+COUNTIFS(Positions!$B$2:$B$14531,A976,Positions!$F$2:$F$14531,"Position 26",Positions!$E$2:$E$14531,"C")</f>
        <v>0</v>
      </c>
      <c r="I976" s="8" t="n">
        <f aca="false">G976+H976</f>
        <v>1</v>
      </c>
      <c r="J976" s="26" t="n">
        <f aca="false">IF(F976=0,0,I976/F976)</f>
        <v>0.333333333333333</v>
      </c>
    </row>
    <row r="977" customFormat="false" ht="15" hidden="false" customHeight="false" outlineLevel="0" collapsed="false">
      <c r="A977" s="4" t="s">
        <v>232</v>
      </c>
      <c r="B977" s="4" t="s">
        <v>788</v>
      </c>
      <c r="C977" s="4" t="s">
        <v>907</v>
      </c>
      <c r="D977" s="4" t="s">
        <v>929</v>
      </c>
      <c r="E977" s="4" t="s">
        <v>1247</v>
      </c>
      <c r="F977" s="4" t="n">
        <f aca="false">COUNTIFS(Positions!$B$2:$B$14531,A977,Positions!$F$2:$F$14531,B977)</f>
        <v>9</v>
      </c>
      <c r="G977" s="4" t="n">
        <f aca="false">COUNTIFS(Positions!$B$2:$B$14531,A977,Positions!$F$2:$F$14531,B977,Positions!$E$2:$E$14531,"G")</f>
        <v>3</v>
      </c>
      <c r="H977" s="4" t="n">
        <f aca="false">COUNTIFS(Positions!$B$2:$B$14531,A977,Positions!$F$2:$F$14531,B977,Positions!$E$2:$E$14531,"C")</f>
        <v>1</v>
      </c>
      <c r="I977" s="3" t="n">
        <f aca="false">G977+H977</f>
        <v>4</v>
      </c>
      <c r="J977" s="6" t="n">
        <f aca="false">IF(F977=0,0,I977/F977)</f>
        <v>0.444444444444444</v>
      </c>
    </row>
    <row r="978" customFormat="false" ht="15" hidden="false" customHeight="false" outlineLevel="0" collapsed="false">
      <c r="A978" s="4" t="s">
        <v>232</v>
      </c>
      <c r="B978" s="4" t="s">
        <v>811</v>
      </c>
      <c r="C978" s="4" t="s">
        <v>910</v>
      </c>
      <c r="D978" s="4" t="s">
        <v>931</v>
      </c>
      <c r="E978" s="4" t="s">
        <v>1248</v>
      </c>
      <c r="F978" s="4" t="n">
        <f aca="false">COUNTIFS(Positions!$B$2:$B$14531,A978,Positions!$F$2:$F$14531,B978)</f>
        <v>7</v>
      </c>
      <c r="G978" s="4" t="n">
        <f aca="false">COUNTIFS(Positions!$B$2:$B$14531,A978,Positions!$F$2:$F$14531,B978,Positions!$E$2:$E$14531,"G")</f>
        <v>0</v>
      </c>
      <c r="H978" s="4" t="n">
        <f aca="false">COUNTIFS(Positions!$B$2:$B$14531,A978,Positions!$F$2:$F$14531,B978,Positions!$E$2:$E$14531,"C")</f>
        <v>2</v>
      </c>
      <c r="I978" s="3" t="n">
        <f aca="false">G978+H978</f>
        <v>2</v>
      </c>
      <c r="J978" s="6" t="n">
        <f aca="false">IF(F978=0,0,I978/F978)</f>
        <v>0.285714285714286</v>
      </c>
    </row>
    <row r="979" customFormat="false" ht="15" hidden="false" customHeight="false" outlineLevel="0" collapsed="false">
      <c r="A979" s="4" t="s">
        <v>232</v>
      </c>
      <c r="B979" s="4" t="s">
        <v>824</v>
      </c>
      <c r="C979" s="4" t="s">
        <v>913</v>
      </c>
      <c r="D979" s="4" t="s">
        <v>949</v>
      </c>
      <c r="E979" s="4" t="s">
        <v>1038</v>
      </c>
      <c r="F979" s="4" t="n">
        <f aca="false">COUNTIFS(Positions!$B$2:$B$14531,A979,Positions!$F$2:$F$14531,B979)</f>
        <v>5</v>
      </c>
      <c r="G979" s="4" t="n">
        <f aca="false">COUNTIFS(Positions!$B$2:$B$14531,A979,Positions!$F$2:$F$14531,B979,Positions!$E$2:$E$14531,"G")</f>
        <v>1</v>
      </c>
      <c r="H979" s="4" t="n">
        <f aca="false">COUNTIFS(Positions!$B$2:$B$14531,A979,Positions!$F$2:$F$14531,B979,Positions!$E$2:$E$14531,"C")</f>
        <v>1</v>
      </c>
      <c r="I979" s="3" t="n">
        <f aca="false">G979+H979</f>
        <v>2</v>
      </c>
      <c r="J979" s="6" t="n">
        <f aca="false">IF(F979=0,0,I979/F979)</f>
        <v>0.4</v>
      </c>
    </row>
    <row r="980" customFormat="false" ht="15" hidden="false" customHeight="false" outlineLevel="0" collapsed="false">
      <c r="A980" s="4" t="s">
        <v>232</v>
      </c>
      <c r="B980" s="4" t="s">
        <v>836</v>
      </c>
      <c r="C980" s="4" t="s">
        <v>916</v>
      </c>
      <c r="D980" s="4" t="s">
        <v>951</v>
      </c>
      <c r="E980" s="4" t="s">
        <v>1093</v>
      </c>
      <c r="F980" s="4" t="n">
        <f aca="false">COUNTIFS(Positions!$B$2:$B$14531,A980,Positions!$F$2:$F$14531,B980)</f>
        <v>7</v>
      </c>
      <c r="G980" s="4" t="n">
        <f aca="false">COUNTIFS(Positions!$B$2:$B$14531,A980,Positions!$F$2:$F$14531,B980,Positions!$E$2:$E$14531,"G")</f>
        <v>1</v>
      </c>
      <c r="H980" s="4" t="n">
        <f aca="false">COUNTIFS(Positions!$B$2:$B$14531,A980,Positions!$F$2:$F$14531,B980,Positions!$E$2:$E$14531,"C")</f>
        <v>2</v>
      </c>
      <c r="I980" s="3" t="n">
        <f aca="false">G980+H980</f>
        <v>3</v>
      </c>
      <c r="J980" s="6" t="n">
        <f aca="false">IF(F980=0,0,I980/F980)</f>
        <v>0.428571428571429</v>
      </c>
    </row>
    <row r="981" customFormat="false" ht="15" hidden="false" customHeight="false" outlineLevel="0" collapsed="false">
      <c r="A981" s="7" t="s">
        <v>232</v>
      </c>
      <c r="B981" s="7" t="s">
        <v>919</v>
      </c>
      <c r="C981" s="7" t="s">
        <v>920</v>
      </c>
      <c r="D981" s="7" t="s">
        <v>936</v>
      </c>
      <c r="E981" s="7" t="s">
        <v>327</v>
      </c>
      <c r="F981" s="7" t="n">
        <f aca="false">COUNTIFS(Positions!$B$2:$B$14531,A981,Positions!$F$2:$F$14531,"Position 8")+COUNTIFS(Positions!$B$2:$B$14531,A981,Positions!$F$2:$F$14531,"Position 9")+COUNTIFS(Positions!$B$2:$B$14531,A981,Positions!$F$2:$F$14531,"Position 26")</f>
        <v>3</v>
      </c>
      <c r="G981" s="7" t="n">
        <f aca="false">COUNTIFS(Positions!$B$2:$B$14531,A981,Positions!$F$2:$F$14531,"Position 8",Positions!$E$2:$E$14531,"G")+COUNTIFS(Positions!$B$2:$B$14531,A981,Positions!$F$2:$F$14531,"Position 9",Positions!$E$2:$E$14531,"G")+COUNTIFS(Positions!$B$2:$B$14531,A981,Positions!$F$2:$F$14531,"Position 26",Positions!$E$2:$E$14531,"G")</f>
        <v>2</v>
      </c>
      <c r="H981" s="7" t="n">
        <f aca="false">COUNTIFS(Positions!$B$2:$B$14531,A981,Positions!$F$2:$F$14531,"Position 8",Positions!$E$2:$E$14531,"C")+COUNTIFS(Positions!$B$2:$B$14531,A981,Positions!$F$2:$F$14531,"Position 9",Positions!$E$2:$E$14531,"C")+COUNTIFS(Positions!$B$2:$B$14531,A981,Positions!$F$2:$F$14531,"Position 26",Positions!$E$2:$E$14531,"C")</f>
        <v>0</v>
      </c>
      <c r="I981" s="8" t="n">
        <f aca="false">G981+H981</f>
        <v>2</v>
      </c>
      <c r="J981" s="26" t="n">
        <f aca="false">IF(F981=0,0,I981/F981)</f>
        <v>0.666666666666667</v>
      </c>
    </row>
    <row r="982" customFormat="false" ht="15" hidden="false" customHeight="false" outlineLevel="0" collapsed="false">
      <c r="A982" s="4" t="s">
        <v>233</v>
      </c>
      <c r="B982" s="4" t="s">
        <v>788</v>
      </c>
      <c r="C982" s="4" t="s">
        <v>907</v>
      </c>
      <c r="D982" s="4" t="s">
        <v>907</v>
      </c>
      <c r="E982" s="4" t="s">
        <v>992</v>
      </c>
      <c r="F982" s="4" t="n">
        <f aca="false">COUNTIFS(Positions!$B$2:$B$14531,A982,Positions!$F$2:$F$14531,B982)</f>
        <v>8</v>
      </c>
      <c r="G982" s="4" t="n">
        <f aca="false">COUNTIFS(Positions!$B$2:$B$14531,A982,Positions!$F$2:$F$14531,B982,Positions!$E$2:$E$14531,"G")</f>
        <v>3</v>
      </c>
      <c r="H982" s="4" t="n">
        <f aca="false">COUNTIFS(Positions!$B$2:$B$14531,A982,Positions!$F$2:$F$14531,B982,Positions!$E$2:$E$14531,"C")</f>
        <v>2</v>
      </c>
      <c r="I982" s="3" t="n">
        <f aca="false">G982+H982</f>
        <v>5</v>
      </c>
      <c r="J982" s="6" t="n">
        <f aca="false">IF(F982=0,0,I982/F982)</f>
        <v>0.625</v>
      </c>
    </row>
    <row r="983" customFormat="false" ht="15" hidden="false" customHeight="false" outlineLevel="0" collapsed="false">
      <c r="A983" s="4" t="s">
        <v>233</v>
      </c>
      <c r="B983" s="4" t="s">
        <v>811</v>
      </c>
      <c r="C983" s="4" t="s">
        <v>910</v>
      </c>
      <c r="D983" s="4" t="s">
        <v>910</v>
      </c>
      <c r="E983" s="4" t="s">
        <v>1080</v>
      </c>
      <c r="F983" s="4" t="n">
        <f aca="false">COUNTIFS(Positions!$B$2:$B$14531,A983,Positions!$F$2:$F$14531,B983)</f>
        <v>7</v>
      </c>
      <c r="G983" s="4" t="n">
        <f aca="false">COUNTIFS(Positions!$B$2:$B$14531,A983,Positions!$F$2:$F$14531,B983,Positions!$E$2:$E$14531,"G")</f>
        <v>0</v>
      </c>
      <c r="H983" s="4" t="n">
        <f aca="false">COUNTIFS(Positions!$B$2:$B$14531,A983,Positions!$F$2:$F$14531,B983,Positions!$E$2:$E$14531,"C")</f>
        <v>3</v>
      </c>
      <c r="I983" s="3" t="n">
        <f aca="false">G983+H983</f>
        <v>3</v>
      </c>
      <c r="J983" s="6" t="n">
        <f aca="false">IF(F983=0,0,I983/F983)</f>
        <v>0.428571428571429</v>
      </c>
    </row>
    <row r="984" customFormat="false" ht="15" hidden="false" customHeight="false" outlineLevel="0" collapsed="false">
      <c r="A984" s="4" t="s">
        <v>233</v>
      </c>
      <c r="B984" s="4" t="s">
        <v>824</v>
      </c>
      <c r="C984" s="4" t="s">
        <v>913</v>
      </c>
      <c r="D984" s="4" t="s">
        <v>913</v>
      </c>
      <c r="E984" s="4" t="s">
        <v>953</v>
      </c>
      <c r="F984" s="4" t="n">
        <f aca="false">COUNTIFS(Positions!$B$2:$B$14531,A984,Positions!$F$2:$F$14531,B984)</f>
        <v>5</v>
      </c>
      <c r="G984" s="4" t="n">
        <f aca="false">COUNTIFS(Positions!$B$2:$B$14531,A984,Positions!$F$2:$F$14531,B984,Positions!$E$2:$E$14531,"G")</f>
        <v>2</v>
      </c>
      <c r="H984" s="4" t="n">
        <f aca="false">COUNTIFS(Positions!$B$2:$B$14531,A984,Positions!$F$2:$F$14531,B984,Positions!$E$2:$E$14531,"C")</f>
        <v>1</v>
      </c>
      <c r="I984" s="3" t="n">
        <f aca="false">G984+H984</f>
        <v>3</v>
      </c>
      <c r="J984" s="6" t="n">
        <f aca="false">IF(F984=0,0,I984/F984)</f>
        <v>0.6</v>
      </c>
    </row>
    <row r="985" customFormat="false" ht="15" hidden="false" customHeight="false" outlineLevel="0" collapsed="false">
      <c r="A985" s="4" t="s">
        <v>233</v>
      </c>
      <c r="B985" s="4" t="s">
        <v>836</v>
      </c>
      <c r="C985" s="4" t="s">
        <v>916</v>
      </c>
      <c r="D985" s="4" t="s">
        <v>916</v>
      </c>
      <c r="E985" s="4" t="s">
        <v>968</v>
      </c>
      <c r="F985" s="4" t="n">
        <f aca="false">COUNTIFS(Positions!$B$2:$B$14531,A985,Positions!$F$2:$F$14531,B985)</f>
        <v>7</v>
      </c>
      <c r="G985" s="4" t="n">
        <f aca="false">COUNTIFS(Positions!$B$2:$B$14531,A985,Positions!$F$2:$F$14531,B985,Positions!$E$2:$E$14531,"G")</f>
        <v>1</v>
      </c>
      <c r="H985" s="4" t="n">
        <f aca="false">COUNTIFS(Positions!$B$2:$B$14531,A985,Positions!$F$2:$F$14531,B985,Positions!$E$2:$E$14531,"C")</f>
        <v>2</v>
      </c>
      <c r="I985" s="3" t="n">
        <f aca="false">G985+H985</f>
        <v>3</v>
      </c>
      <c r="J985" s="6" t="n">
        <f aca="false">IF(F985=0,0,I985/F985)</f>
        <v>0.428571428571429</v>
      </c>
    </row>
    <row r="986" customFormat="false" ht="15" hidden="false" customHeight="false" outlineLevel="0" collapsed="false">
      <c r="A986" s="7" t="s">
        <v>233</v>
      </c>
      <c r="B986" s="7" t="s">
        <v>919</v>
      </c>
      <c r="C986" s="7" t="s">
        <v>920</v>
      </c>
      <c r="D986" s="7" t="s">
        <v>920</v>
      </c>
      <c r="E986" s="7" t="s">
        <v>365</v>
      </c>
      <c r="F986" s="7" t="n">
        <f aca="false">COUNTIFS(Positions!$B$2:$B$14531,A986,Positions!$F$2:$F$14531,"Position 8")+COUNTIFS(Positions!$B$2:$B$14531,A986,Positions!$F$2:$F$14531,"Position 9")+COUNTIFS(Positions!$B$2:$B$14531,A986,Positions!$F$2:$F$14531,"Position 26")</f>
        <v>3</v>
      </c>
      <c r="G986" s="7" t="n">
        <f aca="false">COUNTIFS(Positions!$B$2:$B$14531,A986,Positions!$F$2:$F$14531,"Position 8",Positions!$E$2:$E$14531,"G")+COUNTIFS(Positions!$B$2:$B$14531,A986,Positions!$F$2:$F$14531,"Position 9",Positions!$E$2:$E$14531,"G")+COUNTIFS(Positions!$B$2:$B$14531,A986,Positions!$F$2:$F$14531,"Position 26",Positions!$E$2:$E$14531,"G")</f>
        <v>1</v>
      </c>
      <c r="H986" s="7" t="n">
        <f aca="false">COUNTIFS(Positions!$B$2:$B$14531,A986,Positions!$F$2:$F$14531,"Position 8",Positions!$E$2:$E$14531,"C")+COUNTIFS(Positions!$B$2:$B$14531,A986,Positions!$F$2:$F$14531,"Position 9",Positions!$E$2:$E$14531,"C")+COUNTIFS(Positions!$B$2:$B$14531,A986,Positions!$F$2:$F$14531,"Position 26",Positions!$E$2:$E$14531,"C")</f>
        <v>0</v>
      </c>
      <c r="I986" s="8" t="n">
        <f aca="false">G986+H986</f>
        <v>1</v>
      </c>
      <c r="J986" s="26" t="n">
        <f aca="false">IF(F986=0,0,I986/F986)</f>
        <v>0.333333333333333</v>
      </c>
    </row>
    <row r="987" customFormat="false" ht="15" hidden="false" customHeight="false" outlineLevel="0" collapsed="false">
      <c r="A987" s="4" t="s">
        <v>234</v>
      </c>
      <c r="B987" s="4" t="s">
        <v>788</v>
      </c>
      <c r="C987" s="4" t="s">
        <v>907</v>
      </c>
      <c r="D987" s="4" t="s">
        <v>929</v>
      </c>
      <c r="E987" s="4" t="s">
        <v>1175</v>
      </c>
      <c r="F987" s="4" t="n">
        <f aca="false">COUNTIFS(Positions!$B$2:$B$14531,A987,Positions!$F$2:$F$14531,B987)</f>
        <v>9</v>
      </c>
      <c r="G987" s="4" t="n">
        <f aca="false">COUNTIFS(Positions!$B$2:$B$14531,A987,Positions!$F$2:$F$14531,B987,Positions!$E$2:$E$14531,"G")</f>
        <v>3</v>
      </c>
      <c r="H987" s="4" t="n">
        <f aca="false">COUNTIFS(Positions!$B$2:$B$14531,A987,Positions!$F$2:$F$14531,B987,Positions!$E$2:$E$14531,"C")</f>
        <v>1</v>
      </c>
      <c r="I987" s="3" t="n">
        <f aca="false">G987+H987</f>
        <v>4</v>
      </c>
      <c r="J987" s="6" t="n">
        <f aca="false">IF(F987=0,0,I987/F987)</f>
        <v>0.444444444444444</v>
      </c>
    </row>
    <row r="988" customFormat="false" ht="15" hidden="false" customHeight="false" outlineLevel="0" collapsed="false">
      <c r="A988" s="4" t="s">
        <v>234</v>
      </c>
      <c r="B988" s="4" t="s">
        <v>811</v>
      </c>
      <c r="C988" s="4" t="s">
        <v>910</v>
      </c>
      <c r="D988" s="4" t="s">
        <v>931</v>
      </c>
      <c r="E988" s="4" t="s">
        <v>1249</v>
      </c>
      <c r="F988" s="4" t="n">
        <f aca="false">COUNTIFS(Positions!$B$2:$B$14531,A988,Positions!$F$2:$F$14531,B988)</f>
        <v>7</v>
      </c>
      <c r="G988" s="4" t="n">
        <f aca="false">COUNTIFS(Positions!$B$2:$B$14531,A988,Positions!$F$2:$F$14531,B988,Positions!$E$2:$E$14531,"G")</f>
        <v>0</v>
      </c>
      <c r="H988" s="4" t="n">
        <f aca="false">COUNTIFS(Positions!$B$2:$B$14531,A988,Positions!$F$2:$F$14531,B988,Positions!$E$2:$E$14531,"C")</f>
        <v>2</v>
      </c>
      <c r="I988" s="3" t="n">
        <f aca="false">G988+H988</f>
        <v>2</v>
      </c>
      <c r="J988" s="6" t="n">
        <f aca="false">IF(F988=0,0,I988/F988)</f>
        <v>0.285714285714286</v>
      </c>
    </row>
    <row r="989" customFormat="false" ht="15" hidden="false" customHeight="false" outlineLevel="0" collapsed="false">
      <c r="A989" s="4" t="s">
        <v>234</v>
      </c>
      <c r="B989" s="4" t="s">
        <v>824</v>
      </c>
      <c r="C989" s="4" t="s">
        <v>913</v>
      </c>
      <c r="D989" s="4" t="s">
        <v>949</v>
      </c>
      <c r="E989" s="4" t="s">
        <v>1250</v>
      </c>
      <c r="F989" s="4" t="n">
        <f aca="false">COUNTIFS(Positions!$B$2:$B$14531,A989,Positions!$F$2:$F$14531,B989)</f>
        <v>5</v>
      </c>
      <c r="G989" s="4" t="n">
        <f aca="false">COUNTIFS(Positions!$B$2:$B$14531,A989,Positions!$F$2:$F$14531,B989,Positions!$E$2:$E$14531,"G")</f>
        <v>1</v>
      </c>
      <c r="H989" s="4" t="n">
        <f aca="false">COUNTIFS(Positions!$B$2:$B$14531,A989,Positions!$F$2:$F$14531,B989,Positions!$E$2:$E$14531,"C")</f>
        <v>2</v>
      </c>
      <c r="I989" s="3" t="n">
        <f aca="false">G989+H989</f>
        <v>3</v>
      </c>
      <c r="J989" s="6" t="n">
        <f aca="false">IF(F989=0,0,I989/F989)</f>
        <v>0.6</v>
      </c>
    </row>
    <row r="990" customFormat="false" ht="15" hidden="false" customHeight="false" outlineLevel="0" collapsed="false">
      <c r="A990" s="4" t="s">
        <v>234</v>
      </c>
      <c r="B990" s="4" t="s">
        <v>836</v>
      </c>
      <c r="C990" s="4" t="s">
        <v>916</v>
      </c>
      <c r="D990" s="4" t="s">
        <v>951</v>
      </c>
      <c r="E990" s="4" t="s">
        <v>968</v>
      </c>
      <c r="F990" s="4" t="n">
        <f aca="false">COUNTIFS(Positions!$B$2:$B$14531,A990,Positions!$F$2:$F$14531,B990)</f>
        <v>7</v>
      </c>
      <c r="G990" s="4" t="n">
        <f aca="false">COUNTIFS(Positions!$B$2:$B$14531,A990,Positions!$F$2:$F$14531,B990,Positions!$E$2:$E$14531,"G")</f>
        <v>1</v>
      </c>
      <c r="H990" s="4" t="n">
        <f aca="false">COUNTIFS(Positions!$B$2:$B$14531,A990,Positions!$F$2:$F$14531,B990,Positions!$E$2:$E$14531,"C")</f>
        <v>2</v>
      </c>
      <c r="I990" s="3" t="n">
        <f aca="false">G990+H990</f>
        <v>3</v>
      </c>
      <c r="J990" s="6" t="n">
        <f aca="false">IF(F990=0,0,I990/F990)</f>
        <v>0.428571428571429</v>
      </c>
    </row>
    <row r="991" customFormat="false" ht="15" hidden="false" customHeight="false" outlineLevel="0" collapsed="false">
      <c r="A991" s="7" t="s">
        <v>234</v>
      </c>
      <c r="B991" s="7" t="s">
        <v>919</v>
      </c>
      <c r="C991" s="7" t="s">
        <v>920</v>
      </c>
      <c r="D991" s="7" t="s">
        <v>936</v>
      </c>
      <c r="E991" s="7" t="s">
        <v>331</v>
      </c>
      <c r="F991" s="7" t="n">
        <f aca="false">COUNTIFS(Positions!$B$2:$B$14531,A991,Positions!$F$2:$F$14531,"Position 8")+COUNTIFS(Positions!$B$2:$B$14531,A991,Positions!$F$2:$F$14531,"Position 9")+COUNTIFS(Positions!$B$2:$B$14531,A991,Positions!$F$2:$F$14531,"Position 26")</f>
        <v>3</v>
      </c>
      <c r="G991" s="7" t="n">
        <f aca="false">COUNTIFS(Positions!$B$2:$B$14531,A991,Positions!$F$2:$F$14531,"Position 8",Positions!$E$2:$E$14531,"G")+COUNTIFS(Positions!$B$2:$B$14531,A991,Positions!$F$2:$F$14531,"Position 9",Positions!$E$2:$E$14531,"G")+COUNTIFS(Positions!$B$2:$B$14531,A991,Positions!$F$2:$F$14531,"Position 26",Positions!$E$2:$E$14531,"G")</f>
        <v>1</v>
      </c>
      <c r="H991" s="7" t="n">
        <f aca="false">COUNTIFS(Positions!$B$2:$B$14531,A991,Positions!$F$2:$F$14531,"Position 8",Positions!$E$2:$E$14531,"C")+COUNTIFS(Positions!$B$2:$B$14531,A991,Positions!$F$2:$F$14531,"Position 9",Positions!$E$2:$E$14531,"C")+COUNTIFS(Positions!$B$2:$B$14531,A991,Positions!$F$2:$F$14531,"Position 26",Positions!$E$2:$E$14531,"C")</f>
        <v>0</v>
      </c>
      <c r="I991" s="8" t="n">
        <f aca="false">G991+H991</f>
        <v>1</v>
      </c>
      <c r="J991" s="26" t="n">
        <f aca="false">IF(F991=0,0,I991/F991)</f>
        <v>0.333333333333333</v>
      </c>
    </row>
    <row r="992" customFormat="false" ht="15" hidden="false" customHeight="false" outlineLevel="0" collapsed="false">
      <c r="A992" s="4" t="s">
        <v>235</v>
      </c>
      <c r="B992" s="4" t="s">
        <v>788</v>
      </c>
      <c r="C992" s="4" t="s">
        <v>907</v>
      </c>
      <c r="D992" s="4" t="s">
        <v>908</v>
      </c>
      <c r="E992" s="4" t="s">
        <v>1251</v>
      </c>
      <c r="F992" s="4" t="n">
        <f aca="false">COUNTIFS(Positions!$B$2:$B$14531,A992,Positions!$F$2:$F$14531,B992)</f>
        <v>10</v>
      </c>
      <c r="G992" s="4" t="n">
        <f aca="false">COUNTIFS(Positions!$B$2:$B$14531,A992,Positions!$F$2:$F$14531,B992,Positions!$E$2:$E$14531,"G")</f>
        <v>4</v>
      </c>
      <c r="H992" s="4" t="n">
        <f aca="false">COUNTIFS(Positions!$B$2:$B$14531,A992,Positions!$F$2:$F$14531,B992,Positions!$E$2:$E$14531,"C")</f>
        <v>1</v>
      </c>
      <c r="I992" s="3" t="n">
        <f aca="false">G992+H992</f>
        <v>5</v>
      </c>
      <c r="J992" s="6" t="n">
        <f aca="false">IF(F992=0,0,I992/F992)</f>
        <v>0.5</v>
      </c>
    </row>
    <row r="993" customFormat="false" ht="15" hidden="false" customHeight="false" outlineLevel="0" collapsed="false">
      <c r="A993" s="4" t="s">
        <v>235</v>
      </c>
      <c r="B993" s="4" t="s">
        <v>811</v>
      </c>
      <c r="C993" s="4" t="s">
        <v>910</v>
      </c>
      <c r="D993" s="4" t="s">
        <v>911</v>
      </c>
      <c r="E993" s="4" t="s">
        <v>948</v>
      </c>
      <c r="F993" s="4" t="n">
        <f aca="false">COUNTIFS(Positions!$B$2:$B$14531,A993,Positions!$F$2:$F$14531,B993)</f>
        <v>7</v>
      </c>
      <c r="G993" s="4" t="n">
        <f aca="false">COUNTIFS(Positions!$B$2:$B$14531,A993,Positions!$F$2:$F$14531,B993,Positions!$E$2:$E$14531,"G")</f>
        <v>0</v>
      </c>
      <c r="H993" s="4" t="n">
        <f aca="false">COUNTIFS(Positions!$B$2:$B$14531,A993,Positions!$F$2:$F$14531,B993,Positions!$E$2:$E$14531,"C")</f>
        <v>2</v>
      </c>
      <c r="I993" s="3" t="n">
        <f aca="false">G993+H993</f>
        <v>2</v>
      </c>
      <c r="J993" s="6" t="n">
        <f aca="false">IF(F993=0,0,I993/F993)</f>
        <v>0.285714285714286</v>
      </c>
    </row>
    <row r="994" customFormat="false" ht="15" hidden="false" customHeight="false" outlineLevel="0" collapsed="false">
      <c r="A994" s="4" t="s">
        <v>235</v>
      </c>
      <c r="B994" s="4" t="s">
        <v>824</v>
      </c>
      <c r="C994" s="4" t="s">
        <v>913</v>
      </c>
      <c r="D994" s="4" t="s">
        <v>914</v>
      </c>
      <c r="E994" s="4" t="s">
        <v>953</v>
      </c>
      <c r="F994" s="4" t="n">
        <f aca="false">COUNTIFS(Positions!$B$2:$B$14531,A994,Positions!$F$2:$F$14531,B994)</f>
        <v>5</v>
      </c>
      <c r="G994" s="4" t="n">
        <f aca="false">COUNTIFS(Positions!$B$2:$B$14531,A994,Positions!$F$2:$F$14531,B994,Positions!$E$2:$E$14531,"G")</f>
        <v>2</v>
      </c>
      <c r="H994" s="4" t="n">
        <f aca="false">COUNTIFS(Positions!$B$2:$B$14531,A994,Positions!$F$2:$F$14531,B994,Positions!$E$2:$E$14531,"C")</f>
        <v>1</v>
      </c>
      <c r="I994" s="3" t="n">
        <f aca="false">G994+H994</f>
        <v>3</v>
      </c>
      <c r="J994" s="6" t="n">
        <f aca="false">IF(F994=0,0,I994/F994)</f>
        <v>0.6</v>
      </c>
    </row>
    <row r="995" customFormat="false" ht="15" hidden="false" customHeight="false" outlineLevel="0" collapsed="false">
      <c r="A995" s="4" t="s">
        <v>235</v>
      </c>
      <c r="B995" s="4" t="s">
        <v>836</v>
      </c>
      <c r="C995" s="4" t="s">
        <v>916</v>
      </c>
      <c r="D995" s="4" t="s">
        <v>917</v>
      </c>
      <c r="E995" s="4" t="s">
        <v>918</v>
      </c>
      <c r="F995" s="4" t="n">
        <f aca="false">COUNTIFS(Positions!$B$2:$B$14531,A995,Positions!$F$2:$F$14531,B995)</f>
        <v>7</v>
      </c>
      <c r="G995" s="4" t="n">
        <f aca="false">COUNTIFS(Positions!$B$2:$B$14531,A995,Positions!$F$2:$F$14531,B995,Positions!$E$2:$E$14531,"G")</f>
        <v>0</v>
      </c>
      <c r="H995" s="4" t="n">
        <f aca="false">COUNTIFS(Positions!$B$2:$B$14531,A995,Positions!$F$2:$F$14531,B995,Positions!$E$2:$E$14531,"C")</f>
        <v>1</v>
      </c>
      <c r="I995" s="3" t="n">
        <f aca="false">G995+H995</f>
        <v>1</v>
      </c>
      <c r="J995" s="6" t="n">
        <f aca="false">IF(F995=0,0,I995/F995)</f>
        <v>0.142857142857143</v>
      </c>
    </row>
    <row r="996" customFormat="false" ht="15" hidden="false" customHeight="false" outlineLevel="0" collapsed="false">
      <c r="A996" s="7" t="s">
        <v>235</v>
      </c>
      <c r="B996" s="7" t="s">
        <v>919</v>
      </c>
      <c r="C996" s="7" t="s">
        <v>920</v>
      </c>
      <c r="D996" s="7" t="s">
        <v>921</v>
      </c>
      <c r="E996" s="7" t="s">
        <v>365</v>
      </c>
      <c r="F996" s="7" t="n">
        <f aca="false">COUNTIFS(Positions!$B$2:$B$14531,A996,Positions!$F$2:$F$14531,"Position 8")+COUNTIFS(Positions!$B$2:$B$14531,A996,Positions!$F$2:$F$14531,"Position 9")+COUNTIFS(Positions!$B$2:$B$14531,A996,Positions!$F$2:$F$14531,"Position 26")</f>
        <v>3</v>
      </c>
      <c r="G996" s="7" t="n">
        <f aca="false">COUNTIFS(Positions!$B$2:$B$14531,A996,Positions!$F$2:$F$14531,"Position 8",Positions!$E$2:$E$14531,"G")+COUNTIFS(Positions!$B$2:$B$14531,A996,Positions!$F$2:$F$14531,"Position 9",Positions!$E$2:$E$14531,"G")+COUNTIFS(Positions!$B$2:$B$14531,A996,Positions!$F$2:$F$14531,"Position 26",Positions!$E$2:$E$14531,"G")</f>
        <v>1</v>
      </c>
      <c r="H996" s="7" t="n">
        <f aca="false">COUNTIFS(Positions!$B$2:$B$14531,A996,Positions!$F$2:$F$14531,"Position 8",Positions!$E$2:$E$14531,"C")+COUNTIFS(Positions!$B$2:$B$14531,A996,Positions!$F$2:$F$14531,"Position 9",Positions!$E$2:$E$14531,"C")+COUNTIFS(Positions!$B$2:$B$14531,A996,Positions!$F$2:$F$14531,"Position 26",Positions!$E$2:$E$14531,"C")</f>
        <v>0</v>
      </c>
      <c r="I996" s="8" t="n">
        <f aca="false">G996+H996</f>
        <v>1</v>
      </c>
      <c r="J996" s="26" t="n">
        <f aca="false">IF(F996=0,0,I996/F996)</f>
        <v>0.333333333333333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27" t="s">
        <v>1252</v>
      </c>
    </row>
    <row r="2" customFormat="false" ht="23.85" hidden="false" customHeight="false" outlineLevel="0" collapsed="false">
      <c r="A2" s="28" t="s">
        <v>1253</v>
      </c>
    </row>
    <row r="3" customFormat="false" ht="23.85" hidden="false" customHeight="false" outlineLevel="0" collapsed="false">
      <c r="A3" s="28" t="s">
        <v>1254</v>
      </c>
    </row>
    <row r="4" customFormat="false" ht="46.25" hidden="false" customHeight="false" outlineLevel="0" collapsed="false">
      <c r="A4" s="28" t="s">
        <v>1255</v>
      </c>
    </row>
    <row r="5" customFormat="false" ht="23.85" hidden="false" customHeight="false" outlineLevel="0" collapsed="false">
      <c r="A5" s="28" t="s">
        <v>1256</v>
      </c>
    </row>
    <row r="6" customFormat="false" ht="23.85" hidden="false" customHeight="false" outlineLevel="0" collapsed="false">
      <c r="A6" s="28" t="s">
        <v>1257</v>
      </c>
    </row>
    <row r="7" customFormat="false" ht="35.05" hidden="false" customHeight="false" outlineLevel="0" collapsed="false">
      <c r="A7" s="28" t="s">
        <v>1258</v>
      </c>
    </row>
    <row r="8" customFormat="false" ht="23.85" hidden="false" customHeight="false" outlineLevel="0" collapsed="false">
      <c r="A8" s="28" t="s">
        <v>1259</v>
      </c>
    </row>
    <row r="9" customFormat="false" ht="23.85" hidden="false" customHeight="false" outlineLevel="0" collapsed="false">
      <c r="A9" s="28" t="s">
        <v>1260</v>
      </c>
    </row>
    <row r="10" customFormat="false" ht="23.85" hidden="false" customHeight="false" outlineLevel="0" collapsed="false">
      <c r="A10" s="28" t="s">
        <v>1261</v>
      </c>
    </row>
    <row r="11" customFormat="false" ht="15" hidden="false" customHeight="false" outlineLevel="0" collapsed="false">
      <c r="A11" s="28" t="s">
        <v>1262</v>
      </c>
    </row>
    <row r="12" customFormat="false" ht="23.85" hidden="false" customHeight="false" outlineLevel="0" collapsed="false">
      <c r="A12" s="28" t="s">
        <v>1263</v>
      </c>
    </row>
    <row r="13" customFormat="false" ht="35.05" hidden="false" customHeight="false" outlineLevel="0" collapsed="false">
      <c r="A13" s="28" t="s">
        <v>1264</v>
      </c>
    </row>
    <row r="14" customFormat="false" ht="35.05" hidden="false" customHeight="false" outlineLevel="0" collapsed="false">
      <c r="A14" s="28" t="s">
        <v>1265</v>
      </c>
    </row>
    <row r="15" customFormat="false" ht="23.85" hidden="false" customHeight="false" outlineLevel="0" collapsed="false">
      <c r="A15" s="28" t="s">
        <v>1266</v>
      </c>
    </row>
    <row r="16" customFormat="false" ht="23.85" hidden="false" customHeight="false" outlineLevel="0" collapsed="false">
      <c r="A16" s="28" t="s">
        <v>1267</v>
      </c>
    </row>
    <row r="17" customFormat="false" ht="23.85" hidden="false" customHeight="false" outlineLevel="0" collapsed="false">
      <c r="A17" s="28" t="s">
        <v>1268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2026-10-28T15:20:47Z</dcterms:created>
  <dc:creator>openpyxl</dc:creator>
  <dc:description/>
  <dc:language>en-US</dc:language>
  <cp:lastModifiedBy/>
  <dcterms:modified xsi:type="dcterms:W3CDTF">2026-10-28T15:21:02Z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